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168" windowWidth="15192" windowHeight="7620" tabRatio="908"/>
  </bookViews>
  <sheets>
    <sheet name="2017 E-11" sheetId="65" r:id="rId1"/>
    <sheet name="2016 E-11" sheetId="66" r:id="rId2"/>
    <sheet name="SUMMARY" sheetId="68" r:id="rId3"/>
    <sheet name="2017 TEST" sheetId="69" r:id="rId4"/>
    <sheet name="2016 PRIOR" sheetId="70" r:id="rId5"/>
    <sheet name="CP FCST" sheetId="60" r:id="rId6"/>
    <sheet name="GNCP FCST" sheetId="59" r:id="rId7"/>
    <sheet name="NCP FCST" sheetId="50" r:id="rId8"/>
    <sheet name="KWH FCST" sheetId="52" r:id="rId9"/>
    <sheet name="CP Validation" sheetId="61" r:id="rId10"/>
    <sheet name="2016 CP (FNG)" sheetId="62" r:id="rId11"/>
    <sheet name="2017 CP (FNG)" sheetId="63" r:id="rId12"/>
    <sheet name="CILC-1D" sheetId="23" r:id="rId13"/>
    <sheet name="CILC-1G" sheetId="25" r:id="rId14"/>
    <sheet name="CILC-1D &amp; CILC-1G" sheetId="77" r:id="rId15"/>
    <sheet name="CILC-1T" sheetId="26" r:id="rId16"/>
    <sheet name="GS(T)-1" sheetId="30" r:id="rId17"/>
    <sheet name="GSCU-1" sheetId="31" r:id="rId18"/>
    <sheet name="SL-2" sheetId="47" r:id="rId19"/>
    <sheet name="GSCU-1&amp; SL-2" sheetId="78" r:id="rId20"/>
    <sheet name="GSD(T)-1" sheetId="32" r:id="rId21"/>
    <sheet name="GSLD(T)-1" sheetId="33" r:id="rId22"/>
    <sheet name="GSLD(T)-2" sheetId="34" r:id="rId23"/>
    <sheet name="GSLD(T)-3" sheetId="35" r:id="rId24"/>
    <sheet name="MET" sheetId="39" r:id="rId25"/>
    <sheet name="OL-1" sheetId="40" r:id="rId26"/>
    <sheet name="SL-1" sheetId="46" r:id="rId27"/>
    <sheet name="OL-1 &amp; SL-1" sheetId="79" r:id="rId28"/>
    <sheet name="OS-2" sheetId="41" r:id="rId29"/>
    <sheet name="RS(T)-1" sheetId="42" r:id="rId30"/>
    <sheet name="SST-1D" sheetId="48" r:id="rId31"/>
    <sheet name="SST-1T" sheetId="49" r:id="rId32"/>
    <sheet name="FKEC" sheetId="55" r:id="rId33"/>
    <sheet name="BLOUNTSTOWN" sheetId="56" r:id="rId34"/>
    <sheet name="NEW SMYRNA" sheetId="57" r:id="rId35"/>
    <sheet name="SEMINOLE" sheetId="73" r:id="rId36"/>
    <sheet name="WINTER PARK" sheetId="75" r:id="rId37"/>
    <sheet name="WAUCHULA" sheetId="74" r:id="rId38"/>
    <sheet name="LCEC" sheetId="58" r:id="rId39"/>
    <sheet name="Sales Forecast by COS" sheetId="24" r:id="rId40"/>
    <sheet name="Billing Demands" sheetId="64" r:id="rId41"/>
    <sheet name="Sales by Rev Class (FNG) " sheetId="53" r:id="rId42"/>
    <sheet name="Sales Forecast" sheetId="71" r:id="rId43"/>
    <sheet name="Billing Demand" sheetId="76" r:id="rId44"/>
    <sheet name="Wholesale Billed Sales (FNG)" sheetId="54" r:id="rId45"/>
    <sheet name="Load Control Events" sheetId="18" r:id="rId46"/>
    <sheet name="Avg CP LF" sheetId="14" r:id="rId47"/>
    <sheet name="Avg GNCP LF" sheetId="15" r:id="rId48"/>
    <sheet name="Avg NCP LF" sheetId="16" r:id="rId49"/>
    <sheet name="Avg NCP ON PEAK LF" sheetId="81" r:id="rId50"/>
    <sheet name="Avg NCP ON PEAK" sheetId="80" r:id="rId51"/>
    <sheet name="HOURS" sheetId="17" r:id="rId52"/>
    <sheet name="Avg CP" sheetId="13" r:id="rId53"/>
    <sheet name="Avg GNCP" sheetId="12" r:id="rId54"/>
    <sheet name="Avg NCP" sheetId="11" r:id="rId55"/>
    <sheet name="Avg KWH" sheetId="10" r:id="rId56"/>
    <sheet name="E11 - 2012 09 Final" sheetId="19" r:id="rId57"/>
    <sheet name="E11 - 2013 09 Final" sheetId="20" r:id="rId58"/>
    <sheet name="E11 - 2014 09 Final" sheetId="21" r:id="rId59"/>
    <sheet name="MANUAL" sheetId="22" r:id="rId60"/>
    <sheet name="Sheet1" sheetId="82" r:id="rId61"/>
  </sheets>
  <externalReferences>
    <externalReference r:id="rId62"/>
  </externalReferences>
  <definedNames>
    <definedName name="_xlnm._FilterDatabase" localSheetId="59" hidden="1">MANUAL!$F$21:$F$48</definedName>
    <definedName name="_xlnm._FilterDatabase" localSheetId="42" hidden="1">'Sales Forecast'!$B$4:$B$1690</definedName>
    <definedName name="capBig">[1]Exhibit_9!$C$1:$C$65536,[1]Exhibit_9!$E$1:$E$65536,[1]Exhibit_9!$G$1:$G$65536,[1]Exhibit_9!$I$1:$I$65536,[1]Exhibit_9!$K$1:$K$65536,[1]Exhibit_9!$M$1:$M$65536,[1]Exhibit_9!$O$1:$O$65536</definedName>
    <definedName name="capSmall">[1]Exhibit_9!$F$1:$F$65536,[1]Exhibit_9!$D$1:$D$65536,[1]Exhibit_9!$H$1:$H$65536,[1]Exhibit_9!$J$1:$J$65536,[1]Exhibit_9!$L$1:$L$65536,[1]Exhibit_9!$N$1:$N$65536</definedName>
    <definedName name="cell_data">[1]Exhibit_4!$F$11,[1]Exhibit_4!$B$7:$D$8,[1]Exhibit_4!$B$11:$D$14,[1]Exhibit_4!$B$17:$D$21,[1]Exhibit_4!$B$24:$D$28,[1]Exhibit_4!$B$31:$D$33,[1]Exhibit_4!$B$36:$D$40,[1]Exhibit_4!$B$43:$D$46,[1]Exhibit_4!$F$7:$F$8,[1]Exhibit_4!$F$11:$F$14,[1]Exhibit_4!$F$17:$F$21,[1]Exhibit_4!$F$24:$F$28,[1]Exhibit_4!$F$31:$F$33,[1]Exhibit_4!$F$36:$F$40,[1]Exhibit_4!$F$43:$F$46,[1]Exhibit_4!$H$7:$H$8,[1]Exhibit_4!$H$11:$H$14,[1]Exhibit_4!$H$17:$H$21,[1]Exhibit_4!$H$24:$H$28,[1]Exhibit_4!$H$31:$H$33,[1]Exhibit_4!$H$36:$H$40,[1]Exhibit_4!$H$43:$H$46</definedName>
    <definedName name="cell_data1">[1]Exhibit_4!$J$7:$J$8,[1]Exhibit_4!$L$7:$L$8,[1]Exhibit_4!$N$7:$N$8,[1]Exhibit_4!$J$11:$J$14,[1]Exhibit_4!$L$11:$L$14,[1]Exhibit_4!$N$11:$N$14,[1]Exhibit_4!$J$17:$J$21,[1]Exhibit_4!$L$17:$L$21,[1]Exhibit_4!$N$17:$N$21,[1]Exhibit_4!$J$24:$J$28,[1]Exhibit_4!$L$24:$L$28,[1]Exhibit_4!$N$24:$N$28,[1]Exhibit_4!$J$31:$J$33,[1]Exhibit_4!$L$31:$L$33,[1]Exhibit_4!$N$31:$N$33,[1]Exhibit_4!$J$36:$J$40,[1]Exhibit_4!$L$36:$L$40,[1]Exhibit_4!$N$36:$N$40</definedName>
    <definedName name="cell_data2">[1]Exhibit_4!$M$52,[1]Exhibit_4!$J$43:$J$46,[1]Exhibit_4!$L$43:$L$46,[1]Exhibit_4!$N$43:$N$46</definedName>
    <definedName name="col_fin">[1]Exhibit_4!$B$1:$B$65536,[1]Exhibit_4!$C$1:$C$65536,[1]Exhibit_4!$D$1:$D$65536,[1]Exhibit_4!$E$1:$E$65536,[1]Exhibit_4!$F$1:$F$65536,[1]Exhibit_4!$H$1:$H$65536,[1]Exhibit_4!$J$1:$J$65536,[1]Exhibit_4!$L$1:$L$65536,[1]Exhibit_4!$N$1:$N$65536</definedName>
    <definedName name="col_percent">[1]Exhibit_4!$G$1:$G$65536,[1]Exhibit_4!$I$1:$I$65536,[1]Exhibit_4!$K$1:$K$65536,[1]Exhibit_4!$M$1:$M$65536,[1]Exhibit_4!$O$1:$O$65536</definedName>
    <definedName name="data_FIN">[1]Exhibit_4!$B$7:$F$49,[1]Exhibit_4!$H$7:$H$49,[1]Exhibit_4!$J$7:$J$49,[1]Exhibit_4!$L$7,[1]Exhibit_4!$L$7:$L$49,[1]Exhibit_4!$N$7:$N$49</definedName>
    <definedName name="data_PER">[1]Exhibit_4!$G$7:$G$49,[1]Exhibit_4!$I$7:$I$49,[1]Exhibit_4!$K$7:$K$49,[1]Exhibit_4!$M$7:$M$49,[1]Exhibit_4!$O$7:$O$49</definedName>
    <definedName name="detail_colB">[1]Exhibit_5!$B$1:$B$65536,[1]Exhibit_5!$D$1:$D$65536,[1]Exhibit_5!$F$1:$F$65536,[1]Exhibit_5!$H$1:$H$65536,[1]Exhibit_5!$J$1:$J$65536,[1]Exhibit_5!$L$1:$L$65536</definedName>
    <definedName name="detail_colS">[1]Exhibit_5!$C$1:$C$65536,[1]Exhibit_5!$E$1:$E$65536,[1]Exhibit_5!$G$1:$G$65536,[1]Exhibit_5!$I$1:$I$65536,[1]Exhibit_5!$K$1:$K$65536</definedName>
    <definedName name="detail_data" localSheetId="50">[1]Exhibit_5!$B$8:$L$40,[1]Exhibit_5!#REF!</definedName>
    <definedName name="detail_data" localSheetId="49">[1]Exhibit_5!$B$8:$L$40,[1]Exhibit_5!#REF!</definedName>
    <definedName name="detail_data" localSheetId="14">[1]Exhibit_5!$B$8:$L$40,[1]Exhibit_5!#REF!</definedName>
    <definedName name="detail_data" localSheetId="19">[1]Exhibit_5!$B$8:$L$40,[1]Exhibit_5!#REF!</definedName>
    <definedName name="detail_data" localSheetId="27">[1]Exhibit_5!$B$8:$L$40,[1]Exhibit_5!#REF!</definedName>
    <definedName name="detail_data" localSheetId="35">[1]Exhibit_5!$B$8:$L$40,[1]Exhibit_5!#REF!</definedName>
    <definedName name="detail_data" localSheetId="37">[1]Exhibit_5!$B$8:$L$40,[1]Exhibit_5!#REF!</definedName>
    <definedName name="detail_data" localSheetId="36">[1]Exhibit_5!$B$8:$L$40,[1]Exhibit_5!#REF!</definedName>
    <definedName name="detail_data">[1]Exhibit_5!$B$8:$L$40,[1]Exhibit_5!#REF!</definedName>
    <definedName name="DRI_Mnemonics" localSheetId="50">#REF!</definedName>
    <definedName name="DRI_Mnemonics" localSheetId="49">#REF!</definedName>
    <definedName name="DRI_Mnemonics" localSheetId="33">#REF!</definedName>
    <definedName name="DRI_Mnemonics" localSheetId="14">#REF!</definedName>
    <definedName name="DRI_Mnemonics" localSheetId="5">#REF!</definedName>
    <definedName name="DRI_Mnemonics" localSheetId="32">#REF!</definedName>
    <definedName name="DRI_Mnemonics" localSheetId="6">#REF!</definedName>
    <definedName name="DRI_Mnemonics" localSheetId="19">#REF!</definedName>
    <definedName name="DRI_Mnemonics" localSheetId="38">#REF!</definedName>
    <definedName name="DRI_Mnemonics" localSheetId="34">#REF!</definedName>
    <definedName name="DRI_Mnemonics" localSheetId="27">#REF!</definedName>
    <definedName name="DRI_Mnemonics" localSheetId="35">#REF!</definedName>
    <definedName name="DRI_Mnemonics" localSheetId="37">#REF!</definedName>
    <definedName name="DRI_Mnemonics" localSheetId="44">#REF!</definedName>
    <definedName name="DRI_Mnemonics" localSheetId="36">#REF!</definedName>
    <definedName name="DRI_Mnemonics">#REF!</definedName>
    <definedName name="Pal_Workbook_GUID" hidden="1">"8JHMH9DXSMHNF44G668W66ZD"</definedName>
    <definedName name="_xlnm.Print_Area" localSheetId="10">'2016 CP (FNG)'!$A$3:$N$27</definedName>
    <definedName name="_xlnm.Print_Area" localSheetId="11">'2017 CP (FNG)'!$A$4:$N$28</definedName>
    <definedName name="_xlnm.Print_Area" localSheetId="50">#REF!</definedName>
    <definedName name="_xlnm.Print_Area" localSheetId="49">#REF!</definedName>
    <definedName name="_xlnm.Print_Area" localSheetId="33">#REF!</definedName>
    <definedName name="_xlnm.Print_Area" localSheetId="14">#REF!</definedName>
    <definedName name="_xlnm.Print_Area" localSheetId="13">#REF!</definedName>
    <definedName name="_xlnm.Print_Area" localSheetId="15">#REF!</definedName>
    <definedName name="_xlnm.Print_Area" localSheetId="5">#REF!</definedName>
    <definedName name="_xlnm.Print_Area" localSheetId="56">'E11 - 2012 09 Final'!$C$4:$P$1704</definedName>
    <definedName name="_xlnm.Print_Area" localSheetId="57">'E11 - 2013 09 Final'!$B$4:$O$1658</definedName>
    <definedName name="_xlnm.Print_Area" localSheetId="58">'E11 - 2014 09 Final'!$B$4:$O$1658</definedName>
    <definedName name="_xlnm.Print_Area" localSheetId="32">#REF!</definedName>
    <definedName name="_xlnm.Print_Area" localSheetId="6">#REF!</definedName>
    <definedName name="_xlnm.Print_Area" localSheetId="16">#REF!</definedName>
    <definedName name="_xlnm.Print_Area" localSheetId="17">#REF!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8">#REF!</definedName>
    <definedName name="_xlnm.Print_Area" localSheetId="38">#REF!</definedName>
    <definedName name="_xlnm.Print_Area" localSheetId="24">#REF!</definedName>
    <definedName name="_xlnm.Print_Area" localSheetId="34">#REF!</definedName>
    <definedName name="_xlnm.Print_Area" localSheetId="25">#REF!</definedName>
    <definedName name="_xlnm.Print_Area" localSheetId="27">#REF!</definedName>
    <definedName name="_xlnm.Print_Area" localSheetId="28">#REF!</definedName>
    <definedName name="_xlnm.Print_Area" localSheetId="29">#REF!</definedName>
    <definedName name="_xlnm.Print_Area" localSheetId="41">'Sales by Rev Class (FNG) '!$A$4:$P$401</definedName>
    <definedName name="_xlnm.Print_Area" localSheetId="39">'Sales Forecast by COS'!$A$5:$D$105</definedName>
    <definedName name="_xlnm.Print_Area" localSheetId="35">#REF!</definedName>
    <definedName name="_xlnm.Print_Area" localSheetId="26">#REF!</definedName>
    <definedName name="_xlnm.Print_Area" localSheetId="18">#REF!</definedName>
    <definedName name="_xlnm.Print_Area" localSheetId="30">#REF!</definedName>
    <definedName name="_xlnm.Print_Area" localSheetId="31">#REF!</definedName>
    <definedName name="_xlnm.Print_Area" localSheetId="37">#REF!</definedName>
    <definedName name="_xlnm.Print_Area" localSheetId="44">#REF!</definedName>
    <definedName name="_xlnm.Print_Area" localSheetId="36">#REF!</definedName>
    <definedName name="_xlnm.Print_Area">#REF!</definedName>
    <definedName name="_xlnm.Print_Titles" localSheetId="4">'2016 PRIOR'!$B$6:$B$65501</definedName>
    <definedName name="_xlnm.Print_Titles" localSheetId="3">'2017 TEST'!$B$4:$B$65499</definedName>
    <definedName name="_xlnm.Print_Titles" localSheetId="5">'CP FCST'!$A$4:$A$65528</definedName>
    <definedName name="_xlnm.Print_Titles" localSheetId="6">'GNCP FCST'!$A$4:$A$65528</definedName>
    <definedName name="_xlnm.Print_Titles" localSheetId="8">'KWH FCST'!$A$4:$A$65530</definedName>
    <definedName name="_xlnm.Print_Titles" localSheetId="7">'NCP FCST'!$A$4:$A$65529</definedName>
    <definedName name="_xlnm.Print_Titles" localSheetId="2">SUMMARY!$A$4:$A$65503</definedName>
    <definedName name="row_blank">[1]Exhibit_4!$A$10:$IV$10,[1]Exhibit_4!$A$16:$IV$16,[1]Exhibit_4!$A$23:$IV$23,[1]Exhibit_4!$A$30:$IV$30,[1]Exhibit_4!$A$34:$IV$34,[1]Exhibit_4!$A$42:$IV$42,[1]Exhibit_4!$A$48:$IV$48</definedName>
    <definedName name="row_data">[1]Exhibit_4!$A$7:$IV$8,[1]Exhibit_4!$A$11:$IV$14,[1]Exhibit_4!$A$17:$IV$21,[1]Exhibit_4!$A$24:$IV$28,[1]Exhibit_4!$A$31:$IV$33,[1]Exhibit_4!$A$36:$IV$40,[1]Exhibit_4!$A$43:$IV$46</definedName>
    <definedName name="row_header">[1]Exhibit_4!$M$5,[1]Exhibit_4!$K$5,[1]Exhibit_4!$I$5,[1]Exhibit_4!$G$5,[1]Exhibit_4!$O$5,[1]Exhibit_4!$A$5:$IV$5,[1]Exhibit_4!$M$5,[1]Exhibit_4!$K$5,[1]Exhibit_4!$I$5,[1]Exhibit_4!$G$5,[1]Exhibit_4!$O$5,[1]Exhibit_4!$A$6:$IV$6,[1]Exhibit_4!$A$35:$IV$35</definedName>
    <definedName name="SAPBEXhrIndnt" hidden="1">1</definedName>
    <definedName name="SAPBEXrevision" hidden="1">1</definedName>
    <definedName name="SAPBEXsysID" hidden="1">"GP1"</definedName>
    <definedName name="SAPBEXwbID" hidden="1">"3VOBL88ZUH0TJHQP6RXNFLORZ"</definedName>
    <definedName name="unlock_NonOp">[1]Exhibit_8!$B$8:$B$23,[1]Exhibit_8!$C$25:$C$29,[1]Exhibit_8!$D$8:$D$29,[1]Exhibit_8!$A$2:$IV$4</definedName>
  </definedNames>
  <calcPr calcId="145621"/>
</workbook>
</file>

<file path=xl/calcChain.xml><?xml version="1.0" encoding="utf-8"?>
<calcChain xmlns="http://schemas.openxmlformats.org/spreadsheetml/2006/main">
  <c r="A5" i="24" l="1"/>
  <c r="B5" i="24"/>
  <c r="C5" i="24"/>
  <c r="D5" i="24"/>
  <c r="E5" i="24"/>
  <c r="F5" i="24"/>
  <c r="G5" i="24"/>
  <c r="H5" i="24"/>
  <c r="I5" i="24"/>
  <c r="J5" i="24"/>
  <c r="K5" i="24"/>
  <c r="L5" i="24"/>
  <c r="M5" i="24"/>
  <c r="N5" i="24"/>
  <c r="O5" i="24"/>
  <c r="P5" i="24"/>
  <c r="Q5" i="24"/>
  <c r="R5" i="24"/>
  <c r="S5" i="24"/>
  <c r="T5" i="24"/>
  <c r="U5" i="24"/>
  <c r="V5" i="24"/>
  <c r="W5" i="24"/>
  <c r="X5" i="24"/>
  <c r="Y5" i="24"/>
  <c r="Z5" i="24"/>
  <c r="AA5" i="24"/>
  <c r="AB5" i="24"/>
  <c r="AC5" i="24"/>
  <c r="AD5" i="24"/>
  <c r="AE5" i="24"/>
  <c r="AF5" i="24"/>
  <c r="AG5" i="24"/>
  <c r="AH5" i="24"/>
  <c r="AI5" i="24"/>
  <c r="AJ5" i="24"/>
  <c r="AK5" i="24"/>
  <c r="AL5" i="24"/>
  <c r="AM5" i="24"/>
  <c r="AN5" i="24"/>
  <c r="AO5" i="24"/>
  <c r="AP5" i="24"/>
  <c r="AQ5" i="24"/>
  <c r="AR5" i="24"/>
  <c r="AS5" i="24"/>
  <c r="AT5" i="24"/>
  <c r="AU5" i="24"/>
  <c r="AV5" i="24"/>
  <c r="AW5" i="24"/>
  <c r="AX5" i="24"/>
  <c r="AY5" i="24"/>
  <c r="AZ5" i="24"/>
  <c r="BA5" i="24"/>
  <c r="BB5" i="24"/>
  <c r="BC5" i="24"/>
  <c r="BD5" i="24"/>
  <c r="BE5" i="24"/>
  <c r="BF5" i="24"/>
  <c r="BG5" i="24"/>
  <c r="BH5" i="24"/>
  <c r="BI5" i="24"/>
  <c r="BJ5" i="24"/>
  <c r="BK5" i="24"/>
  <c r="BL5" i="24"/>
  <c r="BM5" i="24"/>
  <c r="BN5" i="24"/>
  <c r="BO5" i="24"/>
  <c r="BP5" i="24"/>
  <c r="BQ5" i="24"/>
  <c r="BR5" i="24"/>
  <c r="BS5" i="24"/>
  <c r="BT5" i="24"/>
  <c r="BU5" i="24"/>
  <c r="BV5" i="24"/>
  <c r="BW5" i="24"/>
  <c r="BX5" i="24"/>
  <c r="BY5" i="24"/>
  <c r="BZ5" i="24"/>
  <c r="CA5" i="24"/>
  <c r="CB5" i="24"/>
  <c r="CC5" i="24"/>
  <c r="CD5" i="24"/>
  <c r="CE5" i="24"/>
  <c r="CF5" i="24"/>
  <c r="CG5" i="24"/>
  <c r="CH5" i="24"/>
  <c r="CI5" i="24"/>
  <c r="CJ5" i="24"/>
  <c r="CK5" i="24"/>
  <c r="CL5" i="24"/>
  <c r="CM5" i="24"/>
  <c r="CN5" i="24"/>
  <c r="CO5" i="24"/>
  <c r="CP5" i="24"/>
  <c r="CQ5" i="24"/>
  <c r="CR5" i="24"/>
  <c r="CS5" i="24"/>
  <c r="CT5" i="24"/>
  <c r="CU5" i="24"/>
  <c r="CV5" i="24"/>
  <c r="CW5" i="24"/>
  <c r="CX5" i="24"/>
  <c r="CY5" i="24"/>
  <c r="CZ5" i="24"/>
  <c r="DA5" i="24"/>
  <c r="DB5" i="24"/>
  <c r="DC5" i="24"/>
  <c r="DD5" i="24"/>
  <c r="DE5" i="24"/>
  <c r="DF5" i="24"/>
  <c r="DG5" i="24"/>
  <c r="DH5" i="24"/>
  <c r="DI5" i="24"/>
  <c r="DJ5" i="24"/>
  <c r="DK5" i="24"/>
  <c r="DL5" i="24"/>
  <c r="DM5" i="24"/>
  <c r="DN5" i="24"/>
  <c r="DO5" i="24"/>
  <c r="DP5" i="24"/>
  <c r="DQ5" i="24"/>
  <c r="DR5" i="24"/>
  <c r="DS5" i="24"/>
  <c r="DT5" i="24"/>
  <c r="DU5" i="24"/>
  <c r="DV5" i="24"/>
  <c r="DW5" i="24"/>
  <c r="DX5" i="24"/>
  <c r="DY5" i="24"/>
  <c r="DZ5" i="24"/>
  <c r="EA5" i="24"/>
  <c r="EB5" i="24"/>
  <c r="EC5" i="24"/>
  <c r="ED5" i="24"/>
  <c r="EE5" i="24"/>
  <c r="EF5" i="24"/>
  <c r="EG5" i="24"/>
  <c r="EH5" i="24"/>
  <c r="EI5" i="24"/>
  <c r="EJ5" i="24"/>
  <c r="EK5" i="24"/>
  <c r="EL5" i="24"/>
  <c r="EM5" i="24"/>
  <c r="EN5" i="24"/>
  <c r="EO5" i="24"/>
  <c r="EP5" i="24"/>
  <c r="EQ5" i="24"/>
  <c r="ER5" i="24"/>
  <c r="ES5" i="24"/>
  <c r="ET5" i="24"/>
  <c r="EU5" i="24"/>
  <c r="EV5" i="24"/>
  <c r="EW5" i="24"/>
  <c r="EX5" i="24"/>
  <c r="EY5" i="24"/>
  <c r="EZ5" i="24"/>
  <c r="FA5" i="24"/>
  <c r="FB5" i="24"/>
  <c r="FC5" i="24"/>
  <c r="FD5" i="24"/>
  <c r="FE5" i="24"/>
  <c r="FF5" i="24"/>
  <c r="FG5" i="24"/>
  <c r="FH5" i="24"/>
  <c r="FI5" i="24"/>
  <c r="FJ5" i="24"/>
  <c r="FK5" i="24"/>
  <c r="FL5" i="24"/>
  <c r="FM5" i="24"/>
  <c r="FN5" i="24"/>
  <c r="FO5" i="24"/>
  <c r="FP5" i="24"/>
  <c r="FQ5" i="24"/>
  <c r="FR5" i="24"/>
  <c r="FS5" i="24"/>
  <c r="FT5" i="24"/>
  <c r="FU5" i="24"/>
  <c r="FV5" i="24"/>
  <c r="FW5" i="24"/>
  <c r="FX5" i="24"/>
  <c r="FY5" i="24"/>
  <c r="FZ5" i="24"/>
  <c r="GA5" i="24"/>
  <c r="GB5" i="24"/>
  <c r="GC5" i="24"/>
  <c r="GD5" i="24"/>
  <c r="GE5" i="24"/>
  <c r="GF5" i="24"/>
  <c r="GG5" i="24"/>
  <c r="GH5" i="24"/>
  <c r="GI5" i="24"/>
  <c r="GJ5" i="24"/>
  <c r="GK5" i="24"/>
  <c r="GL5" i="24"/>
  <c r="GM5" i="24"/>
  <c r="GN5" i="24"/>
  <c r="GO5" i="24"/>
  <c r="GP5" i="24"/>
  <c r="GQ5" i="24"/>
  <c r="GR5" i="24"/>
  <c r="GS5" i="24"/>
  <c r="GT5" i="24"/>
  <c r="GU5" i="24"/>
  <c r="GV5" i="24"/>
  <c r="GW5" i="24"/>
  <c r="GX5" i="24"/>
  <c r="GY5" i="24"/>
  <c r="GZ5" i="24"/>
  <c r="HA5" i="24"/>
  <c r="HB5" i="24"/>
  <c r="HC5" i="24"/>
  <c r="HD5" i="24"/>
  <c r="HE5" i="24"/>
  <c r="HF5" i="24"/>
  <c r="HG5" i="24"/>
  <c r="HH5" i="24"/>
  <c r="HI5" i="24"/>
  <c r="HJ5" i="24"/>
  <c r="HK5" i="24"/>
  <c r="HL5" i="24"/>
  <c r="HM5" i="24"/>
  <c r="HN5" i="24"/>
  <c r="HO5" i="24"/>
  <c r="HP5" i="24"/>
  <c r="HQ5" i="24"/>
  <c r="HR5" i="24"/>
  <c r="HS5" i="24"/>
  <c r="HT5" i="24"/>
  <c r="HU5" i="24"/>
  <c r="HV5" i="24"/>
  <c r="HW5" i="24"/>
  <c r="HX5" i="24"/>
  <c r="HY5" i="24"/>
  <c r="HZ5" i="24"/>
  <c r="IA5" i="24"/>
  <c r="IB5" i="24"/>
  <c r="IC5" i="24"/>
  <c r="ID5" i="24"/>
  <c r="IE5" i="24"/>
  <c r="IF5" i="24"/>
  <c r="IG5" i="24"/>
  <c r="IH5" i="24"/>
  <c r="II5" i="24"/>
  <c r="IJ5" i="24"/>
  <c r="IK5" i="24"/>
  <c r="IL5" i="24"/>
  <c r="IM5" i="24"/>
  <c r="IN5" i="24"/>
  <c r="IO5" i="24"/>
  <c r="IP5" i="24"/>
  <c r="IQ5" i="24"/>
  <c r="IR5" i="24"/>
  <c r="IS5" i="24"/>
  <c r="IT5" i="24"/>
  <c r="IU5" i="24"/>
  <c r="IV5" i="24"/>
  <c r="IW5" i="24"/>
  <c r="IX5" i="24"/>
  <c r="IY5" i="24"/>
  <c r="IZ5" i="24"/>
  <c r="JA5" i="24"/>
  <c r="JB5" i="24"/>
  <c r="JC5" i="24"/>
  <c r="JD5" i="24"/>
  <c r="JE5" i="24"/>
  <c r="JF5" i="24"/>
  <c r="JG5" i="24"/>
  <c r="JH5" i="24"/>
  <c r="JI5" i="24"/>
  <c r="JJ5" i="24"/>
  <c r="JK5" i="24"/>
  <c r="JL5" i="24"/>
  <c r="JM5" i="24"/>
  <c r="JN5" i="24"/>
  <c r="JO5" i="24"/>
  <c r="JP5" i="24"/>
  <c r="JQ5" i="24"/>
  <c r="JR5" i="24"/>
  <c r="JS5" i="24"/>
  <c r="JT5" i="24"/>
  <c r="JU5" i="24"/>
  <c r="JV5" i="24"/>
  <c r="JW5" i="24"/>
  <c r="JX5" i="24"/>
  <c r="JY5" i="24"/>
  <c r="JZ5" i="24"/>
  <c r="KA5" i="24"/>
  <c r="KB5" i="24"/>
  <c r="KC5" i="24"/>
  <c r="KD5" i="24"/>
  <c r="KE5" i="24"/>
  <c r="KF5" i="24"/>
  <c r="KG5" i="24"/>
  <c r="KH5" i="24"/>
  <c r="KI5" i="24"/>
  <c r="KJ5" i="24"/>
  <c r="KK5" i="24"/>
  <c r="KL5" i="24"/>
  <c r="KM5" i="24"/>
  <c r="KN5" i="24"/>
  <c r="KO5" i="24"/>
  <c r="KP5" i="24"/>
  <c r="KQ5" i="24"/>
  <c r="KR5" i="24"/>
  <c r="KS5" i="24"/>
  <c r="KT5" i="24"/>
  <c r="KU5" i="24"/>
  <c r="KV5" i="24"/>
  <c r="KW5" i="24"/>
  <c r="KX5" i="24"/>
  <c r="KY5" i="24"/>
  <c r="KZ5" i="24"/>
  <c r="LA5" i="24"/>
  <c r="LB5" i="24"/>
  <c r="LC5" i="24"/>
  <c r="LD5" i="24"/>
  <c r="LE5" i="24"/>
  <c r="LF5" i="24"/>
  <c r="LG5" i="24"/>
  <c r="LH5" i="24"/>
  <c r="LI5" i="24"/>
  <c r="LJ5" i="24"/>
  <c r="LK5" i="24"/>
  <c r="LL5" i="24"/>
  <c r="LM5" i="24"/>
  <c r="LN5" i="24"/>
  <c r="LO5" i="24"/>
  <c r="LP5" i="24"/>
  <c r="LQ5" i="24"/>
  <c r="LR5" i="24"/>
  <c r="LS5" i="24"/>
  <c r="LT5" i="24"/>
  <c r="LU5" i="24"/>
  <c r="LV5" i="24"/>
  <c r="LW5" i="24"/>
  <c r="LX5" i="24"/>
  <c r="LY5" i="24"/>
  <c r="LZ5" i="24"/>
  <c r="MA5" i="24"/>
  <c r="MB5" i="24"/>
  <c r="MC5" i="24"/>
  <c r="MD5" i="24"/>
  <c r="ME5" i="24"/>
  <c r="MF5" i="24"/>
  <c r="MG5" i="24"/>
  <c r="MH5" i="24"/>
  <c r="MI5" i="24"/>
  <c r="MJ5" i="24"/>
  <c r="MK5" i="24"/>
  <c r="ML5" i="24"/>
  <c r="MM5" i="24"/>
  <c r="MN5" i="24"/>
  <c r="MO5" i="24"/>
  <c r="MP5" i="24"/>
  <c r="MQ5" i="24"/>
  <c r="MR5" i="24"/>
  <c r="MS5" i="24"/>
  <c r="MT5" i="24"/>
  <c r="MU5" i="24"/>
  <c r="MV5" i="24"/>
  <c r="MW5" i="24"/>
  <c r="MX5" i="24"/>
  <c r="MY5" i="24"/>
  <c r="MZ5" i="24"/>
  <c r="NA5" i="24"/>
  <c r="NB5" i="24"/>
  <c r="NC5" i="24"/>
  <c r="ND5" i="24"/>
  <c r="NE5" i="24"/>
  <c r="NF5" i="24"/>
  <c r="NG5" i="24"/>
  <c r="NH5" i="24"/>
  <c r="NI5" i="24"/>
  <c r="NJ5" i="24"/>
  <c r="NK5" i="24"/>
  <c r="NL5" i="24"/>
  <c r="NM5" i="24"/>
  <c r="NN5" i="24"/>
  <c r="NO5" i="24"/>
  <c r="NP5" i="24"/>
  <c r="NQ5" i="24"/>
  <c r="NR5" i="24"/>
  <c r="NS5" i="24"/>
  <c r="NT5" i="24"/>
  <c r="NU5" i="24"/>
  <c r="NV5" i="24"/>
  <c r="NW5" i="24"/>
  <c r="NX5" i="24"/>
  <c r="NY5" i="24"/>
  <c r="NZ5" i="24"/>
  <c r="OA5" i="24"/>
  <c r="OB5" i="24"/>
  <c r="OC5" i="24"/>
  <c r="OD5" i="24"/>
  <c r="OE5" i="24"/>
  <c r="OF5" i="24"/>
  <c r="OG5" i="24"/>
  <c r="OH5" i="24"/>
  <c r="OI5" i="24"/>
  <c r="OJ5" i="24"/>
  <c r="OK5" i="24"/>
  <c r="OL5" i="24"/>
  <c r="OM5" i="24"/>
  <c r="ON5" i="24"/>
  <c r="OO5" i="24"/>
  <c r="OP5" i="24"/>
  <c r="OQ5" i="24"/>
  <c r="OR5" i="24"/>
  <c r="OS5" i="24"/>
  <c r="OT5" i="24"/>
  <c r="OU5" i="24"/>
  <c r="OV5" i="24"/>
  <c r="OW5" i="24"/>
  <c r="OX5" i="24"/>
  <c r="OY5" i="24"/>
  <c r="OZ5" i="24"/>
  <c r="PA5" i="24"/>
  <c r="PB5" i="24"/>
  <c r="PC5" i="24"/>
  <c r="PD5" i="24"/>
  <c r="PE5" i="24"/>
  <c r="PF5" i="24"/>
  <c r="PG5" i="24"/>
  <c r="PH5" i="24"/>
  <c r="PI5" i="24"/>
  <c r="PJ5" i="24"/>
  <c r="PK5" i="24"/>
  <c r="PL5" i="24"/>
  <c r="PM5" i="24"/>
  <c r="PN5" i="24"/>
  <c r="PO5" i="24"/>
  <c r="PP5" i="24"/>
  <c r="PQ5" i="24"/>
  <c r="PR5" i="24"/>
  <c r="PS5" i="24"/>
  <c r="PT5" i="24"/>
  <c r="PU5" i="24"/>
  <c r="PV5" i="24"/>
  <c r="PW5" i="24"/>
  <c r="PX5" i="24"/>
  <c r="PY5" i="24"/>
  <c r="PZ5" i="24"/>
  <c r="QA5" i="24"/>
  <c r="QB5" i="24"/>
  <c r="QC5" i="24"/>
  <c r="QD5" i="24"/>
  <c r="QE5" i="24"/>
  <c r="QF5" i="24"/>
  <c r="QG5" i="24"/>
  <c r="QH5" i="24"/>
  <c r="QI5" i="24"/>
  <c r="QJ5" i="24"/>
  <c r="QK5" i="24"/>
  <c r="QL5" i="24"/>
  <c r="QM5" i="24"/>
  <c r="QN5" i="24"/>
  <c r="QO5" i="24"/>
  <c r="QP5" i="24"/>
  <c r="QQ5" i="24"/>
  <c r="QR5" i="24"/>
  <c r="QS5" i="24"/>
  <c r="QT5" i="24"/>
  <c r="QU5" i="24"/>
  <c r="QV5" i="24"/>
  <c r="QW5" i="24"/>
  <c r="QX5" i="24"/>
  <c r="QY5" i="24"/>
  <c r="QZ5" i="24"/>
  <c r="RA5" i="24"/>
  <c r="RB5" i="24"/>
  <c r="RC5" i="24"/>
  <c r="RD5" i="24"/>
  <c r="RE5" i="24"/>
  <c r="RF5" i="24"/>
  <c r="RG5" i="24"/>
  <c r="RH5" i="24"/>
  <c r="RI5" i="24"/>
  <c r="RJ5" i="24"/>
  <c r="RK5" i="24"/>
  <c r="RL5" i="24"/>
  <c r="RM5" i="24"/>
  <c r="RN5" i="24"/>
  <c r="RO5" i="24"/>
  <c r="RP5" i="24"/>
  <c r="RQ5" i="24"/>
  <c r="RR5" i="24"/>
  <c r="RS5" i="24"/>
  <c r="RT5" i="24"/>
  <c r="RU5" i="24"/>
  <c r="RV5" i="24"/>
  <c r="RW5" i="24"/>
  <c r="RX5" i="24"/>
  <c r="RY5" i="24"/>
  <c r="RZ5" i="24"/>
  <c r="SA5" i="24"/>
  <c r="SB5" i="24"/>
  <c r="SC5" i="24"/>
  <c r="SD5" i="24"/>
  <c r="SE5" i="24"/>
  <c r="SF5" i="24"/>
  <c r="SG5" i="24"/>
  <c r="SH5" i="24"/>
  <c r="SI5" i="24"/>
  <c r="SJ5" i="24"/>
  <c r="SK5" i="24"/>
  <c r="SL5" i="24"/>
  <c r="SM5" i="24"/>
  <c r="SN5" i="24"/>
  <c r="SO5" i="24"/>
  <c r="SP5" i="24"/>
  <c r="SQ5" i="24"/>
  <c r="SR5" i="24"/>
  <c r="SS5" i="24"/>
  <c r="ST5" i="24"/>
  <c r="SU5" i="24"/>
  <c r="SV5" i="24"/>
  <c r="SW5" i="24"/>
  <c r="SX5" i="24"/>
  <c r="SY5" i="24"/>
  <c r="SZ5" i="24"/>
  <c r="TA5" i="24"/>
  <c r="TB5" i="24"/>
  <c r="TC5" i="24"/>
  <c r="TD5" i="24"/>
  <c r="TE5" i="24"/>
  <c r="TF5" i="24"/>
  <c r="TG5" i="24"/>
  <c r="TH5" i="24"/>
  <c r="TI5" i="24"/>
  <c r="TJ5" i="24"/>
  <c r="TK5" i="24"/>
  <c r="TL5" i="24"/>
  <c r="TM5" i="24"/>
  <c r="TN5" i="24"/>
  <c r="TO5" i="24"/>
  <c r="TP5" i="24"/>
  <c r="TQ5" i="24"/>
  <c r="TR5" i="24"/>
  <c r="TS5" i="24"/>
  <c r="TT5" i="24"/>
  <c r="TU5" i="24"/>
  <c r="TV5" i="24"/>
  <c r="TW5" i="24"/>
  <c r="TX5" i="24"/>
  <c r="TY5" i="24"/>
  <c r="TZ5" i="24"/>
  <c r="UA5" i="24"/>
  <c r="UB5" i="24"/>
  <c r="UC5" i="24"/>
  <c r="UD5" i="24"/>
  <c r="UE5" i="24"/>
  <c r="UF5" i="24"/>
  <c r="UG5" i="24"/>
  <c r="UH5" i="24"/>
  <c r="UI5" i="24"/>
  <c r="UJ5" i="24"/>
  <c r="UK5" i="24"/>
  <c r="UL5" i="24"/>
  <c r="UM5" i="24"/>
  <c r="UN5" i="24"/>
  <c r="UO5" i="24"/>
  <c r="UP5" i="24"/>
  <c r="UQ5" i="24"/>
  <c r="UR5" i="24"/>
  <c r="US5" i="24"/>
  <c r="UT5" i="24"/>
  <c r="UU5" i="24"/>
  <c r="UV5" i="24"/>
  <c r="UW5" i="24"/>
  <c r="UX5" i="24"/>
  <c r="UY5" i="24"/>
  <c r="UZ5" i="24"/>
  <c r="VA5" i="24"/>
  <c r="VB5" i="24"/>
  <c r="VC5" i="24"/>
  <c r="VD5" i="24"/>
  <c r="VE5" i="24"/>
  <c r="VF5" i="24"/>
  <c r="VG5" i="24"/>
  <c r="VH5" i="24"/>
  <c r="VI5" i="24"/>
  <c r="VJ5" i="24"/>
  <c r="VK5" i="24"/>
  <c r="VL5" i="24"/>
  <c r="VM5" i="24"/>
  <c r="VN5" i="24"/>
  <c r="VO5" i="24"/>
  <c r="VP5" i="24"/>
  <c r="VQ5" i="24"/>
  <c r="VR5" i="24"/>
  <c r="VS5" i="24"/>
  <c r="VT5" i="24"/>
  <c r="VU5" i="24"/>
  <c r="VV5" i="24"/>
  <c r="VW5" i="24"/>
  <c r="VX5" i="24"/>
  <c r="VY5" i="24"/>
  <c r="VZ5" i="24"/>
  <c r="WA5" i="24"/>
  <c r="WB5" i="24"/>
  <c r="WC5" i="24"/>
  <c r="WD5" i="24"/>
  <c r="WE5" i="24"/>
  <c r="WF5" i="24"/>
  <c r="WG5" i="24"/>
  <c r="WH5" i="24"/>
  <c r="WI5" i="24"/>
  <c r="WJ5" i="24"/>
  <c r="WK5" i="24"/>
  <c r="WL5" i="24"/>
  <c r="WM5" i="24"/>
  <c r="WN5" i="24"/>
  <c r="WO5" i="24"/>
  <c r="WP5" i="24"/>
  <c r="WQ5" i="24"/>
  <c r="WR5" i="24"/>
  <c r="WS5" i="24"/>
  <c r="WT5" i="24"/>
  <c r="WU5" i="24"/>
  <c r="WV5" i="24"/>
  <c r="WW5" i="24"/>
  <c r="WX5" i="24"/>
  <c r="WY5" i="24"/>
  <c r="WZ5" i="24"/>
  <c r="XA5" i="24"/>
  <c r="XB5" i="24"/>
  <c r="XC5" i="24"/>
  <c r="XD5" i="24"/>
  <c r="XE5" i="24"/>
  <c r="XF5" i="24"/>
  <c r="XG5" i="24"/>
  <c r="XH5" i="24"/>
  <c r="XI5" i="24"/>
  <c r="XJ5" i="24"/>
  <c r="XK5" i="24"/>
  <c r="XL5" i="24"/>
  <c r="XM5" i="24"/>
  <c r="XN5" i="24"/>
  <c r="XO5" i="24"/>
  <c r="XP5" i="24"/>
  <c r="XQ5" i="24"/>
  <c r="XR5" i="24"/>
  <c r="XS5" i="24"/>
  <c r="XT5" i="24"/>
  <c r="XU5" i="24"/>
  <c r="XV5" i="24"/>
  <c r="XW5" i="24"/>
  <c r="XX5" i="24"/>
  <c r="XY5" i="24"/>
  <c r="XZ5" i="24"/>
  <c r="YA5" i="24"/>
  <c r="YB5" i="24"/>
  <c r="YC5" i="24"/>
  <c r="YD5" i="24"/>
  <c r="YE5" i="24"/>
  <c r="YF5" i="24"/>
  <c r="YG5" i="24"/>
  <c r="YH5" i="24"/>
  <c r="YI5" i="24"/>
  <c r="YJ5" i="24"/>
  <c r="YK5" i="24"/>
  <c r="YL5" i="24"/>
  <c r="YM5" i="24"/>
  <c r="YN5" i="24"/>
  <c r="YO5" i="24"/>
  <c r="YP5" i="24"/>
  <c r="YQ5" i="24"/>
  <c r="YR5" i="24"/>
  <c r="YS5" i="24"/>
  <c r="YT5" i="24"/>
  <c r="YU5" i="24"/>
  <c r="YV5" i="24"/>
  <c r="YW5" i="24"/>
  <c r="YX5" i="24"/>
  <c r="YY5" i="24"/>
  <c r="YZ5" i="24"/>
  <c r="ZA5" i="24"/>
  <c r="ZB5" i="24"/>
  <c r="ZC5" i="24"/>
  <c r="ZD5" i="24"/>
  <c r="ZE5" i="24"/>
  <c r="ZF5" i="24"/>
  <c r="ZG5" i="24"/>
  <c r="ZH5" i="24"/>
  <c r="ZI5" i="24"/>
  <c r="ZJ5" i="24"/>
  <c r="ZK5" i="24"/>
  <c r="ZL5" i="24"/>
  <c r="ZM5" i="24"/>
  <c r="ZN5" i="24"/>
  <c r="ZO5" i="24"/>
  <c r="ZP5" i="24"/>
  <c r="ZQ5" i="24"/>
  <c r="ZR5" i="24"/>
  <c r="ZS5" i="24"/>
  <c r="ZT5" i="24"/>
  <c r="ZU5" i="24"/>
  <c r="ZV5" i="24"/>
  <c r="ZW5" i="24"/>
  <c r="ZX5" i="24"/>
  <c r="ZY5" i="24"/>
  <c r="ZZ5" i="24"/>
  <c r="AAA5" i="24"/>
  <c r="AAB5" i="24"/>
  <c r="AAC5" i="24"/>
  <c r="AAD5" i="24"/>
  <c r="AAE5" i="24"/>
  <c r="AAF5" i="24"/>
  <c r="AAG5" i="24"/>
  <c r="AAH5" i="24"/>
  <c r="AAI5" i="24"/>
  <c r="AAJ5" i="24"/>
  <c r="AAK5" i="24"/>
  <c r="AAL5" i="24"/>
  <c r="AAM5" i="24"/>
  <c r="AAN5" i="24"/>
  <c r="AAO5" i="24"/>
  <c r="AAP5" i="24"/>
  <c r="AAQ5" i="24"/>
  <c r="AAR5" i="24"/>
  <c r="AAS5" i="24"/>
  <c r="AAT5" i="24"/>
  <c r="AAU5" i="24"/>
  <c r="AAV5" i="24"/>
  <c r="AAW5" i="24"/>
  <c r="AAX5" i="24"/>
  <c r="AAY5" i="24"/>
  <c r="AAZ5" i="24"/>
  <c r="ABA5" i="24"/>
  <c r="ABB5" i="24"/>
  <c r="ABC5" i="24"/>
  <c r="ABD5" i="24"/>
  <c r="ABE5" i="24"/>
  <c r="ABF5" i="24"/>
  <c r="ABG5" i="24"/>
  <c r="ABH5" i="24"/>
  <c r="ABI5" i="24"/>
  <c r="ABJ5" i="24"/>
  <c r="ABK5" i="24"/>
  <c r="ABL5" i="24"/>
  <c r="ABM5" i="24"/>
  <c r="ABN5" i="24"/>
  <c r="ABO5" i="24"/>
  <c r="ABP5" i="24"/>
  <c r="ABQ5" i="24"/>
  <c r="ABR5" i="24"/>
  <c r="ABS5" i="24"/>
  <c r="ABT5" i="24"/>
  <c r="ABU5" i="24"/>
  <c r="ABV5" i="24"/>
  <c r="ABW5" i="24"/>
  <c r="ABX5" i="24"/>
  <c r="ABY5" i="24"/>
  <c r="ABZ5" i="24"/>
  <c r="ACA5" i="24"/>
  <c r="ACB5" i="24"/>
  <c r="ACC5" i="24"/>
  <c r="ACD5" i="24"/>
  <c r="ACE5" i="24"/>
  <c r="ACF5" i="24"/>
  <c r="ACG5" i="24"/>
  <c r="ACH5" i="24"/>
  <c r="ACI5" i="24"/>
  <c r="ACJ5" i="24"/>
  <c r="ACK5" i="24"/>
  <c r="ACL5" i="24"/>
  <c r="ACM5" i="24"/>
  <c r="ACN5" i="24"/>
  <c r="ACO5" i="24"/>
  <c r="ACP5" i="24"/>
  <c r="ACQ5" i="24"/>
  <c r="ACR5" i="24"/>
  <c r="ACS5" i="24"/>
  <c r="ACT5" i="24"/>
  <c r="ACU5" i="24"/>
  <c r="ACV5" i="24"/>
  <c r="ACW5" i="24"/>
  <c r="ACX5" i="24"/>
  <c r="ACY5" i="24"/>
  <c r="ACZ5" i="24"/>
  <c r="ADA5" i="24"/>
  <c r="ADB5" i="24"/>
  <c r="ADC5" i="24"/>
  <c r="ADD5" i="24"/>
  <c r="ADE5" i="24"/>
  <c r="ADF5" i="24"/>
  <c r="ADG5" i="24"/>
  <c r="ADH5" i="24"/>
  <c r="ADI5" i="24"/>
  <c r="ADJ5" i="24"/>
  <c r="ADK5" i="24"/>
  <c r="ADL5" i="24"/>
  <c r="ADM5" i="24"/>
  <c r="ADN5" i="24"/>
  <c r="ADO5" i="24"/>
  <c r="ADP5" i="24"/>
  <c r="ADQ5" i="24"/>
  <c r="ADR5" i="24"/>
  <c r="ADS5" i="24"/>
  <c r="ADT5" i="24"/>
  <c r="ADU5" i="24"/>
  <c r="ADV5" i="24"/>
  <c r="ADW5" i="24"/>
  <c r="ADX5" i="24"/>
  <c r="ADY5" i="24"/>
  <c r="ADZ5" i="24"/>
  <c r="AEA5" i="24"/>
  <c r="AEB5" i="24"/>
  <c r="AEC5" i="24"/>
  <c r="AED5" i="24"/>
  <c r="AEE5" i="24"/>
  <c r="AEF5" i="24"/>
  <c r="AEG5" i="24"/>
  <c r="AEH5" i="24"/>
  <c r="AEI5" i="24"/>
  <c r="AEJ5" i="24"/>
  <c r="AEK5" i="24"/>
  <c r="AEL5" i="24"/>
  <c r="AEM5" i="24"/>
  <c r="AEN5" i="24"/>
  <c r="AEO5" i="24"/>
  <c r="AEP5" i="24"/>
  <c r="AEQ5" i="24"/>
  <c r="AER5" i="24"/>
  <c r="AES5" i="24"/>
  <c r="AET5" i="24"/>
  <c r="AEU5" i="24"/>
  <c r="AEV5" i="24"/>
  <c r="AEW5" i="24"/>
  <c r="AEX5" i="24"/>
  <c r="AEY5" i="24"/>
  <c r="AEZ5" i="24"/>
  <c r="AFA5" i="24"/>
  <c r="AFB5" i="24"/>
  <c r="AFC5" i="24"/>
  <c r="AFD5" i="24"/>
  <c r="AFE5" i="24"/>
  <c r="AFF5" i="24"/>
  <c r="AFG5" i="24"/>
  <c r="AFH5" i="24"/>
  <c r="AFI5" i="24"/>
  <c r="AFJ5" i="24"/>
  <c r="AFK5" i="24"/>
  <c r="AFL5" i="24"/>
  <c r="AFM5" i="24"/>
  <c r="AFN5" i="24"/>
  <c r="AFO5" i="24"/>
  <c r="AFP5" i="24"/>
  <c r="AFQ5" i="24"/>
  <c r="AFR5" i="24"/>
  <c r="AFS5" i="24"/>
  <c r="AFT5" i="24"/>
  <c r="AFU5" i="24"/>
  <c r="AFV5" i="24"/>
  <c r="AFW5" i="24"/>
  <c r="AFX5" i="24"/>
  <c r="AFY5" i="24"/>
  <c r="AFZ5" i="24"/>
  <c r="AGA5" i="24"/>
  <c r="AGB5" i="24"/>
  <c r="AGC5" i="24"/>
  <c r="AGD5" i="24"/>
  <c r="AGE5" i="24"/>
  <c r="AGF5" i="24"/>
  <c r="AGG5" i="24"/>
  <c r="AGH5" i="24"/>
  <c r="AGI5" i="24"/>
  <c r="AGJ5" i="24"/>
  <c r="AGK5" i="24"/>
  <c r="AGL5" i="24"/>
  <c r="AGM5" i="24"/>
  <c r="AGN5" i="24"/>
  <c r="AGO5" i="24"/>
  <c r="AGP5" i="24"/>
  <c r="AGQ5" i="24"/>
  <c r="AGR5" i="24"/>
  <c r="AGS5" i="24"/>
  <c r="AGT5" i="24"/>
  <c r="AGU5" i="24"/>
  <c r="AGV5" i="24"/>
  <c r="AGW5" i="24"/>
  <c r="AGX5" i="24"/>
  <c r="AGY5" i="24"/>
  <c r="AGZ5" i="24"/>
  <c r="AHA5" i="24"/>
  <c r="AHB5" i="24"/>
  <c r="AHC5" i="24"/>
  <c r="AHD5" i="24"/>
  <c r="AHE5" i="24"/>
  <c r="AHF5" i="24"/>
  <c r="AHG5" i="24"/>
  <c r="AHH5" i="24"/>
  <c r="AHI5" i="24"/>
  <c r="AHJ5" i="24"/>
  <c r="AHK5" i="24"/>
  <c r="AHL5" i="24"/>
  <c r="AHM5" i="24"/>
  <c r="AHN5" i="24"/>
  <c r="AHO5" i="24"/>
  <c r="AHP5" i="24"/>
  <c r="AHQ5" i="24"/>
  <c r="AHR5" i="24"/>
  <c r="AHS5" i="24"/>
  <c r="AHT5" i="24"/>
  <c r="AHU5" i="24"/>
  <c r="AHV5" i="24"/>
  <c r="AHW5" i="24"/>
  <c r="AHX5" i="24"/>
  <c r="AHY5" i="24"/>
  <c r="AHZ5" i="24"/>
  <c r="AIA5" i="24"/>
  <c r="AIB5" i="24"/>
  <c r="AIC5" i="24"/>
  <c r="AID5" i="24"/>
  <c r="AIE5" i="24"/>
  <c r="AIF5" i="24"/>
  <c r="AIG5" i="24"/>
  <c r="AIH5" i="24"/>
  <c r="AII5" i="24"/>
  <c r="AIJ5" i="24"/>
  <c r="AIK5" i="24"/>
  <c r="AIL5" i="24"/>
  <c r="AIM5" i="24"/>
  <c r="AIN5" i="24"/>
  <c r="AIO5" i="24"/>
  <c r="AIP5" i="24"/>
  <c r="AIQ5" i="24"/>
  <c r="AIR5" i="24"/>
  <c r="AIS5" i="24"/>
  <c r="AIT5" i="24"/>
  <c r="AIU5" i="24"/>
  <c r="AIV5" i="24"/>
  <c r="AIW5" i="24"/>
  <c r="AIX5" i="24"/>
  <c r="AIY5" i="24"/>
  <c r="AIZ5" i="24"/>
  <c r="AJA5" i="24"/>
  <c r="AJB5" i="24"/>
  <c r="AJC5" i="24"/>
  <c r="AJD5" i="24"/>
  <c r="AJE5" i="24"/>
  <c r="AJF5" i="24"/>
  <c r="AJG5" i="24"/>
  <c r="AJH5" i="24"/>
  <c r="AJI5" i="24"/>
  <c r="AJJ5" i="24"/>
  <c r="AJK5" i="24"/>
  <c r="AJL5" i="24"/>
  <c r="AJM5" i="24"/>
  <c r="AJN5" i="24"/>
  <c r="AJO5" i="24"/>
  <c r="AJP5" i="24"/>
  <c r="AJQ5" i="24"/>
  <c r="AJR5" i="24"/>
  <c r="AJS5" i="24"/>
  <c r="AJT5" i="24"/>
  <c r="AJU5" i="24"/>
  <c r="AJV5" i="24"/>
  <c r="AJW5" i="24"/>
  <c r="AJX5" i="24"/>
  <c r="AJY5" i="24"/>
  <c r="AJZ5" i="24"/>
  <c r="AKA5" i="24"/>
  <c r="AKB5" i="24"/>
  <c r="AKC5" i="24"/>
  <c r="AKD5" i="24"/>
  <c r="AKE5" i="24"/>
  <c r="AKF5" i="24"/>
  <c r="AKG5" i="24"/>
  <c r="AKH5" i="24"/>
  <c r="AKI5" i="24"/>
  <c r="AKJ5" i="24"/>
  <c r="AKK5" i="24"/>
  <c r="AKL5" i="24"/>
  <c r="AKM5" i="24"/>
  <c r="AKN5" i="24"/>
  <c r="AKO5" i="24"/>
  <c r="AKP5" i="24"/>
  <c r="AKQ5" i="24"/>
  <c r="AKR5" i="24"/>
  <c r="AKS5" i="24"/>
  <c r="AKT5" i="24"/>
  <c r="AKU5" i="24"/>
  <c r="AKV5" i="24"/>
  <c r="AKW5" i="24"/>
  <c r="AKX5" i="24"/>
  <c r="AKY5" i="24"/>
  <c r="AKZ5" i="24"/>
  <c r="ALA5" i="24"/>
  <c r="ALB5" i="24"/>
  <c r="ALC5" i="24"/>
  <c r="ALD5" i="24"/>
  <c r="ALE5" i="24"/>
  <c r="ALF5" i="24"/>
  <c r="ALG5" i="24"/>
  <c r="ALH5" i="24"/>
  <c r="ALI5" i="24"/>
  <c r="ALJ5" i="24"/>
  <c r="ALK5" i="24"/>
  <c r="ALL5" i="24"/>
  <c r="ALM5" i="24"/>
  <c r="ALN5" i="24"/>
  <c r="ALO5" i="24"/>
  <c r="ALP5" i="24"/>
  <c r="ALQ5" i="24"/>
  <c r="ALR5" i="24"/>
  <c r="ALS5" i="24"/>
  <c r="ALT5" i="24"/>
  <c r="ALU5" i="24"/>
  <c r="ALV5" i="24"/>
  <c r="ALW5" i="24"/>
  <c r="ALX5" i="24"/>
  <c r="ALY5" i="24"/>
  <c r="ALZ5" i="24"/>
  <c r="AMA5" i="24"/>
  <c r="AMB5" i="24"/>
  <c r="AMC5" i="24"/>
  <c r="AMD5" i="24"/>
  <c r="AME5" i="24"/>
  <c r="AMF5" i="24"/>
  <c r="AMG5" i="24"/>
  <c r="AMH5" i="24"/>
  <c r="AMI5" i="24"/>
  <c r="AMJ5" i="24"/>
  <c r="AMK5" i="24"/>
  <c r="AML5" i="24"/>
  <c r="AMM5" i="24"/>
  <c r="AMN5" i="24"/>
  <c r="AMO5" i="24"/>
  <c r="AMP5" i="24"/>
  <c r="AMQ5" i="24"/>
  <c r="AMR5" i="24"/>
  <c r="AMS5" i="24"/>
  <c r="AMT5" i="24"/>
  <c r="AMU5" i="24"/>
  <c r="AMV5" i="24"/>
  <c r="AMW5" i="24"/>
  <c r="AMX5" i="24"/>
  <c r="AMY5" i="24"/>
  <c r="AMZ5" i="24"/>
  <c r="ANA5" i="24"/>
  <c r="ANB5" i="24"/>
  <c r="ANC5" i="24"/>
  <c r="AND5" i="24"/>
  <c r="ANE5" i="24"/>
  <c r="ANF5" i="24"/>
  <c r="ANG5" i="24"/>
  <c r="ANH5" i="24"/>
  <c r="ANI5" i="24"/>
  <c r="ANJ5" i="24"/>
  <c r="ANK5" i="24"/>
  <c r="ANL5" i="24"/>
  <c r="ANM5" i="24"/>
  <c r="ANN5" i="24"/>
  <c r="ANO5" i="24"/>
  <c r="ANP5" i="24"/>
  <c r="ANQ5" i="24"/>
  <c r="ANR5" i="24"/>
  <c r="ANS5" i="24"/>
  <c r="ANT5" i="24"/>
  <c r="ANU5" i="24"/>
  <c r="ANV5" i="24"/>
  <c r="ANW5" i="24"/>
  <c r="ANX5" i="24"/>
  <c r="ANY5" i="24"/>
  <c r="ANZ5" i="24"/>
  <c r="AOA5" i="24"/>
  <c r="AOB5" i="24"/>
  <c r="AOC5" i="24"/>
  <c r="AOD5" i="24"/>
  <c r="AOE5" i="24"/>
  <c r="AOF5" i="24"/>
  <c r="AOG5" i="24"/>
  <c r="AOH5" i="24"/>
  <c r="AOI5" i="24"/>
  <c r="AOJ5" i="24"/>
  <c r="AOK5" i="24"/>
  <c r="AOL5" i="24"/>
  <c r="AOM5" i="24"/>
  <c r="AON5" i="24"/>
  <c r="AOO5" i="24"/>
  <c r="AOP5" i="24"/>
  <c r="AOQ5" i="24"/>
  <c r="AOR5" i="24"/>
  <c r="AOS5" i="24"/>
  <c r="AOT5" i="24"/>
  <c r="AOU5" i="24"/>
  <c r="AOV5" i="24"/>
  <c r="AOW5" i="24"/>
  <c r="AOX5" i="24"/>
  <c r="AOY5" i="24"/>
  <c r="AOZ5" i="24"/>
  <c r="APA5" i="24"/>
  <c r="APB5" i="24"/>
  <c r="APC5" i="24"/>
  <c r="APD5" i="24"/>
  <c r="APE5" i="24"/>
  <c r="APF5" i="24"/>
  <c r="APG5" i="24"/>
  <c r="APH5" i="24"/>
  <c r="API5" i="24"/>
  <c r="APJ5" i="24"/>
  <c r="APK5" i="24"/>
  <c r="APL5" i="24"/>
  <c r="APM5" i="24"/>
  <c r="APN5" i="24"/>
  <c r="APO5" i="24"/>
  <c r="APP5" i="24"/>
  <c r="APQ5" i="24"/>
  <c r="APR5" i="24"/>
  <c r="APS5" i="24"/>
  <c r="APT5" i="24"/>
  <c r="APU5" i="24"/>
  <c r="APV5" i="24"/>
  <c r="APW5" i="24"/>
  <c r="APX5" i="24"/>
  <c r="APY5" i="24"/>
  <c r="APZ5" i="24"/>
  <c r="AQA5" i="24"/>
  <c r="AQB5" i="24"/>
  <c r="AQC5" i="24"/>
  <c r="AQD5" i="24"/>
  <c r="AQE5" i="24"/>
  <c r="AQF5" i="24"/>
  <c r="AQG5" i="24"/>
  <c r="AQH5" i="24"/>
  <c r="AQI5" i="24"/>
  <c r="AQJ5" i="24"/>
  <c r="AQK5" i="24"/>
  <c r="AQL5" i="24"/>
  <c r="AQM5" i="24"/>
  <c r="AQN5" i="24"/>
  <c r="AQO5" i="24"/>
  <c r="AQP5" i="24"/>
  <c r="AQQ5" i="24"/>
  <c r="AQR5" i="24"/>
  <c r="AQS5" i="24"/>
  <c r="AQT5" i="24"/>
  <c r="AQU5" i="24"/>
  <c r="AQV5" i="24"/>
  <c r="AQW5" i="24"/>
  <c r="AQX5" i="24"/>
  <c r="AQY5" i="24"/>
  <c r="AQZ5" i="24"/>
  <c r="ARA5" i="24"/>
  <c r="ARB5" i="24"/>
  <c r="ARC5" i="24"/>
  <c r="ARD5" i="24"/>
  <c r="ARE5" i="24"/>
  <c r="ARF5" i="24"/>
  <c r="ARG5" i="24"/>
  <c r="ARH5" i="24"/>
  <c r="ARI5" i="24"/>
  <c r="ARJ5" i="24"/>
  <c r="ARK5" i="24"/>
  <c r="ARL5" i="24"/>
  <c r="ARM5" i="24"/>
  <c r="ARN5" i="24"/>
  <c r="ARO5" i="24"/>
  <c r="ARP5" i="24"/>
  <c r="ARQ5" i="24"/>
  <c r="ARR5" i="24"/>
  <c r="ARS5" i="24"/>
  <c r="ART5" i="24"/>
  <c r="ARU5" i="24"/>
  <c r="ARV5" i="24"/>
  <c r="ARW5" i="24"/>
  <c r="ARX5" i="24"/>
  <c r="ARY5" i="24"/>
  <c r="ARZ5" i="24"/>
  <c r="ASA5" i="24"/>
  <c r="ASB5" i="24"/>
  <c r="ASC5" i="24"/>
  <c r="ASD5" i="24"/>
  <c r="ASE5" i="24"/>
  <c r="ASF5" i="24"/>
  <c r="ASG5" i="24"/>
  <c r="ASH5" i="24"/>
  <c r="ASI5" i="24"/>
  <c r="ASJ5" i="24"/>
  <c r="ASK5" i="24"/>
  <c r="ASL5" i="24"/>
  <c r="ASM5" i="24"/>
  <c r="ASN5" i="24"/>
  <c r="ASO5" i="24"/>
  <c r="ASP5" i="24"/>
  <c r="ASQ5" i="24"/>
  <c r="ASR5" i="24"/>
  <c r="ASS5" i="24"/>
  <c r="AST5" i="24"/>
  <c r="ASU5" i="24"/>
  <c r="ASV5" i="24"/>
  <c r="ASW5" i="24"/>
  <c r="ASX5" i="24"/>
  <c r="ASY5" i="24"/>
  <c r="ASZ5" i="24"/>
  <c r="ATA5" i="24"/>
  <c r="ATB5" i="24"/>
  <c r="ATC5" i="24"/>
  <c r="ATD5" i="24"/>
  <c r="ATE5" i="24"/>
  <c r="ATF5" i="24"/>
  <c r="ATG5" i="24"/>
  <c r="ATH5" i="24"/>
  <c r="ATI5" i="24"/>
  <c r="ATJ5" i="24"/>
  <c r="ATK5" i="24"/>
  <c r="ATL5" i="24"/>
  <c r="ATM5" i="24"/>
  <c r="ATN5" i="24"/>
  <c r="ATO5" i="24"/>
  <c r="ATP5" i="24"/>
  <c r="ATQ5" i="24"/>
  <c r="ATR5" i="24"/>
  <c r="ATS5" i="24"/>
  <c r="ATT5" i="24"/>
  <c r="ATU5" i="24"/>
  <c r="ATV5" i="24"/>
  <c r="ATW5" i="24"/>
  <c r="ATX5" i="24"/>
  <c r="ATY5" i="24"/>
  <c r="ATZ5" i="24"/>
  <c r="AUA5" i="24"/>
  <c r="AUB5" i="24"/>
  <c r="AUC5" i="24"/>
  <c r="AUD5" i="24"/>
  <c r="AUE5" i="24"/>
  <c r="AUF5" i="24"/>
  <c r="AUG5" i="24"/>
  <c r="AUH5" i="24"/>
  <c r="AUI5" i="24"/>
  <c r="AUJ5" i="24"/>
  <c r="AUK5" i="24"/>
  <c r="AUL5" i="24"/>
  <c r="AUM5" i="24"/>
  <c r="AUN5" i="24"/>
  <c r="AUO5" i="24"/>
  <c r="AUP5" i="24"/>
  <c r="AUQ5" i="24"/>
  <c r="AUR5" i="24"/>
  <c r="AUS5" i="24"/>
  <c r="AUT5" i="24"/>
  <c r="AUU5" i="24"/>
  <c r="AUV5" i="24"/>
  <c r="AUW5" i="24"/>
  <c r="AUX5" i="24"/>
  <c r="AUY5" i="24"/>
  <c r="AUZ5" i="24"/>
  <c r="AVA5" i="24"/>
  <c r="AVB5" i="24"/>
  <c r="AVC5" i="24"/>
  <c r="AVD5" i="24"/>
  <c r="AVE5" i="24"/>
  <c r="AVF5" i="24"/>
  <c r="AVG5" i="24"/>
  <c r="AVH5" i="24"/>
  <c r="AVI5" i="24"/>
  <c r="AVJ5" i="24"/>
  <c r="AVK5" i="24"/>
  <c r="AVL5" i="24"/>
  <c r="AVM5" i="24"/>
  <c r="AVN5" i="24"/>
  <c r="AVO5" i="24"/>
  <c r="AVP5" i="24"/>
  <c r="AVQ5" i="24"/>
  <c r="AVR5" i="24"/>
  <c r="AVS5" i="24"/>
  <c r="AVT5" i="24"/>
  <c r="AVU5" i="24"/>
  <c r="AVV5" i="24"/>
  <c r="AVW5" i="24"/>
  <c r="AVX5" i="24"/>
  <c r="AVY5" i="24"/>
  <c r="AVZ5" i="24"/>
  <c r="AWA5" i="24"/>
  <c r="AWB5" i="24"/>
  <c r="AWC5" i="24"/>
  <c r="AWD5" i="24"/>
  <c r="AWE5" i="24"/>
  <c r="AWF5" i="24"/>
  <c r="AWG5" i="24"/>
  <c r="AWH5" i="24"/>
  <c r="AWI5" i="24"/>
  <c r="AWJ5" i="24"/>
  <c r="AWK5" i="24"/>
  <c r="AWL5" i="24"/>
  <c r="AWM5" i="24"/>
  <c r="AWN5" i="24"/>
  <c r="AWO5" i="24"/>
  <c r="AWP5" i="24"/>
  <c r="AWQ5" i="24"/>
  <c r="AWR5" i="24"/>
  <c r="AWS5" i="24"/>
  <c r="AWT5" i="24"/>
  <c r="AWU5" i="24"/>
  <c r="AWV5" i="24"/>
  <c r="AWW5" i="24"/>
  <c r="AWX5" i="24"/>
  <c r="AWY5" i="24"/>
  <c r="AWZ5" i="24"/>
  <c r="AXA5" i="24"/>
  <c r="AXB5" i="24"/>
  <c r="AXC5" i="24"/>
  <c r="AXD5" i="24"/>
  <c r="AXE5" i="24"/>
  <c r="AXF5" i="24"/>
  <c r="AXG5" i="24"/>
  <c r="AXH5" i="24"/>
  <c r="AXI5" i="24"/>
  <c r="AXJ5" i="24"/>
  <c r="AXK5" i="24"/>
  <c r="AXL5" i="24"/>
  <c r="AXM5" i="24"/>
  <c r="AXN5" i="24"/>
  <c r="AXO5" i="24"/>
  <c r="AXP5" i="24"/>
  <c r="AXQ5" i="24"/>
  <c r="AXR5" i="24"/>
  <c r="AXS5" i="24"/>
  <c r="AXT5" i="24"/>
  <c r="AXU5" i="24"/>
  <c r="AXV5" i="24"/>
  <c r="AXW5" i="24"/>
  <c r="AXX5" i="24"/>
  <c r="AXY5" i="24"/>
  <c r="AXZ5" i="24"/>
  <c r="AYA5" i="24"/>
  <c r="AYB5" i="24"/>
  <c r="AYC5" i="24"/>
  <c r="AYD5" i="24"/>
  <c r="AYE5" i="24"/>
  <c r="AYF5" i="24"/>
  <c r="AYG5" i="24"/>
  <c r="AYH5" i="24"/>
  <c r="AYI5" i="24"/>
  <c r="AYJ5" i="24"/>
  <c r="AYK5" i="24"/>
  <c r="AYL5" i="24"/>
  <c r="AYM5" i="24"/>
  <c r="AYN5" i="24"/>
  <c r="AYO5" i="24"/>
  <c r="AYP5" i="24"/>
  <c r="AYQ5" i="24"/>
  <c r="AYR5" i="24"/>
  <c r="AYS5" i="24"/>
  <c r="AYT5" i="24"/>
  <c r="AYU5" i="24"/>
  <c r="AYV5" i="24"/>
  <c r="AYW5" i="24"/>
  <c r="AYX5" i="24"/>
  <c r="AYY5" i="24"/>
  <c r="AYZ5" i="24"/>
  <c r="AZA5" i="24"/>
  <c r="AZB5" i="24"/>
  <c r="AZC5" i="24"/>
  <c r="AZD5" i="24"/>
  <c r="AZE5" i="24"/>
  <c r="AZF5" i="24"/>
  <c r="AZG5" i="24"/>
  <c r="AZH5" i="24"/>
  <c r="AZI5" i="24"/>
  <c r="AZJ5" i="24"/>
  <c r="AZK5" i="24"/>
  <c r="AZL5" i="24"/>
  <c r="AZM5" i="24"/>
  <c r="AZN5" i="24"/>
  <c r="AZO5" i="24"/>
  <c r="AZP5" i="24"/>
  <c r="AZQ5" i="24"/>
  <c r="AZR5" i="24"/>
  <c r="AZS5" i="24"/>
  <c r="AZT5" i="24"/>
  <c r="AZU5" i="24"/>
  <c r="AZV5" i="24"/>
  <c r="AZW5" i="24"/>
  <c r="AZX5" i="24"/>
  <c r="AZY5" i="24"/>
  <c r="AZZ5" i="24"/>
  <c r="BAA5" i="24"/>
  <c r="BAB5" i="24"/>
  <c r="BAC5" i="24"/>
  <c r="BAD5" i="24"/>
  <c r="BAE5" i="24"/>
  <c r="BAF5" i="24"/>
  <c r="BAG5" i="24"/>
  <c r="BAH5" i="24"/>
  <c r="BAI5" i="24"/>
  <c r="BAJ5" i="24"/>
  <c r="BAK5" i="24"/>
  <c r="BAL5" i="24"/>
  <c r="BAM5" i="24"/>
  <c r="BAN5" i="24"/>
  <c r="BAO5" i="24"/>
  <c r="BAP5" i="24"/>
  <c r="BAQ5" i="24"/>
  <c r="BAR5" i="24"/>
  <c r="BAS5" i="24"/>
  <c r="BAT5" i="24"/>
  <c r="BAU5" i="24"/>
  <c r="BAV5" i="24"/>
  <c r="BAW5" i="24"/>
  <c r="BAX5" i="24"/>
  <c r="BAY5" i="24"/>
  <c r="BAZ5" i="24"/>
  <c r="BBA5" i="24"/>
  <c r="BBB5" i="24"/>
  <c r="BBC5" i="24"/>
  <c r="BBD5" i="24"/>
  <c r="BBE5" i="24"/>
  <c r="BBF5" i="24"/>
  <c r="BBG5" i="24"/>
  <c r="BBH5" i="24"/>
  <c r="BBI5" i="24"/>
  <c r="BBJ5" i="24"/>
  <c r="BBK5" i="24"/>
  <c r="BBL5" i="24"/>
  <c r="BBM5" i="24"/>
  <c r="BBN5" i="24"/>
  <c r="BBO5" i="24"/>
  <c r="BBP5" i="24"/>
  <c r="BBQ5" i="24"/>
  <c r="BBR5" i="24"/>
  <c r="BBS5" i="24"/>
  <c r="BBT5" i="24"/>
  <c r="BBU5" i="24"/>
  <c r="BBV5" i="24"/>
  <c r="BBW5" i="24"/>
  <c r="BBX5" i="24"/>
  <c r="BBY5" i="24"/>
  <c r="BBZ5" i="24"/>
  <c r="BCA5" i="24"/>
  <c r="BCB5" i="24"/>
  <c r="BCC5" i="24"/>
  <c r="BCD5" i="24"/>
  <c r="BCE5" i="24"/>
  <c r="BCF5" i="24"/>
  <c r="BCG5" i="24"/>
  <c r="BCH5" i="24"/>
  <c r="BCI5" i="24"/>
  <c r="BCJ5" i="24"/>
  <c r="BCK5" i="24"/>
  <c r="BCL5" i="24"/>
  <c r="BCM5" i="24"/>
  <c r="BCN5" i="24"/>
  <c r="BCO5" i="24"/>
  <c r="BCP5" i="24"/>
  <c r="BCQ5" i="24"/>
  <c r="BCR5" i="24"/>
  <c r="BCS5" i="24"/>
  <c r="BCT5" i="24"/>
  <c r="BCU5" i="24"/>
  <c r="BCV5" i="24"/>
  <c r="BCW5" i="24"/>
  <c r="BCX5" i="24"/>
  <c r="BCY5" i="24"/>
  <c r="BCZ5" i="24"/>
  <c r="BDA5" i="24"/>
  <c r="BDB5" i="24"/>
  <c r="BDC5" i="24"/>
  <c r="BDD5" i="24"/>
  <c r="BDE5" i="24"/>
  <c r="BDF5" i="24"/>
  <c r="BDG5" i="24"/>
  <c r="BDH5" i="24"/>
  <c r="BDI5" i="24"/>
  <c r="BDJ5" i="24"/>
  <c r="BDK5" i="24"/>
  <c r="BDL5" i="24"/>
  <c r="BDM5" i="24"/>
  <c r="BDN5" i="24"/>
  <c r="BDO5" i="24"/>
  <c r="BDP5" i="24"/>
  <c r="BDQ5" i="24"/>
  <c r="BDR5" i="24"/>
  <c r="BDS5" i="24"/>
  <c r="BDT5" i="24"/>
  <c r="BDU5" i="24"/>
  <c r="BDV5" i="24"/>
  <c r="BDW5" i="24"/>
  <c r="BDX5" i="24"/>
  <c r="BDY5" i="24"/>
  <c r="BDZ5" i="24"/>
  <c r="BEA5" i="24"/>
  <c r="BEB5" i="24"/>
  <c r="BEC5" i="24"/>
  <c r="BED5" i="24"/>
  <c r="BEE5" i="24"/>
  <c r="BEF5" i="24"/>
  <c r="BEG5" i="24"/>
  <c r="BEH5" i="24"/>
  <c r="BEI5" i="24"/>
  <c r="BEJ5" i="24"/>
  <c r="BEK5" i="24"/>
  <c r="BEL5" i="24"/>
  <c r="BEM5" i="24"/>
  <c r="BEN5" i="24"/>
  <c r="BEO5" i="24"/>
  <c r="BEP5" i="24"/>
  <c r="BEQ5" i="24"/>
  <c r="BER5" i="24"/>
  <c r="BES5" i="24"/>
  <c r="BET5" i="24"/>
  <c r="BEU5" i="24"/>
  <c r="BEV5" i="24"/>
  <c r="BEW5" i="24"/>
  <c r="BEX5" i="24"/>
  <c r="BEY5" i="24"/>
  <c r="BEZ5" i="24"/>
  <c r="BFA5" i="24"/>
  <c r="BFB5" i="24"/>
  <c r="BFC5" i="24"/>
  <c r="BFD5" i="24"/>
  <c r="BFE5" i="24"/>
  <c r="BFF5" i="24"/>
  <c r="BFG5" i="24"/>
  <c r="BFH5" i="24"/>
  <c r="BFI5" i="24"/>
  <c r="BFJ5" i="24"/>
  <c r="BFK5" i="24"/>
  <c r="BFL5" i="24"/>
  <c r="BFM5" i="24"/>
  <c r="BFN5" i="24"/>
  <c r="BFO5" i="24"/>
  <c r="BFP5" i="24"/>
  <c r="BFQ5" i="24"/>
  <c r="BFR5" i="24"/>
  <c r="BFS5" i="24"/>
  <c r="BFT5" i="24"/>
  <c r="BFU5" i="24"/>
  <c r="BFV5" i="24"/>
  <c r="BFW5" i="24"/>
  <c r="BFX5" i="24"/>
  <c r="BFY5" i="24"/>
  <c r="BFZ5" i="24"/>
  <c r="BGA5" i="24"/>
  <c r="BGB5" i="24"/>
  <c r="BGC5" i="24"/>
  <c r="BGD5" i="24"/>
  <c r="BGE5" i="24"/>
  <c r="BGF5" i="24"/>
  <c r="BGG5" i="24"/>
  <c r="BGH5" i="24"/>
  <c r="BGI5" i="24"/>
  <c r="BGJ5" i="24"/>
  <c r="BGK5" i="24"/>
  <c r="BGL5" i="24"/>
  <c r="BGM5" i="24"/>
  <c r="BGN5" i="24"/>
  <c r="BGO5" i="24"/>
  <c r="BGP5" i="24"/>
  <c r="BGQ5" i="24"/>
  <c r="BGR5" i="24"/>
  <c r="BGS5" i="24"/>
  <c r="BGT5" i="24"/>
  <c r="BGU5" i="24"/>
  <c r="BGV5" i="24"/>
  <c r="BGW5" i="24"/>
  <c r="BGX5" i="24"/>
  <c r="BGY5" i="24"/>
  <c r="BGZ5" i="24"/>
  <c r="BHA5" i="24"/>
  <c r="BHB5" i="24"/>
  <c r="BHC5" i="24"/>
  <c r="BHD5" i="24"/>
  <c r="BHE5" i="24"/>
  <c r="BHF5" i="24"/>
  <c r="BHG5" i="24"/>
  <c r="BHH5" i="24"/>
  <c r="BHI5" i="24"/>
  <c r="BHJ5" i="24"/>
  <c r="BHK5" i="24"/>
  <c r="BHL5" i="24"/>
  <c r="BHM5" i="24"/>
  <c r="BHN5" i="24"/>
  <c r="BHO5" i="24"/>
  <c r="BHP5" i="24"/>
  <c r="BHQ5" i="24"/>
  <c r="BHR5" i="24"/>
  <c r="BHS5" i="24"/>
  <c r="BHT5" i="24"/>
  <c r="BHU5" i="24"/>
  <c r="BHV5" i="24"/>
  <c r="BHW5" i="24"/>
  <c r="BHX5" i="24"/>
  <c r="BHY5" i="24"/>
  <c r="BHZ5" i="24"/>
  <c r="BIA5" i="24"/>
  <c r="BIB5" i="24"/>
  <c r="BIC5" i="24"/>
  <c r="BID5" i="24"/>
  <c r="BIE5" i="24"/>
  <c r="BIF5" i="24"/>
  <c r="BIG5" i="24"/>
  <c r="BIH5" i="24"/>
  <c r="BII5" i="24"/>
  <c r="BIJ5" i="24"/>
  <c r="BIK5" i="24"/>
  <c r="BIL5" i="24"/>
  <c r="BIM5" i="24"/>
  <c r="BIN5" i="24"/>
  <c r="BIO5" i="24"/>
  <c r="BIP5" i="24"/>
  <c r="BIQ5" i="24"/>
  <c r="BIR5" i="24"/>
  <c r="BIS5" i="24"/>
  <c r="BIT5" i="24"/>
  <c r="BIU5" i="24"/>
  <c r="BIV5" i="24"/>
  <c r="BIW5" i="24"/>
  <c r="BIX5" i="24"/>
  <c r="BIY5" i="24"/>
  <c r="BIZ5" i="24"/>
  <c r="BJA5" i="24"/>
  <c r="BJB5" i="24"/>
  <c r="BJC5" i="24"/>
  <c r="BJD5" i="24"/>
  <c r="BJE5" i="24"/>
  <c r="BJF5" i="24"/>
  <c r="BJG5" i="24"/>
  <c r="BJH5" i="24"/>
  <c r="BJI5" i="24"/>
  <c r="BJJ5" i="24"/>
  <c r="BJK5" i="24"/>
  <c r="BJL5" i="24"/>
  <c r="BJM5" i="24"/>
  <c r="BJN5" i="24"/>
  <c r="BJO5" i="24"/>
  <c r="BJP5" i="24"/>
  <c r="BJQ5" i="24"/>
  <c r="BJR5" i="24"/>
  <c r="BJS5" i="24"/>
  <c r="BJT5" i="24"/>
  <c r="BJU5" i="24"/>
  <c r="BJV5" i="24"/>
  <c r="BJW5" i="24"/>
  <c r="BJX5" i="24"/>
  <c r="BJY5" i="24"/>
  <c r="BJZ5" i="24"/>
  <c r="BKA5" i="24"/>
  <c r="BKB5" i="24"/>
  <c r="BKC5" i="24"/>
  <c r="BKD5" i="24"/>
  <c r="BKE5" i="24"/>
  <c r="BKF5" i="24"/>
  <c r="BKG5" i="24"/>
  <c r="BKH5" i="24"/>
  <c r="BKI5" i="24"/>
  <c r="BKJ5" i="24"/>
  <c r="BKK5" i="24"/>
  <c r="BKL5" i="24"/>
  <c r="BKM5" i="24"/>
  <c r="BKN5" i="24"/>
  <c r="BKO5" i="24"/>
  <c r="BKP5" i="24"/>
  <c r="BKQ5" i="24"/>
  <c r="BKR5" i="24"/>
  <c r="BKS5" i="24"/>
  <c r="BKT5" i="24"/>
  <c r="BKU5" i="24"/>
  <c r="BKV5" i="24"/>
  <c r="BKW5" i="24"/>
  <c r="BKX5" i="24"/>
  <c r="BKY5" i="24"/>
  <c r="BKZ5" i="24"/>
  <c r="BLA5" i="24"/>
  <c r="BLB5" i="24"/>
  <c r="BLC5" i="24"/>
  <c r="BLD5" i="24"/>
  <c r="BLE5" i="24"/>
  <c r="BLF5" i="24"/>
  <c r="BLG5" i="24"/>
  <c r="BLH5" i="24"/>
  <c r="BLI5" i="24"/>
  <c r="BLJ5" i="24"/>
  <c r="BLK5" i="24"/>
  <c r="BLL5" i="24"/>
  <c r="BLM5" i="24"/>
  <c r="BLN5" i="24"/>
  <c r="BLO5" i="24"/>
  <c r="BLP5" i="24"/>
  <c r="BLQ5" i="24"/>
  <c r="BLR5" i="24"/>
  <c r="BLS5" i="24"/>
  <c r="BLT5" i="24"/>
  <c r="BLU5" i="24"/>
  <c r="BLV5" i="24"/>
  <c r="BLW5" i="24"/>
  <c r="BLX5" i="24"/>
  <c r="BLY5" i="24"/>
  <c r="BLZ5" i="24"/>
  <c r="BMA5" i="24"/>
  <c r="BMB5" i="24"/>
  <c r="BMC5" i="24"/>
  <c r="BMD5" i="24"/>
  <c r="BME5" i="24"/>
  <c r="BMF5" i="24"/>
  <c r="BMG5" i="24"/>
  <c r="BMH5" i="24"/>
  <c r="BMI5" i="24"/>
  <c r="BMJ5" i="24"/>
  <c r="BMK5" i="24"/>
  <c r="BML5" i="24"/>
  <c r="BMM5" i="24"/>
  <c r="BMN5" i="24"/>
  <c r="BMO5" i="24"/>
  <c r="BMP5" i="24"/>
  <c r="BMQ5" i="24"/>
  <c r="BMR5" i="24"/>
  <c r="BMS5" i="24"/>
  <c r="BMT5" i="24"/>
  <c r="BMU5" i="24"/>
  <c r="BMV5" i="24"/>
  <c r="BMW5" i="24"/>
  <c r="BMX5" i="24"/>
  <c r="BMY5" i="24"/>
  <c r="BMZ5" i="24"/>
  <c r="BNA5" i="24"/>
  <c r="BNB5" i="24"/>
  <c r="BNC5" i="24"/>
  <c r="BND5" i="24"/>
  <c r="BNE5" i="24"/>
  <c r="BNF5" i="24"/>
  <c r="BNG5" i="24"/>
  <c r="BNH5" i="24"/>
  <c r="BNI5" i="24"/>
  <c r="BNJ5" i="24"/>
  <c r="BNK5" i="24"/>
  <c r="BNL5" i="24"/>
  <c r="BNM5" i="24"/>
  <c r="BNN5" i="24"/>
  <c r="BNO5" i="24"/>
  <c r="BNP5" i="24"/>
  <c r="BNQ5" i="24"/>
  <c r="BNR5" i="24"/>
  <c r="BNS5" i="24"/>
  <c r="BNT5" i="24"/>
  <c r="BNU5" i="24"/>
  <c r="BNV5" i="24"/>
  <c r="BNW5" i="24"/>
  <c r="BNX5" i="24"/>
  <c r="BNY5" i="24"/>
  <c r="BNZ5" i="24"/>
  <c r="BOA5" i="24"/>
  <c r="BOB5" i="24"/>
  <c r="BOC5" i="24"/>
  <c r="BOD5" i="24"/>
  <c r="BOE5" i="24"/>
  <c r="BOF5" i="24"/>
  <c r="BOG5" i="24"/>
  <c r="BOH5" i="24"/>
  <c r="BOI5" i="24"/>
  <c r="BOJ5" i="24"/>
  <c r="BOK5" i="24"/>
  <c r="BOL5" i="24"/>
  <c r="BOM5" i="24"/>
  <c r="BON5" i="24"/>
  <c r="BOO5" i="24"/>
  <c r="BOP5" i="24"/>
  <c r="BOQ5" i="24"/>
  <c r="BOR5" i="24"/>
  <c r="BOS5" i="24"/>
  <c r="BOT5" i="24"/>
  <c r="BOU5" i="24"/>
  <c r="BOV5" i="24"/>
  <c r="BOW5" i="24"/>
  <c r="BOX5" i="24"/>
  <c r="BOY5" i="24"/>
  <c r="BOZ5" i="24"/>
  <c r="BPA5" i="24"/>
  <c r="BPB5" i="24"/>
  <c r="BPC5" i="24"/>
  <c r="BPD5" i="24"/>
  <c r="BPE5" i="24"/>
  <c r="BPF5" i="24"/>
  <c r="BPG5" i="24"/>
  <c r="BPH5" i="24"/>
  <c r="BPI5" i="24"/>
  <c r="BPJ5" i="24"/>
  <c r="BPK5" i="24"/>
  <c r="BPL5" i="24"/>
  <c r="BPM5" i="24"/>
  <c r="BPN5" i="24"/>
  <c r="BPO5" i="24"/>
  <c r="BPP5" i="24"/>
  <c r="BPQ5" i="24"/>
  <c r="BPR5" i="24"/>
  <c r="BPS5" i="24"/>
  <c r="BPT5" i="24"/>
  <c r="BPU5" i="24"/>
  <c r="BPV5" i="24"/>
  <c r="BPW5" i="24"/>
  <c r="BPX5" i="24"/>
  <c r="BPY5" i="24"/>
  <c r="BPZ5" i="24"/>
  <c r="BQA5" i="24"/>
  <c r="BQB5" i="24"/>
  <c r="BQC5" i="24"/>
  <c r="BQD5" i="24"/>
  <c r="BQE5" i="24"/>
  <c r="BQF5" i="24"/>
  <c r="BQG5" i="24"/>
  <c r="BQH5" i="24"/>
  <c r="BQI5" i="24"/>
  <c r="BQJ5" i="24"/>
  <c r="BQK5" i="24"/>
  <c r="BQL5" i="24"/>
  <c r="BQM5" i="24"/>
  <c r="BQN5" i="24"/>
  <c r="BQO5" i="24"/>
  <c r="BQP5" i="24"/>
  <c r="BQQ5" i="24"/>
  <c r="BQR5" i="24"/>
  <c r="BQS5" i="24"/>
  <c r="BQT5" i="24"/>
  <c r="BQU5" i="24"/>
  <c r="BQV5" i="24"/>
  <c r="BQW5" i="24"/>
  <c r="BQX5" i="24"/>
  <c r="BQY5" i="24"/>
  <c r="BQZ5" i="24"/>
  <c r="BRA5" i="24"/>
  <c r="BRB5" i="24"/>
  <c r="BRC5" i="24"/>
  <c r="BRD5" i="24"/>
  <c r="BRE5" i="24"/>
  <c r="BRF5" i="24"/>
  <c r="BRG5" i="24"/>
  <c r="BRH5" i="24"/>
  <c r="BRI5" i="24"/>
  <c r="BRJ5" i="24"/>
  <c r="BRK5" i="24"/>
  <c r="BRL5" i="24"/>
  <c r="BRM5" i="24"/>
  <c r="BRN5" i="24"/>
  <c r="BRO5" i="24"/>
  <c r="BRP5" i="24"/>
  <c r="BRQ5" i="24"/>
  <c r="BRR5" i="24"/>
  <c r="BRS5" i="24"/>
  <c r="BRT5" i="24"/>
  <c r="BRU5" i="24"/>
  <c r="BRV5" i="24"/>
  <c r="BRW5" i="24"/>
  <c r="BRX5" i="24"/>
  <c r="BRY5" i="24"/>
  <c r="BRZ5" i="24"/>
  <c r="BSA5" i="24"/>
  <c r="BSB5" i="24"/>
  <c r="BSC5" i="24"/>
  <c r="BSD5" i="24"/>
  <c r="BSE5" i="24"/>
  <c r="BSF5" i="24"/>
  <c r="BSG5" i="24"/>
  <c r="BSH5" i="24"/>
  <c r="BSI5" i="24"/>
  <c r="BSJ5" i="24"/>
  <c r="BSK5" i="24"/>
  <c r="BSL5" i="24"/>
  <c r="BSM5" i="24"/>
  <c r="BSN5" i="24"/>
  <c r="BSO5" i="24"/>
  <c r="BSP5" i="24"/>
  <c r="BSQ5" i="24"/>
  <c r="BSR5" i="24"/>
  <c r="BSS5" i="24"/>
  <c r="BST5" i="24"/>
  <c r="BSU5" i="24"/>
  <c r="BSV5" i="24"/>
  <c r="BSW5" i="24"/>
  <c r="BSX5" i="24"/>
  <c r="BSY5" i="24"/>
  <c r="BSZ5" i="24"/>
  <c r="BTA5" i="24"/>
  <c r="BTB5" i="24"/>
  <c r="BTC5" i="24"/>
  <c r="BTD5" i="24"/>
  <c r="BTE5" i="24"/>
  <c r="BTF5" i="24"/>
  <c r="BTG5" i="24"/>
  <c r="BTH5" i="24"/>
  <c r="BTI5" i="24"/>
  <c r="BTJ5" i="24"/>
  <c r="BTK5" i="24"/>
  <c r="BTL5" i="24"/>
  <c r="BTM5" i="24"/>
  <c r="BTN5" i="24"/>
  <c r="BTO5" i="24"/>
  <c r="BTP5" i="24"/>
  <c r="BTQ5" i="24"/>
  <c r="BTR5" i="24"/>
  <c r="BTS5" i="24"/>
  <c r="BTT5" i="24"/>
  <c r="BTU5" i="24"/>
  <c r="BTV5" i="24"/>
  <c r="BTW5" i="24"/>
  <c r="BTX5" i="24"/>
  <c r="BTY5" i="24"/>
  <c r="BTZ5" i="24"/>
  <c r="BUA5" i="24"/>
  <c r="BUB5" i="24"/>
  <c r="BUC5" i="24"/>
  <c r="BUD5" i="24"/>
  <c r="BUE5" i="24"/>
  <c r="BUF5" i="24"/>
  <c r="BUG5" i="24"/>
  <c r="BUH5" i="24"/>
  <c r="BUI5" i="24"/>
  <c r="BUJ5" i="24"/>
  <c r="BUK5" i="24"/>
  <c r="BUL5" i="24"/>
  <c r="BUM5" i="24"/>
  <c r="BUN5" i="24"/>
  <c r="BUO5" i="24"/>
  <c r="BUP5" i="24"/>
  <c r="BUQ5" i="24"/>
  <c r="BUR5" i="24"/>
  <c r="BUS5" i="24"/>
  <c r="BUT5" i="24"/>
  <c r="BUU5" i="24"/>
  <c r="BUV5" i="24"/>
  <c r="BUW5" i="24"/>
  <c r="BUX5" i="24"/>
  <c r="BUY5" i="24"/>
  <c r="BUZ5" i="24"/>
  <c r="BVA5" i="24"/>
  <c r="BVB5" i="24"/>
  <c r="BVC5" i="24"/>
  <c r="BVD5" i="24"/>
  <c r="BVE5" i="24"/>
  <c r="BVF5" i="24"/>
  <c r="BVG5" i="24"/>
  <c r="BVH5" i="24"/>
  <c r="BVI5" i="24"/>
  <c r="BVJ5" i="24"/>
  <c r="BVK5" i="24"/>
  <c r="BVL5" i="24"/>
  <c r="BVM5" i="24"/>
  <c r="BVN5" i="24"/>
  <c r="BVO5" i="24"/>
  <c r="BVP5" i="24"/>
  <c r="BVQ5" i="24"/>
  <c r="BVR5" i="24"/>
  <c r="BVS5" i="24"/>
  <c r="BVT5" i="24"/>
  <c r="BVU5" i="24"/>
  <c r="BVV5" i="24"/>
  <c r="BVW5" i="24"/>
  <c r="BVX5" i="24"/>
  <c r="BVY5" i="24"/>
  <c r="BVZ5" i="24"/>
  <c r="BWA5" i="24"/>
  <c r="BWB5" i="24"/>
  <c r="BWC5" i="24"/>
  <c r="BWD5" i="24"/>
  <c r="BWE5" i="24"/>
  <c r="BWF5" i="24"/>
  <c r="BWG5" i="24"/>
  <c r="BWH5" i="24"/>
  <c r="BWI5" i="24"/>
  <c r="BWJ5" i="24"/>
  <c r="BWK5" i="24"/>
  <c r="BWL5" i="24"/>
  <c r="BWM5" i="24"/>
  <c r="BWN5" i="24"/>
  <c r="BWO5" i="24"/>
  <c r="BWP5" i="24"/>
  <c r="BWQ5" i="24"/>
  <c r="BWR5" i="24"/>
  <c r="BWS5" i="24"/>
  <c r="BWT5" i="24"/>
  <c r="BWU5" i="24"/>
  <c r="BWV5" i="24"/>
  <c r="BWW5" i="24"/>
  <c r="BWX5" i="24"/>
  <c r="BWY5" i="24"/>
  <c r="BWZ5" i="24"/>
  <c r="BXA5" i="24"/>
  <c r="BXB5" i="24"/>
  <c r="BXC5" i="24"/>
  <c r="BXD5" i="24"/>
  <c r="BXE5" i="24"/>
  <c r="BXF5" i="24"/>
  <c r="BXG5" i="24"/>
  <c r="BXH5" i="24"/>
  <c r="BXI5" i="24"/>
  <c r="BXJ5" i="24"/>
  <c r="BXK5" i="24"/>
  <c r="BXL5" i="24"/>
  <c r="BXM5" i="24"/>
  <c r="BXN5" i="24"/>
  <c r="BXO5" i="24"/>
  <c r="BXP5" i="24"/>
  <c r="BXQ5" i="24"/>
  <c r="BXR5" i="24"/>
  <c r="BXS5" i="24"/>
  <c r="BXT5" i="24"/>
  <c r="BXU5" i="24"/>
  <c r="BXV5" i="24"/>
  <c r="BXW5" i="24"/>
  <c r="BXX5" i="24"/>
  <c r="BXY5" i="24"/>
  <c r="BXZ5" i="24"/>
  <c r="BYA5" i="24"/>
  <c r="BYB5" i="24"/>
  <c r="BYC5" i="24"/>
  <c r="BYD5" i="24"/>
  <c r="BYE5" i="24"/>
  <c r="BYF5" i="24"/>
  <c r="BYG5" i="24"/>
  <c r="BYH5" i="24"/>
  <c r="BYI5" i="24"/>
  <c r="BYJ5" i="24"/>
  <c r="BYK5" i="24"/>
  <c r="BYL5" i="24"/>
  <c r="BYM5" i="24"/>
  <c r="BYN5" i="24"/>
  <c r="BYO5" i="24"/>
  <c r="BYP5" i="24"/>
  <c r="BYQ5" i="24"/>
  <c r="BYR5" i="24"/>
  <c r="BYS5" i="24"/>
  <c r="BYT5" i="24"/>
  <c r="BYU5" i="24"/>
  <c r="BYV5" i="24"/>
  <c r="BYW5" i="24"/>
  <c r="BYX5" i="24"/>
  <c r="BYY5" i="24"/>
  <c r="BYZ5" i="24"/>
  <c r="BZA5" i="24"/>
  <c r="BZB5" i="24"/>
  <c r="BZC5" i="24"/>
  <c r="BZD5" i="24"/>
  <c r="BZE5" i="24"/>
  <c r="BZF5" i="24"/>
  <c r="BZG5" i="24"/>
  <c r="BZH5" i="24"/>
  <c r="BZI5" i="24"/>
  <c r="BZJ5" i="24"/>
  <c r="BZK5" i="24"/>
  <c r="BZL5" i="24"/>
  <c r="BZM5" i="24"/>
  <c r="BZN5" i="24"/>
  <c r="BZO5" i="24"/>
  <c r="BZP5" i="24"/>
  <c r="BZQ5" i="24"/>
  <c r="BZR5" i="24"/>
  <c r="BZS5" i="24"/>
  <c r="BZT5" i="24"/>
  <c r="BZU5" i="24"/>
  <c r="BZV5" i="24"/>
  <c r="BZW5" i="24"/>
  <c r="BZX5" i="24"/>
  <c r="BZY5" i="24"/>
  <c r="BZZ5" i="24"/>
  <c r="CAA5" i="24"/>
  <c r="CAB5" i="24"/>
  <c r="CAC5" i="24"/>
  <c r="CAD5" i="24"/>
  <c r="CAE5" i="24"/>
  <c r="CAF5" i="24"/>
  <c r="CAG5" i="24"/>
  <c r="CAH5" i="24"/>
  <c r="CAI5" i="24"/>
  <c r="CAJ5" i="24"/>
  <c r="CAK5" i="24"/>
  <c r="CAL5" i="24"/>
  <c r="CAM5" i="24"/>
  <c r="CAN5" i="24"/>
  <c r="CAO5" i="24"/>
  <c r="CAP5" i="24"/>
  <c r="CAQ5" i="24"/>
  <c r="CAR5" i="24"/>
  <c r="CAS5" i="24"/>
  <c r="CAT5" i="24"/>
  <c r="CAU5" i="24"/>
  <c r="CAV5" i="24"/>
  <c r="CAW5" i="24"/>
  <c r="CAX5" i="24"/>
  <c r="CAY5" i="24"/>
  <c r="CAZ5" i="24"/>
  <c r="CBA5" i="24"/>
  <c r="CBB5" i="24"/>
  <c r="CBC5" i="24"/>
  <c r="CBD5" i="24"/>
  <c r="CBE5" i="24"/>
  <c r="CBF5" i="24"/>
  <c r="CBG5" i="24"/>
  <c r="CBH5" i="24"/>
  <c r="CBI5" i="24"/>
  <c r="CBJ5" i="24"/>
  <c r="CBK5" i="24"/>
  <c r="CBL5" i="24"/>
  <c r="CBM5" i="24"/>
  <c r="CBN5" i="24"/>
  <c r="CBO5" i="24"/>
  <c r="CBP5" i="24"/>
  <c r="CBQ5" i="24"/>
  <c r="CBR5" i="24"/>
  <c r="CBS5" i="24"/>
  <c r="CBT5" i="24"/>
  <c r="CBU5" i="24"/>
  <c r="CBV5" i="24"/>
  <c r="CBW5" i="24"/>
  <c r="CBX5" i="24"/>
  <c r="CBY5" i="24"/>
  <c r="CBZ5" i="24"/>
  <c r="CCA5" i="24"/>
  <c r="CCB5" i="24"/>
  <c r="CCC5" i="24"/>
  <c r="CCD5" i="24"/>
  <c r="CCE5" i="24"/>
  <c r="CCF5" i="24"/>
  <c r="CCG5" i="24"/>
  <c r="CCH5" i="24"/>
  <c r="CCI5" i="24"/>
  <c r="CCJ5" i="24"/>
  <c r="CCK5" i="24"/>
  <c r="CCL5" i="24"/>
  <c r="CCM5" i="24"/>
  <c r="CCN5" i="24"/>
  <c r="CCO5" i="24"/>
  <c r="CCP5" i="24"/>
  <c r="CCQ5" i="24"/>
  <c r="CCR5" i="24"/>
  <c r="CCS5" i="24"/>
  <c r="CCT5" i="24"/>
  <c r="CCU5" i="24"/>
  <c r="CCV5" i="24"/>
  <c r="CCW5" i="24"/>
  <c r="CCX5" i="24"/>
  <c r="CCY5" i="24"/>
  <c r="CCZ5" i="24"/>
  <c r="CDA5" i="24"/>
  <c r="CDB5" i="24"/>
  <c r="CDC5" i="24"/>
  <c r="CDD5" i="24"/>
  <c r="CDE5" i="24"/>
  <c r="CDF5" i="24"/>
  <c r="CDG5" i="24"/>
  <c r="CDH5" i="24"/>
  <c r="CDI5" i="24"/>
  <c r="CDJ5" i="24"/>
  <c r="CDK5" i="24"/>
  <c r="CDL5" i="24"/>
  <c r="CDM5" i="24"/>
  <c r="CDN5" i="24"/>
  <c r="CDO5" i="24"/>
  <c r="CDP5" i="24"/>
  <c r="CDQ5" i="24"/>
  <c r="CDR5" i="24"/>
  <c r="CDS5" i="24"/>
  <c r="CDT5" i="24"/>
  <c r="CDU5" i="24"/>
  <c r="CDV5" i="24"/>
  <c r="CDW5" i="24"/>
  <c r="CDX5" i="24"/>
  <c r="CDY5" i="24"/>
  <c r="CDZ5" i="24"/>
  <c r="CEA5" i="24"/>
  <c r="CEB5" i="24"/>
  <c r="CEC5" i="24"/>
  <c r="CED5" i="24"/>
  <c r="CEE5" i="24"/>
  <c r="CEF5" i="24"/>
  <c r="CEG5" i="24"/>
  <c r="CEH5" i="24"/>
  <c r="CEI5" i="24"/>
  <c r="CEJ5" i="24"/>
  <c r="CEK5" i="24"/>
  <c r="CEL5" i="24"/>
  <c r="CEM5" i="24"/>
  <c r="CEN5" i="24"/>
  <c r="CEO5" i="24"/>
  <c r="CEP5" i="24"/>
  <c r="CEQ5" i="24"/>
  <c r="CER5" i="24"/>
  <c r="CES5" i="24"/>
  <c r="CET5" i="24"/>
  <c r="CEU5" i="24"/>
  <c r="CEV5" i="24"/>
  <c r="CEW5" i="24"/>
  <c r="CEX5" i="24"/>
  <c r="CEY5" i="24"/>
  <c r="CEZ5" i="24"/>
  <c r="CFA5" i="24"/>
  <c r="CFB5" i="24"/>
  <c r="CFC5" i="24"/>
  <c r="CFD5" i="24"/>
  <c r="CFE5" i="24"/>
  <c r="CFF5" i="24"/>
  <c r="CFG5" i="24"/>
  <c r="CFH5" i="24"/>
  <c r="CFI5" i="24"/>
  <c r="CFJ5" i="24"/>
  <c r="CFK5" i="24"/>
  <c r="CFL5" i="24"/>
  <c r="CFM5" i="24"/>
  <c r="CFN5" i="24"/>
  <c r="CFO5" i="24"/>
  <c r="CFP5" i="24"/>
  <c r="CFQ5" i="24"/>
  <c r="CFR5" i="24"/>
  <c r="CFS5" i="24"/>
  <c r="CFT5" i="24"/>
  <c r="CFU5" i="24"/>
  <c r="CFV5" i="24"/>
  <c r="CFW5" i="24"/>
  <c r="CFX5" i="24"/>
  <c r="CFY5" i="24"/>
  <c r="CFZ5" i="24"/>
  <c r="CGA5" i="24"/>
  <c r="CGB5" i="24"/>
  <c r="CGC5" i="24"/>
  <c r="CGD5" i="24"/>
  <c r="CGE5" i="24"/>
  <c r="CGF5" i="24"/>
  <c r="CGG5" i="24"/>
  <c r="CGH5" i="24"/>
  <c r="CGI5" i="24"/>
  <c r="CGJ5" i="24"/>
  <c r="CGK5" i="24"/>
  <c r="CGL5" i="24"/>
  <c r="CGM5" i="24"/>
  <c r="CGN5" i="24"/>
  <c r="CGO5" i="24"/>
  <c r="CGP5" i="24"/>
  <c r="CGQ5" i="24"/>
  <c r="CGR5" i="24"/>
  <c r="CGS5" i="24"/>
  <c r="CGT5" i="24"/>
  <c r="CGU5" i="24"/>
  <c r="CGV5" i="24"/>
  <c r="CGW5" i="24"/>
  <c r="CGX5" i="24"/>
  <c r="CGY5" i="24"/>
  <c r="CGZ5" i="24"/>
  <c r="CHA5" i="24"/>
  <c r="CHB5" i="24"/>
  <c r="CHC5" i="24"/>
  <c r="CHD5" i="24"/>
  <c r="CHE5" i="24"/>
  <c r="CHF5" i="24"/>
  <c r="CHG5" i="24"/>
  <c r="CHH5" i="24"/>
  <c r="CHI5" i="24"/>
  <c r="CHJ5" i="24"/>
  <c r="CHK5" i="24"/>
  <c r="CHL5" i="24"/>
  <c r="CHM5" i="24"/>
  <c r="CHN5" i="24"/>
  <c r="CHO5" i="24"/>
  <c r="CHP5" i="24"/>
  <c r="CHQ5" i="24"/>
  <c r="CHR5" i="24"/>
  <c r="CHS5" i="24"/>
  <c r="CHT5" i="24"/>
  <c r="CHU5" i="24"/>
  <c r="CHV5" i="24"/>
  <c r="CHW5" i="24"/>
  <c r="CHX5" i="24"/>
  <c r="CHY5" i="24"/>
  <c r="CHZ5" i="24"/>
  <c r="CIA5" i="24"/>
  <c r="CIB5" i="24"/>
  <c r="CIC5" i="24"/>
  <c r="CID5" i="24"/>
  <c r="CIE5" i="24"/>
  <c r="CIF5" i="24"/>
  <c r="CIG5" i="24"/>
  <c r="CIH5" i="24"/>
  <c r="CII5" i="24"/>
  <c r="CIJ5" i="24"/>
  <c r="CIK5" i="24"/>
  <c r="CIL5" i="24"/>
  <c r="CIM5" i="24"/>
  <c r="CIN5" i="24"/>
  <c r="CIO5" i="24"/>
  <c r="CIP5" i="24"/>
  <c r="CIQ5" i="24"/>
  <c r="CIR5" i="24"/>
  <c r="CIS5" i="24"/>
  <c r="CIT5" i="24"/>
  <c r="CIU5" i="24"/>
  <c r="CIV5" i="24"/>
  <c r="CIW5" i="24"/>
  <c r="CIX5" i="24"/>
  <c r="CIY5" i="24"/>
  <c r="CIZ5" i="24"/>
  <c r="CJA5" i="24"/>
  <c r="CJB5" i="24"/>
  <c r="CJC5" i="24"/>
  <c r="CJD5" i="24"/>
  <c r="CJE5" i="24"/>
  <c r="CJF5" i="24"/>
  <c r="CJG5" i="24"/>
  <c r="CJH5" i="24"/>
  <c r="CJI5" i="24"/>
  <c r="CJJ5" i="24"/>
  <c r="CJK5" i="24"/>
  <c r="CJL5" i="24"/>
  <c r="CJM5" i="24"/>
  <c r="CJN5" i="24"/>
  <c r="CJO5" i="24"/>
  <c r="CJP5" i="24"/>
  <c r="CJQ5" i="24"/>
  <c r="CJR5" i="24"/>
  <c r="CJS5" i="24"/>
  <c r="CJT5" i="24"/>
  <c r="CJU5" i="24"/>
  <c r="CJV5" i="24"/>
  <c r="CJW5" i="24"/>
  <c r="CJX5" i="24"/>
  <c r="CJY5" i="24"/>
  <c r="CJZ5" i="24"/>
  <c r="CKA5" i="24"/>
  <c r="CKB5" i="24"/>
  <c r="CKC5" i="24"/>
  <c r="CKD5" i="24"/>
  <c r="CKE5" i="24"/>
  <c r="CKF5" i="24"/>
  <c r="CKG5" i="24"/>
  <c r="CKH5" i="24"/>
  <c r="CKI5" i="24"/>
  <c r="CKJ5" i="24"/>
  <c r="CKK5" i="24"/>
  <c r="CKL5" i="24"/>
  <c r="CKM5" i="24"/>
  <c r="CKN5" i="24"/>
  <c r="CKO5" i="24"/>
  <c r="CKP5" i="24"/>
  <c r="CKQ5" i="24"/>
  <c r="CKR5" i="24"/>
  <c r="CKS5" i="24"/>
  <c r="CKT5" i="24"/>
  <c r="CKU5" i="24"/>
  <c r="CKV5" i="24"/>
  <c r="CKW5" i="24"/>
  <c r="CKX5" i="24"/>
  <c r="CKY5" i="24"/>
  <c r="CKZ5" i="24"/>
  <c r="CLA5" i="24"/>
  <c r="CLB5" i="24"/>
  <c r="CLC5" i="24"/>
  <c r="CLD5" i="24"/>
  <c r="CLE5" i="24"/>
  <c r="CLF5" i="24"/>
  <c r="CLG5" i="24"/>
  <c r="CLH5" i="24"/>
  <c r="CLI5" i="24"/>
  <c r="CLJ5" i="24"/>
  <c r="CLK5" i="24"/>
  <c r="CLL5" i="24"/>
  <c r="CLM5" i="24"/>
  <c r="CLN5" i="24"/>
  <c r="CLO5" i="24"/>
  <c r="CLP5" i="24"/>
  <c r="CLQ5" i="24"/>
  <c r="CLR5" i="24"/>
  <c r="CLS5" i="24"/>
  <c r="CLT5" i="24"/>
  <c r="CLU5" i="24"/>
  <c r="CLV5" i="24"/>
  <c r="CLW5" i="24"/>
  <c r="CLX5" i="24"/>
  <c r="CLY5" i="24"/>
  <c r="CLZ5" i="24"/>
  <c r="CMA5" i="24"/>
  <c r="CMB5" i="24"/>
  <c r="CMC5" i="24"/>
  <c r="CMD5" i="24"/>
  <c r="CME5" i="24"/>
  <c r="CMF5" i="24"/>
  <c r="CMG5" i="24"/>
  <c r="CMH5" i="24"/>
  <c r="CMI5" i="24"/>
  <c r="CMJ5" i="24"/>
  <c r="CMK5" i="24"/>
  <c r="CML5" i="24"/>
  <c r="CMM5" i="24"/>
  <c r="CMN5" i="24"/>
  <c r="CMO5" i="24"/>
  <c r="CMP5" i="24"/>
  <c r="CMQ5" i="24"/>
  <c r="CMR5" i="24"/>
  <c r="CMS5" i="24"/>
  <c r="CMT5" i="24"/>
  <c r="CMU5" i="24"/>
  <c r="CMV5" i="24"/>
  <c r="CMW5" i="24"/>
  <c r="CMX5" i="24"/>
  <c r="CMY5" i="24"/>
  <c r="CMZ5" i="24"/>
  <c r="CNA5" i="24"/>
  <c r="CNB5" i="24"/>
  <c r="CNC5" i="24"/>
  <c r="CND5" i="24"/>
  <c r="CNE5" i="24"/>
  <c r="CNF5" i="24"/>
  <c r="CNG5" i="24"/>
  <c r="CNH5" i="24"/>
  <c r="CNI5" i="24"/>
  <c r="CNJ5" i="24"/>
  <c r="CNK5" i="24"/>
  <c r="CNL5" i="24"/>
  <c r="CNM5" i="24"/>
  <c r="CNN5" i="24"/>
  <c r="CNO5" i="24"/>
  <c r="CNP5" i="24"/>
  <c r="CNQ5" i="24"/>
  <c r="CNR5" i="24"/>
  <c r="CNS5" i="24"/>
  <c r="CNT5" i="24"/>
  <c r="CNU5" i="24"/>
  <c r="CNV5" i="24"/>
  <c r="CNW5" i="24"/>
  <c r="CNX5" i="24"/>
  <c r="CNY5" i="24"/>
  <c r="CNZ5" i="24"/>
  <c r="COA5" i="24"/>
  <c r="COB5" i="24"/>
  <c r="COC5" i="24"/>
  <c r="COD5" i="24"/>
  <c r="COE5" i="24"/>
  <c r="COF5" i="24"/>
  <c r="COG5" i="24"/>
  <c r="COH5" i="24"/>
  <c r="COI5" i="24"/>
  <c r="COJ5" i="24"/>
  <c r="COK5" i="24"/>
  <c r="COL5" i="24"/>
  <c r="COM5" i="24"/>
  <c r="CON5" i="24"/>
  <c r="COO5" i="24"/>
  <c r="COP5" i="24"/>
  <c r="COQ5" i="24"/>
  <c r="COR5" i="24"/>
  <c r="COS5" i="24"/>
  <c r="COT5" i="24"/>
  <c r="COU5" i="24"/>
  <c r="COV5" i="24"/>
  <c r="COW5" i="24"/>
  <c r="COX5" i="24"/>
  <c r="COY5" i="24"/>
  <c r="COZ5" i="24"/>
  <c r="CPA5" i="24"/>
  <c r="CPB5" i="24"/>
  <c r="CPC5" i="24"/>
  <c r="CPD5" i="24"/>
  <c r="CPE5" i="24"/>
  <c r="CPF5" i="24"/>
  <c r="CPG5" i="24"/>
  <c r="CPH5" i="24"/>
  <c r="CPI5" i="24"/>
  <c r="CPJ5" i="24"/>
  <c r="CPK5" i="24"/>
  <c r="CPL5" i="24"/>
  <c r="CPM5" i="24"/>
  <c r="CPN5" i="24"/>
  <c r="CPO5" i="24"/>
  <c r="CPP5" i="24"/>
  <c r="CPQ5" i="24"/>
  <c r="CPR5" i="24"/>
  <c r="CPS5" i="24"/>
  <c r="CPT5" i="24"/>
  <c r="CPU5" i="24"/>
  <c r="CPV5" i="24"/>
  <c r="CPW5" i="24"/>
  <c r="CPX5" i="24"/>
  <c r="CPY5" i="24"/>
  <c r="CPZ5" i="24"/>
  <c r="CQA5" i="24"/>
  <c r="CQB5" i="24"/>
  <c r="CQC5" i="24"/>
  <c r="CQD5" i="24"/>
  <c r="CQE5" i="24"/>
  <c r="CQF5" i="24"/>
  <c r="CQG5" i="24"/>
  <c r="CQH5" i="24"/>
  <c r="CQI5" i="24"/>
  <c r="CQJ5" i="24"/>
  <c r="CQK5" i="24"/>
  <c r="CQL5" i="24"/>
  <c r="CQM5" i="24"/>
  <c r="CQN5" i="24"/>
  <c r="CQO5" i="24"/>
  <c r="CQP5" i="24"/>
  <c r="CQQ5" i="24"/>
  <c r="CQR5" i="24"/>
  <c r="CQS5" i="24"/>
  <c r="CQT5" i="24"/>
  <c r="CQU5" i="24"/>
  <c r="CQV5" i="24"/>
  <c r="CQW5" i="24"/>
  <c r="CQX5" i="24"/>
  <c r="CQY5" i="24"/>
  <c r="CQZ5" i="24"/>
  <c r="CRA5" i="24"/>
  <c r="CRB5" i="24"/>
  <c r="CRC5" i="24"/>
  <c r="CRD5" i="24"/>
  <c r="CRE5" i="24"/>
  <c r="CRF5" i="24"/>
  <c r="CRG5" i="24"/>
  <c r="CRH5" i="24"/>
  <c r="CRI5" i="24"/>
  <c r="CRJ5" i="24"/>
  <c r="CRK5" i="24"/>
  <c r="CRL5" i="24"/>
  <c r="CRM5" i="24"/>
  <c r="CRN5" i="24"/>
  <c r="CRO5" i="24"/>
  <c r="CRP5" i="24"/>
  <c r="CRQ5" i="24"/>
  <c r="CRR5" i="24"/>
  <c r="CRS5" i="24"/>
  <c r="CRT5" i="24"/>
  <c r="CRU5" i="24"/>
  <c r="CRV5" i="24"/>
  <c r="CRW5" i="24"/>
  <c r="CRX5" i="24"/>
  <c r="CRY5" i="24"/>
  <c r="CRZ5" i="24"/>
  <c r="CSA5" i="24"/>
  <c r="CSB5" i="24"/>
  <c r="CSC5" i="24"/>
  <c r="CSD5" i="24"/>
  <c r="CSE5" i="24"/>
  <c r="CSF5" i="24"/>
  <c r="CSG5" i="24"/>
  <c r="CSH5" i="24"/>
  <c r="CSI5" i="24"/>
  <c r="CSJ5" i="24"/>
  <c r="CSK5" i="24"/>
  <c r="CSL5" i="24"/>
  <c r="CSM5" i="24"/>
  <c r="CSN5" i="24"/>
  <c r="CSO5" i="24"/>
  <c r="CSP5" i="24"/>
  <c r="CSQ5" i="24"/>
  <c r="CSR5" i="24"/>
  <c r="CSS5" i="24"/>
  <c r="CST5" i="24"/>
  <c r="CSU5" i="24"/>
  <c r="CSV5" i="24"/>
  <c r="CSW5" i="24"/>
  <c r="CSX5" i="24"/>
  <c r="CSY5" i="24"/>
  <c r="CSZ5" i="24"/>
  <c r="CTA5" i="24"/>
  <c r="CTB5" i="24"/>
  <c r="CTC5" i="24"/>
  <c r="CTD5" i="24"/>
  <c r="CTE5" i="24"/>
  <c r="CTF5" i="24"/>
  <c r="CTG5" i="24"/>
  <c r="CTH5" i="24"/>
  <c r="CTI5" i="24"/>
  <c r="CTJ5" i="24"/>
  <c r="CTK5" i="24"/>
  <c r="CTL5" i="24"/>
  <c r="CTM5" i="24"/>
  <c r="CTN5" i="24"/>
  <c r="CTO5" i="24"/>
  <c r="CTP5" i="24"/>
  <c r="CTQ5" i="24"/>
  <c r="CTR5" i="24"/>
  <c r="CTS5" i="24"/>
  <c r="CTT5" i="24"/>
  <c r="CTU5" i="24"/>
  <c r="CTV5" i="24"/>
  <c r="CTW5" i="24"/>
  <c r="CTX5" i="24"/>
  <c r="CTY5" i="24"/>
  <c r="CTZ5" i="24"/>
  <c r="CUA5" i="24"/>
  <c r="CUB5" i="24"/>
  <c r="CUC5" i="24"/>
  <c r="CUD5" i="24"/>
  <c r="CUE5" i="24"/>
  <c r="CUF5" i="24"/>
  <c r="CUG5" i="24"/>
  <c r="CUH5" i="24"/>
  <c r="CUI5" i="24"/>
  <c r="CUJ5" i="24"/>
  <c r="CUK5" i="24"/>
  <c r="CUL5" i="24"/>
  <c r="CUM5" i="24"/>
  <c r="CUN5" i="24"/>
  <c r="CUO5" i="24"/>
  <c r="CUP5" i="24"/>
  <c r="CUQ5" i="24"/>
  <c r="CUR5" i="24"/>
  <c r="CUS5" i="24"/>
  <c r="CUT5" i="24"/>
  <c r="CUU5" i="24"/>
  <c r="CUV5" i="24"/>
  <c r="CUW5" i="24"/>
  <c r="CUX5" i="24"/>
  <c r="CUY5" i="24"/>
  <c r="CUZ5" i="24"/>
  <c r="CVA5" i="24"/>
  <c r="CVB5" i="24"/>
  <c r="CVC5" i="24"/>
  <c r="CVD5" i="24"/>
  <c r="CVE5" i="24"/>
  <c r="CVF5" i="24"/>
  <c r="CVG5" i="24"/>
  <c r="CVH5" i="24"/>
  <c r="CVI5" i="24"/>
  <c r="CVJ5" i="24"/>
  <c r="CVK5" i="24"/>
  <c r="CVL5" i="24"/>
  <c r="CVM5" i="24"/>
  <c r="CVN5" i="24"/>
  <c r="CVO5" i="24"/>
  <c r="CVP5" i="24"/>
  <c r="CVQ5" i="24"/>
  <c r="CVR5" i="24"/>
  <c r="CVS5" i="24"/>
  <c r="CVT5" i="24"/>
  <c r="CVU5" i="24"/>
  <c r="CVV5" i="24"/>
  <c r="CVW5" i="24"/>
  <c r="CVX5" i="24"/>
  <c r="CVY5" i="24"/>
  <c r="CVZ5" i="24"/>
  <c r="CWA5" i="24"/>
  <c r="CWB5" i="24"/>
  <c r="CWC5" i="24"/>
  <c r="CWD5" i="24"/>
  <c r="CWE5" i="24"/>
  <c r="CWF5" i="24"/>
  <c r="CWG5" i="24"/>
  <c r="CWH5" i="24"/>
  <c r="CWI5" i="24"/>
  <c r="CWJ5" i="24"/>
  <c r="CWK5" i="24"/>
  <c r="CWL5" i="24"/>
  <c r="CWM5" i="24"/>
  <c r="CWN5" i="24"/>
  <c r="CWO5" i="24"/>
  <c r="CWP5" i="24"/>
  <c r="CWQ5" i="24"/>
  <c r="CWR5" i="24"/>
  <c r="CWS5" i="24"/>
  <c r="CWT5" i="24"/>
  <c r="CWU5" i="24"/>
  <c r="CWV5" i="24"/>
  <c r="CWW5" i="24"/>
  <c r="CWX5" i="24"/>
  <c r="CWY5" i="24"/>
  <c r="CWZ5" i="24"/>
  <c r="CXA5" i="24"/>
  <c r="CXB5" i="24"/>
  <c r="CXC5" i="24"/>
  <c r="CXD5" i="24"/>
  <c r="CXE5" i="24"/>
  <c r="CXF5" i="24"/>
  <c r="CXG5" i="24"/>
  <c r="CXH5" i="24"/>
  <c r="CXI5" i="24"/>
  <c r="CXJ5" i="24"/>
  <c r="CXK5" i="24"/>
  <c r="CXL5" i="24"/>
  <c r="CXM5" i="24"/>
  <c r="CXN5" i="24"/>
  <c r="CXO5" i="24"/>
  <c r="CXP5" i="24"/>
  <c r="CXQ5" i="24"/>
  <c r="CXR5" i="24"/>
  <c r="CXS5" i="24"/>
  <c r="CXT5" i="24"/>
  <c r="CXU5" i="24"/>
  <c r="CXV5" i="24"/>
  <c r="CXW5" i="24"/>
  <c r="CXX5" i="24"/>
  <c r="CXY5" i="24"/>
  <c r="CXZ5" i="24"/>
  <c r="CYA5" i="24"/>
  <c r="CYB5" i="24"/>
  <c r="CYC5" i="24"/>
  <c r="CYD5" i="24"/>
  <c r="CYE5" i="24"/>
  <c r="CYF5" i="24"/>
  <c r="CYG5" i="24"/>
  <c r="CYH5" i="24"/>
  <c r="CYI5" i="24"/>
  <c r="CYJ5" i="24"/>
  <c r="CYK5" i="24"/>
  <c r="CYL5" i="24"/>
  <c r="CYM5" i="24"/>
  <c r="CYN5" i="24"/>
  <c r="CYO5" i="24"/>
  <c r="CYP5" i="24"/>
  <c r="CYQ5" i="24"/>
  <c r="CYR5" i="24"/>
  <c r="CYS5" i="24"/>
  <c r="CYT5" i="24"/>
  <c r="CYU5" i="24"/>
  <c r="CYV5" i="24"/>
  <c r="CYW5" i="24"/>
  <c r="CYX5" i="24"/>
  <c r="CYY5" i="24"/>
  <c r="CYZ5" i="24"/>
  <c r="CZA5" i="24"/>
  <c r="CZB5" i="24"/>
  <c r="CZC5" i="24"/>
  <c r="CZD5" i="24"/>
  <c r="CZE5" i="24"/>
  <c r="CZF5" i="24"/>
  <c r="CZG5" i="24"/>
  <c r="CZH5" i="24"/>
  <c r="CZI5" i="24"/>
  <c r="CZJ5" i="24"/>
  <c r="CZK5" i="24"/>
  <c r="CZL5" i="24"/>
  <c r="CZM5" i="24"/>
  <c r="CZN5" i="24"/>
  <c r="CZO5" i="24"/>
  <c r="CZP5" i="24"/>
  <c r="CZQ5" i="24"/>
  <c r="CZR5" i="24"/>
  <c r="CZS5" i="24"/>
  <c r="CZT5" i="24"/>
  <c r="CZU5" i="24"/>
  <c r="CZV5" i="24"/>
  <c r="CZW5" i="24"/>
  <c r="CZX5" i="24"/>
  <c r="CZY5" i="24"/>
  <c r="CZZ5" i="24"/>
  <c r="DAA5" i="24"/>
  <c r="DAB5" i="24"/>
  <c r="DAC5" i="24"/>
  <c r="DAD5" i="24"/>
  <c r="DAE5" i="24"/>
  <c r="DAF5" i="24"/>
  <c r="DAG5" i="24"/>
  <c r="DAH5" i="24"/>
  <c r="DAI5" i="24"/>
  <c r="DAJ5" i="24"/>
  <c r="DAK5" i="24"/>
  <c r="DAL5" i="24"/>
  <c r="DAM5" i="24"/>
  <c r="DAN5" i="24"/>
  <c r="DAO5" i="24"/>
  <c r="DAP5" i="24"/>
  <c r="DAQ5" i="24"/>
  <c r="DAR5" i="24"/>
  <c r="DAS5" i="24"/>
  <c r="DAT5" i="24"/>
  <c r="DAU5" i="24"/>
  <c r="DAV5" i="24"/>
  <c r="DAW5" i="24"/>
  <c r="DAX5" i="24"/>
  <c r="DAY5" i="24"/>
  <c r="DAZ5" i="24"/>
  <c r="DBA5" i="24"/>
  <c r="DBB5" i="24"/>
  <c r="DBC5" i="24"/>
  <c r="DBD5" i="24"/>
  <c r="DBE5" i="24"/>
  <c r="DBF5" i="24"/>
  <c r="DBG5" i="24"/>
  <c r="DBH5" i="24"/>
  <c r="DBI5" i="24"/>
  <c r="DBJ5" i="24"/>
  <c r="DBK5" i="24"/>
  <c r="DBL5" i="24"/>
  <c r="DBM5" i="24"/>
  <c r="DBN5" i="24"/>
  <c r="DBO5" i="24"/>
  <c r="DBP5" i="24"/>
  <c r="DBQ5" i="24"/>
  <c r="DBR5" i="24"/>
  <c r="DBS5" i="24"/>
  <c r="DBT5" i="24"/>
  <c r="DBU5" i="24"/>
  <c r="DBV5" i="24"/>
  <c r="DBW5" i="24"/>
  <c r="DBX5" i="24"/>
  <c r="DBY5" i="24"/>
  <c r="DBZ5" i="24"/>
  <c r="DCA5" i="24"/>
  <c r="DCB5" i="24"/>
  <c r="DCC5" i="24"/>
  <c r="DCD5" i="24"/>
  <c r="DCE5" i="24"/>
  <c r="DCF5" i="24"/>
  <c r="DCG5" i="24"/>
  <c r="DCH5" i="24"/>
  <c r="DCI5" i="24"/>
  <c r="DCJ5" i="24"/>
  <c r="DCK5" i="24"/>
  <c r="DCL5" i="24"/>
  <c r="DCM5" i="24"/>
  <c r="DCN5" i="24"/>
  <c r="DCO5" i="24"/>
  <c r="DCP5" i="24"/>
  <c r="DCQ5" i="24"/>
  <c r="DCR5" i="24"/>
  <c r="DCS5" i="24"/>
  <c r="DCT5" i="24"/>
  <c r="DCU5" i="24"/>
  <c r="DCV5" i="24"/>
  <c r="DCW5" i="24"/>
  <c r="DCX5" i="24"/>
  <c r="DCY5" i="24"/>
  <c r="DCZ5" i="24"/>
  <c r="DDA5" i="24"/>
  <c r="DDB5" i="24"/>
  <c r="DDC5" i="24"/>
  <c r="DDD5" i="24"/>
  <c r="DDE5" i="24"/>
  <c r="DDF5" i="24"/>
  <c r="DDG5" i="24"/>
  <c r="DDH5" i="24"/>
  <c r="DDI5" i="24"/>
  <c r="DDJ5" i="24"/>
  <c r="DDK5" i="24"/>
  <c r="DDL5" i="24"/>
  <c r="DDM5" i="24"/>
  <c r="DDN5" i="24"/>
  <c r="DDO5" i="24"/>
  <c r="DDP5" i="24"/>
  <c r="DDQ5" i="24"/>
  <c r="DDR5" i="24"/>
  <c r="DDS5" i="24"/>
  <c r="DDT5" i="24"/>
  <c r="DDU5" i="24"/>
  <c r="DDV5" i="24"/>
  <c r="DDW5" i="24"/>
  <c r="DDX5" i="24"/>
  <c r="DDY5" i="24"/>
  <c r="DDZ5" i="24"/>
  <c r="DEA5" i="24"/>
  <c r="DEB5" i="24"/>
  <c r="DEC5" i="24"/>
  <c r="DED5" i="24"/>
  <c r="DEE5" i="24"/>
  <c r="DEF5" i="24"/>
  <c r="DEG5" i="24"/>
  <c r="DEH5" i="24"/>
  <c r="DEI5" i="24"/>
  <c r="DEJ5" i="24"/>
  <c r="DEK5" i="24"/>
  <c r="DEL5" i="24"/>
  <c r="DEM5" i="24"/>
  <c r="DEN5" i="24"/>
  <c r="DEO5" i="24"/>
  <c r="DEP5" i="24"/>
  <c r="DEQ5" i="24"/>
  <c r="DER5" i="24"/>
  <c r="DES5" i="24"/>
  <c r="DET5" i="24"/>
  <c r="DEU5" i="24"/>
  <c r="DEV5" i="24"/>
  <c r="DEW5" i="24"/>
  <c r="DEX5" i="24"/>
  <c r="DEY5" i="24"/>
  <c r="DEZ5" i="24"/>
  <c r="DFA5" i="24"/>
  <c r="DFB5" i="24"/>
  <c r="DFC5" i="24"/>
  <c r="DFD5" i="24"/>
  <c r="DFE5" i="24"/>
  <c r="DFF5" i="24"/>
  <c r="DFG5" i="24"/>
  <c r="DFH5" i="24"/>
  <c r="DFI5" i="24"/>
  <c r="DFJ5" i="24"/>
  <c r="DFK5" i="24"/>
  <c r="DFL5" i="24"/>
  <c r="DFM5" i="24"/>
  <c r="DFN5" i="24"/>
  <c r="DFO5" i="24"/>
  <c r="DFP5" i="24"/>
  <c r="DFQ5" i="24"/>
  <c r="DFR5" i="24"/>
  <c r="DFS5" i="24"/>
  <c r="DFT5" i="24"/>
  <c r="DFU5" i="24"/>
  <c r="DFV5" i="24"/>
  <c r="DFW5" i="24"/>
  <c r="DFX5" i="24"/>
  <c r="DFY5" i="24"/>
  <c r="DFZ5" i="24"/>
  <c r="DGA5" i="24"/>
  <c r="DGB5" i="24"/>
  <c r="DGC5" i="24"/>
  <c r="DGD5" i="24"/>
  <c r="DGE5" i="24"/>
  <c r="DGF5" i="24"/>
  <c r="DGG5" i="24"/>
  <c r="DGH5" i="24"/>
  <c r="DGI5" i="24"/>
  <c r="DGJ5" i="24"/>
  <c r="DGK5" i="24"/>
  <c r="DGL5" i="24"/>
  <c r="DGM5" i="24"/>
  <c r="DGN5" i="24"/>
  <c r="DGO5" i="24"/>
  <c r="DGP5" i="24"/>
  <c r="DGQ5" i="24"/>
  <c r="DGR5" i="24"/>
  <c r="DGS5" i="24"/>
  <c r="DGT5" i="24"/>
  <c r="DGU5" i="24"/>
  <c r="DGV5" i="24"/>
  <c r="DGW5" i="24"/>
  <c r="DGX5" i="24"/>
  <c r="DGY5" i="24"/>
  <c r="DGZ5" i="24"/>
  <c r="DHA5" i="24"/>
  <c r="DHB5" i="24"/>
  <c r="DHC5" i="24"/>
  <c r="DHD5" i="24"/>
  <c r="DHE5" i="24"/>
  <c r="DHF5" i="24"/>
  <c r="DHG5" i="24"/>
  <c r="DHH5" i="24"/>
  <c r="DHI5" i="24"/>
  <c r="DHJ5" i="24"/>
  <c r="DHK5" i="24"/>
  <c r="DHL5" i="24"/>
  <c r="DHM5" i="24"/>
  <c r="DHN5" i="24"/>
  <c r="DHO5" i="24"/>
  <c r="DHP5" i="24"/>
  <c r="DHQ5" i="24"/>
  <c r="DHR5" i="24"/>
  <c r="DHS5" i="24"/>
  <c r="DHT5" i="24"/>
  <c r="DHU5" i="24"/>
  <c r="DHV5" i="24"/>
  <c r="DHW5" i="24"/>
  <c r="DHX5" i="24"/>
  <c r="DHY5" i="24"/>
  <c r="DHZ5" i="24"/>
  <c r="DIA5" i="24"/>
  <c r="DIB5" i="24"/>
  <c r="DIC5" i="24"/>
  <c r="DID5" i="24"/>
  <c r="DIE5" i="24"/>
  <c r="DIF5" i="24"/>
  <c r="DIG5" i="24"/>
  <c r="DIH5" i="24"/>
  <c r="DII5" i="24"/>
  <c r="DIJ5" i="24"/>
  <c r="DIK5" i="24"/>
  <c r="DIL5" i="24"/>
  <c r="DIM5" i="24"/>
  <c r="DIN5" i="24"/>
  <c r="DIO5" i="24"/>
  <c r="DIP5" i="24"/>
  <c r="DIQ5" i="24"/>
  <c r="DIR5" i="24"/>
  <c r="DIS5" i="24"/>
  <c r="DIT5" i="24"/>
  <c r="DIU5" i="24"/>
  <c r="DIV5" i="24"/>
  <c r="DIW5" i="24"/>
  <c r="DIX5" i="24"/>
  <c r="DIY5" i="24"/>
  <c r="DIZ5" i="24"/>
  <c r="DJA5" i="24"/>
  <c r="DJB5" i="24"/>
  <c r="DJC5" i="24"/>
  <c r="DJD5" i="24"/>
  <c r="DJE5" i="24"/>
  <c r="DJF5" i="24"/>
  <c r="DJG5" i="24"/>
  <c r="DJH5" i="24"/>
  <c r="DJI5" i="24"/>
  <c r="DJJ5" i="24"/>
  <c r="DJK5" i="24"/>
  <c r="DJL5" i="24"/>
  <c r="DJM5" i="24"/>
  <c r="DJN5" i="24"/>
  <c r="DJO5" i="24"/>
  <c r="DJP5" i="24"/>
  <c r="DJQ5" i="24"/>
  <c r="DJR5" i="24"/>
  <c r="DJS5" i="24"/>
  <c r="DJT5" i="24"/>
  <c r="DJU5" i="24"/>
  <c r="DJV5" i="24"/>
  <c r="DJW5" i="24"/>
  <c r="DJX5" i="24"/>
  <c r="DJY5" i="24"/>
  <c r="DJZ5" i="24"/>
  <c r="DKA5" i="24"/>
  <c r="DKB5" i="24"/>
  <c r="DKC5" i="24"/>
  <c r="DKD5" i="24"/>
  <c r="DKE5" i="24"/>
  <c r="DKF5" i="24"/>
  <c r="DKG5" i="24"/>
  <c r="DKH5" i="24"/>
  <c r="DKI5" i="24"/>
  <c r="DKJ5" i="24"/>
  <c r="DKK5" i="24"/>
  <c r="DKL5" i="24"/>
  <c r="DKM5" i="24"/>
  <c r="DKN5" i="24"/>
  <c r="DKO5" i="24"/>
  <c r="DKP5" i="24"/>
  <c r="DKQ5" i="24"/>
  <c r="DKR5" i="24"/>
  <c r="DKS5" i="24"/>
  <c r="DKT5" i="24"/>
  <c r="DKU5" i="24"/>
  <c r="DKV5" i="24"/>
  <c r="DKW5" i="24"/>
  <c r="DKX5" i="24"/>
  <c r="DKY5" i="24"/>
  <c r="DKZ5" i="24"/>
  <c r="DLA5" i="24"/>
  <c r="DLB5" i="24"/>
  <c r="DLC5" i="24"/>
  <c r="DLD5" i="24"/>
  <c r="DLE5" i="24"/>
  <c r="DLF5" i="24"/>
  <c r="DLG5" i="24"/>
  <c r="DLH5" i="24"/>
  <c r="DLI5" i="24"/>
  <c r="DLJ5" i="24"/>
  <c r="DLK5" i="24"/>
  <c r="DLL5" i="24"/>
  <c r="DLM5" i="24"/>
  <c r="DLN5" i="24"/>
  <c r="DLO5" i="24"/>
  <c r="DLP5" i="24"/>
  <c r="DLQ5" i="24"/>
  <c r="DLR5" i="24"/>
  <c r="DLS5" i="24"/>
  <c r="DLT5" i="24"/>
  <c r="DLU5" i="24"/>
  <c r="DLV5" i="24"/>
  <c r="DLW5" i="24"/>
  <c r="DLX5" i="24"/>
  <c r="DLY5" i="24"/>
  <c r="DLZ5" i="24"/>
  <c r="DMA5" i="24"/>
  <c r="DMB5" i="24"/>
  <c r="DMC5" i="24"/>
  <c r="DMD5" i="24"/>
  <c r="DME5" i="24"/>
  <c r="DMF5" i="24"/>
  <c r="DMG5" i="24"/>
  <c r="DMH5" i="24"/>
  <c r="DMI5" i="24"/>
  <c r="DMJ5" i="24"/>
  <c r="DMK5" i="24"/>
  <c r="DML5" i="24"/>
  <c r="DMM5" i="24"/>
  <c r="DMN5" i="24"/>
  <c r="DMO5" i="24"/>
  <c r="DMP5" i="24"/>
  <c r="DMQ5" i="24"/>
  <c r="DMR5" i="24"/>
  <c r="DMS5" i="24"/>
  <c r="DMT5" i="24"/>
  <c r="DMU5" i="24"/>
  <c r="DMV5" i="24"/>
  <c r="DMW5" i="24"/>
  <c r="DMX5" i="24"/>
  <c r="DMY5" i="24"/>
  <c r="DMZ5" i="24"/>
  <c r="DNA5" i="24"/>
  <c r="DNB5" i="24"/>
  <c r="DNC5" i="24"/>
  <c r="DND5" i="24"/>
  <c r="DNE5" i="24"/>
  <c r="DNF5" i="24"/>
  <c r="DNG5" i="24"/>
  <c r="DNH5" i="24"/>
  <c r="DNI5" i="24"/>
  <c r="DNJ5" i="24"/>
  <c r="DNK5" i="24"/>
  <c r="DNL5" i="24"/>
  <c r="DNM5" i="24"/>
  <c r="DNN5" i="24"/>
  <c r="DNO5" i="24"/>
  <c r="DNP5" i="24"/>
  <c r="DNQ5" i="24"/>
  <c r="DNR5" i="24"/>
  <c r="DNS5" i="24"/>
  <c r="DNT5" i="24"/>
  <c r="DNU5" i="24"/>
  <c r="DNV5" i="24"/>
  <c r="DNW5" i="24"/>
  <c r="DNX5" i="24"/>
  <c r="DNY5" i="24"/>
  <c r="DNZ5" i="24"/>
  <c r="DOA5" i="24"/>
  <c r="DOB5" i="24"/>
  <c r="DOC5" i="24"/>
  <c r="DOD5" i="24"/>
  <c r="DOE5" i="24"/>
  <c r="DOF5" i="24"/>
  <c r="DOG5" i="24"/>
  <c r="DOH5" i="24"/>
  <c r="DOI5" i="24"/>
  <c r="DOJ5" i="24"/>
  <c r="DOK5" i="24"/>
  <c r="DOL5" i="24"/>
  <c r="DOM5" i="24"/>
  <c r="DON5" i="24"/>
  <c r="DOO5" i="24"/>
  <c r="DOP5" i="24"/>
  <c r="DOQ5" i="24"/>
  <c r="DOR5" i="24"/>
  <c r="DOS5" i="24"/>
  <c r="DOT5" i="24"/>
  <c r="DOU5" i="24"/>
  <c r="DOV5" i="24"/>
  <c r="DOW5" i="24"/>
  <c r="DOX5" i="24"/>
  <c r="DOY5" i="24"/>
  <c r="DOZ5" i="24"/>
  <c r="DPA5" i="24"/>
  <c r="DPB5" i="24"/>
  <c r="DPC5" i="24"/>
  <c r="DPD5" i="24"/>
  <c r="DPE5" i="24"/>
  <c r="DPF5" i="24"/>
  <c r="DPG5" i="24"/>
  <c r="DPH5" i="24"/>
  <c r="DPI5" i="24"/>
  <c r="DPJ5" i="24"/>
  <c r="DPK5" i="24"/>
  <c r="DPL5" i="24"/>
  <c r="DPM5" i="24"/>
  <c r="DPN5" i="24"/>
  <c r="DPO5" i="24"/>
  <c r="DPP5" i="24"/>
  <c r="DPQ5" i="24"/>
  <c r="DPR5" i="24"/>
  <c r="DPS5" i="24"/>
  <c r="DPT5" i="24"/>
  <c r="DPU5" i="24"/>
  <c r="DPV5" i="24"/>
  <c r="DPW5" i="24"/>
  <c r="DPX5" i="24"/>
  <c r="DPY5" i="24"/>
  <c r="DPZ5" i="24"/>
  <c r="DQA5" i="24"/>
  <c r="DQB5" i="24"/>
  <c r="DQC5" i="24"/>
  <c r="DQD5" i="24"/>
  <c r="DQE5" i="24"/>
  <c r="DQF5" i="24"/>
  <c r="DQG5" i="24"/>
  <c r="DQH5" i="24"/>
  <c r="DQI5" i="24"/>
  <c r="DQJ5" i="24"/>
  <c r="DQK5" i="24"/>
  <c r="DQL5" i="24"/>
  <c r="DQM5" i="24"/>
  <c r="DQN5" i="24"/>
  <c r="DQO5" i="24"/>
  <c r="DQP5" i="24"/>
  <c r="DQQ5" i="24"/>
  <c r="DQR5" i="24"/>
  <c r="DQS5" i="24"/>
  <c r="DQT5" i="24"/>
  <c r="DQU5" i="24"/>
  <c r="DQV5" i="24"/>
  <c r="DQW5" i="24"/>
  <c r="DQX5" i="24"/>
  <c r="DQY5" i="24"/>
  <c r="DQZ5" i="24"/>
  <c r="DRA5" i="24"/>
  <c r="DRB5" i="24"/>
  <c r="DRC5" i="24"/>
  <c r="DRD5" i="24"/>
  <c r="DRE5" i="24"/>
  <c r="DRF5" i="24"/>
  <c r="DRG5" i="24"/>
  <c r="DRH5" i="24"/>
  <c r="DRI5" i="24"/>
  <c r="DRJ5" i="24"/>
  <c r="DRK5" i="24"/>
  <c r="DRL5" i="24"/>
  <c r="DRM5" i="24"/>
  <c r="DRN5" i="24"/>
  <c r="DRO5" i="24"/>
  <c r="DRP5" i="24"/>
  <c r="DRQ5" i="24"/>
  <c r="DRR5" i="24"/>
  <c r="DRS5" i="24"/>
  <c r="DRT5" i="24"/>
  <c r="DRU5" i="24"/>
  <c r="DRV5" i="24"/>
  <c r="DRW5" i="24"/>
  <c r="DRX5" i="24"/>
  <c r="DRY5" i="24"/>
  <c r="DRZ5" i="24"/>
  <c r="DSA5" i="24"/>
  <c r="DSB5" i="24"/>
  <c r="DSC5" i="24"/>
  <c r="DSD5" i="24"/>
  <c r="DSE5" i="24"/>
  <c r="DSF5" i="24"/>
  <c r="DSG5" i="24"/>
  <c r="DSH5" i="24"/>
  <c r="DSI5" i="24"/>
  <c r="DSJ5" i="24"/>
  <c r="DSK5" i="24"/>
  <c r="DSL5" i="24"/>
  <c r="DSM5" i="24"/>
  <c r="DSN5" i="24"/>
  <c r="DSO5" i="24"/>
  <c r="DSP5" i="24"/>
  <c r="DSQ5" i="24"/>
  <c r="DSR5" i="24"/>
  <c r="DSS5" i="24"/>
  <c r="DST5" i="24"/>
  <c r="DSU5" i="24"/>
  <c r="DSV5" i="24"/>
  <c r="DSW5" i="24"/>
  <c r="DSX5" i="24"/>
  <c r="DSY5" i="24"/>
  <c r="DSZ5" i="24"/>
  <c r="DTA5" i="24"/>
  <c r="DTB5" i="24"/>
  <c r="DTC5" i="24"/>
  <c r="DTD5" i="24"/>
  <c r="DTE5" i="24"/>
  <c r="DTF5" i="24"/>
  <c r="DTG5" i="24"/>
  <c r="DTH5" i="24"/>
  <c r="DTI5" i="24"/>
  <c r="DTJ5" i="24"/>
  <c r="DTK5" i="24"/>
  <c r="DTL5" i="24"/>
  <c r="DTM5" i="24"/>
  <c r="DTN5" i="24"/>
  <c r="DTO5" i="24"/>
  <c r="DTP5" i="24"/>
  <c r="DTQ5" i="24"/>
  <c r="DTR5" i="24"/>
  <c r="DTS5" i="24"/>
  <c r="DTT5" i="24"/>
  <c r="DTU5" i="24"/>
  <c r="DTV5" i="24"/>
  <c r="DTW5" i="24"/>
  <c r="DTX5" i="24"/>
  <c r="DTY5" i="24"/>
  <c r="DTZ5" i="24"/>
  <c r="DUA5" i="24"/>
  <c r="DUB5" i="24"/>
  <c r="DUC5" i="24"/>
  <c r="DUD5" i="24"/>
  <c r="DUE5" i="24"/>
  <c r="DUF5" i="24"/>
  <c r="DUG5" i="24"/>
  <c r="DUH5" i="24"/>
  <c r="DUI5" i="24"/>
  <c r="DUJ5" i="24"/>
  <c r="DUK5" i="24"/>
  <c r="DUL5" i="24"/>
  <c r="DUM5" i="24"/>
  <c r="DUN5" i="24"/>
  <c r="DUO5" i="24"/>
  <c r="DUP5" i="24"/>
  <c r="DUQ5" i="24"/>
  <c r="DUR5" i="24"/>
  <c r="DUS5" i="24"/>
  <c r="DUT5" i="24"/>
  <c r="DUU5" i="24"/>
  <c r="DUV5" i="24"/>
  <c r="DUW5" i="24"/>
  <c r="DUX5" i="24"/>
  <c r="DUY5" i="24"/>
  <c r="DUZ5" i="24"/>
  <c r="DVA5" i="24"/>
  <c r="DVB5" i="24"/>
  <c r="DVC5" i="24"/>
  <c r="DVD5" i="24"/>
  <c r="DVE5" i="24"/>
  <c r="DVF5" i="24"/>
  <c r="DVG5" i="24"/>
  <c r="DVH5" i="24"/>
  <c r="DVI5" i="24"/>
  <c r="DVJ5" i="24"/>
  <c r="DVK5" i="24"/>
  <c r="DVL5" i="24"/>
  <c r="DVM5" i="24"/>
  <c r="DVN5" i="24"/>
  <c r="DVO5" i="24"/>
  <c r="DVP5" i="24"/>
  <c r="DVQ5" i="24"/>
  <c r="DVR5" i="24"/>
  <c r="DVS5" i="24"/>
  <c r="DVT5" i="24"/>
  <c r="DVU5" i="24"/>
  <c r="DVV5" i="24"/>
  <c r="DVW5" i="24"/>
  <c r="DVX5" i="24"/>
  <c r="DVY5" i="24"/>
  <c r="DVZ5" i="24"/>
  <c r="DWA5" i="24"/>
  <c r="DWB5" i="24"/>
  <c r="DWC5" i="24"/>
  <c r="DWD5" i="24"/>
  <c r="DWE5" i="24"/>
  <c r="DWF5" i="24"/>
  <c r="DWG5" i="24"/>
  <c r="DWH5" i="24"/>
  <c r="DWI5" i="24"/>
  <c r="DWJ5" i="24"/>
  <c r="DWK5" i="24"/>
  <c r="DWL5" i="24"/>
  <c r="DWM5" i="24"/>
  <c r="DWN5" i="24"/>
  <c r="DWO5" i="24"/>
  <c r="DWP5" i="24"/>
  <c r="DWQ5" i="24"/>
  <c r="DWR5" i="24"/>
  <c r="DWS5" i="24"/>
  <c r="DWT5" i="24"/>
  <c r="DWU5" i="24"/>
  <c r="DWV5" i="24"/>
  <c r="DWW5" i="24"/>
  <c r="DWX5" i="24"/>
  <c r="DWY5" i="24"/>
  <c r="DWZ5" i="24"/>
  <c r="DXA5" i="24"/>
  <c r="DXB5" i="24"/>
  <c r="DXC5" i="24"/>
  <c r="DXD5" i="24"/>
  <c r="DXE5" i="24"/>
  <c r="DXF5" i="24"/>
  <c r="DXG5" i="24"/>
  <c r="DXH5" i="24"/>
  <c r="DXI5" i="24"/>
  <c r="DXJ5" i="24"/>
  <c r="DXK5" i="24"/>
  <c r="DXL5" i="24"/>
  <c r="DXM5" i="24"/>
  <c r="DXN5" i="24"/>
  <c r="DXO5" i="24"/>
  <c r="DXP5" i="24"/>
  <c r="DXQ5" i="24"/>
  <c r="DXR5" i="24"/>
  <c r="DXS5" i="24"/>
  <c r="DXT5" i="24"/>
  <c r="DXU5" i="24"/>
  <c r="DXV5" i="24"/>
  <c r="DXW5" i="24"/>
  <c r="DXX5" i="24"/>
  <c r="DXY5" i="24"/>
  <c r="DXZ5" i="24"/>
  <c r="DYA5" i="24"/>
  <c r="DYB5" i="24"/>
  <c r="DYC5" i="24"/>
  <c r="DYD5" i="24"/>
  <c r="DYE5" i="24"/>
  <c r="DYF5" i="24"/>
  <c r="DYG5" i="24"/>
  <c r="DYH5" i="24"/>
  <c r="DYI5" i="24"/>
  <c r="DYJ5" i="24"/>
  <c r="DYK5" i="24"/>
  <c r="DYL5" i="24"/>
  <c r="DYM5" i="24"/>
  <c r="DYN5" i="24"/>
  <c r="DYO5" i="24"/>
  <c r="DYP5" i="24"/>
  <c r="DYQ5" i="24"/>
  <c r="DYR5" i="24"/>
  <c r="DYS5" i="24"/>
  <c r="DYT5" i="24"/>
  <c r="DYU5" i="24"/>
  <c r="DYV5" i="24"/>
  <c r="DYW5" i="24"/>
  <c r="DYX5" i="24"/>
  <c r="DYY5" i="24"/>
  <c r="DYZ5" i="24"/>
  <c r="DZA5" i="24"/>
  <c r="DZB5" i="24"/>
  <c r="DZC5" i="24"/>
  <c r="DZD5" i="24"/>
  <c r="DZE5" i="24"/>
  <c r="DZF5" i="24"/>
  <c r="DZG5" i="24"/>
  <c r="DZH5" i="24"/>
  <c r="DZI5" i="24"/>
  <c r="DZJ5" i="24"/>
  <c r="DZK5" i="24"/>
  <c r="DZL5" i="24"/>
  <c r="DZM5" i="24"/>
  <c r="DZN5" i="24"/>
  <c r="DZO5" i="24"/>
  <c r="DZP5" i="24"/>
  <c r="DZQ5" i="24"/>
  <c r="DZR5" i="24"/>
  <c r="DZS5" i="24"/>
  <c r="DZT5" i="24"/>
  <c r="DZU5" i="24"/>
  <c r="DZV5" i="24"/>
  <c r="DZW5" i="24"/>
  <c r="DZX5" i="24"/>
  <c r="DZY5" i="24"/>
  <c r="DZZ5" i="24"/>
  <c r="EAA5" i="24"/>
  <c r="EAB5" i="24"/>
  <c r="EAC5" i="24"/>
  <c r="EAD5" i="24"/>
  <c r="EAE5" i="24"/>
  <c r="EAF5" i="24"/>
  <c r="EAG5" i="24"/>
  <c r="EAH5" i="24"/>
  <c r="EAI5" i="24"/>
  <c r="EAJ5" i="24"/>
  <c r="EAK5" i="24"/>
  <c r="EAL5" i="24"/>
  <c r="EAM5" i="24"/>
  <c r="EAN5" i="24"/>
  <c r="EAO5" i="24"/>
  <c r="EAP5" i="24"/>
  <c r="EAQ5" i="24"/>
  <c r="EAR5" i="24"/>
  <c r="EAS5" i="24"/>
  <c r="EAT5" i="24"/>
  <c r="EAU5" i="24"/>
  <c r="EAV5" i="24"/>
  <c r="EAW5" i="24"/>
  <c r="EAX5" i="24"/>
  <c r="EAY5" i="24"/>
  <c r="EAZ5" i="24"/>
  <c r="EBA5" i="24"/>
  <c r="EBB5" i="24"/>
  <c r="EBC5" i="24"/>
  <c r="EBD5" i="24"/>
  <c r="EBE5" i="24"/>
  <c r="EBF5" i="24"/>
  <c r="EBG5" i="24"/>
  <c r="EBH5" i="24"/>
  <c r="EBI5" i="24"/>
  <c r="EBJ5" i="24"/>
  <c r="EBK5" i="24"/>
  <c r="EBL5" i="24"/>
  <c r="EBM5" i="24"/>
  <c r="EBN5" i="24"/>
  <c r="EBO5" i="24"/>
  <c r="EBP5" i="24"/>
  <c r="EBQ5" i="24"/>
  <c r="EBR5" i="24"/>
  <c r="EBS5" i="24"/>
  <c r="EBT5" i="24"/>
  <c r="EBU5" i="24"/>
  <c r="EBV5" i="24"/>
  <c r="EBW5" i="24"/>
  <c r="EBX5" i="24"/>
  <c r="EBY5" i="24"/>
  <c r="EBZ5" i="24"/>
  <c r="ECA5" i="24"/>
  <c r="ECB5" i="24"/>
  <c r="ECC5" i="24"/>
  <c r="ECD5" i="24"/>
  <c r="ECE5" i="24"/>
  <c r="ECF5" i="24"/>
  <c r="ECG5" i="24"/>
  <c r="ECH5" i="24"/>
  <c r="ECI5" i="24"/>
  <c r="ECJ5" i="24"/>
  <c r="ECK5" i="24"/>
  <c r="ECL5" i="24"/>
  <c r="ECM5" i="24"/>
  <c r="ECN5" i="24"/>
  <c r="ECO5" i="24"/>
  <c r="ECP5" i="24"/>
  <c r="ECQ5" i="24"/>
  <c r="ECR5" i="24"/>
  <c r="ECS5" i="24"/>
  <c r="ECT5" i="24"/>
  <c r="ECU5" i="24"/>
  <c r="ECV5" i="24"/>
  <c r="ECW5" i="24"/>
  <c r="ECX5" i="24"/>
  <c r="ECY5" i="24"/>
  <c r="ECZ5" i="24"/>
  <c r="EDA5" i="24"/>
  <c r="EDB5" i="24"/>
  <c r="EDC5" i="24"/>
  <c r="EDD5" i="24"/>
  <c r="EDE5" i="24"/>
  <c r="EDF5" i="24"/>
  <c r="EDG5" i="24"/>
  <c r="EDH5" i="24"/>
  <c r="EDI5" i="24"/>
  <c r="EDJ5" i="24"/>
  <c r="EDK5" i="24"/>
  <c r="EDL5" i="24"/>
  <c r="EDM5" i="24"/>
  <c r="EDN5" i="24"/>
  <c r="EDO5" i="24"/>
  <c r="EDP5" i="24"/>
  <c r="EDQ5" i="24"/>
  <c r="EDR5" i="24"/>
  <c r="EDS5" i="24"/>
  <c r="EDT5" i="24"/>
  <c r="EDU5" i="24"/>
  <c r="EDV5" i="24"/>
  <c r="EDW5" i="24"/>
  <c r="EDX5" i="24"/>
  <c r="EDY5" i="24"/>
  <c r="EDZ5" i="24"/>
  <c r="EEA5" i="24"/>
  <c r="EEB5" i="24"/>
  <c r="EEC5" i="24"/>
  <c r="EED5" i="24"/>
  <c r="EEE5" i="24"/>
  <c r="EEF5" i="24"/>
  <c r="EEG5" i="24"/>
  <c r="EEH5" i="24"/>
  <c r="EEI5" i="24"/>
  <c r="EEJ5" i="24"/>
  <c r="EEK5" i="24"/>
  <c r="EEL5" i="24"/>
  <c r="EEM5" i="24"/>
  <c r="EEN5" i="24"/>
  <c r="EEO5" i="24"/>
  <c r="EEP5" i="24"/>
  <c r="EEQ5" i="24"/>
  <c r="EER5" i="24"/>
  <c r="EES5" i="24"/>
  <c r="EET5" i="24"/>
  <c r="EEU5" i="24"/>
  <c r="EEV5" i="24"/>
  <c r="EEW5" i="24"/>
  <c r="EEX5" i="24"/>
  <c r="EEY5" i="24"/>
  <c r="EEZ5" i="24"/>
  <c r="EFA5" i="24"/>
  <c r="EFB5" i="24"/>
  <c r="EFC5" i="24"/>
  <c r="EFD5" i="24"/>
  <c r="EFE5" i="24"/>
  <c r="EFF5" i="24"/>
  <c r="EFG5" i="24"/>
  <c r="EFH5" i="24"/>
  <c r="EFI5" i="24"/>
  <c r="EFJ5" i="24"/>
  <c r="EFK5" i="24"/>
  <c r="EFL5" i="24"/>
  <c r="EFM5" i="24"/>
  <c r="EFN5" i="24"/>
  <c r="EFO5" i="24"/>
  <c r="EFP5" i="24"/>
  <c r="EFQ5" i="24"/>
  <c r="EFR5" i="24"/>
  <c r="EFS5" i="24"/>
  <c r="EFT5" i="24"/>
  <c r="EFU5" i="24"/>
  <c r="EFV5" i="24"/>
  <c r="EFW5" i="24"/>
  <c r="EFX5" i="24"/>
  <c r="EFY5" i="24"/>
  <c r="EFZ5" i="24"/>
  <c r="EGA5" i="24"/>
  <c r="EGB5" i="24"/>
  <c r="EGC5" i="24"/>
  <c r="EGD5" i="24"/>
  <c r="EGE5" i="24"/>
  <c r="EGF5" i="24"/>
  <c r="EGG5" i="24"/>
  <c r="EGH5" i="24"/>
  <c r="EGI5" i="24"/>
  <c r="EGJ5" i="24"/>
  <c r="EGK5" i="24"/>
  <c r="EGL5" i="24"/>
  <c r="EGM5" i="24"/>
  <c r="EGN5" i="24"/>
  <c r="EGO5" i="24"/>
  <c r="EGP5" i="24"/>
  <c r="EGQ5" i="24"/>
  <c r="EGR5" i="24"/>
  <c r="EGS5" i="24"/>
  <c r="EGT5" i="24"/>
  <c r="EGU5" i="24"/>
  <c r="EGV5" i="24"/>
  <c r="EGW5" i="24"/>
  <c r="EGX5" i="24"/>
  <c r="EGY5" i="24"/>
  <c r="EGZ5" i="24"/>
  <c r="EHA5" i="24"/>
  <c r="EHB5" i="24"/>
  <c r="EHC5" i="24"/>
  <c r="EHD5" i="24"/>
  <c r="EHE5" i="24"/>
  <c r="EHF5" i="24"/>
  <c r="EHG5" i="24"/>
  <c r="EHH5" i="24"/>
  <c r="EHI5" i="24"/>
  <c r="EHJ5" i="24"/>
  <c r="EHK5" i="24"/>
  <c r="EHL5" i="24"/>
  <c r="EHM5" i="24"/>
  <c r="EHN5" i="24"/>
  <c r="EHO5" i="24"/>
  <c r="EHP5" i="24"/>
  <c r="EHQ5" i="24"/>
  <c r="EHR5" i="24"/>
  <c r="EHS5" i="24"/>
  <c r="EHT5" i="24"/>
  <c r="EHU5" i="24"/>
  <c r="EHV5" i="24"/>
  <c r="EHW5" i="24"/>
  <c r="EHX5" i="24"/>
  <c r="EHY5" i="24"/>
  <c r="EHZ5" i="24"/>
  <c r="EIA5" i="24"/>
  <c r="EIB5" i="24"/>
  <c r="EIC5" i="24"/>
  <c r="EID5" i="24"/>
  <c r="EIE5" i="24"/>
  <c r="EIF5" i="24"/>
  <c r="EIG5" i="24"/>
  <c r="EIH5" i="24"/>
  <c r="EII5" i="24"/>
  <c r="EIJ5" i="24"/>
  <c r="EIK5" i="24"/>
  <c r="EIL5" i="24"/>
  <c r="EIM5" i="24"/>
  <c r="EIN5" i="24"/>
  <c r="EIO5" i="24"/>
  <c r="EIP5" i="24"/>
  <c r="EIQ5" i="24"/>
  <c r="EIR5" i="24"/>
  <c r="EIS5" i="24"/>
  <c r="EIT5" i="24"/>
  <c r="EIU5" i="24"/>
  <c r="EIV5" i="24"/>
  <c r="EIW5" i="24"/>
  <c r="EIX5" i="24"/>
  <c r="EIY5" i="24"/>
  <c r="EIZ5" i="24"/>
  <c r="EJA5" i="24"/>
  <c r="EJB5" i="24"/>
  <c r="EJC5" i="24"/>
  <c r="EJD5" i="24"/>
  <c r="EJE5" i="24"/>
  <c r="EJF5" i="24"/>
  <c r="EJG5" i="24"/>
  <c r="EJH5" i="24"/>
  <c r="EJI5" i="24"/>
  <c r="EJJ5" i="24"/>
  <c r="EJK5" i="24"/>
  <c r="EJL5" i="24"/>
  <c r="EJM5" i="24"/>
  <c r="EJN5" i="24"/>
  <c r="EJO5" i="24"/>
  <c r="EJP5" i="24"/>
  <c r="EJQ5" i="24"/>
  <c r="EJR5" i="24"/>
  <c r="EJS5" i="24"/>
  <c r="EJT5" i="24"/>
  <c r="EJU5" i="24"/>
  <c r="EJV5" i="24"/>
  <c r="EJW5" i="24"/>
  <c r="EJX5" i="24"/>
  <c r="EJY5" i="24"/>
  <c r="EJZ5" i="24"/>
  <c r="EKA5" i="24"/>
  <c r="EKB5" i="24"/>
  <c r="EKC5" i="24"/>
  <c r="EKD5" i="24"/>
  <c r="EKE5" i="24"/>
  <c r="EKF5" i="24"/>
  <c r="EKG5" i="24"/>
  <c r="EKH5" i="24"/>
  <c r="EKI5" i="24"/>
  <c r="EKJ5" i="24"/>
  <c r="EKK5" i="24"/>
  <c r="EKL5" i="24"/>
  <c r="EKM5" i="24"/>
  <c r="EKN5" i="24"/>
  <c r="EKO5" i="24"/>
  <c r="EKP5" i="24"/>
  <c r="EKQ5" i="24"/>
  <c r="EKR5" i="24"/>
  <c r="EKS5" i="24"/>
  <c r="EKT5" i="24"/>
  <c r="EKU5" i="24"/>
  <c r="EKV5" i="24"/>
  <c r="EKW5" i="24"/>
  <c r="EKX5" i="24"/>
  <c r="EKY5" i="24"/>
  <c r="EKZ5" i="24"/>
  <c r="ELA5" i="24"/>
  <c r="ELB5" i="24"/>
  <c r="ELC5" i="24"/>
  <c r="ELD5" i="24"/>
  <c r="ELE5" i="24"/>
  <c r="ELF5" i="24"/>
  <c r="ELG5" i="24"/>
  <c r="ELH5" i="24"/>
  <c r="ELI5" i="24"/>
  <c r="ELJ5" i="24"/>
  <c r="ELK5" i="24"/>
  <c r="ELL5" i="24"/>
  <c r="ELM5" i="24"/>
  <c r="ELN5" i="24"/>
  <c r="ELO5" i="24"/>
  <c r="ELP5" i="24"/>
  <c r="ELQ5" i="24"/>
  <c r="ELR5" i="24"/>
  <c r="ELS5" i="24"/>
  <c r="ELT5" i="24"/>
  <c r="ELU5" i="24"/>
  <c r="ELV5" i="24"/>
  <c r="ELW5" i="24"/>
  <c r="ELX5" i="24"/>
  <c r="ELY5" i="24"/>
  <c r="ELZ5" i="24"/>
  <c r="EMA5" i="24"/>
  <c r="EMB5" i="24"/>
  <c r="EMC5" i="24"/>
  <c r="EMD5" i="24"/>
  <c r="EME5" i="24"/>
  <c r="EMF5" i="24"/>
  <c r="EMG5" i="24"/>
  <c r="EMH5" i="24"/>
  <c r="EMI5" i="24"/>
  <c r="EMJ5" i="24"/>
  <c r="EMK5" i="24"/>
  <c r="EML5" i="24"/>
  <c r="EMM5" i="24"/>
  <c r="EMN5" i="24"/>
  <c r="EMO5" i="24"/>
  <c r="EMP5" i="24"/>
  <c r="EMQ5" i="24"/>
  <c r="EMR5" i="24"/>
  <c r="EMS5" i="24"/>
  <c r="EMT5" i="24"/>
  <c r="EMU5" i="24"/>
  <c r="EMV5" i="24"/>
  <c r="EMW5" i="24"/>
  <c r="EMX5" i="24"/>
  <c r="EMY5" i="24"/>
  <c r="EMZ5" i="24"/>
  <c r="ENA5" i="24"/>
  <c r="ENB5" i="24"/>
  <c r="ENC5" i="24"/>
  <c r="END5" i="24"/>
  <c r="ENE5" i="24"/>
  <c r="ENF5" i="24"/>
  <c r="ENG5" i="24"/>
  <c r="ENH5" i="24"/>
  <c r="ENI5" i="24"/>
  <c r="ENJ5" i="24"/>
  <c r="ENK5" i="24"/>
  <c r="ENL5" i="24"/>
  <c r="ENM5" i="24"/>
  <c r="ENN5" i="24"/>
  <c r="ENO5" i="24"/>
  <c r="ENP5" i="24"/>
  <c r="ENQ5" i="24"/>
  <c r="ENR5" i="24"/>
  <c r="ENS5" i="24"/>
  <c r="ENT5" i="24"/>
  <c r="ENU5" i="24"/>
  <c r="ENV5" i="24"/>
  <c r="ENW5" i="24"/>
  <c r="ENX5" i="24"/>
  <c r="ENY5" i="24"/>
  <c r="ENZ5" i="24"/>
  <c r="EOA5" i="24"/>
  <c r="EOB5" i="24"/>
  <c r="EOC5" i="24"/>
  <c r="EOD5" i="24"/>
  <c r="EOE5" i="24"/>
  <c r="EOF5" i="24"/>
  <c r="EOG5" i="24"/>
  <c r="EOH5" i="24"/>
  <c r="EOI5" i="24"/>
  <c r="EOJ5" i="24"/>
  <c r="EOK5" i="24"/>
  <c r="EOL5" i="24"/>
  <c r="EOM5" i="24"/>
  <c r="EON5" i="24"/>
  <c r="EOO5" i="24"/>
  <c r="EOP5" i="24"/>
  <c r="EOQ5" i="24"/>
  <c r="EOR5" i="24"/>
  <c r="EOS5" i="24"/>
  <c r="EOT5" i="24"/>
  <c r="EOU5" i="24"/>
  <c r="EOV5" i="24"/>
  <c r="EOW5" i="24"/>
  <c r="EOX5" i="24"/>
  <c r="EOY5" i="24"/>
  <c r="EOZ5" i="24"/>
  <c r="EPA5" i="24"/>
  <c r="EPB5" i="24"/>
  <c r="EPC5" i="24"/>
  <c r="EPD5" i="24"/>
  <c r="EPE5" i="24"/>
  <c r="EPF5" i="24"/>
  <c r="EPG5" i="24"/>
  <c r="EPH5" i="24"/>
  <c r="EPI5" i="24"/>
  <c r="EPJ5" i="24"/>
  <c r="EPK5" i="24"/>
  <c r="EPL5" i="24"/>
  <c r="EPM5" i="24"/>
  <c r="EPN5" i="24"/>
  <c r="EPO5" i="24"/>
  <c r="EPP5" i="24"/>
  <c r="EPQ5" i="24"/>
  <c r="EPR5" i="24"/>
  <c r="EPS5" i="24"/>
  <c r="EPT5" i="24"/>
  <c r="EPU5" i="24"/>
  <c r="EPV5" i="24"/>
  <c r="EPW5" i="24"/>
  <c r="EPX5" i="24"/>
  <c r="EPY5" i="24"/>
  <c r="EPZ5" i="24"/>
  <c r="EQA5" i="24"/>
  <c r="EQB5" i="24"/>
  <c r="EQC5" i="24"/>
  <c r="EQD5" i="24"/>
  <c r="EQE5" i="24"/>
  <c r="EQF5" i="24"/>
  <c r="EQG5" i="24"/>
  <c r="EQH5" i="24"/>
  <c r="EQI5" i="24"/>
  <c r="EQJ5" i="24"/>
  <c r="EQK5" i="24"/>
  <c r="EQL5" i="24"/>
  <c r="EQM5" i="24"/>
  <c r="EQN5" i="24"/>
  <c r="EQO5" i="24"/>
  <c r="EQP5" i="24"/>
  <c r="EQQ5" i="24"/>
  <c r="EQR5" i="24"/>
  <c r="EQS5" i="24"/>
  <c r="EQT5" i="24"/>
  <c r="EQU5" i="24"/>
  <c r="EQV5" i="24"/>
  <c r="EQW5" i="24"/>
  <c r="EQX5" i="24"/>
  <c r="EQY5" i="24"/>
  <c r="EQZ5" i="24"/>
  <c r="ERA5" i="24"/>
  <c r="ERB5" i="24"/>
  <c r="ERC5" i="24"/>
  <c r="ERD5" i="24"/>
  <c r="ERE5" i="24"/>
  <c r="ERF5" i="24"/>
  <c r="ERG5" i="24"/>
  <c r="ERH5" i="24"/>
  <c r="ERI5" i="24"/>
  <c r="ERJ5" i="24"/>
  <c r="ERK5" i="24"/>
  <c r="ERL5" i="24"/>
  <c r="ERM5" i="24"/>
  <c r="ERN5" i="24"/>
  <c r="ERO5" i="24"/>
  <c r="ERP5" i="24"/>
  <c r="ERQ5" i="24"/>
  <c r="ERR5" i="24"/>
  <c r="ERS5" i="24"/>
  <c r="ERT5" i="24"/>
  <c r="ERU5" i="24"/>
  <c r="ERV5" i="24"/>
  <c r="ERW5" i="24"/>
  <c r="ERX5" i="24"/>
  <c r="ERY5" i="24"/>
  <c r="ERZ5" i="24"/>
  <c r="ESA5" i="24"/>
  <c r="ESB5" i="24"/>
  <c r="ESC5" i="24"/>
  <c r="ESD5" i="24"/>
  <c r="ESE5" i="24"/>
  <c r="ESF5" i="24"/>
  <c r="ESG5" i="24"/>
  <c r="ESH5" i="24"/>
  <c r="ESI5" i="24"/>
  <c r="ESJ5" i="24"/>
  <c r="ESK5" i="24"/>
  <c r="ESL5" i="24"/>
  <c r="ESM5" i="24"/>
  <c r="ESN5" i="24"/>
  <c r="ESO5" i="24"/>
  <c r="ESP5" i="24"/>
  <c r="ESQ5" i="24"/>
  <c r="ESR5" i="24"/>
  <c r="ESS5" i="24"/>
  <c r="EST5" i="24"/>
  <c r="ESU5" i="24"/>
  <c r="ESV5" i="24"/>
  <c r="ESW5" i="24"/>
  <c r="ESX5" i="24"/>
  <c r="ESY5" i="24"/>
  <c r="ESZ5" i="24"/>
  <c r="ETA5" i="24"/>
  <c r="ETB5" i="24"/>
  <c r="ETC5" i="24"/>
  <c r="ETD5" i="24"/>
  <c r="ETE5" i="24"/>
  <c r="ETF5" i="24"/>
  <c r="ETG5" i="24"/>
  <c r="ETH5" i="24"/>
  <c r="ETI5" i="24"/>
  <c r="ETJ5" i="24"/>
  <c r="ETK5" i="24"/>
  <c r="ETL5" i="24"/>
  <c r="ETM5" i="24"/>
  <c r="ETN5" i="24"/>
  <c r="ETO5" i="24"/>
  <c r="ETP5" i="24"/>
  <c r="ETQ5" i="24"/>
  <c r="ETR5" i="24"/>
  <c r="ETS5" i="24"/>
  <c r="ETT5" i="24"/>
  <c r="ETU5" i="24"/>
  <c r="ETV5" i="24"/>
  <c r="ETW5" i="24"/>
  <c r="ETX5" i="24"/>
  <c r="ETY5" i="24"/>
  <c r="ETZ5" i="24"/>
  <c r="EUA5" i="24"/>
  <c r="EUB5" i="24"/>
  <c r="EUC5" i="24"/>
  <c r="EUD5" i="24"/>
  <c r="EUE5" i="24"/>
  <c r="EUF5" i="24"/>
  <c r="EUG5" i="24"/>
  <c r="EUH5" i="24"/>
  <c r="EUI5" i="24"/>
  <c r="EUJ5" i="24"/>
  <c r="EUK5" i="24"/>
  <c r="EUL5" i="24"/>
  <c r="EUM5" i="24"/>
  <c r="EUN5" i="24"/>
  <c r="EUO5" i="24"/>
  <c r="EUP5" i="24"/>
  <c r="EUQ5" i="24"/>
  <c r="EUR5" i="24"/>
  <c r="EUS5" i="24"/>
  <c r="EUT5" i="24"/>
  <c r="EUU5" i="24"/>
  <c r="EUV5" i="24"/>
  <c r="EUW5" i="24"/>
  <c r="EUX5" i="24"/>
  <c r="EUY5" i="24"/>
  <c r="EUZ5" i="24"/>
  <c r="EVA5" i="24"/>
  <c r="EVB5" i="24"/>
  <c r="EVC5" i="24"/>
  <c r="EVD5" i="24"/>
  <c r="EVE5" i="24"/>
  <c r="EVF5" i="24"/>
  <c r="EVG5" i="24"/>
  <c r="EVH5" i="24"/>
  <c r="EVI5" i="24"/>
  <c r="EVJ5" i="24"/>
  <c r="EVK5" i="24"/>
  <c r="EVL5" i="24"/>
  <c r="EVM5" i="24"/>
  <c r="EVN5" i="24"/>
  <c r="EVO5" i="24"/>
  <c r="EVP5" i="24"/>
  <c r="EVQ5" i="24"/>
  <c r="EVR5" i="24"/>
  <c r="EVS5" i="24"/>
  <c r="EVT5" i="24"/>
  <c r="EVU5" i="24"/>
  <c r="EVV5" i="24"/>
  <c r="EVW5" i="24"/>
  <c r="EVX5" i="24"/>
  <c r="EVY5" i="24"/>
  <c r="EVZ5" i="24"/>
  <c r="EWA5" i="24"/>
  <c r="EWB5" i="24"/>
  <c r="EWC5" i="24"/>
  <c r="EWD5" i="24"/>
  <c r="EWE5" i="24"/>
  <c r="EWF5" i="24"/>
  <c r="EWG5" i="24"/>
  <c r="EWH5" i="24"/>
  <c r="EWI5" i="24"/>
  <c r="EWJ5" i="24"/>
  <c r="EWK5" i="24"/>
  <c r="EWL5" i="24"/>
  <c r="EWM5" i="24"/>
  <c r="EWN5" i="24"/>
  <c r="EWO5" i="24"/>
  <c r="EWP5" i="24"/>
  <c r="EWQ5" i="24"/>
  <c r="EWR5" i="24"/>
  <c r="EWS5" i="24"/>
  <c r="EWT5" i="24"/>
  <c r="EWU5" i="24"/>
  <c r="EWV5" i="24"/>
  <c r="EWW5" i="24"/>
  <c r="EWX5" i="24"/>
  <c r="EWY5" i="24"/>
  <c r="EWZ5" i="24"/>
  <c r="EXA5" i="24"/>
  <c r="EXB5" i="24"/>
  <c r="EXC5" i="24"/>
  <c r="EXD5" i="24"/>
  <c r="EXE5" i="24"/>
  <c r="EXF5" i="24"/>
  <c r="EXG5" i="24"/>
  <c r="EXH5" i="24"/>
  <c r="EXI5" i="24"/>
  <c r="EXJ5" i="24"/>
  <c r="EXK5" i="24"/>
  <c r="EXL5" i="24"/>
  <c r="EXM5" i="24"/>
  <c r="EXN5" i="24"/>
  <c r="EXO5" i="24"/>
  <c r="EXP5" i="24"/>
  <c r="EXQ5" i="24"/>
  <c r="EXR5" i="24"/>
  <c r="EXS5" i="24"/>
  <c r="EXT5" i="24"/>
  <c r="EXU5" i="24"/>
  <c r="EXV5" i="24"/>
  <c r="EXW5" i="24"/>
  <c r="EXX5" i="24"/>
  <c r="EXY5" i="24"/>
  <c r="EXZ5" i="24"/>
  <c r="EYA5" i="24"/>
  <c r="EYB5" i="24"/>
  <c r="EYC5" i="24"/>
  <c r="EYD5" i="24"/>
  <c r="EYE5" i="24"/>
  <c r="EYF5" i="24"/>
  <c r="EYG5" i="24"/>
  <c r="EYH5" i="24"/>
  <c r="EYI5" i="24"/>
  <c r="EYJ5" i="24"/>
  <c r="EYK5" i="24"/>
  <c r="EYL5" i="24"/>
  <c r="EYM5" i="24"/>
  <c r="EYN5" i="24"/>
  <c r="EYO5" i="24"/>
  <c r="EYP5" i="24"/>
  <c r="EYQ5" i="24"/>
  <c r="EYR5" i="24"/>
  <c r="EYS5" i="24"/>
  <c r="EYT5" i="24"/>
  <c r="EYU5" i="24"/>
  <c r="EYV5" i="24"/>
  <c r="EYW5" i="24"/>
  <c r="EYX5" i="24"/>
  <c r="EYY5" i="24"/>
  <c r="EYZ5" i="24"/>
  <c r="EZA5" i="24"/>
  <c r="EZB5" i="24"/>
  <c r="EZC5" i="24"/>
  <c r="EZD5" i="24"/>
  <c r="EZE5" i="24"/>
  <c r="EZF5" i="24"/>
  <c r="EZG5" i="24"/>
  <c r="EZH5" i="24"/>
  <c r="EZI5" i="24"/>
  <c r="EZJ5" i="24"/>
  <c r="EZK5" i="24"/>
  <c r="EZL5" i="24"/>
  <c r="EZM5" i="24"/>
  <c r="EZN5" i="24"/>
  <c r="EZO5" i="24"/>
  <c r="EZP5" i="24"/>
  <c r="EZQ5" i="24"/>
  <c r="EZR5" i="24"/>
  <c r="EZS5" i="24"/>
  <c r="EZT5" i="24"/>
  <c r="EZU5" i="24"/>
  <c r="EZV5" i="24"/>
  <c r="EZW5" i="24"/>
  <c r="EZX5" i="24"/>
  <c r="EZY5" i="24"/>
  <c r="EZZ5" i="24"/>
  <c r="FAA5" i="24"/>
  <c r="FAB5" i="24"/>
  <c r="FAC5" i="24"/>
  <c r="FAD5" i="24"/>
  <c r="FAE5" i="24"/>
  <c r="FAF5" i="24"/>
  <c r="FAG5" i="24"/>
  <c r="FAH5" i="24"/>
  <c r="FAI5" i="24"/>
  <c r="FAJ5" i="24"/>
  <c r="FAK5" i="24"/>
  <c r="FAL5" i="24"/>
  <c r="FAM5" i="24"/>
  <c r="FAN5" i="24"/>
  <c r="FAO5" i="24"/>
  <c r="FAP5" i="24"/>
  <c r="FAQ5" i="24"/>
  <c r="FAR5" i="24"/>
  <c r="FAS5" i="24"/>
  <c r="FAT5" i="24"/>
  <c r="FAU5" i="24"/>
  <c r="FAV5" i="24"/>
  <c r="FAW5" i="24"/>
  <c r="FAX5" i="24"/>
  <c r="FAY5" i="24"/>
  <c r="FAZ5" i="24"/>
  <c r="FBA5" i="24"/>
  <c r="FBB5" i="24"/>
  <c r="FBC5" i="24"/>
  <c r="FBD5" i="24"/>
  <c r="FBE5" i="24"/>
  <c r="FBF5" i="24"/>
  <c r="FBG5" i="24"/>
  <c r="FBH5" i="24"/>
  <c r="FBI5" i="24"/>
  <c r="FBJ5" i="24"/>
  <c r="FBK5" i="24"/>
  <c r="FBL5" i="24"/>
  <c r="FBM5" i="24"/>
  <c r="FBN5" i="24"/>
  <c r="FBO5" i="24"/>
  <c r="FBP5" i="24"/>
  <c r="FBQ5" i="24"/>
  <c r="FBR5" i="24"/>
  <c r="FBS5" i="24"/>
  <c r="FBT5" i="24"/>
  <c r="FBU5" i="24"/>
  <c r="FBV5" i="24"/>
  <c r="FBW5" i="24"/>
  <c r="FBX5" i="24"/>
  <c r="FBY5" i="24"/>
  <c r="FBZ5" i="24"/>
  <c r="FCA5" i="24"/>
  <c r="FCB5" i="24"/>
  <c r="FCC5" i="24"/>
  <c r="FCD5" i="24"/>
  <c r="FCE5" i="24"/>
  <c r="FCF5" i="24"/>
  <c r="FCG5" i="24"/>
  <c r="FCH5" i="24"/>
  <c r="FCI5" i="24"/>
  <c r="FCJ5" i="24"/>
  <c r="FCK5" i="24"/>
  <c r="FCL5" i="24"/>
  <c r="FCM5" i="24"/>
  <c r="FCN5" i="24"/>
  <c r="FCO5" i="24"/>
  <c r="FCP5" i="24"/>
  <c r="FCQ5" i="24"/>
  <c r="FCR5" i="24"/>
  <c r="FCS5" i="24"/>
  <c r="FCT5" i="24"/>
  <c r="FCU5" i="24"/>
  <c r="FCV5" i="24"/>
  <c r="FCW5" i="24"/>
  <c r="FCX5" i="24"/>
  <c r="FCY5" i="24"/>
  <c r="FCZ5" i="24"/>
  <c r="FDA5" i="24"/>
  <c r="FDB5" i="24"/>
  <c r="FDC5" i="24"/>
  <c r="FDD5" i="24"/>
  <c r="FDE5" i="24"/>
  <c r="FDF5" i="24"/>
  <c r="FDG5" i="24"/>
  <c r="FDH5" i="24"/>
  <c r="FDI5" i="24"/>
  <c r="FDJ5" i="24"/>
  <c r="FDK5" i="24"/>
  <c r="FDL5" i="24"/>
  <c r="FDM5" i="24"/>
  <c r="FDN5" i="24"/>
  <c r="FDO5" i="24"/>
  <c r="FDP5" i="24"/>
  <c r="FDQ5" i="24"/>
  <c r="FDR5" i="24"/>
  <c r="FDS5" i="24"/>
  <c r="FDT5" i="24"/>
  <c r="FDU5" i="24"/>
  <c r="FDV5" i="24"/>
  <c r="FDW5" i="24"/>
  <c r="FDX5" i="24"/>
  <c r="FDY5" i="24"/>
  <c r="FDZ5" i="24"/>
  <c r="FEA5" i="24"/>
  <c r="FEB5" i="24"/>
  <c r="FEC5" i="24"/>
  <c r="FED5" i="24"/>
  <c r="FEE5" i="24"/>
  <c r="FEF5" i="24"/>
  <c r="FEG5" i="24"/>
  <c r="FEH5" i="24"/>
  <c r="FEI5" i="24"/>
  <c r="FEJ5" i="24"/>
  <c r="FEK5" i="24"/>
  <c r="FEL5" i="24"/>
  <c r="FEM5" i="24"/>
  <c r="FEN5" i="24"/>
  <c r="FEO5" i="24"/>
  <c r="FEP5" i="24"/>
  <c r="FEQ5" i="24"/>
  <c r="FER5" i="24"/>
  <c r="FES5" i="24"/>
  <c r="FET5" i="24"/>
  <c r="FEU5" i="24"/>
  <c r="FEV5" i="24"/>
  <c r="FEW5" i="24"/>
  <c r="FEX5" i="24"/>
  <c r="FEY5" i="24"/>
  <c r="FEZ5" i="24"/>
  <c r="FFA5" i="24"/>
  <c r="FFB5" i="24"/>
  <c r="FFC5" i="24"/>
  <c r="FFD5" i="24"/>
  <c r="FFE5" i="24"/>
  <c r="FFF5" i="24"/>
  <c r="FFG5" i="24"/>
  <c r="FFH5" i="24"/>
  <c r="FFI5" i="24"/>
  <c r="FFJ5" i="24"/>
  <c r="FFK5" i="24"/>
  <c r="FFL5" i="24"/>
  <c r="FFM5" i="24"/>
  <c r="FFN5" i="24"/>
  <c r="FFO5" i="24"/>
  <c r="FFP5" i="24"/>
  <c r="FFQ5" i="24"/>
  <c r="FFR5" i="24"/>
  <c r="FFS5" i="24"/>
  <c r="FFT5" i="24"/>
  <c r="FFU5" i="24"/>
  <c r="FFV5" i="24"/>
  <c r="FFW5" i="24"/>
  <c r="FFX5" i="24"/>
  <c r="FFY5" i="24"/>
  <c r="FFZ5" i="24"/>
  <c r="FGA5" i="24"/>
  <c r="FGB5" i="24"/>
  <c r="FGC5" i="24"/>
  <c r="FGD5" i="24"/>
  <c r="FGE5" i="24"/>
  <c r="FGF5" i="24"/>
  <c r="FGG5" i="24"/>
  <c r="FGH5" i="24"/>
  <c r="FGI5" i="24"/>
  <c r="FGJ5" i="24"/>
  <c r="FGK5" i="24"/>
  <c r="FGL5" i="24"/>
  <c r="FGM5" i="24"/>
  <c r="FGN5" i="24"/>
  <c r="FGO5" i="24"/>
  <c r="FGP5" i="24"/>
  <c r="FGQ5" i="24"/>
  <c r="FGR5" i="24"/>
  <c r="FGS5" i="24"/>
  <c r="FGT5" i="24"/>
  <c r="FGU5" i="24"/>
  <c r="FGV5" i="24"/>
  <c r="FGW5" i="24"/>
  <c r="FGX5" i="24"/>
  <c r="FGY5" i="24"/>
  <c r="FGZ5" i="24"/>
  <c r="FHA5" i="24"/>
  <c r="FHB5" i="24"/>
  <c r="FHC5" i="24"/>
  <c r="FHD5" i="24"/>
  <c r="FHE5" i="24"/>
  <c r="FHF5" i="24"/>
  <c r="FHG5" i="24"/>
  <c r="FHH5" i="24"/>
  <c r="FHI5" i="24"/>
  <c r="FHJ5" i="24"/>
  <c r="FHK5" i="24"/>
  <c r="FHL5" i="24"/>
  <c r="FHM5" i="24"/>
  <c r="FHN5" i="24"/>
  <c r="FHO5" i="24"/>
  <c r="FHP5" i="24"/>
  <c r="FHQ5" i="24"/>
  <c r="FHR5" i="24"/>
  <c r="FHS5" i="24"/>
  <c r="FHT5" i="24"/>
  <c r="FHU5" i="24"/>
  <c r="FHV5" i="24"/>
  <c r="FHW5" i="24"/>
  <c r="FHX5" i="24"/>
  <c r="FHY5" i="24"/>
  <c r="FHZ5" i="24"/>
  <c r="FIA5" i="24"/>
  <c r="FIB5" i="24"/>
  <c r="FIC5" i="24"/>
  <c r="FID5" i="24"/>
  <c r="FIE5" i="24"/>
  <c r="FIF5" i="24"/>
  <c r="FIG5" i="24"/>
  <c r="FIH5" i="24"/>
  <c r="FII5" i="24"/>
  <c r="FIJ5" i="24"/>
  <c r="FIK5" i="24"/>
  <c r="FIL5" i="24"/>
  <c r="FIM5" i="24"/>
  <c r="FIN5" i="24"/>
  <c r="FIO5" i="24"/>
  <c r="FIP5" i="24"/>
  <c r="FIQ5" i="24"/>
  <c r="FIR5" i="24"/>
  <c r="FIS5" i="24"/>
  <c r="FIT5" i="24"/>
  <c r="FIU5" i="24"/>
  <c r="FIV5" i="24"/>
  <c r="FIW5" i="24"/>
  <c r="FIX5" i="24"/>
  <c r="FIY5" i="24"/>
  <c r="FIZ5" i="24"/>
  <c r="FJA5" i="24"/>
  <c r="FJB5" i="24"/>
  <c r="FJC5" i="24"/>
  <c r="FJD5" i="24"/>
  <c r="FJE5" i="24"/>
  <c r="FJF5" i="24"/>
  <c r="FJG5" i="24"/>
  <c r="FJH5" i="24"/>
  <c r="FJI5" i="24"/>
  <c r="FJJ5" i="24"/>
  <c r="FJK5" i="24"/>
  <c r="FJL5" i="24"/>
  <c r="FJM5" i="24"/>
  <c r="FJN5" i="24"/>
  <c r="FJO5" i="24"/>
  <c r="FJP5" i="24"/>
  <c r="FJQ5" i="24"/>
  <c r="FJR5" i="24"/>
  <c r="FJS5" i="24"/>
  <c r="FJT5" i="24"/>
  <c r="FJU5" i="24"/>
  <c r="FJV5" i="24"/>
  <c r="FJW5" i="24"/>
  <c r="FJX5" i="24"/>
  <c r="FJY5" i="24"/>
  <c r="FJZ5" i="24"/>
  <c r="FKA5" i="24"/>
  <c r="FKB5" i="24"/>
  <c r="FKC5" i="24"/>
  <c r="FKD5" i="24"/>
  <c r="FKE5" i="24"/>
  <c r="FKF5" i="24"/>
  <c r="FKG5" i="24"/>
  <c r="FKH5" i="24"/>
  <c r="FKI5" i="24"/>
  <c r="FKJ5" i="24"/>
  <c r="FKK5" i="24"/>
  <c r="FKL5" i="24"/>
  <c r="FKM5" i="24"/>
  <c r="FKN5" i="24"/>
  <c r="FKO5" i="24"/>
  <c r="FKP5" i="24"/>
  <c r="FKQ5" i="24"/>
  <c r="FKR5" i="24"/>
  <c r="FKS5" i="24"/>
  <c r="FKT5" i="24"/>
  <c r="FKU5" i="24"/>
  <c r="FKV5" i="24"/>
  <c r="FKW5" i="24"/>
  <c r="FKX5" i="24"/>
  <c r="FKY5" i="24"/>
  <c r="FKZ5" i="24"/>
  <c r="FLA5" i="24"/>
  <c r="FLB5" i="24"/>
  <c r="FLC5" i="24"/>
  <c r="FLD5" i="24"/>
  <c r="FLE5" i="24"/>
  <c r="FLF5" i="24"/>
  <c r="FLG5" i="24"/>
  <c r="FLH5" i="24"/>
  <c r="FLI5" i="24"/>
  <c r="FLJ5" i="24"/>
  <c r="FLK5" i="24"/>
  <c r="FLL5" i="24"/>
  <c r="FLM5" i="24"/>
  <c r="FLN5" i="24"/>
  <c r="FLO5" i="24"/>
  <c r="FLP5" i="24"/>
  <c r="FLQ5" i="24"/>
  <c r="FLR5" i="24"/>
  <c r="FLS5" i="24"/>
  <c r="FLT5" i="24"/>
  <c r="FLU5" i="24"/>
  <c r="FLV5" i="24"/>
  <c r="FLW5" i="24"/>
  <c r="FLX5" i="24"/>
  <c r="FLY5" i="24"/>
  <c r="FLZ5" i="24"/>
  <c r="FMA5" i="24"/>
  <c r="FMB5" i="24"/>
  <c r="FMC5" i="24"/>
  <c r="FMD5" i="24"/>
  <c r="FME5" i="24"/>
  <c r="FMF5" i="24"/>
  <c r="FMG5" i="24"/>
  <c r="FMH5" i="24"/>
  <c r="FMI5" i="24"/>
  <c r="FMJ5" i="24"/>
  <c r="FMK5" i="24"/>
  <c r="FML5" i="24"/>
  <c r="FMM5" i="24"/>
  <c r="FMN5" i="24"/>
  <c r="FMO5" i="24"/>
  <c r="FMP5" i="24"/>
  <c r="FMQ5" i="24"/>
  <c r="FMR5" i="24"/>
  <c r="FMS5" i="24"/>
  <c r="FMT5" i="24"/>
  <c r="FMU5" i="24"/>
  <c r="FMV5" i="24"/>
  <c r="FMW5" i="24"/>
  <c r="FMX5" i="24"/>
  <c r="FMY5" i="24"/>
  <c r="FMZ5" i="24"/>
  <c r="FNA5" i="24"/>
  <c r="FNB5" i="24"/>
  <c r="FNC5" i="24"/>
  <c r="FND5" i="24"/>
  <c r="FNE5" i="24"/>
  <c r="FNF5" i="24"/>
  <c r="FNG5" i="24"/>
  <c r="FNH5" i="24"/>
  <c r="FNI5" i="24"/>
  <c r="FNJ5" i="24"/>
  <c r="FNK5" i="24"/>
  <c r="FNL5" i="24"/>
  <c r="FNM5" i="24"/>
  <c r="FNN5" i="24"/>
  <c r="FNO5" i="24"/>
  <c r="FNP5" i="24"/>
  <c r="FNQ5" i="24"/>
  <c r="FNR5" i="24"/>
  <c r="FNS5" i="24"/>
  <c r="FNT5" i="24"/>
  <c r="FNU5" i="24"/>
  <c r="FNV5" i="24"/>
  <c r="FNW5" i="24"/>
  <c r="FNX5" i="24"/>
  <c r="FNY5" i="24"/>
  <c r="FNZ5" i="24"/>
  <c r="FOA5" i="24"/>
  <c r="FOB5" i="24"/>
  <c r="FOC5" i="24"/>
  <c r="FOD5" i="24"/>
  <c r="FOE5" i="24"/>
  <c r="FOF5" i="24"/>
  <c r="FOG5" i="24"/>
  <c r="FOH5" i="24"/>
  <c r="FOI5" i="24"/>
  <c r="FOJ5" i="24"/>
  <c r="FOK5" i="24"/>
  <c r="FOL5" i="24"/>
  <c r="FOM5" i="24"/>
  <c r="FON5" i="24"/>
  <c r="FOO5" i="24"/>
  <c r="FOP5" i="24"/>
  <c r="FOQ5" i="24"/>
  <c r="FOR5" i="24"/>
  <c r="FOS5" i="24"/>
  <c r="FOT5" i="24"/>
  <c r="FOU5" i="24"/>
  <c r="FOV5" i="24"/>
  <c r="FOW5" i="24"/>
  <c r="FOX5" i="24"/>
  <c r="FOY5" i="24"/>
  <c r="FOZ5" i="24"/>
  <c r="FPA5" i="24"/>
  <c r="FPB5" i="24"/>
  <c r="FPC5" i="24"/>
  <c r="FPD5" i="24"/>
  <c r="FPE5" i="24"/>
  <c r="FPF5" i="24"/>
  <c r="FPG5" i="24"/>
  <c r="FPH5" i="24"/>
  <c r="FPI5" i="24"/>
  <c r="FPJ5" i="24"/>
  <c r="FPK5" i="24"/>
  <c r="FPL5" i="24"/>
  <c r="FPM5" i="24"/>
  <c r="FPN5" i="24"/>
  <c r="FPO5" i="24"/>
  <c r="FPP5" i="24"/>
  <c r="FPQ5" i="24"/>
  <c r="FPR5" i="24"/>
  <c r="FPS5" i="24"/>
  <c r="FPT5" i="24"/>
  <c r="FPU5" i="24"/>
  <c r="FPV5" i="24"/>
  <c r="FPW5" i="24"/>
  <c r="FPX5" i="24"/>
  <c r="FPY5" i="24"/>
  <c r="FPZ5" i="24"/>
  <c r="FQA5" i="24"/>
  <c r="FQB5" i="24"/>
  <c r="FQC5" i="24"/>
  <c r="FQD5" i="24"/>
  <c r="FQE5" i="24"/>
  <c r="FQF5" i="24"/>
  <c r="FQG5" i="24"/>
  <c r="FQH5" i="24"/>
  <c r="FQI5" i="24"/>
  <c r="FQJ5" i="24"/>
  <c r="FQK5" i="24"/>
  <c r="FQL5" i="24"/>
  <c r="FQM5" i="24"/>
  <c r="FQN5" i="24"/>
  <c r="FQO5" i="24"/>
  <c r="FQP5" i="24"/>
  <c r="FQQ5" i="24"/>
  <c r="FQR5" i="24"/>
  <c r="FQS5" i="24"/>
  <c r="FQT5" i="24"/>
  <c r="FQU5" i="24"/>
  <c r="FQV5" i="24"/>
  <c r="FQW5" i="24"/>
  <c r="FQX5" i="24"/>
  <c r="FQY5" i="24"/>
  <c r="FQZ5" i="24"/>
  <c r="FRA5" i="24"/>
  <c r="FRB5" i="24"/>
  <c r="FRC5" i="24"/>
  <c r="FRD5" i="24"/>
  <c r="FRE5" i="24"/>
  <c r="FRF5" i="24"/>
  <c r="FRG5" i="24"/>
  <c r="FRH5" i="24"/>
  <c r="FRI5" i="24"/>
  <c r="FRJ5" i="24"/>
  <c r="FRK5" i="24"/>
  <c r="FRL5" i="24"/>
  <c r="FRM5" i="24"/>
  <c r="FRN5" i="24"/>
  <c r="FRO5" i="24"/>
  <c r="FRP5" i="24"/>
  <c r="FRQ5" i="24"/>
  <c r="FRR5" i="24"/>
  <c r="FRS5" i="24"/>
  <c r="FRT5" i="24"/>
  <c r="FRU5" i="24"/>
  <c r="FRV5" i="24"/>
  <c r="FRW5" i="24"/>
  <c r="FRX5" i="24"/>
  <c r="FRY5" i="24"/>
  <c r="FRZ5" i="24"/>
  <c r="FSA5" i="24"/>
  <c r="FSB5" i="24"/>
  <c r="FSC5" i="24"/>
  <c r="FSD5" i="24"/>
  <c r="FSE5" i="24"/>
  <c r="FSF5" i="24"/>
  <c r="FSG5" i="24"/>
  <c r="FSH5" i="24"/>
  <c r="FSI5" i="24"/>
  <c r="FSJ5" i="24"/>
  <c r="FSK5" i="24"/>
  <c r="FSL5" i="24"/>
  <c r="FSM5" i="24"/>
  <c r="FSN5" i="24"/>
  <c r="FSO5" i="24"/>
  <c r="FSP5" i="24"/>
  <c r="FSQ5" i="24"/>
  <c r="FSR5" i="24"/>
  <c r="FSS5" i="24"/>
  <c r="FST5" i="24"/>
  <c r="FSU5" i="24"/>
  <c r="FSV5" i="24"/>
  <c r="FSW5" i="24"/>
  <c r="FSX5" i="24"/>
  <c r="FSY5" i="24"/>
  <c r="FSZ5" i="24"/>
  <c r="FTA5" i="24"/>
  <c r="FTB5" i="24"/>
  <c r="FTC5" i="24"/>
  <c r="FTD5" i="24"/>
  <c r="FTE5" i="24"/>
  <c r="FTF5" i="24"/>
  <c r="FTG5" i="24"/>
  <c r="FTH5" i="24"/>
  <c r="FTI5" i="24"/>
  <c r="FTJ5" i="24"/>
  <c r="FTK5" i="24"/>
  <c r="FTL5" i="24"/>
  <c r="FTM5" i="24"/>
  <c r="FTN5" i="24"/>
  <c r="FTO5" i="24"/>
  <c r="FTP5" i="24"/>
  <c r="FTQ5" i="24"/>
  <c r="FTR5" i="24"/>
  <c r="FTS5" i="24"/>
  <c r="FTT5" i="24"/>
  <c r="FTU5" i="24"/>
  <c r="FTV5" i="24"/>
  <c r="FTW5" i="24"/>
  <c r="FTX5" i="24"/>
  <c r="FTY5" i="24"/>
  <c r="FTZ5" i="24"/>
  <c r="FUA5" i="24"/>
  <c r="FUB5" i="24"/>
  <c r="FUC5" i="24"/>
  <c r="FUD5" i="24"/>
  <c r="FUE5" i="24"/>
  <c r="FUF5" i="24"/>
  <c r="FUG5" i="24"/>
  <c r="FUH5" i="24"/>
  <c r="FUI5" i="24"/>
  <c r="FUJ5" i="24"/>
  <c r="FUK5" i="24"/>
  <c r="FUL5" i="24"/>
  <c r="FUM5" i="24"/>
  <c r="FUN5" i="24"/>
  <c r="FUO5" i="24"/>
  <c r="FUP5" i="24"/>
  <c r="FUQ5" i="24"/>
  <c r="FUR5" i="24"/>
  <c r="FUS5" i="24"/>
  <c r="FUT5" i="24"/>
  <c r="FUU5" i="24"/>
  <c r="FUV5" i="24"/>
  <c r="FUW5" i="24"/>
  <c r="FUX5" i="24"/>
  <c r="FUY5" i="24"/>
  <c r="FUZ5" i="24"/>
  <c r="FVA5" i="24"/>
  <c r="FVB5" i="24"/>
  <c r="FVC5" i="24"/>
  <c r="FVD5" i="24"/>
  <c r="FVE5" i="24"/>
  <c r="FVF5" i="24"/>
  <c r="FVG5" i="24"/>
  <c r="FVH5" i="24"/>
  <c r="FVI5" i="24"/>
  <c r="FVJ5" i="24"/>
  <c r="FVK5" i="24"/>
  <c r="FVL5" i="24"/>
  <c r="FVM5" i="24"/>
  <c r="FVN5" i="24"/>
  <c r="FVO5" i="24"/>
  <c r="FVP5" i="24"/>
  <c r="FVQ5" i="24"/>
  <c r="FVR5" i="24"/>
  <c r="FVS5" i="24"/>
  <c r="FVT5" i="24"/>
  <c r="FVU5" i="24"/>
  <c r="FVV5" i="24"/>
  <c r="FVW5" i="24"/>
  <c r="FVX5" i="24"/>
  <c r="FVY5" i="24"/>
  <c r="FVZ5" i="24"/>
  <c r="FWA5" i="24"/>
  <c r="FWB5" i="24"/>
  <c r="FWC5" i="24"/>
  <c r="FWD5" i="24"/>
  <c r="FWE5" i="24"/>
  <c r="FWF5" i="24"/>
  <c r="FWG5" i="24"/>
  <c r="FWH5" i="24"/>
  <c r="FWI5" i="24"/>
  <c r="FWJ5" i="24"/>
  <c r="FWK5" i="24"/>
  <c r="FWL5" i="24"/>
  <c r="FWM5" i="24"/>
  <c r="FWN5" i="24"/>
  <c r="FWO5" i="24"/>
  <c r="FWP5" i="24"/>
  <c r="FWQ5" i="24"/>
  <c r="FWR5" i="24"/>
  <c r="FWS5" i="24"/>
  <c r="FWT5" i="24"/>
  <c r="FWU5" i="24"/>
  <c r="FWV5" i="24"/>
  <c r="FWW5" i="24"/>
  <c r="FWX5" i="24"/>
  <c r="FWY5" i="24"/>
  <c r="FWZ5" i="24"/>
  <c r="FXA5" i="24"/>
  <c r="FXB5" i="24"/>
  <c r="FXC5" i="24"/>
  <c r="FXD5" i="24"/>
  <c r="FXE5" i="24"/>
  <c r="FXF5" i="24"/>
  <c r="FXG5" i="24"/>
  <c r="FXH5" i="24"/>
  <c r="FXI5" i="24"/>
  <c r="FXJ5" i="24"/>
  <c r="FXK5" i="24"/>
  <c r="FXL5" i="24"/>
  <c r="FXM5" i="24"/>
  <c r="FXN5" i="24"/>
  <c r="FXO5" i="24"/>
  <c r="FXP5" i="24"/>
  <c r="FXQ5" i="24"/>
  <c r="FXR5" i="24"/>
  <c r="FXS5" i="24"/>
  <c r="FXT5" i="24"/>
  <c r="FXU5" i="24"/>
  <c r="FXV5" i="24"/>
  <c r="FXW5" i="24"/>
  <c r="FXX5" i="24"/>
  <c r="FXY5" i="24"/>
  <c r="FXZ5" i="24"/>
  <c r="FYA5" i="24"/>
  <c r="FYB5" i="24"/>
  <c r="FYC5" i="24"/>
  <c r="FYD5" i="24"/>
  <c r="FYE5" i="24"/>
  <c r="FYF5" i="24"/>
  <c r="FYG5" i="24"/>
  <c r="FYH5" i="24"/>
  <c r="FYI5" i="24"/>
  <c r="FYJ5" i="24"/>
  <c r="FYK5" i="24"/>
  <c r="FYL5" i="24"/>
  <c r="FYM5" i="24"/>
  <c r="FYN5" i="24"/>
  <c r="FYO5" i="24"/>
  <c r="FYP5" i="24"/>
  <c r="FYQ5" i="24"/>
  <c r="FYR5" i="24"/>
  <c r="FYS5" i="24"/>
  <c r="FYT5" i="24"/>
  <c r="FYU5" i="24"/>
  <c r="FYV5" i="24"/>
  <c r="FYW5" i="24"/>
  <c r="FYX5" i="24"/>
  <c r="FYY5" i="24"/>
  <c r="FYZ5" i="24"/>
  <c r="FZA5" i="24"/>
  <c r="FZB5" i="24"/>
  <c r="FZC5" i="24"/>
  <c r="FZD5" i="24"/>
  <c r="FZE5" i="24"/>
  <c r="FZF5" i="24"/>
  <c r="FZG5" i="24"/>
  <c r="FZH5" i="24"/>
  <c r="FZI5" i="24"/>
  <c r="FZJ5" i="24"/>
  <c r="FZK5" i="24"/>
  <c r="FZL5" i="24"/>
  <c r="FZM5" i="24"/>
  <c r="FZN5" i="24"/>
  <c r="FZO5" i="24"/>
  <c r="FZP5" i="24"/>
  <c r="FZQ5" i="24"/>
  <c r="FZR5" i="24"/>
  <c r="FZS5" i="24"/>
  <c r="FZT5" i="24"/>
  <c r="FZU5" i="24"/>
  <c r="FZV5" i="24"/>
  <c r="FZW5" i="24"/>
  <c r="FZX5" i="24"/>
  <c r="FZY5" i="24"/>
  <c r="FZZ5" i="24"/>
  <c r="GAA5" i="24"/>
  <c r="GAB5" i="24"/>
  <c r="GAC5" i="24"/>
  <c r="GAD5" i="24"/>
  <c r="GAE5" i="24"/>
  <c r="GAF5" i="24"/>
  <c r="GAG5" i="24"/>
  <c r="GAH5" i="24"/>
  <c r="GAI5" i="24"/>
  <c r="GAJ5" i="24"/>
  <c r="GAK5" i="24"/>
  <c r="GAL5" i="24"/>
  <c r="GAM5" i="24"/>
  <c r="GAN5" i="24"/>
  <c r="GAO5" i="24"/>
  <c r="GAP5" i="24"/>
  <c r="GAQ5" i="24"/>
  <c r="GAR5" i="24"/>
  <c r="GAS5" i="24"/>
  <c r="GAT5" i="24"/>
  <c r="GAU5" i="24"/>
  <c r="GAV5" i="24"/>
  <c r="GAW5" i="24"/>
  <c r="GAX5" i="24"/>
  <c r="GAY5" i="24"/>
  <c r="GAZ5" i="24"/>
  <c r="GBA5" i="24"/>
  <c r="GBB5" i="24"/>
  <c r="GBC5" i="24"/>
  <c r="GBD5" i="24"/>
  <c r="GBE5" i="24"/>
  <c r="GBF5" i="24"/>
  <c r="GBG5" i="24"/>
  <c r="GBH5" i="24"/>
  <c r="GBI5" i="24"/>
  <c r="GBJ5" i="24"/>
  <c r="GBK5" i="24"/>
  <c r="GBL5" i="24"/>
  <c r="GBM5" i="24"/>
  <c r="GBN5" i="24"/>
  <c r="GBO5" i="24"/>
  <c r="GBP5" i="24"/>
  <c r="GBQ5" i="24"/>
  <c r="GBR5" i="24"/>
  <c r="GBS5" i="24"/>
  <c r="GBT5" i="24"/>
  <c r="GBU5" i="24"/>
  <c r="GBV5" i="24"/>
  <c r="GBW5" i="24"/>
  <c r="GBX5" i="24"/>
  <c r="GBY5" i="24"/>
  <c r="GBZ5" i="24"/>
  <c r="GCA5" i="24"/>
  <c r="GCB5" i="24"/>
  <c r="GCC5" i="24"/>
  <c r="GCD5" i="24"/>
  <c r="GCE5" i="24"/>
  <c r="GCF5" i="24"/>
  <c r="GCG5" i="24"/>
  <c r="GCH5" i="24"/>
  <c r="GCI5" i="24"/>
  <c r="GCJ5" i="24"/>
  <c r="GCK5" i="24"/>
  <c r="GCL5" i="24"/>
  <c r="GCM5" i="24"/>
  <c r="GCN5" i="24"/>
  <c r="GCO5" i="24"/>
  <c r="GCP5" i="24"/>
  <c r="GCQ5" i="24"/>
  <c r="GCR5" i="24"/>
  <c r="GCS5" i="24"/>
  <c r="GCT5" i="24"/>
  <c r="GCU5" i="24"/>
  <c r="GCV5" i="24"/>
  <c r="GCW5" i="24"/>
  <c r="GCX5" i="24"/>
  <c r="GCY5" i="24"/>
  <c r="GCZ5" i="24"/>
  <c r="GDA5" i="24"/>
  <c r="GDB5" i="24"/>
  <c r="GDC5" i="24"/>
  <c r="GDD5" i="24"/>
  <c r="GDE5" i="24"/>
  <c r="GDF5" i="24"/>
  <c r="GDG5" i="24"/>
  <c r="GDH5" i="24"/>
  <c r="GDI5" i="24"/>
  <c r="GDJ5" i="24"/>
  <c r="GDK5" i="24"/>
  <c r="GDL5" i="24"/>
  <c r="GDM5" i="24"/>
  <c r="GDN5" i="24"/>
  <c r="GDO5" i="24"/>
  <c r="GDP5" i="24"/>
  <c r="GDQ5" i="24"/>
  <c r="GDR5" i="24"/>
  <c r="GDS5" i="24"/>
  <c r="GDT5" i="24"/>
  <c r="GDU5" i="24"/>
  <c r="GDV5" i="24"/>
  <c r="GDW5" i="24"/>
  <c r="GDX5" i="24"/>
  <c r="GDY5" i="24"/>
  <c r="GDZ5" i="24"/>
  <c r="GEA5" i="24"/>
  <c r="GEB5" i="24"/>
  <c r="GEC5" i="24"/>
  <c r="GED5" i="24"/>
  <c r="GEE5" i="24"/>
  <c r="GEF5" i="24"/>
  <c r="GEG5" i="24"/>
  <c r="GEH5" i="24"/>
  <c r="GEI5" i="24"/>
  <c r="GEJ5" i="24"/>
  <c r="GEK5" i="24"/>
  <c r="GEL5" i="24"/>
  <c r="GEM5" i="24"/>
  <c r="GEN5" i="24"/>
  <c r="GEO5" i="24"/>
  <c r="GEP5" i="24"/>
  <c r="GEQ5" i="24"/>
  <c r="GER5" i="24"/>
  <c r="GES5" i="24"/>
  <c r="GET5" i="24"/>
  <c r="GEU5" i="24"/>
  <c r="GEV5" i="24"/>
  <c r="GEW5" i="24"/>
  <c r="GEX5" i="24"/>
  <c r="GEY5" i="24"/>
  <c r="GEZ5" i="24"/>
  <c r="GFA5" i="24"/>
  <c r="GFB5" i="24"/>
  <c r="GFC5" i="24"/>
  <c r="GFD5" i="24"/>
  <c r="GFE5" i="24"/>
  <c r="GFF5" i="24"/>
  <c r="GFG5" i="24"/>
  <c r="GFH5" i="24"/>
  <c r="GFI5" i="24"/>
  <c r="GFJ5" i="24"/>
  <c r="GFK5" i="24"/>
  <c r="GFL5" i="24"/>
  <c r="GFM5" i="24"/>
  <c r="GFN5" i="24"/>
  <c r="GFO5" i="24"/>
  <c r="GFP5" i="24"/>
  <c r="GFQ5" i="24"/>
  <c r="GFR5" i="24"/>
  <c r="GFS5" i="24"/>
  <c r="GFT5" i="24"/>
  <c r="GFU5" i="24"/>
  <c r="GFV5" i="24"/>
  <c r="GFW5" i="24"/>
  <c r="GFX5" i="24"/>
  <c r="GFY5" i="24"/>
  <c r="GFZ5" i="24"/>
  <c r="GGA5" i="24"/>
  <c r="GGB5" i="24"/>
  <c r="GGC5" i="24"/>
  <c r="GGD5" i="24"/>
  <c r="GGE5" i="24"/>
  <c r="GGF5" i="24"/>
  <c r="GGG5" i="24"/>
  <c r="GGH5" i="24"/>
  <c r="GGI5" i="24"/>
  <c r="GGJ5" i="24"/>
  <c r="GGK5" i="24"/>
  <c r="GGL5" i="24"/>
  <c r="GGM5" i="24"/>
  <c r="GGN5" i="24"/>
  <c r="GGO5" i="24"/>
  <c r="GGP5" i="24"/>
  <c r="GGQ5" i="24"/>
  <c r="GGR5" i="24"/>
  <c r="GGS5" i="24"/>
  <c r="GGT5" i="24"/>
  <c r="GGU5" i="24"/>
  <c r="GGV5" i="24"/>
  <c r="GGW5" i="24"/>
  <c r="GGX5" i="24"/>
  <c r="GGY5" i="24"/>
  <c r="GGZ5" i="24"/>
  <c r="GHA5" i="24"/>
  <c r="GHB5" i="24"/>
  <c r="GHC5" i="24"/>
  <c r="GHD5" i="24"/>
  <c r="GHE5" i="24"/>
  <c r="GHF5" i="24"/>
  <c r="GHG5" i="24"/>
  <c r="GHH5" i="24"/>
  <c r="GHI5" i="24"/>
  <c r="GHJ5" i="24"/>
  <c r="GHK5" i="24"/>
  <c r="GHL5" i="24"/>
  <c r="GHM5" i="24"/>
  <c r="GHN5" i="24"/>
  <c r="GHO5" i="24"/>
  <c r="GHP5" i="24"/>
  <c r="GHQ5" i="24"/>
  <c r="GHR5" i="24"/>
  <c r="GHS5" i="24"/>
  <c r="GHT5" i="24"/>
  <c r="GHU5" i="24"/>
  <c r="GHV5" i="24"/>
  <c r="GHW5" i="24"/>
  <c r="GHX5" i="24"/>
  <c r="GHY5" i="24"/>
  <c r="GHZ5" i="24"/>
  <c r="GIA5" i="24"/>
  <c r="GIB5" i="24"/>
  <c r="GIC5" i="24"/>
  <c r="GID5" i="24"/>
  <c r="GIE5" i="24"/>
  <c r="GIF5" i="24"/>
  <c r="GIG5" i="24"/>
  <c r="GIH5" i="24"/>
  <c r="GII5" i="24"/>
  <c r="GIJ5" i="24"/>
  <c r="GIK5" i="24"/>
  <c r="GIL5" i="24"/>
  <c r="GIM5" i="24"/>
  <c r="GIN5" i="24"/>
  <c r="GIO5" i="24"/>
  <c r="GIP5" i="24"/>
  <c r="GIQ5" i="24"/>
  <c r="GIR5" i="24"/>
  <c r="GIS5" i="24"/>
  <c r="GIT5" i="24"/>
  <c r="GIU5" i="24"/>
  <c r="GIV5" i="24"/>
  <c r="GIW5" i="24"/>
  <c r="GIX5" i="24"/>
  <c r="GIY5" i="24"/>
  <c r="GIZ5" i="24"/>
  <c r="GJA5" i="24"/>
  <c r="GJB5" i="24"/>
  <c r="GJC5" i="24"/>
  <c r="GJD5" i="24"/>
  <c r="GJE5" i="24"/>
  <c r="GJF5" i="24"/>
  <c r="GJG5" i="24"/>
  <c r="GJH5" i="24"/>
  <c r="GJI5" i="24"/>
  <c r="GJJ5" i="24"/>
  <c r="GJK5" i="24"/>
  <c r="GJL5" i="24"/>
  <c r="GJM5" i="24"/>
  <c r="GJN5" i="24"/>
  <c r="GJO5" i="24"/>
  <c r="GJP5" i="24"/>
  <c r="GJQ5" i="24"/>
  <c r="GJR5" i="24"/>
  <c r="GJS5" i="24"/>
  <c r="GJT5" i="24"/>
  <c r="GJU5" i="24"/>
  <c r="GJV5" i="24"/>
  <c r="GJW5" i="24"/>
  <c r="GJX5" i="24"/>
  <c r="GJY5" i="24"/>
  <c r="GJZ5" i="24"/>
  <c r="GKA5" i="24"/>
  <c r="GKB5" i="24"/>
  <c r="GKC5" i="24"/>
  <c r="GKD5" i="24"/>
  <c r="GKE5" i="24"/>
  <c r="GKF5" i="24"/>
  <c r="GKG5" i="24"/>
  <c r="GKH5" i="24"/>
  <c r="GKI5" i="24"/>
  <c r="GKJ5" i="24"/>
  <c r="GKK5" i="24"/>
  <c r="GKL5" i="24"/>
  <c r="GKM5" i="24"/>
  <c r="GKN5" i="24"/>
  <c r="GKO5" i="24"/>
  <c r="GKP5" i="24"/>
  <c r="GKQ5" i="24"/>
  <c r="GKR5" i="24"/>
  <c r="GKS5" i="24"/>
  <c r="GKT5" i="24"/>
  <c r="GKU5" i="24"/>
  <c r="GKV5" i="24"/>
  <c r="GKW5" i="24"/>
  <c r="GKX5" i="24"/>
  <c r="GKY5" i="24"/>
  <c r="GKZ5" i="24"/>
  <c r="GLA5" i="24"/>
  <c r="GLB5" i="24"/>
  <c r="GLC5" i="24"/>
  <c r="GLD5" i="24"/>
  <c r="GLE5" i="24"/>
  <c r="GLF5" i="24"/>
  <c r="GLG5" i="24"/>
  <c r="GLH5" i="24"/>
  <c r="GLI5" i="24"/>
  <c r="GLJ5" i="24"/>
  <c r="GLK5" i="24"/>
  <c r="GLL5" i="24"/>
  <c r="GLM5" i="24"/>
  <c r="GLN5" i="24"/>
  <c r="GLO5" i="24"/>
  <c r="GLP5" i="24"/>
  <c r="GLQ5" i="24"/>
  <c r="GLR5" i="24"/>
  <c r="GLS5" i="24"/>
  <c r="GLT5" i="24"/>
  <c r="GLU5" i="24"/>
  <c r="GLV5" i="24"/>
  <c r="GLW5" i="24"/>
  <c r="GLX5" i="24"/>
  <c r="GLY5" i="24"/>
  <c r="GLZ5" i="24"/>
  <c r="GMA5" i="24"/>
  <c r="GMB5" i="24"/>
  <c r="GMC5" i="24"/>
  <c r="GMD5" i="24"/>
  <c r="GME5" i="24"/>
  <c r="GMF5" i="24"/>
  <c r="GMG5" i="24"/>
  <c r="GMH5" i="24"/>
  <c r="GMI5" i="24"/>
  <c r="GMJ5" i="24"/>
  <c r="GMK5" i="24"/>
  <c r="GML5" i="24"/>
  <c r="GMM5" i="24"/>
  <c r="GMN5" i="24"/>
  <c r="GMO5" i="24"/>
  <c r="GMP5" i="24"/>
  <c r="GMQ5" i="24"/>
  <c r="GMR5" i="24"/>
  <c r="GMS5" i="24"/>
  <c r="GMT5" i="24"/>
  <c r="GMU5" i="24"/>
  <c r="GMV5" i="24"/>
  <c r="GMW5" i="24"/>
  <c r="GMX5" i="24"/>
  <c r="GMY5" i="24"/>
  <c r="GMZ5" i="24"/>
  <c r="GNA5" i="24"/>
  <c r="GNB5" i="24"/>
  <c r="GNC5" i="24"/>
  <c r="GND5" i="24"/>
  <c r="GNE5" i="24"/>
  <c r="GNF5" i="24"/>
  <c r="GNG5" i="24"/>
  <c r="GNH5" i="24"/>
  <c r="GNI5" i="24"/>
  <c r="GNJ5" i="24"/>
  <c r="GNK5" i="24"/>
  <c r="GNL5" i="24"/>
  <c r="GNM5" i="24"/>
  <c r="GNN5" i="24"/>
  <c r="GNO5" i="24"/>
  <c r="GNP5" i="24"/>
  <c r="GNQ5" i="24"/>
  <c r="GNR5" i="24"/>
  <c r="GNS5" i="24"/>
  <c r="GNT5" i="24"/>
  <c r="GNU5" i="24"/>
  <c r="GNV5" i="24"/>
  <c r="GNW5" i="24"/>
  <c r="GNX5" i="24"/>
  <c r="GNY5" i="24"/>
  <c r="GNZ5" i="24"/>
  <c r="GOA5" i="24"/>
  <c r="GOB5" i="24"/>
  <c r="GOC5" i="24"/>
  <c r="GOD5" i="24"/>
  <c r="GOE5" i="24"/>
  <c r="GOF5" i="24"/>
  <c r="GOG5" i="24"/>
  <c r="GOH5" i="24"/>
  <c r="GOI5" i="24"/>
  <c r="GOJ5" i="24"/>
  <c r="GOK5" i="24"/>
  <c r="GOL5" i="24"/>
  <c r="GOM5" i="24"/>
  <c r="GON5" i="24"/>
  <c r="GOO5" i="24"/>
  <c r="GOP5" i="24"/>
  <c r="GOQ5" i="24"/>
  <c r="GOR5" i="24"/>
  <c r="GOS5" i="24"/>
  <c r="GOT5" i="24"/>
  <c r="GOU5" i="24"/>
  <c r="GOV5" i="24"/>
  <c r="GOW5" i="24"/>
  <c r="GOX5" i="24"/>
  <c r="GOY5" i="24"/>
  <c r="GOZ5" i="24"/>
  <c r="GPA5" i="24"/>
  <c r="GPB5" i="24"/>
  <c r="GPC5" i="24"/>
  <c r="GPD5" i="24"/>
  <c r="GPE5" i="24"/>
  <c r="GPF5" i="24"/>
  <c r="GPG5" i="24"/>
  <c r="GPH5" i="24"/>
  <c r="GPI5" i="24"/>
  <c r="GPJ5" i="24"/>
  <c r="GPK5" i="24"/>
  <c r="GPL5" i="24"/>
  <c r="GPM5" i="24"/>
  <c r="GPN5" i="24"/>
  <c r="GPO5" i="24"/>
  <c r="GPP5" i="24"/>
  <c r="GPQ5" i="24"/>
  <c r="GPR5" i="24"/>
  <c r="GPS5" i="24"/>
  <c r="GPT5" i="24"/>
  <c r="GPU5" i="24"/>
  <c r="GPV5" i="24"/>
  <c r="GPW5" i="24"/>
  <c r="GPX5" i="24"/>
  <c r="GPY5" i="24"/>
  <c r="GPZ5" i="24"/>
  <c r="GQA5" i="24"/>
  <c r="GQB5" i="24"/>
  <c r="GQC5" i="24"/>
  <c r="GQD5" i="24"/>
  <c r="GQE5" i="24"/>
  <c r="GQF5" i="24"/>
  <c r="GQG5" i="24"/>
  <c r="GQH5" i="24"/>
  <c r="GQI5" i="24"/>
  <c r="GQJ5" i="24"/>
  <c r="GQK5" i="24"/>
  <c r="GQL5" i="24"/>
  <c r="GQM5" i="24"/>
  <c r="GQN5" i="24"/>
  <c r="GQO5" i="24"/>
  <c r="GQP5" i="24"/>
  <c r="GQQ5" i="24"/>
  <c r="GQR5" i="24"/>
  <c r="GQS5" i="24"/>
  <c r="GQT5" i="24"/>
  <c r="GQU5" i="24"/>
  <c r="GQV5" i="24"/>
  <c r="GQW5" i="24"/>
  <c r="GQX5" i="24"/>
  <c r="GQY5" i="24"/>
  <c r="GQZ5" i="24"/>
  <c r="GRA5" i="24"/>
  <c r="GRB5" i="24"/>
  <c r="GRC5" i="24"/>
  <c r="GRD5" i="24"/>
  <c r="GRE5" i="24"/>
  <c r="GRF5" i="24"/>
  <c r="GRG5" i="24"/>
  <c r="GRH5" i="24"/>
  <c r="GRI5" i="24"/>
  <c r="GRJ5" i="24"/>
  <c r="GRK5" i="24"/>
  <c r="GRL5" i="24"/>
  <c r="GRM5" i="24"/>
  <c r="GRN5" i="24"/>
  <c r="GRO5" i="24"/>
  <c r="GRP5" i="24"/>
  <c r="GRQ5" i="24"/>
  <c r="GRR5" i="24"/>
  <c r="GRS5" i="24"/>
  <c r="GRT5" i="24"/>
  <c r="GRU5" i="24"/>
  <c r="GRV5" i="24"/>
  <c r="GRW5" i="24"/>
  <c r="GRX5" i="24"/>
  <c r="GRY5" i="24"/>
  <c r="GRZ5" i="24"/>
  <c r="GSA5" i="24"/>
  <c r="GSB5" i="24"/>
  <c r="GSC5" i="24"/>
  <c r="GSD5" i="24"/>
  <c r="GSE5" i="24"/>
  <c r="GSF5" i="24"/>
  <c r="GSG5" i="24"/>
  <c r="GSH5" i="24"/>
  <c r="GSI5" i="24"/>
  <c r="GSJ5" i="24"/>
  <c r="GSK5" i="24"/>
  <c r="GSL5" i="24"/>
  <c r="GSM5" i="24"/>
  <c r="GSN5" i="24"/>
  <c r="GSO5" i="24"/>
  <c r="GSP5" i="24"/>
  <c r="GSQ5" i="24"/>
  <c r="GSR5" i="24"/>
  <c r="GSS5" i="24"/>
  <c r="GST5" i="24"/>
  <c r="GSU5" i="24"/>
  <c r="GSV5" i="24"/>
  <c r="GSW5" i="24"/>
  <c r="GSX5" i="24"/>
  <c r="GSY5" i="24"/>
  <c r="GSZ5" i="24"/>
  <c r="GTA5" i="24"/>
  <c r="GTB5" i="24"/>
  <c r="GTC5" i="24"/>
  <c r="GTD5" i="24"/>
  <c r="GTE5" i="24"/>
  <c r="GTF5" i="24"/>
  <c r="GTG5" i="24"/>
  <c r="GTH5" i="24"/>
  <c r="GTI5" i="24"/>
  <c r="GTJ5" i="24"/>
  <c r="GTK5" i="24"/>
  <c r="GTL5" i="24"/>
  <c r="GTM5" i="24"/>
  <c r="GTN5" i="24"/>
  <c r="GTO5" i="24"/>
  <c r="GTP5" i="24"/>
  <c r="GTQ5" i="24"/>
  <c r="GTR5" i="24"/>
  <c r="GTS5" i="24"/>
  <c r="GTT5" i="24"/>
  <c r="GTU5" i="24"/>
  <c r="GTV5" i="24"/>
  <c r="GTW5" i="24"/>
  <c r="GTX5" i="24"/>
  <c r="GTY5" i="24"/>
  <c r="GTZ5" i="24"/>
  <c r="GUA5" i="24"/>
  <c r="GUB5" i="24"/>
  <c r="GUC5" i="24"/>
  <c r="GUD5" i="24"/>
  <c r="GUE5" i="24"/>
  <c r="GUF5" i="24"/>
  <c r="GUG5" i="24"/>
  <c r="GUH5" i="24"/>
  <c r="GUI5" i="24"/>
  <c r="GUJ5" i="24"/>
  <c r="GUK5" i="24"/>
  <c r="GUL5" i="24"/>
  <c r="GUM5" i="24"/>
  <c r="GUN5" i="24"/>
  <c r="GUO5" i="24"/>
  <c r="GUP5" i="24"/>
  <c r="GUQ5" i="24"/>
  <c r="GUR5" i="24"/>
  <c r="GUS5" i="24"/>
  <c r="GUT5" i="24"/>
  <c r="GUU5" i="24"/>
  <c r="GUV5" i="24"/>
  <c r="GUW5" i="24"/>
  <c r="GUX5" i="24"/>
  <c r="GUY5" i="24"/>
  <c r="GUZ5" i="24"/>
  <c r="GVA5" i="24"/>
  <c r="GVB5" i="24"/>
  <c r="GVC5" i="24"/>
  <c r="GVD5" i="24"/>
  <c r="GVE5" i="24"/>
  <c r="GVF5" i="24"/>
  <c r="GVG5" i="24"/>
  <c r="GVH5" i="24"/>
  <c r="GVI5" i="24"/>
  <c r="GVJ5" i="24"/>
  <c r="GVK5" i="24"/>
  <c r="GVL5" i="24"/>
  <c r="GVM5" i="24"/>
  <c r="GVN5" i="24"/>
  <c r="GVO5" i="24"/>
  <c r="GVP5" i="24"/>
  <c r="GVQ5" i="24"/>
  <c r="GVR5" i="24"/>
  <c r="GVS5" i="24"/>
  <c r="GVT5" i="24"/>
  <c r="GVU5" i="24"/>
  <c r="GVV5" i="24"/>
  <c r="GVW5" i="24"/>
  <c r="GVX5" i="24"/>
  <c r="GVY5" i="24"/>
  <c r="GVZ5" i="24"/>
  <c r="GWA5" i="24"/>
  <c r="GWB5" i="24"/>
  <c r="GWC5" i="24"/>
  <c r="GWD5" i="24"/>
  <c r="GWE5" i="24"/>
  <c r="GWF5" i="24"/>
  <c r="GWG5" i="24"/>
  <c r="GWH5" i="24"/>
  <c r="GWI5" i="24"/>
  <c r="GWJ5" i="24"/>
  <c r="GWK5" i="24"/>
  <c r="GWL5" i="24"/>
  <c r="GWM5" i="24"/>
  <c r="GWN5" i="24"/>
  <c r="GWO5" i="24"/>
  <c r="GWP5" i="24"/>
  <c r="GWQ5" i="24"/>
  <c r="GWR5" i="24"/>
  <c r="GWS5" i="24"/>
  <c r="GWT5" i="24"/>
  <c r="GWU5" i="24"/>
  <c r="GWV5" i="24"/>
  <c r="GWW5" i="24"/>
  <c r="GWX5" i="24"/>
  <c r="GWY5" i="24"/>
  <c r="GWZ5" i="24"/>
  <c r="GXA5" i="24"/>
  <c r="GXB5" i="24"/>
  <c r="GXC5" i="24"/>
  <c r="GXD5" i="24"/>
  <c r="GXE5" i="24"/>
  <c r="GXF5" i="24"/>
  <c r="GXG5" i="24"/>
  <c r="GXH5" i="24"/>
  <c r="GXI5" i="24"/>
  <c r="GXJ5" i="24"/>
  <c r="GXK5" i="24"/>
  <c r="GXL5" i="24"/>
  <c r="GXM5" i="24"/>
  <c r="GXN5" i="24"/>
  <c r="GXO5" i="24"/>
  <c r="GXP5" i="24"/>
  <c r="GXQ5" i="24"/>
  <c r="GXR5" i="24"/>
  <c r="GXS5" i="24"/>
  <c r="GXT5" i="24"/>
  <c r="GXU5" i="24"/>
  <c r="GXV5" i="24"/>
  <c r="GXW5" i="24"/>
  <c r="GXX5" i="24"/>
  <c r="GXY5" i="24"/>
  <c r="GXZ5" i="24"/>
  <c r="GYA5" i="24"/>
  <c r="GYB5" i="24"/>
  <c r="GYC5" i="24"/>
  <c r="GYD5" i="24"/>
  <c r="GYE5" i="24"/>
  <c r="GYF5" i="24"/>
  <c r="GYG5" i="24"/>
  <c r="GYH5" i="24"/>
  <c r="GYI5" i="24"/>
  <c r="GYJ5" i="24"/>
  <c r="GYK5" i="24"/>
  <c r="GYL5" i="24"/>
  <c r="GYM5" i="24"/>
  <c r="GYN5" i="24"/>
  <c r="GYO5" i="24"/>
  <c r="GYP5" i="24"/>
  <c r="GYQ5" i="24"/>
  <c r="GYR5" i="24"/>
  <c r="GYS5" i="24"/>
  <c r="GYT5" i="24"/>
  <c r="GYU5" i="24"/>
  <c r="GYV5" i="24"/>
  <c r="GYW5" i="24"/>
  <c r="GYX5" i="24"/>
  <c r="GYY5" i="24"/>
  <c r="GYZ5" i="24"/>
  <c r="GZA5" i="24"/>
  <c r="GZB5" i="24"/>
  <c r="GZC5" i="24"/>
  <c r="GZD5" i="24"/>
  <c r="GZE5" i="24"/>
  <c r="GZF5" i="24"/>
  <c r="GZG5" i="24"/>
  <c r="GZH5" i="24"/>
  <c r="GZI5" i="24"/>
  <c r="GZJ5" i="24"/>
  <c r="GZK5" i="24"/>
  <c r="GZL5" i="24"/>
  <c r="GZM5" i="24"/>
  <c r="GZN5" i="24"/>
  <c r="GZO5" i="24"/>
  <c r="GZP5" i="24"/>
  <c r="GZQ5" i="24"/>
  <c r="GZR5" i="24"/>
  <c r="GZS5" i="24"/>
  <c r="GZT5" i="24"/>
  <c r="GZU5" i="24"/>
  <c r="GZV5" i="24"/>
  <c r="GZW5" i="24"/>
  <c r="GZX5" i="24"/>
  <c r="GZY5" i="24"/>
  <c r="GZZ5" i="24"/>
  <c r="HAA5" i="24"/>
  <c r="HAB5" i="24"/>
  <c r="HAC5" i="24"/>
  <c r="HAD5" i="24"/>
  <c r="HAE5" i="24"/>
  <c r="HAF5" i="24"/>
  <c r="HAG5" i="24"/>
  <c r="HAH5" i="24"/>
  <c r="HAI5" i="24"/>
  <c r="HAJ5" i="24"/>
  <c r="HAK5" i="24"/>
  <c r="HAL5" i="24"/>
  <c r="HAM5" i="24"/>
  <c r="HAN5" i="24"/>
  <c r="HAO5" i="24"/>
  <c r="HAP5" i="24"/>
  <c r="HAQ5" i="24"/>
  <c r="HAR5" i="24"/>
  <c r="HAS5" i="24"/>
  <c r="HAT5" i="24"/>
  <c r="HAU5" i="24"/>
  <c r="HAV5" i="24"/>
  <c r="HAW5" i="24"/>
  <c r="HAX5" i="24"/>
  <c r="HAY5" i="24"/>
  <c r="HAZ5" i="24"/>
  <c r="HBA5" i="24"/>
  <c r="HBB5" i="24"/>
  <c r="HBC5" i="24"/>
  <c r="HBD5" i="24"/>
  <c r="HBE5" i="24"/>
  <c r="HBF5" i="24"/>
  <c r="HBG5" i="24"/>
  <c r="HBH5" i="24"/>
  <c r="HBI5" i="24"/>
  <c r="HBJ5" i="24"/>
  <c r="HBK5" i="24"/>
  <c r="HBL5" i="24"/>
  <c r="HBM5" i="24"/>
  <c r="HBN5" i="24"/>
  <c r="HBO5" i="24"/>
  <c r="HBP5" i="24"/>
  <c r="HBQ5" i="24"/>
  <c r="HBR5" i="24"/>
  <c r="HBS5" i="24"/>
  <c r="HBT5" i="24"/>
  <c r="HBU5" i="24"/>
  <c r="HBV5" i="24"/>
  <c r="HBW5" i="24"/>
  <c r="HBX5" i="24"/>
  <c r="HBY5" i="24"/>
  <c r="HBZ5" i="24"/>
  <c r="HCA5" i="24"/>
  <c r="HCB5" i="24"/>
  <c r="HCC5" i="24"/>
  <c r="HCD5" i="24"/>
  <c r="HCE5" i="24"/>
  <c r="HCF5" i="24"/>
  <c r="HCG5" i="24"/>
  <c r="HCH5" i="24"/>
  <c r="HCI5" i="24"/>
  <c r="HCJ5" i="24"/>
  <c r="HCK5" i="24"/>
  <c r="HCL5" i="24"/>
  <c r="HCM5" i="24"/>
  <c r="HCN5" i="24"/>
  <c r="HCO5" i="24"/>
  <c r="HCP5" i="24"/>
  <c r="HCQ5" i="24"/>
  <c r="HCR5" i="24"/>
  <c r="HCS5" i="24"/>
  <c r="HCT5" i="24"/>
  <c r="HCU5" i="24"/>
  <c r="HCV5" i="24"/>
  <c r="HCW5" i="24"/>
  <c r="HCX5" i="24"/>
  <c r="HCY5" i="24"/>
  <c r="HCZ5" i="24"/>
  <c r="HDA5" i="24"/>
  <c r="HDB5" i="24"/>
  <c r="HDC5" i="24"/>
  <c r="HDD5" i="24"/>
  <c r="HDE5" i="24"/>
  <c r="HDF5" i="24"/>
  <c r="HDG5" i="24"/>
  <c r="HDH5" i="24"/>
  <c r="HDI5" i="24"/>
  <c r="HDJ5" i="24"/>
  <c r="HDK5" i="24"/>
  <c r="HDL5" i="24"/>
  <c r="HDM5" i="24"/>
  <c r="HDN5" i="24"/>
  <c r="HDO5" i="24"/>
  <c r="HDP5" i="24"/>
  <c r="HDQ5" i="24"/>
  <c r="HDR5" i="24"/>
  <c r="HDS5" i="24"/>
  <c r="HDT5" i="24"/>
  <c r="HDU5" i="24"/>
  <c r="HDV5" i="24"/>
  <c r="HDW5" i="24"/>
  <c r="HDX5" i="24"/>
  <c r="HDY5" i="24"/>
  <c r="HDZ5" i="24"/>
  <c r="HEA5" i="24"/>
  <c r="HEB5" i="24"/>
  <c r="HEC5" i="24"/>
  <c r="HED5" i="24"/>
  <c r="HEE5" i="24"/>
  <c r="HEF5" i="24"/>
  <c r="HEG5" i="24"/>
  <c r="HEH5" i="24"/>
  <c r="HEI5" i="24"/>
  <c r="HEJ5" i="24"/>
  <c r="HEK5" i="24"/>
  <c r="HEL5" i="24"/>
  <c r="HEM5" i="24"/>
  <c r="HEN5" i="24"/>
  <c r="HEO5" i="24"/>
  <c r="HEP5" i="24"/>
  <c r="HEQ5" i="24"/>
  <c r="HER5" i="24"/>
  <c r="HES5" i="24"/>
  <c r="HET5" i="24"/>
  <c r="HEU5" i="24"/>
  <c r="HEV5" i="24"/>
  <c r="HEW5" i="24"/>
  <c r="HEX5" i="24"/>
  <c r="HEY5" i="24"/>
  <c r="HEZ5" i="24"/>
  <c r="HFA5" i="24"/>
  <c r="HFB5" i="24"/>
  <c r="HFC5" i="24"/>
  <c r="HFD5" i="24"/>
  <c r="HFE5" i="24"/>
  <c r="HFF5" i="24"/>
  <c r="HFG5" i="24"/>
  <c r="HFH5" i="24"/>
  <c r="HFI5" i="24"/>
  <c r="HFJ5" i="24"/>
  <c r="HFK5" i="24"/>
  <c r="HFL5" i="24"/>
  <c r="HFM5" i="24"/>
  <c r="HFN5" i="24"/>
  <c r="HFO5" i="24"/>
  <c r="HFP5" i="24"/>
  <c r="HFQ5" i="24"/>
  <c r="HFR5" i="24"/>
  <c r="HFS5" i="24"/>
  <c r="HFT5" i="24"/>
  <c r="HFU5" i="24"/>
  <c r="HFV5" i="24"/>
  <c r="HFW5" i="24"/>
  <c r="HFX5" i="24"/>
  <c r="HFY5" i="24"/>
  <c r="HFZ5" i="24"/>
  <c r="HGA5" i="24"/>
  <c r="HGB5" i="24"/>
  <c r="HGC5" i="24"/>
  <c r="HGD5" i="24"/>
  <c r="HGE5" i="24"/>
  <c r="HGF5" i="24"/>
  <c r="HGG5" i="24"/>
  <c r="HGH5" i="24"/>
  <c r="HGI5" i="24"/>
  <c r="HGJ5" i="24"/>
  <c r="HGK5" i="24"/>
  <c r="HGL5" i="24"/>
  <c r="HGM5" i="24"/>
  <c r="HGN5" i="24"/>
  <c r="HGO5" i="24"/>
  <c r="HGP5" i="24"/>
  <c r="HGQ5" i="24"/>
  <c r="HGR5" i="24"/>
  <c r="HGS5" i="24"/>
  <c r="HGT5" i="24"/>
  <c r="HGU5" i="24"/>
  <c r="HGV5" i="24"/>
  <c r="HGW5" i="24"/>
  <c r="HGX5" i="24"/>
  <c r="HGY5" i="24"/>
  <c r="HGZ5" i="24"/>
  <c r="HHA5" i="24"/>
  <c r="HHB5" i="24"/>
  <c r="HHC5" i="24"/>
  <c r="HHD5" i="24"/>
  <c r="HHE5" i="24"/>
  <c r="HHF5" i="24"/>
  <c r="HHG5" i="24"/>
  <c r="HHH5" i="24"/>
  <c r="HHI5" i="24"/>
  <c r="HHJ5" i="24"/>
  <c r="HHK5" i="24"/>
  <c r="HHL5" i="24"/>
  <c r="HHM5" i="24"/>
  <c r="HHN5" i="24"/>
  <c r="HHO5" i="24"/>
  <c r="HHP5" i="24"/>
  <c r="HHQ5" i="24"/>
  <c r="HHR5" i="24"/>
  <c r="HHS5" i="24"/>
  <c r="HHT5" i="24"/>
  <c r="HHU5" i="24"/>
  <c r="HHV5" i="24"/>
  <c r="HHW5" i="24"/>
  <c r="HHX5" i="24"/>
  <c r="HHY5" i="24"/>
  <c r="HHZ5" i="24"/>
  <c r="HIA5" i="24"/>
  <c r="HIB5" i="24"/>
  <c r="HIC5" i="24"/>
  <c r="HID5" i="24"/>
  <c r="HIE5" i="24"/>
  <c r="HIF5" i="24"/>
  <c r="HIG5" i="24"/>
  <c r="HIH5" i="24"/>
  <c r="HII5" i="24"/>
  <c r="HIJ5" i="24"/>
  <c r="HIK5" i="24"/>
  <c r="HIL5" i="24"/>
  <c r="HIM5" i="24"/>
  <c r="HIN5" i="24"/>
  <c r="HIO5" i="24"/>
  <c r="HIP5" i="24"/>
  <c r="HIQ5" i="24"/>
  <c r="HIR5" i="24"/>
  <c r="HIS5" i="24"/>
  <c r="HIT5" i="24"/>
  <c r="HIU5" i="24"/>
  <c r="HIV5" i="24"/>
  <c r="HIW5" i="24"/>
  <c r="HIX5" i="24"/>
  <c r="HIY5" i="24"/>
  <c r="HIZ5" i="24"/>
  <c r="HJA5" i="24"/>
  <c r="HJB5" i="24"/>
  <c r="HJC5" i="24"/>
  <c r="HJD5" i="24"/>
  <c r="HJE5" i="24"/>
  <c r="HJF5" i="24"/>
  <c r="HJG5" i="24"/>
  <c r="HJH5" i="24"/>
  <c r="HJI5" i="24"/>
  <c r="HJJ5" i="24"/>
  <c r="HJK5" i="24"/>
  <c r="HJL5" i="24"/>
  <c r="HJM5" i="24"/>
  <c r="HJN5" i="24"/>
  <c r="HJO5" i="24"/>
  <c r="HJP5" i="24"/>
  <c r="HJQ5" i="24"/>
  <c r="HJR5" i="24"/>
  <c r="HJS5" i="24"/>
  <c r="HJT5" i="24"/>
  <c r="HJU5" i="24"/>
  <c r="HJV5" i="24"/>
  <c r="HJW5" i="24"/>
  <c r="HJX5" i="24"/>
  <c r="HJY5" i="24"/>
  <c r="HJZ5" i="24"/>
  <c r="HKA5" i="24"/>
  <c r="HKB5" i="24"/>
  <c r="HKC5" i="24"/>
  <c r="HKD5" i="24"/>
  <c r="HKE5" i="24"/>
  <c r="HKF5" i="24"/>
  <c r="HKG5" i="24"/>
  <c r="HKH5" i="24"/>
  <c r="HKI5" i="24"/>
  <c r="HKJ5" i="24"/>
  <c r="HKK5" i="24"/>
  <c r="HKL5" i="24"/>
  <c r="HKM5" i="24"/>
  <c r="HKN5" i="24"/>
  <c r="HKO5" i="24"/>
  <c r="HKP5" i="24"/>
  <c r="HKQ5" i="24"/>
  <c r="HKR5" i="24"/>
  <c r="HKS5" i="24"/>
  <c r="HKT5" i="24"/>
  <c r="HKU5" i="24"/>
  <c r="HKV5" i="24"/>
  <c r="HKW5" i="24"/>
  <c r="HKX5" i="24"/>
  <c r="HKY5" i="24"/>
  <c r="HKZ5" i="24"/>
  <c r="HLA5" i="24"/>
  <c r="HLB5" i="24"/>
  <c r="HLC5" i="24"/>
  <c r="HLD5" i="24"/>
  <c r="HLE5" i="24"/>
  <c r="HLF5" i="24"/>
  <c r="HLG5" i="24"/>
  <c r="HLH5" i="24"/>
  <c r="HLI5" i="24"/>
  <c r="HLJ5" i="24"/>
  <c r="HLK5" i="24"/>
  <c r="HLL5" i="24"/>
  <c r="HLM5" i="24"/>
  <c r="HLN5" i="24"/>
  <c r="HLO5" i="24"/>
  <c r="HLP5" i="24"/>
  <c r="HLQ5" i="24"/>
  <c r="HLR5" i="24"/>
  <c r="HLS5" i="24"/>
  <c r="HLT5" i="24"/>
  <c r="HLU5" i="24"/>
  <c r="HLV5" i="24"/>
  <c r="HLW5" i="24"/>
  <c r="HLX5" i="24"/>
  <c r="HLY5" i="24"/>
  <c r="HLZ5" i="24"/>
  <c r="HMA5" i="24"/>
  <c r="HMB5" i="24"/>
  <c r="HMC5" i="24"/>
  <c r="HMD5" i="24"/>
  <c r="HME5" i="24"/>
  <c r="HMF5" i="24"/>
  <c r="HMG5" i="24"/>
  <c r="HMH5" i="24"/>
  <c r="HMI5" i="24"/>
  <c r="HMJ5" i="24"/>
  <c r="HMK5" i="24"/>
  <c r="HML5" i="24"/>
  <c r="HMM5" i="24"/>
  <c r="HMN5" i="24"/>
  <c r="HMO5" i="24"/>
  <c r="HMP5" i="24"/>
  <c r="HMQ5" i="24"/>
  <c r="HMR5" i="24"/>
  <c r="HMS5" i="24"/>
  <c r="HMT5" i="24"/>
  <c r="HMU5" i="24"/>
  <c r="HMV5" i="24"/>
  <c r="HMW5" i="24"/>
  <c r="HMX5" i="24"/>
  <c r="HMY5" i="24"/>
  <c r="HMZ5" i="24"/>
  <c r="HNA5" i="24"/>
  <c r="HNB5" i="24"/>
  <c r="HNC5" i="24"/>
  <c r="HND5" i="24"/>
  <c r="HNE5" i="24"/>
  <c r="HNF5" i="24"/>
  <c r="HNG5" i="24"/>
  <c r="HNH5" i="24"/>
  <c r="HNI5" i="24"/>
  <c r="HNJ5" i="24"/>
  <c r="HNK5" i="24"/>
  <c r="HNL5" i="24"/>
  <c r="HNM5" i="24"/>
  <c r="HNN5" i="24"/>
  <c r="HNO5" i="24"/>
  <c r="HNP5" i="24"/>
  <c r="HNQ5" i="24"/>
  <c r="HNR5" i="24"/>
  <c r="HNS5" i="24"/>
  <c r="HNT5" i="24"/>
  <c r="HNU5" i="24"/>
  <c r="HNV5" i="24"/>
  <c r="HNW5" i="24"/>
  <c r="HNX5" i="24"/>
  <c r="HNY5" i="24"/>
  <c r="HNZ5" i="24"/>
  <c r="HOA5" i="24"/>
  <c r="HOB5" i="24"/>
  <c r="HOC5" i="24"/>
  <c r="HOD5" i="24"/>
  <c r="HOE5" i="24"/>
  <c r="HOF5" i="24"/>
  <c r="HOG5" i="24"/>
  <c r="HOH5" i="24"/>
  <c r="HOI5" i="24"/>
  <c r="HOJ5" i="24"/>
  <c r="HOK5" i="24"/>
  <c r="HOL5" i="24"/>
  <c r="HOM5" i="24"/>
  <c r="HON5" i="24"/>
  <c r="HOO5" i="24"/>
  <c r="HOP5" i="24"/>
  <c r="HOQ5" i="24"/>
  <c r="HOR5" i="24"/>
  <c r="HOS5" i="24"/>
  <c r="HOT5" i="24"/>
  <c r="HOU5" i="24"/>
  <c r="HOV5" i="24"/>
  <c r="HOW5" i="24"/>
  <c r="HOX5" i="24"/>
  <c r="HOY5" i="24"/>
  <c r="HOZ5" i="24"/>
  <c r="HPA5" i="24"/>
  <c r="HPB5" i="24"/>
  <c r="HPC5" i="24"/>
  <c r="HPD5" i="24"/>
  <c r="HPE5" i="24"/>
  <c r="HPF5" i="24"/>
  <c r="HPG5" i="24"/>
  <c r="HPH5" i="24"/>
  <c r="HPI5" i="24"/>
  <c r="HPJ5" i="24"/>
  <c r="HPK5" i="24"/>
  <c r="HPL5" i="24"/>
  <c r="HPM5" i="24"/>
  <c r="HPN5" i="24"/>
  <c r="HPO5" i="24"/>
  <c r="HPP5" i="24"/>
  <c r="HPQ5" i="24"/>
  <c r="HPR5" i="24"/>
  <c r="HPS5" i="24"/>
  <c r="HPT5" i="24"/>
  <c r="HPU5" i="24"/>
  <c r="HPV5" i="24"/>
  <c r="HPW5" i="24"/>
  <c r="HPX5" i="24"/>
  <c r="HPY5" i="24"/>
  <c r="HPZ5" i="24"/>
  <c r="HQA5" i="24"/>
  <c r="HQB5" i="24"/>
  <c r="HQC5" i="24"/>
  <c r="HQD5" i="24"/>
  <c r="HQE5" i="24"/>
  <c r="HQF5" i="24"/>
  <c r="HQG5" i="24"/>
  <c r="HQH5" i="24"/>
  <c r="HQI5" i="24"/>
  <c r="HQJ5" i="24"/>
  <c r="HQK5" i="24"/>
  <c r="HQL5" i="24"/>
  <c r="HQM5" i="24"/>
  <c r="HQN5" i="24"/>
  <c r="HQO5" i="24"/>
  <c r="HQP5" i="24"/>
  <c r="HQQ5" i="24"/>
  <c r="HQR5" i="24"/>
  <c r="HQS5" i="24"/>
  <c r="HQT5" i="24"/>
  <c r="HQU5" i="24"/>
  <c r="HQV5" i="24"/>
  <c r="HQW5" i="24"/>
  <c r="HQX5" i="24"/>
  <c r="HQY5" i="24"/>
  <c r="HQZ5" i="24"/>
  <c r="HRA5" i="24"/>
  <c r="HRB5" i="24"/>
  <c r="HRC5" i="24"/>
  <c r="HRD5" i="24"/>
  <c r="HRE5" i="24"/>
  <c r="HRF5" i="24"/>
  <c r="HRG5" i="24"/>
  <c r="HRH5" i="24"/>
  <c r="HRI5" i="24"/>
  <c r="HRJ5" i="24"/>
  <c r="HRK5" i="24"/>
  <c r="HRL5" i="24"/>
  <c r="HRM5" i="24"/>
  <c r="HRN5" i="24"/>
  <c r="HRO5" i="24"/>
  <c r="HRP5" i="24"/>
  <c r="HRQ5" i="24"/>
  <c r="HRR5" i="24"/>
  <c r="HRS5" i="24"/>
  <c r="HRT5" i="24"/>
  <c r="HRU5" i="24"/>
  <c r="HRV5" i="24"/>
  <c r="HRW5" i="24"/>
  <c r="HRX5" i="24"/>
  <c r="HRY5" i="24"/>
  <c r="HRZ5" i="24"/>
  <c r="HSA5" i="24"/>
  <c r="HSB5" i="24"/>
  <c r="HSC5" i="24"/>
  <c r="HSD5" i="24"/>
  <c r="HSE5" i="24"/>
  <c r="HSF5" i="24"/>
  <c r="HSG5" i="24"/>
  <c r="HSH5" i="24"/>
  <c r="HSI5" i="24"/>
  <c r="HSJ5" i="24"/>
  <c r="HSK5" i="24"/>
  <c r="HSL5" i="24"/>
  <c r="HSM5" i="24"/>
  <c r="HSN5" i="24"/>
  <c r="HSO5" i="24"/>
  <c r="HSP5" i="24"/>
  <c r="HSQ5" i="24"/>
  <c r="HSR5" i="24"/>
  <c r="HSS5" i="24"/>
  <c r="HST5" i="24"/>
  <c r="HSU5" i="24"/>
  <c r="HSV5" i="24"/>
  <c r="HSW5" i="24"/>
  <c r="HSX5" i="24"/>
  <c r="HSY5" i="24"/>
  <c r="HSZ5" i="24"/>
  <c r="HTA5" i="24"/>
  <c r="HTB5" i="24"/>
  <c r="HTC5" i="24"/>
  <c r="HTD5" i="24"/>
  <c r="HTE5" i="24"/>
  <c r="HTF5" i="24"/>
  <c r="HTG5" i="24"/>
  <c r="HTH5" i="24"/>
  <c r="HTI5" i="24"/>
  <c r="HTJ5" i="24"/>
  <c r="HTK5" i="24"/>
  <c r="HTL5" i="24"/>
  <c r="HTM5" i="24"/>
  <c r="HTN5" i="24"/>
  <c r="HTO5" i="24"/>
  <c r="HTP5" i="24"/>
  <c r="HTQ5" i="24"/>
  <c r="HTR5" i="24"/>
  <c r="HTS5" i="24"/>
  <c r="HTT5" i="24"/>
  <c r="HTU5" i="24"/>
  <c r="HTV5" i="24"/>
  <c r="HTW5" i="24"/>
  <c r="HTX5" i="24"/>
  <c r="HTY5" i="24"/>
  <c r="HTZ5" i="24"/>
  <c r="HUA5" i="24"/>
  <c r="HUB5" i="24"/>
  <c r="HUC5" i="24"/>
  <c r="HUD5" i="24"/>
  <c r="HUE5" i="24"/>
  <c r="HUF5" i="24"/>
  <c r="HUG5" i="24"/>
  <c r="HUH5" i="24"/>
  <c r="HUI5" i="24"/>
  <c r="HUJ5" i="24"/>
  <c r="HUK5" i="24"/>
  <c r="HUL5" i="24"/>
  <c r="HUM5" i="24"/>
  <c r="HUN5" i="24"/>
  <c r="HUO5" i="24"/>
  <c r="HUP5" i="24"/>
  <c r="HUQ5" i="24"/>
  <c r="HUR5" i="24"/>
  <c r="HUS5" i="24"/>
  <c r="HUT5" i="24"/>
  <c r="HUU5" i="24"/>
  <c r="HUV5" i="24"/>
  <c r="HUW5" i="24"/>
  <c r="HUX5" i="24"/>
  <c r="HUY5" i="24"/>
  <c r="HUZ5" i="24"/>
  <c r="HVA5" i="24"/>
  <c r="HVB5" i="24"/>
  <c r="HVC5" i="24"/>
  <c r="HVD5" i="24"/>
  <c r="HVE5" i="24"/>
  <c r="HVF5" i="24"/>
  <c r="HVG5" i="24"/>
  <c r="HVH5" i="24"/>
  <c r="HVI5" i="24"/>
  <c r="HVJ5" i="24"/>
  <c r="HVK5" i="24"/>
  <c r="HVL5" i="24"/>
  <c r="HVM5" i="24"/>
  <c r="HVN5" i="24"/>
  <c r="HVO5" i="24"/>
  <c r="HVP5" i="24"/>
  <c r="HVQ5" i="24"/>
  <c r="HVR5" i="24"/>
  <c r="HVS5" i="24"/>
  <c r="HVT5" i="24"/>
  <c r="HVU5" i="24"/>
  <c r="HVV5" i="24"/>
  <c r="HVW5" i="24"/>
  <c r="HVX5" i="24"/>
  <c r="HVY5" i="24"/>
  <c r="HVZ5" i="24"/>
  <c r="HWA5" i="24"/>
  <c r="HWB5" i="24"/>
  <c r="HWC5" i="24"/>
  <c r="HWD5" i="24"/>
  <c r="HWE5" i="24"/>
  <c r="HWF5" i="24"/>
  <c r="HWG5" i="24"/>
  <c r="HWH5" i="24"/>
  <c r="HWI5" i="24"/>
  <c r="HWJ5" i="24"/>
  <c r="HWK5" i="24"/>
  <c r="HWL5" i="24"/>
  <c r="HWM5" i="24"/>
  <c r="HWN5" i="24"/>
  <c r="HWO5" i="24"/>
  <c r="HWP5" i="24"/>
  <c r="HWQ5" i="24"/>
  <c r="HWR5" i="24"/>
  <c r="HWS5" i="24"/>
  <c r="HWT5" i="24"/>
  <c r="HWU5" i="24"/>
  <c r="HWV5" i="24"/>
  <c r="HWW5" i="24"/>
  <c r="HWX5" i="24"/>
  <c r="HWY5" i="24"/>
  <c r="HWZ5" i="24"/>
  <c r="HXA5" i="24"/>
  <c r="HXB5" i="24"/>
  <c r="HXC5" i="24"/>
  <c r="HXD5" i="24"/>
  <c r="HXE5" i="24"/>
  <c r="HXF5" i="24"/>
  <c r="HXG5" i="24"/>
  <c r="HXH5" i="24"/>
  <c r="HXI5" i="24"/>
  <c r="HXJ5" i="24"/>
  <c r="HXK5" i="24"/>
  <c r="HXL5" i="24"/>
  <c r="HXM5" i="24"/>
  <c r="HXN5" i="24"/>
  <c r="HXO5" i="24"/>
  <c r="HXP5" i="24"/>
  <c r="HXQ5" i="24"/>
  <c r="HXR5" i="24"/>
  <c r="HXS5" i="24"/>
  <c r="HXT5" i="24"/>
  <c r="HXU5" i="24"/>
  <c r="HXV5" i="24"/>
  <c r="HXW5" i="24"/>
  <c r="HXX5" i="24"/>
  <c r="HXY5" i="24"/>
  <c r="HXZ5" i="24"/>
  <c r="HYA5" i="24"/>
  <c r="HYB5" i="24"/>
  <c r="HYC5" i="24"/>
  <c r="HYD5" i="24"/>
  <c r="HYE5" i="24"/>
  <c r="HYF5" i="24"/>
  <c r="HYG5" i="24"/>
  <c r="HYH5" i="24"/>
  <c r="HYI5" i="24"/>
  <c r="HYJ5" i="24"/>
  <c r="HYK5" i="24"/>
  <c r="HYL5" i="24"/>
  <c r="HYM5" i="24"/>
  <c r="HYN5" i="24"/>
  <c r="HYO5" i="24"/>
  <c r="HYP5" i="24"/>
  <c r="HYQ5" i="24"/>
  <c r="HYR5" i="24"/>
  <c r="HYS5" i="24"/>
  <c r="HYT5" i="24"/>
  <c r="HYU5" i="24"/>
  <c r="HYV5" i="24"/>
  <c r="HYW5" i="24"/>
  <c r="HYX5" i="24"/>
  <c r="HYY5" i="24"/>
  <c r="HYZ5" i="24"/>
  <c r="HZA5" i="24"/>
  <c r="HZB5" i="24"/>
  <c r="HZC5" i="24"/>
  <c r="HZD5" i="24"/>
  <c r="HZE5" i="24"/>
  <c r="HZF5" i="24"/>
  <c r="HZG5" i="24"/>
  <c r="HZH5" i="24"/>
  <c r="HZI5" i="24"/>
  <c r="HZJ5" i="24"/>
  <c r="HZK5" i="24"/>
  <c r="HZL5" i="24"/>
  <c r="HZM5" i="24"/>
  <c r="HZN5" i="24"/>
  <c r="HZO5" i="24"/>
  <c r="HZP5" i="24"/>
  <c r="HZQ5" i="24"/>
  <c r="HZR5" i="24"/>
  <c r="HZS5" i="24"/>
  <c r="HZT5" i="24"/>
  <c r="HZU5" i="24"/>
  <c r="HZV5" i="24"/>
  <c r="HZW5" i="24"/>
  <c r="HZX5" i="24"/>
  <c r="HZY5" i="24"/>
  <c r="HZZ5" i="24"/>
  <c r="IAA5" i="24"/>
  <c r="IAB5" i="24"/>
  <c r="IAC5" i="24"/>
  <c r="IAD5" i="24"/>
  <c r="IAE5" i="24"/>
  <c r="IAF5" i="24"/>
  <c r="IAG5" i="24"/>
  <c r="IAH5" i="24"/>
  <c r="IAI5" i="24"/>
  <c r="IAJ5" i="24"/>
  <c r="IAK5" i="24"/>
  <c r="IAL5" i="24"/>
  <c r="IAM5" i="24"/>
  <c r="IAN5" i="24"/>
  <c r="IAO5" i="24"/>
  <c r="IAP5" i="24"/>
  <c r="IAQ5" i="24"/>
  <c r="IAR5" i="24"/>
  <c r="IAS5" i="24"/>
  <c r="IAT5" i="24"/>
  <c r="IAU5" i="24"/>
  <c r="IAV5" i="24"/>
  <c r="IAW5" i="24"/>
  <c r="IAX5" i="24"/>
  <c r="IAY5" i="24"/>
  <c r="IAZ5" i="24"/>
  <c r="IBA5" i="24"/>
  <c r="IBB5" i="24"/>
  <c r="IBC5" i="24"/>
  <c r="IBD5" i="24"/>
  <c r="IBE5" i="24"/>
  <c r="IBF5" i="24"/>
  <c r="IBG5" i="24"/>
  <c r="IBH5" i="24"/>
  <c r="IBI5" i="24"/>
  <c r="IBJ5" i="24"/>
  <c r="IBK5" i="24"/>
  <c r="IBL5" i="24"/>
  <c r="IBM5" i="24"/>
  <c r="IBN5" i="24"/>
  <c r="IBO5" i="24"/>
  <c r="IBP5" i="24"/>
  <c r="IBQ5" i="24"/>
  <c r="IBR5" i="24"/>
  <c r="IBS5" i="24"/>
  <c r="IBT5" i="24"/>
  <c r="IBU5" i="24"/>
  <c r="IBV5" i="24"/>
  <c r="IBW5" i="24"/>
  <c r="IBX5" i="24"/>
  <c r="IBY5" i="24"/>
  <c r="IBZ5" i="24"/>
  <c r="ICA5" i="24"/>
  <c r="ICB5" i="24"/>
  <c r="ICC5" i="24"/>
  <c r="ICD5" i="24"/>
  <c r="ICE5" i="24"/>
  <c r="ICF5" i="24"/>
  <c r="ICG5" i="24"/>
  <c r="ICH5" i="24"/>
  <c r="ICI5" i="24"/>
  <c r="ICJ5" i="24"/>
  <c r="ICK5" i="24"/>
  <c r="ICL5" i="24"/>
  <c r="ICM5" i="24"/>
  <c r="ICN5" i="24"/>
  <c r="ICO5" i="24"/>
  <c r="ICP5" i="24"/>
  <c r="ICQ5" i="24"/>
  <c r="ICR5" i="24"/>
  <c r="ICS5" i="24"/>
  <c r="ICT5" i="24"/>
  <c r="ICU5" i="24"/>
  <c r="ICV5" i="24"/>
  <c r="ICW5" i="24"/>
  <c r="ICX5" i="24"/>
  <c r="ICY5" i="24"/>
  <c r="ICZ5" i="24"/>
  <c r="IDA5" i="24"/>
  <c r="IDB5" i="24"/>
  <c r="IDC5" i="24"/>
  <c r="IDD5" i="24"/>
  <c r="IDE5" i="24"/>
  <c r="IDF5" i="24"/>
  <c r="IDG5" i="24"/>
  <c r="IDH5" i="24"/>
  <c r="IDI5" i="24"/>
  <c r="IDJ5" i="24"/>
  <c r="IDK5" i="24"/>
  <c r="IDL5" i="24"/>
  <c r="IDM5" i="24"/>
  <c r="IDN5" i="24"/>
  <c r="IDO5" i="24"/>
  <c r="IDP5" i="24"/>
  <c r="IDQ5" i="24"/>
  <c r="IDR5" i="24"/>
  <c r="IDS5" i="24"/>
  <c r="IDT5" i="24"/>
  <c r="IDU5" i="24"/>
  <c r="IDV5" i="24"/>
  <c r="IDW5" i="24"/>
  <c r="IDX5" i="24"/>
  <c r="IDY5" i="24"/>
  <c r="IDZ5" i="24"/>
  <c r="IEA5" i="24"/>
  <c r="IEB5" i="24"/>
  <c r="IEC5" i="24"/>
  <c r="IED5" i="24"/>
  <c r="IEE5" i="24"/>
  <c r="IEF5" i="24"/>
  <c r="IEG5" i="24"/>
  <c r="IEH5" i="24"/>
  <c r="IEI5" i="24"/>
  <c r="IEJ5" i="24"/>
  <c r="IEK5" i="24"/>
  <c r="IEL5" i="24"/>
  <c r="IEM5" i="24"/>
  <c r="IEN5" i="24"/>
  <c r="IEO5" i="24"/>
  <c r="IEP5" i="24"/>
  <c r="IEQ5" i="24"/>
  <c r="IER5" i="24"/>
  <c r="IES5" i="24"/>
  <c r="IET5" i="24"/>
  <c r="IEU5" i="24"/>
  <c r="IEV5" i="24"/>
  <c r="IEW5" i="24"/>
  <c r="IEX5" i="24"/>
  <c r="IEY5" i="24"/>
  <c r="IEZ5" i="24"/>
  <c r="IFA5" i="24"/>
  <c r="IFB5" i="24"/>
  <c r="IFC5" i="24"/>
  <c r="IFD5" i="24"/>
  <c r="IFE5" i="24"/>
  <c r="IFF5" i="24"/>
  <c r="IFG5" i="24"/>
  <c r="IFH5" i="24"/>
  <c r="IFI5" i="24"/>
  <c r="IFJ5" i="24"/>
  <c r="IFK5" i="24"/>
  <c r="IFL5" i="24"/>
  <c r="IFM5" i="24"/>
  <c r="IFN5" i="24"/>
  <c r="IFO5" i="24"/>
  <c r="IFP5" i="24"/>
  <c r="IFQ5" i="24"/>
  <c r="IFR5" i="24"/>
  <c r="IFS5" i="24"/>
  <c r="IFT5" i="24"/>
  <c r="IFU5" i="24"/>
  <c r="IFV5" i="24"/>
  <c r="IFW5" i="24"/>
  <c r="IFX5" i="24"/>
  <c r="IFY5" i="24"/>
  <c r="IFZ5" i="24"/>
  <c r="IGA5" i="24"/>
  <c r="IGB5" i="24"/>
  <c r="IGC5" i="24"/>
  <c r="IGD5" i="24"/>
  <c r="IGE5" i="24"/>
  <c r="IGF5" i="24"/>
  <c r="IGG5" i="24"/>
  <c r="IGH5" i="24"/>
  <c r="IGI5" i="24"/>
  <c r="IGJ5" i="24"/>
  <c r="IGK5" i="24"/>
  <c r="IGL5" i="24"/>
  <c r="IGM5" i="24"/>
  <c r="IGN5" i="24"/>
  <c r="IGO5" i="24"/>
  <c r="IGP5" i="24"/>
  <c r="IGQ5" i="24"/>
  <c r="IGR5" i="24"/>
  <c r="IGS5" i="24"/>
  <c r="IGT5" i="24"/>
  <c r="IGU5" i="24"/>
  <c r="IGV5" i="24"/>
  <c r="IGW5" i="24"/>
  <c r="IGX5" i="24"/>
  <c r="IGY5" i="24"/>
  <c r="IGZ5" i="24"/>
  <c r="IHA5" i="24"/>
  <c r="IHB5" i="24"/>
  <c r="IHC5" i="24"/>
  <c r="IHD5" i="24"/>
  <c r="IHE5" i="24"/>
  <c r="IHF5" i="24"/>
  <c r="IHG5" i="24"/>
  <c r="IHH5" i="24"/>
  <c r="IHI5" i="24"/>
  <c r="IHJ5" i="24"/>
  <c r="IHK5" i="24"/>
  <c r="IHL5" i="24"/>
  <c r="IHM5" i="24"/>
  <c r="IHN5" i="24"/>
  <c r="IHO5" i="24"/>
  <c r="IHP5" i="24"/>
  <c r="IHQ5" i="24"/>
  <c r="IHR5" i="24"/>
  <c r="IHS5" i="24"/>
  <c r="IHT5" i="24"/>
  <c r="IHU5" i="24"/>
  <c r="IHV5" i="24"/>
  <c r="IHW5" i="24"/>
  <c r="IHX5" i="24"/>
  <c r="IHY5" i="24"/>
  <c r="IHZ5" i="24"/>
  <c r="IIA5" i="24"/>
  <c r="IIB5" i="24"/>
  <c r="IIC5" i="24"/>
  <c r="IID5" i="24"/>
  <c r="IIE5" i="24"/>
  <c r="IIF5" i="24"/>
  <c r="IIG5" i="24"/>
  <c r="IIH5" i="24"/>
  <c r="III5" i="24"/>
  <c r="IIJ5" i="24"/>
  <c r="IIK5" i="24"/>
  <c r="IIL5" i="24"/>
  <c r="IIM5" i="24"/>
  <c r="IIN5" i="24"/>
  <c r="IIO5" i="24"/>
  <c r="IIP5" i="24"/>
  <c r="IIQ5" i="24"/>
  <c r="IIR5" i="24"/>
  <c r="IIS5" i="24"/>
  <c r="IIT5" i="24"/>
  <c r="IIU5" i="24"/>
  <c r="IIV5" i="24"/>
  <c r="IIW5" i="24"/>
  <c r="IIX5" i="24"/>
  <c r="IIY5" i="24"/>
  <c r="IIZ5" i="24"/>
  <c r="IJA5" i="24"/>
  <c r="IJB5" i="24"/>
  <c r="IJC5" i="24"/>
  <c r="IJD5" i="24"/>
  <c r="IJE5" i="24"/>
  <c r="IJF5" i="24"/>
  <c r="IJG5" i="24"/>
  <c r="IJH5" i="24"/>
  <c r="IJI5" i="24"/>
  <c r="IJJ5" i="24"/>
  <c r="IJK5" i="24"/>
  <c r="IJL5" i="24"/>
  <c r="IJM5" i="24"/>
  <c r="IJN5" i="24"/>
  <c r="IJO5" i="24"/>
  <c r="IJP5" i="24"/>
  <c r="IJQ5" i="24"/>
  <c r="IJR5" i="24"/>
  <c r="IJS5" i="24"/>
  <c r="IJT5" i="24"/>
  <c r="IJU5" i="24"/>
  <c r="IJV5" i="24"/>
  <c r="IJW5" i="24"/>
  <c r="IJX5" i="24"/>
  <c r="IJY5" i="24"/>
  <c r="IJZ5" i="24"/>
  <c r="IKA5" i="24"/>
  <c r="IKB5" i="24"/>
  <c r="IKC5" i="24"/>
  <c r="IKD5" i="24"/>
  <c r="IKE5" i="24"/>
  <c r="IKF5" i="24"/>
  <c r="IKG5" i="24"/>
  <c r="IKH5" i="24"/>
  <c r="IKI5" i="24"/>
  <c r="IKJ5" i="24"/>
  <c r="IKK5" i="24"/>
  <c r="IKL5" i="24"/>
  <c r="IKM5" i="24"/>
  <c r="IKN5" i="24"/>
  <c r="IKO5" i="24"/>
  <c r="IKP5" i="24"/>
  <c r="IKQ5" i="24"/>
  <c r="IKR5" i="24"/>
  <c r="IKS5" i="24"/>
  <c r="IKT5" i="24"/>
  <c r="IKU5" i="24"/>
  <c r="IKV5" i="24"/>
  <c r="IKW5" i="24"/>
  <c r="IKX5" i="24"/>
  <c r="IKY5" i="24"/>
  <c r="IKZ5" i="24"/>
  <c r="ILA5" i="24"/>
  <c r="ILB5" i="24"/>
  <c r="ILC5" i="24"/>
  <c r="ILD5" i="24"/>
  <c r="ILE5" i="24"/>
  <c r="ILF5" i="24"/>
  <c r="ILG5" i="24"/>
  <c r="ILH5" i="24"/>
  <c r="ILI5" i="24"/>
  <c r="ILJ5" i="24"/>
  <c r="ILK5" i="24"/>
  <c r="ILL5" i="24"/>
  <c r="ILM5" i="24"/>
  <c r="ILN5" i="24"/>
  <c r="ILO5" i="24"/>
  <c r="ILP5" i="24"/>
  <c r="ILQ5" i="24"/>
  <c r="ILR5" i="24"/>
  <c r="ILS5" i="24"/>
  <c r="ILT5" i="24"/>
  <c r="ILU5" i="24"/>
  <c r="ILV5" i="24"/>
  <c r="ILW5" i="24"/>
  <c r="ILX5" i="24"/>
  <c r="ILY5" i="24"/>
  <c r="ILZ5" i="24"/>
  <c r="IMA5" i="24"/>
  <c r="IMB5" i="24"/>
  <c r="IMC5" i="24"/>
  <c r="IMD5" i="24"/>
  <c r="IME5" i="24"/>
  <c r="IMF5" i="24"/>
  <c r="IMG5" i="24"/>
  <c r="IMH5" i="24"/>
  <c r="IMI5" i="24"/>
  <c r="IMJ5" i="24"/>
  <c r="IMK5" i="24"/>
  <c r="IML5" i="24"/>
  <c r="IMM5" i="24"/>
  <c r="IMN5" i="24"/>
  <c r="IMO5" i="24"/>
  <c r="IMP5" i="24"/>
  <c r="IMQ5" i="24"/>
  <c r="IMR5" i="24"/>
  <c r="IMS5" i="24"/>
  <c r="IMT5" i="24"/>
  <c r="IMU5" i="24"/>
  <c r="IMV5" i="24"/>
  <c r="IMW5" i="24"/>
  <c r="IMX5" i="24"/>
  <c r="IMY5" i="24"/>
  <c r="IMZ5" i="24"/>
  <c r="INA5" i="24"/>
  <c r="INB5" i="24"/>
  <c r="INC5" i="24"/>
  <c r="IND5" i="24"/>
  <c r="INE5" i="24"/>
  <c r="INF5" i="24"/>
  <c r="ING5" i="24"/>
  <c r="INH5" i="24"/>
  <c r="INI5" i="24"/>
  <c r="INJ5" i="24"/>
  <c r="INK5" i="24"/>
  <c r="INL5" i="24"/>
  <c r="INM5" i="24"/>
  <c r="INN5" i="24"/>
  <c r="INO5" i="24"/>
  <c r="INP5" i="24"/>
  <c r="INQ5" i="24"/>
  <c r="INR5" i="24"/>
  <c r="INS5" i="24"/>
  <c r="INT5" i="24"/>
  <c r="INU5" i="24"/>
  <c r="INV5" i="24"/>
  <c r="INW5" i="24"/>
  <c r="INX5" i="24"/>
  <c r="INY5" i="24"/>
  <c r="INZ5" i="24"/>
  <c r="IOA5" i="24"/>
  <c r="IOB5" i="24"/>
  <c r="IOC5" i="24"/>
  <c r="IOD5" i="24"/>
  <c r="IOE5" i="24"/>
  <c r="IOF5" i="24"/>
  <c r="IOG5" i="24"/>
  <c r="IOH5" i="24"/>
  <c r="IOI5" i="24"/>
  <c r="IOJ5" i="24"/>
  <c r="IOK5" i="24"/>
  <c r="IOL5" i="24"/>
  <c r="IOM5" i="24"/>
  <c r="ION5" i="24"/>
  <c r="IOO5" i="24"/>
  <c r="IOP5" i="24"/>
  <c r="IOQ5" i="24"/>
  <c r="IOR5" i="24"/>
  <c r="IOS5" i="24"/>
  <c r="IOT5" i="24"/>
  <c r="IOU5" i="24"/>
  <c r="IOV5" i="24"/>
  <c r="IOW5" i="24"/>
  <c r="IOX5" i="24"/>
  <c r="IOY5" i="24"/>
  <c r="IOZ5" i="24"/>
  <c r="IPA5" i="24"/>
  <c r="IPB5" i="24"/>
  <c r="IPC5" i="24"/>
  <c r="IPD5" i="24"/>
  <c r="IPE5" i="24"/>
  <c r="IPF5" i="24"/>
  <c r="IPG5" i="24"/>
  <c r="IPH5" i="24"/>
  <c r="IPI5" i="24"/>
  <c r="IPJ5" i="24"/>
  <c r="IPK5" i="24"/>
  <c r="IPL5" i="24"/>
  <c r="IPM5" i="24"/>
  <c r="IPN5" i="24"/>
  <c r="IPO5" i="24"/>
  <c r="IPP5" i="24"/>
  <c r="IPQ5" i="24"/>
  <c r="IPR5" i="24"/>
  <c r="IPS5" i="24"/>
  <c r="IPT5" i="24"/>
  <c r="IPU5" i="24"/>
  <c r="IPV5" i="24"/>
  <c r="IPW5" i="24"/>
  <c r="IPX5" i="24"/>
  <c r="IPY5" i="24"/>
  <c r="IPZ5" i="24"/>
  <c r="IQA5" i="24"/>
  <c r="IQB5" i="24"/>
  <c r="IQC5" i="24"/>
  <c r="IQD5" i="24"/>
  <c r="IQE5" i="24"/>
  <c r="IQF5" i="24"/>
  <c r="IQG5" i="24"/>
  <c r="IQH5" i="24"/>
  <c r="IQI5" i="24"/>
  <c r="IQJ5" i="24"/>
  <c r="IQK5" i="24"/>
  <c r="IQL5" i="24"/>
  <c r="IQM5" i="24"/>
  <c r="IQN5" i="24"/>
  <c r="IQO5" i="24"/>
  <c r="IQP5" i="24"/>
  <c r="IQQ5" i="24"/>
  <c r="IQR5" i="24"/>
  <c r="IQS5" i="24"/>
  <c r="IQT5" i="24"/>
  <c r="IQU5" i="24"/>
  <c r="IQV5" i="24"/>
  <c r="IQW5" i="24"/>
  <c r="IQX5" i="24"/>
  <c r="IQY5" i="24"/>
  <c r="IQZ5" i="24"/>
  <c r="IRA5" i="24"/>
  <c r="IRB5" i="24"/>
  <c r="IRC5" i="24"/>
  <c r="IRD5" i="24"/>
  <c r="IRE5" i="24"/>
  <c r="IRF5" i="24"/>
  <c r="IRG5" i="24"/>
  <c r="IRH5" i="24"/>
  <c r="IRI5" i="24"/>
  <c r="IRJ5" i="24"/>
  <c r="IRK5" i="24"/>
  <c r="IRL5" i="24"/>
  <c r="IRM5" i="24"/>
  <c r="IRN5" i="24"/>
  <c r="IRO5" i="24"/>
  <c r="IRP5" i="24"/>
  <c r="IRQ5" i="24"/>
  <c r="IRR5" i="24"/>
  <c r="IRS5" i="24"/>
  <c r="IRT5" i="24"/>
  <c r="IRU5" i="24"/>
  <c r="IRV5" i="24"/>
  <c r="IRW5" i="24"/>
  <c r="IRX5" i="24"/>
  <c r="IRY5" i="24"/>
  <c r="IRZ5" i="24"/>
  <c r="ISA5" i="24"/>
  <c r="ISB5" i="24"/>
  <c r="ISC5" i="24"/>
  <c r="ISD5" i="24"/>
  <c r="ISE5" i="24"/>
  <c r="ISF5" i="24"/>
  <c r="ISG5" i="24"/>
  <c r="ISH5" i="24"/>
  <c r="ISI5" i="24"/>
  <c r="ISJ5" i="24"/>
  <c r="ISK5" i="24"/>
  <c r="ISL5" i="24"/>
  <c r="ISM5" i="24"/>
  <c r="ISN5" i="24"/>
  <c r="ISO5" i="24"/>
  <c r="ISP5" i="24"/>
  <c r="ISQ5" i="24"/>
  <c r="ISR5" i="24"/>
  <c r="ISS5" i="24"/>
  <c r="IST5" i="24"/>
  <c r="ISU5" i="24"/>
  <c r="ISV5" i="24"/>
  <c r="ISW5" i="24"/>
  <c r="ISX5" i="24"/>
  <c r="ISY5" i="24"/>
  <c r="ISZ5" i="24"/>
  <c r="ITA5" i="24"/>
  <c r="ITB5" i="24"/>
  <c r="ITC5" i="24"/>
  <c r="ITD5" i="24"/>
  <c r="ITE5" i="24"/>
  <c r="ITF5" i="24"/>
  <c r="ITG5" i="24"/>
  <c r="ITH5" i="24"/>
  <c r="ITI5" i="24"/>
  <c r="ITJ5" i="24"/>
  <c r="ITK5" i="24"/>
  <c r="ITL5" i="24"/>
  <c r="ITM5" i="24"/>
  <c r="ITN5" i="24"/>
  <c r="ITO5" i="24"/>
  <c r="ITP5" i="24"/>
  <c r="ITQ5" i="24"/>
  <c r="ITR5" i="24"/>
  <c r="ITS5" i="24"/>
  <c r="ITT5" i="24"/>
  <c r="ITU5" i="24"/>
  <c r="ITV5" i="24"/>
  <c r="ITW5" i="24"/>
  <c r="ITX5" i="24"/>
  <c r="ITY5" i="24"/>
  <c r="ITZ5" i="24"/>
  <c r="IUA5" i="24"/>
  <c r="IUB5" i="24"/>
  <c r="IUC5" i="24"/>
  <c r="IUD5" i="24"/>
  <c r="IUE5" i="24"/>
  <c r="IUF5" i="24"/>
  <c r="IUG5" i="24"/>
  <c r="IUH5" i="24"/>
  <c r="IUI5" i="24"/>
  <c r="IUJ5" i="24"/>
  <c r="IUK5" i="24"/>
  <c r="IUL5" i="24"/>
  <c r="IUM5" i="24"/>
  <c r="IUN5" i="24"/>
  <c r="IUO5" i="24"/>
  <c r="IUP5" i="24"/>
  <c r="IUQ5" i="24"/>
  <c r="IUR5" i="24"/>
  <c r="IUS5" i="24"/>
  <c r="IUT5" i="24"/>
  <c r="IUU5" i="24"/>
  <c r="IUV5" i="24"/>
  <c r="IUW5" i="24"/>
  <c r="IUX5" i="24"/>
  <c r="IUY5" i="24"/>
  <c r="IUZ5" i="24"/>
  <c r="IVA5" i="24"/>
  <c r="IVB5" i="24"/>
  <c r="IVC5" i="24"/>
  <c r="IVD5" i="24"/>
  <c r="IVE5" i="24"/>
  <c r="IVF5" i="24"/>
  <c r="IVG5" i="24"/>
  <c r="IVH5" i="24"/>
  <c r="IVI5" i="24"/>
  <c r="IVJ5" i="24"/>
  <c r="IVK5" i="24"/>
  <c r="IVL5" i="24"/>
  <c r="IVM5" i="24"/>
  <c r="IVN5" i="24"/>
  <c r="IVO5" i="24"/>
  <c r="IVP5" i="24"/>
  <c r="IVQ5" i="24"/>
  <c r="IVR5" i="24"/>
  <c r="IVS5" i="24"/>
  <c r="IVT5" i="24"/>
  <c r="IVU5" i="24"/>
  <c r="IVV5" i="24"/>
  <c r="IVW5" i="24"/>
  <c r="IVX5" i="24"/>
  <c r="IVY5" i="24"/>
  <c r="IVZ5" i="24"/>
  <c r="IWA5" i="24"/>
  <c r="IWB5" i="24"/>
  <c r="IWC5" i="24"/>
  <c r="IWD5" i="24"/>
  <c r="IWE5" i="24"/>
  <c r="IWF5" i="24"/>
  <c r="IWG5" i="24"/>
  <c r="IWH5" i="24"/>
  <c r="IWI5" i="24"/>
  <c r="IWJ5" i="24"/>
  <c r="IWK5" i="24"/>
  <c r="IWL5" i="24"/>
  <c r="IWM5" i="24"/>
  <c r="IWN5" i="24"/>
  <c r="IWO5" i="24"/>
  <c r="IWP5" i="24"/>
  <c r="IWQ5" i="24"/>
  <c r="IWR5" i="24"/>
  <c r="IWS5" i="24"/>
  <c r="IWT5" i="24"/>
  <c r="IWU5" i="24"/>
  <c r="IWV5" i="24"/>
  <c r="IWW5" i="24"/>
  <c r="IWX5" i="24"/>
  <c r="IWY5" i="24"/>
  <c r="IWZ5" i="24"/>
  <c r="IXA5" i="24"/>
  <c r="IXB5" i="24"/>
  <c r="IXC5" i="24"/>
  <c r="IXD5" i="24"/>
  <c r="IXE5" i="24"/>
  <c r="IXF5" i="24"/>
  <c r="IXG5" i="24"/>
  <c r="IXH5" i="24"/>
  <c r="IXI5" i="24"/>
  <c r="IXJ5" i="24"/>
  <c r="IXK5" i="24"/>
  <c r="IXL5" i="24"/>
  <c r="IXM5" i="24"/>
  <c r="IXN5" i="24"/>
  <c r="IXO5" i="24"/>
  <c r="IXP5" i="24"/>
  <c r="IXQ5" i="24"/>
  <c r="IXR5" i="24"/>
  <c r="IXS5" i="24"/>
  <c r="IXT5" i="24"/>
  <c r="IXU5" i="24"/>
  <c r="IXV5" i="24"/>
  <c r="IXW5" i="24"/>
  <c r="IXX5" i="24"/>
  <c r="IXY5" i="24"/>
  <c r="IXZ5" i="24"/>
  <c r="IYA5" i="24"/>
  <c r="IYB5" i="24"/>
  <c r="IYC5" i="24"/>
  <c r="IYD5" i="24"/>
  <c r="IYE5" i="24"/>
  <c r="IYF5" i="24"/>
  <c r="IYG5" i="24"/>
  <c r="IYH5" i="24"/>
  <c r="IYI5" i="24"/>
  <c r="IYJ5" i="24"/>
  <c r="IYK5" i="24"/>
  <c r="IYL5" i="24"/>
  <c r="IYM5" i="24"/>
  <c r="IYN5" i="24"/>
  <c r="IYO5" i="24"/>
  <c r="IYP5" i="24"/>
  <c r="IYQ5" i="24"/>
  <c r="IYR5" i="24"/>
  <c r="IYS5" i="24"/>
  <c r="IYT5" i="24"/>
  <c r="IYU5" i="24"/>
  <c r="IYV5" i="24"/>
  <c r="IYW5" i="24"/>
  <c r="IYX5" i="24"/>
  <c r="IYY5" i="24"/>
  <c r="IYZ5" i="24"/>
  <c r="IZA5" i="24"/>
  <c r="IZB5" i="24"/>
  <c r="IZC5" i="24"/>
  <c r="IZD5" i="24"/>
  <c r="IZE5" i="24"/>
  <c r="IZF5" i="24"/>
  <c r="IZG5" i="24"/>
  <c r="IZH5" i="24"/>
  <c r="IZI5" i="24"/>
  <c r="IZJ5" i="24"/>
  <c r="IZK5" i="24"/>
  <c r="IZL5" i="24"/>
  <c r="IZM5" i="24"/>
  <c r="IZN5" i="24"/>
  <c r="IZO5" i="24"/>
  <c r="IZP5" i="24"/>
  <c r="IZQ5" i="24"/>
  <c r="IZR5" i="24"/>
  <c r="IZS5" i="24"/>
  <c r="IZT5" i="24"/>
  <c r="IZU5" i="24"/>
  <c r="IZV5" i="24"/>
  <c r="IZW5" i="24"/>
  <c r="IZX5" i="24"/>
  <c r="IZY5" i="24"/>
  <c r="IZZ5" i="24"/>
  <c r="JAA5" i="24"/>
  <c r="JAB5" i="24"/>
  <c r="JAC5" i="24"/>
  <c r="JAD5" i="24"/>
  <c r="JAE5" i="24"/>
  <c r="JAF5" i="24"/>
  <c r="JAG5" i="24"/>
  <c r="JAH5" i="24"/>
  <c r="JAI5" i="24"/>
  <c r="JAJ5" i="24"/>
  <c r="JAK5" i="24"/>
  <c r="JAL5" i="24"/>
  <c r="JAM5" i="24"/>
  <c r="JAN5" i="24"/>
  <c r="JAO5" i="24"/>
  <c r="JAP5" i="24"/>
  <c r="JAQ5" i="24"/>
  <c r="JAR5" i="24"/>
  <c r="JAS5" i="24"/>
  <c r="JAT5" i="24"/>
  <c r="JAU5" i="24"/>
  <c r="JAV5" i="24"/>
  <c r="JAW5" i="24"/>
  <c r="JAX5" i="24"/>
  <c r="JAY5" i="24"/>
  <c r="JAZ5" i="24"/>
  <c r="JBA5" i="24"/>
  <c r="JBB5" i="24"/>
  <c r="JBC5" i="24"/>
  <c r="JBD5" i="24"/>
  <c r="JBE5" i="24"/>
  <c r="JBF5" i="24"/>
  <c r="JBG5" i="24"/>
  <c r="JBH5" i="24"/>
  <c r="JBI5" i="24"/>
  <c r="JBJ5" i="24"/>
  <c r="JBK5" i="24"/>
  <c r="JBL5" i="24"/>
  <c r="JBM5" i="24"/>
  <c r="JBN5" i="24"/>
  <c r="JBO5" i="24"/>
  <c r="JBP5" i="24"/>
  <c r="JBQ5" i="24"/>
  <c r="JBR5" i="24"/>
  <c r="JBS5" i="24"/>
  <c r="JBT5" i="24"/>
  <c r="JBU5" i="24"/>
  <c r="JBV5" i="24"/>
  <c r="JBW5" i="24"/>
  <c r="JBX5" i="24"/>
  <c r="JBY5" i="24"/>
  <c r="JBZ5" i="24"/>
  <c r="JCA5" i="24"/>
  <c r="JCB5" i="24"/>
  <c r="JCC5" i="24"/>
  <c r="JCD5" i="24"/>
  <c r="JCE5" i="24"/>
  <c r="JCF5" i="24"/>
  <c r="JCG5" i="24"/>
  <c r="JCH5" i="24"/>
  <c r="JCI5" i="24"/>
  <c r="JCJ5" i="24"/>
  <c r="JCK5" i="24"/>
  <c r="JCL5" i="24"/>
  <c r="JCM5" i="24"/>
  <c r="JCN5" i="24"/>
  <c r="JCO5" i="24"/>
  <c r="JCP5" i="24"/>
  <c r="JCQ5" i="24"/>
  <c r="JCR5" i="24"/>
  <c r="JCS5" i="24"/>
  <c r="JCT5" i="24"/>
  <c r="JCU5" i="24"/>
  <c r="JCV5" i="24"/>
  <c r="JCW5" i="24"/>
  <c r="JCX5" i="24"/>
  <c r="JCY5" i="24"/>
  <c r="JCZ5" i="24"/>
  <c r="JDA5" i="24"/>
  <c r="JDB5" i="24"/>
  <c r="JDC5" i="24"/>
  <c r="JDD5" i="24"/>
  <c r="JDE5" i="24"/>
  <c r="JDF5" i="24"/>
  <c r="JDG5" i="24"/>
  <c r="JDH5" i="24"/>
  <c r="JDI5" i="24"/>
  <c r="JDJ5" i="24"/>
  <c r="JDK5" i="24"/>
  <c r="JDL5" i="24"/>
  <c r="JDM5" i="24"/>
  <c r="JDN5" i="24"/>
  <c r="JDO5" i="24"/>
  <c r="JDP5" i="24"/>
  <c r="JDQ5" i="24"/>
  <c r="JDR5" i="24"/>
  <c r="JDS5" i="24"/>
  <c r="JDT5" i="24"/>
  <c r="JDU5" i="24"/>
  <c r="JDV5" i="24"/>
  <c r="JDW5" i="24"/>
  <c r="JDX5" i="24"/>
  <c r="JDY5" i="24"/>
  <c r="JDZ5" i="24"/>
  <c r="JEA5" i="24"/>
  <c r="JEB5" i="24"/>
  <c r="JEC5" i="24"/>
  <c r="JED5" i="24"/>
  <c r="JEE5" i="24"/>
  <c r="JEF5" i="24"/>
  <c r="JEG5" i="24"/>
  <c r="JEH5" i="24"/>
  <c r="JEI5" i="24"/>
  <c r="JEJ5" i="24"/>
  <c r="JEK5" i="24"/>
  <c r="JEL5" i="24"/>
  <c r="JEM5" i="24"/>
  <c r="JEN5" i="24"/>
  <c r="JEO5" i="24"/>
  <c r="JEP5" i="24"/>
  <c r="JEQ5" i="24"/>
  <c r="JER5" i="24"/>
  <c r="JES5" i="24"/>
  <c r="JET5" i="24"/>
  <c r="JEU5" i="24"/>
  <c r="JEV5" i="24"/>
  <c r="JEW5" i="24"/>
  <c r="JEX5" i="24"/>
  <c r="JEY5" i="24"/>
  <c r="JEZ5" i="24"/>
  <c r="JFA5" i="24"/>
  <c r="JFB5" i="24"/>
  <c r="JFC5" i="24"/>
  <c r="JFD5" i="24"/>
  <c r="JFE5" i="24"/>
  <c r="JFF5" i="24"/>
  <c r="JFG5" i="24"/>
  <c r="JFH5" i="24"/>
  <c r="JFI5" i="24"/>
  <c r="JFJ5" i="24"/>
  <c r="JFK5" i="24"/>
  <c r="JFL5" i="24"/>
  <c r="JFM5" i="24"/>
  <c r="JFN5" i="24"/>
  <c r="JFO5" i="24"/>
  <c r="JFP5" i="24"/>
  <c r="JFQ5" i="24"/>
  <c r="JFR5" i="24"/>
  <c r="JFS5" i="24"/>
  <c r="JFT5" i="24"/>
  <c r="JFU5" i="24"/>
  <c r="JFV5" i="24"/>
  <c r="JFW5" i="24"/>
  <c r="JFX5" i="24"/>
  <c r="JFY5" i="24"/>
  <c r="JFZ5" i="24"/>
  <c r="JGA5" i="24"/>
  <c r="JGB5" i="24"/>
  <c r="JGC5" i="24"/>
  <c r="JGD5" i="24"/>
  <c r="JGE5" i="24"/>
  <c r="JGF5" i="24"/>
  <c r="JGG5" i="24"/>
  <c r="JGH5" i="24"/>
  <c r="JGI5" i="24"/>
  <c r="JGJ5" i="24"/>
  <c r="JGK5" i="24"/>
  <c r="JGL5" i="24"/>
  <c r="JGM5" i="24"/>
  <c r="JGN5" i="24"/>
  <c r="JGO5" i="24"/>
  <c r="JGP5" i="24"/>
  <c r="JGQ5" i="24"/>
  <c r="JGR5" i="24"/>
  <c r="JGS5" i="24"/>
  <c r="JGT5" i="24"/>
  <c r="JGU5" i="24"/>
  <c r="JGV5" i="24"/>
  <c r="JGW5" i="24"/>
  <c r="JGX5" i="24"/>
  <c r="JGY5" i="24"/>
  <c r="JGZ5" i="24"/>
  <c r="JHA5" i="24"/>
  <c r="JHB5" i="24"/>
  <c r="JHC5" i="24"/>
  <c r="JHD5" i="24"/>
  <c r="JHE5" i="24"/>
  <c r="JHF5" i="24"/>
  <c r="JHG5" i="24"/>
  <c r="JHH5" i="24"/>
  <c r="JHI5" i="24"/>
  <c r="JHJ5" i="24"/>
  <c r="JHK5" i="24"/>
  <c r="JHL5" i="24"/>
  <c r="JHM5" i="24"/>
  <c r="JHN5" i="24"/>
  <c r="JHO5" i="24"/>
  <c r="JHP5" i="24"/>
  <c r="JHQ5" i="24"/>
  <c r="JHR5" i="24"/>
  <c r="JHS5" i="24"/>
  <c r="JHT5" i="24"/>
  <c r="JHU5" i="24"/>
  <c r="JHV5" i="24"/>
  <c r="JHW5" i="24"/>
  <c r="JHX5" i="24"/>
  <c r="JHY5" i="24"/>
  <c r="JHZ5" i="24"/>
  <c r="JIA5" i="24"/>
  <c r="JIB5" i="24"/>
  <c r="JIC5" i="24"/>
  <c r="JID5" i="24"/>
  <c r="JIE5" i="24"/>
  <c r="JIF5" i="24"/>
  <c r="JIG5" i="24"/>
  <c r="JIH5" i="24"/>
  <c r="JII5" i="24"/>
  <c r="JIJ5" i="24"/>
  <c r="JIK5" i="24"/>
  <c r="JIL5" i="24"/>
  <c r="JIM5" i="24"/>
  <c r="JIN5" i="24"/>
  <c r="JIO5" i="24"/>
  <c r="JIP5" i="24"/>
  <c r="JIQ5" i="24"/>
  <c r="JIR5" i="24"/>
  <c r="JIS5" i="24"/>
  <c r="JIT5" i="24"/>
  <c r="JIU5" i="24"/>
  <c r="JIV5" i="24"/>
  <c r="JIW5" i="24"/>
  <c r="JIX5" i="24"/>
  <c r="JIY5" i="24"/>
  <c r="JIZ5" i="24"/>
  <c r="JJA5" i="24"/>
  <c r="JJB5" i="24"/>
  <c r="JJC5" i="24"/>
  <c r="JJD5" i="24"/>
  <c r="JJE5" i="24"/>
  <c r="JJF5" i="24"/>
  <c r="JJG5" i="24"/>
  <c r="JJH5" i="24"/>
  <c r="JJI5" i="24"/>
  <c r="JJJ5" i="24"/>
  <c r="JJK5" i="24"/>
  <c r="JJL5" i="24"/>
  <c r="JJM5" i="24"/>
  <c r="JJN5" i="24"/>
  <c r="JJO5" i="24"/>
  <c r="JJP5" i="24"/>
  <c r="JJQ5" i="24"/>
  <c r="JJR5" i="24"/>
  <c r="JJS5" i="24"/>
  <c r="JJT5" i="24"/>
  <c r="JJU5" i="24"/>
  <c r="JJV5" i="24"/>
  <c r="JJW5" i="24"/>
  <c r="JJX5" i="24"/>
  <c r="JJY5" i="24"/>
  <c r="JJZ5" i="24"/>
  <c r="JKA5" i="24"/>
  <c r="JKB5" i="24"/>
  <c r="JKC5" i="24"/>
  <c r="JKD5" i="24"/>
  <c r="JKE5" i="24"/>
  <c r="JKF5" i="24"/>
  <c r="JKG5" i="24"/>
  <c r="JKH5" i="24"/>
  <c r="JKI5" i="24"/>
  <c r="JKJ5" i="24"/>
  <c r="JKK5" i="24"/>
  <c r="JKL5" i="24"/>
  <c r="JKM5" i="24"/>
  <c r="JKN5" i="24"/>
  <c r="JKO5" i="24"/>
  <c r="JKP5" i="24"/>
  <c r="JKQ5" i="24"/>
  <c r="JKR5" i="24"/>
  <c r="JKS5" i="24"/>
  <c r="JKT5" i="24"/>
  <c r="JKU5" i="24"/>
  <c r="JKV5" i="24"/>
  <c r="JKW5" i="24"/>
  <c r="JKX5" i="24"/>
  <c r="JKY5" i="24"/>
  <c r="JKZ5" i="24"/>
  <c r="JLA5" i="24"/>
  <c r="JLB5" i="24"/>
  <c r="JLC5" i="24"/>
  <c r="JLD5" i="24"/>
  <c r="JLE5" i="24"/>
  <c r="JLF5" i="24"/>
  <c r="JLG5" i="24"/>
  <c r="JLH5" i="24"/>
  <c r="JLI5" i="24"/>
  <c r="JLJ5" i="24"/>
  <c r="JLK5" i="24"/>
  <c r="JLL5" i="24"/>
  <c r="JLM5" i="24"/>
  <c r="JLN5" i="24"/>
  <c r="JLO5" i="24"/>
  <c r="JLP5" i="24"/>
  <c r="JLQ5" i="24"/>
  <c r="JLR5" i="24"/>
  <c r="JLS5" i="24"/>
  <c r="JLT5" i="24"/>
  <c r="JLU5" i="24"/>
  <c r="JLV5" i="24"/>
  <c r="JLW5" i="24"/>
  <c r="JLX5" i="24"/>
  <c r="JLY5" i="24"/>
  <c r="JLZ5" i="24"/>
  <c r="JMA5" i="24"/>
  <c r="JMB5" i="24"/>
  <c r="JMC5" i="24"/>
  <c r="JMD5" i="24"/>
  <c r="JME5" i="24"/>
  <c r="JMF5" i="24"/>
  <c r="JMG5" i="24"/>
  <c r="JMH5" i="24"/>
  <c r="JMI5" i="24"/>
  <c r="JMJ5" i="24"/>
  <c r="JMK5" i="24"/>
  <c r="JML5" i="24"/>
  <c r="JMM5" i="24"/>
  <c r="JMN5" i="24"/>
  <c r="JMO5" i="24"/>
  <c r="JMP5" i="24"/>
  <c r="JMQ5" i="24"/>
  <c r="JMR5" i="24"/>
  <c r="JMS5" i="24"/>
  <c r="JMT5" i="24"/>
  <c r="JMU5" i="24"/>
  <c r="JMV5" i="24"/>
  <c r="JMW5" i="24"/>
  <c r="JMX5" i="24"/>
  <c r="JMY5" i="24"/>
  <c r="JMZ5" i="24"/>
  <c r="JNA5" i="24"/>
  <c r="JNB5" i="24"/>
  <c r="JNC5" i="24"/>
  <c r="JND5" i="24"/>
  <c r="JNE5" i="24"/>
  <c r="JNF5" i="24"/>
  <c r="JNG5" i="24"/>
  <c r="JNH5" i="24"/>
  <c r="JNI5" i="24"/>
  <c r="JNJ5" i="24"/>
  <c r="JNK5" i="24"/>
  <c r="JNL5" i="24"/>
  <c r="JNM5" i="24"/>
  <c r="JNN5" i="24"/>
  <c r="JNO5" i="24"/>
  <c r="JNP5" i="24"/>
  <c r="JNQ5" i="24"/>
  <c r="JNR5" i="24"/>
  <c r="JNS5" i="24"/>
  <c r="JNT5" i="24"/>
  <c r="JNU5" i="24"/>
  <c r="JNV5" i="24"/>
  <c r="JNW5" i="24"/>
  <c r="JNX5" i="24"/>
  <c r="JNY5" i="24"/>
  <c r="JNZ5" i="24"/>
  <c r="JOA5" i="24"/>
  <c r="JOB5" i="24"/>
  <c r="JOC5" i="24"/>
  <c r="JOD5" i="24"/>
  <c r="JOE5" i="24"/>
  <c r="JOF5" i="24"/>
  <c r="JOG5" i="24"/>
  <c r="JOH5" i="24"/>
  <c r="JOI5" i="24"/>
  <c r="JOJ5" i="24"/>
  <c r="JOK5" i="24"/>
  <c r="JOL5" i="24"/>
  <c r="JOM5" i="24"/>
  <c r="JON5" i="24"/>
  <c r="JOO5" i="24"/>
  <c r="JOP5" i="24"/>
  <c r="JOQ5" i="24"/>
  <c r="JOR5" i="24"/>
  <c r="JOS5" i="24"/>
  <c r="JOT5" i="24"/>
  <c r="JOU5" i="24"/>
  <c r="JOV5" i="24"/>
  <c r="JOW5" i="24"/>
  <c r="JOX5" i="24"/>
  <c r="JOY5" i="24"/>
  <c r="JOZ5" i="24"/>
  <c r="JPA5" i="24"/>
  <c r="JPB5" i="24"/>
  <c r="JPC5" i="24"/>
  <c r="JPD5" i="24"/>
  <c r="JPE5" i="24"/>
  <c r="JPF5" i="24"/>
  <c r="JPG5" i="24"/>
  <c r="JPH5" i="24"/>
  <c r="JPI5" i="24"/>
  <c r="JPJ5" i="24"/>
  <c r="JPK5" i="24"/>
  <c r="JPL5" i="24"/>
  <c r="JPM5" i="24"/>
  <c r="JPN5" i="24"/>
  <c r="JPO5" i="24"/>
  <c r="JPP5" i="24"/>
  <c r="JPQ5" i="24"/>
  <c r="JPR5" i="24"/>
  <c r="JPS5" i="24"/>
  <c r="JPT5" i="24"/>
  <c r="JPU5" i="24"/>
  <c r="JPV5" i="24"/>
  <c r="JPW5" i="24"/>
  <c r="JPX5" i="24"/>
  <c r="JPY5" i="24"/>
  <c r="JPZ5" i="24"/>
  <c r="JQA5" i="24"/>
  <c r="JQB5" i="24"/>
  <c r="JQC5" i="24"/>
  <c r="JQD5" i="24"/>
  <c r="JQE5" i="24"/>
  <c r="JQF5" i="24"/>
  <c r="JQG5" i="24"/>
  <c r="JQH5" i="24"/>
  <c r="JQI5" i="24"/>
  <c r="JQJ5" i="24"/>
  <c r="JQK5" i="24"/>
  <c r="JQL5" i="24"/>
  <c r="JQM5" i="24"/>
  <c r="JQN5" i="24"/>
  <c r="JQO5" i="24"/>
  <c r="JQP5" i="24"/>
  <c r="JQQ5" i="24"/>
  <c r="JQR5" i="24"/>
  <c r="JQS5" i="24"/>
  <c r="JQT5" i="24"/>
  <c r="JQU5" i="24"/>
  <c r="JQV5" i="24"/>
  <c r="JQW5" i="24"/>
  <c r="JQX5" i="24"/>
  <c r="JQY5" i="24"/>
  <c r="JQZ5" i="24"/>
  <c r="JRA5" i="24"/>
  <c r="JRB5" i="24"/>
  <c r="JRC5" i="24"/>
  <c r="JRD5" i="24"/>
  <c r="JRE5" i="24"/>
  <c r="JRF5" i="24"/>
  <c r="JRG5" i="24"/>
  <c r="JRH5" i="24"/>
  <c r="JRI5" i="24"/>
  <c r="JRJ5" i="24"/>
  <c r="JRK5" i="24"/>
  <c r="JRL5" i="24"/>
  <c r="JRM5" i="24"/>
  <c r="JRN5" i="24"/>
  <c r="JRO5" i="24"/>
  <c r="JRP5" i="24"/>
  <c r="JRQ5" i="24"/>
  <c r="JRR5" i="24"/>
  <c r="JRS5" i="24"/>
  <c r="JRT5" i="24"/>
  <c r="JRU5" i="24"/>
  <c r="JRV5" i="24"/>
  <c r="JRW5" i="24"/>
  <c r="JRX5" i="24"/>
  <c r="JRY5" i="24"/>
  <c r="JRZ5" i="24"/>
  <c r="JSA5" i="24"/>
  <c r="JSB5" i="24"/>
  <c r="JSC5" i="24"/>
  <c r="JSD5" i="24"/>
  <c r="JSE5" i="24"/>
  <c r="JSF5" i="24"/>
  <c r="JSG5" i="24"/>
  <c r="JSH5" i="24"/>
  <c r="JSI5" i="24"/>
  <c r="JSJ5" i="24"/>
  <c r="JSK5" i="24"/>
  <c r="JSL5" i="24"/>
  <c r="JSM5" i="24"/>
  <c r="JSN5" i="24"/>
  <c r="JSO5" i="24"/>
  <c r="JSP5" i="24"/>
  <c r="JSQ5" i="24"/>
  <c r="JSR5" i="24"/>
  <c r="JSS5" i="24"/>
  <c r="JST5" i="24"/>
  <c r="JSU5" i="24"/>
  <c r="JSV5" i="24"/>
  <c r="JSW5" i="24"/>
  <c r="JSX5" i="24"/>
  <c r="JSY5" i="24"/>
  <c r="JSZ5" i="24"/>
  <c r="JTA5" i="24"/>
  <c r="JTB5" i="24"/>
  <c r="JTC5" i="24"/>
  <c r="JTD5" i="24"/>
  <c r="JTE5" i="24"/>
  <c r="JTF5" i="24"/>
  <c r="JTG5" i="24"/>
  <c r="JTH5" i="24"/>
  <c r="JTI5" i="24"/>
  <c r="JTJ5" i="24"/>
  <c r="JTK5" i="24"/>
  <c r="JTL5" i="24"/>
  <c r="JTM5" i="24"/>
  <c r="JTN5" i="24"/>
  <c r="JTO5" i="24"/>
  <c r="JTP5" i="24"/>
  <c r="JTQ5" i="24"/>
  <c r="JTR5" i="24"/>
  <c r="JTS5" i="24"/>
  <c r="JTT5" i="24"/>
  <c r="JTU5" i="24"/>
  <c r="JTV5" i="24"/>
  <c r="JTW5" i="24"/>
  <c r="JTX5" i="24"/>
  <c r="JTY5" i="24"/>
  <c r="JTZ5" i="24"/>
  <c r="JUA5" i="24"/>
  <c r="JUB5" i="24"/>
  <c r="JUC5" i="24"/>
  <c r="JUD5" i="24"/>
  <c r="JUE5" i="24"/>
  <c r="JUF5" i="24"/>
  <c r="JUG5" i="24"/>
  <c r="JUH5" i="24"/>
  <c r="JUI5" i="24"/>
  <c r="JUJ5" i="24"/>
  <c r="JUK5" i="24"/>
  <c r="JUL5" i="24"/>
  <c r="JUM5" i="24"/>
  <c r="JUN5" i="24"/>
  <c r="JUO5" i="24"/>
  <c r="JUP5" i="24"/>
  <c r="JUQ5" i="24"/>
  <c r="JUR5" i="24"/>
  <c r="JUS5" i="24"/>
  <c r="JUT5" i="24"/>
  <c r="JUU5" i="24"/>
  <c r="JUV5" i="24"/>
  <c r="JUW5" i="24"/>
  <c r="JUX5" i="24"/>
  <c r="JUY5" i="24"/>
  <c r="JUZ5" i="24"/>
  <c r="JVA5" i="24"/>
  <c r="JVB5" i="24"/>
  <c r="JVC5" i="24"/>
  <c r="JVD5" i="24"/>
  <c r="JVE5" i="24"/>
  <c r="JVF5" i="24"/>
  <c r="JVG5" i="24"/>
  <c r="JVH5" i="24"/>
  <c r="JVI5" i="24"/>
  <c r="JVJ5" i="24"/>
  <c r="JVK5" i="24"/>
  <c r="JVL5" i="24"/>
  <c r="JVM5" i="24"/>
  <c r="JVN5" i="24"/>
  <c r="JVO5" i="24"/>
  <c r="JVP5" i="24"/>
  <c r="JVQ5" i="24"/>
  <c r="JVR5" i="24"/>
  <c r="JVS5" i="24"/>
  <c r="JVT5" i="24"/>
  <c r="JVU5" i="24"/>
  <c r="JVV5" i="24"/>
  <c r="JVW5" i="24"/>
  <c r="JVX5" i="24"/>
  <c r="JVY5" i="24"/>
  <c r="JVZ5" i="24"/>
  <c r="JWA5" i="24"/>
  <c r="JWB5" i="24"/>
  <c r="JWC5" i="24"/>
  <c r="JWD5" i="24"/>
  <c r="JWE5" i="24"/>
  <c r="JWF5" i="24"/>
  <c r="JWG5" i="24"/>
  <c r="JWH5" i="24"/>
  <c r="JWI5" i="24"/>
  <c r="JWJ5" i="24"/>
  <c r="JWK5" i="24"/>
  <c r="JWL5" i="24"/>
  <c r="JWM5" i="24"/>
  <c r="JWN5" i="24"/>
  <c r="JWO5" i="24"/>
  <c r="JWP5" i="24"/>
  <c r="JWQ5" i="24"/>
  <c r="JWR5" i="24"/>
  <c r="JWS5" i="24"/>
  <c r="JWT5" i="24"/>
  <c r="JWU5" i="24"/>
  <c r="JWV5" i="24"/>
  <c r="JWW5" i="24"/>
  <c r="JWX5" i="24"/>
  <c r="JWY5" i="24"/>
  <c r="JWZ5" i="24"/>
  <c r="JXA5" i="24"/>
  <c r="JXB5" i="24"/>
  <c r="JXC5" i="24"/>
  <c r="JXD5" i="24"/>
  <c r="JXE5" i="24"/>
  <c r="JXF5" i="24"/>
  <c r="JXG5" i="24"/>
  <c r="JXH5" i="24"/>
  <c r="JXI5" i="24"/>
  <c r="JXJ5" i="24"/>
  <c r="JXK5" i="24"/>
  <c r="JXL5" i="24"/>
  <c r="JXM5" i="24"/>
  <c r="JXN5" i="24"/>
  <c r="JXO5" i="24"/>
  <c r="JXP5" i="24"/>
  <c r="JXQ5" i="24"/>
  <c r="JXR5" i="24"/>
  <c r="JXS5" i="24"/>
  <c r="JXT5" i="24"/>
  <c r="JXU5" i="24"/>
  <c r="JXV5" i="24"/>
  <c r="JXW5" i="24"/>
  <c r="JXX5" i="24"/>
  <c r="JXY5" i="24"/>
  <c r="JXZ5" i="24"/>
  <c r="JYA5" i="24"/>
  <c r="JYB5" i="24"/>
  <c r="JYC5" i="24"/>
  <c r="JYD5" i="24"/>
  <c r="JYE5" i="24"/>
  <c r="JYF5" i="24"/>
  <c r="JYG5" i="24"/>
  <c r="JYH5" i="24"/>
  <c r="JYI5" i="24"/>
  <c r="JYJ5" i="24"/>
  <c r="JYK5" i="24"/>
  <c r="JYL5" i="24"/>
  <c r="JYM5" i="24"/>
  <c r="JYN5" i="24"/>
  <c r="JYO5" i="24"/>
  <c r="JYP5" i="24"/>
  <c r="JYQ5" i="24"/>
  <c r="JYR5" i="24"/>
  <c r="JYS5" i="24"/>
  <c r="JYT5" i="24"/>
  <c r="JYU5" i="24"/>
  <c r="JYV5" i="24"/>
  <c r="JYW5" i="24"/>
  <c r="JYX5" i="24"/>
  <c r="JYY5" i="24"/>
  <c r="JYZ5" i="24"/>
  <c r="JZA5" i="24"/>
  <c r="JZB5" i="24"/>
  <c r="JZC5" i="24"/>
  <c r="JZD5" i="24"/>
  <c r="JZE5" i="24"/>
  <c r="JZF5" i="24"/>
  <c r="JZG5" i="24"/>
  <c r="JZH5" i="24"/>
  <c r="JZI5" i="24"/>
  <c r="JZJ5" i="24"/>
  <c r="JZK5" i="24"/>
  <c r="JZL5" i="24"/>
  <c r="JZM5" i="24"/>
  <c r="JZN5" i="24"/>
  <c r="JZO5" i="24"/>
  <c r="JZP5" i="24"/>
  <c r="JZQ5" i="24"/>
  <c r="JZR5" i="24"/>
  <c r="JZS5" i="24"/>
  <c r="JZT5" i="24"/>
  <c r="JZU5" i="24"/>
  <c r="JZV5" i="24"/>
  <c r="JZW5" i="24"/>
  <c r="JZX5" i="24"/>
  <c r="JZY5" i="24"/>
  <c r="JZZ5" i="24"/>
  <c r="KAA5" i="24"/>
  <c r="KAB5" i="24"/>
  <c r="KAC5" i="24"/>
  <c r="KAD5" i="24"/>
  <c r="KAE5" i="24"/>
  <c r="KAF5" i="24"/>
  <c r="KAG5" i="24"/>
  <c r="KAH5" i="24"/>
  <c r="KAI5" i="24"/>
  <c r="KAJ5" i="24"/>
  <c r="KAK5" i="24"/>
  <c r="KAL5" i="24"/>
  <c r="KAM5" i="24"/>
  <c r="KAN5" i="24"/>
  <c r="KAO5" i="24"/>
  <c r="KAP5" i="24"/>
  <c r="KAQ5" i="24"/>
  <c r="KAR5" i="24"/>
  <c r="KAS5" i="24"/>
  <c r="KAT5" i="24"/>
  <c r="KAU5" i="24"/>
  <c r="KAV5" i="24"/>
  <c r="KAW5" i="24"/>
  <c r="KAX5" i="24"/>
  <c r="KAY5" i="24"/>
  <c r="KAZ5" i="24"/>
  <c r="KBA5" i="24"/>
  <c r="KBB5" i="24"/>
  <c r="KBC5" i="24"/>
  <c r="KBD5" i="24"/>
  <c r="KBE5" i="24"/>
  <c r="KBF5" i="24"/>
  <c r="KBG5" i="24"/>
  <c r="KBH5" i="24"/>
  <c r="KBI5" i="24"/>
  <c r="KBJ5" i="24"/>
  <c r="KBK5" i="24"/>
  <c r="KBL5" i="24"/>
  <c r="KBM5" i="24"/>
  <c r="KBN5" i="24"/>
  <c r="KBO5" i="24"/>
  <c r="KBP5" i="24"/>
  <c r="KBQ5" i="24"/>
  <c r="KBR5" i="24"/>
  <c r="KBS5" i="24"/>
  <c r="KBT5" i="24"/>
  <c r="KBU5" i="24"/>
  <c r="KBV5" i="24"/>
  <c r="KBW5" i="24"/>
  <c r="KBX5" i="24"/>
  <c r="KBY5" i="24"/>
  <c r="KBZ5" i="24"/>
  <c r="KCA5" i="24"/>
  <c r="KCB5" i="24"/>
  <c r="KCC5" i="24"/>
  <c r="KCD5" i="24"/>
  <c r="KCE5" i="24"/>
  <c r="KCF5" i="24"/>
  <c r="KCG5" i="24"/>
  <c r="KCH5" i="24"/>
  <c r="KCI5" i="24"/>
  <c r="KCJ5" i="24"/>
  <c r="KCK5" i="24"/>
  <c r="KCL5" i="24"/>
  <c r="KCM5" i="24"/>
  <c r="KCN5" i="24"/>
  <c r="KCO5" i="24"/>
  <c r="KCP5" i="24"/>
  <c r="KCQ5" i="24"/>
  <c r="KCR5" i="24"/>
  <c r="KCS5" i="24"/>
  <c r="KCT5" i="24"/>
  <c r="KCU5" i="24"/>
  <c r="KCV5" i="24"/>
  <c r="KCW5" i="24"/>
  <c r="KCX5" i="24"/>
  <c r="KCY5" i="24"/>
  <c r="KCZ5" i="24"/>
  <c r="KDA5" i="24"/>
  <c r="KDB5" i="24"/>
  <c r="KDC5" i="24"/>
  <c r="KDD5" i="24"/>
  <c r="KDE5" i="24"/>
  <c r="KDF5" i="24"/>
  <c r="KDG5" i="24"/>
  <c r="KDH5" i="24"/>
  <c r="KDI5" i="24"/>
  <c r="KDJ5" i="24"/>
  <c r="KDK5" i="24"/>
  <c r="KDL5" i="24"/>
  <c r="KDM5" i="24"/>
  <c r="KDN5" i="24"/>
  <c r="KDO5" i="24"/>
  <c r="KDP5" i="24"/>
  <c r="KDQ5" i="24"/>
  <c r="KDR5" i="24"/>
  <c r="KDS5" i="24"/>
  <c r="KDT5" i="24"/>
  <c r="KDU5" i="24"/>
  <c r="KDV5" i="24"/>
  <c r="KDW5" i="24"/>
  <c r="KDX5" i="24"/>
  <c r="KDY5" i="24"/>
  <c r="KDZ5" i="24"/>
  <c r="KEA5" i="24"/>
  <c r="KEB5" i="24"/>
  <c r="KEC5" i="24"/>
  <c r="KED5" i="24"/>
  <c r="KEE5" i="24"/>
  <c r="KEF5" i="24"/>
  <c r="KEG5" i="24"/>
  <c r="KEH5" i="24"/>
  <c r="KEI5" i="24"/>
  <c r="KEJ5" i="24"/>
  <c r="KEK5" i="24"/>
  <c r="KEL5" i="24"/>
  <c r="KEM5" i="24"/>
  <c r="KEN5" i="24"/>
  <c r="KEO5" i="24"/>
  <c r="KEP5" i="24"/>
  <c r="KEQ5" i="24"/>
  <c r="KER5" i="24"/>
  <c r="KES5" i="24"/>
  <c r="KET5" i="24"/>
  <c r="KEU5" i="24"/>
  <c r="KEV5" i="24"/>
  <c r="KEW5" i="24"/>
  <c r="KEX5" i="24"/>
  <c r="KEY5" i="24"/>
  <c r="KEZ5" i="24"/>
  <c r="KFA5" i="24"/>
  <c r="KFB5" i="24"/>
  <c r="KFC5" i="24"/>
  <c r="KFD5" i="24"/>
  <c r="KFE5" i="24"/>
  <c r="KFF5" i="24"/>
  <c r="KFG5" i="24"/>
  <c r="KFH5" i="24"/>
  <c r="KFI5" i="24"/>
  <c r="KFJ5" i="24"/>
  <c r="KFK5" i="24"/>
  <c r="KFL5" i="24"/>
  <c r="KFM5" i="24"/>
  <c r="KFN5" i="24"/>
  <c r="KFO5" i="24"/>
  <c r="KFP5" i="24"/>
  <c r="KFQ5" i="24"/>
  <c r="KFR5" i="24"/>
  <c r="KFS5" i="24"/>
  <c r="KFT5" i="24"/>
  <c r="KFU5" i="24"/>
  <c r="KFV5" i="24"/>
  <c r="KFW5" i="24"/>
  <c r="KFX5" i="24"/>
  <c r="KFY5" i="24"/>
  <c r="KFZ5" i="24"/>
  <c r="KGA5" i="24"/>
  <c r="KGB5" i="24"/>
  <c r="KGC5" i="24"/>
  <c r="KGD5" i="24"/>
  <c r="KGE5" i="24"/>
  <c r="KGF5" i="24"/>
  <c r="KGG5" i="24"/>
  <c r="KGH5" i="24"/>
  <c r="KGI5" i="24"/>
  <c r="KGJ5" i="24"/>
  <c r="KGK5" i="24"/>
  <c r="KGL5" i="24"/>
  <c r="KGM5" i="24"/>
  <c r="KGN5" i="24"/>
  <c r="KGO5" i="24"/>
  <c r="KGP5" i="24"/>
  <c r="KGQ5" i="24"/>
  <c r="KGR5" i="24"/>
  <c r="KGS5" i="24"/>
  <c r="KGT5" i="24"/>
  <c r="KGU5" i="24"/>
  <c r="KGV5" i="24"/>
  <c r="KGW5" i="24"/>
  <c r="KGX5" i="24"/>
  <c r="KGY5" i="24"/>
  <c r="KGZ5" i="24"/>
  <c r="KHA5" i="24"/>
  <c r="KHB5" i="24"/>
  <c r="KHC5" i="24"/>
  <c r="KHD5" i="24"/>
  <c r="KHE5" i="24"/>
  <c r="KHF5" i="24"/>
  <c r="KHG5" i="24"/>
  <c r="KHH5" i="24"/>
  <c r="KHI5" i="24"/>
  <c r="KHJ5" i="24"/>
  <c r="KHK5" i="24"/>
  <c r="KHL5" i="24"/>
  <c r="KHM5" i="24"/>
  <c r="KHN5" i="24"/>
  <c r="KHO5" i="24"/>
  <c r="KHP5" i="24"/>
  <c r="KHQ5" i="24"/>
  <c r="KHR5" i="24"/>
  <c r="KHS5" i="24"/>
  <c r="KHT5" i="24"/>
  <c r="KHU5" i="24"/>
  <c r="KHV5" i="24"/>
  <c r="KHW5" i="24"/>
  <c r="KHX5" i="24"/>
  <c r="KHY5" i="24"/>
  <c r="KHZ5" i="24"/>
  <c r="KIA5" i="24"/>
  <c r="KIB5" i="24"/>
  <c r="KIC5" i="24"/>
  <c r="KID5" i="24"/>
  <c r="KIE5" i="24"/>
  <c r="KIF5" i="24"/>
  <c r="KIG5" i="24"/>
  <c r="KIH5" i="24"/>
  <c r="KII5" i="24"/>
  <c r="KIJ5" i="24"/>
  <c r="KIK5" i="24"/>
  <c r="KIL5" i="24"/>
  <c r="KIM5" i="24"/>
  <c r="KIN5" i="24"/>
  <c r="KIO5" i="24"/>
  <c r="KIP5" i="24"/>
  <c r="KIQ5" i="24"/>
  <c r="KIR5" i="24"/>
  <c r="KIS5" i="24"/>
  <c r="KIT5" i="24"/>
  <c r="KIU5" i="24"/>
  <c r="KIV5" i="24"/>
  <c r="KIW5" i="24"/>
  <c r="KIX5" i="24"/>
  <c r="KIY5" i="24"/>
  <c r="KIZ5" i="24"/>
  <c r="KJA5" i="24"/>
  <c r="KJB5" i="24"/>
  <c r="KJC5" i="24"/>
  <c r="KJD5" i="24"/>
  <c r="KJE5" i="24"/>
  <c r="KJF5" i="24"/>
  <c r="KJG5" i="24"/>
  <c r="KJH5" i="24"/>
  <c r="KJI5" i="24"/>
  <c r="KJJ5" i="24"/>
  <c r="KJK5" i="24"/>
  <c r="KJL5" i="24"/>
  <c r="KJM5" i="24"/>
  <c r="KJN5" i="24"/>
  <c r="KJO5" i="24"/>
  <c r="KJP5" i="24"/>
  <c r="KJQ5" i="24"/>
  <c r="KJR5" i="24"/>
  <c r="KJS5" i="24"/>
  <c r="KJT5" i="24"/>
  <c r="KJU5" i="24"/>
  <c r="KJV5" i="24"/>
  <c r="KJW5" i="24"/>
  <c r="KJX5" i="24"/>
  <c r="KJY5" i="24"/>
  <c r="KJZ5" i="24"/>
  <c r="KKA5" i="24"/>
  <c r="KKB5" i="24"/>
  <c r="KKC5" i="24"/>
  <c r="KKD5" i="24"/>
  <c r="KKE5" i="24"/>
  <c r="KKF5" i="24"/>
  <c r="KKG5" i="24"/>
  <c r="KKH5" i="24"/>
  <c r="KKI5" i="24"/>
  <c r="KKJ5" i="24"/>
  <c r="KKK5" i="24"/>
  <c r="KKL5" i="24"/>
  <c r="KKM5" i="24"/>
  <c r="KKN5" i="24"/>
  <c r="KKO5" i="24"/>
  <c r="KKP5" i="24"/>
  <c r="KKQ5" i="24"/>
  <c r="KKR5" i="24"/>
  <c r="KKS5" i="24"/>
  <c r="KKT5" i="24"/>
  <c r="KKU5" i="24"/>
  <c r="KKV5" i="24"/>
  <c r="KKW5" i="24"/>
  <c r="KKX5" i="24"/>
  <c r="KKY5" i="24"/>
  <c r="KKZ5" i="24"/>
  <c r="KLA5" i="24"/>
  <c r="KLB5" i="24"/>
  <c r="KLC5" i="24"/>
  <c r="KLD5" i="24"/>
  <c r="KLE5" i="24"/>
  <c r="KLF5" i="24"/>
  <c r="KLG5" i="24"/>
  <c r="KLH5" i="24"/>
  <c r="KLI5" i="24"/>
  <c r="KLJ5" i="24"/>
  <c r="KLK5" i="24"/>
  <c r="KLL5" i="24"/>
  <c r="KLM5" i="24"/>
  <c r="KLN5" i="24"/>
  <c r="KLO5" i="24"/>
  <c r="KLP5" i="24"/>
  <c r="KLQ5" i="24"/>
  <c r="KLR5" i="24"/>
  <c r="KLS5" i="24"/>
  <c r="KLT5" i="24"/>
  <c r="KLU5" i="24"/>
  <c r="KLV5" i="24"/>
  <c r="KLW5" i="24"/>
  <c r="KLX5" i="24"/>
  <c r="KLY5" i="24"/>
  <c r="KLZ5" i="24"/>
  <c r="KMA5" i="24"/>
  <c r="KMB5" i="24"/>
  <c r="KMC5" i="24"/>
  <c r="KMD5" i="24"/>
  <c r="KME5" i="24"/>
  <c r="KMF5" i="24"/>
  <c r="KMG5" i="24"/>
  <c r="KMH5" i="24"/>
  <c r="KMI5" i="24"/>
  <c r="KMJ5" i="24"/>
  <c r="KMK5" i="24"/>
  <c r="KML5" i="24"/>
  <c r="KMM5" i="24"/>
  <c r="KMN5" i="24"/>
  <c r="KMO5" i="24"/>
  <c r="KMP5" i="24"/>
  <c r="KMQ5" i="24"/>
  <c r="KMR5" i="24"/>
  <c r="KMS5" i="24"/>
  <c r="KMT5" i="24"/>
  <c r="KMU5" i="24"/>
  <c r="KMV5" i="24"/>
  <c r="KMW5" i="24"/>
  <c r="KMX5" i="24"/>
  <c r="KMY5" i="24"/>
  <c r="KMZ5" i="24"/>
  <c r="KNA5" i="24"/>
  <c r="KNB5" i="24"/>
  <c r="KNC5" i="24"/>
  <c r="KND5" i="24"/>
  <c r="KNE5" i="24"/>
  <c r="KNF5" i="24"/>
  <c r="KNG5" i="24"/>
  <c r="KNH5" i="24"/>
  <c r="KNI5" i="24"/>
  <c r="KNJ5" i="24"/>
  <c r="KNK5" i="24"/>
  <c r="KNL5" i="24"/>
  <c r="KNM5" i="24"/>
  <c r="KNN5" i="24"/>
  <c r="KNO5" i="24"/>
  <c r="KNP5" i="24"/>
  <c r="KNQ5" i="24"/>
  <c r="KNR5" i="24"/>
  <c r="KNS5" i="24"/>
  <c r="KNT5" i="24"/>
  <c r="KNU5" i="24"/>
  <c r="KNV5" i="24"/>
  <c r="KNW5" i="24"/>
  <c r="KNX5" i="24"/>
  <c r="KNY5" i="24"/>
  <c r="KNZ5" i="24"/>
  <c r="KOA5" i="24"/>
  <c r="KOB5" i="24"/>
  <c r="KOC5" i="24"/>
  <c r="KOD5" i="24"/>
  <c r="KOE5" i="24"/>
  <c r="KOF5" i="24"/>
  <c r="KOG5" i="24"/>
  <c r="KOH5" i="24"/>
  <c r="KOI5" i="24"/>
  <c r="KOJ5" i="24"/>
  <c r="KOK5" i="24"/>
  <c r="KOL5" i="24"/>
  <c r="KOM5" i="24"/>
  <c r="KON5" i="24"/>
  <c r="KOO5" i="24"/>
  <c r="KOP5" i="24"/>
  <c r="KOQ5" i="24"/>
  <c r="KOR5" i="24"/>
  <c r="KOS5" i="24"/>
  <c r="KOT5" i="24"/>
  <c r="KOU5" i="24"/>
  <c r="KOV5" i="24"/>
  <c r="KOW5" i="24"/>
  <c r="KOX5" i="24"/>
  <c r="KOY5" i="24"/>
  <c r="KOZ5" i="24"/>
  <c r="KPA5" i="24"/>
  <c r="KPB5" i="24"/>
  <c r="KPC5" i="24"/>
  <c r="KPD5" i="24"/>
  <c r="KPE5" i="24"/>
  <c r="KPF5" i="24"/>
  <c r="KPG5" i="24"/>
  <c r="KPH5" i="24"/>
  <c r="KPI5" i="24"/>
  <c r="KPJ5" i="24"/>
  <c r="KPK5" i="24"/>
  <c r="KPL5" i="24"/>
  <c r="KPM5" i="24"/>
  <c r="KPN5" i="24"/>
  <c r="KPO5" i="24"/>
  <c r="KPP5" i="24"/>
  <c r="KPQ5" i="24"/>
  <c r="KPR5" i="24"/>
  <c r="KPS5" i="24"/>
  <c r="KPT5" i="24"/>
  <c r="KPU5" i="24"/>
  <c r="KPV5" i="24"/>
  <c r="KPW5" i="24"/>
  <c r="KPX5" i="24"/>
  <c r="KPY5" i="24"/>
  <c r="KPZ5" i="24"/>
  <c r="KQA5" i="24"/>
  <c r="KQB5" i="24"/>
  <c r="KQC5" i="24"/>
  <c r="KQD5" i="24"/>
  <c r="KQE5" i="24"/>
  <c r="KQF5" i="24"/>
  <c r="KQG5" i="24"/>
  <c r="KQH5" i="24"/>
  <c r="KQI5" i="24"/>
  <c r="KQJ5" i="24"/>
  <c r="KQK5" i="24"/>
  <c r="KQL5" i="24"/>
  <c r="KQM5" i="24"/>
  <c r="KQN5" i="24"/>
  <c r="KQO5" i="24"/>
  <c r="KQP5" i="24"/>
  <c r="KQQ5" i="24"/>
  <c r="KQR5" i="24"/>
  <c r="KQS5" i="24"/>
  <c r="KQT5" i="24"/>
  <c r="KQU5" i="24"/>
  <c r="KQV5" i="24"/>
  <c r="KQW5" i="24"/>
  <c r="KQX5" i="24"/>
  <c r="KQY5" i="24"/>
  <c r="KQZ5" i="24"/>
  <c r="KRA5" i="24"/>
  <c r="KRB5" i="24"/>
  <c r="KRC5" i="24"/>
  <c r="KRD5" i="24"/>
  <c r="KRE5" i="24"/>
  <c r="KRF5" i="24"/>
  <c r="KRG5" i="24"/>
  <c r="KRH5" i="24"/>
  <c r="KRI5" i="24"/>
  <c r="KRJ5" i="24"/>
  <c r="KRK5" i="24"/>
  <c r="KRL5" i="24"/>
  <c r="KRM5" i="24"/>
  <c r="KRN5" i="24"/>
  <c r="KRO5" i="24"/>
  <c r="KRP5" i="24"/>
  <c r="KRQ5" i="24"/>
  <c r="KRR5" i="24"/>
  <c r="KRS5" i="24"/>
  <c r="KRT5" i="24"/>
  <c r="KRU5" i="24"/>
  <c r="KRV5" i="24"/>
  <c r="KRW5" i="24"/>
  <c r="KRX5" i="24"/>
  <c r="KRY5" i="24"/>
  <c r="KRZ5" i="24"/>
  <c r="KSA5" i="24"/>
  <c r="KSB5" i="24"/>
  <c r="KSC5" i="24"/>
  <c r="KSD5" i="24"/>
  <c r="KSE5" i="24"/>
  <c r="KSF5" i="24"/>
  <c r="KSG5" i="24"/>
  <c r="KSH5" i="24"/>
  <c r="KSI5" i="24"/>
  <c r="KSJ5" i="24"/>
  <c r="KSK5" i="24"/>
  <c r="KSL5" i="24"/>
  <c r="KSM5" i="24"/>
  <c r="KSN5" i="24"/>
  <c r="KSO5" i="24"/>
  <c r="KSP5" i="24"/>
  <c r="KSQ5" i="24"/>
  <c r="KSR5" i="24"/>
  <c r="KSS5" i="24"/>
  <c r="KST5" i="24"/>
  <c r="KSU5" i="24"/>
  <c r="KSV5" i="24"/>
  <c r="KSW5" i="24"/>
  <c r="KSX5" i="24"/>
  <c r="KSY5" i="24"/>
  <c r="KSZ5" i="24"/>
  <c r="KTA5" i="24"/>
  <c r="KTB5" i="24"/>
  <c r="KTC5" i="24"/>
  <c r="KTD5" i="24"/>
  <c r="KTE5" i="24"/>
  <c r="KTF5" i="24"/>
  <c r="KTG5" i="24"/>
  <c r="KTH5" i="24"/>
  <c r="KTI5" i="24"/>
  <c r="KTJ5" i="24"/>
  <c r="KTK5" i="24"/>
  <c r="KTL5" i="24"/>
  <c r="KTM5" i="24"/>
  <c r="KTN5" i="24"/>
  <c r="KTO5" i="24"/>
  <c r="KTP5" i="24"/>
  <c r="KTQ5" i="24"/>
  <c r="KTR5" i="24"/>
  <c r="KTS5" i="24"/>
  <c r="KTT5" i="24"/>
  <c r="KTU5" i="24"/>
  <c r="KTV5" i="24"/>
  <c r="KTW5" i="24"/>
  <c r="KTX5" i="24"/>
  <c r="KTY5" i="24"/>
  <c r="KTZ5" i="24"/>
  <c r="KUA5" i="24"/>
  <c r="KUB5" i="24"/>
  <c r="KUC5" i="24"/>
  <c r="KUD5" i="24"/>
  <c r="KUE5" i="24"/>
  <c r="KUF5" i="24"/>
  <c r="KUG5" i="24"/>
  <c r="KUH5" i="24"/>
  <c r="KUI5" i="24"/>
  <c r="KUJ5" i="24"/>
  <c r="KUK5" i="24"/>
  <c r="KUL5" i="24"/>
  <c r="KUM5" i="24"/>
  <c r="KUN5" i="24"/>
  <c r="KUO5" i="24"/>
  <c r="KUP5" i="24"/>
  <c r="KUQ5" i="24"/>
  <c r="KUR5" i="24"/>
  <c r="KUS5" i="24"/>
  <c r="KUT5" i="24"/>
  <c r="KUU5" i="24"/>
  <c r="KUV5" i="24"/>
  <c r="KUW5" i="24"/>
  <c r="KUX5" i="24"/>
  <c r="KUY5" i="24"/>
  <c r="KUZ5" i="24"/>
  <c r="KVA5" i="24"/>
  <c r="KVB5" i="24"/>
  <c r="KVC5" i="24"/>
  <c r="KVD5" i="24"/>
  <c r="KVE5" i="24"/>
  <c r="KVF5" i="24"/>
  <c r="KVG5" i="24"/>
  <c r="KVH5" i="24"/>
  <c r="KVI5" i="24"/>
  <c r="KVJ5" i="24"/>
  <c r="KVK5" i="24"/>
  <c r="KVL5" i="24"/>
  <c r="KVM5" i="24"/>
  <c r="KVN5" i="24"/>
  <c r="KVO5" i="24"/>
  <c r="KVP5" i="24"/>
  <c r="KVQ5" i="24"/>
  <c r="KVR5" i="24"/>
  <c r="KVS5" i="24"/>
  <c r="KVT5" i="24"/>
  <c r="KVU5" i="24"/>
  <c r="KVV5" i="24"/>
  <c r="KVW5" i="24"/>
  <c r="KVX5" i="24"/>
  <c r="KVY5" i="24"/>
  <c r="KVZ5" i="24"/>
  <c r="KWA5" i="24"/>
  <c r="KWB5" i="24"/>
  <c r="KWC5" i="24"/>
  <c r="KWD5" i="24"/>
  <c r="KWE5" i="24"/>
  <c r="KWF5" i="24"/>
  <c r="KWG5" i="24"/>
  <c r="KWH5" i="24"/>
  <c r="KWI5" i="24"/>
  <c r="KWJ5" i="24"/>
  <c r="KWK5" i="24"/>
  <c r="KWL5" i="24"/>
  <c r="KWM5" i="24"/>
  <c r="KWN5" i="24"/>
  <c r="KWO5" i="24"/>
  <c r="KWP5" i="24"/>
  <c r="KWQ5" i="24"/>
  <c r="KWR5" i="24"/>
  <c r="KWS5" i="24"/>
  <c r="KWT5" i="24"/>
  <c r="KWU5" i="24"/>
  <c r="KWV5" i="24"/>
  <c r="KWW5" i="24"/>
  <c r="KWX5" i="24"/>
  <c r="KWY5" i="24"/>
  <c r="KWZ5" i="24"/>
  <c r="KXA5" i="24"/>
  <c r="KXB5" i="24"/>
  <c r="KXC5" i="24"/>
  <c r="KXD5" i="24"/>
  <c r="KXE5" i="24"/>
  <c r="KXF5" i="24"/>
  <c r="KXG5" i="24"/>
  <c r="KXH5" i="24"/>
  <c r="KXI5" i="24"/>
  <c r="KXJ5" i="24"/>
  <c r="KXK5" i="24"/>
  <c r="KXL5" i="24"/>
  <c r="KXM5" i="24"/>
  <c r="KXN5" i="24"/>
  <c r="KXO5" i="24"/>
  <c r="KXP5" i="24"/>
  <c r="KXQ5" i="24"/>
  <c r="KXR5" i="24"/>
  <c r="KXS5" i="24"/>
  <c r="KXT5" i="24"/>
  <c r="KXU5" i="24"/>
  <c r="KXV5" i="24"/>
  <c r="KXW5" i="24"/>
  <c r="KXX5" i="24"/>
  <c r="KXY5" i="24"/>
  <c r="KXZ5" i="24"/>
  <c r="KYA5" i="24"/>
  <c r="KYB5" i="24"/>
  <c r="KYC5" i="24"/>
  <c r="KYD5" i="24"/>
  <c r="KYE5" i="24"/>
  <c r="KYF5" i="24"/>
  <c r="KYG5" i="24"/>
  <c r="KYH5" i="24"/>
  <c r="KYI5" i="24"/>
  <c r="KYJ5" i="24"/>
  <c r="KYK5" i="24"/>
  <c r="KYL5" i="24"/>
  <c r="KYM5" i="24"/>
  <c r="KYN5" i="24"/>
  <c r="KYO5" i="24"/>
  <c r="KYP5" i="24"/>
  <c r="KYQ5" i="24"/>
  <c r="KYR5" i="24"/>
  <c r="KYS5" i="24"/>
  <c r="KYT5" i="24"/>
  <c r="KYU5" i="24"/>
  <c r="KYV5" i="24"/>
  <c r="KYW5" i="24"/>
  <c r="KYX5" i="24"/>
  <c r="KYY5" i="24"/>
  <c r="KYZ5" i="24"/>
  <c r="KZA5" i="24"/>
  <c r="KZB5" i="24"/>
  <c r="KZC5" i="24"/>
  <c r="KZD5" i="24"/>
  <c r="KZE5" i="24"/>
  <c r="KZF5" i="24"/>
  <c r="KZG5" i="24"/>
  <c r="KZH5" i="24"/>
  <c r="KZI5" i="24"/>
  <c r="KZJ5" i="24"/>
  <c r="KZK5" i="24"/>
  <c r="KZL5" i="24"/>
  <c r="KZM5" i="24"/>
  <c r="KZN5" i="24"/>
  <c r="KZO5" i="24"/>
  <c r="KZP5" i="24"/>
  <c r="KZQ5" i="24"/>
  <c r="KZR5" i="24"/>
  <c r="KZS5" i="24"/>
  <c r="KZT5" i="24"/>
  <c r="KZU5" i="24"/>
  <c r="KZV5" i="24"/>
  <c r="KZW5" i="24"/>
  <c r="KZX5" i="24"/>
  <c r="KZY5" i="24"/>
  <c r="KZZ5" i="24"/>
  <c r="LAA5" i="24"/>
  <c r="LAB5" i="24"/>
  <c r="LAC5" i="24"/>
  <c r="LAD5" i="24"/>
  <c r="LAE5" i="24"/>
  <c r="LAF5" i="24"/>
  <c r="LAG5" i="24"/>
  <c r="LAH5" i="24"/>
  <c r="LAI5" i="24"/>
  <c r="LAJ5" i="24"/>
  <c r="LAK5" i="24"/>
  <c r="LAL5" i="24"/>
  <c r="LAM5" i="24"/>
  <c r="LAN5" i="24"/>
  <c r="LAO5" i="24"/>
  <c r="LAP5" i="24"/>
  <c r="LAQ5" i="24"/>
  <c r="LAR5" i="24"/>
  <c r="LAS5" i="24"/>
  <c r="LAT5" i="24"/>
  <c r="LAU5" i="24"/>
  <c r="LAV5" i="24"/>
  <c r="LAW5" i="24"/>
  <c r="LAX5" i="24"/>
  <c r="LAY5" i="24"/>
  <c r="LAZ5" i="24"/>
  <c r="LBA5" i="24"/>
  <c r="LBB5" i="24"/>
  <c r="LBC5" i="24"/>
  <c r="LBD5" i="24"/>
  <c r="LBE5" i="24"/>
  <c r="LBF5" i="24"/>
  <c r="LBG5" i="24"/>
  <c r="LBH5" i="24"/>
  <c r="LBI5" i="24"/>
  <c r="LBJ5" i="24"/>
  <c r="LBK5" i="24"/>
  <c r="LBL5" i="24"/>
  <c r="LBM5" i="24"/>
  <c r="LBN5" i="24"/>
  <c r="LBO5" i="24"/>
  <c r="LBP5" i="24"/>
  <c r="LBQ5" i="24"/>
  <c r="LBR5" i="24"/>
  <c r="LBS5" i="24"/>
  <c r="LBT5" i="24"/>
  <c r="LBU5" i="24"/>
  <c r="LBV5" i="24"/>
  <c r="LBW5" i="24"/>
  <c r="LBX5" i="24"/>
  <c r="LBY5" i="24"/>
  <c r="LBZ5" i="24"/>
  <c r="LCA5" i="24"/>
  <c r="LCB5" i="24"/>
  <c r="LCC5" i="24"/>
  <c r="LCD5" i="24"/>
  <c r="LCE5" i="24"/>
  <c r="LCF5" i="24"/>
  <c r="LCG5" i="24"/>
  <c r="LCH5" i="24"/>
  <c r="LCI5" i="24"/>
  <c r="LCJ5" i="24"/>
  <c r="LCK5" i="24"/>
  <c r="LCL5" i="24"/>
  <c r="LCM5" i="24"/>
  <c r="LCN5" i="24"/>
  <c r="LCO5" i="24"/>
  <c r="LCP5" i="24"/>
  <c r="LCQ5" i="24"/>
  <c r="LCR5" i="24"/>
  <c r="LCS5" i="24"/>
  <c r="LCT5" i="24"/>
  <c r="LCU5" i="24"/>
  <c r="LCV5" i="24"/>
  <c r="LCW5" i="24"/>
  <c r="LCX5" i="24"/>
  <c r="LCY5" i="24"/>
  <c r="LCZ5" i="24"/>
  <c r="LDA5" i="24"/>
  <c r="LDB5" i="24"/>
  <c r="LDC5" i="24"/>
  <c r="LDD5" i="24"/>
  <c r="LDE5" i="24"/>
  <c r="LDF5" i="24"/>
  <c r="LDG5" i="24"/>
  <c r="LDH5" i="24"/>
  <c r="LDI5" i="24"/>
  <c r="LDJ5" i="24"/>
  <c r="LDK5" i="24"/>
  <c r="LDL5" i="24"/>
  <c r="LDM5" i="24"/>
  <c r="LDN5" i="24"/>
  <c r="LDO5" i="24"/>
  <c r="LDP5" i="24"/>
  <c r="LDQ5" i="24"/>
  <c r="LDR5" i="24"/>
  <c r="LDS5" i="24"/>
  <c r="LDT5" i="24"/>
  <c r="LDU5" i="24"/>
  <c r="LDV5" i="24"/>
  <c r="LDW5" i="24"/>
  <c r="LDX5" i="24"/>
  <c r="LDY5" i="24"/>
  <c r="LDZ5" i="24"/>
  <c r="LEA5" i="24"/>
  <c r="LEB5" i="24"/>
  <c r="LEC5" i="24"/>
  <c r="LED5" i="24"/>
  <c r="LEE5" i="24"/>
  <c r="LEF5" i="24"/>
  <c r="LEG5" i="24"/>
  <c r="LEH5" i="24"/>
  <c r="LEI5" i="24"/>
  <c r="LEJ5" i="24"/>
  <c r="LEK5" i="24"/>
  <c r="LEL5" i="24"/>
  <c r="LEM5" i="24"/>
  <c r="LEN5" i="24"/>
  <c r="LEO5" i="24"/>
  <c r="LEP5" i="24"/>
  <c r="LEQ5" i="24"/>
  <c r="LER5" i="24"/>
  <c r="LES5" i="24"/>
  <c r="LET5" i="24"/>
  <c r="LEU5" i="24"/>
  <c r="LEV5" i="24"/>
  <c r="LEW5" i="24"/>
  <c r="LEX5" i="24"/>
  <c r="LEY5" i="24"/>
  <c r="LEZ5" i="24"/>
  <c r="LFA5" i="24"/>
  <c r="LFB5" i="24"/>
  <c r="LFC5" i="24"/>
  <c r="LFD5" i="24"/>
  <c r="LFE5" i="24"/>
  <c r="LFF5" i="24"/>
  <c r="LFG5" i="24"/>
  <c r="LFH5" i="24"/>
  <c r="LFI5" i="24"/>
  <c r="LFJ5" i="24"/>
  <c r="LFK5" i="24"/>
  <c r="LFL5" i="24"/>
  <c r="LFM5" i="24"/>
  <c r="LFN5" i="24"/>
  <c r="LFO5" i="24"/>
  <c r="LFP5" i="24"/>
  <c r="LFQ5" i="24"/>
  <c r="LFR5" i="24"/>
  <c r="LFS5" i="24"/>
  <c r="LFT5" i="24"/>
  <c r="LFU5" i="24"/>
  <c r="LFV5" i="24"/>
  <c r="LFW5" i="24"/>
  <c r="LFX5" i="24"/>
  <c r="LFY5" i="24"/>
  <c r="LFZ5" i="24"/>
  <c r="LGA5" i="24"/>
  <c r="LGB5" i="24"/>
  <c r="LGC5" i="24"/>
  <c r="LGD5" i="24"/>
  <c r="LGE5" i="24"/>
  <c r="LGF5" i="24"/>
  <c r="LGG5" i="24"/>
  <c r="LGH5" i="24"/>
  <c r="LGI5" i="24"/>
  <c r="LGJ5" i="24"/>
  <c r="LGK5" i="24"/>
  <c r="LGL5" i="24"/>
  <c r="LGM5" i="24"/>
  <c r="LGN5" i="24"/>
  <c r="LGO5" i="24"/>
  <c r="LGP5" i="24"/>
  <c r="LGQ5" i="24"/>
  <c r="LGR5" i="24"/>
  <c r="LGS5" i="24"/>
  <c r="LGT5" i="24"/>
  <c r="LGU5" i="24"/>
  <c r="LGV5" i="24"/>
  <c r="LGW5" i="24"/>
  <c r="LGX5" i="24"/>
  <c r="LGY5" i="24"/>
  <c r="LGZ5" i="24"/>
  <c r="LHA5" i="24"/>
  <c r="LHB5" i="24"/>
  <c r="LHC5" i="24"/>
  <c r="LHD5" i="24"/>
  <c r="LHE5" i="24"/>
  <c r="LHF5" i="24"/>
  <c r="LHG5" i="24"/>
  <c r="LHH5" i="24"/>
  <c r="LHI5" i="24"/>
  <c r="LHJ5" i="24"/>
  <c r="LHK5" i="24"/>
  <c r="LHL5" i="24"/>
  <c r="LHM5" i="24"/>
  <c r="LHN5" i="24"/>
  <c r="LHO5" i="24"/>
  <c r="LHP5" i="24"/>
  <c r="LHQ5" i="24"/>
  <c r="LHR5" i="24"/>
  <c r="LHS5" i="24"/>
  <c r="LHT5" i="24"/>
  <c r="LHU5" i="24"/>
  <c r="LHV5" i="24"/>
  <c r="LHW5" i="24"/>
  <c r="LHX5" i="24"/>
  <c r="LHY5" i="24"/>
  <c r="LHZ5" i="24"/>
  <c r="LIA5" i="24"/>
  <c r="LIB5" i="24"/>
  <c r="LIC5" i="24"/>
  <c r="LID5" i="24"/>
  <c r="LIE5" i="24"/>
  <c r="LIF5" i="24"/>
  <c r="LIG5" i="24"/>
  <c r="LIH5" i="24"/>
  <c r="LII5" i="24"/>
  <c r="LIJ5" i="24"/>
  <c r="LIK5" i="24"/>
  <c r="LIL5" i="24"/>
  <c r="LIM5" i="24"/>
  <c r="LIN5" i="24"/>
  <c r="LIO5" i="24"/>
  <c r="LIP5" i="24"/>
  <c r="LIQ5" i="24"/>
  <c r="LIR5" i="24"/>
  <c r="LIS5" i="24"/>
  <c r="LIT5" i="24"/>
  <c r="LIU5" i="24"/>
  <c r="LIV5" i="24"/>
  <c r="LIW5" i="24"/>
  <c r="LIX5" i="24"/>
  <c r="LIY5" i="24"/>
  <c r="LIZ5" i="24"/>
  <c r="LJA5" i="24"/>
  <c r="LJB5" i="24"/>
  <c r="LJC5" i="24"/>
  <c r="LJD5" i="24"/>
  <c r="LJE5" i="24"/>
  <c r="LJF5" i="24"/>
  <c r="LJG5" i="24"/>
  <c r="LJH5" i="24"/>
  <c r="LJI5" i="24"/>
  <c r="LJJ5" i="24"/>
  <c r="LJK5" i="24"/>
  <c r="LJL5" i="24"/>
  <c r="LJM5" i="24"/>
  <c r="LJN5" i="24"/>
  <c r="LJO5" i="24"/>
  <c r="LJP5" i="24"/>
  <c r="LJQ5" i="24"/>
  <c r="LJR5" i="24"/>
  <c r="LJS5" i="24"/>
  <c r="LJT5" i="24"/>
  <c r="LJU5" i="24"/>
  <c r="LJV5" i="24"/>
  <c r="LJW5" i="24"/>
  <c r="LJX5" i="24"/>
  <c r="LJY5" i="24"/>
  <c r="LJZ5" i="24"/>
  <c r="LKA5" i="24"/>
  <c r="LKB5" i="24"/>
  <c r="LKC5" i="24"/>
  <c r="LKD5" i="24"/>
  <c r="LKE5" i="24"/>
  <c r="LKF5" i="24"/>
  <c r="LKG5" i="24"/>
  <c r="LKH5" i="24"/>
  <c r="LKI5" i="24"/>
  <c r="LKJ5" i="24"/>
  <c r="LKK5" i="24"/>
  <c r="LKL5" i="24"/>
  <c r="LKM5" i="24"/>
  <c r="LKN5" i="24"/>
  <c r="LKO5" i="24"/>
  <c r="LKP5" i="24"/>
  <c r="LKQ5" i="24"/>
  <c r="LKR5" i="24"/>
  <c r="LKS5" i="24"/>
  <c r="LKT5" i="24"/>
  <c r="LKU5" i="24"/>
  <c r="LKV5" i="24"/>
  <c r="LKW5" i="24"/>
  <c r="LKX5" i="24"/>
  <c r="LKY5" i="24"/>
  <c r="LKZ5" i="24"/>
  <c r="LLA5" i="24"/>
  <c r="LLB5" i="24"/>
  <c r="LLC5" i="24"/>
  <c r="LLD5" i="24"/>
  <c r="LLE5" i="24"/>
  <c r="LLF5" i="24"/>
  <c r="LLG5" i="24"/>
  <c r="LLH5" i="24"/>
  <c r="LLI5" i="24"/>
  <c r="LLJ5" i="24"/>
  <c r="LLK5" i="24"/>
  <c r="LLL5" i="24"/>
  <c r="LLM5" i="24"/>
  <c r="LLN5" i="24"/>
  <c r="LLO5" i="24"/>
  <c r="LLP5" i="24"/>
  <c r="LLQ5" i="24"/>
  <c r="LLR5" i="24"/>
  <c r="LLS5" i="24"/>
  <c r="LLT5" i="24"/>
  <c r="LLU5" i="24"/>
  <c r="LLV5" i="24"/>
  <c r="LLW5" i="24"/>
  <c r="LLX5" i="24"/>
  <c r="LLY5" i="24"/>
  <c r="LLZ5" i="24"/>
  <c r="LMA5" i="24"/>
  <c r="LMB5" i="24"/>
  <c r="LMC5" i="24"/>
  <c r="LMD5" i="24"/>
  <c r="LME5" i="24"/>
  <c r="LMF5" i="24"/>
  <c r="LMG5" i="24"/>
  <c r="LMH5" i="24"/>
  <c r="LMI5" i="24"/>
  <c r="LMJ5" i="24"/>
  <c r="LMK5" i="24"/>
  <c r="LML5" i="24"/>
  <c r="LMM5" i="24"/>
  <c r="LMN5" i="24"/>
  <c r="LMO5" i="24"/>
  <c r="LMP5" i="24"/>
  <c r="LMQ5" i="24"/>
  <c r="LMR5" i="24"/>
  <c r="LMS5" i="24"/>
  <c r="LMT5" i="24"/>
  <c r="LMU5" i="24"/>
  <c r="LMV5" i="24"/>
  <c r="LMW5" i="24"/>
  <c r="LMX5" i="24"/>
  <c r="LMY5" i="24"/>
  <c r="LMZ5" i="24"/>
  <c r="LNA5" i="24"/>
  <c r="LNB5" i="24"/>
  <c r="LNC5" i="24"/>
  <c r="LND5" i="24"/>
  <c r="LNE5" i="24"/>
  <c r="LNF5" i="24"/>
  <c r="LNG5" i="24"/>
  <c r="LNH5" i="24"/>
  <c r="LNI5" i="24"/>
  <c r="LNJ5" i="24"/>
  <c r="LNK5" i="24"/>
  <c r="LNL5" i="24"/>
  <c r="LNM5" i="24"/>
  <c r="LNN5" i="24"/>
  <c r="LNO5" i="24"/>
  <c r="LNP5" i="24"/>
  <c r="LNQ5" i="24"/>
  <c r="LNR5" i="24"/>
  <c r="LNS5" i="24"/>
  <c r="LNT5" i="24"/>
  <c r="LNU5" i="24"/>
  <c r="LNV5" i="24"/>
  <c r="LNW5" i="24"/>
  <c r="LNX5" i="24"/>
  <c r="LNY5" i="24"/>
  <c r="LNZ5" i="24"/>
  <c r="LOA5" i="24"/>
  <c r="LOB5" i="24"/>
  <c r="LOC5" i="24"/>
  <c r="LOD5" i="24"/>
  <c r="LOE5" i="24"/>
  <c r="LOF5" i="24"/>
  <c r="LOG5" i="24"/>
  <c r="LOH5" i="24"/>
  <c r="LOI5" i="24"/>
  <c r="LOJ5" i="24"/>
  <c r="LOK5" i="24"/>
  <c r="LOL5" i="24"/>
  <c r="LOM5" i="24"/>
  <c r="LON5" i="24"/>
  <c r="LOO5" i="24"/>
  <c r="LOP5" i="24"/>
  <c r="LOQ5" i="24"/>
  <c r="LOR5" i="24"/>
  <c r="LOS5" i="24"/>
  <c r="LOT5" i="24"/>
  <c r="LOU5" i="24"/>
  <c r="LOV5" i="24"/>
  <c r="LOW5" i="24"/>
  <c r="LOX5" i="24"/>
  <c r="LOY5" i="24"/>
  <c r="LOZ5" i="24"/>
  <c r="LPA5" i="24"/>
  <c r="LPB5" i="24"/>
  <c r="LPC5" i="24"/>
  <c r="LPD5" i="24"/>
  <c r="LPE5" i="24"/>
  <c r="LPF5" i="24"/>
  <c r="LPG5" i="24"/>
  <c r="LPH5" i="24"/>
  <c r="LPI5" i="24"/>
  <c r="LPJ5" i="24"/>
  <c r="LPK5" i="24"/>
  <c r="LPL5" i="24"/>
  <c r="LPM5" i="24"/>
  <c r="LPN5" i="24"/>
  <c r="LPO5" i="24"/>
  <c r="LPP5" i="24"/>
  <c r="LPQ5" i="24"/>
  <c r="LPR5" i="24"/>
  <c r="LPS5" i="24"/>
  <c r="LPT5" i="24"/>
  <c r="LPU5" i="24"/>
  <c r="LPV5" i="24"/>
  <c r="LPW5" i="24"/>
  <c r="LPX5" i="24"/>
  <c r="LPY5" i="24"/>
  <c r="LPZ5" i="24"/>
  <c r="LQA5" i="24"/>
  <c r="LQB5" i="24"/>
  <c r="LQC5" i="24"/>
  <c r="LQD5" i="24"/>
  <c r="LQE5" i="24"/>
  <c r="LQF5" i="24"/>
  <c r="LQG5" i="24"/>
  <c r="LQH5" i="24"/>
  <c r="LQI5" i="24"/>
  <c r="LQJ5" i="24"/>
  <c r="LQK5" i="24"/>
  <c r="LQL5" i="24"/>
  <c r="LQM5" i="24"/>
  <c r="LQN5" i="24"/>
  <c r="LQO5" i="24"/>
  <c r="LQP5" i="24"/>
  <c r="LQQ5" i="24"/>
  <c r="LQR5" i="24"/>
  <c r="LQS5" i="24"/>
  <c r="LQT5" i="24"/>
  <c r="LQU5" i="24"/>
  <c r="LQV5" i="24"/>
  <c r="LQW5" i="24"/>
  <c r="LQX5" i="24"/>
  <c r="LQY5" i="24"/>
  <c r="LQZ5" i="24"/>
  <c r="LRA5" i="24"/>
  <c r="LRB5" i="24"/>
  <c r="LRC5" i="24"/>
  <c r="LRD5" i="24"/>
  <c r="LRE5" i="24"/>
  <c r="LRF5" i="24"/>
  <c r="LRG5" i="24"/>
  <c r="LRH5" i="24"/>
  <c r="LRI5" i="24"/>
  <c r="LRJ5" i="24"/>
  <c r="LRK5" i="24"/>
  <c r="LRL5" i="24"/>
  <c r="LRM5" i="24"/>
  <c r="LRN5" i="24"/>
  <c r="LRO5" i="24"/>
  <c r="LRP5" i="24"/>
  <c r="LRQ5" i="24"/>
  <c r="LRR5" i="24"/>
  <c r="LRS5" i="24"/>
  <c r="LRT5" i="24"/>
  <c r="LRU5" i="24"/>
  <c r="LRV5" i="24"/>
  <c r="LRW5" i="24"/>
  <c r="LRX5" i="24"/>
  <c r="LRY5" i="24"/>
  <c r="LRZ5" i="24"/>
  <c r="LSA5" i="24"/>
  <c r="LSB5" i="24"/>
  <c r="LSC5" i="24"/>
  <c r="LSD5" i="24"/>
  <c r="LSE5" i="24"/>
  <c r="LSF5" i="24"/>
  <c r="LSG5" i="24"/>
  <c r="LSH5" i="24"/>
  <c r="LSI5" i="24"/>
  <c r="LSJ5" i="24"/>
  <c r="LSK5" i="24"/>
  <c r="LSL5" i="24"/>
  <c r="LSM5" i="24"/>
  <c r="LSN5" i="24"/>
  <c r="LSO5" i="24"/>
  <c r="LSP5" i="24"/>
  <c r="LSQ5" i="24"/>
  <c r="LSR5" i="24"/>
  <c r="LSS5" i="24"/>
  <c r="LST5" i="24"/>
  <c r="LSU5" i="24"/>
  <c r="LSV5" i="24"/>
  <c r="LSW5" i="24"/>
  <c r="LSX5" i="24"/>
  <c r="LSY5" i="24"/>
  <c r="LSZ5" i="24"/>
  <c r="LTA5" i="24"/>
  <c r="LTB5" i="24"/>
  <c r="LTC5" i="24"/>
  <c r="LTD5" i="24"/>
  <c r="LTE5" i="24"/>
  <c r="LTF5" i="24"/>
  <c r="LTG5" i="24"/>
  <c r="LTH5" i="24"/>
  <c r="LTI5" i="24"/>
  <c r="LTJ5" i="24"/>
  <c r="LTK5" i="24"/>
  <c r="LTL5" i="24"/>
  <c r="LTM5" i="24"/>
  <c r="LTN5" i="24"/>
  <c r="LTO5" i="24"/>
  <c r="LTP5" i="24"/>
  <c r="LTQ5" i="24"/>
  <c r="LTR5" i="24"/>
  <c r="LTS5" i="24"/>
  <c r="LTT5" i="24"/>
  <c r="LTU5" i="24"/>
  <c r="LTV5" i="24"/>
  <c r="LTW5" i="24"/>
  <c r="LTX5" i="24"/>
  <c r="LTY5" i="24"/>
  <c r="LTZ5" i="24"/>
  <c r="LUA5" i="24"/>
  <c r="LUB5" i="24"/>
  <c r="LUC5" i="24"/>
  <c r="LUD5" i="24"/>
  <c r="LUE5" i="24"/>
  <c r="LUF5" i="24"/>
  <c r="LUG5" i="24"/>
  <c r="LUH5" i="24"/>
  <c r="LUI5" i="24"/>
  <c r="LUJ5" i="24"/>
  <c r="LUK5" i="24"/>
  <c r="LUL5" i="24"/>
  <c r="LUM5" i="24"/>
  <c r="LUN5" i="24"/>
  <c r="LUO5" i="24"/>
  <c r="LUP5" i="24"/>
  <c r="LUQ5" i="24"/>
  <c r="LUR5" i="24"/>
  <c r="LUS5" i="24"/>
  <c r="LUT5" i="24"/>
  <c r="LUU5" i="24"/>
  <c r="LUV5" i="24"/>
  <c r="LUW5" i="24"/>
  <c r="LUX5" i="24"/>
  <c r="LUY5" i="24"/>
  <c r="LUZ5" i="24"/>
  <c r="LVA5" i="24"/>
  <c r="LVB5" i="24"/>
  <c r="LVC5" i="24"/>
  <c r="LVD5" i="24"/>
  <c r="LVE5" i="24"/>
  <c r="LVF5" i="24"/>
  <c r="LVG5" i="24"/>
  <c r="LVH5" i="24"/>
  <c r="LVI5" i="24"/>
  <c r="LVJ5" i="24"/>
  <c r="LVK5" i="24"/>
  <c r="LVL5" i="24"/>
  <c r="LVM5" i="24"/>
  <c r="LVN5" i="24"/>
  <c r="LVO5" i="24"/>
  <c r="LVP5" i="24"/>
  <c r="LVQ5" i="24"/>
  <c r="LVR5" i="24"/>
  <c r="LVS5" i="24"/>
  <c r="LVT5" i="24"/>
  <c r="LVU5" i="24"/>
  <c r="LVV5" i="24"/>
  <c r="LVW5" i="24"/>
  <c r="LVX5" i="24"/>
  <c r="LVY5" i="24"/>
  <c r="LVZ5" i="24"/>
  <c r="LWA5" i="24"/>
  <c r="LWB5" i="24"/>
  <c r="LWC5" i="24"/>
  <c r="LWD5" i="24"/>
  <c r="LWE5" i="24"/>
  <c r="LWF5" i="24"/>
  <c r="LWG5" i="24"/>
  <c r="LWH5" i="24"/>
  <c r="LWI5" i="24"/>
  <c r="LWJ5" i="24"/>
  <c r="LWK5" i="24"/>
  <c r="LWL5" i="24"/>
  <c r="LWM5" i="24"/>
  <c r="LWN5" i="24"/>
  <c r="LWO5" i="24"/>
  <c r="LWP5" i="24"/>
  <c r="LWQ5" i="24"/>
  <c r="LWR5" i="24"/>
  <c r="LWS5" i="24"/>
  <c r="LWT5" i="24"/>
  <c r="LWU5" i="24"/>
  <c r="LWV5" i="24"/>
  <c r="LWW5" i="24"/>
  <c r="LWX5" i="24"/>
  <c r="LWY5" i="24"/>
  <c r="LWZ5" i="24"/>
  <c r="LXA5" i="24"/>
  <c r="LXB5" i="24"/>
  <c r="LXC5" i="24"/>
  <c r="LXD5" i="24"/>
  <c r="LXE5" i="24"/>
  <c r="LXF5" i="24"/>
  <c r="LXG5" i="24"/>
  <c r="LXH5" i="24"/>
  <c r="LXI5" i="24"/>
  <c r="LXJ5" i="24"/>
  <c r="LXK5" i="24"/>
  <c r="LXL5" i="24"/>
  <c r="LXM5" i="24"/>
  <c r="LXN5" i="24"/>
  <c r="LXO5" i="24"/>
  <c r="LXP5" i="24"/>
  <c r="LXQ5" i="24"/>
  <c r="LXR5" i="24"/>
  <c r="LXS5" i="24"/>
  <c r="LXT5" i="24"/>
  <c r="LXU5" i="24"/>
  <c r="LXV5" i="24"/>
  <c r="LXW5" i="24"/>
  <c r="LXX5" i="24"/>
  <c r="LXY5" i="24"/>
  <c r="LXZ5" i="24"/>
  <c r="LYA5" i="24"/>
  <c r="LYB5" i="24"/>
  <c r="LYC5" i="24"/>
  <c r="LYD5" i="24"/>
  <c r="LYE5" i="24"/>
  <c r="LYF5" i="24"/>
  <c r="LYG5" i="24"/>
  <c r="LYH5" i="24"/>
  <c r="LYI5" i="24"/>
  <c r="LYJ5" i="24"/>
  <c r="LYK5" i="24"/>
  <c r="LYL5" i="24"/>
  <c r="LYM5" i="24"/>
  <c r="LYN5" i="24"/>
  <c r="LYO5" i="24"/>
  <c r="LYP5" i="24"/>
  <c r="LYQ5" i="24"/>
  <c r="LYR5" i="24"/>
  <c r="LYS5" i="24"/>
  <c r="LYT5" i="24"/>
  <c r="LYU5" i="24"/>
  <c r="LYV5" i="24"/>
  <c r="LYW5" i="24"/>
  <c r="LYX5" i="24"/>
  <c r="LYY5" i="24"/>
  <c r="LYZ5" i="24"/>
  <c r="LZA5" i="24"/>
  <c r="LZB5" i="24"/>
  <c r="LZC5" i="24"/>
  <c r="LZD5" i="24"/>
  <c r="LZE5" i="24"/>
  <c r="LZF5" i="24"/>
  <c r="LZG5" i="24"/>
  <c r="LZH5" i="24"/>
  <c r="LZI5" i="24"/>
  <c r="LZJ5" i="24"/>
  <c r="LZK5" i="24"/>
  <c r="LZL5" i="24"/>
  <c r="LZM5" i="24"/>
  <c r="LZN5" i="24"/>
  <c r="LZO5" i="24"/>
  <c r="LZP5" i="24"/>
  <c r="LZQ5" i="24"/>
  <c r="LZR5" i="24"/>
  <c r="LZS5" i="24"/>
  <c r="LZT5" i="24"/>
  <c r="LZU5" i="24"/>
  <c r="LZV5" i="24"/>
  <c r="LZW5" i="24"/>
  <c r="LZX5" i="24"/>
  <c r="LZY5" i="24"/>
  <c r="LZZ5" i="24"/>
  <c r="MAA5" i="24"/>
  <c r="MAB5" i="24"/>
  <c r="MAC5" i="24"/>
  <c r="MAD5" i="24"/>
  <c r="MAE5" i="24"/>
  <c r="MAF5" i="24"/>
  <c r="MAG5" i="24"/>
  <c r="MAH5" i="24"/>
  <c r="MAI5" i="24"/>
  <c r="MAJ5" i="24"/>
  <c r="MAK5" i="24"/>
  <c r="MAL5" i="24"/>
  <c r="MAM5" i="24"/>
  <c r="MAN5" i="24"/>
  <c r="MAO5" i="24"/>
  <c r="MAP5" i="24"/>
  <c r="MAQ5" i="24"/>
  <c r="MAR5" i="24"/>
  <c r="MAS5" i="24"/>
  <c r="MAT5" i="24"/>
  <c r="MAU5" i="24"/>
  <c r="MAV5" i="24"/>
  <c r="MAW5" i="24"/>
  <c r="MAX5" i="24"/>
  <c r="MAY5" i="24"/>
  <c r="MAZ5" i="24"/>
  <c r="MBA5" i="24"/>
  <c r="MBB5" i="24"/>
  <c r="MBC5" i="24"/>
  <c r="MBD5" i="24"/>
  <c r="MBE5" i="24"/>
  <c r="MBF5" i="24"/>
  <c r="MBG5" i="24"/>
  <c r="MBH5" i="24"/>
  <c r="MBI5" i="24"/>
  <c r="MBJ5" i="24"/>
  <c r="MBK5" i="24"/>
  <c r="MBL5" i="24"/>
  <c r="MBM5" i="24"/>
  <c r="MBN5" i="24"/>
  <c r="MBO5" i="24"/>
  <c r="MBP5" i="24"/>
  <c r="MBQ5" i="24"/>
  <c r="MBR5" i="24"/>
  <c r="MBS5" i="24"/>
  <c r="MBT5" i="24"/>
  <c r="MBU5" i="24"/>
  <c r="MBV5" i="24"/>
  <c r="MBW5" i="24"/>
  <c r="MBX5" i="24"/>
  <c r="MBY5" i="24"/>
  <c r="MBZ5" i="24"/>
  <c r="MCA5" i="24"/>
  <c r="MCB5" i="24"/>
  <c r="MCC5" i="24"/>
  <c r="MCD5" i="24"/>
  <c r="MCE5" i="24"/>
  <c r="MCF5" i="24"/>
  <c r="MCG5" i="24"/>
  <c r="MCH5" i="24"/>
  <c r="MCI5" i="24"/>
  <c r="MCJ5" i="24"/>
  <c r="MCK5" i="24"/>
  <c r="MCL5" i="24"/>
  <c r="MCM5" i="24"/>
  <c r="MCN5" i="24"/>
  <c r="MCO5" i="24"/>
  <c r="MCP5" i="24"/>
  <c r="MCQ5" i="24"/>
  <c r="MCR5" i="24"/>
  <c r="MCS5" i="24"/>
  <c r="MCT5" i="24"/>
  <c r="MCU5" i="24"/>
  <c r="MCV5" i="24"/>
  <c r="MCW5" i="24"/>
  <c r="MCX5" i="24"/>
  <c r="MCY5" i="24"/>
  <c r="MCZ5" i="24"/>
  <c r="MDA5" i="24"/>
  <c r="MDB5" i="24"/>
  <c r="MDC5" i="24"/>
  <c r="MDD5" i="24"/>
  <c r="MDE5" i="24"/>
  <c r="MDF5" i="24"/>
  <c r="MDG5" i="24"/>
  <c r="MDH5" i="24"/>
  <c r="MDI5" i="24"/>
  <c r="MDJ5" i="24"/>
  <c r="MDK5" i="24"/>
  <c r="MDL5" i="24"/>
  <c r="MDM5" i="24"/>
  <c r="MDN5" i="24"/>
  <c r="MDO5" i="24"/>
  <c r="MDP5" i="24"/>
  <c r="MDQ5" i="24"/>
  <c r="MDR5" i="24"/>
  <c r="MDS5" i="24"/>
  <c r="MDT5" i="24"/>
  <c r="MDU5" i="24"/>
  <c r="MDV5" i="24"/>
  <c r="MDW5" i="24"/>
  <c r="MDX5" i="24"/>
  <c r="MDY5" i="24"/>
  <c r="MDZ5" i="24"/>
  <c r="MEA5" i="24"/>
  <c r="MEB5" i="24"/>
  <c r="MEC5" i="24"/>
  <c r="MED5" i="24"/>
  <c r="MEE5" i="24"/>
  <c r="MEF5" i="24"/>
  <c r="MEG5" i="24"/>
  <c r="MEH5" i="24"/>
  <c r="MEI5" i="24"/>
  <c r="MEJ5" i="24"/>
  <c r="MEK5" i="24"/>
  <c r="MEL5" i="24"/>
  <c r="MEM5" i="24"/>
  <c r="MEN5" i="24"/>
  <c r="MEO5" i="24"/>
  <c r="MEP5" i="24"/>
  <c r="MEQ5" i="24"/>
  <c r="MER5" i="24"/>
  <c r="MES5" i="24"/>
  <c r="MET5" i="24"/>
  <c r="MEU5" i="24"/>
  <c r="MEV5" i="24"/>
  <c r="MEW5" i="24"/>
  <c r="MEX5" i="24"/>
  <c r="MEY5" i="24"/>
  <c r="MEZ5" i="24"/>
  <c r="MFA5" i="24"/>
  <c r="MFB5" i="24"/>
  <c r="MFC5" i="24"/>
  <c r="MFD5" i="24"/>
  <c r="MFE5" i="24"/>
  <c r="MFF5" i="24"/>
  <c r="MFG5" i="24"/>
  <c r="MFH5" i="24"/>
  <c r="MFI5" i="24"/>
  <c r="MFJ5" i="24"/>
  <c r="MFK5" i="24"/>
  <c r="MFL5" i="24"/>
  <c r="MFM5" i="24"/>
  <c r="MFN5" i="24"/>
  <c r="MFO5" i="24"/>
  <c r="MFP5" i="24"/>
  <c r="MFQ5" i="24"/>
  <c r="MFR5" i="24"/>
  <c r="MFS5" i="24"/>
  <c r="MFT5" i="24"/>
  <c r="MFU5" i="24"/>
  <c r="MFV5" i="24"/>
  <c r="MFW5" i="24"/>
  <c r="MFX5" i="24"/>
  <c r="MFY5" i="24"/>
  <c r="MFZ5" i="24"/>
  <c r="MGA5" i="24"/>
  <c r="MGB5" i="24"/>
  <c r="MGC5" i="24"/>
  <c r="MGD5" i="24"/>
  <c r="MGE5" i="24"/>
  <c r="MGF5" i="24"/>
  <c r="MGG5" i="24"/>
  <c r="MGH5" i="24"/>
  <c r="MGI5" i="24"/>
  <c r="MGJ5" i="24"/>
  <c r="MGK5" i="24"/>
  <c r="MGL5" i="24"/>
  <c r="MGM5" i="24"/>
  <c r="MGN5" i="24"/>
  <c r="MGO5" i="24"/>
  <c r="MGP5" i="24"/>
  <c r="MGQ5" i="24"/>
  <c r="MGR5" i="24"/>
  <c r="MGS5" i="24"/>
  <c r="MGT5" i="24"/>
  <c r="MGU5" i="24"/>
  <c r="MGV5" i="24"/>
  <c r="MGW5" i="24"/>
  <c r="MGX5" i="24"/>
  <c r="MGY5" i="24"/>
  <c r="MGZ5" i="24"/>
  <c r="MHA5" i="24"/>
  <c r="MHB5" i="24"/>
  <c r="MHC5" i="24"/>
  <c r="MHD5" i="24"/>
  <c r="MHE5" i="24"/>
  <c r="MHF5" i="24"/>
  <c r="MHG5" i="24"/>
  <c r="MHH5" i="24"/>
  <c r="MHI5" i="24"/>
  <c r="MHJ5" i="24"/>
  <c r="MHK5" i="24"/>
  <c r="MHL5" i="24"/>
  <c r="MHM5" i="24"/>
  <c r="MHN5" i="24"/>
  <c r="MHO5" i="24"/>
  <c r="MHP5" i="24"/>
  <c r="MHQ5" i="24"/>
  <c r="MHR5" i="24"/>
  <c r="MHS5" i="24"/>
  <c r="MHT5" i="24"/>
  <c r="MHU5" i="24"/>
  <c r="MHV5" i="24"/>
  <c r="MHW5" i="24"/>
  <c r="MHX5" i="24"/>
  <c r="MHY5" i="24"/>
  <c r="MHZ5" i="24"/>
  <c r="MIA5" i="24"/>
  <c r="MIB5" i="24"/>
  <c r="MIC5" i="24"/>
  <c r="MID5" i="24"/>
  <c r="MIE5" i="24"/>
  <c r="MIF5" i="24"/>
  <c r="MIG5" i="24"/>
  <c r="MIH5" i="24"/>
  <c r="MII5" i="24"/>
  <c r="MIJ5" i="24"/>
  <c r="MIK5" i="24"/>
  <c r="MIL5" i="24"/>
  <c r="MIM5" i="24"/>
  <c r="MIN5" i="24"/>
  <c r="MIO5" i="24"/>
  <c r="MIP5" i="24"/>
  <c r="MIQ5" i="24"/>
  <c r="MIR5" i="24"/>
  <c r="MIS5" i="24"/>
  <c r="MIT5" i="24"/>
  <c r="MIU5" i="24"/>
  <c r="MIV5" i="24"/>
  <c r="MIW5" i="24"/>
  <c r="MIX5" i="24"/>
  <c r="MIY5" i="24"/>
  <c r="MIZ5" i="24"/>
  <c r="MJA5" i="24"/>
  <c r="MJB5" i="24"/>
  <c r="MJC5" i="24"/>
  <c r="MJD5" i="24"/>
  <c r="MJE5" i="24"/>
  <c r="MJF5" i="24"/>
  <c r="MJG5" i="24"/>
  <c r="MJH5" i="24"/>
  <c r="MJI5" i="24"/>
  <c r="MJJ5" i="24"/>
  <c r="MJK5" i="24"/>
  <c r="MJL5" i="24"/>
  <c r="MJM5" i="24"/>
  <c r="MJN5" i="24"/>
  <c r="MJO5" i="24"/>
  <c r="MJP5" i="24"/>
  <c r="MJQ5" i="24"/>
  <c r="MJR5" i="24"/>
  <c r="MJS5" i="24"/>
  <c r="MJT5" i="24"/>
  <c r="MJU5" i="24"/>
  <c r="MJV5" i="24"/>
  <c r="MJW5" i="24"/>
  <c r="MJX5" i="24"/>
  <c r="MJY5" i="24"/>
  <c r="MJZ5" i="24"/>
  <c r="MKA5" i="24"/>
  <c r="MKB5" i="24"/>
  <c r="MKC5" i="24"/>
  <c r="MKD5" i="24"/>
  <c r="MKE5" i="24"/>
  <c r="MKF5" i="24"/>
  <c r="MKG5" i="24"/>
  <c r="MKH5" i="24"/>
  <c r="MKI5" i="24"/>
  <c r="MKJ5" i="24"/>
  <c r="MKK5" i="24"/>
  <c r="MKL5" i="24"/>
  <c r="MKM5" i="24"/>
  <c r="MKN5" i="24"/>
  <c r="MKO5" i="24"/>
  <c r="MKP5" i="24"/>
  <c r="MKQ5" i="24"/>
  <c r="MKR5" i="24"/>
  <c r="MKS5" i="24"/>
  <c r="MKT5" i="24"/>
  <c r="MKU5" i="24"/>
  <c r="MKV5" i="24"/>
  <c r="MKW5" i="24"/>
  <c r="MKX5" i="24"/>
  <c r="MKY5" i="24"/>
  <c r="MKZ5" i="24"/>
  <c r="MLA5" i="24"/>
  <c r="MLB5" i="24"/>
  <c r="MLC5" i="24"/>
  <c r="MLD5" i="24"/>
  <c r="MLE5" i="24"/>
  <c r="MLF5" i="24"/>
  <c r="MLG5" i="24"/>
  <c r="MLH5" i="24"/>
  <c r="MLI5" i="24"/>
  <c r="MLJ5" i="24"/>
  <c r="MLK5" i="24"/>
  <c r="MLL5" i="24"/>
  <c r="MLM5" i="24"/>
  <c r="MLN5" i="24"/>
  <c r="MLO5" i="24"/>
  <c r="MLP5" i="24"/>
  <c r="MLQ5" i="24"/>
  <c r="MLR5" i="24"/>
  <c r="MLS5" i="24"/>
  <c r="MLT5" i="24"/>
  <c r="MLU5" i="24"/>
  <c r="MLV5" i="24"/>
  <c r="MLW5" i="24"/>
  <c r="MLX5" i="24"/>
  <c r="MLY5" i="24"/>
  <c r="MLZ5" i="24"/>
  <c r="MMA5" i="24"/>
  <c r="MMB5" i="24"/>
  <c r="MMC5" i="24"/>
  <c r="MMD5" i="24"/>
  <c r="MME5" i="24"/>
  <c r="MMF5" i="24"/>
  <c r="MMG5" i="24"/>
  <c r="MMH5" i="24"/>
  <c r="MMI5" i="24"/>
  <c r="MMJ5" i="24"/>
  <c r="MMK5" i="24"/>
  <c r="MML5" i="24"/>
  <c r="MMM5" i="24"/>
  <c r="MMN5" i="24"/>
  <c r="MMO5" i="24"/>
  <c r="MMP5" i="24"/>
  <c r="MMQ5" i="24"/>
  <c r="MMR5" i="24"/>
  <c r="MMS5" i="24"/>
  <c r="MMT5" i="24"/>
  <c r="MMU5" i="24"/>
  <c r="MMV5" i="24"/>
  <c r="MMW5" i="24"/>
  <c r="MMX5" i="24"/>
  <c r="MMY5" i="24"/>
  <c r="MMZ5" i="24"/>
  <c r="MNA5" i="24"/>
  <c r="MNB5" i="24"/>
  <c r="MNC5" i="24"/>
  <c r="MND5" i="24"/>
  <c r="MNE5" i="24"/>
  <c r="MNF5" i="24"/>
  <c r="MNG5" i="24"/>
  <c r="MNH5" i="24"/>
  <c r="MNI5" i="24"/>
  <c r="MNJ5" i="24"/>
  <c r="MNK5" i="24"/>
  <c r="MNL5" i="24"/>
  <c r="MNM5" i="24"/>
  <c r="MNN5" i="24"/>
  <c r="MNO5" i="24"/>
  <c r="MNP5" i="24"/>
  <c r="MNQ5" i="24"/>
  <c r="MNR5" i="24"/>
  <c r="MNS5" i="24"/>
  <c r="MNT5" i="24"/>
  <c r="MNU5" i="24"/>
  <c r="MNV5" i="24"/>
  <c r="MNW5" i="24"/>
  <c r="MNX5" i="24"/>
  <c r="MNY5" i="24"/>
  <c r="MNZ5" i="24"/>
  <c r="MOA5" i="24"/>
  <c r="MOB5" i="24"/>
  <c r="MOC5" i="24"/>
  <c r="MOD5" i="24"/>
  <c r="MOE5" i="24"/>
  <c r="MOF5" i="24"/>
  <c r="MOG5" i="24"/>
  <c r="MOH5" i="24"/>
  <c r="MOI5" i="24"/>
  <c r="MOJ5" i="24"/>
  <c r="MOK5" i="24"/>
  <c r="MOL5" i="24"/>
  <c r="MOM5" i="24"/>
  <c r="MON5" i="24"/>
  <c r="MOO5" i="24"/>
  <c r="MOP5" i="24"/>
  <c r="MOQ5" i="24"/>
  <c r="MOR5" i="24"/>
  <c r="MOS5" i="24"/>
  <c r="MOT5" i="24"/>
  <c r="MOU5" i="24"/>
  <c r="MOV5" i="24"/>
  <c r="MOW5" i="24"/>
  <c r="MOX5" i="24"/>
  <c r="MOY5" i="24"/>
  <c r="MOZ5" i="24"/>
  <c r="MPA5" i="24"/>
  <c r="MPB5" i="24"/>
  <c r="MPC5" i="24"/>
  <c r="MPD5" i="24"/>
  <c r="MPE5" i="24"/>
  <c r="MPF5" i="24"/>
  <c r="MPG5" i="24"/>
  <c r="MPH5" i="24"/>
  <c r="MPI5" i="24"/>
  <c r="MPJ5" i="24"/>
  <c r="MPK5" i="24"/>
  <c r="MPL5" i="24"/>
  <c r="MPM5" i="24"/>
  <c r="MPN5" i="24"/>
  <c r="MPO5" i="24"/>
  <c r="MPP5" i="24"/>
  <c r="MPQ5" i="24"/>
  <c r="MPR5" i="24"/>
  <c r="MPS5" i="24"/>
  <c r="MPT5" i="24"/>
  <c r="MPU5" i="24"/>
  <c r="MPV5" i="24"/>
  <c r="MPW5" i="24"/>
  <c r="MPX5" i="24"/>
  <c r="MPY5" i="24"/>
  <c r="MPZ5" i="24"/>
  <c r="MQA5" i="24"/>
  <c r="MQB5" i="24"/>
  <c r="MQC5" i="24"/>
  <c r="MQD5" i="24"/>
  <c r="MQE5" i="24"/>
  <c r="MQF5" i="24"/>
  <c r="MQG5" i="24"/>
  <c r="MQH5" i="24"/>
  <c r="MQI5" i="24"/>
  <c r="MQJ5" i="24"/>
  <c r="MQK5" i="24"/>
  <c r="MQL5" i="24"/>
  <c r="MQM5" i="24"/>
  <c r="MQN5" i="24"/>
  <c r="MQO5" i="24"/>
  <c r="MQP5" i="24"/>
  <c r="MQQ5" i="24"/>
  <c r="MQR5" i="24"/>
  <c r="MQS5" i="24"/>
  <c r="MQT5" i="24"/>
  <c r="MQU5" i="24"/>
  <c r="MQV5" i="24"/>
  <c r="MQW5" i="24"/>
  <c r="MQX5" i="24"/>
  <c r="MQY5" i="24"/>
  <c r="MQZ5" i="24"/>
  <c r="MRA5" i="24"/>
  <c r="MRB5" i="24"/>
  <c r="MRC5" i="24"/>
  <c r="MRD5" i="24"/>
  <c r="MRE5" i="24"/>
  <c r="MRF5" i="24"/>
  <c r="MRG5" i="24"/>
  <c r="MRH5" i="24"/>
  <c r="MRI5" i="24"/>
  <c r="MRJ5" i="24"/>
  <c r="MRK5" i="24"/>
  <c r="MRL5" i="24"/>
  <c r="MRM5" i="24"/>
  <c r="MRN5" i="24"/>
  <c r="MRO5" i="24"/>
  <c r="MRP5" i="24"/>
  <c r="MRQ5" i="24"/>
  <c r="MRR5" i="24"/>
  <c r="MRS5" i="24"/>
  <c r="MRT5" i="24"/>
  <c r="MRU5" i="24"/>
  <c r="MRV5" i="24"/>
  <c r="MRW5" i="24"/>
  <c r="MRX5" i="24"/>
  <c r="MRY5" i="24"/>
  <c r="MRZ5" i="24"/>
  <c r="MSA5" i="24"/>
  <c r="MSB5" i="24"/>
  <c r="MSC5" i="24"/>
  <c r="MSD5" i="24"/>
  <c r="MSE5" i="24"/>
  <c r="MSF5" i="24"/>
  <c r="MSG5" i="24"/>
  <c r="MSH5" i="24"/>
  <c r="MSI5" i="24"/>
  <c r="MSJ5" i="24"/>
  <c r="MSK5" i="24"/>
  <c r="MSL5" i="24"/>
  <c r="MSM5" i="24"/>
  <c r="MSN5" i="24"/>
  <c r="MSO5" i="24"/>
  <c r="MSP5" i="24"/>
  <c r="MSQ5" i="24"/>
  <c r="MSR5" i="24"/>
  <c r="MSS5" i="24"/>
  <c r="MST5" i="24"/>
  <c r="MSU5" i="24"/>
  <c r="MSV5" i="24"/>
  <c r="MSW5" i="24"/>
  <c r="MSX5" i="24"/>
  <c r="MSY5" i="24"/>
  <c r="MSZ5" i="24"/>
  <c r="MTA5" i="24"/>
  <c r="MTB5" i="24"/>
  <c r="MTC5" i="24"/>
  <c r="MTD5" i="24"/>
  <c r="MTE5" i="24"/>
  <c r="MTF5" i="24"/>
  <c r="MTG5" i="24"/>
  <c r="MTH5" i="24"/>
  <c r="MTI5" i="24"/>
  <c r="MTJ5" i="24"/>
  <c r="MTK5" i="24"/>
  <c r="MTL5" i="24"/>
  <c r="MTM5" i="24"/>
  <c r="MTN5" i="24"/>
  <c r="MTO5" i="24"/>
  <c r="MTP5" i="24"/>
  <c r="MTQ5" i="24"/>
  <c r="MTR5" i="24"/>
  <c r="MTS5" i="24"/>
  <c r="MTT5" i="24"/>
  <c r="MTU5" i="24"/>
  <c r="MTV5" i="24"/>
  <c r="MTW5" i="24"/>
  <c r="MTX5" i="24"/>
  <c r="MTY5" i="24"/>
  <c r="MTZ5" i="24"/>
  <c r="MUA5" i="24"/>
  <c r="MUB5" i="24"/>
  <c r="MUC5" i="24"/>
  <c r="MUD5" i="24"/>
  <c r="MUE5" i="24"/>
  <c r="MUF5" i="24"/>
  <c r="MUG5" i="24"/>
  <c r="MUH5" i="24"/>
  <c r="MUI5" i="24"/>
  <c r="MUJ5" i="24"/>
  <c r="MUK5" i="24"/>
  <c r="MUL5" i="24"/>
  <c r="MUM5" i="24"/>
  <c r="MUN5" i="24"/>
  <c r="MUO5" i="24"/>
  <c r="MUP5" i="24"/>
  <c r="MUQ5" i="24"/>
  <c r="MUR5" i="24"/>
  <c r="MUS5" i="24"/>
  <c r="MUT5" i="24"/>
  <c r="MUU5" i="24"/>
  <c r="MUV5" i="24"/>
  <c r="MUW5" i="24"/>
  <c r="MUX5" i="24"/>
  <c r="MUY5" i="24"/>
  <c r="MUZ5" i="24"/>
  <c r="MVA5" i="24"/>
  <c r="MVB5" i="24"/>
  <c r="MVC5" i="24"/>
  <c r="MVD5" i="24"/>
  <c r="MVE5" i="24"/>
  <c r="MVF5" i="24"/>
  <c r="MVG5" i="24"/>
  <c r="MVH5" i="24"/>
  <c r="MVI5" i="24"/>
  <c r="MVJ5" i="24"/>
  <c r="MVK5" i="24"/>
  <c r="MVL5" i="24"/>
  <c r="MVM5" i="24"/>
  <c r="MVN5" i="24"/>
  <c r="MVO5" i="24"/>
  <c r="MVP5" i="24"/>
  <c r="MVQ5" i="24"/>
  <c r="MVR5" i="24"/>
  <c r="MVS5" i="24"/>
  <c r="MVT5" i="24"/>
  <c r="MVU5" i="24"/>
  <c r="MVV5" i="24"/>
  <c r="MVW5" i="24"/>
  <c r="MVX5" i="24"/>
  <c r="MVY5" i="24"/>
  <c r="MVZ5" i="24"/>
  <c r="MWA5" i="24"/>
  <c r="MWB5" i="24"/>
  <c r="MWC5" i="24"/>
  <c r="MWD5" i="24"/>
  <c r="MWE5" i="24"/>
  <c r="MWF5" i="24"/>
  <c r="MWG5" i="24"/>
  <c r="MWH5" i="24"/>
  <c r="MWI5" i="24"/>
  <c r="MWJ5" i="24"/>
  <c r="MWK5" i="24"/>
  <c r="MWL5" i="24"/>
  <c r="MWM5" i="24"/>
  <c r="MWN5" i="24"/>
  <c r="MWO5" i="24"/>
  <c r="MWP5" i="24"/>
  <c r="MWQ5" i="24"/>
  <c r="MWR5" i="24"/>
  <c r="MWS5" i="24"/>
  <c r="MWT5" i="24"/>
  <c r="MWU5" i="24"/>
  <c r="MWV5" i="24"/>
  <c r="MWW5" i="24"/>
  <c r="MWX5" i="24"/>
  <c r="MWY5" i="24"/>
  <c r="MWZ5" i="24"/>
  <c r="MXA5" i="24"/>
  <c r="MXB5" i="24"/>
  <c r="MXC5" i="24"/>
  <c r="MXD5" i="24"/>
  <c r="MXE5" i="24"/>
  <c r="MXF5" i="24"/>
  <c r="MXG5" i="24"/>
  <c r="MXH5" i="24"/>
  <c r="MXI5" i="24"/>
  <c r="MXJ5" i="24"/>
  <c r="MXK5" i="24"/>
  <c r="MXL5" i="24"/>
  <c r="MXM5" i="24"/>
  <c r="MXN5" i="24"/>
  <c r="MXO5" i="24"/>
  <c r="MXP5" i="24"/>
  <c r="MXQ5" i="24"/>
  <c r="MXR5" i="24"/>
  <c r="MXS5" i="24"/>
  <c r="MXT5" i="24"/>
  <c r="MXU5" i="24"/>
  <c r="MXV5" i="24"/>
  <c r="MXW5" i="24"/>
  <c r="MXX5" i="24"/>
  <c r="MXY5" i="24"/>
  <c r="MXZ5" i="24"/>
  <c r="MYA5" i="24"/>
  <c r="MYB5" i="24"/>
  <c r="MYC5" i="24"/>
  <c r="MYD5" i="24"/>
  <c r="MYE5" i="24"/>
  <c r="MYF5" i="24"/>
  <c r="MYG5" i="24"/>
  <c r="MYH5" i="24"/>
  <c r="MYI5" i="24"/>
  <c r="MYJ5" i="24"/>
  <c r="MYK5" i="24"/>
  <c r="MYL5" i="24"/>
  <c r="MYM5" i="24"/>
  <c r="MYN5" i="24"/>
  <c r="MYO5" i="24"/>
  <c r="MYP5" i="24"/>
  <c r="MYQ5" i="24"/>
  <c r="MYR5" i="24"/>
  <c r="MYS5" i="24"/>
  <c r="MYT5" i="24"/>
  <c r="MYU5" i="24"/>
  <c r="MYV5" i="24"/>
  <c r="MYW5" i="24"/>
  <c r="MYX5" i="24"/>
  <c r="MYY5" i="24"/>
  <c r="MYZ5" i="24"/>
  <c r="MZA5" i="24"/>
  <c r="MZB5" i="24"/>
  <c r="MZC5" i="24"/>
  <c r="MZD5" i="24"/>
  <c r="MZE5" i="24"/>
  <c r="MZF5" i="24"/>
  <c r="MZG5" i="24"/>
  <c r="MZH5" i="24"/>
  <c r="MZI5" i="24"/>
  <c r="MZJ5" i="24"/>
  <c r="MZK5" i="24"/>
  <c r="MZL5" i="24"/>
  <c r="MZM5" i="24"/>
  <c r="MZN5" i="24"/>
  <c r="MZO5" i="24"/>
  <c r="MZP5" i="24"/>
  <c r="MZQ5" i="24"/>
  <c r="MZR5" i="24"/>
  <c r="MZS5" i="24"/>
  <c r="MZT5" i="24"/>
  <c r="MZU5" i="24"/>
  <c r="MZV5" i="24"/>
  <c r="MZW5" i="24"/>
  <c r="MZX5" i="24"/>
  <c r="MZY5" i="24"/>
  <c r="MZZ5" i="24"/>
  <c r="NAA5" i="24"/>
  <c r="NAB5" i="24"/>
  <c r="NAC5" i="24"/>
  <c r="NAD5" i="24"/>
  <c r="NAE5" i="24"/>
  <c r="NAF5" i="24"/>
  <c r="NAG5" i="24"/>
  <c r="NAH5" i="24"/>
  <c r="NAI5" i="24"/>
  <c r="NAJ5" i="24"/>
  <c r="NAK5" i="24"/>
  <c r="NAL5" i="24"/>
  <c r="NAM5" i="24"/>
  <c r="NAN5" i="24"/>
  <c r="NAO5" i="24"/>
  <c r="NAP5" i="24"/>
  <c r="NAQ5" i="24"/>
  <c r="NAR5" i="24"/>
  <c r="NAS5" i="24"/>
  <c r="NAT5" i="24"/>
  <c r="NAU5" i="24"/>
  <c r="NAV5" i="24"/>
  <c r="NAW5" i="24"/>
  <c r="NAX5" i="24"/>
  <c r="NAY5" i="24"/>
  <c r="NAZ5" i="24"/>
  <c r="NBA5" i="24"/>
  <c r="NBB5" i="24"/>
  <c r="NBC5" i="24"/>
  <c r="NBD5" i="24"/>
  <c r="NBE5" i="24"/>
  <c r="NBF5" i="24"/>
  <c r="NBG5" i="24"/>
  <c r="NBH5" i="24"/>
  <c r="NBI5" i="24"/>
  <c r="NBJ5" i="24"/>
  <c r="NBK5" i="24"/>
  <c r="NBL5" i="24"/>
  <c r="NBM5" i="24"/>
  <c r="NBN5" i="24"/>
  <c r="NBO5" i="24"/>
  <c r="NBP5" i="24"/>
  <c r="NBQ5" i="24"/>
  <c r="NBR5" i="24"/>
  <c r="NBS5" i="24"/>
  <c r="NBT5" i="24"/>
  <c r="NBU5" i="24"/>
  <c r="NBV5" i="24"/>
  <c r="NBW5" i="24"/>
  <c r="NBX5" i="24"/>
  <c r="NBY5" i="24"/>
  <c r="NBZ5" i="24"/>
  <c r="NCA5" i="24"/>
  <c r="NCB5" i="24"/>
  <c r="NCC5" i="24"/>
  <c r="NCD5" i="24"/>
  <c r="NCE5" i="24"/>
  <c r="NCF5" i="24"/>
  <c r="NCG5" i="24"/>
  <c r="NCH5" i="24"/>
  <c r="NCI5" i="24"/>
  <c r="NCJ5" i="24"/>
  <c r="NCK5" i="24"/>
  <c r="NCL5" i="24"/>
  <c r="NCM5" i="24"/>
  <c r="NCN5" i="24"/>
  <c r="NCO5" i="24"/>
  <c r="NCP5" i="24"/>
  <c r="NCQ5" i="24"/>
  <c r="NCR5" i="24"/>
  <c r="NCS5" i="24"/>
  <c r="NCT5" i="24"/>
  <c r="NCU5" i="24"/>
  <c r="NCV5" i="24"/>
  <c r="NCW5" i="24"/>
  <c r="NCX5" i="24"/>
  <c r="NCY5" i="24"/>
  <c r="NCZ5" i="24"/>
  <c r="NDA5" i="24"/>
  <c r="NDB5" i="24"/>
  <c r="NDC5" i="24"/>
  <c r="NDD5" i="24"/>
  <c r="NDE5" i="24"/>
  <c r="NDF5" i="24"/>
  <c r="NDG5" i="24"/>
  <c r="NDH5" i="24"/>
  <c r="NDI5" i="24"/>
  <c r="NDJ5" i="24"/>
  <c r="NDK5" i="24"/>
  <c r="NDL5" i="24"/>
  <c r="NDM5" i="24"/>
  <c r="NDN5" i="24"/>
  <c r="NDO5" i="24"/>
  <c r="NDP5" i="24"/>
  <c r="NDQ5" i="24"/>
  <c r="NDR5" i="24"/>
  <c r="NDS5" i="24"/>
  <c r="NDT5" i="24"/>
  <c r="NDU5" i="24"/>
  <c r="NDV5" i="24"/>
  <c r="NDW5" i="24"/>
  <c r="NDX5" i="24"/>
  <c r="NDY5" i="24"/>
  <c r="NDZ5" i="24"/>
  <c r="NEA5" i="24"/>
  <c r="NEB5" i="24"/>
  <c r="NEC5" i="24"/>
  <c r="NED5" i="24"/>
  <c r="NEE5" i="24"/>
  <c r="NEF5" i="24"/>
  <c r="NEG5" i="24"/>
  <c r="NEH5" i="24"/>
  <c r="NEI5" i="24"/>
  <c r="NEJ5" i="24"/>
  <c r="NEK5" i="24"/>
  <c r="NEL5" i="24"/>
  <c r="NEM5" i="24"/>
  <c r="NEN5" i="24"/>
  <c r="NEO5" i="24"/>
  <c r="NEP5" i="24"/>
  <c r="NEQ5" i="24"/>
  <c r="NER5" i="24"/>
  <c r="NES5" i="24"/>
  <c r="NET5" i="24"/>
  <c r="NEU5" i="24"/>
  <c r="NEV5" i="24"/>
  <c r="NEW5" i="24"/>
  <c r="NEX5" i="24"/>
  <c r="NEY5" i="24"/>
  <c r="NEZ5" i="24"/>
  <c r="NFA5" i="24"/>
  <c r="NFB5" i="24"/>
  <c r="NFC5" i="24"/>
  <c r="NFD5" i="24"/>
  <c r="NFE5" i="24"/>
  <c r="NFF5" i="24"/>
  <c r="NFG5" i="24"/>
  <c r="NFH5" i="24"/>
  <c r="NFI5" i="24"/>
  <c r="NFJ5" i="24"/>
  <c r="NFK5" i="24"/>
  <c r="NFL5" i="24"/>
  <c r="NFM5" i="24"/>
  <c r="NFN5" i="24"/>
  <c r="NFO5" i="24"/>
  <c r="NFP5" i="24"/>
  <c r="NFQ5" i="24"/>
  <c r="NFR5" i="24"/>
  <c r="NFS5" i="24"/>
  <c r="NFT5" i="24"/>
  <c r="NFU5" i="24"/>
  <c r="NFV5" i="24"/>
  <c r="NFW5" i="24"/>
  <c r="NFX5" i="24"/>
  <c r="NFY5" i="24"/>
  <c r="NFZ5" i="24"/>
  <c r="NGA5" i="24"/>
  <c r="NGB5" i="24"/>
  <c r="NGC5" i="24"/>
  <c r="NGD5" i="24"/>
  <c r="NGE5" i="24"/>
  <c r="NGF5" i="24"/>
  <c r="NGG5" i="24"/>
  <c r="NGH5" i="24"/>
  <c r="NGI5" i="24"/>
  <c r="NGJ5" i="24"/>
  <c r="NGK5" i="24"/>
  <c r="NGL5" i="24"/>
  <c r="NGM5" i="24"/>
  <c r="NGN5" i="24"/>
  <c r="NGO5" i="24"/>
  <c r="NGP5" i="24"/>
  <c r="NGQ5" i="24"/>
  <c r="NGR5" i="24"/>
  <c r="NGS5" i="24"/>
  <c r="NGT5" i="24"/>
  <c r="NGU5" i="24"/>
  <c r="NGV5" i="24"/>
  <c r="NGW5" i="24"/>
  <c r="NGX5" i="24"/>
  <c r="NGY5" i="24"/>
  <c r="NGZ5" i="24"/>
  <c r="NHA5" i="24"/>
  <c r="NHB5" i="24"/>
  <c r="NHC5" i="24"/>
  <c r="NHD5" i="24"/>
  <c r="NHE5" i="24"/>
  <c r="NHF5" i="24"/>
  <c r="NHG5" i="24"/>
  <c r="NHH5" i="24"/>
  <c r="NHI5" i="24"/>
  <c r="NHJ5" i="24"/>
  <c r="NHK5" i="24"/>
  <c r="NHL5" i="24"/>
  <c r="NHM5" i="24"/>
  <c r="NHN5" i="24"/>
  <c r="NHO5" i="24"/>
  <c r="NHP5" i="24"/>
  <c r="NHQ5" i="24"/>
  <c r="NHR5" i="24"/>
  <c r="NHS5" i="24"/>
  <c r="NHT5" i="24"/>
  <c r="NHU5" i="24"/>
  <c r="NHV5" i="24"/>
  <c r="NHW5" i="24"/>
  <c r="NHX5" i="24"/>
  <c r="NHY5" i="24"/>
  <c r="NHZ5" i="24"/>
  <c r="NIA5" i="24"/>
  <c r="NIB5" i="24"/>
  <c r="NIC5" i="24"/>
  <c r="NID5" i="24"/>
  <c r="NIE5" i="24"/>
  <c r="NIF5" i="24"/>
  <c r="NIG5" i="24"/>
  <c r="NIH5" i="24"/>
  <c r="NII5" i="24"/>
  <c r="NIJ5" i="24"/>
  <c r="NIK5" i="24"/>
  <c r="NIL5" i="24"/>
  <c r="NIM5" i="24"/>
  <c r="NIN5" i="24"/>
  <c r="NIO5" i="24"/>
  <c r="NIP5" i="24"/>
  <c r="NIQ5" i="24"/>
  <c r="NIR5" i="24"/>
  <c r="NIS5" i="24"/>
  <c r="NIT5" i="24"/>
  <c r="NIU5" i="24"/>
  <c r="NIV5" i="24"/>
  <c r="NIW5" i="24"/>
  <c r="NIX5" i="24"/>
  <c r="NIY5" i="24"/>
  <c r="NIZ5" i="24"/>
  <c r="NJA5" i="24"/>
  <c r="NJB5" i="24"/>
  <c r="NJC5" i="24"/>
  <c r="NJD5" i="24"/>
  <c r="NJE5" i="24"/>
  <c r="NJF5" i="24"/>
  <c r="NJG5" i="24"/>
  <c r="NJH5" i="24"/>
  <c r="NJI5" i="24"/>
  <c r="NJJ5" i="24"/>
  <c r="NJK5" i="24"/>
  <c r="NJL5" i="24"/>
  <c r="NJM5" i="24"/>
  <c r="NJN5" i="24"/>
  <c r="NJO5" i="24"/>
  <c r="NJP5" i="24"/>
  <c r="NJQ5" i="24"/>
  <c r="NJR5" i="24"/>
  <c r="NJS5" i="24"/>
  <c r="NJT5" i="24"/>
  <c r="NJU5" i="24"/>
  <c r="NJV5" i="24"/>
  <c r="NJW5" i="24"/>
  <c r="NJX5" i="24"/>
  <c r="NJY5" i="24"/>
  <c r="NJZ5" i="24"/>
  <c r="NKA5" i="24"/>
  <c r="NKB5" i="24"/>
  <c r="NKC5" i="24"/>
  <c r="NKD5" i="24"/>
  <c r="NKE5" i="24"/>
  <c r="NKF5" i="24"/>
  <c r="NKG5" i="24"/>
  <c r="NKH5" i="24"/>
  <c r="NKI5" i="24"/>
  <c r="NKJ5" i="24"/>
  <c r="NKK5" i="24"/>
  <c r="NKL5" i="24"/>
  <c r="NKM5" i="24"/>
  <c r="NKN5" i="24"/>
  <c r="NKO5" i="24"/>
  <c r="NKP5" i="24"/>
  <c r="NKQ5" i="24"/>
  <c r="NKR5" i="24"/>
  <c r="NKS5" i="24"/>
  <c r="NKT5" i="24"/>
  <c r="NKU5" i="24"/>
  <c r="NKV5" i="24"/>
  <c r="NKW5" i="24"/>
  <c r="NKX5" i="24"/>
  <c r="NKY5" i="24"/>
  <c r="NKZ5" i="24"/>
  <c r="NLA5" i="24"/>
  <c r="NLB5" i="24"/>
  <c r="NLC5" i="24"/>
  <c r="NLD5" i="24"/>
  <c r="NLE5" i="24"/>
  <c r="NLF5" i="24"/>
  <c r="NLG5" i="24"/>
  <c r="NLH5" i="24"/>
  <c r="NLI5" i="24"/>
  <c r="NLJ5" i="24"/>
  <c r="NLK5" i="24"/>
  <c r="NLL5" i="24"/>
  <c r="NLM5" i="24"/>
  <c r="NLN5" i="24"/>
  <c r="NLO5" i="24"/>
  <c r="NLP5" i="24"/>
  <c r="NLQ5" i="24"/>
  <c r="NLR5" i="24"/>
  <c r="NLS5" i="24"/>
  <c r="NLT5" i="24"/>
  <c r="NLU5" i="24"/>
  <c r="NLV5" i="24"/>
  <c r="NLW5" i="24"/>
  <c r="NLX5" i="24"/>
  <c r="NLY5" i="24"/>
  <c r="NLZ5" i="24"/>
  <c r="NMA5" i="24"/>
  <c r="NMB5" i="24"/>
  <c r="NMC5" i="24"/>
  <c r="NMD5" i="24"/>
  <c r="NME5" i="24"/>
  <c r="NMF5" i="24"/>
  <c r="NMG5" i="24"/>
  <c r="NMH5" i="24"/>
  <c r="NMI5" i="24"/>
  <c r="NMJ5" i="24"/>
  <c r="NMK5" i="24"/>
  <c r="NML5" i="24"/>
  <c r="NMM5" i="24"/>
  <c r="NMN5" i="24"/>
  <c r="NMO5" i="24"/>
  <c r="NMP5" i="24"/>
  <c r="NMQ5" i="24"/>
  <c r="NMR5" i="24"/>
  <c r="NMS5" i="24"/>
  <c r="NMT5" i="24"/>
  <c r="NMU5" i="24"/>
  <c r="NMV5" i="24"/>
  <c r="NMW5" i="24"/>
  <c r="NMX5" i="24"/>
  <c r="NMY5" i="24"/>
  <c r="NMZ5" i="24"/>
  <c r="NNA5" i="24"/>
  <c r="NNB5" i="24"/>
  <c r="NNC5" i="24"/>
  <c r="NND5" i="24"/>
  <c r="NNE5" i="24"/>
  <c r="NNF5" i="24"/>
  <c r="NNG5" i="24"/>
  <c r="NNH5" i="24"/>
  <c r="NNI5" i="24"/>
  <c r="NNJ5" i="24"/>
  <c r="NNK5" i="24"/>
  <c r="NNL5" i="24"/>
  <c r="NNM5" i="24"/>
  <c r="NNN5" i="24"/>
  <c r="NNO5" i="24"/>
  <c r="NNP5" i="24"/>
  <c r="NNQ5" i="24"/>
  <c r="NNR5" i="24"/>
  <c r="NNS5" i="24"/>
  <c r="NNT5" i="24"/>
  <c r="NNU5" i="24"/>
  <c r="NNV5" i="24"/>
  <c r="NNW5" i="24"/>
  <c r="NNX5" i="24"/>
  <c r="NNY5" i="24"/>
  <c r="NNZ5" i="24"/>
  <c r="NOA5" i="24"/>
  <c r="NOB5" i="24"/>
  <c r="NOC5" i="24"/>
  <c r="NOD5" i="24"/>
  <c r="NOE5" i="24"/>
  <c r="NOF5" i="24"/>
  <c r="NOG5" i="24"/>
  <c r="NOH5" i="24"/>
  <c r="NOI5" i="24"/>
  <c r="NOJ5" i="24"/>
  <c r="NOK5" i="24"/>
  <c r="NOL5" i="24"/>
  <c r="NOM5" i="24"/>
  <c r="NON5" i="24"/>
  <c r="NOO5" i="24"/>
  <c r="NOP5" i="24"/>
  <c r="NOQ5" i="24"/>
  <c r="NOR5" i="24"/>
  <c r="NOS5" i="24"/>
  <c r="NOT5" i="24"/>
  <c r="NOU5" i="24"/>
  <c r="NOV5" i="24"/>
  <c r="NOW5" i="24"/>
  <c r="NOX5" i="24"/>
  <c r="NOY5" i="24"/>
  <c r="NOZ5" i="24"/>
  <c r="NPA5" i="24"/>
  <c r="NPB5" i="24"/>
  <c r="NPC5" i="24"/>
  <c r="NPD5" i="24"/>
  <c r="NPE5" i="24"/>
  <c r="NPF5" i="24"/>
  <c r="NPG5" i="24"/>
  <c r="NPH5" i="24"/>
  <c r="NPI5" i="24"/>
  <c r="NPJ5" i="24"/>
  <c r="NPK5" i="24"/>
  <c r="NPL5" i="24"/>
  <c r="NPM5" i="24"/>
  <c r="NPN5" i="24"/>
  <c r="NPO5" i="24"/>
  <c r="NPP5" i="24"/>
  <c r="NPQ5" i="24"/>
  <c r="NPR5" i="24"/>
  <c r="NPS5" i="24"/>
  <c r="NPT5" i="24"/>
  <c r="NPU5" i="24"/>
  <c r="NPV5" i="24"/>
  <c r="NPW5" i="24"/>
  <c r="NPX5" i="24"/>
  <c r="NPY5" i="24"/>
  <c r="NPZ5" i="24"/>
  <c r="NQA5" i="24"/>
  <c r="NQB5" i="24"/>
  <c r="NQC5" i="24"/>
  <c r="NQD5" i="24"/>
  <c r="NQE5" i="24"/>
  <c r="NQF5" i="24"/>
  <c r="NQG5" i="24"/>
  <c r="NQH5" i="24"/>
  <c r="NQI5" i="24"/>
  <c r="NQJ5" i="24"/>
  <c r="NQK5" i="24"/>
  <c r="NQL5" i="24"/>
  <c r="NQM5" i="24"/>
  <c r="NQN5" i="24"/>
  <c r="NQO5" i="24"/>
  <c r="NQP5" i="24"/>
  <c r="NQQ5" i="24"/>
  <c r="NQR5" i="24"/>
  <c r="NQS5" i="24"/>
  <c r="NQT5" i="24"/>
  <c r="NQU5" i="24"/>
  <c r="NQV5" i="24"/>
  <c r="NQW5" i="24"/>
  <c r="NQX5" i="24"/>
  <c r="NQY5" i="24"/>
  <c r="NQZ5" i="24"/>
  <c r="NRA5" i="24"/>
  <c r="NRB5" i="24"/>
  <c r="NRC5" i="24"/>
  <c r="NRD5" i="24"/>
  <c r="NRE5" i="24"/>
  <c r="NRF5" i="24"/>
  <c r="NRG5" i="24"/>
  <c r="NRH5" i="24"/>
  <c r="NRI5" i="24"/>
  <c r="NRJ5" i="24"/>
  <c r="NRK5" i="24"/>
  <c r="NRL5" i="24"/>
  <c r="NRM5" i="24"/>
  <c r="NRN5" i="24"/>
  <c r="NRO5" i="24"/>
  <c r="NRP5" i="24"/>
  <c r="NRQ5" i="24"/>
  <c r="NRR5" i="24"/>
  <c r="NRS5" i="24"/>
  <c r="NRT5" i="24"/>
  <c r="NRU5" i="24"/>
  <c r="NRV5" i="24"/>
  <c r="NRW5" i="24"/>
  <c r="NRX5" i="24"/>
  <c r="NRY5" i="24"/>
  <c r="NRZ5" i="24"/>
  <c r="NSA5" i="24"/>
  <c r="NSB5" i="24"/>
  <c r="NSC5" i="24"/>
  <c r="NSD5" i="24"/>
  <c r="NSE5" i="24"/>
  <c r="NSF5" i="24"/>
  <c r="NSG5" i="24"/>
  <c r="NSH5" i="24"/>
  <c r="NSI5" i="24"/>
  <c r="NSJ5" i="24"/>
  <c r="NSK5" i="24"/>
  <c r="NSL5" i="24"/>
  <c r="NSM5" i="24"/>
  <c r="NSN5" i="24"/>
  <c r="NSO5" i="24"/>
  <c r="NSP5" i="24"/>
  <c r="NSQ5" i="24"/>
  <c r="NSR5" i="24"/>
  <c r="NSS5" i="24"/>
  <c r="NST5" i="24"/>
  <c r="NSU5" i="24"/>
  <c r="NSV5" i="24"/>
  <c r="NSW5" i="24"/>
  <c r="NSX5" i="24"/>
  <c r="NSY5" i="24"/>
  <c r="NSZ5" i="24"/>
  <c r="NTA5" i="24"/>
  <c r="NTB5" i="24"/>
  <c r="NTC5" i="24"/>
  <c r="NTD5" i="24"/>
  <c r="NTE5" i="24"/>
  <c r="NTF5" i="24"/>
  <c r="NTG5" i="24"/>
  <c r="NTH5" i="24"/>
  <c r="NTI5" i="24"/>
  <c r="NTJ5" i="24"/>
  <c r="NTK5" i="24"/>
  <c r="NTL5" i="24"/>
  <c r="NTM5" i="24"/>
  <c r="NTN5" i="24"/>
  <c r="NTO5" i="24"/>
  <c r="NTP5" i="24"/>
  <c r="NTQ5" i="24"/>
  <c r="NTR5" i="24"/>
  <c r="NTS5" i="24"/>
  <c r="NTT5" i="24"/>
  <c r="NTU5" i="24"/>
  <c r="NTV5" i="24"/>
  <c r="NTW5" i="24"/>
  <c r="NTX5" i="24"/>
  <c r="NTY5" i="24"/>
  <c r="NTZ5" i="24"/>
  <c r="NUA5" i="24"/>
  <c r="NUB5" i="24"/>
  <c r="NUC5" i="24"/>
  <c r="NUD5" i="24"/>
  <c r="NUE5" i="24"/>
  <c r="NUF5" i="24"/>
  <c r="NUG5" i="24"/>
  <c r="NUH5" i="24"/>
  <c r="NUI5" i="24"/>
  <c r="NUJ5" i="24"/>
  <c r="NUK5" i="24"/>
  <c r="NUL5" i="24"/>
  <c r="NUM5" i="24"/>
  <c r="NUN5" i="24"/>
  <c r="NUO5" i="24"/>
  <c r="NUP5" i="24"/>
  <c r="NUQ5" i="24"/>
  <c r="NUR5" i="24"/>
  <c r="NUS5" i="24"/>
  <c r="NUT5" i="24"/>
  <c r="NUU5" i="24"/>
  <c r="NUV5" i="24"/>
  <c r="NUW5" i="24"/>
  <c r="NUX5" i="24"/>
  <c r="NUY5" i="24"/>
  <c r="NUZ5" i="24"/>
  <c r="NVA5" i="24"/>
  <c r="NVB5" i="24"/>
  <c r="NVC5" i="24"/>
  <c r="NVD5" i="24"/>
  <c r="NVE5" i="24"/>
  <c r="NVF5" i="24"/>
  <c r="NVG5" i="24"/>
  <c r="NVH5" i="24"/>
  <c r="NVI5" i="24"/>
  <c r="NVJ5" i="24"/>
  <c r="NVK5" i="24"/>
  <c r="NVL5" i="24"/>
  <c r="NVM5" i="24"/>
  <c r="NVN5" i="24"/>
  <c r="NVO5" i="24"/>
  <c r="NVP5" i="24"/>
  <c r="NVQ5" i="24"/>
  <c r="NVR5" i="24"/>
  <c r="NVS5" i="24"/>
  <c r="NVT5" i="24"/>
  <c r="NVU5" i="24"/>
  <c r="NVV5" i="24"/>
  <c r="NVW5" i="24"/>
  <c r="NVX5" i="24"/>
  <c r="NVY5" i="24"/>
  <c r="NVZ5" i="24"/>
  <c r="NWA5" i="24"/>
  <c r="NWB5" i="24"/>
  <c r="NWC5" i="24"/>
  <c r="NWD5" i="24"/>
  <c r="NWE5" i="24"/>
  <c r="NWF5" i="24"/>
  <c r="NWG5" i="24"/>
  <c r="NWH5" i="24"/>
  <c r="NWI5" i="24"/>
  <c r="NWJ5" i="24"/>
  <c r="NWK5" i="24"/>
  <c r="NWL5" i="24"/>
  <c r="NWM5" i="24"/>
  <c r="NWN5" i="24"/>
  <c r="NWO5" i="24"/>
  <c r="NWP5" i="24"/>
  <c r="NWQ5" i="24"/>
  <c r="NWR5" i="24"/>
  <c r="NWS5" i="24"/>
  <c r="NWT5" i="24"/>
  <c r="NWU5" i="24"/>
  <c r="NWV5" i="24"/>
  <c r="NWW5" i="24"/>
  <c r="NWX5" i="24"/>
  <c r="NWY5" i="24"/>
  <c r="NWZ5" i="24"/>
  <c r="NXA5" i="24"/>
  <c r="NXB5" i="24"/>
  <c r="NXC5" i="24"/>
  <c r="NXD5" i="24"/>
  <c r="NXE5" i="24"/>
  <c r="NXF5" i="24"/>
  <c r="NXG5" i="24"/>
  <c r="NXH5" i="24"/>
  <c r="NXI5" i="24"/>
  <c r="NXJ5" i="24"/>
  <c r="NXK5" i="24"/>
  <c r="NXL5" i="24"/>
  <c r="NXM5" i="24"/>
  <c r="NXN5" i="24"/>
  <c r="NXO5" i="24"/>
  <c r="NXP5" i="24"/>
  <c r="NXQ5" i="24"/>
  <c r="NXR5" i="24"/>
  <c r="NXS5" i="24"/>
  <c r="NXT5" i="24"/>
  <c r="NXU5" i="24"/>
  <c r="NXV5" i="24"/>
  <c r="NXW5" i="24"/>
  <c r="NXX5" i="24"/>
  <c r="NXY5" i="24"/>
  <c r="NXZ5" i="24"/>
  <c r="NYA5" i="24"/>
  <c r="NYB5" i="24"/>
  <c r="NYC5" i="24"/>
  <c r="NYD5" i="24"/>
  <c r="NYE5" i="24"/>
  <c r="NYF5" i="24"/>
  <c r="NYG5" i="24"/>
  <c r="NYH5" i="24"/>
  <c r="NYI5" i="24"/>
  <c r="NYJ5" i="24"/>
  <c r="NYK5" i="24"/>
  <c r="NYL5" i="24"/>
  <c r="NYM5" i="24"/>
  <c r="NYN5" i="24"/>
  <c r="NYO5" i="24"/>
  <c r="NYP5" i="24"/>
  <c r="NYQ5" i="24"/>
  <c r="NYR5" i="24"/>
  <c r="NYS5" i="24"/>
  <c r="NYT5" i="24"/>
  <c r="NYU5" i="24"/>
  <c r="NYV5" i="24"/>
  <c r="NYW5" i="24"/>
  <c r="NYX5" i="24"/>
  <c r="NYY5" i="24"/>
  <c r="NYZ5" i="24"/>
  <c r="NZA5" i="24"/>
  <c r="NZB5" i="24"/>
  <c r="NZC5" i="24"/>
  <c r="NZD5" i="24"/>
  <c r="NZE5" i="24"/>
  <c r="NZF5" i="24"/>
  <c r="NZG5" i="24"/>
  <c r="NZH5" i="24"/>
  <c r="NZI5" i="24"/>
  <c r="NZJ5" i="24"/>
  <c r="NZK5" i="24"/>
  <c r="NZL5" i="24"/>
  <c r="NZM5" i="24"/>
  <c r="NZN5" i="24"/>
  <c r="NZO5" i="24"/>
  <c r="NZP5" i="24"/>
  <c r="NZQ5" i="24"/>
  <c r="NZR5" i="24"/>
  <c r="NZS5" i="24"/>
  <c r="NZT5" i="24"/>
  <c r="NZU5" i="24"/>
  <c r="NZV5" i="24"/>
  <c r="NZW5" i="24"/>
  <c r="NZX5" i="24"/>
  <c r="NZY5" i="24"/>
  <c r="NZZ5" i="24"/>
  <c r="OAA5" i="24"/>
  <c r="OAB5" i="24"/>
  <c r="OAC5" i="24"/>
  <c r="OAD5" i="24"/>
  <c r="OAE5" i="24"/>
  <c r="OAF5" i="24"/>
  <c r="OAG5" i="24"/>
  <c r="OAH5" i="24"/>
  <c r="OAI5" i="24"/>
  <c r="OAJ5" i="24"/>
  <c r="OAK5" i="24"/>
  <c r="OAL5" i="24"/>
  <c r="OAM5" i="24"/>
  <c r="OAN5" i="24"/>
  <c r="OAO5" i="24"/>
  <c r="OAP5" i="24"/>
  <c r="OAQ5" i="24"/>
  <c r="OAR5" i="24"/>
  <c r="OAS5" i="24"/>
  <c r="OAT5" i="24"/>
  <c r="OAU5" i="24"/>
  <c r="OAV5" i="24"/>
  <c r="OAW5" i="24"/>
  <c r="OAX5" i="24"/>
  <c r="OAY5" i="24"/>
  <c r="OAZ5" i="24"/>
  <c r="OBA5" i="24"/>
  <c r="OBB5" i="24"/>
  <c r="OBC5" i="24"/>
  <c r="OBD5" i="24"/>
  <c r="OBE5" i="24"/>
  <c r="OBF5" i="24"/>
  <c r="OBG5" i="24"/>
  <c r="OBH5" i="24"/>
  <c r="OBI5" i="24"/>
  <c r="OBJ5" i="24"/>
  <c r="OBK5" i="24"/>
  <c r="OBL5" i="24"/>
  <c r="OBM5" i="24"/>
  <c r="OBN5" i="24"/>
  <c r="OBO5" i="24"/>
  <c r="OBP5" i="24"/>
  <c r="OBQ5" i="24"/>
  <c r="OBR5" i="24"/>
  <c r="OBS5" i="24"/>
  <c r="OBT5" i="24"/>
  <c r="OBU5" i="24"/>
  <c r="OBV5" i="24"/>
  <c r="OBW5" i="24"/>
  <c r="OBX5" i="24"/>
  <c r="OBY5" i="24"/>
  <c r="OBZ5" i="24"/>
  <c r="OCA5" i="24"/>
  <c r="OCB5" i="24"/>
  <c r="OCC5" i="24"/>
  <c r="OCD5" i="24"/>
  <c r="OCE5" i="24"/>
  <c r="OCF5" i="24"/>
  <c r="OCG5" i="24"/>
  <c r="OCH5" i="24"/>
  <c r="OCI5" i="24"/>
  <c r="OCJ5" i="24"/>
  <c r="OCK5" i="24"/>
  <c r="OCL5" i="24"/>
  <c r="OCM5" i="24"/>
  <c r="OCN5" i="24"/>
  <c r="OCO5" i="24"/>
  <c r="OCP5" i="24"/>
  <c r="OCQ5" i="24"/>
  <c r="OCR5" i="24"/>
  <c r="OCS5" i="24"/>
  <c r="OCT5" i="24"/>
  <c r="OCU5" i="24"/>
  <c r="OCV5" i="24"/>
  <c r="OCW5" i="24"/>
  <c r="OCX5" i="24"/>
  <c r="OCY5" i="24"/>
  <c r="OCZ5" i="24"/>
  <c r="ODA5" i="24"/>
  <c r="ODB5" i="24"/>
  <c r="ODC5" i="24"/>
  <c r="ODD5" i="24"/>
  <c r="ODE5" i="24"/>
  <c r="ODF5" i="24"/>
  <c r="ODG5" i="24"/>
  <c r="ODH5" i="24"/>
  <c r="ODI5" i="24"/>
  <c r="ODJ5" i="24"/>
  <c r="ODK5" i="24"/>
  <c r="ODL5" i="24"/>
  <c r="ODM5" i="24"/>
  <c r="ODN5" i="24"/>
  <c r="ODO5" i="24"/>
  <c r="ODP5" i="24"/>
  <c r="ODQ5" i="24"/>
  <c r="ODR5" i="24"/>
  <c r="ODS5" i="24"/>
  <c r="ODT5" i="24"/>
  <c r="ODU5" i="24"/>
  <c r="ODV5" i="24"/>
  <c r="ODW5" i="24"/>
  <c r="ODX5" i="24"/>
  <c r="ODY5" i="24"/>
  <c r="ODZ5" i="24"/>
  <c r="OEA5" i="24"/>
  <c r="OEB5" i="24"/>
  <c r="OEC5" i="24"/>
  <c r="OED5" i="24"/>
  <c r="OEE5" i="24"/>
  <c r="OEF5" i="24"/>
  <c r="OEG5" i="24"/>
  <c r="OEH5" i="24"/>
  <c r="OEI5" i="24"/>
  <c r="OEJ5" i="24"/>
  <c r="OEK5" i="24"/>
  <c r="OEL5" i="24"/>
  <c r="OEM5" i="24"/>
  <c r="OEN5" i="24"/>
  <c r="OEO5" i="24"/>
  <c r="OEP5" i="24"/>
  <c r="OEQ5" i="24"/>
  <c r="OER5" i="24"/>
  <c r="OES5" i="24"/>
  <c r="OET5" i="24"/>
  <c r="OEU5" i="24"/>
  <c r="OEV5" i="24"/>
  <c r="OEW5" i="24"/>
  <c r="OEX5" i="24"/>
  <c r="OEY5" i="24"/>
  <c r="OEZ5" i="24"/>
  <c r="OFA5" i="24"/>
  <c r="OFB5" i="24"/>
  <c r="OFC5" i="24"/>
  <c r="OFD5" i="24"/>
  <c r="OFE5" i="24"/>
  <c r="OFF5" i="24"/>
  <c r="OFG5" i="24"/>
  <c r="OFH5" i="24"/>
  <c r="OFI5" i="24"/>
  <c r="OFJ5" i="24"/>
  <c r="OFK5" i="24"/>
  <c r="OFL5" i="24"/>
  <c r="OFM5" i="24"/>
  <c r="OFN5" i="24"/>
  <c r="OFO5" i="24"/>
  <c r="OFP5" i="24"/>
  <c r="OFQ5" i="24"/>
  <c r="OFR5" i="24"/>
  <c r="OFS5" i="24"/>
  <c r="OFT5" i="24"/>
  <c r="OFU5" i="24"/>
  <c r="OFV5" i="24"/>
  <c r="OFW5" i="24"/>
  <c r="OFX5" i="24"/>
  <c r="OFY5" i="24"/>
  <c r="OFZ5" i="24"/>
  <c r="OGA5" i="24"/>
  <c r="OGB5" i="24"/>
  <c r="OGC5" i="24"/>
  <c r="OGD5" i="24"/>
  <c r="OGE5" i="24"/>
  <c r="OGF5" i="24"/>
  <c r="OGG5" i="24"/>
  <c r="OGH5" i="24"/>
  <c r="OGI5" i="24"/>
  <c r="OGJ5" i="24"/>
  <c r="OGK5" i="24"/>
  <c r="OGL5" i="24"/>
  <c r="OGM5" i="24"/>
  <c r="OGN5" i="24"/>
  <c r="OGO5" i="24"/>
  <c r="OGP5" i="24"/>
  <c r="OGQ5" i="24"/>
  <c r="OGR5" i="24"/>
  <c r="OGS5" i="24"/>
  <c r="OGT5" i="24"/>
  <c r="OGU5" i="24"/>
  <c r="OGV5" i="24"/>
  <c r="OGW5" i="24"/>
  <c r="OGX5" i="24"/>
  <c r="OGY5" i="24"/>
  <c r="OGZ5" i="24"/>
  <c r="OHA5" i="24"/>
  <c r="OHB5" i="24"/>
  <c r="OHC5" i="24"/>
  <c r="OHD5" i="24"/>
  <c r="OHE5" i="24"/>
  <c r="OHF5" i="24"/>
  <c r="OHG5" i="24"/>
  <c r="OHH5" i="24"/>
  <c r="OHI5" i="24"/>
  <c r="OHJ5" i="24"/>
  <c r="OHK5" i="24"/>
  <c r="OHL5" i="24"/>
  <c r="OHM5" i="24"/>
  <c r="OHN5" i="24"/>
  <c r="OHO5" i="24"/>
  <c r="OHP5" i="24"/>
  <c r="OHQ5" i="24"/>
  <c r="OHR5" i="24"/>
  <c r="OHS5" i="24"/>
  <c r="OHT5" i="24"/>
  <c r="OHU5" i="24"/>
  <c r="OHV5" i="24"/>
  <c r="OHW5" i="24"/>
  <c r="OHX5" i="24"/>
  <c r="OHY5" i="24"/>
  <c r="OHZ5" i="24"/>
  <c r="OIA5" i="24"/>
  <c r="OIB5" i="24"/>
  <c r="OIC5" i="24"/>
  <c r="OID5" i="24"/>
  <c r="OIE5" i="24"/>
  <c r="OIF5" i="24"/>
  <c r="OIG5" i="24"/>
  <c r="OIH5" i="24"/>
  <c r="OII5" i="24"/>
  <c r="OIJ5" i="24"/>
  <c r="OIK5" i="24"/>
  <c r="OIL5" i="24"/>
  <c r="OIM5" i="24"/>
  <c r="OIN5" i="24"/>
  <c r="OIO5" i="24"/>
  <c r="OIP5" i="24"/>
  <c r="OIQ5" i="24"/>
  <c r="OIR5" i="24"/>
  <c r="OIS5" i="24"/>
  <c r="OIT5" i="24"/>
  <c r="OIU5" i="24"/>
  <c r="OIV5" i="24"/>
  <c r="OIW5" i="24"/>
  <c r="OIX5" i="24"/>
  <c r="OIY5" i="24"/>
  <c r="OIZ5" i="24"/>
  <c r="OJA5" i="24"/>
  <c r="OJB5" i="24"/>
  <c r="OJC5" i="24"/>
  <c r="OJD5" i="24"/>
  <c r="OJE5" i="24"/>
  <c r="OJF5" i="24"/>
  <c r="OJG5" i="24"/>
  <c r="OJH5" i="24"/>
  <c r="OJI5" i="24"/>
  <c r="OJJ5" i="24"/>
  <c r="OJK5" i="24"/>
  <c r="OJL5" i="24"/>
  <c r="OJM5" i="24"/>
  <c r="OJN5" i="24"/>
  <c r="OJO5" i="24"/>
  <c r="OJP5" i="24"/>
  <c r="OJQ5" i="24"/>
  <c r="OJR5" i="24"/>
  <c r="OJS5" i="24"/>
  <c r="OJT5" i="24"/>
  <c r="OJU5" i="24"/>
  <c r="OJV5" i="24"/>
  <c r="OJW5" i="24"/>
  <c r="OJX5" i="24"/>
  <c r="OJY5" i="24"/>
  <c r="OJZ5" i="24"/>
  <c r="OKA5" i="24"/>
  <c r="OKB5" i="24"/>
  <c r="OKC5" i="24"/>
  <c r="OKD5" i="24"/>
  <c r="OKE5" i="24"/>
  <c r="OKF5" i="24"/>
  <c r="OKG5" i="24"/>
  <c r="OKH5" i="24"/>
  <c r="OKI5" i="24"/>
  <c r="OKJ5" i="24"/>
  <c r="OKK5" i="24"/>
  <c r="OKL5" i="24"/>
  <c r="OKM5" i="24"/>
  <c r="OKN5" i="24"/>
  <c r="OKO5" i="24"/>
  <c r="OKP5" i="24"/>
  <c r="OKQ5" i="24"/>
  <c r="OKR5" i="24"/>
  <c r="OKS5" i="24"/>
  <c r="OKT5" i="24"/>
  <c r="OKU5" i="24"/>
  <c r="OKV5" i="24"/>
  <c r="OKW5" i="24"/>
  <c r="OKX5" i="24"/>
  <c r="OKY5" i="24"/>
  <c r="OKZ5" i="24"/>
  <c r="OLA5" i="24"/>
  <c r="OLB5" i="24"/>
  <c r="OLC5" i="24"/>
  <c r="OLD5" i="24"/>
  <c r="OLE5" i="24"/>
  <c r="OLF5" i="24"/>
  <c r="OLG5" i="24"/>
  <c r="OLH5" i="24"/>
  <c r="OLI5" i="24"/>
  <c r="OLJ5" i="24"/>
  <c r="OLK5" i="24"/>
  <c r="OLL5" i="24"/>
  <c r="OLM5" i="24"/>
  <c r="OLN5" i="24"/>
  <c r="OLO5" i="24"/>
  <c r="OLP5" i="24"/>
  <c r="OLQ5" i="24"/>
  <c r="OLR5" i="24"/>
  <c r="OLS5" i="24"/>
  <c r="OLT5" i="24"/>
  <c r="OLU5" i="24"/>
  <c r="OLV5" i="24"/>
  <c r="OLW5" i="24"/>
  <c r="OLX5" i="24"/>
  <c r="OLY5" i="24"/>
  <c r="OLZ5" i="24"/>
  <c r="OMA5" i="24"/>
  <c r="OMB5" i="24"/>
  <c r="OMC5" i="24"/>
  <c r="OMD5" i="24"/>
  <c r="OME5" i="24"/>
  <c r="OMF5" i="24"/>
  <c r="OMG5" i="24"/>
  <c r="OMH5" i="24"/>
  <c r="OMI5" i="24"/>
  <c r="OMJ5" i="24"/>
  <c r="OMK5" i="24"/>
  <c r="OML5" i="24"/>
  <c r="OMM5" i="24"/>
  <c r="OMN5" i="24"/>
  <c r="OMO5" i="24"/>
  <c r="OMP5" i="24"/>
  <c r="OMQ5" i="24"/>
  <c r="OMR5" i="24"/>
  <c r="OMS5" i="24"/>
  <c r="OMT5" i="24"/>
  <c r="OMU5" i="24"/>
  <c r="OMV5" i="24"/>
  <c r="OMW5" i="24"/>
  <c r="OMX5" i="24"/>
  <c r="OMY5" i="24"/>
  <c r="OMZ5" i="24"/>
  <c r="ONA5" i="24"/>
  <c r="ONB5" i="24"/>
  <c r="ONC5" i="24"/>
  <c r="OND5" i="24"/>
  <c r="ONE5" i="24"/>
  <c r="ONF5" i="24"/>
  <c r="ONG5" i="24"/>
  <c r="ONH5" i="24"/>
  <c r="ONI5" i="24"/>
  <c r="ONJ5" i="24"/>
  <c r="ONK5" i="24"/>
  <c r="ONL5" i="24"/>
  <c r="ONM5" i="24"/>
  <c r="ONN5" i="24"/>
  <c r="ONO5" i="24"/>
  <c r="ONP5" i="24"/>
  <c r="ONQ5" i="24"/>
  <c r="ONR5" i="24"/>
  <c r="ONS5" i="24"/>
  <c r="ONT5" i="24"/>
  <c r="ONU5" i="24"/>
  <c r="ONV5" i="24"/>
  <c r="ONW5" i="24"/>
  <c r="ONX5" i="24"/>
  <c r="ONY5" i="24"/>
  <c r="ONZ5" i="24"/>
  <c r="OOA5" i="24"/>
  <c r="OOB5" i="24"/>
  <c r="OOC5" i="24"/>
  <c r="OOD5" i="24"/>
  <c r="OOE5" i="24"/>
  <c r="OOF5" i="24"/>
  <c r="OOG5" i="24"/>
  <c r="OOH5" i="24"/>
  <c r="OOI5" i="24"/>
  <c r="OOJ5" i="24"/>
  <c r="OOK5" i="24"/>
  <c r="OOL5" i="24"/>
  <c r="OOM5" i="24"/>
  <c r="OON5" i="24"/>
  <c r="OOO5" i="24"/>
  <c r="OOP5" i="24"/>
  <c r="OOQ5" i="24"/>
  <c r="OOR5" i="24"/>
  <c r="OOS5" i="24"/>
  <c r="OOT5" i="24"/>
  <c r="OOU5" i="24"/>
  <c r="OOV5" i="24"/>
  <c r="OOW5" i="24"/>
  <c r="OOX5" i="24"/>
  <c r="OOY5" i="24"/>
  <c r="OOZ5" i="24"/>
  <c r="OPA5" i="24"/>
  <c r="OPB5" i="24"/>
  <c r="OPC5" i="24"/>
  <c r="OPD5" i="24"/>
  <c r="OPE5" i="24"/>
  <c r="OPF5" i="24"/>
  <c r="OPG5" i="24"/>
  <c r="OPH5" i="24"/>
  <c r="OPI5" i="24"/>
  <c r="OPJ5" i="24"/>
  <c r="OPK5" i="24"/>
  <c r="OPL5" i="24"/>
  <c r="OPM5" i="24"/>
  <c r="OPN5" i="24"/>
  <c r="OPO5" i="24"/>
  <c r="OPP5" i="24"/>
  <c r="OPQ5" i="24"/>
  <c r="OPR5" i="24"/>
  <c r="OPS5" i="24"/>
  <c r="OPT5" i="24"/>
  <c r="OPU5" i="24"/>
  <c r="OPV5" i="24"/>
  <c r="OPW5" i="24"/>
  <c r="OPX5" i="24"/>
  <c r="OPY5" i="24"/>
  <c r="OPZ5" i="24"/>
  <c r="OQA5" i="24"/>
  <c r="OQB5" i="24"/>
  <c r="OQC5" i="24"/>
  <c r="OQD5" i="24"/>
  <c r="OQE5" i="24"/>
  <c r="OQF5" i="24"/>
  <c r="OQG5" i="24"/>
  <c r="OQH5" i="24"/>
  <c r="OQI5" i="24"/>
  <c r="OQJ5" i="24"/>
  <c r="OQK5" i="24"/>
  <c r="OQL5" i="24"/>
  <c r="OQM5" i="24"/>
  <c r="OQN5" i="24"/>
  <c r="OQO5" i="24"/>
  <c r="OQP5" i="24"/>
  <c r="OQQ5" i="24"/>
  <c r="OQR5" i="24"/>
  <c r="OQS5" i="24"/>
  <c r="OQT5" i="24"/>
  <c r="OQU5" i="24"/>
  <c r="OQV5" i="24"/>
  <c r="OQW5" i="24"/>
  <c r="OQX5" i="24"/>
  <c r="OQY5" i="24"/>
  <c r="OQZ5" i="24"/>
  <c r="ORA5" i="24"/>
  <c r="ORB5" i="24"/>
  <c r="ORC5" i="24"/>
  <c r="ORD5" i="24"/>
  <c r="ORE5" i="24"/>
  <c r="ORF5" i="24"/>
  <c r="ORG5" i="24"/>
  <c r="ORH5" i="24"/>
  <c r="ORI5" i="24"/>
  <c r="ORJ5" i="24"/>
  <c r="ORK5" i="24"/>
  <c r="ORL5" i="24"/>
  <c r="ORM5" i="24"/>
  <c r="ORN5" i="24"/>
  <c r="ORO5" i="24"/>
  <c r="ORP5" i="24"/>
  <c r="ORQ5" i="24"/>
  <c r="ORR5" i="24"/>
  <c r="ORS5" i="24"/>
  <c r="ORT5" i="24"/>
  <c r="ORU5" i="24"/>
  <c r="ORV5" i="24"/>
  <c r="ORW5" i="24"/>
  <c r="ORX5" i="24"/>
  <c r="ORY5" i="24"/>
  <c r="ORZ5" i="24"/>
  <c r="OSA5" i="24"/>
  <c r="OSB5" i="24"/>
  <c r="OSC5" i="24"/>
  <c r="OSD5" i="24"/>
  <c r="OSE5" i="24"/>
  <c r="OSF5" i="24"/>
  <c r="OSG5" i="24"/>
  <c r="OSH5" i="24"/>
  <c r="OSI5" i="24"/>
  <c r="OSJ5" i="24"/>
  <c r="OSK5" i="24"/>
  <c r="OSL5" i="24"/>
  <c r="OSM5" i="24"/>
  <c r="OSN5" i="24"/>
  <c r="OSO5" i="24"/>
  <c r="OSP5" i="24"/>
  <c r="OSQ5" i="24"/>
  <c r="OSR5" i="24"/>
  <c r="OSS5" i="24"/>
  <c r="OST5" i="24"/>
  <c r="OSU5" i="24"/>
  <c r="OSV5" i="24"/>
  <c r="OSW5" i="24"/>
  <c r="OSX5" i="24"/>
  <c r="OSY5" i="24"/>
  <c r="OSZ5" i="24"/>
  <c r="OTA5" i="24"/>
  <c r="OTB5" i="24"/>
  <c r="OTC5" i="24"/>
  <c r="OTD5" i="24"/>
  <c r="OTE5" i="24"/>
  <c r="OTF5" i="24"/>
  <c r="OTG5" i="24"/>
  <c r="OTH5" i="24"/>
  <c r="OTI5" i="24"/>
  <c r="OTJ5" i="24"/>
  <c r="OTK5" i="24"/>
  <c r="OTL5" i="24"/>
  <c r="OTM5" i="24"/>
  <c r="OTN5" i="24"/>
  <c r="OTO5" i="24"/>
  <c r="OTP5" i="24"/>
  <c r="OTQ5" i="24"/>
  <c r="OTR5" i="24"/>
  <c r="OTS5" i="24"/>
  <c r="OTT5" i="24"/>
  <c r="OTU5" i="24"/>
  <c r="OTV5" i="24"/>
  <c r="OTW5" i="24"/>
  <c r="OTX5" i="24"/>
  <c r="OTY5" i="24"/>
  <c r="OTZ5" i="24"/>
  <c r="OUA5" i="24"/>
  <c r="OUB5" i="24"/>
  <c r="OUC5" i="24"/>
  <c r="OUD5" i="24"/>
  <c r="OUE5" i="24"/>
  <c r="OUF5" i="24"/>
  <c r="OUG5" i="24"/>
  <c r="OUH5" i="24"/>
  <c r="OUI5" i="24"/>
  <c r="OUJ5" i="24"/>
  <c r="OUK5" i="24"/>
  <c r="OUL5" i="24"/>
  <c r="OUM5" i="24"/>
  <c r="OUN5" i="24"/>
  <c r="OUO5" i="24"/>
  <c r="OUP5" i="24"/>
  <c r="OUQ5" i="24"/>
  <c r="OUR5" i="24"/>
  <c r="OUS5" i="24"/>
  <c r="OUT5" i="24"/>
  <c r="OUU5" i="24"/>
  <c r="OUV5" i="24"/>
  <c r="OUW5" i="24"/>
  <c r="OUX5" i="24"/>
  <c r="OUY5" i="24"/>
  <c r="OUZ5" i="24"/>
  <c r="OVA5" i="24"/>
  <c r="OVB5" i="24"/>
  <c r="OVC5" i="24"/>
  <c r="OVD5" i="24"/>
  <c r="OVE5" i="24"/>
  <c r="OVF5" i="24"/>
  <c r="OVG5" i="24"/>
  <c r="OVH5" i="24"/>
  <c r="OVI5" i="24"/>
  <c r="OVJ5" i="24"/>
  <c r="OVK5" i="24"/>
  <c r="OVL5" i="24"/>
  <c r="OVM5" i="24"/>
  <c r="OVN5" i="24"/>
  <c r="OVO5" i="24"/>
  <c r="OVP5" i="24"/>
  <c r="OVQ5" i="24"/>
  <c r="OVR5" i="24"/>
  <c r="OVS5" i="24"/>
  <c r="OVT5" i="24"/>
  <c r="OVU5" i="24"/>
  <c r="OVV5" i="24"/>
  <c r="OVW5" i="24"/>
  <c r="OVX5" i="24"/>
  <c r="OVY5" i="24"/>
  <c r="OVZ5" i="24"/>
  <c r="OWA5" i="24"/>
  <c r="OWB5" i="24"/>
  <c r="OWC5" i="24"/>
  <c r="OWD5" i="24"/>
  <c r="OWE5" i="24"/>
  <c r="OWF5" i="24"/>
  <c r="OWG5" i="24"/>
  <c r="OWH5" i="24"/>
  <c r="OWI5" i="24"/>
  <c r="OWJ5" i="24"/>
  <c r="OWK5" i="24"/>
  <c r="OWL5" i="24"/>
  <c r="OWM5" i="24"/>
  <c r="OWN5" i="24"/>
  <c r="OWO5" i="24"/>
  <c r="OWP5" i="24"/>
  <c r="OWQ5" i="24"/>
  <c r="OWR5" i="24"/>
  <c r="OWS5" i="24"/>
  <c r="OWT5" i="24"/>
  <c r="OWU5" i="24"/>
  <c r="OWV5" i="24"/>
  <c r="OWW5" i="24"/>
  <c r="OWX5" i="24"/>
  <c r="OWY5" i="24"/>
  <c r="OWZ5" i="24"/>
  <c r="OXA5" i="24"/>
  <c r="OXB5" i="24"/>
  <c r="OXC5" i="24"/>
  <c r="OXD5" i="24"/>
  <c r="OXE5" i="24"/>
  <c r="OXF5" i="24"/>
  <c r="OXG5" i="24"/>
  <c r="OXH5" i="24"/>
  <c r="OXI5" i="24"/>
  <c r="OXJ5" i="24"/>
  <c r="OXK5" i="24"/>
  <c r="OXL5" i="24"/>
  <c r="OXM5" i="24"/>
  <c r="OXN5" i="24"/>
  <c r="OXO5" i="24"/>
  <c r="OXP5" i="24"/>
  <c r="OXQ5" i="24"/>
  <c r="OXR5" i="24"/>
  <c r="OXS5" i="24"/>
  <c r="OXT5" i="24"/>
  <c r="OXU5" i="24"/>
  <c r="OXV5" i="24"/>
  <c r="OXW5" i="24"/>
  <c r="OXX5" i="24"/>
  <c r="OXY5" i="24"/>
  <c r="OXZ5" i="24"/>
  <c r="OYA5" i="24"/>
  <c r="OYB5" i="24"/>
  <c r="OYC5" i="24"/>
  <c r="OYD5" i="24"/>
  <c r="OYE5" i="24"/>
  <c r="OYF5" i="24"/>
  <c r="OYG5" i="24"/>
  <c r="OYH5" i="24"/>
  <c r="OYI5" i="24"/>
  <c r="OYJ5" i="24"/>
  <c r="OYK5" i="24"/>
  <c r="OYL5" i="24"/>
  <c r="OYM5" i="24"/>
  <c r="OYN5" i="24"/>
  <c r="OYO5" i="24"/>
  <c r="OYP5" i="24"/>
  <c r="OYQ5" i="24"/>
  <c r="OYR5" i="24"/>
  <c r="OYS5" i="24"/>
  <c r="OYT5" i="24"/>
  <c r="OYU5" i="24"/>
  <c r="OYV5" i="24"/>
  <c r="OYW5" i="24"/>
  <c r="OYX5" i="24"/>
  <c r="OYY5" i="24"/>
  <c r="OYZ5" i="24"/>
  <c r="OZA5" i="24"/>
  <c r="OZB5" i="24"/>
  <c r="OZC5" i="24"/>
  <c r="OZD5" i="24"/>
  <c r="OZE5" i="24"/>
  <c r="OZF5" i="24"/>
  <c r="OZG5" i="24"/>
  <c r="OZH5" i="24"/>
  <c r="OZI5" i="24"/>
  <c r="OZJ5" i="24"/>
  <c r="OZK5" i="24"/>
  <c r="OZL5" i="24"/>
  <c r="OZM5" i="24"/>
  <c r="OZN5" i="24"/>
  <c r="OZO5" i="24"/>
  <c r="OZP5" i="24"/>
  <c r="OZQ5" i="24"/>
  <c r="OZR5" i="24"/>
  <c r="OZS5" i="24"/>
  <c r="OZT5" i="24"/>
  <c r="OZU5" i="24"/>
  <c r="OZV5" i="24"/>
  <c r="OZW5" i="24"/>
  <c r="OZX5" i="24"/>
  <c r="OZY5" i="24"/>
  <c r="OZZ5" i="24"/>
  <c r="PAA5" i="24"/>
  <c r="PAB5" i="24"/>
  <c r="PAC5" i="24"/>
  <c r="PAD5" i="24"/>
  <c r="PAE5" i="24"/>
  <c r="PAF5" i="24"/>
  <c r="PAG5" i="24"/>
  <c r="PAH5" i="24"/>
  <c r="PAI5" i="24"/>
  <c r="PAJ5" i="24"/>
  <c r="PAK5" i="24"/>
  <c r="PAL5" i="24"/>
  <c r="PAM5" i="24"/>
  <c r="PAN5" i="24"/>
  <c r="PAO5" i="24"/>
  <c r="PAP5" i="24"/>
  <c r="PAQ5" i="24"/>
  <c r="PAR5" i="24"/>
  <c r="PAS5" i="24"/>
  <c r="PAT5" i="24"/>
  <c r="PAU5" i="24"/>
  <c r="PAV5" i="24"/>
  <c r="PAW5" i="24"/>
  <c r="PAX5" i="24"/>
  <c r="PAY5" i="24"/>
  <c r="PAZ5" i="24"/>
  <c r="PBA5" i="24"/>
  <c r="PBB5" i="24"/>
  <c r="PBC5" i="24"/>
  <c r="PBD5" i="24"/>
  <c r="PBE5" i="24"/>
  <c r="PBF5" i="24"/>
  <c r="PBG5" i="24"/>
  <c r="PBH5" i="24"/>
  <c r="PBI5" i="24"/>
  <c r="PBJ5" i="24"/>
  <c r="PBK5" i="24"/>
  <c r="PBL5" i="24"/>
  <c r="PBM5" i="24"/>
  <c r="PBN5" i="24"/>
  <c r="PBO5" i="24"/>
  <c r="PBP5" i="24"/>
  <c r="PBQ5" i="24"/>
  <c r="PBR5" i="24"/>
  <c r="PBS5" i="24"/>
  <c r="PBT5" i="24"/>
  <c r="PBU5" i="24"/>
  <c r="PBV5" i="24"/>
  <c r="PBW5" i="24"/>
  <c r="PBX5" i="24"/>
  <c r="PBY5" i="24"/>
  <c r="PBZ5" i="24"/>
  <c r="PCA5" i="24"/>
  <c r="PCB5" i="24"/>
  <c r="PCC5" i="24"/>
  <c r="PCD5" i="24"/>
  <c r="PCE5" i="24"/>
  <c r="PCF5" i="24"/>
  <c r="PCG5" i="24"/>
  <c r="PCH5" i="24"/>
  <c r="PCI5" i="24"/>
  <c r="PCJ5" i="24"/>
  <c r="PCK5" i="24"/>
  <c r="PCL5" i="24"/>
  <c r="PCM5" i="24"/>
  <c r="PCN5" i="24"/>
  <c r="PCO5" i="24"/>
  <c r="PCP5" i="24"/>
  <c r="PCQ5" i="24"/>
  <c r="PCR5" i="24"/>
  <c r="PCS5" i="24"/>
  <c r="PCT5" i="24"/>
  <c r="PCU5" i="24"/>
  <c r="PCV5" i="24"/>
  <c r="PCW5" i="24"/>
  <c r="PCX5" i="24"/>
  <c r="PCY5" i="24"/>
  <c r="PCZ5" i="24"/>
  <c r="PDA5" i="24"/>
  <c r="PDB5" i="24"/>
  <c r="PDC5" i="24"/>
  <c r="PDD5" i="24"/>
  <c r="PDE5" i="24"/>
  <c r="PDF5" i="24"/>
  <c r="PDG5" i="24"/>
  <c r="PDH5" i="24"/>
  <c r="PDI5" i="24"/>
  <c r="PDJ5" i="24"/>
  <c r="PDK5" i="24"/>
  <c r="PDL5" i="24"/>
  <c r="PDM5" i="24"/>
  <c r="PDN5" i="24"/>
  <c r="PDO5" i="24"/>
  <c r="PDP5" i="24"/>
  <c r="PDQ5" i="24"/>
  <c r="PDR5" i="24"/>
  <c r="PDS5" i="24"/>
  <c r="PDT5" i="24"/>
  <c r="PDU5" i="24"/>
  <c r="PDV5" i="24"/>
  <c r="PDW5" i="24"/>
  <c r="PDX5" i="24"/>
  <c r="PDY5" i="24"/>
  <c r="PDZ5" i="24"/>
  <c r="PEA5" i="24"/>
  <c r="PEB5" i="24"/>
  <c r="PEC5" i="24"/>
  <c r="PED5" i="24"/>
  <c r="PEE5" i="24"/>
  <c r="PEF5" i="24"/>
  <c r="PEG5" i="24"/>
  <c r="PEH5" i="24"/>
  <c r="PEI5" i="24"/>
  <c r="PEJ5" i="24"/>
  <c r="PEK5" i="24"/>
  <c r="PEL5" i="24"/>
  <c r="PEM5" i="24"/>
  <c r="PEN5" i="24"/>
  <c r="PEO5" i="24"/>
  <c r="PEP5" i="24"/>
  <c r="PEQ5" i="24"/>
  <c r="PER5" i="24"/>
  <c r="PES5" i="24"/>
  <c r="PET5" i="24"/>
  <c r="PEU5" i="24"/>
  <c r="PEV5" i="24"/>
  <c r="PEW5" i="24"/>
  <c r="PEX5" i="24"/>
  <c r="PEY5" i="24"/>
  <c r="PEZ5" i="24"/>
  <c r="PFA5" i="24"/>
  <c r="PFB5" i="24"/>
  <c r="PFC5" i="24"/>
  <c r="PFD5" i="24"/>
  <c r="PFE5" i="24"/>
  <c r="PFF5" i="24"/>
  <c r="PFG5" i="24"/>
  <c r="PFH5" i="24"/>
  <c r="PFI5" i="24"/>
  <c r="PFJ5" i="24"/>
  <c r="PFK5" i="24"/>
  <c r="PFL5" i="24"/>
  <c r="PFM5" i="24"/>
  <c r="PFN5" i="24"/>
  <c r="PFO5" i="24"/>
  <c r="PFP5" i="24"/>
  <c r="PFQ5" i="24"/>
  <c r="PFR5" i="24"/>
  <c r="PFS5" i="24"/>
  <c r="PFT5" i="24"/>
  <c r="PFU5" i="24"/>
  <c r="PFV5" i="24"/>
  <c r="PFW5" i="24"/>
  <c r="PFX5" i="24"/>
  <c r="PFY5" i="24"/>
  <c r="PFZ5" i="24"/>
  <c r="PGA5" i="24"/>
  <c r="PGB5" i="24"/>
  <c r="PGC5" i="24"/>
  <c r="PGD5" i="24"/>
  <c r="PGE5" i="24"/>
  <c r="PGF5" i="24"/>
  <c r="PGG5" i="24"/>
  <c r="PGH5" i="24"/>
  <c r="PGI5" i="24"/>
  <c r="PGJ5" i="24"/>
  <c r="PGK5" i="24"/>
  <c r="PGL5" i="24"/>
  <c r="PGM5" i="24"/>
  <c r="PGN5" i="24"/>
  <c r="PGO5" i="24"/>
  <c r="PGP5" i="24"/>
  <c r="PGQ5" i="24"/>
  <c r="PGR5" i="24"/>
  <c r="PGS5" i="24"/>
  <c r="PGT5" i="24"/>
  <c r="PGU5" i="24"/>
  <c r="PGV5" i="24"/>
  <c r="PGW5" i="24"/>
  <c r="PGX5" i="24"/>
  <c r="PGY5" i="24"/>
  <c r="PGZ5" i="24"/>
  <c r="PHA5" i="24"/>
  <c r="PHB5" i="24"/>
  <c r="PHC5" i="24"/>
  <c r="PHD5" i="24"/>
  <c r="PHE5" i="24"/>
  <c r="PHF5" i="24"/>
  <c r="PHG5" i="24"/>
  <c r="PHH5" i="24"/>
  <c r="PHI5" i="24"/>
  <c r="PHJ5" i="24"/>
  <c r="PHK5" i="24"/>
  <c r="PHL5" i="24"/>
  <c r="PHM5" i="24"/>
  <c r="PHN5" i="24"/>
  <c r="PHO5" i="24"/>
  <c r="PHP5" i="24"/>
  <c r="PHQ5" i="24"/>
  <c r="PHR5" i="24"/>
  <c r="PHS5" i="24"/>
  <c r="PHT5" i="24"/>
  <c r="PHU5" i="24"/>
  <c r="PHV5" i="24"/>
  <c r="PHW5" i="24"/>
  <c r="PHX5" i="24"/>
  <c r="PHY5" i="24"/>
  <c r="PHZ5" i="24"/>
  <c r="PIA5" i="24"/>
  <c r="PIB5" i="24"/>
  <c r="PIC5" i="24"/>
  <c r="PID5" i="24"/>
  <c r="PIE5" i="24"/>
  <c r="PIF5" i="24"/>
  <c r="PIG5" i="24"/>
  <c r="PIH5" i="24"/>
  <c r="PII5" i="24"/>
  <c r="PIJ5" i="24"/>
  <c r="PIK5" i="24"/>
  <c r="PIL5" i="24"/>
  <c r="PIM5" i="24"/>
  <c r="PIN5" i="24"/>
  <c r="PIO5" i="24"/>
  <c r="PIP5" i="24"/>
  <c r="PIQ5" i="24"/>
  <c r="PIR5" i="24"/>
  <c r="PIS5" i="24"/>
  <c r="PIT5" i="24"/>
  <c r="PIU5" i="24"/>
  <c r="PIV5" i="24"/>
  <c r="PIW5" i="24"/>
  <c r="PIX5" i="24"/>
  <c r="PIY5" i="24"/>
  <c r="PIZ5" i="24"/>
  <c r="PJA5" i="24"/>
  <c r="PJB5" i="24"/>
  <c r="PJC5" i="24"/>
  <c r="PJD5" i="24"/>
  <c r="PJE5" i="24"/>
  <c r="PJF5" i="24"/>
  <c r="PJG5" i="24"/>
  <c r="PJH5" i="24"/>
  <c r="PJI5" i="24"/>
  <c r="PJJ5" i="24"/>
  <c r="PJK5" i="24"/>
  <c r="PJL5" i="24"/>
  <c r="PJM5" i="24"/>
  <c r="PJN5" i="24"/>
  <c r="PJO5" i="24"/>
  <c r="PJP5" i="24"/>
  <c r="PJQ5" i="24"/>
  <c r="PJR5" i="24"/>
  <c r="PJS5" i="24"/>
  <c r="PJT5" i="24"/>
  <c r="PJU5" i="24"/>
  <c r="PJV5" i="24"/>
  <c r="PJW5" i="24"/>
  <c r="PJX5" i="24"/>
  <c r="PJY5" i="24"/>
  <c r="PJZ5" i="24"/>
  <c r="PKA5" i="24"/>
  <c r="PKB5" i="24"/>
  <c r="PKC5" i="24"/>
  <c r="PKD5" i="24"/>
  <c r="PKE5" i="24"/>
  <c r="PKF5" i="24"/>
  <c r="PKG5" i="24"/>
  <c r="PKH5" i="24"/>
  <c r="PKI5" i="24"/>
  <c r="PKJ5" i="24"/>
  <c r="PKK5" i="24"/>
  <c r="PKL5" i="24"/>
  <c r="PKM5" i="24"/>
  <c r="PKN5" i="24"/>
  <c r="PKO5" i="24"/>
  <c r="PKP5" i="24"/>
  <c r="PKQ5" i="24"/>
  <c r="PKR5" i="24"/>
  <c r="PKS5" i="24"/>
  <c r="PKT5" i="24"/>
  <c r="PKU5" i="24"/>
  <c r="PKV5" i="24"/>
  <c r="PKW5" i="24"/>
  <c r="PKX5" i="24"/>
  <c r="PKY5" i="24"/>
  <c r="PKZ5" i="24"/>
  <c r="PLA5" i="24"/>
  <c r="PLB5" i="24"/>
  <c r="PLC5" i="24"/>
  <c r="PLD5" i="24"/>
  <c r="PLE5" i="24"/>
  <c r="PLF5" i="24"/>
  <c r="PLG5" i="24"/>
  <c r="PLH5" i="24"/>
  <c r="PLI5" i="24"/>
  <c r="PLJ5" i="24"/>
  <c r="PLK5" i="24"/>
  <c r="PLL5" i="24"/>
  <c r="PLM5" i="24"/>
  <c r="PLN5" i="24"/>
  <c r="PLO5" i="24"/>
  <c r="PLP5" i="24"/>
  <c r="PLQ5" i="24"/>
  <c r="PLR5" i="24"/>
  <c r="PLS5" i="24"/>
  <c r="PLT5" i="24"/>
  <c r="PLU5" i="24"/>
  <c r="PLV5" i="24"/>
  <c r="PLW5" i="24"/>
  <c r="PLX5" i="24"/>
  <c r="PLY5" i="24"/>
  <c r="PLZ5" i="24"/>
  <c r="PMA5" i="24"/>
  <c r="PMB5" i="24"/>
  <c r="PMC5" i="24"/>
  <c r="PMD5" i="24"/>
  <c r="PME5" i="24"/>
  <c r="PMF5" i="24"/>
  <c r="PMG5" i="24"/>
  <c r="PMH5" i="24"/>
  <c r="PMI5" i="24"/>
  <c r="PMJ5" i="24"/>
  <c r="PMK5" i="24"/>
  <c r="PML5" i="24"/>
  <c r="PMM5" i="24"/>
  <c r="PMN5" i="24"/>
  <c r="PMO5" i="24"/>
  <c r="PMP5" i="24"/>
  <c r="PMQ5" i="24"/>
  <c r="PMR5" i="24"/>
  <c r="PMS5" i="24"/>
  <c r="PMT5" i="24"/>
  <c r="PMU5" i="24"/>
  <c r="PMV5" i="24"/>
  <c r="PMW5" i="24"/>
  <c r="PMX5" i="24"/>
  <c r="PMY5" i="24"/>
  <c r="PMZ5" i="24"/>
  <c r="PNA5" i="24"/>
  <c r="PNB5" i="24"/>
  <c r="PNC5" i="24"/>
  <c r="PND5" i="24"/>
  <c r="PNE5" i="24"/>
  <c r="PNF5" i="24"/>
  <c r="PNG5" i="24"/>
  <c r="PNH5" i="24"/>
  <c r="PNI5" i="24"/>
  <c r="PNJ5" i="24"/>
  <c r="PNK5" i="24"/>
  <c r="PNL5" i="24"/>
  <c r="PNM5" i="24"/>
  <c r="PNN5" i="24"/>
  <c r="PNO5" i="24"/>
  <c r="PNP5" i="24"/>
  <c r="PNQ5" i="24"/>
  <c r="PNR5" i="24"/>
  <c r="PNS5" i="24"/>
  <c r="PNT5" i="24"/>
  <c r="PNU5" i="24"/>
  <c r="PNV5" i="24"/>
  <c r="PNW5" i="24"/>
  <c r="PNX5" i="24"/>
  <c r="PNY5" i="24"/>
  <c r="PNZ5" i="24"/>
  <c r="POA5" i="24"/>
  <c r="POB5" i="24"/>
  <c r="POC5" i="24"/>
  <c r="POD5" i="24"/>
  <c r="POE5" i="24"/>
  <c r="POF5" i="24"/>
  <c r="POG5" i="24"/>
  <c r="POH5" i="24"/>
  <c r="POI5" i="24"/>
  <c r="POJ5" i="24"/>
  <c r="POK5" i="24"/>
  <c r="POL5" i="24"/>
  <c r="POM5" i="24"/>
  <c r="PON5" i="24"/>
  <c r="POO5" i="24"/>
  <c r="POP5" i="24"/>
  <c r="POQ5" i="24"/>
  <c r="POR5" i="24"/>
  <c r="POS5" i="24"/>
  <c r="POT5" i="24"/>
  <c r="POU5" i="24"/>
  <c r="POV5" i="24"/>
  <c r="POW5" i="24"/>
  <c r="POX5" i="24"/>
  <c r="POY5" i="24"/>
  <c r="POZ5" i="24"/>
  <c r="PPA5" i="24"/>
  <c r="PPB5" i="24"/>
  <c r="PPC5" i="24"/>
  <c r="PPD5" i="24"/>
  <c r="PPE5" i="24"/>
  <c r="PPF5" i="24"/>
  <c r="PPG5" i="24"/>
  <c r="PPH5" i="24"/>
  <c r="PPI5" i="24"/>
  <c r="PPJ5" i="24"/>
  <c r="PPK5" i="24"/>
  <c r="PPL5" i="24"/>
  <c r="PPM5" i="24"/>
  <c r="PPN5" i="24"/>
  <c r="PPO5" i="24"/>
  <c r="PPP5" i="24"/>
  <c r="PPQ5" i="24"/>
  <c r="PPR5" i="24"/>
  <c r="PPS5" i="24"/>
  <c r="PPT5" i="24"/>
  <c r="PPU5" i="24"/>
  <c r="PPV5" i="24"/>
  <c r="PPW5" i="24"/>
  <c r="PPX5" i="24"/>
  <c r="PPY5" i="24"/>
  <c r="PPZ5" i="24"/>
  <c r="PQA5" i="24"/>
  <c r="PQB5" i="24"/>
  <c r="PQC5" i="24"/>
  <c r="PQD5" i="24"/>
  <c r="PQE5" i="24"/>
  <c r="PQF5" i="24"/>
  <c r="PQG5" i="24"/>
  <c r="PQH5" i="24"/>
  <c r="PQI5" i="24"/>
  <c r="PQJ5" i="24"/>
  <c r="PQK5" i="24"/>
  <c r="PQL5" i="24"/>
  <c r="PQM5" i="24"/>
  <c r="PQN5" i="24"/>
  <c r="PQO5" i="24"/>
  <c r="PQP5" i="24"/>
  <c r="PQQ5" i="24"/>
  <c r="PQR5" i="24"/>
  <c r="PQS5" i="24"/>
  <c r="PQT5" i="24"/>
  <c r="PQU5" i="24"/>
  <c r="PQV5" i="24"/>
  <c r="PQW5" i="24"/>
  <c r="PQX5" i="24"/>
  <c r="PQY5" i="24"/>
  <c r="PQZ5" i="24"/>
  <c r="PRA5" i="24"/>
  <c r="PRB5" i="24"/>
  <c r="PRC5" i="24"/>
  <c r="PRD5" i="24"/>
  <c r="PRE5" i="24"/>
  <c r="PRF5" i="24"/>
  <c r="PRG5" i="24"/>
  <c r="PRH5" i="24"/>
  <c r="PRI5" i="24"/>
  <c r="PRJ5" i="24"/>
  <c r="PRK5" i="24"/>
  <c r="PRL5" i="24"/>
  <c r="PRM5" i="24"/>
  <c r="PRN5" i="24"/>
  <c r="PRO5" i="24"/>
  <c r="PRP5" i="24"/>
  <c r="PRQ5" i="24"/>
  <c r="PRR5" i="24"/>
  <c r="PRS5" i="24"/>
  <c r="PRT5" i="24"/>
  <c r="PRU5" i="24"/>
  <c r="PRV5" i="24"/>
  <c r="PRW5" i="24"/>
  <c r="PRX5" i="24"/>
  <c r="PRY5" i="24"/>
  <c r="PRZ5" i="24"/>
  <c r="PSA5" i="24"/>
  <c r="PSB5" i="24"/>
  <c r="PSC5" i="24"/>
  <c r="PSD5" i="24"/>
  <c r="PSE5" i="24"/>
  <c r="PSF5" i="24"/>
  <c r="PSG5" i="24"/>
  <c r="PSH5" i="24"/>
  <c r="PSI5" i="24"/>
  <c r="PSJ5" i="24"/>
  <c r="PSK5" i="24"/>
  <c r="PSL5" i="24"/>
  <c r="PSM5" i="24"/>
  <c r="PSN5" i="24"/>
  <c r="PSO5" i="24"/>
  <c r="PSP5" i="24"/>
  <c r="PSQ5" i="24"/>
  <c r="PSR5" i="24"/>
  <c r="PSS5" i="24"/>
  <c r="PST5" i="24"/>
  <c r="PSU5" i="24"/>
  <c r="PSV5" i="24"/>
  <c r="PSW5" i="24"/>
  <c r="PSX5" i="24"/>
  <c r="PSY5" i="24"/>
  <c r="PSZ5" i="24"/>
  <c r="PTA5" i="24"/>
  <c r="PTB5" i="24"/>
  <c r="PTC5" i="24"/>
  <c r="PTD5" i="24"/>
  <c r="PTE5" i="24"/>
  <c r="PTF5" i="24"/>
  <c r="PTG5" i="24"/>
  <c r="PTH5" i="24"/>
  <c r="PTI5" i="24"/>
  <c r="PTJ5" i="24"/>
  <c r="PTK5" i="24"/>
  <c r="PTL5" i="24"/>
  <c r="PTM5" i="24"/>
  <c r="PTN5" i="24"/>
  <c r="PTO5" i="24"/>
  <c r="PTP5" i="24"/>
  <c r="PTQ5" i="24"/>
  <c r="PTR5" i="24"/>
  <c r="PTS5" i="24"/>
  <c r="PTT5" i="24"/>
  <c r="PTU5" i="24"/>
  <c r="PTV5" i="24"/>
  <c r="PTW5" i="24"/>
  <c r="PTX5" i="24"/>
  <c r="PTY5" i="24"/>
  <c r="PTZ5" i="24"/>
  <c r="PUA5" i="24"/>
  <c r="PUB5" i="24"/>
  <c r="PUC5" i="24"/>
  <c r="PUD5" i="24"/>
  <c r="PUE5" i="24"/>
  <c r="PUF5" i="24"/>
  <c r="PUG5" i="24"/>
  <c r="PUH5" i="24"/>
  <c r="PUI5" i="24"/>
  <c r="PUJ5" i="24"/>
  <c r="PUK5" i="24"/>
  <c r="PUL5" i="24"/>
  <c r="PUM5" i="24"/>
  <c r="PUN5" i="24"/>
  <c r="PUO5" i="24"/>
  <c r="PUP5" i="24"/>
  <c r="PUQ5" i="24"/>
  <c r="PUR5" i="24"/>
  <c r="PUS5" i="24"/>
  <c r="PUT5" i="24"/>
  <c r="PUU5" i="24"/>
  <c r="PUV5" i="24"/>
  <c r="PUW5" i="24"/>
  <c r="PUX5" i="24"/>
  <c r="PUY5" i="24"/>
  <c r="PUZ5" i="24"/>
  <c r="PVA5" i="24"/>
  <c r="PVB5" i="24"/>
  <c r="PVC5" i="24"/>
  <c r="PVD5" i="24"/>
  <c r="PVE5" i="24"/>
  <c r="PVF5" i="24"/>
  <c r="PVG5" i="24"/>
  <c r="PVH5" i="24"/>
  <c r="PVI5" i="24"/>
  <c r="PVJ5" i="24"/>
  <c r="PVK5" i="24"/>
  <c r="PVL5" i="24"/>
  <c r="PVM5" i="24"/>
  <c r="PVN5" i="24"/>
  <c r="PVO5" i="24"/>
  <c r="PVP5" i="24"/>
  <c r="PVQ5" i="24"/>
  <c r="PVR5" i="24"/>
  <c r="PVS5" i="24"/>
  <c r="PVT5" i="24"/>
  <c r="PVU5" i="24"/>
  <c r="PVV5" i="24"/>
  <c r="PVW5" i="24"/>
  <c r="PVX5" i="24"/>
  <c r="PVY5" i="24"/>
  <c r="PVZ5" i="24"/>
  <c r="PWA5" i="24"/>
  <c r="PWB5" i="24"/>
  <c r="PWC5" i="24"/>
  <c r="PWD5" i="24"/>
  <c r="PWE5" i="24"/>
  <c r="PWF5" i="24"/>
  <c r="PWG5" i="24"/>
  <c r="PWH5" i="24"/>
  <c r="PWI5" i="24"/>
  <c r="PWJ5" i="24"/>
  <c r="PWK5" i="24"/>
  <c r="PWL5" i="24"/>
  <c r="PWM5" i="24"/>
  <c r="PWN5" i="24"/>
  <c r="PWO5" i="24"/>
  <c r="PWP5" i="24"/>
  <c r="PWQ5" i="24"/>
  <c r="PWR5" i="24"/>
  <c r="PWS5" i="24"/>
  <c r="PWT5" i="24"/>
  <c r="PWU5" i="24"/>
  <c r="PWV5" i="24"/>
  <c r="PWW5" i="24"/>
  <c r="PWX5" i="24"/>
  <c r="PWY5" i="24"/>
  <c r="PWZ5" i="24"/>
  <c r="PXA5" i="24"/>
  <c r="PXB5" i="24"/>
  <c r="PXC5" i="24"/>
  <c r="PXD5" i="24"/>
  <c r="PXE5" i="24"/>
  <c r="PXF5" i="24"/>
  <c r="PXG5" i="24"/>
  <c r="PXH5" i="24"/>
  <c r="PXI5" i="24"/>
  <c r="PXJ5" i="24"/>
  <c r="PXK5" i="24"/>
  <c r="PXL5" i="24"/>
  <c r="PXM5" i="24"/>
  <c r="PXN5" i="24"/>
  <c r="PXO5" i="24"/>
  <c r="PXP5" i="24"/>
  <c r="PXQ5" i="24"/>
  <c r="PXR5" i="24"/>
  <c r="PXS5" i="24"/>
  <c r="PXT5" i="24"/>
  <c r="PXU5" i="24"/>
  <c r="PXV5" i="24"/>
  <c r="PXW5" i="24"/>
  <c r="PXX5" i="24"/>
  <c r="PXY5" i="24"/>
  <c r="PXZ5" i="24"/>
  <c r="PYA5" i="24"/>
  <c r="PYB5" i="24"/>
  <c r="PYC5" i="24"/>
  <c r="PYD5" i="24"/>
  <c r="PYE5" i="24"/>
  <c r="PYF5" i="24"/>
  <c r="PYG5" i="24"/>
  <c r="PYH5" i="24"/>
  <c r="PYI5" i="24"/>
  <c r="PYJ5" i="24"/>
  <c r="PYK5" i="24"/>
  <c r="PYL5" i="24"/>
  <c r="PYM5" i="24"/>
  <c r="PYN5" i="24"/>
  <c r="PYO5" i="24"/>
  <c r="PYP5" i="24"/>
  <c r="PYQ5" i="24"/>
  <c r="PYR5" i="24"/>
  <c r="PYS5" i="24"/>
  <c r="PYT5" i="24"/>
  <c r="PYU5" i="24"/>
  <c r="PYV5" i="24"/>
  <c r="PYW5" i="24"/>
  <c r="PYX5" i="24"/>
  <c r="PYY5" i="24"/>
  <c r="PYZ5" i="24"/>
  <c r="PZA5" i="24"/>
  <c r="PZB5" i="24"/>
  <c r="PZC5" i="24"/>
  <c r="PZD5" i="24"/>
  <c r="PZE5" i="24"/>
  <c r="PZF5" i="24"/>
  <c r="PZG5" i="24"/>
  <c r="PZH5" i="24"/>
  <c r="PZI5" i="24"/>
  <c r="PZJ5" i="24"/>
  <c r="PZK5" i="24"/>
  <c r="PZL5" i="24"/>
  <c r="PZM5" i="24"/>
  <c r="PZN5" i="24"/>
  <c r="PZO5" i="24"/>
  <c r="PZP5" i="24"/>
  <c r="PZQ5" i="24"/>
  <c r="PZR5" i="24"/>
  <c r="PZS5" i="24"/>
  <c r="PZT5" i="24"/>
  <c r="PZU5" i="24"/>
  <c r="PZV5" i="24"/>
  <c r="PZW5" i="24"/>
  <c r="PZX5" i="24"/>
  <c r="PZY5" i="24"/>
  <c r="PZZ5" i="24"/>
  <c r="QAA5" i="24"/>
  <c r="QAB5" i="24"/>
  <c r="QAC5" i="24"/>
  <c r="QAD5" i="24"/>
  <c r="QAE5" i="24"/>
  <c r="QAF5" i="24"/>
  <c r="QAG5" i="24"/>
  <c r="QAH5" i="24"/>
  <c r="QAI5" i="24"/>
  <c r="QAJ5" i="24"/>
  <c r="QAK5" i="24"/>
  <c r="QAL5" i="24"/>
  <c r="QAM5" i="24"/>
  <c r="QAN5" i="24"/>
  <c r="QAO5" i="24"/>
  <c r="QAP5" i="24"/>
  <c r="QAQ5" i="24"/>
  <c r="QAR5" i="24"/>
  <c r="QAS5" i="24"/>
  <c r="QAT5" i="24"/>
  <c r="QAU5" i="24"/>
  <c r="QAV5" i="24"/>
  <c r="QAW5" i="24"/>
  <c r="QAX5" i="24"/>
  <c r="QAY5" i="24"/>
  <c r="QAZ5" i="24"/>
  <c r="QBA5" i="24"/>
  <c r="QBB5" i="24"/>
  <c r="QBC5" i="24"/>
  <c r="QBD5" i="24"/>
  <c r="QBE5" i="24"/>
  <c r="QBF5" i="24"/>
  <c r="QBG5" i="24"/>
  <c r="QBH5" i="24"/>
  <c r="QBI5" i="24"/>
  <c r="QBJ5" i="24"/>
  <c r="QBK5" i="24"/>
  <c r="QBL5" i="24"/>
  <c r="QBM5" i="24"/>
  <c r="QBN5" i="24"/>
  <c r="QBO5" i="24"/>
  <c r="QBP5" i="24"/>
  <c r="QBQ5" i="24"/>
  <c r="QBR5" i="24"/>
  <c r="QBS5" i="24"/>
  <c r="QBT5" i="24"/>
  <c r="QBU5" i="24"/>
  <c r="QBV5" i="24"/>
  <c r="QBW5" i="24"/>
  <c r="QBX5" i="24"/>
  <c r="QBY5" i="24"/>
  <c r="QBZ5" i="24"/>
  <c r="QCA5" i="24"/>
  <c r="QCB5" i="24"/>
  <c r="QCC5" i="24"/>
  <c r="QCD5" i="24"/>
  <c r="QCE5" i="24"/>
  <c r="QCF5" i="24"/>
  <c r="QCG5" i="24"/>
  <c r="QCH5" i="24"/>
  <c r="QCI5" i="24"/>
  <c r="QCJ5" i="24"/>
  <c r="QCK5" i="24"/>
  <c r="QCL5" i="24"/>
  <c r="QCM5" i="24"/>
  <c r="QCN5" i="24"/>
  <c r="QCO5" i="24"/>
  <c r="QCP5" i="24"/>
  <c r="QCQ5" i="24"/>
  <c r="QCR5" i="24"/>
  <c r="QCS5" i="24"/>
  <c r="QCT5" i="24"/>
  <c r="QCU5" i="24"/>
  <c r="QCV5" i="24"/>
  <c r="QCW5" i="24"/>
  <c r="QCX5" i="24"/>
  <c r="QCY5" i="24"/>
  <c r="QCZ5" i="24"/>
  <c r="QDA5" i="24"/>
  <c r="QDB5" i="24"/>
  <c r="QDC5" i="24"/>
  <c r="QDD5" i="24"/>
  <c r="QDE5" i="24"/>
  <c r="QDF5" i="24"/>
  <c r="QDG5" i="24"/>
  <c r="QDH5" i="24"/>
  <c r="QDI5" i="24"/>
  <c r="QDJ5" i="24"/>
  <c r="QDK5" i="24"/>
  <c r="QDL5" i="24"/>
  <c r="QDM5" i="24"/>
  <c r="QDN5" i="24"/>
  <c r="QDO5" i="24"/>
  <c r="QDP5" i="24"/>
  <c r="QDQ5" i="24"/>
  <c r="QDR5" i="24"/>
  <c r="QDS5" i="24"/>
  <c r="QDT5" i="24"/>
  <c r="QDU5" i="24"/>
  <c r="QDV5" i="24"/>
  <c r="QDW5" i="24"/>
  <c r="QDX5" i="24"/>
  <c r="QDY5" i="24"/>
  <c r="QDZ5" i="24"/>
  <c r="QEA5" i="24"/>
  <c r="QEB5" i="24"/>
  <c r="QEC5" i="24"/>
  <c r="QED5" i="24"/>
  <c r="QEE5" i="24"/>
  <c r="QEF5" i="24"/>
  <c r="QEG5" i="24"/>
  <c r="QEH5" i="24"/>
  <c r="QEI5" i="24"/>
  <c r="QEJ5" i="24"/>
  <c r="QEK5" i="24"/>
  <c r="QEL5" i="24"/>
  <c r="QEM5" i="24"/>
  <c r="QEN5" i="24"/>
  <c r="QEO5" i="24"/>
  <c r="QEP5" i="24"/>
  <c r="QEQ5" i="24"/>
  <c r="QER5" i="24"/>
  <c r="QES5" i="24"/>
  <c r="QET5" i="24"/>
  <c r="QEU5" i="24"/>
  <c r="QEV5" i="24"/>
  <c r="QEW5" i="24"/>
  <c r="QEX5" i="24"/>
  <c r="QEY5" i="24"/>
  <c r="QEZ5" i="24"/>
  <c r="QFA5" i="24"/>
  <c r="QFB5" i="24"/>
  <c r="QFC5" i="24"/>
  <c r="QFD5" i="24"/>
  <c r="QFE5" i="24"/>
  <c r="QFF5" i="24"/>
  <c r="QFG5" i="24"/>
  <c r="QFH5" i="24"/>
  <c r="QFI5" i="24"/>
  <c r="QFJ5" i="24"/>
  <c r="QFK5" i="24"/>
  <c r="QFL5" i="24"/>
  <c r="QFM5" i="24"/>
  <c r="QFN5" i="24"/>
  <c r="QFO5" i="24"/>
  <c r="QFP5" i="24"/>
  <c r="QFQ5" i="24"/>
  <c r="QFR5" i="24"/>
  <c r="QFS5" i="24"/>
  <c r="QFT5" i="24"/>
  <c r="QFU5" i="24"/>
  <c r="QFV5" i="24"/>
  <c r="QFW5" i="24"/>
  <c r="QFX5" i="24"/>
  <c r="QFY5" i="24"/>
  <c r="QFZ5" i="24"/>
  <c r="QGA5" i="24"/>
  <c r="QGB5" i="24"/>
  <c r="QGC5" i="24"/>
  <c r="QGD5" i="24"/>
  <c r="QGE5" i="24"/>
  <c r="QGF5" i="24"/>
  <c r="QGG5" i="24"/>
  <c r="QGH5" i="24"/>
  <c r="QGI5" i="24"/>
  <c r="QGJ5" i="24"/>
  <c r="QGK5" i="24"/>
  <c r="QGL5" i="24"/>
  <c r="QGM5" i="24"/>
  <c r="QGN5" i="24"/>
  <c r="QGO5" i="24"/>
  <c r="QGP5" i="24"/>
  <c r="QGQ5" i="24"/>
  <c r="QGR5" i="24"/>
  <c r="QGS5" i="24"/>
  <c r="QGT5" i="24"/>
  <c r="QGU5" i="24"/>
  <c r="QGV5" i="24"/>
  <c r="QGW5" i="24"/>
  <c r="QGX5" i="24"/>
  <c r="QGY5" i="24"/>
  <c r="QGZ5" i="24"/>
  <c r="QHA5" i="24"/>
  <c r="QHB5" i="24"/>
  <c r="QHC5" i="24"/>
  <c r="QHD5" i="24"/>
  <c r="QHE5" i="24"/>
  <c r="QHF5" i="24"/>
  <c r="QHG5" i="24"/>
  <c r="QHH5" i="24"/>
  <c r="QHI5" i="24"/>
  <c r="QHJ5" i="24"/>
  <c r="QHK5" i="24"/>
  <c r="QHL5" i="24"/>
  <c r="QHM5" i="24"/>
  <c r="QHN5" i="24"/>
  <c r="QHO5" i="24"/>
  <c r="QHP5" i="24"/>
  <c r="QHQ5" i="24"/>
  <c r="QHR5" i="24"/>
  <c r="QHS5" i="24"/>
  <c r="QHT5" i="24"/>
  <c r="QHU5" i="24"/>
  <c r="QHV5" i="24"/>
  <c r="QHW5" i="24"/>
  <c r="QHX5" i="24"/>
  <c r="QHY5" i="24"/>
  <c r="QHZ5" i="24"/>
  <c r="QIA5" i="24"/>
  <c r="QIB5" i="24"/>
  <c r="QIC5" i="24"/>
  <c r="QID5" i="24"/>
  <c r="QIE5" i="24"/>
  <c r="QIF5" i="24"/>
  <c r="QIG5" i="24"/>
  <c r="QIH5" i="24"/>
  <c r="QII5" i="24"/>
  <c r="QIJ5" i="24"/>
  <c r="QIK5" i="24"/>
  <c r="QIL5" i="24"/>
  <c r="QIM5" i="24"/>
  <c r="QIN5" i="24"/>
  <c r="QIO5" i="24"/>
  <c r="QIP5" i="24"/>
  <c r="QIQ5" i="24"/>
  <c r="QIR5" i="24"/>
  <c r="QIS5" i="24"/>
  <c r="QIT5" i="24"/>
  <c r="QIU5" i="24"/>
  <c r="QIV5" i="24"/>
  <c r="QIW5" i="24"/>
  <c r="QIX5" i="24"/>
  <c r="QIY5" i="24"/>
  <c r="QIZ5" i="24"/>
  <c r="QJA5" i="24"/>
  <c r="QJB5" i="24"/>
  <c r="QJC5" i="24"/>
  <c r="QJD5" i="24"/>
  <c r="QJE5" i="24"/>
  <c r="QJF5" i="24"/>
  <c r="QJG5" i="24"/>
  <c r="QJH5" i="24"/>
  <c r="QJI5" i="24"/>
  <c r="QJJ5" i="24"/>
  <c r="QJK5" i="24"/>
  <c r="QJL5" i="24"/>
  <c r="QJM5" i="24"/>
  <c r="QJN5" i="24"/>
  <c r="QJO5" i="24"/>
  <c r="QJP5" i="24"/>
  <c r="QJQ5" i="24"/>
  <c r="QJR5" i="24"/>
  <c r="QJS5" i="24"/>
  <c r="QJT5" i="24"/>
  <c r="QJU5" i="24"/>
  <c r="QJV5" i="24"/>
  <c r="QJW5" i="24"/>
  <c r="QJX5" i="24"/>
  <c r="QJY5" i="24"/>
  <c r="QJZ5" i="24"/>
  <c r="QKA5" i="24"/>
  <c r="QKB5" i="24"/>
  <c r="QKC5" i="24"/>
  <c r="QKD5" i="24"/>
  <c r="QKE5" i="24"/>
  <c r="QKF5" i="24"/>
  <c r="QKG5" i="24"/>
  <c r="QKH5" i="24"/>
  <c r="QKI5" i="24"/>
  <c r="QKJ5" i="24"/>
  <c r="QKK5" i="24"/>
  <c r="QKL5" i="24"/>
  <c r="QKM5" i="24"/>
  <c r="QKN5" i="24"/>
  <c r="QKO5" i="24"/>
  <c r="QKP5" i="24"/>
  <c r="QKQ5" i="24"/>
  <c r="QKR5" i="24"/>
  <c r="QKS5" i="24"/>
  <c r="QKT5" i="24"/>
  <c r="QKU5" i="24"/>
  <c r="QKV5" i="24"/>
  <c r="QKW5" i="24"/>
  <c r="QKX5" i="24"/>
  <c r="QKY5" i="24"/>
  <c r="QKZ5" i="24"/>
  <c r="QLA5" i="24"/>
  <c r="QLB5" i="24"/>
  <c r="QLC5" i="24"/>
  <c r="QLD5" i="24"/>
  <c r="QLE5" i="24"/>
  <c r="QLF5" i="24"/>
  <c r="QLG5" i="24"/>
  <c r="QLH5" i="24"/>
  <c r="QLI5" i="24"/>
  <c r="QLJ5" i="24"/>
  <c r="QLK5" i="24"/>
  <c r="QLL5" i="24"/>
  <c r="QLM5" i="24"/>
  <c r="QLN5" i="24"/>
  <c r="QLO5" i="24"/>
  <c r="QLP5" i="24"/>
  <c r="QLQ5" i="24"/>
  <c r="QLR5" i="24"/>
  <c r="QLS5" i="24"/>
  <c r="QLT5" i="24"/>
  <c r="QLU5" i="24"/>
  <c r="QLV5" i="24"/>
  <c r="QLW5" i="24"/>
  <c r="QLX5" i="24"/>
  <c r="QLY5" i="24"/>
  <c r="QLZ5" i="24"/>
  <c r="QMA5" i="24"/>
  <c r="QMB5" i="24"/>
  <c r="QMC5" i="24"/>
  <c r="QMD5" i="24"/>
  <c r="QME5" i="24"/>
  <c r="QMF5" i="24"/>
  <c r="QMG5" i="24"/>
  <c r="QMH5" i="24"/>
  <c r="QMI5" i="24"/>
  <c r="QMJ5" i="24"/>
  <c r="QMK5" i="24"/>
  <c r="QML5" i="24"/>
  <c r="QMM5" i="24"/>
  <c r="QMN5" i="24"/>
  <c r="QMO5" i="24"/>
  <c r="QMP5" i="24"/>
  <c r="QMQ5" i="24"/>
  <c r="QMR5" i="24"/>
  <c r="QMS5" i="24"/>
  <c r="QMT5" i="24"/>
  <c r="QMU5" i="24"/>
  <c r="QMV5" i="24"/>
  <c r="QMW5" i="24"/>
  <c r="QMX5" i="24"/>
  <c r="QMY5" i="24"/>
  <c r="QMZ5" i="24"/>
  <c r="QNA5" i="24"/>
  <c r="QNB5" i="24"/>
  <c r="QNC5" i="24"/>
  <c r="QND5" i="24"/>
  <c r="QNE5" i="24"/>
  <c r="QNF5" i="24"/>
  <c r="QNG5" i="24"/>
  <c r="QNH5" i="24"/>
  <c r="QNI5" i="24"/>
  <c r="QNJ5" i="24"/>
  <c r="QNK5" i="24"/>
  <c r="QNL5" i="24"/>
  <c r="QNM5" i="24"/>
  <c r="QNN5" i="24"/>
  <c r="QNO5" i="24"/>
  <c r="QNP5" i="24"/>
  <c r="QNQ5" i="24"/>
  <c r="QNR5" i="24"/>
  <c r="QNS5" i="24"/>
  <c r="QNT5" i="24"/>
  <c r="QNU5" i="24"/>
  <c r="QNV5" i="24"/>
  <c r="QNW5" i="24"/>
  <c r="QNX5" i="24"/>
  <c r="QNY5" i="24"/>
  <c r="QNZ5" i="24"/>
  <c r="QOA5" i="24"/>
  <c r="QOB5" i="24"/>
  <c r="QOC5" i="24"/>
  <c r="QOD5" i="24"/>
  <c r="QOE5" i="24"/>
  <c r="QOF5" i="24"/>
  <c r="QOG5" i="24"/>
  <c r="QOH5" i="24"/>
  <c r="QOI5" i="24"/>
  <c r="QOJ5" i="24"/>
  <c r="QOK5" i="24"/>
  <c r="QOL5" i="24"/>
  <c r="QOM5" i="24"/>
  <c r="QON5" i="24"/>
  <c r="QOO5" i="24"/>
  <c r="QOP5" i="24"/>
  <c r="QOQ5" i="24"/>
  <c r="QOR5" i="24"/>
  <c r="QOS5" i="24"/>
  <c r="QOT5" i="24"/>
  <c r="QOU5" i="24"/>
  <c r="QOV5" i="24"/>
  <c r="QOW5" i="24"/>
  <c r="QOX5" i="24"/>
  <c r="QOY5" i="24"/>
  <c r="QOZ5" i="24"/>
  <c r="QPA5" i="24"/>
  <c r="QPB5" i="24"/>
  <c r="QPC5" i="24"/>
  <c r="QPD5" i="24"/>
  <c r="QPE5" i="24"/>
  <c r="QPF5" i="24"/>
  <c r="QPG5" i="24"/>
  <c r="QPH5" i="24"/>
  <c r="QPI5" i="24"/>
  <c r="QPJ5" i="24"/>
  <c r="QPK5" i="24"/>
  <c r="QPL5" i="24"/>
  <c r="QPM5" i="24"/>
  <c r="QPN5" i="24"/>
  <c r="QPO5" i="24"/>
  <c r="QPP5" i="24"/>
  <c r="QPQ5" i="24"/>
  <c r="QPR5" i="24"/>
  <c r="QPS5" i="24"/>
  <c r="QPT5" i="24"/>
  <c r="QPU5" i="24"/>
  <c r="QPV5" i="24"/>
  <c r="QPW5" i="24"/>
  <c r="QPX5" i="24"/>
  <c r="QPY5" i="24"/>
  <c r="QPZ5" i="24"/>
  <c r="QQA5" i="24"/>
  <c r="QQB5" i="24"/>
  <c r="QQC5" i="24"/>
  <c r="QQD5" i="24"/>
  <c r="QQE5" i="24"/>
  <c r="QQF5" i="24"/>
  <c r="QQG5" i="24"/>
  <c r="QQH5" i="24"/>
  <c r="QQI5" i="24"/>
  <c r="QQJ5" i="24"/>
  <c r="QQK5" i="24"/>
  <c r="QQL5" i="24"/>
  <c r="QQM5" i="24"/>
  <c r="QQN5" i="24"/>
  <c r="QQO5" i="24"/>
  <c r="QQP5" i="24"/>
  <c r="QQQ5" i="24"/>
  <c r="QQR5" i="24"/>
  <c r="QQS5" i="24"/>
  <c r="QQT5" i="24"/>
  <c r="QQU5" i="24"/>
  <c r="QQV5" i="24"/>
  <c r="QQW5" i="24"/>
  <c r="QQX5" i="24"/>
  <c r="QQY5" i="24"/>
  <c r="QQZ5" i="24"/>
  <c r="QRA5" i="24"/>
  <c r="QRB5" i="24"/>
  <c r="QRC5" i="24"/>
  <c r="QRD5" i="24"/>
  <c r="QRE5" i="24"/>
  <c r="QRF5" i="24"/>
  <c r="QRG5" i="24"/>
  <c r="QRH5" i="24"/>
  <c r="QRI5" i="24"/>
  <c r="QRJ5" i="24"/>
  <c r="QRK5" i="24"/>
  <c r="QRL5" i="24"/>
  <c r="QRM5" i="24"/>
  <c r="QRN5" i="24"/>
  <c r="QRO5" i="24"/>
  <c r="QRP5" i="24"/>
  <c r="QRQ5" i="24"/>
  <c r="QRR5" i="24"/>
  <c r="QRS5" i="24"/>
  <c r="QRT5" i="24"/>
  <c r="QRU5" i="24"/>
  <c r="QRV5" i="24"/>
  <c r="QRW5" i="24"/>
  <c r="QRX5" i="24"/>
  <c r="QRY5" i="24"/>
  <c r="QRZ5" i="24"/>
  <c r="QSA5" i="24"/>
  <c r="QSB5" i="24"/>
  <c r="QSC5" i="24"/>
  <c r="QSD5" i="24"/>
  <c r="QSE5" i="24"/>
  <c r="QSF5" i="24"/>
  <c r="QSG5" i="24"/>
  <c r="QSH5" i="24"/>
  <c r="QSI5" i="24"/>
  <c r="QSJ5" i="24"/>
  <c r="QSK5" i="24"/>
  <c r="QSL5" i="24"/>
  <c r="QSM5" i="24"/>
  <c r="QSN5" i="24"/>
  <c r="QSO5" i="24"/>
  <c r="QSP5" i="24"/>
  <c r="QSQ5" i="24"/>
  <c r="QSR5" i="24"/>
  <c r="QSS5" i="24"/>
  <c r="QST5" i="24"/>
  <c r="QSU5" i="24"/>
  <c r="QSV5" i="24"/>
  <c r="QSW5" i="24"/>
  <c r="QSX5" i="24"/>
  <c r="QSY5" i="24"/>
  <c r="QSZ5" i="24"/>
  <c r="QTA5" i="24"/>
  <c r="QTB5" i="24"/>
  <c r="QTC5" i="24"/>
  <c r="QTD5" i="24"/>
  <c r="QTE5" i="24"/>
  <c r="QTF5" i="24"/>
  <c r="QTG5" i="24"/>
  <c r="QTH5" i="24"/>
  <c r="QTI5" i="24"/>
  <c r="QTJ5" i="24"/>
  <c r="QTK5" i="24"/>
  <c r="QTL5" i="24"/>
  <c r="QTM5" i="24"/>
  <c r="QTN5" i="24"/>
  <c r="QTO5" i="24"/>
  <c r="QTP5" i="24"/>
  <c r="QTQ5" i="24"/>
  <c r="QTR5" i="24"/>
  <c r="QTS5" i="24"/>
  <c r="QTT5" i="24"/>
  <c r="QTU5" i="24"/>
  <c r="QTV5" i="24"/>
  <c r="QTW5" i="24"/>
  <c r="QTX5" i="24"/>
  <c r="QTY5" i="24"/>
  <c r="QTZ5" i="24"/>
  <c r="QUA5" i="24"/>
  <c r="QUB5" i="24"/>
  <c r="QUC5" i="24"/>
  <c r="QUD5" i="24"/>
  <c r="QUE5" i="24"/>
  <c r="QUF5" i="24"/>
  <c r="QUG5" i="24"/>
  <c r="QUH5" i="24"/>
  <c r="QUI5" i="24"/>
  <c r="QUJ5" i="24"/>
  <c r="QUK5" i="24"/>
  <c r="QUL5" i="24"/>
  <c r="QUM5" i="24"/>
  <c r="QUN5" i="24"/>
  <c r="QUO5" i="24"/>
  <c r="QUP5" i="24"/>
  <c r="QUQ5" i="24"/>
  <c r="QUR5" i="24"/>
  <c r="QUS5" i="24"/>
  <c r="QUT5" i="24"/>
  <c r="QUU5" i="24"/>
  <c r="QUV5" i="24"/>
  <c r="QUW5" i="24"/>
  <c r="QUX5" i="24"/>
  <c r="QUY5" i="24"/>
  <c r="QUZ5" i="24"/>
  <c r="QVA5" i="24"/>
  <c r="QVB5" i="24"/>
  <c r="QVC5" i="24"/>
  <c r="QVD5" i="24"/>
  <c r="QVE5" i="24"/>
  <c r="QVF5" i="24"/>
  <c r="QVG5" i="24"/>
  <c r="QVH5" i="24"/>
  <c r="QVI5" i="24"/>
  <c r="QVJ5" i="24"/>
  <c r="QVK5" i="24"/>
  <c r="QVL5" i="24"/>
  <c r="QVM5" i="24"/>
  <c r="QVN5" i="24"/>
  <c r="QVO5" i="24"/>
  <c r="QVP5" i="24"/>
  <c r="QVQ5" i="24"/>
  <c r="QVR5" i="24"/>
  <c r="QVS5" i="24"/>
  <c r="QVT5" i="24"/>
  <c r="QVU5" i="24"/>
  <c r="QVV5" i="24"/>
  <c r="QVW5" i="24"/>
  <c r="QVX5" i="24"/>
  <c r="QVY5" i="24"/>
  <c r="QVZ5" i="24"/>
  <c r="QWA5" i="24"/>
  <c r="QWB5" i="24"/>
  <c r="QWC5" i="24"/>
  <c r="QWD5" i="24"/>
  <c r="QWE5" i="24"/>
  <c r="QWF5" i="24"/>
  <c r="QWG5" i="24"/>
  <c r="QWH5" i="24"/>
  <c r="QWI5" i="24"/>
  <c r="QWJ5" i="24"/>
  <c r="QWK5" i="24"/>
  <c r="QWL5" i="24"/>
  <c r="QWM5" i="24"/>
  <c r="QWN5" i="24"/>
  <c r="QWO5" i="24"/>
  <c r="QWP5" i="24"/>
  <c r="QWQ5" i="24"/>
  <c r="QWR5" i="24"/>
  <c r="QWS5" i="24"/>
  <c r="QWT5" i="24"/>
  <c r="QWU5" i="24"/>
  <c r="QWV5" i="24"/>
  <c r="QWW5" i="24"/>
  <c r="QWX5" i="24"/>
  <c r="QWY5" i="24"/>
  <c r="QWZ5" i="24"/>
  <c r="QXA5" i="24"/>
  <c r="QXB5" i="24"/>
  <c r="QXC5" i="24"/>
  <c r="QXD5" i="24"/>
  <c r="QXE5" i="24"/>
  <c r="QXF5" i="24"/>
  <c r="QXG5" i="24"/>
  <c r="QXH5" i="24"/>
  <c r="QXI5" i="24"/>
  <c r="QXJ5" i="24"/>
  <c r="QXK5" i="24"/>
  <c r="QXL5" i="24"/>
  <c r="QXM5" i="24"/>
  <c r="QXN5" i="24"/>
  <c r="QXO5" i="24"/>
  <c r="QXP5" i="24"/>
  <c r="QXQ5" i="24"/>
  <c r="QXR5" i="24"/>
  <c r="QXS5" i="24"/>
  <c r="QXT5" i="24"/>
  <c r="QXU5" i="24"/>
  <c r="QXV5" i="24"/>
  <c r="QXW5" i="24"/>
  <c r="QXX5" i="24"/>
  <c r="QXY5" i="24"/>
  <c r="QXZ5" i="24"/>
  <c r="QYA5" i="24"/>
  <c r="QYB5" i="24"/>
  <c r="QYC5" i="24"/>
  <c r="QYD5" i="24"/>
  <c r="QYE5" i="24"/>
  <c r="QYF5" i="24"/>
  <c r="QYG5" i="24"/>
  <c r="QYH5" i="24"/>
  <c r="QYI5" i="24"/>
  <c r="QYJ5" i="24"/>
  <c r="QYK5" i="24"/>
  <c r="QYL5" i="24"/>
  <c r="QYM5" i="24"/>
  <c r="QYN5" i="24"/>
  <c r="QYO5" i="24"/>
  <c r="QYP5" i="24"/>
  <c r="QYQ5" i="24"/>
  <c r="QYR5" i="24"/>
  <c r="QYS5" i="24"/>
  <c r="QYT5" i="24"/>
  <c r="QYU5" i="24"/>
  <c r="QYV5" i="24"/>
  <c r="QYW5" i="24"/>
  <c r="QYX5" i="24"/>
  <c r="QYY5" i="24"/>
  <c r="QYZ5" i="24"/>
  <c r="QZA5" i="24"/>
  <c r="QZB5" i="24"/>
  <c r="QZC5" i="24"/>
  <c r="QZD5" i="24"/>
  <c r="QZE5" i="24"/>
  <c r="QZF5" i="24"/>
  <c r="QZG5" i="24"/>
  <c r="QZH5" i="24"/>
  <c r="QZI5" i="24"/>
  <c r="QZJ5" i="24"/>
  <c r="QZK5" i="24"/>
  <c r="QZL5" i="24"/>
  <c r="QZM5" i="24"/>
  <c r="QZN5" i="24"/>
  <c r="QZO5" i="24"/>
  <c r="QZP5" i="24"/>
  <c r="QZQ5" i="24"/>
  <c r="QZR5" i="24"/>
  <c r="QZS5" i="24"/>
  <c r="QZT5" i="24"/>
  <c r="QZU5" i="24"/>
  <c r="QZV5" i="24"/>
  <c r="QZW5" i="24"/>
  <c r="QZX5" i="24"/>
  <c r="QZY5" i="24"/>
  <c r="QZZ5" i="24"/>
  <c r="RAA5" i="24"/>
  <c r="RAB5" i="24"/>
  <c r="RAC5" i="24"/>
  <c r="RAD5" i="24"/>
  <c r="RAE5" i="24"/>
  <c r="RAF5" i="24"/>
  <c r="RAG5" i="24"/>
  <c r="RAH5" i="24"/>
  <c r="RAI5" i="24"/>
  <c r="RAJ5" i="24"/>
  <c r="RAK5" i="24"/>
  <c r="RAL5" i="24"/>
  <c r="RAM5" i="24"/>
  <c r="RAN5" i="24"/>
  <c r="RAO5" i="24"/>
  <c r="RAP5" i="24"/>
  <c r="RAQ5" i="24"/>
  <c r="RAR5" i="24"/>
  <c r="RAS5" i="24"/>
  <c r="RAT5" i="24"/>
  <c r="RAU5" i="24"/>
  <c r="RAV5" i="24"/>
  <c r="RAW5" i="24"/>
  <c r="RAX5" i="24"/>
  <c r="RAY5" i="24"/>
  <c r="RAZ5" i="24"/>
  <c r="RBA5" i="24"/>
  <c r="RBB5" i="24"/>
  <c r="RBC5" i="24"/>
  <c r="RBD5" i="24"/>
  <c r="RBE5" i="24"/>
  <c r="RBF5" i="24"/>
  <c r="RBG5" i="24"/>
  <c r="RBH5" i="24"/>
  <c r="RBI5" i="24"/>
  <c r="RBJ5" i="24"/>
  <c r="RBK5" i="24"/>
  <c r="RBL5" i="24"/>
  <c r="RBM5" i="24"/>
  <c r="RBN5" i="24"/>
  <c r="RBO5" i="24"/>
  <c r="RBP5" i="24"/>
  <c r="RBQ5" i="24"/>
  <c r="RBR5" i="24"/>
  <c r="RBS5" i="24"/>
  <c r="RBT5" i="24"/>
  <c r="RBU5" i="24"/>
  <c r="RBV5" i="24"/>
  <c r="RBW5" i="24"/>
  <c r="RBX5" i="24"/>
  <c r="RBY5" i="24"/>
  <c r="RBZ5" i="24"/>
  <c r="RCA5" i="24"/>
  <c r="RCB5" i="24"/>
  <c r="RCC5" i="24"/>
  <c r="RCD5" i="24"/>
  <c r="RCE5" i="24"/>
  <c r="RCF5" i="24"/>
  <c r="RCG5" i="24"/>
  <c r="RCH5" i="24"/>
  <c r="RCI5" i="24"/>
  <c r="RCJ5" i="24"/>
  <c r="RCK5" i="24"/>
  <c r="RCL5" i="24"/>
  <c r="RCM5" i="24"/>
  <c r="RCN5" i="24"/>
  <c r="RCO5" i="24"/>
  <c r="RCP5" i="24"/>
  <c r="RCQ5" i="24"/>
  <c r="RCR5" i="24"/>
  <c r="RCS5" i="24"/>
  <c r="RCT5" i="24"/>
  <c r="RCU5" i="24"/>
  <c r="RCV5" i="24"/>
  <c r="RCW5" i="24"/>
  <c r="RCX5" i="24"/>
  <c r="RCY5" i="24"/>
  <c r="RCZ5" i="24"/>
  <c r="RDA5" i="24"/>
  <c r="RDB5" i="24"/>
  <c r="RDC5" i="24"/>
  <c r="RDD5" i="24"/>
  <c r="RDE5" i="24"/>
  <c r="RDF5" i="24"/>
  <c r="RDG5" i="24"/>
  <c r="RDH5" i="24"/>
  <c r="RDI5" i="24"/>
  <c r="RDJ5" i="24"/>
  <c r="RDK5" i="24"/>
  <c r="RDL5" i="24"/>
  <c r="RDM5" i="24"/>
  <c r="RDN5" i="24"/>
  <c r="RDO5" i="24"/>
  <c r="RDP5" i="24"/>
  <c r="RDQ5" i="24"/>
  <c r="RDR5" i="24"/>
  <c r="RDS5" i="24"/>
  <c r="RDT5" i="24"/>
  <c r="RDU5" i="24"/>
  <c r="RDV5" i="24"/>
  <c r="RDW5" i="24"/>
  <c r="RDX5" i="24"/>
  <c r="RDY5" i="24"/>
  <c r="RDZ5" i="24"/>
  <c r="REA5" i="24"/>
  <c r="REB5" i="24"/>
  <c r="REC5" i="24"/>
  <c r="RED5" i="24"/>
  <c r="REE5" i="24"/>
  <c r="REF5" i="24"/>
  <c r="REG5" i="24"/>
  <c r="REH5" i="24"/>
  <c r="REI5" i="24"/>
  <c r="REJ5" i="24"/>
  <c r="REK5" i="24"/>
  <c r="REL5" i="24"/>
  <c r="REM5" i="24"/>
  <c r="REN5" i="24"/>
  <c r="REO5" i="24"/>
  <c r="REP5" i="24"/>
  <c r="REQ5" i="24"/>
  <c r="RER5" i="24"/>
  <c r="RES5" i="24"/>
  <c r="RET5" i="24"/>
  <c r="REU5" i="24"/>
  <c r="REV5" i="24"/>
  <c r="REW5" i="24"/>
  <c r="REX5" i="24"/>
  <c r="REY5" i="24"/>
  <c r="REZ5" i="24"/>
  <c r="RFA5" i="24"/>
  <c r="RFB5" i="24"/>
  <c r="RFC5" i="24"/>
  <c r="RFD5" i="24"/>
  <c r="RFE5" i="24"/>
  <c r="RFF5" i="24"/>
  <c r="RFG5" i="24"/>
  <c r="RFH5" i="24"/>
  <c r="RFI5" i="24"/>
  <c r="RFJ5" i="24"/>
  <c r="RFK5" i="24"/>
  <c r="RFL5" i="24"/>
  <c r="RFM5" i="24"/>
  <c r="RFN5" i="24"/>
  <c r="RFO5" i="24"/>
  <c r="RFP5" i="24"/>
  <c r="RFQ5" i="24"/>
  <c r="RFR5" i="24"/>
  <c r="RFS5" i="24"/>
  <c r="RFT5" i="24"/>
  <c r="RFU5" i="24"/>
  <c r="RFV5" i="24"/>
  <c r="RFW5" i="24"/>
  <c r="RFX5" i="24"/>
  <c r="RFY5" i="24"/>
  <c r="RFZ5" i="24"/>
  <c r="RGA5" i="24"/>
  <c r="RGB5" i="24"/>
  <c r="RGC5" i="24"/>
  <c r="RGD5" i="24"/>
  <c r="RGE5" i="24"/>
  <c r="RGF5" i="24"/>
  <c r="RGG5" i="24"/>
  <c r="RGH5" i="24"/>
  <c r="RGI5" i="24"/>
  <c r="RGJ5" i="24"/>
  <c r="RGK5" i="24"/>
  <c r="RGL5" i="24"/>
  <c r="RGM5" i="24"/>
  <c r="RGN5" i="24"/>
  <c r="RGO5" i="24"/>
  <c r="RGP5" i="24"/>
  <c r="RGQ5" i="24"/>
  <c r="RGR5" i="24"/>
  <c r="RGS5" i="24"/>
  <c r="RGT5" i="24"/>
  <c r="RGU5" i="24"/>
  <c r="RGV5" i="24"/>
  <c r="RGW5" i="24"/>
  <c r="RGX5" i="24"/>
  <c r="RGY5" i="24"/>
  <c r="RGZ5" i="24"/>
  <c r="RHA5" i="24"/>
  <c r="RHB5" i="24"/>
  <c r="RHC5" i="24"/>
  <c r="RHD5" i="24"/>
  <c r="RHE5" i="24"/>
  <c r="RHF5" i="24"/>
  <c r="RHG5" i="24"/>
  <c r="RHH5" i="24"/>
  <c r="RHI5" i="24"/>
  <c r="RHJ5" i="24"/>
  <c r="RHK5" i="24"/>
  <c r="RHL5" i="24"/>
  <c r="RHM5" i="24"/>
  <c r="RHN5" i="24"/>
  <c r="RHO5" i="24"/>
  <c r="RHP5" i="24"/>
  <c r="RHQ5" i="24"/>
  <c r="RHR5" i="24"/>
  <c r="RHS5" i="24"/>
  <c r="RHT5" i="24"/>
  <c r="RHU5" i="24"/>
  <c r="RHV5" i="24"/>
  <c r="RHW5" i="24"/>
  <c r="RHX5" i="24"/>
  <c r="RHY5" i="24"/>
  <c r="RHZ5" i="24"/>
  <c r="RIA5" i="24"/>
  <c r="RIB5" i="24"/>
  <c r="RIC5" i="24"/>
  <c r="RID5" i="24"/>
  <c r="RIE5" i="24"/>
  <c r="RIF5" i="24"/>
  <c r="RIG5" i="24"/>
  <c r="RIH5" i="24"/>
  <c r="RII5" i="24"/>
  <c r="RIJ5" i="24"/>
  <c r="RIK5" i="24"/>
  <c r="RIL5" i="24"/>
  <c r="RIM5" i="24"/>
  <c r="RIN5" i="24"/>
  <c r="RIO5" i="24"/>
  <c r="RIP5" i="24"/>
  <c r="RIQ5" i="24"/>
  <c r="RIR5" i="24"/>
  <c r="RIS5" i="24"/>
  <c r="RIT5" i="24"/>
  <c r="RIU5" i="24"/>
  <c r="RIV5" i="24"/>
  <c r="RIW5" i="24"/>
  <c r="RIX5" i="24"/>
  <c r="RIY5" i="24"/>
  <c r="RIZ5" i="24"/>
  <c r="RJA5" i="24"/>
  <c r="RJB5" i="24"/>
  <c r="RJC5" i="24"/>
  <c r="RJD5" i="24"/>
  <c r="RJE5" i="24"/>
  <c r="RJF5" i="24"/>
  <c r="RJG5" i="24"/>
  <c r="RJH5" i="24"/>
  <c r="RJI5" i="24"/>
  <c r="RJJ5" i="24"/>
  <c r="RJK5" i="24"/>
  <c r="RJL5" i="24"/>
  <c r="RJM5" i="24"/>
  <c r="RJN5" i="24"/>
  <c r="RJO5" i="24"/>
  <c r="RJP5" i="24"/>
  <c r="RJQ5" i="24"/>
  <c r="RJR5" i="24"/>
  <c r="RJS5" i="24"/>
  <c r="RJT5" i="24"/>
  <c r="RJU5" i="24"/>
  <c r="RJV5" i="24"/>
  <c r="RJW5" i="24"/>
  <c r="RJX5" i="24"/>
  <c r="RJY5" i="24"/>
  <c r="RJZ5" i="24"/>
  <c r="RKA5" i="24"/>
  <c r="RKB5" i="24"/>
  <c r="RKC5" i="24"/>
  <c r="RKD5" i="24"/>
  <c r="RKE5" i="24"/>
  <c r="RKF5" i="24"/>
  <c r="RKG5" i="24"/>
  <c r="RKH5" i="24"/>
  <c r="RKI5" i="24"/>
  <c r="RKJ5" i="24"/>
  <c r="RKK5" i="24"/>
  <c r="RKL5" i="24"/>
  <c r="RKM5" i="24"/>
  <c r="RKN5" i="24"/>
  <c r="RKO5" i="24"/>
  <c r="RKP5" i="24"/>
  <c r="RKQ5" i="24"/>
  <c r="RKR5" i="24"/>
  <c r="RKS5" i="24"/>
  <c r="RKT5" i="24"/>
  <c r="RKU5" i="24"/>
  <c r="RKV5" i="24"/>
  <c r="RKW5" i="24"/>
  <c r="RKX5" i="24"/>
  <c r="RKY5" i="24"/>
  <c r="RKZ5" i="24"/>
  <c r="RLA5" i="24"/>
  <c r="RLB5" i="24"/>
  <c r="RLC5" i="24"/>
  <c r="RLD5" i="24"/>
  <c r="RLE5" i="24"/>
  <c r="RLF5" i="24"/>
  <c r="RLG5" i="24"/>
  <c r="RLH5" i="24"/>
  <c r="RLI5" i="24"/>
  <c r="RLJ5" i="24"/>
  <c r="RLK5" i="24"/>
  <c r="RLL5" i="24"/>
  <c r="RLM5" i="24"/>
  <c r="RLN5" i="24"/>
  <c r="RLO5" i="24"/>
  <c r="RLP5" i="24"/>
  <c r="RLQ5" i="24"/>
  <c r="RLR5" i="24"/>
  <c r="RLS5" i="24"/>
  <c r="RLT5" i="24"/>
  <c r="RLU5" i="24"/>
  <c r="RLV5" i="24"/>
  <c r="RLW5" i="24"/>
  <c r="RLX5" i="24"/>
  <c r="RLY5" i="24"/>
  <c r="RLZ5" i="24"/>
  <c r="RMA5" i="24"/>
  <c r="RMB5" i="24"/>
  <c r="RMC5" i="24"/>
  <c r="RMD5" i="24"/>
  <c r="RME5" i="24"/>
  <c r="RMF5" i="24"/>
  <c r="RMG5" i="24"/>
  <c r="RMH5" i="24"/>
  <c r="RMI5" i="24"/>
  <c r="RMJ5" i="24"/>
  <c r="RMK5" i="24"/>
  <c r="RML5" i="24"/>
  <c r="RMM5" i="24"/>
  <c r="RMN5" i="24"/>
  <c r="RMO5" i="24"/>
  <c r="RMP5" i="24"/>
  <c r="RMQ5" i="24"/>
  <c r="RMR5" i="24"/>
  <c r="RMS5" i="24"/>
  <c r="RMT5" i="24"/>
  <c r="RMU5" i="24"/>
  <c r="RMV5" i="24"/>
  <c r="RMW5" i="24"/>
  <c r="RMX5" i="24"/>
  <c r="RMY5" i="24"/>
  <c r="RMZ5" i="24"/>
  <c r="RNA5" i="24"/>
  <c r="RNB5" i="24"/>
  <c r="RNC5" i="24"/>
  <c r="RND5" i="24"/>
  <c r="RNE5" i="24"/>
  <c r="RNF5" i="24"/>
  <c r="RNG5" i="24"/>
  <c r="RNH5" i="24"/>
  <c r="RNI5" i="24"/>
  <c r="RNJ5" i="24"/>
  <c r="RNK5" i="24"/>
  <c r="RNL5" i="24"/>
  <c r="RNM5" i="24"/>
  <c r="RNN5" i="24"/>
  <c r="RNO5" i="24"/>
  <c r="RNP5" i="24"/>
  <c r="RNQ5" i="24"/>
  <c r="RNR5" i="24"/>
  <c r="RNS5" i="24"/>
  <c r="RNT5" i="24"/>
  <c r="RNU5" i="24"/>
  <c r="RNV5" i="24"/>
  <c r="RNW5" i="24"/>
  <c r="RNX5" i="24"/>
  <c r="RNY5" i="24"/>
  <c r="RNZ5" i="24"/>
  <c r="ROA5" i="24"/>
  <c r="ROB5" i="24"/>
  <c r="ROC5" i="24"/>
  <c r="ROD5" i="24"/>
  <c r="ROE5" i="24"/>
  <c r="ROF5" i="24"/>
  <c r="ROG5" i="24"/>
  <c r="ROH5" i="24"/>
  <c r="ROI5" i="24"/>
  <c r="ROJ5" i="24"/>
  <c r="ROK5" i="24"/>
  <c r="ROL5" i="24"/>
  <c r="ROM5" i="24"/>
  <c r="RON5" i="24"/>
  <c r="ROO5" i="24"/>
  <c r="ROP5" i="24"/>
  <c r="ROQ5" i="24"/>
  <c r="ROR5" i="24"/>
  <c r="ROS5" i="24"/>
  <c r="ROT5" i="24"/>
  <c r="ROU5" i="24"/>
  <c r="ROV5" i="24"/>
  <c r="ROW5" i="24"/>
  <c r="ROX5" i="24"/>
  <c r="ROY5" i="24"/>
  <c r="ROZ5" i="24"/>
  <c r="RPA5" i="24"/>
  <c r="RPB5" i="24"/>
  <c r="RPC5" i="24"/>
  <c r="RPD5" i="24"/>
  <c r="RPE5" i="24"/>
  <c r="RPF5" i="24"/>
  <c r="RPG5" i="24"/>
  <c r="RPH5" i="24"/>
  <c r="RPI5" i="24"/>
  <c r="RPJ5" i="24"/>
  <c r="RPK5" i="24"/>
  <c r="RPL5" i="24"/>
  <c r="RPM5" i="24"/>
  <c r="RPN5" i="24"/>
  <c r="RPO5" i="24"/>
  <c r="RPP5" i="24"/>
  <c r="RPQ5" i="24"/>
  <c r="RPR5" i="24"/>
  <c r="RPS5" i="24"/>
  <c r="RPT5" i="24"/>
  <c r="RPU5" i="24"/>
  <c r="RPV5" i="24"/>
  <c r="RPW5" i="24"/>
  <c r="RPX5" i="24"/>
  <c r="RPY5" i="24"/>
  <c r="RPZ5" i="24"/>
  <c r="RQA5" i="24"/>
  <c r="RQB5" i="24"/>
  <c r="RQC5" i="24"/>
  <c r="RQD5" i="24"/>
  <c r="RQE5" i="24"/>
  <c r="RQF5" i="24"/>
  <c r="RQG5" i="24"/>
  <c r="RQH5" i="24"/>
  <c r="RQI5" i="24"/>
  <c r="RQJ5" i="24"/>
  <c r="RQK5" i="24"/>
  <c r="RQL5" i="24"/>
  <c r="RQM5" i="24"/>
  <c r="RQN5" i="24"/>
  <c r="RQO5" i="24"/>
  <c r="RQP5" i="24"/>
  <c r="RQQ5" i="24"/>
  <c r="RQR5" i="24"/>
  <c r="RQS5" i="24"/>
  <c r="RQT5" i="24"/>
  <c r="RQU5" i="24"/>
  <c r="RQV5" i="24"/>
  <c r="RQW5" i="24"/>
  <c r="RQX5" i="24"/>
  <c r="RQY5" i="24"/>
  <c r="RQZ5" i="24"/>
  <c r="RRA5" i="24"/>
  <c r="RRB5" i="24"/>
  <c r="RRC5" i="24"/>
  <c r="RRD5" i="24"/>
  <c r="RRE5" i="24"/>
  <c r="RRF5" i="24"/>
  <c r="RRG5" i="24"/>
  <c r="RRH5" i="24"/>
  <c r="RRI5" i="24"/>
  <c r="RRJ5" i="24"/>
  <c r="RRK5" i="24"/>
  <c r="RRL5" i="24"/>
  <c r="RRM5" i="24"/>
  <c r="RRN5" i="24"/>
  <c r="RRO5" i="24"/>
  <c r="RRP5" i="24"/>
  <c r="RRQ5" i="24"/>
  <c r="RRR5" i="24"/>
  <c r="RRS5" i="24"/>
  <c r="RRT5" i="24"/>
  <c r="RRU5" i="24"/>
  <c r="RRV5" i="24"/>
  <c r="RRW5" i="24"/>
  <c r="RRX5" i="24"/>
  <c r="RRY5" i="24"/>
  <c r="RRZ5" i="24"/>
  <c r="RSA5" i="24"/>
  <c r="RSB5" i="24"/>
  <c r="RSC5" i="24"/>
  <c r="RSD5" i="24"/>
  <c r="RSE5" i="24"/>
  <c r="RSF5" i="24"/>
  <c r="RSG5" i="24"/>
  <c r="RSH5" i="24"/>
  <c r="RSI5" i="24"/>
  <c r="RSJ5" i="24"/>
  <c r="RSK5" i="24"/>
  <c r="RSL5" i="24"/>
  <c r="RSM5" i="24"/>
  <c r="RSN5" i="24"/>
  <c r="RSO5" i="24"/>
  <c r="RSP5" i="24"/>
  <c r="RSQ5" i="24"/>
  <c r="RSR5" i="24"/>
  <c r="RSS5" i="24"/>
  <c r="RST5" i="24"/>
  <c r="RSU5" i="24"/>
  <c r="RSV5" i="24"/>
  <c r="RSW5" i="24"/>
  <c r="RSX5" i="24"/>
  <c r="RSY5" i="24"/>
  <c r="RSZ5" i="24"/>
  <c r="RTA5" i="24"/>
  <c r="RTB5" i="24"/>
  <c r="RTC5" i="24"/>
  <c r="RTD5" i="24"/>
  <c r="RTE5" i="24"/>
  <c r="RTF5" i="24"/>
  <c r="RTG5" i="24"/>
  <c r="RTH5" i="24"/>
  <c r="RTI5" i="24"/>
  <c r="RTJ5" i="24"/>
  <c r="RTK5" i="24"/>
  <c r="RTL5" i="24"/>
  <c r="RTM5" i="24"/>
  <c r="RTN5" i="24"/>
  <c r="RTO5" i="24"/>
  <c r="RTP5" i="24"/>
  <c r="RTQ5" i="24"/>
  <c r="RTR5" i="24"/>
  <c r="RTS5" i="24"/>
  <c r="RTT5" i="24"/>
  <c r="RTU5" i="24"/>
  <c r="RTV5" i="24"/>
  <c r="RTW5" i="24"/>
  <c r="RTX5" i="24"/>
  <c r="RTY5" i="24"/>
  <c r="RTZ5" i="24"/>
  <c r="RUA5" i="24"/>
  <c r="RUB5" i="24"/>
  <c r="RUC5" i="24"/>
  <c r="RUD5" i="24"/>
  <c r="RUE5" i="24"/>
  <c r="RUF5" i="24"/>
  <c r="RUG5" i="24"/>
  <c r="RUH5" i="24"/>
  <c r="RUI5" i="24"/>
  <c r="RUJ5" i="24"/>
  <c r="RUK5" i="24"/>
  <c r="RUL5" i="24"/>
  <c r="RUM5" i="24"/>
  <c r="RUN5" i="24"/>
  <c r="RUO5" i="24"/>
  <c r="RUP5" i="24"/>
  <c r="RUQ5" i="24"/>
  <c r="RUR5" i="24"/>
  <c r="RUS5" i="24"/>
  <c r="RUT5" i="24"/>
  <c r="RUU5" i="24"/>
  <c r="RUV5" i="24"/>
  <c r="RUW5" i="24"/>
  <c r="RUX5" i="24"/>
  <c r="RUY5" i="24"/>
  <c r="RUZ5" i="24"/>
  <c r="RVA5" i="24"/>
  <c r="RVB5" i="24"/>
  <c r="RVC5" i="24"/>
  <c r="RVD5" i="24"/>
  <c r="RVE5" i="24"/>
  <c r="RVF5" i="24"/>
  <c r="RVG5" i="24"/>
  <c r="RVH5" i="24"/>
  <c r="RVI5" i="24"/>
  <c r="RVJ5" i="24"/>
  <c r="RVK5" i="24"/>
  <c r="RVL5" i="24"/>
  <c r="RVM5" i="24"/>
  <c r="RVN5" i="24"/>
  <c r="RVO5" i="24"/>
  <c r="RVP5" i="24"/>
  <c r="RVQ5" i="24"/>
  <c r="RVR5" i="24"/>
  <c r="RVS5" i="24"/>
  <c r="RVT5" i="24"/>
  <c r="RVU5" i="24"/>
  <c r="RVV5" i="24"/>
  <c r="RVW5" i="24"/>
  <c r="RVX5" i="24"/>
  <c r="RVY5" i="24"/>
  <c r="RVZ5" i="24"/>
  <c r="RWA5" i="24"/>
  <c r="RWB5" i="24"/>
  <c r="RWC5" i="24"/>
  <c r="RWD5" i="24"/>
  <c r="RWE5" i="24"/>
  <c r="RWF5" i="24"/>
  <c r="RWG5" i="24"/>
  <c r="RWH5" i="24"/>
  <c r="RWI5" i="24"/>
  <c r="RWJ5" i="24"/>
  <c r="RWK5" i="24"/>
  <c r="RWL5" i="24"/>
  <c r="RWM5" i="24"/>
  <c r="RWN5" i="24"/>
  <c r="RWO5" i="24"/>
  <c r="RWP5" i="24"/>
  <c r="RWQ5" i="24"/>
  <c r="RWR5" i="24"/>
  <c r="RWS5" i="24"/>
  <c r="RWT5" i="24"/>
  <c r="RWU5" i="24"/>
  <c r="RWV5" i="24"/>
  <c r="RWW5" i="24"/>
  <c r="RWX5" i="24"/>
  <c r="RWY5" i="24"/>
  <c r="RWZ5" i="24"/>
  <c r="RXA5" i="24"/>
  <c r="RXB5" i="24"/>
  <c r="RXC5" i="24"/>
  <c r="RXD5" i="24"/>
  <c r="RXE5" i="24"/>
  <c r="RXF5" i="24"/>
  <c r="RXG5" i="24"/>
  <c r="RXH5" i="24"/>
  <c r="RXI5" i="24"/>
  <c r="RXJ5" i="24"/>
  <c r="RXK5" i="24"/>
  <c r="RXL5" i="24"/>
  <c r="RXM5" i="24"/>
  <c r="RXN5" i="24"/>
  <c r="RXO5" i="24"/>
  <c r="RXP5" i="24"/>
  <c r="RXQ5" i="24"/>
  <c r="RXR5" i="24"/>
  <c r="RXS5" i="24"/>
  <c r="RXT5" i="24"/>
  <c r="RXU5" i="24"/>
  <c r="RXV5" i="24"/>
  <c r="RXW5" i="24"/>
  <c r="RXX5" i="24"/>
  <c r="RXY5" i="24"/>
  <c r="RXZ5" i="24"/>
  <c r="RYA5" i="24"/>
  <c r="RYB5" i="24"/>
  <c r="RYC5" i="24"/>
  <c r="RYD5" i="24"/>
  <c r="RYE5" i="24"/>
  <c r="RYF5" i="24"/>
  <c r="RYG5" i="24"/>
  <c r="RYH5" i="24"/>
  <c r="RYI5" i="24"/>
  <c r="RYJ5" i="24"/>
  <c r="RYK5" i="24"/>
  <c r="RYL5" i="24"/>
  <c r="RYM5" i="24"/>
  <c r="RYN5" i="24"/>
  <c r="RYO5" i="24"/>
  <c r="RYP5" i="24"/>
  <c r="RYQ5" i="24"/>
  <c r="RYR5" i="24"/>
  <c r="RYS5" i="24"/>
  <c r="RYT5" i="24"/>
  <c r="RYU5" i="24"/>
  <c r="RYV5" i="24"/>
  <c r="RYW5" i="24"/>
  <c r="RYX5" i="24"/>
  <c r="RYY5" i="24"/>
  <c r="RYZ5" i="24"/>
  <c r="RZA5" i="24"/>
  <c r="RZB5" i="24"/>
  <c r="RZC5" i="24"/>
  <c r="RZD5" i="24"/>
  <c r="RZE5" i="24"/>
  <c r="RZF5" i="24"/>
  <c r="RZG5" i="24"/>
  <c r="RZH5" i="24"/>
  <c r="RZI5" i="24"/>
  <c r="RZJ5" i="24"/>
  <c r="RZK5" i="24"/>
  <c r="RZL5" i="24"/>
  <c r="RZM5" i="24"/>
  <c r="RZN5" i="24"/>
  <c r="RZO5" i="24"/>
  <c r="RZP5" i="24"/>
  <c r="RZQ5" i="24"/>
  <c r="RZR5" i="24"/>
  <c r="RZS5" i="24"/>
  <c r="RZT5" i="24"/>
  <c r="RZU5" i="24"/>
  <c r="RZV5" i="24"/>
  <c r="RZW5" i="24"/>
  <c r="RZX5" i="24"/>
  <c r="RZY5" i="24"/>
  <c r="RZZ5" i="24"/>
  <c r="SAA5" i="24"/>
  <c r="SAB5" i="24"/>
  <c r="SAC5" i="24"/>
  <c r="SAD5" i="24"/>
  <c r="SAE5" i="24"/>
  <c r="SAF5" i="24"/>
  <c r="SAG5" i="24"/>
  <c r="SAH5" i="24"/>
  <c r="SAI5" i="24"/>
  <c r="SAJ5" i="24"/>
  <c r="SAK5" i="24"/>
  <c r="SAL5" i="24"/>
  <c r="SAM5" i="24"/>
  <c r="SAN5" i="24"/>
  <c r="SAO5" i="24"/>
  <c r="SAP5" i="24"/>
  <c r="SAQ5" i="24"/>
  <c r="SAR5" i="24"/>
  <c r="SAS5" i="24"/>
  <c r="SAT5" i="24"/>
  <c r="SAU5" i="24"/>
  <c r="SAV5" i="24"/>
  <c r="SAW5" i="24"/>
  <c r="SAX5" i="24"/>
  <c r="SAY5" i="24"/>
  <c r="SAZ5" i="24"/>
  <c r="SBA5" i="24"/>
  <c r="SBB5" i="24"/>
  <c r="SBC5" i="24"/>
  <c r="SBD5" i="24"/>
  <c r="SBE5" i="24"/>
  <c r="SBF5" i="24"/>
  <c r="SBG5" i="24"/>
  <c r="SBH5" i="24"/>
  <c r="SBI5" i="24"/>
  <c r="SBJ5" i="24"/>
  <c r="SBK5" i="24"/>
  <c r="SBL5" i="24"/>
  <c r="SBM5" i="24"/>
  <c r="SBN5" i="24"/>
  <c r="SBO5" i="24"/>
  <c r="SBP5" i="24"/>
  <c r="SBQ5" i="24"/>
  <c r="SBR5" i="24"/>
  <c r="SBS5" i="24"/>
  <c r="SBT5" i="24"/>
  <c r="SBU5" i="24"/>
  <c r="SBV5" i="24"/>
  <c r="SBW5" i="24"/>
  <c r="SBX5" i="24"/>
  <c r="SBY5" i="24"/>
  <c r="SBZ5" i="24"/>
  <c r="SCA5" i="24"/>
  <c r="SCB5" i="24"/>
  <c r="SCC5" i="24"/>
  <c r="SCD5" i="24"/>
  <c r="SCE5" i="24"/>
  <c r="SCF5" i="24"/>
  <c r="SCG5" i="24"/>
  <c r="SCH5" i="24"/>
  <c r="SCI5" i="24"/>
  <c r="SCJ5" i="24"/>
  <c r="SCK5" i="24"/>
  <c r="SCL5" i="24"/>
  <c r="SCM5" i="24"/>
  <c r="SCN5" i="24"/>
  <c r="SCO5" i="24"/>
  <c r="SCP5" i="24"/>
  <c r="SCQ5" i="24"/>
  <c r="SCR5" i="24"/>
  <c r="SCS5" i="24"/>
  <c r="SCT5" i="24"/>
  <c r="SCU5" i="24"/>
  <c r="SCV5" i="24"/>
  <c r="SCW5" i="24"/>
  <c r="SCX5" i="24"/>
  <c r="SCY5" i="24"/>
  <c r="SCZ5" i="24"/>
  <c r="SDA5" i="24"/>
  <c r="SDB5" i="24"/>
  <c r="SDC5" i="24"/>
  <c r="SDD5" i="24"/>
  <c r="SDE5" i="24"/>
  <c r="SDF5" i="24"/>
  <c r="SDG5" i="24"/>
  <c r="SDH5" i="24"/>
  <c r="SDI5" i="24"/>
  <c r="SDJ5" i="24"/>
  <c r="SDK5" i="24"/>
  <c r="SDL5" i="24"/>
  <c r="SDM5" i="24"/>
  <c r="SDN5" i="24"/>
  <c r="SDO5" i="24"/>
  <c r="SDP5" i="24"/>
  <c r="SDQ5" i="24"/>
  <c r="SDR5" i="24"/>
  <c r="SDS5" i="24"/>
  <c r="SDT5" i="24"/>
  <c r="SDU5" i="24"/>
  <c r="SDV5" i="24"/>
  <c r="SDW5" i="24"/>
  <c r="SDX5" i="24"/>
  <c r="SDY5" i="24"/>
  <c r="SDZ5" i="24"/>
  <c r="SEA5" i="24"/>
  <c r="SEB5" i="24"/>
  <c r="SEC5" i="24"/>
  <c r="SED5" i="24"/>
  <c r="SEE5" i="24"/>
  <c r="SEF5" i="24"/>
  <c r="SEG5" i="24"/>
  <c r="SEH5" i="24"/>
  <c r="SEI5" i="24"/>
  <c r="SEJ5" i="24"/>
  <c r="SEK5" i="24"/>
  <c r="SEL5" i="24"/>
  <c r="SEM5" i="24"/>
  <c r="SEN5" i="24"/>
  <c r="SEO5" i="24"/>
  <c r="SEP5" i="24"/>
  <c r="SEQ5" i="24"/>
  <c r="SER5" i="24"/>
  <c r="SES5" i="24"/>
  <c r="SET5" i="24"/>
  <c r="SEU5" i="24"/>
  <c r="SEV5" i="24"/>
  <c r="SEW5" i="24"/>
  <c r="SEX5" i="24"/>
  <c r="SEY5" i="24"/>
  <c r="SEZ5" i="24"/>
  <c r="SFA5" i="24"/>
  <c r="SFB5" i="24"/>
  <c r="SFC5" i="24"/>
  <c r="SFD5" i="24"/>
  <c r="SFE5" i="24"/>
  <c r="SFF5" i="24"/>
  <c r="SFG5" i="24"/>
  <c r="SFH5" i="24"/>
  <c r="SFI5" i="24"/>
  <c r="SFJ5" i="24"/>
  <c r="SFK5" i="24"/>
  <c r="SFL5" i="24"/>
  <c r="SFM5" i="24"/>
  <c r="SFN5" i="24"/>
  <c r="SFO5" i="24"/>
  <c r="SFP5" i="24"/>
  <c r="SFQ5" i="24"/>
  <c r="SFR5" i="24"/>
  <c r="SFS5" i="24"/>
  <c r="SFT5" i="24"/>
  <c r="SFU5" i="24"/>
  <c r="SFV5" i="24"/>
  <c r="SFW5" i="24"/>
  <c r="SFX5" i="24"/>
  <c r="SFY5" i="24"/>
  <c r="SFZ5" i="24"/>
  <c r="SGA5" i="24"/>
  <c r="SGB5" i="24"/>
  <c r="SGC5" i="24"/>
  <c r="SGD5" i="24"/>
  <c r="SGE5" i="24"/>
  <c r="SGF5" i="24"/>
  <c r="SGG5" i="24"/>
  <c r="SGH5" i="24"/>
  <c r="SGI5" i="24"/>
  <c r="SGJ5" i="24"/>
  <c r="SGK5" i="24"/>
  <c r="SGL5" i="24"/>
  <c r="SGM5" i="24"/>
  <c r="SGN5" i="24"/>
  <c r="SGO5" i="24"/>
  <c r="SGP5" i="24"/>
  <c r="SGQ5" i="24"/>
  <c r="SGR5" i="24"/>
  <c r="SGS5" i="24"/>
  <c r="SGT5" i="24"/>
  <c r="SGU5" i="24"/>
  <c r="SGV5" i="24"/>
  <c r="SGW5" i="24"/>
  <c r="SGX5" i="24"/>
  <c r="SGY5" i="24"/>
  <c r="SGZ5" i="24"/>
  <c r="SHA5" i="24"/>
  <c r="SHB5" i="24"/>
  <c r="SHC5" i="24"/>
  <c r="SHD5" i="24"/>
  <c r="SHE5" i="24"/>
  <c r="SHF5" i="24"/>
  <c r="SHG5" i="24"/>
  <c r="SHH5" i="24"/>
  <c r="SHI5" i="24"/>
  <c r="SHJ5" i="24"/>
  <c r="SHK5" i="24"/>
  <c r="SHL5" i="24"/>
  <c r="SHM5" i="24"/>
  <c r="SHN5" i="24"/>
  <c r="SHO5" i="24"/>
  <c r="SHP5" i="24"/>
  <c r="SHQ5" i="24"/>
  <c r="SHR5" i="24"/>
  <c r="SHS5" i="24"/>
  <c r="SHT5" i="24"/>
  <c r="SHU5" i="24"/>
  <c r="SHV5" i="24"/>
  <c r="SHW5" i="24"/>
  <c r="SHX5" i="24"/>
  <c r="SHY5" i="24"/>
  <c r="SHZ5" i="24"/>
  <c r="SIA5" i="24"/>
  <c r="SIB5" i="24"/>
  <c r="SIC5" i="24"/>
  <c r="SID5" i="24"/>
  <c r="SIE5" i="24"/>
  <c r="SIF5" i="24"/>
  <c r="SIG5" i="24"/>
  <c r="SIH5" i="24"/>
  <c r="SII5" i="24"/>
  <c r="SIJ5" i="24"/>
  <c r="SIK5" i="24"/>
  <c r="SIL5" i="24"/>
  <c r="SIM5" i="24"/>
  <c r="SIN5" i="24"/>
  <c r="SIO5" i="24"/>
  <c r="SIP5" i="24"/>
  <c r="SIQ5" i="24"/>
  <c r="SIR5" i="24"/>
  <c r="SIS5" i="24"/>
  <c r="SIT5" i="24"/>
  <c r="SIU5" i="24"/>
  <c r="SIV5" i="24"/>
  <c r="SIW5" i="24"/>
  <c r="SIX5" i="24"/>
  <c r="SIY5" i="24"/>
  <c r="SIZ5" i="24"/>
  <c r="SJA5" i="24"/>
  <c r="SJB5" i="24"/>
  <c r="SJC5" i="24"/>
  <c r="SJD5" i="24"/>
  <c r="SJE5" i="24"/>
  <c r="SJF5" i="24"/>
  <c r="SJG5" i="24"/>
  <c r="SJH5" i="24"/>
  <c r="SJI5" i="24"/>
  <c r="SJJ5" i="24"/>
  <c r="SJK5" i="24"/>
  <c r="SJL5" i="24"/>
  <c r="SJM5" i="24"/>
  <c r="SJN5" i="24"/>
  <c r="SJO5" i="24"/>
  <c r="SJP5" i="24"/>
  <c r="SJQ5" i="24"/>
  <c r="SJR5" i="24"/>
  <c r="SJS5" i="24"/>
  <c r="SJT5" i="24"/>
  <c r="SJU5" i="24"/>
  <c r="SJV5" i="24"/>
  <c r="SJW5" i="24"/>
  <c r="SJX5" i="24"/>
  <c r="SJY5" i="24"/>
  <c r="SJZ5" i="24"/>
  <c r="SKA5" i="24"/>
  <c r="SKB5" i="24"/>
  <c r="SKC5" i="24"/>
  <c r="SKD5" i="24"/>
  <c r="SKE5" i="24"/>
  <c r="SKF5" i="24"/>
  <c r="SKG5" i="24"/>
  <c r="SKH5" i="24"/>
  <c r="SKI5" i="24"/>
  <c r="SKJ5" i="24"/>
  <c r="SKK5" i="24"/>
  <c r="SKL5" i="24"/>
  <c r="SKM5" i="24"/>
  <c r="SKN5" i="24"/>
  <c r="SKO5" i="24"/>
  <c r="SKP5" i="24"/>
  <c r="SKQ5" i="24"/>
  <c r="SKR5" i="24"/>
  <c r="SKS5" i="24"/>
  <c r="SKT5" i="24"/>
  <c r="SKU5" i="24"/>
  <c r="SKV5" i="24"/>
  <c r="SKW5" i="24"/>
  <c r="SKX5" i="24"/>
  <c r="SKY5" i="24"/>
  <c r="SKZ5" i="24"/>
  <c r="SLA5" i="24"/>
  <c r="SLB5" i="24"/>
  <c r="SLC5" i="24"/>
  <c r="SLD5" i="24"/>
  <c r="SLE5" i="24"/>
  <c r="SLF5" i="24"/>
  <c r="SLG5" i="24"/>
  <c r="SLH5" i="24"/>
  <c r="SLI5" i="24"/>
  <c r="SLJ5" i="24"/>
  <c r="SLK5" i="24"/>
  <c r="SLL5" i="24"/>
  <c r="SLM5" i="24"/>
  <c r="SLN5" i="24"/>
  <c r="SLO5" i="24"/>
  <c r="SLP5" i="24"/>
  <c r="SLQ5" i="24"/>
  <c r="SLR5" i="24"/>
  <c r="SLS5" i="24"/>
  <c r="SLT5" i="24"/>
  <c r="SLU5" i="24"/>
  <c r="SLV5" i="24"/>
  <c r="SLW5" i="24"/>
  <c r="SLX5" i="24"/>
  <c r="SLY5" i="24"/>
  <c r="SLZ5" i="24"/>
  <c r="SMA5" i="24"/>
  <c r="SMB5" i="24"/>
  <c r="SMC5" i="24"/>
  <c r="SMD5" i="24"/>
  <c r="SME5" i="24"/>
  <c r="SMF5" i="24"/>
  <c r="SMG5" i="24"/>
  <c r="SMH5" i="24"/>
  <c r="SMI5" i="24"/>
  <c r="SMJ5" i="24"/>
  <c r="SMK5" i="24"/>
  <c r="SML5" i="24"/>
  <c r="SMM5" i="24"/>
  <c r="SMN5" i="24"/>
  <c r="SMO5" i="24"/>
  <c r="SMP5" i="24"/>
  <c r="SMQ5" i="24"/>
  <c r="SMR5" i="24"/>
  <c r="SMS5" i="24"/>
  <c r="SMT5" i="24"/>
  <c r="SMU5" i="24"/>
  <c r="SMV5" i="24"/>
  <c r="SMW5" i="24"/>
  <c r="SMX5" i="24"/>
  <c r="SMY5" i="24"/>
  <c r="SMZ5" i="24"/>
  <c r="SNA5" i="24"/>
  <c r="SNB5" i="24"/>
  <c r="SNC5" i="24"/>
  <c r="SND5" i="24"/>
  <c r="SNE5" i="24"/>
  <c r="SNF5" i="24"/>
  <c r="SNG5" i="24"/>
  <c r="SNH5" i="24"/>
  <c r="SNI5" i="24"/>
  <c r="SNJ5" i="24"/>
  <c r="SNK5" i="24"/>
  <c r="SNL5" i="24"/>
  <c r="SNM5" i="24"/>
  <c r="SNN5" i="24"/>
  <c r="SNO5" i="24"/>
  <c r="SNP5" i="24"/>
  <c r="SNQ5" i="24"/>
  <c r="SNR5" i="24"/>
  <c r="SNS5" i="24"/>
  <c r="SNT5" i="24"/>
  <c r="SNU5" i="24"/>
  <c r="SNV5" i="24"/>
  <c r="SNW5" i="24"/>
  <c r="SNX5" i="24"/>
  <c r="SNY5" i="24"/>
  <c r="SNZ5" i="24"/>
  <c r="SOA5" i="24"/>
  <c r="SOB5" i="24"/>
  <c r="SOC5" i="24"/>
  <c r="SOD5" i="24"/>
  <c r="SOE5" i="24"/>
  <c r="SOF5" i="24"/>
  <c r="SOG5" i="24"/>
  <c r="SOH5" i="24"/>
  <c r="SOI5" i="24"/>
  <c r="SOJ5" i="24"/>
  <c r="SOK5" i="24"/>
  <c r="SOL5" i="24"/>
  <c r="SOM5" i="24"/>
  <c r="SON5" i="24"/>
  <c r="SOO5" i="24"/>
  <c r="SOP5" i="24"/>
  <c r="SOQ5" i="24"/>
  <c r="SOR5" i="24"/>
  <c r="SOS5" i="24"/>
  <c r="SOT5" i="24"/>
  <c r="SOU5" i="24"/>
  <c r="SOV5" i="24"/>
  <c r="SOW5" i="24"/>
  <c r="SOX5" i="24"/>
  <c r="SOY5" i="24"/>
  <c r="SOZ5" i="24"/>
  <c r="SPA5" i="24"/>
  <c r="SPB5" i="24"/>
  <c r="SPC5" i="24"/>
  <c r="SPD5" i="24"/>
  <c r="SPE5" i="24"/>
  <c r="SPF5" i="24"/>
  <c r="SPG5" i="24"/>
  <c r="SPH5" i="24"/>
  <c r="SPI5" i="24"/>
  <c r="SPJ5" i="24"/>
  <c r="SPK5" i="24"/>
  <c r="SPL5" i="24"/>
  <c r="SPM5" i="24"/>
  <c r="SPN5" i="24"/>
  <c r="SPO5" i="24"/>
  <c r="SPP5" i="24"/>
  <c r="SPQ5" i="24"/>
  <c r="SPR5" i="24"/>
  <c r="SPS5" i="24"/>
  <c r="SPT5" i="24"/>
  <c r="SPU5" i="24"/>
  <c r="SPV5" i="24"/>
  <c r="SPW5" i="24"/>
  <c r="SPX5" i="24"/>
  <c r="SPY5" i="24"/>
  <c r="SPZ5" i="24"/>
  <c r="SQA5" i="24"/>
  <c r="SQB5" i="24"/>
  <c r="SQC5" i="24"/>
  <c r="SQD5" i="24"/>
  <c r="SQE5" i="24"/>
  <c r="SQF5" i="24"/>
  <c r="SQG5" i="24"/>
  <c r="SQH5" i="24"/>
  <c r="SQI5" i="24"/>
  <c r="SQJ5" i="24"/>
  <c r="SQK5" i="24"/>
  <c r="SQL5" i="24"/>
  <c r="SQM5" i="24"/>
  <c r="SQN5" i="24"/>
  <c r="SQO5" i="24"/>
  <c r="SQP5" i="24"/>
  <c r="SQQ5" i="24"/>
  <c r="SQR5" i="24"/>
  <c r="SQS5" i="24"/>
  <c r="SQT5" i="24"/>
  <c r="SQU5" i="24"/>
  <c r="SQV5" i="24"/>
  <c r="SQW5" i="24"/>
  <c r="SQX5" i="24"/>
  <c r="SQY5" i="24"/>
  <c r="SQZ5" i="24"/>
  <c r="SRA5" i="24"/>
  <c r="SRB5" i="24"/>
  <c r="SRC5" i="24"/>
  <c r="SRD5" i="24"/>
  <c r="SRE5" i="24"/>
  <c r="SRF5" i="24"/>
  <c r="SRG5" i="24"/>
  <c r="SRH5" i="24"/>
  <c r="SRI5" i="24"/>
  <c r="SRJ5" i="24"/>
  <c r="SRK5" i="24"/>
  <c r="SRL5" i="24"/>
  <c r="SRM5" i="24"/>
  <c r="SRN5" i="24"/>
  <c r="SRO5" i="24"/>
  <c r="SRP5" i="24"/>
  <c r="SRQ5" i="24"/>
  <c r="SRR5" i="24"/>
  <c r="SRS5" i="24"/>
  <c r="SRT5" i="24"/>
  <c r="SRU5" i="24"/>
  <c r="SRV5" i="24"/>
  <c r="SRW5" i="24"/>
  <c r="SRX5" i="24"/>
  <c r="SRY5" i="24"/>
  <c r="SRZ5" i="24"/>
  <c r="SSA5" i="24"/>
  <c r="SSB5" i="24"/>
  <c r="SSC5" i="24"/>
  <c r="SSD5" i="24"/>
  <c r="SSE5" i="24"/>
  <c r="SSF5" i="24"/>
  <c r="SSG5" i="24"/>
  <c r="SSH5" i="24"/>
  <c r="SSI5" i="24"/>
  <c r="SSJ5" i="24"/>
  <c r="SSK5" i="24"/>
  <c r="SSL5" i="24"/>
  <c r="SSM5" i="24"/>
  <c r="SSN5" i="24"/>
  <c r="SSO5" i="24"/>
  <c r="SSP5" i="24"/>
  <c r="SSQ5" i="24"/>
  <c r="SSR5" i="24"/>
  <c r="SSS5" i="24"/>
  <c r="SST5" i="24"/>
  <c r="SSU5" i="24"/>
  <c r="SSV5" i="24"/>
  <c r="SSW5" i="24"/>
  <c r="SSX5" i="24"/>
  <c r="SSY5" i="24"/>
  <c r="SSZ5" i="24"/>
  <c r="STA5" i="24"/>
  <c r="STB5" i="24"/>
  <c r="STC5" i="24"/>
  <c r="STD5" i="24"/>
  <c r="STE5" i="24"/>
  <c r="STF5" i="24"/>
  <c r="STG5" i="24"/>
  <c r="STH5" i="24"/>
  <c r="STI5" i="24"/>
  <c r="STJ5" i="24"/>
  <c r="STK5" i="24"/>
  <c r="STL5" i="24"/>
  <c r="STM5" i="24"/>
  <c r="STN5" i="24"/>
  <c r="STO5" i="24"/>
  <c r="STP5" i="24"/>
  <c r="STQ5" i="24"/>
  <c r="STR5" i="24"/>
  <c r="STS5" i="24"/>
  <c r="STT5" i="24"/>
  <c r="STU5" i="24"/>
  <c r="STV5" i="24"/>
  <c r="STW5" i="24"/>
  <c r="STX5" i="24"/>
  <c r="STY5" i="24"/>
  <c r="STZ5" i="24"/>
  <c r="SUA5" i="24"/>
  <c r="SUB5" i="24"/>
  <c r="SUC5" i="24"/>
  <c r="SUD5" i="24"/>
  <c r="SUE5" i="24"/>
  <c r="SUF5" i="24"/>
  <c r="SUG5" i="24"/>
  <c r="SUH5" i="24"/>
  <c r="SUI5" i="24"/>
  <c r="SUJ5" i="24"/>
  <c r="SUK5" i="24"/>
  <c r="SUL5" i="24"/>
  <c r="SUM5" i="24"/>
  <c r="SUN5" i="24"/>
  <c r="SUO5" i="24"/>
  <c r="SUP5" i="24"/>
  <c r="SUQ5" i="24"/>
  <c r="SUR5" i="24"/>
  <c r="SUS5" i="24"/>
  <c r="SUT5" i="24"/>
  <c r="SUU5" i="24"/>
  <c r="SUV5" i="24"/>
  <c r="SUW5" i="24"/>
  <c r="SUX5" i="24"/>
  <c r="SUY5" i="24"/>
  <c r="SUZ5" i="24"/>
  <c r="SVA5" i="24"/>
  <c r="SVB5" i="24"/>
  <c r="SVC5" i="24"/>
  <c r="SVD5" i="24"/>
  <c r="SVE5" i="24"/>
  <c r="SVF5" i="24"/>
  <c r="SVG5" i="24"/>
  <c r="SVH5" i="24"/>
  <c r="SVI5" i="24"/>
  <c r="SVJ5" i="24"/>
  <c r="SVK5" i="24"/>
  <c r="SVL5" i="24"/>
  <c r="SVM5" i="24"/>
  <c r="SVN5" i="24"/>
  <c r="SVO5" i="24"/>
  <c r="SVP5" i="24"/>
  <c r="SVQ5" i="24"/>
  <c r="SVR5" i="24"/>
  <c r="SVS5" i="24"/>
  <c r="SVT5" i="24"/>
  <c r="SVU5" i="24"/>
  <c r="SVV5" i="24"/>
  <c r="SVW5" i="24"/>
  <c r="SVX5" i="24"/>
  <c r="SVY5" i="24"/>
  <c r="SVZ5" i="24"/>
  <c r="SWA5" i="24"/>
  <c r="SWB5" i="24"/>
  <c r="SWC5" i="24"/>
  <c r="SWD5" i="24"/>
  <c r="SWE5" i="24"/>
  <c r="SWF5" i="24"/>
  <c r="SWG5" i="24"/>
  <c r="SWH5" i="24"/>
  <c r="SWI5" i="24"/>
  <c r="SWJ5" i="24"/>
  <c r="SWK5" i="24"/>
  <c r="SWL5" i="24"/>
  <c r="SWM5" i="24"/>
  <c r="SWN5" i="24"/>
  <c r="SWO5" i="24"/>
  <c r="SWP5" i="24"/>
  <c r="SWQ5" i="24"/>
  <c r="SWR5" i="24"/>
  <c r="SWS5" i="24"/>
  <c r="SWT5" i="24"/>
  <c r="SWU5" i="24"/>
  <c r="SWV5" i="24"/>
  <c r="SWW5" i="24"/>
  <c r="SWX5" i="24"/>
  <c r="SWY5" i="24"/>
  <c r="SWZ5" i="24"/>
  <c r="SXA5" i="24"/>
  <c r="SXB5" i="24"/>
  <c r="SXC5" i="24"/>
  <c r="SXD5" i="24"/>
  <c r="SXE5" i="24"/>
  <c r="SXF5" i="24"/>
  <c r="SXG5" i="24"/>
  <c r="SXH5" i="24"/>
  <c r="SXI5" i="24"/>
  <c r="SXJ5" i="24"/>
  <c r="SXK5" i="24"/>
  <c r="SXL5" i="24"/>
  <c r="SXM5" i="24"/>
  <c r="SXN5" i="24"/>
  <c r="SXO5" i="24"/>
  <c r="SXP5" i="24"/>
  <c r="SXQ5" i="24"/>
  <c r="SXR5" i="24"/>
  <c r="SXS5" i="24"/>
  <c r="SXT5" i="24"/>
  <c r="SXU5" i="24"/>
  <c r="SXV5" i="24"/>
  <c r="SXW5" i="24"/>
  <c r="SXX5" i="24"/>
  <c r="SXY5" i="24"/>
  <c r="SXZ5" i="24"/>
  <c r="SYA5" i="24"/>
  <c r="SYB5" i="24"/>
  <c r="SYC5" i="24"/>
  <c r="SYD5" i="24"/>
  <c r="SYE5" i="24"/>
  <c r="SYF5" i="24"/>
  <c r="SYG5" i="24"/>
  <c r="SYH5" i="24"/>
  <c r="SYI5" i="24"/>
  <c r="SYJ5" i="24"/>
  <c r="SYK5" i="24"/>
  <c r="SYL5" i="24"/>
  <c r="SYM5" i="24"/>
  <c r="SYN5" i="24"/>
  <c r="SYO5" i="24"/>
  <c r="SYP5" i="24"/>
  <c r="SYQ5" i="24"/>
  <c r="SYR5" i="24"/>
  <c r="SYS5" i="24"/>
  <c r="SYT5" i="24"/>
  <c r="SYU5" i="24"/>
  <c r="SYV5" i="24"/>
  <c r="SYW5" i="24"/>
  <c r="SYX5" i="24"/>
  <c r="SYY5" i="24"/>
  <c r="SYZ5" i="24"/>
  <c r="SZA5" i="24"/>
  <c r="SZB5" i="24"/>
  <c r="SZC5" i="24"/>
  <c r="SZD5" i="24"/>
  <c r="SZE5" i="24"/>
  <c r="SZF5" i="24"/>
  <c r="SZG5" i="24"/>
  <c r="SZH5" i="24"/>
  <c r="SZI5" i="24"/>
  <c r="SZJ5" i="24"/>
  <c r="SZK5" i="24"/>
  <c r="SZL5" i="24"/>
  <c r="SZM5" i="24"/>
  <c r="SZN5" i="24"/>
  <c r="SZO5" i="24"/>
  <c r="SZP5" i="24"/>
  <c r="SZQ5" i="24"/>
  <c r="SZR5" i="24"/>
  <c r="SZS5" i="24"/>
  <c r="SZT5" i="24"/>
  <c r="SZU5" i="24"/>
  <c r="SZV5" i="24"/>
  <c r="SZW5" i="24"/>
  <c r="SZX5" i="24"/>
  <c r="SZY5" i="24"/>
  <c r="SZZ5" i="24"/>
  <c r="TAA5" i="24"/>
  <c r="TAB5" i="24"/>
  <c r="TAC5" i="24"/>
  <c r="TAD5" i="24"/>
  <c r="TAE5" i="24"/>
  <c r="TAF5" i="24"/>
  <c r="TAG5" i="24"/>
  <c r="TAH5" i="24"/>
  <c r="TAI5" i="24"/>
  <c r="TAJ5" i="24"/>
  <c r="TAK5" i="24"/>
  <c r="TAL5" i="24"/>
  <c r="TAM5" i="24"/>
  <c r="TAN5" i="24"/>
  <c r="TAO5" i="24"/>
  <c r="TAP5" i="24"/>
  <c r="TAQ5" i="24"/>
  <c r="TAR5" i="24"/>
  <c r="TAS5" i="24"/>
  <c r="TAT5" i="24"/>
  <c r="TAU5" i="24"/>
  <c r="TAV5" i="24"/>
  <c r="TAW5" i="24"/>
  <c r="TAX5" i="24"/>
  <c r="TAY5" i="24"/>
  <c r="TAZ5" i="24"/>
  <c r="TBA5" i="24"/>
  <c r="TBB5" i="24"/>
  <c r="TBC5" i="24"/>
  <c r="TBD5" i="24"/>
  <c r="TBE5" i="24"/>
  <c r="TBF5" i="24"/>
  <c r="TBG5" i="24"/>
  <c r="TBH5" i="24"/>
  <c r="TBI5" i="24"/>
  <c r="TBJ5" i="24"/>
  <c r="TBK5" i="24"/>
  <c r="TBL5" i="24"/>
  <c r="TBM5" i="24"/>
  <c r="TBN5" i="24"/>
  <c r="TBO5" i="24"/>
  <c r="TBP5" i="24"/>
  <c r="TBQ5" i="24"/>
  <c r="TBR5" i="24"/>
  <c r="TBS5" i="24"/>
  <c r="TBT5" i="24"/>
  <c r="TBU5" i="24"/>
  <c r="TBV5" i="24"/>
  <c r="TBW5" i="24"/>
  <c r="TBX5" i="24"/>
  <c r="TBY5" i="24"/>
  <c r="TBZ5" i="24"/>
  <c r="TCA5" i="24"/>
  <c r="TCB5" i="24"/>
  <c r="TCC5" i="24"/>
  <c r="TCD5" i="24"/>
  <c r="TCE5" i="24"/>
  <c r="TCF5" i="24"/>
  <c r="TCG5" i="24"/>
  <c r="TCH5" i="24"/>
  <c r="TCI5" i="24"/>
  <c r="TCJ5" i="24"/>
  <c r="TCK5" i="24"/>
  <c r="TCL5" i="24"/>
  <c r="TCM5" i="24"/>
  <c r="TCN5" i="24"/>
  <c r="TCO5" i="24"/>
  <c r="TCP5" i="24"/>
  <c r="TCQ5" i="24"/>
  <c r="TCR5" i="24"/>
  <c r="TCS5" i="24"/>
  <c r="TCT5" i="24"/>
  <c r="TCU5" i="24"/>
  <c r="TCV5" i="24"/>
  <c r="TCW5" i="24"/>
  <c r="TCX5" i="24"/>
  <c r="TCY5" i="24"/>
  <c r="TCZ5" i="24"/>
  <c r="TDA5" i="24"/>
  <c r="TDB5" i="24"/>
  <c r="TDC5" i="24"/>
  <c r="TDD5" i="24"/>
  <c r="TDE5" i="24"/>
  <c r="TDF5" i="24"/>
  <c r="TDG5" i="24"/>
  <c r="TDH5" i="24"/>
  <c r="TDI5" i="24"/>
  <c r="TDJ5" i="24"/>
  <c r="TDK5" i="24"/>
  <c r="TDL5" i="24"/>
  <c r="TDM5" i="24"/>
  <c r="TDN5" i="24"/>
  <c r="TDO5" i="24"/>
  <c r="TDP5" i="24"/>
  <c r="TDQ5" i="24"/>
  <c r="TDR5" i="24"/>
  <c r="TDS5" i="24"/>
  <c r="TDT5" i="24"/>
  <c r="TDU5" i="24"/>
  <c r="TDV5" i="24"/>
  <c r="TDW5" i="24"/>
  <c r="TDX5" i="24"/>
  <c r="TDY5" i="24"/>
  <c r="TDZ5" i="24"/>
  <c r="TEA5" i="24"/>
  <c r="TEB5" i="24"/>
  <c r="TEC5" i="24"/>
  <c r="TED5" i="24"/>
  <c r="TEE5" i="24"/>
  <c r="TEF5" i="24"/>
  <c r="TEG5" i="24"/>
  <c r="TEH5" i="24"/>
  <c r="TEI5" i="24"/>
  <c r="TEJ5" i="24"/>
  <c r="TEK5" i="24"/>
  <c r="TEL5" i="24"/>
  <c r="TEM5" i="24"/>
  <c r="TEN5" i="24"/>
  <c r="TEO5" i="24"/>
  <c r="TEP5" i="24"/>
  <c r="TEQ5" i="24"/>
  <c r="TER5" i="24"/>
  <c r="TES5" i="24"/>
  <c r="TET5" i="24"/>
  <c r="TEU5" i="24"/>
  <c r="TEV5" i="24"/>
  <c r="TEW5" i="24"/>
  <c r="TEX5" i="24"/>
  <c r="TEY5" i="24"/>
  <c r="TEZ5" i="24"/>
  <c r="TFA5" i="24"/>
  <c r="TFB5" i="24"/>
  <c r="TFC5" i="24"/>
  <c r="TFD5" i="24"/>
  <c r="TFE5" i="24"/>
  <c r="TFF5" i="24"/>
  <c r="TFG5" i="24"/>
  <c r="TFH5" i="24"/>
  <c r="TFI5" i="24"/>
  <c r="TFJ5" i="24"/>
  <c r="TFK5" i="24"/>
  <c r="TFL5" i="24"/>
  <c r="TFM5" i="24"/>
  <c r="TFN5" i="24"/>
  <c r="TFO5" i="24"/>
  <c r="TFP5" i="24"/>
  <c r="TFQ5" i="24"/>
  <c r="TFR5" i="24"/>
  <c r="TFS5" i="24"/>
  <c r="TFT5" i="24"/>
  <c r="TFU5" i="24"/>
  <c r="TFV5" i="24"/>
  <c r="TFW5" i="24"/>
  <c r="TFX5" i="24"/>
  <c r="TFY5" i="24"/>
  <c r="TFZ5" i="24"/>
  <c r="TGA5" i="24"/>
  <c r="TGB5" i="24"/>
  <c r="TGC5" i="24"/>
  <c r="TGD5" i="24"/>
  <c r="TGE5" i="24"/>
  <c r="TGF5" i="24"/>
  <c r="TGG5" i="24"/>
  <c r="TGH5" i="24"/>
  <c r="TGI5" i="24"/>
  <c r="TGJ5" i="24"/>
  <c r="TGK5" i="24"/>
  <c r="TGL5" i="24"/>
  <c r="TGM5" i="24"/>
  <c r="TGN5" i="24"/>
  <c r="TGO5" i="24"/>
  <c r="TGP5" i="24"/>
  <c r="TGQ5" i="24"/>
  <c r="TGR5" i="24"/>
  <c r="TGS5" i="24"/>
  <c r="TGT5" i="24"/>
  <c r="TGU5" i="24"/>
  <c r="TGV5" i="24"/>
  <c r="TGW5" i="24"/>
  <c r="TGX5" i="24"/>
  <c r="TGY5" i="24"/>
  <c r="TGZ5" i="24"/>
  <c r="THA5" i="24"/>
  <c r="THB5" i="24"/>
  <c r="THC5" i="24"/>
  <c r="THD5" i="24"/>
  <c r="THE5" i="24"/>
  <c r="THF5" i="24"/>
  <c r="THG5" i="24"/>
  <c r="THH5" i="24"/>
  <c r="THI5" i="24"/>
  <c r="THJ5" i="24"/>
  <c r="THK5" i="24"/>
  <c r="THL5" i="24"/>
  <c r="THM5" i="24"/>
  <c r="THN5" i="24"/>
  <c r="THO5" i="24"/>
  <c r="THP5" i="24"/>
  <c r="THQ5" i="24"/>
  <c r="THR5" i="24"/>
  <c r="THS5" i="24"/>
  <c r="THT5" i="24"/>
  <c r="THU5" i="24"/>
  <c r="THV5" i="24"/>
  <c r="THW5" i="24"/>
  <c r="THX5" i="24"/>
  <c r="THY5" i="24"/>
  <c r="THZ5" i="24"/>
  <c r="TIA5" i="24"/>
  <c r="TIB5" i="24"/>
  <c r="TIC5" i="24"/>
  <c r="TID5" i="24"/>
  <c r="TIE5" i="24"/>
  <c r="TIF5" i="24"/>
  <c r="TIG5" i="24"/>
  <c r="TIH5" i="24"/>
  <c r="TII5" i="24"/>
  <c r="TIJ5" i="24"/>
  <c r="TIK5" i="24"/>
  <c r="TIL5" i="24"/>
  <c r="TIM5" i="24"/>
  <c r="TIN5" i="24"/>
  <c r="TIO5" i="24"/>
  <c r="TIP5" i="24"/>
  <c r="TIQ5" i="24"/>
  <c r="TIR5" i="24"/>
  <c r="TIS5" i="24"/>
  <c r="TIT5" i="24"/>
  <c r="TIU5" i="24"/>
  <c r="TIV5" i="24"/>
  <c r="TIW5" i="24"/>
  <c r="TIX5" i="24"/>
  <c r="TIY5" i="24"/>
  <c r="TIZ5" i="24"/>
  <c r="TJA5" i="24"/>
  <c r="TJB5" i="24"/>
  <c r="TJC5" i="24"/>
  <c r="TJD5" i="24"/>
  <c r="TJE5" i="24"/>
  <c r="TJF5" i="24"/>
  <c r="TJG5" i="24"/>
  <c r="TJH5" i="24"/>
  <c r="TJI5" i="24"/>
  <c r="TJJ5" i="24"/>
  <c r="TJK5" i="24"/>
  <c r="TJL5" i="24"/>
  <c r="TJM5" i="24"/>
  <c r="TJN5" i="24"/>
  <c r="TJO5" i="24"/>
  <c r="TJP5" i="24"/>
  <c r="TJQ5" i="24"/>
  <c r="TJR5" i="24"/>
  <c r="TJS5" i="24"/>
  <c r="TJT5" i="24"/>
  <c r="TJU5" i="24"/>
  <c r="TJV5" i="24"/>
  <c r="TJW5" i="24"/>
  <c r="TJX5" i="24"/>
  <c r="TJY5" i="24"/>
  <c r="TJZ5" i="24"/>
  <c r="TKA5" i="24"/>
  <c r="TKB5" i="24"/>
  <c r="TKC5" i="24"/>
  <c r="TKD5" i="24"/>
  <c r="TKE5" i="24"/>
  <c r="TKF5" i="24"/>
  <c r="TKG5" i="24"/>
  <c r="TKH5" i="24"/>
  <c r="TKI5" i="24"/>
  <c r="TKJ5" i="24"/>
  <c r="TKK5" i="24"/>
  <c r="TKL5" i="24"/>
  <c r="TKM5" i="24"/>
  <c r="TKN5" i="24"/>
  <c r="TKO5" i="24"/>
  <c r="TKP5" i="24"/>
  <c r="TKQ5" i="24"/>
  <c r="TKR5" i="24"/>
  <c r="TKS5" i="24"/>
  <c r="TKT5" i="24"/>
  <c r="TKU5" i="24"/>
  <c r="TKV5" i="24"/>
  <c r="TKW5" i="24"/>
  <c r="TKX5" i="24"/>
  <c r="TKY5" i="24"/>
  <c r="TKZ5" i="24"/>
  <c r="TLA5" i="24"/>
  <c r="TLB5" i="24"/>
  <c r="TLC5" i="24"/>
  <c r="TLD5" i="24"/>
  <c r="TLE5" i="24"/>
  <c r="TLF5" i="24"/>
  <c r="TLG5" i="24"/>
  <c r="TLH5" i="24"/>
  <c r="TLI5" i="24"/>
  <c r="TLJ5" i="24"/>
  <c r="TLK5" i="24"/>
  <c r="TLL5" i="24"/>
  <c r="TLM5" i="24"/>
  <c r="TLN5" i="24"/>
  <c r="TLO5" i="24"/>
  <c r="TLP5" i="24"/>
  <c r="TLQ5" i="24"/>
  <c r="TLR5" i="24"/>
  <c r="TLS5" i="24"/>
  <c r="TLT5" i="24"/>
  <c r="TLU5" i="24"/>
  <c r="TLV5" i="24"/>
  <c r="TLW5" i="24"/>
  <c r="TLX5" i="24"/>
  <c r="TLY5" i="24"/>
  <c r="TLZ5" i="24"/>
  <c r="TMA5" i="24"/>
  <c r="TMB5" i="24"/>
  <c r="TMC5" i="24"/>
  <c r="TMD5" i="24"/>
  <c r="TME5" i="24"/>
  <c r="TMF5" i="24"/>
  <c r="TMG5" i="24"/>
  <c r="TMH5" i="24"/>
  <c r="TMI5" i="24"/>
  <c r="TMJ5" i="24"/>
  <c r="TMK5" i="24"/>
  <c r="TML5" i="24"/>
  <c r="TMM5" i="24"/>
  <c r="TMN5" i="24"/>
  <c r="TMO5" i="24"/>
  <c r="TMP5" i="24"/>
  <c r="TMQ5" i="24"/>
  <c r="TMR5" i="24"/>
  <c r="TMS5" i="24"/>
  <c r="TMT5" i="24"/>
  <c r="TMU5" i="24"/>
  <c r="TMV5" i="24"/>
  <c r="TMW5" i="24"/>
  <c r="TMX5" i="24"/>
  <c r="TMY5" i="24"/>
  <c r="TMZ5" i="24"/>
  <c r="TNA5" i="24"/>
  <c r="TNB5" i="24"/>
  <c r="TNC5" i="24"/>
  <c r="TND5" i="24"/>
  <c r="TNE5" i="24"/>
  <c r="TNF5" i="24"/>
  <c r="TNG5" i="24"/>
  <c r="TNH5" i="24"/>
  <c r="TNI5" i="24"/>
  <c r="TNJ5" i="24"/>
  <c r="TNK5" i="24"/>
  <c r="TNL5" i="24"/>
  <c r="TNM5" i="24"/>
  <c r="TNN5" i="24"/>
  <c r="TNO5" i="24"/>
  <c r="TNP5" i="24"/>
  <c r="TNQ5" i="24"/>
  <c r="TNR5" i="24"/>
  <c r="TNS5" i="24"/>
  <c r="TNT5" i="24"/>
  <c r="TNU5" i="24"/>
  <c r="TNV5" i="24"/>
  <c r="TNW5" i="24"/>
  <c r="TNX5" i="24"/>
  <c r="TNY5" i="24"/>
  <c r="TNZ5" i="24"/>
  <c r="TOA5" i="24"/>
  <c r="TOB5" i="24"/>
  <c r="TOC5" i="24"/>
  <c r="TOD5" i="24"/>
  <c r="TOE5" i="24"/>
  <c r="TOF5" i="24"/>
  <c r="TOG5" i="24"/>
  <c r="TOH5" i="24"/>
  <c r="TOI5" i="24"/>
  <c r="TOJ5" i="24"/>
  <c r="TOK5" i="24"/>
  <c r="TOL5" i="24"/>
  <c r="TOM5" i="24"/>
  <c r="TON5" i="24"/>
  <c r="TOO5" i="24"/>
  <c r="TOP5" i="24"/>
  <c r="TOQ5" i="24"/>
  <c r="TOR5" i="24"/>
  <c r="TOS5" i="24"/>
  <c r="TOT5" i="24"/>
  <c r="TOU5" i="24"/>
  <c r="TOV5" i="24"/>
  <c r="TOW5" i="24"/>
  <c r="TOX5" i="24"/>
  <c r="TOY5" i="24"/>
  <c r="TOZ5" i="24"/>
  <c r="TPA5" i="24"/>
  <c r="TPB5" i="24"/>
  <c r="TPC5" i="24"/>
  <c r="TPD5" i="24"/>
  <c r="TPE5" i="24"/>
  <c r="TPF5" i="24"/>
  <c r="TPG5" i="24"/>
  <c r="TPH5" i="24"/>
  <c r="TPI5" i="24"/>
  <c r="TPJ5" i="24"/>
  <c r="TPK5" i="24"/>
  <c r="TPL5" i="24"/>
  <c r="TPM5" i="24"/>
  <c r="TPN5" i="24"/>
  <c r="TPO5" i="24"/>
  <c r="TPP5" i="24"/>
  <c r="TPQ5" i="24"/>
  <c r="TPR5" i="24"/>
  <c r="TPS5" i="24"/>
  <c r="TPT5" i="24"/>
  <c r="TPU5" i="24"/>
  <c r="TPV5" i="24"/>
  <c r="TPW5" i="24"/>
  <c r="TPX5" i="24"/>
  <c r="TPY5" i="24"/>
  <c r="TPZ5" i="24"/>
  <c r="TQA5" i="24"/>
  <c r="TQB5" i="24"/>
  <c r="TQC5" i="24"/>
  <c r="TQD5" i="24"/>
  <c r="TQE5" i="24"/>
  <c r="TQF5" i="24"/>
  <c r="TQG5" i="24"/>
  <c r="TQH5" i="24"/>
  <c r="TQI5" i="24"/>
  <c r="TQJ5" i="24"/>
  <c r="TQK5" i="24"/>
  <c r="TQL5" i="24"/>
  <c r="TQM5" i="24"/>
  <c r="TQN5" i="24"/>
  <c r="TQO5" i="24"/>
  <c r="TQP5" i="24"/>
  <c r="TQQ5" i="24"/>
  <c r="TQR5" i="24"/>
  <c r="TQS5" i="24"/>
  <c r="TQT5" i="24"/>
  <c r="TQU5" i="24"/>
  <c r="TQV5" i="24"/>
  <c r="TQW5" i="24"/>
  <c r="TQX5" i="24"/>
  <c r="TQY5" i="24"/>
  <c r="TQZ5" i="24"/>
  <c r="TRA5" i="24"/>
  <c r="TRB5" i="24"/>
  <c r="TRC5" i="24"/>
  <c r="TRD5" i="24"/>
  <c r="TRE5" i="24"/>
  <c r="TRF5" i="24"/>
  <c r="TRG5" i="24"/>
  <c r="TRH5" i="24"/>
  <c r="TRI5" i="24"/>
  <c r="TRJ5" i="24"/>
  <c r="TRK5" i="24"/>
  <c r="TRL5" i="24"/>
  <c r="TRM5" i="24"/>
  <c r="TRN5" i="24"/>
  <c r="TRO5" i="24"/>
  <c r="TRP5" i="24"/>
  <c r="TRQ5" i="24"/>
  <c r="TRR5" i="24"/>
  <c r="TRS5" i="24"/>
  <c r="TRT5" i="24"/>
  <c r="TRU5" i="24"/>
  <c r="TRV5" i="24"/>
  <c r="TRW5" i="24"/>
  <c r="TRX5" i="24"/>
  <c r="TRY5" i="24"/>
  <c r="TRZ5" i="24"/>
  <c r="TSA5" i="24"/>
  <c r="TSB5" i="24"/>
  <c r="TSC5" i="24"/>
  <c r="TSD5" i="24"/>
  <c r="TSE5" i="24"/>
  <c r="TSF5" i="24"/>
  <c r="TSG5" i="24"/>
  <c r="TSH5" i="24"/>
  <c r="TSI5" i="24"/>
  <c r="TSJ5" i="24"/>
  <c r="TSK5" i="24"/>
  <c r="TSL5" i="24"/>
  <c r="TSM5" i="24"/>
  <c r="TSN5" i="24"/>
  <c r="TSO5" i="24"/>
  <c r="TSP5" i="24"/>
  <c r="TSQ5" i="24"/>
  <c r="TSR5" i="24"/>
  <c r="TSS5" i="24"/>
  <c r="TST5" i="24"/>
  <c r="TSU5" i="24"/>
  <c r="TSV5" i="24"/>
  <c r="TSW5" i="24"/>
  <c r="TSX5" i="24"/>
  <c r="TSY5" i="24"/>
  <c r="TSZ5" i="24"/>
  <c r="TTA5" i="24"/>
  <c r="TTB5" i="24"/>
  <c r="TTC5" i="24"/>
  <c r="TTD5" i="24"/>
  <c r="TTE5" i="24"/>
  <c r="TTF5" i="24"/>
  <c r="TTG5" i="24"/>
  <c r="TTH5" i="24"/>
  <c r="TTI5" i="24"/>
  <c r="TTJ5" i="24"/>
  <c r="TTK5" i="24"/>
  <c r="TTL5" i="24"/>
  <c r="TTM5" i="24"/>
  <c r="TTN5" i="24"/>
  <c r="TTO5" i="24"/>
  <c r="TTP5" i="24"/>
  <c r="TTQ5" i="24"/>
  <c r="TTR5" i="24"/>
  <c r="TTS5" i="24"/>
  <c r="TTT5" i="24"/>
  <c r="TTU5" i="24"/>
  <c r="TTV5" i="24"/>
  <c r="TTW5" i="24"/>
  <c r="TTX5" i="24"/>
  <c r="TTY5" i="24"/>
  <c r="TTZ5" i="24"/>
  <c r="TUA5" i="24"/>
  <c r="TUB5" i="24"/>
  <c r="TUC5" i="24"/>
  <c r="TUD5" i="24"/>
  <c r="TUE5" i="24"/>
  <c r="TUF5" i="24"/>
  <c r="TUG5" i="24"/>
  <c r="TUH5" i="24"/>
  <c r="TUI5" i="24"/>
  <c r="TUJ5" i="24"/>
  <c r="TUK5" i="24"/>
  <c r="TUL5" i="24"/>
  <c r="TUM5" i="24"/>
  <c r="TUN5" i="24"/>
  <c r="TUO5" i="24"/>
  <c r="TUP5" i="24"/>
  <c r="TUQ5" i="24"/>
  <c r="TUR5" i="24"/>
  <c r="TUS5" i="24"/>
  <c r="TUT5" i="24"/>
  <c r="TUU5" i="24"/>
  <c r="TUV5" i="24"/>
  <c r="TUW5" i="24"/>
  <c r="TUX5" i="24"/>
  <c r="TUY5" i="24"/>
  <c r="TUZ5" i="24"/>
  <c r="TVA5" i="24"/>
  <c r="TVB5" i="24"/>
  <c r="TVC5" i="24"/>
  <c r="TVD5" i="24"/>
  <c r="TVE5" i="24"/>
  <c r="TVF5" i="24"/>
  <c r="TVG5" i="24"/>
  <c r="TVH5" i="24"/>
  <c r="TVI5" i="24"/>
  <c r="TVJ5" i="24"/>
  <c r="TVK5" i="24"/>
  <c r="TVL5" i="24"/>
  <c r="TVM5" i="24"/>
  <c r="TVN5" i="24"/>
  <c r="TVO5" i="24"/>
  <c r="TVP5" i="24"/>
  <c r="TVQ5" i="24"/>
  <c r="TVR5" i="24"/>
  <c r="TVS5" i="24"/>
  <c r="TVT5" i="24"/>
  <c r="TVU5" i="24"/>
  <c r="TVV5" i="24"/>
  <c r="TVW5" i="24"/>
  <c r="TVX5" i="24"/>
  <c r="TVY5" i="24"/>
  <c r="TVZ5" i="24"/>
  <c r="TWA5" i="24"/>
  <c r="TWB5" i="24"/>
  <c r="TWC5" i="24"/>
  <c r="TWD5" i="24"/>
  <c r="TWE5" i="24"/>
  <c r="TWF5" i="24"/>
  <c r="TWG5" i="24"/>
  <c r="TWH5" i="24"/>
  <c r="TWI5" i="24"/>
  <c r="TWJ5" i="24"/>
  <c r="TWK5" i="24"/>
  <c r="TWL5" i="24"/>
  <c r="TWM5" i="24"/>
  <c r="TWN5" i="24"/>
  <c r="TWO5" i="24"/>
  <c r="TWP5" i="24"/>
  <c r="TWQ5" i="24"/>
  <c r="TWR5" i="24"/>
  <c r="TWS5" i="24"/>
  <c r="TWT5" i="24"/>
  <c r="TWU5" i="24"/>
  <c r="TWV5" i="24"/>
  <c r="TWW5" i="24"/>
  <c r="TWX5" i="24"/>
  <c r="TWY5" i="24"/>
  <c r="TWZ5" i="24"/>
  <c r="TXA5" i="24"/>
  <c r="TXB5" i="24"/>
  <c r="TXC5" i="24"/>
  <c r="TXD5" i="24"/>
  <c r="TXE5" i="24"/>
  <c r="TXF5" i="24"/>
  <c r="TXG5" i="24"/>
  <c r="TXH5" i="24"/>
  <c r="TXI5" i="24"/>
  <c r="TXJ5" i="24"/>
  <c r="TXK5" i="24"/>
  <c r="TXL5" i="24"/>
  <c r="TXM5" i="24"/>
  <c r="TXN5" i="24"/>
  <c r="TXO5" i="24"/>
  <c r="TXP5" i="24"/>
  <c r="TXQ5" i="24"/>
  <c r="TXR5" i="24"/>
  <c r="TXS5" i="24"/>
  <c r="TXT5" i="24"/>
  <c r="TXU5" i="24"/>
  <c r="TXV5" i="24"/>
  <c r="TXW5" i="24"/>
  <c r="TXX5" i="24"/>
  <c r="TXY5" i="24"/>
  <c r="TXZ5" i="24"/>
  <c r="TYA5" i="24"/>
  <c r="TYB5" i="24"/>
  <c r="TYC5" i="24"/>
  <c r="TYD5" i="24"/>
  <c r="TYE5" i="24"/>
  <c r="TYF5" i="24"/>
  <c r="TYG5" i="24"/>
  <c r="TYH5" i="24"/>
  <c r="TYI5" i="24"/>
  <c r="TYJ5" i="24"/>
  <c r="TYK5" i="24"/>
  <c r="TYL5" i="24"/>
  <c r="TYM5" i="24"/>
  <c r="TYN5" i="24"/>
  <c r="TYO5" i="24"/>
  <c r="TYP5" i="24"/>
  <c r="TYQ5" i="24"/>
  <c r="TYR5" i="24"/>
  <c r="TYS5" i="24"/>
  <c r="TYT5" i="24"/>
  <c r="TYU5" i="24"/>
  <c r="TYV5" i="24"/>
  <c r="TYW5" i="24"/>
  <c r="TYX5" i="24"/>
  <c r="TYY5" i="24"/>
  <c r="TYZ5" i="24"/>
  <c r="TZA5" i="24"/>
  <c r="TZB5" i="24"/>
  <c r="TZC5" i="24"/>
  <c r="TZD5" i="24"/>
  <c r="TZE5" i="24"/>
  <c r="TZF5" i="24"/>
  <c r="TZG5" i="24"/>
  <c r="TZH5" i="24"/>
  <c r="TZI5" i="24"/>
  <c r="TZJ5" i="24"/>
  <c r="TZK5" i="24"/>
  <c r="TZL5" i="24"/>
  <c r="TZM5" i="24"/>
  <c r="TZN5" i="24"/>
  <c r="TZO5" i="24"/>
  <c r="TZP5" i="24"/>
  <c r="TZQ5" i="24"/>
  <c r="TZR5" i="24"/>
  <c r="TZS5" i="24"/>
  <c r="TZT5" i="24"/>
  <c r="TZU5" i="24"/>
  <c r="TZV5" i="24"/>
  <c r="TZW5" i="24"/>
  <c r="TZX5" i="24"/>
  <c r="TZY5" i="24"/>
  <c r="TZZ5" i="24"/>
  <c r="UAA5" i="24"/>
  <c r="UAB5" i="24"/>
  <c r="UAC5" i="24"/>
  <c r="UAD5" i="24"/>
  <c r="UAE5" i="24"/>
  <c r="UAF5" i="24"/>
  <c r="UAG5" i="24"/>
  <c r="UAH5" i="24"/>
  <c r="UAI5" i="24"/>
  <c r="UAJ5" i="24"/>
  <c r="UAK5" i="24"/>
  <c r="UAL5" i="24"/>
  <c r="UAM5" i="24"/>
  <c r="UAN5" i="24"/>
  <c r="UAO5" i="24"/>
  <c r="UAP5" i="24"/>
  <c r="UAQ5" i="24"/>
  <c r="UAR5" i="24"/>
  <c r="UAS5" i="24"/>
  <c r="UAT5" i="24"/>
  <c r="UAU5" i="24"/>
  <c r="UAV5" i="24"/>
  <c r="UAW5" i="24"/>
  <c r="UAX5" i="24"/>
  <c r="UAY5" i="24"/>
  <c r="UAZ5" i="24"/>
  <c r="UBA5" i="24"/>
  <c r="UBB5" i="24"/>
  <c r="UBC5" i="24"/>
  <c r="UBD5" i="24"/>
  <c r="UBE5" i="24"/>
  <c r="UBF5" i="24"/>
  <c r="UBG5" i="24"/>
  <c r="UBH5" i="24"/>
  <c r="UBI5" i="24"/>
  <c r="UBJ5" i="24"/>
  <c r="UBK5" i="24"/>
  <c r="UBL5" i="24"/>
  <c r="UBM5" i="24"/>
  <c r="UBN5" i="24"/>
  <c r="UBO5" i="24"/>
  <c r="UBP5" i="24"/>
  <c r="UBQ5" i="24"/>
  <c r="UBR5" i="24"/>
  <c r="UBS5" i="24"/>
  <c r="UBT5" i="24"/>
  <c r="UBU5" i="24"/>
  <c r="UBV5" i="24"/>
  <c r="UBW5" i="24"/>
  <c r="UBX5" i="24"/>
  <c r="UBY5" i="24"/>
  <c r="UBZ5" i="24"/>
  <c r="UCA5" i="24"/>
  <c r="UCB5" i="24"/>
  <c r="UCC5" i="24"/>
  <c r="UCD5" i="24"/>
  <c r="UCE5" i="24"/>
  <c r="UCF5" i="24"/>
  <c r="UCG5" i="24"/>
  <c r="UCH5" i="24"/>
  <c r="UCI5" i="24"/>
  <c r="UCJ5" i="24"/>
  <c r="UCK5" i="24"/>
  <c r="UCL5" i="24"/>
  <c r="UCM5" i="24"/>
  <c r="UCN5" i="24"/>
  <c r="UCO5" i="24"/>
  <c r="UCP5" i="24"/>
  <c r="UCQ5" i="24"/>
  <c r="UCR5" i="24"/>
  <c r="UCS5" i="24"/>
  <c r="UCT5" i="24"/>
  <c r="UCU5" i="24"/>
  <c r="UCV5" i="24"/>
  <c r="UCW5" i="24"/>
  <c r="UCX5" i="24"/>
  <c r="UCY5" i="24"/>
  <c r="UCZ5" i="24"/>
  <c r="UDA5" i="24"/>
  <c r="UDB5" i="24"/>
  <c r="UDC5" i="24"/>
  <c r="UDD5" i="24"/>
  <c r="UDE5" i="24"/>
  <c r="UDF5" i="24"/>
  <c r="UDG5" i="24"/>
  <c r="UDH5" i="24"/>
  <c r="UDI5" i="24"/>
  <c r="UDJ5" i="24"/>
  <c r="UDK5" i="24"/>
  <c r="UDL5" i="24"/>
  <c r="UDM5" i="24"/>
  <c r="UDN5" i="24"/>
  <c r="UDO5" i="24"/>
  <c r="UDP5" i="24"/>
  <c r="UDQ5" i="24"/>
  <c r="UDR5" i="24"/>
  <c r="UDS5" i="24"/>
  <c r="UDT5" i="24"/>
  <c r="UDU5" i="24"/>
  <c r="UDV5" i="24"/>
  <c r="UDW5" i="24"/>
  <c r="UDX5" i="24"/>
  <c r="UDY5" i="24"/>
  <c r="UDZ5" i="24"/>
  <c r="UEA5" i="24"/>
  <c r="UEB5" i="24"/>
  <c r="UEC5" i="24"/>
  <c r="UED5" i="24"/>
  <c r="UEE5" i="24"/>
  <c r="UEF5" i="24"/>
  <c r="UEG5" i="24"/>
  <c r="UEH5" i="24"/>
  <c r="UEI5" i="24"/>
  <c r="UEJ5" i="24"/>
  <c r="UEK5" i="24"/>
  <c r="UEL5" i="24"/>
  <c r="UEM5" i="24"/>
  <c r="UEN5" i="24"/>
  <c r="UEO5" i="24"/>
  <c r="UEP5" i="24"/>
  <c r="UEQ5" i="24"/>
  <c r="UER5" i="24"/>
  <c r="UES5" i="24"/>
  <c r="UET5" i="24"/>
  <c r="UEU5" i="24"/>
  <c r="UEV5" i="24"/>
  <c r="UEW5" i="24"/>
  <c r="UEX5" i="24"/>
  <c r="UEY5" i="24"/>
  <c r="UEZ5" i="24"/>
  <c r="UFA5" i="24"/>
  <c r="UFB5" i="24"/>
  <c r="UFC5" i="24"/>
  <c r="UFD5" i="24"/>
  <c r="UFE5" i="24"/>
  <c r="UFF5" i="24"/>
  <c r="UFG5" i="24"/>
  <c r="UFH5" i="24"/>
  <c r="UFI5" i="24"/>
  <c r="UFJ5" i="24"/>
  <c r="UFK5" i="24"/>
  <c r="UFL5" i="24"/>
  <c r="UFM5" i="24"/>
  <c r="UFN5" i="24"/>
  <c r="UFO5" i="24"/>
  <c r="UFP5" i="24"/>
  <c r="UFQ5" i="24"/>
  <c r="UFR5" i="24"/>
  <c r="UFS5" i="24"/>
  <c r="UFT5" i="24"/>
  <c r="UFU5" i="24"/>
  <c r="UFV5" i="24"/>
  <c r="UFW5" i="24"/>
  <c r="UFX5" i="24"/>
  <c r="UFY5" i="24"/>
  <c r="UFZ5" i="24"/>
  <c r="UGA5" i="24"/>
  <c r="UGB5" i="24"/>
  <c r="UGC5" i="24"/>
  <c r="UGD5" i="24"/>
  <c r="UGE5" i="24"/>
  <c r="UGF5" i="24"/>
  <c r="UGG5" i="24"/>
  <c r="UGH5" i="24"/>
  <c r="UGI5" i="24"/>
  <c r="UGJ5" i="24"/>
  <c r="UGK5" i="24"/>
  <c r="UGL5" i="24"/>
  <c r="UGM5" i="24"/>
  <c r="UGN5" i="24"/>
  <c r="UGO5" i="24"/>
  <c r="UGP5" i="24"/>
  <c r="UGQ5" i="24"/>
  <c r="UGR5" i="24"/>
  <c r="UGS5" i="24"/>
  <c r="UGT5" i="24"/>
  <c r="UGU5" i="24"/>
  <c r="UGV5" i="24"/>
  <c r="UGW5" i="24"/>
  <c r="UGX5" i="24"/>
  <c r="UGY5" i="24"/>
  <c r="UGZ5" i="24"/>
  <c r="UHA5" i="24"/>
  <c r="UHB5" i="24"/>
  <c r="UHC5" i="24"/>
  <c r="UHD5" i="24"/>
  <c r="UHE5" i="24"/>
  <c r="UHF5" i="24"/>
  <c r="UHG5" i="24"/>
  <c r="UHH5" i="24"/>
  <c r="UHI5" i="24"/>
  <c r="UHJ5" i="24"/>
  <c r="UHK5" i="24"/>
  <c r="UHL5" i="24"/>
  <c r="UHM5" i="24"/>
  <c r="UHN5" i="24"/>
  <c r="UHO5" i="24"/>
  <c r="UHP5" i="24"/>
  <c r="UHQ5" i="24"/>
  <c r="UHR5" i="24"/>
  <c r="UHS5" i="24"/>
  <c r="UHT5" i="24"/>
  <c r="UHU5" i="24"/>
  <c r="UHV5" i="24"/>
  <c r="UHW5" i="24"/>
  <c r="UHX5" i="24"/>
  <c r="UHY5" i="24"/>
  <c r="UHZ5" i="24"/>
  <c r="UIA5" i="24"/>
  <c r="UIB5" i="24"/>
  <c r="UIC5" i="24"/>
  <c r="UID5" i="24"/>
  <c r="UIE5" i="24"/>
  <c r="UIF5" i="24"/>
  <c r="UIG5" i="24"/>
  <c r="UIH5" i="24"/>
  <c r="UII5" i="24"/>
  <c r="UIJ5" i="24"/>
  <c r="UIK5" i="24"/>
  <c r="UIL5" i="24"/>
  <c r="UIM5" i="24"/>
  <c r="UIN5" i="24"/>
  <c r="UIO5" i="24"/>
  <c r="UIP5" i="24"/>
  <c r="UIQ5" i="24"/>
  <c r="UIR5" i="24"/>
  <c r="UIS5" i="24"/>
  <c r="UIT5" i="24"/>
  <c r="UIU5" i="24"/>
  <c r="UIV5" i="24"/>
  <c r="UIW5" i="24"/>
  <c r="UIX5" i="24"/>
  <c r="UIY5" i="24"/>
  <c r="UIZ5" i="24"/>
  <c r="UJA5" i="24"/>
  <c r="UJB5" i="24"/>
  <c r="UJC5" i="24"/>
  <c r="UJD5" i="24"/>
  <c r="UJE5" i="24"/>
  <c r="UJF5" i="24"/>
  <c r="UJG5" i="24"/>
  <c r="UJH5" i="24"/>
  <c r="UJI5" i="24"/>
  <c r="UJJ5" i="24"/>
  <c r="UJK5" i="24"/>
  <c r="UJL5" i="24"/>
  <c r="UJM5" i="24"/>
  <c r="UJN5" i="24"/>
  <c r="UJO5" i="24"/>
  <c r="UJP5" i="24"/>
  <c r="UJQ5" i="24"/>
  <c r="UJR5" i="24"/>
  <c r="UJS5" i="24"/>
  <c r="UJT5" i="24"/>
  <c r="UJU5" i="24"/>
  <c r="UJV5" i="24"/>
  <c r="UJW5" i="24"/>
  <c r="UJX5" i="24"/>
  <c r="UJY5" i="24"/>
  <c r="UJZ5" i="24"/>
  <c r="UKA5" i="24"/>
  <c r="UKB5" i="24"/>
  <c r="UKC5" i="24"/>
  <c r="UKD5" i="24"/>
  <c r="UKE5" i="24"/>
  <c r="UKF5" i="24"/>
  <c r="UKG5" i="24"/>
  <c r="UKH5" i="24"/>
  <c r="UKI5" i="24"/>
  <c r="UKJ5" i="24"/>
  <c r="UKK5" i="24"/>
  <c r="UKL5" i="24"/>
  <c r="UKM5" i="24"/>
  <c r="UKN5" i="24"/>
  <c r="UKO5" i="24"/>
  <c r="UKP5" i="24"/>
  <c r="UKQ5" i="24"/>
  <c r="UKR5" i="24"/>
  <c r="UKS5" i="24"/>
  <c r="UKT5" i="24"/>
  <c r="UKU5" i="24"/>
  <c r="UKV5" i="24"/>
  <c r="UKW5" i="24"/>
  <c r="UKX5" i="24"/>
  <c r="UKY5" i="24"/>
  <c r="UKZ5" i="24"/>
  <c r="ULA5" i="24"/>
  <c r="ULB5" i="24"/>
  <c r="ULC5" i="24"/>
  <c r="ULD5" i="24"/>
  <c r="ULE5" i="24"/>
  <c r="ULF5" i="24"/>
  <c r="ULG5" i="24"/>
  <c r="ULH5" i="24"/>
  <c r="ULI5" i="24"/>
  <c r="ULJ5" i="24"/>
  <c r="ULK5" i="24"/>
  <c r="ULL5" i="24"/>
  <c r="ULM5" i="24"/>
  <c r="ULN5" i="24"/>
  <c r="ULO5" i="24"/>
  <c r="ULP5" i="24"/>
  <c r="ULQ5" i="24"/>
  <c r="ULR5" i="24"/>
  <c r="ULS5" i="24"/>
  <c r="ULT5" i="24"/>
  <c r="ULU5" i="24"/>
  <c r="ULV5" i="24"/>
  <c r="ULW5" i="24"/>
  <c r="ULX5" i="24"/>
  <c r="ULY5" i="24"/>
  <c r="ULZ5" i="24"/>
  <c r="UMA5" i="24"/>
  <c r="UMB5" i="24"/>
  <c r="UMC5" i="24"/>
  <c r="UMD5" i="24"/>
  <c r="UME5" i="24"/>
  <c r="UMF5" i="24"/>
  <c r="UMG5" i="24"/>
  <c r="UMH5" i="24"/>
  <c r="UMI5" i="24"/>
  <c r="UMJ5" i="24"/>
  <c r="UMK5" i="24"/>
  <c r="UML5" i="24"/>
  <c r="UMM5" i="24"/>
  <c r="UMN5" i="24"/>
  <c r="UMO5" i="24"/>
  <c r="UMP5" i="24"/>
  <c r="UMQ5" i="24"/>
  <c r="UMR5" i="24"/>
  <c r="UMS5" i="24"/>
  <c r="UMT5" i="24"/>
  <c r="UMU5" i="24"/>
  <c r="UMV5" i="24"/>
  <c r="UMW5" i="24"/>
  <c r="UMX5" i="24"/>
  <c r="UMY5" i="24"/>
  <c r="UMZ5" i="24"/>
  <c r="UNA5" i="24"/>
  <c r="UNB5" i="24"/>
  <c r="UNC5" i="24"/>
  <c r="UND5" i="24"/>
  <c r="UNE5" i="24"/>
  <c r="UNF5" i="24"/>
  <c r="UNG5" i="24"/>
  <c r="UNH5" i="24"/>
  <c r="UNI5" i="24"/>
  <c r="UNJ5" i="24"/>
  <c r="UNK5" i="24"/>
  <c r="UNL5" i="24"/>
  <c r="UNM5" i="24"/>
  <c r="UNN5" i="24"/>
  <c r="UNO5" i="24"/>
  <c r="UNP5" i="24"/>
  <c r="UNQ5" i="24"/>
  <c r="UNR5" i="24"/>
  <c r="UNS5" i="24"/>
  <c r="UNT5" i="24"/>
  <c r="UNU5" i="24"/>
  <c r="UNV5" i="24"/>
  <c r="UNW5" i="24"/>
  <c r="UNX5" i="24"/>
  <c r="UNY5" i="24"/>
  <c r="UNZ5" i="24"/>
  <c r="UOA5" i="24"/>
  <c r="UOB5" i="24"/>
  <c r="UOC5" i="24"/>
  <c r="UOD5" i="24"/>
  <c r="UOE5" i="24"/>
  <c r="UOF5" i="24"/>
  <c r="UOG5" i="24"/>
  <c r="UOH5" i="24"/>
  <c r="UOI5" i="24"/>
  <c r="UOJ5" i="24"/>
  <c r="UOK5" i="24"/>
  <c r="UOL5" i="24"/>
  <c r="UOM5" i="24"/>
  <c r="UON5" i="24"/>
  <c r="UOO5" i="24"/>
  <c r="UOP5" i="24"/>
  <c r="UOQ5" i="24"/>
  <c r="UOR5" i="24"/>
  <c r="UOS5" i="24"/>
  <c r="UOT5" i="24"/>
  <c r="UOU5" i="24"/>
  <c r="UOV5" i="24"/>
  <c r="UOW5" i="24"/>
  <c r="UOX5" i="24"/>
  <c r="UOY5" i="24"/>
  <c r="UOZ5" i="24"/>
  <c r="UPA5" i="24"/>
  <c r="UPB5" i="24"/>
  <c r="UPC5" i="24"/>
  <c r="UPD5" i="24"/>
  <c r="UPE5" i="24"/>
  <c r="UPF5" i="24"/>
  <c r="UPG5" i="24"/>
  <c r="UPH5" i="24"/>
  <c r="UPI5" i="24"/>
  <c r="UPJ5" i="24"/>
  <c r="UPK5" i="24"/>
  <c r="UPL5" i="24"/>
  <c r="UPM5" i="24"/>
  <c r="UPN5" i="24"/>
  <c r="UPO5" i="24"/>
  <c r="UPP5" i="24"/>
  <c r="UPQ5" i="24"/>
  <c r="UPR5" i="24"/>
  <c r="UPS5" i="24"/>
  <c r="UPT5" i="24"/>
  <c r="UPU5" i="24"/>
  <c r="UPV5" i="24"/>
  <c r="UPW5" i="24"/>
  <c r="UPX5" i="24"/>
  <c r="UPY5" i="24"/>
  <c r="UPZ5" i="24"/>
  <c r="UQA5" i="24"/>
  <c r="UQB5" i="24"/>
  <c r="UQC5" i="24"/>
  <c r="UQD5" i="24"/>
  <c r="UQE5" i="24"/>
  <c r="UQF5" i="24"/>
  <c r="UQG5" i="24"/>
  <c r="UQH5" i="24"/>
  <c r="UQI5" i="24"/>
  <c r="UQJ5" i="24"/>
  <c r="UQK5" i="24"/>
  <c r="UQL5" i="24"/>
  <c r="UQM5" i="24"/>
  <c r="UQN5" i="24"/>
  <c r="UQO5" i="24"/>
  <c r="UQP5" i="24"/>
  <c r="UQQ5" i="24"/>
  <c r="UQR5" i="24"/>
  <c r="UQS5" i="24"/>
  <c r="UQT5" i="24"/>
  <c r="UQU5" i="24"/>
  <c r="UQV5" i="24"/>
  <c r="UQW5" i="24"/>
  <c r="UQX5" i="24"/>
  <c r="UQY5" i="24"/>
  <c r="UQZ5" i="24"/>
  <c r="URA5" i="24"/>
  <c r="URB5" i="24"/>
  <c r="URC5" i="24"/>
  <c r="URD5" i="24"/>
  <c r="URE5" i="24"/>
  <c r="URF5" i="24"/>
  <c r="URG5" i="24"/>
  <c r="URH5" i="24"/>
  <c r="URI5" i="24"/>
  <c r="URJ5" i="24"/>
  <c r="URK5" i="24"/>
  <c r="URL5" i="24"/>
  <c r="URM5" i="24"/>
  <c r="URN5" i="24"/>
  <c r="URO5" i="24"/>
  <c r="URP5" i="24"/>
  <c r="URQ5" i="24"/>
  <c r="URR5" i="24"/>
  <c r="URS5" i="24"/>
  <c r="URT5" i="24"/>
  <c r="URU5" i="24"/>
  <c r="URV5" i="24"/>
  <c r="URW5" i="24"/>
  <c r="URX5" i="24"/>
  <c r="URY5" i="24"/>
  <c r="URZ5" i="24"/>
  <c r="USA5" i="24"/>
  <c r="USB5" i="24"/>
  <c r="USC5" i="24"/>
  <c r="USD5" i="24"/>
  <c r="USE5" i="24"/>
  <c r="USF5" i="24"/>
  <c r="USG5" i="24"/>
  <c r="USH5" i="24"/>
  <c r="USI5" i="24"/>
  <c r="USJ5" i="24"/>
  <c r="USK5" i="24"/>
  <c r="USL5" i="24"/>
  <c r="USM5" i="24"/>
  <c r="USN5" i="24"/>
  <c r="USO5" i="24"/>
  <c r="USP5" i="24"/>
  <c r="USQ5" i="24"/>
  <c r="USR5" i="24"/>
  <c r="USS5" i="24"/>
  <c r="UST5" i="24"/>
  <c r="USU5" i="24"/>
  <c r="USV5" i="24"/>
  <c r="USW5" i="24"/>
  <c r="USX5" i="24"/>
  <c r="USY5" i="24"/>
  <c r="USZ5" i="24"/>
  <c r="UTA5" i="24"/>
  <c r="UTB5" i="24"/>
  <c r="UTC5" i="24"/>
  <c r="UTD5" i="24"/>
  <c r="UTE5" i="24"/>
  <c r="UTF5" i="24"/>
  <c r="UTG5" i="24"/>
  <c r="UTH5" i="24"/>
  <c r="UTI5" i="24"/>
  <c r="UTJ5" i="24"/>
  <c r="UTK5" i="24"/>
  <c r="UTL5" i="24"/>
  <c r="UTM5" i="24"/>
  <c r="UTN5" i="24"/>
  <c r="UTO5" i="24"/>
  <c r="UTP5" i="24"/>
  <c r="UTQ5" i="24"/>
  <c r="UTR5" i="24"/>
  <c r="UTS5" i="24"/>
  <c r="UTT5" i="24"/>
  <c r="UTU5" i="24"/>
  <c r="UTV5" i="24"/>
  <c r="UTW5" i="24"/>
  <c r="UTX5" i="24"/>
  <c r="UTY5" i="24"/>
  <c r="UTZ5" i="24"/>
  <c r="UUA5" i="24"/>
  <c r="UUB5" i="24"/>
  <c r="UUC5" i="24"/>
  <c r="UUD5" i="24"/>
  <c r="UUE5" i="24"/>
  <c r="UUF5" i="24"/>
  <c r="UUG5" i="24"/>
  <c r="UUH5" i="24"/>
  <c r="UUI5" i="24"/>
  <c r="UUJ5" i="24"/>
  <c r="UUK5" i="24"/>
  <c r="UUL5" i="24"/>
  <c r="UUM5" i="24"/>
  <c r="UUN5" i="24"/>
  <c r="UUO5" i="24"/>
  <c r="UUP5" i="24"/>
  <c r="UUQ5" i="24"/>
  <c r="UUR5" i="24"/>
  <c r="UUS5" i="24"/>
  <c r="UUT5" i="24"/>
  <c r="UUU5" i="24"/>
  <c r="UUV5" i="24"/>
  <c r="UUW5" i="24"/>
  <c r="UUX5" i="24"/>
  <c r="UUY5" i="24"/>
  <c r="UUZ5" i="24"/>
  <c r="UVA5" i="24"/>
  <c r="UVB5" i="24"/>
  <c r="UVC5" i="24"/>
  <c r="UVD5" i="24"/>
  <c r="UVE5" i="24"/>
  <c r="UVF5" i="24"/>
  <c r="UVG5" i="24"/>
  <c r="UVH5" i="24"/>
  <c r="UVI5" i="24"/>
  <c r="UVJ5" i="24"/>
  <c r="UVK5" i="24"/>
  <c r="UVL5" i="24"/>
  <c r="UVM5" i="24"/>
  <c r="UVN5" i="24"/>
  <c r="UVO5" i="24"/>
  <c r="UVP5" i="24"/>
  <c r="UVQ5" i="24"/>
  <c r="UVR5" i="24"/>
  <c r="UVS5" i="24"/>
  <c r="UVT5" i="24"/>
  <c r="UVU5" i="24"/>
  <c r="UVV5" i="24"/>
  <c r="UVW5" i="24"/>
  <c r="UVX5" i="24"/>
  <c r="UVY5" i="24"/>
  <c r="UVZ5" i="24"/>
  <c r="UWA5" i="24"/>
  <c r="UWB5" i="24"/>
  <c r="UWC5" i="24"/>
  <c r="UWD5" i="24"/>
  <c r="UWE5" i="24"/>
  <c r="UWF5" i="24"/>
  <c r="UWG5" i="24"/>
  <c r="UWH5" i="24"/>
  <c r="UWI5" i="24"/>
  <c r="UWJ5" i="24"/>
  <c r="UWK5" i="24"/>
  <c r="UWL5" i="24"/>
  <c r="UWM5" i="24"/>
  <c r="UWN5" i="24"/>
  <c r="UWO5" i="24"/>
  <c r="UWP5" i="24"/>
  <c r="UWQ5" i="24"/>
  <c r="UWR5" i="24"/>
  <c r="UWS5" i="24"/>
  <c r="UWT5" i="24"/>
  <c r="UWU5" i="24"/>
  <c r="UWV5" i="24"/>
  <c r="UWW5" i="24"/>
  <c r="UWX5" i="24"/>
  <c r="UWY5" i="24"/>
  <c r="UWZ5" i="24"/>
  <c r="UXA5" i="24"/>
  <c r="UXB5" i="24"/>
  <c r="UXC5" i="24"/>
  <c r="UXD5" i="24"/>
  <c r="UXE5" i="24"/>
  <c r="UXF5" i="24"/>
  <c r="UXG5" i="24"/>
  <c r="UXH5" i="24"/>
  <c r="UXI5" i="24"/>
  <c r="UXJ5" i="24"/>
  <c r="UXK5" i="24"/>
  <c r="UXL5" i="24"/>
  <c r="UXM5" i="24"/>
  <c r="UXN5" i="24"/>
  <c r="UXO5" i="24"/>
  <c r="UXP5" i="24"/>
  <c r="UXQ5" i="24"/>
  <c r="UXR5" i="24"/>
  <c r="UXS5" i="24"/>
  <c r="UXT5" i="24"/>
  <c r="UXU5" i="24"/>
  <c r="UXV5" i="24"/>
  <c r="UXW5" i="24"/>
  <c r="UXX5" i="24"/>
  <c r="UXY5" i="24"/>
  <c r="UXZ5" i="24"/>
  <c r="UYA5" i="24"/>
  <c r="UYB5" i="24"/>
  <c r="UYC5" i="24"/>
  <c r="UYD5" i="24"/>
  <c r="UYE5" i="24"/>
  <c r="UYF5" i="24"/>
  <c r="UYG5" i="24"/>
  <c r="UYH5" i="24"/>
  <c r="UYI5" i="24"/>
  <c r="UYJ5" i="24"/>
  <c r="UYK5" i="24"/>
  <c r="UYL5" i="24"/>
  <c r="UYM5" i="24"/>
  <c r="UYN5" i="24"/>
  <c r="UYO5" i="24"/>
  <c r="UYP5" i="24"/>
  <c r="UYQ5" i="24"/>
  <c r="UYR5" i="24"/>
  <c r="UYS5" i="24"/>
  <c r="UYT5" i="24"/>
  <c r="UYU5" i="24"/>
  <c r="UYV5" i="24"/>
  <c r="UYW5" i="24"/>
  <c r="UYX5" i="24"/>
  <c r="UYY5" i="24"/>
  <c r="UYZ5" i="24"/>
  <c r="UZA5" i="24"/>
  <c r="UZB5" i="24"/>
  <c r="UZC5" i="24"/>
  <c r="UZD5" i="24"/>
  <c r="UZE5" i="24"/>
  <c r="UZF5" i="24"/>
  <c r="UZG5" i="24"/>
  <c r="UZH5" i="24"/>
  <c r="UZI5" i="24"/>
  <c r="UZJ5" i="24"/>
  <c r="UZK5" i="24"/>
  <c r="UZL5" i="24"/>
  <c r="UZM5" i="24"/>
  <c r="UZN5" i="24"/>
  <c r="UZO5" i="24"/>
  <c r="UZP5" i="24"/>
  <c r="UZQ5" i="24"/>
  <c r="UZR5" i="24"/>
  <c r="UZS5" i="24"/>
  <c r="UZT5" i="24"/>
  <c r="UZU5" i="24"/>
  <c r="UZV5" i="24"/>
  <c r="UZW5" i="24"/>
  <c r="UZX5" i="24"/>
  <c r="UZY5" i="24"/>
  <c r="UZZ5" i="24"/>
  <c r="VAA5" i="24"/>
  <c r="VAB5" i="24"/>
  <c r="VAC5" i="24"/>
  <c r="VAD5" i="24"/>
  <c r="VAE5" i="24"/>
  <c r="VAF5" i="24"/>
  <c r="VAG5" i="24"/>
  <c r="VAH5" i="24"/>
  <c r="VAI5" i="24"/>
  <c r="VAJ5" i="24"/>
  <c r="VAK5" i="24"/>
  <c r="VAL5" i="24"/>
  <c r="VAM5" i="24"/>
  <c r="VAN5" i="24"/>
  <c r="VAO5" i="24"/>
  <c r="VAP5" i="24"/>
  <c r="VAQ5" i="24"/>
  <c r="VAR5" i="24"/>
  <c r="VAS5" i="24"/>
  <c r="VAT5" i="24"/>
  <c r="VAU5" i="24"/>
  <c r="VAV5" i="24"/>
  <c r="VAW5" i="24"/>
  <c r="VAX5" i="24"/>
  <c r="VAY5" i="24"/>
  <c r="VAZ5" i="24"/>
  <c r="VBA5" i="24"/>
  <c r="VBB5" i="24"/>
  <c r="VBC5" i="24"/>
  <c r="VBD5" i="24"/>
  <c r="VBE5" i="24"/>
  <c r="VBF5" i="24"/>
  <c r="VBG5" i="24"/>
  <c r="VBH5" i="24"/>
  <c r="VBI5" i="24"/>
  <c r="VBJ5" i="24"/>
  <c r="VBK5" i="24"/>
  <c r="VBL5" i="24"/>
  <c r="VBM5" i="24"/>
  <c r="VBN5" i="24"/>
  <c r="VBO5" i="24"/>
  <c r="VBP5" i="24"/>
  <c r="VBQ5" i="24"/>
  <c r="VBR5" i="24"/>
  <c r="VBS5" i="24"/>
  <c r="VBT5" i="24"/>
  <c r="VBU5" i="24"/>
  <c r="VBV5" i="24"/>
  <c r="VBW5" i="24"/>
  <c r="VBX5" i="24"/>
  <c r="VBY5" i="24"/>
  <c r="VBZ5" i="24"/>
  <c r="VCA5" i="24"/>
  <c r="VCB5" i="24"/>
  <c r="VCC5" i="24"/>
  <c r="VCD5" i="24"/>
  <c r="VCE5" i="24"/>
  <c r="VCF5" i="24"/>
  <c r="VCG5" i="24"/>
  <c r="VCH5" i="24"/>
  <c r="VCI5" i="24"/>
  <c r="VCJ5" i="24"/>
  <c r="VCK5" i="24"/>
  <c r="VCL5" i="24"/>
  <c r="VCM5" i="24"/>
  <c r="VCN5" i="24"/>
  <c r="VCO5" i="24"/>
  <c r="VCP5" i="24"/>
  <c r="VCQ5" i="24"/>
  <c r="VCR5" i="24"/>
  <c r="VCS5" i="24"/>
  <c r="VCT5" i="24"/>
  <c r="VCU5" i="24"/>
  <c r="VCV5" i="24"/>
  <c r="VCW5" i="24"/>
  <c r="VCX5" i="24"/>
  <c r="VCY5" i="24"/>
  <c r="VCZ5" i="24"/>
  <c r="VDA5" i="24"/>
  <c r="VDB5" i="24"/>
  <c r="VDC5" i="24"/>
  <c r="VDD5" i="24"/>
  <c r="VDE5" i="24"/>
  <c r="VDF5" i="24"/>
  <c r="VDG5" i="24"/>
  <c r="VDH5" i="24"/>
  <c r="VDI5" i="24"/>
  <c r="VDJ5" i="24"/>
  <c r="VDK5" i="24"/>
  <c r="VDL5" i="24"/>
  <c r="VDM5" i="24"/>
  <c r="VDN5" i="24"/>
  <c r="VDO5" i="24"/>
  <c r="VDP5" i="24"/>
  <c r="VDQ5" i="24"/>
  <c r="VDR5" i="24"/>
  <c r="VDS5" i="24"/>
  <c r="VDT5" i="24"/>
  <c r="VDU5" i="24"/>
  <c r="VDV5" i="24"/>
  <c r="VDW5" i="24"/>
  <c r="VDX5" i="24"/>
  <c r="VDY5" i="24"/>
  <c r="VDZ5" i="24"/>
  <c r="VEA5" i="24"/>
  <c r="VEB5" i="24"/>
  <c r="VEC5" i="24"/>
  <c r="VED5" i="24"/>
  <c r="VEE5" i="24"/>
  <c r="VEF5" i="24"/>
  <c r="VEG5" i="24"/>
  <c r="VEH5" i="24"/>
  <c r="VEI5" i="24"/>
  <c r="VEJ5" i="24"/>
  <c r="VEK5" i="24"/>
  <c r="VEL5" i="24"/>
  <c r="VEM5" i="24"/>
  <c r="VEN5" i="24"/>
  <c r="VEO5" i="24"/>
  <c r="VEP5" i="24"/>
  <c r="VEQ5" i="24"/>
  <c r="VER5" i="24"/>
  <c r="VES5" i="24"/>
  <c r="VET5" i="24"/>
  <c r="VEU5" i="24"/>
  <c r="VEV5" i="24"/>
  <c r="VEW5" i="24"/>
  <c r="VEX5" i="24"/>
  <c r="VEY5" i="24"/>
  <c r="VEZ5" i="24"/>
  <c r="VFA5" i="24"/>
  <c r="VFB5" i="24"/>
  <c r="VFC5" i="24"/>
  <c r="VFD5" i="24"/>
  <c r="VFE5" i="24"/>
  <c r="VFF5" i="24"/>
  <c r="VFG5" i="24"/>
  <c r="VFH5" i="24"/>
  <c r="VFI5" i="24"/>
  <c r="VFJ5" i="24"/>
  <c r="VFK5" i="24"/>
  <c r="VFL5" i="24"/>
  <c r="VFM5" i="24"/>
  <c r="VFN5" i="24"/>
  <c r="VFO5" i="24"/>
  <c r="VFP5" i="24"/>
  <c r="VFQ5" i="24"/>
  <c r="VFR5" i="24"/>
  <c r="VFS5" i="24"/>
  <c r="VFT5" i="24"/>
  <c r="VFU5" i="24"/>
  <c r="VFV5" i="24"/>
  <c r="VFW5" i="24"/>
  <c r="VFX5" i="24"/>
  <c r="VFY5" i="24"/>
  <c r="VFZ5" i="24"/>
  <c r="VGA5" i="24"/>
  <c r="VGB5" i="24"/>
  <c r="VGC5" i="24"/>
  <c r="VGD5" i="24"/>
  <c r="VGE5" i="24"/>
  <c r="VGF5" i="24"/>
  <c r="VGG5" i="24"/>
  <c r="VGH5" i="24"/>
  <c r="VGI5" i="24"/>
  <c r="VGJ5" i="24"/>
  <c r="VGK5" i="24"/>
  <c r="VGL5" i="24"/>
  <c r="VGM5" i="24"/>
  <c r="VGN5" i="24"/>
  <c r="VGO5" i="24"/>
  <c r="VGP5" i="24"/>
  <c r="VGQ5" i="24"/>
  <c r="VGR5" i="24"/>
  <c r="VGS5" i="24"/>
  <c r="VGT5" i="24"/>
  <c r="VGU5" i="24"/>
  <c r="VGV5" i="24"/>
  <c r="VGW5" i="24"/>
  <c r="VGX5" i="24"/>
  <c r="VGY5" i="24"/>
  <c r="VGZ5" i="24"/>
  <c r="VHA5" i="24"/>
  <c r="VHB5" i="24"/>
  <c r="VHC5" i="24"/>
  <c r="VHD5" i="24"/>
  <c r="VHE5" i="24"/>
  <c r="VHF5" i="24"/>
  <c r="VHG5" i="24"/>
  <c r="VHH5" i="24"/>
  <c r="VHI5" i="24"/>
  <c r="VHJ5" i="24"/>
  <c r="VHK5" i="24"/>
  <c r="VHL5" i="24"/>
  <c r="VHM5" i="24"/>
  <c r="VHN5" i="24"/>
  <c r="VHO5" i="24"/>
  <c r="VHP5" i="24"/>
  <c r="VHQ5" i="24"/>
  <c r="VHR5" i="24"/>
  <c r="VHS5" i="24"/>
  <c r="VHT5" i="24"/>
  <c r="VHU5" i="24"/>
  <c r="VHV5" i="24"/>
  <c r="VHW5" i="24"/>
  <c r="VHX5" i="24"/>
  <c r="VHY5" i="24"/>
  <c r="VHZ5" i="24"/>
  <c r="VIA5" i="24"/>
  <c r="VIB5" i="24"/>
  <c r="VIC5" i="24"/>
  <c r="VID5" i="24"/>
  <c r="VIE5" i="24"/>
  <c r="VIF5" i="24"/>
  <c r="VIG5" i="24"/>
  <c r="VIH5" i="24"/>
  <c r="VII5" i="24"/>
  <c r="VIJ5" i="24"/>
  <c r="VIK5" i="24"/>
  <c r="VIL5" i="24"/>
  <c r="VIM5" i="24"/>
  <c r="VIN5" i="24"/>
  <c r="VIO5" i="24"/>
  <c r="VIP5" i="24"/>
  <c r="VIQ5" i="24"/>
  <c r="VIR5" i="24"/>
  <c r="VIS5" i="24"/>
  <c r="VIT5" i="24"/>
  <c r="VIU5" i="24"/>
  <c r="VIV5" i="24"/>
  <c r="VIW5" i="24"/>
  <c r="VIX5" i="24"/>
  <c r="VIY5" i="24"/>
  <c r="VIZ5" i="24"/>
  <c r="VJA5" i="24"/>
  <c r="VJB5" i="24"/>
  <c r="VJC5" i="24"/>
  <c r="VJD5" i="24"/>
  <c r="VJE5" i="24"/>
  <c r="VJF5" i="24"/>
  <c r="VJG5" i="24"/>
  <c r="VJH5" i="24"/>
  <c r="VJI5" i="24"/>
  <c r="VJJ5" i="24"/>
  <c r="VJK5" i="24"/>
  <c r="VJL5" i="24"/>
  <c r="VJM5" i="24"/>
  <c r="VJN5" i="24"/>
  <c r="VJO5" i="24"/>
  <c r="VJP5" i="24"/>
  <c r="VJQ5" i="24"/>
  <c r="VJR5" i="24"/>
  <c r="VJS5" i="24"/>
  <c r="VJT5" i="24"/>
  <c r="VJU5" i="24"/>
  <c r="VJV5" i="24"/>
  <c r="VJW5" i="24"/>
  <c r="VJX5" i="24"/>
  <c r="VJY5" i="24"/>
  <c r="VJZ5" i="24"/>
  <c r="VKA5" i="24"/>
  <c r="VKB5" i="24"/>
  <c r="VKC5" i="24"/>
  <c r="VKD5" i="24"/>
  <c r="VKE5" i="24"/>
  <c r="VKF5" i="24"/>
  <c r="VKG5" i="24"/>
  <c r="VKH5" i="24"/>
  <c r="VKI5" i="24"/>
  <c r="VKJ5" i="24"/>
  <c r="VKK5" i="24"/>
  <c r="VKL5" i="24"/>
  <c r="VKM5" i="24"/>
  <c r="VKN5" i="24"/>
  <c r="VKO5" i="24"/>
  <c r="VKP5" i="24"/>
  <c r="VKQ5" i="24"/>
  <c r="VKR5" i="24"/>
  <c r="VKS5" i="24"/>
  <c r="VKT5" i="24"/>
  <c r="VKU5" i="24"/>
  <c r="VKV5" i="24"/>
  <c r="VKW5" i="24"/>
  <c r="VKX5" i="24"/>
  <c r="VKY5" i="24"/>
  <c r="VKZ5" i="24"/>
  <c r="VLA5" i="24"/>
  <c r="VLB5" i="24"/>
  <c r="VLC5" i="24"/>
  <c r="VLD5" i="24"/>
  <c r="VLE5" i="24"/>
  <c r="VLF5" i="24"/>
  <c r="VLG5" i="24"/>
  <c r="VLH5" i="24"/>
  <c r="VLI5" i="24"/>
  <c r="VLJ5" i="24"/>
  <c r="VLK5" i="24"/>
  <c r="VLL5" i="24"/>
  <c r="VLM5" i="24"/>
  <c r="VLN5" i="24"/>
  <c r="VLO5" i="24"/>
  <c r="VLP5" i="24"/>
  <c r="VLQ5" i="24"/>
  <c r="VLR5" i="24"/>
  <c r="VLS5" i="24"/>
  <c r="VLT5" i="24"/>
  <c r="VLU5" i="24"/>
  <c r="VLV5" i="24"/>
  <c r="VLW5" i="24"/>
  <c r="VLX5" i="24"/>
  <c r="VLY5" i="24"/>
  <c r="VLZ5" i="24"/>
  <c r="VMA5" i="24"/>
  <c r="VMB5" i="24"/>
  <c r="VMC5" i="24"/>
  <c r="VMD5" i="24"/>
  <c r="VME5" i="24"/>
  <c r="VMF5" i="24"/>
  <c r="VMG5" i="24"/>
  <c r="VMH5" i="24"/>
  <c r="VMI5" i="24"/>
  <c r="VMJ5" i="24"/>
  <c r="VMK5" i="24"/>
  <c r="VML5" i="24"/>
  <c r="VMM5" i="24"/>
  <c r="VMN5" i="24"/>
  <c r="VMO5" i="24"/>
  <c r="VMP5" i="24"/>
  <c r="VMQ5" i="24"/>
  <c r="VMR5" i="24"/>
  <c r="VMS5" i="24"/>
  <c r="VMT5" i="24"/>
  <c r="VMU5" i="24"/>
  <c r="VMV5" i="24"/>
  <c r="VMW5" i="24"/>
  <c r="VMX5" i="24"/>
  <c r="VMY5" i="24"/>
  <c r="VMZ5" i="24"/>
  <c r="VNA5" i="24"/>
  <c r="VNB5" i="24"/>
  <c r="VNC5" i="24"/>
  <c r="VND5" i="24"/>
  <c r="VNE5" i="24"/>
  <c r="VNF5" i="24"/>
  <c r="VNG5" i="24"/>
  <c r="VNH5" i="24"/>
  <c r="VNI5" i="24"/>
  <c r="VNJ5" i="24"/>
  <c r="VNK5" i="24"/>
  <c r="VNL5" i="24"/>
  <c r="VNM5" i="24"/>
  <c r="VNN5" i="24"/>
  <c r="VNO5" i="24"/>
  <c r="VNP5" i="24"/>
  <c r="VNQ5" i="24"/>
  <c r="VNR5" i="24"/>
  <c r="VNS5" i="24"/>
  <c r="VNT5" i="24"/>
  <c r="VNU5" i="24"/>
  <c r="VNV5" i="24"/>
  <c r="VNW5" i="24"/>
  <c r="VNX5" i="24"/>
  <c r="VNY5" i="24"/>
  <c r="VNZ5" i="24"/>
  <c r="VOA5" i="24"/>
  <c r="VOB5" i="24"/>
  <c r="VOC5" i="24"/>
  <c r="VOD5" i="24"/>
  <c r="VOE5" i="24"/>
  <c r="VOF5" i="24"/>
  <c r="VOG5" i="24"/>
  <c r="VOH5" i="24"/>
  <c r="VOI5" i="24"/>
  <c r="VOJ5" i="24"/>
  <c r="VOK5" i="24"/>
  <c r="VOL5" i="24"/>
  <c r="VOM5" i="24"/>
  <c r="VON5" i="24"/>
  <c r="VOO5" i="24"/>
  <c r="VOP5" i="24"/>
  <c r="VOQ5" i="24"/>
  <c r="VOR5" i="24"/>
  <c r="VOS5" i="24"/>
  <c r="VOT5" i="24"/>
  <c r="VOU5" i="24"/>
  <c r="VOV5" i="24"/>
  <c r="VOW5" i="24"/>
  <c r="VOX5" i="24"/>
  <c r="VOY5" i="24"/>
  <c r="VOZ5" i="24"/>
  <c r="VPA5" i="24"/>
  <c r="VPB5" i="24"/>
  <c r="VPC5" i="24"/>
  <c r="VPD5" i="24"/>
  <c r="VPE5" i="24"/>
  <c r="VPF5" i="24"/>
  <c r="VPG5" i="24"/>
  <c r="VPH5" i="24"/>
  <c r="VPI5" i="24"/>
  <c r="VPJ5" i="24"/>
  <c r="VPK5" i="24"/>
  <c r="VPL5" i="24"/>
  <c r="VPM5" i="24"/>
  <c r="VPN5" i="24"/>
  <c r="VPO5" i="24"/>
  <c r="VPP5" i="24"/>
  <c r="VPQ5" i="24"/>
  <c r="VPR5" i="24"/>
  <c r="VPS5" i="24"/>
  <c r="VPT5" i="24"/>
  <c r="VPU5" i="24"/>
  <c r="VPV5" i="24"/>
  <c r="VPW5" i="24"/>
  <c r="VPX5" i="24"/>
  <c r="VPY5" i="24"/>
  <c r="VPZ5" i="24"/>
  <c r="VQA5" i="24"/>
  <c r="VQB5" i="24"/>
  <c r="VQC5" i="24"/>
  <c r="VQD5" i="24"/>
  <c r="VQE5" i="24"/>
  <c r="VQF5" i="24"/>
  <c r="VQG5" i="24"/>
  <c r="VQH5" i="24"/>
  <c r="VQI5" i="24"/>
  <c r="VQJ5" i="24"/>
  <c r="VQK5" i="24"/>
  <c r="VQL5" i="24"/>
  <c r="VQM5" i="24"/>
  <c r="VQN5" i="24"/>
  <c r="VQO5" i="24"/>
  <c r="VQP5" i="24"/>
  <c r="VQQ5" i="24"/>
  <c r="VQR5" i="24"/>
  <c r="VQS5" i="24"/>
  <c r="VQT5" i="24"/>
  <c r="VQU5" i="24"/>
  <c r="VQV5" i="24"/>
  <c r="VQW5" i="24"/>
  <c r="VQX5" i="24"/>
  <c r="VQY5" i="24"/>
  <c r="VQZ5" i="24"/>
  <c r="VRA5" i="24"/>
  <c r="VRB5" i="24"/>
  <c r="VRC5" i="24"/>
  <c r="VRD5" i="24"/>
  <c r="VRE5" i="24"/>
  <c r="VRF5" i="24"/>
  <c r="VRG5" i="24"/>
  <c r="VRH5" i="24"/>
  <c r="VRI5" i="24"/>
  <c r="VRJ5" i="24"/>
  <c r="VRK5" i="24"/>
  <c r="VRL5" i="24"/>
  <c r="VRM5" i="24"/>
  <c r="VRN5" i="24"/>
  <c r="VRO5" i="24"/>
  <c r="VRP5" i="24"/>
  <c r="VRQ5" i="24"/>
  <c r="VRR5" i="24"/>
  <c r="VRS5" i="24"/>
  <c r="VRT5" i="24"/>
  <c r="VRU5" i="24"/>
  <c r="VRV5" i="24"/>
  <c r="VRW5" i="24"/>
  <c r="VRX5" i="24"/>
  <c r="VRY5" i="24"/>
  <c r="VRZ5" i="24"/>
  <c r="VSA5" i="24"/>
  <c r="VSB5" i="24"/>
  <c r="VSC5" i="24"/>
  <c r="VSD5" i="24"/>
  <c r="VSE5" i="24"/>
  <c r="VSF5" i="24"/>
  <c r="VSG5" i="24"/>
  <c r="VSH5" i="24"/>
  <c r="VSI5" i="24"/>
  <c r="VSJ5" i="24"/>
  <c r="VSK5" i="24"/>
  <c r="VSL5" i="24"/>
  <c r="VSM5" i="24"/>
  <c r="VSN5" i="24"/>
  <c r="VSO5" i="24"/>
  <c r="VSP5" i="24"/>
  <c r="VSQ5" i="24"/>
  <c r="VSR5" i="24"/>
  <c r="VSS5" i="24"/>
  <c r="VST5" i="24"/>
  <c r="VSU5" i="24"/>
  <c r="VSV5" i="24"/>
  <c r="VSW5" i="24"/>
  <c r="VSX5" i="24"/>
  <c r="VSY5" i="24"/>
  <c r="VSZ5" i="24"/>
  <c r="VTA5" i="24"/>
  <c r="VTB5" i="24"/>
  <c r="VTC5" i="24"/>
  <c r="VTD5" i="24"/>
  <c r="VTE5" i="24"/>
  <c r="VTF5" i="24"/>
  <c r="VTG5" i="24"/>
  <c r="VTH5" i="24"/>
  <c r="VTI5" i="24"/>
  <c r="VTJ5" i="24"/>
  <c r="VTK5" i="24"/>
  <c r="VTL5" i="24"/>
  <c r="VTM5" i="24"/>
  <c r="VTN5" i="24"/>
  <c r="VTO5" i="24"/>
  <c r="VTP5" i="24"/>
  <c r="VTQ5" i="24"/>
  <c r="VTR5" i="24"/>
  <c r="VTS5" i="24"/>
  <c r="VTT5" i="24"/>
  <c r="VTU5" i="24"/>
  <c r="VTV5" i="24"/>
  <c r="VTW5" i="24"/>
  <c r="VTX5" i="24"/>
  <c r="VTY5" i="24"/>
  <c r="VTZ5" i="24"/>
  <c r="VUA5" i="24"/>
  <c r="VUB5" i="24"/>
  <c r="VUC5" i="24"/>
  <c r="VUD5" i="24"/>
  <c r="VUE5" i="24"/>
  <c r="VUF5" i="24"/>
  <c r="VUG5" i="24"/>
  <c r="VUH5" i="24"/>
  <c r="VUI5" i="24"/>
  <c r="VUJ5" i="24"/>
  <c r="VUK5" i="24"/>
  <c r="VUL5" i="24"/>
  <c r="VUM5" i="24"/>
  <c r="VUN5" i="24"/>
  <c r="VUO5" i="24"/>
  <c r="VUP5" i="24"/>
  <c r="VUQ5" i="24"/>
  <c r="VUR5" i="24"/>
  <c r="VUS5" i="24"/>
  <c r="VUT5" i="24"/>
  <c r="VUU5" i="24"/>
  <c r="VUV5" i="24"/>
  <c r="VUW5" i="24"/>
  <c r="VUX5" i="24"/>
  <c r="VUY5" i="24"/>
  <c r="VUZ5" i="24"/>
  <c r="VVA5" i="24"/>
  <c r="VVB5" i="24"/>
  <c r="VVC5" i="24"/>
  <c r="VVD5" i="24"/>
  <c r="VVE5" i="24"/>
  <c r="VVF5" i="24"/>
  <c r="VVG5" i="24"/>
  <c r="VVH5" i="24"/>
  <c r="VVI5" i="24"/>
  <c r="VVJ5" i="24"/>
  <c r="VVK5" i="24"/>
  <c r="VVL5" i="24"/>
  <c r="VVM5" i="24"/>
  <c r="VVN5" i="24"/>
  <c r="VVO5" i="24"/>
  <c r="VVP5" i="24"/>
  <c r="VVQ5" i="24"/>
  <c r="VVR5" i="24"/>
  <c r="VVS5" i="24"/>
  <c r="VVT5" i="24"/>
  <c r="VVU5" i="24"/>
  <c r="VVV5" i="24"/>
  <c r="VVW5" i="24"/>
  <c r="VVX5" i="24"/>
  <c r="VVY5" i="24"/>
  <c r="VVZ5" i="24"/>
  <c r="VWA5" i="24"/>
  <c r="VWB5" i="24"/>
  <c r="VWC5" i="24"/>
  <c r="VWD5" i="24"/>
  <c r="VWE5" i="24"/>
  <c r="VWF5" i="24"/>
  <c r="VWG5" i="24"/>
  <c r="VWH5" i="24"/>
  <c r="VWI5" i="24"/>
  <c r="VWJ5" i="24"/>
  <c r="VWK5" i="24"/>
  <c r="VWL5" i="24"/>
  <c r="VWM5" i="24"/>
  <c r="VWN5" i="24"/>
  <c r="VWO5" i="24"/>
  <c r="VWP5" i="24"/>
  <c r="VWQ5" i="24"/>
  <c r="VWR5" i="24"/>
  <c r="VWS5" i="24"/>
  <c r="VWT5" i="24"/>
  <c r="VWU5" i="24"/>
  <c r="VWV5" i="24"/>
  <c r="VWW5" i="24"/>
  <c r="VWX5" i="24"/>
  <c r="VWY5" i="24"/>
  <c r="VWZ5" i="24"/>
  <c r="VXA5" i="24"/>
  <c r="VXB5" i="24"/>
  <c r="VXC5" i="24"/>
  <c r="VXD5" i="24"/>
  <c r="VXE5" i="24"/>
  <c r="VXF5" i="24"/>
  <c r="VXG5" i="24"/>
  <c r="VXH5" i="24"/>
  <c r="VXI5" i="24"/>
  <c r="VXJ5" i="24"/>
  <c r="VXK5" i="24"/>
  <c r="VXL5" i="24"/>
  <c r="VXM5" i="24"/>
  <c r="VXN5" i="24"/>
  <c r="VXO5" i="24"/>
  <c r="VXP5" i="24"/>
  <c r="VXQ5" i="24"/>
  <c r="VXR5" i="24"/>
  <c r="VXS5" i="24"/>
  <c r="VXT5" i="24"/>
  <c r="VXU5" i="24"/>
  <c r="VXV5" i="24"/>
  <c r="VXW5" i="24"/>
  <c r="VXX5" i="24"/>
  <c r="VXY5" i="24"/>
  <c r="VXZ5" i="24"/>
  <c r="VYA5" i="24"/>
  <c r="VYB5" i="24"/>
  <c r="VYC5" i="24"/>
  <c r="VYD5" i="24"/>
  <c r="VYE5" i="24"/>
  <c r="VYF5" i="24"/>
  <c r="VYG5" i="24"/>
  <c r="VYH5" i="24"/>
  <c r="VYI5" i="24"/>
  <c r="VYJ5" i="24"/>
  <c r="VYK5" i="24"/>
  <c r="VYL5" i="24"/>
  <c r="VYM5" i="24"/>
  <c r="VYN5" i="24"/>
  <c r="VYO5" i="24"/>
  <c r="VYP5" i="24"/>
  <c r="VYQ5" i="24"/>
  <c r="VYR5" i="24"/>
  <c r="VYS5" i="24"/>
  <c r="VYT5" i="24"/>
  <c r="VYU5" i="24"/>
  <c r="VYV5" i="24"/>
  <c r="VYW5" i="24"/>
  <c r="VYX5" i="24"/>
  <c r="VYY5" i="24"/>
  <c r="VYZ5" i="24"/>
  <c r="VZA5" i="24"/>
  <c r="VZB5" i="24"/>
  <c r="VZC5" i="24"/>
  <c r="VZD5" i="24"/>
  <c r="VZE5" i="24"/>
  <c r="VZF5" i="24"/>
  <c r="VZG5" i="24"/>
  <c r="VZH5" i="24"/>
  <c r="VZI5" i="24"/>
  <c r="VZJ5" i="24"/>
  <c r="VZK5" i="24"/>
  <c r="VZL5" i="24"/>
  <c r="VZM5" i="24"/>
  <c r="VZN5" i="24"/>
  <c r="VZO5" i="24"/>
  <c r="VZP5" i="24"/>
  <c r="VZQ5" i="24"/>
  <c r="VZR5" i="24"/>
  <c r="VZS5" i="24"/>
  <c r="VZT5" i="24"/>
  <c r="VZU5" i="24"/>
  <c r="VZV5" i="24"/>
  <c r="VZW5" i="24"/>
  <c r="VZX5" i="24"/>
  <c r="VZY5" i="24"/>
  <c r="VZZ5" i="24"/>
  <c r="WAA5" i="24"/>
  <c r="WAB5" i="24"/>
  <c r="WAC5" i="24"/>
  <c r="WAD5" i="24"/>
  <c r="WAE5" i="24"/>
  <c r="WAF5" i="24"/>
  <c r="WAG5" i="24"/>
  <c r="WAH5" i="24"/>
  <c r="WAI5" i="24"/>
  <c r="WAJ5" i="24"/>
  <c r="WAK5" i="24"/>
  <c r="WAL5" i="24"/>
  <c r="WAM5" i="24"/>
  <c r="WAN5" i="24"/>
  <c r="WAO5" i="24"/>
  <c r="WAP5" i="24"/>
  <c r="WAQ5" i="24"/>
  <c r="WAR5" i="24"/>
  <c r="WAS5" i="24"/>
  <c r="WAT5" i="24"/>
  <c r="WAU5" i="24"/>
  <c r="WAV5" i="24"/>
  <c r="WAW5" i="24"/>
  <c r="WAX5" i="24"/>
  <c r="WAY5" i="24"/>
  <c r="WAZ5" i="24"/>
  <c r="WBA5" i="24"/>
  <c r="WBB5" i="24"/>
  <c r="WBC5" i="24"/>
  <c r="WBD5" i="24"/>
  <c r="WBE5" i="24"/>
  <c r="WBF5" i="24"/>
  <c r="WBG5" i="24"/>
  <c r="WBH5" i="24"/>
  <c r="WBI5" i="24"/>
  <c r="WBJ5" i="24"/>
  <c r="WBK5" i="24"/>
  <c r="WBL5" i="24"/>
  <c r="WBM5" i="24"/>
  <c r="WBN5" i="24"/>
  <c r="WBO5" i="24"/>
  <c r="WBP5" i="24"/>
  <c r="WBQ5" i="24"/>
  <c r="WBR5" i="24"/>
  <c r="WBS5" i="24"/>
  <c r="WBT5" i="24"/>
  <c r="WBU5" i="24"/>
  <c r="WBV5" i="24"/>
  <c r="WBW5" i="24"/>
  <c r="WBX5" i="24"/>
  <c r="WBY5" i="24"/>
  <c r="WBZ5" i="24"/>
  <c r="WCA5" i="24"/>
  <c r="WCB5" i="24"/>
  <c r="WCC5" i="24"/>
  <c r="WCD5" i="24"/>
  <c r="WCE5" i="24"/>
  <c r="WCF5" i="24"/>
  <c r="WCG5" i="24"/>
  <c r="WCH5" i="24"/>
  <c r="WCI5" i="24"/>
  <c r="WCJ5" i="24"/>
  <c r="WCK5" i="24"/>
  <c r="WCL5" i="24"/>
  <c r="WCM5" i="24"/>
  <c r="WCN5" i="24"/>
  <c r="WCO5" i="24"/>
  <c r="WCP5" i="24"/>
  <c r="WCQ5" i="24"/>
  <c r="WCR5" i="24"/>
  <c r="WCS5" i="24"/>
  <c r="WCT5" i="24"/>
  <c r="WCU5" i="24"/>
  <c r="WCV5" i="24"/>
  <c r="WCW5" i="24"/>
  <c r="WCX5" i="24"/>
  <c r="WCY5" i="24"/>
  <c r="WCZ5" i="24"/>
  <c r="WDA5" i="24"/>
  <c r="WDB5" i="24"/>
  <c r="WDC5" i="24"/>
  <c r="WDD5" i="24"/>
  <c r="WDE5" i="24"/>
  <c r="WDF5" i="24"/>
  <c r="WDG5" i="24"/>
  <c r="WDH5" i="24"/>
  <c r="WDI5" i="24"/>
  <c r="WDJ5" i="24"/>
  <c r="WDK5" i="24"/>
  <c r="WDL5" i="24"/>
  <c r="WDM5" i="24"/>
  <c r="WDN5" i="24"/>
  <c r="WDO5" i="24"/>
  <c r="WDP5" i="24"/>
  <c r="WDQ5" i="24"/>
  <c r="WDR5" i="24"/>
  <c r="WDS5" i="24"/>
  <c r="WDT5" i="24"/>
  <c r="WDU5" i="24"/>
  <c r="WDV5" i="24"/>
  <c r="WDW5" i="24"/>
  <c r="WDX5" i="24"/>
  <c r="WDY5" i="24"/>
  <c r="WDZ5" i="24"/>
  <c r="WEA5" i="24"/>
  <c r="WEB5" i="24"/>
  <c r="WEC5" i="24"/>
  <c r="WED5" i="24"/>
  <c r="WEE5" i="24"/>
  <c r="WEF5" i="24"/>
  <c r="WEG5" i="24"/>
  <c r="WEH5" i="24"/>
  <c r="WEI5" i="24"/>
  <c r="WEJ5" i="24"/>
  <c r="WEK5" i="24"/>
  <c r="WEL5" i="24"/>
  <c r="WEM5" i="24"/>
  <c r="WEN5" i="24"/>
  <c r="WEO5" i="24"/>
  <c r="WEP5" i="24"/>
  <c r="WEQ5" i="24"/>
  <c r="WER5" i="24"/>
  <c r="WES5" i="24"/>
  <c r="WET5" i="24"/>
  <c r="WEU5" i="24"/>
  <c r="WEV5" i="24"/>
  <c r="WEW5" i="24"/>
  <c r="WEX5" i="24"/>
  <c r="WEY5" i="24"/>
  <c r="WEZ5" i="24"/>
  <c r="WFA5" i="24"/>
  <c r="WFB5" i="24"/>
  <c r="WFC5" i="24"/>
  <c r="WFD5" i="24"/>
  <c r="WFE5" i="24"/>
  <c r="WFF5" i="24"/>
  <c r="WFG5" i="24"/>
  <c r="WFH5" i="24"/>
  <c r="WFI5" i="24"/>
  <c r="WFJ5" i="24"/>
  <c r="WFK5" i="24"/>
  <c r="WFL5" i="24"/>
  <c r="WFM5" i="24"/>
  <c r="WFN5" i="24"/>
  <c r="WFO5" i="24"/>
  <c r="WFP5" i="24"/>
  <c r="WFQ5" i="24"/>
  <c r="WFR5" i="24"/>
  <c r="WFS5" i="24"/>
  <c r="WFT5" i="24"/>
  <c r="WFU5" i="24"/>
  <c r="WFV5" i="24"/>
  <c r="WFW5" i="24"/>
  <c r="WFX5" i="24"/>
  <c r="WFY5" i="24"/>
  <c r="WFZ5" i="24"/>
  <c r="WGA5" i="24"/>
  <c r="WGB5" i="24"/>
  <c r="WGC5" i="24"/>
  <c r="WGD5" i="24"/>
  <c r="WGE5" i="24"/>
  <c r="WGF5" i="24"/>
  <c r="WGG5" i="24"/>
  <c r="WGH5" i="24"/>
  <c r="WGI5" i="24"/>
  <c r="WGJ5" i="24"/>
  <c r="WGK5" i="24"/>
  <c r="WGL5" i="24"/>
  <c r="WGM5" i="24"/>
  <c r="WGN5" i="24"/>
  <c r="WGO5" i="24"/>
  <c r="WGP5" i="24"/>
  <c r="WGQ5" i="24"/>
  <c r="WGR5" i="24"/>
  <c r="WGS5" i="24"/>
  <c r="WGT5" i="24"/>
  <c r="WGU5" i="24"/>
  <c r="WGV5" i="24"/>
  <c r="WGW5" i="24"/>
  <c r="WGX5" i="24"/>
  <c r="WGY5" i="24"/>
  <c r="WGZ5" i="24"/>
  <c r="WHA5" i="24"/>
  <c r="WHB5" i="24"/>
  <c r="WHC5" i="24"/>
  <c r="WHD5" i="24"/>
  <c r="WHE5" i="24"/>
  <c r="WHF5" i="24"/>
  <c r="WHG5" i="24"/>
  <c r="WHH5" i="24"/>
  <c r="WHI5" i="24"/>
  <c r="WHJ5" i="24"/>
  <c r="WHK5" i="24"/>
  <c r="WHL5" i="24"/>
  <c r="WHM5" i="24"/>
  <c r="WHN5" i="24"/>
  <c r="WHO5" i="24"/>
  <c r="WHP5" i="24"/>
  <c r="WHQ5" i="24"/>
  <c r="WHR5" i="24"/>
  <c r="WHS5" i="24"/>
  <c r="WHT5" i="24"/>
  <c r="WHU5" i="24"/>
  <c r="WHV5" i="24"/>
  <c r="WHW5" i="24"/>
  <c r="WHX5" i="24"/>
  <c r="WHY5" i="24"/>
  <c r="WHZ5" i="24"/>
  <c r="WIA5" i="24"/>
  <c r="WIB5" i="24"/>
  <c r="WIC5" i="24"/>
  <c r="WID5" i="24"/>
  <c r="WIE5" i="24"/>
  <c r="WIF5" i="24"/>
  <c r="WIG5" i="24"/>
  <c r="WIH5" i="24"/>
  <c r="WII5" i="24"/>
  <c r="WIJ5" i="24"/>
  <c r="WIK5" i="24"/>
  <c r="WIL5" i="24"/>
  <c r="WIM5" i="24"/>
  <c r="WIN5" i="24"/>
  <c r="WIO5" i="24"/>
  <c r="WIP5" i="24"/>
  <c r="WIQ5" i="24"/>
  <c r="WIR5" i="24"/>
  <c r="WIS5" i="24"/>
  <c r="WIT5" i="24"/>
  <c r="WIU5" i="24"/>
  <c r="WIV5" i="24"/>
  <c r="WIW5" i="24"/>
  <c r="WIX5" i="24"/>
  <c r="WIY5" i="24"/>
  <c r="WIZ5" i="24"/>
  <c r="WJA5" i="24"/>
  <c r="WJB5" i="24"/>
  <c r="WJC5" i="24"/>
  <c r="WJD5" i="24"/>
  <c r="WJE5" i="24"/>
  <c r="WJF5" i="24"/>
  <c r="WJG5" i="24"/>
  <c r="WJH5" i="24"/>
  <c r="WJI5" i="24"/>
  <c r="WJJ5" i="24"/>
  <c r="WJK5" i="24"/>
  <c r="WJL5" i="24"/>
  <c r="WJM5" i="24"/>
  <c r="WJN5" i="24"/>
  <c r="WJO5" i="24"/>
  <c r="WJP5" i="24"/>
  <c r="WJQ5" i="24"/>
  <c r="WJR5" i="24"/>
  <c r="WJS5" i="24"/>
  <c r="WJT5" i="24"/>
  <c r="WJU5" i="24"/>
  <c r="WJV5" i="24"/>
  <c r="WJW5" i="24"/>
  <c r="WJX5" i="24"/>
  <c r="WJY5" i="24"/>
  <c r="WJZ5" i="24"/>
  <c r="WKA5" i="24"/>
  <c r="WKB5" i="24"/>
  <c r="WKC5" i="24"/>
  <c r="WKD5" i="24"/>
  <c r="WKE5" i="24"/>
  <c r="WKF5" i="24"/>
  <c r="WKG5" i="24"/>
  <c r="WKH5" i="24"/>
  <c r="WKI5" i="24"/>
  <c r="WKJ5" i="24"/>
  <c r="WKK5" i="24"/>
  <c r="WKL5" i="24"/>
  <c r="WKM5" i="24"/>
  <c r="WKN5" i="24"/>
  <c r="WKO5" i="24"/>
  <c r="WKP5" i="24"/>
  <c r="WKQ5" i="24"/>
  <c r="WKR5" i="24"/>
  <c r="WKS5" i="24"/>
  <c r="WKT5" i="24"/>
  <c r="WKU5" i="24"/>
  <c r="WKV5" i="24"/>
  <c r="WKW5" i="24"/>
  <c r="WKX5" i="24"/>
  <c r="WKY5" i="24"/>
  <c r="WKZ5" i="24"/>
  <c r="WLA5" i="24"/>
  <c r="WLB5" i="24"/>
  <c r="WLC5" i="24"/>
  <c r="WLD5" i="24"/>
  <c r="WLE5" i="24"/>
  <c r="WLF5" i="24"/>
  <c r="WLG5" i="24"/>
  <c r="WLH5" i="24"/>
  <c r="WLI5" i="24"/>
  <c r="WLJ5" i="24"/>
  <c r="WLK5" i="24"/>
  <c r="WLL5" i="24"/>
  <c r="WLM5" i="24"/>
  <c r="WLN5" i="24"/>
  <c r="WLO5" i="24"/>
  <c r="WLP5" i="24"/>
  <c r="WLQ5" i="24"/>
  <c r="WLR5" i="24"/>
  <c r="WLS5" i="24"/>
  <c r="WLT5" i="24"/>
  <c r="WLU5" i="24"/>
  <c r="WLV5" i="24"/>
  <c r="WLW5" i="24"/>
  <c r="WLX5" i="24"/>
  <c r="WLY5" i="24"/>
  <c r="WLZ5" i="24"/>
  <c r="WMA5" i="24"/>
  <c r="WMB5" i="24"/>
  <c r="WMC5" i="24"/>
  <c r="WMD5" i="24"/>
  <c r="WME5" i="24"/>
  <c r="WMF5" i="24"/>
  <c r="WMG5" i="24"/>
  <c r="WMH5" i="24"/>
  <c r="WMI5" i="24"/>
  <c r="WMJ5" i="24"/>
  <c r="WMK5" i="24"/>
  <c r="WML5" i="24"/>
  <c r="WMM5" i="24"/>
  <c r="WMN5" i="24"/>
  <c r="WMO5" i="24"/>
  <c r="WMP5" i="24"/>
  <c r="WMQ5" i="24"/>
  <c r="WMR5" i="24"/>
  <c r="WMS5" i="24"/>
  <c r="WMT5" i="24"/>
  <c r="WMU5" i="24"/>
  <c r="WMV5" i="24"/>
  <c r="WMW5" i="24"/>
  <c r="WMX5" i="24"/>
  <c r="WMY5" i="24"/>
  <c r="WMZ5" i="24"/>
  <c r="WNA5" i="24"/>
  <c r="WNB5" i="24"/>
  <c r="WNC5" i="24"/>
  <c r="WND5" i="24"/>
  <c r="WNE5" i="24"/>
  <c r="WNF5" i="24"/>
  <c r="WNG5" i="24"/>
  <c r="WNH5" i="24"/>
  <c r="WNI5" i="24"/>
  <c r="WNJ5" i="24"/>
  <c r="WNK5" i="24"/>
  <c r="WNL5" i="24"/>
  <c r="WNM5" i="24"/>
  <c r="WNN5" i="24"/>
  <c r="WNO5" i="24"/>
  <c r="WNP5" i="24"/>
  <c r="WNQ5" i="24"/>
  <c r="WNR5" i="24"/>
  <c r="WNS5" i="24"/>
  <c r="WNT5" i="24"/>
  <c r="WNU5" i="24"/>
  <c r="WNV5" i="24"/>
  <c r="WNW5" i="24"/>
  <c r="WNX5" i="24"/>
  <c r="WNY5" i="24"/>
  <c r="WNZ5" i="24"/>
  <c r="WOA5" i="24"/>
  <c r="WOB5" i="24"/>
  <c r="WOC5" i="24"/>
  <c r="WOD5" i="24"/>
  <c r="WOE5" i="24"/>
  <c r="WOF5" i="24"/>
  <c r="WOG5" i="24"/>
  <c r="WOH5" i="24"/>
  <c r="WOI5" i="24"/>
  <c r="WOJ5" i="24"/>
  <c r="WOK5" i="24"/>
  <c r="WOL5" i="24"/>
  <c r="WOM5" i="24"/>
  <c r="WON5" i="24"/>
  <c r="WOO5" i="24"/>
  <c r="WOP5" i="24"/>
  <c r="WOQ5" i="24"/>
  <c r="WOR5" i="24"/>
  <c r="WOS5" i="24"/>
  <c r="WOT5" i="24"/>
  <c r="WOU5" i="24"/>
  <c r="WOV5" i="24"/>
  <c r="WOW5" i="24"/>
  <c r="WOX5" i="24"/>
  <c r="WOY5" i="24"/>
  <c r="WOZ5" i="24"/>
  <c r="WPA5" i="24"/>
  <c r="WPB5" i="24"/>
  <c r="WPC5" i="24"/>
  <c r="WPD5" i="24"/>
  <c r="WPE5" i="24"/>
  <c r="WPF5" i="24"/>
  <c r="WPG5" i="24"/>
  <c r="WPH5" i="24"/>
  <c r="WPI5" i="24"/>
  <c r="WPJ5" i="24"/>
  <c r="WPK5" i="24"/>
  <c r="WPL5" i="24"/>
  <c r="WPM5" i="24"/>
  <c r="WPN5" i="24"/>
  <c r="WPO5" i="24"/>
  <c r="WPP5" i="24"/>
  <c r="WPQ5" i="24"/>
  <c r="WPR5" i="24"/>
  <c r="WPS5" i="24"/>
  <c r="WPT5" i="24"/>
  <c r="WPU5" i="24"/>
  <c r="WPV5" i="24"/>
  <c r="WPW5" i="24"/>
  <c r="WPX5" i="24"/>
  <c r="WPY5" i="24"/>
  <c r="WPZ5" i="24"/>
  <c r="WQA5" i="24"/>
  <c r="WQB5" i="24"/>
  <c r="WQC5" i="24"/>
  <c r="WQD5" i="24"/>
  <c r="WQE5" i="24"/>
  <c r="WQF5" i="24"/>
  <c r="WQG5" i="24"/>
  <c r="WQH5" i="24"/>
  <c r="WQI5" i="24"/>
  <c r="WQJ5" i="24"/>
  <c r="WQK5" i="24"/>
  <c r="WQL5" i="24"/>
  <c r="WQM5" i="24"/>
  <c r="WQN5" i="24"/>
  <c r="WQO5" i="24"/>
  <c r="WQP5" i="24"/>
  <c r="WQQ5" i="24"/>
  <c r="WQR5" i="24"/>
  <c r="WQS5" i="24"/>
  <c r="WQT5" i="24"/>
  <c r="WQU5" i="24"/>
  <c r="WQV5" i="24"/>
  <c r="WQW5" i="24"/>
  <c r="WQX5" i="24"/>
  <c r="WQY5" i="24"/>
  <c r="WQZ5" i="24"/>
  <c r="WRA5" i="24"/>
  <c r="WRB5" i="24"/>
  <c r="WRC5" i="24"/>
  <c r="WRD5" i="24"/>
  <c r="WRE5" i="24"/>
  <c r="WRF5" i="24"/>
  <c r="WRG5" i="24"/>
  <c r="WRH5" i="24"/>
  <c r="WRI5" i="24"/>
  <c r="WRJ5" i="24"/>
  <c r="WRK5" i="24"/>
  <c r="WRL5" i="24"/>
  <c r="WRM5" i="24"/>
  <c r="WRN5" i="24"/>
  <c r="WRO5" i="24"/>
  <c r="WRP5" i="24"/>
  <c r="WRQ5" i="24"/>
  <c r="WRR5" i="24"/>
  <c r="WRS5" i="24"/>
  <c r="WRT5" i="24"/>
  <c r="WRU5" i="24"/>
  <c r="WRV5" i="24"/>
  <c r="WRW5" i="24"/>
  <c r="WRX5" i="24"/>
  <c r="WRY5" i="24"/>
  <c r="WRZ5" i="24"/>
  <c r="WSA5" i="24"/>
  <c r="WSB5" i="24"/>
  <c r="WSC5" i="24"/>
  <c r="WSD5" i="24"/>
  <c r="WSE5" i="24"/>
  <c r="WSF5" i="24"/>
  <c r="WSG5" i="24"/>
  <c r="WSH5" i="24"/>
  <c r="WSI5" i="24"/>
  <c r="WSJ5" i="24"/>
  <c r="WSK5" i="24"/>
  <c r="WSL5" i="24"/>
  <c r="WSM5" i="24"/>
  <c r="WSN5" i="24"/>
  <c r="WSO5" i="24"/>
  <c r="WSP5" i="24"/>
  <c r="WSQ5" i="24"/>
  <c r="WSR5" i="24"/>
  <c r="WSS5" i="24"/>
  <c r="WST5" i="24"/>
  <c r="WSU5" i="24"/>
  <c r="WSV5" i="24"/>
  <c r="WSW5" i="24"/>
  <c r="WSX5" i="24"/>
  <c r="WSY5" i="24"/>
  <c r="WSZ5" i="24"/>
  <c r="WTA5" i="24"/>
  <c r="WTB5" i="24"/>
  <c r="WTC5" i="24"/>
  <c r="WTD5" i="24"/>
  <c r="WTE5" i="24"/>
  <c r="WTF5" i="24"/>
  <c r="WTG5" i="24"/>
  <c r="WTH5" i="24"/>
  <c r="WTI5" i="24"/>
  <c r="WTJ5" i="24"/>
  <c r="WTK5" i="24"/>
  <c r="WTL5" i="24"/>
  <c r="WTM5" i="24"/>
  <c r="WTN5" i="24"/>
  <c r="WTO5" i="24"/>
  <c r="WTP5" i="24"/>
  <c r="WTQ5" i="24"/>
  <c r="WTR5" i="24"/>
  <c r="WTS5" i="24"/>
  <c r="WTT5" i="24"/>
  <c r="WTU5" i="24"/>
  <c r="WTV5" i="24"/>
  <c r="WTW5" i="24"/>
  <c r="WTX5" i="24"/>
  <c r="WTY5" i="24"/>
  <c r="WTZ5" i="24"/>
  <c r="WUA5" i="24"/>
  <c r="WUB5" i="24"/>
  <c r="WUC5" i="24"/>
  <c r="WUD5" i="24"/>
  <c r="WUE5" i="24"/>
  <c r="WUF5" i="24"/>
  <c r="WUG5" i="24"/>
  <c r="WUH5" i="24"/>
  <c r="WUI5" i="24"/>
  <c r="WUJ5" i="24"/>
  <c r="WUK5" i="24"/>
  <c r="WUL5" i="24"/>
  <c r="WUM5" i="24"/>
  <c r="WUN5" i="24"/>
  <c r="WUO5" i="24"/>
  <c r="WUP5" i="24"/>
  <c r="WUQ5" i="24"/>
  <c r="WUR5" i="24"/>
  <c r="WUS5" i="24"/>
  <c r="WUT5" i="24"/>
  <c r="WUU5" i="24"/>
  <c r="WUV5" i="24"/>
  <c r="WUW5" i="24"/>
  <c r="WUX5" i="24"/>
  <c r="WUY5" i="24"/>
  <c r="WUZ5" i="24"/>
  <c r="WVA5" i="24"/>
  <c r="WVB5" i="24"/>
  <c r="WVC5" i="24"/>
  <c r="WVD5" i="24"/>
  <c r="WVE5" i="24"/>
  <c r="WVF5" i="24"/>
  <c r="WVG5" i="24"/>
  <c r="WVH5" i="24"/>
  <c r="WVI5" i="24"/>
  <c r="WVJ5" i="24"/>
  <c r="WVK5" i="24"/>
  <c r="WVL5" i="24"/>
  <c r="WVM5" i="24"/>
  <c r="WVN5" i="24"/>
  <c r="WVO5" i="24"/>
  <c r="WVP5" i="24"/>
  <c r="WVQ5" i="24"/>
  <c r="WVR5" i="24"/>
  <c r="WVS5" i="24"/>
  <c r="WVT5" i="24"/>
  <c r="WVU5" i="24"/>
  <c r="WVV5" i="24"/>
  <c r="WVW5" i="24"/>
  <c r="WVX5" i="24"/>
  <c r="WVY5" i="24"/>
  <c r="WVZ5" i="24"/>
  <c r="WWA5" i="24"/>
  <c r="WWB5" i="24"/>
  <c r="WWC5" i="24"/>
  <c r="WWD5" i="24"/>
  <c r="WWE5" i="24"/>
  <c r="WWF5" i="24"/>
  <c r="WWG5" i="24"/>
  <c r="WWH5" i="24"/>
  <c r="WWI5" i="24"/>
  <c r="WWJ5" i="24"/>
  <c r="WWK5" i="24"/>
  <c r="WWL5" i="24"/>
  <c r="WWM5" i="24"/>
  <c r="WWN5" i="24"/>
  <c r="WWO5" i="24"/>
  <c r="WWP5" i="24"/>
  <c r="WWQ5" i="24"/>
  <c r="WWR5" i="24"/>
  <c r="WWS5" i="24"/>
  <c r="WWT5" i="24"/>
  <c r="WWU5" i="24"/>
  <c r="WWV5" i="24"/>
  <c r="WWW5" i="24"/>
  <c r="WWX5" i="24"/>
  <c r="WWY5" i="24"/>
  <c r="WWZ5" i="24"/>
  <c r="WXA5" i="24"/>
  <c r="WXB5" i="24"/>
  <c r="WXC5" i="24"/>
  <c r="WXD5" i="24"/>
  <c r="WXE5" i="24"/>
  <c r="WXF5" i="24"/>
  <c r="WXG5" i="24"/>
  <c r="WXH5" i="24"/>
  <c r="WXI5" i="24"/>
  <c r="WXJ5" i="24"/>
  <c r="WXK5" i="24"/>
  <c r="WXL5" i="24"/>
  <c r="WXM5" i="24"/>
  <c r="WXN5" i="24"/>
  <c r="WXO5" i="24"/>
  <c r="WXP5" i="24"/>
  <c r="WXQ5" i="24"/>
  <c r="WXR5" i="24"/>
  <c r="WXS5" i="24"/>
  <c r="WXT5" i="24"/>
  <c r="WXU5" i="24"/>
  <c r="WXV5" i="24"/>
  <c r="WXW5" i="24"/>
  <c r="WXX5" i="24"/>
  <c r="WXY5" i="24"/>
  <c r="WXZ5" i="24"/>
  <c r="WYA5" i="24"/>
  <c r="WYB5" i="24"/>
  <c r="WYC5" i="24"/>
  <c r="WYD5" i="24"/>
  <c r="WYE5" i="24"/>
  <c r="WYF5" i="24"/>
  <c r="WYG5" i="24"/>
  <c r="WYH5" i="24"/>
  <c r="WYI5" i="24"/>
  <c r="WYJ5" i="24"/>
  <c r="WYK5" i="24"/>
  <c r="WYL5" i="24"/>
  <c r="WYM5" i="24"/>
  <c r="WYN5" i="24"/>
  <c r="WYO5" i="24"/>
  <c r="WYP5" i="24"/>
  <c r="WYQ5" i="24"/>
  <c r="WYR5" i="24"/>
  <c r="WYS5" i="24"/>
  <c r="WYT5" i="24"/>
  <c r="WYU5" i="24"/>
  <c r="WYV5" i="24"/>
  <c r="WYW5" i="24"/>
  <c r="WYX5" i="24"/>
  <c r="WYY5" i="24"/>
  <c r="WYZ5" i="24"/>
  <c r="WZA5" i="24"/>
  <c r="WZB5" i="24"/>
  <c r="WZC5" i="24"/>
  <c r="WZD5" i="24"/>
  <c r="WZE5" i="24"/>
  <c r="WZF5" i="24"/>
  <c r="WZG5" i="24"/>
  <c r="WZH5" i="24"/>
  <c r="WZI5" i="24"/>
  <c r="WZJ5" i="24"/>
  <c r="WZK5" i="24"/>
  <c r="WZL5" i="24"/>
  <c r="WZM5" i="24"/>
  <c r="WZN5" i="24"/>
  <c r="WZO5" i="24"/>
  <c r="WZP5" i="24"/>
  <c r="WZQ5" i="24"/>
  <c r="WZR5" i="24"/>
  <c r="WZS5" i="24"/>
  <c r="WZT5" i="24"/>
  <c r="WZU5" i="24"/>
  <c r="WZV5" i="24"/>
  <c r="WZW5" i="24"/>
  <c r="WZX5" i="24"/>
  <c r="WZY5" i="24"/>
  <c r="WZZ5" i="24"/>
  <c r="XAA5" i="24"/>
  <c r="XAB5" i="24"/>
  <c r="XAC5" i="24"/>
  <c r="XAD5" i="24"/>
  <c r="XAE5" i="24"/>
  <c r="XAF5" i="24"/>
  <c r="XAG5" i="24"/>
  <c r="XAH5" i="24"/>
  <c r="XAI5" i="24"/>
  <c r="XAJ5" i="24"/>
  <c r="XAK5" i="24"/>
  <c r="XAL5" i="24"/>
  <c r="XAM5" i="24"/>
  <c r="XAN5" i="24"/>
  <c r="XAO5" i="24"/>
  <c r="XAP5" i="24"/>
  <c r="XAQ5" i="24"/>
  <c r="XAR5" i="24"/>
  <c r="XAS5" i="24"/>
  <c r="XAT5" i="24"/>
  <c r="XAU5" i="24"/>
  <c r="XAV5" i="24"/>
  <c r="XAW5" i="24"/>
  <c r="XAX5" i="24"/>
  <c r="XAY5" i="24"/>
  <c r="XAZ5" i="24"/>
  <c r="XBA5" i="24"/>
  <c r="XBB5" i="24"/>
  <c r="XBC5" i="24"/>
  <c r="XBD5" i="24"/>
  <c r="XBE5" i="24"/>
  <c r="XBF5" i="24"/>
  <c r="XBG5" i="24"/>
  <c r="XBH5" i="24"/>
  <c r="XBI5" i="24"/>
  <c r="XBJ5" i="24"/>
  <c r="XBK5" i="24"/>
  <c r="XBL5" i="24"/>
  <c r="XBM5" i="24"/>
  <c r="XBN5" i="24"/>
  <c r="XBO5" i="24"/>
  <c r="XBP5" i="24"/>
  <c r="XBQ5" i="24"/>
  <c r="XBR5" i="24"/>
  <c r="XBS5" i="24"/>
  <c r="XBT5" i="24"/>
  <c r="XBU5" i="24"/>
  <c r="XBV5" i="24"/>
  <c r="XBW5" i="24"/>
  <c r="XBX5" i="24"/>
  <c r="XBY5" i="24"/>
  <c r="XBZ5" i="24"/>
  <c r="XCA5" i="24"/>
  <c r="XCB5" i="24"/>
  <c r="XCC5" i="24"/>
  <c r="XCD5" i="24"/>
  <c r="XCE5" i="24"/>
  <c r="XCF5" i="24"/>
  <c r="XCG5" i="24"/>
  <c r="XCH5" i="24"/>
  <c r="XCI5" i="24"/>
  <c r="XCJ5" i="24"/>
  <c r="XCK5" i="24"/>
  <c r="XCL5" i="24"/>
  <c r="XCM5" i="24"/>
  <c r="XCN5" i="24"/>
  <c r="XCO5" i="24"/>
  <c r="XCP5" i="24"/>
  <c r="XCQ5" i="24"/>
  <c r="XCR5" i="24"/>
  <c r="XCS5" i="24"/>
  <c r="XCT5" i="24"/>
  <c r="XCU5" i="24"/>
  <c r="XCV5" i="24"/>
  <c r="XCW5" i="24"/>
  <c r="XCX5" i="24"/>
  <c r="XCY5" i="24"/>
  <c r="XCZ5" i="24"/>
  <c r="XDA5" i="24"/>
  <c r="XDB5" i="24"/>
  <c r="XDC5" i="24"/>
  <c r="XDD5" i="24"/>
  <c r="XDE5" i="24"/>
  <c r="XDF5" i="24"/>
  <c r="XDG5" i="24"/>
  <c r="XDH5" i="24"/>
  <c r="XDI5" i="24"/>
  <c r="XDJ5" i="24"/>
  <c r="XDK5" i="24"/>
  <c r="XDL5" i="24"/>
  <c r="XDM5" i="24"/>
  <c r="XDN5" i="24"/>
  <c r="XDO5" i="24"/>
  <c r="XDP5" i="24"/>
  <c r="XDQ5" i="24"/>
  <c r="XDR5" i="24"/>
  <c r="XDS5" i="24"/>
  <c r="XDT5" i="24"/>
  <c r="XDU5" i="24"/>
  <c r="XDV5" i="24"/>
  <c r="XDW5" i="24"/>
  <c r="XDX5" i="24"/>
  <c r="XDY5" i="24"/>
  <c r="XDZ5" i="24"/>
  <c r="XEA5" i="24"/>
  <c r="XEB5" i="24"/>
  <c r="XEC5" i="24"/>
  <c r="XED5" i="24"/>
  <c r="XEE5" i="24"/>
  <c r="XEF5" i="24"/>
  <c r="XEG5" i="24"/>
  <c r="XEH5" i="24"/>
  <c r="XEI5" i="24"/>
  <c r="XEJ5" i="24"/>
  <c r="XEK5" i="24"/>
  <c r="XEL5" i="24"/>
  <c r="XEM5" i="24"/>
  <c r="XEN5" i="24"/>
  <c r="XEO5" i="24"/>
  <c r="XEP5" i="24"/>
  <c r="XEQ5" i="24"/>
  <c r="XER5" i="24"/>
  <c r="XES5" i="24"/>
  <c r="XET5" i="24"/>
  <c r="XEU5" i="24"/>
  <c r="XEV5" i="24"/>
  <c r="XEW5" i="24"/>
  <c r="XEX5" i="24"/>
  <c r="XEY5" i="24"/>
  <c r="XEZ5" i="24"/>
  <c r="XFA5" i="24"/>
  <c r="XFB5" i="24"/>
  <c r="XFC5" i="24"/>
  <c r="XFD5" i="24"/>
  <c r="A6" i="24"/>
  <c r="B6" i="24"/>
  <c r="C6" i="24"/>
  <c r="D6" i="24"/>
  <c r="E6" i="24"/>
  <c r="F6"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BG6" i="24"/>
  <c r="BH6" i="24"/>
  <c r="BI6" i="24"/>
  <c r="BJ6" i="24"/>
  <c r="BK6" i="24"/>
  <c r="BL6" i="24"/>
  <c r="BM6" i="24"/>
  <c r="BN6" i="24"/>
  <c r="BO6" i="24"/>
  <c r="BP6" i="24"/>
  <c r="BQ6" i="24"/>
  <c r="BR6" i="24"/>
  <c r="BS6" i="24"/>
  <c r="BT6" i="24"/>
  <c r="BU6" i="24"/>
  <c r="BV6" i="24"/>
  <c r="BW6" i="24"/>
  <c r="BX6" i="24"/>
  <c r="BY6" i="24"/>
  <c r="BZ6" i="24"/>
  <c r="CA6" i="24"/>
  <c r="CB6" i="24"/>
  <c r="CC6" i="24"/>
  <c r="CD6" i="24"/>
  <c r="CE6" i="24"/>
  <c r="CF6" i="24"/>
  <c r="CG6" i="24"/>
  <c r="CH6" i="24"/>
  <c r="CI6" i="24"/>
  <c r="CJ6" i="24"/>
  <c r="CK6" i="24"/>
  <c r="CL6" i="24"/>
  <c r="CM6" i="24"/>
  <c r="CN6" i="24"/>
  <c r="CO6" i="24"/>
  <c r="CP6" i="24"/>
  <c r="CQ6" i="24"/>
  <c r="CR6" i="24"/>
  <c r="CS6" i="24"/>
  <c r="CT6" i="24"/>
  <c r="CU6" i="24"/>
  <c r="CV6" i="24"/>
  <c r="CW6" i="24"/>
  <c r="CX6" i="24"/>
  <c r="CY6" i="24"/>
  <c r="CZ6" i="24"/>
  <c r="DA6" i="24"/>
  <c r="DB6" i="24"/>
  <c r="DC6" i="24"/>
  <c r="DD6" i="24"/>
  <c r="DE6" i="24"/>
  <c r="DF6" i="24"/>
  <c r="DG6" i="24"/>
  <c r="DH6" i="24"/>
  <c r="DI6" i="24"/>
  <c r="DJ6" i="24"/>
  <c r="DK6" i="24"/>
  <c r="DL6" i="24"/>
  <c r="DM6" i="24"/>
  <c r="DN6" i="24"/>
  <c r="DO6" i="24"/>
  <c r="DP6" i="24"/>
  <c r="DQ6" i="24"/>
  <c r="DR6" i="24"/>
  <c r="DS6" i="24"/>
  <c r="DT6" i="24"/>
  <c r="DU6" i="24"/>
  <c r="DV6" i="24"/>
  <c r="DW6" i="24"/>
  <c r="DX6" i="24"/>
  <c r="DY6" i="24"/>
  <c r="DZ6" i="24"/>
  <c r="EA6" i="24"/>
  <c r="EB6" i="24"/>
  <c r="EC6" i="24"/>
  <c r="ED6" i="24"/>
  <c r="EE6" i="24"/>
  <c r="EF6" i="24"/>
  <c r="EG6" i="24"/>
  <c r="EH6" i="24"/>
  <c r="EI6" i="24"/>
  <c r="EJ6" i="24"/>
  <c r="EK6" i="24"/>
  <c r="EL6" i="24"/>
  <c r="EM6" i="24"/>
  <c r="EN6" i="24"/>
  <c r="EO6" i="24"/>
  <c r="EP6" i="24"/>
  <c r="EQ6" i="24"/>
  <c r="ER6" i="24"/>
  <c r="ES6" i="24"/>
  <c r="ET6" i="24"/>
  <c r="EU6" i="24"/>
  <c r="EV6" i="24"/>
  <c r="EW6" i="24"/>
  <c r="EX6" i="24"/>
  <c r="EY6" i="24"/>
  <c r="EZ6" i="24"/>
  <c r="FA6" i="24"/>
  <c r="FB6" i="24"/>
  <c r="FC6" i="24"/>
  <c r="FD6" i="24"/>
  <c r="FE6" i="24"/>
  <c r="FF6" i="24"/>
  <c r="FG6" i="24"/>
  <c r="FH6" i="24"/>
  <c r="FI6" i="24"/>
  <c r="FJ6" i="24"/>
  <c r="FK6" i="24"/>
  <c r="FL6" i="24"/>
  <c r="FM6" i="24"/>
  <c r="FN6" i="24"/>
  <c r="FO6" i="24"/>
  <c r="FP6" i="24"/>
  <c r="FQ6" i="24"/>
  <c r="FR6" i="24"/>
  <c r="FS6" i="24"/>
  <c r="FT6" i="24"/>
  <c r="FU6" i="24"/>
  <c r="FV6" i="24"/>
  <c r="FW6" i="24"/>
  <c r="FX6" i="24"/>
  <c r="FY6" i="24"/>
  <c r="FZ6" i="24"/>
  <c r="GA6" i="24"/>
  <c r="GB6" i="24"/>
  <c r="GC6" i="24"/>
  <c r="GD6" i="24"/>
  <c r="GE6" i="24"/>
  <c r="GF6" i="24"/>
  <c r="GG6" i="24"/>
  <c r="GH6" i="24"/>
  <c r="GI6" i="24"/>
  <c r="GJ6" i="24"/>
  <c r="GK6" i="24"/>
  <c r="GL6" i="24"/>
  <c r="GM6" i="24"/>
  <c r="GN6" i="24"/>
  <c r="GO6" i="24"/>
  <c r="GP6" i="24"/>
  <c r="GQ6" i="24"/>
  <c r="GR6" i="24"/>
  <c r="GS6" i="24"/>
  <c r="GT6" i="24"/>
  <c r="GU6" i="24"/>
  <c r="GV6" i="24"/>
  <c r="GW6" i="24"/>
  <c r="GX6" i="24"/>
  <c r="GY6" i="24"/>
  <c r="GZ6" i="24"/>
  <c r="HA6" i="24"/>
  <c r="HB6" i="24"/>
  <c r="HC6" i="24"/>
  <c r="HD6" i="24"/>
  <c r="HE6" i="24"/>
  <c r="HF6" i="24"/>
  <c r="HG6" i="24"/>
  <c r="HH6" i="24"/>
  <c r="HI6" i="24"/>
  <c r="HJ6" i="24"/>
  <c r="HK6" i="24"/>
  <c r="HL6" i="24"/>
  <c r="HM6" i="24"/>
  <c r="HN6" i="24"/>
  <c r="HO6" i="24"/>
  <c r="HP6" i="24"/>
  <c r="HQ6" i="24"/>
  <c r="HR6" i="24"/>
  <c r="HS6" i="24"/>
  <c r="HT6" i="24"/>
  <c r="HU6" i="24"/>
  <c r="HV6" i="24"/>
  <c r="HW6" i="24"/>
  <c r="HX6" i="24"/>
  <c r="HY6" i="24"/>
  <c r="HZ6" i="24"/>
  <c r="IA6" i="24"/>
  <c r="IB6" i="24"/>
  <c r="IC6" i="24"/>
  <c r="ID6" i="24"/>
  <c r="IE6" i="24"/>
  <c r="IF6" i="24"/>
  <c r="IG6" i="24"/>
  <c r="IH6" i="24"/>
  <c r="II6" i="24"/>
  <c r="IJ6" i="24"/>
  <c r="IK6" i="24"/>
  <c r="IL6" i="24"/>
  <c r="IM6" i="24"/>
  <c r="IN6" i="24"/>
  <c r="IO6" i="24"/>
  <c r="IP6" i="24"/>
  <c r="IQ6" i="24"/>
  <c r="IR6" i="24"/>
  <c r="IS6" i="24"/>
  <c r="IT6" i="24"/>
  <c r="IU6" i="24"/>
  <c r="IV6" i="24"/>
  <c r="IW6" i="24"/>
  <c r="IX6" i="24"/>
  <c r="IY6" i="24"/>
  <c r="IZ6" i="24"/>
  <c r="JA6" i="24"/>
  <c r="JB6" i="24"/>
  <c r="JC6" i="24"/>
  <c r="JD6" i="24"/>
  <c r="JE6" i="24"/>
  <c r="JF6" i="24"/>
  <c r="JG6" i="24"/>
  <c r="JH6" i="24"/>
  <c r="JI6" i="24"/>
  <c r="JJ6" i="24"/>
  <c r="JK6" i="24"/>
  <c r="JL6" i="24"/>
  <c r="JM6" i="24"/>
  <c r="JN6" i="24"/>
  <c r="JO6" i="24"/>
  <c r="JP6" i="24"/>
  <c r="JQ6" i="24"/>
  <c r="JR6" i="24"/>
  <c r="JS6" i="24"/>
  <c r="JT6" i="24"/>
  <c r="JU6" i="24"/>
  <c r="JV6" i="24"/>
  <c r="JW6" i="24"/>
  <c r="JX6" i="24"/>
  <c r="JY6" i="24"/>
  <c r="JZ6" i="24"/>
  <c r="KA6" i="24"/>
  <c r="KB6" i="24"/>
  <c r="KC6" i="24"/>
  <c r="KD6" i="24"/>
  <c r="KE6" i="24"/>
  <c r="KF6" i="24"/>
  <c r="KG6" i="24"/>
  <c r="KH6" i="24"/>
  <c r="KI6" i="24"/>
  <c r="KJ6" i="24"/>
  <c r="KK6" i="24"/>
  <c r="KL6" i="24"/>
  <c r="KM6" i="24"/>
  <c r="KN6" i="24"/>
  <c r="KO6" i="24"/>
  <c r="KP6" i="24"/>
  <c r="KQ6" i="24"/>
  <c r="KR6" i="24"/>
  <c r="KS6" i="24"/>
  <c r="KT6" i="24"/>
  <c r="KU6" i="24"/>
  <c r="KV6" i="24"/>
  <c r="KW6" i="24"/>
  <c r="KX6" i="24"/>
  <c r="KY6" i="24"/>
  <c r="KZ6" i="24"/>
  <c r="LA6" i="24"/>
  <c r="LB6" i="24"/>
  <c r="LC6" i="24"/>
  <c r="LD6" i="24"/>
  <c r="LE6" i="24"/>
  <c r="LF6" i="24"/>
  <c r="LG6" i="24"/>
  <c r="LH6" i="24"/>
  <c r="LI6" i="24"/>
  <c r="LJ6" i="24"/>
  <c r="LK6" i="24"/>
  <c r="LL6" i="24"/>
  <c r="LM6" i="24"/>
  <c r="LN6" i="24"/>
  <c r="LO6" i="24"/>
  <c r="LP6" i="24"/>
  <c r="LQ6" i="24"/>
  <c r="LR6" i="24"/>
  <c r="LS6" i="24"/>
  <c r="LT6" i="24"/>
  <c r="LU6" i="24"/>
  <c r="LV6" i="24"/>
  <c r="LW6" i="24"/>
  <c r="LX6" i="24"/>
  <c r="LY6" i="24"/>
  <c r="LZ6" i="24"/>
  <c r="MA6" i="24"/>
  <c r="MB6" i="24"/>
  <c r="MC6" i="24"/>
  <c r="MD6" i="24"/>
  <c r="ME6" i="24"/>
  <c r="MF6" i="24"/>
  <c r="MG6" i="24"/>
  <c r="MH6" i="24"/>
  <c r="MI6" i="24"/>
  <c r="MJ6" i="24"/>
  <c r="MK6" i="24"/>
  <c r="ML6" i="24"/>
  <c r="MM6" i="24"/>
  <c r="MN6" i="24"/>
  <c r="MO6" i="24"/>
  <c r="MP6" i="24"/>
  <c r="MQ6" i="24"/>
  <c r="MR6" i="24"/>
  <c r="MS6" i="24"/>
  <c r="MT6" i="24"/>
  <c r="MU6" i="24"/>
  <c r="MV6" i="24"/>
  <c r="MW6" i="24"/>
  <c r="MX6" i="24"/>
  <c r="MY6" i="24"/>
  <c r="MZ6" i="24"/>
  <c r="NA6" i="24"/>
  <c r="NB6" i="24"/>
  <c r="NC6" i="24"/>
  <c r="ND6" i="24"/>
  <c r="NE6" i="24"/>
  <c r="NF6" i="24"/>
  <c r="NG6" i="24"/>
  <c r="NH6" i="24"/>
  <c r="NI6" i="24"/>
  <c r="NJ6" i="24"/>
  <c r="NK6" i="24"/>
  <c r="NL6" i="24"/>
  <c r="NM6" i="24"/>
  <c r="NN6" i="24"/>
  <c r="NO6" i="24"/>
  <c r="NP6" i="24"/>
  <c r="NQ6" i="24"/>
  <c r="NR6" i="24"/>
  <c r="NS6" i="24"/>
  <c r="NT6" i="24"/>
  <c r="NU6" i="24"/>
  <c r="NV6" i="24"/>
  <c r="NW6" i="24"/>
  <c r="NX6" i="24"/>
  <c r="NY6" i="24"/>
  <c r="NZ6" i="24"/>
  <c r="OA6" i="24"/>
  <c r="OB6" i="24"/>
  <c r="OC6" i="24"/>
  <c r="OD6" i="24"/>
  <c r="OE6" i="24"/>
  <c r="OF6" i="24"/>
  <c r="OG6" i="24"/>
  <c r="OH6" i="24"/>
  <c r="OI6" i="24"/>
  <c r="OJ6" i="24"/>
  <c r="OK6" i="24"/>
  <c r="OL6" i="24"/>
  <c r="OM6" i="24"/>
  <c r="ON6" i="24"/>
  <c r="OO6" i="24"/>
  <c r="OP6" i="24"/>
  <c r="OQ6" i="24"/>
  <c r="OR6" i="24"/>
  <c r="OS6" i="24"/>
  <c r="OT6" i="24"/>
  <c r="OU6" i="24"/>
  <c r="OV6" i="24"/>
  <c r="OW6" i="24"/>
  <c r="OX6" i="24"/>
  <c r="OY6" i="24"/>
  <c r="OZ6" i="24"/>
  <c r="PA6" i="24"/>
  <c r="PB6" i="24"/>
  <c r="PC6" i="24"/>
  <c r="PD6" i="24"/>
  <c r="PE6" i="24"/>
  <c r="PF6" i="24"/>
  <c r="PG6" i="24"/>
  <c r="PH6" i="24"/>
  <c r="PI6" i="24"/>
  <c r="PJ6" i="24"/>
  <c r="PK6" i="24"/>
  <c r="PL6" i="24"/>
  <c r="PM6" i="24"/>
  <c r="PN6" i="24"/>
  <c r="PO6" i="24"/>
  <c r="PP6" i="24"/>
  <c r="PQ6" i="24"/>
  <c r="PR6" i="24"/>
  <c r="PS6" i="24"/>
  <c r="PT6" i="24"/>
  <c r="PU6" i="24"/>
  <c r="PV6" i="24"/>
  <c r="PW6" i="24"/>
  <c r="PX6" i="24"/>
  <c r="PY6" i="24"/>
  <c r="PZ6" i="24"/>
  <c r="QA6" i="24"/>
  <c r="QB6" i="24"/>
  <c r="QC6" i="24"/>
  <c r="QD6" i="24"/>
  <c r="QE6" i="24"/>
  <c r="QF6" i="24"/>
  <c r="QG6" i="24"/>
  <c r="QH6" i="24"/>
  <c r="QI6" i="24"/>
  <c r="QJ6" i="24"/>
  <c r="QK6" i="24"/>
  <c r="QL6" i="24"/>
  <c r="QM6" i="24"/>
  <c r="QN6" i="24"/>
  <c r="QO6" i="24"/>
  <c r="QP6" i="24"/>
  <c r="QQ6" i="24"/>
  <c r="QR6" i="24"/>
  <c r="QS6" i="24"/>
  <c r="QT6" i="24"/>
  <c r="QU6" i="24"/>
  <c r="QV6" i="24"/>
  <c r="QW6" i="24"/>
  <c r="QX6" i="24"/>
  <c r="QY6" i="24"/>
  <c r="QZ6" i="24"/>
  <c r="RA6" i="24"/>
  <c r="RB6" i="24"/>
  <c r="RC6" i="24"/>
  <c r="RD6" i="24"/>
  <c r="RE6" i="24"/>
  <c r="RF6" i="24"/>
  <c r="RG6" i="24"/>
  <c r="RH6" i="24"/>
  <c r="RI6" i="24"/>
  <c r="RJ6" i="24"/>
  <c r="RK6" i="24"/>
  <c r="RL6" i="24"/>
  <c r="RM6" i="24"/>
  <c r="RN6" i="24"/>
  <c r="RO6" i="24"/>
  <c r="RP6" i="24"/>
  <c r="RQ6" i="24"/>
  <c r="RR6" i="24"/>
  <c r="RS6" i="24"/>
  <c r="RT6" i="24"/>
  <c r="RU6" i="24"/>
  <c r="RV6" i="24"/>
  <c r="RW6" i="24"/>
  <c r="RX6" i="24"/>
  <c r="RY6" i="24"/>
  <c r="RZ6" i="24"/>
  <c r="SA6" i="24"/>
  <c r="SB6" i="24"/>
  <c r="SC6" i="24"/>
  <c r="SD6" i="24"/>
  <c r="SE6" i="24"/>
  <c r="SF6" i="24"/>
  <c r="SG6" i="24"/>
  <c r="SH6" i="24"/>
  <c r="SI6" i="24"/>
  <c r="SJ6" i="24"/>
  <c r="SK6" i="24"/>
  <c r="SL6" i="24"/>
  <c r="SM6" i="24"/>
  <c r="SN6" i="24"/>
  <c r="SO6" i="24"/>
  <c r="SP6" i="24"/>
  <c r="SQ6" i="24"/>
  <c r="SR6" i="24"/>
  <c r="SS6" i="24"/>
  <c r="ST6" i="24"/>
  <c r="SU6" i="24"/>
  <c r="SV6" i="24"/>
  <c r="SW6" i="24"/>
  <c r="SX6" i="24"/>
  <c r="SY6" i="24"/>
  <c r="SZ6" i="24"/>
  <c r="TA6" i="24"/>
  <c r="TB6" i="24"/>
  <c r="TC6" i="24"/>
  <c r="TD6" i="24"/>
  <c r="TE6" i="24"/>
  <c r="TF6" i="24"/>
  <c r="TG6" i="24"/>
  <c r="TH6" i="24"/>
  <c r="TI6" i="24"/>
  <c r="TJ6" i="24"/>
  <c r="TK6" i="24"/>
  <c r="TL6" i="24"/>
  <c r="TM6" i="24"/>
  <c r="TN6" i="24"/>
  <c r="TO6" i="24"/>
  <c r="TP6" i="24"/>
  <c r="TQ6" i="24"/>
  <c r="TR6" i="24"/>
  <c r="TS6" i="24"/>
  <c r="TT6" i="24"/>
  <c r="TU6" i="24"/>
  <c r="TV6" i="24"/>
  <c r="TW6" i="24"/>
  <c r="TX6" i="24"/>
  <c r="TY6" i="24"/>
  <c r="TZ6" i="24"/>
  <c r="UA6" i="24"/>
  <c r="UB6" i="24"/>
  <c r="UC6" i="24"/>
  <c r="UD6" i="24"/>
  <c r="UE6" i="24"/>
  <c r="UF6" i="24"/>
  <c r="UG6" i="24"/>
  <c r="UH6" i="24"/>
  <c r="UI6" i="24"/>
  <c r="UJ6" i="24"/>
  <c r="UK6" i="24"/>
  <c r="UL6" i="24"/>
  <c r="UM6" i="24"/>
  <c r="UN6" i="24"/>
  <c r="UO6" i="24"/>
  <c r="UP6" i="24"/>
  <c r="UQ6" i="24"/>
  <c r="UR6" i="24"/>
  <c r="US6" i="24"/>
  <c r="UT6" i="24"/>
  <c r="UU6" i="24"/>
  <c r="UV6" i="24"/>
  <c r="UW6" i="24"/>
  <c r="UX6" i="24"/>
  <c r="UY6" i="24"/>
  <c r="UZ6" i="24"/>
  <c r="VA6" i="24"/>
  <c r="VB6" i="24"/>
  <c r="VC6" i="24"/>
  <c r="VD6" i="24"/>
  <c r="VE6" i="24"/>
  <c r="VF6" i="24"/>
  <c r="VG6" i="24"/>
  <c r="VH6" i="24"/>
  <c r="VI6" i="24"/>
  <c r="VJ6" i="24"/>
  <c r="VK6" i="24"/>
  <c r="VL6" i="24"/>
  <c r="VM6" i="24"/>
  <c r="VN6" i="24"/>
  <c r="VO6" i="24"/>
  <c r="VP6" i="24"/>
  <c r="VQ6" i="24"/>
  <c r="VR6" i="24"/>
  <c r="VS6" i="24"/>
  <c r="VT6" i="24"/>
  <c r="VU6" i="24"/>
  <c r="VV6" i="24"/>
  <c r="VW6" i="24"/>
  <c r="VX6" i="24"/>
  <c r="VY6" i="24"/>
  <c r="VZ6" i="24"/>
  <c r="WA6" i="24"/>
  <c r="WB6" i="24"/>
  <c r="WC6" i="24"/>
  <c r="WD6" i="24"/>
  <c r="WE6" i="24"/>
  <c r="WF6" i="24"/>
  <c r="WG6" i="24"/>
  <c r="WH6" i="24"/>
  <c r="WI6" i="24"/>
  <c r="WJ6" i="24"/>
  <c r="WK6" i="24"/>
  <c r="WL6" i="24"/>
  <c r="WM6" i="24"/>
  <c r="WN6" i="24"/>
  <c r="WO6" i="24"/>
  <c r="WP6" i="24"/>
  <c r="WQ6" i="24"/>
  <c r="WR6" i="24"/>
  <c r="WS6" i="24"/>
  <c r="WT6" i="24"/>
  <c r="WU6" i="24"/>
  <c r="WV6" i="24"/>
  <c r="WW6" i="24"/>
  <c r="WX6" i="24"/>
  <c r="WY6" i="24"/>
  <c r="WZ6" i="24"/>
  <c r="XA6" i="24"/>
  <c r="XB6" i="24"/>
  <c r="XC6" i="24"/>
  <c r="XD6" i="24"/>
  <c r="XE6" i="24"/>
  <c r="XF6" i="24"/>
  <c r="XG6" i="24"/>
  <c r="XH6" i="24"/>
  <c r="XI6" i="24"/>
  <c r="XJ6" i="24"/>
  <c r="XK6" i="24"/>
  <c r="XL6" i="24"/>
  <c r="XM6" i="24"/>
  <c r="XN6" i="24"/>
  <c r="XO6" i="24"/>
  <c r="XP6" i="24"/>
  <c r="XQ6" i="24"/>
  <c r="XR6" i="24"/>
  <c r="XS6" i="24"/>
  <c r="XT6" i="24"/>
  <c r="XU6" i="24"/>
  <c r="XV6" i="24"/>
  <c r="XW6" i="24"/>
  <c r="XX6" i="24"/>
  <c r="XY6" i="24"/>
  <c r="XZ6" i="24"/>
  <c r="YA6" i="24"/>
  <c r="YB6" i="24"/>
  <c r="YC6" i="24"/>
  <c r="YD6" i="24"/>
  <c r="YE6" i="24"/>
  <c r="YF6" i="24"/>
  <c r="YG6" i="24"/>
  <c r="YH6" i="24"/>
  <c r="YI6" i="24"/>
  <c r="YJ6" i="24"/>
  <c r="YK6" i="24"/>
  <c r="YL6" i="24"/>
  <c r="YM6" i="24"/>
  <c r="YN6" i="24"/>
  <c r="YO6" i="24"/>
  <c r="YP6" i="24"/>
  <c r="YQ6" i="24"/>
  <c r="YR6" i="24"/>
  <c r="YS6" i="24"/>
  <c r="YT6" i="24"/>
  <c r="YU6" i="24"/>
  <c r="YV6" i="24"/>
  <c r="YW6" i="24"/>
  <c r="YX6" i="24"/>
  <c r="YY6" i="24"/>
  <c r="YZ6" i="24"/>
  <c r="ZA6" i="24"/>
  <c r="ZB6" i="24"/>
  <c r="ZC6" i="24"/>
  <c r="ZD6" i="24"/>
  <c r="ZE6" i="24"/>
  <c r="ZF6" i="24"/>
  <c r="ZG6" i="24"/>
  <c r="ZH6" i="24"/>
  <c r="ZI6" i="24"/>
  <c r="ZJ6" i="24"/>
  <c r="ZK6" i="24"/>
  <c r="ZL6" i="24"/>
  <c r="ZM6" i="24"/>
  <c r="ZN6" i="24"/>
  <c r="ZO6" i="24"/>
  <c r="ZP6" i="24"/>
  <c r="ZQ6" i="24"/>
  <c r="ZR6" i="24"/>
  <c r="ZS6" i="24"/>
  <c r="ZT6" i="24"/>
  <c r="ZU6" i="24"/>
  <c r="ZV6" i="24"/>
  <c r="ZW6" i="24"/>
  <c r="ZX6" i="24"/>
  <c r="ZY6" i="24"/>
  <c r="ZZ6" i="24"/>
  <c r="AAA6" i="24"/>
  <c r="AAB6" i="24"/>
  <c r="AAC6" i="24"/>
  <c r="AAD6" i="24"/>
  <c r="AAE6" i="24"/>
  <c r="AAF6" i="24"/>
  <c r="AAG6" i="24"/>
  <c r="AAH6" i="24"/>
  <c r="AAI6" i="24"/>
  <c r="AAJ6" i="24"/>
  <c r="AAK6" i="24"/>
  <c r="AAL6" i="24"/>
  <c r="AAM6" i="24"/>
  <c r="AAN6" i="24"/>
  <c r="AAO6" i="24"/>
  <c r="AAP6" i="24"/>
  <c r="AAQ6" i="24"/>
  <c r="AAR6" i="24"/>
  <c r="AAS6" i="24"/>
  <c r="AAT6" i="24"/>
  <c r="AAU6" i="24"/>
  <c r="AAV6" i="24"/>
  <c r="AAW6" i="24"/>
  <c r="AAX6" i="24"/>
  <c r="AAY6" i="24"/>
  <c r="AAZ6" i="24"/>
  <c r="ABA6" i="24"/>
  <c r="ABB6" i="24"/>
  <c r="ABC6" i="24"/>
  <c r="ABD6" i="24"/>
  <c r="ABE6" i="24"/>
  <c r="ABF6" i="24"/>
  <c r="ABG6" i="24"/>
  <c r="ABH6" i="24"/>
  <c r="ABI6" i="24"/>
  <c r="ABJ6" i="24"/>
  <c r="ABK6" i="24"/>
  <c r="ABL6" i="24"/>
  <c r="ABM6" i="24"/>
  <c r="ABN6" i="24"/>
  <c r="ABO6" i="24"/>
  <c r="ABP6" i="24"/>
  <c r="ABQ6" i="24"/>
  <c r="ABR6" i="24"/>
  <c r="ABS6" i="24"/>
  <c r="ABT6" i="24"/>
  <c r="ABU6" i="24"/>
  <c r="ABV6" i="24"/>
  <c r="ABW6" i="24"/>
  <c r="ABX6" i="24"/>
  <c r="ABY6" i="24"/>
  <c r="ABZ6" i="24"/>
  <c r="ACA6" i="24"/>
  <c r="ACB6" i="24"/>
  <c r="ACC6" i="24"/>
  <c r="ACD6" i="24"/>
  <c r="ACE6" i="24"/>
  <c r="ACF6" i="24"/>
  <c r="ACG6" i="24"/>
  <c r="ACH6" i="24"/>
  <c r="ACI6" i="24"/>
  <c r="ACJ6" i="24"/>
  <c r="ACK6" i="24"/>
  <c r="ACL6" i="24"/>
  <c r="ACM6" i="24"/>
  <c r="ACN6" i="24"/>
  <c r="ACO6" i="24"/>
  <c r="ACP6" i="24"/>
  <c r="ACQ6" i="24"/>
  <c r="ACR6" i="24"/>
  <c r="ACS6" i="24"/>
  <c r="ACT6" i="24"/>
  <c r="ACU6" i="24"/>
  <c r="ACV6" i="24"/>
  <c r="ACW6" i="24"/>
  <c r="ACX6" i="24"/>
  <c r="ACY6" i="24"/>
  <c r="ACZ6" i="24"/>
  <c r="ADA6" i="24"/>
  <c r="ADB6" i="24"/>
  <c r="ADC6" i="24"/>
  <c r="ADD6" i="24"/>
  <c r="ADE6" i="24"/>
  <c r="ADF6" i="24"/>
  <c r="ADG6" i="24"/>
  <c r="ADH6" i="24"/>
  <c r="ADI6" i="24"/>
  <c r="ADJ6" i="24"/>
  <c r="ADK6" i="24"/>
  <c r="ADL6" i="24"/>
  <c r="ADM6" i="24"/>
  <c r="ADN6" i="24"/>
  <c r="ADO6" i="24"/>
  <c r="ADP6" i="24"/>
  <c r="ADQ6" i="24"/>
  <c r="ADR6" i="24"/>
  <c r="ADS6" i="24"/>
  <c r="ADT6" i="24"/>
  <c r="ADU6" i="24"/>
  <c r="ADV6" i="24"/>
  <c r="ADW6" i="24"/>
  <c r="ADX6" i="24"/>
  <c r="ADY6" i="24"/>
  <c r="ADZ6" i="24"/>
  <c r="AEA6" i="24"/>
  <c r="AEB6" i="24"/>
  <c r="AEC6" i="24"/>
  <c r="AED6" i="24"/>
  <c r="AEE6" i="24"/>
  <c r="AEF6" i="24"/>
  <c r="AEG6" i="24"/>
  <c r="AEH6" i="24"/>
  <c r="AEI6" i="24"/>
  <c r="AEJ6" i="24"/>
  <c r="AEK6" i="24"/>
  <c r="AEL6" i="24"/>
  <c r="AEM6" i="24"/>
  <c r="AEN6" i="24"/>
  <c r="AEO6" i="24"/>
  <c r="AEP6" i="24"/>
  <c r="AEQ6" i="24"/>
  <c r="AER6" i="24"/>
  <c r="AES6" i="24"/>
  <c r="AET6" i="24"/>
  <c r="AEU6" i="24"/>
  <c r="AEV6" i="24"/>
  <c r="AEW6" i="24"/>
  <c r="AEX6" i="24"/>
  <c r="AEY6" i="24"/>
  <c r="AEZ6" i="24"/>
  <c r="AFA6" i="24"/>
  <c r="AFB6" i="24"/>
  <c r="AFC6" i="24"/>
  <c r="AFD6" i="24"/>
  <c r="AFE6" i="24"/>
  <c r="AFF6" i="24"/>
  <c r="AFG6" i="24"/>
  <c r="AFH6" i="24"/>
  <c r="AFI6" i="24"/>
  <c r="AFJ6" i="24"/>
  <c r="AFK6" i="24"/>
  <c r="AFL6" i="24"/>
  <c r="AFM6" i="24"/>
  <c r="AFN6" i="24"/>
  <c r="AFO6" i="24"/>
  <c r="AFP6" i="24"/>
  <c r="AFQ6" i="24"/>
  <c r="AFR6" i="24"/>
  <c r="AFS6" i="24"/>
  <c r="AFT6" i="24"/>
  <c r="AFU6" i="24"/>
  <c r="AFV6" i="24"/>
  <c r="AFW6" i="24"/>
  <c r="AFX6" i="24"/>
  <c r="AFY6" i="24"/>
  <c r="AFZ6" i="24"/>
  <c r="AGA6" i="24"/>
  <c r="AGB6" i="24"/>
  <c r="AGC6" i="24"/>
  <c r="AGD6" i="24"/>
  <c r="AGE6" i="24"/>
  <c r="AGF6" i="24"/>
  <c r="AGG6" i="24"/>
  <c r="AGH6" i="24"/>
  <c r="AGI6" i="24"/>
  <c r="AGJ6" i="24"/>
  <c r="AGK6" i="24"/>
  <c r="AGL6" i="24"/>
  <c r="AGM6" i="24"/>
  <c r="AGN6" i="24"/>
  <c r="AGO6" i="24"/>
  <c r="AGP6" i="24"/>
  <c r="AGQ6" i="24"/>
  <c r="AGR6" i="24"/>
  <c r="AGS6" i="24"/>
  <c r="AGT6" i="24"/>
  <c r="AGU6" i="24"/>
  <c r="AGV6" i="24"/>
  <c r="AGW6" i="24"/>
  <c r="AGX6" i="24"/>
  <c r="AGY6" i="24"/>
  <c r="AGZ6" i="24"/>
  <c r="AHA6" i="24"/>
  <c r="AHB6" i="24"/>
  <c r="AHC6" i="24"/>
  <c r="AHD6" i="24"/>
  <c r="AHE6" i="24"/>
  <c r="AHF6" i="24"/>
  <c r="AHG6" i="24"/>
  <c r="AHH6" i="24"/>
  <c r="AHI6" i="24"/>
  <c r="AHJ6" i="24"/>
  <c r="AHK6" i="24"/>
  <c r="AHL6" i="24"/>
  <c r="AHM6" i="24"/>
  <c r="AHN6" i="24"/>
  <c r="AHO6" i="24"/>
  <c r="AHP6" i="24"/>
  <c r="AHQ6" i="24"/>
  <c r="AHR6" i="24"/>
  <c r="AHS6" i="24"/>
  <c r="AHT6" i="24"/>
  <c r="AHU6" i="24"/>
  <c r="AHV6" i="24"/>
  <c r="AHW6" i="24"/>
  <c r="AHX6" i="24"/>
  <c r="AHY6" i="24"/>
  <c r="AHZ6" i="24"/>
  <c r="AIA6" i="24"/>
  <c r="AIB6" i="24"/>
  <c r="AIC6" i="24"/>
  <c r="AID6" i="24"/>
  <c r="AIE6" i="24"/>
  <c r="AIF6" i="24"/>
  <c r="AIG6" i="24"/>
  <c r="AIH6" i="24"/>
  <c r="AII6" i="24"/>
  <c r="AIJ6" i="24"/>
  <c r="AIK6" i="24"/>
  <c r="AIL6" i="24"/>
  <c r="AIM6" i="24"/>
  <c r="AIN6" i="24"/>
  <c r="AIO6" i="24"/>
  <c r="AIP6" i="24"/>
  <c r="AIQ6" i="24"/>
  <c r="AIR6" i="24"/>
  <c r="AIS6" i="24"/>
  <c r="AIT6" i="24"/>
  <c r="AIU6" i="24"/>
  <c r="AIV6" i="24"/>
  <c r="AIW6" i="24"/>
  <c r="AIX6" i="24"/>
  <c r="AIY6" i="24"/>
  <c r="AIZ6" i="24"/>
  <c r="AJA6" i="24"/>
  <c r="AJB6" i="24"/>
  <c r="AJC6" i="24"/>
  <c r="AJD6" i="24"/>
  <c r="AJE6" i="24"/>
  <c r="AJF6" i="24"/>
  <c r="AJG6" i="24"/>
  <c r="AJH6" i="24"/>
  <c r="AJI6" i="24"/>
  <c r="AJJ6" i="24"/>
  <c r="AJK6" i="24"/>
  <c r="AJL6" i="24"/>
  <c r="AJM6" i="24"/>
  <c r="AJN6" i="24"/>
  <c r="AJO6" i="24"/>
  <c r="AJP6" i="24"/>
  <c r="AJQ6" i="24"/>
  <c r="AJR6" i="24"/>
  <c r="AJS6" i="24"/>
  <c r="AJT6" i="24"/>
  <c r="AJU6" i="24"/>
  <c r="AJV6" i="24"/>
  <c r="AJW6" i="24"/>
  <c r="AJX6" i="24"/>
  <c r="AJY6" i="24"/>
  <c r="AJZ6" i="24"/>
  <c r="AKA6" i="24"/>
  <c r="AKB6" i="24"/>
  <c r="AKC6" i="24"/>
  <c r="AKD6" i="24"/>
  <c r="AKE6" i="24"/>
  <c r="AKF6" i="24"/>
  <c r="AKG6" i="24"/>
  <c r="AKH6" i="24"/>
  <c r="AKI6" i="24"/>
  <c r="AKJ6" i="24"/>
  <c r="AKK6" i="24"/>
  <c r="AKL6" i="24"/>
  <c r="AKM6" i="24"/>
  <c r="AKN6" i="24"/>
  <c r="AKO6" i="24"/>
  <c r="AKP6" i="24"/>
  <c r="AKQ6" i="24"/>
  <c r="AKR6" i="24"/>
  <c r="AKS6" i="24"/>
  <c r="AKT6" i="24"/>
  <c r="AKU6" i="24"/>
  <c r="AKV6" i="24"/>
  <c r="AKW6" i="24"/>
  <c r="AKX6" i="24"/>
  <c r="AKY6" i="24"/>
  <c r="AKZ6" i="24"/>
  <c r="ALA6" i="24"/>
  <c r="ALB6" i="24"/>
  <c r="ALC6" i="24"/>
  <c r="ALD6" i="24"/>
  <c r="ALE6" i="24"/>
  <c r="ALF6" i="24"/>
  <c r="ALG6" i="24"/>
  <c r="ALH6" i="24"/>
  <c r="ALI6" i="24"/>
  <c r="ALJ6" i="24"/>
  <c r="ALK6" i="24"/>
  <c r="ALL6" i="24"/>
  <c r="ALM6" i="24"/>
  <c r="ALN6" i="24"/>
  <c r="ALO6" i="24"/>
  <c r="ALP6" i="24"/>
  <c r="ALQ6" i="24"/>
  <c r="ALR6" i="24"/>
  <c r="ALS6" i="24"/>
  <c r="ALT6" i="24"/>
  <c r="ALU6" i="24"/>
  <c r="ALV6" i="24"/>
  <c r="ALW6" i="24"/>
  <c r="ALX6" i="24"/>
  <c r="ALY6" i="24"/>
  <c r="ALZ6" i="24"/>
  <c r="AMA6" i="24"/>
  <c r="AMB6" i="24"/>
  <c r="AMC6" i="24"/>
  <c r="AMD6" i="24"/>
  <c r="AME6" i="24"/>
  <c r="AMF6" i="24"/>
  <c r="AMG6" i="24"/>
  <c r="AMH6" i="24"/>
  <c r="AMI6" i="24"/>
  <c r="AMJ6" i="24"/>
  <c r="AMK6" i="24"/>
  <c r="AML6" i="24"/>
  <c r="AMM6" i="24"/>
  <c r="AMN6" i="24"/>
  <c r="AMO6" i="24"/>
  <c r="AMP6" i="24"/>
  <c r="AMQ6" i="24"/>
  <c r="AMR6" i="24"/>
  <c r="AMS6" i="24"/>
  <c r="AMT6" i="24"/>
  <c r="AMU6" i="24"/>
  <c r="AMV6" i="24"/>
  <c r="AMW6" i="24"/>
  <c r="AMX6" i="24"/>
  <c r="AMY6" i="24"/>
  <c r="AMZ6" i="24"/>
  <c r="ANA6" i="24"/>
  <c r="ANB6" i="24"/>
  <c r="ANC6" i="24"/>
  <c r="AND6" i="24"/>
  <c r="ANE6" i="24"/>
  <c r="ANF6" i="24"/>
  <c r="ANG6" i="24"/>
  <c r="ANH6" i="24"/>
  <c r="ANI6" i="24"/>
  <c r="ANJ6" i="24"/>
  <c r="ANK6" i="24"/>
  <c r="ANL6" i="24"/>
  <c r="ANM6" i="24"/>
  <c r="ANN6" i="24"/>
  <c r="ANO6" i="24"/>
  <c r="ANP6" i="24"/>
  <c r="ANQ6" i="24"/>
  <c r="ANR6" i="24"/>
  <c r="ANS6" i="24"/>
  <c r="ANT6" i="24"/>
  <c r="ANU6" i="24"/>
  <c r="ANV6" i="24"/>
  <c r="ANW6" i="24"/>
  <c r="ANX6" i="24"/>
  <c r="ANY6" i="24"/>
  <c r="ANZ6" i="24"/>
  <c r="AOA6" i="24"/>
  <c r="AOB6" i="24"/>
  <c r="AOC6" i="24"/>
  <c r="AOD6" i="24"/>
  <c r="AOE6" i="24"/>
  <c r="AOF6" i="24"/>
  <c r="AOG6" i="24"/>
  <c r="AOH6" i="24"/>
  <c r="AOI6" i="24"/>
  <c r="AOJ6" i="24"/>
  <c r="AOK6" i="24"/>
  <c r="AOL6" i="24"/>
  <c r="AOM6" i="24"/>
  <c r="AON6" i="24"/>
  <c r="AOO6" i="24"/>
  <c r="AOP6" i="24"/>
  <c r="AOQ6" i="24"/>
  <c r="AOR6" i="24"/>
  <c r="AOS6" i="24"/>
  <c r="AOT6" i="24"/>
  <c r="AOU6" i="24"/>
  <c r="AOV6" i="24"/>
  <c r="AOW6" i="24"/>
  <c r="AOX6" i="24"/>
  <c r="AOY6" i="24"/>
  <c r="AOZ6" i="24"/>
  <c r="APA6" i="24"/>
  <c r="APB6" i="24"/>
  <c r="APC6" i="24"/>
  <c r="APD6" i="24"/>
  <c r="APE6" i="24"/>
  <c r="APF6" i="24"/>
  <c r="APG6" i="24"/>
  <c r="APH6" i="24"/>
  <c r="API6" i="24"/>
  <c r="APJ6" i="24"/>
  <c r="APK6" i="24"/>
  <c r="APL6" i="24"/>
  <c r="APM6" i="24"/>
  <c r="APN6" i="24"/>
  <c r="APO6" i="24"/>
  <c r="APP6" i="24"/>
  <c r="APQ6" i="24"/>
  <c r="APR6" i="24"/>
  <c r="APS6" i="24"/>
  <c r="APT6" i="24"/>
  <c r="APU6" i="24"/>
  <c r="APV6" i="24"/>
  <c r="APW6" i="24"/>
  <c r="APX6" i="24"/>
  <c r="APY6" i="24"/>
  <c r="APZ6" i="24"/>
  <c r="AQA6" i="24"/>
  <c r="AQB6" i="24"/>
  <c r="AQC6" i="24"/>
  <c r="AQD6" i="24"/>
  <c r="AQE6" i="24"/>
  <c r="AQF6" i="24"/>
  <c r="AQG6" i="24"/>
  <c r="AQH6" i="24"/>
  <c r="AQI6" i="24"/>
  <c r="AQJ6" i="24"/>
  <c r="AQK6" i="24"/>
  <c r="AQL6" i="24"/>
  <c r="AQM6" i="24"/>
  <c r="AQN6" i="24"/>
  <c r="AQO6" i="24"/>
  <c r="AQP6" i="24"/>
  <c r="AQQ6" i="24"/>
  <c r="AQR6" i="24"/>
  <c r="AQS6" i="24"/>
  <c r="AQT6" i="24"/>
  <c r="AQU6" i="24"/>
  <c r="AQV6" i="24"/>
  <c r="AQW6" i="24"/>
  <c r="AQX6" i="24"/>
  <c r="AQY6" i="24"/>
  <c r="AQZ6" i="24"/>
  <c r="ARA6" i="24"/>
  <c r="ARB6" i="24"/>
  <c r="ARC6" i="24"/>
  <c r="ARD6" i="24"/>
  <c r="ARE6" i="24"/>
  <c r="ARF6" i="24"/>
  <c r="ARG6" i="24"/>
  <c r="ARH6" i="24"/>
  <c r="ARI6" i="24"/>
  <c r="ARJ6" i="24"/>
  <c r="ARK6" i="24"/>
  <c r="ARL6" i="24"/>
  <c r="ARM6" i="24"/>
  <c r="ARN6" i="24"/>
  <c r="ARO6" i="24"/>
  <c r="ARP6" i="24"/>
  <c r="ARQ6" i="24"/>
  <c r="ARR6" i="24"/>
  <c r="ARS6" i="24"/>
  <c r="ART6" i="24"/>
  <c r="ARU6" i="24"/>
  <c r="ARV6" i="24"/>
  <c r="ARW6" i="24"/>
  <c r="ARX6" i="24"/>
  <c r="ARY6" i="24"/>
  <c r="ARZ6" i="24"/>
  <c r="ASA6" i="24"/>
  <c r="ASB6" i="24"/>
  <c r="ASC6" i="24"/>
  <c r="ASD6" i="24"/>
  <c r="ASE6" i="24"/>
  <c r="ASF6" i="24"/>
  <c r="ASG6" i="24"/>
  <c r="ASH6" i="24"/>
  <c r="ASI6" i="24"/>
  <c r="ASJ6" i="24"/>
  <c r="ASK6" i="24"/>
  <c r="ASL6" i="24"/>
  <c r="ASM6" i="24"/>
  <c r="ASN6" i="24"/>
  <c r="ASO6" i="24"/>
  <c r="ASP6" i="24"/>
  <c r="ASQ6" i="24"/>
  <c r="ASR6" i="24"/>
  <c r="ASS6" i="24"/>
  <c r="AST6" i="24"/>
  <c r="ASU6" i="24"/>
  <c r="ASV6" i="24"/>
  <c r="ASW6" i="24"/>
  <c r="ASX6" i="24"/>
  <c r="ASY6" i="24"/>
  <c r="ASZ6" i="24"/>
  <c r="ATA6" i="24"/>
  <c r="ATB6" i="24"/>
  <c r="ATC6" i="24"/>
  <c r="ATD6" i="24"/>
  <c r="ATE6" i="24"/>
  <c r="ATF6" i="24"/>
  <c r="ATG6" i="24"/>
  <c r="ATH6" i="24"/>
  <c r="ATI6" i="24"/>
  <c r="ATJ6" i="24"/>
  <c r="ATK6" i="24"/>
  <c r="ATL6" i="24"/>
  <c r="ATM6" i="24"/>
  <c r="ATN6" i="24"/>
  <c r="ATO6" i="24"/>
  <c r="ATP6" i="24"/>
  <c r="ATQ6" i="24"/>
  <c r="ATR6" i="24"/>
  <c r="ATS6" i="24"/>
  <c r="ATT6" i="24"/>
  <c r="ATU6" i="24"/>
  <c r="ATV6" i="24"/>
  <c r="ATW6" i="24"/>
  <c r="ATX6" i="24"/>
  <c r="ATY6" i="24"/>
  <c r="ATZ6" i="24"/>
  <c r="AUA6" i="24"/>
  <c r="AUB6" i="24"/>
  <c r="AUC6" i="24"/>
  <c r="AUD6" i="24"/>
  <c r="AUE6" i="24"/>
  <c r="AUF6" i="24"/>
  <c r="AUG6" i="24"/>
  <c r="AUH6" i="24"/>
  <c r="AUI6" i="24"/>
  <c r="AUJ6" i="24"/>
  <c r="AUK6" i="24"/>
  <c r="AUL6" i="24"/>
  <c r="AUM6" i="24"/>
  <c r="AUN6" i="24"/>
  <c r="AUO6" i="24"/>
  <c r="AUP6" i="24"/>
  <c r="AUQ6" i="24"/>
  <c r="AUR6" i="24"/>
  <c r="AUS6" i="24"/>
  <c r="AUT6" i="24"/>
  <c r="AUU6" i="24"/>
  <c r="AUV6" i="24"/>
  <c r="AUW6" i="24"/>
  <c r="AUX6" i="24"/>
  <c r="AUY6" i="24"/>
  <c r="AUZ6" i="24"/>
  <c r="AVA6" i="24"/>
  <c r="AVB6" i="24"/>
  <c r="AVC6" i="24"/>
  <c r="AVD6" i="24"/>
  <c r="AVE6" i="24"/>
  <c r="AVF6" i="24"/>
  <c r="AVG6" i="24"/>
  <c r="AVH6" i="24"/>
  <c r="AVI6" i="24"/>
  <c r="AVJ6" i="24"/>
  <c r="AVK6" i="24"/>
  <c r="AVL6" i="24"/>
  <c r="AVM6" i="24"/>
  <c r="AVN6" i="24"/>
  <c r="AVO6" i="24"/>
  <c r="AVP6" i="24"/>
  <c r="AVQ6" i="24"/>
  <c r="AVR6" i="24"/>
  <c r="AVS6" i="24"/>
  <c r="AVT6" i="24"/>
  <c r="AVU6" i="24"/>
  <c r="AVV6" i="24"/>
  <c r="AVW6" i="24"/>
  <c r="AVX6" i="24"/>
  <c r="AVY6" i="24"/>
  <c r="AVZ6" i="24"/>
  <c r="AWA6" i="24"/>
  <c r="AWB6" i="24"/>
  <c r="AWC6" i="24"/>
  <c r="AWD6" i="24"/>
  <c r="AWE6" i="24"/>
  <c r="AWF6" i="24"/>
  <c r="AWG6" i="24"/>
  <c r="AWH6" i="24"/>
  <c r="AWI6" i="24"/>
  <c r="AWJ6" i="24"/>
  <c r="AWK6" i="24"/>
  <c r="AWL6" i="24"/>
  <c r="AWM6" i="24"/>
  <c r="AWN6" i="24"/>
  <c r="AWO6" i="24"/>
  <c r="AWP6" i="24"/>
  <c r="AWQ6" i="24"/>
  <c r="AWR6" i="24"/>
  <c r="AWS6" i="24"/>
  <c r="AWT6" i="24"/>
  <c r="AWU6" i="24"/>
  <c r="AWV6" i="24"/>
  <c r="AWW6" i="24"/>
  <c r="AWX6" i="24"/>
  <c r="AWY6" i="24"/>
  <c r="AWZ6" i="24"/>
  <c r="AXA6" i="24"/>
  <c r="AXB6" i="24"/>
  <c r="AXC6" i="24"/>
  <c r="AXD6" i="24"/>
  <c r="AXE6" i="24"/>
  <c r="AXF6" i="24"/>
  <c r="AXG6" i="24"/>
  <c r="AXH6" i="24"/>
  <c r="AXI6" i="24"/>
  <c r="AXJ6" i="24"/>
  <c r="AXK6" i="24"/>
  <c r="AXL6" i="24"/>
  <c r="AXM6" i="24"/>
  <c r="AXN6" i="24"/>
  <c r="AXO6" i="24"/>
  <c r="AXP6" i="24"/>
  <c r="AXQ6" i="24"/>
  <c r="AXR6" i="24"/>
  <c r="AXS6" i="24"/>
  <c r="AXT6" i="24"/>
  <c r="AXU6" i="24"/>
  <c r="AXV6" i="24"/>
  <c r="AXW6" i="24"/>
  <c r="AXX6" i="24"/>
  <c r="AXY6" i="24"/>
  <c r="AXZ6" i="24"/>
  <c r="AYA6" i="24"/>
  <c r="AYB6" i="24"/>
  <c r="AYC6" i="24"/>
  <c r="AYD6" i="24"/>
  <c r="AYE6" i="24"/>
  <c r="AYF6" i="24"/>
  <c r="AYG6" i="24"/>
  <c r="AYH6" i="24"/>
  <c r="AYI6" i="24"/>
  <c r="AYJ6" i="24"/>
  <c r="AYK6" i="24"/>
  <c r="AYL6" i="24"/>
  <c r="AYM6" i="24"/>
  <c r="AYN6" i="24"/>
  <c r="AYO6" i="24"/>
  <c r="AYP6" i="24"/>
  <c r="AYQ6" i="24"/>
  <c r="AYR6" i="24"/>
  <c r="AYS6" i="24"/>
  <c r="AYT6" i="24"/>
  <c r="AYU6" i="24"/>
  <c r="AYV6" i="24"/>
  <c r="AYW6" i="24"/>
  <c r="AYX6" i="24"/>
  <c r="AYY6" i="24"/>
  <c r="AYZ6" i="24"/>
  <c r="AZA6" i="24"/>
  <c r="AZB6" i="24"/>
  <c r="AZC6" i="24"/>
  <c r="AZD6" i="24"/>
  <c r="AZE6" i="24"/>
  <c r="AZF6" i="24"/>
  <c r="AZG6" i="24"/>
  <c r="AZH6" i="24"/>
  <c r="AZI6" i="24"/>
  <c r="AZJ6" i="24"/>
  <c r="AZK6" i="24"/>
  <c r="AZL6" i="24"/>
  <c r="AZM6" i="24"/>
  <c r="AZN6" i="24"/>
  <c r="AZO6" i="24"/>
  <c r="AZP6" i="24"/>
  <c r="AZQ6" i="24"/>
  <c r="AZR6" i="24"/>
  <c r="AZS6" i="24"/>
  <c r="AZT6" i="24"/>
  <c r="AZU6" i="24"/>
  <c r="AZV6" i="24"/>
  <c r="AZW6" i="24"/>
  <c r="AZX6" i="24"/>
  <c r="AZY6" i="24"/>
  <c r="AZZ6" i="24"/>
  <c r="BAA6" i="24"/>
  <c r="BAB6" i="24"/>
  <c r="BAC6" i="24"/>
  <c r="BAD6" i="24"/>
  <c r="BAE6" i="24"/>
  <c r="BAF6" i="24"/>
  <c r="BAG6" i="24"/>
  <c r="BAH6" i="24"/>
  <c r="BAI6" i="24"/>
  <c r="BAJ6" i="24"/>
  <c r="BAK6" i="24"/>
  <c r="BAL6" i="24"/>
  <c r="BAM6" i="24"/>
  <c r="BAN6" i="24"/>
  <c r="BAO6" i="24"/>
  <c r="BAP6" i="24"/>
  <c r="BAQ6" i="24"/>
  <c r="BAR6" i="24"/>
  <c r="BAS6" i="24"/>
  <c r="BAT6" i="24"/>
  <c r="BAU6" i="24"/>
  <c r="BAV6" i="24"/>
  <c r="BAW6" i="24"/>
  <c r="BAX6" i="24"/>
  <c r="BAY6" i="24"/>
  <c r="BAZ6" i="24"/>
  <c r="BBA6" i="24"/>
  <c r="BBB6" i="24"/>
  <c r="BBC6" i="24"/>
  <c r="BBD6" i="24"/>
  <c r="BBE6" i="24"/>
  <c r="BBF6" i="24"/>
  <c r="BBG6" i="24"/>
  <c r="BBH6" i="24"/>
  <c r="BBI6" i="24"/>
  <c r="BBJ6" i="24"/>
  <c r="BBK6" i="24"/>
  <c r="BBL6" i="24"/>
  <c r="BBM6" i="24"/>
  <c r="BBN6" i="24"/>
  <c r="BBO6" i="24"/>
  <c r="BBP6" i="24"/>
  <c r="BBQ6" i="24"/>
  <c r="BBR6" i="24"/>
  <c r="BBS6" i="24"/>
  <c r="BBT6" i="24"/>
  <c r="BBU6" i="24"/>
  <c r="BBV6" i="24"/>
  <c r="BBW6" i="24"/>
  <c r="BBX6" i="24"/>
  <c r="BBY6" i="24"/>
  <c r="BBZ6" i="24"/>
  <c r="BCA6" i="24"/>
  <c r="BCB6" i="24"/>
  <c r="BCC6" i="24"/>
  <c r="BCD6" i="24"/>
  <c r="BCE6" i="24"/>
  <c r="BCF6" i="24"/>
  <c r="BCG6" i="24"/>
  <c r="BCH6" i="24"/>
  <c r="BCI6" i="24"/>
  <c r="BCJ6" i="24"/>
  <c r="BCK6" i="24"/>
  <c r="BCL6" i="24"/>
  <c r="BCM6" i="24"/>
  <c r="BCN6" i="24"/>
  <c r="BCO6" i="24"/>
  <c r="BCP6" i="24"/>
  <c r="BCQ6" i="24"/>
  <c r="BCR6" i="24"/>
  <c r="BCS6" i="24"/>
  <c r="BCT6" i="24"/>
  <c r="BCU6" i="24"/>
  <c r="BCV6" i="24"/>
  <c r="BCW6" i="24"/>
  <c r="BCX6" i="24"/>
  <c r="BCY6" i="24"/>
  <c r="BCZ6" i="24"/>
  <c r="BDA6" i="24"/>
  <c r="BDB6" i="24"/>
  <c r="BDC6" i="24"/>
  <c r="BDD6" i="24"/>
  <c r="BDE6" i="24"/>
  <c r="BDF6" i="24"/>
  <c r="BDG6" i="24"/>
  <c r="BDH6" i="24"/>
  <c r="BDI6" i="24"/>
  <c r="BDJ6" i="24"/>
  <c r="BDK6" i="24"/>
  <c r="BDL6" i="24"/>
  <c r="BDM6" i="24"/>
  <c r="BDN6" i="24"/>
  <c r="BDO6" i="24"/>
  <c r="BDP6" i="24"/>
  <c r="BDQ6" i="24"/>
  <c r="BDR6" i="24"/>
  <c r="BDS6" i="24"/>
  <c r="BDT6" i="24"/>
  <c r="BDU6" i="24"/>
  <c r="BDV6" i="24"/>
  <c r="BDW6" i="24"/>
  <c r="BDX6" i="24"/>
  <c r="BDY6" i="24"/>
  <c r="BDZ6" i="24"/>
  <c r="BEA6" i="24"/>
  <c r="BEB6" i="24"/>
  <c r="BEC6" i="24"/>
  <c r="BED6" i="24"/>
  <c r="BEE6" i="24"/>
  <c r="BEF6" i="24"/>
  <c r="BEG6" i="24"/>
  <c r="BEH6" i="24"/>
  <c r="BEI6" i="24"/>
  <c r="BEJ6" i="24"/>
  <c r="BEK6" i="24"/>
  <c r="BEL6" i="24"/>
  <c r="BEM6" i="24"/>
  <c r="BEN6" i="24"/>
  <c r="BEO6" i="24"/>
  <c r="BEP6" i="24"/>
  <c r="BEQ6" i="24"/>
  <c r="BER6" i="24"/>
  <c r="BES6" i="24"/>
  <c r="BET6" i="24"/>
  <c r="BEU6" i="24"/>
  <c r="BEV6" i="24"/>
  <c r="BEW6" i="24"/>
  <c r="BEX6" i="24"/>
  <c r="BEY6" i="24"/>
  <c r="BEZ6" i="24"/>
  <c r="BFA6" i="24"/>
  <c r="BFB6" i="24"/>
  <c r="BFC6" i="24"/>
  <c r="BFD6" i="24"/>
  <c r="BFE6" i="24"/>
  <c r="BFF6" i="24"/>
  <c r="BFG6" i="24"/>
  <c r="BFH6" i="24"/>
  <c r="BFI6" i="24"/>
  <c r="BFJ6" i="24"/>
  <c r="BFK6" i="24"/>
  <c r="BFL6" i="24"/>
  <c r="BFM6" i="24"/>
  <c r="BFN6" i="24"/>
  <c r="BFO6" i="24"/>
  <c r="BFP6" i="24"/>
  <c r="BFQ6" i="24"/>
  <c r="BFR6" i="24"/>
  <c r="BFS6" i="24"/>
  <c r="BFT6" i="24"/>
  <c r="BFU6" i="24"/>
  <c r="BFV6" i="24"/>
  <c r="BFW6" i="24"/>
  <c r="BFX6" i="24"/>
  <c r="BFY6" i="24"/>
  <c r="BFZ6" i="24"/>
  <c r="BGA6" i="24"/>
  <c r="BGB6" i="24"/>
  <c r="BGC6" i="24"/>
  <c r="BGD6" i="24"/>
  <c r="BGE6" i="24"/>
  <c r="BGF6" i="24"/>
  <c r="BGG6" i="24"/>
  <c r="BGH6" i="24"/>
  <c r="BGI6" i="24"/>
  <c r="BGJ6" i="24"/>
  <c r="BGK6" i="24"/>
  <c r="BGL6" i="24"/>
  <c r="BGM6" i="24"/>
  <c r="BGN6" i="24"/>
  <c r="BGO6" i="24"/>
  <c r="BGP6" i="24"/>
  <c r="BGQ6" i="24"/>
  <c r="BGR6" i="24"/>
  <c r="BGS6" i="24"/>
  <c r="BGT6" i="24"/>
  <c r="BGU6" i="24"/>
  <c r="BGV6" i="24"/>
  <c r="BGW6" i="24"/>
  <c r="BGX6" i="24"/>
  <c r="BGY6" i="24"/>
  <c r="BGZ6" i="24"/>
  <c r="BHA6" i="24"/>
  <c r="BHB6" i="24"/>
  <c r="BHC6" i="24"/>
  <c r="BHD6" i="24"/>
  <c r="BHE6" i="24"/>
  <c r="BHF6" i="24"/>
  <c r="BHG6" i="24"/>
  <c r="BHH6" i="24"/>
  <c r="BHI6" i="24"/>
  <c r="BHJ6" i="24"/>
  <c r="BHK6" i="24"/>
  <c r="BHL6" i="24"/>
  <c r="BHM6" i="24"/>
  <c r="BHN6" i="24"/>
  <c r="BHO6" i="24"/>
  <c r="BHP6" i="24"/>
  <c r="BHQ6" i="24"/>
  <c r="BHR6" i="24"/>
  <c r="BHS6" i="24"/>
  <c r="BHT6" i="24"/>
  <c r="BHU6" i="24"/>
  <c r="BHV6" i="24"/>
  <c r="BHW6" i="24"/>
  <c r="BHX6" i="24"/>
  <c r="BHY6" i="24"/>
  <c r="BHZ6" i="24"/>
  <c r="BIA6" i="24"/>
  <c r="BIB6" i="24"/>
  <c r="BIC6" i="24"/>
  <c r="BID6" i="24"/>
  <c r="BIE6" i="24"/>
  <c r="BIF6" i="24"/>
  <c r="BIG6" i="24"/>
  <c r="BIH6" i="24"/>
  <c r="BII6" i="24"/>
  <c r="BIJ6" i="24"/>
  <c r="BIK6" i="24"/>
  <c r="BIL6" i="24"/>
  <c r="BIM6" i="24"/>
  <c r="BIN6" i="24"/>
  <c r="BIO6" i="24"/>
  <c r="BIP6" i="24"/>
  <c r="BIQ6" i="24"/>
  <c r="BIR6" i="24"/>
  <c r="BIS6" i="24"/>
  <c r="BIT6" i="24"/>
  <c r="BIU6" i="24"/>
  <c r="BIV6" i="24"/>
  <c r="BIW6" i="24"/>
  <c r="BIX6" i="24"/>
  <c r="BIY6" i="24"/>
  <c r="BIZ6" i="24"/>
  <c r="BJA6" i="24"/>
  <c r="BJB6" i="24"/>
  <c r="BJC6" i="24"/>
  <c r="BJD6" i="24"/>
  <c r="BJE6" i="24"/>
  <c r="BJF6" i="24"/>
  <c r="BJG6" i="24"/>
  <c r="BJH6" i="24"/>
  <c r="BJI6" i="24"/>
  <c r="BJJ6" i="24"/>
  <c r="BJK6" i="24"/>
  <c r="BJL6" i="24"/>
  <c r="BJM6" i="24"/>
  <c r="BJN6" i="24"/>
  <c r="BJO6" i="24"/>
  <c r="BJP6" i="24"/>
  <c r="BJQ6" i="24"/>
  <c r="BJR6" i="24"/>
  <c r="BJS6" i="24"/>
  <c r="BJT6" i="24"/>
  <c r="BJU6" i="24"/>
  <c r="BJV6" i="24"/>
  <c r="BJW6" i="24"/>
  <c r="BJX6" i="24"/>
  <c r="BJY6" i="24"/>
  <c r="BJZ6" i="24"/>
  <c r="BKA6" i="24"/>
  <c r="BKB6" i="24"/>
  <c r="BKC6" i="24"/>
  <c r="BKD6" i="24"/>
  <c r="BKE6" i="24"/>
  <c r="BKF6" i="24"/>
  <c r="BKG6" i="24"/>
  <c r="BKH6" i="24"/>
  <c r="BKI6" i="24"/>
  <c r="BKJ6" i="24"/>
  <c r="BKK6" i="24"/>
  <c r="BKL6" i="24"/>
  <c r="BKM6" i="24"/>
  <c r="BKN6" i="24"/>
  <c r="BKO6" i="24"/>
  <c r="BKP6" i="24"/>
  <c r="BKQ6" i="24"/>
  <c r="BKR6" i="24"/>
  <c r="BKS6" i="24"/>
  <c r="BKT6" i="24"/>
  <c r="BKU6" i="24"/>
  <c r="BKV6" i="24"/>
  <c r="BKW6" i="24"/>
  <c r="BKX6" i="24"/>
  <c r="BKY6" i="24"/>
  <c r="BKZ6" i="24"/>
  <c r="BLA6" i="24"/>
  <c r="BLB6" i="24"/>
  <c r="BLC6" i="24"/>
  <c r="BLD6" i="24"/>
  <c r="BLE6" i="24"/>
  <c r="BLF6" i="24"/>
  <c r="BLG6" i="24"/>
  <c r="BLH6" i="24"/>
  <c r="BLI6" i="24"/>
  <c r="BLJ6" i="24"/>
  <c r="BLK6" i="24"/>
  <c r="BLL6" i="24"/>
  <c r="BLM6" i="24"/>
  <c r="BLN6" i="24"/>
  <c r="BLO6" i="24"/>
  <c r="BLP6" i="24"/>
  <c r="BLQ6" i="24"/>
  <c r="BLR6" i="24"/>
  <c r="BLS6" i="24"/>
  <c r="BLT6" i="24"/>
  <c r="BLU6" i="24"/>
  <c r="BLV6" i="24"/>
  <c r="BLW6" i="24"/>
  <c r="BLX6" i="24"/>
  <c r="BLY6" i="24"/>
  <c r="BLZ6" i="24"/>
  <c r="BMA6" i="24"/>
  <c r="BMB6" i="24"/>
  <c r="BMC6" i="24"/>
  <c r="BMD6" i="24"/>
  <c r="BME6" i="24"/>
  <c r="BMF6" i="24"/>
  <c r="BMG6" i="24"/>
  <c r="BMH6" i="24"/>
  <c r="BMI6" i="24"/>
  <c r="BMJ6" i="24"/>
  <c r="BMK6" i="24"/>
  <c r="BML6" i="24"/>
  <c r="BMM6" i="24"/>
  <c r="BMN6" i="24"/>
  <c r="BMO6" i="24"/>
  <c r="BMP6" i="24"/>
  <c r="BMQ6" i="24"/>
  <c r="BMR6" i="24"/>
  <c r="BMS6" i="24"/>
  <c r="BMT6" i="24"/>
  <c r="BMU6" i="24"/>
  <c r="BMV6" i="24"/>
  <c r="BMW6" i="24"/>
  <c r="BMX6" i="24"/>
  <c r="BMY6" i="24"/>
  <c r="BMZ6" i="24"/>
  <c r="BNA6" i="24"/>
  <c r="BNB6" i="24"/>
  <c r="BNC6" i="24"/>
  <c r="BND6" i="24"/>
  <c r="BNE6" i="24"/>
  <c r="BNF6" i="24"/>
  <c r="BNG6" i="24"/>
  <c r="BNH6" i="24"/>
  <c r="BNI6" i="24"/>
  <c r="BNJ6" i="24"/>
  <c r="BNK6" i="24"/>
  <c r="BNL6" i="24"/>
  <c r="BNM6" i="24"/>
  <c r="BNN6" i="24"/>
  <c r="BNO6" i="24"/>
  <c r="BNP6" i="24"/>
  <c r="BNQ6" i="24"/>
  <c r="BNR6" i="24"/>
  <c r="BNS6" i="24"/>
  <c r="BNT6" i="24"/>
  <c r="BNU6" i="24"/>
  <c r="BNV6" i="24"/>
  <c r="BNW6" i="24"/>
  <c r="BNX6" i="24"/>
  <c r="BNY6" i="24"/>
  <c r="BNZ6" i="24"/>
  <c r="BOA6" i="24"/>
  <c r="BOB6" i="24"/>
  <c r="BOC6" i="24"/>
  <c r="BOD6" i="24"/>
  <c r="BOE6" i="24"/>
  <c r="BOF6" i="24"/>
  <c r="BOG6" i="24"/>
  <c r="BOH6" i="24"/>
  <c r="BOI6" i="24"/>
  <c r="BOJ6" i="24"/>
  <c r="BOK6" i="24"/>
  <c r="BOL6" i="24"/>
  <c r="BOM6" i="24"/>
  <c r="BON6" i="24"/>
  <c r="BOO6" i="24"/>
  <c r="BOP6" i="24"/>
  <c r="BOQ6" i="24"/>
  <c r="BOR6" i="24"/>
  <c r="BOS6" i="24"/>
  <c r="BOT6" i="24"/>
  <c r="BOU6" i="24"/>
  <c r="BOV6" i="24"/>
  <c r="BOW6" i="24"/>
  <c r="BOX6" i="24"/>
  <c r="BOY6" i="24"/>
  <c r="BOZ6" i="24"/>
  <c r="BPA6" i="24"/>
  <c r="BPB6" i="24"/>
  <c r="BPC6" i="24"/>
  <c r="BPD6" i="24"/>
  <c r="BPE6" i="24"/>
  <c r="BPF6" i="24"/>
  <c r="BPG6" i="24"/>
  <c r="BPH6" i="24"/>
  <c r="BPI6" i="24"/>
  <c r="BPJ6" i="24"/>
  <c r="BPK6" i="24"/>
  <c r="BPL6" i="24"/>
  <c r="BPM6" i="24"/>
  <c r="BPN6" i="24"/>
  <c r="BPO6" i="24"/>
  <c r="BPP6" i="24"/>
  <c r="BPQ6" i="24"/>
  <c r="BPR6" i="24"/>
  <c r="BPS6" i="24"/>
  <c r="BPT6" i="24"/>
  <c r="BPU6" i="24"/>
  <c r="BPV6" i="24"/>
  <c r="BPW6" i="24"/>
  <c r="BPX6" i="24"/>
  <c r="BPY6" i="24"/>
  <c r="BPZ6" i="24"/>
  <c r="BQA6" i="24"/>
  <c r="BQB6" i="24"/>
  <c r="BQC6" i="24"/>
  <c r="BQD6" i="24"/>
  <c r="BQE6" i="24"/>
  <c r="BQF6" i="24"/>
  <c r="BQG6" i="24"/>
  <c r="BQH6" i="24"/>
  <c r="BQI6" i="24"/>
  <c r="BQJ6" i="24"/>
  <c r="BQK6" i="24"/>
  <c r="BQL6" i="24"/>
  <c r="BQM6" i="24"/>
  <c r="BQN6" i="24"/>
  <c r="BQO6" i="24"/>
  <c r="BQP6" i="24"/>
  <c r="BQQ6" i="24"/>
  <c r="BQR6" i="24"/>
  <c r="BQS6" i="24"/>
  <c r="BQT6" i="24"/>
  <c r="BQU6" i="24"/>
  <c r="BQV6" i="24"/>
  <c r="BQW6" i="24"/>
  <c r="BQX6" i="24"/>
  <c r="BQY6" i="24"/>
  <c r="BQZ6" i="24"/>
  <c r="BRA6" i="24"/>
  <c r="BRB6" i="24"/>
  <c r="BRC6" i="24"/>
  <c r="BRD6" i="24"/>
  <c r="BRE6" i="24"/>
  <c r="BRF6" i="24"/>
  <c r="BRG6" i="24"/>
  <c r="BRH6" i="24"/>
  <c r="BRI6" i="24"/>
  <c r="BRJ6" i="24"/>
  <c r="BRK6" i="24"/>
  <c r="BRL6" i="24"/>
  <c r="BRM6" i="24"/>
  <c r="BRN6" i="24"/>
  <c r="BRO6" i="24"/>
  <c r="BRP6" i="24"/>
  <c r="BRQ6" i="24"/>
  <c r="BRR6" i="24"/>
  <c r="BRS6" i="24"/>
  <c r="BRT6" i="24"/>
  <c r="BRU6" i="24"/>
  <c r="BRV6" i="24"/>
  <c r="BRW6" i="24"/>
  <c r="BRX6" i="24"/>
  <c r="BRY6" i="24"/>
  <c r="BRZ6" i="24"/>
  <c r="BSA6" i="24"/>
  <c r="BSB6" i="24"/>
  <c r="BSC6" i="24"/>
  <c r="BSD6" i="24"/>
  <c r="BSE6" i="24"/>
  <c r="BSF6" i="24"/>
  <c r="BSG6" i="24"/>
  <c r="BSH6" i="24"/>
  <c r="BSI6" i="24"/>
  <c r="BSJ6" i="24"/>
  <c r="BSK6" i="24"/>
  <c r="BSL6" i="24"/>
  <c r="BSM6" i="24"/>
  <c r="BSN6" i="24"/>
  <c r="BSO6" i="24"/>
  <c r="BSP6" i="24"/>
  <c r="BSQ6" i="24"/>
  <c r="BSR6" i="24"/>
  <c r="BSS6" i="24"/>
  <c r="BST6" i="24"/>
  <c r="BSU6" i="24"/>
  <c r="BSV6" i="24"/>
  <c r="BSW6" i="24"/>
  <c r="BSX6" i="24"/>
  <c r="BSY6" i="24"/>
  <c r="BSZ6" i="24"/>
  <c r="BTA6" i="24"/>
  <c r="BTB6" i="24"/>
  <c r="BTC6" i="24"/>
  <c r="BTD6" i="24"/>
  <c r="BTE6" i="24"/>
  <c r="BTF6" i="24"/>
  <c r="BTG6" i="24"/>
  <c r="BTH6" i="24"/>
  <c r="BTI6" i="24"/>
  <c r="BTJ6" i="24"/>
  <c r="BTK6" i="24"/>
  <c r="BTL6" i="24"/>
  <c r="BTM6" i="24"/>
  <c r="BTN6" i="24"/>
  <c r="BTO6" i="24"/>
  <c r="BTP6" i="24"/>
  <c r="BTQ6" i="24"/>
  <c r="BTR6" i="24"/>
  <c r="BTS6" i="24"/>
  <c r="BTT6" i="24"/>
  <c r="BTU6" i="24"/>
  <c r="BTV6" i="24"/>
  <c r="BTW6" i="24"/>
  <c r="BTX6" i="24"/>
  <c r="BTY6" i="24"/>
  <c r="BTZ6" i="24"/>
  <c r="BUA6" i="24"/>
  <c r="BUB6" i="24"/>
  <c r="BUC6" i="24"/>
  <c r="BUD6" i="24"/>
  <c r="BUE6" i="24"/>
  <c r="BUF6" i="24"/>
  <c r="BUG6" i="24"/>
  <c r="BUH6" i="24"/>
  <c r="BUI6" i="24"/>
  <c r="BUJ6" i="24"/>
  <c r="BUK6" i="24"/>
  <c r="BUL6" i="24"/>
  <c r="BUM6" i="24"/>
  <c r="BUN6" i="24"/>
  <c r="BUO6" i="24"/>
  <c r="BUP6" i="24"/>
  <c r="BUQ6" i="24"/>
  <c r="BUR6" i="24"/>
  <c r="BUS6" i="24"/>
  <c r="BUT6" i="24"/>
  <c r="BUU6" i="24"/>
  <c r="BUV6" i="24"/>
  <c r="BUW6" i="24"/>
  <c r="BUX6" i="24"/>
  <c r="BUY6" i="24"/>
  <c r="BUZ6" i="24"/>
  <c r="BVA6" i="24"/>
  <c r="BVB6" i="24"/>
  <c r="BVC6" i="24"/>
  <c r="BVD6" i="24"/>
  <c r="BVE6" i="24"/>
  <c r="BVF6" i="24"/>
  <c r="BVG6" i="24"/>
  <c r="BVH6" i="24"/>
  <c r="BVI6" i="24"/>
  <c r="BVJ6" i="24"/>
  <c r="BVK6" i="24"/>
  <c r="BVL6" i="24"/>
  <c r="BVM6" i="24"/>
  <c r="BVN6" i="24"/>
  <c r="BVO6" i="24"/>
  <c r="BVP6" i="24"/>
  <c r="BVQ6" i="24"/>
  <c r="BVR6" i="24"/>
  <c r="BVS6" i="24"/>
  <c r="BVT6" i="24"/>
  <c r="BVU6" i="24"/>
  <c r="BVV6" i="24"/>
  <c r="BVW6" i="24"/>
  <c r="BVX6" i="24"/>
  <c r="BVY6" i="24"/>
  <c r="BVZ6" i="24"/>
  <c r="BWA6" i="24"/>
  <c r="BWB6" i="24"/>
  <c r="BWC6" i="24"/>
  <c r="BWD6" i="24"/>
  <c r="BWE6" i="24"/>
  <c r="BWF6" i="24"/>
  <c r="BWG6" i="24"/>
  <c r="BWH6" i="24"/>
  <c r="BWI6" i="24"/>
  <c r="BWJ6" i="24"/>
  <c r="BWK6" i="24"/>
  <c r="BWL6" i="24"/>
  <c r="BWM6" i="24"/>
  <c r="BWN6" i="24"/>
  <c r="BWO6" i="24"/>
  <c r="BWP6" i="24"/>
  <c r="BWQ6" i="24"/>
  <c r="BWR6" i="24"/>
  <c r="BWS6" i="24"/>
  <c r="BWT6" i="24"/>
  <c r="BWU6" i="24"/>
  <c r="BWV6" i="24"/>
  <c r="BWW6" i="24"/>
  <c r="BWX6" i="24"/>
  <c r="BWY6" i="24"/>
  <c r="BWZ6" i="24"/>
  <c r="BXA6" i="24"/>
  <c r="BXB6" i="24"/>
  <c r="BXC6" i="24"/>
  <c r="BXD6" i="24"/>
  <c r="BXE6" i="24"/>
  <c r="BXF6" i="24"/>
  <c r="BXG6" i="24"/>
  <c r="BXH6" i="24"/>
  <c r="BXI6" i="24"/>
  <c r="BXJ6" i="24"/>
  <c r="BXK6" i="24"/>
  <c r="BXL6" i="24"/>
  <c r="BXM6" i="24"/>
  <c r="BXN6" i="24"/>
  <c r="BXO6" i="24"/>
  <c r="BXP6" i="24"/>
  <c r="BXQ6" i="24"/>
  <c r="BXR6" i="24"/>
  <c r="BXS6" i="24"/>
  <c r="BXT6" i="24"/>
  <c r="BXU6" i="24"/>
  <c r="BXV6" i="24"/>
  <c r="BXW6" i="24"/>
  <c r="BXX6" i="24"/>
  <c r="BXY6" i="24"/>
  <c r="BXZ6" i="24"/>
  <c r="BYA6" i="24"/>
  <c r="BYB6" i="24"/>
  <c r="BYC6" i="24"/>
  <c r="BYD6" i="24"/>
  <c r="BYE6" i="24"/>
  <c r="BYF6" i="24"/>
  <c r="BYG6" i="24"/>
  <c r="BYH6" i="24"/>
  <c r="BYI6" i="24"/>
  <c r="BYJ6" i="24"/>
  <c r="BYK6" i="24"/>
  <c r="BYL6" i="24"/>
  <c r="BYM6" i="24"/>
  <c r="BYN6" i="24"/>
  <c r="BYO6" i="24"/>
  <c r="BYP6" i="24"/>
  <c r="BYQ6" i="24"/>
  <c r="BYR6" i="24"/>
  <c r="BYS6" i="24"/>
  <c r="BYT6" i="24"/>
  <c r="BYU6" i="24"/>
  <c r="BYV6" i="24"/>
  <c r="BYW6" i="24"/>
  <c r="BYX6" i="24"/>
  <c r="BYY6" i="24"/>
  <c r="BYZ6" i="24"/>
  <c r="BZA6" i="24"/>
  <c r="BZB6" i="24"/>
  <c r="BZC6" i="24"/>
  <c r="BZD6" i="24"/>
  <c r="BZE6" i="24"/>
  <c r="BZF6" i="24"/>
  <c r="BZG6" i="24"/>
  <c r="BZH6" i="24"/>
  <c r="BZI6" i="24"/>
  <c r="BZJ6" i="24"/>
  <c r="BZK6" i="24"/>
  <c r="BZL6" i="24"/>
  <c r="BZM6" i="24"/>
  <c r="BZN6" i="24"/>
  <c r="BZO6" i="24"/>
  <c r="BZP6" i="24"/>
  <c r="BZQ6" i="24"/>
  <c r="BZR6" i="24"/>
  <c r="BZS6" i="24"/>
  <c r="BZT6" i="24"/>
  <c r="BZU6" i="24"/>
  <c r="BZV6" i="24"/>
  <c r="BZW6" i="24"/>
  <c r="BZX6" i="24"/>
  <c r="BZY6" i="24"/>
  <c r="BZZ6" i="24"/>
  <c r="CAA6" i="24"/>
  <c r="CAB6" i="24"/>
  <c r="CAC6" i="24"/>
  <c r="CAD6" i="24"/>
  <c r="CAE6" i="24"/>
  <c r="CAF6" i="24"/>
  <c r="CAG6" i="24"/>
  <c r="CAH6" i="24"/>
  <c r="CAI6" i="24"/>
  <c r="CAJ6" i="24"/>
  <c r="CAK6" i="24"/>
  <c r="CAL6" i="24"/>
  <c r="CAM6" i="24"/>
  <c r="CAN6" i="24"/>
  <c r="CAO6" i="24"/>
  <c r="CAP6" i="24"/>
  <c r="CAQ6" i="24"/>
  <c r="CAR6" i="24"/>
  <c r="CAS6" i="24"/>
  <c r="CAT6" i="24"/>
  <c r="CAU6" i="24"/>
  <c r="CAV6" i="24"/>
  <c r="CAW6" i="24"/>
  <c r="CAX6" i="24"/>
  <c r="CAY6" i="24"/>
  <c r="CAZ6" i="24"/>
  <c r="CBA6" i="24"/>
  <c r="CBB6" i="24"/>
  <c r="CBC6" i="24"/>
  <c r="CBD6" i="24"/>
  <c r="CBE6" i="24"/>
  <c r="CBF6" i="24"/>
  <c r="CBG6" i="24"/>
  <c r="CBH6" i="24"/>
  <c r="CBI6" i="24"/>
  <c r="CBJ6" i="24"/>
  <c r="CBK6" i="24"/>
  <c r="CBL6" i="24"/>
  <c r="CBM6" i="24"/>
  <c r="CBN6" i="24"/>
  <c r="CBO6" i="24"/>
  <c r="CBP6" i="24"/>
  <c r="CBQ6" i="24"/>
  <c r="CBR6" i="24"/>
  <c r="CBS6" i="24"/>
  <c r="CBT6" i="24"/>
  <c r="CBU6" i="24"/>
  <c r="CBV6" i="24"/>
  <c r="CBW6" i="24"/>
  <c r="CBX6" i="24"/>
  <c r="CBY6" i="24"/>
  <c r="CBZ6" i="24"/>
  <c r="CCA6" i="24"/>
  <c r="CCB6" i="24"/>
  <c r="CCC6" i="24"/>
  <c r="CCD6" i="24"/>
  <c r="CCE6" i="24"/>
  <c r="CCF6" i="24"/>
  <c r="CCG6" i="24"/>
  <c r="CCH6" i="24"/>
  <c r="CCI6" i="24"/>
  <c r="CCJ6" i="24"/>
  <c r="CCK6" i="24"/>
  <c r="CCL6" i="24"/>
  <c r="CCM6" i="24"/>
  <c r="CCN6" i="24"/>
  <c r="CCO6" i="24"/>
  <c r="CCP6" i="24"/>
  <c r="CCQ6" i="24"/>
  <c r="CCR6" i="24"/>
  <c r="CCS6" i="24"/>
  <c r="CCT6" i="24"/>
  <c r="CCU6" i="24"/>
  <c r="CCV6" i="24"/>
  <c r="CCW6" i="24"/>
  <c r="CCX6" i="24"/>
  <c r="CCY6" i="24"/>
  <c r="CCZ6" i="24"/>
  <c r="CDA6" i="24"/>
  <c r="CDB6" i="24"/>
  <c r="CDC6" i="24"/>
  <c r="CDD6" i="24"/>
  <c r="CDE6" i="24"/>
  <c r="CDF6" i="24"/>
  <c r="CDG6" i="24"/>
  <c r="CDH6" i="24"/>
  <c r="CDI6" i="24"/>
  <c r="CDJ6" i="24"/>
  <c r="CDK6" i="24"/>
  <c r="CDL6" i="24"/>
  <c r="CDM6" i="24"/>
  <c r="CDN6" i="24"/>
  <c r="CDO6" i="24"/>
  <c r="CDP6" i="24"/>
  <c r="CDQ6" i="24"/>
  <c r="CDR6" i="24"/>
  <c r="CDS6" i="24"/>
  <c r="CDT6" i="24"/>
  <c r="CDU6" i="24"/>
  <c r="CDV6" i="24"/>
  <c r="CDW6" i="24"/>
  <c r="CDX6" i="24"/>
  <c r="CDY6" i="24"/>
  <c r="CDZ6" i="24"/>
  <c r="CEA6" i="24"/>
  <c r="CEB6" i="24"/>
  <c r="CEC6" i="24"/>
  <c r="CED6" i="24"/>
  <c r="CEE6" i="24"/>
  <c r="CEF6" i="24"/>
  <c r="CEG6" i="24"/>
  <c r="CEH6" i="24"/>
  <c r="CEI6" i="24"/>
  <c r="CEJ6" i="24"/>
  <c r="CEK6" i="24"/>
  <c r="CEL6" i="24"/>
  <c r="CEM6" i="24"/>
  <c r="CEN6" i="24"/>
  <c r="CEO6" i="24"/>
  <c r="CEP6" i="24"/>
  <c r="CEQ6" i="24"/>
  <c r="CER6" i="24"/>
  <c r="CES6" i="24"/>
  <c r="CET6" i="24"/>
  <c r="CEU6" i="24"/>
  <c r="CEV6" i="24"/>
  <c r="CEW6" i="24"/>
  <c r="CEX6" i="24"/>
  <c r="CEY6" i="24"/>
  <c r="CEZ6" i="24"/>
  <c r="CFA6" i="24"/>
  <c r="CFB6" i="24"/>
  <c r="CFC6" i="24"/>
  <c r="CFD6" i="24"/>
  <c r="CFE6" i="24"/>
  <c r="CFF6" i="24"/>
  <c r="CFG6" i="24"/>
  <c r="CFH6" i="24"/>
  <c r="CFI6" i="24"/>
  <c r="CFJ6" i="24"/>
  <c r="CFK6" i="24"/>
  <c r="CFL6" i="24"/>
  <c r="CFM6" i="24"/>
  <c r="CFN6" i="24"/>
  <c r="CFO6" i="24"/>
  <c r="CFP6" i="24"/>
  <c r="CFQ6" i="24"/>
  <c r="CFR6" i="24"/>
  <c r="CFS6" i="24"/>
  <c r="CFT6" i="24"/>
  <c r="CFU6" i="24"/>
  <c r="CFV6" i="24"/>
  <c r="CFW6" i="24"/>
  <c r="CFX6" i="24"/>
  <c r="CFY6" i="24"/>
  <c r="CFZ6" i="24"/>
  <c r="CGA6" i="24"/>
  <c r="CGB6" i="24"/>
  <c r="CGC6" i="24"/>
  <c r="CGD6" i="24"/>
  <c r="CGE6" i="24"/>
  <c r="CGF6" i="24"/>
  <c r="CGG6" i="24"/>
  <c r="CGH6" i="24"/>
  <c r="CGI6" i="24"/>
  <c r="CGJ6" i="24"/>
  <c r="CGK6" i="24"/>
  <c r="CGL6" i="24"/>
  <c r="CGM6" i="24"/>
  <c r="CGN6" i="24"/>
  <c r="CGO6" i="24"/>
  <c r="CGP6" i="24"/>
  <c r="CGQ6" i="24"/>
  <c r="CGR6" i="24"/>
  <c r="CGS6" i="24"/>
  <c r="CGT6" i="24"/>
  <c r="CGU6" i="24"/>
  <c r="CGV6" i="24"/>
  <c r="CGW6" i="24"/>
  <c r="CGX6" i="24"/>
  <c r="CGY6" i="24"/>
  <c r="CGZ6" i="24"/>
  <c r="CHA6" i="24"/>
  <c r="CHB6" i="24"/>
  <c r="CHC6" i="24"/>
  <c r="CHD6" i="24"/>
  <c r="CHE6" i="24"/>
  <c r="CHF6" i="24"/>
  <c r="CHG6" i="24"/>
  <c r="CHH6" i="24"/>
  <c r="CHI6" i="24"/>
  <c r="CHJ6" i="24"/>
  <c r="CHK6" i="24"/>
  <c r="CHL6" i="24"/>
  <c r="CHM6" i="24"/>
  <c r="CHN6" i="24"/>
  <c r="CHO6" i="24"/>
  <c r="CHP6" i="24"/>
  <c r="CHQ6" i="24"/>
  <c r="CHR6" i="24"/>
  <c r="CHS6" i="24"/>
  <c r="CHT6" i="24"/>
  <c r="CHU6" i="24"/>
  <c r="CHV6" i="24"/>
  <c r="CHW6" i="24"/>
  <c r="CHX6" i="24"/>
  <c r="CHY6" i="24"/>
  <c r="CHZ6" i="24"/>
  <c r="CIA6" i="24"/>
  <c r="CIB6" i="24"/>
  <c r="CIC6" i="24"/>
  <c r="CID6" i="24"/>
  <c r="CIE6" i="24"/>
  <c r="CIF6" i="24"/>
  <c r="CIG6" i="24"/>
  <c r="CIH6" i="24"/>
  <c r="CII6" i="24"/>
  <c r="CIJ6" i="24"/>
  <c r="CIK6" i="24"/>
  <c r="CIL6" i="24"/>
  <c r="CIM6" i="24"/>
  <c r="CIN6" i="24"/>
  <c r="CIO6" i="24"/>
  <c r="CIP6" i="24"/>
  <c r="CIQ6" i="24"/>
  <c r="CIR6" i="24"/>
  <c r="CIS6" i="24"/>
  <c r="CIT6" i="24"/>
  <c r="CIU6" i="24"/>
  <c r="CIV6" i="24"/>
  <c r="CIW6" i="24"/>
  <c r="CIX6" i="24"/>
  <c r="CIY6" i="24"/>
  <c r="CIZ6" i="24"/>
  <c r="CJA6" i="24"/>
  <c r="CJB6" i="24"/>
  <c r="CJC6" i="24"/>
  <c r="CJD6" i="24"/>
  <c r="CJE6" i="24"/>
  <c r="CJF6" i="24"/>
  <c r="CJG6" i="24"/>
  <c r="CJH6" i="24"/>
  <c r="CJI6" i="24"/>
  <c r="CJJ6" i="24"/>
  <c r="CJK6" i="24"/>
  <c r="CJL6" i="24"/>
  <c r="CJM6" i="24"/>
  <c r="CJN6" i="24"/>
  <c r="CJO6" i="24"/>
  <c r="CJP6" i="24"/>
  <c r="CJQ6" i="24"/>
  <c r="CJR6" i="24"/>
  <c r="CJS6" i="24"/>
  <c r="CJT6" i="24"/>
  <c r="CJU6" i="24"/>
  <c r="CJV6" i="24"/>
  <c r="CJW6" i="24"/>
  <c r="CJX6" i="24"/>
  <c r="CJY6" i="24"/>
  <c r="CJZ6" i="24"/>
  <c r="CKA6" i="24"/>
  <c r="CKB6" i="24"/>
  <c r="CKC6" i="24"/>
  <c r="CKD6" i="24"/>
  <c r="CKE6" i="24"/>
  <c r="CKF6" i="24"/>
  <c r="CKG6" i="24"/>
  <c r="CKH6" i="24"/>
  <c r="CKI6" i="24"/>
  <c r="CKJ6" i="24"/>
  <c r="CKK6" i="24"/>
  <c r="CKL6" i="24"/>
  <c r="CKM6" i="24"/>
  <c r="CKN6" i="24"/>
  <c r="CKO6" i="24"/>
  <c r="CKP6" i="24"/>
  <c r="CKQ6" i="24"/>
  <c r="CKR6" i="24"/>
  <c r="CKS6" i="24"/>
  <c r="CKT6" i="24"/>
  <c r="CKU6" i="24"/>
  <c r="CKV6" i="24"/>
  <c r="CKW6" i="24"/>
  <c r="CKX6" i="24"/>
  <c r="CKY6" i="24"/>
  <c r="CKZ6" i="24"/>
  <c r="CLA6" i="24"/>
  <c r="CLB6" i="24"/>
  <c r="CLC6" i="24"/>
  <c r="CLD6" i="24"/>
  <c r="CLE6" i="24"/>
  <c r="CLF6" i="24"/>
  <c r="CLG6" i="24"/>
  <c r="CLH6" i="24"/>
  <c r="CLI6" i="24"/>
  <c r="CLJ6" i="24"/>
  <c r="CLK6" i="24"/>
  <c r="CLL6" i="24"/>
  <c r="CLM6" i="24"/>
  <c r="CLN6" i="24"/>
  <c r="CLO6" i="24"/>
  <c r="CLP6" i="24"/>
  <c r="CLQ6" i="24"/>
  <c r="CLR6" i="24"/>
  <c r="CLS6" i="24"/>
  <c r="CLT6" i="24"/>
  <c r="CLU6" i="24"/>
  <c r="CLV6" i="24"/>
  <c r="CLW6" i="24"/>
  <c r="CLX6" i="24"/>
  <c r="CLY6" i="24"/>
  <c r="CLZ6" i="24"/>
  <c r="CMA6" i="24"/>
  <c r="CMB6" i="24"/>
  <c r="CMC6" i="24"/>
  <c r="CMD6" i="24"/>
  <c r="CME6" i="24"/>
  <c r="CMF6" i="24"/>
  <c r="CMG6" i="24"/>
  <c r="CMH6" i="24"/>
  <c r="CMI6" i="24"/>
  <c r="CMJ6" i="24"/>
  <c r="CMK6" i="24"/>
  <c r="CML6" i="24"/>
  <c r="CMM6" i="24"/>
  <c r="CMN6" i="24"/>
  <c r="CMO6" i="24"/>
  <c r="CMP6" i="24"/>
  <c r="CMQ6" i="24"/>
  <c r="CMR6" i="24"/>
  <c r="CMS6" i="24"/>
  <c r="CMT6" i="24"/>
  <c r="CMU6" i="24"/>
  <c r="CMV6" i="24"/>
  <c r="CMW6" i="24"/>
  <c r="CMX6" i="24"/>
  <c r="CMY6" i="24"/>
  <c r="CMZ6" i="24"/>
  <c r="CNA6" i="24"/>
  <c r="CNB6" i="24"/>
  <c r="CNC6" i="24"/>
  <c r="CND6" i="24"/>
  <c r="CNE6" i="24"/>
  <c r="CNF6" i="24"/>
  <c r="CNG6" i="24"/>
  <c r="CNH6" i="24"/>
  <c r="CNI6" i="24"/>
  <c r="CNJ6" i="24"/>
  <c r="CNK6" i="24"/>
  <c r="CNL6" i="24"/>
  <c r="CNM6" i="24"/>
  <c r="CNN6" i="24"/>
  <c r="CNO6" i="24"/>
  <c r="CNP6" i="24"/>
  <c r="CNQ6" i="24"/>
  <c r="CNR6" i="24"/>
  <c r="CNS6" i="24"/>
  <c r="CNT6" i="24"/>
  <c r="CNU6" i="24"/>
  <c r="CNV6" i="24"/>
  <c r="CNW6" i="24"/>
  <c r="CNX6" i="24"/>
  <c r="CNY6" i="24"/>
  <c r="CNZ6" i="24"/>
  <c r="COA6" i="24"/>
  <c r="COB6" i="24"/>
  <c r="COC6" i="24"/>
  <c r="COD6" i="24"/>
  <c r="COE6" i="24"/>
  <c r="COF6" i="24"/>
  <c r="COG6" i="24"/>
  <c r="COH6" i="24"/>
  <c r="COI6" i="24"/>
  <c r="COJ6" i="24"/>
  <c r="COK6" i="24"/>
  <c r="COL6" i="24"/>
  <c r="COM6" i="24"/>
  <c r="CON6" i="24"/>
  <c r="COO6" i="24"/>
  <c r="COP6" i="24"/>
  <c r="COQ6" i="24"/>
  <c r="COR6" i="24"/>
  <c r="COS6" i="24"/>
  <c r="COT6" i="24"/>
  <c r="COU6" i="24"/>
  <c r="COV6" i="24"/>
  <c r="COW6" i="24"/>
  <c r="COX6" i="24"/>
  <c r="COY6" i="24"/>
  <c r="COZ6" i="24"/>
  <c r="CPA6" i="24"/>
  <c r="CPB6" i="24"/>
  <c r="CPC6" i="24"/>
  <c r="CPD6" i="24"/>
  <c r="CPE6" i="24"/>
  <c r="CPF6" i="24"/>
  <c r="CPG6" i="24"/>
  <c r="CPH6" i="24"/>
  <c r="CPI6" i="24"/>
  <c r="CPJ6" i="24"/>
  <c r="CPK6" i="24"/>
  <c r="CPL6" i="24"/>
  <c r="CPM6" i="24"/>
  <c r="CPN6" i="24"/>
  <c r="CPO6" i="24"/>
  <c r="CPP6" i="24"/>
  <c r="CPQ6" i="24"/>
  <c r="CPR6" i="24"/>
  <c r="CPS6" i="24"/>
  <c r="CPT6" i="24"/>
  <c r="CPU6" i="24"/>
  <c r="CPV6" i="24"/>
  <c r="CPW6" i="24"/>
  <c r="CPX6" i="24"/>
  <c r="CPY6" i="24"/>
  <c r="CPZ6" i="24"/>
  <c r="CQA6" i="24"/>
  <c r="CQB6" i="24"/>
  <c r="CQC6" i="24"/>
  <c r="CQD6" i="24"/>
  <c r="CQE6" i="24"/>
  <c r="CQF6" i="24"/>
  <c r="CQG6" i="24"/>
  <c r="CQH6" i="24"/>
  <c r="CQI6" i="24"/>
  <c r="CQJ6" i="24"/>
  <c r="CQK6" i="24"/>
  <c r="CQL6" i="24"/>
  <c r="CQM6" i="24"/>
  <c r="CQN6" i="24"/>
  <c r="CQO6" i="24"/>
  <c r="CQP6" i="24"/>
  <c r="CQQ6" i="24"/>
  <c r="CQR6" i="24"/>
  <c r="CQS6" i="24"/>
  <c r="CQT6" i="24"/>
  <c r="CQU6" i="24"/>
  <c r="CQV6" i="24"/>
  <c r="CQW6" i="24"/>
  <c r="CQX6" i="24"/>
  <c r="CQY6" i="24"/>
  <c r="CQZ6" i="24"/>
  <c r="CRA6" i="24"/>
  <c r="CRB6" i="24"/>
  <c r="CRC6" i="24"/>
  <c r="CRD6" i="24"/>
  <c r="CRE6" i="24"/>
  <c r="CRF6" i="24"/>
  <c r="CRG6" i="24"/>
  <c r="CRH6" i="24"/>
  <c r="CRI6" i="24"/>
  <c r="CRJ6" i="24"/>
  <c r="CRK6" i="24"/>
  <c r="CRL6" i="24"/>
  <c r="CRM6" i="24"/>
  <c r="CRN6" i="24"/>
  <c r="CRO6" i="24"/>
  <c r="CRP6" i="24"/>
  <c r="CRQ6" i="24"/>
  <c r="CRR6" i="24"/>
  <c r="CRS6" i="24"/>
  <c r="CRT6" i="24"/>
  <c r="CRU6" i="24"/>
  <c r="CRV6" i="24"/>
  <c r="CRW6" i="24"/>
  <c r="CRX6" i="24"/>
  <c r="CRY6" i="24"/>
  <c r="CRZ6" i="24"/>
  <c r="CSA6" i="24"/>
  <c r="CSB6" i="24"/>
  <c r="CSC6" i="24"/>
  <c r="CSD6" i="24"/>
  <c r="CSE6" i="24"/>
  <c r="CSF6" i="24"/>
  <c r="CSG6" i="24"/>
  <c r="CSH6" i="24"/>
  <c r="CSI6" i="24"/>
  <c r="CSJ6" i="24"/>
  <c r="CSK6" i="24"/>
  <c r="CSL6" i="24"/>
  <c r="CSM6" i="24"/>
  <c r="CSN6" i="24"/>
  <c r="CSO6" i="24"/>
  <c r="CSP6" i="24"/>
  <c r="CSQ6" i="24"/>
  <c r="CSR6" i="24"/>
  <c r="CSS6" i="24"/>
  <c r="CST6" i="24"/>
  <c r="CSU6" i="24"/>
  <c r="CSV6" i="24"/>
  <c r="CSW6" i="24"/>
  <c r="CSX6" i="24"/>
  <c r="CSY6" i="24"/>
  <c r="CSZ6" i="24"/>
  <c r="CTA6" i="24"/>
  <c r="CTB6" i="24"/>
  <c r="CTC6" i="24"/>
  <c r="CTD6" i="24"/>
  <c r="CTE6" i="24"/>
  <c r="CTF6" i="24"/>
  <c r="CTG6" i="24"/>
  <c r="CTH6" i="24"/>
  <c r="CTI6" i="24"/>
  <c r="CTJ6" i="24"/>
  <c r="CTK6" i="24"/>
  <c r="CTL6" i="24"/>
  <c r="CTM6" i="24"/>
  <c r="CTN6" i="24"/>
  <c r="CTO6" i="24"/>
  <c r="CTP6" i="24"/>
  <c r="CTQ6" i="24"/>
  <c r="CTR6" i="24"/>
  <c r="CTS6" i="24"/>
  <c r="CTT6" i="24"/>
  <c r="CTU6" i="24"/>
  <c r="CTV6" i="24"/>
  <c r="CTW6" i="24"/>
  <c r="CTX6" i="24"/>
  <c r="CTY6" i="24"/>
  <c r="CTZ6" i="24"/>
  <c r="CUA6" i="24"/>
  <c r="CUB6" i="24"/>
  <c r="CUC6" i="24"/>
  <c r="CUD6" i="24"/>
  <c r="CUE6" i="24"/>
  <c r="CUF6" i="24"/>
  <c r="CUG6" i="24"/>
  <c r="CUH6" i="24"/>
  <c r="CUI6" i="24"/>
  <c r="CUJ6" i="24"/>
  <c r="CUK6" i="24"/>
  <c r="CUL6" i="24"/>
  <c r="CUM6" i="24"/>
  <c r="CUN6" i="24"/>
  <c r="CUO6" i="24"/>
  <c r="CUP6" i="24"/>
  <c r="CUQ6" i="24"/>
  <c r="CUR6" i="24"/>
  <c r="CUS6" i="24"/>
  <c r="CUT6" i="24"/>
  <c r="CUU6" i="24"/>
  <c r="CUV6" i="24"/>
  <c r="CUW6" i="24"/>
  <c r="CUX6" i="24"/>
  <c r="CUY6" i="24"/>
  <c r="CUZ6" i="24"/>
  <c r="CVA6" i="24"/>
  <c r="CVB6" i="24"/>
  <c r="CVC6" i="24"/>
  <c r="CVD6" i="24"/>
  <c r="CVE6" i="24"/>
  <c r="CVF6" i="24"/>
  <c r="CVG6" i="24"/>
  <c r="CVH6" i="24"/>
  <c r="CVI6" i="24"/>
  <c r="CVJ6" i="24"/>
  <c r="CVK6" i="24"/>
  <c r="CVL6" i="24"/>
  <c r="CVM6" i="24"/>
  <c r="CVN6" i="24"/>
  <c r="CVO6" i="24"/>
  <c r="CVP6" i="24"/>
  <c r="CVQ6" i="24"/>
  <c r="CVR6" i="24"/>
  <c r="CVS6" i="24"/>
  <c r="CVT6" i="24"/>
  <c r="CVU6" i="24"/>
  <c r="CVV6" i="24"/>
  <c r="CVW6" i="24"/>
  <c r="CVX6" i="24"/>
  <c r="CVY6" i="24"/>
  <c r="CVZ6" i="24"/>
  <c r="CWA6" i="24"/>
  <c r="CWB6" i="24"/>
  <c r="CWC6" i="24"/>
  <c r="CWD6" i="24"/>
  <c r="CWE6" i="24"/>
  <c r="CWF6" i="24"/>
  <c r="CWG6" i="24"/>
  <c r="CWH6" i="24"/>
  <c r="CWI6" i="24"/>
  <c r="CWJ6" i="24"/>
  <c r="CWK6" i="24"/>
  <c r="CWL6" i="24"/>
  <c r="CWM6" i="24"/>
  <c r="CWN6" i="24"/>
  <c r="CWO6" i="24"/>
  <c r="CWP6" i="24"/>
  <c r="CWQ6" i="24"/>
  <c r="CWR6" i="24"/>
  <c r="CWS6" i="24"/>
  <c r="CWT6" i="24"/>
  <c r="CWU6" i="24"/>
  <c r="CWV6" i="24"/>
  <c r="CWW6" i="24"/>
  <c r="CWX6" i="24"/>
  <c r="CWY6" i="24"/>
  <c r="CWZ6" i="24"/>
  <c r="CXA6" i="24"/>
  <c r="CXB6" i="24"/>
  <c r="CXC6" i="24"/>
  <c r="CXD6" i="24"/>
  <c r="CXE6" i="24"/>
  <c r="CXF6" i="24"/>
  <c r="CXG6" i="24"/>
  <c r="CXH6" i="24"/>
  <c r="CXI6" i="24"/>
  <c r="CXJ6" i="24"/>
  <c r="CXK6" i="24"/>
  <c r="CXL6" i="24"/>
  <c r="CXM6" i="24"/>
  <c r="CXN6" i="24"/>
  <c r="CXO6" i="24"/>
  <c r="CXP6" i="24"/>
  <c r="CXQ6" i="24"/>
  <c r="CXR6" i="24"/>
  <c r="CXS6" i="24"/>
  <c r="CXT6" i="24"/>
  <c r="CXU6" i="24"/>
  <c r="CXV6" i="24"/>
  <c r="CXW6" i="24"/>
  <c r="CXX6" i="24"/>
  <c r="CXY6" i="24"/>
  <c r="CXZ6" i="24"/>
  <c r="CYA6" i="24"/>
  <c r="CYB6" i="24"/>
  <c r="CYC6" i="24"/>
  <c r="CYD6" i="24"/>
  <c r="CYE6" i="24"/>
  <c r="CYF6" i="24"/>
  <c r="CYG6" i="24"/>
  <c r="CYH6" i="24"/>
  <c r="CYI6" i="24"/>
  <c r="CYJ6" i="24"/>
  <c r="CYK6" i="24"/>
  <c r="CYL6" i="24"/>
  <c r="CYM6" i="24"/>
  <c r="CYN6" i="24"/>
  <c r="CYO6" i="24"/>
  <c r="CYP6" i="24"/>
  <c r="CYQ6" i="24"/>
  <c r="CYR6" i="24"/>
  <c r="CYS6" i="24"/>
  <c r="CYT6" i="24"/>
  <c r="CYU6" i="24"/>
  <c r="CYV6" i="24"/>
  <c r="CYW6" i="24"/>
  <c r="CYX6" i="24"/>
  <c r="CYY6" i="24"/>
  <c r="CYZ6" i="24"/>
  <c r="CZA6" i="24"/>
  <c r="CZB6" i="24"/>
  <c r="CZC6" i="24"/>
  <c r="CZD6" i="24"/>
  <c r="CZE6" i="24"/>
  <c r="CZF6" i="24"/>
  <c r="CZG6" i="24"/>
  <c r="CZH6" i="24"/>
  <c r="CZI6" i="24"/>
  <c r="CZJ6" i="24"/>
  <c r="CZK6" i="24"/>
  <c r="CZL6" i="24"/>
  <c r="CZM6" i="24"/>
  <c r="CZN6" i="24"/>
  <c r="CZO6" i="24"/>
  <c r="CZP6" i="24"/>
  <c r="CZQ6" i="24"/>
  <c r="CZR6" i="24"/>
  <c r="CZS6" i="24"/>
  <c r="CZT6" i="24"/>
  <c r="CZU6" i="24"/>
  <c r="CZV6" i="24"/>
  <c r="CZW6" i="24"/>
  <c r="CZX6" i="24"/>
  <c r="CZY6" i="24"/>
  <c r="CZZ6" i="24"/>
  <c r="DAA6" i="24"/>
  <c r="DAB6" i="24"/>
  <c r="DAC6" i="24"/>
  <c r="DAD6" i="24"/>
  <c r="DAE6" i="24"/>
  <c r="DAF6" i="24"/>
  <c r="DAG6" i="24"/>
  <c r="DAH6" i="24"/>
  <c r="DAI6" i="24"/>
  <c r="DAJ6" i="24"/>
  <c r="DAK6" i="24"/>
  <c r="DAL6" i="24"/>
  <c r="DAM6" i="24"/>
  <c r="DAN6" i="24"/>
  <c r="DAO6" i="24"/>
  <c r="DAP6" i="24"/>
  <c r="DAQ6" i="24"/>
  <c r="DAR6" i="24"/>
  <c r="DAS6" i="24"/>
  <c r="DAT6" i="24"/>
  <c r="DAU6" i="24"/>
  <c r="DAV6" i="24"/>
  <c r="DAW6" i="24"/>
  <c r="DAX6" i="24"/>
  <c r="DAY6" i="24"/>
  <c r="DAZ6" i="24"/>
  <c r="DBA6" i="24"/>
  <c r="DBB6" i="24"/>
  <c r="DBC6" i="24"/>
  <c r="DBD6" i="24"/>
  <c r="DBE6" i="24"/>
  <c r="DBF6" i="24"/>
  <c r="DBG6" i="24"/>
  <c r="DBH6" i="24"/>
  <c r="DBI6" i="24"/>
  <c r="DBJ6" i="24"/>
  <c r="DBK6" i="24"/>
  <c r="DBL6" i="24"/>
  <c r="DBM6" i="24"/>
  <c r="DBN6" i="24"/>
  <c r="DBO6" i="24"/>
  <c r="DBP6" i="24"/>
  <c r="DBQ6" i="24"/>
  <c r="DBR6" i="24"/>
  <c r="DBS6" i="24"/>
  <c r="DBT6" i="24"/>
  <c r="DBU6" i="24"/>
  <c r="DBV6" i="24"/>
  <c r="DBW6" i="24"/>
  <c r="DBX6" i="24"/>
  <c r="DBY6" i="24"/>
  <c r="DBZ6" i="24"/>
  <c r="DCA6" i="24"/>
  <c r="DCB6" i="24"/>
  <c r="DCC6" i="24"/>
  <c r="DCD6" i="24"/>
  <c r="DCE6" i="24"/>
  <c r="DCF6" i="24"/>
  <c r="DCG6" i="24"/>
  <c r="DCH6" i="24"/>
  <c r="DCI6" i="24"/>
  <c r="DCJ6" i="24"/>
  <c r="DCK6" i="24"/>
  <c r="DCL6" i="24"/>
  <c r="DCM6" i="24"/>
  <c r="DCN6" i="24"/>
  <c r="DCO6" i="24"/>
  <c r="DCP6" i="24"/>
  <c r="DCQ6" i="24"/>
  <c r="DCR6" i="24"/>
  <c r="DCS6" i="24"/>
  <c r="DCT6" i="24"/>
  <c r="DCU6" i="24"/>
  <c r="DCV6" i="24"/>
  <c r="DCW6" i="24"/>
  <c r="DCX6" i="24"/>
  <c r="DCY6" i="24"/>
  <c r="DCZ6" i="24"/>
  <c r="DDA6" i="24"/>
  <c r="DDB6" i="24"/>
  <c r="DDC6" i="24"/>
  <c r="DDD6" i="24"/>
  <c r="DDE6" i="24"/>
  <c r="DDF6" i="24"/>
  <c r="DDG6" i="24"/>
  <c r="DDH6" i="24"/>
  <c r="DDI6" i="24"/>
  <c r="DDJ6" i="24"/>
  <c r="DDK6" i="24"/>
  <c r="DDL6" i="24"/>
  <c r="DDM6" i="24"/>
  <c r="DDN6" i="24"/>
  <c r="DDO6" i="24"/>
  <c r="DDP6" i="24"/>
  <c r="DDQ6" i="24"/>
  <c r="DDR6" i="24"/>
  <c r="DDS6" i="24"/>
  <c r="DDT6" i="24"/>
  <c r="DDU6" i="24"/>
  <c r="DDV6" i="24"/>
  <c r="DDW6" i="24"/>
  <c r="DDX6" i="24"/>
  <c r="DDY6" i="24"/>
  <c r="DDZ6" i="24"/>
  <c r="DEA6" i="24"/>
  <c r="DEB6" i="24"/>
  <c r="DEC6" i="24"/>
  <c r="DED6" i="24"/>
  <c r="DEE6" i="24"/>
  <c r="DEF6" i="24"/>
  <c r="DEG6" i="24"/>
  <c r="DEH6" i="24"/>
  <c r="DEI6" i="24"/>
  <c r="DEJ6" i="24"/>
  <c r="DEK6" i="24"/>
  <c r="DEL6" i="24"/>
  <c r="DEM6" i="24"/>
  <c r="DEN6" i="24"/>
  <c r="DEO6" i="24"/>
  <c r="DEP6" i="24"/>
  <c r="DEQ6" i="24"/>
  <c r="DER6" i="24"/>
  <c r="DES6" i="24"/>
  <c r="DET6" i="24"/>
  <c r="DEU6" i="24"/>
  <c r="DEV6" i="24"/>
  <c r="DEW6" i="24"/>
  <c r="DEX6" i="24"/>
  <c r="DEY6" i="24"/>
  <c r="DEZ6" i="24"/>
  <c r="DFA6" i="24"/>
  <c r="DFB6" i="24"/>
  <c r="DFC6" i="24"/>
  <c r="DFD6" i="24"/>
  <c r="DFE6" i="24"/>
  <c r="DFF6" i="24"/>
  <c r="DFG6" i="24"/>
  <c r="DFH6" i="24"/>
  <c r="DFI6" i="24"/>
  <c r="DFJ6" i="24"/>
  <c r="DFK6" i="24"/>
  <c r="DFL6" i="24"/>
  <c r="DFM6" i="24"/>
  <c r="DFN6" i="24"/>
  <c r="DFO6" i="24"/>
  <c r="DFP6" i="24"/>
  <c r="DFQ6" i="24"/>
  <c r="DFR6" i="24"/>
  <c r="DFS6" i="24"/>
  <c r="DFT6" i="24"/>
  <c r="DFU6" i="24"/>
  <c r="DFV6" i="24"/>
  <c r="DFW6" i="24"/>
  <c r="DFX6" i="24"/>
  <c r="DFY6" i="24"/>
  <c r="DFZ6" i="24"/>
  <c r="DGA6" i="24"/>
  <c r="DGB6" i="24"/>
  <c r="DGC6" i="24"/>
  <c r="DGD6" i="24"/>
  <c r="DGE6" i="24"/>
  <c r="DGF6" i="24"/>
  <c r="DGG6" i="24"/>
  <c r="DGH6" i="24"/>
  <c r="DGI6" i="24"/>
  <c r="DGJ6" i="24"/>
  <c r="DGK6" i="24"/>
  <c r="DGL6" i="24"/>
  <c r="DGM6" i="24"/>
  <c r="DGN6" i="24"/>
  <c r="DGO6" i="24"/>
  <c r="DGP6" i="24"/>
  <c r="DGQ6" i="24"/>
  <c r="DGR6" i="24"/>
  <c r="DGS6" i="24"/>
  <c r="DGT6" i="24"/>
  <c r="DGU6" i="24"/>
  <c r="DGV6" i="24"/>
  <c r="DGW6" i="24"/>
  <c r="DGX6" i="24"/>
  <c r="DGY6" i="24"/>
  <c r="DGZ6" i="24"/>
  <c r="DHA6" i="24"/>
  <c r="DHB6" i="24"/>
  <c r="DHC6" i="24"/>
  <c r="DHD6" i="24"/>
  <c r="DHE6" i="24"/>
  <c r="DHF6" i="24"/>
  <c r="DHG6" i="24"/>
  <c r="DHH6" i="24"/>
  <c r="DHI6" i="24"/>
  <c r="DHJ6" i="24"/>
  <c r="DHK6" i="24"/>
  <c r="DHL6" i="24"/>
  <c r="DHM6" i="24"/>
  <c r="DHN6" i="24"/>
  <c r="DHO6" i="24"/>
  <c r="DHP6" i="24"/>
  <c r="DHQ6" i="24"/>
  <c r="DHR6" i="24"/>
  <c r="DHS6" i="24"/>
  <c r="DHT6" i="24"/>
  <c r="DHU6" i="24"/>
  <c r="DHV6" i="24"/>
  <c r="DHW6" i="24"/>
  <c r="DHX6" i="24"/>
  <c r="DHY6" i="24"/>
  <c r="DHZ6" i="24"/>
  <c r="DIA6" i="24"/>
  <c r="DIB6" i="24"/>
  <c r="DIC6" i="24"/>
  <c r="DID6" i="24"/>
  <c r="DIE6" i="24"/>
  <c r="DIF6" i="24"/>
  <c r="DIG6" i="24"/>
  <c r="DIH6" i="24"/>
  <c r="DII6" i="24"/>
  <c r="DIJ6" i="24"/>
  <c r="DIK6" i="24"/>
  <c r="DIL6" i="24"/>
  <c r="DIM6" i="24"/>
  <c r="DIN6" i="24"/>
  <c r="DIO6" i="24"/>
  <c r="DIP6" i="24"/>
  <c r="DIQ6" i="24"/>
  <c r="DIR6" i="24"/>
  <c r="DIS6" i="24"/>
  <c r="DIT6" i="24"/>
  <c r="DIU6" i="24"/>
  <c r="DIV6" i="24"/>
  <c r="DIW6" i="24"/>
  <c r="DIX6" i="24"/>
  <c r="DIY6" i="24"/>
  <c r="DIZ6" i="24"/>
  <c r="DJA6" i="24"/>
  <c r="DJB6" i="24"/>
  <c r="DJC6" i="24"/>
  <c r="DJD6" i="24"/>
  <c r="DJE6" i="24"/>
  <c r="DJF6" i="24"/>
  <c r="DJG6" i="24"/>
  <c r="DJH6" i="24"/>
  <c r="DJI6" i="24"/>
  <c r="DJJ6" i="24"/>
  <c r="DJK6" i="24"/>
  <c r="DJL6" i="24"/>
  <c r="DJM6" i="24"/>
  <c r="DJN6" i="24"/>
  <c r="DJO6" i="24"/>
  <c r="DJP6" i="24"/>
  <c r="DJQ6" i="24"/>
  <c r="DJR6" i="24"/>
  <c r="DJS6" i="24"/>
  <c r="DJT6" i="24"/>
  <c r="DJU6" i="24"/>
  <c r="DJV6" i="24"/>
  <c r="DJW6" i="24"/>
  <c r="DJX6" i="24"/>
  <c r="DJY6" i="24"/>
  <c r="DJZ6" i="24"/>
  <c r="DKA6" i="24"/>
  <c r="DKB6" i="24"/>
  <c r="DKC6" i="24"/>
  <c r="DKD6" i="24"/>
  <c r="DKE6" i="24"/>
  <c r="DKF6" i="24"/>
  <c r="DKG6" i="24"/>
  <c r="DKH6" i="24"/>
  <c r="DKI6" i="24"/>
  <c r="DKJ6" i="24"/>
  <c r="DKK6" i="24"/>
  <c r="DKL6" i="24"/>
  <c r="DKM6" i="24"/>
  <c r="DKN6" i="24"/>
  <c r="DKO6" i="24"/>
  <c r="DKP6" i="24"/>
  <c r="DKQ6" i="24"/>
  <c r="DKR6" i="24"/>
  <c r="DKS6" i="24"/>
  <c r="DKT6" i="24"/>
  <c r="DKU6" i="24"/>
  <c r="DKV6" i="24"/>
  <c r="DKW6" i="24"/>
  <c r="DKX6" i="24"/>
  <c r="DKY6" i="24"/>
  <c r="DKZ6" i="24"/>
  <c r="DLA6" i="24"/>
  <c r="DLB6" i="24"/>
  <c r="DLC6" i="24"/>
  <c r="DLD6" i="24"/>
  <c r="DLE6" i="24"/>
  <c r="DLF6" i="24"/>
  <c r="DLG6" i="24"/>
  <c r="DLH6" i="24"/>
  <c r="DLI6" i="24"/>
  <c r="DLJ6" i="24"/>
  <c r="DLK6" i="24"/>
  <c r="DLL6" i="24"/>
  <c r="DLM6" i="24"/>
  <c r="DLN6" i="24"/>
  <c r="DLO6" i="24"/>
  <c r="DLP6" i="24"/>
  <c r="DLQ6" i="24"/>
  <c r="DLR6" i="24"/>
  <c r="DLS6" i="24"/>
  <c r="DLT6" i="24"/>
  <c r="DLU6" i="24"/>
  <c r="DLV6" i="24"/>
  <c r="DLW6" i="24"/>
  <c r="DLX6" i="24"/>
  <c r="DLY6" i="24"/>
  <c r="DLZ6" i="24"/>
  <c r="DMA6" i="24"/>
  <c r="DMB6" i="24"/>
  <c r="DMC6" i="24"/>
  <c r="DMD6" i="24"/>
  <c r="DME6" i="24"/>
  <c r="DMF6" i="24"/>
  <c r="DMG6" i="24"/>
  <c r="DMH6" i="24"/>
  <c r="DMI6" i="24"/>
  <c r="DMJ6" i="24"/>
  <c r="DMK6" i="24"/>
  <c r="DML6" i="24"/>
  <c r="DMM6" i="24"/>
  <c r="DMN6" i="24"/>
  <c r="DMO6" i="24"/>
  <c r="DMP6" i="24"/>
  <c r="DMQ6" i="24"/>
  <c r="DMR6" i="24"/>
  <c r="DMS6" i="24"/>
  <c r="DMT6" i="24"/>
  <c r="DMU6" i="24"/>
  <c r="DMV6" i="24"/>
  <c r="DMW6" i="24"/>
  <c r="DMX6" i="24"/>
  <c r="DMY6" i="24"/>
  <c r="DMZ6" i="24"/>
  <c r="DNA6" i="24"/>
  <c r="DNB6" i="24"/>
  <c r="DNC6" i="24"/>
  <c r="DND6" i="24"/>
  <c r="DNE6" i="24"/>
  <c r="DNF6" i="24"/>
  <c r="DNG6" i="24"/>
  <c r="DNH6" i="24"/>
  <c r="DNI6" i="24"/>
  <c r="DNJ6" i="24"/>
  <c r="DNK6" i="24"/>
  <c r="DNL6" i="24"/>
  <c r="DNM6" i="24"/>
  <c r="DNN6" i="24"/>
  <c r="DNO6" i="24"/>
  <c r="DNP6" i="24"/>
  <c r="DNQ6" i="24"/>
  <c r="DNR6" i="24"/>
  <c r="DNS6" i="24"/>
  <c r="DNT6" i="24"/>
  <c r="DNU6" i="24"/>
  <c r="DNV6" i="24"/>
  <c r="DNW6" i="24"/>
  <c r="DNX6" i="24"/>
  <c r="DNY6" i="24"/>
  <c r="DNZ6" i="24"/>
  <c r="DOA6" i="24"/>
  <c r="DOB6" i="24"/>
  <c r="DOC6" i="24"/>
  <c r="DOD6" i="24"/>
  <c r="DOE6" i="24"/>
  <c r="DOF6" i="24"/>
  <c r="DOG6" i="24"/>
  <c r="DOH6" i="24"/>
  <c r="DOI6" i="24"/>
  <c r="DOJ6" i="24"/>
  <c r="DOK6" i="24"/>
  <c r="DOL6" i="24"/>
  <c r="DOM6" i="24"/>
  <c r="DON6" i="24"/>
  <c r="DOO6" i="24"/>
  <c r="DOP6" i="24"/>
  <c r="DOQ6" i="24"/>
  <c r="DOR6" i="24"/>
  <c r="DOS6" i="24"/>
  <c r="DOT6" i="24"/>
  <c r="DOU6" i="24"/>
  <c r="DOV6" i="24"/>
  <c r="DOW6" i="24"/>
  <c r="DOX6" i="24"/>
  <c r="DOY6" i="24"/>
  <c r="DOZ6" i="24"/>
  <c r="DPA6" i="24"/>
  <c r="DPB6" i="24"/>
  <c r="DPC6" i="24"/>
  <c r="DPD6" i="24"/>
  <c r="DPE6" i="24"/>
  <c r="DPF6" i="24"/>
  <c r="DPG6" i="24"/>
  <c r="DPH6" i="24"/>
  <c r="DPI6" i="24"/>
  <c r="DPJ6" i="24"/>
  <c r="DPK6" i="24"/>
  <c r="DPL6" i="24"/>
  <c r="DPM6" i="24"/>
  <c r="DPN6" i="24"/>
  <c r="DPO6" i="24"/>
  <c r="DPP6" i="24"/>
  <c r="DPQ6" i="24"/>
  <c r="DPR6" i="24"/>
  <c r="DPS6" i="24"/>
  <c r="DPT6" i="24"/>
  <c r="DPU6" i="24"/>
  <c r="DPV6" i="24"/>
  <c r="DPW6" i="24"/>
  <c r="DPX6" i="24"/>
  <c r="DPY6" i="24"/>
  <c r="DPZ6" i="24"/>
  <c r="DQA6" i="24"/>
  <c r="DQB6" i="24"/>
  <c r="DQC6" i="24"/>
  <c r="DQD6" i="24"/>
  <c r="DQE6" i="24"/>
  <c r="DQF6" i="24"/>
  <c r="DQG6" i="24"/>
  <c r="DQH6" i="24"/>
  <c r="DQI6" i="24"/>
  <c r="DQJ6" i="24"/>
  <c r="DQK6" i="24"/>
  <c r="DQL6" i="24"/>
  <c r="DQM6" i="24"/>
  <c r="DQN6" i="24"/>
  <c r="DQO6" i="24"/>
  <c r="DQP6" i="24"/>
  <c r="DQQ6" i="24"/>
  <c r="DQR6" i="24"/>
  <c r="DQS6" i="24"/>
  <c r="DQT6" i="24"/>
  <c r="DQU6" i="24"/>
  <c r="DQV6" i="24"/>
  <c r="DQW6" i="24"/>
  <c r="DQX6" i="24"/>
  <c r="DQY6" i="24"/>
  <c r="DQZ6" i="24"/>
  <c r="DRA6" i="24"/>
  <c r="DRB6" i="24"/>
  <c r="DRC6" i="24"/>
  <c r="DRD6" i="24"/>
  <c r="DRE6" i="24"/>
  <c r="DRF6" i="24"/>
  <c r="DRG6" i="24"/>
  <c r="DRH6" i="24"/>
  <c r="DRI6" i="24"/>
  <c r="DRJ6" i="24"/>
  <c r="DRK6" i="24"/>
  <c r="DRL6" i="24"/>
  <c r="DRM6" i="24"/>
  <c r="DRN6" i="24"/>
  <c r="DRO6" i="24"/>
  <c r="DRP6" i="24"/>
  <c r="DRQ6" i="24"/>
  <c r="DRR6" i="24"/>
  <c r="DRS6" i="24"/>
  <c r="DRT6" i="24"/>
  <c r="DRU6" i="24"/>
  <c r="DRV6" i="24"/>
  <c r="DRW6" i="24"/>
  <c r="DRX6" i="24"/>
  <c r="DRY6" i="24"/>
  <c r="DRZ6" i="24"/>
  <c r="DSA6" i="24"/>
  <c r="DSB6" i="24"/>
  <c r="DSC6" i="24"/>
  <c r="DSD6" i="24"/>
  <c r="DSE6" i="24"/>
  <c r="DSF6" i="24"/>
  <c r="DSG6" i="24"/>
  <c r="DSH6" i="24"/>
  <c r="DSI6" i="24"/>
  <c r="DSJ6" i="24"/>
  <c r="DSK6" i="24"/>
  <c r="DSL6" i="24"/>
  <c r="DSM6" i="24"/>
  <c r="DSN6" i="24"/>
  <c r="DSO6" i="24"/>
  <c r="DSP6" i="24"/>
  <c r="DSQ6" i="24"/>
  <c r="DSR6" i="24"/>
  <c r="DSS6" i="24"/>
  <c r="DST6" i="24"/>
  <c r="DSU6" i="24"/>
  <c r="DSV6" i="24"/>
  <c r="DSW6" i="24"/>
  <c r="DSX6" i="24"/>
  <c r="DSY6" i="24"/>
  <c r="DSZ6" i="24"/>
  <c r="DTA6" i="24"/>
  <c r="DTB6" i="24"/>
  <c r="DTC6" i="24"/>
  <c r="DTD6" i="24"/>
  <c r="DTE6" i="24"/>
  <c r="DTF6" i="24"/>
  <c r="DTG6" i="24"/>
  <c r="DTH6" i="24"/>
  <c r="DTI6" i="24"/>
  <c r="DTJ6" i="24"/>
  <c r="DTK6" i="24"/>
  <c r="DTL6" i="24"/>
  <c r="DTM6" i="24"/>
  <c r="DTN6" i="24"/>
  <c r="DTO6" i="24"/>
  <c r="DTP6" i="24"/>
  <c r="DTQ6" i="24"/>
  <c r="DTR6" i="24"/>
  <c r="DTS6" i="24"/>
  <c r="DTT6" i="24"/>
  <c r="DTU6" i="24"/>
  <c r="DTV6" i="24"/>
  <c r="DTW6" i="24"/>
  <c r="DTX6" i="24"/>
  <c r="DTY6" i="24"/>
  <c r="DTZ6" i="24"/>
  <c r="DUA6" i="24"/>
  <c r="DUB6" i="24"/>
  <c r="DUC6" i="24"/>
  <c r="DUD6" i="24"/>
  <c r="DUE6" i="24"/>
  <c r="DUF6" i="24"/>
  <c r="DUG6" i="24"/>
  <c r="DUH6" i="24"/>
  <c r="DUI6" i="24"/>
  <c r="DUJ6" i="24"/>
  <c r="DUK6" i="24"/>
  <c r="DUL6" i="24"/>
  <c r="DUM6" i="24"/>
  <c r="DUN6" i="24"/>
  <c r="DUO6" i="24"/>
  <c r="DUP6" i="24"/>
  <c r="DUQ6" i="24"/>
  <c r="DUR6" i="24"/>
  <c r="DUS6" i="24"/>
  <c r="DUT6" i="24"/>
  <c r="DUU6" i="24"/>
  <c r="DUV6" i="24"/>
  <c r="DUW6" i="24"/>
  <c r="DUX6" i="24"/>
  <c r="DUY6" i="24"/>
  <c r="DUZ6" i="24"/>
  <c r="DVA6" i="24"/>
  <c r="DVB6" i="24"/>
  <c r="DVC6" i="24"/>
  <c r="DVD6" i="24"/>
  <c r="DVE6" i="24"/>
  <c r="DVF6" i="24"/>
  <c r="DVG6" i="24"/>
  <c r="DVH6" i="24"/>
  <c r="DVI6" i="24"/>
  <c r="DVJ6" i="24"/>
  <c r="DVK6" i="24"/>
  <c r="DVL6" i="24"/>
  <c r="DVM6" i="24"/>
  <c r="DVN6" i="24"/>
  <c r="DVO6" i="24"/>
  <c r="DVP6" i="24"/>
  <c r="DVQ6" i="24"/>
  <c r="DVR6" i="24"/>
  <c r="DVS6" i="24"/>
  <c r="DVT6" i="24"/>
  <c r="DVU6" i="24"/>
  <c r="DVV6" i="24"/>
  <c r="DVW6" i="24"/>
  <c r="DVX6" i="24"/>
  <c r="DVY6" i="24"/>
  <c r="DVZ6" i="24"/>
  <c r="DWA6" i="24"/>
  <c r="DWB6" i="24"/>
  <c r="DWC6" i="24"/>
  <c r="DWD6" i="24"/>
  <c r="DWE6" i="24"/>
  <c r="DWF6" i="24"/>
  <c r="DWG6" i="24"/>
  <c r="DWH6" i="24"/>
  <c r="DWI6" i="24"/>
  <c r="DWJ6" i="24"/>
  <c r="DWK6" i="24"/>
  <c r="DWL6" i="24"/>
  <c r="DWM6" i="24"/>
  <c r="DWN6" i="24"/>
  <c r="DWO6" i="24"/>
  <c r="DWP6" i="24"/>
  <c r="DWQ6" i="24"/>
  <c r="DWR6" i="24"/>
  <c r="DWS6" i="24"/>
  <c r="DWT6" i="24"/>
  <c r="DWU6" i="24"/>
  <c r="DWV6" i="24"/>
  <c r="DWW6" i="24"/>
  <c r="DWX6" i="24"/>
  <c r="DWY6" i="24"/>
  <c r="DWZ6" i="24"/>
  <c r="DXA6" i="24"/>
  <c r="DXB6" i="24"/>
  <c r="DXC6" i="24"/>
  <c r="DXD6" i="24"/>
  <c r="DXE6" i="24"/>
  <c r="DXF6" i="24"/>
  <c r="DXG6" i="24"/>
  <c r="DXH6" i="24"/>
  <c r="DXI6" i="24"/>
  <c r="DXJ6" i="24"/>
  <c r="DXK6" i="24"/>
  <c r="DXL6" i="24"/>
  <c r="DXM6" i="24"/>
  <c r="DXN6" i="24"/>
  <c r="DXO6" i="24"/>
  <c r="DXP6" i="24"/>
  <c r="DXQ6" i="24"/>
  <c r="DXR6" i="24"/>
  <c r="DXS6" i="24"/>
  <c r="DXT6" i="24"/>
  <c r="DXU6" i="24"/>
  <c r="DXV6" i="24"/>
  <c r="DXW6" i="24"/>
  <c r="DXX6" i="24"/>
  <c r="DXY6" i="24"/>
  <c r="DXZ6" i="24"/>
  <c r="DYA6" i="24"/>
  <c r="DYB6" i="24"/>
  <c r="DYC6" i="24"/>
  <c r="DYD6" i="24"/>
  <c r="DYE6" i="24"/>
  <c r="DYF6" i="24"/>
  <c r="DYG6" i="24"/>
  <c r="DYH6" i="24"/>
  <c r="DYI6" i="24"/>
  <c r="DYJ6" i="24"/>
  <c r="DYK6" i="24"/>
  <c r="DYL6" i="24"/>
  <c r="DYM6" i="24"/>
  <c r="DYN6" i="24"/>
  <c r="DYO6" i="24"/>
  <c r="DYP6" i="24"/>
  <c r="DYQ6" i="24"/>
  <c r="DYR6" i="24"/>
  <c r="DYS6" i="24"/>
  <c r="DYT6" i="24"/>
  <c r="DYU6" i="24"/>
  <c r="DYV6" i="24"/>
  <c r="DYW6" i="24"/>
  <c r="DYX6" i="24"/>
  <c r="DYY6" i="24"/>
  <c r="DYZ6" i="24"/>
  <c r="DZA6" i="24"/>
  <c r="DZB6" i="24"/>
  <c r="DZC6" i="24"/>
  <c r="DZD6" i="24"/>
  <c r="DZE6" i="24"/>
  <c r="DZF6" i="24"/>
  <c r="DZG6" i="24"/>
  <c r="DZH6" i="24"/>
  <c r="DZI6" i="24"/>
  <c r="DZJ6" i="24"/>
  <c r="DZK6" i="24"/>
  <c r="DZL6" i="24"/>
  <c r="DZM6" i="24"/>
  <c r="DZN6" i="24"/>
  <c r="DZO6" i="24"/>
  <c r="DZP6" i="24"/>
  <c r="DZQ6" i="24"/>
  <c r="DZR6" i="24"/>
  <c r="DZS6" i="24"/>
  <c r="DZT6" i="24"/>
  <c r="DZU6" i="24"/>
  <c r="DZV6" i="24"/>
  <c r="DZW6" i="24"/>
  <c r="DZX6" i="24"/>
  <c r="DZY6" i="24"/>
  <c r="DZZ6" i="24"/>
  <c r="EAA6" i="24"/>
  <c r="EAB6" i="24"/>
  <c r="EAC6" i="24"/>
  <c r="EAD6" i="24"/>
  <c r="EAE6" i="24"/>
  <c r="EAF6" i="24"/>
  <c r="EAG6" i="24"/>
  <c r="EAH6" i="24"/>
  <c r="EAI6" i="24"/>
  <c r="EAJ6" i="24"/>
  <c r="EAK6" i="24"/>
  <c r="EAL6" i="24"/>
  <c r="EAM6" i="24"/>
  <c r="EAN6" i="24"/>
  <c r="EAO6" i="24"/>
  <c r="EAP6" i="24"/>
  <c r="EAQ6" i="24"/>
  <c r="EAR6" i="24"/>
  <c r="EAS6" i="24"/>
  <c r="EAT6" i="24"/>
  <c r="EAU6" i="24"/>
  <c r="EAV6" i="24"/>
  <c r="EAW6" i="24"/>
  <c r="EAX6" i="24"/>
  <c r="EAY6" i="24"/>
  <c r="EAZ6" i="24"/>
  <c r="EBA6" i="24"/>
  <c r="EBB6" i="24"/>
  <c r="EBC6" i="24"/>
  <c r="EBD6" i="24"/>
  <c r="EBE6" i="24"/>
  <c r="EBF6" i="24"/>
  <c r="EBG6" i="24"/>
  <c r="EBH6" i="24"/>
  <c r="EBI6" i="24"/>
  <c r="EBJ6" i="24"/>
  <c r="EBK6" i="24"/>
  <c r="EBL6" i="24"/>
  <c r="EBM6" i="24"/>
  <c r="EBN6" i="24"/>
  <c r="EBO6" i="24"/>
  <c r="EBP6" i="24"/>
  <c r="EBQ6" i="24"/>
  <c r="EBR6" i="24"/>
  <c r="EBS6" i="24"/>
  <c r="EBT6" i="24"/>
  <c r="EBU6" i="24"/>
  <c r="EBV6" i="24"/>
  <c r="EBW6" i="24"/>
  <c r="EBX6" i="24"/>
  <c r="EBY6" i="24"/>
  <c r="EBZ6" i="24"/>
  <c r="ECA6" i="24"/>
  <c r="ECB6" i="24"/>
  <c r="ECC6" i="24"/>
  <c r="ECD6" i="24"/>
  <c r="ECE6" i="24"/>
  <c r="ECF6" i="24"/>
  <c r="ECG6" i="24"/>
  <c r="ECH6" i="24"/>
  <c r="ECI6" i="24"/>
  <c r="ECJ6" i="24"/>
  <c r="ECK6" i="24"/>
  <c r="ECL6" i="24"/>
  <c r="ECM6" i="24"/>
  <c r="ECN6" i="24"/>
  <c r="ECO6" i="24"/>
  <c r="ECP6" i="24"/>
  <c r="ECQ6" i="24"/>
  <c r="ECR6" i="24"/>
  <c r="ECS6" i="24"/>
  <c r="ECT6" i="24"/>
  <c r="ECU6" i="24"/>
  <c r="ECV6" i="24"/>
  <c r="ECW6" i="24"/>
  <c r="ECX6" i="24"/>
  <c r="ECY6" i="24"/>
  <c r="ECZ6" i="24"/>
  <c r="EDA6" i="24"/>
  <c r="EDB6" i="24"/>
  <c r="EDC6" i="24"/>
  <c r="EDD6" i="24"/>
  <c r="EDE6" i="24"/>
  <c r="EDF6" i="24"/>
  <c r="EDG6" i="24"/>
  <c r="EDH6" i="24"/>
  <c r="EDI6" i="24"/>
  <c r="EDJ6" i="24"/>
  <c r="EDK6" i="24"/>
  <c r="EDL6" i="24"/>
  <c r="EDM6" i="24"/>
  <c r="EDN6" i="24"/>
  <c r="EDO6" i="24"/>
  <c r="EDP6" i="24"/>
  <c r="EDQ6" i="24"/>
  <c r="EDR6" i="24"/>
  <c r="EDS6" i="24"/>
  <c r="EDT6" i="24"/>
  <c r="EDU6" i="24"/>
  <c r="EDV6" i="24"/>
  <c r="EDW6" i="24"/>
  <c r="EDX6" i="24"/>
  <c r="EDY6" i="24"/>
  <c r="EDZ6" i="24"/>
  <c r="EEA6" i="24"/>
  <c r="EEB6" i="24"/>
  <c r="EEC6" i="24"/>
  <c r="EED6" i="24"/>
  <c r="EEE6" i="24"/>
  <c r="EEF6" i="24"/>
  <c r="EEG6" i="24"/>
  <c r="EEH6" i="24"/>
  <c r="EEI6" i="24"/>
  <c r="EEJ6" i="24"/>
  <c r="EEK6" i="24"/>
  <c r="EEL6" i="24"/>
  <c r="EEM6" i="24"/>
  <c r="EEN6" i="24"/>
  <c r="EEO6" i="24"/>
  <c r="EEP6" i="24"/>
  <c r="EEQ6" i="24"/>
  <c r="EER6" i="24"/>
  <c r="EES6" i="24"/>
  <c r="EET6" i="24"/>
  <c r="EEU6" i="24"/>
  <c r="EEV6" i="24"/>
  <c r="EEW6" i="24"/>
  <c r="EEX6" i="24"/>
  <c r="EEY6" i="24"/>
  <c r="EEZ6" i="24"/>
  <c r="EFA6" i="24"/>
  <c r="EFB6" i="24"/>
  <c r="EFC6" i="24"/>
  <c r="EFD6" i="24"/>
  <c r="EFE6" i="24"/>
  <c r="EFF6" i="24"/>
  <c r="EFG6" i="24"/>
  <c r="EFH6" i="24"/>
  <c r="EFI6" i="24"/>
  <c r="EFJ6" i="24"/>
  <c r="EFK6" i="24"/>
  <c r="EFL6" i="24"/>
  <c r="EFM6" i="24"/>
  <c r="EFN6" i="24"/>
  <c r="EFO6" i="24"/>
  <c r="EFP6" i="24"/>
  <c r="EFQ6" i="24"/>
  <c r="EFR6" i="24"/>
  <c r="EFS6" i="24"/>
  <c r="EFT6" i="24"/>
  <c r="EFU6" i="24"/>
  <c r="EFV6" i="24"/>
  <c r="EFW6" i="24"/>
  <c r="EFX6" i="24"/>
  <c r="EFY6" i="24"/>
  <c r="EFZ6" i="24"/>
  <c r="EGA6" i="24"/>
  <c r="EGB6" i="24"/>
  <c r="EGC6" i="24"/>
  <c r="EGD6" i="24"/>
  <c r="EGE6" i="24"/>
  <c r="EGF6" i="24"/>
  <c r="EGG6" i="24"/>
  <c r="EGH6" i="24"/>
  <c r="EGI6" i="24"/>
  <c r="EGJ6" i="24"/>
  <c r="EGK6" i="24"/>
  <c r="EGL6" i="24"/>
  <c r="EGM6" i="24"/>
  <c r="EGN6" i="24"/>
  <c r="EGO6" i="24"/>
  <c r="EGP6" i="24"/>
  <c r="EGQ6" i="24"/>
  <c r="EGR6" i="24"/>
  <c r="EGS6" i="24"/>
  <c r="EGT6" i="24"/>
  <c r="EGU6" i="24"/>
  <c r="EGV6" i="24"/>
  <c r="EGW6" i="24"/>
  <c r="EGX6" i="24"/>
  <c r="EGY6" i="24"/>
  <c r="EGZ6" i="24"/>
  <c r="EHA6" i="24"/>
  <c r="EHB6" i="24"/>
  <c r="EHC6" i="24"/>
  <c r="EHD6" i="24"/>
  <c r="EHE6" i="24"/>
  <c r="EHF6" i="24"/>
  <c r="EHG6" i="24"/>
  <c r="EHH6" i="24"/>
  <c r="EHI6" i="24"/>
  <c r="EHJ6" i="24"/>
  <c r="EHK6" i="24"/>
  <c r="EHL6" i="24"/>
  <c r="EHM6" i="24"/>
  <c r="EHN6" i="24"/>
  <c r="EHO6" i="24"/>
  <c r="EHP6" i="24"/>
  <c r="EHQ6" i="24"/>
  <c r="EHR6" i="24"/>
  <c r="EHS6" i="24"/>
  <c r="EHT6" i="24"/>
  <c r="EHU6" i="24"/>
  <c r="EHV6" i="24"/>
  <c r="EHW6" i="24"/>
  <c r="EHX6" i="24"/>
  <c r="EHY6" i="24"/>
  <c r="EHZ6" i="24"/>
  <c r="EIA6" i="24"/>
  <c r="EIB6" i="24"/>
  <c r="EIC6" i="24"/>
  <c r="EID6" i="24"/>
  <c r="EIE6" i="24"/>
  <c r="EIF6" i="24"/>
  <c r="EIG6" i="24"/>
  <c r="EIH6" i="24"/>
  <c r="EII6" i="24"/>
  <c r="EIJ6" i="24"/>
  <c r="EIK6" i="24"/>
  <c r="EIL6" i="24"/>
  <c r="EIM6" i="24"/>
  <c r="EIN6" i="24"/>
  <c r="EIO6" i="24"/>
  <c r="EIP6" i="24"/>
  <c r="EIQ6" i="24"/>
  <c r="EIR6" i="24"/>
  <c r="EIS6" i="24"/>
  <c r="EIT6" i="24"/>
  <c r="EIU6" i="24"/>
  <c r="EIV6" i="24"/>
  <c r="EIW6" i="24"/>
  <c r="EIX6" i="24"/>
  <c r="EIY6" i="24"/>
  <c r="EIZ6" i="24"/>
  <c r="EJA6" i="24"/>
  <c r="EJB6" i="24"/>
  <c r="EJC6" i="24"/>
  <c r="EJD6" i="24"/>
  <c r="EJE6" i="24"/>
  <c r="EJF6" i="24"/>
  <c r="EJG6" i="24"/>
  <c r="EJH6" i="24"/>
  <c r="EJI6" i="24"/>
  <c r="EJJ6" i="24"/>
  <c r="EJK6" i="24"/>
  <c r="EJL6" i="24"/>
  <c r="EJM6" i="24"/>
  <c r="EJN6" i="24"/>
  <c r="EJO6" i="24"/>
  <c r="EJP6" i="24"/>
  <c r="EJQ6" i="24"/>
  <c r="EJR6" i="24"/>
  <c r="EJS6" i="24"/>
  <c r="EJT6" i="24"/>
  <c r="EJU6" i="24"/>
  <c r="EJV6" i="24"/>
  <c r="EJW6" i="24"/>
  <c r="EJX6" i="24"/>
  <c r="EJY6" i="24"/>
  <c r="EJZ6" i="24"/>
  <c r="EKA6" i="24"/>
  <c r="EKB6" i="24"/>
  <c r="EKC6" i="24"/>
  <c r="EKD6" i="24"/>
  <c r="EKE6" i="24"/>
  <c r="EKF6" i="24"/>
  <c r="EKG6" i="24"/>
  <c r="EKH6" i="24"/>
  <c r="EKI6" i="24"/>
  <c r="EKJ6" i="24"/>
  <c r="EKK6" i="24"/>
  <c r="EKL6" i="24"/>
  <c r="EKM6" i="24"/>
  <c r="EKN6" i="24"/>
  <c r="EKO6" i="24"/>
  <c r="EKP6" i="24"/>
  <c r="EKQ6" i="24"/>
  <c r="EKR6" i="24"/>
  <c r="EKS6" i="24"/>
  <c r="EKT6" i="24"/>
  <c r="EKU6" i="24"/>
  <c r="EKV6" i="24"/>
  <c r="EKW6" i="24"/>
  <c r="EKX6" i="24"/>
  <c r="EKY6" i="24"/>
  <c r="EKZ6" i="24"/>
  <c r="ELA6" i="24"/>
  <c r="ELB6" i="24"/>
  <c r="ELC6" i="24"/>
  <c r="ELD6" i="24"/>
  <c r="ELE6" i="24"/>
  <c r="ELF6" i="24"/>
  <c r="ELG6" i="24"/>
  <c r="ELH6" i="24"/>
  <c r="ELI6" i="24"/>
  <c r="ELJ6" i="24"/>
  <c r="ELK6" i="24"/>
  <c r="ELL6" i="24"/>
  <c r="ELM6" i="24"/>
  <c r="ELN6" i="24"/>
  <c r="ELO6" i="24"/>
  <c r="ELP6" i="24"/>
  <c r="ELQ6" i="24"/>
  <c r="ELR6" i="24"/>
  <c r="ELS6" i="24"/>
  <c r="ELT6" i="24"/>
  <c r="ELU6" i="24"/>
  <c r="ELV6" i="24"/>
  <c r="ELW6" i="24"/>
  <c r="ELX6" i="24"/>
  <c r="ELY6" i="24"/>
  <c r="ELZ6" i="24"/>
  <c r="EMA6" i="24"/>
  <c r="EMB6" i="24"/>
  <c r="EMC6" i="24"/>
  <c r="EMD6" i="24"/>
  <c r="EME6" i="24"/>
  <c r="EMF6" i="24"/>
  <c r="EMG6" i="24"/>
  <c r="EMH6" i="24"/>
  <c r="EMI6" i="24"/>
  <c r="EMJ6" i="24"/>
  <c r="EMK6" i="24"/>
  <c r="EML6" i="24"/>
  <c r="EMM6" i="24"/>
  <c r="EMN6" i="24"/>
  <c r="EMO6" i="24"/>
  <c r="EMP6" i="24"/>
  <c r="EMQ6" i="24"/>
  <c r="EMR6" i="24"/>
  <c r="EMS6" i="24"/>
  <c r="EMT6" i="24"/>
  <c r="EMU6" i="24"/>
  <c r="EMV6" i="24"/>
  <c r="EMW6" i="24"/>
  <c r="EMX6" i="24"/>
  <c r="EMY6" i="24"/>
  <c r="EMZ6" i="24"/>
  <c r="ENA6" i="24"/>
  <c r="ENB6" i="24"/>
  <c r="ENC6" i="24"/>
  <c r="END6" i="24"/>
  <c r="ENE6" i="24"/>
  <c r="ENF6" i="24"/>
  <c r="ENG6" i="24"/>
  <c r="ENH6" i="24"/>
  <c r="ENI6" i="24"/>
  <c r="ENJ6" i="24"/>
  <c r="ENK6" i="24"/>
  <c r="ENL6" i="24"/>
  <c r="ENM6" i="24"/>
  <c r="ENN6" i="24"/>
  <c r="ENO6" i="24"/>
  <c r="ENP6" i="24"/>
  <c r="ENQ6" i="24"/>
  <c r="ENR6" i="24"/>
  <c r="ENS6" i="24"/>
  <c r="ENT6" i="24"/>
  <c r="ENU6" i="24"/>
  <c r="ENV6" i="24"/>
  <c r="ENW6" i="24"/>
  <c r="ENX6" i="24"/>
  <c r="ENY6" i="24"/>
  <c r="ENZ6" i="24"/>
  <c r="EOA6" i="24"/>
  <c r="EOB6" i="24"/>
  <c r="EOC6" i="24"/>
  <c r="EOD6" i="24"/>
  <c r="EOE6" i="24"/>
  <c r="EOF6" i="24"/>
  <c r="EOG6" i="24"/>
  <c r="EOH6" i="24"/>
  <c r="EOI6" i="24"/>
  <c r="EOJ6" i="24"/>
  <c r="EOK6" i="24"/>
  <c r="EOL6" i="24"/>
  <c r="EOM6" i="24"/>
  <c r="EON6" i="24"/>
  <c r="EOO6" i="24"/>
  <c r="EOP6" i="24"/>
  <c r="EOQ6" i="24"/>
  <c r="EOR6" i="24"/>
  <c r="EOS6" i="24"/>
  <c r="EOT6" i="24"/>
  <c r="EOU6" i="24"/>
  <c r="EOV6" i="24"/>
  <c r="EOW6" i="24"/>
  <c r="EOX6" i="24"/>
  <c r="EOY6" i="24"/>
  <c r="EOZ6" i="24"/>
  <c r="EPA6" i="24"/>
  <c r="EPB6" i="24"/>
  <c r="EPC6" i="24"/>
  <c r="EPD6" i="24"/>
  <c r="EPE6" i="24"/>
  <c r="EPF6" i="24"/>
  <c r="EPG6" i="24"/>
  <c r="EPH6" i="24"/>
  <c r="EPI6" i="24"/>
  <c r="EPJ6" i="24"/>
  <c r="EPK6" i="24"/>
  <c r="EPL6" i="24"/>
  <c r="EPM6" i="24"/>
  <c r="EPN6" i="24"/>
  <c r="EPO6" i="24"/>
  <c r="EPP6" i="24"/>
  <c r="EPQ6" i="24"/>
  <c r="EPR6" i="24"/>
  <c r="EPS6" i="24"/>
  <c r="EPT6" i="24"/>
  <c r="EPU6" i="24"/>
  <c r="EPV6" i="24"/>
  <c r="EPW6" i="24"/>
  <c r="EPX6" i="24"/>
  <c r="EPY6" i="24"/>
  <c r="EPZ6" i="24"/>
  <c r="EQA6" i="24"/>
  <c r="EQB6" i="24"/>
  <c r="EQC6" i="24"/>
  <c r="EQD6" i="24"/>
  <c r="EQE6" i="24"/>
  <c r="EQF6" i="24"/>
  <c r="EQG6" i="24"/>
  <c r="EQH6" i="24"/>
  <c r="EQI6" i="24"/>
  <c r="EQJ6" i="24"/>
  <c r="EQK6" i="24"/>
  <c r="EQL6" i="24"/>
  <c r="EQM6" i="24"/>
  <c r="EQN6" i="24"/>
  <c r="EQO6" i="24"/>
  <c r="EQP6" i="24"/>
  <c r="EQQ6" i="24"/>
  <c r="EQR6" i="24"/>
  <c r="EQS6" i="24"/>
  <c r="EQT6" i="24"/>
  <c r="EQU6" i="24"/>
  <c r="EQV6" i="24"/>
  <c r="EQW6" i="24"/>
  <c r="EQX6" i="24"/>
  <c r="EQY6" i="24"/>
  <c r="EQZ6" i="24"/>
  <c r="ERA6" i="24"/>
  <c r="ERB6" i="24"/>
  <c r="ERC6" i="24"/>
  <c r="ERD6" i="24"/>
  <c r="ERE6" i="24"/>
  <c r="ERF6" i="24"/>
  <c r="ERG6" i="24"/>
  <c r="ERH6" i="24"/>
  <c r="ERI6" i="24"/>
  <c r="ERJ6" i="24"/>
  <c r="ERK6" i="24"/>
  <c r="ERL6" i="24"/>
  <c r="ERM6" i="24"/>
  <c r="ERN6" i="24"/>
  <c r="ERO6" i="24"/>
  <c r="ERP6" i="24"/>
  <c r="ERQ6" i="24"/>
  <c r="ERR6" i="24"/>
  <c r="ERS6" i="24"/>
  <c r="ERT6" i="24"/>
  <c r="ERU6" i="24"/>
  <c r="ERV6" i="24"/>
  <c r="ERW6" i="24"/>
  <c r="ERX6" i="24"/>
  <c r="ERY6" i="24"/>
  <c r="ERZ6" i="24"/>
  <c r="ESA6" i="24"/>
  <c r="ESB6" i="24"/>
  <c r="ESC6" i="24"/>
  <c r="ESD6" i="24"/>
  <c r="ESE6" i="24"/>
  <c r="ESF6" i="24"/>
  <c r="ESG6" i="24"/>
  <c r="ESH6" i="24"/>
  <c r="ESI6" i="24"/>
  <c r="ESJ6" i="24"/>
  <c r="ESK6" i="24"/>
  <c r="ESL6" i="24"/>
  <c r="ESM6" i="24"/>
  <c r="ESN6" i="24"/>
  <c r="ESO6" i="24"/>
  <c r="ESP6" i="24"/>
  <c r="ESQ6" i="24"/>
  <c r="ESR6" i="24"/>
  <c r="ESS6" i="24"/>
  <c r="EST6" i="24"/>
  <c r="ESU6" i="24"/>
  <c r="ESV6" i="24"/>
  <c r="ESW6" i="24"/>
  <c r="ESX6" i="24"/>
  <c r="ESY6" i="24"/>
  <c r="ESZ6" i="24"/>
  <c r="ETA6" i="24"/>
  <c r="ETB6" i="24"/>
  <c r="ETC6" i="24"/>
  <c r="ETD6" i="24"/>
  <c r="ETE6" i="24"/>
  <c r="ETF6" i="24"/>
  <c r="ETG6" i="24"/>
  <c r="ETH6" i="24"/>
  <c r="ETI6" i="24"/>
  <c r="ETJ6" i="24"/>
  <c r="ETK6" i="24"/>
  <c r="ETL6" i="24"/>
  <c r="ETM6" i="24"/>
  <c r="ETN6" i="24"/>
  <c r="ETO6" i="24"/>
  <c r="ETP6" i="24"/>
  <c r="ETQ6" i="24"/>
  <c r="ETR6" i="24"/>
  <c r="ETS6" i="24"/>
  <c r="ETT6" i="24"/>
  <c r="ETU6" i="24"/>
  <c r="ETV6" i="24"/>
  <c r="ETW6" i="24"/>
  <c r="ETX6" i="24"/>
  <c r="ETY6" i="24"/>
  <c r="ETZ6" i="24"/>
  <c r="EUA6" i="24"/>
  <c r="EUB6" i="24"/>
  <c r="EUC6" i="24"/>
  <c r="EUD6" i="24"/>
  <c r="EUE6" i="24"/>
  <c r="EUF6" i="24"/>
  <c r="EUG6" i="24"/>
  <c r="EUH6" i="24"/>
  <c r="EUI6" i="24"/>
  <c r="EUJ6" i="24"/>
  <c r="EUK6" i="24"/>
  <c r="EUL6" i="24"/>
  <c r="EUM6" i="24"/>
  <c r="EUN6" i="24"/>
  <c r="EUO6" i="24"/>
  <c r="EUP6" i="24"/>
  <c r="EUQ6" i="24"/>
  <c r="EUR6" i="24"/>
  <c r="EUS6" i="24"/>
  <c r="EUT6" i="24"/>
  <c r="EUU6" i="24"/>
  <c r="EUV6" i="24"/>
  <c r="EUW6" i="24"/>
  <c r="EUX6" i="24"/>
  <c r="EUY6" i="24"/>
  <c r="EUZ6" i="24"/>
  <c r="EVA6" i="24"/>
  <c r="EVB6" i="24"/>
  <c r="EVC6" i="24"/>
  <c r="EVD6" i="24"/>
  <c r="EVE6" i="24"/>
  <c r="EVF6" i="24"/>
  <c r="EVG6" i="24"/>
  <c r="EVH6" i="24"/>
  <c r="EVI6" i="24"/>
  <c r="EVJ6" i="24"/>
  <c r="EVK6" i="24"/>
  <c r="EVL6" i="24"/>
  <c r="EVM6" i="24"/>
  <c r="EVN6" i="24"/>
  <c r="EVO6" i="24"/>
  <c r="EVP6" i="24"/>
  <c r="EVQ6" i="24"/>
  <c r="EVR6" i="24"/>
  <c r="EVS6" i="24"/>
  <c r="EVT6" i="24"/>
  <c r="EVU6" i="24"/>
  <c r="EVV6" i="24"/>
  <c r="EVW6" i="24"/>
  <c r="EVX6" i="24"/>
  <c r="EVY6" i="24"/>
  <c r="EVZ6" i="24"/>
  <c r="EWA6" i="24"/>
  <c r="EWB6" i="24"/>
  <c r="EWC6" i="24"/>
  <c r="EWD6" i="24"/>
  <c r="EWE6" i="24"/>
  <c r="EWF6" i="24"/>
  <c r="EWG6" i="24"/>
  <c r="EWH6" i="24"/>
  <c r="EWI6" i="24"/>
  <c r="EWJ6" i="24"/>
  <c r="EWK6" i="24"/>
  <c r="EWL6" i="24"/>
  <c r="EWM6" i="24"/>
  <c r="EWN6" i="24"/>
  <c r="EWO6" i="24"/>
  <c r="EWP6" i="24"/>
  <c r="EWQ6" i="24"/>
  <c r="EWR6" i="24"/>
  <c r="EWS6" i="24"/>
  <c r="EWT6" i="24"/>
  <c r="EWU6" i="24"/>
  <c r="EWV6" i="24"/>
  <c r="EWW6" i="24"/>
  <c r="EWX6" i="24"/>
  <c r="EWY6" i="24"/>
  <c r="EWZ6" i="24"/>
  <c r="EXA6" i="24"/>
  <c r="EXB6" i="24"/>
  <c r="EXC6" i="24"/>
  <c r="EXD6" i="24"/>
  <c r="EXE6" i="24"/>
  <c r="EXF6" i="24"/>
  <c r="EXG6" i="24"/>
  <c r="EXH6" i="24"/>
  <c r="EXI6" i="24"/>
  <c r="EXJ6" i="24"/>
  <c r="EXK6" i="24"/>
  <c r="EXL6" i="24"/>
  <c r="EXM6" i="24"/>
  <c r="EXN6" i="24"/>
  <c r="EXO6" i="24"/>
  <c r="EXP6" i="24"/>
  <c r="EXQ6" i="24"/>
  <c r="EXR6" i="24"/>
  <c r="EXS6" i="24"/>
  <c r="EXT6" i="24"/>
  <c r="EXU6" i="24"/>
  <c r="EXV6" i="24"/>
  <c r="EXW6" i="24"/>
  <c r="EXX6" i="24"/>
  <c r="EXY6" i="24"/>
  <c r="EXZ6" i="24"/>
  <c r="EYA6" i="24"/>
  <c r="EYB6" i="24"/>
  <c r="EYC6" i="24"/>
  <c r="EYD6" i="24"/>
  <c r="EYE6" i="24"/>
  <c r="EYF6" i="24"/>
  <c r="EYG6" i="24"/>
  <c r="EYH6" i="24"/>
  <c r="EYI6" i="24"/>
  <c r="EYJ6" i="24"/>
  <c r="EYK6" i="24"/>
  <c r="EYL6" i="24"/>
  <c r="EYM6" i="24"/>
  <c r="EYN6" i="24"/>
  <c r="EYO6" i="24"/>
  <c r="EYP6" i="24"/>
  <c r="EYQ6" i="24"/>
  <c r="EYR6" i="24"/>
  <c r="EYS6" i="24"/>
  <c r="EYT6" i="24"/>
  <c r="EYU6" i="24"/>
  <c r="EYV6" i="24"/>
  <c r="EYW6" i="24"/>
  <c r="EYX6" i="24"/>
  <c r="EYY6" i="24"/>
  <c r="EYZ6" i="24"/>
  <c r="EZA6" i="24"/>
  <c r="EZB6" i="24"/>
  <c r="EZC6" i="24"/>
  <c r="EZD6" i="24"/>
  <c r="EZE6" i="24"/>
  <c r="EZF6" i="24"/>
  <c r="EZG6" i="24"/>
  <c r="EZH6" i="24"/>
  <c r="EZI6" i="24"/>
  <c r="EZJ6" i="24"/>
  <c r="EZK6" i="24"/>
  <c r="EZL6" i="24"/>
  <c r="EZM6" i="24"/>
  <c r="EZN6" i="24"/>
  <c r="EZO6" i="24"/>
  <c r="EZP6" i="24"/>
  <c r="EZQ6" i="24"/>
  <c r="EZR6" i="24"/>
  <c r="EZS6" i="24"/>
  <c r="EZT6" i="24"/>
  <c r="EZU6" i="24"/>
  <c r="EZV6" i="24"/>
  <c r="EZW6" i="24"/>
  <c r="EZX6" i="24"/>
  <c r="EZY6" i="24"/>
  <c r="EZZ6" i="24"/>
  <c r="FAA6" i="24"/>
  <c r="FAB6" i="24"/>
  <c r="FAC6" i="24"/>
  <c r="FAD6" i="24"/>
  <c r="FAE6" i="24"/>
  <c r="FAF6" i="24"/>
  <c r="FAG6" i="24"/>
  <c r="FAH6" i="24"/>
  <c r="FAI6" i="24"/>
  <c r="FAJ6" i="24"/>
  <c r="FAK6" i="24"/>
  <c r="FAL6" i="24"/>
  <c r="FAM6" i="24"/>
  <c r="FAN6" i="24"/>
  <c r="FAO6" i="24"/>
  <c r="FAP6" i="24"/>
  <c r="FAQ6" i="24"/>
  <c r="FAR6" i="24"/>
  <c r="FAS6" i="24"/>
  <c r="FAT6" i="24"/>
  <c r="FAU6" i="24"/>
  <c r="FAV6" i="24"/>
  <c r="FAW6" i="24"/>
  <c r="FAX6" i="24"/>
  <c r="FAY6" i="24"/>
  <c r="FAZ6" i="24"/>
  <c r="FBA6" i="24"/>
  <c r="FBB6" i="24"/>
  <c r="FBC6" i="24"/>
  <c r="FBD6" i="24"/>
  <c r="FBE6" i="24"/>
  <c r="FBF6" i="24"/>
  <c r="FBG6" i="24"/>
  <c r="FBH6" i="24"/>
  <c r="FBI6" i="24"/>
  <c r="FBJ6" i="24"/>
  <c r="FBK6" i="24"/>
  <c r="FBL6" i="24"/>
  <c r="FBM6" i="24"/>
  <c r="FBN6" i="24"/>
  <c r="FBO6" i="24"/>
  <c r="FBP6" i="24"/>
  <c r="FBQ6" i="24"/>
  <c r="FBR6" i="24"/>
  <c r="FBS6" i="24"/>
  <c r="FBT6" i="24"/>
  <c r="FBU6" i="24"/>
  <c r="FBV6" i="24"/>
  <c r="FBW6" i="24"/>
  <c r="FBX6" i="24"/>
  <c r="FBY6" i="24"/>
  <c r="FBZ6" i="24"/>
  <c r="FCA6" i="24"/>
  <c r="FCB6" i="24"/>
  <c r="FCC6" i="24"/>
  <c r="FCD6" i="24"/>
  <c r="FCE6" i="24"/>
  <c r="FCF6" i="24"/>
  <c r="FCG6" i="24"/>
  <c r="FCH6" i="24"/>
  <c r="FCI6" i="24"/>
  <c r="FCJ6" i="24"/>
  <c r="FCK6" i="24"/>
  <c r="FCL6" i="24"/>
  <c r="FCM6" i="24"/>
  <c r="FCN6" i="24"/>
  <c r="FCO6" i="24"/>
  <c r="FCP6" i="24"/>
  <c r="FCQ6" i="24"/>
  <c r="FCR6" i="24"/>
  <c r="FCS6" i="24"/>
  <c r="FCT6" i="24"/>
  <c r="FCU6" i="24"/>
  <c r="FCV6" i="24"/>
  <c r="FCW6" i="24"/>
  <c r="FCX6" i="24"/>
  <c r="FCY6" i="24"/>
  <c r="FCZ6" i="24"/>
  <c r="FDA6" i="24"/>
  <c r="FDB6" i="24"/>
  <c r="FDC6" i="24"/>
  <c r="FDD6" i="24"/>
  <c r="FDE6" i="24"/>
  <c r="FDF6" i="24"/>
  <c r="FDG6" i="24"/>
  <c r="FDH6" i="24"/>
  <c r="FDI6" i="24"/>
  <c r="FDJ6" i="24"/>
  <c r="FDK6" i="24"/>
  <c r="FDL6" i="24"/>
  <c r="FDM6" i="24"/>
  <c r="FDN6" i="24"/>
  <c r="FDO6" i="24"/>
  <c r="FDP6" i="24"/>
  <c r="FDQ6" i="24"/>
  <c r="FDR6" i="24"/>
  <c r="FDS6" i="24"/>
  <c r="FDT6" i="24"/>
  <c r="FDU6" i="24"/>
  <c r="FDV6" i="24"/>
  <c r="FDW6" i="24"/>
  <c r="FDX6" i="24"/>
  <c r="FDY6" i="24"/>
  <c r="FDZ6" i="24"/>
  <c r="FEA6" i="24"/>
  <c r="FEB6" i="24"/>
  <c r="FEC6" i="24"/>
  <c r="FED6" i="24"/>
  <c r="FEE6" i="24"/>
  <c r="FEF6" i="24"/>
  <c r="FEG6" i="24"/>
  <c r="FEH6" i="24"/>
  <c r="FEI6" i="24"/>
  <c r="FEJ6" i="24"/>
  <c r="FEK6" i="24"/>
  <c r="FEL6" i="24"/>
  <c r="FEM6" i="24"/>
  <c r="FEN6" i="24"/>
  <c r="FEO6" i="24"/>
  <c r="FEP6" i="24"/>
  <c r="FEQ6" i="24"/>
  <c r="FER6" i="24"/>
  <c r="FES6" i="24"/>
  <c r="FET6" i="24"/>
  <c r="FEU6" i="24"/>
  <c r="FEV6" i="24"/>
  <c r="FEW6" i="24"/>
  <c r="FEX6" i="24"/>
  <c r="FEY6" i="24"/>
  <c r="FEZ6" i="24"/>
  <c r="FFA6" i="24"/>
  <c r="FFB6" i="24"/>
  <c r="FFC6" i="24"/>
  <c r="FFD6" i="24"/>
  <c r="FFE6" i="24"/>
  <c r="FFF6" i="24"/>
  <c r="FFG6" i="24"/>
  <c r="FFH6" i="24"/>
  <c r="FFI6" i="24"/>
  <c r="FFJ6" i="24"/>
  <c r="FFK6" i="24"/>
  <c r="FFL6" i="24"/>
  <c r="FFM6" i="24"/>
  <c r="FFN6" i="24"/>
  <c r="FFO6" i="24"/>
  <c r="FFP6" i="24"/>
  <c r="FFQ6" i="24"/>
  <c r="FFR6" i="24"/>
  <c r="FFS6" i="24"/>
  <c r="FFT6" i="24"/>
  <c r="FFU6" i="24"/>
  <c r="FFV6" i="24"/>
  <c r="FFW6" i="24"/>
  <c r="FFX6" i="24"/>
  <c r="FFY6" i="24"/>
  <c r="FFZ6" i="24"/>
  <c r="FGA6" i="24"/>
  <c r="FGB6" i="24"/>
  <c r="FGC6" i="24"/>
  <c r="FGD6" i="24"/>
  <c r="FGE6" i="24"/>
  <c r="FGF6" i="24"/>
  <c r="FGG6" i="24"/>
  <c r="FGH6" i="24"/>
  <c r="FGI6" i="24"/>
  <c r="FGJ6" i="24"/>
  <c r="FGK6" i="24"/>
  <c r="FGL6" i="24"/>
  <c r="FGM6" i="24"/>
  <c r="FGN6" i="24"/>
  <c r="FGO6" i="24"/>
  <c r="FGP6" i="24"/>
  <c r="FGQ6" i="24"/>
  <c r="FGR6" i="24"/>
  <c r="FGS6" i="24"/>
  <c r="FGT6" i="24"/>
  <c r="FGU6" i="24"/>
  <c r="FGV6" i="24"/>
  <c r="FGW6" i="24"/>
  <c r="FGX6" i="24"/>
  <c r="FGY6" i="24"/>
  <c r="FGZ6" i="24"/>
  <c r="FHA6" i="24"/>
  <c r="FHB6" i="24"/>
  <c r="FHC6" i="24"/>
  <c r="FHD6" i="24"/>
  <c r="FHE6" i="24"/>
  <c r="FHF6" i="24"/>
  <c r="FHG6" i="24"/>
  <c r="FHH6" i="24"/>
  <c r="FHI6" i="24"/>
  <c r="FHJ6" i="24"/>
  <c r="FHK6" i="24"/>
  <c r="FHL6" i="24"/>
  <c r="FHM6" i="24"/>
  <c r="FHN6" i="24"/>
  <c r="FHO6" i="24"/>
  <c r="FHP6" i="24"/>
  <c r="FHQ6" i="24"/>
  <c r="FHR6" i="24"/>
  <c r="FHS6" i="24"/>
  <c r="FHT6" i="24"/>
  <c r="FHU6" i="24"/>
  <c r="FHV6" i="24"/>
  <c r="FHW6" i="24"/>
  <c r="FHX6" i="24"/>
  <c r="FHY6" i="24"/>
  <c r="FHZ6" i="24"/>
  <c r="FIA6" i="24"/>
  <c r="FIB6" i="24"/>
  <c r="FIC6" i="24"/>
  <c r="FID6" i="24"/>
  <c r="FIE6" i="24"/>
  <c r="FIF6" i="24"/>
  <c r="FIG6" i="24"/>
  <c r="FIH6" i="24"/>
  <c r="FII6" i="24"/>
  <c r="FIJ6" i="24"/>
  <c r="FIK6" i="24"/>
  <c r="FIL6" i="24"/>
  <c r="FIM6" i="24"/>
  <c r="FIN6" i="24"/>
  <c r="FIO6" i="24"/>
  <c r="FIP6" i="24"/>
  <c r="FIQ6" i="24"/>
  <c r="FIR6" i="24"/>
  <c r="FIS6" i="24"/>
  <c r="FIT6" i="24"/>
  <c r="FIU6" i="24"/>
  <c r="FIV6" i="24"/>
  <c r="FIW6" i="24"/>
  <c r="FIX6" i="24"/>
  <c r="FIY6" i="24"/>
  <c r="FIZ6" i="24"/>
  <c r="FJA6" i="24"/>
  <c r="FJB6" i="24"/>
  <c r="FJC6" i="24"/>
  <c r="FJD6" i="24"/>
  <c r="FJE6" i="24"/>
  <c r="FJF6" i="24"/>
  <c r="FJG6" i="24"/>
  <c r="FJH6" i="24"/>
  <c r="FJI6" i="24"/>
  <c r="FJJ6" i="24"/>
  <c r="FJK6" i="24"/>
  <c r="FJL6" i="24"/>
  <c r="FJM6" i="24"/>
  <c r="FJN6" i="24"/>
  <c r="FJO6" i="24"/>
  <c r="FJP6" i="24"/>
  <c r="FJQ6" i="24"/>
  <c r="FJR6" i="24"/>
  <c r="FJS6" i="24"/>
  <c r="FJT6" i="24"/>
  <c r="FJU6" i="24"/>
  <c r="FJV6" i="24"/>
  <c r="FJW6" i="24"/>
  <c r="FJX6" i="24"/>
  <c r="FJY6" i="24"/>
  <c r="FJZ6" i="24"/>
  <c r="FKA6" i="24"/>
  <c r="FKB6" i="24"/>
  <c r="FKC6" i="24"/>
  <c r="FKD6" i="24"/>
  <c r="FKE6" i="24"/>
  <c r="FKF6" i="24"/>
  <c r="FKG6" i="24"/>
  <c r="FKH6" i="24"/>
  <c r="FKI6" i="24"/>
  <c r="FKJ6" i="24"/>
  <c r="FKK6" i="24"/>
  <c r="FKL6" i="24"/>
  <c r="FKM6" i="24"/>
  <c r="FKN6" i="24"/>
  <c r="FKO6" i="24"/>
  <c r="FKP6" i="24"/>
  <c r="FKQ6" i="24"/>
  <c r="FKR6" i="24"/>
  <c r="FKS6" i="24"/>
  <c r="FKT6" i="24"/>
  <c r="FKU6" i="24"/>
  <c r="FKV6" i="24"/>
  <c r="FKW6" i="24"/>
  <c r="FKX6" i="24"/>
  <c r="FKY6" i="24"/>
  <c r="FKZ6" i="24"/>
  <c r="FLA6" i="24"/>
  <c r="FLB6" i="24"/>
  <c r="FLC6" i="24"/>
  <c r="FLD6" i="24"/>
  <c r="FLE6" i="24"/>
  <c r="FLF6" i="24"/>
  <c r="FLG6" i="24"/>
  <c r="FLH6" i="24"/>
  <c r="FLI6" i="24"/>
  <c r="FLJ6" i="24"/>
  <c r="FLK6" i="24"/>
  <c r="FLL6" i="24"/>
  <c r="FLM6" i="24"/>
  <c r="FLN6" i="24"/>
  <c r="FLO6" i="24"/>
  <c r="FLP6" i="24"/>
  <c r="FLQ6" i="24"/>
  <c r="FLR6" i="24"/>
  <c r="FLS6" i="24"/>
  <c r="FLT6" i="24"/>
  <c r="FLU6" i="24"/>
  <c r="FLV6" i="24"/>
  <c r="FLW6" i="24"/>
  <c r="FLX6" i="24"/>
  <c r="FLY6" i="24"/>
  <c r="FLZ6" i="24"/>
  <c r="FMA6" i="24"/>
  <c r="FMB6" i="24"/>
  <c r="FMC6" i="24"/>
  <c r="FMD6" i="24"/>
  <c r="FME6" i="24"/>
  <c r="FMF6" i="24"/>
  <c r="FMG6" i="24"/>
  <c r="FMH6" i="24"/>
  <c r="FMI6" i="24"/>
  <c r="FMJ6" i="24"/>
  <c r="FMK6" i="24"/>
  <c r="FML6" i="24"/>
  <c r="FMM6" i="24"/>
  <c r="FMN6" i="24"/>
  <c r="FMO6" i="24"/>
  <c r="FMP6" i="24"/>
  <c r="FMQ6" i="24"/>
  <c r="FMR6" i="24"/>
  <c r="FMS6" i="24"/>
  <c r="FMT6" i="24"/>
  <c r="FMU6" i="24"/>
  <c r="FMV6" i="24"/>
  <c r="FMW6" i="24"/>
  <c r="FMX6" i="24"/>
  <c r="FMY6" i="24"/>
  <c r="FMZ6" i="24"/>
  <c r="FNA6" i="24"/>
  <c r="FNB6" i="24"/>
  <c r="FNC6" i="24"/>
  <c r="FND6" i="24"/>
  <c r="FNE6" i="24"/>
  <c r="FNF6" i="24"/>
  <c r="FNG6" i="24"/>
  <c r="FNH6" i="24"/>
  <c r="FNI6" i="24"/>
  <c r="FNJ6" i="24"/>
  <c r="FNK6" i="24"/>
  <c r="FNL6" i="24"/>
  <c r="FNM6" i="24"/>
  <c r="FNN6" i="24"/>
  <c r="FNO6" i="24"/>
  <c r="FNP6" i="24"/>
  <c r="FNQ6" i="24"/>
  <c r="FNR6" i="24"/>
  <c r="FNS6" i="24"/>
  <c r="FNT6" i="24"/>
  <c r="FNU6" i="24"/>
  <c r="FNV6" i="24"/>
  <c r="FNW6" i="24"/>
  <c r="FNX6" i="24"/>
  <c r="FNY6" i="24"/>
  <c r="FNZ6" i="24"/>
  <c r="FOA6" i="24"/>
  <c r="FOB6" i="24"/>
  <c r="FOC6" i="24"/>
  <c r="FOD6" i="24"/>
  <c r="FOE6" i="24"/>
  <c r="FOF6" i="24"/>
  <c r="FOG6" i="24"/>
  <c r="FOH6" i="24"/>
  <c r="FOI6" i="24"/>
  <c r="FOJ6" i="24"/>
  <c r="FOK6" i="24"/>
  <c r="FOL6" i="24"/>
  <c r="FOM6" i="24"/>
  <c r="FON6" i="24"/>
  <c r="FOO6" i="24"/>
  <c r="FOP6" i="24"/>
  <c r="FOQ6" i="24"/>
  <c r="FOR6" i="24"/>
  <c r="FOS6" i="24"/>
  <c r="FOT6" i="24"/>
  <c r="FOU6" i="24"/>
  <c r="FOV6" i="24"/>
  <c r="FOW6" i="24"/>
  <c r="FOX6" i="24"/>
  <c r="FOY6" i="24"/>
  <c r="FOZ6" i="24"/>
  <c r="FPA6" i="24"/>
  <c r="FPB6" i="24"/>
  <c r="FPC6" i="24"/>
  <c r="FPD6" i="24"/>
  <c r="FPE6" i="24"/>
  <c r="FPF6" i="24"/>
  <c r="FPG6" i="24"/>
  <c r="FPH6" i="24"/>
  <c r="FPI6" i="24"/>
  <c r="FPJ6" i="24"/>
  <c r="FPK6" i="24"/>
  <c r="FPL6" i="24"/>
  <c r="FPM6" i="24"/>
  <c r="FPN6" i="24"/>
  <c r="FPO6" i="24"/>
  <c r="FPP6" i="24"/>
  <c r="FPQ6" i="24"/>
  <c r="FPR6" i="24"/>
  <c r="FPS6" i="24"/>
  <c r="FPT6" i="24"/>
  <c r="FPU6" i="24"/>
  <c r="FPV6" i="24"/>
  <c r="FPW6" i="24"/>
  <c r="FPX6" i="24"/>
  <c r="FPY6" i="24"/>
  <c r="FPZ6" i="24"/>
  <c r="FQA6" i="24"/>
  <c r="FQB6" i="24"/>
  <c r="FQC6" i="24"/>
  <c r="FQD6" i="24"/>
  <c r="FQE6" i="24"/>
  <c r="FQF6" i="24"/>
  <c r="FQG6" i="24"/>
  <c r="FQH6" i="24"/>
  <c r="FQI6" i="24"/>
  <c r="FQJ6" i="24"/>
  <c r="FQK6" i="24"/>
  <c r="FQL6" i="24"/>
  <c r="FQM6" i="24"/>
  <c r="FQN6" i="24"/>
  <c r="FQO6" i="24"/>
  <c r="FQP6" i="24"/>
  <c r="FQQ6" i="24"/>
  <c r="FQR6" i="24"/>
  <c r="FQS6" i="24"/>
  <c r="FQT6" i="24"/>
  <c r="FQU6" i="24"/>
  <c r="FQV6" i="24"/>
  <c r="FQW6" i="24"/>
  <c r="FQX6" i="24"/>
  <c r="FQY6" i="24"/>
  <c r="FQZ6" i="24"/>
  <c r="FRA6" i="24"/>
  <c r="FRB6" i="24"/>
  <c r="FRC6" i="24"/>
  <c r="FRD6" i="24"/>
  <c r="FRE6" i="24"/>
  <c r="FRF6" i="24"/>
  <c r="FRG6" i="24"/>
  <c r="FRH6" i="24"/>
  <c r="FRI6" i="24"/>
  <c r="FRJ6" i="24"/>
  <c r="FRK6" i="24"/>
  <c r="FRL6" i="24"/>
  <c r="FRM6" i="24"/>
  <c r="FRN6" i="24"/>
  <c r="FRO6" i="24"/>
  <c r="FRP6" i="24"/>
  <c r="FRQ6" i="24"/>
  <c r="FRR6" i="24"/>
  <c r="FRS6" i="24"/>
  <c r="FRT6" i="24"/>
  <c r="FRU6" i="24"/>
  <c r="FRV6" i="24"/>
  <c r="FRW6" i="24"/>
  <c r="FRX6" i="24"/>
  <c r="FRY6" i="24"/>
  <c r="FRZ6" i="24"/>
  <c r="FSA6" i="24"/>
  <c r="FSB6" i="24"/>
  <c r="FSC6" i="24"/>
  <c r="FSD6" i="24"/>
  <c r="FSE6" i="24"/>
  <c r="FSF6" i="24"/>
  <c r="FSG6" i="24"/>
  <c r="FSH6" i="24"/>
  <c r="FSI6" i="24"/>
  <c r="FSJ6" i="24"/>
  <c r="FSK6" i="24"/>
  <c r="FSL6" i="24"/>
  <c r="FSM6" i="24"/>
  <c r="FSN6" i="24"/>
  <c r="FSO6" i="24"/>
  <c r="FSP6" i="24"/>
  <c r="FSQ6" i="24"/>
  <c r="FSR6" i="24"/>
  <c r="FSS6" i="24"/>
  <c r="FST6" i="24"/>
  <c r="FSU6" i="24"/>
  <c r="FSV6" i="24"/>
  <c r="FSW6" i="24"/>
  <c r="FSX6" i="24"/>
  <c r="FSY6" i="24"/>
  <c r="FSZ6" i="24"/>
  <c r="FTA6" i="24"/>
  <c r="FTB6" i="24"/>
  <c r="FTC6" i="24"/>
  <c r="FTD6" i="24"/>
  <c r="FTE6" i="24"/>
  <c r="FTF6" i="24"/>
  <c r="FTG6" i="24"/>
  <c r="FTH6" i="24"/>
  <c r="FTI6" i="24"/>
  <c r="FTJ6" i="24"/>
  <c r="FTK6" i="24"/>
  <c r="FTL6" i="24"/>
  <c r="FTM6" i="24"/>
  <c r="FTN6" i="24"/>
  <c r="FTO6" i="24"/>
  <c r="FTP6" i="24"/>
  <c r="FTQ6" i="24"/>
  <c r="FTR6" i="24"/>
  <c r="FTS6" i="24"/>
  <c r="FTT6" i="24"/>
  <c r="FTU6" i="24"/>
  <c r="FTV6" i="24"/>
  <c r="FTW6" i="24"/>
  <c r="FTX6" i="24"/>
  <c r="FTY6" i="24"/>
  <c r="FTZ6" i="24"/>
  <c r="FUA6" i="24"/>
  <c r="FUB6" i="24"/>
  <c r="FUC6" i="24"/>
  <c r="FUD6" i="24"/>
  <c r="FUE6" i="24"/>
  <c r="FUF6" i="24"/>
  <c r="FUG6" i="24"/>
  <c r="FUH6" i="24"/>
  <c r="FUI6" i="24"/>
  <c r="FUJ6" i="24"/>
  <c r="FUK6" i="24"/>
  <c r="FUL6" i="24"/>
  <c r="FUM6" i="24"/>
  <c r="FUN6" i="24"/>
  <c r="FUO6" i="24"/>
  <c r="FUP6" i="24"/>
  <c r="FUQ6" i="24"/>
  <c r="FUR6" i="24"/>
  <c r="FUS6" i="24"/>
  <c r="FUT6" i="24"/>
  <c r="FUU6" i="24"/>
  <c r="FUV6" i="24"/>
  <c r="FUW6" i="24"/>
  <c r="FUX6" i="24"/>
  <c r="FUY6" i="24"/>
  <c r="FUZ6" i="24"/>
  <c r="FVA6" i="24"/>
  <c r="FVB6" i="24"/>
  <c r="FVC6" i="24"/>
  <c r="FVD6" i="24"/>
  <c r="FVE6" i="24"/>
  <c r="FVF6" i="24"/>
  <c r="FVG6" i="24"/>
  <c r="FVH6" i="24"/>
  <c r="FVI6" i="24"/>
  <c r="FVJ6" i="24"/>
  <c r="FVK6" i="24"/>
  <c r="FVL6" i="24"/>
  <c r="FVM6" i="24"/>
  <c r="FVN6" i="24"/>
  <c r="FVO6" i="24"/>
  <c r="FVP6" i="24"/>
  <c r="FVQ6" i="24"/>
  <c r="FVR6" i="24"/>
  <c r="FVS6" i="24"/>
  <c r="FVT6" i="24"/>
  <c r="FVU6" i="24"/>
  <c r="FVV6" i="24"/>
  <c r="FVW6" i="24"/>
  <c r="FVX6" i="24"/>
  <c r="FVY6" i="24"/>
  <c r="FVZ6" i="24"/>
  <c r="FWA6" i="24"/>
  <c r="FWB6" i="24"/>
  <c r="FWC6" i="24"/>
  <c r="FWD6" i="24"/>
  <c r="FWE6" i="24"/>
  <c r="FWF6" i="24"/>
  <c r="FWG6" i="24"/>
  <c r="FWH6" i="24"/>
  <c r="FWI6" i="24"/>
  <c r="FWJ6" i="24"/>
  <c r="FWK6" i="24"/>
  <c r="FWL6" i="24"/>
  <c r="FWM6" i="24"/>
  <c r="FWN6" i="24"/>
  <c r="FWO6" i="24"/>
  <c r="FWP6" i="24"/>
  <c r="FWQ6" i="24"/>
  <c r="FWR6" i="24"/>
  <c r="FWS6" i="24"/>
  <c r="FWT6" i="24"/>
  <c r="FWU6" i="24"/>
  <c r="FWV6" i="24"/>
  <c r="FWW6" i="24"/>
  <c r="FWX6" i="24"/>
  <c r="FWY6" i="24"/>
  <c r="FWZ6" i="24"/>
  <c r="FXA6" i="24"/>
  <c r="FXB6" i="24"/>
  <c r="FXC6" i="24"/>
  <c r="FXD6" i="24"/>
  <c r="FXE6" i="24"/>
  <c r="FXF6" i="24"/>
  <c r="FXG6" i="24"/>
  <c r="FXH6" i="24"/>
  <c r="FXI6" i="24"/>
  <c r="FXJ6" i="24"/>
  <c r="FXK6" i="24"/>
  <c r="FXL6" i="24"/>
  <c r="FXM6" i="24"/>
  <c r="FXN6" i="24"/>
  <c r="FXO6" i="24"/>
  <c r="FXP6" i="24"/>
  <c r="FXQ6" i="24"/>
  <c r="FXR6" i="24"/>
  <c r="FXS6" i="24"/>
  <c r="FXT6" i="24"/>
  <c r="FXU6" i="24"/>
  <c r="FXV6" i="24"/>
  <c r="FXW6" i="24"/>
  <c r="FXX6" i="24"/>
  <c r="FXY6" i="24"/>
  <c r="FXZ6" i="24"/>
  <c r="FYA6" i="24"/>
  <c r="FYB6" i="24"/>
  <c r="FYC6" i="24"/>
  <c r="FYD6" i="24"/>
  <c r="FYE6" i="24"/>
  <c r="FYF6" i="24"/>
  <c r="FYG6" i="24"/>
  <c r="FYH6" i="24"/>
  <c r="FYI6" i="24"/>
  <c r="FYJ6" i="24"/>
  <c r="FYK6" i="24"/>
  <c r="FYL6" i="24"/>
  <c r="FYM6" i="24"/>
  <c r="FYN6" i="24"/>
  <c r="FYO6" i="24"/>
  <c r="FYP6" i="24"/>
  <c r="FYQ6" i="24"/>
  <c r="FYR6" i="24"/>
  <c r="FYS6" i="24"/>
  <c r="FYT6" i="24"/>
  <c r="FYU6" i="24"/>
  <c r="FYV6" i="24"/>
  <c r="FYW6" i="24"/>
  <c r="FYX6" i="24"/>
  <c r="FYY6" i="24"/>
  <c r="FYZ6" i="24"/>
  <c r="FZA6" i="24"/>
  <c r="FZB6" i="24"/>
  <c r="FZC6" i="24"/>
  <c r="FZD6" i="24"/>
  <c r="FZE6" i="24"/>
  <c r="FZF6" i="24"/>
  <c r="FZG6" i="24"/>
  <c r="FZH6" i="24"/>
  <c r="FZI6" i="24"/>
  <c r="FZJ6" i="24"/>
  <c r="FZK6" i="24"/>
  <c r="FZL6" i="24"/>
  <c r="FZM6" i="24"/>
  <c r="FZN6" i="24"/>
  <c r="FZO6" i="24"/>
  <c r="FZP6" i="24"/>
  <c r="FZQ6" i="24"/>
  <c r="FZR6" i="24"/>
  <c r="FZS6" i="24"/>
  <c r="FZT6" i="24"/>
  <c r="FZU6" i="24"/>
  <c r="FZV6" i="24"/>
  <c r="FZW6" i="24"/>
  <c r="FZX6" i="24"/>
  <c r="FZY6" i="24"/>
  <c r="FZZ6" i="24"/>
  <c r="GAA6" i="24"/>
  <c r="GAB6" i="24"/>
  <c r="GAC6" i="24"/>
  <c r="GAD6" i="24"/>
  <c r="GAE6" i="24"/>
  <c r="GAF6" i="24"/>
  <c r="GAG6" i="24"/>
  <c r="GAH6" i="24"/>
  <c r="GAI6" i="24"/>
  <c r="GAJ6" i="24"/>
  <c r="GAK6" i="24"/>
  <c r="GAL6" i="24"/>
  <c r="GAM6" i="24"/>
  <c r="GAN6" i="24"/>
  <c r="GAO6" i="24"/>
  <c r="GAP6" i="24"/>
  <c r="GAQ6" i="24"/>
  <c r="GAR6" i="24"/>
  <c r="GAS6" i="24"/>
  <c r="GAT6" i="24"/>
  <c r="GAU6" i="24"/>
  <c r="GAV6" i="24"/>
  <c r="GAW6" i="24"/>
  <c r="GAX6" i="24"/>
  <c r="GAY6" i="24"/>
  <c r="GAZ6" i="24"/>
  <c r="GBA6" i="24"/>
  <c r="GBB6" i="24"/>
  <c r="GBC6" i="24"/>
  <c r="GBD6" i="24"/>
  <c r="GBE6" i="24"/>
  <c r="GBF6" i="24"/>
  <c r="GBG6" i="24"/>
  <c r="GBH6" i="24"/>
  <c r="GBI6" i="24"/>
  <c r="GBJ6" i="24"/>
  <c r="GBK6" i="24"/>
  <c r="GBL6" i="24"/>
  <c r="GBM6" i="24"/>
  <c r="GBN6" i="24"/>
  <c r="GBO6" i="24"/>
  <c r="GBP6" i="24"/>
  <c r="GBQ6" i="24"/>
  <c r="GBR6" i="24"/>
  <c r="GBS6" i="24"/>
  <c r="GBT6" i="24"/>
  <c r="GBU6" i="24"/>
  <c r="GBV6" i="24"/>
  <c r="GBW6" i="24"/>
  <c r="GBX6" i="24"/>
  <c r="GBY6" i="24"/>
  <c r="GBZ6" i="24"/>
  <c r="GCA6" i="24"/>
  <c r="GCB6" i="24"/>
  <c r="GCC6" i="24"/>
  <c r="GCD6" i="24"/>
  <c r="GCE6" i="24"/>
  <c r="GCF6" i="24"/>
  <c r="GCG6" i="24"/>
  <c r="GCH6" i="24"/>
  <c r="GCI6" i="24"/>
  <c r="GCJ6" i="24"/>
  <c r="GCK6" i="24"/>
  <c r="GCL6" i="24"/>
  <c r="GCM6" i="24"/>
  <c r="GCN6" i="24"/>
  <c r="GCO6" i="24"/>
  <c r="GCP6" i="24"/>
  <c r="GCQ6" i="24"/>
  <c r="GCR6" i="24"/>
  <c r="GCS6" i="24"/>
  <c r="GCT6" i="24"/>
  <c r="GCU6" i="24"/>
  <c r="GCV6" i="24"/>
  <c r="GCW6" i="24"/>
  <c r="GCX6" i="24"/>
  <c r="GCY6" i="24"/>
  <c r="GCZ6" i="24"/>
  <c r="GDA6" i="24"/>
  <c r="GDB6" i="24"/>
  <c r="GDC6" i="24"/>
  <c r="GDD6" i="24"/>
  <c r="GDE6" i="24"/>
  <c r="GDF6" i="24"/>
  <c r="GDG6" i="24"/>
  <c r="GDH6" i="24"/>
  <c r="GDI6" i="24"/>
  <c r="GDJ6" i="24"/>
  <c r="GDK6" i="24"/>
  <c r="GDL6" i="24"/>
  <c r="GDM6" i="24"/>
  <c r="GDN6" i="24"/>
  <c r="GDO6" i="24"/>
  <c r="GDP6" i="24"/>
  <c r="GDQ6" i="24"/>
  <c r="GDR6" i="24"/>
  <c r="GDS6" i="24"/>
  <c r="GDT6" i="24"/>
  <c r="GDU6" i="24"/>
  <c r="GDV6" i="24"/>
  <c r="GDW6" i="24"/>
  <c r="GDX6" i="24"/>
  <c r="GDY6" i="24"/>
  <c r="GDZ6" i="24"/>
  <c r="GEA6" i="24"/>
  <c r="GEB6" i="24"/>
  <c r="GEC6" i="24"/>
  <c r="GED6" i="24"/>
  <c r="GEE6" i="24"/>
  <c r="GEF6" i="24"/>
  <c r="GEG6" i="24"/>
  <c r="GEH6" i="24"/>
  <c r="GEI6" i="24"/>
  <c r="GEJ6" i="24"/>
  <c r="GEK6" i="24"/>
  <c r="GEL6" i="24"/>
  <c r="GEM6" i="24"/>
  <c r="GEN6" i="24"/>
  <c r="GEO6" i="24"/>
  <c r="GEP6" i="24"/>
  <c r="GEQ6" i="24"/>
  <c r="GER6" i="24"/>
  <c r="GES6" i="24"/>
  <c r="GET6" i="24"/>
  <c r="GEU6" i="24"/>
  <c r="GEV6" i="24"/>
  <c r="GEW6" i="24"/>
  <c r="GEX6" i="24"/>
  <c r="GEY6" i="24"/>
  <c r="GEZ6" i="24"/>
  <c r="GFA6" i="24"/>
  <c r="GFB6" i="24"/>
  <c r="GFC6" i="24"/>
  <c r="GFD6" i="24"/>
  <c r="GFE6" i="24"/>
  <c r="GFF6" i="24"/>
  <c r="GFG6" i="24"/>
  <c r="GFH6" i="24"/>
  <c r="GFI6" i="24"/>
  <c r="GFJ6" i="24"/>
  <c r="GFK6" i="24"/>
  <c r="GFL6" i="24"/>
  <c r="GFM6" i="24"/>
  <c r="GFN6" i="24"/>
  <c r="GFO6" i="24"/>
  <c r="GFP6" i="24"/>
  <c r="GFQ6" i="24"/>
  <c r="GFR6" i="24"/>
  <c r="GFS6" i="24"/>
  <c r="GFT6" i="24"/>
  <c r="GFU6" i="24"/>
  <c r="GFV6" i="24"/>
  <c r="GFW6" i="24"/>
  <c r="GFX6" i="24"/>
  <c r="GFY6" i="24"/>
  <c r="GFZ6" i="24"/>
  <c r="GGA6" i="24"/>
  <c r="GGB6" i="24"/>
  <c r="GGC6" i="24"/>
  <c r="GGD6" i="24"/>
  <c r="GGE6" i="24"/>
  <c r="GGF6" i="24"/>
  <c r="GGG6" i="24"/>
  <c r="GGH6" i="24"/>
  <c r="GGI6" i="24"/>
  <c r="GGJ6" i="24"/>
  <c r="GGK6" i="24"/>
  <c r="GGL6" i="24"/>
  <c r="GGM6" i="24"/>
  <c r="GGN6" i="24"/>
  <c r="GGO6" i="24"/>
  <c r="GGP6" i="24"/>
  <c r="GGQ6" i="24"/>
  <c r="GGR6" i="24"/>
  <c r="GGS6" i="24"/>
  <c r="GGT6" i="24"/>
  <c r="GGU6" i="24"/>
  <c r="GGV6" i="24"/>
  <c r="GGW6" i="24"/>
  <c r="GGX6" i="24"/>
  <c r="GGY6" i="24"/>
  <c r="GGZ6" i="24"/>
  <c r="GHA6" i="24"/>
  <c r="GHB6" i="24"/>
  <c r="GHC6" i="24"/>
  <c r="GHD6" i="24"/>
  <c r="GHE6" i="24"/>
  <c r="GHF6" i="24"/>
  <c r="GHG6" i="24"/>
  <c r="GHH6" i="24"/>
  <c r="GHI6" i="24"/>
  <c r="GHJ6" i="24"/>
  <c r="GHK6" i="24"/>
  <c r="GHL6" i="24"/>
  <c r="GHM6" i="24"/>
  <c r="GHN6" i="24"/>
  <c r="GHO6" i="24"/>
  <c r="GHP6" i="24"/>
  <c r="GHQ6" i="24"/>
  <c r="GHR6" i="24"/>
  <c r="GHS6" i="24"/>
  <c r="GHT6" i="24"/>
  <c r="GHU6" i="24"/>
  <c r="GHV6" i="24"/>
  <c r="GHW6" i="24"/>
  <c r="GHX6" i="24"/>
  <c r="GHY6" i="24"/>
  <c r="GHZ6" i="24"/>
  <c r="GIA6" i="24"/>
  <c r="GIB6" i="24"/>
  <c r="GIC6" i="24"/>
  <c r="GID6" i="24"/>
  <c r="GIE6" i="24"/>
  <c r="GIF6" i="24"/>
  <c r="GIG6" i="24"/>
  <c r="GIH6" i="24"/>
  <c r="GII6" i="24"/>
  <c r="GIJ6" i="24"/>
  <c r="GIK6" i="24"/>
  <c r="GIL6" i="24"/>
  <c r="GIM6" i="24"/>
  <c r="GIN6" i="24"/>
  <c r="GIO6" i="24"/>
  <c r="GIP6" i="24"/>
  <c r="GIQ6" i="24"/>
  <c r="GIR6" i="24"/>
  <c r="GIS6" i="24"/>
  <c r="GIT6" i="24"/>
  <c r="GIU6" i="24"/>
  <c r="GIV6" i="24"/>
  <c r="GIW6" i="24"/>
  <c r="GIX6" i="24"/>
  <c r="GIY6" i="24"/>
  <c r="GIZ6" i="24"/>
  <c r="GJA6" i="24"/>
  <c r="GJB6" i="24"/>
  <c r="GJC6" i="24"/>
  <c r="GJD6" i="24"/>
  <c r="GJE6" i="24"/>
  <c r="GJF6" i="24"/>
  <c r="GJG6" i="24"/>
  <c r="GJH6" i="24"/>
  <c r="GJI6" i="24"/>
  <c r="GJJ6" i="24"/>
  <c r="GJK6" i="24"/>
  <c r="GJL6" i="24"/>
  <c r="GJM6" i="24"/>
  <c r="GJN6" i="24"/>
  <c r="GJO6" i="24"/>
  <c r="GJP6" i="24"/>
  <c r="GJQ6" i="24"/>
  <c r="GJR6" i="24"/>
  <c r="GJS6" i="24"/>
  <c r="GJT6" i="24"/>
  <c r="GJU6" i="24"/>
  <c r="GJV6" i="24"/>
  <c r="GJW6" i="24"/>
  <c r="GJX6" i="24"/>
  <c r="GJY6" i="24"/>
  <c r="GJZ6" i="24"/>
  <c r="GKA6" i="24"/>
  <c r="GKB6" i="24"/>
  <c r="GKC6" i="24"/>
  <c r="GKD6" i="24"/>
  <c r="GKE6" i="24"/>
  <c r="GKF6" i="24"/>
  <c r="GKG6" i="24"/>
  <c r="GKH6" i="24"/>
  <c r="GKI6" i="24"/>
  <c r="GKJ6" i="24"/>
  <c r="GKK6" i="24"/>
  <c r="GKL6" i="24"/>
  <c r="GKM6" i="24"/>
  <c r="GKN6" i="24"/>
  <c r="GKO6" i="24"/>
  <c r="GKP6" i="24"/>
  <c r="GKQ6" i="24"/>
  <c r="GKR6" i="24"/>
  <c r="GKS6" i="24"/>
  <c r="GKT6" i="24"/>
  <c r="GKU6" i="24"/>
  <c r="GKV6" i="24"/>
  <c r="GKW6" i="24"/>
  <c r="GKX6" i="24"/>
  <c r="GKY6" i="24"/>
  <c r="GKZ6" i="24"/>
  <c r="GLA6" i="24"/>
  <c r="GLB6" i="24"/>
  <c r="GLC6" i="24"/>
  <c r="GLD6" i="24"/>
  <c r="GLE6" i="24"/>
  <c r="GLF6" i="24"/>
  <c r="GLG6" i="24"/>
  <c r="GLH6" i="24"/>
  <c r="GLI6" i="24"/>
  <c r="GLJ6" i="24"/>
  <c r="GLK6" i="24"/>
  <c r="GLL6" i="24"/>
  <c r="GLM6" i="24"/>
  <c r="GLN6" i="24"/>
  <c r="GLO6" i="24"/>
  <c r="GLP6" i="24"/>
  <c r="GLQ6" i="24"/>
  <c r="GLR6" i="24"/>
  <c r="GLS6" i="24"/>
  <c r="GLT6" i="24"/>
  <c r="GLU6" i="24"/>
  <c r="GLV6" i="24"/>
  <c r="GLW6" i="24"/>
  <c r="GLX6" i="24"/>
  <c r="GLY6" i="24"/>
  <c r="GLZ6" i="24"/>
  <c r="GMA6" i="24"/>
  <c r="GMB6" i="24"/>
  <c r="GMC6" i="24"/>
  <c r="GMD6" i="24"/>
  <c r="GME6" i="24"/>
  <c r="GMF6" i="24"/>
  <c r="GMG6" i="24"/>
  <c r="GMH6" i="24"/>
  <c r="GMI6" i="24"/>
  <c r="GMJ6" i="24"/>
  <c r="GMK6" i="24"/>
  <c r="GML6" i="24"/>
  <c r="GMM6" i="24"/>
  <c r="GMN6" i="24"/>
  <c r="GMO6" i="24"/>
  <c r="GMP6" i="24"/>
  <c r="GMQ6" i="24"/>
  <c r="GMR6" i="24"/>
  <c r="GMS6" i="24"/>
  <c r="GMT6" i="24"/>
  <c r="GMU6" i="24"/>
  <c r="GMV6" i="24"/>
  <c r="GMW6" i="24"/>
  <c r="GMX6" i="24"/>
  <c r="GMY6" i="24"/>
  <c r="GMZ6" i="24"/>
  <c r="GNA6" i="24"/>
  <c r="GNB6" i="24"/>
  <c r="GNC6" i="24"/>
  <c r="GND6" i="24"/>
  <c r="GNE6" i="24"/>
  <c r="GNF6" i="24"/>
  <c r="GNG6" i="24"/>
  <c r="GNH6" i="24"/>
  <c r="GNI6" i="24"/>
  <c r="GNJ6" i="24"/>
  <c r="GNK6" i="24"/>
  <c r="GNL6" i="24"/>
  <c r="GNM6" i="24"/>
  <c r="GNN6" i="24"/>
  <c r="GNO6" i="24"/>
  <c r="GNP6" i="24"/>
  <c r="GNQ6" i="24"/>
  <c r="GNR6" i="24"/>
  <c r="GNS6" i="24"/>
  <c r="GNT6" i="24"/>
  <c r="GNU6" i="24"/>
  <c r="GNV6" i="24"/>
  <c r="GNW6" i="24"/>
  <c r="GNX6" i="24"/>
  <c r="GNY6" i="24"/>
  <c r="GNZ6" i="24"/>
  <c r="GOA6" i="24"/>
  <c r="GOB6" i="24"/>
  <c r="GOC6" i="24"/>
  <c r="GOD6" i="24"/>
  <c r="GOE6" i="24"/>
  <c r="GOF6" i="24"/>
  <c r="GOG6" i="24"/>
  <c r="GOH6" i="24"/>
  <c r="GOI6" i="24"/>
  <c r="GOJ6" i="24"/>
  <c r="GOK6" i="24"/>
  <c r="GOL6" i="24"/>
  <c r="GOM6" i="24"/>
  <c r="GON6" i="24"/>
  <c r="GOO6" i="24"/>
  <c r="GOP6" i="24"/>
  <c r="GOQ6" i="24"/>
  <c r="GOR6" i="24"/>
  <c r="GOS6" i="24"/>
  <c r="GOT6" i="24"/>
  <c r="GOU6" i="24"/>
  <c r="GOV6" i="24"/>
  <c r="GOW6" i="24"/>
  <c r="GOX6" i="24"/>
  <c r="GOY6" i="24"/>
  <c r="GOZ6" i="24"/>
  <c r="GPA6" i="24"/>
  <c r="GPB6" i="24"/>
  <c r="GPC6" i="24"/>
  <c r="GPD6" i="24"/>
  <c r="GPE6" i="24"/>
  <c r="GPF6" i="24"/>
  <c r="GPG6" i="24"/>
  <c r="GPH6" i="24"/>
  <c r="GPI6" i="24"/>
  <c r="GPJ6" i="24"/>
  <c r="GPK6" i="24"/>
  <c r="GPL6" i="24"/>
  <c r="GPM6" i="24"/>
  <c r="GPN6" i="24"/>
  <c r="GPO6" i="24"/>
  <c r="GPP6" i="24"/>
  <c r="GPQ6" i="24"/>
  <c r="GPR6" i="24"/>
  <c r="GPS6" i="24"/>
  <c r="GPT6" i="24"/>
  <c r="GPU6" i="24"/>
  <c r="GPV6" i="24"/>
  <c r="GPW6" i="24"/>
  <c r="GPX6" i="24"/>
  <c r="GPY6" i="24"/>
  <c r="GPZ6" i="24"/>
  <c r="GQA6" i="24"/>
  <c r="GQB6" i="24"/>
  <c r="GQC6" i="24"/>
  <c r="GQD6" i="24"/>
  <c r="GQE6" i="24"/>
  <c r="GQF6" i="24"/>
  <c r="GQG6" i="24"/>
  <c r="GQH6" i="24"/>
  <c r="GQI6" i="24"/>
  <c r="GQJ6" i="24"/>
  <c r="GQK6" i="24"/>
  <c r="GQL6" i="24"/>
  <c r="GQM6" i="24"/>
  <c r="GQN6" i="24"/>
  <c r="GQO6" i="24"/>
  <c r="GQP6" i="24"/>
  <c r="GQQ6" i="24"/>
  <c r="GQR6" i="24"/>
  <c r="GQS6" i="24"/>
  <c r="GQT6" i="24"/>
  <c r="GQU6" i="24"/>
  <c r="GQV6" i="24"/>
  <c r="GQW6" i="24"/>
  <c r="GQX6" i="24"/>
  <c r="GQY6" i="24"/>
  <c r="GQZ6" i="24"/>
  <c r="GRA6" i="24"/>
  <c r="GRB6" i="24"/>
  <c r="GRC6" i="24"/>
  <c r="GRD6" i="24"/>
  <c r="GRE6" i="24"/>
  <c r="GRF6" i="24"/>
  <c r="GRG6" i="24"/>
  <c r="GRH6" i="24"/>
  <c r="GRI6" i="24"/>
  <c r="GRJ6" i="24"/>
  <c r="GRK6" i="24"/>
  <c r="GRL6" i="24"/>
  <c r="GRM6" i="24"/>
  <c r="GRN6" i="24"/>
  <c r="GRO6" i="24"/>
  <c r="GRP6" i="24"/>
  <c r="GRQ6" i="24"/>
  <c r="GRR6" i="24"/>
  <c r="GRS6" i="24"/>
  <c r="GRT6" i="24"/>
  <c r="GRU6" i="24"/>
  <c r="GRV6" i="24"/>
  <c r="GRW6" i="24"/>
  <c r="GRX6" i="24"/>
  <c r="GRY6" i="24"/>
  <c r="GRZ6" i="24"/>
  <c r="GSA6" i="24"/>
  <c r="GSB6" i="24"/>
  <c r="GSC6" i="24"/>
  <c r="GSD6" i="24"/>
  <c r="GSE6" i="24"/>
  <c r="GSF6" i="24"/>
  <c r="GSG6" i="24"/>
  <c r="GSH6" i="24"/>
  <c r="GSI6" i="24"/>
  <c r="GSJ6" i="24"/>
  <c r="GSK6" i="24"/>
  <c r="GSL6" i="24"/>
  <c r="GSM6" i="24"/>
  <c r="GSN6" i="24"/>
  <c r="GSO6" i="24"/>
  <c r="GSP6" i="24"/>
  <c r="GSQ6" i="24"/>
  <c r="GSR6" i="24"/>
  <c r="GSS6" i="24"/>
  <c r="GST6" i="24"/>
  <c r="GSU6" i="24"/>
  <c r="GSV6" i="24"/>
  <c r="GSW6" i="24"/>
  <c r="GSX6" i="24"/>
  <c r="GSY6" i="24"/>
  <c r="GSZ6" i="24"/>
  <c r="GTA6" i="24"/>
  <c r="GTB6" i="24"/>
  <c r="GTC6" i="24"/>
  <c r="GTD6" i="24"/>
  <c r="GTE6" i="24"/>
  <c r="GTF6" i="24"/>
  <c r="GTG6" i="24"/>
  <c r="GTH6" i="24"/>
  <c r="GTI6" i="24"/>
  <c r="GTJ6" i="24"/>
  <c r="GTK6" i="24"/>
  <c r="GTL6" i="24"/>
  <c r="GTM6" i="24"/>
  <c r="GTN6" i="24"/>
  <c r="GTO6" i="24"/>
  <c r="GTP6" i="24"/>
  <c r="GTQ6" i="24"/>
  <c r="GTR6" i="24"/>
  <c r="GTS6" i="24"/>
  <c r="GTT6" i="24"/>
  <c r="GTU6" i="24"/>
  <c r="GTV6" i="24"/>
  <c r="GTW6" i="24"/>
  <c r="GTX6" i="24"/>
  <c r="GTY6" i="24"/>
  <c r="GTZ6" i="24"/>
  <c r="GUA6" i="24"/>
  <c r="GUB6" i="24"/>
  <c r="GUC6" i="24"/>
  <c r="GUD6" i="24"/>
  <c r="GUE6" i="24"/>
  <c r="GUF6" i="24"/>
  <c r="GUG6" i="24"/>
  <c r="GUH6" i="24"/>
  <c r="GUI6" i="24"/>
  <c r="GUJ6" i="24"/>
  <c r="GUK6" i="24"/>
  <c r="GUL6" i="24"/>
  <c r="GUM6" i="24"/>
  <c r="GUN6" i="24"/>
  <c r="GUO6" i="24"/>
  <c r="GUP6" i="24"/>
  <c r="GUQ6" i="24"/>
  <c r="GUR6" i="24"/>
  <c r="GUS6" i="24"/>
  <c r="GUT6" i="24"/>
  <c r="GUU6" i="24"/>
  <c r="GUV6" i="24"/>
  <c r="GUW6" i="24"/>
  <c r="GUX6" i="24"/>
  <c r="GUY6" i="24"/>
  <c r="GUZ6" i="24"/>
  <c r="GVA6" i="24"/>
  <c r="GVB6" i="24"/>
  <c r="GVC6" i="24"/>
  <c r="GVD6" i="24"/>
  <c r="GVE6" i="24"/>
  <c r="GVF6" i="24"/>
  <c r="GVG6" i="24"/>
  <c r="GVH6" i="24"/>
  <c r="GVI6" i="24"/>
  <c r="GVJ6" i="24"/>
  <c r="GVK6" i="24"/>
  <c r="GVL6" i="24"/>
  <c r="GVM6" i="24"/>
  <c r="GVN6" i="24"/>
  <c r="GVO6" i="24"/>
  <c r="GVP6" i="24"/>
  <c r="GVQ6" i="24"/>
  <c r="GVR6" i="24"/>
  <c r="GVS6" i="24"/>
  <c r="GVT6" i="24"/>
  <c r="GVU6" i="24"/>
  <c r="GVV6" i="24"/>
  <c r="GVW6" i="24"/>
  <c r="GVX6" i="24"/>
  <c r="GVY6" i="24"/>
  <c r="GVZ6" i="24"/>
  <c r="GWA6" i="24"/>
  <c r="GWB6" i="24"/>
  <c r="GWC6" i="24"/>
  <c r="GWD6" i="24"/>
  <c r="GWE6" i="24"/>
  <c r="GWF6" i="24"/>
  <c r="GWG6" i="24"/>
  <c r="GWH6" i="24"/>
  <c r="GWI6" i="24"/>
  <c r="GWJ6" i="24"/>
  <c r="GWK6" i="24"/>
  <c r="GWL6" i="24"/>
  <c r="GWM6" i="24"/>
  <c r="GWN6" i="24"/>
  <c r="GWO6" i="24"/>
  <c r="GWP6" i="24"/>
  <c r="GWQ6" i="24"/>
  <c r="GWR6" i="24"/>
  <c r="GWS6" i="24"/>
  <c r="GWT6" i="24"/>
  <c r="GWU6" i="24"/>
  <c r="GWV6" i="24"/>
  <c r="GWW6" i="24"/>
  <c r="GWX6" i="24"/>
  <c r="GWY6" i="24"/>
  <c r="GWZ6" i="24"/>
  <c r="GXA6" i="24"/>
  <c r="GXB6" i="24"/>
  <c r="GXC6" i="24"/>
  <c r="GXD6" i="24"/>
  <c r="GXE6" i="24"/>
  <c r="GXF6" i="24"/>
  <c r="GXG6" i="24"/>
  <c r="GXH6" i="24"/>
  <c r="GXI6" i="24"/>
  <c r="GXJ6" i="24"/>
  <c r="GXK6" i="24"/>
  <c r="GXL6" i="24"/>
  <c r="GXM6" i="24"/>
  <c r="GXN6" i="24"/>
  <c r="GXO6" i="24"/>
  <c r="GXP6" i="24"/>
  <c r="GXQ6" i="24"/>
  <c r="GXR6" i="24"/>
  <c r="GXS6" i="24"/>
  <c r="GXT6" i="24"/>
  <c r="GXU6" i="24"/>
  <c r="GXV6" i="24"/>
  <c r="GXW6" i="24"/>
  <c r="GXX6" i="24"/>
  <c r="GXY6" i="24"/>
  <c r="GXZ6" i="24"/>
  <c r="GYA6" i="24"/>
  <c r="GYB6" i="24"/>
  <c r="GYC6" i="24"/>
  <c r="GYD6" i="24"/>
  <c r="GYE6" i="24"/>
  <c r="GYF6" i="24"/>
  <c r="GYG6" i="24"/>
  <c r="GYH6" i="24"/>
  <c r="GYI6" i="24"/>
  <c r="GYJ6" i="24"/>
  <c r="GYK6" i="24"/>
  <c r="GYL6" i="24"/>
  <c r="GYM6" i="24"/>
  <c r="GYN6" i="24"/>
  <c r="GYO6" i="24"/>
  <c r="GYP6" i="24"/>
  <c r="GYQ6" i="24"/>
  <c r="GYR6" i="24"/>
  <c r="GYS6" i="24"/>
  <c r="GYT6" i="24"/>
  <c r="GYU6" i="24"/>
  <c r="GYV6" i="24"/>
  <c r="GYW6" i="24"/>
  <c r="GYX6" i="24"/>
  <c r="GYY6" i="24"/>
  <c r="GYZ6" i="24"/>
  <c r="GZA6" i="24"/>
  <c r="GZB6" i="24"/>
  <c r="GZC6" i="24"/>
  <c r="GZD6" i="24"/>
  <c r="GZE6" i="24"/>
  <c r="GZF6" i="24"/>
  <c r="GZG6" i="24"/>
  <c r="GZH6" i="24"/>
  <c r="GZI6" i="24"/>
  <c r="GZJ6" i="24"/>
  <c r="GZK6" i="24"/>
  <c r="GZL6" i="24"/>
  <c r="GZM6" i="24"/>
  <c r="GZN6" i="24"/>
  <c r="GZO6" i="24"/>
  <c r="GZP6" i="24"/>
  <c r="GZQ6" i="24"/>
  <c r="GZR6" i="24"/>
  <c r="GZS6" i="24"/>
  <c r="GZT6" i="24"/>
  <c r="GZU6" i="24"/>
  <c r="GZV6" i="24"/>
  <c r="GZW6" i="24"/>
  <c r="GZX6" i="24"/>
  <c r="GZY6" i="24"/>
  <c r="GZZ6" i="24"/>
  <c r="HAA6" i="24"/>
  <c r="HAB6" i="24"/>
  <c r="HAC6" i="24"/>
  <c r="HAD6" i="24"/>
  <c r="HAE6" i="24"/>
  <c r="HAF6" i="24"/>
  <c r="HAG6" i="24"/>
  <c r="HAH6" i="24"/>
  <c r="HAI6" i="24"/>
  <c r="HAJ6" i="24"/>
  <c r="HAK6" i="24"/>
  <c r="HAL6" i="24"/>
  <c r="HAM6" i="24"/>
  <c r="HAN6" i="24"/>
  <c r="HAO6" i="24"/>
  <c r="HAP6" i="24"/>
  <c r="HAQ6" i="24"/>
  <c r="HAR6" i="24"/>
  <c r="HAS6" i="24"/>
  <c r="HAT6" i="24"/>
  <c r="HAU6" i="24"/>
  <c r="HAV6" i="24"/>
  <c r="HAW6" i="24"/>
  <c r="HAX6" i="24"/>
  <c r="HAY6" i="24"/>
  <c r="HAZ6" i="24"/>
  <c r="HBA6" i="24"/>
  <c r="HBB6" i="24"/>
  <c r="HBC6" i="24"/>
  <c r="HBD6" i="24"/>
  <c r="HBE6" i="24"/>
  <c r="HBF6" i="24"/>
  <c r="HBG6" i="24"/>
  <c r="HBH6" i="24"/>
  <c r="HBI6" i="24"/>
  <c r="HBJ6" i="24"/>
  <c r="HBK6" i="24"/>
  <c r="HBL6" i="24"/>
  <c r="HBM6" i="24"/>
  <c r="HBN6" i="24"/>
  <c r="HBO6" i="24"/>
  <c r="HBP6" i="24"/>
  <c r="HBQ6" i="24"/>
  <c r="HBR6" i="24"/>
  <c r="HBS6" i="24"/>
  <c r="HBT6" i="24"/>
  <c r="HBU6" i="24"/>
  <c r="HBV6" i="24"/>
  <c r="HBW6" i="24"/>
  <c r="HBX6" i="24"/>
  <c r="HBY6" i="24"/>
  <c r="HBZ6" i="24"/>
  <c r="HCA6" i="24"/>
  <c r="HCB6" i="24"/>
  <c r="HCC6" i="24"/>
  <c r="HCD6" i="24"/>
  <c r="HCE6" i="24"/>
  <c r="HCF6" i="24"/>
  <c r="HCG6" i="24"/>
  <c r="HCH6" i="24"/>
  <c r="HCI6" i="24"/>
  <c r="HCJ6" i="24"/>
  <c r="HCK6" i="24"/>
  <c r="HCL6" i="24"/>
  <c r="HCM6" i="24"/>
  <c r="HCN6" i="24"/>
  <c r="HCO6" i="24"/>
  <c r="HCP6" i="24"/>
  <c r="HCQ6" i="24"/>
  <c r="HCR6" i="24"/>
  <c r="HCS6" i="24"/>
  <c r="HCT6" i="24"/>
  <c r="HCU6" i="24"/>
  <c r="HCV6" i="24"/>
  <c r="HCW6" i="24"/>
  <c r="HCX6" i="24"/>
  <c r="HCY6" i="24"/>
  <c r="HCZ6" i="24"/>
  <c r="HDA6" i="24"/>
  <c r="HDB6" i="24"/>
  <c r="HDC6" i="24"/>
  <c r="HDD6" i="24"/>
  <c r="HDE6" i="24"/>
  <c r="HDF6" i="24"/>
  <c r="HDG6" i="24"/>
  <c r="HDH6" i="24"/>
  <c r="HDI6" i="24"/>
  <c r="HDJ6" i="24"/>
  <c r="HDK6" i="24"/>
  <c r="HDL6" i="24"/>
  <c r="HDM6" i="24"/>
  <c r="HDN6" i="24"/>
  <c r="HDO6" i="24"/>
  <c r="HDP6" i="24"/>
  <c r="HDQ6" i="24"/>
  <c r="HDR6" i="24"/>
  <c r="HDS6" i="24"/>
  <c r="HDT6" i="24"/>
  <c r="HDU6" i="24"/>
  <c r="HDV6" i="24"/>
  <c r="HDW6" i="24"/>
  <c r="HDX6" i="24"/>
  <c r="HDY6" i="24"/>
  <c r="HDZ6" i="24"/>
  <c r="HEA6" i="24"/>
  <c r="HEB6" i="24"/>
  <c r="HEC6" i="24"/>
  <c r="HED6" i="24"/>
  <c r="HEE6" i="24"/>
  <c r="HEF6" i="24"/>
  <c r="HEG6" i="24"/>
  <c r="HEH6" i="24"/>
  <c r="HEI6" i="24"/>
  <c r="HEJ6" i="24"/>
  <c r="HEK6" i="24"/>
  <c r="HEL6" i="24"/>
  <c r="HEM6" i="24"/>
  <c r="HEN6" i="24"/>
  <c r="HEO6" i="24"/>
  <c r="HEP6" i="24"/>
  <c r="HEQ6" i="24"/>
  <c r="HER6" i="24"/>
  <c r="HES6" i="24"/>
  <c r="HET6" i="24"/>
  <c r="HEU6" i="24"/>
  <c r="HEV6" i="24"/>
  <c r="HEW6" i="24"/>
  <c r="HEX6" i="24"/>
  <c r="HEY6" i="24"/>
  <c r="HEZ6" i="24"/>
  <c r="HFA6" i="24"/>
  <c r="HFB6" i="24"/>
  <c r="HFC6" i="24"/>
  <c r="HFD6" i="24"/>
  <c r="HFE6" i="24"/>
  <c r="HFF6" i="24"/>
  <c r="HFG6" i="24"/>
  <c r="HFH6" i="24"/>
  <c r="HFI6" i="24"/>
  <c r="HFJ6" i="24"/>
  <c r="HFK6" i="24"/>
  <c r="HFL6" i="24"/>
  <c r="HFM6" i="24"/>
  <c r="HFN6" i="24"/>
  <c r="HFO6" i="24"/>
  <c r="HFP6" i="24"/>
  <c r="HFQ6" i="24"/>
  <c r="HFR6" i="24"/>
  <c r="HFS6" i="24"/>
  <c r="HFT6" i="24"/>
  <c r="HFU6" i="24"/>
  <c r="HFV6" i="24"/>
  <c r="HFW6" i="24"/>
  <c r="HFX6" i="24"/>
  <c r="HFY6" i="24"/>
  <c r="HFZ6" i="24"/>
  <c r="HGA6" i="24"/>
  <c r="HGB6" i="24"/>
  <c r="HGC6" i="24"/>
  <c r="HGD6" i="24"/>
  <c r="HGE6" i="24"/>
  <c r="HGF6" i="24"/>
  <c r="HGG6" i="24"/>
  <c r="HGH6" i="24"/>
  <c r="HGI6" i="24"/>
  <c r="HGJ6" i="24"/>
  <c r="HGK6" i="24"/>
  <c r="HGL6" i="24"/>
  <c r="HGM6" i="24"/>
  <c r="HGN6" i="24"/>
  <c r="HGO6" i="24"/>
  <c r="HGP6" i="24"/>
  <c r="HGQ6" i="24"/>
  <c r="HGR6" i="24"/>
  <c r="HGS6" i="24"/>
  <c r="HGT6" i="24"/>
  <c r="HGU6" i="24"/>
  <c r="HGV6" i="24"/>
  <c r="HGW6" i="24"/>
  <c r="HGX6" i="24"/>
  <c r="HGY6" i="24"/>
  <c r="HGZ6" i="24"/>
  <c r="HHA6" i="24"/>
  <c r="HHB6" i="24"/>
  <c r="HHC6" i="24"/>
  <c r="HHD6" i="24"/>
  <c r="HHE6" i="24"/>
  <c r="HHF6" i="24"/>
  <c r="HHG6" i="24"/>
  <c r="HHH6" i="24"/>
  <c r="HHI6" i="24"/>
  <c r="HHJ6" i="24"/>
  <c r="HHK6" i="24"/>
  <c r="HHL6" i="24"/>
  <c r="HHM6" i="24"/>
  <c r="HHN6" i="24"/>
  <c r="HHO6" i="24"/>
  <c r="HHP6" i="24"/>
  <c r="HHQ6" i="24"/>
  <c r="HHR6" i="24"/>
  <c r="HHS6" i="24"/>
  <c r="HHT6" i="24"/>
  <c r="HHU6" i="24"/>
  <c r="HHV6" i="24"/>
  <c r="HHW6" i="24"/>
  <c r="HHX6" i="24"/>
  <c r="HHY6" i="24"/>
  <c r="HHZ6" i="24"/>
  <c r="HIA6" i="24"/>
  <c r="HIB6" i="24"/>
  <c r="HIC6" i="24"/>
  <c r="HID6" i="24"/>
  <c r="HIE6" i="24"/>
  <c r="HIF6" i="24"/>
  <c r="HIG6" i="24"/>
  <c r="HIH6" i="24"/>
  <c r="HII6" i="24"/>
  <c r="HIJ6" i="24"/>
  <c r="HIK6" i="24"/>
  <c r="HIL6" i="24"/>
  <c r="HIM6" i="24"/>
  <c r="HIN6" i="24"/>
  <c r="HIO6" i="24"/>
  <c r="HIP6" i="24"/>
  <c r="HIQ6" i="24"/>
  <c r="HIR6" i="24"/>
  <c r="HIS6" i="24"/>
  <c r="HIT6" i="24"/>
  <c r="HIU6" i="24"/>
  <c r="HIV6" i="24"/>
  <c r="HIW6" i="24"/>
  <c r="HIX6" i="24"/>
  <c r="HIY6" i="24"/>
  <c r="HIZ6" i="24"/>
  <c r="HJA6" i="24"/>
  <c r="HJB6" i="24"/>
  <c r="HJC6" i="24"/>
  <c r="HJD6" i="24"/>
  <c r="HJE6" i="24"/>
  <c r="HJF6" i="24"/>
  <c r="HJG6" i="24"/>
  <c r="HJH6" i="24"/>
  <c r="HJI6" i="24"/>
  <c r="HJJ6" i="24"/>
  <c r="HJK6" i="24"/>
  <c r="HJL6" i="24"/>
  <c r="HJM6" i="24"/>
  <c r="HJN6" i="24"/>
  <c r="HJO6" i="24"/>
  <c r="HJP6" i="24"/>
  <c r="HJQ6" i="24"/>
  <c r="HJR6" i="24"/>
  <c r="HJS6" i="24"/>
  <c r="HJT6" i="24"/>
  <c r="HJU6" i="24"/>
  <c r="HJV6" i="24"/>
  <c r="HJW6" i="24"/>
  <c r="HJX6" i="24"/>
  <c r="HJY6" i="24"/>
  <c r="HJZ6" i="24"/>
  <c r="HKA6" i="24"/>
  <c r="HKB6" i="24"/>
  <c r="HKC6" i="24"/>
  <c r="HKD6" i="24"/>
  <c r="HKE6" i="24"/>
  <c r="HKF6" i="24"/>
  <c r="HKG6" i="24"/>
  <c r="HKH6" i="24"/>
  <c r="HKI6" i="24"/>
  <c r="HKJ6" i="24"/>
  <c r="HKK6" i="24"/>
  <c r="HKL6" i="24"/>
  <c r="HKM6" i="24"/>
  <c r="HKN6" i="24"/>
  <c r="HKO6" i="24"/>
  <c r="HKP6" i="24"/>
  <c r="HKQ6" i="24"/>
  <c r="HKR6" i="24"/>
  <c r="HKS6" i="24"/>
  <c r="HKT6" i="24"/>
  <c r="HKU6" i="24"/>
  <c r="HKV6" i="24"/>
  <c r="HKW6" i="24"/>
  <c r="HKX6" i="24"/>
  <c r="HKY6" i="24"/>
  <c r="HKZ6" i="24"/>
  <c r="HLA6" i="24"/>
  <c r="HLB6" i="24"/>
  <c r="HLC6" i="24"/>
  <c r="HLD6" i="24"/>
  <c r="HLE6" i="24"/>
  <c r="HLF6" i="24"/>
  <c r="HLG6" i="24"/>
  <c r="HLH6" i="24"/>
  <c r="HLI6" i="24"/>
  <c r="HLJ6" i="24"/>
  <c r="HLK6" i="24"/>
  <c r="HLL6" i="24"/>
  <c r="HLM6" i="24"/>
  <c r="HLN6" i="24"/>
  <c r="HLO6" i="24"/>
  <c r="HLP6" i="24"/>
  <c r="HLQ6" i="24"/>
  <c r="HLR6" i="24"/>
  <c r="HLS6" i="24"/>
  <c r="HLT6" i="24"/>
  <c r="HLU6" i="24"/>
  <c r="HLV6" i="24"/>
  <c r="HLW6" i="24"/>
  <c r="HLX6" i="24"/>
  <c r="HLY6" i="24"/>
  <c r="HLZ6" i="24"/>
  <c r="HMA6" i="24"/>
  <c r="HMB6" i="24"/>
  <c r="HMC6" i="24"/>
  <c r="HMD6" i="24"/>
  <c r="HME6" i="24"/>
  <c r="HMF6" i="24"/>
  <c r="HMG6" i="24"/>
  <c r="HMH6" i="24"/>
  <c r="HMI6" i="24"/>
  <c r="HMJ6" i="24"/>
  <c r="HMK6" i="24"/>
  <c r="HML6" i="24"/>
  <c r="HMM6" i="24"/>
  <c r="HMN6" i="24"/>
  <c r="HMO6" i="24"/>
  <c r="HMP6" i="24"/>
  <c r="HMQ6" i="24"/>
  <c r="HMR6" i="24"/>
  <c r="HMS6" i="24"/>
  <c r="HMT6" i="24"/>
  <c r="HMU6" i="24"/>
  <c r="HMV6" i="24"/>
  <c r="HMW6" i="24"/>
  <c r="HMX6" i="24"/>
  <c r="HMY6" i="24"/>
  <c r="HMZ6" i="24"/>
  <c r="HNA6" i="24"/>
  <c r="HNB6" i="24"/>
  <c r="HNC6" i="24"/>
  <c r="HND6" i="24"/>
  <c r="HNE6" i="24"/>
  <c r="HNF6" i="24"/>
  <c r="HNG6" i="24"/>
  <c r="HNH6" i="24"/>
  <c r="HNI6" i="24"/>
  <c r="HNJ6" i="24"/>
  <c r="HNK6" i="24"/>
  <c r="HNL6" i="24"/>
  <c r="HNM6" i="24"/>
  <c r="HNN6" i="24"/>
  <c r="HNO6" i="24"/>
  <c r="HNP6" i="24"/>
  <c r="HNQ6" i="24"/>
  <c r="HNR6" i="24"/>
  <c r="HNS6" i="24"/>
  <c r="HNT6" i="24"/>
  <c r="HNU6" i="24"/>
  <c r="HNV6" i="24"/>
  <c r="HNW6" i="24"/>
  <c r="HNX6" i="24"/>
  <c r="HNY6" i="24"/>
  <c r="HNZ6" i="24"/>
  <c r="HOA6" i="24"/>
  <c r="HOB6" i="24"/>
  <c r="HOC6" i="24"/>
  <c r="HOD6" i="24"/>
  <c r="HOE6" i="24"/>
  <c r="HOF6" i="24"/>
  <c r="HOG6" i="24"/>
  <c r="HOH6" i="24"/>
  <c r="HOI6" i="24"/>
  <c r="HOJ6" i="24"/>
  <c r="HOK6" i="24"/>
  <c r="HOL6" i="24"/>
  <c r="HOM6" i="24"/>
  <c r="HON6" i="24"/>
  <c r="HOO6" i="24"/>
  <c r="HOP6" i="24"/>
  <c r="HOQ6" i="24"/>
  <c r="HOR6" i="24"/>
  <c r="HOS6" i="24"/>
  <c r="HOT6" i="24"/>
  <c r="HOU6" i="24"/>
  <c r="HOV6" i="24"/>
  <c r="HOW6" i="24"/>
  <c r="HOX6" i="24"/>
  <c r="HOY6" i="24"/>
  <c r="HOZ6" i="24"/>
  <c r="HPA6" i="24"/>
  <c r="HPB6" i="24"/>
  <c r="HPC6" i="24"/>
  <c r="HPD6" i="24"/>
  <c r="HPE6" i="24"/>
  <c r="HPF6" i="24"/>
  <c r="HPG6" i="24"/>
  <c r="HPH6" i="24"/>
  <c r="HPI6" i="24"/>
  <c r="HPJ6" i="24"/>
  <c r="HPK6" i="24"/>
  <c r="HPL6" i="24"/>
  <c r="HPM6" i="24"/>
  <c r="HPN6" i="24"/>
  <c r="HPO6" i="24"/>
  <c r="HPP6" i="24"/>
  <c r="HPQ6" i="24"/>
  <c r="HPR6" i="24"/>
  <c r="HPS6" i="24"/>
  <c r="HPT6" i="24"/>
  <c r="HPU6" i="24"/>
  <c r="HPV6" i="24"/>
  <c r="HPW6" i="24"/>
  <c r="HPX6" i="24"/>
  <c r="HPY6" i="24"/>
  <c r="HPZ6" i="24"/>
  <c r="HQA6" i="24"/>
  <c r="HQB6" i="24"/>
  <c r="HQC6" i="24"/>
  <c r="HQD6" i="24"/>
  <c r="HQE6" i="24"/>
  <c r="HQF6" i="24"/>
  <c r="HQG6" i="24"/>
  <c r="HQH6" i="24"/>
  <c r="HQI6" i="24"/>
  <c r="HQJ6" i="24"/>
  <c r="HQK6" i="24"/>
  <c r="HQL6" i="24"/>
  <c r="HQM6" i="24"/>
  <c r="HQN6" i="24"/>
  <c r="HQO6" i="24"/>
  <c r="HQP6" i="24"/>
  <c r="HQQ6" i="24"/>
  <c r="HQR6" i="24"/>
  <c r="HQS6" i="24"/>
  <c r="HQT6" i="24"/>
  <c r="HQU6" i="24"/>
  <c r="HQV6" i="24"/>
  <c r="HQW6" i="24"/>
  <c r="HQX6" i="24"/>
  <c r="HQY6" i="24"/>
  <c r="HQZ6" i="24"/>
  <c r="HRA6" i="24"/>
  <c r="HRB6" i="24"/>
  <c r="HRC6" i="24"/>
  <c r="HRD6" i="24"/>
  <c r="HRE6" i="24"/>
  <c r="HRF6" i="24"/>
  <c r="HRG6" i="24"/>
  <c r="HRH6" i="24"/>
  <c r="HRI6" i="24"/>
  <c r="HRJ6" i="24"/>
  <c r="HRK6" i="24"/>
  <c r="HRL6" i="24"/>
  <c r="HRM6" i="24"/>
  <c r="HRN6" i="24"/>
  <c r="HRO6" i="24"/>
  <c r="HRP6" i="24"/>
  <c r="HRQ6" i="24"/>
  <c r="HRR6" i="24"/>
  <c r="HRS6" i="24"/>
  <c r="HRT6" i="24"/>
  <c r="HRU6" i="24"/>
  <c r="HRV6" i="24"/>
  <c r="HRW6" i="24"/>
  <c r="HRX6" i="24"/>
  <c r="HRY6" i="24"/>
  <c r="HRZ6" i="24"/>
  <c r="HSA6" i="24"/>
  <c r="HSB6" i="24"/>
  <c r="HSC6" i="24"/>
  <c r="HSD6" i="24"/>
  <c r="HSE6" i="24"/>
  <c r="HSF6" i="24"/>
  <c r="HSG6" i="24"/>
  <c r="HSH6" i="24"/>
  <c r="HSI6" i="24"/>
  <c r="HSJ6" i="24"/>
  <c r="HSK6" i="24"/>
  <c r="HSL6" i="24"/>
  <c r="HSM6" i="24"/>
  <c r="HSN6" i="24"/>
  <c r="HSO6" i="24"/>
  <c r="HSP6" i="24"/>
  <c r="HSQ6" i="24"/>
  <c r="HSR6" i="24"/>
  <c r="HSS6" i="24"/>
  <c r="HST6" i="24"/>
  <c r="HSU6" i="24"/>
  <c r="HSV6" i="24"/>
  <c r="HSW6" i="24"/>
  <c r="HSX6" i="24"/>
  <c r="HSY6" i="24"/>
  <c r="HSZ6" i="24"/>
  <c r="HTA6" i="24"/>
  <c r="HTB6" i="24"/>
  <c r="HTC6" i="24"/>
  <c r="HTD6" i="24"/>
  <c r="HTE6" i="24"/>
  <c r="HTF6" i="24"/>
  <c r="HTG6" i="24"/>
  <c r="HTH6" i="24"/>
  <c r="HTI6" i="24"/>
  <c r="HTJ6" i="24"/>
  <c r="HTK6" i="24"/>
  <c r="HTL6" i="24"/>
  <c r="HTM6" i="24"/>
  <c r="HTN6" i="24"/>
  <c r="HTO6" i="24"/>
  <c r="HTP6" i="24"/>
  <c r="HTQ6" i="24"/>
  <c r="HTR6" i="24"/>
  <c r="HTS6" i="24"/>
  <c r="HTT6" i="24"/>
  <c r="HTU6" i="24"/>
  <c r="HTV6" i="24"/>
  <c r="HTW6" i="24"/>
  <c r="HTX6" i="24"/>
  <c r="HTY6" i="24"/>
  <c r="HTZ6" i="24"/>
  <c r="HUA6" i="24"/>
  <c r="HUB6" i="24"/>
  <c r="HUC6" i="24"/>
  <c r="HUD6" i="24"/>
  <c r="HUE6" i="24"/>
  <c r="HUF6" i="24"/>
  <c r="HUG6" i="24"/>
  <c r="HUH6" i="24"/>
  <c r="HUI6" i="24"/>
  <c r="HUJ6" i="24"/>
  <c r="HUK6" i="24"/>
  <c r="HUL6" i="24"/>
  <c r="HUM6" i="24"/>
  <c r="HUN6" i="24"/>
  <c r="HUO6" i="24"/>
  <c r="HUP6" i="24"/>
  <c r="HUQ6" i="24"/>
  <c r="HUR6" i="24"/>
  <c r="HUS6" i="24"/>
  <c r="HUT6" i="24"/>
  <c r="HUU6" i="24"/>
  <c r="HUV6" i="24"/>
  <c r="HUW6" i="24"/>
  <c r="HUX6" i="24"/>
  <c r="HUY6" i="24"/>
  <c r="HUZ6" i="24"/>
  <c r="HVA6" i="24"/>
  <c r="HVB6" i="24"/>
  <c r="HVC6" i="24"/>
  <c r="HVD6" i="24"/>
  <c r="HVE6" i="24"/>
  <c r="HVF6" i="24"/>
  <c r="HVG6" i="24"/>
  <c r="HVH6" i="24"/>
  <c r="HVI6" i="24"/>
  <c r="HVJ6" i="24"/>
  <c r="HVK6" i="24"/>
  <c r="HVL6" i="24"/>
  <c r="HVM6" i="24"/>
  <c r="HVN6" i="24"/>
  <c r="HVO6" i="24"/>
  <c r="HVP6" i="24"/>
  <c r="HVQ6" i="24"/>
  <c r="HVR6" i="24"/>
  <c r="HVS6" i="24"/>
  <c r="HVT6" i="24"/>
  <c r="HVU6" i="24"/>
  <c r="HVV6" i="24"/>
  <c r="HVW6" i="24"/>
  <c r="HVX6" i="24"/>
  <c r="HVY6" i="24"/>
  <c r="HVZ6" i="24"/>
  <c r="HWA6" i="24"/>
  <c r="HWB6" i="24"/>
  <c r="HWC6" i="24"/>
  <c r="HWD6" i="24"/>
  <c r="HWE6" i="24"/>
  <c r="HWF6" i="24"/>
  <c r="HWG6" i="24"/>
  <c r="HWH6" i="24"/>
  <c r="HWI6" i="24"/>
  <c r="HWJ6" i="24"/>
  <c r="HWK6" i="24"/>
  <c r="HWL6" i="24"/>
  <c r="HWM6" i="24"/>
  <c r="HWN6" i="24"/>
  <c r="HWO6" i="24"/>
  <c r="HWP6" i="24"/>
  <c r="HWQ6" i="24"/>
  <c r="HWR6" i="24"/>
  <c r="HWS6" i="24"/>
  <c r="HWT6" i="24"/>
  <c r="HWU6" i="24"/>
  <c r="HWV6" i="24"/>
  <c r="HWW6" i="24"/>
  <c r="HWX6" i="24"/>
  <c r="HWY6" i="24"/>
  <c r="HWZ6" i="24"/>
  <c r="HXA6" i="24"/>
  <c r="HXB6" i="24"/>
  <c r="HXC6" i="24"/>
  <c r="HXD6" i="24"/>
  <c r="HXE6" i="24"/>
  <c r="HXF6" i="24"/>
  <c r="HXG6" i="24"/>
  <c r="HXH6" i="24"/>
  <c r="HXI6" i="24"/>
  <c r="HXJ6" i="24"/>
  <c r="HXK6" i="24"/>
  <c r="HXL6" i="24"/>
  <c r="HXM6" i="24"/>
  <c r="HXN6" i="24"/>
  <c r="HXO6" i="24"/>
  <c r="HXP6" i="24"/>
  <c r="HXQ6" i="24"/>
  <c r="HXR6" i="24"/>
  <c r="HXS6" i="24"/>
  <c r="HXT6" i="24"/>
  <c r="HXU6" i="24"/>
  <c r="HXV6" i="24"/>
  <c r="HXW6" i="24"/>
  <c r="HXX6" i="24"/>
  <c r="HXY6" i="24"/>
  <c r="HXZ6" i="24"/>
  <c r="HYA6" i="24"/>
  <c r="HYB6" i="24"/>
  <c r="HYC6" i="24"/>
  <c r="HYD6" i="24"/>
  <c r="HYE6" i="24"/>
  <c r="HYF6" i="24"/>
  <c r="HYG6" i="24"/>
  <c r="HYH6" i="24"/>
  <c r="HYI6" i="24"/>
  <c r="HYJ6" i="24"/>
  <c r="HYK6" i="24"/>
  <c r="HYL6" i="24"/>
  <c r="HYM6" i="24"/>
  <c r="HYN6" i="24"/>
  <c r="HYO6" i="24"/>
  <c r="HYP6" i="24"/>
  <c r="HYQ6" i="24"/>
  <c r="HYR6" i="24"/>
  <c r="HYS6" i="24"/>
  <c r="HYT6" i="24"/>
  <c r="HYU6" i="24"/>
  <c r="HYV6" i="24"/>
  <c r="HYW6" i="24"/>
  <c r="HYX6" i="24"/>
  <c r="HYY6" i="24"/>
  <c r="HYZ6" i="24"/>
  <c r="HZA6" i="24"/>
  <c r="HZB6" i="24"/>
  <c r="HZC6" i="24"/>
  <c r="HZD6" i="24"/>
  <c r="HZE6" i="24"/>
  <c r="HZF6" i="24"/>
  <c r="HZG6" i="24"/>
  <c r="HZH6" i="24"/>
  <c r="HZI6" i="24"/>
  <c r="HZJ6" i="24"/>
  <c r="HZK6" i="24"/>
  <c r="HZL6" i="24"/>
  <c r="HZM6" i="24"/>
  <c r="HZN6" i="24"/>
  <c r="HZO6" i="24"/>
  <c r="HZP6" i="24"/>
  <c r="HZQ6" i="24"/>
  <c r="HZR6" i="24"/>
  <c r="HZS6" i="24"/>
  <c r="HZT6" i="24"/>
  <c r="HZU6" i="24"/>
  <c r="HZV6" i="24"/>
  <c r="HZW6" i="24"/>
  <c r="HZX6" i="24"/>
  <c r="HZY6" i="24"/>
  <c r="HZZ6" i="24"/>
  <c r="IAA6" i="24"/>
  <c r="IAB6" i="24"/>
  <c r="IAC6" i="24"/>
  <c r="IAD6" i="24"/>
  <c r="IAE6" i="24"/>
  <c r="IAF6" i="24"/>
  <c r="IAG6" i="24"/>
  <c r="IAH6" i="24"/>
  <c r="IAI6" i="24"/>
  <c r="IAJ6" i="24"/>
  <c r="IAK6" i="24"/>
  <c r="IAL6" i="24"/>
  <c r="IAM6" i="24"/>
  <c r="IAN6" i="24"/>
  <c r="IAO6" i="24"/>
  <c r="IAP6" i="24"/>
  <c r="IAQ6" i="24"/>
  <c r="IAR6" i="24"/>
  <c r="IAS6" i="24"/>
  <c r="IAT6" i="24"/>
  <c r="IAU6" i="24"/>
  <c r="IAV6" i="24"/>
  <c r="IAW6" i="24"/>
  <c r="IAX6" i="24"/>
  <c r="IAY6" i="24"/>
  <c r="IAZ6" i="24"/>
  <c r="IBA6" i="24"/>
  <c r="IBB6" i="24"/>
  <c r="IBC6" i="24"/>
  <c r="IBD6" i="24"/>
  <c r="IBE6" i="24"/>
  <c r="IBF6" i="24"/>
  <c r="IBG6" i="24"/>
  <c r="IBH6" i="24"/>
  <c r="IBI6" i="24"/>
  <c r="IBJ6" i="24"/>
  <c r="IBK6" i="24"/>
  <c r="IBL6" i="24"/>
  <c r="IBM6" i="24"/>
  <c r="IBN6" i="24"/>
  <c r="IBO6" i="24"/>
  <c r="IBP6" i="24"/>
  <c r="IBQ6" i="24"/>
  <c r="IBR6" i="24"/>
  <c r="IBS6" i="24"/>
  <c r="IBT6" i="24"/>
  <c r="IBU6" i="24"/>
  <c r="IBV6" i="24"/>
  <c r="IBW6" i="24"/>
  <c r="IBX6" i="24"/>
  <c r="IBY6" i="24"/>
  <c r="IBZ6" i="24"/>
  <c r="ICA6" i="24"/>
  <c r="ICB6" i="24"/>
  <c r="ICC6" i="24"/>
  <c r="ICD6" i="24"/>
  <c r="ICE6" i="24"/>
  <c r="ICF6" i="24"/>
  <c r="ICG6" i="24"/>
  <c r="ICH6" i="24"/>
  <c r="ICI6" i="24"/>
  <c r="ICJ6" i="24"/>
  <c r="ICK6" i="24"/>
  <c r="ICL6" i="24"/>
  <c r="ICM6" i="24"/>
  <c r="ICN6" i="24"/>
  <c r="ICO6" i="24"/>
  <c r="ICP6" i="24"/>
  <c r="ICQ6" i="24"/>
  <c r="ICR6" i="24"/>
  <c r="ICS6" i="24"/>
  <c r="ICT6" i="24"/>
  <c r="ICU6" i="24"/>
  <c r="ICV6" i="24"/>
  <c r="ICW6" i="24"/>
  <c r="ICX6" i="24"/>
  <c r="ICY6" i="24"/>
  <c r="ICZ6" i="24"/>
  <c r="IDA6" i="24"/>
  <c r="IDB6" i="24"/>
  <c r="IDC6" i="24"/>
  <c r="IDD6" i="24"/>
  <c r="IDE6" i="24"/>
  <c r="IDF6" i="24"/>
  <c r="IDG6" i="24"/>
  <c r="IDH6" i="24"/>
  <c r="IDI6" i="24"/>
  <c r="IDJ6" i="24"/>
  <c r="IDK6" i="24"/>
  <c r="IDL6" i="24"/>
  <c r="IDM6" i="24"/>
  <c r="IDN6" i="24"/>
  <c r="IDO6" i="24"/>
  <c r="IDP6" i="24"/>
  <c r="IDQ6" i="24"/>
  <c r="IDR6" i="24"/>
  <c r="IDS6" i="24"/>
  <c r="IDT6" i="24"/>
  <c r="IDU6" i="24"/>
  <c r="IDV6" i="24"/>
  <c r="IDW6" i="24"/>
  <c r="IDX6" i="24"/>
  <c r="IDY6" i="24"/>
  <c r="IDZ6" i="24"/>
  <c r="IEA6" i="24"/>
  <c r="IEB6" i="24"/>
  <c r="IEC6" i="24"/>
  <c r="IED6" i="24"/>
  <c r="IEE6" i="24"/>
  <c r="IEF6" i="24"/>
  <c r="IEG6" i="24"/>
  <c r="IEH6" i="24"/>
  <c r="IEI6" i="24"/>
  <c r="IEJ6" i="24"/>
  <c r="IEK6" i="24"/>
  <c r="IEL6" i="24"/>
  <c r="IEM6" i="24"/>
  <c r="IEN6" i="24"/>
  <c r="IEO6" i="24"/>
  <c r="IEP6" i="24"/>
  <c r="IEQ6" i="24"/>
  <c r="IER6" i="24"/>
  <c r="IES6" i="24"/>
  <c r="IET6" i="24"/>
  <c r="IEU6" i="24"/>
  <c r="IEV6" i="24"/>
  <c r="IEW6" i="24"/>
  <c r="IEX6" i="24"/>
  <c r="IEY6" i="24"/>
  <c r="IEZ6" i="24"/>
  <c r="IFA6" i="24"/>
  <c r="IFB6" i="24"/>
  <c r="IFC6" i="24"/>
  <c r="IFD6" i="24"/>
  <c r="IFE6" i="24"/>
  <c r="IFF6" i="24"/>
  <c r="IFG6" i="24"/>
  <c r="IFH6" i="24"/>
  <c r="IFI6" i="24"/>
  <c r="IFJ6" i="24"/>
  <c r="IFK6" i="24"/>
  <c r="IFL6" i="24"/>
  <c r="IFM6" i="24"/>
  <c r="IFN6" i="24"/>
  <c r="IFO6" i="24"/>
  <c r="IFP6" i="24"/>
  <c r="IFQ6" i="24"/>
  <c r="IFR6" i="24"/>
  <c r="IFS6" i="24"/>
  <c r="IFT6" i="24"/>
  <c r="IFU6" i="24"/>
  <c r="IFV6" i="24"/>
  <c r="IFW6" i="24"/>
  <c r="IFX6" i="24"/>
  <c r="IFY6" i="24"/>
  <c r="IFZ6" i="24"/>
  <c r="IGA6" i="24"/>
  <c r="IGB6" i="24"/>
  <c r="IGC6" i="24"/>
  <c r="IGD6" i="24"/>
  <c r="IGE6" i="24"/>
  <c r="IGF6" i="24"/>
  <c r="IGG6" i="24"/>
  <c r="IGH6" i="24"/>
  <c r="IGI6" i="24"/>
  <c r="IGJ6" i="24"/>
  <c r="IGK6" i="24"/>
  <c r="IGL6" i="24"/>
  <c r="IGM6" i="24"/>
  <c r="IGN6" i="24"/>
  <c r="IGO6" i="24"/>
  <c r="IGP6" i="24"/>
  <c r="IGQ6" i="24"/>
  <c r="IGR6" i="24"/>
  <c r="IGS6" i="24"/>
  <c r="IGT6" i="24"/>
  <c r="IGU6" i="24"/>
  <c r="IGV6" i="24"/>
  <c r="IGW6" i="24"/>
  <c r="IGX6" i="24"/>
  <c r="IGY6" i="24"/>
  <c r="IGZ6" i="24"/>
  <c r="IHA6" i="24"/>
  <c r="IHB6" i="24"/>
  <c r="IHC6" i="24"/>
  <c r="IHD6" i="24"/>
  <c r="IHE6" i="24"/>
  <c r="IHF6" i="24"/>
  <c r="IHG6" i="24"/>
  <c r="IHH6" i="24"/>
  <c r="IHI6" i="24"/>
  <c r="IHJ6" i="24"/>
  <c r="IHK6" i="24"/>
  <c r="IHL6" i="24"/>
  <c r="IHM6" i="24"/>
  <c r="IHN6" i="24"/>
  <c r="IHO6" i="24"/>
  <c r="IHP6" i="24"/>
  <c r="IHQ6" i="24"/>
  <c r="IHR6" i="24"/>
  <c r="IHS6" i="24"/>
  <c r="IHT6" i="24"/>
  <c r="IHU6" i="24"/>
  <c r="IHV6" i="24"/>
  <c r="IHW6" i="24"/>
  <c r="IHX6" i="24"/>
  <c r="IHY6" i="24"/>
  <c r="IHZ6" i="24"/>
  <c r="IIA6" i="24"/>
  <c r="IIB6" i="24"/>
  <c r="IIC6" i="24"/>
  <c r="IID6" i="24"/>
  <c r="IIE6" i="24"/>
  <c r="IIF6" i="24"/>
  <c r="IIG6" i="24"/>
  <c r="IIH6" i="24"/>
  <c r="III6" i="24"/>
  <c r="IIJ6" i="24"/>
  <c r="IIK6" i="24"/>
  <c r="IIL6" i="24"/>
  <c r="IIM6" i="24"/>
  <c r="IIN6" i="24"/>
  <c r="IIO6" i="24"/>
  <c r="IIP6" i="24"/>
  <c r="IIQ6" i="24"/>
  <c r="IIR6" i="24"/>
  <c r="IIS6" i="24"/>
  <c r="IIT6" i="24"/>
  <c r="IIU6" i="24"/>
  <c r="IIV6" i="24"/>
  <c r="IIW6" i="24"/>
  <c r="IIX6" i="24"/>
  <c r="IIY6" i="24"/>
  <c r="IIZ6" i="24"/>
  <c r="IJA6" i="24"/>
  <c r="IJB6" i="24"/>
  <c r="IJC6" i="24"/>
  <c r="IJD6" i="24"/>
  <c r="IJE6" i="24"/>
  <c r="IJF6" i="24"/>
  <c r="IJG6" i="24"/>
  <c r="IJH6" i="24"/>
  <c r="IJI6" i="24"/>
  <c r="IJJ6" i="24"/>
  <c r="IJK6" i="24"/>
  <c r="IJL6" i="24"/>
  <c r="IJM6" i="24"/>
  <c r="IJN6" i="24"/>
  <c r="IJO6" i="24"/>
  <c r="IJP6" i="24"/>
  <c r="IJQ6" i="24"/>
  <c r="IJR6" i="24"/>
  <c r="IJS6" i="24"/>
  <c r="IJT6" i="24"/>
  <c r="IJU6" i="24"/>
  <c r="IJV6" i="24"/>
  <c r="IJW6" i="24"/>
  <c r="IJX6" i="24"/>
  <c r="IJY6" i="24"/>
  <c r="IJZ6" i="24"/>
  <c r="IKA6" i="24"/>
  <c r="IKB6" i="24"/>
  <c r="IKC6" i="24"/>
  <c r="IKD6" i="24"/>
  <c r="IKE6" i="24"/>
  <c r="IKF6" i="24"/>
  <c r="IKG6" i="24"/>
  <c r="IKH6" i="24"/>
  <c r="IKI6" i="24"/>
  <c r="IKJ6" i="24"/>
  <c r="IKK6" i="24"/>
  <c r="IKL6" i="24"/>
  <c r="IKM6" i="24"/>
  <c r="IKN6" i="24"/>
  <c r="IKO6" i="24"/>
  <c r="IKP6" i="24"/>
  <c r="IKQ6" i="24"/>
  <c r="IKR6" i="24"/>
  <c r="IKS6" i="24"/>
  <c r="IKT6" i="24"/>
  <c r="IKU6" i="24"/>
  <c r="IKV6" i="24"/>
  <c r="IKW6" i="24"/>
  <c r="IKX6" i="24"/>
  <c r="IKY6" i="24"/>
  <c r="IKZ6" i="24"/>
  <c r="ILA6" i="24"/>
  <c r="ILB6" i="24"/>
  <c r="ILC6" i="24"/>
  <c r="ILD6" i="24"/>
  <c r="ILE6" i="24"/>
  <c r="ILF6" i="24"/>
  <c r="ILG6" i="24"/>
  <c r="ILH6" i="24"/>
  <c r="ILI6" i="24"/>
  <c r="ILJ6" i="24"/>
  <c r="ILK6" i="24"/>
  <c r="ILL6" i="24"/>
  <c r="ILM6" i="24"/>
  <c r="ILN6" i="24"/>
  <c r="ILO6" i="24"/>
  <c r="ILP6" i="24"/>
  <c r="ILQ6" i="24"/>
  <c r="ILR6" i="24"/>
  <c r="ILS6" i="24"/>
  <c r="ILT6" i="24"/>
  <c r="ILU6" i="24"/>
  <c r="ILV6" i="24"/>
  <c r="ILW6" i="24"/>
  <c r="ILX6" i="24"/>
  <c r="ILY6" i="24"/>
  <c r="ILZ6" i="24"/>
  <c r="IMA6" i="24"/>
  <c r="IMB6" i="24"/>
  <c r="IMC6" i="24"/>
  <c r="IMD6" i="24"/>
  <c r="IME6" i="24"/>
  <c r="IMF6" i="24"/>
  <c r="IMG6" i="24"/>
  <c r="IMH6" i="24"/>
  <c r="IMI6" i="24"/>
  <c r="IMJ6" i="24"/>
  <c r="IMK6" i="24"/>
  <c r="IML6" i="24"/>
  <c r="IMM6" i="24"/>
  <c r="IMN6" i="24"/>
  <c r="IMO6" i="24"/>
  <c r="IMP6" i="24"/>
  <c r="IMQ6" i="24"/>
  <c r="IMR6" i="24"/>
  <c r="IMS6" i="24"/>
  <c r="IMT6" i="24"/>
  <c r="IMU6" i="24"/>
  <c r="IMV6" i="24"/>
  <c r="IMW6" i="24"/>
  <c r="IMX6" i="24"/>
  <c r="IMY6" i="24"/>
  <c r="IMZ6" i="24"/>
  <c r="INA6" i="24"/>
  <c r="INB6" i="24"/>
  <c r="INC6" i="24"/>
  <c r="IND6" i="24"/>
  <c r="INE6" i="24"/>
  <c r="INF6" i="24"/>
  <c r="ING6" i="24"/>
  <c r="INH6" i="24"/>
  <c r="INI6" i="24"/>
  <c r="INJ6" i="24"/>
  <c r="INK6" i="24"/>
  <c r="INL6" i="24"/>
  <c r="INM6" i="24"/>
  <c r="INN6" i="24"/>
  <c r="INO6" i="24"/>
  <c r="INP6" i="24"/>
  <c r="INQ6" i="24"/>
  <c r="INR6" i="24"/>
  <c r="INS6" i="24"/>
  <c r="INT6" i="24"/>
  <c r="INU6" i="24"/>
  <c r="INV6" i="24"/>
  <c r="INW6" i="24"/>
  <c r="INX6" i="24"/>
  <c r="INY6" i="24"/>
  <c r="INZ6" i="24"/>
  <c r="IOA6" i="24"/>
  <c r="IOB6" i="24"/>
  <c r="IOC6" i="24"/>
  <c r="IOD6" i="24"/>
  <c r="IOE6" i="24"/>
  <c r="IOF6" i="24"/>
  <c r="IOG6" i="24"/>
  <c r="IOH6" i="24"/>
  <c r="IOI6" i="24"/>
  <c r="IOJ6" i="24"/>
  <c r="IOK6" i="24"/>
  <c r="IOL6" i="24"/>
  <c r="IOM6" i="24"/>
  <c r="ION6" i="24"/>
  <c r="IOO6" i="24"/>
  <c r="IOP6" i="24"/>
  <c r="IOQ6" i="24"/>
  <c r="IOR6" i="24"/>
  <c r="IOS6" i="24"/>
  <c r="IOT6" i="24"/>
  <c r="IOU6" i="24"/>
  <c r="IOV6" i="24"/>
  <c r="IOW6" i="24"/>
  <c r="IOX6" i="24"/>
  <c r="IOY6" i="24"/>
  <c r="IOZ6" i="24"/>
  <c r="IPA6" i="24"/>
  <c r="IPB6" i="24"/>
  <c r="IPC6" i="24"/>
  <c r="IPD6" i="24"/>
  <c r="IPE6" i="24"/>
  <c r="IPF6" i="24"/>
  <c r="IPG6" i="24"/>
  <c r="IPH6" i="24"/>
  <c r="IPI6" i="24"/>
  <c r="IPJ6" i="24"/>
  <c r="IPK6" i="24"/>
  <c r="IPL6" i="24"/>
  <c r="IPM6" i="24"/>
  <c r="IPN6" i="24"/>
  <c r="IPO6" i="24"/>
  <c r="IPP6" i="24"/>
  <c r="IPQ6" i="24"/>
  <c r="IPR6" i="24"/>
  <c r="IPS6" i="24"/>
  <c r="IPT6" i="24"/>
  <c r="IPU6" i="24"/>
  <c r="IPV6" i="24"/>
  <c r="IPW6" i="24"/>
  <c r="IPX6" i="24"/>
  <c r="IPY6" i="24"/>
  <c r="IPZ6" i="24"/>
  <c r="IQA6" i="24"/>
  <c r="IQB6" i="24"/>
  <c r="IQC6" i="24"/>
  <c r="IQD6" i="24"/>
  <c r="IQE6" i="24"/>
  <c r="IQF6" i="24"/>
  <c r="IQG6" i="24"/>
  <c r="IQH6" i="24"/>
  <c r="IQI6" i="24"/>
  <c r="IQJ6" i="24"/>
  <c r="IQK6" i="24"/>
  <c r="IQL6" i="24"/>
  <c r="IQM6" i="24"/>
  <c r="IQN6" i="24"/>
  <c r="IQO6" i="24"/>
  <c r="IQP6" i="24"/>
  <c r="IQQ6" i="24"/>
  <c r="IQR6" i="24"/>
  <c r="IQS6" i="24"/>
  <c r="IQT6" i="24"/>
  <c r="IQU6" i="24"/>
  <c r="IQV6" i="24"/>
  <c r="IQW6" i="24"/>
  <c r="IQX6" i="24"/>
  <c r="IQY6" i="24"/>
  <c r="IQZ6" i="24"/>
  <c r="IRA6" i="24"/>
  <c r="IRB6" i="24"/>
  <c r="IRC6" i="24"/>
  <c r="IRD6" i="24"/>
  <c r="IRE6" i="24"/>
  <c r="IRF6" i="24"/>
  <c r="IRG6" i="24"/>
  <c r="IRH6" i="24"/>
  <c r="IRI6" i="24"/>
  <c r="IRJ6" i="24"/>
  <c r="IRK6" i="24"/>
  <c r="IRL6" i="24"/>
  <c r="IRM6" i="24"/>
  <c r="IRN6" i="24"/>
  <c r="IRO6" i="24"/>
  <c r="IRP6" i="24"/>
  <c r="IRQ6" i="24"/>
  <c r="IRR6" i="24"/>
  <c r="IRS6" i="24"/>
  <c r="IRT6" i="24"/>
  <c r="IRU6" i="24"/>
  <c r="IRV6" i="24"/>
  <c r="IRW6" i="24"/>
  <c r="IRX6" i="24"/>
  <c r="IRY6" i="24"/>
  <c r="IRZ6" i="24"/>
  <c r="ISA6" i="24"/>
  <c r="ISB6" i="24"/>
  <c r="ISC6" i="24"/>
  <c r="ISD6" i="24"/>
  <c r="ISE6" i="24"/>
  <c r="ISF6" i="24"/>
  <c r="ISG6" i="24"/>
  <c r="ISH6" i="24"/>
  <c r="ISI6" i="24"/>
  <c r="ISJ6" i="24"/>
  <c r="ISK6" i="24"/>
  <c r="ISL6" i="24"/>
  <c r="ISM6" i="24"/>
  <c r="ISN6" i="24"/>
  <c r="ISO6" i="24"/>
  <c r="ISP6" i="24"/>
  <c r="ISQ6" i="24"/>
  <c r="ISR6" i="24"/>
  <c r="ISS6" i="24"/>
  <c r="IST6" i="24"/>
  <c r="ISU6" i="24"/>
  <c r="ISV6" i="24"/>
  <c r="ISW6" i="24"/>
  <c r="ISX6" i="24"/>
  <c r="ISY6" i="24"/>
  <c r="ISZ6" i="24"/>
  <c r="ITA6" i="24"/>
  <c r="ITB6" i="24"/>
  <c r="ITC6" i="24"/>
  <c r="ITD6" i="24"/>
  <c r="ITE6" i="24"/>
  <c r="ITF6" i="24"/>
  <c r="ITG6" i="24"/>
  <c r="ITH6" i="24"/>
  <c r="ITI6" i="24"/>
  <c r="ITJ6" i="24"/>
  <c r="ITK6" i="24"/>
  <c r="ITL6" i="24"/>
  <c r="ITM6" i="24"/>
  <c r="ITN6" i="24"/>
  <c r="ITO6" i="24"/>
  <c r="ITP6" i="24"/>
  <c r="ITQ6" i="24"/>
  <c r="ITR6" i="24"/>
  <c r="ITS6" i="24"/>
  <c r="ITT6" i="24"/>
  <c r="ITU6" i="24"/>
  <c r="ITV6" i="24"/>
  <c r="ITW6" i="24"/>
  <c r="ITX6" i="24"/>
  <c r="ITY6" i="24"/>
  <c r="ITZ6" i="24"/>
  <c r="IUA6" i="24"/>
  <c r="IUB6" i="24"/>
  <c r="IUC6" i="24"/>
  <c r="IUD6" i="24"/>
  <c r="IUE6" i="24"/>
  <c r="IUF6" i="24"/>
  <c r="IUG6" i="24"/>
  <c r="IUH6" i="24"/>
  <c r="IUI6" i="24"/>
  <c r="IUJ6" i="24"/>
  <c r="IUK6" i="24"/>
  <c r="IUL6" i="24"/>
  <c r="IUM6" i="24"/>
  <c r="IUN6" i="24"/>
  <c r="IUO6" i="24"/>
  <c r="IUP6" i="24"/>
  <c r="IUQ6" i="24"/>
  <c r="IUR6" i="24"/>
  <c r="IUS6" i="24"/>
  <c r="IUT6" i="24"/>
  <c r="IUU6" i="24"/>
  <c r="IUV6" i="24"/>
  <c r="IUW6" i="24"/>
  <c r="IUX6" i="24"/>
  <c r="IUY6" i="24"/>
  <c r="IUZ6" i="24"/>
  <c r="IVA6" i="24"/>
  <c r="IVB6" i="24"/>
  <c r="IVC6" i="24"/>
  <c r="IVD6" i="24"/>
  <c r="IVE6" i="24"/>
  <c r="IVF6" i="24"/>
  <c r="IVG6" i="24"/>
  <c r="IVH6" i="24"/>
  <c r="IVI6" i="24"/>
  <c r="IVJ6" i="24"/>
  <c r="IVK6" i="24"/>
  <c r="IVL6" i="24"/>
  <c r="IVM6" i="24"/>
  <c r="IVN6" i="24"/>
  <c r="IVO6" i="24"/>
  <c r="IVP6" i="24"/>
  <c r="IVQ6" i="24"/>
  <c r="IVR6" i="24"/>
  <c r="IVS6" i="24"/>
  <c r="IVT6" i="24"/>
  <c r="IVU6" i="24"/>
  <c r="IVV6" i="24"/>
  <c r="IVW6" i="24"/>
  <c r="IVX6" i="24"/>
  <c r="IVY6" i="24"/>
  <c r="IVZ6" i="24"/>
  <c r="IWA6" i="24"/>
  <c r="IWB6" i="24"/>
  <c r="IWC6" i="24"/>
  <c r="IWD6" i="24"/>
  <c r="IWE6" i="24"/>
  <c r="IWF6" i="24"/>
  <c r="IWG6" i="24"/>
  <c r="IWH6" i="24"/>
  <c r="IWI6" i="24"/>
  <c r="IWJ6" i="24"/>
  <c r="IWK6" i="24"/>
  <c r="IWL6" i="24"/>
  <c r="IWM6" i="24"/>
  <c r="IWN6" i="24"/>
  <c r="IWO6" i="24"/>
  <c r="IWP6" i="24"/>
  <c r="IWQ6" i="24"/>
  <c r="IWR6" i="24"/>
  <c r="IWS6" i="24"/>
  <c r="IWT6" i="24"/>
  <c r="IWU6" i="24"/>
  <c r="IWV6" i="24"/>
  <c r="IWW6" i="24"/>
  <c r="IWX6" i="24"/>
  <c r="IWY6" i="24"/>
  <c r="IWZ6" i="24"/>
  <c r="IXA6" i="24"/>
  <c r="IXB6" i="24"/>
  <c r="IXC6" i="24"/>
  <c r="IXD6" i="24"/>
  <c r="IXE6" i="24"/>
  <c r="IXF6" i="24"/>
  <c r="IXG6" i="24"/>
  <c r="IXH6" i="24"/>
  <c r="IXI6" i="24"/>
  <c r="IXJ6" i="24"/>
  <c r="IXK6" i="24"/>
  <c r="IXL6" i="24"/>
  <c r="IXM6" i="24"/>
  <c r="IXN6" i="24"/>
  <c r="IXO6" i="24"/>
  <c r="IXP6" i="24"/>
  <c r="IXQ6" i="24"/>
  <c r="IXR6" i="24"/>
  <c r="IXS6" i="24"/>
  <c r="IXT6" i="24"/>
  <c r="IXU6" i="24"/>
  <c r="IXV6" i="24"/>
  <c r="IXW6" i="24"/>
  <c r="IXX6" i="24"/>
  <c r="IXY6" i="24"/>
  <c r="IXZ6" i="24"/>
  <c r="IYA6" i="24"/>
  <c r="IYB6" i="24"/>
  <c r="IYC6" i="24"/>
  <c r="IYD6" i="24"/>
  <c r="IYE6" i="24"/>
  <c r="IYF6" i="24"/>
  <c r="IYG6" i="24"/>
  <c r="IYH6" i="24"/>
  <c r="IYI6" i="24"/>
  <c r="IYJ6" i="24"/>
  <c r="IYK6" i="24"/>
  <c r="IYL6" i="24"/>
  <c r="IYM6" i="24"/>
  <c r="IYN6" i="24"/>
  <c r="IYO6" i="24"/>
  <c r="IYP6" i="24"/>
  <c r="IYQ6" i="24"/>
  <c r="IYR6" i="24"/>
  <c r="IYS6" i="24"/>
  <c r="IYT6" i="24"/>
  <c r="IYU6" i="24"/>
  <c r="IYV6" i="24"/>
  <c r="IYW6" i="24"/>
  <c r="IYX6" i="24"/>
  <c r="IYY6" i="24"/>
  <c r="IYZ6" i="24"/>
  <c r="IZA6" i="24"/>
  <c r="IZB6" i="24"/>
  <c r="IZC6" i="24"/>
  <c r="IZD6" i="24"/>
  <c r="IZE6" i="24"/>
  <c r="IZF6" i="24"/>
  <c r="IZG6" i="24"/>
  <c r="IZH6" i="24"/>
  <c r="IZI6" i="24"/>
  <c r="IZJ6" i="24"/>
  <c r="IZK6" i="24"/>
  <c r="IZL6" i="24"/>
  <c r="IZM6" i="24"/>
  <c r="IZN6" i="24"/>
  <c r="IZO6" i="24"/>
  <c r="IZP6" i="24"/>
  <c r="IZQ6" i="24"/>
  <c r="IZR6" i="24"/>
  <c r="IZS6" i="24"/>
  <c r="IZT6" i="24"/>
  <c r="IZU6" i="24"/>
  <c r="IZV6" i="24"/>
  <c r="IZW6" i="24"/>
  <c r="IZX6" i="24"/>
  <c r="IZY6" i="24"/>
  <c r="IZZ6" i="24"/>
  <c r="JAA6" i="24"/>
  <c r="JAB6" i="24"/>
  <c r="JAC6" i="24"/>
  <c r="JAD6" i="24"/>
  <c r="JAE6" i="24"/>
  <c r="JAF6" i="24"/>
  <c r="JAG6" i="24"/>
  <c r="JAH6" i="24"/>
  <c r="JAI6" i="24"/>
  <c r="JAJ6" i="24"/>
  <c r="JAK6" i="24"/>
  <c r="JAL6" i="24"/>
  <c r="JAM6" i="24"/>
  <c r="JAN6" i="24"/>
  <c r="JAO6" i="24"/>
  <c r="JAP6" i="24"/>
  <c r="JAQ6" i="24"/>
  <c r="JAR6" i="24"/>
  <c r="JAS6" i="24"/>
  <c r="JAT6" i="24"/>
  <c r="JAU6" i="24"/>
  <c r="JAV6" i="24"/>
  <c r="JAW6" i="24"/>
  <c r="JAX6" i="24"/>
  <c r="JAY6" i="24"/>
  <c r="JAZ6" i="24"/>
  <c r="JBA6" i="24"/>
  <c r="JBB6" i="24"/>
  <c r="JBC6" i="24"/>
  <c r="JBD6" i="24"/>
  <c r="JBE6" i="24"/>
  <c r="JBF6" i="24"/>
  <c r="JBG6" i="24"/>
  <c r="JBH6" i="24"/>
  <c r="JBI6" i="24"/>
  <c r="JBJ6" i="24"/>
  <c r="JBK6" i="24"/>
  <c r="JBL6" i="24"/>
  <c r="JBM6" i="24"/>
  <c r="JBN6" i="24"/>
  <c r="JBO6" i="24"/>
  <c r="JBP6" i="24"/>
  <c r="JBQ6" i="24"/>
  <c r="JBR6" i="24"/>
  <c r="JBS6" i="24"/>
  <c r="JBT6" i="24"/>
  <c r="JBU6" i="24"/>
  <c r="JBV6" i="24"/>
  <c r="JBW6" i="24"/>
  <c r="JBX6" i="24"/>
  <c r="JBY6" i="24"/>
  <c r="JBZ6" i="24"/>
  <c r="JCA6" i="24"/>
  <c r="JCB6" i="24"/>
  <c r="JCC6" i="24"/>
  <c r="JCD6" i="24"/>
  <c r="JCE6" i="24"/>
  <c r="JCF6" i="24"/>
  <c r="JCG6" i="24"/>
  <c r="JCH6" i="24"/>
  <c r="JCI6" i="24"/>
  <c r="JCJ6" i="24"/>
  <c r="JCK6" i="24"/>
  <c r="JCL6" i="24"/>
  <c r="JCM6" i="24"/>
  <c r="JCN6" i="24"/>
  <c r="JCO6" i="24"/>
  <c r="JCP6" i="24"/>
  <c r="JCQ6" i="24"/>
  <c r="JCR6" i="24"/>
  <c r="JCS6" i="24"/>
  <c r="JCT6" i="24"/>
  <c r="JCU6" i="24"/>
  <c r="JCV6" i="24"/>
  <c r="JCW6" i="24"/>
  <c r="JCX6" i="24"/>
  <c r="JCY6" i="24"/>
  <c r="JCZ6" i="24"/>
  <c r="JDA6" i="24"/>
  <c r="JDB6" i="24"/>
  <c r="JDC6" i="24"/>
  <c r="JDD6" i="24"/>
  <c r="JDE6" i="24"/>
  <c r="JDF6" i="24"/>
  <c r="JDG6" i="24"/>
  <c r="JDH6" i="24"/>
  <c r="JDI6" i="24"/>
  <c r="JDJ6" i="24"/>
  <c r="JDK6" i="24"/>
  <c r="JDL6" i="24"/>
  <c r="JDM6" i="24"/>
  <c r="JDN6" i="24"/>
  <c r="JDO6" i="24"/>
  <c r="JDP6" i="24"/>
  <c r="JDQ6" i="24"/>
  <c r="JDR6" i="24"/>
  <c r="JDS6" i="24"/>
  <c r="JDT6" i="24"/>
  <c r="JDU6" i="24"/>
  <c r="JDV6" i="24"/>
  <c r="JDW6" i="24"/>
  <c r="JDX6" i="24"/>
  <c r="JDY6" i="24"/>
  <c r="JDZ6" i="24"/>
  <c r="JEA6" i="24"/>
  <c r="JEB6" i="24"/>
  <c r="JEC6" i="24"/>
  <c r="JED6" i="24"/>
  <c r="JEE6" i="24"/>
  <c r="JEF6" i="24"/>
  <c r="JEG6" i="24"/>
  <c r="JEH6" i="24"/>
  <c r="JEI6" i="24"/>
  <c r="JEJ6" i="24"/>
  <c r="JEK6" i="24"/>
  <c r="JEL6" i="24"/>
  <c r="JEM6" i="24"/>
  <c r="JEN6" i="24"/>
  <c r="JEO6" i="24"/>
  <c r="JEP6" i="24"/>
  <c r="JEQ6" i="24"/>
  <c r="JER6" i="24"/>
  <c r="JES6" i="24"/>
  <c r="JET6" i="24"/>
  <c r="JEU6" i="24"/>
  <c r="JEV6" i="24"/>
  <c r="JEW6" i="24"/>
  <c r="JEX6" i="24"/>
  <c r="JEY6" i="24"/>
  <c r="JEZ6" i="24"/>
  <c r="JFA6" i="24"/>
  <c r="JFB6" i="24"/>
  <c r="JFC6" i="24"/>
  <c r="JFD6" i="24"/>
  <c r="JFE6" i="24"/>
  <c r="JFF6" i="24"/>
  <c r="JFG6" i="24"/>
  <c r="JFH6" i="24"/>
  <c r="JFI6" i="24"/>
  <c r="JFJ6" i="24"/>
  <c r="JFK6" i="24"/>
  <c r="JFL6" i="24"/>
  <c r="JFM6" i="24"/>
  <c r="JFN6" i="24"/>
  <c r="JFO6" i="24"/>
  <c r="JFP6" i="24"/>
  <c r="JFQ6" i="24"/>
  <c r="JFR6" i="24"/>
  <c r="JFS6" i="24"/>
  <c r="JFT6" i="24"/>
  <c r="JFU6" i="24"/>
  <c r="JFV6" i="24"/>
  <c r="JFW6" i="24"/>
  <c r="JFX6" i="24"/>
  <c r="JFY6" i="24"/>
  <c r="JFZ6" i="24"/>
  <c r="JGA6" i="24"/>
  <c r="JGB6" i="24"/>
  <c r="JGC6" i="24"/>
  <c r="JGD6" i="24"/>
  <c r="JGE6" i="24"/>
  <c r="JGF6" i="24"/>
  <c r="JGG6" i="24"/>
  <c r="JGH6" i="24"/>
  <c r="JGI6" i="24"/>
  <c r="JGJ6" i="24"/>
  <c r="JGK6" i="24"/>
  <c r="JGL6" i="24"/>
  <c r="JGM6" i="24"/>
  <c r="JGN6" i="24"/>
  <c r="JGO6" i="24"/>
  <c r="JGP6" i="24"/>
  <c r="JGQ6" i="24"/>
  <c r="JGR6" i="24"/>
  <c r="JGS6" i="24"/>
  <c r="JGT6" i="24"/>
  <c r="JGU6" i="24"/>
  <c r="JGV6" i="24"/>
  <c r="JGW6" i="24"/>
  <c r="JGX6" i="24"/>
  <c r="JGY6" i="24"/>
  <c r="JGZ6" i="24"/>
  <c r="JHA6" i="24"/>
  <c r="JHB6" i="24"/>
  <c r="JHC6" i="24"/>
  <c r="JHD6" i="24"/>
  <c r="JHE6" i="24"/>
  <c r="JHF6" i="24"/>
  <c r="JHG6" i="24"/>
  <c r="JHH6" i="24"/>
  <c r="JHI6" i="24"/>
  <c r="JHJ6" i="24"/>
  <c r="JHK6" i="24"/>
  <c r="JHL6" i="24"/>
  <c r="JHM6" i="24"/>
  <c r="JHN6" i="24"/>
  <c r="JHO6" i="24"/>
  <c r="JHP6" i="24"/>
  <c r="JHQ6" i="24"/>
  <c r="JHR6" i="24"/>
  <c r="JHS6" i="24"/>
  <c r="JHT6" i="24"/>
  <c r="JHU6" i="24"/>
  <c r="JHV6" i="24"/>
  <c r="JHW6" i="24"/>
  <c r="JHX6" i="24"/>
  <c r="JHY6" i="24"/>
  <c r="JHZ6" i="24"/>
  <c r="JIA6" i="24"/>
  <c r="JIB6" i="24"/>
  <c r="JIC6" i="24"/>
  <c r="JID6" i="24"/>
  <c r="JIE6" i="24"/>
  <c r="JIF6" i="24"/>
  <c r="JIG6" i="24"/>
  <c r="JIH6" i="24"/>
  <c r="JII6" i="24"/>
  <c r="JIJ6" i="24"/>
  <c r="JIK6" i="24"/>
  <c r="JIL6" i="24"/>
  <c r="JIM6" i="24"/>
  <c r="JIN6" i="24"/>
  <c r="JIO6" i="24"/>
  <c r="JIP6" i="24"/>
  <c r="JIQ6" i="24"/>
  <c r="JIR6" i="24"/>
  <c r="JIS6" i="24"/>
  <c r="JIT6" i="24"/>
  <c r="JIU6" i="24"/>
  <c r="JIV6" i="24"/>
  <c r="JIW6" i="24"/>
  <c r="JIX6" i="24"/>
  <c r="JIY6" i="24"/>
  <c r="JIZ6" i="24"/>
  <c r="JJA6" i="24"/>
  <c r="JJB6" i="24"/>
  <c r="JJC6" i="24"/>
  <c r="JJD6" i="24"/>
  <c r="JJE6" i="24"/>
  <c r="JJF6" i="24"/>
  <c r="JJG6" i="24"/>
  <c r="JJH6" i="24"/>
  <c r="JJI6" i="24"/>
  <c r="JJJ6" i="24"/>
  <c r="JJK6" i="24"/>
  <c r="JJL6" i="24"/>
  <c r="JJM6" i="24"/>
  <c r="JJN6" i="24"/>
  <c r="JJO6" i="24"/>
  <c r="JJP6" i="24"/>
  <c r="JJQ6" i="24"/>
  <c r="JJR6" i="24"/>
  <c r="JJS6" i="24"/>
  <c r="JJT6" i="24"/>
  <c r="JJU6" i="24"/>
  <c r="JJV6" i="24"/>
  <c r="JJW6" i="24"/>
  <c r="JJX6" i="24"/>
  <c r="JJY6" i="24"/>
  <c r="JJZ6" i="24"/>
  <c r="JKA6" i="24"/>
  <c r="JKB6" i="24"/>
  <c r="JKC6" i="24"/>
  <c r="JKD6" i="24"/>
  <c r="JKE6" i="24"/>
  <c r="JKF6" i="24"/>
  <c r="JKG6" i="24"/>
  <c r="JKH6" i="24"/>
  <c r="JKI6" i="24"/>
  <c r="JKJ6" i="24"/>
  <c r="JKK6" i="24"/>
  <c r="JKL6" i="24"/>
  <c r="JKM6" i="24"/>
  <c r="JKN6" i="24"/>
  <c r="JKO6" i="24"/>
  <c r="JKP6" i="24"/>
  <c r="JKQ6" i="24"/>
  <c r="JKR6" i="24"/>
  <c r="JKS6" i="24"/>
  <c r="JKT6" i="24"/>
  <c r="JKU6" i="24"/>
  <c r="JKV6" i="24"/>
  <c r="JKW6" i="24"/>
  <c r="JKX6" i="24"/>
  <c r="JKY6" i="24"/>
  <c r="JKZ6" i="24"/>
  <c r="JLA6" i="24"/>
  <c r="JLB6" i="24"/>
  <c r="JLC6" i="24"/>
  <c r="JLD6" i="24"/>
  <c r="JLE6" i="24"/>
  <c r="JLF6" i="24"/>
  <c r="JLG6" i="24"/>
  <c r="JLH6" i="24"/>
  <c r="JLI6" i="24"/>
  <c r="JLJ6" i="24"/>
  <c r="JLK6" i="24"/>
  <c r="JLL6" i="24"/>
  <c r="JLM6" i="24"/>
  <c r="JLN6" i="24"/>
  <c r="JLO6" i="24"/>
  <c r="JLP6" i="24"/>
  <c r="JLQ6" i="24"/>
  <c r="JLR6" i="24"/>
  <c r="JLS6" i="24"/>
  <c r="JLT6" i="24"/>
  <c r="JLU6" i="24"/>
  <c r="JLV6" i="24"/>
  <c r="JLW6" i="24"/>
  <c r="JLX6" i="24"/>
  <c r="JLY6" i="24"/>
  <c r="JLZ6" i="24"/>
  <c r="JMA6" i="24"/>
  <c r="JMB6" i="24"/>
  <c r="JMC6" i="24"/>
  <c r="JMD6" i="24"/>
  <c r="JME6" i="24"/>
  <c r="JMF6" i="24"/>
  <c r="JMG6" i="24"/>
  <c r="JMH6" i="24"/>
  <c r="JMI6" i="24"/>
  <c r="JMJ6" i="24"/>
  <c r="JMK6" i="24"/>
  <c r="JML6" i="24"/>
  <c r="JMM6" i="24"/>
  <c r="JMN6" i="24"/>
  <c r="JMO6" i="24"/>
  <c r="JMP6" i="24"/>
  <c r="JMQ6" i="24"/>
  <c r="JMR6" i="24"/>
  <c r="JMS6" i="24"/>
  <c r="JMT6" i="24"/>
  <c r="JMU6" i="24"/>
  <c r="JMV6" i="24"/>
  <c r="JMW6" i="24"/>
  <c r="JMX6" i="24"/>
  <c r="JMY6" i="24"/>
  <c r="JMZ6" i="24"/>
  <c r="JNA6" i="24"/>
  <c r="JNB6" i="24"/>
  <c r="JNC6" i="24"/>
  <c r="JND6" i="24"/>
  <c r="JNE6" i="24"/>
  <c r="JNF6" i="24"/>
  <c r="JNG6" i="24"/>
  <c r="JNH6" i="24"/>
  <c r="JNI6" i="24"/>
  <c r="JNJ6" i="24"/>
  <c r="JNK6" i="24"/>
  <c r="JNL6" i="24"/>
  <c r="JNM6" i="24"/>
  <c r="JNN6" i="24"/>
  <c r="JNO6" i="24"/>
  <c r="JNP6" i="24"/>
  <c r="JNQ6" i="24"/>
  <c r="JNR6" i="24"/>
  <c r="JNS6" i="24"/>
  <c r="JNT6" i="24"/>
  <c r="JNU6" i="24"/>
  <c r="JNV6" i="24"/>
  <c r="JNW6" i="24"/>
  <c r="JNX6" i="24"/>
  <c r="JNY6" i="24"/>
  <c r="JNZ6" i="24"/>
  <c r="JOA6" i="24"/>
  <c r="JOB6" i="24"/>
  <c r="JOC6" i="24"/>
  <c r="JOD6" i="24"/>
  <c r="JOE6" i="24"/>
  <c r="JOF6" i="24"/>
  <c r="JOG6" i="24"/>
  <c r="JOH6" i="24"/>
  <c r="JOI6" i="24"/>
  <c r="JOJ6" i="24"/>
  <c r="JOK6" i="24"/>
  <c r="JOL6" i="24"/>
  <c r="JOM6" i="24"/>
  <c r="JON6" i="24"/>
  <c r="JOO6" i="24"/>
  <c r="JOP6" i="24"/>
  <c r="JOQ6" i="24"/>
  <c r="JOR6" i="24"/>
  <c r="JOS6" i="24"/>
  <c r="JOT6" i="24"/>
  <c r="JOU6" i="24"/>
  <c r="JOV6" i="24"/>
  <c r="JOW6" i="24"/>
  <c r="JOX6" i="24"/>
  <c r="JOY6" i="24"/>
  <c r="JOZ6" i="24"/>
  <c r="JPA6" i="24"/>
  <c r="JPB6" i="24"/>
  <c r="JPC6" i="24"/>
  <c r="JPD6" i="24"/>
  <c r="JPE6" i="24"/>
  <c r="JPF6" i="24"/>
  <c r="JPG6" i="24"/>
  <c r="JPH6" i="24"/>
  <c r="JPI6" i="24"/>
  <c r="JPJ6" i="24"/>
  <c r="JPK6" i="24"/>
  <c r="JPL6" i="24"/>
  <c r="JPM6" i="24"/>
  <c r="JPN6" i="24"/>
  <c r="JPO6" i="24"/>
  <c r="JPP6" i="24"/>
  <c r="JPQ6" i="24"/>
  <c r="JPR6" i="24"/>
  <c r="JPS6" i="24"/>
  <c r="JPT6" i="24"/>
  <c r="JPU6" i="24"/>
  <c r="JPV6" i="24"/>
  <c r="JPW6" i="24"/>
  <c r="JPX6" i="24"/>
  <c r="JPY6" i="24"/>
  <c r="JPZ6" i="24"/>
  <c r="JQA6" i="24"/>
  <c r="JQB6" i="24"/>
  <c r="JQC6" i="24"/>
  <c r="JQD6" i="24"/>
  <c r="JQE6" i="24"/>
  <c r="JQF6" i="24"/>
  <c r="JQG6" i="24"/>
  <c r="JQH6" i="24"/>
  <c r="JQI6" i="24"/>
  <c r="JQJ6" i="24"/>
  <c r="JQK6" i="24"/>
  <c r="JQL6" i="24"/>
  <c r="JQM6" i="24"/>
  <c r="JQN6" i="24"/>
  <c r="JQO6" i="24"/>
  <c r="JQP6" i="24"/>
  <c r="JQQ6" i="24"/>
  <c r="JQR6" i="24"/>
  <c r="JQS6" i="24"/>
  <c r="JQT6" i="24"/>
  <c r="JQU6" i="24"/>
  <c r="JQV6" i="24"/>
  <c r="JQW6" i="24"/>
  <c r="JQX6" i="24"/>
  <c r="JQY6" i="24"/>
  <c r="JQZ6" i="24"/>
  <c r="JRA6" i="24"/>
  <c r="JRB6" i="24"/>
  <c r="JRC6" i="24"/>
  <c r="JRD6" i="24"/>
  <c r="JRE6" i="24"/>
  <c r="JRF6" i="24"/>
  <c r="JRG6" i="24"/>
  <c r="JRH6" i="24"/>
  <c r="JRI6" i="24"/>
  <c r="JRJ6" i="24"/>
  <c r="JRK6" i="24"/>
  <c r="JRL6" i="24"/>
  <c r="JRM6" i="24"/>
  <c r="JRN6" i="24"/>
  <c r="JRO6" i="24"/>
  <c r="JRP6" i="24"/>
  <c r="JRQ6" i="24"/>
  <c r="JRR6" i="24"/>
  <c r="JRS6" i="24"/>
  <c r="JRT6" i="24"/>
  <c r="JRU6" i="24"/>
  <c r="JRV6" i="24"/>
  <c r="JRW6" i="24"/>
  <c r="JRX6" i="24"/>
  <c r="JRY6" i="24"/>
  <c r="JRZ6" i="24"/>
  <c r="JSA6" i="24"/>
  <c r="JSB6" i="24"/>
  <c r="JSC6" i="24"/>
  <c r="JSD6" i="24"/>
  <c r="JSE6" i="24"/>
  <c r="JSF6" i="24"/>
  <c r="JSG6" i="24"/>
  <c r="JSH6" i="24"/>
  <c r="JSI6" i="24"/>
  <c r="JSJ6" i="24"/>
  <c r="JSK6" i="24"/>
  <c r="JSL6" i="24"/>
  <c r="JSM6" i="24"/>
  <c r="JSN6" i="24"/>
  <c r="JSO6" i="24"/>
  <c r="JSP6" i="24"/>
  <c r="JSQ6" i="24"/>
  <c r="JSR6" i="24"/>
  <c r="JSS6" i="24"/>
  <c r="JST6" i="24"/>
  <c r="JSU6" i="24"/>
  <c r="JSV6" i="24"/>
  <c r="JSW6" i="24"/>
  <c r="JSX6" i="24"/>
  <c r="JSY6" i="24"/>
  <c r="JSZ6" i="24"/>
  <c r="JTA6" i="24"/>
  <c r="JTB6" i="24"/>
  <c r="JTC6" i="24"/>
  <c r="JTD6" i="24"/>
  <c r="JTE6" i="24"/>
  <c r="JTF6" i="24"/>
  <c r="JTG6" i="24"/>
  <c r="JTH6" i="24"/>
  <c r="JTI6" i="24"/>
  <c r="JTJ6" i="24"/>
  <c r="JTK6" i="24"/>
  <c r="JTL6" i="24"/>
  <c r="JTM6" i="24"/>
  <c r="JTN6" i="24"/>
  <c r="JTO6" i="24"/>
  <c r="JTP6" i="24"/>
  <c r="JTQ6" i="24"/>
  <c r="JTR6" i="24"/>
  <c r="JTS6" i="24"/>
  <c r="JTT6" i="24"/>
  <c r="JTU6" i="24"/>
  <c r="JTV6" i="24"/>
  <c r="JTW6" i="24"/>
  <c r="JTX6" i="24"/>
  <c r="JTY6" i="24"/>
  <c r="JTZ6" i="24"/>
  <c r="JUA6" i="24"/>
  <c r="JUB6" i="24"/>
  <c r="JUC6" i="24"/>
  <c r="JUD6" i="24"/>
  <c r="JUE6" i="24"/>
  <c r="JUF6" i="24"/>
  <c r="JUG6" i="24"/>
  <c r="JUH6" i="24"/>
  <c r="JUI6" i="24"/>
  <c r="JUJ6" i="24"/>
  <c r="JUK6" i="24"/>
  <c r="JUL6" i="24"/>
  <c r="JUM6" i="24"/>
  <c r="JUN6" i="24"/>
  <c r="JUO6" i="24"/>
  <c r="JUP6" i="24"/>
  <c r="JUQ6" i="24"/>
  <c r="JUR6" i="24"/>
  <c r="JUS6" i="24"/>
  <c r="JUT6" i="24"/>
  <c r="JUU6" i="24"/>
  <c r="JUV6" i="24"/>
  <c r="JUW6" i="24"/>
  <c r="JUX6" i="24"/>
  <c r="JUY6" i="24"/>
  <c r="JUZ6" i="24"/>
  <c r="JVA6" i="24"/>
  <c r="JVB6" i="24"/>
  <c r="JVC6" i="24"/>
  <c r="JVD6" i="24"/>
  <c r="JVE6" i="24"/>
  <c r="JVF6" i="24"/>
  <c r="JVG6" i="24"/>
  <c r="JVH6" i="24"/>
  <c r="JVI6" i="24"/>
  <c r="JVJ6" i="24"/>
  <c r="JVK6" i="24"/>
  <c r="JVL6" i="24"/>
  <c r="JVM6" i="24"/>
  <c r="JVN6" i="24"/>
  <c r="JVO6" i="24"/>
  <c r="JVP6" i="24"/>
  <c r="JVQ6" i="24"/>
  <c r="JVR6" i="24"/>
  <c r="JVS6" i="24"/>
  <c r="JVT6" i="24"/>
  <c r="JVU6" i="24"/>
  <c r="JVV6" i="24"/>
  <c r="JVW6" i="24"/>
  <c r="JVX6" i="24"/>
  <c r="JVY6" i="24"/>
  <c r="JVZ6" i="24"/>
  <c r="JWA6" i="24"/>
  <c r="JWB6" i="24"/>
  <c r="JWC6" i="24"/>
  <c r="JWD6" i="24"/>
  <c r="JWE6" i="24"/>
  <c r="JWF6" i="24"/>
  <c r="JWG6" i="24"/>
  <c r="JWH6" i="24"/>
  <c r="JWI6" i="24"/>
  <c r="JWJ6" i="24"/>
  <c r="JWK6" i="24"/>
  <c r="JWL6" i="24"/>
  <c r="JWM6" i="24"/>
  <c r="JWN6" i="24"/>
  <c r="JWO6" i="24"/>
  <c r="JWP6" i="24"/>
  <c r="JWQ6" i="24"/>
  <c r="JWR6" i="24"/>
  <c r="JWS6" i="24"/>
  <c r="JWT6" i="24"/>
  <c r="JWU6" i="24"/>
  <c r="JWV6" i="24"/>
  <c r="JWW6" i="24"/>
  <c r="JWX6" i="24"/>
  <c r="JWY6" i="24"/>
  <c r="JWZ6" i="24"/>
  <c r="JXA6" i="24"/>
  <c r="JXB6" i="24"/>
  <c r="JXC6" i="24"/>
  <c r="JXD6" i="24"/>
  <c r="JXE6" i="24"/>
  <c r="JXF6" i="24"/>
  <c r="JXG6" i="24"/>
  <c r="JXH6" i="24"/>
  <c r="JXI6" i="24"/>
  <c r="JXJ6" i="24"/>
  <c r="JXK6" i="24"/>
  <c r="JXL6" i="24"/>
  <c r="JXM6" i="24"/>
  <c r="JXN6" i="24"/>
  <c r="JXO6" i="24"/>
  <c r="JXP6" i="24"/>
  <c r="JXQ6" i="24"/>
  <c r="JXR6" i="24"/>
  <c r="JXS6" i="24"/>
  <c r="JXT6" i="24"/>
  <c r="JXU6" i="24"/>
  <c r="JXV6" i="24"/>
  <c r="JXW6" i="24"/>
  <c r="JXX6" i="24"/>
  <c r="JXY6" i="24"/>
  <c r="JXZ6" i="24"/>
  <c r="JYA6" i="24"/>
  <c r="JYB6" i="24"/>
  <c r="JYC6" i="24"/>
  <c r="JYD6" i="24"/>
  <c r="JYE6" i="24"/>
  <c r="JYF6" i="24"/>
  <c r="JYG6" i="24"/>
  <c r="JYH6" i="24"/>
  <c r="JYI6" i="24"/>
  <c r="JYJ6" i="24"/>
  <c r="JYK6" i="24"/>
  <c r="JYL6" i="24"/>
  <c r="JYM6" i="24"/>
  <c r="JYN6" i="24"/>
  <c r="JYO6" i="24"/>
  <c r="JYP6" i="24"/>
  <c r="JYQ6" i="24"/>
  <c r="JYR6" i="24"/>
  <c r="JYS6" i="24"/>
  <c r="JYT6" i="24"/>
  <c r="JYU6" i="24"/>
  <c r="JYV6" i="24"/>
  <c r="JYW6" i="24"/>
  <c r="JYX6" i="24"/>
  <c r="JYY6" i="24"/>
  <c r="JYZ6" i="24"/>
  <c r="JZA6" i="24"/>
  <c r="JZB6" i="24"/>
  <c r="JZC6" i="24"/>
  <c r="JZD6" i="24"/>
  <c r="JZE6" i="24"/>
  <c r="JZF6" i="24"/>
  <c r="JZG6" i="24"/>
  <c r="JZH6" i="24"/>
  <c r="JZI6" i="24"/>
  <c r="JZJ6" i="24"/>
  <c r="JZK6" i="24"/>
  <c r="JZL6" i="24"/>
  <c r="JZM6" i="24"/>
  <c r="JZN6" i="24"/>
  <c r="JZO6" i="24"/>
  <c r="JZP6" i="24"/>
  <c r="JZQ6" i="24"/>
  <c r="JZR6" i="24"/>
  <c r="JZS6" i="24"/>
  <c r="JZT6" i="24"/>
  <c r="JZU6" i="24"/>
  <c r="JZV6" i="24"/>
  <c r="JZW6" i="24"/>
  <c r="JZX6" i="24"/>
  <c r="JZY6" i="24"/>
  <c r="JZZ6" i="24"/>
  <c r="KAA6" i="24"/>
  <c r="KAB6" i="24"/>
  <c r="KAC6" i="24"/>
  <c r="KAD6" i="24"/>
  <c r="KAE6" i="24"/>
  <c r="KAF6" i="24"/>
  <c r="KAG6" i="24"/>
  <c r="KAH6" i="24"/>
  <c r="KAI6" i="24"/>
  <c r="KAJ6" i="24"/>
  <c r="KAK6" i="24"/>
  <c r="KAL6" i="24"/>
  <c r="KAM6" i="24"/>
  <c r="KAN6" i="24"/>
  <c r="KAO6" i="24"/>
  <c r="KAP6" i="24"/>
  <c r="KAQ6" i="24"/>
  <c r="KAR6" i="24"/>
  <c r="KAS6" i="24"/>
  <c r="KAT6" i="24"/>
  <c r="KAU6" i="24"/>
  <c r="KAV6" i="24"/>
  <c r="KAW6" i="24"/>
  <c r="KAX6" i="24"/>
  <c r="KAY6" i="24"/>
  <c r="KAZ6" i="24"/>
  <c r="KBA6" i="24"/>
  <c r="KBB6" i="24"/>
  <c r="KBC6" i="24"/>
  <c r="KBD6" i="24"/>
  <c r="KBE6" i="24"/>
  <c r="KBF6" i="24"/>
  <c r="KBG6" i="24"/>
  <c r="KBH6" i="24"/>
  <c r="KBI6" i="24"/>
  <c r="KBJ6" i="24"/>
  <c r="KBK6" i="24"/>
  <c r="KBL6" i="24"/>
  <c r="KBM6" i="24"/>
  <c r="KBN6" i="24"/>
  <c r="KBO6" i="24"/>
  <c r="KBP6" i="24"/>
  <c r="KBQ6" i="24"/>
  <c r="KBR6" i="24"/>
  <c r="KBS6" i="24"/>
  <c r="KBT6" i="24"/>
  <c r="KBU6" i="24"/>
  <c r="KBV6" i="24"/>
  <c r="KBW6" i="24"/>
  <c r="KBX6" i="24"/>
  <c r="KBY6" i="24"/>
  <c r="KBZ6" i="24"/>
  <c r="KCA6" i="24"/>
  <c r="KCB6" i="24"/>
  <c r="KCC6" i="24"/>
  <c r="KCD6" i="24"/>
  <c r="KCE6" i="24"/>
  <c r="KCF6" i="24"/>
  <c r="KCG6" i="24"/>
  <c r="KCH6" i="24"/>
  <c r="KCI6" i="24"/>
  <c r="KCJ6" i="24"/>
  <c r="KCK6" i="24"/>
  <c r="KCL6" i="24"/>
  <c r="KCM6" i="24"/>
  <c r="KCN6" i="24"/>
  <c r="KCO6" i="24"/>
  <c r="KCP6" i="24"/>
  <c r="KCQ6" i="24"/>
  <c r="KCR6" i="24"/>
  <c r="KCS6" i="24"/>
  <c r="KCT6" i="24"/>
  <c r="KCU6" i="24"/>
  <c r="KCV6" i="24"/>
  <c r="KCW6" i="24"/>
  <c r="KCX6" i="24"/>
  <c r="KCY6" i="24"/>
  <c r="KCZ6" i="24"/>
  <c r="KDA6" i="24"/>
  <c r="KDB6" i="24"/>
  <c r="KDC6" i="24"/>
  <c r="KDD6" i="24"/>
  <c r="KDE6" i="24"/>
  <c r="KDF6" i="24"/>
  <c r="KDG6" i="24"/>
  <c r="KDH6" i="24"/>
  <c r="KDI6" i="24"/>
  <c r="KDJ6" i="24"/>
  <c r="KDK6" i="24"/>
  <c r="KDL6" i="24"/>
  <c r="KDM6" i="24"/>
  <c r="KDN6" i="24"/>
  <c r="KDO6" i="24"/>
  <c r="KDP6" i="24"/>
  <c r="KDQ6" i="24"/>
  <c r="KDR6" i="24"/>
  <c r="KDS6" i="24"/>
  <c r="KDT6" i="24"/>
  <c r="KDU6" i="24"/>
  <c r="KDV6" i="24"/>
  <c r="KDW6" i="24"/>
  <c r="KDX6" i="24"/>
  <c r="KDY6" i="24"/>
  <c r="KDZ6" i="24"/>
  <c r="KEA6" i="24"/>
  <c r="KEB6" i="24"/>
  <c r="KEC6" i="24"/>
  <c r="KED6" i="24"/>
  <c r="KEE6" i="24"/>
  <c r="KEF6" i="24"/>
  <c r="KEG6" i="24"/>
  <c r="KEH6" i="24"/>
  <c r="KEI6" i="24"/>
  <c r="KEJ6" i="24"/>
  <c r="KEK6" i="24"/>
  <c r="KEL6" i="24"/>
  <c r="KEM6" i="24"/>
  <c r="KEN6" i="24"/>
  <c r="KEO6" i="24"/>
  <c r="KEP6" i="24"/>
  <c r="KEQ6" i="24"/>
  <c r="KER6" i="24"/>
  <c r="KES6" i="24"/>
  <c r="KET6" i="24"/>
  <c r="KEU6" i="24"/>
  <c r="KEV6" i="24"/>
  <c r="KEW6" i="24"/>
  <c r="KEX6" i="24"/>
  <c r="KEY6" i="24"/>
  <c r="KEZ6" i="24"/>
  <c r="KFA6" i="24"/>
  <c r="KFB6" i="24"/>
  <c r="KFC6" i="24"/>
  <c r="KFD6" i="24"/>
  <c r="KFE6" i="24"/>
  <c r="KFF6" i="24"/>
  <c r="KFG6" i="24"/>
  <c r="KFH6" i="24"/>
  <c r="KFI6" i="24"/>
  <c r="KFJ6" i="24"/>
  <c r="KFK6" i="24"/>
  <c r="KFL6" i="24"/>
  <c r="KFM6" i="24"/>
  <c r="KFN6" i="24"/>
  <c r="KFO6" i="24"/>
  <c r="KFP6" i="24"/>
  <c r="KFQ6" i="24"/>
  <c r="KFR6" i="24"/>
  <c r="KFS6" i="24"/>
  <c r="KFT6" i="24"/>
  <c r="KFU6" i="24"/>
  <c r="KFV6" i="24"/>
  <c r="KFW6" i="24"/>
  <c r="KFX6" i="24"/>
  <c r="KFY6" i="24"/>
  <c r="KFZ6" i="24"/>
  <c r="KGA6" i="24"/>
  <c r="KGB6" i="24"/>
  <c r="KGC6" i="24"/>
  <c r="KGD6" i="24"/>
  <c r="KGE6" i="24"/>
  <c r="KGF6" i="24"/>
  <c r="KGG6" i="24"/>
  <c r="KGH6" i="24"/>
  <c r="KGI6" i="24"/>
  <c r="KGJ6" i="24"/>
  <c r="KGK6" i="24"/>
  <c r="KGL6" i="24"/>
  <c r="KGM6" i="24"/>
  <c r="KGN6" i="24"/>
  <c r="KGO6" i="24"/>
  <c r="KGP6" i="24"/>
  <c r="KGQ6" i="24"/>
  <c r="KGR6" i="24"/>
  <c r="KGS6" i="24"/>
  <c r="KGT6" i="24"/>
  <c r="KGU6" i="24"/>
  <c r="KGV6" i="24"/>
  <c r="KGW6" i="24"/>
  <c r="KGX6" i="24"/>
  <c r="KGY6" i="24"/>
  <c r="KGZ6" i="24"/>
  <c r="KHA6" i="24"/>
  <c r="KHB6" i="24"/>
  <c r="KHC6" i="24"/>
  <c r="KHD6" i="24"/>
  <c r="KHE6" i="24"/>
  <c r="KHF6" i="24"/>
  <c r="KHG6" i="24"/>
  <c r="KHH6" i="24"/>
  <c r="KHI6" i="24"/>
  <c r="KHJ6" i="24"/>
  <c r="KHK6" i="24"/>
  <c r="KHL6" i="24"/>
  <c r="KHM6" i="24"/>
  <c r="KHN6" i="24"/>
  <c r="KHO6" i="24"/>
  <c r="KHP6" i="24"/>
  <c r="KHQ6" i="24"/>
  <c r="KHR6" i="24"/>
  <c r="KHS6" i="24"/>
  <c r="KHT6" i="24"/>
  <c r="KHU6" i="24"/>
  <c r="KHV6" i="24"/>
  <c r="KHW6" i="24"/>
  <c r="KHX6" i="24"/>
  <c r="KHY6" i="24"/>
  <c r="KHZ6" i="24"/>
  <c r="KIA6" i="24"/>
  <c r="KIB6" i="24"/>
  <c r="KIC6" i="24"/>
  <c r="KID6" i="24"/>
  <c r="KIE6" i="24"/>
  <c r="KIF6" i="24"/>
  <c r="KIG6" i="24"/>
  <c r="KIH6" i="24"/>
  <c r="KII6" i="24"/>
  <c r="KIJ6" i="24"/>
  <c r="KIK6" i="24"/>
  <c r="KIL6" i="24"/>
  <c r="KIM6" i="24"/>
  <c r="KIN6" i="24"/>
  <c r="KIO6" i="24"/>
  <c r="KIP6" i="24"/>
  <c r="KIQ6" i="24"/>
  <c r="KIR6" i="24"/>
  <c r="KIS6" i="24"/>
  <c r="KIT6" i="24"/>
  <c r="KIU6" i="24"/>
  <c r="KIV6" i="24"/>
  <c r="KIW6" i="24"/>
  <c r="KIX6" i="24"/>
  <c r="KIY6" i="24"/>
  <c r="KIZ6" i="24"/>
  <c r="KJA6" i="24"/>
  <c r="KJB6" i="24"/>
  <c r="KJC6" i="24"/>
  <c r="KJD6" i="24"/>
  <c r="KJE6" i="24"/>
  <c r="KJF6" i="24"/>
  <c r="KJG6" i="24"/>
  <c r="KJH6" i="24"/>
  <c r="KJI6" i="24"/>
  <c r="KJJ6" i="24"/>
  <c r="KJK6" i="24"/>
  <c r="KJL6" i="24"/>
  <c r="KJM6" i="24"/>
  <c r="KJN6" i="24"/>
  <c r="KJO6" i="24"/>
  <c r="KJP6" i="24"/>
  <c r="KJQ6" i="24"/>
  <c r="KJR6" i="24"/>
  <c r="KJS6" i="24"/>
  <c r="KJT6" i="24"/>
  <c r="KJU6" i="24"/>
  <c r="KJV6" i="24"/>
  <c r="KJW6" i="24"/>
  <c r="KJX6" i="24"/>
  <c r="KJY6" i="24"/>
  <c r="KJZ6" i="24"/>
  <c r="KKA6" i="24"/>
  <c r="KKB6" i="24"/>
  <c r="KKC6" i="24"/>
  <c r="KKD6" i="24"/>
  <c r="KKE6" i="24"/>
  <c r="KKF6" i="24"/>
  <c r="KKG6" i="24"/>
  <c r="KKH6" i="24"/>
  <c r="KKI6" i="24"/>
  <c r="KKJ6" i="24"/>
  <c r="KKK6" i="24"/>
  <c r="KKL6" i="24"/>
  <c r="KKM6" i="24"/>
  <c r="KKN6" i="24"/>
  <c r="KKO6" i="24"/>
  <c r="KKP6" i="24"/>
  <c r="KKQ6" i="24"/>
  <c r="KKR6" i="24"/>
  <c r="KKS6" i="24"/>
  <c r="KKT6" i="24"/>
  <c r="KKU6" i="24"/>
  <c r="KKV6" i="24"/>
  <c r="KKW6" i="24"/>
  <c r="KKX6" i="24"/>
  <c r="KKY6" i="24"/>
  <c r="KKZ6" i="24"/>
  <c r="KLA6" i="24"/>
  <c r="KLB6" i="24"/>
  <c r="KLC6" i="24"/>
  <c r="KLD6" i="24"/>
  <c r="KLE6" i="24"/>
  <c r="KLF6" i="24"/>
  <c r="KLG6" i="24"/>
  <c r="KLH6" i="24"/>
  <c r="KLI6" i="24"/>
  <c r="KLJ6" i="24"/>
  <c r="KLK6" i="24"/>
  <c r="KLL6" i="24"/>
  <c r="KLM6" i="24"/>
  <c r="KLN6" i="24"/>
  <c r="KLO6" i="24"/>
  <c r="KLP6" i="24"/>
  <c r="KLQ6" i="24"/>
  <c r="KLR6" i="24"/>
  <c r="KLS6" i="24"/>
  <c r="KLT6" i="24"/>
  <c r="KLU6" i="24"/>
  <c r="KLV6" i="24"/>
  <c r="KLW6" i="24"/>
  <c r="KLX6" i="24"/>
  <c r="KLY6" i="24"/>
  <c r="KLZ6" i="24"/>
  <c r="KMA6" i="24"/>
  <c r="KMB6" i="24"/>
  <c r="KMC6" i="24"/>
  <c r="KMD6" i="24"/>
  <c r="KME6" i="24"/>
  <c r="KMF6" i="24"/>
  <c r="KMG6" i="24"/>
  <c r="KMH6" i="24"/>
  <c r="KMI6" i="24"/>
  <c r="KMJ6" i="24"/>
  <c r="KMK6" i="24"/>
  <c r="KML6" i="24"/>
  <c r="KMM6" i="24"/>
  <c r="KMN6" i="24"/>
  <c r="KMO6" i="24"/>
  <c r="KMP6" i="24"/>
  <c r="KMQ6" i="24"/>
  <c r="KMR6" i="24"/>
  <c r="KMS6" i="24"/>
  <c r="KMT6" i="24"/>
  <c r="KMU6" i="24"/>
  <c r="KMV6" i="24"/>
  <c r="KMW6" i="24"/>
  <c r="KMX6" i="24"/>
  <c r="KMY6" i="24"/>
  <c r="KMZ6" i="24"/>
  <c r="KNA6" i="24"/>
  <c r="KNB6" i="24"/>
  <c r="KNC6" i="24"/>
  <c r="KND6" i="24"/>
  <c r="KNE6" i="24"/>
  <c r="KNF6" i="24"/>
  <c r="KNG6" i="24"/>
  <c r="KNH6" i="24"/>
  <c r="KNI6" i="24"/>
  <c r="KNJ6" i="24"/>
  <c r="KNK6" i="24"/>
  <c r="KNL6" i="24"/>
  <c r="KNM6" i="24"/>
  <c r="KNN6" i="24"/>
  <c r="KNO6" i="24"/>
  <c r="KNP6" i="24"/>
  <c r="KNQ6" i="24"/>
  <c r="KNR6" i="24"/>
  <c r="KNS6" i="24"/>
  <c r="KNT6" i="24"/>
  <c r="KNU6" i="24"/>
  <c r="KNV6" i="24"/>
  <c r="KNW6" i="24"/>
  <c r="KNX6" i="24"/>
  <c r="KNY6" i="24"/>
  <c r="KNZ6" i="24"/>
  <c r="KOA6" i="24"/>
  <c r="KOB6" i="24"/>
  <c r="KOC6" i="24"/>
  <c r="KOD6" i="24"/>
  <c r="KOE6" i="24"/>
  <c r="KOF6" i="24"/>
  <c r="KOG6" i="24"/>
  <c r="KOH6" i="24"/>
  <c r="KOI6" i="24"/>
  <c r="KOJ6" i="24"/>
  <c r="KOK6" i="24"/>
  <c r="KOL6" i="24"/>
  <c r="KOM6" i="24"/>
  <c r="KON6" i="24"/>
  <c r="KOO6" i="24"/>
  <c r="KOP6" i="24"/>
  <c r="KOQ6" i="24"/>
  <c r="KOR6" i="24"/>
  <c r="KOS6" i="24"/>
  <c r="KOT6" i="24"/>
  <c r="KOU6" i="24"/>
  <c r="KOV6" i="24"/>
  <c r="KOW6" i="24"/>
  <c r="KOX6" i="24"/>
  <c r="KOY6" i="24"/>
  <c r="KOZ6" i="24"/>
  <c r="KPA6" i="24"/>
  <c r="KPB6" i="24"/>
  <c r="KPC6" i="24"/>
  <c r="KPD6" i="24"/>
  <c r="KPE6" i="24"/>
  <c r="KPF6" i="24"/>
  <c r="KPG6" i="24"/>
  <c r="KPH6" i="24"/>
  <c r="KPI6" i="24"/>
  <c r="KPJ6" i="24"/>
  <c r="KPK6" i="24"/>
  <c r="KPL6" i="24"/>
  <c r="KPM6" i="24"/>
  <c r="KPN6" i="24"/>
  <c r="KPO6" i="24"/>
  <c r="KPP6" i="24"/>
  <c r="KPQ6" i="24"/>
  <c r="KPR6" i="24"/>
  <c r="KPS6" i="24"/>
  <c r="KPT6" i="24"/>
  <c r="KPU6" i="24"/>
  <c r="KPV6" i="24"/>
  <c r="KPW6" i="24"/>
  <c r="KPX6" i="24"/>
  <c r="KPY6" i="24"/>
  <c r="KPZ6" i="24"/>
  <c r="KQA6" i="24"/>
  <c r="KQB6" i="24"/>
  <c r="KQC6" i="24"/>
  <c r="KQD6" i="24"/>
  <c r="KQE6" i="24"/>
  <c r="KQF6" i="24"/>
  <c r="KQG6" i="24"/>
  <c r="KQH6" i="24"/>
  <c r="KQI6" i="24"/>
  <c r="KQJ6" i="24"/>
  <c r="KQK6" i="24"/>
  <c r="KQL6" i="24"/>
  <c r="KQM6" i="24"/>
  <c r="KQN6" i="24"/>
  <c r="KQO6" i="24"/>
  <c r="KQP6" i="24"/>
  <c r="KQQ6" i="24"/>
  <c r="KQR6" i="24"/>
  <c r="KQS6" i="24"/>
  <c r="KQT6" i="24"/>
  <c r="KQU6" i="24"/>
  <c r="KQV6" i="24"/>
  <c r="KQW6" i="24"/>
  <c r="KQX6" i="24"/>
  <c r="KQY6" i="24"/>
  <c r="KQZ6" i="24"/>
  <c r="KRA6" i="24"/>
  <c r="KRB6" i="24"/>
  <c r="KRC6" i="24"/>
  <c r="KRD6" i="24"/>
  <c r="KRE6" i="24"/>
  <c r="KRF6" i="24"/>
  <c r="KRG6" i="24"/>
  <c r="KRH6" i="24"/>
  <c r="KRI6" i="24"/>
  <c r="KRJ6" i="24"/>
  <c r="KRK6" i="24"/>
  <c r="KRL6" i="24"/>
  <c r="KRM6" i="24"/>
  <c r="KRN6" i="24"/>
  <c r="KRO6" i="24"/>
  <c r="KRP6" i="24"/>
  <c r="KRQ6" i="24"/>
  <c r="KRR6" i="24"/>
  <c r="KRS6" i="24"/>
  <c r="KRT6" i="24"/>
  <c r="KRU6" i="24"/>
  <c r="KRV6" i="24"/>
  <c r="KRW6" i="24"/>
  <c r="KRX6" i="24"/>
  <c r="KRY6" i="24"/>
  <c r="KRZ6" i="24"/>
  <c r="KSA6" i="24"/>
  <c r="KSB6" i="24"/>
  <c r="KSC6" i="24"/>
  <c r="KSD6" i="24"/>
  <c r="KSE6" i="24"/>
  <c r="KSF6" i="24"/>
  <c r="KSG6" i="24"/>
  <c r="KSH6" i="24"/>
  <c r="KSI6" i="24"/>
  <c r="KSJ6" i="24"/>
  <c r="KSK6" i="24"/>
  <c r="KSL6" i="24"/>
  <c r="KSM6" i="24"/>
  <c r="KSN6" i="24"/>
  <c r="KSO6" i="24"/>
  <c r="KSP6" i="24"/>
  <c r="KSQ6" i="24"/>
  <c r="KSR6" i="24"/>
  <c r="KSS6" i="24"/>
  <c r="KST6" i="24"/>
  <c r="KSU6" i="24"/>
  <c r="KSV6" i="24"/>
  <c r="KSW6" i="24"/>
  <c r="KSX6" i="24"/>
  <c r="KSY6" i="24"/>
  <c r="KSZ6" i="24"/>
  <c r="KTA6" i="24"/>
  <c r="KTB6" i="24"/>
  <c r="KTC6" i="24"/>
  <c r="KTD6" i="24"/>
  <c r="KTE6" i="24"/>
  <c r="KTF6" i="24"/>
  <c r="KTG6" i="24"/>
  <c r="KTH6" i="24"/>
  <c r="KTI6" i="24"/>
  <c r="KTJ6" i="24"/>
  <c r="KTK6" i="24"/>
  <c r="KTL6" i="24"/>
  <c r="KTM6" i="24"/>
  <c r="KTN6" i="24"/>
  <c r="KTO6" i="24"/>
  <c r="KTP6" i="24"/>
  <c r="KTQ6" i="24"/>
  <c r="KTR6" i="24"/>
  <c r="KTS6" i="24"/>
  <c r="KTT6" i="24"/>
  <c r="KTU6" i="24"/>
  <c r="KTV6" i="24"/>
  <c r="KTW6" i="24"/>
  <c r="KTX6" i="24"/>
  <c r="KTY6" i="24"/>
  <c r="KTZ6" i="24"/>
  <c r="KUA6" i="24"/>
  <c r="KUB6" i="24"/>
  <c r="KUC6" i="24"/>
  <c r="KUD6" i="24"/>
  <c r="KUE6" i="24"/>
  <c r="KUF6" i="24"/>
  <c r="KUG6" i="24"/>
  <c r="KUH6" i="24"/>
  <c r="KUI6" i="24"/>
  <c r="KUJ6" i="24"/>
  <c r="KUK6" i="24"/>
  <c r="KUL6" i="24"/>
  <c r="KUM6" i="24"/>
  <c r="KUN6" i="24"/>
  <c r="KUO6" i="24"/>
  <c r="KUP6" i="24"/>
  <c r="KUQ6" i="24"/>
  <c r="KUR6" i="24"/>
  <c r="KUS6" i="24"/>
  <c r="KUT6" i="24"/>
  <c r="KUU6" i="24"/>
  <c r="KUV6" i="24"/>
  <c r="KUW6" i="24"/>
  <c r="KUX6" i="24"/>
  <c r="KUY6" i="24"/>
  <c r="KUZ6" i="24"/>
  <c r="KVA6" i="24"/>
  <c r="KVB6" i="24"/>
  <c r="KVC6" i="24"/>
  <c r="KVD6" i="24"/>
  <c r="KVE6" i="24"/>
  <c r="KVF6" i="24"/>
  <c r="KVG6" i="24"/>
  <c r="KVH6" i="24"/>
  <c r="KVI6" i="24"/>
  <c r="KVJ6" i="24"/>
  <c r="KVK6" i="24"/>
  <c r="KVL6" i="24"/>
  <c r="KVM6" i="24"/>
  <c r="KVN6" i="24"/>
  <c r="KVO6" i="24"/>
  <c r="KVP6" i="24"/>
  <c r="KVQ6" i="24"/>
  <c r="KVR6" i="24"/>
  <c r="KVS6" i="24"/>
  <c r="KVT6" i="24"/>
  <c r="KVU6" i="24"/>
  <c r="KVV6" i="24"/>
  <c r="KVW6" i="24"/>
  <c r="KVX6" i="24"/>
  <c r="KVY6" i="24"/>
  <c r="KVZ6" i="24"/>
  <c r="KWA6" i="24"/>
  <c r="KWB6" i="24"/>
  <c r="KWC6" i="24"/>
  <c r="KWD6" i="24"/>
  <c r="KWE6" i="24"/>
  <c r="KWF6" i="24"/>
  <c r="KWG6" i="24"/>
  <c r="KWH6" i="24"/>
  <c r="KWI6" i="24"/>
  <c r="KWJ6" i="24"/>
  <c r="KWK6" i="24"/>
  <c r="KWL6" i="24"/>
  <c r="KWM6" i="24"/>
  <c r="KWN6" i="24"/>
  <c r="KWO6" i="24"/>
  <c r="KWP6" i="24"/>
  <c r="KWQ6" i="24"/>
  <c r="KWR6" i="24"/>
  <c r="KWS6" i="24"/>
  <c r="KWT6" i="24"/>
  <c r="KWU6" i="24"/>
  <c r="KWV6" i="24"/>
  <c r="KWW6" i="24"/>
  <c r="KWX6" i="24"/>
  <c r="KWY6" i="24"/>
  <c r="KWZ6" i="24"/>
  <c r="KXA6" i="24"/>
  <c r="KXB6" i="24"/>
  <c r="KXC6" i="24"/>
  <c r="KXD6" i="24"/>
  <c r="KXE6" i="24"/>
  <c r="KXF6" i="24"/>
  <c r="KXG6" i="24"/>
  <c r="KXH6" i="24"/>
  <c r="KXI6" i="24"/>
  <c r="KXJ6" i="24"/>
  <c r="KXK6" i="24"/>
  <c r="KXL6" i="24"/>
  <c r="KXM6" i="24"/>
  <c r="KXN6" i="24"/>
  <c r="KXO6" i="24"/>
  <c r="KXP6" i="24"/>
  <c r="KXQ6" i="24"/>
  <c r="KXR6" i="24"/>
  <c r="KXS6" i="24"/>
  <c r="KXT6" i="24"/>
  <c r="KXU6" i="24"/>
  <c r="KXV6" i="24"/>
  <c r="KXW6" i="24"/>
  <c r="KXX6" i="24"/>
  <c r="KXY6" i="24"/>
  <c r="KXZ6" i="24"/>
  <c r="KYA6" i="24"/>
  <c r="KYB6" i="24"/>
  <c r="KYC6" i="24"/>
  <c r="KYD6" i="24"/>
  <c r="KYE6" i="24"/>
  <c r="KYF6" i="24"/>
  <c r="KYG6" i="24"/>
  <c r="KYH6" i="24"/>
  <c r="KYI6" i="24"/>
  <c r="KYJ6" i="24"/>
  <c r="KYK6" i="24"/>
  <c r="KYL6" i="24"/>
  <c r="KYM6" i="24"/>
  <c r="KYN6" i="24"/>
  <c r="KYO6" i="24"/>
  <c r="KYP6" i="24"/>
  <c r="KYQ6" i="24"/>
  <c r="KYR6" i="24"/>
  <c r="KYS6" i="24"/>
  <c r="KYT6" i="24"/>
  <c r="KYU6" i="24"/>
  <c r="KYV6" i="24"/>
  <c r="KYW6" i="24"/>
  <c r="KYX6" i="24"/>
  <c r="KYY6" i="24"/>
  <c r="KYZ6" i="24"/>
  <c r="KZA6" i="24"/>
  <c r="KZB6" i="24"/>
  <c r="KZC6" i="24"/>
  <c r="KZD6" i="24"/>
  <c r="KZE6" i="24"/>
  <c r="KZF6" i="24"/>
  <c r="KZG6" i="24"/>
  <c r="KZH6" i="24"/>
  <c r="KZI6" i="24"/>
  <c r="KZJ6" i="24"/>
  <c r="KZK6" i="24"/>
  <c r="KZL6" i="24"/>
  <c r="KZM6" i="24"/>
  <c r="KZN6" i="24"/>
  <c r="KZO6" i="24"/>
  <c r="KZP6" i="24"/>
  <c r="KZQ6" i="24"/>
  <c r="KZR6" i="24"/>
  <c r="KZS6" i="24"/>
  <c r="KZT6" i="24"/>
  <c r="KZU6" i="24"/>
  <c r="KZV6" i="24"/>
  <c r="KZW6" i="24"/>
  <c r="KZX6" i="24"/>
  <c r="KZY6" i="24"/>
  <c r="KZZ6" i="24"/>
  <c r="LAA6" i="24"/>
  <c r="LAB6" i="24"/>
  <c r="LAC6" i="24"/>
  <c r="LAD6" i="24"/>
  <c r="LAE6" i="24"/>
  <c r="LAF6" i="24"/>
  <c r="LAG6" i="24"/>
  <c r="LAH6" i="24"/>
  <c r="LAI6" i="24"/>
  <c r="LAJ6" i="24"/>
  <c r="LAK6" i="24"/>
  <c r="LAL6" i="24"/>
  <c r="LAM6" i="24"/>
  <c r="LAN6" i="24"/>
  <c r="LAO6" i="24"/>
  <c r="LAP6" i="24"/>
  <c r="LAQ6" i="24"/>
  <c r="LAR6" i="24"/>
  <c r="LAS6" i="24"/>
  <c r="LAT6" i="24"/>
  <c r="LAU6" i="24"/>
  <c r="LAV6" i="24"/>
  <c r="LAW6" i="24"/>
  <c r="LAX6" i="24"/>
  <c r="LAY6" i="24"/>
  <c r="LAZ6" i="24"/>
  <c r="LBA6" i="24"/>
  <c r="LBB6" i="24"/>
  <c r="LBC6" i="24"/>
  <c r="LBD6" i="24"/>
  <c r="LBE6" i="24"/>
  <c r="LBF6" i="24"/>
  <c r="LBG6" i="24"/>
  <c r="LBH6" i="24"/>
  <c r="LBI6" i="24"/>
  <c r="LBJ6" i="24"/>
  <c r="LBK6" i="24"/>
  <c r="LBL6" i="24"/>
  <c r="LBM6" i="24"/>
  <c r="LBN6" i="24"/>
  <c r="LBO6" i="24"/>
  <c r="LBP6" i="24"/>
  <c r="LBQ6" i="24"/>
  <c r="LBR6" i="24"/>
  <c r="LBS6" i="24"/>
  <c r="LBT6" i="24"/>
  <c r="LBU6" i="24"/>
  <c r="LBV6" i="24"/>
  <c r="LBW6" i="24"/>
  <c r="LBX6" i="24"/>
  <c r="LBY6" i="24"/>
  <c r="LBZ6" i="24"/>
  <c r="LCA6" i="24"/>
  <c r="LCB6" i="24"/>
  <c r="LCC6" i="24"/>
  <c r="LCD6" i="24"/>
  <c r="LCE6" i="24"/>
  <c r="LCF6" i="24"/>
  <c r="LCG6" i="24"/>
  <c r="LCH6" i="24"/>
  <c r="LCI6" i="24"/>
  <c r="LCJ6" i="24"/>
  <c r="LCK6" i="24"/>
  <c r="LCL6" i="24"/>
  <c r="LCM6" i="24"/>
  <c r="LCN6" i="24"/>
  <c r="LCO6" i="24"/>
  <c r="LCP6" i="24"/>
  <c r="LCQ6" i="24"/>
  <c r="LCR6" i="24"/>
  <c r="LCS6" i="24"/>
  <c r="LCT6" i="24"/>
  <c r="LCU6" i="24"/>
  <c r="LCV6" i="24"/>
  <c r="LCW6" i="24"/>
  <c r="LCX6" i="24"/>
  <c r="LCY6" i="24"/>
  <c r="LCZ6" i="24"/>
  <c r="LDA6" i="24"/>
  <c r="LDB6" i="24"/>
  <c r="LDC6" i="24"/>
  <c r="LDD6" i="24"/>
  <c r="LDE6" i="24"/>
  <c r="LDF6" i="24"/>
  <c r="LDG6" i="24"/>
  <c r="LDH6" i="24"/>
  <c r="LDI6" i="24"/>
  <c r="LDJ6" i="24"/>
  <c r="LDK6" i="24"/>
  <c r="LDL6" i="24"/>
  <c r="LDM6" i="24"/>
  <c r="LDN6" i="24"/>
  <c r="LDO6" i="24"/>
  <c r="LDP6" i="24"/>
  <c r="LDQ6" i="24"/>
  <c r="LDR6" i="24"/>
  <c r="LDS6" i="24"/>
  <c r="LDT6" i="24"/>
  <c r="LDU6" i="24"/>
  <c r="LDV6" i="24"/>
  <c r="LDW6" i="24"/>
  <c r="LDX6" i="24"/>
  <c r="LDY6" i="24"/>
  <c r="LDZ6" i="24"/>
  <c r="LEA6" i="24"/>
  <c r="LEB6" i="24"/>
  <c r="LEC6" i="24"/>
  <c r="LED6" i="24"/>
  <c r="LEE6" i="24"/>
  <c r="LEF6" i="24"/>
  <c r="LEG6" i="24"/>
  <c r="LEH6" i="24"/>
  <c r="LEI6" i="24"/>
  <c r="LEJ6" i="24"/>
  <c r="LEK6" i="24"/>
  <c r="LEL6" i="24"/>
  <c r="LEM6" i="24"/>
  <c r="LEN6" i="24"/>
  <c r="LEO6" i="24"/>
  <c r="LEP6" i="24"/>
  <c r="LEQ6" i="24"/>
  <c r="LER6" i="24"/>
  <c r="LES6" i="24"/>
  <c r="LET6" i="24"/>
  <c r="LEU6" i="24"/>
  <c r="LEV6" i="24"/>
  <c r="LEW6" i="24"/>
  <c r="LEX6" i="24"/>
  <c r="LEY6" i="24"/>
  <c r="LEZ6" i="24"/>
  <c r="LFA6" i="24"/>
  <c r="LFB6" i="24"/>
  <c r="LFC6" i="24"/>
  <c r="LFD6" i="24"/>
  <c r="LFE6" i="24"/>
  <c r="LFF6" i="24"/>
  <c r="LFG6" i="24"/>
  <c r="LFH6" i="24"/>
  <c r="LFI6" i="24"/>
  <c r="LFJ6" i="24"/>
  <c r="LFK6" i="24"/>
  <c r="LFL6" i="24"/>
  <c r="LFM6" i="24"/>
  <c r="LFN6" i="24"/>
  <c r="LFO6" i="24"/>
  <c r="LFP6" i="24"/>
  <c r="LFQ6" i="24"/>
  <c r="LFR6" i="24"/>
  <c r="LFS6" i="24"/>
  <c r="LFT6" i="24"/>
  <c r="LFU6" i="24"/>
  <c r="LFV6" i="24"/>
  <c r="LFW6" i="24"/>
  <c r="LFX6" i="24"/>
  <c r="LFY6" i="24"/>
  <c r="LFZ6" i="24"/>
  <c r="LGA6" i="24"/>
  <c r="LGB6" i="24"/>
  <c r="LGC6" i="24"/>
  <c r="LGD6" i="24"/>
  <c r="LGE6" i="24"/>
  <c r="LGF6" i="24"/>
  <c r="LGG6" i="24"/>
  <c r="LGH6" i="24"/>
  <c r="LGI6" i="24"/>
  <c r="LGJ6" i="24"/>
  <c r="LGK6" i="24"/>
  <c r="LGL6" i="24"/>
  <c r="LGM6" i="24"/>
  <c r="LGN6" i="24"/>
  <c r="LGO6" i="24"/>
  <c r="LGP6" i="24"/>
  <c r="LGQ6" i="24"/>
  <c r="LGR6" i="24"/>
  <c r="LGS6" i="24"/>
  <c r="LGT6" i="24"/>
  <c r="LGU6" i="24"/>
  <c r="LGV6" i="24"/>
  <c r="LGW6" i="24"/>
  <c r="LGX6" i="24"/>
  <c r="LGY6" i="24"/>
  <c r="LGZ6" i="24"/>
  <c r="LHA6" i="24"/>
  <c r="LHB6" i="24"/>
  <c r="LHC6" i="24"/>
  <c r="LHD6" i="24"/>
  <c r="LHE6" i="24"/>
  <c r="LHF6" i="24"/>
  <c r="LHG6" i="24"/>
  <c r="LHH6" i="24"/>
  <c r="LHI6" i="24"/>
  <c r="LHJ6" i="24"/>
  <c r="LHK6" i="24"/>
  <c r="LHL6" i="24"/>
  <c r="LHM6" i="24"/>
  <c r="LHN6" i="24"/>
  <c r="LHO6" i="24"/>
  <c r="LHP6" i="24"/>
  <c r="LHQ6" i="24"/>
  <c r="LHR6" i="24"/>
  <c r="LHS6" i="24"/>
  <c r="LHT6" i="24"/>
  <c r="LHU6" i="24"/>
  <c r="LHV6" i="24"/>
  <c r="LHW6" i="24"/>
  <c r="LHX6" i="24"/>
  <c r="LHY6" i="24"/>
  <c r="LHZ6" i="24"/>
  <c r="LIA6" i="24"/>
  <c r="LIB6" i="24"/>
  <c r="LIC6" i="24"/>
  <c r="LID6" i="24"/>
  <c r="LIE6" i="24"/>
  <c r="LIF6" i="24"/>
  <c r="LIG6" i="24"/>
  <c r="LIH6" i="24"/>
  <c r="LII6" i="24"/>
  <c r="LIJ6" i="24"/>
  <c r="LIK6" i="24"/>
  <c r="LIL6" i="24"/>
  <c r="LIM6" i="24"/>
  <c r="LIN6" i="24"/>
  <c r="LIO6" i="24"/>
  <c r="LIP6" i="24"/>
  <c r="LIQ6" i="24"/>
  <c r="LIR6" i="24"/>
  <c r="LIS6" i="24"/>
  <c r="LIT6" i="24"/>
  <c r="LIU6" i="24"/>
  <c r="LIV6" i="24"/>
  <c r="LIW6" i="24"/>
  <c r="LIX6" i="24"/>
  <c r="LIY6" i="24"/>
  <c r="LIZ6" i="24"/>
  <c r="LJA6" i="24"/>
  <c r="LJB6" i="24"/>
  <c r="LJC6" i="24"/>
  <c r="LJD6" i="24"/>
  <c r="LJE6" i="24"/>
  <c r="LJF6" i="24"/>
  <c r="LJG6" i="24"/>
  <c r="LJH6" i="24"/>
  <c r="LJI6" i="24"/>
  <c r="LJJ6" i="24"/>
  <c r="LJK6" i="24"/>
  <c r="LJL6" i="24"/>
  <c r="LJM6" i="24"/>
  <c r="LJN6" i="24"/>
  <c r="LJO6" i="24"/>
  <c r="LJP6" i="24"/>
  <c r="LJQ6" i="24"/>
  <c r="LJR6" i="24"/>
  <c r="LJS6" i="24"/>
  <c r="LJT6" i="24"/>
  <c r="LJU6" i="24"/>
  <c r="LJV6" i="24"/>
  <c r="LJW6" i="24"/>
  <c r="LJX6" i="24"/>
  <c r="LJY6" i="24"/>
  <c r="LJZ6" i="24"/>
  <c r="LKA6" i="24"/>
  <c r="LKB6" i="24"/>
  <c r="LKC6" i="24"/>
  <c r="LKD6" i="24"/>
  <c r="LKE6" i="24"/>
  <c r="LKF6" i="24"/>
  <c r="LKG6" i="24"/>
  <c r="LKH6" i="24"/>
  <c r="LKI6" i="24"/>
  <c r="LKJ6" i="24"/>
  <c r="LKK6" i="24"/>
  <c r="LKL6" i="24"/>
  <c r="LKM6" i="24"/>
  <c r="LKN6" i="24"/>
  <c r="LKO6" i="24"/>
  <c r="LKP6" i="24"/>
  <c r="LKQ6" i="24"/>
  <c r="LKR6" i="24"/>
  <c r="LKS6" i="24"/>
  <c r="LKT6" i="24"/>
  <c r="LKU6" i="24"/>
  <c r="LKV6" i="24"/>
  <c r="LKW6" i="24"/>
  <c r="LKX6" i="24"/>
  <c r="LKY6" i="24"/>
  <c r="LKZ6" i="24"/>
  <c r="LLA6" i="24"/>
  <c r="LLB6" i="24"/>
  <c r="LLC6" i="24"/>
  <c r="LLD6" i="24"/>
  <c r="LLE6" i="24"/>
  <c r="LLF6" i="24"/>
  <c r="LLG6" i="24"/>
  <c r="LLH6" i="24"/>
  <c r="LLI6" i="24"/>
  <c r="LLJ6" i="24"/>
  <c r="LLK6" i="24"/>
  <c r="LLL6" i="24"/>
  <c r="LLM6" i="24"/>
  <c r="LLN6" i="24"/>
  <c r="LLO6" i="24"/>
  <c r="LLP6" i="24"/>
  <c r="LLQ6" i="24"/>
  <c r="LLR6" i="24"/>
  <c r="LLS6" i="24"/>
  <c r="LLT6" i="24"/>
  <c r="LLU6" i="24"/>
  <c r="LLV6" i="24"/>
  <c r="LLW6" i="24"/>
  <c r="LLX6" i="24"/>
  <c r="LLY6" i="24"/>
  <c r="LLZ6" i="24"/>
  <c r="LMA6" i="24"/>
  <c r="LMB6" i="24"/>
  <c r="LMC6" i="24"/>
  <c r="LMD6" i="24"/>
  <c r="LME6" i="24"/>
  <c r="LMF6" i="24"/>
  <c r="LMG6" i="24"/>
  <c r="LMH6" i="24"/>
  <c r="LMI6" i="24"/>
  <c r="LMJ6" i="24"/>
  <c r="LMK6" i="24"/>
  <c r="LML6" i="24"/>
  <c r="LMM6" i="24"/>
  <c r="LMN6" i="24"/>
  <c r="LMO6" i="24"/>
  <c r="LMP6" i="24"/>
  <c r="LMQ6" i="24"/>
  <c r="LMR6" i="24"/>
  <c r="LMS6" i="24"/>
  <c r="LMT6" i="24"/>
  <c r="LMU6" i="24"/>
  <c r="LMV6" i="24"/>
  <c r="LMW6" i="24"/>
  <c r="LMX6" i="24"/>
  <c r="LMY6" i="24"/>
  <c r="LMZ6" i="24"/>
  <c r="LNA6" i="24"/>
  <c r="LNB6" i="24"/>
  <c r="LNC6" i="24"/>
  <c r="LND6" i="24"/>
  <c r="LNE6" i="24"/>
  <c r="LNF6" i="24"/>
  <c r="LNG6" i="24"/>
  <c r="LNH6" i="24"/>
  <c r="LNI6" i="24"/>
  <c r="LNJ6" i="24"/>
  <c r="LNK6" i="24"/>
  <c r="LNL6" i="24"/>
  <c r="LNM6" i="24"/>
  <c r="LNN6" i="24"/>
  <c r="LNO6" i="24"/>
  <c r="LNP6" i="24"/>
  <c r="LNQ6" i="24"/>
  <c r="LNR6" i="24"/>
  <c r="LNS6" i="24"/>
  <c r="LNT6" i="24"/>
  <c r="LNU6" i="24"/>
  <c r="LNV6" i="24"/>
  <c r="LNW6" i="24"/>
  <c r="LNX6" i="24"/>
  <c r="LNY6" i="24"/>
  <c r="LNZ6" i="24"/>
  <c r="LOA6" i="24"/>
  <c r="LOB6" i="24"/>
  <c r="LOC6" i="24"/>
  <c r="LOD6" i="24"/>
  <c r="LOE6" i="24"/>
  <c r="LOF6" i="24"/>
  <c r="LOG6" i="24"/>
  <c r="LOH6" i="24"/>
  <c r="LOI6" i="24"/>
  <c r="LOJ6" i="24"/>
  <c r="LOK6" i="24"/>
  <c r="LOL6" i="24"/>
  <c r="LOM6" i="24"/>
  <c r="LON6" i="24"/>
  <c r="LOO6" i="24"/>
  <c r="LOP6" i="24"/>
  <c r="LOQ6" i="24"/>
  <c r="LOR6" i="24"/>
  <c r="LOS6" i="24"/>
  <c r="LOT6" i="24"/>
  <c r="LOU6" i="24"/>
  <c r="LOV6" i="24"/>
  <c r="LOW6" i="24"/>
  <c r="LOX6" i="24"/>
  <c r="LOY6" i="24"/>
  <c r="LOZ6" i="24"/>
  <c r="LPA6" i="24"/>
  <c r="LPB6" i="24"/>
  <c r="LPC6" i="24"/>
  <c r="LPD6" i="24"/>
  <c r="LPE6" i="24"/>
  <c r="LPF6" i="24"/>
  <c r="LPG6" i="24"/>
  <c r="LPH6" i="24"/>
  <c r="LPI6" i="24"/>
  <c r="LPJ6" i="24"/>
  <c r="LPK6" i="24"/>
  <c r="LPL6" i="24"/>
  <c r="LPM6" i="24"/>
  <c r="LPN6" i="24"/>
  <c r="LPO6" i="24"/>
  <c r="LPP6" i="24"/>
  <c r="LPQ6" i="24"/>
  <c r="LPR6" i="24"/>
  <c r="LPS6" i="24"/>
  <c r="LPT6" i="24"/>
  <c r="LPU6" i="24"/>
  <c r="LPV6" i="24"/>
  <c r="LPW6" i="24"/>
  <c r="LPX6" i="24"/>
  <c r="LPY6" i="24"/>
  <c r="LPZ6" i="24"/>
  <c r="LQA6" i="24"/>
  <c r="LQB6" i="24"/>
  <c r="LQC6" i="24"/>
  <c r="LQD6" i="24"/>
  <c r="LQE6" i="24"/>
  <c r="LQF6" i="24"/>
  <c r="LQG6" i="24"/>
  <c r="LQH6" i="24"/>
  <c r="LQI6" i="24"/>
  <c r="LQJ6" i="24"/>
  <c r="LQK6" i="24"/>
  <c r="LQL6" i="24"/>
  <c r="LQM6" i="24"/>
  <c r="LQN6" i="24"/>
  <c r="LQO6" i="24"/>
  <c r="LQP6" i="24"/>
  <c r="LQQ6" i="24"/>
  <c r="LQR6" i="24"/>
  <c r="LQS6" i="24"/>
  <c r="LQT6" i="24"/>
  <c r="LQU6" i="24"/>
  <c r="LQV6" i="24"/>
  <c r="LQW6" i="24"/>
  <c r="LQX6" i="24"/>
  <c r="LQY6" i="24"/>
  <c r="LQZ6" i="24"/>
  <c r="LRA6" i="24"/>
  <c r="LRB6" i="24"/>
  <c r="LRC6" i="24"/>
  <c r="LRD6" i="24"/>
  <c r="LRE6" i="24"/>
  <c r="LRF6" i="24"/>
  <c r="LRG6" i="24"/>
  <c r="LRH6" i="24"/>
  <c r="LRI6" i="24"/>
  <c r="LRJ6" i="24"/>
  <c r="LRK6" i="24"/>
  <c r="LRL6" i="24"/>
  <c r="LRM6" i="24"/>
  <c r="LRN6" i="24"/>
  <c r="LRO6" i="24"/>
  <c r="LRP6" i="24"/>
  <c r="LRQ6" i="24"/>
  <c r="LRR6" i="24"/>
  <c r="LRS6" i="24"/>
  <c r="LRT6" i="24"/>
  <c r="LRU6" i="24"/>
  <c r="LRV6" i="24"/>
  <c r="LRW6" i="24"/>
  <c r="LRX6" i="24"/>
  <c r="LRY6" i="24"/>
  <c r="LRZ6" i="24"/>
  <c r="LSA6" i="24"/>
  <c r="LSB6" i="24"/>
  <c r="LSC6" i="24"/>
  <c r="LSD6" i="24"/>
  <c r="LSE6" i="24"/>
  <c r="LSF6" i="24"/>
  <c r="LSG6" i="24"/>
  <c r="LSH6" i="24"/>
  <c r="LSI6" i="24"/>
  <c r="LSJ6" i="24"/>
  <c r="LSK6" i="24"/>
  <c r="LSL6" i="24"/>
  <c r="LSM6" i="24"/>
  <c r="LSN6" i="24"/>
  <c r="LSO6" i="24"/>
  <c r="LSP6" i="24"/>
  <c r="LSQ6" i="24"/>
  <c r="LSR6" i="24"/>
  <c r="LSS6" i="24"/>
  <c r="LST6" i="24"/>
  <c r="LSU6" i="24"/>
  <c r="LSV6" i="24"/>
  <c r="LSW6" i="24"/>
  <c r="LSX6" i="24"/>
  <c r="LSY6" i="24"/>
  <c r="LSZ6" i="24"/>
  <c r="LTA6" i="24"/>
  <c r="LTB6" i="24"/>
  <c r="LTC6" i="24"/>
  <c r="LTD6" i="24"/>
  <c r="LTE6" i="24"/>
  <c r="LTF6" i="24"/>
  <c r="LTG6" i="24"/>
  <c r="LTH6" i="24"/>
  <c r="LTI6" i="24"/>
  <c r="LTJ6" i="24"/>
  <c r="LTK6" i="24"/>
  <c r="LTL6" i="24"/>
  <c r="LTM6" i="24"/>
  <c r="LTN6" i="24"/>
  <c r="LTO6" i="24"/>
  <c r="LTP6" i="24"/>
  <c r="LTQ6" i="24"/>
  <c r="LTR6" i="24"/>
  <c r="LTS6" i="24"/>
  <c r="LTT6" i="24"/>
  <c r="LTU6" i="24"/>
  <c r="LTV6" i="24"/>
  <c r="LTW6" i="24"/>
  <c r="LTX6" i="24"/>
  <c r="LTY6" i="24"/>
  <c r="LTZ6" i="24"/>
  <c r="LUA6" i="24"/>
  <c r="LUB6" i="24"/>
  <c r="LUC6" i="24"/>
  <c r="LUD6" i="24"/>
  <c r="LUE6" i="24"/>
  <c r="LUF6" i="24"/>
  <c r="LUG6" i="24"/>
  <c r="LUH6" i="24"/>
  <c r="LUI6" i="24"/>
  <c r="LUJ6" i="24"/>
  <c r="LUK6" i="24"/>
  <c r="LUL6" i="24"/>
  <c r="LUM6" i="24"/>
  <c r="LUN6" i="24"/>
  <c r="LUO6" i="24"/>
  <c r="LUP6" i="24"/>
  <c r="LUQ6" i="24"/>
  <c r="LUR6" i="24"/>
  <c r="LUS6" i="24"/>
  <c r="LUT6" i="24"/>
  <c r="LUU6" i="24"/>
  <c r="LUV6" i="24"/>
  <c r="LUW6" i="24"/>
  <c r="LUX6" i="24"/>
  <c r="LUY6" i="24"/>
  <c r="LUZ6" i="24"/>
  <c r="LVA6" i="24"/>
  <c r="LVB6" i="24"/>
  <c r="LVC6" i="24"/>
  <c r="LVD6" i="24"/>
  <c r="LVE6" i="24"/>
  <c r="LVF6" i="24"/>
  <c r="LVG6" i="24"/>
  <c r="LVH6" i="24"/>
  <c r="LVI6" i="24"/>
  <c r="LVJ6" i="24"/>
  <c r="LVK6" i="24"/>
  <c r="LVL6" i="24"/>
  <c r="LVM6" i="24"/>
  <c r="LVN6" i="24"/>
  <c r="LVO6" i="24"/>
  <c r="LVP6" i="24"/>
  <c r="LVQ6" i="24"/>
  <c r="LVR6" i="24"/>
  <c r="LVS6" i="24"/>
  <c r="LVT6" i="24"/>
  <c r="LVU6" i="24"/>
  <c r="LVV6" i="24"/>
  <c r="LVW6" i="24"/>
  <c r="LVX6" i="24"/>
  <c r="LVY6" i="24"/>
  <c r="LVZ6" i="24"/>
  <c r="LWA6" i="24"/>
  <c r="LWB6" i="24"/>
  <c r="LWC6" i="24"/>
  <c r="LWD6" i="24"/>
  <c r="LWE6" i="24"/>
  <c r="LWF6" i="24"/>
  <c r="LWG6" i="24"/>
  <c r="LWH6" i="24"/>
  <c r="LWI6" i="24"/>
  <c r="LWJ6" i="24"/>
  <c r="LWK6" i="24"/>
  <c r="LWL6" i="24"/>
  <c r="LWM6" i="24"/>
  <c r="LWN6" i="24"/>
  <c r="LWO6" i="24"/>
  <c r="LWP6" i="24"/>
  <c r="LWQ6" i="24"/>
  <c r="LWR6" i="24"/>
  <c r="LWS6" i="24"/>
  <c r="LWT6" i="24"/>
  <c r="LWU6" i="24"/>
  <c r="LWV6" i="24"/>
  <c r="LWW6" i="24"/>
  <c r="LWX6" i="24"/>
  <c r="LWY6" i="24"/>
  <c r="LWZ6" i="24"/>
  <c r="LXA6" i="24"/>
  <c r="LXB6" i="24"/>
  <c r="LXC6" i="24"/>
  <c r="LXD6" i="24"/>
  <c r="LXE6" i="24"/>
  <c r="LXF6" i="24"/>
  <c r="LXG6" i="24"/>
  <c r="LXH6" i="24"/>
  <c r="LXI6" i="24"/>
  <c r="LXJ6" i="24"/>
  <c r="LXK6" i="24"/>
  <c r="LXL6" i="24"/>
  <c r="LXM6" i="24"/>
  <c r="LXN6" i="24"/>
  <c r="LXO6" i="24"/>
  <c r="LXP6" i="24"/>
  <c r="LXQ6" i="24"/>
  <c r="LXR6" i="24"/>
  <c r="LXS6" i="24"/>
  <c r="LXT6" i="24"/>
  <c r="LXU6" i="24"/>
  <c r="LXV6" i="24"/>
  <c r="LXW6" i="24"/>
  <c r="LXX6" i="24"/>
  <c r="LXY6" i="24"/>
  <c r="LXZ6" i="24"/>
  <c r="LYA6" i="24"/>
  <c r="LYB6" i="24"/>
  <c r="LYC6" i="24"/>
  <c r="LYD6" i="24"/>
  <c r="LYE6" i="24"/>
  <c r="LYF6" i="24"/>
  <c r="LYG6" i="24"/>
  <c r="LYH6" i="24"/>
  <c r="LYI6" i="24"/>
  <c r="LYJ6" i="24"/>
  <c r="LYK6" i="24"/>
  <c r="LYL6" i="24"/>
  <c r="LYM6" i="24"/>
  <c r="LYN6" i="24"/>
  <c r="LYO6" i="24"/>
  <c r="LYP6" i="24"/>
  <c r="LYQ6" i="24"/>
  <c r="LYR6" i="24"/>
  <c r="LYS6" i="24"/>
  <c r="LYT6" i="24"/>
  <c r="LYU6" i="24"/>
  <c r="LYV6" i="24"/>
  <c r="LYW6" i="24"/>
  <c r="LYX6" i="24"/>
  <c r="LYY6" i="24"/>
  <c r="LYZ6" i="24"/>
  <c r="LZA6" i="24"/>
  <c r="LZB6" i="24"/>
  <c r="LZC6" i="24"/>
  <c r="LZD6" i="24"/>
  <c r="LZE6" i="24"/>
  <c r="LZF6" i="24"/>
  <c r="LZG6" i="24"/>
  <c r="LZH6" i="24"/>
  <c r="LZI6" i="24"/>
  <c r="LZJ6" i="24"/>
  <c r="LZK6" i="24"/>
  <c r="LZL6" i="24"/>
  <c r="LZM6" i="24"/>
  <c r="LZN6" i="24"/>
  <c r="LZO6" i="24"/>
  <c r="LZP6" i="24"/>
  <c r="LZQ6" i="24"/>
  <c r="LZR6" i="24"/>
  <c r="LZS6" i="24"/>
  <c r="LZT6" i="24"/>
  <c r="LZU6" i="24"/>
  <c r="LZV6" i="24"/>
  <c r="LZW6" i="24"/>
  <c r="LZX6" i="24"/>
  <c r="LZY6" i="24"/>
  <c r="LZZ6" i="24"/>
  <c r="MAA6" i="24"/>
  <c r="MAB6" i="24"/>
  <c r="MAC6" i="24"/>
  <c r="MAD6" i="24"/>
  <c r="MAE6" i="24"/>
  <c r="MAF6" i="24"/>
  <c r="MAG6" i="24"/>
  <c r="MAH6" i="24"/>
  <c r="MAI6" i="24"/>
  <c r="MAJ6" i="24"/>
  <c r="MAK6" i="24"/>
  <c r="MAL6" i="24"/>
  <c r="MAM6" i="24"/>
  <c r="MAN6" i="24"/>
  <c r="MAO6" i="24"/>
  <c r="MAP6" i="24"/>
  <c r="MAQ6" i="24"/>
  <c r="MAR6" i="24"/>
  <c r="MAS6" i="24"/>
  <c r="MAT6" i="24"/>
  <c r="MAU6" i="24"/>
  <c r="MAV6" i="24"/>
  <c r="MAW6" i="24"/>
  <c r="MAX6" i="24"/>
  <c r="MAY6" i="24"/>
  <c r="MAZ6" i="24"/>
  <c r="MBA6" i="24"/>
  <c r="MBB6" i="24"/>
  <c r="MBC6" i="24"/>
  <c r="MBD6" i="24"/>
  <c r="MBE6" i="24"/>
  <c r="MBF6" i="24"/>
  <c r="MBG6" i="24"/>
  <c r="MBH6" i="24"/>
  <c r="MBI6" i="24"/>
  <c r="MBJ6" i="24"/>
  <c r="MBK6" i="24"/>
  <c r="MBL6" i="24"/>
  <c r="MBM6" i="24"/>
  <c r="MBN6" i="24"/>
  <c r="MBO6" i="24"/>
  <c r="MBP6" i="24"/>
  <c r="MBQ6" i="24"/>
  <c r="MBR6" i="24"/>
  <c r="MBS6" i="24"/>
  <c r="MBT6" i="24"/>
  <c r="MBU6" i="24"/>
  <c r="MBV6" i="24"/>
  <c r="MBW6" i="24"/>
  <c r="MBX6" i="24"/>
  <c r="MBY6" i="24"/>
  <c r="MBZ6" i="24"/>
  <c r="MCA6" i="24"/>
  <c r="MCB6" i="24"/>
  <c r="MCC6" i="24"/>
  <c r="MCD6" i="24"/>
  <c r="MCE6" i="24"/>
  <c r="MCF6" i="24"/>
  <c r="MCG6" i="24"/>
  <c r="MCH6" i="24"/>
  <c r="MCI6" i="24"/>
  <c r="MCJ6" i="24"/>
  <c r="MCK6" i="24"/>
  <c r="MCL6" i="24"/>
  <c r="MCM6" i="24"/>
  <c r="MCN6" i="24"/>
  <c r="MCO6" i="24"/>
  <c r="MCP6" i="24"/>
  <c r="MCQ6" i="24"/>
  <c r="MCR6" i="24"/>
  <c r="MCS6" i="24"/>
  <c r="MCT6" i="24"/>
  <c r="MCU6" i="24"/>
  <c r="MCV6" i="24"/>
  <c r="MCW6" i="24"/>
  <c r="MCX6" i="24"/>
  <c r="MCY6" i="24"/>
  <c r="MCZ6" i="24"/>
  <c r="MDA6" i="24"/>
  <c r="MDB6" i="24"/>
  <c r="MDC6" i="24"/>
  <c r="MDD6" i="24"/>
  <c r="MDE6" i="24"/>
  <c r="MDF6" i="24"/>
  <c r="MDG6" i="24"/>
  <c r="MDH6" i="24"/>
  <c r="MDI6" i="24"/>
  <c r="MDJ6" i="24"/>
  <c r="MDK6" i="24"/>
  <c r="MDL6" i="24"/>
  <c r="MDM6" i="24"/>
  <c r="MDN6" i="24"/>
  <c r="MDO6" i="24"/>
  <c r="MDP6" i="24"/>
  <c r="MDQ6" i="24"/>
  <c r="MDR6" i="24"/>
  <c r="MDS6" i="24"/>
  <c r="MDT6" i="24"/>
  <c r="MDU6" i="24"/>
  <c r="MDV6" i="24"/>
  <c r="MDW6" i="24"/>
  <c r="MDX6" i="24"/>
  <c r="MDY6" i="24"/>
  <c r="MDZ6" i="24"/>
  <c r="MEA6" i="24"/>
  <c r="MEB6" i="24"/>
  <c r="MEC6" i="24"/>
  <c r="MED6" i="24"/>
  <c r="MEE6" i="24"/>
  <c r="MEF6" i="24"/>
  <c r="MEG6" i="24"/>
  <c r="MEH6" i="24"/>
  <c r="MEI6" i="24"/>
  <c r="MEJ6" i="24"/>
  <c r="MEK6" i="24"/>
  <c r="MEL6" i="24"/>
  <c r="MEM6" i="24"/>
  <c r="MEN6" i="24"/>
  <c r="MEO6" i="24"/>
  <c r="MEP6" i="24"/>
  <c r="MEQ6" i="24"/>
  <c r="MER6" i="24"/>
  <c r="MES6" i="24"/>
  <c r="MET6" i="24"/>
  <c r="MEU6" i="24"/>
  <c r="MEV6" i="24"/>
  <c r="MEW6" i="24"/>
  <c r="MEX6" i="24"/>
  <c r="MEY6" i="24"/>
  <c r="MEZ6" i="24"/>
  <c r="MFA6" i="24"/>
  <c r="MFB6" i="24"/>
  <c r="MFC6" i="24"/>
  <c r="MFD6" i="24"/>
  <c r="MFE6" i="24"/>
  <c r="MFF6" i="24"/>
  <c r="MFG6" i="24"/>
  <c r="MFH6" i="24"/>
  <c r="MFI6" i="24"/>
  <c r="MFJ6" i="24"/>
  <c r="MFK6" i="24"/>
  <c r="MFL6" i="24"/>
  <c r="MFM6" i="24"/>
  <c r="MFN6" i="24"/>
  <c r="MFO6" i="24"/>
  <c r="MFP6" i="24"/>
  <c r="MFQ6" i="24"/>
  <c r="MFR6" i="24"/>
  <c r="MFS6" i="24"/>
  <c r="MFT6" i="24"/>
  <c r="MFU6" i="24"/>
  <c r="MFV6" i="24"/>
  <c r="MFW6" i="24"/>
  <c r="MFX6" i="24"/>
  <c r="MFY6" i="24"/>
  <c r="MFZ6" i="24"/>
  <c r="MGA6" i="24"/>
  <c r="MGB6" i="24"/>
  <c r="MGC6" i="24"/>
  <c r="MGD6" i="24"/>
  <c r="MGE6" i="24"/>
  <c r="MGF6" i="24"/>
  <c r="MGG6" i="24"/>
  <c r="MGH6" i="24"/>
  <c r="MGI6" i="24"/>
  <c r="MGJ6" i="24"/>
  <c r="MGK6" i="24"/>
  <c r="MGL6" i="24"/>
  <c r="MGM6" i="24"/>
  <c r="MGN6" i="24"/>
  <c r="MGO6" i="24"/>
  <c r="MGP6" i="24"/>
  <c r="MGQ6" i="24"/>
  <c r="MGR6" i="24"/>
  <c r="MGS6" i="24"/>
  <c r="MGT6" i="24"/>
  <c r="MGU6" i="24"/>
  <c r="MGV6" i="24"/>
  <c r="MGW6" i="24"/>
  <c r="MGX6" i="24"/>
  <c r="MGY6" i="24"/>
  <c r="MGZ6" i="24"/>
  <c r="MHA6" i="24"/>
  <c r="MHB6" i="24"/>
  <c r="MHC6" i="24"/>
  <c r="MHD6" i="24"/>
  <c r="MHE6" i="24"/>
  <c r="MHF6" i="24"/>
  <c r="MHG6" i="24"/>
  <c r="MHH6" i="24"/>
  <c r="MHI6" i="24"/>
  <c r="MHJ6" i="24"/>
  <c r="MHK6" i="24"/>
  <c r="MHL6" i="24"/>
  <c r="MHM6" i="24"/>
  <c r="MHN6" i="24"/>
  <c r="MHO6" i="24"/>
  <c r="MHP6" i="24"/>
  <c r="MHQ6" i="24"/>
  <c r="MHR6" i="24"/>
  <c r="MHS6" i="24"/>
  <c r="MHT6" i="24"/>
  <c r="MHU6" i="24"/>
  <c r="MHV6" i="24"/>
  <c r="MHW6" i="24"/>
  <c r="MHX6" i="24"/>
  <c r="MHY6" i="24"/>
  <c r="MHZ6" i="24"/>
  <c r="MIA6" i="24"/>
  <c r="MIB6" i="24"/>
  <c r="MIC6" i="24"/>
  <c r="MID6" i="24"/>
  <c r="MIE6" i="24"/>
  <c r="MIF6" i="24"/>
  <c r="MIG6" i="24"/>
  <c r="MIH6" i="24"/>
  <c r="MII6" i="24"/>
  <c r="MIJ6" i="24"/>
  <c r="MIK6" i="24"/>
  <c r="MIL6" i="24"/>
  <c r="MIM6" i="24"/>
  <c r="MIN6" i="24"/>
  <c r="MIO6" i="24"/>
  <c r="MIP6" i="24"/>
  <c r="MIQ6" i="24"/>
  <c r="MIR6" i="24"/>
  <c r="MIS6" i="24"/>
  <c r="MIT6" i="24"/>
  <c r="MIU6" i="24"/>
  <c r="MIV6" i="24"/>
  <c r="MIW6" i="24"/>
  <c r="MIX6" i="24"/>
  <c r="MIY6" i="24"/>
  <c r="MIZ6" i="24"/>
  <c r="MJA6" i="24"/>
  <c r="MJB6" i="24"/>
  <c r="MJC6" i="24"/>
  <c r="MJD6" i="24"/>
  <c r="MJE6" i="24"/>
  <c r="MJF6" i="24"/>
  <c r="MJG6" i="24"/>
  <c r="MJH6" i="24"/>
  <c r="MJI6" i="24"/>
  <c r="MJJ6" i="24"/>
  <c r="MJK6" i="24"/>
  <c r="MJL6" i="24"/>
  <c r="MJM6" i="24"/>
  <c r="MJN6" i="24"/>
  <c r="MJO6" i="24"/>
  <c r="MJP6" i="24"/>
  <c r="MJQ6" i="24"/>
  <c r="MJR6" i="24"/>
  <c r="MJS6" i="24"/>
  <c r="MJT6" i="24"/>
  <c r="MJU6" i="24"/>
  <c r="MJV6" i="24"/>
  <c r="MJW6" i="24"/>
  <c r="MJX6" i="24"/>
  <c r="MJY6" i="24"/>
  <c r="MJZ6" i="24"/>
  <c r="MKA6" i="24"/>
  <c r="MKB6" i="24"/>
  <c r="MKC6" i="24"/>
  <c r="MKD6" i="24"/>
  <c r="MKE6" i="24"/>
  <c r="MKF6" i="24"/>
  <c r="MKG6" i="24"/>
  <c r="MKH6" i="24"/>
  <c r="MKI6" i="24"/>
  <c r="MKJ6" i="24"/>
  <c r="MKK6" i="24"/>
  <c r="MKL6" i="24"/>
  <c r="MKM6" i="24"/>
  <c r="MKN6" i="24"/>
  <c r="MKO6" i="24"/>
  <c r="MKP6" i="24"/>
  <c r="MKQ6" i="24"/>
  <c r="MKR6" i="24"/>
  <c r="MKS6" i="24"/>
  <c r="MKT6" i="24"/>
  <c r="MKU6" i="24"/>
  <c r="MKV6" i="24"/>
  <c r="MKW6" i="24"/>
  <c r="MKX6" i="24"/>
  <c r="MKY6" i="24"/>
  <c r="MKZ6" i="24"/>
  <c r="MLA6" i="24"/>
  <c r="MLB6" i="24"/>
  <c r="MLC6" i="24"/>
  <c r="MLD6" i="24"/>
  <c r="MLE6" i="24"/>
  <c r="MLF6" i="24"/>
  <c r="MLG6" i="24"/>
  <c r="MLH6" i="24"/>
  <c r="MLI6" i="24"/>
  <c r="MLJ6" i="24"/>
  <c r="MLK6" i="24"/>
  <c r="MLL6" i="24"/>
  <c r="MLM6" i="24"/>
  <c r="MLN6" i="24"/>
  <c r="MLO6" i="24"/>
  <c r="MLP6" i="24"/>
  <c r="MLQ6" i="24"/>
  <c r="MLR6" i="24"/>
  <c r="MLS6" i="24"/>
  <c r="MLT6" i="24"/>
  <c r="MLU6" i="24"/>
  <c r="MLV6" i="24"/>
  <c r="MLW6" i="24"/>
  <c r="MLX6" i="24"/>
  <c r="MLY6" i="24"/>
  <c r="MLZ6" i="24"/>
  <c r="MMA6" i="24"/>
  <c r="MMB6" i="24"/>
  <c r="MMC6" i="24"/>
  <c r="MMD6" i="24"/>
  <c r="MME6" i="24"/>
  <c r="MMF6" i="24"/>
  <c r="MMG6" i="24"/>
  <c r="MMH6" i="24"/>
  <c r="MMI6" i="24"/>
  <c r="MMJ6" i="24"/>
  <c r="MMK6" i="24"/>
  <c r="MML6" i="24"/>
  <c r="MMM6" i="24"/>
  <c r="MMN6" i="24"/>
  <c r="MMO6" i="24"/>
  <c r="MMP6" i="24"/>
  <c r="MMQ6" i="24"/>
  <c r="MMR6" i="24"/>
  <c r="MMS6" i="24"/>
  <c r="MMT6" i="24"/>
  <c r="MMU6" i="24"/>
  <c r="MMV6" i="24"/>
  <c r="MMW6" i="24"/>
  <c r="MMX6" i="24"/>
  <c r="MMY6" i="24"/>
  <c r="MMZ6" i="24"/>
  <c r="MNA6" i="24"/>
  <c r="MNB6" i="24"/>
  <c r="MNC6" i="24"/>
  <c r="MND6" i="24"/>
  <c r="MNE6" i="24"/>
  <c r="MNF6" i="24"/>
  <c r="MNG6" i="24"/>
  <c r="MNH6" i="24"/>
  <c r="MNI6" i="24"/>
  <c r="MNJ6" i="24"/>
  <c r="MNK6" i="24"/>
  <c r="MNL6" i="24"/>
  <c r="MNM6" i="24"/>
  <c r="MNN6" i="24"/>
  <c r="MNO6" i="24"/>
  <c r="MNP6" i="24"/>
  <c r="MNQ6" i="24"/>
  <c r="MNR6" i="24"/>
  <c r="MNS6" i="24"/>
  <c r="MNT6" i="24"/>
  <c r="MNU6" i="24"/>
  <c r="MNV6" i="24"/>
  <c r="MNW6" i="24"/>
  <c r="MNX6" i="24"/>
  <c r="MNY6" i="24"/>
  <c r="MNZ6" i="24"/>
  <c r="MOA6" i="24"/>
  <c r="MOB6" i="24"/>
  <c r="MOC6" i="24"/>
  <c r="MOD6" i="24"/>
  <c r="MOE6" i="24"/>
  <c r="MOF6" i="24"/>
  <c r="MOG6" i="24"/>
  <c r="MOH6" i="24"/>
  <c r="MOI6" i="24"/>
  <c r="MOJ6" i="24"/>
  <c r="MOK6" i="24"/>
  <c r="MOL6" i="24"/>
  <c r="MOM6" i="24"/>
  <c r="MON6" i="24"/>
  <c r="MOO6" i="24"/>
  <c r="MOP6" i="24"/>
  <c r="MOQ6" i="24"/>
  <c r="MOR6" i="24"/>
  <c r="MOS6" i="24"/>
  <c r="MOT6" i="24"/>
  <c r="MOU6" i="24"/>
  <c r="MOV6" i="24"/>
  <c r="MOW6" i="24"/>
  <c r="MOX6" i="24"/>
  <c r="MOY6" i="24"/>
  <c r="MOZ6" i="24"/>
  <c r="MPA6" i="24"/>
  <c r="MPB6" i="24"/>
  <c r="MPC6" i="24"/>
  <c r="MPD6" i="24"/>
  <c r="MPE6" i="24"/>
  <c r="MPF6" i="24"/>
  <c r="MPG6" i="24"/>
  <c r="MPH6" i="24"/>
  <c r="MPI6" i="24"/>
  <c r="MPJ6" i="24"/>
  <c r="MPK6" i="24"/>
  <c r="MPL6" i="24"/>
  <c r="MPM6" i="24"/>
  <c r="MPN6" i="24"/>
  <c r="MPO6" i="24"/>
  <c r="MPP6" i="24"/>
  <c r="MPQ6" i="24"/>
  <c r="MPR6" i="24"/>
  <c r="MPS6" i="24"/>
  <c r="MPT6" i="24"/>
  <c r="MPU6" i="24"/>
  <c r="MPV6" i="24"/>
  <c r="MPW6" i="24"/>
  <c r="MPX6" i="24"/>
  <c r="MPY6" i="24"/>
  <c r="MPZ6" i="24"/>
  <c r="MQA6" i="24"/>
  <c r="MQB6" i="24"/>
  <c r="MQC6" i="24"/>
  <c r="MQD6" i="24"/>
  <c r="MQE6" i="24"/>
  <c r="MQF6" i="24"/>
  <c r="MQG6" i="24"/>
  <c r="MQH6" i="24"/>
  <c r="MQI6" i="24"/>
  <c r="MQJ6" i="24"/>
  <c r="MQK6" i="24"/>
  <c r="MQL6" i="24"/>
  <c r="MQM6" i="24"/>
  <c r="MQN6" i="24"/>
  <c r="MQO6" i="24"/>
  <c r="MQP6" i="24"/>
  <c r="MQQ6" i="24"/>
  <c r="MQR6" i="24"/>
  <c r="MQS6" i="24"/>
  <c r="MQT6" i="24"/>
  <c r="MQU6" i="24"/>
  <c r="MQV6" i="24"/>
  <c r="MQW6" i="24"/>
  <c r="MQX6" i="24"/>
  <c r="MQY6" i="24"/>
  <c r="MQZ6" i="24"/>
  <c r="MRA6" i="24"/>
  <c r="MRB6" i="24"/>
  <c r="MRC6" i="24"/>
  <c r="MRD6" i="24"/>
  <c r="MRE6" i="24"/>
  <c r="MRF6" i="24"/>
  <c r="MRG6" i="24"/>
  <c r="MRH6" i="24"/>
  <c r="MRI6" i="24"/>
  <c r="MRJ6" i="24"/>
  <c r="MRK6" i="24"/>
  <c r="MRL6" i="24"/>
  <c r="MRM6" i="24"/>
  <c r="MRN6" i="24"/>
  <c r="MRO6" i="24"/>
  <c r="MRP6" i="24"/>
  <c r="MRQ6" i="24"/>
  <c r="MRR6" i="24"/>
  <c r="MRS6" i="24"/>
  <c r="MRT6" i="24"/>
  <c r="MRU6" i="24"/>
  <c r="MRV6" i="24"/>
  <c r="MRW6" i="24"/>
  <c r="MRX6" i="24"/>
  <c r="MRY6" i="24"/>
  <c r="MRZ6" i="24"/>
  <c r="MSA6" i="24"/>
  <c r="MSB6" i="24"/>
  <c r="MSC6" i="24"/>
  <c r="MSD6" i="24"/>
  <c r="MSE6" i="24"/>
  <c r="MSF6" i="24"/>
  <c r="MSG6" i="24"/>
  <c r="MSH6" i="24"/>
  <c r="MSI6" i="24"/>
  <c r="MSJ6" i="24"/>
  <c r="MSK6" i="24"/>
  <c r="MSL6" i="24"/>
  <c r="MSM6" i="24"/>
  <c r="MSN6" i="24"/>
  <c r="MSO6" i="24"/>
  <c r="MSP6" i="24"/>
  <c r="MSQ6" i="24"/>
  <c r="MSR6" i="24"/>
  <c r="MSS6" i="24"/>
  <c r="MST6" i="24"/>
  <c r="MSU6" i="24"/>
  <c r="MSV6" i="24"/>
  <c r="MSW6" i="24"/>
  <c r="MSX6" i="24"/>
  <c r="MSY6" i="24"/>
  <c r="MSZ6" i="24"/>
  <c r="MTA6" i="24"/>
  <c r="MTB6" i="24"/>
  <c r="MTC6" i="24"/>
  <c r="MTD6" i="24"/>
  <c r="MTE6" i="24"/>
  <c r="MTF6" i="24"/>
  <c r="MTG6" i="24"/>
  <c r="MTH6" i="24"/>
  <c r="MTI6" i="24"/>
  <c r="MTJ6" i="24"/>
  <c r="MTK6" i="24"/>
  <c r="MTL6" i="24"/>
  <c r="MTM6" i="24"/>
  <c r="MTN6" i="24"/>
  <c r="MTO6" i="24"/>
  <c r="MTP6" i="24"/>
  <c r="MTQ6" i="24"/>
  <c r="MTR6" i="24"/>
  <c r="MTS6" i="24"/>
  <c r="MTT6" i="24"/>
  <c r="MTU6" i="24"/>
  <c r="MTV6" i="24"/>
  <c r="MTW6" i="24"/>
  <c r="MTX6" i="24"/>
  <c r="MTY6" i="24"/>
  <c r="MTZ6" i="24"/>
  <c r="MUA6" i="24"/>
  <c r="MUB6" i="24"/>
  <c r="MUC6" i="24"/>
  <c r="MUD6" i="24"/>
  <c r="MUE6" i="24"/>
  <c r="MUF6" i="24"/>
  <c r="MUG6" i="24"/>
  <c r="MUH6" i="24"/>
  <c r="MUI6" i="24"/>
  <c r="MUJ6" i="24"/>
  <c r="MUK6" i="24"/>
  <c r="MUL6" i="24"/>
  <c r="MUM6" i="24"/>
  <c r="MUN6" i="24"/>
  <c r="MUO6" i="24"/>
  <c r="MUP6" i="24"/>
  <c r="MUQ6" i="24"/>
  <c r="MUR6" i="24"/>
  <c r="MUS6" i="24"/>
  <c r="MUT6" i="24"/>
  <c r="MUU6" i="24"/>
  <c r="MUV6" i="24"/>
  <c r="MUW6" i="24"/>
  <c r="MUX6" i="24"/>
  <c r="MUY6" i="24"/>
  <c r="MUZ6" i="24"/>
  <c r="MVA6" i="24"/>
  <c r="MVB6" i="24"/>
  <c r="MVC6" i="24"/>
  <c r="MVD6" i="24"/>
  <c r="MVE6" i="24"/>
  <c r="MVF6" i="24"/>
  <c r="MVG6" i="24"/>
  <c r="MVH6" i="24"/>
  <c r="MVI6" i="24"/>
  <c r="MVJ6" i="24"/>
  <c r="MVK6" i="24"/>
  <c r="MVL6" i="24"/>
  <c r="MVM6" i="24"/>
  <c r="MVN6" i="24"/>
  <c r="MVO6" i="24"/>
  <c r="MVP6" i="24"/>
  <c r="MVQ6" i="24"/>
  <c r="MVR6" i="24"/>
  <c r="MVS6" i="24"/>
  <c r="MVT6" i="24"/>
  <c r="MVU6" i="24"/>
  <c r="MVV6" i="24"/>
  <c r="MVW6" i="24"/>
  <c r="MVX6" i="24"/>
  <c r="MVY6" i="24"/>
  <c r="MVZ6" i="24"/>
  <c r="MWA6" i="24"/>
  <c r="MWB6" i="24"/>
  <c r="MWC6" i="24"/>
  <c r="MWD6" i="24"/>
  <c r="MWE6" i="24"/>
  <c r="MWF6" i="24"/>
  <c r="MWG6" i="24"/>
  <c r="MWH6" i="24"/>
  <c r="MWI6" i="24"/>
  <c r="MWJ6" i="24"/>
  <c r="MWK6" i="24"/>
  <c r="MWL6" i="24"/>
  <c r="MWM6" i="24"/>
  <c r="MWN6" i="24"/>
  <c r="MWO6" i="24"/>
  <c r="MWP6" i="24"/>
  <c r="MWQ6" i="24"/>
  <c r="MWR6" i="24"/>
  <c r="MWS6" i="24"/>
  <c r="MWT6" i="24"/>
  <c r="MWU6" i="24"/>
  <c r="MWV6" i="24"/>
  <c r="MWW6" i="24"/>
  <c r="MWX6" i="24"/>
  <c r="MWY6" i="24"/>
  <c r="MWZ6" i="24"/>
  <c r="MXA6" i="24"/>
  <c r="MXB6" i="24"/>
  <c r="MXC6" i="24"/>
  <c r="MXD6" i="24"/>
  <c r="MXE6" i="24"/>
  <c r="MXF6" i="24"/>
  <c r="MXG6" i="24"/>
  <c r="MXH6" i="24"/>
  <c r="MXI6" i="24"/>
  <c r="MXJ6" i="24"/>
  <c r="MXK6" i="24"/>
  <c r="MXL6" i="24"/>
  <c r="MXM6" i="24"/>
  <c r="MXN6" i="24"/>
  <c r="MXO6" i="24"/>
  <c r="MXP6" i="24"/>
  <c r="MXQ6" i="24"/>
  <c r="MXR6" i="24"/>
  <c r="MXS6" i="24"/>
  <c r="MXT6" i="24"/>
  <c r="MXU6" i="24"/>
  <c r="MXV6" i="24"/>
  <c r="MXW6" i="24"/>
  <c r="MXX6" i="24"/>
  <c r="MXY6" i="24"/>
  <c r="MXZ6" i="24"/>
  <c r="MYA6" i="24"/>
  <c r="MYB6" i="24"/>
  <c r="MYC6" i="24"/>
  <c r="MYD6" i="24"/>
  <c r="MYE6" i="24"/>
  <c r="MYF6" i="24"/>
  <c r="MYG6" i="24"/>
  <c r="MYH6" i="24"/>
  <c r="MYI6" i="24"/>
  <c r="MYJ6" i="24"/>
  <c r="MYK6" i="24"/>
  <c r="MYL6" i="24"/>
  <c r="MYM6" i="24"/>
  <c r="MYN6" i="24"/>
  <c r="MYO6" i="24"/>
  <c r="MYP6" i="24"/>
  <c r="MYQ6" i="24"/>
  <c r="MYR6" i="24"/>
  <c r="MYS6" i="24"/>
  <c r="MYT6" i="24"/>
  <c r="MYU6" i="24"/>
  <c r="MYV6" i="24"/>
  <c r="MYW6" i="24"/>
  <c r="MYX6" i="24"/>
  <c r="MYY6" i="24"/>
  <c r="MYZ6" i="24"/>
  <c r="MZA6" i="24"/>
  <c r="MZB6" i="24"/>
  <c r="MZC6" i="24"/>
  <c r="MZD6" i="24"/>
  <c r="MZE6" i="24"/>
  <c r="MZF6" i="24"/>
  <c r="MZG6" i="24"/>
  <c r="MZH6" i="24"/>
  <c r="MZI6" i="24"/>
  <c r="MZJ6" i="24"/>
  <c r="MZK6" i="24"/>
  <c r="MZL6" i="24"/>
  <c r="MZM6" i="24"/>
  <c r="MZN6" i="24"/>
  <c r="MZO6" i="24"/>
  <c r="MZP6" i="24"/>
  <c r="MZQ6" i="24"/>
  <c r="MZR6" i="24"/>
  <c r="MZS6" i="24"/>
  <c r="MZT6" i="24"/>
  <c r="MZU6" i="24"/>
  <c r="MZV6" i="24"/>
  <c r="MZW6" i="24"/>
  <c r="MZX6" i="24"/>
  <c r="MZY6" i="24"/>
  <c r="MZZ6" i="24"/>
  <c r="NAA6" i="24"/>
  <c r="NAB6" i="24"/>
  <c r="NAC6" i="24"/>
  <c r="NAD6" i="24"/>
  <c r="NAE6" i="24"/>
  <c r="NAF6" i="24"/>
  <c r="NAG6" i="24"/>
  <c r="NAH6" i="24"/>
  <c r="NAI6" i="24"/>
  <c r="NAJ6" i="24"/>
  <c r="NAK6" i="24"/>
  <c r="NAL6" i="24"/>
  <c r="NAM6" i="24"/>
  <c r="NAN6" i="24"/>
  <c r="NAO6" i="24"/>
  <c r="NAP6" i="24"/>
  <c r="NAQ6" i="24"/>
  <c r="NAR6" i="24"/>
  <c r="NAS6" i="24"/>
  <c r="NAT6" i="24"/>
  <c r="NAU6" i="24"/>
  <c r="NAV6" i="24"/>
  <c r="NAW6" i="24"/>
  <c r="NAX6" i="24"/>
  <c r="NAY6" i="24"/>
  <c r="NAZ6" i="24"/>
  <c r="NBA6" i="24"/>
  <c r="NBB6" i="24"/>
  <c r="NBC6" i="24"/>
  <c r="NBD6" i="24"/>
  <c r="NBE6" i="24"/>
  <c r="NBF6" i="24"/>
  <c r="NBG6" i="24"/>
  <c r="NBH6" i="24"/>
  <c r="NBI6" i="24"/>
  <c r="NBJ6" i="24"/>
  <c r="NBK6" i="24"/>
  <c r="NBL6" i="24"/>
  <c r="NBM6" i="24"/>
  <c r="NBN6" i="24"/>
  <c r="NBO6" i="24"/>
  <c r="NBP6" i="24"/>
  <c r="NBQ6" i="24"/>
  <c r="NBR6" i="24"/>
  <c r="NBS6" i="24"/>
  <c r="NBT6" i="24"/>
  <c r="NBU6" i="24"/>
  <c r="NBV6" i="24"/>
  <c r="NBW6" i="24"/>
  <c r="NBX6" i="24"/>
  <c r="NBY6" i="24"/>
  <c r="NBZ6" i="24"/>
  <c r="NCA6" i="24"/>
  <c r="NCB6" i="24"/>
  <c r="NCC6" i="24"/>
  <c r="NCD6" i="24"/>
  <c r="NCE6" i="24"/>
  <c r="NCF6" i="24"/>
  <c r="NCG6" i="24"/>
  <c r="NCH6" i="24"/>
  <c r="NCI6" i="24"/>
  <c r="NCJ6" i="24"/>
  <c r="NCK6" i="24"/>
  <c r="NCL6" i="24"/>
  <c r="NCM6" i="24"/>
  <c r="NCN6" i="24"/>
  <c r="NCO6" i="24"/>
  <c r="NCP6" i="24"/>
  <c r="NCQ6" i="24"/>
  <c r="NCR6" i="24"/>
  <c r="NCS6" i="24"/>
  <c r="NCT6" i="24"/>
  <c r="NCU6" i="24"/>
  <c r="NCV6" i="24"/>
  <c r="NCW6" i="24"/>
  <c r="NCX6" i="24"/>
  <c r="NCY6" i="24"/>
  <c r="NCZ6" i="24"/>
  <c r="NDA6" i="24"/>
  <c r="NDB6" i="24"/>
  <c r="NDC6" i="24"/>
  <c r="NDD6" i="24"/>
  <c r="NDE6" i="24"/>
  <c r="NDF6" i="24"/>
  <c r="NDG6" i="24"/>
  <c r="NDH6" i="24"/>
  <c r="NDI6" i="24"/>
  <c r="NDJ6" i="24"/>
  <c r="NDK6" i="24"/>
  <c r="NDL6" i="24"/>
  <c r="NDM6" i="24"/>
  <c r="NDN6" i="24"/>
  <c r="NDO6" i="24"/>
  <c r="NDP6" i="24"/>
  <c r="NDQ6" i="24"/>
  <c r="NDR6" i="24"/>
  <c r="NDS6" i="24"/>
  <c r="NDT6" i="24"/>
  <c r="NDU6" i="24"/>
  <c r="NDV6" i="24"/>
  <c r="NDW6" i="24"/>
  <c r="NDX6" i="24"/>
  <c r="NDY6" i="24"/>
  <c r="NDZ6" i="24"/>
  <c r="NEA6" i="24"/>
  <c r="NEB6" i="24"/>
  <c r="NEC6" i="24"/>
  <c r="NED6" i="24"/>
  <c r="NEE6" i="24"/>
  <c r="NEF6" i="24"/>
  <c r="NEG6" i="24"/>
  <c r="NEH6" i="24"/>
  <c r="NEI6" i="24"/>
  <c r="NEJ6" i="24"/>
  <c r="NEK6" i="24"/>
  <c r="NEL6" i="24"/>
  <c r="NEM6" i="24"/>
  <c r="NEN6" i="24"/>
  <c r="NEO6" i="24"/>
  <c r="NEP6" i="24"/>
  <c r="NEQ6" i="24"/>
  <c r="NER6" i="24"/>
  <c r="NES6" i="24"/>
  <c r="NET6" i="24"/>
  <c r="NEU6" i="24"/>
  <c r="NEV6" i="24"/>
  <c r="NEW6" i="24"/>
  <c r="NEX6" i="24"/>
  <c r="NEY6" i="24"/>
  <c r="NEZ6" i="24"/>
  <c r="NFA6" i="24"/>
  <c r="NFB6" i="24"/>
  <c r="NFC6" i="24"/>
  <c r="NFD6" i="24"/>
  <c r="NFE6" i="24"/>
  <c r="NFF6" i="24"/>
  <c r="NFG6" i="24"/>
  <c r="NFH6" i="24"/>
  <c r="NFI6" i="24"/>
  <c r="NFJ6" i="24"/>
  <c r="NFK6" i="24"/>
  <c r="NFL6" i="24"/>
  <c r="NFM6" i="24"/>
  <c r="NFN6" i="24"/>
  <c r="NFO6" i="24"/>
  <c r="NFP6" i="24"/>
  <c r="NFQ6" i="24"/>
  <c r="NFR6" i="24"/>
  <c r="NFS6" i="24"/>
  <c r="NFT6" i="24"/>
  <c r="NFU6" i="24"/>
  <c r="NFV6" i="24"/>
  <c r="NFW6" i="24"/>
  <c r="NFX6" i="24"/>
  <c r="NFY6" i="24"/>
  <c r="NFZ6" i="24"/>
  <c r="NGA6" i="24"/>
  <c r="NGB6" i="24"/>
  <c r="NGC6" i="24"/>
  <c r="NGD6" i="24"/>
  <c r="NGE6" i="24"/>
  <c r="NGF6" i="24"/>
  <c r="NGG6" i="24"/>
  <c r="NGH6" i="24"/>
  <c r="NGI6" i="24"/>
  <c r="NGJ6" i="24"/>
  <c r="NGK6" i="24"/>
  <c r="NGL6" i="24"/>
  <c r="NGM6" i="24"/>
  <c r="NGN6" i="24"/>
  <c r="NGO6" i="24"/>
  <c r="NGP6" i="24"/>
  <c r="NGQ6" i="24"/>
  <c r="NGR6" i="24"/>
  <c r="NGS6" i="24"/>
  <c r="NGT6" i="24"/>
  <c r="NGU6" i="24"/>
  <c r="NGV6" i="24"/>
  <c r="NGW6" i="24"/>
  <c r="NGX6" i="24"/>
  <c r="NGY6" i="24"/>
  <c r="NGZ6" i="24"/>
  <c r="NHA6" i="24"/>
  <c r="NHB6" i="24"/>
  <c r="NHC6" i="24"/>
  <c r="NHD6" i="24"/>
  <c r="NHE6" i="24"/>
  <c r="NHF6" i="24"/>
  <c r="NHG6" i="24"/>
  <c r="NHH6" i="24"/>
  <c r="NHI6" i="24"/>
  <c r="NHJ6" i="24"/>
  <c r="NHK6" i="24"/>
  <c r="NHL6" i="24"/>
  <c r="NHM6" i="24"/>
  <c r="NHN6" i="24"/>
  <c r="NHO6" i="24"/>
  <c r="NHP6" i="24"/>
  <c r="NHQ6" i="24"/>
  <c r="NHR6" i="24"/>
  <c r="NHS6" i="24"/>
  <c r="NHT6" i="24"/>
  <c r="NHU6" i="24"/>
  <c r="NHV6" i="24"/>
  <c r="NHW6" i="24"/>
  <c r="NHX6" i="24"/>
  <c r="NHY6" i="24"/>
  <c r="NHZ6" i="24"/>
  <c r="NIA6" i="24"/>
  <c r="NIB6" i="24"/>
  <c r="NIC6" i="24"/>
  <c r="NID6" i="24"/>
  <c r="NIE6" i="24"/>
  <c r="NIF6" i="24"/>
  <c r="NIG6" i="24"/>
  <c r="NIH6" i="24"/>
  <c r="NII6" i="24"/>
  <c r="NIJ6" i="24"/>
  <c r="NIK6" i="24"/>
  <c r="NIL6" i="24"/>
  <c r="NIM6" i="24"/>
  <c r="NIN6" i="24"/>
  <c r="NIO6" i="24"/>
  <c r="NIP6" i="24"/>
  <c r="NIQ6" i="24"/>
  <c r="NIR6" i="24"/>
  <c r="NIS6" i="24"/>
  <c r="NIT6" i="24"/>
  <c r="NIU6" i="24"/>
  <c r="NIV6" i="24"/>
  <c r="NIW6" i="24"/>
  <c r="NIX6" i="24"/>
  <c r="NIY6" i="24"/>
  <c r="NIZ6" i="24"/>
  <c r="NJA6" i="24"/>
  <c r="NJB6" i="24"/>
  <c r="NJC6" i="24"/>
  <c r="NJD6" i="24"/>
  <c r="NJE6" i="24"/>
  <c r="NJF6" i="24"/>
  <c r="NJG6" i="24"/>
  <c r="NJH6" i="24"/>
  <c r="NJI6" i="24"/>
  <c r="NJJ6" i="24"/>
  <c r="NJK6" i="24"/>
  <c r="NJL6" i="24"/>
  <c r="NJM6" i="24"/>
  <c r="NJN6" i="24"/>
  <c r="NJO6" i="24"/>
  <c r="NJP6" i="24"/>
  <c r="NJQ6" i="24"/>
  <c r="NJR6" i="24"/>
  <c r="NJS6" i="24"/>
  <c r="NJT6" i="24"/>
  <c r="NJU6" i="24"/>
  <c r="NJV6" i="24"/>
  <c r="NJW6" i="24"/>
  <c r="NJX6" i="24"/>
  <c r="NJY6" i="24"/>
  <c r="NJZ6" i="24"/>
  <c r="NKA6" i="24"/>
  <c r="NKB6" i="24"/>
  <c r="NKC6" i="24"/>
  <c r="NKD6" i="24"/>
  <c r="NKE6" i="24"/>
  <c r="NKF6" i="24"/>
  <c r="NKG6" i="24"/>
  <c r="NKH6" i="24"/>
  <c r="NKI6" i="24"/>
  <c r="NKJ6" i="24"/>
  <c r="NKK6" i="24"/>
  <c r="NKL6" i="24"/>
  <c r="NKM6" i="24"/>
  <c r="NKN6" i="24"/>
  <c r="NKO6" i="24"/>
  <c r="NKP6" i="24"/>
  <c r="NKQ6" i="24"/>
  <c r="NKR6" i="24"/>
  <c r="NKS6" i="24"/>
  <c r="NKT6" i="24"/>
  <c r="NKU6" i="24"/>
  <c r="NKV6" i="24"/>
  <c r="NKW6" i="24"/>
  <c r="NKX6" i="24"/>
  <c r="NKY6" i="24"/>
  <c r="NKZ6" i="24"/>
  <c r="NLA6" i="24"/>
  <c r="NLB6" i="24"/>
  <c r="NLC6" i="24"/>
  <c r="NLD6" i="24"/>
  <c r="NLE6" i="24"/>
  <c r="NLF6" i="24"/>
  <c r="NLG6" i="24"/>
  <c r="NLH6" i="24"/>
  <c r="NLI6" i="24"/>
  <c r="NLJ6" i="24"/>
  <c r="NLK6" i="24"/>
  <c r="NLL6" i="24"/>
  <c r="NLM6" i="24"/>
  <c r="NLN6" i="24"/>
  <c r="NLO6" i="24"/>
  <c r="NLP6" i="24"/>
  <c r="NLQ6" i="24"/>
  <c r="NLR6" i="24"/>
  <c r="NLS6" i="24"/>
  <c r="NLT6" i="24"/>
  <c r="NLU6" i="24"/>
  <c r="NLV6" i="24"/>
  <c r="NLW6" i="24"/>
  <c r="NLX6" i="24"/>
  <c r="NLY6" i="24"/>
  <c r="NLZ6" i="24"/>
  <c r="NMA6" i="24"/>
  <c r="NMB6" i="24"/>
  <c r="NMC6" i="24"/>
  <c r="NMD6" i="24"/>
  <c r="NME6" i="24"/>
  <c r="NMF6" i="24"/>
  <c r="NMG6" i="24"/>
  <c r="NMH6" i="24"/>
  <c r="NMI6" i="24"/>
  <c r="NMJ6" i="24"/>
  <c r="NMK6" i="24"/>
  <c r="NML6" i="24"/>
  <c r="NMM6" i="24"/>
  <c r="NMN6" i="24"/>
  <c r="NMO6" i="24"/>
  <c r="NMP6" i="24"/>
  <c r="NMQ6" i="24"/>
  <c r="NMR6" i="24"/>
  <c r="NMS6" i="24"/>
  <c r="NMT6" i="24"/>
  <c r="NMU6" i="24"/>
  <c r="NMV6" i="24"/>
  <c r="NMW6" i="24"/>
  <c r="NMX6" i="24"/>
  <c r="NMY6" i="24"/>
  <c r="NMZ6" i="24"/>
  <c r="NNA6" i="24"/>
  <c r="NNB6" i="24"/>
  <c r="NNC6" i="24"/>
  <c r="NND6" i="24"/>
  <c r="NNE6" i="24"/>
  <c r="NNF6" i="24"/>
  <c r="NNG6" i="24"/>
  <c r="NNH6" i="24"/>
  <c r="NNI6" i="24"/>
  <c r="NNJ6" i="24"/>
  <c r="NNK6" i="24"/>
  <c r="NNL6" i="24"/>
  <c r="NNM6" i="24"/>
  <c r="NNN6" i="24"/>
  <c r="NNO6" i="24"/>
  <c r="NNP6" i="24"/>
  <c r="NNQ6" i="24"/>
  <c r="NNR6" i="24"/>
  <c r="NNS6" i="24"/>
  <c r="NNT6" i="24"/>
  <c r="NNU6" i="24"/>
  <c r="NNV6" i="24"/>
  <c r="NNW6" i="24"/>
  <c r="NNX6" i="24"/>
  <c r="NNY6" i="24"/>
  <c r="NNZ6" i="24"/>
  <c r="NOA6" i="24"/>
  <c r="NOB6" i="24"/>
  <c r="NOC6" i="24"/>
  <c r="NOD6" i="24"/>
  <c r="NOE6" i="24"/>
  <c r="NOF6" i="24"/>
  <c r="NOG6" i="24"/>
  <c r="NOH6" i="24"/>
  <c r="NOI6" i="24"/>
  <c r="NOJ6" i="24"/>
  <c r="NOK6" i="24"/>
  <c r="NOL6" i="24"/>
  <c r="NOM6" i="24"/>
  <c r="NON6" i="24"/>
  <c r="NOO6" i="24"/>
  <c r="NOP6" i="24"/>
  <c r="NOQ6" i="24"/>
  <c r="NOR6" i="24"/>
  <c r="NOS6" i="24"/>
  <c r="NOT6" i="24"/>
  <c r="NOU6" i="24"/>
  <c r="NOV6" i="24"/>
  <c r="NOW6" i="24"/>
  <c r="NOX6" i="24"/>
  <c r="NOY6" i="24"/>
  <c r="NOZ6" i="24"/>
  <c r="NPA6" i="24"/>
  <c r="NPB6" i="24"/>
  <c r="NPC6" i="24"/>
  <c r="NPD6" i="24"/>
  <c r="NPE6" i="24"/>
  <c r="NPF6" i="24"/>
  <c r="NPG6" i="24"/>
  <c r="NPH6" i="24"/>
  <c r="NPI6" i="24"/>
  <c r="NPJ6" i="24"/>
  <c r="NPK6" i="24"/>
  <c r="NPL6" i="24"/>
  <c r="NPM6" i="24"/>
  <c r="NPN6" i="24"/>
  <c r="NPO6" i="24"/>
  <c r="NPP6" i="24"/>
  <c r="NPQ6" i="24"/>
  <c r="NPR6" i="24"/>
  <c r="NPS6" i="24"/>
  <c r="NPT6" i="24"/>
  <c r="NPU6" i="24"/>
  <c r="NPV6" i="24"/>
  <c r="NPW6" i="24"/>
  <c r="NPX6" i="24"/>
  <c r="NPY6" i="24"/>
  <c r="NPZ6" i="24"/>
  <c r="NQA6" i="24"/>
  <c r="NQB6" i="24"/>
  <c r="NQC6" i="24"/>
  <c r="NQD6" i="24"/>
  <c r="NQE6" i="24"/>
  <c r="NQF6" i="24"/>
  <c r="NQG6" i="24"/>
  <c r="NQH6" i="24"/>
  <c r="NQI6" i="24"/>
  <c r="NQJ6" i="24"/>
  <c r="NQK6" i="24"/>
  <c r="NQL6" i="24"/>
  <c r="NQM6" i="24"/>
  <c r="NQN6" i="24"/>
  <c r="NQO6" i="24"/>
  <c r="NQP6" i="24"/>
  <c r="NQQ6" i="24"/>
  <c r="NQR6" i="24"/>
  <c r="NQS6" i="24"/>
  <c r="NQT6" i="24"/>
  <c r="NQU6" i="24"/>
  <c r="NQV6" i="24"/>
  <c r="NQW6" i="24"/>
  <c r="NQX6" i="24"/>
  <c r="NQY6" i="24"/>
  <c r="NQZ6" i="24"/>
  <c r="NRA6" i="24"/>
  <c r="NRB6" i="24"/>
  <c r="NRC6" i="24"/>
  <c r="NRD6" i="24"/>
  <c r="NRE6" i="24"/>
  <c r="NRF6" i="24"/>
  <c r="NRG6" i="24"/>
  <c r="NRH6" i="24"/>
  <c r="NRI6" i="24"/>
  <c r="NRJ6" i="24"/>
  <c r="NRK6" i="24"/>
  <c r="NRL6" i="24"/>
  <c r="NRM6" i="24"/>
  <c r="NRN6" i="24"/>
  <c r="NRO6" i="24"/>
  <c r="NRP6" i="24"/>
  <c r="NRQ6" i="24"/>
  <c r="NRR6" i="24"/>
  <c r="NRS6" i="24"/>
  <c r="NRT6" i="24"/>
  <c r="NRU6" i="24"/>
  <c r="NRV6" i="24"/>
  <c r="NRW6" i="24"/>
  <c r="NRX6" i="24"/>
  <c r="NRY6" i="24"/>
  <c r="NRZ6" i="24"/>
  <c r="NSA6" i="24"/>
  <c r="NSB6" i="24"/>
  <c r="NSC6" i="24"/>
  <c r="NSD6" i="24"/>
  <c r="NSE6" i="24"/>
  <c r="NSF6" i="24"/>
  <c r="NSG6" i="24"/>
  <c r="NSH6" i="24"/>
  <c r="NSI6" i="24"/>
  <c r="NSJ6" i="24"/>
  <c r="NSK6" i="24"/>
  <c r="NSL6" i="24"/>
  <c r="NSM6" i="24"/>
  <c r="NSN6" i="24"/>
  <c r="NSO6" i="24"/>
  <c r="NSP6" i="24"/>
  <c r="NSQ6" i="24"/>
  <c r="NSR6" i="24"/>
  <c r="NSS6" i="24"/>
  <c r="NST6" i="24"/>
  <c r="NSU6" i="24"/>
  <c r="NSV6" i="24"/>
  <c r="NSW6" i="24"/>
  <c r="NSX6" i="24"/>
  <c r="NSY6" i="24"/>
  <c r="NSZ6" i="24"/>
  <c r="NTA6" i="24"/>
  <c r="NTB6" i="24"/>
  <c r="NTC6" i="24"/>
  <c r="NTD6" i="24"/>
  <c r="NTE6" i="24"/>
  <c r="NTF6" i="24"/>
  <c r="NTG6" i="24"/>
  <c r="NTH6" i="24"/>
  <c r="NTI6" i="24"/>
  <c r="NTJ6" i="24"/>
  <c r="NTK6" i="24"/>
  <c r="NTL6" i="24"/>
  <c r="NTM6" i="24"/>
  <c r="NTN6" i="24"/>
  <c r="NTO6" i="24"/>
  <c r="NTP6" i="24"/>
  <c r="NTQ6" i="24"/>
  <c r="NTR6" i="24"/>
  <c r="NTS6" i="24"/>
  <c r="NTT6" i="24"/>
  <c r="NTU6" i="24"/>
  <c r="NTV6" i="24"/>
  <c r="NTW6" i="24"/>
  <c r="NTX6" i="24"/>
  <c r="NTY6" i="24"/>
  <c r="NTZ6" i="24"/>
  <c r="NUA6" i="24"/>
  <c r="NUB6" i="24"/>
  <c r="NUC6" i="24"/>
  <c r="NUD6" i="24"/>
  <c r="NUE6" i="24"/>
  <c r="NUF6" i="24"/>
  <c r="NUG6" i="24"/>
  <c r="NUH6" i="24"/>
  <c r="NUI6" i="24"/>
  <c r="NUJ6" i="24"/>
  <c r="NUK6" i="24"/>
  <c r="NUL6" i="24"/>
  <c r="NUM6" i="24"/>
  <c r="NUN6" i="24"/>
  <c r="NUO6" i="24"/>
  <c r="NUP6" i="24"/>
  <c r="NUQ6" i="24"/>
  <c r="NUR6" i="24"/>
  <c r="NUS6" i="24"/>
  <c r="NUT6" i="24"/>
  <c r="NUU6" i="24"/>
  <c r="NUV6" i="24"/>
  <c r="NUW6" i="24"/>
  <c r="NUX6" i="24"/>
  <c r="NUY6" i="24"/>
  <c r="NUZ6" i="24"/>
  <c r="NVA6" i="24"/>
  <c r="NVB6" i="24"/>
  <c r="NVC6" i="24"/>
  <c r="NVD6" i="24"/>
  <c r="NVE6" i="24"/>
  <c r="NVF6" i="24"/>
  <c r="NVG6" i="24"/>
  <c r="NVH6" i="24"/>
  <c r="NVI6" i="24"/>
  <c r="NVJ6" i="24"/>
  <c r="NVK6" i="24"/>
  <c r="NVL6" i="24"/>
  <c r="NVM6" i="24"/>
  <c r="NVN6" i="24"/>
  <c r="NVO6" i="24"/>
  <c r="NVP6" i="24"/>
  <c r="NVQ6" i="24"/>
  <c r="NVR6" i="24"/>
  <c r="NVS6" i="24"/>
  <c r="NVT6" i="24"/>
  <c r="NVU6" i="24"/>
  <c r="NVV6" i="24"/>
  <c r="NVW6" i="24"/>
  <c r="NVX6" i="24"/>
  <c r="NVY6" i="24"/>
  <c r="NVZ6" i="24"/>
  <c r="NWA6" i="24"/>
  <c r="NWB6" i="24"/>
  <c r="NWC6" i="24"/>
  <c r="NWD6" i="24"/>
  <c r="NWE6" i="24"/>
  <c r="NWF6" i="24"/>
  <c r="NWG6" i="24"/>
  <c r="NWH6" i="24"/>
  <c r="NWI6" i="24"/>
  <c r="NWJ6" i="24"/>
  <c r="NWK6" i="24"/>
  <c r="NWL6" i="24"/>
  <c r="NWM6" i="24"/>
  <c r="NWN6" i="24"/>
  <c r="NWO6" i="24"/>
  <c r="NWP6" i="24"/>
  <c r="NWQ6" i="24"/>
  <c r="NWR6" i="24"/>
  <c r="NWS6" i="24"/>
  <c r="NWT6" i="24"/>
  <c r="NWU6" i="24"/>
  <c r="NWV6" i="24"/>
  <c r="NWW6" i="24"/>
  <c r="NWX6" i="24"/>
  <c r="NWY6" i="24"/>
  <c r="NWZ6" i="24"/>
  <c r="NXA6" i="24"/>
  <c r="NXB6" i="24"/>
  <c r="NXC6" i="24"/>
  <c r="NXD6" i="24"/>
  <c r="NXE6" i="24"/>
  <c r="NXF6" i="24"/>
  <c r="NXG6" i="24"/>
  <c r="NXH6" i="24"/>
  <c r="NXI6" i="24"/>
  <c r="NXJ6" i="24"/>
  <c r="NXK6" i="24"/>
  <c r="NXL6" i="24"/>
  <c r="NXM6" i="24"/>
  <c r="NXN6" i="24"/>
  <c r="NXO6" i="24"/>
  <c r="NXP6" i="24"/>
  <c r="NXQ6" i="24"/>
  <c r="NXR6" i="24"/>
  <c r="NXS6" i="24"/>
  <c r="NXT6" i="24"/>
  <c r="NXU6" i="24"/>
  <c r="NXV6" i="24"/>
  <c r="NXW6" i="24"/>
  <c r="NXX6" i="24"/>
  <c r="NXY6" i="24"/>
  <c r="NXZ6" i="24"/>
  <c r="NYA6" i="24"/>
  <c r="NYB6" i="24"/>
  <c r="NYC6" i="24"/>
  <c r="NYD6" i="24"/>
  <c r="NYE6" i="24"/>
  <c r="NYF6" i="24"/>
  <c r="NYG6" i="24"/>
  <c r="NYH6" i="24"/>
  <c r="NYI6" i="24"/>
  <c r="NYJ6" i="24"/>
  <c r="NYK6" i="24"/>
  <c r="NYL6" i="24"/>
  <c r="NYM6" i="24"/>
  <c r="NYN6" i="24"/>
  <c r="NYO6" i="24"/>
  <c r="NYP6" i="24"/>
  <c r="NYQ6" i="24"/>
  <c r="NYR6" i="24"/>
  <c r="NYS6" i="24"/>
  <c r="NYT6" i="24"/>
  <c r="NYU6" i="24"/>
  <c r="NYV6" i="24"/>
  <c r="NYW6" i="24"/>
  <c r="NYX6" i="24"/>
  <c r="NYY6" i="24"/>
  <c r="NYZ6" i="24"/>
  <c r="NZA6" i="24"/>
  <c r="NZB6" i="24"/>
  <c r="NZC6" i="24"/>
  <c r="NZD6" i="24"/>
  <c r="NZE6" i="24"/>
  <c r="NZF6" i="24"/>
  <c r="NZG6" i="24"/>
  <c r="NZH6" i="24"/>
  <c r="NZI6" i="24"/>
  <c r="NZJ6" i="24"/>
  <c r="NZK6" i="24"/>
  <c r="NZL6" i="24"/>
  <c r="NZM6" i="24"/>
  <c r="NZN6" i="24"/>
  <c r="NZO6" i="24"/>
  <c r="NZP6" i="24"/>
  <c r="NZQ6" i="24"/>
  <c r="NZR6" i="24"/>
  <c r="NZS6" i="24"/>
  <c r="NZT6" i="24"/>
  <c r="NZU6" i="24"/>
  <c r="NZV6" i="24"/>
  <c r="NZW6" i="24"/>
  <c r="NZX6" i="24"/>
  <c r="NZY6" i="24"/>
  <c r="NZZ6" i="24"/>
  <c r="OAA6" i="24"/>
  <c r="OAB6" i="24"/>
  <c r="OAC6" i="24"/>
  <c r="OAD6" i="24"/>
  <c r="OAE6" i="24"/>
  <c r="OAF6" i="24"/>
  <c r="OAG6" i="24"/>
  <c r="OAH6" i="24"/>
  <c r="OAI6" i="24"/>
  <c r="OAJ6" i="24"/>
  <c r="OAK6" i="24"/>
  <c r="OAL6" i="24"/>
  <c r="OAM6" i="24"/>
  <c r="OAN6" i="24"/>
  <c r="OAO6" i="24"/>
  <c r="OAP6" i="24"/>
  <c r="OAQ6" i="24"/>
  <c r="OAR6" i="24"/>
  <c r="OAS6" i="24"/>
  <c r="OAT6" i="24"/>
  <c r="OAU6" i="24"/>
  <c r="OAV6" i="24"/>
  <c r="OAW6" i="24"/>
  <c r="OAX6" i="24"/>
  <c r="OAY6" i="24"/>
  <c r="OAZ6" i="24"/>
  <c r="OBA6" i="24"/>
  <c r="OBB6" i="24"/>
  <c r="OBC6" i="24"/>
  <c r="OBD6" i="24"/>
  <c r="OBE6" i="24"/>
  <c r="OBF6" i="24"/>
  <c r="OBG6" i="24"/>
  <c r="OBH6" i="24"/>
  <c r="OBI6" i="24"/>
  <c r="OBJ6" i="24"/>
  <c r="OBK6" i="24"/>
  <c r="OBL6" i="24"/>
  <c r="OBM6" i="24"/>
  <c r="OBN6" i="24"/>
  <c r="OBO6" i="24"/>
  <c r="OBP6" i="24"/>
  <c r="OBQ6" i="24"/>
  <c r="OBR6" i="24"/>
  <c r="OBS6" i="24"/>
  <c r="OBT6" i="24"/>
  <c r="OBU6" i="24"/>
  <c r="OBV6" i="24"/>
  <c r="OBW6" i="24"/>
  <c r="OBX6" i="24"/>
  <c r="OBY6" i="24"/>
  <c r="OBZ6" i="24"/>
  <c r="OCA6" i="24"/>
  <c r="OCB6" i="24"/>
  <c r="OCC6" i="24"/>
  <c r="OCD6" i="24"/>
  <c r="OCE6" i="24"/>
  <c r="OCF6" i="24"/>
  <c r="OCG6" i="24"/>
  <c r="OCH6" i="24"/>
  <c r="OCI6" i="24"/>
  <c r="OCJ6" i="24"/>
  <c r="OCK6" i="24"/>
  <c r="OCL6" i="24"/>
  <c r="OCM6" i="24"/>
  <c r="OCN6" i="24"/>
  <c r="OCO6" i="24"/>
  <c r="OCP6" i="24"/>
  <c r="OCQ6" i="24"/>
  <c r="OCR6" i="24"/>
  <c r="OCS6" i="24"/>
  <c r="OCT6" i="24"/>
  <c r="OCU6" i="24"/>
  <c r="OCV6" i="24"/>
  <c r="OCW6" i="24"/>
  <c r="OCX6" i="24"/>
  <c r="OCY6" i="24"/>
  <c r="OCZ6" i="24"/>
  <c r="ODA6" i="24"/>
  <c r="ODB6" i="24"/>
  <c r="ODC6" i="24"/>
  <c r="ODD6" i="24"/>
  <c r="ODE6" i="24"/>
  <c r="ODF6" i="24"/>
  <c r="ODG6" i="24"/>
  <c r="ODH6" i="24"/>
  <c r="ODI6" i="24"/>
  <c r="ODJ6" i="24"/>
  <c r="ODK6" i="24"/>
  <c r="ODL6" i="24"/>
  <c r="ODM6" i="24"/>
  <c r="ODN6" i="24"/>
  <c r="ODO6" i="24"/>
  <c r="ODP6" i="24"/>
  <c r="ODQ6" i="24"/>
  <c r="ODR6" i="24"/>
  <c r="ODS6" i="24"/>
  <c r="ODT6" i="24"/>
  <c r="ODU6" i="24"/>
  <c r="ODV6" i="24"/>
  <c r="ODW6" i="24"/>
  <c r="ODX6" i="24"/>
  <c r="ODY6" i="24"/>
  <c r="ODZ6" i="24"/>
  <c r="OEA6" i="24"/>
  <c r="OEB6" i="24"/>
  <c r="OEC6" i="24"/>
  <c r="OED6" i="24"/>
  <c r="OEE6" i="24"/>
  <c r="OEF6" i="24"/>
  <c r="OEG6" i="24"/>
  <c r="OEH6" i="24"/>
  <c r="OEI6" i="24"/>
  <c r="OEJ6" i="24"/>
  <c r="OEK6" i="24"/>
  <c r="OEL6" i="24"/>
  <c r="OEM6" i="24"/>
  <c r="OEN6" i="24"/>
  <c r="OEO6" i="24"/>
  <c r="OEP6" i="24"/>
  <c r="OEQ6" i="24"/>
  <c r="OER6" i="24"/>
  <c r="OES6" i="24"/>
  <c r="OET6" i="24"/>
  <c r="OEU6" i="24"/>
  <c r="OEV6" i="24"/>
  <c r="OEW6" i="24"/>
  <c r="OEX6" i="24"/>
  <c r="OEY6" i="24"/>
  <c r="OEZ6" i="24"/>
  <c r="OFA6" i="24"/>
  <c r="OFB6" i="24"/>
  <c r="OFC6" i="24"/>
  <c r="OFD6" i="24"/>
  <c r="OFE6" i="24"/>
  <c r="OFF6" i="24"/>
  <c r="OFG6" i="24"/>
  <c r="OFH6" i="24"/>
  <c r="OFI6" i="24"/>
  <c r="OFJ6" i="24"/>
  <c r="OFK6" i="24"/>
  <c r="OFL6" i="24"/>
  <c r="OFM6" i="24"/>
  <c r="OFN6" i="24"/>
  <c r="OFO6" i="24"/>
  <c r="OFP6" i="24"/>
  <c r="OFQ6" i="24"/>
  <c r="OFR6" i="24"/>
  <c r="OFS6" i="24"/>
  <c r="OFT6" i="24"/>
  <c r="OFU6" i="24"/>
  <c r="OFV6" i="24"/>
  <c r="OFW6" i="24"/>
  <c r="OFX6" i="24"/>
  <c r="OFY6" i="24"/>
  <c r="OFZ6" i="24"/>
  <c r="OGA6" i="24"/>
  <c r="OGB6" i="24"/>
  <c r="OGC6" i="24"/>
  <c r="OGD6" i="24"/>
  <c r="OGE6" i="24"/>
  <c r="OGF6" i="24"/>
  <c r="OGG6" i="24"/>
  <c r="OGH6" i="24"/>
  <c r="OGI6" i="24"/>
  <c r="OGJ6" i="24"/>
  <c r="OGK6" i="24"/>
  <c r="OGL6" i="24"/>
  <c r="OGM6" i="24"/>
  <c r="OGN6" i="24"/>
  <c r="OGO6" i="24"/>
  <c r="OGP6" i="24"/>
  <c r="OGQ6" i="24"/>
  <c r="OGR6" i="24"/>
  <c r="OGS6" i="24"/>
  <c r="OGT6" i="24"/>
  <c r="OGU6" i="24"/>
  <c r="OGV6" i="24"/>
  <c r="OGW6" i="24"/>
  <c r="OGX6" i="24"/>
  <c r="OGY6" i="24"/>
  <c r="OGZ6" i="24"/>
  <c r="OHA6" i="24"/>
  <c r="OHB6" i="24"/>
  <c r="OHC6" i="24"/>
  <c r="OHD6" i="24"/>
  <c r="OHE6" i="24"/>
  <c r="OHF6" i="24"/>
  <c r="OHG6" i="24"/>
  <c r="OHH6" i="24"/>
  <c r="OHI6" i="24"/>
  <c r="OHJ6" i="24"/>
  <c r="OHK6" i="24"/>
  <c r="OHL6" i="24"/>
  <c r="OHM6" i="24"/>
  <c r="OHN6" i="24"/>
  <c r="OHO6" i="24"/>
  <c r="OHP6" i="24"/>
  <c r="OHQ6" i="24"/>
  <c r="OHR6" i="24"/>
  <c r="OHS6" i="24"/>
  <c r="OHT6" i="24"/>
  <c r="OHU6" i="24"/>
  <c r="OHV6" i="24"/>
  <c r="OHW6" i="24"/>
  <c r="OHX6" i="24"/>
  <c r="OHY6" i="24"/>
  <c r="OHZ6" i="24"/>
  <c r="OIA6" i="24"/>
  <c r="OIB6" i="24"/>
  <c r="OIC6" i="24"/>
  <c r="OID6" i="24"/>
  <c r="OIE6" i="24"/>
  <c r="OIF6" i="24"/>
  <c r="OIG6" i="24"/>
  <c r="OIH6" i="24"/>
  <c r="OII6" i="24"/>
  <c r="OIJ6" i="24"/>
  <c r="OIK6" i="24"/>
  <c r="OIL6" i="24"/>
  <c r="OIM6" i="24"/>
  <c r="OIN6" i="24"/>
  <c r="OIO6" i="24"/>
  <c r="OIP6" i="24"/>
  <c r="OIQ6" i="24"/>
  <c r="OIR6" i="24"/>
  <c r="OIS6" i="24"/>
  <c r="OIT6" i="24"/>
  <c r="OIU6" i="24"/>
  <c r="OIV6" i="24"/>
  <c r="OIW6" i="24"/>
  <c r="OIX6" i="24"/>
  <c r="OIY6" i="24"/>
  <c r="OIZ6" i="24"/>
  <c r="OJA6" i="24"/>
  <c r="OJB6" i="24"/>
  <c r="OJC6" i="24"/>
  <c r="OJD6" i="24"/>
  <c r="OJE6" i="24"/>
  <c r="OJF6" i="24"/>
  <c r="OJG6" i="24"/>
  <c r="OJH6" i="24"/>
  <c r="OJI6" i="24"/>
  <c r="OJJ6" i="24"/>
  <c r="OJK6" i="24"/>
  <c r="OJL6" i="24"/>
  <c r="OJM6" i="24"/>
  <c r="OJN6" i="24"/>
  <c r="OJO6" i="24"/>
  <c r="OJP6" i="24"/>
  <c r="OJQ6" i="24"/>
  <c r="OJR6" i="24"/>
  <c r="OJS6" i="24"/>
  <c r="OJT6" i="24"/>
  <c r="OJU6" i="24"/>
  <c r="OJV6" i="24"/>
  <c r="OJW6" i="24"/>
  <c r="OJX6" i="24"/>
  <c r="OJY6" i="24"/>
  <c r="OJZ6" i="24"/>
  <c r="OKA6" i="24"/>
  <c r="OKB6" i="24"/>
  <c r="OKC6" i="24"/>
  <c r="OKD6" i="24"/>
  <c r="OKE6" i="24"/>
  <c r="OKF6" i="24"/>
  <c r="OKG6" i="24"/>
  <c r="OKH6" i="24"/>
  <c r="OKI6" i="24"/>
  <c r="OKJ6" i="24"/>
  <c r="OKK6" i="24"/>
  <c r="OKL6" i="24"/>
  <c r="OKM6" i="24"/>
  <c r="OKN6" i="24"/>
  <c r="OKO6" i="24"/>
  <c r="OKP6" i="24"/>
  <c r="OKQ6" i="24"/>
  <c r="OKR6" i="24"/>
  <c r="OKS6" i="24"/>
  <c r="OKT6" i="24"/>
  <c r="OKU6" i="24"/>
  <c r="OKV6" i="24"/>
  <c r="OKW6" i="24"/>
  <c r="OKX6" i="24"/>
  <c r="OKY6" i="24"/>
  <c r="OKZ6" i="24"/>
  <c r="OLA6" i="24"/>
  <c r="OLB6" i="24"/>
  <c r="OLC6" i="24"/>
  <c r="OLD6" i="24"/>
  <c r="OLE6" i="24"/>
  <c r="OLF6" i="24"/>
  <c r="OLG6" i="24"/>
  <c r="OLH6" i="24"/>
  <c r="OLI6" i="24"/>
  <c r="OLJ6" i="24"/>
  <c r="OLK6" i="24"/>
  <c r="OLL6" i="24"/>
  <c r="OLM6" i="24"/>
  <c r="OLN6" i="24"/>
  <c r="OLO6" i="24"/>
  <c r="OLP6" i="24"/>
  <c r="OLQ6" i="24"/>
  <c r="OLR6" i="24"/>
  <c r="OLS6" i="24"/>
  <c r="OLT6" i="24"/>
  <c r="OLU6" i="24"/>
  <c r="OLV6" i="24"/>
  <c r="OLW6" i="24"/>
  <c r="OLX6" i="24"/>
  <c r="OLY6" i="24"/>
  <c r="OLZ6" i="24"/>
  <c r="OMA6" i="24"/>
  <c r="OMB6" i="24"/>
  <c r="OMC6" i="24"/>
  <c r="OMD6" i="24"/>
  <c r="OME6" i="24"/>
  <c r="OMF6" i="24"/>
  <c r="OMG6" i="24"/>
  <c r="OMH6" i="24"/>
  <c r="OMI6" i="24"/>
  <c r="OMJ6" i="24"/>
  <c r="OMK6" i="24"/>
  <c r="OML6" i="24"/>
  <c r="OMM6" i="24"/>
  <c r="OMN6" i="24"/>
  <c r="OMO6" i="24"/>
  <c r="OMP6" i="24"/>
  <c r="OMQ6" i="24"/>
  <c r="OMR6" i="24"/>
  <c r="OMS6" i="24"/>
  <c r="OMT6" i="24"/>
  <c r="OMU6" i="24"/>
  <c r="OMV6" i="24"/>
  <c r="OMW6" i="24"/>
  <c r="OMX6" i="24"/>
  <c r="OMY6" i="24"/>
  <c r="OMZ6" i="24"/>
  <c r="ONA6" i="24"/>
  <c r="ONB6" i="24"/>
  <c r="ONC6" i="24"/>
  <c r="OND6" i="24"/>
  <c r="ONE6" i="24"/>
  <c r="ONF6" i="24"/>
  <c r="ONG6" i="24"/>
  <c r="ONH6" i="24"/>
  <c r="ONI6" i="24"/>
  <c r="ONJ6" i="24"/>
  <c r="ONK6" i="24"/>
  <c r="ONL6" i="24"/>
  <c r="ONM6" i="24"/>
  <c r="ONN6" i="24"/>
  <c r="ONO6" i="24"/>
  <c r="ONP6" i="24"/>
  <c r="ONQ6" i="24"/>
  <c r="ONR6" i="24"/>
  <c r="ONS6" i="24"/>
  <c r="ONT6" i="24"/>
  <c r="ONU6" i="24"/>
  <c r="ONV6" i="24"/>
  <c r="ONW6" i="24"/>
  <c r="ONX6" i="24"/>
  <c r="ONY6" i="24"/>
  <c r="ONZ6" i="24"/>
  <c r="OOA6" i="24"/>
  <c r="OOB6" i="24"/>
  <c r="OOC6" i="24"/>
  <c r="OOD6" i="24"/>
  <c r="OOE6" i="24"/>
  <c r="OOF6" i="24"/>
  <c r="OOG6" i="24"/>
  <c r="OOH6" i="24"/>
  <c r="OOI6" i="24"/>
  <c r="OOJ6" i="24"/>
  <c r="OOK6" i="24"/>
  <c r="OOL6" i="24"/>
  <c r="OOM6" i="24"/>
  <c r="OON6" i="24"/>
  <c r="OOO6" i="24"/>
  <c r="OOP6" i="24"/>
  <c r="OOQ6" i="24"/>
  <c r="OOR6" i="24"/>
  <c r="OOS6" i="24"/>
  <c r="OOT6" i="24"/>
  <c r="OOU6" i="24"/>
  <c r="OOV6" i="24"/>
  <c r="OOW6" i="24"/>
  <c r="OOX6" i="24"/>
  <c r="OOY6" i="24"/>
  <c r="OOZ6" i="24"/>
  <c r="OPA6" i="24"/>
  <c r="OPB6" i="24"/>
  <c r="OPC6" i="24"/>
  <c r="OPD6" i="24"/>
  <c r="OPE6" i="24"/>
  <c r="OPF6" i="24"/>
  <c r="OPG6" i="24"/>
  <c r="OPH6" i="24"/>
  <c r="OPI6" i="24"/>
  <c r="OPJ6" i="24"/>
  <c r="OPK6" i="24"/>
  <c r="OPL6" i="24"/>
  <c r="OPM6" i="24"/>
  <c r="OPN6" i="24"/>
  <c r="OPO6" i="24"/>
  <c r="OPP6" i="24"/>
  <c r="OPQ6" i="24"/>
  <c r="OPR6" i="24"/>
  <c r="OPS6" i="24"/>
  <c r="OPT6" i="24"/>
  <c r="OPU6" i="24"/>
  <c r="OPV6" i="24"/>
  <c r="OPW6" i="24"/>
  <c r="OPX6" i="24"/>
  <c r="OPY6" i="24"/>
  <c r="OPZ6" i="24"/>
  <c r="OQA6" i="24"/>
  <c r="OQB6" i="24"/>
  <c r="OQC6" i="24"/>
  <c r="OQD6" i="24"/>
  <c r="OQE6" i="24"/>
  <c r="OQF6" i="24"/>
  <c r="OQG6" i="24"/>
  <c r="OQH6" i="24"/>
  <c r="OQI6" i="24"/>
  <c r="OQJ6" i="24"/>
  <c r="OQK6" i="24"/>
  <c r="OQL6" i="24"/>
  <c r="OQM6" i="24"/>
  <c r="OQN6" i="24"/>
  <c r="OQO6" i="24"/>
  <c r="OQP6" i="24"/>
  <c r="OQQ6" i="24"/>
  <c r="OQR6" i="24"/>
  <c r="OQS6" i="24"/>
  <c r="OQT6" i="24"/>
  <c r="OQU6" i="24"/>
  <c r="OQV6" i="24"/>
  <c r="OQW6" i="24"/>
  <c r="OQX6" i="24"/>
  <c r="OQY6" i="24"/>
  <c r="OQZ6" i="24"/>
  <c r="ORA6" i="24"/>
  <c r="ORB6" i="24"/>
  <c r="ORC6" i="24"/>
  <c r="ORD6" i="24"/>
  <c r="ORE6" i="24"/>
  <c r="ORF6" i="24"/>
  <c r="ORG6" i="24"/>
  <c r="ORH6" i="24"/>
  <c r="ORI6" i="24"/>
  <c r="ORJ6" i="24"/>
  <c r="ORK6" i="24"/>
  <c r="ORL6" i="24"/>
  <c r="ORM6" i="24"/>
  <c r="ORN6" i="24"/>
  <c r="ORO6" i="24"/>
  <c r="ORP6" i="24"/>
  <c r="ORQ6" i="24"/>
  <c r="ORR6" i="24"/>
  <c r="ORS6" i="24"/>
  <c r="ORT6" i="24"/>
  <c r="ORU6" i="24"/>
  <c r="ORV6" i="24"/>
  <c r="ORW6" i="24"/>
  <c r="ORX6" i="24"/>
  <c r="ORY6" i="24"/>
  <c r="ORZ6" i="24"/>
  <c r="OSA6" i="24"/>
  <c r="OSB6" i="24"/>
  <c r="OSC6" i="24"/>
  <c r="OSD6" i="24"/>
  <c r="OSE6" i="24"/>
  <c r="OSF6" i="24"/>
  <c r="OSG6" i="24"/>
  <c r="OSH6" i="24"/>
  <c r="OSI6" i="24"/>
  <c r="OSJ6" i="24"/>
  <c r="OSK6" i="24"/>
  <c r="OSL6" i="24"/>
  <c r="OSM6" i="24"/>
  <c r="OSN6" i="24"/>
  <c r="OSO6" i="24"/>
  <c r="OSP6" i="24"/>
  <c r="OSQ6" i="24"/>
  <c r="OSR6" i="24"/>
  <c r="OSS6" i="24"/>
  <c r="OST6" i="24"/>
  <c r="OSU6" i="24"/>
  <c r="OSV6" i="24"/>
  <c r="OSW6" i="24"/>
  <c r="OSX6" i="24"/>
  <c r="OSY6" i="24"/>
  <c r="OSZ6" i="24"/>
  <c r="OTA6" i="24"/>
  <c r="OTB6" i="24"/>
  <c r="OTC6" i="24"/>
  <c r="OTD6" i="24"/>
  <c r="OTE6" i="24"/>
  <c r="OTF6" i="24"/>
  <c r="OTG6" i="24"/>
  <c r="OTH6" i="24"/>
  <c r="OTI6" i="24"/>
  <c r="OTJ6" i="24"/>
  <c r="OTK6" i="24"/>
  <c r="OTL6" i="24"/>
  <c r="OTM6" i="24"/>
  <c r="OTN6" i="24"/>
  <c r="OTO6" i="24"/>
  <c r="OTP6" i="24"/>
  <c r="OTQ6" i="24"/>
  <c r="OTR6" i="24"/>
  <c r="OTS6" i="24"/>
  <c r="OTT6" i="24"/>
  <c r="OTU6" i="24"/>
  <c r="OTV6" i="24"/>
  <c r="OTW6" i="24"/>
  <c r="OTX6" i="24"/>
  <c r="OTY6" i="24"/>
  <c r="OTZ6" i="24"/>
  <c r="OUA6" i="24"/>
  <c r="OUB6" i="24"/>
  <c r="OUC6" i="24"/>
  <c r="OUD6" i="24"/>
  <c r="OUE6" i="24"/>
  <c r="OUF6" i="24"/>
  <c r="OUG6" i="24"/>
  <c r="OUH6" i="24"/>
  <c r="OUI6" i="24"/>
  <c r="OUJ6" i="24"/>
  <c r="OUK6" i="24"/>
  <c r="OUL6" i="24"/>
  <c r="OUM6" i="24"/>
  <c r="OUN6" i="24"/>
  <c r="OUO6" i="24"/>
  <c r="OUP6" i="24"/>
  <c r="OUQ6" i="24"/>
  <c r="OUR6" i="24"/>
  <c r="OUS6" i="24"/>
  <c r="OUT6" i="24"/>
  <c r="OUU6" i="24"/>
  <c r="OUV6" i="24"/>
  <c r="OUW6" i="24"/>
  <c r="OUX6" i="24"/>
  <c r="OUY6" i="24"/>
  <c r="OUZ6" i="24"/>
  <c r="OVA6" i="24"/>
  <c r="OVB6" i="24"/>
  <c r="OVC6" i="24"/>
  <c r="OVD6" i="24"/>
  <c r="OVE6" i="24"/>
  <c r="OVF6" i="24"/>
  <c r="OVG6" i="24"/>
  <c r="OVH6" i="24"/>
  <c r="OVI6" i="24"/>
  <c r="OVJ6" i="24"/>
  <c r="OVK6" i="24"/>
  <c r="OVL6" i="24"/>
  <c r="OVM6" i="24"/>
  <c r="OVN6" i="24"/>
  <c r="OVO6" i="24"/>
  <c r="OVP6" i="24"/>
  <c r="OVQ6" i="24"/>
  <c r="OVR6" i="24"/>
  <c r="OVS6" i="24"/>
  <c r="OVT6" i="24"/>
  <c r="OVU6" i="24"/>
  <c r="OVV6" i="24"/>
  <c r="OVW6" i="24"/>
  <c r="OVX6" i="24"/>
  <c r="OVY6" i="24"/>
  <c r="OVZ6" i="24"/>
  <c r="OWA6" i="24"/>
  <c r="OWB6" i="24"/>
  <c r="OWC6" i="24"/>
  <c r="OWD6" i="24"/>
  <c r="OWE6" i="24"/>
  <c r="OWF6" i="24"/>
  <c r="OWG6" i="24"/>
  <c r="OWH6" i="24"/>
  <c r="OWI6" i="24"/>
  <c r="OWJ6" i="24"/>
  <c r="OWK6" i="24"/>
  <c r="OWL6" i="24"/>
  <c r="OWM6" i="24"/>
  <c r="OWN6" i="24"/>
  <c r="OWO6" i="24"/>
  <c r="OWP6" i="24"/>
  <c r="OWQ6" i="24"/>
  <c r="OWR6" i="24"/>
  <c r="OWS6" i="24"/>
  <c r="OWT6" i="24"/>
  <c r="OWU6" i="24"/>
  <c r="OWV6" i="24"/>
  <c r="OWW6" i="24"/>
  <c r="OWX6" i="24"/>
  <c r="OWY6" i="24"/>
  <c r="OWZ6" i="24"/>
  <c r="OXA6" i="24"/>
  <c r="OXB6" i="24"/>
  <c r="OXC6" i="24"/>
  <c r="OXD6" i="24"/>
  <c r="OXE6" i="24"/>
  <c r="OXF6" i="24"/>
  <c r="OXG6" i="24"/>
  <c r="OXH6" i="24"/>
  <c r="OXI6" i="24"/>
  <c r="OXJ6" i="24"/>
  <c r="OXK6" i="24"/>
  <c r="OXL6" i="24"/>
  <c r="OXM6" i="24"/>
  <c r="OXN6" i="24"/>
  <c r="OXO6" i="24"/>
  <c r="OXP6" i="24"/>
  <c r="OXQ6" i="24"/>
  <c r="OXR6" i="24"/>
  <c r="OXS6" i="24"/>
  <c r="OXT6" i="24"/>
  <c r="OXU6" i="24"/>
  <c r="OXV6" i="24"/>
  <c r="OXW6" i="24"/>
  <c r="OXX6" i="24"/>
  <c r="OXY6" i="24"/>
  <c r="OXZ6" i="24"/>
  <c r="OYA6" i="24"/>
  <c r="OYB6" i="24"/>
  <c r="OYC6" i="24"/>
  <c r="OYD6" i="24"/>
  <c r="OYE6" i="24"/>
  <c r="OYF6" i="24"/>
  <c r="OYG6" i="24"/>
  <c r="OYH6" i="24"/>
  <c r="OYI6" i="24"/>
  <c r="OYJ6" i="24"/>
  <c r="OYK6" i="24"/>
  <c r="OYL6" i="24"/>
  <c r="OYM6" i="24"/>
  <c r="OYN6" i="24"/>
  <c r="OYO6" i="24"/>
  <c r="OYP6" i="24"/>
  <c r="OYQ6" i="24"/>
  <c r="OYR6" i="24"/>
  <c r="OYS6" i="24"/>
  <c r="OYT6" i="24"/>
  <c r="OYU6" i="24"/>
  <c r="OYV6" i="24"/>
  <c r="OYW6" i="24"/>
  <c r="OYX6" i="24"/>
  <c r="OYY6" i="24"/>
  <c r="OYZ6" i="24"/>
  <c r="OZA6" i="24"/>
  <c r="OZB6" i="24"/>
  <c r="OZC6" i="24"/>
  <c r="OZD6" i="24"/>
  <c r="OZE6" i="24"/>
  <c r="OZF6" i="24"/>
  <c r="OZG6" i="24"/>
  <c r="OZH6" i="24"/>
  <c r="OZI6" i="24"/>
  <c r="OZJ6" i="24"/>
  <c r="OZK6" i="24"/>
  <c r="OZL6" i="24"/>
  <c r="OZM6" i="24"/>
  <c r="OZN6" i="24"/>
  <c r="OZO6" i="24"/>
  <c r="OZP6" i="24"/>
  <c r="OZQ6" i="24"/>
  <c r="OZR6" i="24"/>
  <c r="OZS6" i="24"/>
  <c r="OZT6" i="24"/>
  <c r="OZU6" i="24"/>
  <c r="OZV6" i="24"/>
  <c r="OZW6" i="24"/>
  <c r="OZX6" i="24"/>
  <c r="OZY6" i="24"/>
  <c r="OZZ6" i="24"/>
  <c r="PAA6" i="24"/>
  <c r="PAB6" i="24"/>
  <c r="PAC6" i="24"/>
  <c r="PAD6" i="24"/>
  <c r="PAE6" i="24"/>
  <c r="PAF6" i="24"/>
  <c r="PAG6" i="24"/>
  <c r="PAH6" i="24"/>
  <c r="PAI6" i="24"/>
  <c r="PAJ6" i="24"/>
  <c r="PAK6" i="24"/>
  <c r="PAL6" i="24"/>
  <c r="PAM6" i="24"/>
  <c r="PAN6" i="24"/>
  <c r="PAO6" i="24"/>
  <c r="PAP6" i="24"/>
  <c r="PAQ6" i="24"/>
  <c r="PAR6" i="24"/>
  <c r="PAS6" i="24"/>
  <c r="PAT6" i="24"/>
  <c r="PAU6" i="24"/>
  <c r="PAV6" i="24"/>
  <c r="PAW6" i="24"/>
  <c r="PAX6" i="24"/>
  <c r="PAY6" i="24"/>
  <c r="PAZ6" i="24"/>
  <c r="PBA6" i="24"/>
  <c r="PBB6" i="24"/>
  <c r="PBC6" i="24"/>
  <c r="PBD6" i="24"/>
  <c r="PBE6" i="24"/>
  <c r="PBF6" i="24"/>
  <c r="PBG6" i="24"/>
  <c r="PBH6" i="24"/>
  <c r="PBI6" i="24"/>
  <c r="PBJ6" i="24"/>
  <c r="PBK6" i="24"/>
  <c r="PBL6" i="24"/>
  <c r="PBM6" i="24"/>
  <c r="PBN6" i="24"/>
  <c r="PBO6" i="24"/>
  <c r="PBP6" i="24"/>
  <c r="PBQ6" i="24"/>
  <c r="PBR6" i="24"/>
  <c r="PBS6" i="24"/>
  <c r="PBT6" i="24"/>
  <c r="PBU6" i="24"/>
  <c r="PBV6" i="24"/>
  <c r="PBW6" i="24"/>
  <c r="PBX6" i="24"/>
  <c r="PBY6" i="24"/>
  <c r="PBZ6" i="24"/>
  <c r="PCA6" i="24"/>
  <c r="PCB6" i="24"/>
  <c r="PCC6" i="24"/>
  <c r="PCD6" i="24"/>
  <c r="PCE6" i="24"/>
  <c r="PCF6" i="24"/>
  <c r="PCG6" i="24"/>
  <c r="PCH6" i="24"/>
  <c r="PCI6" i="24"/>
  <c r="PCJ6" i="24"/>
  <c r="PCK6" i="24"/>
  <c r="PCL6" i="24"/>
  <c r="PCM6" i="24"/>
  <c r="PCN6" i="24"/>
  <c r="PCO6" i="24"/>
  <c r="PCP6" i="24"/>
  <c r="PCQ6" i="24"/>
  <c r="PCR6" i="24"/>
  <c r="PCS6" i="24"/>
  <c r="PCT6" i="24"/>
  <c r="PCU6" i="24"/>
  <c r="PCV6" i="24"/>
  <c r="PCW6" i="24"/>
  <c r="PCX6" i="24"/>
  <c r="PCY6" i="24"/>
  <c r="PCZ6" i="24"/>
  <c r="PDA6" i="24"/>
  <c r="PDB6" i="24"/>
  <c r="PDC6" i="24"/>
  <c r="PDD6" i="24"/>
  <c r="PDE6" i="24"/>
  <c r="PDF6" i="24"/>
  <c r="PDG6" i="24"/>
  <c r="PDH6" i="24"/>
  <c r="PDI6" i="24"/>
  <c r="PDJ6" i="24"/>
  <c r="PDK6" i="24"/>
  <c r="PDL6" i="24"/>
  <c r="PDM6" i="24"/>
  <c r="PDN6" i="24"/>
  <c r="PDO6" i="24"/>
  <c r="PDP6" i="24"/>
  <c r="PDQ6" i="24"/>
  <c r="PDR6" i="24"/>
  <c r="PDS6" i="24"/>
  <c r="PDT6" i="24"/>
  <c r="PDU6" i="24"/>
  <c r="PDV6" i="24"/>
  <c r="PDW6" i="24"/>
  <c r="PDX6" i="24"/>
  <c r="PDY6" i="24"/>
  <c r="PDZ6" i="24"/>
  <c r="PEA6" i="24"/>
  <c r="PEB6" i="24"/>
  <c r="PEC6" i="24"/>
  <c r="PED6" i="24"/>
  <c r="PEE6" i="24"/>
  <c r="PEF6" i="24"/>
  <c r="PEG6" i="24"/>
  <c r="PEH6" i="24"/>
  <c r="PEI6" i="24"/>
  <c r="PEJ6" i="24"/>
  <c r="PEK6" i="24"/>
  <c r="PEL6" i="24"/>
  <c r="PEM6" i="24"/>
  <c r="PEN6" i="24"/>
  <c r="PEO6" i="24"/>
  <c r="PEP6" i="24"/>
  <c r="PEQ6" i="24"/>
  <c r="PER6" i="24"/>
  <c r="PES6" i="24"/>
  <c r="PET6" i="24"/>
  <c r="PEU6" i="24"/>
  <c r="PEV6" i="24"/>
  <c r="PEW6" i="24"/>
  <c r="PEX6" i="24"/>
  <c r="PEY6" i="24"/>
  <c r="PEZ6" i="24"/>
  <c r="PFA6" i="24"/>
  <c r="PFB6" i="24"/>
  <c r="PFC6" i="24"/>
  <c r="PFD6" i="24"/>
  <c r="PFE6" i="24"/>
  <c r="PFF6" i="24"/>
  <c r="PFG6" i="24"/>
  <c r="PFH6" i="24"/>
  <c r="PFI6" i="24"/>
  <c r="PFJ6" i="24"/>
  <c r="PFK6" i="24"/>
  <c r="PFL6" i="24"/>
  <c r="PFM6" i="24"/>
  <c r="PFN6" i="24"/>
  <c r="PFO6" i="24"/>
  <c r="PFP6" i="24"/>
  <c r="PFQ6" i="24"/>
  <c r="PFR6" i="24"/>
  <c r="PFS6" i="24"/>
  <c r="PFT6" i="24"/>
  <c r="PFU6" i="24"/>
  <c r="PFV6" i="24"/>
  <c r="PFW6" i="24"/>
  <c r="PFX6" i="24"/>
  <c r="PFY6" i="24"/>
  <c r="PFZ6" i="24"/>
  <c r="PGA6" i="24"/>
  <c r="PGB6" i="24"/>
  <c r="PGC6" i="24"/>
  <c r="PGD6" i="24"/>
  <c r="PGE6" i="24"/>
  <c r="PGF6" i="24"/>
  <c r="PGG6" i="24"/>
  <c r="PGH6" i="24"/>
  <c r="PGI6" i="24"/>
  <c r="PGJ6" i="24"/>
  <c r="PGK6" i="24"/>
  <c r="PGL6" i="24"/>
  <c r="PGM6" i="24"/>
  <c r="PGN6" i="24"/>
  <c r="PGO6" i="24"/>
  <c r="PGP6" i="24"/>
  <c r="PGQ6" i="24"/>
  <c r="PGR6" i="24"/>
  <c r="PGS6" i="24"/>
  <c r="PGT6" i="24"/>
  <c r="PGU6" i="24"/>
  <c r="PGV6" i="24"/>
  <c r="PGW6" i="24"/>
  <c r="PGX6" i="24"/>
  <c r="PGY6" i="24"/>
  <c r="PGZ6" i="24"/>
  <c r="PHA6" i="24"/>
  <c r="PHB6" i="24"/>
  <c r="PHC6" i="24"/>
  <c r="PHD6" i="24"/>
  <c r="PHE6" i="24"/>
  <c r="PHF6" i="24"/>
  <c r="PHG6" i="24"/>
  <c r="PHH6" i="24"/>
  <c r="PHI6" i="24"/>
  <c r="PHJ6" i="24"/>
  <c r="PHK6" i="24"/>
  <c r="PHL6" i="24"/>
  <c r="PHM6" i="24"/>
  <c r="PHN6" i="24"/>
  <c r="PHO6" i="24"/>
  <c r="PHP6" i="24"/>
  <c r="PHQ6" i="24"/>
  <c r="PHR6" i="24"/>
  <c r="PHS6" i="24"/>
  <c r="PHT6" i="24"/>
  <c r="PHU6" i="24"/>
  <c r="PHV6" i="24"/>
  <c r="PHW6" i="24"/>
  <c r="PHX6" i="24"/>
  <c r="PHY6" i="24"/>
  <c r="PHZ6" i="24"/>
  <c r="PIA6" i="24"/>
  <c r="PIB6" i="24"/>
  <c r="PIC6" i="24"/>
  <c r="PID6" i="24"/>
  <c r="PIE6" i="24"/>
  <c r="PIF6" i="24"/>
  <c r="PIG6" i="24"/>
  <c r="PIH6" i="24"/>
  <c r="PII6" i="24"/>
  <c r="PIJ6" i="24"/>
  <c r="PIK6" i="24"/>
  <c r="PIL6" i="24"/>
  <c r="PIM6" i="24"/>
  <c r="PIN6" i="24"/>
  <c r="PIO6" i="24"/>
  <c r="PIP6" i="24"/>
  <c r="PIQ6" i="24"/>
  <c r="PIR6" i="24"/>
  <c r="PIS6" i="24"/>
  <c r="PIT6" i="24"/>
  <c r="PIU6" i="24"/>
  <c r="PIV6" i="24"/>
  <c r="PIW6" i="24"/>
  <c r="PIX6" i="24"/>
  <c r="PIY6" i="24"/>
  <c r="PIZ6" i="24"/>
  <c r="PJA6" i="24"/>
  <c r="PJB6" i="24"/>
  <c r="PJC6" i="24"/>
  <c r="PJD6" i="24"/>
  <c r="PJE6" i="24"/>
  <c r="PJF6" i="24"/>
  <c r="PJG6" i="24"/>
  <c r="PJH6" i="24"/>
  <c r="PJI6" i="24"/>
  <c r="PJJ6" i="24"/>
  <c r="PJK6" i="24"/>
  <c r="PJL6" i="24"/>
  <c r="PJM6" i="24"/>
  <c r="PJN6" i="24"/>
  <c r="PJO6" i="24"/>
  <c r="PJP6" i="24"/>
  <c r="PJQ6" i="24"/>
  <c r="PJR6" i="24"/>
  <c r="PJS6" i="24"/>
  <c r="PJT6" i="24"/>
  <c r="PJU6" i="24"/>
  <c r="PJV6" i="24"/>
  <c r="PJW6" i="24"/>
  <c r="PJX6" i="24"/>
  <c r="PJY6" i="24"/>
  <c r="PJZ6" i="24"/>
  <c r="PKA6" i="24"/>
  <c r="PKB6" i="24"/>
  <c r="PKC6" i="24"/>
  <c r="PKD6" i="24"/>
  <c r="PKE6" i="24"/>
  <c r="PKF6" i="24"/>
  <c r="PKG6" i="24"/>
  <c r="PKH6" i="24"/>
  <c r="PKI6" i="24"/>
  <c r="PKJ6" i="24"/>
  <c r="PKK6" i="24"/>
  <c r="PKL6" i="24"/>
  <c r="PKM6" i="24"/>
  <c r="PKN6" i="24"/>
  <c r="PKO6" i="24"/>
  <c r="PKP6" i="24"/>
  <c r="PKQ6" i="24"/>
  <c r="PKR6" i="24"/>
  <c r="PKS6" i="24"/>
  <c r="PKT6" i="24"/>
  <c r="PKU6" i="24"/>
  <c r="PKV6" i="24"/>
  <c r="PKW6" i="24"/>
  <c r="PKX6" i="24"/>
  <c r="PKY6" i="24"/>
  <c r="PKZ6" i="24"/>
  <c r="PLA6" i="24"/>
  <c r="PLB6" i="24"/>
  <c r="PLC6" i="24"/>
  <c r="PLD6" i="24"/>
  <c r="PLE6" i="24"/>
  <c r="PLF6" i="24"/>
  <c r="PLG6" i="24"/>
  <c r="PLH6" i="24"/>
  <c r="PLI6" i="24"/>
  <c r="PLJ6" i="24"/>
  <c r="PLK6" i="24"/>
  <c r="PLL6" i="24"/>
  <c r="PLM6" i="24"/>
  <c r="PLN6" i="24"/>
  <c r="PLO6" i="24"/>
  <c r="PLP6" i="24"/>
  <c r="PLQ6" i="24"/>
  <c r="PLR6" i="24"/>
  <c r="PLS6" i="24"/>
  <c r="PLT6" i="24"/>
  <c r="PLU6" i="24"/>
  <c r="PLV6" i="24"/>
  <c r="PLW6" i="24"/>
  <c r="PLX6" i="24"/>
  <c r="PLY6" i="24"/>
  <c r="PLZ6" i="24"/>
  <c r="PMA6" i="24"/>
  <c r="PMB6" i="24"/>
  <c r="PMC6" i="24"/>
  <c r="PMD6" i="24"/>
  <c r="PME6" i="24"/>
  <c r="PMF6" i="24"/>
  <c r="PMG6" i="24"/>
  <c r="PMH6" i="24"/>
  <c r="PMI6" i="24"/>
  <c r="PMJ6" i="24"/>
  <c r="PMK6" i="24"/>
  <c r="PML6" i="24"/>
  <c r="PMM6" i="24"/>
  <c r="PMN6" i="24"/>
  <c r="PMO6" i="24"/>
  <c r="PMP6" i="24"/>
  <c r="PMQ6" i="24"/>
  <c r="PMR6" i="24"/>
  <c r="PMS6" i="24"/>
  <c r="PMT6" i="24"/>
  <c r="PMU6" i="24"/>
  <c r="PMV6" i="24"/>
  <c r="PMW6" i="24"/>
  <c r="PMX6" i="24"/>
  <c r="PMY6" i="24"/>
  <c r="PMZ6" i="24"/>
  <c r="PNA6" i="24"/>
  <c r="PNB6" i="24"/>
  <c r="PNC6" i="24"/>
  <c r="PND6" i="24"/>
  <c r="PNE6" i="24"/>
  <c r="PNF6" i="24"/>
  <c r="PNG6" i="24"/>
  <c r="PNH6" i="24"/>
  <c r="PNI6" i="24"/>
  <c r="PNJ6" i="24"/>
  <c r="PNK6" i="24"/>
  <c r="PNL6" i="24"/>
  <c r="PNM6" i="24"/>
  <c r="PNN6" i="24"/>
  <c r="PNO6" i="24"/>
  <c r="PNP6" i="24"/>
  <c r="PNQ6" i="24"/>
  <c r="PNR6" i="24"/>
  <c r="PNS6" i="24"/>
  <c r="PNT6" i="24"/>
  <c r="PNU6" i="24"/>
  <c r="PNV6" i="24"/>
  <c r="PNW6" i="24"/>
  <c r="PNX6" i="24"/>
  <c r="PNY6" i="24"/>
  <c r="PNZ6" i="24"/>
  <c r="POA6" i="24"/>
  <c r="POB6" i="24"/>
  <c r="POC6" i="24"/>
  <c r="POD6" i="24"/>
  <c r="POE6" i="24"/>
  <c r="POF6" i="24"/>
  <c r="POG6" i="24"/>
  <c r="POH6" i="24"/>
  <c r="POI6" i="24"/>
  <c r="POJ6" i="24"/>
  <c r="POK6" i="24"/>
  <c r="POL6" i="24"/>
  <c r="POM6" i="24"/>
  <c r="PON6" i="24"/>
  <c r="POO6" i="24"/>
  <c r="POP6" i="24"/>
  <c r="POQ6" i="24"/>
  <c r="POR6" i="24"/>
  <c r="POS6" i="24"/>
  <c r="POT6" i="24"/>
  <c r="POU6" i="24"/>
  <c r="POV6" i="24"/>
  <c r="POW6" i="24"/>
  <c r="POX6" i="24"/>
  <c r="POY6" i="24"/>
  <c r="POZ6" i="24"/>
  <c r="PPA6" i="24"/>
  <c r="PPB6" i="24"/>
  <c r="PPC6" i="24"/>
  <c r="PPD6" i="24"/>
  <c r="PPE6" i="24"/>
  <c r="PPF6" i="24"/>
  <c r="PPG6" i="24"/>
  <c r="PPH6" i="24"/>
  <c r="PPI6" i="24"/>
  <c r="PPJ6" i="24"/>
  <c r="PPK6" i="24"/>
  <c r="PPL6" i="24"/>
  <c r="PPM6" i="24"/>
  <c r="PPN6" i="24"/>
  <c r="PPO6" i="24"/>
  <c r="PPP6" i="24"/>
  <c r="PPQ6" i="24"/>
  <c r="PPR6" i="24"/>
  <c r="PPS6" i="24"/>
  <c r="PPT6" i="24"/>
  <c r="PPU6" i="24"/>
  <c r="PPV6" i="24"/>
  <c r="PPW6" i="24"/>
  <c r="PPX6" i="24"/>
  <c r="PPY6" i="24"/>
  <c r="PPZ6" i="24"/>
  <c r="PQA6" i="24"/>
  <c r="PQB6" i="24"/>
  <c r="PQC6" i="24"/>
  <c r="PQD6" i="24"/>
  <c r="PQE6" i="24"/>
  <c r="PQF6" i="24"/>
  <c r="PQG6" i="24"/>
  <c r="PQH6" i="24"/>
  <c r="PQI6" i="24"/>
  <c r="PQJ6" i="24"/>
  <c r="PQK6" i="24"/>
  <c r="PQL6" i="24"/>
  <c r="PQM6" i="24"/>
  <c r="PQN6" i="24"/>
  <c r="PQO6" i="24"/>
  <c r="PQP6" i="24"/>
  <c r="PQQ6" i="24"/>
  <c r="PQR6" i="24"/>
  <c r="PQS6" i="24"/>
  <c r="PQT6" i="24"/>
  <c r="PQU6" i="24"/>
  <c r="PQV6" i="24"/>
  <c r="PQW6" i="24"/>
  <c r="PQX6" i="24"/>
  <c r="PQY6" i="24"/>
  <c r="PQZ6" i="24"/>
  <c r="PRA6" i="24"/>
  <c r="PRB6" i="24"/>
  <c r="PRC6" i="24"/>
  <c r="PRD6" i="24"/>
  <c r="PRE6" i="24"/>
  <c r="PRF6" i="24"/>
  <c r="PRG6" i="24"/>
  <c r="PRH6" i="24"/>
  <c r="PRI6" i="24"/>
  <c r="PRJ6" i="24"/>
  <c r="PRK6" i="24"/>
  <c r="PRL6" i="24"/>
  <c r="PRM6" i="24"/>
  <c r="PRN6" i="24"/>
  <c r="PRO6" i="24"/>
  <c r="PRP6" i="24"/>
  <c r="PRQ6" i="24"/>
  <c r="PRR6" i="24"/>
  <c r="PRS6" i="24"/>
  <c r="PRT6" i="24"/>
  <c r="PRU6" i="24"/>
  <c r="PRV6" i="24"/>
  <c r="PRW6" i="24"/>
  <c r="PRX6" i="24"/>
  <c r="PRY6" i="24"/>
  <c r="PRZ6" i="24"/>
  <c r="PSA6" i="24"/>
  <c r="PSB6" i="24"/>
  <c r="PSC6" i="24"/>
  <c r="PSD6" i="24"/>
  <c r="PSE6" i="24"/>
  <c r="PSF6" i="24"/>
  <c r="PSG6" i="24"/>
  <c r="PSH6" i="24"/>
  <c r="PSI6" i="24"/>
  <c r="PSJ6" i="24"/>
  <c r="PSK6" i="24"/>
  <c r="PSL6" i="24"/>
  <c r="PSM6" i="24"/>
  <c r="PSN6" i="24"/>
  <c r="PSO6" i="24"/>
  <c r="PSP6" i="24"/>
  <c r="PSQ6" i="24"/>
  <c r="PSR6" i="24"/>
  <c r="PSS6" i="24"/>
  <c r="PST6" i="24"/>
  <c r="PSU6" i="24"/>
  <c r="PSV6" i="24"/>
  <c r="PSW6" i="24"/>
  <c r="PSX6" i="24"/>
  <c r="PSY6" i="24"/>
  <c r="PSZ6" i="24"/>
  <c r="PTA6" i="24"/>
  <c r="PTB6" i="24"/>
  <c r="PTC6" i="24"/>
  <c r="PTD6" i="24"/>
  <c r="PTE6" i="24"/>
  <c r="PTF6" i="24"/>
  <c r="PTG6" i="24"/>
  <c r="PTH6" i="24"/>
  <c r="PTI6" i="24"/>
  <c r="PTJ6" i="24"/>
  <c r="PTK6" i="24"/>
  <c r="PTL6" i="24"/>
  <c r="PTM6" i="24"/>
  <c r="PTN6" i="24"/>
  <c r="PTO6" i="24"/>
  <c r="PTP6" i="24"/>
  <c r="PTQ6" i="24"/>
  <c r="PTR6" i="24"/>
  <c r="PTS6" i="24"/>
  <c r="PTT6" i="24"/>
  <c r="PTU6" i="24"/>
  <c r="PTV6" i="24"/>
  <c r="PTW6" i="24"/>
  <c r="PTX6" i="24"/>
  <c r="PTY6" i="24"/>
  <c r="PTZ6" i="24"/>
  <c r="PUA6" i="24"/>
  <c r="PUB6" i="24"/>
  <c r="PUC6" i="24"/>
  <c r="PUD6" i="24"/>
  <c r="PUE6" i="24"/>
  <c r="PUF6" i="24"/>
  <c r="PUG6" i="24"/>
  <c r="PUH6" i="24"/>
  <c r="PUI6" i="24"/>
  <c r="PUJ6" i="24"/>
  <c r="PUK6" i="24"/>
  <c r="PUL6" i="24"/>
  <c r="PUM6" i="24"/>
  <c r="PUN6" i="24"/>
  <c r="PUO6" i="24"/>
  <c r="PUP6" i="24"/>
  <c r="PUQ6" i="24"/>
  <c r="PUR6" i="24"/>
  <c r="PUS6" i="24"/>
  <c r="PUT6" i="24"/>
  <c r="PUU6" i="24"/>
  <c r="PUV6" i="24"/>
  <c r="PUW6" i="24"/>
  <c r="PUX6" i="24"/>
  <c r="PUY6" i="24"/>
  <c r="PUZ6" i="24"/>
  <c r="PVA6" i="24"/>
  <c r="PVB6" i="24"/>
  <c r="PVC6" i="24"/>
  <c r="PVD6" i="24"/>
  <c r="PVE6" i="24"/>
  <c r="PVF6" i="24"/>
  <c r="PVG6" i="24"/>
  <c r="PVH6" i="24"/>
  <c r="PVI6" i="24"/>
  <c r="PVJ6" i="24"/>
  <c r="PVK6" i="24"/>
  <c r="PVL6" i="24"/>
  <c r="PVM6" i="24"/>
  <c r="PVN6" i="24"/>
  <c r="PVO6" i="24"/>
  <c r="PVP6" i="24"/>
  <c r="PVQ6" i="24"/>
  <c r="PVR6" i="24"/>
  <c r="PVS6" i="24"/>
  <c r="PVT6" i="24"/>
  <c r="PVU6" i="24"/>
  <c r="PVV6" i="24"/>
  <c r="PVW6" i="24"/>
  <c r="PVX6" i="24"/>
  <c r="PVY6" i="24"/>
  <c r="PVZ6" i="24"/>
  <c r="PWA6" i="24"/>
  <c r="PWB6" i="24"/>
  <c r="PWC6" i="24"/>
  <c r="PWD6" i="24"/>
  <c r="PWE6" i="24"/>
  <c r="PWF6" i="24"/>
  <c r="PWG6" i="24"/>
  <c r="PWH6" i="24"/>
  <c r="PWI6" i="24"/>
  <c r="PWJ6" i="24"/>
  <c r="PWK6" i="24"/>
  <c r="PWL6" i="24"/>
  <c r="PWM6" i="24"/>
  <c r="PWN6" i="24"/>
  <c r="PWO6" i="24"/>
  <c r="PWP6" i="24"/>
  <c r="PWQ6" i="24"/>
  <c r="PWR6" i="24"/>
  <c r="PWS6" i="24"/>
  <c r="PWT6" i="24"/>
  <c r="PWU6" i="24"/>
  <c r="PWV6" i="24"/>
  <c r="PWW6" i="24"/>
  <c r="PWX6" i="24"/>
  <c r="PWY6" i="24"/>
  <c r="PWZ6" i="24"/>
  <c r="PXA6" i="24"/>
  <c r="PXB6" i="24"/>
  <c r="PXC6" i="24"/>
  <c r="PXD6" i="24"/>
  <c r="PXE6" i="24"/>
  <c r="PXF6" i="24"/>
  <c r="PXG6" i="24"/>
  <c r="PXH6" i="24"/>
  <c r="PXI6" i="24"/>
  <c r="PXJ6" i="24"/>
  <c r="PXK6" i="24"/>
  <c r="PXL6" i="24"/>
  <c r="PXM6" i="24"/>
  <c r="PXN6" i="24"/>
  <c r="PXO6" i="24"/>
  <c r="PXP6" i="24"/>
  <c r="PXQ6" i="24"/>
  <c r="PXR6" i="24"/>
  <c r="PXS6" i="24"/>
  <c r="PXT6" i="24"/>
  <c r="PXU6" i="24"/>
  <c r="PXV6" i="24"/>
  <c r="PXW6" i="24"/>
  <c r="PXX6" i="24"/>
  <c r="PXY6" i="24"/>
  <c r="PXZ6" i="24"/>
  <c r="PYA6" i="24"/>
  <c r="PYB6" i="24"/>
  <c r="PYC6" i="24"/>
  <c r="PYD6" i="24"/>
  <c r="PYE6" i="24"/>
  <c r="PYF6" i="24"/>
  <c r="PYG6" i="24"/>
  <c r="PYH6" i="24"/>
  <c r="PYI6" i="24"/>
  <c r="PYJ6" i="24"/>
  <c r="PYK6" i="24"/>
  <c r="PYL6" i="24"/>
  <c r="PYM6" i="24"/>
  <c r="PYN6" i="24"/>
  <c r="PYO6" i="24"/>
  <c r="PYP6" i="24"/>
  <c r="PYQ6" i="24"/>
  <c r="PYR6" i="24"/>
  <c r="PYS6" i="24"/>
  <c r="PYT6" i="24"/>
  <c r="PYU6" i="24"/>
  <c r="PYV6" i="24"/>
  <c r="PYW6" i="24"/>
  <c r="PYX6" i="24"/>
  <c r="PYY6" i="24"/>
  <c r="PYZ6" i="24"/>
  <c r="PZA6" i="24"/>
  <c r="PZB6" i="24"/>
  <c r="PZC6" i="24"/>
  <c r="PZD6" i="24"/>
  <c r="PZE6" i="24"/>
  <c r="PZF6" i="24"/>
  <c r="PZG6" i="24"/>
  <c r="PZH6" i="24"/>
  <c r="PZI6" i="24"/>
  <c r="PZJ6" i="24"/>
  <c r="PZK6" i="24"/>
  <c r="PZL6" i="24"/>
  <c r="PZM6" i="24"/>
  <c r="PZN6" i="24"/>
  <c r="PZO6" i="24"/>
  <c r="PZP6" i="24"/>
  <c r="PZQ6" i="24"/>
  <c r="PZR6" i="24"/>
  <c r="PZS6" i="24"/>
  <c r="PZT6" i="24"/>
  <c r="PZU6" i="24"/>
  <c r="PZV6" i="24"/>
  <c r="PZW6" i="24"/>
  <c r="PZX6" i="24"/>
  <c r="PZY6" i="24"/>
  <c r="PZZ6" i="24"/>
  <c r="QAA6" i="24"/>
  <c r="QAB6" i="24"/>
  <c r="QAC6" i="24"/>
  <c r="QAD6" i="24"/>
  <c r="QAE6" i="24"/>
  <c r="QAF6" i="24"/>
  <c r="QAG6" i="24"/>
  <c r="QAH6" i="24"/>
  <c r="QAI6" i="24"/>
  <c r="QAJ6" i="24"/>
  <c r="QAK6" i="24"/>
  <c r="QAL6" i="24"/>
  <c r="QAM6" i="24"/>
  <c r="QAN6" i="24"/>
  <c r="QAO6" i="24"/>
  <c r="QAP6" i="24"/>
  <c r="QAQ6" i="24"/>
  <c r="QAR6" i="24"/>
  <c r="QAS6" i="24"/>
  <c r="QAT6" i="24"/>
  <c r="QAU6" i="24"/>
  <c r="QAV6" i="24"/>
  <c r="QAW6" i="24"/>
  <c r="QAX6" i="24"/>
  <c r="QAY6" i="24"/>
  <c r="QAZ6" i="24"/>
  <c r="QBA6" i="24"/>
  <c r="QBB6" i="24"/>
  <c r="QBC6" i="24"/>
  <c r="QBD6" i="24"/>
  <c r="QBE6" i="24"/>
  <c r="QBF6" i="24"/>
  <c r="QBG6" i="24"/>
  <c r="QBH6" i="24"/>
  <c r="QBI6" i="24"/>
  <c r="QBJ6" i="24"/>
  <c r="QBK6" i="24"/>
  <c r="QBL6" i="24"/>
  <c r="QBM6" i="24"/>
  <c r="QBN6" i="24"/>
  <c r="QBO6" i="24"/>
  <c r="QBP6" i="24"/>
  <c r="QBQ6" i="24"/>
  <c r="QBR6" i="24"/>
  <c r="QBS6" i="24"/>
  <c r="QBT6" i="24"/>
  <c r="QBU6" i="24"/>
  <c r="QBV6" i="24"/>
  <c r="QBW6" i="24"/>
  <c r="QBX6" i="24"/>
  <c r="QBY6" i="24"/>
  <c r="QBZ6" i="24"/>
  <c r="QCA6" i="24"/>
  <c r="QCB6" i="24"/>
  <c r="QCC6" i="24"/>
  <c r="QCD6" i="24"/>
  <c r="QCE6" i="24"/>
  <c r="QCF6" i="24"/>
  <c r="QCG6" i="24"/>
  <c r="QCH6" i="24"/>
  <c r="QCI6" i="24"/>
  <c r="QCJ6" i="24"/>
  <c r="QCK6" i="24"/>
  <c r="QCL6" i="24"/>
  <c r="QCM6" i="24"/>
  <c r="QCN6" i="24"/>
  <c r="QCO6" i="24"/>
  <c r="QCP6" i="24"/>
  <c r="QCQ6" i="24"/>
  <c r="QCR6" i="24"/>
  <c r="QCS6" i="24"/>
  <c r="QCT6" i="24"/>
  <c r="QCU6" i="24"/>
  <c r="QCV6" i="24"/>
  <c r="QCW6" i="24"/>
  <c r="QCX6" i="24"/>
  <c r="QCY6" i="24"/>
  <c r="QCZ6" i="24"/>
  <c r="QDA6" i="24"/>
  <c r="QDB6" i="24"/>
  <c r="QDC6" i="24"/>
  <c r="QDD6" i="24"/>
  <c r="QDE6" i="24"/>
  <c r="QDF6" i="24"/>
  <c r="QDG6" i="24"/>
  <c r="QDH6" i="24"/>
  <c r="QDI6" i="24"/>
  <c r="QDJ6" i="24"/>
  <c r="QDK6" i="24"/>
  <c r="QDL6" i="24"/>
  <c r="QDM6" i="24"/>
  <c r="QDN6" i="24"/>
  <c r="QDO6" i="24"/>
  <c r="QDP6" i="24"/>
  <c r="QDQ6" i="24"/>
  <c r="QDR6" i="24"/>
  <c r="QDS6" i="24"/>
  <c r="QDT6" i="24"/>
  <c r="QDU6" i="24"/>
  <c r="QDV6" i="24"/>
  <c r="QDW6" i="24"/>
  <c r="QDX6" i="24"/>
  <c r="QDY6" i="24"/>
  <c r="QDZ6" i="24"/>
  <c r="QEA6" i="24"/>
  <c r="QEB6" i="24"/>
  <c r="QEC6" i="24"/>
  <c r="QED6" i="24"/>
  <c r="QEE6" i="24"/>
  <c r="QEF6" i="24"/>
  <c r="QEG6" i="24"/>
  <c r="QEH6" i="24"/>
  <c r="QEI6" i="24"/>
  <c r="QEJ6" i="24"/>
  <c r="QEK6" i="24"/>
  <c r="QEL6" i="24"/>
  <c r="QEM6" i="24"/>
  <c r="QEN6" i="24"/>
  <c r="QEO6" i="24"/>
  <c r="QEP6" i="24"/>
  <c r="QEQ6" i="24"/>
  <c r="QER6" i="24"/>
  <c r="QES6" i="24"/>
  <c r="QET6" i="24"/>
  <c r="QEU6" i="24"/>
  <c r="QEV6" i="24"/>
  <c r="QEW6" i="24"/>
  <c r="QEX6" i="24"/>
  <c r="QEY6" i="24"/>
  <c r="QEZ6" i="24"/>
  <c r="QFA6" i="24"/>
  <c r="QFB6" i="24"/>
  <c r="QFC6" i="24"/>
  <c r="QFD6" i="24"/>
  <c r="QFE6" i="24"/>
  <c r="QFF6" i="24"/>
  <c r="QFG6" i="24"/>
  <c r="QFH6" i="24"/>
  <c r="QFI6" i="24"/>
  <c r="QFJ6" i="24"/>
  <c r="QFK6" i="24"/>
  <c r="QFL6" i="24"/>
  <c r="QFM6" i="24"/>
  <c r="QFN6" i="24"/>
  <c r="QFO6" i="24"/>
  <c r="QFP6" i="24"/>
  <c r="QFQ6" i="24"/>
  <c r="QFR6" i="24"/>
  <c r="QFS6" i="24"/>
  <c r="QFT6" i="24"/>
  <c r="QFU6" i="24"/>
  <c r="QFV6" i="24"/>
  <c r="QFW6" i="24"/>
  <c r="QFX6" i="24"/>
  <c r="QFY6" i="24"/>
  <c r="QFZ6" i="24"/>
  <c r="QGA6" i="24"/>
  <c r="QGB6" i="24"/>
  <c r="QGC6" i="24"/>
  <c r="QGD6" i="24"/>
  <c r="QGE6" i="24"/>
  <c r="QGF6" i="24"/>
  <c r="QGG6" i="24"/>
  <c r="QGH6" i="24"/>
  <c r="QGI6" i="24"/>
  <c r="QGJ6" i="24"/>
  <c r="QGK6" i="24"/>
  <c r="QGL6" i="24"/>
  <c r="QGM6" i="24"/>
  <c r="QGN6" i="24"/>
  <c r="QGO6" i="24"/>
  <c r="QGP6" i="24"/>
  <c r="QGQ6" i="24"/>
  <c r="QGR6" i="24"/>
  <c r="QGS6" i="24"/>
  <c r="QGT6" i="24"/>
  <c r="QGU6" i="24"/>
  <c r="QGV6" i="24"/>
  <c r="QGW6" i="24"/>
  <c r="QGX6" i="24"/>
  <c r="QGY6" i="24"/>
  <c r="QGZ6" i="24"/>
  <c r="QHA6" i="24"/>
  <c r="QHB6" i="24"/>
  <c r="QHC6" i="24"/>
  <c r="QHD6" i="24"/>
  <c r="QHE6" i="24"/>
  <c r="QHF6" i="24"/>
  <c r="QHG6" i="24"/>
  <c r="QHH6" i="24"/>
  <c r="QHI6" i="24"/>
  <c r="QHJ6" i="24"/>
  <c r="QHK6" i="24"/>
  <c r="QHL6" i="24"/>
  <c r="QHM6" i="24"/>
  <c r="QHN6" i="24"/>
  <c r="QHO6" i="24"/>
  <c r="QHP6" i="24"/>
  <c r="QHQ6" i="24"/>
  <c r="QHR6" i="24"/>
  <c r="QHS6" i="24"/>
  <c r="QHT6" i="24"/>
  <c r="QHU6" i="24"/>
  <c r="QHV6" i="24"/>
  <c r="QHW6" i="24"/>
  <c r="QHX6" i="24"/>
  <c r="QHY6" i="24"/>
  <c r="QHZ6" i="24"/>
  <c r="QIA6" i="24"/>
  <c r="QIB6" i="24"/>
  <c r="QIC6" i="24"/>
  <c r="QID6" i="24"/>
  <c r="QIE6" i="24"/>
  <c r="QIF6" i="24"/>
  <c r="QIG6" i="24"/>
  <c r="QIH6" i="24"/>
  <c r="QII6" i="24"/>
  <c r="QIJ6" i="24"/>
  <c r="QIK6" i="24"/>
  <c r="QIL6" i="24"/>
  <c r="QIM6" i="24"/>
  <c r="QIN6" i="24"/>
  <c r="QIO6" i="24"/>
  <c r="QIP6" i="24"/>
  <c r="QIQ6" i="24"/>
  <c r="QIR6" i="24"/>
  <c r="QIS6" i="24"/>
  <c r="QIT6" i="24"/>
  <c r="QIU6" i="24"/>
  <c r="QIV6" i="24"/>
  <c r="QIW6" i="24"/>
  <c r="QIX6" i="24"/>
  <c r="QIY6" i="24"/>
  <c r="QIZ6" i="24"/>
  <c r="QJA6" i="24"/>
  <c r="QJB6" i="24"/>
  <c r="QJC6" i="24"/>
  <c r="QJD6" i="24"/>
  <c r="QJE6" i="24"/>
  <c r="QJF6" i="24"/>
  <c r="QJG6" i="24"/>
  <c r="QJH6" i="24"/>
  <c r="QJI6" i="24"/>
  <c r="QJJ6" i="24"/>
  <c r="QJK6" i="24"/>
  <c r="QJL6" i="24"/>
  <c r="QJM6" i="24"/>
  <c r="QJN6" i="24"/>
  <c r="QJO6" i="24"/>
  <c r="QJP6" i="24"/>
  <c r="QJQ6" i="24"/>
  <c r="QJR6" i="24"/>
  <c r="QJS6" i="24"/>
  <c r="QJT6" i="24"/>
  <c r="QJU6" i="24"/>
  <c r="QJV6" i="24"/>
  <c r="QJW6" i="24"/>
  <c r="QJX6" i="24"/>
  <c r="QJY6" i="24"/>
  <c r="QJZ6" i="24"/>
  <c r="QKA6" i="24"/>
  <c r="QKB6" i="24"/>
  <c r="QKC6" i="24"/>
  <c r="QKD6" i="24"/>
  <c r="QKE6" i="24"/>
  <c r="QKF6" i="24"/>
  <c r="QKG6" i="24"/>
  <c r="QKH6" i="24"/>
  <c r="QKI6" i="24"/>
  <c r="QKJ6" i="24"/>
  <c r="QKK6" i="24"/>
  <c r="QKL6" i="24"/>
  <c r="QKM6" i="24"/>
  <c r="QKN6" i="24"/>
  <c r="QKO6" i="24"/>
  <c r="QKP6" i="24"/>
  <c r="QKQ6" i="24"/>
  <c r="QKR6" i="24"/>
  <c r="QKS6" i="24"/>
  <c r="QKT6" i="24"/>
  <c r="QKU6" i="24"/>
  <c r="QKV6" i="24"/>
  <c r="QKW6" i="24"/>
  <c r="QKX6" i="24"/>
  <c r="QKY6" i="24"/>
  <c r="QKZ6" i="24"/>
  <c r="QLA6" i="24"/>
  <c r="QLB6" i="24"/>
  <c r="QLC6" i="24"/>
  <c r="QLD6" i="24"/>
  <c r="QLE6" i="24"/>
  <c r="QLF6" i="24"/>
  <c r="QLG6" i="24"/>
  <c r="QLH6" i="24"/>
  <c r="QLI6" i="24"/>
  <c r="QLJ6" i="24"/>
  <c r="QLK6" i="24"/>
  <c r="QLL6" i="24"/>
  <c r="QLM6" i="24"/>
  <c r="QLN6" i="24"/>
  <c r="QLO6" i="24"/>
  <c r="QLP6" i="24"/>
  <c r="QLQ6" i="24"/>
  <c r="QLR6" i="24"/>
  <c r="QLS6" i="24"/>
  <c r="QLT6" i="24"/>
  <c r="QLU6" i="24"/>
  <c r="QLV6" i="24"/>
  <c r="QLW6" i="24"/>
  <c r="QLX6" i="24"/>
  <c r="QLY6" i="24"/>
  <c r="QLZ6" i="24"/>
  <c r="QMA6" i="24"/>
  <c r="QMB6" i="24"/>
  <c r="QMC6" i="24"/>
  <c r="QMD6" i="24"/>
  <c r="QME6" i="24"/>
  <c r="QMF6" i="24"/>
  <c r="QMG6" i="24"/>
  <c r="QMH6" i="24"/>
  <c r="QMI6" i="24"/>
  <c r="QMJ6" i="24"/>
  <c r="QMK6" i="24"/>
  <c r="QML6" i="24"/>
  <c r="QMM6" i="24"/>
  <c r="QMN6" i="24"/>
  <c r="QMO6" i="24"/>
  <c r="QMP6" i="24"/>
  <c r="QMQ6" i="24"/>
  <c r="QMR6" i="24"/>
  <c r="QMS6" i="24"/>
  <c r="QMT6" i="24"/>
  <c r="QMU6" i="24"/>
  <c r="QMV6" i="24"/>
  <c r="QMW6" i="24"/>
  <c r="QMX6" i="24"/>
  <c r="QMY6" i="24"/>
  <c r="QMZ6" i="24"/>
  <c r="QNA6" i="24"/>
  <c r="QNB6" i="24"/>
  <c r="QNC6" i="24"/>
  <c r="QND6" i="24"/>
  <c r="QNE6" i="24"/>
  <c r="QNF6" i="24"/>
  <c r="QNG6" i="24"/>
  <c r="QNH6" i="24"/>
  <c r="QNI6" i="24"/>
  <c r="QNJ6" i="24"/>
  <c r="QNK6" i="24"/>
  <c r="QNL6" i="24"/>
  <c r="QNM6" i="24"/>
  <c r="QNN6" i="24"/>
  <c r="QNO6" i="24"/>
  <c r="QNP6" i="24"/>
  <c r="QNQ6" i="24"/>
  <c r="QNR6" i="24"/>
  <c r="QNS6" i="24"/>
  <c r="QNT6" i="24"/>
  <c r="QNU6" i="24"/>
  <c r="QNV6" i="24"/>
  <c r="QNW6" i="24"/>
  <c r="QNX6" i="24"/>
  <c r="QNY6" i="24"/>
  <c r="QNZ6" i="24"/>
  <c r="QOA6" i="24"/>
  <c r="QOB6" i="24"/>
  <c r="QOC6" i="24"/>
  <c r="QOD6" i="24"/>
  <c r="QOE6" i="24"/>
  <c r="QOF6" i="24"/>
  <c r="QOG6" i="24"/>
  <c r="QOH6" i="24"/>
  <c r="QOI6" i="24"/>
  <c r="QOJ6" i="24"/>
  <c r="QOK6" i="24"/>
  <c r="QOL6" i="24"/>
  <c r="QOM6" i="24"/>
  <c r="QON6" i="24"/>
  <c r="QOO6" i="24"/>
  <c r="QOP6" i="24"/>
  <c r="QOQ6" i="24"/>
  <c r="QOR6" i="24"/>
  <c r="QOS6" i="24"/>
  <c r="QOT6" i="24"/>
  <c r="QOU6" i="24"/>
  <c r="QOV6" i="24"/>
  <c r="QOW6" i="24"/>
  <c r="QOX6" i="24"/>
  <c r="QOY6" i="24"/>
  <c r="QOZ6" i="24"/>
  <c r="QPA6" i="24"/>
  <c r="QPB6" i="24"/>
  <c r="QPC6" i="24"/>
  <c r="QPD6" i="24"/>
  <c r="QPE6" i="24"/>
  <c r="QPF6" i="24"/>
  <c r="QPG6" i="24"/>
  <c r="QPH6" i="24"/>
  <c r="QPI6" i="24"/>
  <c r="QPJ6" i="24"/>
  <c r="QPK6" i="24"/>
  <c r="QPL6" i="24"/>
  <c r="QPM6" i="24"/>
  <c r="QPN6" i="24"/>
  <c r="QPO6" i="24"/>
  <c r="QPP6" i="24"/>
  <c r="QPQ6" i="24"/>
  <c r="QPR6" i="24"/>
  <c r="QPS6" i="24"/>
  <c r="QPT6" i="24"/>
  <c r="QPU6" i="24"/>
  <c r="QPV6" i="24"/>
  <c r="QPW6" i="24"/>
  <c r="QPX6" i="24"/>
  <c r="QPY6" i="24"/>
  <c r="QPZ6" i="24"/>
  <c r="QQA6" i="24"/>
  <c r="QQB6" i="24"/>
  <c r="QQC6" i="24"/>
  <c r="QQD6" i="24"/>
  <c r="QQE6" i="24"/>
  <c r="QQF6" i="24"/>
  <c r="QQG6" i="24"/>
  <c r="QQH6" i="24"/>
  <c r="QQI6" i="24"/>
  <c r="QQJ6" i="24"/>
  <c r="QQK6" i="24"/>
  <c r="QQL6" i="24"/>
  <c r="QQM6" i="24"/>
  <c r="QQN6" i="24"/>
  <c r="QQO6" i="24"/>
  <c r="QQP6" i="24"/>
  <c r="QQQ6" i="24"/>
  <c r="QQR6" i="24"/>
  <c r="QQS6" i="24"/>
  <c r="QQT6" i="24"/>
  <c r="QQU6" i="24"/>
  <c r="QQV6" i="24"/>
  <c r="QQW6" i="24"/>
  <c r="QQX6" i="24"/>
  <c r="QQY6" i="24"/>
  <c r="QQZ6" i="24"/>
  <c r="QRA6" i="24"/>
  <c r="QRB6" i="24"/>
  <c r="QRC6" i="24"/>
  <c r="QRD6" i="24"/>
  <c r="QRE6" i="24"/>
  <c r="QRF6" i="24"/>
  <c r="QRG6" i="24"/>
  <c r="QRH6" i="24"/>
  <c r="QRI6" i="24"/>
  <c r="QRJ6" i="24"/>
  <c r="QRK6" i="24"/>
  <c r="QRL6" i="24"/>
  <c r="QRM6" i="24"/>
  <c r="QRN6" i="24"/>
  <c r="QRO6" i="24"/>
  <c r="QRP6" i="24"/>
  <c r="QRQ6" i="24"/>
  <c r="QRR6" i="24"/>
  <c r="QRS6" i="24"/>
  <c r="QRT6" i="24"/>
  <c r="QRU6" i="24"/>
  <c r="QRV6" i="24"/>
  <c r="QRW6" i="24"/>
  <c r="QRX6" i="24"/>
  <c r="QRY6" i="24"/>
  <c r="QRZ6" i="24"/>
  <c r="QSA6" i="24"/>
  <c r="QSB6" i="24"/>
  <c r="QSC6" i="24"/>
  <c r="QSD6" i="24"/>
  <c r="QSE6" i="24"/>
  <c r="QSF6" i="24"/>
  <c r="QSG6" i="24"/>
  <c r="QSH6" i="24"/>
  <c r="QSI6" i="24"/>
  <c r="QSJ6" i="24"/>
  <c r="QSK6" i="24"/>
  <c r="QSL6" i="24"/>
  <c r="QSM6" i="24"/>
  <c r="QSN6" i="24"/>
  <c r="QSO6" i="24"/>
  <c r="QSP6" i="24"/>
  <c r="QSQ6" i="24"/>
  <c r="QSR6" i="24"/>
  <c r="QSS6" i="24"/>
  <c r="QST6" i="24"/>
  <c r="QSU6" i="24"/>
  <c r="QSV6" i="24"/>
  <c r="QSW6" i="24"/>
  <c r="QSX6" i="24"/>
  <c r="QSY6" i="24"/>
  <c r="QSZ6" i="24"/>
  <c r="QTA6" i="24"/>
  <c r="QTB6" i="24"/>
  <c r="QTC6" i="24"/>
  <c r="QTD6" i="24"/>
  <c r="QTE6" i="24"/>
  <c r="QTF6" i="24"/>
  <c r="QTG6" i="24"/>
  <c r="QTH6" i="24"/>
  <c r="QTI6" i="24"/>
  <c r="QTJ6" i="24"/>
  <c r="QTK6" i="24"/>
  <c r="QTL6" i="24"/>
  <c r="QTM6" i="24"/>
  <c r="QTN6" i="24"/>
  <c r="QTO6" i="24"/>
  <c r="QTP6" i="24"/>
  <c r="QTQ6" i="24"/>
  <c r="QTR6" i="24"/>
  <c r="QTS6" i="24"/>
  <c r="QTT6" i="24"/>
  <c r="QTU6" i="24"/>
  <c r="QTV6" i="24"/>
  <c r="QTW6" i="24"/>
  <c r="QTX6" i="24"/>
  <c r="QTY6" i="24"/>
  <c r="QTZ6" i="24"/>
  <c r="QUA6" i="24"/>
  <c r="QUB6" i="24"/>
  <c r="QUC6" i="24"/>
  <c r="QUD6" i="24"/>
  <c r="QUE6" i="24"/>
  <c r="QUF6" i="24"/>
  <c r="QUG6" i="24"/>
  <c r="QUH6" i="24"/>
  <c r="QUI6" i="24"/>
  <c r="QUJ6" i="24"/>
  <c r="QUK6" i="24"/>
  <c r="QUL6" i="24"/>
  <c r="QUM6" i="24"/>
  <c r="QUN6" i="24"/>
  <c r="QUO6" i="24"/>
  <c r="QUP6" i="24"/>
  <c r="QUQ6" i="24"/>
  <c r="QUR6" i="24"/>
  <c r="QUS6" i="24"/>
  <c r="QUT6" i="24"/>
  <c r="QUU6" i="24"/>
  <c r="QUV6" i="24"/>
  <c r="QUW6" i="24"/>
  <c r="QUX6" i="24"/>
  <c r="QUY6" i="24"/>
  <c r="QUZ6" i="24"/>
  <c r="QVA6" i="24"/>
  <c r="QVB6" i="24"/>
  <c r="QVC6" i="24"/>
  <c r="QVD6" i="24"/>
  <c r="QVE6" i="24"/>
  <c r="QVF6" i="24"/>
  <c r="QVG6" i="24"/>
  <c r="QVH6" i="24"/>
  <c r="QVI6" i="24"/>
  <c r="QVJ6" i="24"/>
  <c r="QVK6" i="24"/>
  <c r="QVL6" i="24"/>
  <c r="QVM6" i="24"/>
  <c r="QVN6" i="24"/>
  <c r="QVO6" i="24"/>
  <c r="QVP6" i="24"/>
  <c r="QVQ6" i="24"/>
  <c r="QVR6" i="24"/>
  <c r="QVS6" i="24"/>
  <c r="QVT6" i="24"/>
  <c r="QVU6" i="24"/>
  <c r="QVV6" i="24"/>
  <c r="QVW6" i="24"/>
  <c r="QVX6" i="24"/>
  <c r="QVY6" i="24"/>
  <c r="QVZ6" i="24"/>
  <c r="QWA6" i="24"/>
  <c r="QWB6" i="24"/>
  <c r="QWC6" i="24"/>
  <c r="QWD6" i="24"/>
  <c r="QWE6" i="24"/>
  <c r="QWF6" i="24"/>
  <c r="QWG6" i="24"/>
  <c r="QWH6" i="24"/>
  <c r="QWI6" i="24"/>
  <c r="QWJ6" i="24"/>
  <c r="QWK6" i="24"/>
  <c r="QWL6" i="24"/>
  <c r="QWM6" i="24"/>
  <c r="QWN6" i="24"/>
  <c r="QWO6" i="24"/>
  <c r="QWP6" i="24"/>
  <c r="QWQ6" i="24"/>
  <c r="QWR6" i="24"/>
  <c r="QWS6" i="24"/>
  <c r="QWT6" i="24"/>
  <c r="QWU6" i="24"/>
  <c r="QWV6" i="24"/>
  <c r="QWW6" i="24"/>
  <c r="QWX6" i="24"/>
  <c r="QWY6" i="24"/>
  <c r="QWZ6" i="24"/>
  <c r="QXA6" i="24"/>
  <c r="QXB6" i="24"/>
  <c r="QXC6" i="24"/>
  <c r="QXD6" i="24"/>
  <c r="QXE6" i="24"/>
  <c r="QXF6" i="24"/>
  <c r="QXG6" i="24"/>
  <c r="QXH6" i="24"/>
  <c r="QXI6" i="24"/>
  <c r="QXJ6" i="24"/>
  <c r="QXK6" i="24"/>
  <c r="QXL6" i="24"/>
  <c r="QXM6" i="24"/>
  <c r="QXN6" i="24"/>
  <c r="QXO6" i="24"/>
  <c r="QXP6" i="24"/>
  <c r="QXQ6" i="24"/>
  <c r="QXR6" i="24"/>
  <c r="QXS6" i="24"/>
  <c r="QXT6" i="24"/>
  <c r="QXU6" i="24"/>
  <c r="QXV6" i="24"/>
  <c r="QXW6" i="24"/>
  <c r="QXX6" i="24"/>
  <c r="QXY6" i="24"/>
  <c r="QXZ6" i="24"/>
  <c r="QYA6" i="24"/>
  <c r="QYB6" i="24"/>
  <c r="QYC6" i="24"/>
  <c r="QYD6" i="24"/>
  <c r="QYE6" i="24"/>
  <c r="QYF6" i="24"/>
  <c r="QYG6" i="24"/>
  <c r="QYH6" i="24"/>
  <c r="QYI6" i="24"/>
  <c r="QYJ6" i="24"/>
  <c r="QYK6" i="24"/>
  <c r="QYL6" i="24"/>
  <c r="QYM6" i="24"/>
  <c r="QYN6" i="24"/>
  <c r="QYO6" i="24"/>
  <c r="QYP6" i="24"/>
  <c r="QYQ6" i="24"/>
  <c r="QYR6" i="24"/>
  <c r="QYS6" i="24"/>
  <c r="QYT6" i="24"/>
  <c r="QYU6" i="24"/>
  <c r="QYV6" i="24"/>
  <c r="QYW6" i="24"/>
  <c r="QYX6" i="24"/>
  <c r="QYY6" i="24"/>
  <c r="QYZ6" i="24"/>
  <c r="QZA6" i="24"/>
  <c r="QZB6" i="24"/>
  <c r="QZC6" i="24"/>
  <c r="QZD6" i="24"/>
  <c r="QZE6" i="24"/>
  <c r="QZF6" i="24"/>
  <c r="QZG6" i="24"/>
  <c r="QZH6" i="24"/>
  <c r="QZI6" i="24"/>
  <c r="QZJ6" i="24"/>
  <c r="QZK6" i="24"/>
  <c r="QZL6" i="24"/>
  <c r="QZM6" i="24"/>
  <c r="QZN6" i="24"/>
  <c r="QZO6" i="24"/>
  <c r="QZP6" i="24"/>
  <c r="QZQ6" i="24"/>
  <c r="QZR6" i="24"/>
  <c r="QZS6" i="24"/>
  <c r="QZT6" i="24"/>
  <c r="QZU6" i="24"/>
  <c r="QZV6" i="24"/>
  <c r="QZW6" i="24"/>
  <c r="QZX6" i="24"/>
  <c r="QZY6" i="24"/>
  <c r="QZZ6" i="24"/>
  <c r="RAA6" i="24"/>
  <c r="RAB6" i="24"/>
  <c r="RAC6" i="24"/>
  <c r="RAD6" i="24"/>
  <c r="RAE6" i="24"/>
  <c r="RAF6" i="24"/>
  <c r="RAG6" i="24"/>
  <c r="RAH6" i="24"/>
  <c r="RAI6" i="24"/>
  <c r="RAJ6" i="24"/>
  <c r="RAK6" i="24"/>
  <c r="RAL6" i="24"/>
  <c r="RAM6" i="24"/>
  <c r="RAN6" i="24"/>
  <c r="RAO6" i="24"/>
  <c r="RAP6" i="24"/>
  <c r="RAQ6" i="24"/>
  <c r="RAR6" i="24"/>
  <c r="RAS6" i="24"/>
  <c r="RAT6" i="24"/>
  <c r="RAU6" i="24"/>
  <c r="RAV6" i="24"/>
  <c r="RAW6" i="24"/>
  <c r="RAX6" i="24"/>
  <c r="RAY6" i="24"/>
  <c r="RAZ6" i="24"/>
  <c r="RBA6" i="24"/>
  <c r="RBB6" i="24"/>
  <c r="RBC6" i="24"/>
  <c r="RBD6" i="24"/>
  <c r="RBE6" i="24"/>
  <c r="RBF6" i="24"/>
  <c r="RBG6" i="24"/>
  <c r="RBH6" i="24"/>
  <c r="RBI6" i="24"/>
  <c r="RBJ6" i="24"/>
  <c r="RBK6" i="24"/>
  <c r="RBL6" i="24"/>
  <c r="RBM6" i="24"/>
  <c r="RBN6" i="24"/>
  <c r="RBO6" i="24"/>
  <c r="RBP6" i="24"/>
  <c r="RBQ6" i="24"/>
  <c r="RBR6" i="24"/>
  <c r="RBS6" i="24"/>
  <c r="RBT6" i="24"/>
  <c r="RBU6" i="24"/>
  <c r="RBV6" i="24"/>
  <c r="RBW6" i="24"/>
  <c r="RBX6" i="24"/>
  <c r="RBY6" i="24"/>
  <c r="RBZ6" i="24"/>
  <c r="RCA6" i="24"/>
  <c r="RCB6" i="24"/>
  <c r="RCC6" i="24"/>
  <c r="RCD6" i="24"/>
  <c r="RCE6" i="24"/>
  <c r="RCF6" i="24"/>
  <c r="RCG6" i="24"/>
  <c r="RCH6" i="24"/>
  <c r="RCI6" i="24"/>
  <c r="RCJ6" i="24"/>
  <c r="RCK6" i="24"/>
  <c r="RCL6" i="24"/>
  <c r="RCM6" i="24"/>
  <c r="RCN6" i="24"/>
  <c r="RCO6" i="24"/>
  <c r="RCP6" i="24"/>
  <c r="RCQ6" i="24"/>
  <c r="RCR6" i="24"/>
  <c r="RCS6" i="24"/>
  <c r="RCT6" i="24"/>
  <c r="RCU6" i="24"/>
  <c r="RCV6" i="24"/>
  <c r="RCW6" i="24"/>
  <c r="RCX6" i="24"/>
  <c r="RCY6" i="24"/>
  <c r="RCZ6" i="24"/>
  <c r="RDA6" i="24"/>
  <c r="RDB6" i="24"/>
  <c r="RDC6" i="24"/>
  <c r="RDD6" i="24"/>
  <c r="RDE6" i="24"/>
  <c r="RDF6" i="24"/>
  <c r="RDG6" i="24"/>
  <c r="RDH6" i="24"/>
  <c r="RDI6" i="24"/>
  <c r="RDJ6" i="24"/>
  <c r="RDK6" i="24"/>
  <c r="RDL6" i="24"/>
  <c r="RDM6" i="24"/>
  <c r="RDN6" i="24"/>
  <c r="RDO6" i="24"/>
  <c r="RDP6" i="24"/>
  <c r="RDQ6" i="24"/>
  <c r="RDR6" i="24"/>
  <c r="RDS6" i="24"/>
  <c r="RDT6" i="24"/>
  <c r="RDU6" i="24"/>
  <c r="RDV6" i="24"/>
  <c r="RDW6" i="24"/>
  <c r="RDX6" i="24"/>
  <c r="RDY6" i="24"/>
  <c r="RDZ6" i="24"/>
  <c r="REA6" i="24"/>
  <c r="REB6" i="24"/>
  <c r="REC6" i="24"/>
  <c r="RED6" i="24"/>
  <c r="REE6" i="24"/>
  <c r="REF6" i="24"/>
  <c r="REG6" i="24"/>
  <c r="REH6" i="24"/>
  <c r="REI6" i="24"/>
  <c r="REJ6" i="24"/>
  <c r="REK6" i="24"/>
  <c r="REL6" i="24"/>
  <c r="REM6" i="24"/>
  <c r="REN6" i="24"/>
  <c r="REO6" i="24"/>
  <c r="REP6" i="24"/>
  <c r="REQ6" i="24"/>
  <c r="RER6" i="24"/>
  <c r="RES6" i="24"/>
  <c r="RET6" i="24"/>
  <c r="REU6" i="24"/>
  <c r="REV6" i="24"/>
  <c r="REW6" i="24"/>
  <c r="REX6" i="24"/>
  <c r="REY6" i="24"/>
  <c r="REZ6" i="24"/>
  <c r="RFA6" i="24"/>
  <c r="RFB6" i="24"/>
  <c r="RFC6" i="24"/>
  <c r="RFD6" i="24"/>
  <c r="RFE6" i="24"/>
  <c r="RFF6" i="24"/>
  <c r="RFG6" i="24"/>
  <c r="RFH6" i="24"/>
  <c r="RFI6" i="24"/>
  <c r="RFJ6" i="24"/>
  <c r="RFK6" i="24"/>
  <c r="RFL6" i="24"/>
  <c r="RFM6" i="24"/>
  <c r="RFN6" i="24"/>
  <c r="RFO6" i="24"/>
  <c r="RFP6" i="24"/>
  <c r="RFQ6" i="24"/>
  <c r="RFR6" i="24"/>
  <c r="RFS6" i="24"/>
  <c r="RFT6" i="24"/>
  <c r="RFU6" i="24"/>
  <c r="RFV6" i="24"/>
  <c r="RFW6" i="24"/>
  <c r="RFX6" i="24"/>
  <c r="RFY6" i="24"/>
  <c r="RFZ6" i="24"/>
  <c r="RGA6" i="24"/>
  <c r="RGB6" i="24"/>
  <c r="RGC6" i="24"/>
  <c r="RGD6" i="24"/>
  <c r="RGE6" i="24"/>
  <c r="RGF6" i="24"/>
  <c r="RGG6" i="24"/>
  <c r="RGH6" i="24"/>
  <c r="RGI6" i="24"/>
  <c r="RGJ6" i="24"/>
  <c r="RGK6" i="24"/>
  <c r="RGL6" i="24"/>
  <c r="RGM6" i="24"/>
  <c r="RGN6" i="24"/>
  <c r="RGO6" i="24"/>
  <c r="RGP6" i="24"/>
  <c r="RGQ6" i="24"/>
  <c r="RGR6" i="24"/>
  <c r="RGS6" i="24"/>
  <c r="RGT6" i="24"/>
  <c r="RGU6" i="24"/>
  <c r="RGV6" i="24"/>
  <c r="RGW6" i="24"/>
  <c r="RGX6" i="24"/>
  <c r="RGY6" i="24"/>
  <c r="RGZ6" i="24"/>
  <c r="RHA6" i="24"/>
  <c r="RHB6" i="24"/>
  <c r="RHC6" i="24"/>
  <c r="RHD6" i="24"/>
  <c r="RHE6" i="24"/>
  <c r="RHF6" i="24"/>
  <c r="RHG6" i="24"/>
  <c r="RHH6" i="24"/>
  <c r="RHI6" i="24"/>
  <c r="RHJ6" i="24"/>
  <c r="RHK6" i="24"/>
  <c r="RHL6" i="24"/>
  <c r="RHM6" i="24"/>
  <c r="RHN6" i="24"/>
  <c r="RHO6" i="24"/>
  <c r="RHP6" i="24"/>
  <c r="RHQ6" i="24"/>
  <c r="RHR6" i="24"/>
  <c r="RHS6" i="24"/>
  <c r="RHT6" i="24"/>
  <c r="RHU6" i="24"/>
  <c r="RHV6" i="24"/>
  <c r="RHW6" i="24"/>
  <c r="RHX6" i="24"/>
  <c r="RHY6" i="24"/>
  <c r="RHZ6" i="24"/>
  <c r="RIA6" i="24"/>
  <c r="RIB6" i="24"/>
  <c r="RIC6" i="24"/>
  <c r="RID6" i="24"/>
  <c r="RIE6" i="24"/>
  <c r="RIF6" i="24"/>
  <c r="RIG6" i="24"/>
  <c r="RIH6" i="24"/>
  <c r="RII6" i="24"/>
  <c r="RIJ6" i="24"/>
  <c r="RIK6" i="24"/>
  <c r="RIL6" i="24"/>
  <c r="RIM6" i="24"/>
  <c r="RIN6" i="24"/>
  <c r="RIO6" i="24"/>
  <c r="RIP6" i="24"/>
  <c r="RIQ6" i="24"/>
  <c r="RIR6" i="24"/>
  <c r="RIS6" i="24"/>
  <c r="RIT6" i="24"/>
  <c r="RIU6" i="24"/>
  <c r="RIV6" i="24"/>
  <c r="RIW6" i="24"/>
  <c r="RIX6" i="24"/>
  <c r="RIY6" i="24"/>
  <c r="RIZ6" i="24"/>
  <c r="RJA6" i="24"/>
  <c r="RJB6" i="24"/>
  <c r="RJC6" i="24"/>
  <c r="RJD6" i="24"/>
  <c r="RJE6" i="24"/>
  <c r="RJF6" i="24"/>
  <c r="RJG6" i="24"/>
  <c r="RJH6" i="24"/>
  <c r="RJI6" i="24"/>
  <c r="RJJ6" i="24"/>
  <c r="RJK6" i="24"/>
  <c r="RJL6" i="24"/>
  <c r="RJM6" i="24"/>
  <c r="RJN6" i="24"/>
  <c r="RJO6" i="24"/>
  <c r="RJP6" i="24"/>
  <c r="RJQ6" i="24"/>
  <c r="RJR6" i="24"/>
  <c r="RJS6" i="24"/>
  <c r="RJT6" i="24"/>
  <c r="RJU6" i="24"/>
  <c r="RJV6" i="24"/>
  <c r="RJW6" i="24"/>
  <c r="RJX6" i="24"/>
  <c r="RJY6" i="24"/>
  <c r="RJZ6" i="24"/>
  <c r="RKA6" i="24"/>
  <c r="RKB6" i="24"/>
  <c r="RKC6" i="24"/>
  <c r="RKD6" i="24"/>
  <c r="RKE6" i="24"/>
  <c r="RKF6" i="24"/>
  <c r="RKG6" i="24"/>
  <c r="RKH6" i="24"/>
  <c r="RKI6" i="24"/>
  <c r="RKJ6" i="24"/>
  <c r="RKK6" i="24"/>
  <c r="RKL6" i="24"/>
  <c r="RKM6" i="24"/>
  <c r="RKN6" i="24"/>
  <c r="RKO6" i="24"/>
  <c r="RKP6" i="24"/>
  <c r="RKQ6" i="24"/>
  <c r="RKR6" i="24"/>
  <c r="RKS6" i="24"/>
  <c r="RKT6" i="24"/>
  <c r="RKU6" i="24"/>
  <c r="RKV6" i="24"/>
  <c r="RKW6" i="24"/>
  <c r="RKX6" i="24"/>
  <c r="RKY6" i="24"/>
  <c r="RKZ6" i="24"/>
  <c r="RLA6" i="24"/>
  <c r="RLB6" i="24"/>
  <c r="RLC6" i="24"/>
  <c r="RLD6" i="24"/>
  <c r="RLE6" i="24"/>
  <c r="RLF6" i="24"/>
  <c r="RLG6" i="24"/>
  <c r="RLH6" i="24"/>
  <c r="RLI6" i="24"/>
  <c r="RLJ6" i="24"/>
  <c r="RLK6" i="24"/>
  <c r="RLL6" i="24"/>
  <c r="RLM6" i="24"/>
  <c r="RLN6" i="24"/>
  <c r="RLO6" i="24"/>
  <c r="RLP6" i="24"/>
  <c r="RLQ6" i="24"/>
  <c r="RLR6" i="24"/>
  <c r="RLS6" i="24"/>
  <c r="RLT6" i="24"/>
  <c r="RLU6" i="24"/>
  <c r="RLV6" i="24"/>
  <c r="RLW6" i="24"/>
  <c r="RLX6" i="24"/>
  <c r="RLY6" i="24"/>
  <c r="RLZ6" i="24"/>
  <c r="RMA6" i="24"/>
  <c r="RMB6" i="24"/>
  <c r="RMC6" i="24"/>
  <c r="RMD6" i="24"/>
  <c r="RME6" i="24"/>
  <c r="RMF6" i="24"/>
  <c r="RMG6" i="24"/>
  <c r="RMH6" i="24"/>
  <c r="RMI6" i="24"/>
  <c r="RMJ6" i="24"/>
  <c r="RMK6" i="24"/>
  <c r="RML6" i="24"/>
  <c r="RMM6" i="24"/>
  <c r="RMN6" i="24"/>
  <c r="RMO6" i="24"/>
  <c r="RMP6" i="24"/>
  <c r="RMQ6" i="24"/>
  <c r="RMR6" i="24"/>
  <c r="RMS6" i="24"/>
  <c r="RMT6" i="24"/>
  <c r="RMU6" i="24"/>
  <c r="RMV6" i="24"/>
  <c r="RMW6" i="24"/>
  <c r="RMX6" i="24"/>
  <c r="RMY6" i="24"/>
  <c r="RMZ6" i="24"/>
  <c r="RNA6" i="24"/>
  <c r="RNB6" i="24"/>
  <c r="RNC6" i="24"/>
  <c r="RND6" i="24"/>
  <c r="RNE6" i="24"/>
  <c r="RNF6" i="24"/>
  <c r="RNG6" i="24"/>
  <c r="RNH6" i="24"/>
  <c r="RNI6" i="24"/>
  <c r="RNJ6" i="24"/>
  <c r="RNK6" i="24"/>
  <c r="RNL6" i="24"/>
  <c r="RNM6" i="24"/>
  <c r="RNN6" i="24"/>
  <c r="RNO6" i="24"/>
  <c r="RNP6" i="24"/>
  <c r="RNQ6" i="24"/>
  <c r="RNR6" i="24"/>
  <c r="RNS6" i="24"/>
  <c r="RNT6" i="24"/>
  <c r="RNU6" i="24"/>
  <c r="RNV6" i="24"/>
  <c r="RNW6" i="24"/>
  <c r="RNX6" i="24"/>
  <c r="RNY6" i="24"/>
  <c r="RNZ6" i="24"/>
  <c r="ROA6" i="24"/>
  <c r="ROB6" i="24"/>
  <c r="ROC6" i="24"/>
  <c r="ROD6" i="24"/>
  <c r="ROE6" i="24"/>
  <c r="ROF6" i="24"/>
  <c r="ROG6" i="24"/>
  <c r="ROH6" i="24"/>
  <c r="ROI6" i="24"/>
  <c r="ROJ6" i="24"/>
  <c r="ROK6" i="24"/>
  <c r="ROL6" i="24"/>
  <c r="ROM6" i="24"/>
  <c r="RON6" i="24"/>
  <c r="ROO6" i="24"/>
  <c r="ROP6" i="24"/>
  <c r="ROQ6" i="24"/>
  <c r="ROR6" i="24"/>
  <c r="ROS6" i="24"/>
  <c r="ROT6" i="24"/>
  <c r="ROU6" i="24"/>
  <c r="ROV6" i="24"/>
  <c r="ROW6" i="24"/>
  <c r="ROX6" i="24"/>
  <c r="ROY6" i="24"/>
  <c r="ROZ6" i="24"/>
  <c r="RPA6" i="24"/>
  <c r="RPB6" i="24"/>
  <c r="RPC6" i="24"/>
  <c r="RPD6" i="24"/>
  <c r="RPE6" i="24"/>
  <c r="RPF6" i="24"/>
  <c r="RPG6" i="24"/>
  <c r="RPH6" i="24"/>
  <c r="RPI6" i="24"/>
  <c r="RPJ6" i="24"/>
  <c r="RPK6" i="24"/>
  <c r="RPL6" i="24"/>
  <c r="RPM6" i="24"/>
  <c r="RPN6" i="24"/>
  <c r="RPO6" i="24"/>
  <c r="RPP6" i="24"/>
  <c r="RPQ6" i="24"/>
  <c r="RPR6" i="24"/>
  <c r="RPS6" i="24"/>
  <c r="RPT6" i="24"/>
  <c r="RPU6" i="24"/>
  <c r="RPV6" i="24"/>
  <c r="RPW6" i="24"/>
  <c r="RPX6" i="24"/>
  <c r="RPY6" i="24"/>
  <c r="RPZ6" i="24"/>
  <c r="RQA6" i="24"/>
  <c r="RQB6" i="24"/>
  <c r="RQC6" i="24"/>
  <c r="RQD6" i="24"/>
  <c r="RQE6" i="24"/>
  <c r="RQF6" i="24"/>
  <c r="RQG6" i="24"/>
  <c r="RQH6" i="24"/>
  <c r="RQI6" i="24"/>
  <c r="RQJ6" i="24"/>
  <c r="RQK6" i="24"/>
  <c r="RQL6" i="24"/>
  <c r="RQM6" i="24"/>
  <c r="RQN6" i="24"/>
  <c r="RQO6" i="24"/>
  <c r="RQP6" i="24"/>
  <c r="RQQ6" i="24"/>
  <c r="RQR6" i="24"/>
  <c r="RQS6" i="24"/>
  <c r="RQT6" i="24"/>
  <c r="RQU6" i="24"/>
  <c r="RQV6" i="24"/>
  <c r="RQW6" i="24"/>
  <c r="RQX6" i="24"/>
  <c r="RQY6" i="24"/>
  <c r="RQZ6" i="24"/>
  <c r="RRA6" i="24"/>
  <c r="RRB6" i="24"/>
  <c r="RRC6" i="24"/>
  <c r="RRD6" i="24"/>
  <c r="RRE6" i="24"/>
  <c r="RRF6" i="24"/>
  <c r="RRG6" i="24"/>
  <c r="RRH6" i="24"/>
  <c r="RRI6" i="24"/>
  <c r="RRJ6" i="24"/>
  <c r="RRK6" i="24"/>
  <c r="RRL6" i="24"/>
  <c r="RRM6" i="24"/>
  <c r="RRN6" i="24"/>
  <c r="RRO6" i="24"/>
  <c r="RRP6" i="24"/>
  <c r="RRQ6" i="24"/>
  <c r="RRR6" i="24"/>
  <c r="RRS6" i="24"/>
  <c r="RRT6" i="24"/>
  <c r="RRU6" i="24"/>
  <c r="RRV6" i="24"/>
  <c r="RRW6" i="24"/>
  <c r="RRX6" i="24"/>
  <c r="RRY6" i="24"/>
  <c r="RRZ6" i="24"/>
  <c r="RSA6" i="24"/>
  <c r="RSB6" i="24"/>
  <c r="RSC6" i="24"/>
  <c r="RSD6" i="24"/>
  <c r="RSE6" i="24"/>
  <c r="RSF6" i="24"/>
  <c r="RSG6" i="24"/>
  <c r="RSH6" i="24"/>
  <c r="RSI6" i="24"/>
  <c r="RSJ6" i="24"/>
  <c r="RSK6" i="24"/>
  <c r="RSL6" i="24"/>
  <c r="RSM6" i="24"/>
  <c r="RSN6" i="24"/>
  <c r="RSO6" i="24"/>
  <c r="RSP6" i="24"/>
  <c r="RSQ6" i="24"/>
  <c r="RSR6" i="24"/>
  <c r="RSS6" i="24"/>
  <c r="RST6" i="24"/>
  <c r="RSU6" i="24"/>
  <c r="RSV6" i="24"/>
  <c r="RSW6" i="24"/>
  <c r="RSX6" i="24"/>
  <c r="RSY6" i="24"/>
  <c r="RSZ6" i="24"/>
  <c r="RTA6" i="24"/>
  <c r="RTB6" i="24"/>
  <c r="RTC6" i="24"/>
  <c r="RTD6" i="24"/>
  <c r="RTE6" i="24"/>
  <c r="RTF6" i="24"/>
  <c r="RTG6" i="24"/>
  <c r="RTH6" i="24"/>
  <c r="RTI6" i="24"/>
  <c r="RTJ6" i="24"/>
  <c r="RTK6" i="24"/>
  <c r="RTL6" i="24"/>
  <c r="RTM6" i="24"/>
  <c r="RTN6" i="24"/>
  <c r="RTO6" i="24"/>
  <c r="RTP6" i="24"/>
  <c r="RTQ6" i="24"/>
  <c r="RTR6" i="24"/>
  <c r="RTS6" i="24"/>
  <c r="RTT6" i="24"/>
  <c r="RTU6" i="24"/>
  <c r="RTV6" i="24"/>
  <c r="RTW6" i="24"/>
  <c r="RTX6" i="24"/>
  <c r="RTY6" i="24"/>
  <c r="RTZ6" i="24"/>
  <c r="RUA6" i="24"/>
  <c r="RUB6" i="24"/>
  <c r="RUC6" i="24"/>
  <c r="RUD6" i="24"/>
  <c r="RUE6" i="24"/>
  <c r="RUF6" i="24"/>
  <c r="RUG6" i="24"/>
  <c r="RUH6" i="24"/>
  <c r="RUI6" i="24"/>
  <c r="RUJ6" i="24"/>
  <c r="RUK6" i="24"/>
  <c r="RUL6" i="24"/>
  <c r="RUM6" i="24"/>
  <c r="RUN6" i="24"/>
  <c r="RUO6" i="24"/>
  <c r="RUP6" i="24"/>
  <c r="RUQ6" i="24"/>
  <c r="RUR6" i="24"/>
  <c r="RUS6" i="24"/>
  <c r="RUT6" i="24"/>
  <c r="RUU6" i="24"/>
  <c r="RUV6" i="24"/>
  <c r="RUW6" i="24"/>
  <c r="RUX6" i="24"/>
  <c r="RUY6" i="24"/>
  <c r="RUZ6" i="24"/>
  <c r="RVA6" i="24"/>
  <c r="RVB6" i="24"/>
  <c r="RVC6" i="24"/>
  <c r="RVD6" i="24"/>
  <c r="RVE6" i="24"/>
  <c r="RVF6" i="24"/>
  <c r="RVG6" i="24"/>
  <c r="RVH6" i="24"/>
  <c r="RVI6" i="24"/>
  <c r="RVJ6" i="24"/>
  <c r="RVK6" i="24"/>
  <c r="RVL6" i="24"/>
  <c r="RVM6" i="24"/>
  <c r="RVN6" i="24"/>
  <c r="RVO6" i="24"/>
  <c r="RVP6" i="24"/>
  <c r="RVQ6" i="24"/>
  <c r="RVR6" i="24"/>
  <c r="RVS6" i="24"/>
  <c r="RVT6" i="24"/>
  <c r="RVU6" i="24"/>
  <c r="RVV6" i="24"/>
  <c r="RVW6" i="24"/>
  <c r="RVX6" i="24"/>
  <c r="RVY6" i="24"/>
  <c r="RVZ6" i="24"/>
  <c r="RWA6" i="24"/>
  <c r="RWB6" i="24"/>
  <c r="RWC6" i="24"/>
  <c r="RWD6" i="24"/>
  <c r="RWE6" i="24"/>
  <c r="RWF6" i="24"/>
  <c r="RWG6" i="24"/>
  <c r="RWH6" i="24"/>
  <c r="RWI6" i="24"/>
  <c r="RWJ6" i="24"/>
  <c r="RWK6" i="24"/>
  <c r="RWL6" i="24"/>
  <c r="RWM6" i="24"/>
  <c r="RWN6" i="24"/>
  <c r="RWO6" i="24"/>
  <c r="RWP6" i="24"/>
  <c r="RWQ6" i="24"/>
  <c r="RWR6" i="24"/>
  <c r="RWS6" i="24"/>
  <c r="RWT6" i="24"/>
  <c r="RWU6" i="24"/>
  <c r="RWV6" i="24"/>
  <c r="RWW6" i="24"/>
  <c r="RWX6" i="24"/>
  <c r="RWY6" i="24"/>
  <c r="RWZ6" i="24"/>
  <c r="RXA6" i="24"/>
  <c r="RXB6" i="24"/>
  <c r="RXC6" i="24"/>
  <c r="RXD6" i="24"/>
  <c r="RXE6" i="24"/>
  <c r="RXF6" i="24"/>
  <c r="RXG6" i="24"/>
  <c r="RXH6" i="24"/>
  <c r="RXI6" i="24"/>
  <c r="RXJ6" i="24"/>
  <c r="RXK6" i="24"/>
  <c r="RXL6" i="24"/>
  <c r="RXM6" i="24"/>
  <c r="RXN6" i="24"/>
  <c r="RXO6" i="24"/>
  <c r="RXP6" i="24"/>
  <c r="RXQ6" i="24"/>
  <c r="RXR6" i="24"/>
  <c r="RXS6" i="24"/>
  <c r="RXT6" i="24"/>
  <c r="RXU6" i="24"/>
  <c r="RXV6" i="24"/>
  <c r="RXW6" i="24"/>
  <c r="RXX6" i="24"/>
  <c r="RXY6" i="24"/>
  <c r="RXZ6" i="24"/>
  <c r="RYA6" i="24"/>
  <c r="RYB6" i="24"/>
  <c r="RYC6" i="24"/>
  <c r="RYD6" i="24"/>
  <c r="RYE6" i="24"/>
  <c r="RYF6" i="24"/>
  <c r="RYG6" i="24"/>
  <c r="RYH6" i="24"/>
  <c r="RYI6" i="24"/>
  <c r="RYJ6" i="24"/>
  <c r="RYK6" i="24"/>
  <c r="RYL6" i="24"/>
  <c r="RYM6" i="24"/>
  <c r="RYN6" i="24"/>
  <c r="RYO6" i="24"/>
  <c r="RYP6" i="24"/>
  <c r="RYQ6" i="24"/>
  <c r="RYR6" i="24"/>
  <c r="RYS6" i="24"/>
  <c r="RYT6" i="24"/>
  <c r="RYU6" i="24"/>
  <c r="RYV6" i="24"/>
  <c r="RYW6" i="24"/>
  <c r="RYX6" i="24"/>
  <c r="RYY6" i="24"/>
  <c r="RYZ6" i="24"/>
  <c r="RZA6" i="24"/>
  <c r="RZB6" i="24"/>
  <c r="RZC6" i="24"/>
  <c r="RZD6" i="24"/>
  <c r="RZE6" i="24"/>
  <c r="RZF6" i="24"/>
  <c r="RZG6" i="24"/>
  <c r="RZH6" i="24"/>
  <c r="RZI6" i="24"/>
  <c r="RZJ6" i="24"/>
  <c r="RZK6" i="24"/>
  <c r="RZL6" i="24"/>
  <c r="RZM6" i="24"/>
  <c r="RZN6" i="24"/>
  <c r="RZO6" i="24"/>
  <c r="RZP6" i="24"/>
  <c r="RZQ6" i="24"/>
  <c r="RZR6" i="24"/>
  <c r="RZS6" i="24"/>
  <c r="RZT6" i="24"/>
  <c r="RZU6" i="24"/>
  <c r="RZV6" i="24"/>
  <c r="RZW6" i="24"/>
  <c r="RZX6" i="24"/>
  <c r="RZY6" i="24"/>
  <c r="RZZ6" i="24"/>
  <c r="SAA6" i="24"/>
  <c r="SAB6" i="24"/>
  <c r="SAC6" i="24"/>
  <c r="SAD6" i="24"/>
  <c r="SAE6" i="24"/>
  <c r="SAF6" i="24"/>
  <c r="SAG6" i="24"/>
  <c r="SAH6" i="24"/>
  <c r="SAI6" i="24"/>
  <c r="SAJ6" i="24"/>
  <c r="SAK6" i="24"/>
  <c r="SAL6" i="24"/>
  <c r="SAM6" i="24"/>
  <c r="SAN6" i="24"/>
  <c r="SAO6" i="24"/>
  <c r="SAP6" i="24"/>
  <c r="SAQ6" i="24"/>
  <c r="SAR6" i="24"/>
  <c r="SAS6" i="24"/>
  <c r="SAT6" i="24"/>
  <c r="SAU6" i="24"/>
  <c r="SAV6" i="24"/>
  <c r="SAW6" i="24"/>
  <c r="SAX6" i="24"/>
  <c r="SAY6" i="24"/>
  <c r="SAZ6" i="24"/>
  <c r="SBA6" i="24"/>
  <c r="SBB6" i="24"/>
  <c r="SBC6" i="24"/>
  <c r="SBD6" i="24"/>
  <c r="SBE6" i="24"/>
  <c r="SBF6" i="24"/>
  <c r="SBG6" i="24"/>
  <c r="SBH6" i="24"/>
  <c r="SBI6" i="24"/>
  <c r="SBJ6" i="24"/>
  <c r="SBK6" i="24"/>
  <c r="SBL6" i="24"/>
  <c r="SBM6" i="24"/>
  <c r="SBN6" i="24"/>
  <c r="SBO6" i="24"/>
  <c r="SBP6" i="24"/>
  <c r="SBQ6" i="24"/>
  <c r="SBR6" i="24"/>
  <c r="SBS6" i="24"/>
  <c r="SBT6" i="24"/>
  <c r="SBU6" i="24"/>
  <c r="SBV6" i="24"/>
  <c r="SBW6" i="24"/>
  <c r="SBX6" i="24"/>
  <c r="SBY6" i="24"/>
  <c r="SBZ6" i="24"/>
  <c r="SCA6" i="24"/>
  <c r="SCB6" i="24"/>
  <c r="SCC6" i="24"/>
  <c r="SCD6" i="24"/>
  <c r="SCE6" i="24"/>
  <c r="SCF6" i="24"/>
  <c r="SCG6" i="24"/>
  <c r="SCH6" i="24"/>
  <c r="SCI6" i="24"/>
  <c r="SCJ6" i="24"/>
  <c r="SCK6" i="24"/>
  <c r="SCL6" i="24"/>
  <c r="SCM6" i="24"/>
  <c r="SCN6" i="24"/>
  <c r="SCO6" i="24"/>
  <c r="SCP6" i="24"/>
  <c r="SCQ6" i="24"/>
  <c r="SCR6" i="24"/>
  <c r="SCS6" i="24"/>
  <c r="SCT6" i="24"/>
  <c r="SCU6" i="24"/>
  <c r="SCV6" i="24"/>
  <c r="SCW6" i="24"/>
  <c r="SCX6" i="24"/>
  <c r="SCY6" i="24"/>
  <c r="SCZ6" i="24"/>
  <c r="SDA6" i="24"/>
  <c r="SDB6" i="24"/>
  <c r="SDC6" i="24"/>
  <c r="SDD6" i="24"/>
  <c r="SDE6" i="24"/>
  <c r="SDF6" i="24"/>
  <c r="SDG6" i="24"/>
  <c r="SDH6" i="24"/>
  <c r="SDI6" i="24"/>
  <c r="SDJ6" i="24"/>
  <c r="SDK6" i="24"/>
  <c r="SDL6" i="24"/>
  <c r="SDM6" i="24"/>
  <c r="SDN6" i="24"/>
  <c r="SDO6" i="24"/>
  <c r="SDP6" i="24"/>
  <c r="SDQ6" i="24"/>
  <c r="SDR6" i="24"/>
  <c r="SDS6" i="24"/>
  <c r="SDT6" i="24"/>
  <c r="SDU6" i="24"/>
  <c r="SDV6" i="24"/>
  <c r="SDW6" i="24"/>
  <c r="SDX6" i="24"/>
  <c r="SDY6" i="24"/>
  <c r="SDZ6" i="24"/>
  <c r="SEA6" i="24"/>
  <c r="SEB6" i="24"/>
  <c r="SEC6" i="24"/>
  <c r="SED6" i="24"/>
  <c r="SEE6" i="24"/>
  <c r="SEF6" i="24"/>
  <c r="SEG6" i="24"/>
  <c r="SEH6" i="24"/>
  <c r="SEI6" i="24"/>
  <c r="SEJ6" i="24"/>
  <c r="SEK6" i="24"/>
  <c r="SEL6" i="24"/>
  <c r="SEM6" i="24"/>
  <c r="SEN6" i="24"/>
  <c r="SEO6" i="24"/>
  <c r="SEP6" i="24"/>
  <c r="SEQ6" i="24"/>
  <c r="SER6" i="24"/>
  <c r="SES6" i="24"/>
  <c r="SET6" i="24"/>
  <c r="SEU6" i="24"/>
  <c r="SEV6" i="24"/>
  <c r="SEW6" i="24"/>
  <c r="SEX6" i="24"/>
  <c r="SEY6" i="24"/>
  <c r="SEZ6" i="24"/>
  <c r="SFA6" i="24"/>
  <c r="SFB6" i="24"/>
  <c r="SFC6" i="24"/>
  <c r="SFD6" i="24"/>
  <c r="SFE6" i="24"/>
  <c r="SFF6" i="24"/>
  <c r="SFG6" i="24"/>
  <c r="SFH6" i="24"/>
  <c r="SFI6" i="24"/>
  <c r="SFJ6" i="24"/>
  <c r="SFK6" i="24"/>
  <c r="SFL6" i="24"/>
  <c r="SFM6" i="24"/>
  <c r="SFN6" i="24"/>
  <c r="SFO6" i="24"/>
  <c r="SFP6" i="24"/>
  <c r="SFQ6" i="24"/>
  <c r="SFR6" i="24"/>
  <c r="SFS6" i="24"/>
  <c r="SFT6" i="24"/>
  <c r="SFU6" i="24"/>
  <c r="SFV6" i="24"/>
  <c r="SFW6" i="24"/>
  <c r="SFX6" i="24"/>
  <c r="SFY6" i="24"/>
  <c r="SFZ6" i="24"/>
  <c r="SGA6" i="24"/>
  <c r="SGB6" i="24"/>
  <c r="SGC6" i="24"/>
  <c r="SGD6" i="24"/>
  <c r="SGE6" i="24"/>
  <c r="SGF6" i="24"/>
  <c r="SGG6" i="24"/>
  <c r="SGH6" i="24"/>
  <c r="SGI6" i="24"/>
  <c r="SGJ6" i="24"/>
  <c r="SGK6" i="24"/>
  <c r="SGL6" i="24"/>
  <c r="SGM6" i="24"/>
  <c r="SGN6" i="24"/>
  <c r="SGO6" i="24"/>
  <c r="SGP6" i="24"/>
  <c r="SGQ6" i="24"/>
  <c r="SGR6" i="24"/>
  <c r="SGS6" i="24"/>
  <c r="SGT6" i="24"/>
  <c r="SGU6" i="24"/>
  <c r="SGV6" i="24"/>
  <c r="SGW6" i="24"/>
  <c r="SGX6" i="24"/>
  <c r="SGY6" i="24"/>
  <c r="SGZ6" i="24"/>
  <c r="SHA6" i="24"/>
  <c r="SHB6" i="24"/>
  <c r="SHC6" i="24"/>
  <c r="SHD6" i="24"/>
  <c r="SHE6" i="24"/>
  <c r="SHF6" i="24"/>
  <c r="SHG6" i="24"/>
  <c r="SHH6" i="24"/>
  <c r="SHI6" i="24"/>
  <c r="SHJ6" i="24"/>
  <c r="SHK6" i="24"/>
  <c r="SHL6" i="24"/>
  <c r="SHM6" i="24"/>
  <c r="SHN6" i="24"/>
  <c r="SHO6" i="24"/>
  <c r="SHP6" i="24"/>
  <c r="SHQ6" i="24"/>
  <c r="SHR6" i="24"/>
  <c r="SHS6" i="24"/>
  <c r="SHT6" i="24"/>
  <c r="SHU6" i="24"/>
  <c r="SHV6" i="24"/>
  <c r="SHW6" i="24"/>
  <c r="SHX6" i="24"/>
  <c r="SHY6" i="24"/>
  <c r="SHZ6" i="24"/>
  <c r="SIA6" i="24"/>
  <c r="SIB6" i="24"/>
  <c r="SIC6" i="24"/>
  <c r="SID6" i="24"/>
  <c r="SIE6" i="24"/>
  <c r="SIF6" i="24"/>
  <c r="SIG6" i="24"/>
  <c r="SIH6" i="24"/>
  <c r="SII6" i="24"/>
  <c r="SIJ6" i="24"/>
  <c r="SIK6" i="24"/>
  <c r="SIL6" i="24"/>
  <c r="SIM6" i="24"/>
  <c r="SIN6" i="24"/>
  <c r="SIO6" i="24"/>
  <c r="SIP6" i="24"/>
  <c r="SIQ6" i="24"/>
  <c r="SIR6" i="24"/>
  <c r="SIS6" i="24"/>
  <c r="SIT6" i="24"/>
  <c r="SIU6" i="24"/>
  <c r="SIV6" i="24"/>
  <c r="SIW6" i="24"/>
  <c r="SIX6" i="24"/>
  <c r="SIY6" i="24"/>
  <c r="SIZ6" i="24"/>
  <c r="SJA6" i="24"/>
  <c r="SJB6" i="24"/>
  <c r="SJC6" i="24"/>
  <c r="SJD6" i="24"/>
  <c r="SJE6" i="24"/>
  <c r="SJF6" i="24"/>
  <c r="SJG6" i="24"/>
  <c r="SJH6" i="24"/>
  <c r="SJI6" i="24"/>
  <c r="SJJ6" i="24"/>
  <c r="SJK6" i="24"/>
  <c r="SJL6" i="24"/>
  <c r="SJM6" i="24"/>
  <c r="SJN6" i="24"/>
  <c r="SJO6" i="24"/>
  <c r="SJP6" i="24"/>
  <c r="SJQ6" i="24"/>
  <c r="SJR6" i="24"/>
  <c r="SJS6" i="24"/>
  <c r="SJT6" i="24"/>
  <c r="SJU6" i="24"/>
  <c r="SJV6" i="24"/>
  <c r="SJW6" i="24"/>
  <c r="SJX6" i="24"/>
  <c r="SJY6" i="24"/>
  <c r="SJZ6" i="24"/>
  <c r="SKA6" i="24"/>
  <c r="SKB6" i="24"/>
  <c r="SKC6" i="24"/>
  <c r="SKD6" i="24"/>
  <c r="SKE6" i="24"/>
  <c r="SKF6" i="24"/>
  <c r="SKG6" i="24"/>
  <c r="SKH6" i="24"/>
  <c r="SKI6" i="24"/>
  <c r="SKJ6" i="24"/>
  <c r="SKK6" i="24"/>
  <c r="SKL6" i="24"/>
  <c r="SKM6" i="24"/>
  <c r="SKN6" i="24"/>
  <c r="SKO6" i="24"/>
  <c r="SKP6" i="24"/>
  <c r="SKQ6" i="24"/>
  <c r="SKR6" i="24"/>
  <c r="SKS6" i="24"/>
  <c r="SKT6" i="24"/>
  <c r="SKU6" i="24"/>
  <c r="SKV6" i="24"/>
  <c r="SKW6" i="24"/>
  <c r="SKX6" i="24"/>
  <c r="SKY6" i="24"/>
  <c r="SKZ6" i="24"/>
  <c r="SLA6" i="24"/>
  <c r="SLB6" i="24"/>
  <c r="SLC6" i="24"/>
  <c r="SLD6" i="24"/>
  <c r="SLE6" i="24"/>
  <c r="SLF6" i="24"/>
  <c r="SLG6" i="24"/>
  <c r="SLH6" i="24"/>
  <c r="SLI6" i="24"/>
  <c r="SLJ6" i="24"/>
  <c r="SLK6" i="24"/>
  <c r="SLL6" i="24"/>
  <c r="SLM6" i="24"/>
  <c r="SLN6" i="24"/>
  <c r="SLO6" i="24"/>
  <c r="SLP6" i="24"/>
  <c r="SLQ6" i="24"/>
  <c r="SLR6" i="24"/>
  <c r="SLS6" i="24"/>
  <c r="SLT6" i="24"/>
  <c r="SLU6" i="24"/>
  <c r="SLV6" i="24"/>
  <c r="SLW6" i="24"/>
  <c r="SLX6" i="24"/>
  <c r="SLY6" i="24"/>
  <c r="SLZ6" i="24"/>
  <c r="SMA6" i="24"/>
  <c r="SMB6" i="24"/>
  <c r="SMC6" i="24"/>
  <c r="SMD6" i="24"/>
  <c r="SME6" i="24"/>
  <c r="SMF6" i="24"/>
  <c r="SMG6" i="24"/>
  <c r="SMH6" i="24"/>
  <c r="SMI6" i="24"/>
  <c r="SMJ6" i="24"/>
  <c r="SMK6" i="24"/>
  <c r="SML6" i="24"/>
  <c r="SMM6" i="24"/>
  <c r="SMN6" i="24"/>
  <c r="SMO6" i="24"/>
  <c r="SMP6" i="24"/>
  <c r="SMQ6" i="24"/>
  <c r="SMR6" i="24"/>
  <c r="SMS6" i="24"/>
  <c r="SMT6" i="24"/>
  <c r="SMU6" i="24"/>
  <c r="SMV6" i="24"/>
  <c r="SMW6" i="24"/>
  <c r="SMX6" i="24"/>
  <c r="SMY6" i="24"/>
  <c r="SMZ6" i="24"/>
  <c r="SNA6" i="24"/>
  <c r="SNB6" i="24"/>
  <c r="SNC6" i="24"/>
  <c r="SND6" i="24"/>
  <c r="SNE6" i="24"/>
  <c r="SNF6" i="24"/>
  <c r="SNG6" i="24"/>
  <c r="SNH6" i="24"/>
  <c r="SNI6" i="24"/>
  <c r="SNJ6" i="24"/>
  <c r="SNK6" i="24"/>
  <c r="SNL6" i="24"/>
  <c r="SNM6" i="24"/>
  <c r="SNN6" i="24"/>
  <c r="SNO6" i="24"/>
  <c r="SNP6" i="24"/>
  <c r="SNQ6" i="24"/>
  <c r="SNR6" i="24"/>
  <c r="SNS6" i="24"/>
  <c r="SNT6" i="24"/>
  <c r="SNU6" i="24"/>
  <c r="SNV6" i="24"/>
  <c r="SNW6" i="24"/>
  <c r="SNX6" i="24"/>
  <c r="SNY6" i="24"/>
  <c r="SNZ6" i="24"/>
  <c r="SOA6" i="24"/>
  <c r="SOB6" i="24"/>
  <c r="SOC6" i="24"/>
  <c r="SOD6" i="24"/>
  <c r="SOE6" i="24"/>
  <c r="SOF6" i="24"/>
  <c r="SOG6" i="24"/>
  <c r="SOH6" i="24"/>
  <c r="SOI6" i="24"/>
  <c r="SOJ6" i="24"/>
  <c r="SOK6" i="24"/>
  <c r="SOL6" i="24"/>
  <c r="SOM6" i="24"/>
  <c r="SON6" i="24"/>
  <c r="SOO6" i="24"/>
  <c r="SOP6" i="24"/>
  <c r="SOQ6" i="24"/>
  <c r="SOR6" i="24"/>
  <c r="SOS6" i="24"/>
  <c r="SOT6" i="24"/>
  <c r="SOU6" i="24"/>
  <c r="SOV6" i="24"/>
  <c r="SOW6" i="24"/>
  <c r="SOX6" i="24"/>
  <c r="SOY6" i="24"/>
  <c r="SOZ6" i="24"/>
  <c r="SPA6" i="24"/>
  <c r="SPB6" i="24"/>
  <c r="SPC6" i="24"/>
  <c r="SPD6" i="24"/>
  <c r="SPE6" i="24"/>
  <c r="SPF6" i="24"/>
  <c r="SPG6" i="24"/>
  <c r="SPH6" i="24"/>
  <c r="SPI6" i="24"/>
  <c r="SPJ6" i="24"/>
  <c r="SPK6" i="24"/>
  <c r="SPL6" i="24"/>
  <c r="SPM6" i="24"/>
  <c r="SPN6" i="24"/>
  <c r="SPO6" i="24"/>
  <c r="SPP6" i="24"/>
  <c r="SPQ6" i="24"/>
  <c r="SPR6" i="24"/>
  <c r="SPS6" i="24"/>
  <c r="SPT6" i="24"/>
  <c r="SPU6" i="24"/>
  <c r="SPV6" i="24"/>
  <c r="SPW6" i="24"/>
  <c r="SPX6" i="24"/>
  <c r="SPY6" i="24"/>
  <c r="SPZ6" i="24"/>
  <c r="SQA6" i="24"/>
  <c r="SQB6" i="24"/>
  <c r="SQC6" i="24"/>
  <c r="SQD6" i="24"/>
  <c r="SQE6" i="24"/>
  <c r="SQF6" i="24"/>
  <c r="SQG6" i="24"/>
  <c r="SQH6" i="24"/>
  <c r="SQI6" i="24"/>
  <c r="SQJ6" i="24"/>
  <c r="SQK6" i="24"/>
  <c r="SQL6" i="24"/>
  <c r="SQM6" i="24"/>
  <c r="SQN6" i="24"/>
  <c r="SQO6" i="24"/>
  <c r="SQP6" i="24"/>
  <c r="SQQ6" i="24"/>
  <c r="SQR6" i="24"/>
  <c r="SQS6" i="24"/>
  <c r="SQT6" i="24"/>
  <c r="SQU6" i="24"/>
  <c r="SQV6" i="24"/>
  <c r="SQW6" i="24"/>
  <c r="SQX6" i="24"/>
  <c r="SQY6" i="24"/>
  <c r="SQZ6" i="24"/>
  <c r="SRA6" i="24"/>
  <c r="SRB6" i="24"/>
  <c r="SRC6" i="24"/>
  <c r="SRD6" i="24"/>
  <c r="SRE6" i="24"/>
  <c r="SRF6" i="24"/>
  <c r="SRG6" i="24"/>
  <c r="SRH6" i="24"/>
  <c r="SRI6" i="24"/>
  <c r="SRJ6" i="24"/>
  <c r="SRK6" i="24"/>
  <c r="SRL6" i="24"/>
  <c r="SRM6" i="24"/>
  <c r="SRN6" i="24"/>
  <c r="SRO6" i="24"/>
  <c r="SRP6" i="24"/>
  <c r="SRQ6" i="24"/>
  <c r="SRR6" i="24"/>
  <c r="SRS6" i="24"/>
  <c r="SRT6" i="24"/>
  <c r="SRU6" i="24"/>
  <c r="SRV6" i="24"/>
  <c r="SRW6" i="24"/>
  <c r="SRX6" i="24"/>
  <c r="SRY6" i="24"/>
  <c r="SRZ6" i="24"/>
  <c r="SSA6" i="24"/>
  <c r="SSB6" i="24"/>
  <c r="SSC6" i="24"/>
  <c r="SSD6" i="24"/>
  <c r="SSE6" i="24"/>
  <c r="SSF6" i="24"/>
  <c r="SSG6" i="24"/>
  <c r="SSH6" i="24"/>
  <c r="SSI6" i="24"/>
  <c r="SSJ6" i="24"/>
  <c r="SSK6" i="24"/>
  <c r="SSL6" i="24"/>
  <c r="SSM6" i="24"/>
  <c r="SSN6" i="24"/>
  <c r="SSO6" i="24"/>
  <c r="SSP6" i="24"/>
  <c r="SSQ6" i="24"/>
  <c r="SSR6" i="24"/>
  <c r="SSS6" i="24"/>
  <c r="SST6" i="24"/>
  <c r="SSU6" i="24"/>
  <c r="SSV6" i="24"/>
  <c r="SSW6" i="24"/>
  <c r="SSX6" i="24"/>
  <c r="SSY6" i="24"/>
  <c r="SSZ6" i="24"/>
  <c r="STA6" i="24"/>
  <c r="STB6" i="24"/>
  <c r="STC6" i="24"/>
  <c r="STD6" i="24"/>
  <c r="STE6" i="24"/>
  <c r="STF6" i="24"/>
  <c r="STG6" i="24"/>
  <c r="STH6" i="24"/>
  <c r="STI6" i="24"/>
  <c r="STJ6" i="24"/>
  <c r="STK6" i="24"/>
  <c r="STL6" i="24"/>
  <c r="STM6" i="24"/>
  <c r="STN6" i="24"/>
  <c r="STO6" i="24"/>
  <c r="STP6" i="24"/>
  <c r="STQ6" i="24"/>
  <c r="STR6" i="24"/>
  <c r="STS6" i="24"/>
  <c r="STT6" i="24"/>
  <c r="STU6" i="24"/>
  <c r="STV6" i="24"/>
  <c r="STW6" i="24"/>
  <c r="STX6" i="24"/>
  <c r="STY6" i="24"/>
  <c r="STZ6" i="24"/>
  <c r="SUA6" i="24"/>
  <c r="SUB6" i="24"/>
  <c r="SUC6" i="24"/>
  <c r="SUD6" i="24"/>
  <c r="SUE6" i="24"/>
  <c r="SUF6" i="24"/>
  <c r="SUG6" i="24"/>
  <c r="SUH6" i="24"/>
  <c r="SUI6" i="24"/>
  <c r="SUJ6" i="24"/>
  <c r="SUK6" i="24"/>
  <c r="SUL6" i="24"/>
  <c r="SUM6" i="24"/>
  <c r="SUN6" i="24"/>
  <c r="SUO6" i="24"/>
  <c r="SUP6" i="24"/>
  <c r="SUQ6" i="24"/>
  <c r="SUR6" i="24"/>
  <c r="SUS6" i="24"/>
  <c r="SUT6" i="24"/>
  <c r="SUU6" i="24"/>
  <c r="SUV6" i="24"/>
  <c r="SUW6" i="24"/>
  <c r="SUX6" i="24"/>
  <c r="SUY6" i="24"/>
  <c r="SUZ6" i="24"/>
  <c r="SVA6" i="24"/>
  <c r="SVB6" i="24"/>
  <c r="SVC6" i="24"/>
  <c r="SVD6" i="24"/>
  <c r="SVE6" i="24"/>
  <c r="SVF6" i="24"/>
  <c r="SVG6" i="24"/>
  <c r="SVH6" i="24"/>
  <c r="SVI6" i="24"/>
  <c r="SVJ6" i="24"/>
  <c r="SVK6" i="24"/>
  <c r="SVL6" i="24"/>
  <c r="SVM6" i="24"/>
  <c r="SVN6" i="24"/>
  <c r="SVO6" i="24"/>
  <c r="SVP6" i="24"/>
  <c r="SVQ6" i="24"/>
  <c r="SVR6" i="24"/>
  <c r="SVS6" i="24"/>
  <c r="SVT6" i="24"/>
  <c r="SVU6" i="24"/>
  <c r="SVV6" i="24"/>
  <c r="SVW6" i="24"/>
  <c r="SVX6" i="24"/>
  <c r="SVY6" i="24"/>
  <c r="SVZ6" i="24"/>
  <c r="SWA6" i="24"/>
  <c r="SWB6" i="24"/>
  <c r="SWC6" i="24"/>
  <c r="SWD6" i="24"/>
  <c r="SWE6" i="24"/>
  <c r="SWF6" i="24"/>
  <c r="SWG6" i="24"/>
  <c r="SWH6" i="24"/>
  <c r="SWI6" i="24"/>
  <c r="SWJ6" i="24"/>
  <c r="SWK6" i="24"/>
  <c r="SWL6" i="24"/>
  <c r="SWM6" i="24"/>
  <c r="SWN6" i="24"/>
  <c r="SWO6" i="24"/>
  <c r="SWP6" i="24"/>
  <c r="SWQ6" i="24"/>
  <c r="SWR6" i="24"/>
  <c r="SWS6" i="24"/>
  <c r="SWT6" i="24"/>
  <c r="SWU6" i="24"/>
  <c r="SWV6" i="24"/>
  <c r="SWW6" i="24"/>
  <c r="SWX6" i="24"/>
  <c r="SWY6" i="24"/>
  <c r="SWZ6" i="24"/>
  <c r="SXA6" i="24"/>
  <c r="SXB6" i="24"/>
  <c r="SXC6" i="24"/>
  <c r="SXD6" i="24"/>
  <c r="SXE6" i="24"/>
  <c r="SXF6" i="24"/>
  <c r="SXG6" i="24"/>
  <c r="SXH6" i="24"/>
  <c r="SXI6" i="24"/>
  <c r="SXJ6" i="24"/>
  <c r="SXK6" i="24"/>
  <c r="SXL6" i="24"/>
  <c r="SXM6" i="24"/>
  <c r="SXN6" i="24"/>
  <c r="SXO6" i="24"/>
  <c r="SXP6" i="24"/>
  <c r="SXQ6" i="24"/>
  <c r="SXR6" i="24"/>
  <c r="SXS6" i="24"/>
  <c r="SXT6" i="24"/>
  <c r="SXU6" i="24"/>
  <c r="SXV6" i="24"/>
  <c r="SXW6" i="24"/>
  <c r="SXX6" i="24"/>
  <c r="SXY6" i="24"/>
  <c r="SXZ6" i="24"/>
  <c r="SYA6" i="24"/>
  <c r="SYB6" i="24"/>
  <c r="SYC6" i="24"/>
  <c r="SYD6" i="24"/>
  <c r="SYE6" i="24"/>
  <c r="SYF6" i="24"/>
  <c r="SYG6" i="24"/>
  <c r="SYH6" i="24"/>
  <c r="SYI6" i="24"/>
  <c r="SYJ6" i="24"/>
  <c r="SYK6" i="24"/>
  <c r="SYL6" i="24"/>
  <c r="SYM6" i="24"/>
  <c r="SYN6" i="24"/>
  <c r="SYO6" i="24"/>
  <c r="SYP6" i="24"/>
  <c r="SYQ6" i="24"/>
  <c r="SYR6" i="24"/>
  <c r="SYS6" i="24"/>
  <c r="SYT6" i="24"/>
  <c r="SYU6" i="24"/>
  <c r="SYV6" i="24"/>
  <c r="SYW6" i="24"/>
  <c r="SYX6" i="24"/>
  <c r="SYY6" i="24"/>
  <c r="SYZ6" i="24"/>
  <c r="SZA6" i="24"/>
  <c r="SZB6" i="24"/>
  <c r="SZC6" i="24"/>
  <c r="SZD6" i="24"/>
  <c r="SZE6" i="24"/>
  <c r="SZF6" i="24"/>
  <c r="SZG6" i="24"/>
  <c r="SZH6" i="24"/>
  <c r="SZI6" i="24"/>
  <c r="SZJ6" i="24"/>
  <c r="SZK6" i="24"/>
  <c r="SZL6" i="24"/>
  <c r="SZM6" i="24"/>
  <c r="SZN6" i="24"/>
  <c r="SZO6" i="24"/>
  <c r="SZP6" i="24"/>
  <c r="SZQ6" i="24"/>
  <c r="SZR6" i="24"/>
  <c r="SZS6" i="24"/>
  <c r="SZT6" i="24"/>
  <c r="SZU6" i="24"/>
  <c r="SZV6" i="24"/>
  <c r="SZW6" i="24"/>
  <c r="SZX6" i="24"/>
  <c r="SZY6" i="24"/>
  <c r="SZZ6" i="24"/>
  <c r="TAA6" i="24"/>
  <c r="TAB6" i="24"/>
  <c r="TAC6" i="24"/>
  <c r="TAD6" i="24"/>
  <c r="TAE6" i="24"/>
  <c r="TAF6" i="24"/>
  <c r="TAG6" i="24"/>
  <c r="TAH6" i="24"/>
  <c r="TAI6" i="24"/>
  <c r="TAJ6" i="24"/>
  <c r="TAK6" i="24"/>
  <c r="TAL6" i="24"/>
  <c r="TAM6" i="24"/>
  <c r="TAN6" i="24"/>
  <c r="TAO6" i="24"/>
  <c r="TAP6" i="24"/>
  <c r="TAQ6" i="24"/>
  <c r="TAR6" i="24"/>
  <c r="TAS6" i="24"/>
  <c r="TAT6" i="24"/>
  <c r="TAU6" i="24"/>
  <c r="TAV6" i="24"/>
  <c r="TAW6" i="24"/>
  <c r="TAX6" i="24"/>
  <c r="TAY6" i="24"/>
  <c r="TAZ6" i="24"/>
  <c r="TBA6" i="24"/>
  <c r="TBB6" i="24"/>
  <c r="TBC6" i="24"/>
  <c r="TBD6" i="24"/>
  <c r="TBE6" i="24"/>
  <c r="TBF6" i="24"/>
  <c r="TBG6" i="24"/>
  <c r="TBH6" i="24"/>
  <c r="TBI6" i="24"/>
  <c r="TBJ6" i="24"/>
  <c r="TBK6" i="24"/>
  <c r="TBL6" i="24"/>
  <c r="TBM6" i="24"/>
  <c r="TBN6" i="24"/>
  <c r="TBO6" i="24"/>
  <c r="TBP6" i="24"/>
  <c r="TBQ6" i="24"/>
  <c r="TBR6" i="24"/>
  <c r="TBS6" i="24"/>
  <c r="TBT6" i="24"/>
  <c r="TBU6" i="24"/>
  <c r="TBV6" i="24"/>
  <c r="TBW6" i="24"/>
  <c r="TBX6" i="24"/>
  <c r="TBY6" i="24"/>
  <c r="TBZ6" i="24"/>
  <c r="TCA6" i="24"/>
  <c r="TCB6" i="24"/>
  <c r="TCC6" i="24"/>
  <c r="TCD6" i="24"/>
  <c r="TCE6" i="24"/>
  <c r="TCF6" i="24"/>
  <c r="TCG6" i="24"/>
  <c r="TCH6" i="24"/>
  <c r="TCI6" i="24"/>
  <c r="TCJ6" i="24"/>
  <c r="TCK6" i="24"/>
  <c r="TCL6" i="24"/>
  <c r="TCM6" i="24"/>
  <c r="TCN6" i="24"/>
  <c r="TCO6" i="24"/>
  <c r="TCP6" i="24"/>
  <c r="TCQ6" i="24"/>
  <c r="TCR6" i="24"/>
  <c r="TCS6" i="24"/>
  <c r="TCT6" i="24"/>
  <c r="TCU6" i="24"/>
  <c r="TCV6" i="24"/>
  <c r="TCW6" i="24"/>
  <c r="TCX6" i="24"/>
  <c r="TCY6" i="24"/>
  <c r="TCZ6" i="24"/>
  <c r="TDA6" i="24"/>
  <c r="TDB6" i="24"/>
  <c r="TDC6" i="24"/>
  <c r="TDD6" i="24"/>
  <c r="TDE6" i="24"/>
  <c r="TDF6" i="24"/>
  <c r="TDG6" i="24"/>
  <c r="TDH6" i="24"/>
  <c r="TDI6" i="24"/>
  <c r="TDJ6" i="24"/>
  <c r="TDK6" i="24"/>
  <c r="TDL6" i="24"/>
  <c r="TDM6" i="24"/>
  <c r="TDN6" i="24"/>
  <c r="TDO6" i="24"/>
  <c r="TDP6" i="24"/>
  <c r="TDQ6" i="24"/>
  <c r="TDR6" i="24"/>
  <c r="TDS6" i="24"/>
  <c r="TDT6" i="24"/>
  <c r="TDU6" i="24"/>
  <c r="TDV6" i="24"/>
  <c r="TDW6" i="24"/>
  <c r="TDX6" i="24"/>
  <c r="TDY6" i="24"/>
  <c r="TDZ6" i="24"/>
  <c r="TEA6" i="24"/>
  <c r="TEB6" i="24"/>
  <c r="TEC6" i="24"/>
  <c r="TED6" i="24"/>
  <c r="TEE6" i="24"/>
  <c r="TEF6" i="24"/>
  <c r="TEG6" i="24"/>
  <c r="TEH6" i="24"/>
  <c r="TEI6" i="24"/>
  <c r="TEJ6" i="24"/>
  <c r="TEK6" i="24"/>
  <c r="TEL6" i="24"/>
  <c r="TEM6" i="24"/>
  <c r="TEN6" i="24"/>
  <c r="TEO6" i="24"/>
  <c r="TEP6" i="24"/>
  <c r="TEQ6" i="24"/>
  <c r="TER6" i="24"/>
  <c r="TES6" i="24"/>
  <c r="TET6" i="24"/>
  <c r="TEU6" i="24"/>
  <c r="TEV6" i="24"/>
  <c r="TEW6" i="24"/>
  <c r="TEX6" i="24"/>
  <c r="TEY6" i="24"/>
  <c r="TEZ6" i="24"/>
  <c r="TFA6" i="24"/>
  <c r="TFB6" i="24"/>
  <c r="TFC6" i="24"/>
  <c r="TFD6" i="24"/>
  <c r="TFE6" i="24"/>
  <c r="TFF6" i="24"/>
  <c r="TFG6" i="24"/>
  <c r="TFH6" i="24"/>
  <c r="TFI6" i="24"/>
  <c r="TFJ6" i="24"/>
  <c r="TFK6" i="24"/>
  <c r="TFL6" i="24"/>
  <c r="TFM6" i="24"/>
  <c r="TFN6" i="24"/>
  <c r="TFO6" i="24"/>
  <c r="TFP6" i="24"/>
  <c r="TFQ6" i="24"/>
  <c r="TFR6" i="24"/>
  <c r="TFS6" i="24"/>
  <c r="TFT6" i="24"/>
  <c r="TFU6" i="24"/>
  <c r="TFV6" i="24"/>
  <c r="TFW6" i="24"/>
  <c r="TFX6" i="24"/>
  <c r="TFY6" i="24"/>
  <c r="TFZ6" i="24"/>
  <c r="TGA6" i="24"/>
  <c r="TGB6" i="24"/>
  <c r="TGC6" i="24"/>
  <c r="TGD6" i="24"/>
  <c r="TGE6" i="24"/>
  <c r="TGF6" i="24"/>
  <c r="TGG6" i="24"/>
  <c r="TGH6" i="24"/>
  <c r="TGI6" i="24"/>
  <c r="TGJ6" i="24"/>
  <c r="TGK6" i="24"/>
  <c r="TGL6" i="24"/>
  <c r="TGM6" i="24"/>
  <c r="TGN6" i="24"/>
  <c r="TGO6" i="24"/>
  <c r="TGP6" i="24"/>
  <c r="TGQ6" i="24"/>
  <c r="TGR6" i="24"/>
  <c r="TGS6" i="24"/>
  <c r="TGT6" i="24"/>
  <c r="TGU6" i="24"/>
  <c r="TGV6" i="24"/>
  <c r="TGW6" i="24"/>
  <c r="TGX6" i="24"/>
  <c r="TGY6" i="24"/>
  <c r="TGZ6" i="24"/>
  <c r="THA6" i="24"/>
  <c r="THB6" i="24"/>
  <c r="THC6" i="24"/>
  <c r="THD6" i="24"/>
  <c r="THE6" i="24"/>
  <c r="THF6" i="24"/>
  <c r="THG6" i="24"/>
  <c r="THH6" i="24"/>
  <c r="THI6" i="24"/>
  <c r="THJ6" i="24"/>
  <c r="THK6" i="24"/>
  <c r="THL6" i="24"/>
  <c r="THM6" i="24"/>
  <c r="THN6" i="24"/>
  <c r="THO6" i="24"/>
  <c r="THP6" i="24"/>
  <c r="THQ6" i="24"/>
  <c r="THR6" i="24"/>
  <c r="THS6" i="24"/>
  <c r="THT6" i="24"/>
  <c r="THU6" i="24"/>
  <c r="THV6" i="24"/>
  <c r="THW6" i="24"/>
  <c r="THX6" i="24"/>
  <c r="THY6" i="24"/>
  <c r="THZ6" i="24"/>
  <c r="TIA6" i="24"/>
  <c r="TIB6" i="24"/>
  <c r="TIC6" i="24"/>
  <c r="TID6" i="24"/>
  <c r="TIE6" i="24"/>
  <c r="TIF6" i="24"/>
  <c r="TIG6" i="24"/>
  <c r="TIH6" i="24"/>
  <c r="TII6" i="24"/>
  <c r="TIJ6" i="24"/>
  <c r="TIK6" i="24"/>
  <c r="TIL6" i="24"/>
  <c r="TIM6" i="24"/>
  <c r="TIN6" i="24"/>
  <c r="TIO6" i="24"/>
  <c r="TIP6" i="24"/>
  <c r="TIQ6" i="24"/>
  <c r="TIR6" i="24"/>
  <c r="TIS6" i="24"/>
  <c r="TIT6" i="24"/>
  <c r="TIU6" i="24"/>
  <c r="TIV6" i="24"/>
  <c r="TIW6" i="24"/>
  <c r="TIX6" i="24"/>
  <c r="TIY6" i="24"/>
  <c r="TIZ6" i="24"/>
  <c r="TJA6" i="24"/>
  <c r="TJB6" i="24"/>
  <c r="TJC6" i="24"/>
  <c r="TJD6" i="24"/>
  <c r="TJE6" i="24"/>
  <c r="TJF6" i="24"/>
  <c r="TJG6" i="24"/>
  <c r="TJH6" i="24"/>
  <c r="TJI6" i="24"/>
  <c r="TJJ6" i="24"/>
  <c r="TJK6" i="24"/>
  <c r="TJL6" i="24"/>
  <c r="TJM6" i="24"/>
  <c r="TJN6" i="24"/>
  <c r="TJO6" i="24"/>
  <c r="TJP6" i="24"/>
  <c r="TJQ6" i="24"/>
  <c r="TJR6" i="24"/>
  <c r="TJS6" i="24"/>
  <c r="TJT6" i="24"/>
  <c r="TJU6" i="24"/>
  <c r="TJV6" i="24"/>
  <c r="TJW6" i="24"/>
  <c r="TJX6" i="24"/>
  <c r="TJY6" i="24"/>
  <c r="TJZ6" i="24"/>
  <c r="TKA6" i="24"/>
  <c r="TKB6" i="24"/>
  <c r="TKC6" i="24"/>
  <c r="TKD6" i="24"/>
  <c r="TKE6" i="24"/>
  <c r="TKF6" i="24"/>
  <c r="TKG6" i="24"/>
  <c r="TKH6" i="24"/>
  <c r="TKI6" i="24"/>
  <c r="TKJ6" i="24"/>
  <c r="TKK6" i="24"/>
  <c r="TKL6" i="24"/>
  <c r="TKM6" i="24"/>
  <c r="TKN6" i="24"/>
  <c r="TKO6" i="24"/>
  <c r="TKP6" i="24"/>
  <c r="TKQ6" i="24"/>
  <c r="TKR6" i="24"/>
  <c r="TKS6" i="24"/>
  <c r="TKT6" i="24"/>
  <c r="TKU6" i="24"/>
  <c r="TKV6" i="24"/>
  <c r="TKW6" i="24"/>
  <c r="TKX6" i="24"/>
  <c r="TKY6" i="24"/>
  <c r="TKZ6" i="24"/>
  <c r="TLA6" i="24"/>
  <c r="TLB6" i="24"/>
  <c r="TLC6" i="24"/>
  <c r="TLD6" i="24"/>
  <c r="TLE6" i="24"/>
  <c r="TLF6" i="24"/>
  <c r="TLG6" i="24"/>
  <c r="TLH6" i="24"/>
  <c r="TLI6" i="24"/>
  <c r="TLJ6" i="24"/>
  <c r="TLK6" i="24"/>
  <c r="TLL6" i="24"/>
  <c r="TLM6" i="24"/>
  <c r="TLN6" i="24"/>
  <c r="TLO6" i="24"/>
  <c r="TLP6" i="24"/>
  <c r="TLQ6" i="24"/>
  <c r="TLR6" i="24"/>
  <c r="TLS6" i="24"/>
  <c r="TLT6" i="24"/>
  <c r="TLU6" i="24"/>
  <c r="TLV6" i="24"/>
  <c r="TLW6" i="24"/>
  <c r="TLX6" i="24"/>
  <c r="TLY6" i="24"/>
  <c r="TLZ6" i="24"/>
  <c r="TMA6" i="24"/>
  <c r="TMB6" i="24"/>
  <c r="TMC6" i="24"/>
  <c r="TMD6" i="24"/>
  <c r="TME6" i="24"/>
  <c r="TMF6" i="24"/>
  <c r="TMG6" i="24"/>
  <c r="TMH6" i="24"/>
  <c r="TMI6" i="24"/>
  <c r="TMJ6" i="24"/>
  <c r="TMK6" i="24"/>
  <c r="TML6" i="24"/>
  <c r="TMM6" i="24"/>
  <c r="TMN6" i="24"/>
  <c r="TMO6" i="24"/>
  <c r="TMP6" i="24"/>
  <c r="TMQ6" i="24"/>
  <c r="TMR6" i="24"/>
  <c r="TMS6" i="24"/>
  <c r="TMT6" i="24"/>
  <c r="TMU6" i="24"/>
  <c r="TMV6" i="24"/>
  <c r="TMW6" i="24"/>
  <c r="TMX6" i="24"/>
  <c r="TMY6" i="24"/>
  <c r="TMZ6" i="24"/>
  <c r="TNA6" i="24"/>
  <c r="TNB6" i="24"/>
  <c r="TNC6" i="24"/>
  <c r="TND6" i="24"/>
  <c r="TNE6" i="24"/>
  <c r="TNF6" i="24"/>
  <c r="TNG6" i="24"/>
  <c r="TNH6" i="24"/>
  <c r="TNI6" i="24"/>
  <c r="TNJ6" i="24"/>
  <c r="TNK6" i="24"/>
  <c r="TNL6" i="24"/>
  <c r="TNM6" i="24"/>
  <c r="TNN6" i="24"/>
  <c r="TNO6" i="24"/>
  <c r="TNP6" i="24"/>
  <c r="TNQ6" i="24"/>
  <c r="TNR6" i="24"/>
  <c r="TNS6" i="24"/>
  <c r="TNT6" i="24"/>
  <c r="TNU6" i="24"/>
  <c r="TNV6" i="24"/>
  <c r="TNW6" i="24"/>
  <c r="TNX6" i="24"/>
  <c r="TNY6" i="24"/>
  <c r="TNZ6" i="24"/>
  <c r="TOA6" i="24"/>
  <c r="TOB6" i="24"/>
  <c r="TOC6" i="24"/>
  <c r="TOD6" i="24"/>
  <c r="TOE6" i="24"/>
  <c r="TOF6" i="24"/>
  <c r="TOG6" i="24"/>
  <c r="TOH6" i="24"/>
  <c r="TOI6" i="24"/>
  <c r="TOJ6" i="24"/>
  <c r="TOK6" i="24"/>
  <c r="TOL6" i="24"/>
  <c r="TOM6" i="24"/>
  <c r="TON6" i="24"/>
  <c r="TOO6" i="24"/>
  <c r="TOP6" i="24"/>
  <c r="TOQ6" i="24"/>
  <c r="TOR6" i="24"/>
  <c r="TOS6" i="24"/>
  <c r="TOT6" i="24"/>
  <c r="TOU6" i="24"/>
  <c r="TOV6" i="24"/>
  <c r="TOW6" i="24"/>
  <c r="TOX6" i="24"/>
  <c r="TOY6" i="24"/>
  <c r="TOZ6" i="24"/>
  <c r="TPA6" i="24"/>
  <c r="TPB6" i="24"/>
  <c r="TPC6" i="24"/>
  <c r="TPD6" i="24"/>
  <c r="TPE6" i="24"/>
  <c r="TPF6" i="24"/>
  <c r="TPG6" i="24"/>
  <c r="TPH6" i="24"/>
  <c r="TPI6" i="24"/>
  <c r="TPJ6" i="24"/>
  <c r="TPK6" i="24"/>
  <c r="TPL6" i="24"/>
  <c r="TPM6" i="24"/>
  <c r="TPN6" i="24"/>
  <c r="TPO6" i="24"/>
  <c r="TPP6" i="24"/>
  <c r="TPQ6" i="24"/>
  <c r="TPR6" i="24"/>
  <c r="TPS6" i="24"/>
  <c r="TPT6" i="24"/>
  <c r="TPU6" i="24"/>
  <c r="TPV6" i="24"/>
  <c r="TPW6" i="24"/>
  <c r="TPX6" i="24"/>
  <c r="TPY6" i="24"/>
  <c r="TPZ6" i="24"/>
  <c r="TQA6" i="24"/>
  <c r="TQB6" i="24"/>
  <c r="TQC6" i="24"/>
  <c r="TQD6" i="24"/>
  <c r="TQE6" i="24"/>
  <c r="TQF6" i="24"/>
  <c r="TQG6" i="24"/>
  <c r="TQH6" i="24"/>
  <c r="TQI6" i="24"/>
  <c r="TQJ6" i="24"/>
  <c r="TQK6" i="24"/>
  <c r="TQL6" i="24"/>
  <c r="TQM6" i="24"/>
  <c r="TQN6" i="24"/>
  <c r="TQO6" i="24"/>
  <c r="TQP6" i="24"/>
  <c r="TQQ6" i="24"/>
  <c r="TQR6" i="24"/>
  <c r="TQS6" i="24"/>
  <c r="TQT6" i="24"/>
  <c r="TQU6" i="24"/>
  <c r="TQV6" i="24"/>
  <c r="TQW6" i="24"/>
  <c r="TQX6" i="24"/>
  <c r="TQY6" i="24"/>
  <c r="TQZ6" i="24"/>
  <c r="TRA6" i="24"/>
  <c r="TRB6" i="24"/>
  <c r="TRC6" i="24"/>
  <c r="TRD6" i="24"/>
  <c r="TRE6" i="24"/>
  <c r="TRF6" i="24"/>
  <c r="TRG6" i="24"/>
  <c r="TRH6" i="24"/>
  <c r="TRI6" i="24"/>
  <c r="TRJ6" i="24"/>
  <c r="TRK6" i="24"/>
  <c r="TRL6" i="24"/>
  <c r="TRM6" i="24"/>
  <c r="TRN6" i="24"/>
  <c r="TRO6" i="24"/>
  <c r="TRP6" i="24"/>
  <c r="TRQ6" i="24"/>
  <c r="TRR6" i="24"/>
  <c r="TRS6" i="24"/>
  <c r="TRT6" i="24"/>
  <c r="TRU6" i="24"/>
  <c r="TRV6" i="24"/>
  <c r="TRW6" i="24"/>
  <c r="TRX6" i="24"/>
  <c r="TRY6" i="24"/>
  <c r="TRZ6" i="24"/>
  <c r="TSA6" i="24"/>
  <c r="TSB6" i="24"/>
  <c r="TSC6" i="24"/>
  <c r="TSD6" i="24"/>
  <c r="TSE6" i="24"/>
  <c r="TSF6" i="24"/>
  <c r="TSG6" i="24"/>
  <c r="TSH6" i="24"/>
  <c r="TSI6" i="24"/>
  <c r="TSJ6" i="24"/>
  <c r="TSK6" i="24"/>
  <c r="TSL6" i="24"/>
  <c r="TSM6" i="24"/>
  <c r="TSN6" i="24"/>
  <c r="TSO6" i="24"/>
  <c r="TSP6" i="24"/>
  <c r="TSQ6" i="24"/>
  <c r="TSR6" i="24"/>
  <c r="TSS6" i="24"/>
  <c r="TST6" i="24"/>
  <c r="TSU6" i="24"/>
  <c r="TSV6" i="24"/>
  <c r="TSW6" i="24"/>
  <c r="TSX6" i="24"/>
  <c r="TSY6" i="24"/>
  <c r="TSZ6" i="24"/>
  <c r="TTA6" i="24"/>
  <c r="TTB6" i="24"/>
  <c r="TTC6" i="24"/>
  <c r="TTD6" i="24"/>
  <c r="TTE6" i="24"/>
  <c r="TTF6" i="24"/>
  <c r="TTG6" i="24"/>
  <c r="TTH6" i="24"/>
  <c r="TTI6" i="24"/>
  <c r="TTJ6" i="24"/>
  <c r="TTK6" i="24"/>
  <c r="TTL6" i="24"/>
  <c r="TTM6" i="24"/>
  <c r="TTN6" i="24"/>
  <c r="TTO6" i="24"/>
  <c r="TTP6" i="24"/>
  <c r="TTQ6" i="24"/>
  <c r="TTR6" i="24"/>
  <c r="TTS6" i="24"/>
  <c r="TTT6" i="24"/>
  <c r="TTU6" i="24"/>
  <c r="TTV6" i="24"/>
  <c r="TTW6" i="24"/>
  <c r="TTX6" i="24"/>
  <c r="TTY6" i="24"/>
  <c r="TTZ6" i="24"/>
  <c r="TUA6" i="24"/>
  <c r="TUB6" i="24"/>
  <c r="TUC6" i="24"/>
  <c r="TUD6" i="24"/>
  <c r="TUE6" i="24"/>
  <c r="TUF6" i="24"/>
  <c r="TUG6" i="24"/>
  <c r="TUH6" i="24"/>
  <c r="TUI6" i="24"/>
  <c r="TUJ6" i="24"/>
  <c r="TUK6" i="24"/>
  <c r="TUL6" i="24"/>
  <c r="TUM6" i="24"/>
  <c r="TUN6" i="24"/>
  <c r="TUO6" i="24"/>
  <c r="TUP6" i="24"/>
  <c r="TUQ6" i="24"/>
  <c r="TUR6" i="24"/>
  <c r="TUS6" i="24"/>
  <c r="TUT6" i="24"/>
  <c r="TUU6" i="24"/>
  <c r="TUV6" i="24"/>
  <c r="TUW6" i="24"/>
  <c r="TUX6" i="24"/>
  <c r="TUY6" i="24"/>
  <c r="TUZ6" i="24"/>
  <c r="TVA6" i="24"/>
  <c r="TVB6" i="24"/>
  <c r="TVC6" i="24"/>
  <c r="TVD6" i="24"/>
  <c r="TVE6" i="24"/>
  <c r="TVF6" i="24"/>
  <c r="TVG6" i="24"/>
  <c r="TVH6" i="24"/>
  <c r="TVI6" i="24"/>
  <c r="TVJ6" i="24"/>
  <c r="TVK6" i="24"/>
  <c r="TVL6" i="24"/>
  <c r="TVM6" i="24"/>
  <c r="TVN6" i="24"/>
  <c r="TVO6" i="24"/>
  <c r="TVP6" i="24"/>
  <c r="TVQ6" i="24"/>
  <c r="TVR6" i="24"/>
  <c r="TVS6" i="24"/>
  <c r="TVT6" i="24"/>
  <c r="TVU6" i="24"/>
  <c r="TVV6" i="24"/>
  <c r="TVW6" i="24"/>
  <c r="TVX6" i="24"/>
  <c r="TVY6" i="24"/>
  <c r="TVZ6" i="24"/>
  <c r="TWA6" i="24"/>
  <c r="TWB6" i="24"/>
  <c r="TWC6" i="24"/>
  <c r="TWD6" i="24"/>
  <c r="TWE6" i="24"/>
  <c r="TWF6" i="24"/>
  <c r="TWG6" i="24"/>
  <c r="TWH6" i="24"/>
  <c r="TWI6" i="24"/>
  <c r="TWJ6" i="24"/>
  <c r="TWK6" i="24"/>
  <c r="TWL6" i="24"/>
  <c r="TWM6" i="24"/>
  <c r="TWN6" i="24"/>
  <c r="TWO6" i="24"/>
  <c r="TWP6" i="24"/>
  <c r="TWQ6" i="24"/>
  <c r="TWR6" i="24"/>
  <c r="TWS6" i="24"/>
  <c r="TWT6" i="24"/>
  <c r="TWU6" i="24"/>
  <c r="TWV6" i="24"/>
  <c r="TWW6" i="24"/>
  <c r="TWX6" i="24"/>
  <c r="TWY6" i="24"/>
  <c r="TWZ6" i="24"/>
  <c r="TXA6" i="24"/>
  <c r="TXB6" i="24"/>
  <c r="TXC6" i="24"/>
  <c r="TXD6" i="24"/>
  <c r="TXE6" i="24"/>
  <c r="TXF6" i="24"/>
  <c r="TXG6" i="24"/>
  <c r="TXH6" i="24"/>
  <c r="TXI6" i="24"/>
  <c r="TXJ6" i="24"/>
  <c r="TXK6" i="24"/>
  <c r="TXL6" i="24"/>
  <c r="TXM6" i="24"/>
  <c r="TXN6" i="24"/>
  <c r="TXO6" i="24"/>
  <c r="TXP6" i="24"/>
  <c r="TXQ6" i="24"/>
  <c r="TXR6" i="24"/>
  <c r="TXS6" i="24"/>
  <c r="TXT6" i="24"/>
  <c r="TXU6" i="24"/>
  <c r="TXV6" i="24"/>
  <c r="TXW6" i="24"/>
  <c r="TXX6" i="24"/>
  <c r="TXY6" i="24"/>
  <c r="TXZ6" i="24"/>
  <c r="TYA6" i="24"/>
  <c r="TYB6" i="24"/>
  <c r="TYC6" i="24"/>
  <c r="TYD6" i="24"/>
  <c r="TYE6" i="24"/>
  <c r="TYF6" i="24"/>
  <c r="TYG6" i="24"/>
  <c r="TYH6" i="24"/>
  <c r="TYI6" i="24"/>
  <c r="TYJ6" i="24"/>
  <c r="TYK6" i="24"/>
  <c r="TYL6" i="24"/>
  <c r="TYM6" i="24"/>
  <c r="TYN6" i="24"/>
  <c r="TYO6" i="24"/>
  <c r="TYP6" i="24"/>
  <c r="TYQ6" i="24"/>
  <c r="TYR6" i="24"/>
  <c r="TYS6" i="24"/>
  <c r="TYT6" i="24"/>
  <c r="TYU6" i="24"/>
  <c r="TYV6" i="24"/>
  <c r="TYW6" i="24"/>
  <c r="TYX6" i="24"/>
  <c r="TYY6" i="24"/>
  <c r="TYZ6" i="24"/>
  <c r="TZA6" i="24"/>
  <c r="TZB6" i="24"/>
  <c r="TZC6" i="24"/>
  <c r="TZD6" i="24"/>
  <c r="TZE6" i="24"/>
  <c r="TZF6" i="24"/>
  <c r="TZG6" i="24"/>
  <c r="TZH6" i="24"/>
  <c r="TZI6" i="24"/>
  <c r="TZJ6" i="24"/>
  <c r="TZK6" i="24"/>
  <c r="TZL6" i="24"/>
  <c r="TZM6" i="24"/>
  <c r="TZN6" i="24"/>
  <c r="TZO6" i="24"/>
  <c r="TZP6" i="24"/>
  <c r="TZQ6" i="24"/>
  <c r="TZR6" i="24"/>
  <c r="TZS6" i="24"/>
  <c r="TZT6" i="24"/>
  <c r="TZU6" i="24"/>
  <c r="TZV6" i="24"/>
  <c r="TZW6" i="24"/>
  <c r="TZX6" i="24"/>
  <c r="TZY6" i="24"/>
  <c r="TZZ6" i="24"/>
  <c r="UAA6" i="24"/>
  <c r="UAB6" i="24"/>
  <c r="UAC6" i="24"/>
  <c r="UAD6" i="24"/>
  <c r="UAE6" i="24"/>
  <c r="UAF6" i="24"/>
  <c r="UAG6" i="24"/>
  <c r="UAH6" i="24"/>
  <c r="UAI6" i="24"/>
  <c r="UAJ6" i="24"/>
  <c r="UAK6" i="24"/>
  <c r="UAL6" i="24"/>
  <c r="UAM6" i="24"/>
  <c r="UAN6" i="24"/>
  <c r="UAO6" i="24"/>
  <c r="UAP6" i="24"/>
  <c r="UAQ6" i="24"/>
  <c r="UAR6" i="24"/>
  <c r="UAS6" i="24"/>
  <c r="UAT6" i="24"/>
  <c r="UAU6" i="24"/>
  <c r="UAV6" i="24"/>
  <c r="UAW6" i="24"/>
  <c r="UAX6" i="24"/>
  <c r="UAY6" i="24"/>
  <c r="UAZ6" i="24"/>
  <c r="UBA6" i="24"/>
  <c r="UBB6" i="24"/>
  <c r="UBC6" i="24"/>
  <c r="UBD6" i="24"/>
  <c r="UBE6" i="24"/>
  <c r="UBF6" i="24"/>
  <c r="UBG6" i="24"/>
  <c r="UBH6" i="24"/>
  <c r="UBI6" i="24"/>
  <c r="UBJ6" i="24"/>
  <c r="UBK6" i="24"/>
  <c r="UBL6" i="24"/>
  <c r="UBM6" i="24"/>
  <c r="UBN6" i="24"/>
  <c r="UBO6" i="24"/>
  <c r="UBP6" i="24"/>
  <c r="UBQ6" i="24"/>
  <c r="UBR6" i="24"/>
  <c r="UBS6" i="24"/>
  <c r="UBT6" i="24"/>
  <c r="UBU6" i="24"/>
  <c r="UBV6" i="24"/>
  <c r="UBW6" i="24"/>
  <c r="UBX6" i="24"/>
  <c r="UBY6" i="24"/>
  <c r="UBZ6" i="24"/>
  <c r="UCA6" i="24"/>
  <c r="UCB6" i="24"/>
  <c r="UCC6" i="24"/>
  <c r="UCD6" i="24"/>
  <c r="UCE6" i="24"/>
  <c r="UCF6" i="24"/>
  <c r="UCG6" i="24"/>
  <c r="UCH6" i="24"/>
  <c r="UCI6" i="24"/>
  <c r="UCJ6" i="24"/>
  <c r="UCK6" i="24"/>
  <c r="UCL6" i="24"/>
  <c r="UCM6" i="24"/>
  <c r="UCN6" i="24"/>
  <c r="UCO6" i="24"/>
  <c r="UCP6" i="24"/>
  <c r="UCQ6" i="24"/>
  <c r="UCR6" i="24"/>
  <c r="UCS6" i="24"/>
  <c r="UCT6" i="24"/>
  <c r="UCU6" i="24"/>
  <c r="UCV6" i="24"/>
  <c r="UCW6" i="24"/>
  <c r="UCX6" i="24"/>
  <c r="UCY6" i="24"/>
  <c r="UCZ6" i="24"/>
  <c r="UDA6" i="24"/>
  <c r="UDB6" i="24"/>
  <c r="UDC6" i="24"/>
  <c r="UDD6" i="24"/>
  <c r="UDE6" i="24"/>
  <c r="UDF6" i="24"/>
  <c r="UDG6" i="24"/>
  <c r="UDH6" i="24"/>
  <c r="UDI6" i="24"/>
  <c r="UDJ6" i="24"/>
  <c r="UDK6" i="24"/>
  <c r="UDL6" i="24"/>
  <c r="UDM6" i="24"/>
  <c r="UDN6" i="24"/>
  <c r="UDO6" i="24"/>
  <c r="UDP6" i="24"/>
  <c r="UDQ6" i="24"/>
  <c r="UDR6" i="24"/>
  <c r="UDS6" i="24"/>
  <c r="UDT6" i="24"/>
  <c r="UDU6" i="24"/>
  <c r="UDV6" i="24"/>
  <c r="UDW6" i="24"/>
  <c r="UDX6" i="24"/>
  <c r="UDY6" i="24"/>
  <c r="UDZ6" i="24"/>
  <c r="UEA6" i="24"/>
  <c r="UEB6" i="24"/>
  <c r="UEC6" i="24"/>
  <c r="UED6" i="24"/>
  <c r="UEE6" i="24"/>
  <c r="UEF6" i="24"/>
  <c r="UEG6" i="24"/>
  <c r="UEH6" i="24"/>
  <c r="UEI6" i="24"/>
  <c r="UEJ6" i="24"/>
  <c r="UEK6" i="24"/>
  <c r="UEL6" i="24"/>
  <c r="UEM6" i="24"/>
  <c r="UEN6" i="24"/>
  <c r="UEO6" i="24"/>
  <c r="UEP6" i="24"/>
  <c r="UEQ6" i="24"/>
  <c r="UER6" i="24"/>
  <c r="UES6" i="24"/>
  <c r="UET6" i="24"/>
  <c r="UEU6" i="24"/>
  <c r="UEV6" i="24"/>
  <c r="UEW6" i="24"/>
  <c r="UEX6" i="24"/>
  <c r="UEY6" i="24"/>
  <c r="UEZ6" i="24"/>
  <c r="UFA6" i="24"/>
  <c r="UFB6" i="24"/>
  <c r="UFC6" i="24"/>
  <c r="UFD6" i="24"/>
  <c r="UFE6" i="24"/>
  <c r="UFF6" i="24"/>
  <c r="UFG6" i="24"/>
  <c r="UFH6" i="24"/>
  <c r="UFI6" i="24"/>
  <c r="UFJ6" i="24"/>
  <c r="UFK6" i="24"/>
  <c r="UFL6" i="24"/>
  <c r="UFM6" i="24"/>
  <c r="UFN6" i="24"/>
  <c r="UFO6" i="24"/>
  <c r="UFP6" i="24"/>
  <c r="UFQ6" i="24"/>
  <c r="UFR6" i="24"/>
  <c r="UFS6" i="24"/>
  <c r="UFT6" i="24"/>
  <c r="UFU6" i="24"/>
  <c r="UFV6" i="24"/>
  <c r="UFW6" i="24"/>
  <c r="UFX6" i="24"/>
  <c r="UFY6" i="24"/>
  <c r="UFZ6" i="24"/>
  <c r="UGA6" i="24"/>
  <c r="UGB6" i="24"/>
  <c r="UGC6" i="24"/>
  <c r="UGD6" i="24"/>
  <c r="UGE6" i="24"/>
  <c r="UGF6" i="24"/>
  <c r="UGG6" i="24"/>
  <c r="UGH6" i="24"/>
  <c r="UGI6" i="24"/>
  <c r="UGJ6" i="24"/>
  <c r="UGK6" i="24"/>
  <c r="UGL6" i="24"/>
  <c r="UGM6" i="24"/>
  <c r="UGN6" i="24"/>
  <c r="UGO6" i="24"/>
  <c r="UGP6" i="24"/>
  <c r="UGQ6" i="24"/>
  <c r="UGR6" i="24"/>
  <c r="UGS6" i="24"/>
  <c r="UGT6" i="24"/>
  <c r="UGU6" i="24"/>
  <c r="UGV6" i="24"/>
  <c r="UGW6" i="24"/>
  <c r="UGX6" i="24"/>
  <c r="UGY6" i="24"/>
  <c r="UGZ6" i="24"/>
  <c r="UHA6" i="24"/>
  <c r="UHB6" i="24"/>
  <c r="UHC6" i="24"/>
  <c r="UHD6" i="24"/>
  <c r="UHE6" i="24"/>
  <c r="UHF6" i="24"/>
  <c r="UHG6" i="24"/>
  <c r="UHH6" i="24"/>
  <c r="UHI6" i="24"/>
  <c r="UHJ6" i="24"/>
  <c r="UHK6" i="24"/>
  <c r="UHL6" i="24"/>
  <c r="UHM6" i="24"/>
  <c r="UHN6" i="24"/>
  <c r="UHO6" i="24"/>
  <c r="UHP6" i="24"/>
  <c r="UHQ6" i="24"/>
  <c r="UHR6" i="24"/>
  <c r="UHS6" i="24"/>
  <c r="UHT6" i="24"/>
  <c r="UHU6" i="24"/>
  <c r="UHV6" i="24"/>
  <c r="UHW6" i="24"/>
  <c r="UHX6" i="24"/>
  <c r="UHY6" i="24"/>
  <c r="UHZ6" i="24"/>
  <c r="UIA6" i="24"/>
  <c r="UIB6" i="24"/>
  <c r="UIC6" i="24"/>
  <c r="UID6" i="24"/>
  <c r="UIE6" i="24"/>
  <c r="UIF6" i="24"/>
  <c r="UIG6" i="24"/>
  <c r="UIH6" i="24"/>
  <c r="UII6" i="24"/>
  <c r="UIJ6" i="24"/>
  <c r="UIK6" i="24"/>
  <c r="UIL6" i="24"/>
  <c r="UIM6" i="24"/>
  <c r="UIN6" i="24"/>
  <c r="UIO6" i="24"/>
  <c r="UIP6" i="24"/>
  <c r="UIQ6" i="24"/>
  <c r="UIR6" i="24"/>
  <c r="UIS6" i="24"/>
  <c r="UIT6" i="24"/>
  <c r="UIU6" i="24"/>
  <c r="UIV6" i="24"/>
  <c r="UIW6" i="24"/>
  <c r="UIX6" i="24"/>
  <c r="UIY6" i="24"/>
  <c r="UIZ6" i="24"/>
  <c r="UJA6" i="24"/>
  <c r="UJB6" i="24"/>
  <c r="UJC6" i="24"/>
  <c r="UJD6" i="24"/>
  <c r="UJE6" i="24"/>
  <c r="UJF6" i="24"/>
  <c r="UJG6" i="24"/>
  <c r="UJH6" i="24"/>
  <c r="UJI6" i="24"/>
  <c r="UJJ6" i="24"/>
  <c r="UJK6" i="24"/>
  <c r="UJL6" i="24"/>
  <c r="UJM6" i="24"/>
  <c r="UJN6" i="24"/>
  <c r="UJO6" i="24"/>
  <c r="UJP6" i="24"/>
  <c r="UJQ6" i="24"/>
  <c r="UJR6" i="24"/>
  <c r="UJS6" i="24"/>
  <c r="UJT6" i="24"/>
  <c r="UJU6" i="24"/>
  <c r="UJV6" i="24"/>
  <c r="UJW6" i="24"/>
  <c r="UJX6" i="24"/>
  <c r="UJY6" i="24"/>
  <c r="UJZ6" i="24"/>
  <c r="UKA6" i="24"/>
  <c r="UKB6" i="24"/>
  <c r="UKC6" i="24"/>
  <c r="UKD6" i="24"/>
  <c r="UKE6" i="24"/>
  <c r="UKF6" i="24"/>
  <c r="UKG6" i="24"/>
  <c r="UKH6" i="24"/>
  <c r="UKI6" i="24"/>
  <c r="UKJ6" i="24"/>
  <c r="UKK6" i="24"/>
  <c r="UKL6" i="24"/>
  <c r="UKM6" i="24"/>
  <c r="UKN6" i="24"/>
  <c r="UKO6" i="24"/>
  <c r="UKP6" i="24"/>
  <c r="UKQ6" i="24"/>
  <c r="UKR6" i="24"/>
  <c r="UKS6" i="24"/>
  <c r="UKT6" i="24"/>
  <c r="UKU6" i="24"/>
  <c r="UKV6" i="24"/>
  <c r="UKW6" i="24"/>
  <c r="UKX6" i="24"/>
  <c r="UKY6" i="24"/>
  <c r="UKZ6" i="24"/>
  <c r="ULA6" i="24"/>
  <c r="ULB6" i="24"/>
  <c r="ULC6" i="24"/>
  <c r="ULD6" i="24"/>
  <c r="ULE6" i="24"/>
  <c r="ULF6" i="24"/>
  <c r="ULG6" i="24"/>
  <c r="ULH6" i="24"/>
  <c r="ULI6" i="24"/>
  <c r="ULJ6" i="24"/>
  <c r="ULK6" i="24"/>
  <c r="ULL6" i="24"/>
  <c r="ULM6" i="24"/>
  <c r="ULN6" i="24"/>
  <c r="ULO6" i="24"/>
  <c r="ULP6" i="24"/>
  <c r="ULQ6" i="24"/>
  <c r="ULR6" i="24"/>
  <c r="ULS6" i="24"/>
  <c r="ULT6" i="24"/>
  <c r="ULU6" i="24"/>
  <c r="ULV6" i="24"/>
  <c r="ULW6" i="24"/>
  <c r="ULX6" i="24"/>
  <c r="ULY6" i="24"/>
  <c r="ULZ6" i="24"/>
  <c r="UMA6" i="24"/>
  <c r="UMB6" i="24"/>
  <c r="UMC6" i="24"/>
  <c r="UMD6" i="24"/>
  <c r="UME6" i="24"/>
  <c r="UMF6" i="24"/>
  <c r="UMG6" i="24"/>
  <c r="UMH6" i="24"/>
  <c r="UMI6" i="24"/>
  <c r="UMJ6" i="24"/>
  <c r="UMK6" i="24"/>
  <c r="UML6" i="24"/>
  <c r="UMM6" i="24"/>
  <c r="UMN6" i="24"/>
  <c r="UMO6" i="24"/>
  <c r="UMP6" i="24"/>
  <c r="UMQ6" i="24"/>
  <c r="UMR6" i="24"/>
  <c r="UMS6" i="24"/>
  <c r="UMT6" i="24"/>
  <c r="UMU6" i="24"/>
  <c r="UMV6" i="24"/>
  <c r="UMW6" i="24"/>
  <c r="UMX6" i="24"/>
  <c r="UMY6" i="24"/>
  <c r="UMZ6" i="24"/>
  <c r="UNA6" i="24"/>
  <c r="UNB6" i="24"/>
  <c r="UNC6" i="24"/>
  <c r="UND6" i="24"/>
  <c r="UNE6" i="24"/>
  <c r="UNF6" i="24"/>
  <c r="UNG6" i="24"/>
  <c r="UNH6" i="24"/>
  <c r="UNI6" i="24"/>
  <c r="UNJ6" i="24"/>
  <c r="UNK6" i="24"/>
  <c r="UNL6" i="24"/>
  <c r="UNM6" i="24"/>
  <c r="UNN6" i="24"/>
  <c r="UNO6" i="24"/>
  <c r="UNP6" i="24"/>
  <c r="UNQ6" i="24"/>
  <c r="UNR6" i="24"/>
  <c r="UNS6" i="24"/>
  <c r="UNT6" i="24"/>
  <c r="UNU6" i="24"/>
  <c r="UNV6" i="24"/>
  <c r="UNW6" i="24"/>
  <c r="UNX6" i="24"/>
  <c r="UNY6" i="24"/>
  <c r="UNZ6" i="24"/>
  <c r="UOA6" i="24"/>
  <c r="UOB6" i="24"/>
  <c r="UOC6" i="24"/>
  <c r="UOD6" i="24"/>
  <c r="UOE6" i="24"/>
  <c r="UOF6" i="24"/>
  <c r="UOG6" i="24"/>
  <c r="UOH6" i="24"/>
  <c r="UOI6" i="24"/>
  <c r="UOJ6" i="24"/>
  <c r="UOK6" i="24"/>
  <c r="UOL6" i="24"/>
  <c r="UOM6" i="24"/>
  <c r="UON6" i="24"/>
  <c r="UOO6" i="24"/>
  <c r="UOP6" i="24"/>
  <c r="UOQ6" i="24"/>
  <c r="UOR6" i="24"/>
  <c r="UOS6" i="24"/>
  <c r="UOT6" i="24"/>
  <c r="UOU6" i="24"/>
  <c r="UOV6" i="24"/>
  <c r="UOW6" i="24"/>
  <c r="UOX6" i="24"/>
  <c r="UOY6" i="24"/>
  <c r="UOZ6" i="24"/>
  <c r="UPA6" i="24"/>
  <c r="UPB6" i="24"/>
  <c r="UPC6" i="24"/>
  <c r="UPD6" i="24"/>
  <c r="UPE6" i="24"/>
  <c r="UPF6" i="24"/>
  <c r="UPG6" i="24"/>
  <c r="UPH6" i="24"/>
  <c r="UPI6" i="24"/>
  <c r="UPJ6" i="24"/>
  <c r="UPK6" i="24"/>
  <c r="UPL6" i="24"/>
  <c r="UPM6" i="24"/>
  <c r="UPN6" i="24"/>
  <c r="UPO6" i="24"/>
  <c r="UPP6" i="24"/>
  <c r="UPQ6" i="24"/>
  <c r="UPR6" i="24"/>
  <c r="UPS6" i="24"/>
  <c r="UPT6" i="24"/>
  <c r="UPU6" i="24"/>
  <c r="UPV6" i="24"/>
  <c r="UPW6" i="24"/>
  <c r="UPX6" i="24"/>
  <c r="UPY6" i="24"/>
  <c r="UPZ6" i="24"/>
  <c r="UQA6" i="24"/>
  <c r="UQB6" i="24"/>
  <c r="UQC6" i="24"/>
  <c r="UQD6" i="24"/>
  <c r="UQE6" i="24"/>
  <c r="UQF6" i="24"/>
  <c r="UQG6" i="24"/>
  <c r="UQH6" i="24"/>
  <c r="UQI6" i="24"/>
  <c r="UQJ6" i="24"/>
  <c r="UQK6" i="24"/>
  <c r="UQL6" i="24"/>
  <c r="UQM6" i="24"/>
  <c r="UQN6" i="24"/>
  <c r="UQO6" i="24"/>
  <c r="UQP6" i="24"/>
  <c r="UQQ6" i="24"/>
  <c r="UQR6" i="24"/>
  <c r="UQS6" i="24"/>
  <c r="UQT6" i="24"/>
  <c r="UQU6" i="24"/>
  <c r="UQV6" i="24"/>
  <c r="UQW6" i="24"/>
  <c r="UQX6" i="24"/>
  <c r="UQY6" i="24"/>
  <c r="UQZ6" i="24"/>
  <c r="URA6" i="24"/>
  <c r="URB6" i="24"/>
  <c r="URC6" i="24"/>
  <c r="URD6" i="24"/>
  <c r="URE6" i="24"/>
  <c r="URF6" i="24"/>
  <c r="URG6" i="24"/>
  <c r="URH6" i="24"/>
  <c r="URI6" i="24"/>
  <c r="URJ6" i="24"/>
  <c r="URK6" i="24"/>
  <c r="URL6" i="24"/>
  <c r="URM6" i="24"/>
  <c r="URN6" i="24"/>
  <c r="URO6" i="24"/>
  <c r="URP6" i="24"/>
  <c r="URQ6" i="24"/>
  <c r="URR6" i="24"/>
  <c r="URS6" i="24"/>
  <c r="URT6" i="24"/>
  <c r="URU6" i="24"/>
  <c r="URV6" i="24"/>
  <c r="URW6" i="24"/>
  <c r="URX6" i="24"/>
  <c r="URY6" i="24"/>
  <c r="URZ6" i="24"/>
  <c r="USA6" i="24"/>
  <c r="USB6" i="24"/>
  <c r="USC6" i="24"/>
  <c r="USD6" i="24"/>
  <c r="USE6" i="24"/>
  <c r="USF6" i="24"/>
  <c r="USG6" i="24"/>
  <c r="USH6" i="24"/>
  <c r="USI6" i="24"/>
  <c r="USJ6" i="24"/>
  <c r="USK6" i="24"/>
  <c r="USL6" i="24"/>
  <c r="USM6" i="24"/>
  <c r="USN6" i="24"/>
  <c r="USO6" i="24"/>
  <c r="USP6" i="24"/>
  <c r="USQ6" i="24"/>
  <c r="USR6" i="24"/>
  <c r="USS6" i="24"/>
  <c r="UST6" i="24"/>
  <c r="USU6" i="24"/>
  <c r="USV6" i="24"/>
  <c r="USW6" i="24"/>
  <c r="USX6" i="24"/>
  <c r="USY6" i="24"/>
  <c r="USZ6" i="24"/>
  <c r="UTA6" i="24"/>
  <c r="UTB6" i="24"/>
  <c r="UTC6" i="24"/>
  <c r="UTD6" i="24"/>
  <c r="UTE6" i="24"/>
  <c r="UTF6" i="24"/>
  <c r="UTG6" i="24"/>
  <c r="UTH6" i="24"/>
  <c r="UTI6" i="24"/>
  <c r="UTJ6" i="24"/>
  <c r="UTK6" i="24"/>
  <c r="UTL6" i="24"/>
  <c r="UTM6" i="24"/>
  <c r="UTN6" i="24"/>
  <c r="UTO6" i="24"/>
  <c r="UTP6" i="24"/>
  <c r="UTQ6" i="24"/>
  <c r="UTR6" i="24"/>
  <c r="UTS6" i="24"/>
  <c r="UTT6" i="24"/>
  <c r="UTU6" i="24"/>
  <c r="UTV6" i="24"/>
  <c r="UTW6" i="24"/>
  <c r="UTX6" i="24"/>
  <c r="UTY6" i="24"/>
  <c r="UTZ6" i="24"/>
  <c r="UUA6" i="24"/>
  <c r="UUB6" i="24"/>
  <c r="UUC6" i="24"/>
  <c r="UUD6" i="24"/>
  <c r="UUE6" i="24"/>
  <c r="UUF6" i="24"/>
  <c r="UUG6" i="24"/>
  <c r="UUH6" i="24"/>
  <c r="UUI6" i="24"/>
  <c r="UUJ6" i="24"/>
  <c r="UUK6" i="24"/>
  <c r="UUL6" i="24"/>
  <c r="UUM6" i="24"/>
  <c r="UUN6" i="24"/>
  <c r="UUO6" i="24"/>
  <c r="UUP6" i="24"/>
  <c r="UUQ6" i="24"/>
  <c r="UUR6" i="24"/>
  <c r="UUS6" i="24"/>
  <c r="UUT6" i="24"/>
  <c r="UUU6" i="24"/>
  <c r="UUV6" i="24"/>
  <c r="UUW6" i="24"/>
  <c r="UUX6" i="24"/>
  <c r="UUY6" i="24"/>
  <c r="UUZ6" i="24"/>
  <c r="UVA6" i="24"/>
  <c r="UVB6" i="24"/>
  <c r="UVC6" i="24"/>
  <c r="UVD6" i="24"/>
  <c r="UVE6" i="24"/>
  <c r="UVF6" i="24"/>
  <c r="UVG6" i="24"/>
  <c r="UVH6" i="24"/>
  <c r="UVI6" i="24"/>
  <c r="UVJ6" i="24"/>
  <c r="UVK6" i="24"/>
  <c r="UVL6" i="24"/>
  <c r="UVM6" i="24"/>
  <c r="UVN6" i="24"/>
  <c r="UVO6" i="24"/>
  <c r="UVP6" i="24"/>
  <c r="UVQ6" i="24"/>
  <c r="UVR6" i="24"/>
  <c r="UVS6" i="24"/>
  <c r="UVT6" i="24"/>
  <c r="UVU6" i="24"/>
  <c r="UVV6" i="24"/>
  <c r="UVW6" i="24"/>
  <c r="UVX6" i="24"/>
  <c r="UVY6" i="24"/>
  <c r="UVZ6" i="24"/>
  <c r="UWA6" i="24"/>
  <c r="UWB6" i="24"/>
  <c r="UWC6" i="24"/>
  <c r="UWD6" i="24"/>
  <c r="UWE6" i="24"/>
  <c r="UWF6" i="24"/>
  <c r="UWG6" i="24"/>
  <c r="UWH6" i="24"/>
  <c r="UWI6" i="24"/>
  <c r="UWJ6" i="24"/>
  <c r="UWK6" i="24"/>
  <c r="UWL6" i="24"/>
  <c r="UWM6" i="24"/>
  <c r="UWN6" i="24"/>
  <c r="UWO6" i="24"/>
  <c r="UWP6" i="24"/>
  <c r="UWQ6" i="24"/>
  <c r="UWR6" i="24"/>
  <c r="UWS6" i="24"/>
  <c r="UWT6" i="24"/>
  <c r="UWU6" i="24"/>
  <c r="UWV6" i="24"/>
  <c r="UWW6" i="24"/>
  <c r="UWX6" i="24"/>
  <c r="UWY6" i="24"/>
  <c r="UWZ6" i="24"/>
  <c r="UXA6" i="24"/>
  <c r="UXB6" i="24"/>
  <c r="UXC6" i="24"/>
  <c r="UXD6" i="24"/>
  <c r="UXE6" i="24"/>
  <c r="UXF6" i="24"/>
  <c r="UXG6" i="24"/>
  <c r="UXH6" i="24"/>
  <c r="UXI6" i="24"/>
  <c r="UXJ6" i="24"/>
  <c r="UXK6" i="24"/>
  <c r="UXL6" i="24"/>
  <c r="UXM6" i="24"/>
  <c r="UXN6" i="24"/>
  <c r="UXO6" i="24"/>
  <c r="UXP6" i="24"/>
  <c r="UXQ6" i="24"/>
  <c r="UXR6" i="24"/>
  <c r="UXS6" i="24"/>
  <c r="UXT6" i="24"/>
  <c r="UXU6" i="24"/>
  <c r="UXV6" i="24"/>
  <c r="UXW6" i="24"/>
  <c r="UXX6" i="24"/>
  <c r="UXY6" i="24"/>
  <c r="UXZ6" i="24"/>
  <c r="UYA6" i="24"/>
  <c r="UYB6" i="24"/>
  <c r="UYC6" i="24"/>
  <c r="UYD6" i="24"/>
  <c r="UYE6" i="24"/>
  <c r="UYF6" i="24"/>
  <c r="UYG6" i="24"/>
  <c r="UYH6" i="24"/>
  <c r="UYI6" i="24"/>
  <c r="UYJ6" i="24"/>
  <c r="UYK6" i="24"/>
  <c r="UYL6" i="24"/>
  <c r="UYM6" i="24"/>
  <c r="UYN6" i="24"/>
  <c r="UYO6" i="24"/>
  <c r="UYP6" i="24"/>
  <c r="UYQ6" i="24"/>
  <c r="UYR6" i="24"/>
  <c r="UYS6" i="24"/>
  <c r="UYT6" i="24"/>
  <c r="UYU6" i="24"/>
  <c r="UYV6" i="24"/>
  <c r="UYW6" i="24"/>
  <c r="UYX6" i="24"/>
  <c r="UYY6" i="24"/>
  <c r="UYZ6" i="24"/>
  <c r="UZA6" i="24"/>
  <c r="UZB6" i="24"/>
  <c r="UZC6" i="24"/>
  <c r="UZD6" i="24"/>
  <c r="UZE6" i="24"/>
  <c r="UZF6" i="24"/>
  <c r="UZG6" i="24"/>
  <c r="UZH6" i="24"/>
  <c r="UZI6" i="24"/>
  <c r="UZJ6" i="24"/>
  <c r="UZK6" i="24"/>
  <c r="UZL6" i="24"/>
  <c r="UZM6" i="24"/>
  <c r="UZN6" i="24"/>
  <c r="UZO6" i="24"/>
  <c r="UZP6" i="24"/>
  <c r="UZQ6" i="24"/>
  <c r="UZR6" i="24"/>
  <c r="UZS6" i="24"/>
  <c r="UZT6" i="24"/>
  <c r="UZU6" i="24"/>
  <c r="UZV6" i="24"/>
  <c r="UZW6" i="24"/>
  <c r="UZX6" i="24"/>
  <c r="UZY6" i="24"/>
  <c r="UZZ6" i="24"/>
  <c r="VAA6" i="24"/>
  <c r="VAB6" i="24"/>
  <c r="VAC6" i="24"/>
  <c r="VAD6" i="24"/>
  <c r="VAE6" i="24"/>
  <c r="VAF6" i="24"/>
  <c r="VAG6" i="24"/>
  <c r="VAH6" i="24"/>
  <c r="VAI6" i="24"/>
  <c r="VAJ6" i="24"/>
  <c r="VAK6" i="24"/>
  <c r="VAL6" i="24"/>
  <c r="VAM6" i="24"/>
  <c r="VAN6" i="24"/>
  <c r="VAO6" i="24"/>
  <c r="VAP6" i="24"/>
  <c r="VAQ6" i="24"/>
  <c r="VAR6" i="24"/>
  <c r="VAS6" i="24"/>
  <c r="VAT6" i="24"/>
  <c r="VAU6" i="24"/>
  <c r="VAV6" i="24"/>
  <c r="VAW6" i="24"/>
  <c r="VAX6" i="24"/>
  <c r="VAY6" i="24"/>
  <c r="VAZ6" i="24"/>
  <c r="VBA6" i="24"/>
  <c r="VBB6" i="24"/>
  <c r="VBC6" i="24"/>
  <c r="VBD6" i="24"/>
  <c r="VBE6" i="24"/>
  <c r="VBF6" i="24"/>
  <c r="VBG6" i="24"/>
  <c r="VBH6" i="24"/>
  <c r="VBI6" i="24"/>
  <c r="VBJ6" i="24"/>
  <c r="VBK6" i="24"/>
  <c r="VBL6" i="24"/>
  <c r="VBM6" i="24"/>
  <c r="VBN6" i="24"/>
  <c r="VBO6" i="24"/>
  <c r="VBP6" i="24"/>
  <c r="VBQ6" i="24"/>
  <c r="VBR6" i="24"/>
  <c r="VBS6" i="24"/>
  <c r="VBT6" i="24"/>
  <c r="VBU6" i="24"/>
  <c r="VBV6" i="24"/>
  <c r="VBW6" i="24"/>
  <c r="VBX6" i="24"/>
  <c r="VBY6" i="24"/>
  <c r="VBZ6" i="24"/>
  <c r="VCA6" i="24"/>
  <c r="VCB6" i="24"/>
  <c r="VCC6" i="24"/>
  <c r="VCD6" i="24"/>
  <c r="VCE6" i="24"/>
  <c r="VCF6" i="24"/>
  <c r="VCG6" i="24"/>
  <c r="VCH6" i="24"/>
  <c r="VCI6" i="24"/>
  <c r="VCJ6" i="24"/>
  <c r="VCK6" i="24"/>
  <c r="VCL6" i="24"/>
  <c r="VCM6" i="24"/>
  <c r="VCN6" i="24"/>
  <c r="VCO6" i="24"/>
  <c r="VCP6" i="24"/>
  <c r="VCQ6" i="24"/>
  <c r="VCR6" i="24"/>
  <c r="VCS6" i="24"/>
  <c r="VCT6" i="24"/>
  <c r="VCU6" i="24"/>
  <c r="VCV6" i="24"/>
  <c r="VCW6" i="24"/>
  <c r="VCX6" i="24"/>
  <c r="VCY6" i="24"/>
  <c r="VCZ6" i="24"/>
  <c r="VDA6" i="24"/>
  <c r="VDB6" i="24"/>
  <c r="VDC6" i="24"/>
  <c r="VDD6" i="24"/>
  <c r="VDE6" i="24"/>
  <c r="VDF6" i="24"/>
  <c r="VDG6" i="24"/>
  <c r="VDH6" i="24"/>
  <c r="VDI6" i="24"/>
  <c r="VDJ6" i="24"/>
  <c r="VDK6" i="24"/>
  <c r="VDL6" i="24"/>
  <c r="VDM6" i="24"/>
  <c r="VDN6" i="24"/>
  <c r="VDO6" i="24"/>
  <c r="VDP6" i="24"/>
  <c r="VDQ6" i="24"/>
  <c r="VDR6" i="24"/>
  <c r="VDS6" i="24"/>
  <c r="VDT6" i="24"/>
  <c r="VDU6" i="24"/>
  <c r="VDV6" i="24"/>
  <c r="VDW6" i="24"/>
  <c r="VDX6" i="24"/>
  <c r="VDY6" i="24"/>
  <c r="VDZ6" i="24"/>
  <c r="VEA6" i="24"/>
  <c r="VEB6" i="24"/>
  <c r="VEC6" i="24"/>
  <c r="VED6" i="24"/>
  <c r="VEE6" i="24"/>
  <c r="VEF6" i="24"/>
  <c r="VEG6" i="24"/>
  <c r="VEH6" i="24"/>
  <c r="VEI6" i="24"/>
  <c r="VEJ6" i="24"/>
  <c r="VEK6" i="24"/>
  <c r="VEL6" i="24"/>
  <c r="VEM6" i="24"/>
  <c r="VEN6" i="24"/>
  <c r="VEO6" i="24"/>
  <c r="VEP6" i="24"/>
  <c r="VEQ6" i="24"/>
  <c r="VER6" i="24"/>
  <c r="VES6" i="24"/>
  <c r="VET6" i="24"/>
  <c r="VEU6" i="24"/>
  <c r="VEV6" i="24"/>
  <c r="VEW6" i="24"/>
  <c r="VEX6" i="24"/>
  <c r="VEY6" i="24"/>
  <c r="VEZ6" i="24"/>
  <c r="VFA6" i="24"/>
  <c r="VFB6" i="24"/>
  <c r="VFC6" i="24"/>
  <c r="VFD6" i="24"/>
  <c r="VFE6" i="24"/>
  <c r="VFF6" i="24"/>
  <c r="VFG6" i="24"/>
  <c r="VFH6" i="24"/>
  <c r="VFI6" i="24"/>
  <c r="VFJ6" i="24"/>
  <c r="VFK6" i="24"/>
  <c r="VFL6" i="24"/>
  <c r="VFM6" i="24"/>
  <c r="VFN6" i="24"/>
  <c r="VFO6" i="24"/>
  <c r="VFP6" i="24"/>
  <c r="VFQ6" i="24"/>
  <c r="VFR6" i="24"/>
  <c r="VFS6" i="24"/>
  <c r="VFT6" i="24"/>
  <c r="VFU6" i="24"/>
  <c r="VFV6" i="24"/>
  <c r="VFW6" i="24"/>
  <c r="VFX6" i="24"/>
  <c r="VFY6" i="24"/>
  <c r="VFZ6" i="24"/>
  <c r="VGA6" i="24"/>
  <c r="VGB6" i="24"/>
  <c r="VGC6" i="24"/>
  <c r="VGD6" i="24"/>
  <c r="VGE6" i="24"/>
  <c r="VGF6" i="24"/>
  <c r="VGG6" i="24"/>
  <c r="VGH6" i="24"/>
  <c r="VGI6" i="24"/>
  <c r="VGJ6" i="24"/>
  <c r="VGK6" i="24"/>
  <c r="VGL6" i="24"/>
  <c r="VGM6" i="24"/>
  <c r="VGN6" i="24"/>
  <c r="VGO6" i="24"/>
  <c r="VGP6" i="24"/>
  <c r="VGQ6" i="24"/>
  <c r="VGR6" i="24"/>
  <c r="VGS6" i="24"/>
  <c r="VGT6" i="24"/>
  <c r="VGU6" i="24"/>
  <c r="VGV6" i="24"/>
  <c r="VGW6" i="24"/>
  <c r="VGX6" i="24"/>
  <c r="VGY6" i="24"/>
  <c r="VGZ6" i="24"/>
  <c r="VHA6" i="24"/>
  <c r="VHB6" i="24"/>
  <c r="VHC6" i="24"/>
  <c r="VHD6" i="24"/>
  <c r="VHE6" i="24"/>
  <c r="VHF6" i="24"/>
  <c r="VHG6" i="24"/>
  <c r="VHH6" i="24"/>
  <c r="VHI6" i="24"/>
  <c r="VHJ6" i="24"/>
  <c r="VHK6" i="24"/>
  <c r="VHL6" i="24"/>
  <c r="VHM6" i="24"/>
  <c r="VHN6" i="24"/>
  <c r="VHO6" i="24"/>
  <c r="VHP6" i="24"/>
  <c r="VHQ6" i="24"/>
  <c r="VHR6" i="24"/>
  <c r="VHS6" i="24"/>
  <c r="VHT6" i="24"/>
  <c r="VHU6" i="24"/>
  <c r="VHV6" i="24"/>
  <c r="VHW6" i="24"/>
  <c r="VHX6" i="24"/>
  <c r="VHY6" i="24"/>
  <c r="VHZ6" i="24"/>
  <c r="VIA6" i="24"/>
  <c r="VIB6" i="24"/>
  <c r="VIC6" i="24"/>
  <c r="VID6" i="24"/>
  <c r="VIE6" i="24"/>
  <c r="VIF6" i="24"/>
  <c r="VIG6" i="24"/>
  <c r="VIH6" i="24"/>
  <c r="VII6" i="24"/>
  <c r="VIJ6" i="24"/>
  <c r="VIK6" i="24"/>
  <c r="VIL6" i="24"/>
  <c r="VIM6" i="24"/>
  <c r="VIN6" i="24"/>
  <c r="VIO6" i="24"/>
  <c r="VIP6" i="24"/>
  <c r="VIQ6" i="24"/>
  <c r="VIR6" i="24"/>
  <c r="VIS6" i="24"/>
  <c r="VIT6" i="24"/>
  <c r="VIU6" i="24"/>
  <c r="VIV6" i="24"/>
  <c r="VIW6" i="24"/>
  <c r="VIX6" i="24"/>
  <c r="VIY6" i="24"/>
  <c r="VIZ6" i="24"/>
  <c r="VJA6" i="24"/>
  <c r="VJB6" i="24"/>
  <c r="VJC6" i="24"/>
  <c r="VJD6" i="24"/>
  <c r="VJE6" i="24"/>
  <c r="VJF6" i="24"/>
  <c r="VJG6" i="24"/>
  <c r="VJH6" i="24"/>
  <c r="VJI6" i="24"/>
  <c r="VJJ6" i="24"/>
  <c r="VJK6" i="24"/>
  <c r="VJL6" i="24"/>
  <c r="VJM6" i="24"/>
  <c r="VJN6" i="24"/>
  <c r="VJO6" i="24"/>
  <c r="VJP6" i="24"/>
  <c r="VJQ6" i="24"/>
  <c r="VJR6" i="24"/>
  <c r="VJS6" i="24"/>
  <c r="VJT6" i="24"/>
  <c r="VJU6" i="24"/>
  <c r="VJV6" i="24"/>
  <c r="VJW6" i="24"/>
  <c r="VJX6" i="24"/>
  <c r="VJY6" i="24"/>
  <c r="VJZ6" i="24"/>
  <c r="VKA6" i="24"/>
  <c r="VKB6" i="24"/>
  <c r="VKC6" i="24"/>
  <c r="VKD6" i="24"/>
  <c r="VKE6" i="24"/>
  <c r="VKF6" i="24"/>
  <c r="VKG6" i="24"/>
  <c r="VKH6" i="24"/>
  <c r="VKI6" i="24"/>
  <c r="VKJ6" i="24"/>
  <c r="VKK6" i="24"/>
  <c r="VKL6" i="24"/>
  <c r="VKM6" i="24"/>
  <c r="VKN6" i="24"/>
  <c r="VKO6" i="24"/>
  <c r="VKP6" i="24"/>
  <c r="VKQ6" i="24"/>
  <c r="VKR6" i="24"/>
  <c r="VKS6" i="24"/>
  <c r="VKT6" i="24"/>
  <c r="VKU6" i="24"/>
  <c r="VKV6" i="24"/>
  <c r="VKW6" i="24"/>
  <c r="VKX6" i="24"/>
  <c r="VKY6" i="24"/>
  <c r="VKZ6" i="24"/>
  <c r="VLA6" i="24"/>
  <c r="VLB6" i="24"/>
  <c r="VLC6" i="24"/>
  <c r="VLD6" i="24"/>
  <c r="VLE6" i="24"/>
  <c r="VLF6" i="24"/>
  <c r="VLG6" i="24"/>
  <c r="VLH6" i="24"/>
  <c r="VLI6" i="24"/>
  <c r="VLJ6" i="24"/>
  <c r="VLK6" i="24"/>
  <c r="VLL6" i="24"/>
  <c r="VLM6" i="24"/>
  <c r="VLN6" i="24"/>
  <c r="VLO6" i="24"/>
  <c r="VLP6" i="24"/>
  <c r="VLQ6" i="24"/>
  <c r="VLR6" i="24"/>
  <c r="VLS6" i="24"/>
  <c r="VLT6" i="24"/>
  <c r="VLU6" i="24"/>
  <c r="VLV6" i="24"/>
  <c r="VLW6" i="24"/>
  <c r="VLX6" i="24"/>
  <c r="VLY6" i="24"/>
  <c r="VLZ6" i="24"/>
  <c r="VMA6" i="24"/>
  <c r="VMB6" i="24"/>
  <c r="VMC6" i="24"/>
  <c r="VMD6" i="24"/>
  <c r="VME6" i="24"/>
  <c r="VMF6" i="24"/>
  <c r="VMG6" i="24"/>
  <c r="VMH6" i="24"/>
  <c r="VMI6" i="24"/>
  <c r="VMJ6" i="24"/>
  <c r="VMK6" i="24"/>
  <c r="VML6" i="24"/>
  <c r="VMM6" i="24"/>
  <c r="VMN6" i="24"/>
  <c r="VMO6" i="24"/>
  <c r="VMP6" i="24"/>
  <c r="VMQ6" i="24"/>
  <c r="VMR6" i="24"/>
  <c r="VMS6" i="24"/>
  <c r="VMT6" i="24"/>
  <c r="VMU6" i="24"/>
  <c r="VMV6" i="24"/>
  <c r="VMW6" i="24"/>
  <c r="VMX6" i="24"/>
  <c r="VMY6" i="24"/>
  <c r="VMZ6" i="24"/>
  <c r="VNA6" i="24"/>
  <c r="VNB6" i="24"/>
  <c r="VNC6" i="24"/>
  <c r="VND6" i="24"/>
  <c r="VNE6" i="24"/>
  <c r="VNF6" i="24"/>
  <c r="VNG6" i="24"/>
  <c r="VNH6" i="24"/>
  <c r="VNI6" i="24"/>
  <c r="VNJ6" i="24"/>
  <c r="VNK6" i="24"/>
  <c r="VNL6" i="24"/>
  <c r="VNM6" i="24"/>
  <c r="VNN6" i="24"/>
  <c r="VNO6" i="24"/>
  <c r="VNP6" i="24"/>
  <c r="VNQ6" i="24"/>
  <c r="VNR6" i="24"/>
  <c r="VNS6" i="24"/>
  <c r="VNT6" i="24"/>
  <c r="VNU6" i="24"/>
  <c r="VNV6" i="24"/>
  <c r="VNW6" i="24"/>
  <c r="VNX6" i="24"/>
  <c r="VNY6" i="24"/>
  <c r="VNZ6" i="24"/>
  <c r="VOA6" i="24"/>
  <c r="VOB6" i="24"/>
  <c r="VOC6" i="24"/>
  <c r="VOD6" i="24"/>
  <c r="VOE6" i="24"/>
  <c r="VOF6" i="24"/>
  <c r="VOG6" i="24"/>
  <c r="VOH6" i="24"/>
  <c r="VOI6" i="24"/>
  <c r="VOJ6" i="24"/>
  <c r="VOK6" i="24"/>
  <c r="VOL6" i="24"/>
  <c r="VOM6" i="24"/>
  <c r="VON6" i="24"/>
  <c r="VOO6" i="24"/>
  <c r="VOP6" i="24"/>
  <c r="VOQ6" i="24"/>
  <c r="VOR6" i="24"/>
  <c r="VOS6" i="24"/>
  <c r="VOT6" i="24"/>
  <c r="VOU6" i="24"/>
  <c r="VOV6" i="24"/>
  <c r="VOW6" i="24"/>
  <c r="VOX6" i="24"/>
  <c r="VOY6" i="24"/>
  <c r="VOZ6" i="24"/>
  <c r="VPA6" i="24"/>
  <c r="VPB6" i="24"/>
  <c r="VPC6" i="24"/>
  <c r="VPD6" i="24"/>
  <c r="VPE6" i="24"/>
  <c r="VPF6" i="24"/>
  <c r="VPG6" i="24"/>
  <c r="VPH6" i="24"/>
  <c r="VPI6" i="24"/>
  <c r="VPJ6" i="24"/>
  <c r="VPK6" i="24"/>
  <c r="VPL6" i="24"/>
  <c r="VPM6" i="24"/>
  <c r="VPN6" i="24"/>
  <c r="VPO6" i="24"/>
  <c r="VPP6" i="24"/>
  <c r="VPQ6" i="24"/>
  <c r="VPR6" i="24"/>
  <c r="VPS6" i="24"/>
  <c r="VPT6" i="24"/>
  <c r="VPU6" i="24"/>
  <c r="VPV6" i="24"/>
  <c r="VPW6" i="24"/>
  <c r="VPX6" i="24"/>
  <c r="VPY6" i="24"/>
  <c r="VPZ6" i="24"/>
  <c r="VQA6" i="24"/>
  <c r="VQB6" i="24"/>
  <c r="VQC6" i="24"/>
  <c r="VQD6" i="24"/>
  <c r="VQE6" i="24"/>
  <c r="VQF6" i="24"/>
  <c r="VQG6" i="24"/>
  <c r="VQH6" i="24"/>
  <c r="VQI6" i="24"/>
  <c r="VQJ6" i="24"/>
  <c r="VQK6" i="24"/>
  <c r="VQL6" i="24"/>
  <c r="VQM6" i="24"/>
  <c r="VQN6" i="24"/>
  <c r="VQO6" i="24"/>
  <c r="VQP6" i="24"/>
  <c r="VQQ6" i="24"/>
  <c r="VQR6" i="24"/>
  <c r="VQS6" i="24"/>
  <c r="VQT6" i="24"/>
  <c r="VQU6" i="24"/>
  <c r="VQV6" i="24"/>
  <c r="VQW6" i="24"/>
  <c r="VQX6" i="24"/>
  <c r="VQY6" i="24"/>
  <c r="VQZ6" i="24"/>
  <c r="VRA6" i="24"/>
  <c r="VRB6" i="24"/>
  <c r="VRC6" i="24"/>
  <c r="VRD6" i="24"/>
  <c r="VRE6" i="24"/>
  <c r="VRF6" i="24"/>
  <c r="VRG6" i="24"/>
  <c r="VRH6" i="24"/>
  <c r="VRI6" i="24"/>
  <c r="VRJ6" i="24"/>
  <c r="VRK6" i="24"/>
  <c r="VRL6" i="24"/>
  <c r="VRM6" i="24"/>
  <c r="VRN6" i="24"/>
  <c r="VRO6" i="24"/>
  <c r="VRP6" i="24"/>
  <c r="VRQ6" i="24"/>
  <c r="VRR6" i="24"/>
  <c r="VRS6" i="24"/>
  <c r="VRT6" i="24"/>
  <c r="VRU6" i="24"/>
  <c r="VRV6" i="24"/>
  <c r="VRW6" i="24"/>
  <c r="VRX6" i="24"/>
  <c r="VRY6" i="24"/>
  <c r="VRZ6" i="24"/>
  <c r="VSA6" i="24"/>
  <c r="VSB6" i="24"/>
  <c r="VSC6" i="24"/>
  <c r="VSD6" i="24"/>
  <c r="VSE6" i="24"/>
  <c r="VSF6" i="24"/>
  <c r="VSG6" i="24"/>
  <c r="VSH6" i="24"/>
  <c r="VSI6" i="24"/>
  <c r="VSJ6" i="24"/>
  <c r="VSK6" i="24"/>
  <c r="VSL6" i="24"/>
  <c r="VSM6" i="24"/>
  <c r="VSN6" i="24"/>
  <c r="VSO6" i="24"/>
  <c r="VSP6" i="24"/>
  <c r="VSQ6" i="24"/>
  <c r="VSR6" i="24"/>
  <c r="VSS6" i="24"/>
  <c r="VST6" i="24"/>
  <c r="VSU6" i="24"/>
  <c r="VSV6" i="24"/>
  <c r="VSW6" i="24"/>
  <c r="VSX6" i="24"/>
  <c r="VSY6" i="24"/>
  <c r="VSZ6" i="24"/>
  <c r="VTA6" i="24"/>
  <c r="VTB6" i="24"/>
  <c r="VTC6" i="24"/>
  <c r="VTD6" i="24"/>
  <c r="VTE6" i="24"/>
  <c r="VTF6" i="24"/>
  <c r="VTG6" i="24"/>
  <c r="VTH6" i="24"/>
  <c r="VTI6" i="24"/>
  <c r="VTJ6" i="24"/>
  <c r="VTK6" i="24"/>
  <c r="VTL6" i="24"/>
  <c r="VTM6" i="24"/>
  <c r="VTN6" i="24"/>
  <c r="VTO6" i="24"/>
  <c r="VTP6" i="24"/>
  <c r="VTQ6" i="24"/>
  <c r="VTR6" i="24"/>
  <c r="VTS6" i="24"/>
  <c r="VTT6" i="24"/>
  <c r="VTU6" i="24"/>
  <c r="VTV6" i="24"/>
  <c r="VTW6" i="24"/>
  <c r="VTX6" i="24"/>
  <c r="VTY6" i="24"/>
  <c r="VTZ6" i="24"/>
  <c r="VUA6" i="24"/>
  <c r="VUB6" i="24"/>
  <c r="VUC6" i="24"/>
  <c r="VUD6" i="24"/>
  <c r="VUE6" i="24"/>
  <c r="VUF6" i="24"/>
  <c r="VUG6" i="24"/>
  <c r="VUH6" i="24"/>
  <c r="VUI6" i="24"/>
  <c r="VUJ6" i="24"/>
  <c r="VUK6" i="24"/>
  <c r="VUL6" i="24"/>
  <c r="VUM6" i="24"/>
  <c r="VUN6" i="24"/>
  <c r="VUO6" i="24"/>
  <c r="VUP6" i="24"/>
  <c r="VUQ6" i="24"/>
  <c r="VUR6" i="24"/>
  <c r="VUS6" i="24"/>
  <c r="VUT6" i="24"/>
  <c r="VUU6" i="24"/>
  <c r="VUV6" i="24"/>
  <c r="VUW6" i="24"/>
  <c r="VUX6" i="24"/>
  <c r="VUY6" i="24"/>
  <c r="VUZ6" i="24"/>
  <c r="VVA6" i="24"/>
  <c r="VVB6" i="24"/>
  <c r="VVC6" i="24"/>
  <c r="VVD6" i="24"/>
  <c r="VVE6" i="24"/>
  <c r="VVF6" i="24"/>
  <c r="VVG6" i="24"/>
  <c r="VVH6" i="24"/>
  <c r="VVI6" i="24"/>
  <c r="VVJ6" i="24"/>
  <c r="VVK6" i="24"/>
  <c r="VVL6" i="24"/>
  <c r="VVM6" i="24"/>
  <c r="VVN6" i="24"/>
  <c r="VVO6" i="24"/>
  <c r="VVP6" i="24"/>
  <c r="VVQ6" i="24"/>
  <c r="VVR6" i="24"/>
  <c r="VVS6" i="24"/>
  <c r="VVT6" i="24"/>
  <c r="VVU6" i="24"/>
  <c r="VVV6" i="24"/>
  <c r="VVW6" i="24"/>
  <c r="VVX6" i="24"/>
  <c r="VVY6" i="24"/>
  <c r="VVZ6" i="24"/>
  <c r="VWA6" i="24"/>
  <c r="VWB6" i="24"/>
  <c r="VWC6" i="24"/>
  <c r="VWD6" i="24"/>
  <c r="VWE6" i="24"/>
  <c r="VWF6" i="24"/>
  <c r="VWG6" i="24"/>
  <c r="VWH6" i="24"/>
  <c r="VWI6" i="24"/>
  <c r="VWJ6" i="24"/>
  <c r="VWK6" i="24"/>
  <c r="VWL6" i="24"/>
  <c r="VWM6" i="24"/>
  <c r="VWN6" i="24"/>
  <c r="VWO6" i="24"/>
  <c r="VWP6" i="24"/>
  <c r="VWQ6" i="24"/>
  <c r="VWR6" i="24"/>
  <c r="VWS6" i="24"/>
  <c r="VWT6" i="24"/>
  <c r="VWU6" i="24"/>
  <c r="VWV6" i="24"/>
  <c r="VWW6" i="24"/>
  <c r="VWX6" i="24"/>
  <c r="VWY6" i="24"/>
  <c r="VWZ6" i="24"/>
  <c r="VXA6" i="24"/>
  <c r="VXB6" i="24"/>
  <c r="VXC6" i="24"/>
  <c r="VXD6" i="24"/>
  <c r="VXE6" i="24"/>
  <c r="VXF6" i="24"/>
  <c r="VXG6" i="24"/>
  <c r="VXH6" i="24"/>
  <c r="VXI6" i="24"/>
  <c r="VXJ6" i="24"/>
  <c r="VXK6" i="24"/>
  <c r="VXL6" i="24"/>
  <c r="VXM6" i="24"/>
  <c r="VXN6" i="24"/>
  <c r="VXO6" i="24"/>
  <c r="VXP6" i="24"/>
  <c r="VXQ6" i="24"/>
  <c r="VXR6" i="24"/>
  <c r="VXS6" i="24"/>
  <c r="VXT6" i="24"/>
  <c r="VXU6" i="24"/>
  <c r="VXV6" i="24"/>
  <c r="VXW6" i="24"/>
  <c r="VXX6" i="24"/>
  <c r="VXY6" i="24"/>
  <c r="VXZ6" i="24"/>
  <c r="VYA6" i="24"/>
  <c r="VYB6" i="24"/>
  <c r="VYC6" i="24"/>
  <c r="VYD6" i="24"/>
  <c r="VYE6" i="24"/>
  <c r="VYF6" i="24"/>
  <c r="VYG6" i="24"/>
  <c r="VYH6" i="24"/>
  <c r="VYI6" i="24"/>
  <c r="VYJ6" i="24"/>
  <c r="VYK6" i="24"/>
  <c r="VYL6" i="24"/>
  <c r="VYM6" i="24"/>
  <c r="VYN6" i="24"/>
  <c r="VYO6" i="24"/>
  <c r="VYP6" i="24"/>
  <c r="VYQ6" i="24"/>
  <c r="VYR6" i="24"/>
  <c r="VYS6" i="24"/>
  <c r="VYT6" i="24"/>
  <c r="VYU6" i="24"/>
  <c r="VYV6" i="24"/>
  <c r="VYW6" i="24"/>
  <c r="VYX6" i="24"/>
  <c r="VYY6" i="24"/>
  <c r="VYZ6" i="24"/>
  <c r="VZA6" i="24"/>
  <c r="VZB6" i="24"/>
  <c r="VZC6" i="24"/>
  <c r="VZD6" i="24"/>
  <c r="VZE6" i="24"/>
  <c r="VZF6" i="24"/>
  <c r="VZG6" i="24"/>
  <c r="VZH6" i="24"/>
  <c r="VZI6" i="24"/>
  <c r="VZJ6" i="24"/>
  <c r="VZK6" i="24"/>
  <c r="VZL6" i="24"/>
  <c r="VZM6" i="24"/>
  <c r="VZN6" i="24"/>
  <c r="VZO6" i="24"/>
  <c r="VZP6" i="24"/>
  <c r="VZQ6" i="24"/>
  <c r="VZR6" i="24"/>
  <c r="VZS6" i="24"/>
  <c r="VZT6" i="24"/>
  <c r="VZU6" i="24"/>
  <c r="VZV6" i="24"/>
  <c r="VZW6" i="24"/>
  <c r="VZX6" i="24"/>
  <c r="VZY6" i="24"/>
  <c r="VZZ6" i="24"/>
  <c r="WAA6" i="24"/>
  <c r="WAB6" i="24"/>
  <c r="WAC6" i="24"/>
  <c r="WAD6" i="24"/>
  <c r="WAE6" i="24"/>
  <c r="WAF6" i="24"/>
  <c r="WAG6" i="24"/>
  <c r="WAH6" i="24"/>
  <c r="WAI6" i="24"/>
  <c r="WAJ6" i="24"/>
  <c r="WAK6" i="24"/>
  <c r="WAL6" i="24"/>
  <c r="WAM6" i="24"/>
  <c r="WAN6" i="24"/>
  <c r="WAO6" i="24"/>
  <c r="WAP6" i="24"/>
  <c r="WAQ6" i="24"/>
  <c r="WAR6" i="24"/>
  <c r="WAS6" i="24"/>
  <c r="WAT6" i="24"/>
  <c r="WAU6" i="24"/>
  <c r="WAV6" i="24"/>
  <c r="WAW6" i="24"/>
  <c r="WAX6" i="24"/>
  <c r="WAY6" i="24"/>
  <c r="WAZ6" i="24"/>
  <c r="WBA6" i="24"/>
  <c r="WBB6" i="24"/>
  <c r="WBC6" i="24"/>
  <c r="WBD6" i="24"/>
  <c r="WBE6" i="24"/>
  <c r="WBF6" i="24"/>
  <c r="WBG6" i="24"/>
  <c r="WBH6" i="24"/>
  <c r="WBI6" i="24"/>
  <c r="WBJ6" i="24"/>
  <c r="WBK6" i="24"/>
  <c r="WBL6" i="24"/>
  <c r="WBM6" i="24"/>
  <c r="WBN6" i="24"/>
  <c r="WBO6" i="24"/>
  <c r="WBP6" i="24"/>
  <c r="WBQ6" i="24"/>
  <c r="WBR6" i="24"/>
  <c r="WBS6" i="24"/>
  <c r="WBT6" i="24"/>
  <c r="WBU6" i="24"/>
  <c r="WBV6" i="24"/>
  <c r="WBW6" i="24"/>
  <c r="WBX6" i="24"/>
  <c r="WBY6" i="24"/>
  <c r="WBZ6" i="24"/>
  <c r="WCA6" i="24"/>
  <c r="WCB6" i="24"/>
  <c r="WCC6" i="24"/>
  <c r="WCD6" i="24"/>
  <c r="WCE6" i="24"/>
  <c r="WCF6" i="24"/>
  <c r="WCG6" i="24"/>
  <c r="WCH6" i="24"/>
  <c r="WCI6" i="24"/>
  <c r="WCJ6" i="24"/>
  <c r="WCK6" i="24"/>
  <c r="WCL6" i="24"/>
  <c r="WCM6" i="24"/>
  <c r="WCN6" i="24"/>
  <c r="WCO6" i="24"/>
  <c r="WCP6" i="24"/>
  <c r="WCQ6" i="24"/>
  <c r="WCR6" i="24"/>
  <c r="WCS6" i="24"/>
  <c r="WCT6" i="24"/>
  <c r="WCU6" i="24"/>
  <c r="WCV6" i="24"/>
  <c r="WCW6" i="24"/>
  <c r="WCX6" i="24"/>
  <c r="WCY6" i="24"/>
  <c r="WCZ6" i="24"/>
  <c r="WDA6" i="24"/>
  <c r="WDB6" i="24"/>
  <c r="WDC6" i="24"/>
  <c r="WDD6" i="24"/>
  <c r="WDE6" i="24"/>
  <c r="WDF6" i="24"/>
  <c r="WDG6" i="24"/>
  <c r="WDH6" i="24"/>
  <c r="WDI6" i="24"/>
  <c r="WDJ6" i="24"/>
  <c r="WDK6" i="24"/>
  <c r="WDL6" i="24"/>
  <c r="WDM6" i="24"/>
  <c r="WDN6" i="24"/>
  <c r="WDO6" i="24"/>
  <c r="WDP6" i="24"/>
  <c r="WDQ6" i="24"/>
  <c r="WDR6" i="24"/>
  <c r="WDS6" i="24"/>
  <c r="WDT6" i="24"/>
  <c r="WDU6" i="24"/>
  <c r="WDV6" i="24"/>
  <c r="WDW6" i="24"/>
  <c r="WDX6" i="24"/>
  <c r="WDY6" i="24"/>
  <c r="WDZ6" i="24"/>
  <c r="WEA6" i="24"/>
  <c r="WEB6" i="24"/>
  <c r="WEC6" i="24"/>
  <c r="WED6" i="24"/>
  <c r="WEE6" i="24"/>
  <c r="WEF6" i="24"/>
  <c r="WEG6" i="24"/>
  <c r="WEH6" i="24"/>
  <c r="WEI6" i="24"/>
  <c r="WEJ6" i="24"/>
  <c r="WEK6" i="24"/>
  <c r="WEL6" i="24"/>
  <c r="WEM6" i="24"/>
  <c r="WEN6" i="24"/>
  <c r="WEO6" i="24"/>
  <c r="WEP6" i="24"/>
  <c r="WEQ6" i="24"/>
  <c r="WER6" i="24"/>
  <c r="WES6" i="24"/>
  <c r="WET6" i="24"/>
  <c r="WEU6" i="24"/>
  <c r="WEV6" i="24"/>
  <c r="WEW6" i="24"/>
  <c r="WEX6" i="24"/>
  <c r="WEY6" i="24"/>
  <c r="WEZ6" i="24"/>
  <c r="WFA6" i="24"/>
  <c r="WFB6" i="24"/>
  <c r="WFC6" i="24"/>
  <c r="WFD6" i="24"/>
  <c r="WFE6" i="24"/>
  <c r="WFF6" i="24"/>
  <c r="WFG6" i="24"/>
  <c r="WFH6" i="24"/>
  <c r="WFI6" i="24"/>
  <c r="WFJ6" i="24"/>
  <c r="WFK6" i="24"/>
  <c r="WFL6" i="24"/>
  <c r="WFM6" i="24"/>
  <c r="WFN6" i="24"/>
  <c r="WFO6" i="24"/>
  <c r="WFP6" i="24"/>
  <c r="WFQ6" i="24"/>
  <c r="WFR6" i="24"/>
  <c r="WFS6" i="24"/>
  <c r="WFT6" i="24"/>
  <c r="WFU6" i="24"/>
  <c r="WFV6" i="24"/>
  <c r="WFW6" i="24"/>
  <c r="WFX6" i="24"/>
  <c r="WFY6" i="24"/>
  <c r="WFZ6" i="24"/>
  <c r="WGA6" i="24"/>
  <c r="WGB6" i="24"/>
  <c r="WGC6" i="24"/>
  <c r="WGD6" i="24"/>
  <c r="WGE6" i="24"/>
  <c r="WGF6" i="24"/>
  <c r="WGG6" i="24"/>
  <c r="WGH6" i="24"/>
  <c r="WGI6" i="24"/>
  <c r="WGJ6" i="24"/>
  <c r="WGK6" i="24"/>
  <c r="WGL6" i="24"/>
  <c r="WGM6" i="24"/>
  <c r="WGN6" i="24"/>
  <c r="WGO6" i="24"/>
  <c r="WGP6" i="24"/>
  <c r="WGQ6" i="24"/>
  <c r="WGR6" i="24"/>
  <c r="WGS6" i="24"/>
  <c r="WGT6" i="24"/>
  <c r="WGU6" i="24"/>
  <c r="WGV6" i="24"/>
  <c r="WGW6" i="24"/>
  <c r="WGX6" i="24"/>
  <c r="WGY6" i="24"/>
  <c r="WGZ6" i="24"/>
  <c r="WHA6" i="24"/>
  <c r="WHB6" i="24"/>
  <c r="WHC6" i="24"/>
  <c r="WHD6" i="24"/>
  <c r="WHE6" i="24"/>
  <c r="WHF6" i="24"/>
  <c r="WHG6" i="24"/>
  <c r="WHH6" i="24"/>
  <c r="WHI6" i="24"/>
  <c r="WHJ6" i="24"/>
  <c r="WHK6" i="24"/>
  <c r="WHL6" i="24"/>
  <c r="WHM6" i="24"/>
  <c r="WHN6" i="24"/>
  <c r="WHO6" i="24"/>
  <c r="WHP6" i="24"/>
  <c r="WHQ6" i="24"/>
  <c r="WHR6" i="24"/>
  <c r="WHS6" i="24"/>
  <c r="WHT6" i="24"/>
  <c r="WHU6" i="24"/>
  <c r="WHV6" i="24"/>
  <c r="WHW6" i="24"/>
  <c r="WHX6" i="24"/>
  <c r="WHY6" i="24"/>
  <c r="WHZ6" i="24"/>
  <c r="WIA6" i="24"/>
  <c r="WIB6" i="24"/>
  <c r="WIC6" i="24"/>
  <c r="WID6" i="24"/>
  <c r="WIE6" i="24"/>
  <c r="WIF6" i="24"/>
  <c r="WIG6" i="24"/>
  <c r="WIH6" i="24"/>
  <c r="WII6" i="24"/>
  <c r="WIJ6" i="24"/>
  <c r="WIK6" i="24"/>
  <c r="WIL6" i="24"/>
  <c r="WIM6" i="24"/>
  <c r="WIN6" i="24"/>
  <c r="WIO6" i="24"/>
  <c r="WIP6" i="24"/>
  <c r="WIQ6" i="24"/>
  <c r="WIR6" i="24"/>
  <c r="WIS6" i="24"/>
  <c r="WIT6" i="24"/>
  <c r="WIU6" i="24"/>
  <c r="WIV6" i="24"/>
  <c r="WIW6" i="24"/>
  <c r="WIX6" i="24"/>
  <c r="WIY6" i="24"/>
  <c r="WIZ6" i="24"/>
  <c r="WJA6" i="24"/>
  <c r="WJB6" i="24"/>
  <c r="WJC6" i="24"/>
  <c r="WJD6" i="24"/>
  <c r="WJE6" i="24"/>
  <c r="WJF6" i="24"/>
  <c r="WJG6" i="24"/>
  <c r="WJH6" i="24"/>
  <c r="WJI6" i="24"/>
  <c r="WJJ6" i="24"/>
  <c r="WJK6" i="24"/>
  <c r="WJL6" i="24"/>
  <c r="WJM6" i="24"/>
  <c r="WJN6" i="24"/>
  <c r="WJO6" i="24"/>
  <c r="WJP6" i="24"/>
  <c r="WJQ6" i="24"/>
  <c r="WJR6" i="24"/>
  <c r="WJS6" i="24"/>
  <c r="WJT6" i="24"/>
  <c r="WJU6" i="24"/>
  <c r="WJV6" i="24"/>
  <c r="WJW6" i="24"/>
  <c r="WJX6" i="24"/>
  <c r="WJY6" i="24"/>
  <c r="WJZ6" i="24"/>
  <c r="WKA6" i="24"/>
  <c r="WKB6" i="24"/>
  <c r="WKC6" i="24"/>
  <c r="WKD6" i="24"/>
  <c r="WKE6" i="24"/>
  <c r="WKF6" i="24"/>
  <c r="WKG6" i="24"/>
  <c r="WKH6" i="24"/>
  <c r="WKI6" i="24"/>
  <c r="WKJ6" i="24"/>
  <c r="WKK6" i="24"/>
  <c r="WKL6" i="24"/>
  <c r="WKM6" i="24"/>
  <c r="WKN6" i="24"/>
  <c r="WKO6" i="24"/>
  <c r="WKP6" i="24"/>
  <c r="WKQ6" i="24"/>
  <c r="WKR6" i="24"/>
  <c r="WKS6" i="24"/>
  <c r="WKT6" i="24"/>
  <c r="WKU6" i="24"/>
  <c r="WKV6" i="24"/>
  <c r="WKW6" i="24"/>
  <c r="WKX6" i="24"/>
  <c r="WKY6" i="24"/>
  <c r="WKZ6" i="24"/>
  <c r="WLA6" i="24"/>
  <c r="WLB6" i="24"/>
  <c r="WLC6" i="24"/>
  <c r="WLD6" i="24"/>
  <c r="WLE6" i="24"/>
  <c r="WLF6" i="24"/>
  <c r="WLG6" i="24"/>
  <c r="WLH6" i="24"/>
  <c r="WLI6" i="24"/>
  <c r="WLJ6" i="24"/>
  <c r="WLK6" i="24"/>
  <c r="WLL6" i="24"/>
  <c r="WLM6" i="24"/>
  <c r="WLN6" i="24"/>
  <c r="WLO6" i="24"/>
  <c r="WLP6" i="24"/>
  <c r="WLQ6" i="24"/>
  <c r="WLR6" i="24"/>
  <c r="WLS6" i="24"/>
  <c r="WLT6" i="24"/>
  <c r="WLU6" i="24"/>
  <c r="WLV6" i="24"/>
  <c r="WLW6" i="24"/>
  <c r="WLX6" i="24"/>
  <c r="WLY6" i="24"/>
  <c r="WLZ6" i="24"/>
  <c r="WMA6" i="24"/>
  <c r="WMB6" i="24"/>
  <c r="WMC6" i="24"/>
  <c r="WMD6" i="24"/>
  <c r="WME6" i="24"/>
  <c r="WMF6" i="24"/>
  <c r="WMG6" i="24"/>
  <c r="WMH6" i="24"/>
  <c r="WMI6" i="24"/>
  <c r="WMJ6" i="24"/>
  <c r="WMK6" i="24"/>
  <c r="WML6" i="24"/>
  <c r="WMM6" i="24"/>
  <c r="WMN6" i="24"/>
  <c r="WMO6" i="24"/>
  <c r="WMP6" i="24"/>
  <c r="WMQ6" i="24"/>
  <c r="WMR6" i="24"/>
  <c r="WMS6" i="24"/>
  <c r="WMT6" i="24"/>
  <c r="WMU6" i="24"/>
  <c r="WMV6" i="24"/>
  <c r="WMW6" i="24"/>
  <c r="WMX6" i="24"/>
  <c r="WMY6" i="24"/>
  <c r="WMZ6" i="24"/>
  <c r="WNA6" i="24"/>
  <c r="WNB6" i="24"/>
  <c r="WNC6" i="24"/>
  <c r="WND6" i="24"/>
  <c r="WNE6" i="24"/>
  <c r="WNF6" i="24"/>
  <c r="WNG6" i="24"/>
  <c r="WNH6" i="24"/>
  <c r="WNI6" i="24"/>
  <c r="WNJ6" i="24"/>
  <c r="WNK6" i="24"/>
  <c r="WNL6" i="24"/>
  <c r="WNM6" i="24"/>
  <c r="WNN6" i="24"/>
  <c r="WNO6" i="24"/>
  <c r="WNP6" i="24"/>
  <c r="WNQ6" i="24"/>
  <c r="WNR6" i="24"/>
  <c r="WNS6" i="24"/>
  <c r="WNT6" i="24"/>
  <c r="WNU6" i="24"/>
  <c r="WNV6" i="24"/>
  <c r="WNW6" i="24"/>
  <c r="WNX6" i="24"/>
  <c r="WNY6" i="24"/>
  <c r="WNZ6" i="24"/>
  <c r="WOA6" i="24"/>
  <c r="WOB6" i="24"/>
  <c r="WOC6" i="24"/>
  <c r="WOD6" i="24"/>
  <c r="WOE6" i="24"/>
  <c r="WOF6" i="24"/>
  <c r="WOG6" i="24"/>
  <c r="WOH6" i="24"/>
  <c r="WOI6" i="24"/>
  <c r="WOJ6" i="24"/>
  <c r="WOK6" i="24"/>
  <c r="WOL6" i="24"/>
  <c r="WOM6" i="24"/>
  <c r="WON6" i="24"/>
  <c r="WOO6" i="24"/>
  <c r="WOP6" i="24"/>
  <c r="WOQ6" i="24"/>
  <c r="WOR6" i="24"/>
  <c r="WOS6" i="24"/>
  <c r="WOT6" i="24"/>
  <c r="WOU6" i="24"/>
  <c r="WOV6" i="24"/>
  <c r="WOW6" i="24"/>
  <c r="WOX6" i="24"/>
  <c r="WOY6" i="24"/>
  <c r="WOZ6" i="24"/>
  <c r="WPA6" i="24"/>
  <c r="WPB6" i="24"/>
  <c r="WPC6" i="24"/>
  <c r="WPD6" i="24"/>
  <c r="WPE6" i="24"/>
  <c r="WPF6" i="24"/>
  <c r="WPG6" i="24"/>
  <c r="WPH6" i="24"/>
  <c r="WPI6" i="24"/>
  <c r="WPJ6" i="24"/>
  <c r="WPK6" i="24"/>
  <c r="WPL6" i="24"/>
  <c r="WPM6" i="24"/>
  <c r="WPN6" i="24"/>
  <c r="WPO6" i="24"/>
  <c r="WPP6" i="24"/>
  <c r="WPQ6" i="24"/>
  <c r="WPR6" i="24"/>
  <c r="WPS6" i="24"/>
  <c r="WPT6" i="24"/>
  <c r="WPU6" i="24"/>
  <c r="WPV6" i="24"/>
  <c r="WPW6" i="24"/>
  <c r="WPX6" i="24"/>
  <c r="WPY6" i="24"/>
  <c r="WPZ6" i="24"/>
  <c r="WQA6" i="24"/>
  <c r="WQB6" i="24"/>
  <c r="WQC6" i="24"/>
  <c r="WQD6" i="24"/>
  <c r="WQE6" i="24"/>
  <c r="WQF6" i="24"/>
  <c r="WQG6" i="24"/>
  <c r="WQH6" i="24"/>
  <c r="WQI6" i="24"/>
  <c r="WQJ6" i="24"/>
  <c r="WQK6" i="24"/>
  <c r="WQL6" i="24"/>
  <c r="WQM6" i="24"/>
  <c r="WQN6" i="24"/>
  <c r="WQO6" i="24"/>
  <c r="WQP6" i="24"/>
  <c r="WQQ6" i="24"/>
  <c r="WQR6" i="24"/>
  <c r="WQS6" i="24"/>
  <c r="WQT6" i="24"/>
  <c r="WQU6" i="24"/>
  <c r="WQV6" i="24"/>
  <c r="WQW6" i="24"/>
  <c r="WQX6" i="24"/>
  <c r="WQY6" i="24"/>
  <c r="WQZ6" i="24"/>
  <c r="WRA6" i="24"/>
  <c r="WRB6" i="24"/>
  <c r="WRC6" i="24"/>
  <c r="WRD6" i="24"/>
  <c r="WRE6" i="24"/>
  <c r="WRF6" i="24"/>
  <c r="WRG6" i="24"/>
  <c r="WRH6" i="24"/>
  <c r="WRI6" i="24"/>
  <c r="WRJ6" i="24"/>
  <c r="WRK6" i="24"/>
  <c r="WRL6" i="24"/>
  <c r="WRM6" i="24"/>
  <c r="WRN6" i="24"/>
  <c r="WRO6" i="24"/>
  <c r="WRP6" i="24"/>
  <c r="WRQ6" i="24"/>
  <c r="WRR6" i="24"/>
  <c r="WRS6" i="24"/>
  <c r="WRT6" i="24"/>
  <c r="WRU6" i="24"/>
  <c r="WRV6" i="24"/>
  <c r="WRW6" i="24"/>
  <c r="WRX6" i="24"/>
  <c r="WRY6" i="24"/>
  <c r="WRZ6" i="24"/>
  <c r="WSA6" i="24"/>
  <c r="WSB6" i="24"/>
  <c r="WSC6" i="24"/>
  <c r="WSD6" i="24"/>
  <c r="WSE6" i="24"/>
  <c r="WSF6" i="24"/>
  <c r="WSG6" i="24"/>
  <c r="WSH6" i="24"/>
  <c r="WSI6" i="24"/>
  <c r="WSJ6" i="24"/>
  <c r="WSK6" i="24"/>
  <c r="WSL6" i="24"/>
  <c r="WSM6" i="24"/>
  <c r="WSN6" i="24"/>
  <c r="WSO6" i="24"/>
  <c r="WSP6" i="24"/>
  <c r="WSQ6" i="24"/>
  <c r="WSR6" i="24"/>
  <c r="WSS6" i="24"/>
  <c r="WST6" i="24"/>
  <c r="WSU6" i="24"/>
  <c r="WSV6" i="24"/>
  <c r="WSW6" i="24"/>
  <c r="WSX6" i="24"/>
  <c r="WSY6" i="24"/>
  <c r="WSZ6" i="24"/>
  <c r="WTA6" i="24"/>
  <c r="WTB6" i="24"/>
  <c r="WTC6" i="24"/>
  <c r="WTD6" i="24"/>
  <c r="WTE6" i="24"/>
  <c r="WTF6" i="24"/>
  <c r="WTG6" i="24"/>
  <c r="WTH6" i="24"/>
  <c r="WTI6" i="24"/>
  <c r="WTJ6" i="24"/>
  <c r="WTK6" i="24"/>
  <c r="WTL6" i="24"/>
  <c r="WTM6" i="24"/>
  <c r="WTN6" i="24"/>
  <c r="WTO6" i="24"/>
  <c r="WTP6" i="24"/>
  <c r="WTQ6" i="24"/>
  <c r="WTR6" i="24"/>
  <c r="WTS6" i="24"/>
  <c r="WTT6" i="24"/>
  <c r="WTU6" i="24"/>
  <c r="WTV6" i="24"/>
  <c r="WTW6" i="24"/>
  <c r="WTX6" i="24"/>
  <c r="WTY6" i="24"/>
  <c r="WTZ6" i="24"/>
  <c r="WUA6" i="24"/>
  <c r="WUB6" i="24"/>
  <c r="WUC6" i="24"/>
  <c r="WUD6" i="24"/>
  <c r="WUE6" i="24"/>
  <c r="WUF6" i="24"/>
  <c r="WUG6" i="24"/>
  <c r="WUH6" i="24"/>
  <c r="WUI6" i="24"/>
  <c r="WUJ6" i="24"/>
  <c r="WUK6" i="24"/>
  <c r="WUL6" i="24"/>
  <c r="WUM6" i="24"/>
  <c r="WUN6" i="24"/>
  <c r="WUO6" i="24"/>
  <c r="WUP6" i="24"/>
  <c r="WUQ6" i="24"/>
  <c r="WUR6" i="24"/>
  <c r="WUS6" i="24"/>
  <c r="WUT6" i="24"/>
  <c r="WUU6" i="24"/>
  <c r="WUV6" i="24"/>
  <c r="WUW6" i="24"/>
  <c r="WUX6" i="24"/>
  <c r="WUY6" i="24"/>
  <c r="WUZ6" i="24"/>
  <c r="WVA6" i="24"/>
  <c r="WVB6" i="24"/>
  <c r="WVC6" i="24"/>
  <c r="WVD6" i="24"/>
  <c r="WVE6" i="24"/>
  <c r="WVF6" i="24"/>
  <c r="WVG6" i="24"/>
  <c r="WVH6" i="24"/>
  <c r="WVI6" i="24"/>
  <c r="WVJ6" i="24"/>
  <c r="WVK6" i="24"/>
  <c r="WVL6" i="24"/>
  <c r="WVM6" i="24"/>
  <c r="WVN6" i="24"/>
  <c r="WVO6" i="24"/>
  <c r="WVP6" i="24"/>
  <c r="WVQ6" i="24"/>
  <c r="WVR6" i="24"/>
  <c r="WVS6" i="24"/>
  <c r="WVT6" i="24"/>
  <c r="WVU6" i="24"/>
  <c r="WVV6" i="24"/>
  <c r="WVW6" i="24"/>
  <c r="WVX6" i="24"/>
  <c r="WVY6" i="24"/>
  <c r="WVZ6" i="24"/>
  <c r="WWA6" i="24"/>
  <c r="WWB6" i="24"/>
  <c r="WWC6" i="24"/>
  <c r="WWD6" i="24"/>
  <c r="WWE6" i="24"/>
  <c r="WWF6" i="24"/>
  <c r="WWG6" i="24"/>
  <c r="WWH6" i="24"/>
  <c r="WWI6" i="24"/>
  <c r="WWJ6" i="24"/>
  <c r="WWK6" i="24"/>
  <c r="WWL6" i="24"/>
  <c r="WWM6" i="24"/>
  <c r="WWN6" i="24"/>
  <c r="WWO6" i="24"/>
  <c r="WWP6" i="24"/>
  <c r="WWQ6" i="24"/>
  <c r="WWR6" i="24"/>
  <c r="WWS6" i="24"/>
  <c r="WWT6" i="24"/>
  <c r="WWU6" i="24"/>
  <c r="WWV6" i="24"/>
  <c r="WWW6" i="24"/>
  <c r="WWX6" i="24"/>
  <c r="WWY6" i="24"/>
  <c r="WWZ6" i="24"/>
  <c r="WXA6" i="24"/>
  <c r="WXB6" i="24"/>
  <c r="WXC6" i="24"/>
  <c r="WXD6" i="24"/>
  <c r="WXE6" i="24"/>
  <c r="WXF6" i="24"/>
  <c r="WXG6" i="24"/>
  <c r="WXH6" i="24"/>
  <c r="WXI6" i="24"/>
  <c r="WXJ6" i="24"/>
  <c r="WXK6" i="24"/>
  <c r="WXL6" i="24"/>
  <c r="WXM6" i="24"/>
  <c r="WXN6" i="24"/>
  <c r="WXO6" i="24"/>
  <c r="WXP6" i="24"/>
  <c r="WXQ6" i="24"/>
  <c r="WXR6" i="24"/>
  <c r="WXS6" i="24"/>
  <c r="WXT6" i="24"/>
  <c r="WXU6" i="24"/>
  <c r="WXV6" i="24"/>
  <c r="WXW6" i="24"/>
  <c r="WXX6" i="24"/>
  <c r="WXY6" i="24"/>
  <c r="WXZ6" i="24"/>
  <c r="WYA6" i="24"/>
  <c r="WYB6" i="24"/>
  <c r="WYC6" i="24"/>
  <c r="WYD6" i="24"/>
  <c r="WYE6" i="24"/>
  <c r="WYF6" i="24"/>
  <c r="WYG6" i="24"/>
  <c r="WYH6" i="24"/>
  <c r="WYI6" i="24"/>
  <c r="WYJ6" i="24"/>
  <c r="WYK6" i="24"/>
  <c r="WYL6" i="24"/>
  <c r="WYM6" i="24"/>
  <c r="WYN6" i="24"/>
  <c r="WYO6" i="24"/>
  <c r="WYP6" i="24"/>
  <c r="WYQ6" i="24"/>
  <c r="WYR6" i="24"/>
  <c r="WYS6" i="24"/>
  <c r="WYT6" i="24"/>
  <c r="WYU6" i="24"/>
  <c r="WYV6" i="24"/>
  <c r="WYW6" i="24"/>
  <c r="WYX6" i="24"/>
  <c r="WYY6" i="24"/>
  <c r="WYZ6" i="24"/>
  <c r="WZA6" i="24"/>
  <c r="WZB6" i="24"/>
  <c r="WZC6" i="24"/>
  <c r="WZD6" i="24"/>
  <c r="WZE6" i="24"/>
  <c r="WZF6" i="24"/>
  <c r="WZG6" i="24"/>
  <c r="WZH6" i="24"/>
  <c r="WZI6" i="24"/>
  <c r="WZJ6" i="24"/>
  <c r="WZK6" i="24"/>
  <c r="WZL6" i="24"/>
  <c r="WZM6" i="24"/>
  <c r="WZN6" i="24"/>
  <c r="WZO6" i="24"/>
  <c r="WZP6" i="24"/>
  <c r="WZQ6" i="24"/>
  <c r="WZR6" i="24"/>
  <c r="WZS6" i="24"/>
  <c r="WZT6" i="24"/>
  <c r="WZU6" i="24"/>
  <c r="WZV6" i="24"/>
  <c r="WZW6" i="24"/>
  <c r="WZX6" i="24"/>
  <c r="WZY6" i="24"/>
  <c r="WZZ6" i="24"/>
  <c r="XAA6" i="24"/>
  <c r="XAB6" i="24"/>
  <c r="XAC6" i="24"/>
  <c r="XAD6" i="24"/>
  <c r="XAE6" i="24"/>
  <c r="XAF6" i="24"/>
  <c r="XAG6" i="24"/>
  <c r="XAH6" i="24"/>
  <c r="XAI6" i="24"/>
  <c r="XAJ6" i="24"/>
  <c r="XAK6" i="24"/>
  <c r="XAL6" i="24"/>
  <c r="XAM6" i="24"/>
  <c r="XAN6" i="24"/>
  <c r="XAO6" i="24"/>
  <c r="XAP6" i="24"/>
  <c r="XAQ6" i="24"/>
  <c r="XAR6" i="24"/>
  <c r="XAS6" i="24"/>
  <c r="XAT6" i="24"/>
  <c r="XAU6" i="24"/>
  <c r="XAV6" i="24"/>
  <c r="XAW6" i="24"/>
  <c r="XAX6" i="24"/>
  <c r="XAY6" i="24"/>
  <c r="XAZ6" i="24"/>
  <c r="XBA6" i="24"/>
  <c r="XBB6" i="24"/>
  <c r="XBC6" i="24"/>
  <c r="XBD6" i="24"/>
  <c r="XBE6" i="24"/>
  <c r="XBF6" i="24"/>
  <c r="XBG6" i="24"/>
  <c r="XBH6" i="24"/>
  <c r="XBI6" i="24"/>
  <c r="XBJ6" i="24"/>
  <c r="XBK6" i="24"/>
  <c r="XBL6" i="24"/>
  <c r="XBM6" i="24"/>
  <c r="XBN6" i="24"/>
  <c r="XBO6" i="24"/>
  <c r="XBP6" i="24"/>
  <c r="XBQ6" i="24"/>
  <c r="XBR6" i="24"/>
  <c r="XBS6" i="24"/>
  <c r="XBT6" i="24"/>
  <c r="XBU6" i="24"/>
  <c r="XBV6" i="24"/>
  <c r="XBW6" i="24"/>
  <c r="XBX6" i="24"/>
  <c r="XBY6" i="24"/>
  <c r="XBZ6" i="24"/>
  <c r="XCA6" i="24"/>
  <c r="XCB6" i="24"/>
  <c r="XCC6" i="24"/>
  <c r="XCD6" i="24"/>
  <c r="XCE6" i="24"/>
  <c r="XCF6" i="24"/>
  <c r="XCG6" i="24"/>
  <c r="XCH6" i="24"/>
  <c r="XCI6" i="24"/>
  <c r="XCJ6" i="24"/>
  <c r="XCK6" i="24"/>
  <c r="XCL6" i="24"/>
  <c r="XCM6" i="24"/>
  <c r="XCN6" i="24"/>
  <c r="XCO6" i="24"/>
  <c r="XCP6" i="24"/>
  <c r="XCQ6" i="24"/>
  <c r="XCR6" i="24"/>
  <c r="XCS6" i="24"/>
  <c r="XCT6" i="24"/>
  <c r="XCU6" i="24"/>
  <c r="XCV6" i="24"/>
  <c r="XCW6" i="24"/>
  <c r="XCX6" i="24"/>
  <c r="XCY6" i="24"/>
  <c r="XCZ6" i="24"/>
  <c r="XDA6" i="24"/>
  <c r="XDB6" i="24"/>
  <c r="XDC6" i="24"/>
  <c r="XDD6" i="24"/>
  <c r="XDE6" i="24"/>
  <c r="XDF6" i="24"/>
  <c r="XDG6" i="24"/>
  <c r="XDH6" i="24"/>
  <c r="XDI6" i="24"/>
  <c r="XDJ6" i="24"/>
  <c r="XDK6" i="24"/>
  <c r="XDL6" i="24"/>
  <c r="XDM6" i="24"/>
  <c r="XDN6" i="24"/>
  <c r="XDO6" i="24"/>
  <c r="XDP6" i="24"/>
  <c r="XDQ6" i="24"/>
  <c r="XDR6" i="24"/>
  <c r="XDS6" i="24"/>
  <c r="XDT6" i="24"/>
  <c r="XDU6" i="24"/>
  <c r="XDV6" i="24"/>
  <c r="XDW6" i="24"/>
  <c r="XDX6" i="24"/>
  <c r="XDY6" i="24"/>
  <c r="XDZ6" i="24"/>
  <c r="XEA6" i="24"/>
  <c r="XEB6" i="24"/>
  <c r="XEC6" i="24"/>
  <c r="XED6" i="24"/>
  <c r="XEE6" i="24"/>
  <c r="XEF6" i="24"/>
  <c r="XEG6" i="24"/>
  <c r="XEH6" i="24"/>
  <c r="XEI6" i="24"/>
  <c r="XEJ6" i="24"/>
  <c r="XEK6" i="24"/>
  <c r="XEL6" i="24"/>
  <c r="XEM6" i="24"/>
  <c r="XEN6" i="24"/>
  <c r="XEO6" i="24"/>
  <c r="XEP6" i="24"/>
  <c r="XEQ6" i="24"/>
  <c r="XER6" i="24"/>
  <c r="XES6" i="24"/>
  <c r="XET6" i="24"/>
  <c r="XEU6" i="24"/>
  <c r="XEV6" i="24"/>
  <c r="XEW6" i="24"/>
  <c r="XEX6" i="24"/>
  <c r="XEY6" i="24"/>
  <c r="XEZ6" i="24"/>
  <c r="XFA6" i="24"/>
  <c r="XFB6" i="24"/>
  <c r="XFC6" i="24"/>
  <c r="XFD6" i="24"/>
  <c r="A7" i="24"/>
  <c r="B7" i="24"/>
  <c r="C7" i="24"/>
  <c r="D7" i="24"/>
  <c r="E7" i="24"/>
  <c r="F7" i="24"/>
  <c r="G7" i="24"/>
  <c r="H7" i="24"/>
  <c r="I7" i="24"/>
  <c r="J7" i="24"/>
  <c r="K7" i="24"/>
  <c r="L7" i="24"/>
  <c r="M7" i="24"/>
  <c r="N7" i="24"/>
  <c r="O7" i="24"/>
  <c r="P7" i="24"/>
  <c r="Q7" i="24"/>
  <c r="R7" i="24"/>
  <c r="S7" i="24"/>
  <c r="T7" i="24"/>
  <c r="U7" i="24"/>
  <c r="V7" i="24"/>
  <c r="W7" i="24"/>
  <c r="X7" i="24"/>
  <c r="Y7" i="24"/>
  <c r="Z7" i="24"/>
  <c r="AA7" i="24"/>
  <c r="AB7" i="24"/>
  <c r="AC7" i="24"/>
  <c r="AD7" i="24"/>
  <c r="AE7" i="24"/>
  <c r="AF7"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BJ7" i="24"/>
  <c r="BK7" i="24"/>
  <c r="BL7" i="24"/>
  <c r="BM7" i="24"/>
  <c r="BN7" i="24"/>
  <c r="BO7" i="24"/>
  <c r="BP7" i="24"/>
  <c r="BQ7" i="24"/>
  <c r="BR7" i="24"/>
  <c r="BS7" i="24"/>
  <c r="BT7" i="24"/>
  <c r="BU7" i="24"/>
  <c r="BV7" i="24"/>
  <c r="BW7" i="24"/>
  <c r="BX7" i="24"/>
  <c r="BY7" i="24"/>
  <c r="BZ7" i="24"/>
  <c r="CA7" i="24"/>
  <c r="CB7" i="24"/>
  <c r="CC7" i="24"/>
  <c r="CD7" i="24"/>
  <c r="CE7" i="24"/>
  <c r="CF7" i="24"/>
  <c r="CG7" i="24"/>
  <c r="CH7" i="24"/>
  <c r="CI7" i="24"/>
  <c r="CJ7" i="24"/>
  <c r="CK7" i="24"/>
  <c r="CL7" i="24"/>
  <c r="CM7" i="24"/>
  <c r="CN7" i="24"/>
  <c r="CO7" i="24"/>
  <c r="CP7" i="24"/>
  <c r="CQ7" i="24"/>
  <c r="CR7" i="24"/>
  <c r="CS7" i="24"/>
  <c r="CT7" i="24"/>
  <c r="CU7" i="24"/>
  <c r="CV7" i="24"/>
  <c r="CW7" i="24"/>
  <c r="CX7" i="24"/>
  <c r="CY7" i="24"/>
  <c r="CZ7" i="24"/>
  <c r="DA7" i="24"/>
  <c r="DB7" i="24"/>
  <c r="DC7" i="24"/>
  <c r="DD7" i="24"/>
  <c r="DE7" i="24"/>
  <c r="DF7" i="24"/>
  <c r="DG7" i="24"/>
  <c r="DH7" i="24"/>
  <c r="DI7" i="24"/>
  <c r="DJ7" i="24"/>
  <c r="DK7" i="24"/>
  <c r="DL7" i="24"/>
  <c r="DM7" i="24"/>
  <c r="DN7" i="24"/>
  <c r="DO7" i="24"/>
  <c r="DP7" i="24"/>
  <c r="DQ7" i="24"/>
  <c r="DR7" i="24"/>
  <c r="DS7" i="24"/>
  <c r="DT7" i="24"/>
  <c r="DU7" i="24"/>
  <c r="DV7" i="24"/>
  <c r="DW7" i="24"/>
  <c r="DX7" i="24"/>
  <c r="DY7" i="24"/>
  <c r="DZ7" i="24"/>
  <c r="EA7" i="24"/>
  <c r="EB7" i="24"/>
  <c r="EC7" i="24"/>
  <c r="ED7" i="24"/>
  <c r="EE7" i="24"/>
  <c r="EF7" i="24"/>
  <c r="EG7" i="24"/>
  <c r="EH7" i="24"/>
  <c r="EI7" i="24"/>
  <c r="EJ7" i="24"/>
  <c r="EK7" i="24"/>
  <c r="EL7" i="24"/>
  <c r="EM7" i="24"/>
  <c r="EN7" i="24"/>
  <c r="EO7" i="24"/>
  <c r="EP7" i="24"/>
  <c r="EQ7" i="24"/>
  <c r="ER7" i="24"/>
  <c r="ES7" i="24"/>
  <c r="ET7" i="24"/>
  <c r="EU7" i="24"/>
  <c r="EV7" i="24"/>
  <c r="EW7" i="24"/>
  <c r="EX7" i="24"/>
  <c r="EY7" i="24"/>
  <c r="EZ7" i="24"/>
  <c r="FA7" i="24"/>
  <c r="FB7" i="24"/>
  <c r="FC7" i="24"/>
  <c r="FD7" i="24"/>
  <c r="FE7" i="24"/>
  <c r="FF7" i="24"/>
  <c r="FG7" i="24"/>
  <c r="FH7" i="24"/>
  <c r="FI7" i="24"/>
  <c r="FJ7" i="24"/>
  <c r="FK7" i="24"/>
  <c r="FL7" i="24"/>
  <c r="FM7" i="24"/>
  <c r="FN7" i="24"/>
  <c r="FO7" i="24"/>
  <c r="FP7" i="24"/>
  <c r="FQ7" i="24"/>
  <c r="FR7" i="24"/>
  <c r="FS7" i="24"/>
  <c r="FT7" i="24"/>
  <c r="FU7" i="24"/>
  <c r="FV7" i="24"/>
  <c r="FW7" i="24"/>
  <c r="FX7" i="24"/>
  <c r="FY7" i="24"/>
  <c r="FZ7" i="24"/>
  <c r="GA7" i="24"/>
  <c r="GB7" i="24"/>
  <c r="GC7" i="24"/>
  <c r="GD7" i="24"/>
  <c r="GE7" i="24"/>
  <c r="GF7" i="24"/>
  <c r="GG7" i="24"/>
  <c r="GH7" i="24"/>
  <c r="GI7" i="24"/>
  <c r="GJ7" i="24"/>
  <c r="GK7" i="24"/>
  <c r="GL7" i="24"/>
  <c r="GM7" i="24"/>
  <c r="GN7" i="24"/>
  <c r="GO7" i="24"/>
  <c r="GP7" i="24"/>
  <c r="GQ7" i="24"/>
  <c r="GR7" i="24"/>
  <c r="GS7" i="24"/>
  <c r="GT7" i="24"/>
  <c r="GU7" i="24"/>
  <c r="GV7" i="24"/>
  <c r="GW7" i="24"/>
  <c r="GX7" i="24"/>
  <c r="GY7" i="24"/>
  <c r="GZ7" i="24"/>
  <c r="HA7" i="24"/>
  <c r="HB7" i="24"/>
  <c r="HC7" i="24"/>
  <c r="HD7" i="24"/>
  <c r="HE7" i="24"/>
  <c r="HF7" i="24"/>
  <c r="HG7" i="24"/>
  <c r="HH7" i="24"/>
  <c r="HI7" i="24"/>
  <c r="HJ7" i="24"/>
  <c r="HK7" i="24"/>
  <c r="HL7" i="24"/>
  <c r="HM7" i="24"/>
  <c r="HN7" i="24"/>
  <c r="HO7" i="24"/>
  <c r="HP7" i="24"/>
  <c r="HQ7" i="24"/>
  <c r="HR7" i="24"/>
  <c r="HS7" i="24"/>
  <c r="HT7" i="24"/>
  <c r="HU7" i="24"/>
  <c r="HV7" i="24"/>
  <c r="HW7" i="24"/>
  <c r="HX7" i="24"/>
  <c r="HY7" i="24"/>
  <c r="HZ7" i="24"/>
  <c r="IA7" i="24"/>
  <c r="IB7" i="24"/>
  <c r="IC7" i="24"/>
  <c r="ID7" i="24"/>
  <c r="IE7" i="24"/>
  <c r="IF7" i="24"/>
  <c r="IG7" i="24"/>
  <c r="IH7" i="24"/>
  <c r="II7" i="24"/>
  <c r="IJ7" i="24"/>
  <c r="IK7" i="24"/>
  <c r="IL7" i="24"/>
  <c r="IM7" i="24"/>
  <c r="IN7" i="24"/>
  <c r="IO7" i="24"/>
  <c r="IP7" i="24"/>
  <c r="IQ7" i="24"/>
  <c r="IR7" i="24"/>
  <c r="IS7" i="24"/>
  <c r="IT7" i="24"/>
  <c r="IU7" i="24"/>
  <c r="IV7" i="24"/>
  <c r="IW7" i="24"/>
  <c r="IX7" i="24"/>
  <c r="IY7" i="24"/>
  <c r="IZ7" i="24"/>
  <c r="JA7" i="24"/>
  <c r="JB7" i="24"/>
  <c r="JC7" i="24"/>
  <c r="JD7" i="24"/>
  <c r="JE7" i="24"/>
  <c r="JF7" i="24"/>
  <c r="JG7" i="24"/>
  <c r="JH7" i="24"/>
  <c r="JI7" i="24"/>
  <c r="JJ7" i="24"/>
  <c r="JK7" i="24"/>
  <c r="JL7" i="24"/>
  <c r="JM7" i="24"/>
  <c r="JN7" i="24"/>
  <c r="JO7" i="24"/>
  <c r="JP7" i="24"/>
  <c r="JQ7" i="24"/>
  <c r="JR7" i="24"/>
  <c r="JS7" i="24"/>
  <c r="JT7" i="24"/>
  <c r="JU7" i="24"/>
  <c r="JV7" i="24"/>
  <c r="JW7" i="24"/>
  <c r="JX7" i="24"/>
  <c r="JY7" i="24"/>
  <c r="JZ7" i="24"/>
  <c r="KA7" i="24"/>
  <c r="KB7" i="24"/>
  <c r="KC7" i="24"/>
  <c r="KD7" i="24"/>
  <c r="KE7" i="24"/>
  <c r="KF7" i="24"/>
  <c r="KG7" i="24"/>
  <c r="KH7" i="24"/>
  <c r="KI7" i="24"/>
  <c r="KJ7" i="24"/>
  <c r="KK7" i="24"/>
  <c r="KL7" i="24"/>
  <c r="KM7" i="24"/>
  <c r="KN7" i="24"/>
  <c r="KO7" i="24"/>
  <c r="KP7" i="24"/>
  <c r="KQ7" i="24"/>
  <c r="KR7" i="24"/>
  <c r="KS7" i="24"/>
  <c r="KT7" i="24"/>
  <c r="KU7" i="24"/>
  <c r="KV7" i="24"/>
  <c r="KW7" i="24"/>
  <c r="KX7" i="24"/>
  <c r="KY7" i="24"/>
  <c r="KZ7" i="24"/>
  <c r="LA7" i="24"/>
  <c r="LB7" i="24"/>
  <c r="LC7" i="24"/>
  <c r="LD7" i="24"/>
  <c r="LE7" i="24"/>
  <c r="LF7" i="24"/>
  <c r="LG7" i="24"/>
  <c r="LH7" i="24"/>
  <c r="LI7" i="24"/>
  <c r="LJ7" i="24"/>
  <c r="LK7" i="24"/>
  <c r="LL7" i="24"/>
  <c r="LM7" i="24"/>
  <c r="LN7" i="24"/>
  <c r="LO7" i="24"/>
  <c r="LP7" i="24"/>
  <c r="LQ7" i="24"/>
  <c r="LR7" i="24"/>
  <c r="LS7" i="24"/>
  <c r="LT7" i="24"/>
  <c r="LU7" i="24"/>
  <c r="LV7" i="24"/>
  <c r="LW7" i="24"/>
  <c r="LX7" i="24"/>
  <c r="LY7" i="24"/>
  <c r="LZ7" i="24"/>
  <c r="MA7" i="24"/>
  <c r="MB7" i="24"/>
  <c r="MC7" i="24"/>
  <c r="MD7" i="24"/>
  <c r="ME7" i="24"/>
  <c r="MF7" i="24"/>
  <c r="MG7" i="24"/>
  <c r="MH7" i="24"/>
  <c r="MI7" i="24"/>
  <c r="MJ7" i="24"/>
  <c r="MK7" i="24"/>
  <c r="ML7" i="24"/>
  <c r="MM7" i="24"/>
  <c r="MN7" i="24"/>
  <c r="MO7" i="24"/>
  <c r="MP7" i="24"/>
  <c r="MQ7" i="24"/>
  <c r="MR7" i="24"/>
  <c r="MS7" i="24"/>
  <c r="MT7" i="24"/>
  <c r="MU7" i="24"/>
  <c r="MV7" i="24"/>
  <c r="MW7" i="24"/>
  <c r="MX7" i="24"/>
  <c r="MY7" i="24"/>
  <c r="MZ7" i="24"/>
  <c r="NA7" i="24"/>
  <c r="NB7" i="24"/>
  <c r="NC7" i="24"/>
  <c r="ND7" i="24"/>
  <c r="NE7" i="24"/>
  <c r="NF7" i="24"/>
  <c r="NG7" i="24"/>
  <c r="NH7" i="24"/>
  <c r="NI7" i="24"/>
  <c r="NJ7" i="24"/>
  <c r="NK7" i="24"/>
  <c r="NL7" i="24"/>
  <c r="NM7" i="24"/>
  <c r="NN7" i="24"/>
  <c r="NO7" i="24"/>
  <c r="NP7" i="24"/>
  <c r="NQ7" i="24"/>
  <c r="NR7" i="24"/>
  <c r="NS7" i="24"/>
  <c r="NT7" i="24"/>
  <c r="NU7" i="24"/>
  <c r="NV7" i="24"/>
  <c r="NW7" i="24"/>
  <c r="NX7" i="24"/>
  <c r="NY7" i="24"/>
  <c r="NZ7" i="24"/>
  <c r="OA7" i="24"/>
  <c r="OB7" i="24"/>
  <c r="OC7" i="24"/>
  <c r="OD7" i="24"/>
  <c r="OE7" i="24"/>
  <c r="OF7" i="24"/>
  <c r="OG7" i="24"/>
  <c r="OH7" i="24"/>
  <c r="OI7" i="24"/>
  <c r="OJ7" i="24"/>
  <c r="OK7" i="24"/>
  <c r="OL7" i="24"/>
  <c r="OM7" i="24"/>
  <c r="ON7" i="24"/>
  <c r="OO7" i="24"/>
  <c r="OP7" i="24"/>
  <c r="OQ7" i="24"/>
  <c r="OR7" i="24"/>
  <c r="OS7" i="24"/>
  <c r="OT7" i="24"/>
  <c r="OU7" i="24"/>
  <c r="OV7" i="24"/>
  <c r="OW7" i="24"/>
  <c r="OX7" i="24"/>
  <c r="OY7" i="24"/>
  <c r="OZ7" i="24"/>
  <c r="PA7" i="24"/>
  <c r="PB7" i="24"/>
  <c r="PC7" i="24"/>
  <c r="PD7" i="24"/>
  <c r="PE7" i="24"/>
  <c r="PF7" i="24"/>
  <c r="PG7" i="24"/>
  <c r="PH7" i="24"/>
  <c r="PI7" i="24"/>
  <c r="PJ7" i="24"/>
  <c r="PK7" i="24"/>
  <c r="PL7" i="24"/>
  <c r="PM7" i="24"/>
  <c r="PN7" i="24"/>
  <c r="PO7" i="24"/>
  <c r="PP7" i="24"/>
  <c r="PQ7" i="24"/>
  <c r="PR7" i="24"/>
  <c r="PS7" i="24"/>
  <c r="PT7" i="24"/>
  <c r="PU7" i="24"/>
  <c r="PV7" i="24"/>
  <c r="PW7" i="24"/>
  <c r="PX7" i="24"/>
  <c r="PY7" i="24"/>
  <c r="PZ7" i="24"/>
  <c r="QA7" i="24"/>
  <c r="QB7" i="24"/>
  <c r="QC7" i="24"/>
  <c r="QD7" i="24"/>
  <c r="QE7" i="24"/>
  <c r="QF7" i="24"/>
  <c r="QG7" i="24"/>
  <c r="QH7" i="24"/>
  <c r="QI7" i="24"/>
  <c r="QJ7" i="24"/>
  <c r="QK7" i="24"/>
  <c r="QL7" i="24"/>
  <c r="QM7" i="24"/>
  <c r="QN7" i="24"/>
  <c r="QO7" i="24"/>
  <c r="QP7" i="24"/>
  <c r="QQ7" i="24"/>
  <c r="QR7" i="24"/>
  <c r="QS7" i="24"/>
  <c r="QT7" i="24"/>
  <c r="QU7" i="24"/>
  <c r="QV7" i="24"/>
  <c r="QW7" i="24"/>
  <c r="QX7" i="24"/>
  <c r="QY7" i="24"/>
  <c r="QZ7" i="24"/>
  <c r="RA7" i="24"/>
  <c r="RB7" i="24"/>
  <c r="RC7" i="24"/>
  <c r="RD7" i="24"/>
  <c r="RE7" i="24"/>
  <c r="RF7" i="24"/>
  <c r="RG7" i="24"/>
  <c r="RH7" i="24"/>
  <c r="RI7" i="24"/>
  <c r="RJ7" i="24"/>
  <c r="RK7" i="24"/>
  <c r="RL7" i="24"/>
  <c r="RM7" i="24"/>
  <c r="RN7" i="24"/>
  <c r="RO7" i="24"/>
  <c r="RP7" i="24"/>
  <c r="RQ7" i="24"/>
  <c r="RR7" i="24"/>
  <c r="RS7" i="24"/>
  <c r="RT7" i="24"/>
  <c r="RU7" i="24"/>
  <c r="RV7" i="24"/>
  <c r="RW7" i="24"/>
  <c r="RX7" i="24"/>
  <c r="RY7" i="24"/>
  <c r="RZ7" i="24"/>
  <c r="SA7" i="24"/>
  <c r="SB7" i="24"/>
  <c r="SC7" i="24"/>
  <c r="SD7" i="24"/>
  <c r="SE7" i="24"/>
  <c r="SF7" i="24"/>
  <c r="SG7" i="24"/>
  <c r="SH7" i="24"/>
  <c r="SI7" i="24"/>
  <c r="SJ7" i="24"/>
  <c r="SK7" i="24"/>
  <c r="SL7" i="24"/>
  <c r="SM7" i="24"/>
  <c r="SN7" i="24"/>
  <c r="SO7" i="24"/>
  <c r="SP7" i="24"/>
  <c r="SQ7" i="24"/>
  <c r="SR7" i="24"/>
  <c r="SS7" i="24"/>
  <c r="ST7" i="24"/>
  <c r="SU7" i="24"/>
  <c r="SV7" i="24"/>
  <c r="SW7" i="24"/>
  <c r="SX7" i="24"/>
  <c r="SY7" i="24"/>
  <c r="SZ7" i="24"/>
  <c r="TA7" i="24"/>
  <c r="TB7" i="24"/>
  <c r="TC7" i="24"/>
  <c r="TD7" i="24"/>
  <c r="TE7" i="24"/>
  <c r="TF7" i="24"/>
  <c r="TG7" i="24"/>
  <c r="TH7" i="24"/>
  <c r="TI7" i="24"/>
  <c r="TJ7" i="24"/>
  <c r="TK7" i="24"/>
  <c r="TL7" i="24"/>
  <c r="TM7" i="24"/>
  <c r="TN7" i="24"/>
  <c r="TO7" i="24"/>
  <c r="TP7" i="24"/>
  <c r="TQ7" i="24"/>
  <c r="TR7" i="24"/>
  <c r="TS7" i="24"/>
  <c r="TT7" i="24"/>
  <c r="TU7" i="24"/>
  <c r="TV7" i="24"/>
  <c r="TW7" i="24"/>
  <c r="TX7" i="24"/>
  <c r="TY7" i="24"/>
  <c r="TZ7" i="24"/>
  <c r="UA7" i="24"/>
  <c r="UB7" i="24"/>
  <c r="UC7" i="24"/>
  <c r="UD7" i="24"/>
  <c r="UE7" i="24"/>
  <c r="UF7" i="24"/>
  <c r="UG7" i="24"/>
  <c r="UH7" i="24"/>
  <c r="UI7" i="24"/>
  <c r="UJ7" i="24"/>
  <c r="UK7" i="24"/>
  <c r="UL7" i="24"/>
  <c r="UM7" i="24"/>
  <c r="UN7" i="24"/>
  <c r="UO7" i="24"/>
  <c r="UP7" i="24"/>
  <c r="UQ7" i="24"/>
  <c r="UR7" i="24"/>
  <c r="US7" i="24"/>
  <c r="UT7" i="24"/>
  <c r="UU7" i="24"/>
  <c r="UV7" i="24"/>
  <c r="UW7" i="24"/>
  <c r="UX7" i="24"/>
  <c r="UY7" i="24"/>
  <c r="UZ7" i="24"/>
  <c r="VA7" i="24"/>
  <c r="VB7" i="24"/>
  <c r="VC7" i="24"/>
  <c r="VD7" i="24"/>
  <c r="VE7" i="24"/>
  <c r="VF7" i="24"/>
  <c r="VG7" i="24"/>
  <c r="VH7" i="24"/>
  <c r="VI7" i="24"/>
  <c r="VJ7" i="24"/>
  <c r="VK7" i="24"/>
  <c r="VL7" i="24"/>
  <c r="VM7" i="24"/>
  <c r="VN7" i="24"/>
  <c r="VO7" i="24"/>
  <c r="VP7" i="24"/>
  <c r="VQ7" i="24"/>
  <c r="VR7" i="24"/>
  <c r="VS7" i="24"/>
  <c r="VT7" i="24"/>
  <c r="VU7" i="24"/>
  <c r="VV7" i="24"/>
  <c r="VW7" i="24"/>
  <c r="VX7" i="24"/>
  <c r="VY7" i="24"/>
  <c r="VZ7" i="24"/>
  <c r="WA7" i="24"/>
  <c r="WB7" i="24"/>
  <c r="WC7" i="24"/>
  <c r="WD7" i="24"/>
  <c r="WE7" i="24"/>
  <c r="WF7" i="24"/>
  <c r="WG7" i="24"/>
  <c r="WH7" i="24"/>
  <c r="WI7" i="24"/>
  <c r="WJ7" i="24"/>
  <c r="WK7" i="24"/>
  <c r="WL7" i="24"/>
  <c r="WM7" i="24"/>
  <c r="WN7" i="24"/>
  <c r="WO7" i="24"/>
  <c r="WP7" i="24"/>
  <c r="WQ7" i="24"/>
  <c r="WR7" i="24"/>
  <c r="WS7" i="24"/>
  <c r="WT7" i="24"/>
  <c r="WU7" i="24"/>
  <c r="WV7" i="24"/>
  <c r="WW7" i="24"/>
  <c r="WX7" i="24"/>
  <c r="WY7" i="24"/>
  <c r="WZ7" i="24"/>
  <c r="XA7" i="24"/>
  <c r="XB7" i="24"/>
  <c r="XC7" i="24"/>
  <c r="XD7" i="24"/>
  <c r="XE7" i="24"/>
  <c r="XF7" i="24"/>
  <c r="XG7" i="24"/>
  <c r="XH7" i="24"/>
  <c r="XI7" i="24"/>
  <c r="XJ7" i="24"/>
  <c r="XK7" i="24"/>
  <c r="XL7" i="24"/>
  <c r="XM7" i="24"/>
  <c r="XN7" i="24"/>
  <c r="XO7" i="24"/>
  <c r="XP7" i="24"/>
  <c r="XQ7" i="24"/>
  <c r="XR7" i="24"/>
  <c r="XS7" i="24"/>
  <c r="XT7" i="24"/>
  <c r="XU7" i="24"/>
  <c r="XV7" i="24"/>
  <c r="XW7" i="24"/>
  <c r="XX7" i="24"/>
  <c r="XY7" i="24"/>
  <c r="XZ7" i="24"/>
  <c r="YA7" i="24"/>
  <c r="YB7" i="24"/>
  <c r="YC7" i="24"/>
  <c r="YD7" i="24"/>
  <c r="YE7" i="24"/>
  <c r="YF7" i="24"/>
  <c r="YG7" i="24"/>
  <c r="YH7" i="24"/>
  <c r="YI7" i="24"/>
  <c r="YJ7" i="24"/>
  <c r="YK7" i="24"/>
  <c r="YL7" i="24"/>
  <c r="YM7" i="24"/>
  <c r="YN7" i="24"/>
  <c r="YO7" i="24"/>
  <c r="YP7" i="24"/>
  <c r="YQ7" i="24"/>
  <c r="YR7" i="24"/>
  <c r="YS7" i="24"/>
  <c r="YT7" i="24"/>
  <c r="YU7" i="24"/>
  <c r="YV7" i="24"/>
  <c r="YW7" i="24"/>
  <c r="YX7" i="24"/>
  <c r="YY7" i="24"/>
  <c r="YZ7" i="24"/>
  <c r="ZA7" i="24"/>
  <c r="ZB7" i="24"/>
  <c r="ZC7" i="24"/>
  <c r="ZD7" i="24"/>
  <c r="ZE7" i="24"/>
  <c r="ZF7" i="24"/>
  <c r="ZG7" i="24"/>
  <c r="ZH7" i="24"/>
  <c r="ZI7" i="24"/>
  <c r="ZJ7" i="24"/>
  <c r="ZK7" i="24"/>
  <c r="ZL7" i="24"/>
  <c r="ZM7" i="24"/>
  <c r="ZN7" i="24"/>
  <c r="ZO7" i="24"/>
  <c r="ZP7" i="24"/>
  <c r="ZQ7" i="24"/>
  <c r="ZR7" i="24"/>
  <c r="ZS7" i="24"/>
  <c r="ZT7" i="24"/>
  <c r="ZU7" i="24"/>
  <c r="ZV7" i="24"/>
  <c r="ZW7" i="24"/>
  <c r="ZX7" i="24"/>
  <c r="ZY7" i="24"/>
  <c r="ZZ7" i="24"/>
  <c r="AAA7" i="24"/>
  <c r="AAB7" i="24"/>
  <c r="AAC7" i="24"/>
  <c r="AAD7" i="24"/>
  <c r="AAE7" i="24"/>
  <c r="AAF7" i="24"/>
  <c r="AAG7" i="24"/>
  <c r="AAH7" i="24"/>
  <c r="AAI7" i="24"/>
  <c r="AAJ7" i="24"/>
  <c r="AAK7" i="24"/>
  <c r="AAL7" i="24"/>
  <c r="AAM7" i="24"/>
  <c r="AAN7" i="24"/>
  <c r="AAO7" i="24"/>
  <c r="AAP7" i="24"/>
  <c r="AAQ7" i="24"/>
  <c r="AAR7" i="24"/>
  <c r="AAS7" i="24"/>
  <c r="AAT7" i="24"/>
  <c r="AAU7" i="24"/>
  <c r="AAV7" i="24"/>
  <c r="AAW7" i="24"/>
  <c r="AAX7" i="24"/>
  <c r="AAY7" i="24"/>
  <c r="AAZ7" i="24"/>
  <c r="ABA7" i="24"/>
  <c r="ABB7" i="24"/>
  <c r="ABC7" i="24"/>
  <c r="ABD7" i="24"/>
  <c r="ABE7" i="24"/>
  <c r="ABF7" i="24"/>
  <c r="ABG7" i="24"/>
  <c r="ABH7" i="24"/>
  <c r="ABI7" i="24"/>
  <c r="ABJ7" i="24"/>
  <c r="ABK7" i="24"/>
  <c r="ABL7" i="24"/>
  <c r="ABM7" i="24"/>
  <c r="ABN7" i="24"/>
  <c r="ABO7" i="24"/>
  <c r="ABP7" i="24"/>
  <c r="ABQ7" i="24"/>
  <c r="ABR7" i="24"/>
  <c r="ABS7" i="24"/>
  <c r="ABT7" i="24"/>
  <c r="ABU7" i="24"/>
  <c r="ABV7" i="24"/>
  <c r="ABW7" i="24"/>
  <c r="ABX7" i="24"/>
  <c r="ABY7" i="24"/>
  <c r="ABZ7" i="24"/>
  <c r="ACA7" i="24"/>
  <c r="ACB7" i="24"/>
  <c r="ACC7" i="24"/>
  <c r="ACD7" i="24"/>
  <c r="ACE7" i="24"/>
  <c r="ACF7" i="24"/>
  <c r="ACG7" i="24"/>
  <c r="ACH7" i="24"/>
  <c r="ACI7" i="24"/>
  <c r="ACJ7" i="24"/>
  <c r="ACK7" i="24"/>
  <c r="ACL7" i="24"/>
  <c r="ACM7" i="24"/>
  <c r="ACN7" i="24"/>
  <c r="ACO7" i="24"/>
  <c r="ACP7" i="24"/>
  <c r="ACQ7" i="24"/>
  <c r="ACR7" i="24"/>
  <c r="ACS7" i="24"/>
  <c r="ACT7" i="24"/>
  <c r="ACU7" i="24"/>
  <c r="ACV7" i="24"/>
  <c r="ACW7" i="24"/>
  <c r="ACX7" i="24"/>
  <c r="ACY7" i="24"/>
  <c r="ACZ7" i="24"/>
  <c r="ADA7" i="24"/>
  <c r="ADB7" i="24"/>
  <c r="ADC7" i="24"/>
  <c r="ADD7" i="24"/>
  <c r="ADE7" i="24"/>
  <c r="ADF7" i="24"/>
  <c r="ADG7" i="24"/>
  <c r="ADH7" i="24"/>
  <c r="ADI7" i="24"/>
  <c r="ADJ7" i="24"/>
  <c r="ADK7" i="24"/>
  <c r="ADL7" i="24"/>
  <c r="ADM7" i="24"/>
  <c r="ADN7" i="24"/>
  <c r="ADO7" i="24"/>
  <c r="ADP7" i="24"/>
  <c r="ADQ7" i="24"/>
  <c r="ADR7" i="24"/>
  <c r="ADS7" i="24"/>
  <c r="ADT7" i="24"/>
  <c r="ADU7" i="24"/>
  <c r="ADV7" i="24"/>
  <c r="ADW7" i="24"/>
  <c r="ADX7" i="24"/>
  <c r="ADY7" i="24"/>
  <c r="ADZ7" i="24"/>
  <c r="AEA7" i="24"/>
  <c r="AEB7" i="24"/>
  <c r="AEC7" i="24"/>
  <c r="AED7" i="24"/>
  <c r="AEE7" i="24"/>
  <c r="AEF7" i="24"/>
  <c r="AEG7" i="24"/>
  <c r="AEH7" i="24"/>
  <c r="AEI7" i="24"/>
  <c r="AEJ7" i="24"/>
  <c r="AEK7" i="24"/>
  <c r="AEL7" i="24"/>
  <c r="AEM7" i="24"/>
  <c r="AEN7" i="24"/>
  <c r="AEO7" i="24"/>
  <c r="AEP7" i="24"/>
  <c r="AEQ7" i="24"/>
  <c r="AER7" i="24"/>
  <c r="AES7" i="24"/>
  <c r="AET7" i="24"/>
  <c r="AEU7" i="24"/>
  <c r="AEV7" i="24"/>
  <c r="AEW7" i="24"/>
  <c r="AEX7" i="24"/>
  <c r="AEY7" i="24"/>
  <c r="AEZ7" i="24"/>
  <c r="AFA7" i="24"/>
  <c r="AFB7" i="24"/>
  <c r="AFC7" i="24"/>
  <c r="AFD7" i="24"/>
  <c r="AFE7" i="24"/>
  <c r="AFF7" i="24"/>
  <c r="AFG7" i="24"/>
  <c r="AFH7" i="24"/>
  <c r="AFI7" i="24"/>
  <c r="AFJ7" i="24"/>
  <c r="AFK7" i="24"/>
  <c r="AFL7" i="24"/>
  <c r="AFM7" i="24"/>
  <c r="AFN7" i="24"/>
  <c r="AFO7" i="24"/>
  <c r="AFP7" i="24"/>
  <c r="AFQ7" i="24"/>
  <c r="AFR7" i="24"/>
  <c r="AFS7" i="24"/>
  <c r="AFT7" i="24"/>
  <c r="AFU7" i="24"/>
  <c r="AFV7" i="24"/>
  <c r="AFW7" i="24"/>
  <c r="AFX7" i="24"/>
  <c r="AFY7" i="24"/>
  <c r="AFZ7" i="24"/>
  <c r="AGA7" i="24"/>
  <c r="AGB7" i="24"/>
  <c r="AGC7" i="24"/>
  <c r="AGD7" i="24"/>
  <c r="AGE7" i="24"/>
  <c r="AGF7" i="24"/>
  <c r="AGG7" i="24"/>
  <c r="AGH7" i="24"/>
  <c r="AGI7" i="24"/>
  <c r="AGJ7" i="24"/>
  <c r="AGK7" i="24"/>
  <c r="AGL7" i="24"/>
  <c r="AGM7" i="24"/>
  <c r="AGN7" i="24"/>
  <c r="AGO7" i="24"/>
  <c r="AGP7" i="24"/>
  <c r="AGQ7" i="24"/>
  <c r="AGR7" i="24"/>
  <c r="AGS7" i="24"/>
  <c r="AGT7" i="24"/>
  <c r="AGU7" i="24"/>
  <c r="AGV7" i="24"/>
  <c r="AGW7" i="24"/>
  <c r="AGX7" i="24"/>
  <c r="AGY7" i="24"/>
  <c r="AGZ7" i="24"/>
  <c r="AHA7" i="24"/>
  <c r="AHB7" i="24"/>
  <c r="AHC7" i="24"/>
  <c r="AHD7" i="24"/>
  <c r="AHE7" i="24"/>
  <c r="AHF7" i="24"/>
  <c r="AHG7" i="24"/>
  <c r="AHH7" i="24"/>
  <c r="AHI7" i="24"/>
  <c r="AHJ7" i="24"/>
  <c r="AHK7" i="24"/>
  <c r="AHL7" i="24"/>
  <c r="AHM7" i="24"/>
  <c r="AHN7" i="24"/>
  <c r="AHO7" i="24"/>
  <c r="AHP7" i="24"/>
  <c r="AHQ7" i="24"/>
  <c r="AHR7" i="24"/>
  <c r="AHS7" i="24"/>
  <c r="AHT7" i="24"/>
  <c r="AHU7" i="24"/>
  <c r="AHV7" i="24"/>
  <c r="AHW7" i="24"/>
  <c r="AHX7" i="24"/>
  <c r="AHY7" i="24"/>
  <c r="AHZ7" i="24"/>
  <c r="AIA7" i="24"/>
  <c r="AIB7" i="24"/>
  <c r="AIC7" i="24"/>
  <c r="AID7" i="24"/>
  <c r="AIE7" i="24"/>
  <c r="AIF7" i="24"/>
  <c r="AIG7" i="24"/>
  <c r="AIH7" i="24"/>
  <c r="AII7" i="24"/>
  <c r="AIJ7" i="24"/>
  <c r="AIK7" i="24"/>
  <c r="AIL7" i="24"/>
  <c r="AIM7" i="24"/>
  <c r="AIN7" i="24"/>
  <c r="AIO7" i="24"/>
  <c r="AIP7" i="24"/>
  <c r="AIQ7" i="24"/>
  <c r="AIR7" i="24"/>
  <c r="AIS7" i="24"/>
  <c r="AIT7" i="24"/>
  <c r="AIU7" i="24"/>
  <c r="AIV7" i="24"/>
  <c r="AIW7" i="24"/>
  <c r="AIX7" i="24"/>
  <c r="AIY7" i="24"/>
  <c r="AIZ7" i="24"/>
  <c r="AJA7" i="24"/>
  <c r="AJB7" i="24"/>
  <c r="AJC7" i="24"/>
  <c r="AJD7" i="24"/>
  <c r="AJE7" i="24"/>
  <c r="AJF7" i="24"/>
  <c r="AJG7" i="24"/>
  <c r="AJH7" i="24"/>
  <c r="AJI7" i="24"/>
  <c r="AJJ7" i="24"/>
  <c r="AJK7" i="24"/>
  <c r="AJL7" i="24"/>
  <c r="AJM7" i="24"/>
  <c r="AJN7" i="24"/>
  <c r="AJO7" i="24"/>
  <c r="AJP7" i="24"/>
  <c r="AJQ7" i="24"/>
  <c r="AJR7" i="24"/>
  <c r="AJS7" i="24"/>
  <c r="AJT7" i="24"/>
  <c r="AJU7" i="24"/>
  <c r="AJV7" i="24"/>
  <c r="AJW7" i="24"/>
  <c r="AJX7" i="24"/>
  <c r="AJY7" i="24"/>
  <c r="AJZ7" i="24"/>
  <c r="AKA7" i="24"/>
  <c r="AKB7" i="24"/>
  <c r="AKC7" i="24"/>
  <c r="AKD7" i="24"/>
  <c r="AKE7" i="24"/>
  <c r="AKF7" i="24"/>
  <c r="AKG7" i="24"/>
  <c r="AKH7" i="24"/>
  <c r="AKI7" i="24"/>
  <c r="AKJ7" i="24"/>
  <c r="AKK7" i="24"/>
  <c r="AKL7" i="24"/>
  <c r="AKM7" i="24"/>
  <c r="AKN7" i="24"/>
  <c r="AKO7" i="24"/>
  <c r="AKP7" i="24"/>
  <c r="AKQ7" i="24"/>
  <c r="AKR7" i="24"/>
  <c r="AKS7" i="24"/>
  <c r="AKT7" i="24"/>
  <c r="AKU7" i="24"/>
  <c r="AKV7" i="24"/>
  <c r="AKW7" i="24"/>
  <c r="AKX7" i="24"/>
  <c r="AKY7" i="24"/>
  <c r="AKZ7" i="24"/>
  <c r="ALA7" i="24"/>
  <c r="ALB7" i="24"/>
  <c r="ALC7" i="24"/>
  <c r="ALD7" i="24"/>
  <c r="ALE7" i="24"/>
  <c r="ALF7" i="24"/>
  <c r="ALG7" i="24"/>
  <c r="ALH7" i="24"/>
  <c r="ALI7" i="24"/>
  <c r="ALJ7" i="24"/>
  <c r="ALK7" i="24"/>
  <c r="ALL7" i="24"/>
  <c r="ALM7" i="24"/>
  <c r="ALN7" i="24"/>
  <c r="ALO7" i="24"/>
  <c r="ALP7" i="24"/>
  <c r="ALQ7" i="24"/>
  <c r="ALR7" i="24"/>
  <c r="ALS7" i="24"/>
  <c r="ALT7" i="24"/>
  <c r="ALU7" i="24"/>
  <c r="ALV7" i="24"/>
  <c r="ALW7" i="24"/>
  <c r="ALX7" i="24"/>
  <c r="ALY7" i="24"/>
  <c r="ALZ7" i="24"/>
  <c r="AMA7" i="24"/>
  <c r="AMB7" i="24"/>
  <c r="AMC7" i="24"/>
  <c r="AMD7" i="24"/>
  <c r="AME7" i="24"/>
  <c r="AMF7" i="24"/>
  <c r="AMG7" i="24"/>
  <c r="AMH7" i="24"/>
  <c r="AMI7" i="24"/>
  <c r="AMJ7" i="24"/>
  <c r="AMK7" i="24"/>
  <c r="AML7" i="24"/>
  <c r="AMM7" i="24"/>
  <c r="AMN7" i="24"/>
  <c r="AMO7" i="24"/>
  <c r="AMP7" i="24"/>
  <c r="AMQ7" i="24"/>
  <c r="AMR7" i="24"/>
  <c r="AMS7" i="24"/>
  <c r="AMT7" i="24"/>
  <c r="AMU7" i="24"/>
  <c r="AMV7" i="24"/>
  <c r="AMW7" i="24"/>
  <c r="AMX7" i="24"/>
  <c r="AMY7" i="24"/>
  <c r="AMZ7" i="24"/>
  <c r="ANA7" i="24"/>
  <c r="ANB7" i="24"/>
  <c r="ANC7" i="24"/>
  <c r="AND7" i="24"/>
  <c r="ANE7" i="24"/>
  <c r="ANF7" i="24"/>
  <c r="ANG7" i="24"/>
  <c r="ANH7" i="24"/>
  <c r="ANI7" i="24"/>
  <c r="ANJ7" i="24"/>
  <c r="ANK7" i="24"/>
  <c r="ANL7" i="24"/>
  <c r="ANM7" i="24"/>
  <c r="ANN7" i="24"/>
  <c r="ANO7" i="24"/>
  <c r="ANP7" i="24"/>
  <c r="ANQ7" i="24"/>
  <c r="ANR7" i="24"/>
  <c r="ANS7" i="24"/>
  <c r="ANT7" i="24"/>
  <c r="ANU7" i="24"/>
  <c r="ANV7" i="24"/>
  <c r="ANW7" i="24"/>
  <c r="ANX7" i="24"/>
  <c r="ANY7" i="24"/>
  <c r="ANZ7" i="24"/>
  <c r="AOA7" i="24"/>
  <c r="AOB7" i="24"/>
  <c r="AOC7" i="24"/>
  <c r="AOD7" i="24"/>
  <c r="AOE7" i="24"/>
  <c r="AOF7" i="24"/>
  <c r="AOG7" i="24"/>
  <c r="AOH7" i="24"/>
  <c r="AOI7" i="24"/>
  <c r="AOJ7" i="24"/>
  <c r="AOK7" i="24"/>
  <c r="AOL7" i="24"/>
  <c r="AOM7" i="24"/>
  <c r="AON7" i="24"/>
  <c r="AOO7" i="24"/>
  <c r="AOP7" i="24"/>
  <c r="AOQ7" i="24"/>
  <c r="AOR7" i="24"/>
  <c r="AOS7" i="24"/>
  <c r="AOT7" i="24"/>
  <c r="AOU7" i="24"/>
  <c r="AOV7" i="24"/>
  <c r="AOW7" i="24"/>
  <c r="AOX7" i="24"/>
  <c r="AOY7" i="24"/>
  <c r="AOZ7" i="24"/>
  <c r="APA7" i="24"/>
  <c r="APB7" i="24"/>
  <c r="APC7" i="24"/>
  <c r="APD7" i="24"/>
  <c r="APE7" i="24"/>
  <c r="APF7" i="24"/>
  <c r="APG7" i="24"/>
  <c r="APH7" i="24"/>
  <c r="API7" i="24"/>
  <c r="APJ7" i="24"/>
  <c r="APK7" i="24"/>
  <c r="APL7" i="24"/>
  <c r="APM7" i="24"/>
  <c r="APN7" i="24"/>
  <c r="APO7" i="24"/>
  <c r="APP7" i="24"/>
  <c r="APQ7" i="24"/>
  <c r="APR7" i="24"/>
  <c r="APS7" i="24"/>
  <c r="APT7" i="24"/>
  <c r="APU7" i="24"/>
  <c r="APV7" i="24"/>
  <c r="APW7" i="24"/>
  <c r="APX7" i="24"/>
  <c r="APY7" i="24"/>
  <c r="APZ7" i="24"/>
  <c r="AQA7" i="24"/>
  <c r="AQB7" i="24"/>
  <c r="AQC7" i="24"/>
  <c r="AQD7" i="24"/>
  <c r="AQE7" i="24"/>
  <c r="AQF7" i="24"/>
  <c r="AQG7" i="24"/>
  <c r="AQH7" i="24"/>
  <c r="AQI7" i="24"/>
  <c r="AQJ7" i="24"/>
  <c r="AQK7" i="24"/>
  <c r="AQL7" i="24"/>
  <c r="AQM7" i="24"/>
  <c r="AQN7" i="24"/>
  <c r="AQO7" i="24"/>
  <c r="AQP7" i="24"/>
  <c r="AQQ7" i="24"/>
  <c r="AQR7" i="24"/>
  <c r="AQS7" i="24"/>
  <c r="AQT7" i="24"/>
  <c r="AQU7" i="24"/>
  <c r="AQV7" i="24"/>
  <c r="AQW7" i="24"/>
  <c r="AQX7" i="24"/>
  <c r="AQY7" i="24"/>
  <c r="AQZ7" i="24"/>
  <c r="ARA7" i="24"/>
  <c r="ARB7" i="24"/>
  <c r="ARC7" i="24"/>
  <c r="ARD7" i="24"/>
  <c r="ARE7" i="24"/>
  <c r="ARF7" i="24"/>
  <c r="ARG7" i="24"/>
  <c r="ARH7" i="24"/>
  <c r="ARI7" i="24"/>
  <c r="ARJ7" i="24"/>
  <c r="ARK7" i="24"/>
  <c r="ARL7" i="24"/>
  <c r="ARM7" i="24"/>
  <c r="ARN7" i="24"/>
  <c r="ARO7" i="24"/>
  <c r="ARP7" i="24"/>
  <c r="ARQ7" i="24"/>
  <c r="ARR7" i="24"/>
  <c r="ARS7" i="24"/>
  <c r="ART7" i="24"/>
  <c r="ARU7" i="24"/>
  <c r="ARV7" i="24"/>
  <c r="ARW7" i="24"/>
  <c r="ARX7" i="24"/>
  <c r="ARY7" i="24"/>
  <c r="ARZ7" i="24"/>
  <c r="ASA7" i="24"/>
  <c r="ASB7" i="24"/>
  <c r="ASC7" i="24"/>
  <c r="ASD7" i="24"/>
  <c r="ASE7" i="24"/>
  <c r="ASF7" i="24"/>
  <c r="ASG7" i="24"/>
  <c r="ASH7" i="24"/>
  <c r="ASI7" i="24"/>
  <c r="ASJ7" i="24"/>
  <c r="ASK7" i="24"/>
  <c r="ASL7" i="24"/>
  <c r="ASM7" i="24"/>
  <c r="ASN7" i="24"/>
  <c r="ASO7" i="24"/>
  <c r="ASP7" i="24"/>
  <c r="ASQ7" i="24"/>
  <c r="ASR7" i="24"/>
  <c r="ASS7" i="24"/>
  <c r="AST7" i="24"/>
  <c r="ASU7" i="24"/>
  <c r="ASV7" i="24"/>
  <c r="ASW7" i="24"/>
  <c r="ASX7" i="24"/>
  <c r="ASY7" i="24"/>
  <c r="ASZ7" i="24"/>
  <c r="ATA7" i="24"/>
  <c r="ATB7" i="24"/>
  <c r="ATC7" i="24"/>
  <c r="ATD7" i="24"/>
  <c r="ATE7" i="24"/>
  <c r="ATF7" i="24"/>
  <c r="ATG7" i="24"/>
  <c r="ATH7" i="24"/>
  <c r="ATI7" i="24"/>
  <c r="ATJ7" i="24"/>
  <c r="ATK7" i="24"/>
  <c r="ATL7" i="24"/>
  <c r="ATM7" i="24"/>
  <c r="ATN7" i="24"/>
  <c r="ATO7" i="24"/>
  <c r="ATP7" i="24"/>
  <c r="ATQ7" i="24"/>
  <c r="ATR7" i="24"/>
  <c r="ATS7" i="24"/>
  <c r="ATT7" i="24"/>
  <c r="ATU7" i="24"/>
  <c r="ATV7" i="24"/>
  <c r="ATW7" i="24"/>
  <c r="ATX7" i="24"/>
  <c r="ATY7" i="24"/>
  <c r="ATZ7" i="24"/>
  <c r="AUA7" i="24"/>
  <c r="AUB7" i="24"/>
  <c r="AUC7" i="24"/>
  <c r="AUD7" i="24"/>
  <c r="AUE7" i="24"/>
  <c r="AUF7" i="24"/>
  <c r="AUG7" i="24"/>
  <c r="AUH7" i="24"/>
  <c r="AUI7" i="24"/>
  <c r="AUJ7" i="24"/>
  <c r="AUK7" i="24"/>
  <c r="AUL7" i="24"/>
  <c r="AUM7" i="24"/>
  <c r="AUN7" i="24"/>
  <c r="AUO7" i="24"/>
  <c r="AUP7" i="24"/>
  <c r="AUQ7" i="24"/>
  <c r="AUR7" i="24"/>
  <c r="AUS7" i="24"/>
  <c r="AUT7" i="24"/>
  <c r="AUU7" i="24"/>
  <c r="AUV7" i="24"/>
  <c r="AUW7" i="24"/>
  <c r="AUX7" i="24"/>
  <c r="AUY7" i="24"/>
  <c r="AUZ7" i="24"/>
  <c r="AVA7" i="24"/>
  <c r="AVB7" i="24"/>
  <c r="AVC7" i="24"/>
  <c r="AVD7" i="24"/>
  <c r="AVE7" i="24"/>
  <c r="AVF7" i="24"/>
  <c r="AVG7" i="24"/>
  <c r="AVH7" i="24"/>
  <c r="AVI7" i="24"/>
  <c r="AVJ7" i="24"/>
  <c r="AVK7" i="24"/>
  <c r="AVL7" i="24"/>
  <c r="AVM7" i="24"/>
  <c r="AVN7" i="24"/>
  <c r="AVO7" i="24"/>
  <c r="AVP7" i="24"/>
  <c r="AVQ7" i="24"/>
  <c r="AVR7" i="24"/>
  <c r="AVS7" i="24"/>
  <c r="AVT7" i="24"/>
  <c r="AVU7" i="24"/>
  <c r="AVV7" i="24"/>
  <c r="AVW7" i="24"/>
  <c r="AVX7" i="24"/>
  <c r="AVY7" i="24"/>
  <c r="AVZ7" i="24"/>
  <c r="AWA7" i="24"/>
  <c r="AWB7" i="24"/>
  <c r="AWC7" i="24"/>
  <c r="AWD7" i="24"/>
  <c r="AWE7" i="24"/>
  <c r="AWF7" i="24"/>
  <c r="AWG7" i="24"/>
  <c r="AWH7" i="24"/>
  <c r="AWI7" i="24"/>
  <c r="AWJ7" i="24"/>
  <c r="AWK7" i="24"/>
  <c r="AWL7" i="24"/>
  <c r="AWM7" i="24"/>
  <c r="AWN7" i="24"/>
  <c r="AWO7" i="24"/>
  <c r="AWP7" i="24"/>
  <c r="AWQ7" i="24"/>
  <c r="AWR7" i="24"/>
  <c r="AWS7" i="24"/>
  <c r="AWT7" i="24"/>
  <c r="AWU7" i="24"/>
  <c r="AWV7" i="24"/>
  <c r="AWW7" i="24"/>
  <c r="AWX7" i="24"/>
  <c r="AWY7" i="24"/>
  <c r="AWZ7" i="24"/>
  <c r="AXA7" i="24"/>
  <c r="AXB7" i="24"/>
  <c r="AXC7" i="24"/>
  <c r="AXD7" i="24"/>
  <c r="AXE7" i="24"/>
  <c r="AXF7" i="24"/>
  <c r="AXG7" i="24"/>
  <c r="AXH7" i="24"/>
  <c r="AXI7" i="24"/>
  <c r="AXJ7" i="24"/>
  <c r="AXK7" i="24"/>
  <c r="AXL7" i="24"/>
  <c r="AXM7" i="24"/>
  <c r="AXN7" i="24"/>
  <c r="AXO7" i="24"/>
  <c r="AXP7" i="24"/>
  <c r="AXQ7" i="24"/>
  <c r="AXR7" i="24"/>
  <c r="AXS7" i="24"/>
  <c r="AXT7" i="24"/>
  <c r="AXU7" i="24"/>
  <c r="AXV7" i="24"/>
  <c r="AXW7" i="24"/>
  <c r="AXX7" i="24"/>
  <c r="AXY7" i="24"/>
  <c r="AXZ7" i="24"/>
  <c r="AYA7" i="24"/>
  <c r="AYB7" i="24"/>
  <c r="AYC7" i="24"/>
  <c r="AYD7" i="24"/>
  <c r="AYE7" i="24"/>
  <c r="AYF7" i="24"/>
  <c r="AYG7" i="24"/>
  <c r="AYH7" i="24"/>
  <c r="AYI7" i="24"/>
  <c r="AYJ7" i="24"/>
  <c r="AYK7" i="24"/>
  <c r="AYL7" i="24"/>
  <c r="AYM7" i="24"/>
  <c r="AYN7" i="24"/>
  <c r="AYO7" i="24"/>
  <c r="AYP7" i="24"/>
  <c r="AYQ7" i="24"/>
  <c r="AYR7" i="24"/>
  <c r="AYS7" i="24"/>
  <c r="AYT7" i="24"/>
  <c r="AYU7" i="24"/>
  <c r="AYV7" i="24"/>
  <c r="AYW7" i="24"/>
  <c r="AYX7" i="24"/>
  <c r="AYY7" i="24"/>
  <c r="AYZ7" i="24"/>
  <c r="AZA7" i="24"/>
  <c r="AZB7" i="24"/>
  <c r="AZC7" i="24"/>
  <c r="AZD7" i="24"/>
  <c r="AZE7" i="24"/>
  <c r="AZF7" i="24"/>
  <c r="AZG7" i="24"/>
  <c r="AZH7" i="24"/>
  <c r="AZI7" i="24"/>
  <c r="AZJ7" i="24"/>
  <c r="AZK7" i="24"/>
  <c r="AZL7" i="24"/>
  <c r="AZM7" i="24"/>
  <c r="AZN7" i="24"/>
  <c r="AZO7" i="24"/>
  <c r="AZP7" i="24"/>
  <c r="AZQ7" i="24"/>
  <c r="AZR7" i="24"/>
  <c r="AZS7" i="24"/>
  <c r="AZT7" i="24"/>
  <c r="AZU7" i="24"/>
  <c r="AZV7" i="24"/>
  <c r="AZW7" i="24"/>
  <c r="AZX7" i="24"/>
  <c r="AZY7" i="24"/>
  <c r="AZZ7" i="24"/>
  <c r="BAA7" i="24"/>
  <c r="BAB7" i="24"/>
  <c r="BAC7" i="24"/>
  <c r="BAD7" i="24"/>
  <c r="BAE7" i="24"/>
  <c r="BAF7" i="24"/>
  <c r="BAG7" i="24"/>
  <c r="BAH7" i="24"/>
  <c r="BAI7" i="24"/>
  <c r="BAJ7" i="24"/>
  <c r="BAK7" i="24"/>
  <c r="BAL7" i="24"/>
  <c r="BAM7" i="24"/>
  <c r="BAN7" i="24"/>
  <c r="BAO7" i="24"/>
  <c r="BAP7" i="24"/>
  <c r="BAQ7" i="24"/>
  <c r="BAR7" i="24"/>
  <c r="BAS7" i="24"/>
  <c r="BAT7" i="24"/>
  <c r="BAU7" i="24"/>
  <c r="BAV7" i="24"/>
  <c r="BAW7" i="24"/>
  <c r="BAX7" i="24"/>
  <c r="BAY7" i="24"/>
  <c r="BAZ7" i="24"/>
  <c r="BBA7" i="24"/>
  <c r="BBB7" i="24"/>
  <c r="BBC7" i="24"/>
  <c r="BBD7" i="24"/>
  <c r="BBE7" i="24"/>
  <c r="BBF7" i="24"/>
  <c r="BBG7" i="24"/>
  <c r="BBH7" i="24"/>
  <c r="BBI7" i="24"/>
  <c r="BBJ7" i="24"/>
  <c r="BBK7" i="24"/>
  <c r="BBL7" i="24"/>
  <c r="BBM7" i="24"/>
  <c r="BBN7" i="24"/>
  <c r="BBO7" i="24"/>
  <c r="BBP7" i="24"/>
  <c r="BBQ7" i="24"/>
  <c r="BBR7" i="24"/>
  <c r="BBS7" i="24"/>
  <c r="BBT7" i="24"/>
  <c r="BBU7" i="24"/>
  <c r="BBV7" i="24"/>
  <c r="BBW7" i="24"/>
  <c r="BBX7" i="24"/>
  <c r="BBY7" i="24"/>
  <c r="BBZ7" i="24"/>
  <c r="BCA7" i="24"/>
  <c r="BCB7" i="24"/>
  <c r="BCC7" i="24"/>
  <c r="BCD7" i="24"/>
  <c r="BCE7" i="24"/>
  <c r="BCF7" i="24"/>
  <c r="BCG7" i="24"/>
  <c r="BCH7" i="24"/>
  <c r="BCI7" i="24"/>
  <c r="BCJ7" i="24"/>
  <c r="BCK7" i="24"/>
  <c r="BCL7" i="24"/>
  <c r="BCM7" i="24"/>
  <c r="BCN7" i="24"/>
  <c r="BCO7" i="24"/>
  <c r="BCP7" i="24"/>
  <c r="BCQ7" i="24"/>
  <c r="BCR7" i="24"/>
  <c r="BCS7" i="24"/>
  <c r="BCT7" i="24"/>
  <c r="BCU7" i="24"/>
  <c r="BCV7" i="24"/>
  <c r="BCW7" i="24"/>
  <c r="BCX7" i="24"/>
  <c r="BCY7" i="24"/>
  <c r="BCZ7" i="24"/>
  <c r="BDA7" i="24"/>
  <c r="BDB7" i="24"/>
  <c r="BDC7" i="24"/>
  <c r="BDD7" i="24"/>
  <c r="BDE7" i="24"/>
  <c r="BDF7" i="24"/>
  <c r="BDG7" i="24"/>
  <c r="BDH7" i="24"/>
  <c r="BDI7" i="24"/>
  <c r="BDJ7" i="24"/>
  <c r="BDK7" i="24"/>
  <c r="BDL7" i="24"/>
  <c r="BDM7" i="24"/>
  <c r="BDN7" i="24"/>
  <c r="BDO7" i="24"/>
  <c r="BDP7" i="24"/>
  <c r="BDQ7" i="24"/>
  <c r="BDR7" i="24"/>
  <c r="BDS7" i="24"/>
  <c r="BDT7" i="24"/>
  <c r="BDU7" i="24"/>
  <c r="BDV7" i="24"/>
  <c r="BDW7" i="24"/>
  <c r="BDX7" i="24"/>
  <c r="BDY7" i="24"/>
  <c r="BDZ7" i="24"/>
  <c r="BEA7" i="24"/>
  <c r="BEB7" i="24"/>
  <c r="BEC7" i="24"/>
  <c r="BED7" i="24"/>
  <c r="BEE7" i="24"/>
  <c r="BEF7" i="24"/>
  <c r="BEG7" i="24"/>
  <c r="BEH7" i="24"/>
  <c r="BEI7" i="24"/>
  <c r="BEJ7" i="24"/>
  <c r="BEK7" i="24"/>
  <c r="BEL7" i="24"/>
  <c r="BEM7" i="24"/>
  <c r="BEN7" i="24"/>
  <c r="BEO7" i="24"/>
  <c r="BEP7" i="24"/>
  <c r="BEQ7" i="24"/>
  <c r="BER7" i="24"/>
  <c r="BES7" i="24"/>
  <c r="BET7" i="24"/>
  <c r="BEU7" i="24"/>
  <c r="BEV7" i="24"/>
  <c r="BEW7" i="24"/>
  <c r="BEX7" i="24"/>
  <c r="BEY7" i="24"/>
  <c r="BEZ7" i="24"/>
  <c r="BFA7" i="24"/>
  <c r="BFB7" i="24"/>
  <c r="BFC7" i="24"/>
  <c r="BFD7" i="24"/>
  <c r="BFE7" i="24"/>
  <c r="BFF7" i="24"/>
  <c r="BFG7" i="24"/>
  <c r="BFH7" i="24"/>
  <c r="BFI7" i="24"/>
  <c r="BFJ7" i="24"/>
  <c r="BFK7" i="24"/>
  <c r="BFL7" i="24"/>
  <c r="BFM7" i="24"/>
  <c r="BFN7" i="24"/>
  <c r="BFO7" i="24"/>
  <c r="BFP7" i="24"/>
  <c r="BFQ7" i="24"/>
  <c r="BFR7" i="24"/>
  <c r="BFS7" i="24"/>
  <c r="BFT7" i="24"/>
  <c r="BFU7" i="24"/>
  <c r="BFV7" i="24"/>
  <c r="BFW7" i="24"/>
  <c r="BFX7" i="24"/>
  <c r="BFY7" i="24"/>
  <c r="BFZ7" i="24"/>
  <c r="BGA7" i="24"/>
  <c r="BGB7" i="24"/>
  <c r="BGC7" i="24"/>
  <c r="BGD7" i="24"/>
  <c r="BGE7" i="24"/>
  <c r="BGF7" i="24"/>
  <c r="BGG7" i="24"/>
  <c r="BGH7" i="24"/>
  <c r="BGI7" i="24"/>
  <c r="BGJ7" i="24"/>
  <c r="BGK7" i="24"/>
  <c r="BGL7" i="24"/>
  <c r="BGM7" i="24"/>
  <c r="BGN7" i="24"/>
  <c r="BGO7" i="24"/>
  <c r="BGP7" i="24"/>
  <c r="BGQ7" i="24"/>
  <c r="BGR7" i="24"/>
  <c r="BGS7" i="24"/>
  <c r="BGT7" i="24"/>
  <c r="BGU7" i="24"/>
  <c r="BGV7" i="24"/>
  <c r="BGW7" i="24"/>
  <c r="BGX7" i="24"/>
  <c r="BGY7" i="24"/>
  <c r="BGZ7" i="24"/>
  <c r="BHA7" i="24"/>
  <c r="BHB7" i="24"/>
  <c r="BHC7" i="24"/>
  <c r="BHD7" i="24"/>
  <c r="BHE7" i="24"/>
  <c r="BHF7" i="24"/>
  <c r="BHG7" i="24"/>
  <c r="BHH7" i="24"/>
  <c r="BHI7" i="24"/>
  <c r="BHJ7" i="24"/>
  <c r="BHK7" i="24"/>
  <c r="BHL7" i="24"/>
  <c r="BHM7" i="24"/>
  <c r="BHN7" i="24"/>
  <c r="BHO7" i="24"/>
  <c r="BHP7" i="24"/>
  <c r="BHQ7" i="24"/>
  <c r="BHR7" i="24"/>
  <c r="BHS7" i="24"/>
  <c r="BHT7" i="24"/>
  <c r="BHU7" i="24"/>
  <c r="BHV7" i="24"/>
  <c r="BHW7" i="24"/>
  <c r="BHX7" i="24"/>
  <c r="BHY7" i="24"/>
  <c r="BHZ7" i="24"/>
  <c r="BIA7" i="24"/>
  <c r="BIB7" i="24"/>
  <c r="BIC7" i="24"/>
  <c r="BID7" i="24"/>
  <c r="BIE7" i="24"/>
  <c r="BIF7" i="24"/>
  <c r="BIG7" i="24"/>
  <c r="BIH7" i="24"/>
  <c r="BII7" i="24"/>
  <c r="BIJ7" i="24"/>
  <c r="BIK7" i="24"/>
  <c r="BIL7" i="24"/>
  <c r="BIM7" i="24"/>
  <c r="BIN7" i="24"/>
  <c r="BIO7" i="24"/>
  <c r="BIP7" i="24"/>
  <c r="BIQ7" i="24"/>
  <c r="BIR7" i="24"/>
  <c r="BIS7" i="24"/>
  <c r="BIT7" i="24"/>
  <c r="BIU7" i="24"/>
  <c r="BIV7" i="24"/>
  <c r="BIW7" i="24"/>
  <c r="BIX7" i="24"/>
  <c r="BIY7" i="24"/>
  <c r="BIZ7" i="24"/>
  <c r="BJA7" i="24"/>
  <c r="BJB7" i="24"/>
  <c r="BJC7" i="24"/>
  <c r="BJD7" i="24"/>
  <c r="BJE7" i="24"/>
  <c r="BJF7" i="24"/>
  <c r="BJG7" i="24"/>
  <c r="BJH7" i="24"/>
  <c r="BJI7" i="24"/>
  <c r="BJJ7" i="24"/>
  <c r="BJK7" i="24"/>
  <c r="BJL7" i="24"/>
  <c r="BJM7" i="24"/>
  <c r="BJN7" i="24"/>
  <c r="BJO7" i="24"/>
  <c r="BJP7" i="24"/>
  <c r="BJQ7" i="24"/>
  <c r="BJR7" i="24"/>
  <c r="BJS7" i="24"/>
  <c r="BJT7" i="24"/>
  <c r="BJU7" i="24"/>
  <c r="BJV7" i="24"/>
  <c r="BJW7" i="24"/>
  <c r="BJX7" i="24"/>
  <c r="BJY7" i="24"/>
  <c r="BJZ7" i="24"/>
  <c r="BKA7" i="24"/>
  <c r="BKB7" i="24"/>
  <c r="BKC7" i="24"/>
  <c r="BKD7" i="24"/>
  <c r="BKE7" i="24"/>
  <c r="BKF7" i="24"/>
  <c r="BKG7" i="24"/>
  <c r="BKH7" i="24"/>
  <c r="BKI7" i="24"/>
  <c r="BKJ7" i="24"/>
  <c r="BKK7" i="24"/>
  <c r="BKL7" i="24"/>
  <c r="BKM7" i="24"/>
  <c r="BKN7" i="24"/>
  <c r="BKO7" i="24"/>
  <c r="BKP7" i="24"/>
  <c r="BKQ7" i="24"/>
  <c r="BKR7" i="24"/>
  <c r="BKS7" i="24"/>
  <c r="BKT7" i="24"/>
  <c r="BKU7" i="24"/>
  <c r="BKV7" i="24"/>
  <c r="BKW7" i="24"/>
  <c r="BKX7" i="24"/>
  <c r="BKY7" i="24"/>
  <c r="BKZ7" i="24"/>
  <c r="BLA7" i="24"/>
  <c r="BLB7" i="24"/>
  <c r="BLC7" i="24"/>
  <c r="BLD7" i="24"/>
  <c r="BLE7" i="24"/>
  <c r="BLF7" i="24"/>
  <c r="BLG7" i="24"/>
  <c r="BLH7" i="24"/>
  <c r="BLI7" i="24"/>
  <c r="BLJ7" i="24"/>
  <c r="BLK7" i="24"/>
  <c r="BLL7" i="24"/>
  <c r="BLM7" i="24"/>
  <c r="BLN7" i="24"/>
  <c r="BLO7" i="24"/>
  <c r="BLP7" i="24"/>
  <c r="BLQ7" i="24"/>
  <c r="BLR7" i="24"/>
  <c r="BLS7" i="24"/>
  <c r="BLT7" i="24"/>
  <c r="BLU7" i="24"/>
  <c r="BLV7" i="24"/>
  <c r="BLW7" i="24"/>
  <c r="BLX7" i="24"/>
  <c r="BLY7" i="24"/>
  <c r="BLZ7" i="24"/>
  <c r="BMA7" i="24"/>
  <c r="BMB7" i="24"/>
  <c r="BMC7" i="24"/>
  <c r="BMD7" i="24"/>
  <c r="BME7" i="24"/>
  <c r="BMF7" i="24"/>
  <c r="BMG7" i="24"/>
  <c r="BMH7" i="24"/>
  <c r="BMI7" i="24"/>
  <c r="BMJ7" i="24"/>
  <c r="BMK7" i="24"/>
  <c r="BML7" i="24"/>
  <c r="BMM7" i="24"/>
  <c r="BMN7" i="24"/>
  <c r="BMO7" i="24"/>
  <c r="BMP7" i="24"/>
  <c r="BMQ7" i="24"/>
  <c r="BMR7" i="24"/>
  <c r="BMS7" i="24"/>
  <c r="BMT7" i="24"/>
  <c r="BMU7" i="24"/>
  <c r="BMV7" i="24"/>
  <c r="BMW7" i="24"/>
  <c r="BMX7" i="24"/>
  <c r="BMY7" i="24"/>
  <c r="BMZ7" i="24"/>
  <c r="BNA7" i="24"/>
  <c r="BNB7" i="24"/>
  <c r="BNC7" i="24"/>
  <c r="BND7" i="24"/>
  <c r="BNE7" i="24"/>
  <c r="BNF7" i="24"/>
  <c r="BNG7" i="24"/>
  <c r="BNH7" i="24"/>
  <c r="BNI7" i="24"/>
  <c r="BNJ7" i="24"/>
  <c r="BNK7" i="24"/>
  <c r="BNL7" i="24"/>
  <c r="BNM7" i="24"/>
  <c r="BNN7" i="24"/>
  <c r="BNO7" i="24"/>
  <c r="BNP7" i="24"/>
  <c r="BNQ7" i="24"/>
  <c r="BNR7" i="24"/>
  <c r="BNS7" i="24"/>
  <c r="BNT7" i="24"/>
  <c r="BNU7" i="24"/>
  <c r="BNV7" i="24"/>
  <c r="BNW7" i="24"/>
  <c r="BNX7" i="24"/>
  <c r="BNY7" i="24"/>
  <c r="BNZ7" i="24"/>
  <c r="BOA7" i="24"/>
  <c r="BOB7" i="24"/>
  <c r="BOC7" i="24"/>
  <c r="BOD7" i="24"/>
  <c r="BOE7" i="24"/>
  <c r="BOF7" i="24"/>
  <c r="BOG7" i="24"/>
  <c r="BOH7" i="24"/>
  <c r="BOI7" i="24"/>
  <c r="BOJ7" i="24"/>
  <c r="BOK7" i="24"/>
  <c r="BOL7" i="24"/>
  <c r="BOM7" i="24"/>
  <c r="BON7" i="24"/>
  <c r="BOO7" i="24"/>
  <c r="BOP7" i="24"/>
  <c r="BOQ7" i="24"/>
  <c r="BOR7" i="24"/>
  <c r="BOS7" i="24"/>
  <c r="BOT7" i="24"/>
  <c r="BOU7" i="24"/>
  <c r="BOV7" i="24"/>
  <c r="BOW7" i="24"/>
  <c r="BOX7" i="24"/>
  <c r="BOY7" i="24"/>
  <c r="BOZ7" i="24"/>
  <c r="BPA7" i="24"/>
  <c r="BPB7" i="24"/>
  <c r="BPC7" i="24"/>
  <c r="BPD7" i="24"/>
  <c r="BPE7" i="24"/>
  <c r="BPF7" i="24"/>
  <c r="BPG7" i="24"/>
  <c r="BPH7" i="24"/>
  <c r="BPI7" i="24"/>
  <c r="BPJ7" i="24"/>
  <c r="BPK7" i="24"/>
  <c r="BPL7" i="24"/>
  <c r="BPM7" i="24"/>
  <c r="BPN7" i="24"/>
  <c r="BPO7" i="24"/>
  <c r="BPP7" i="24"/>
  <c r="BPQ7" i="24"/>
  <c r="BPR7" i="24"/>
  <c r="BPS7" i="24"/>
  <c r="BPT7" i="24"/>
  <c r="BPU7" i="24"/>
  <c r="BPV7" i="24"/>
  <c r="BPW7" i="24"/>
  <c r="BPX7" i="24"/>
  <c r="BPY7" i="24"/>
  <c r="BPZ7" i="24"/>
  <c r="BQA7" i="24"/>
  <c r="BQB7" i="24"/>
  <c r="BQC7" i="24"/>
  <c r="BQD7" i="24"/>
  <c r="BQE7" i="24"/>
  <c r="BQF7" i="24"/>
  <c r="BQG7" i="24"/>
  <c r="BQH7" i="24"/>
  <c r="BQI7" i="24"/>
  <c r="BQJ7" i="24"/>
  <c r="BQK7" i="24"/>
  <c r="BQL7" i="24"/>
  <c r="BQM7" i="24"/>
  <c r="BQN7" i="24"/>
  <c r="BQO7" i="24"/>
  <c r="BQP7" i="24"/>
  <c r="BQQ7" i="24"/>
  <c r="BQR7" i="24"/>
  <c r="BQS7" i="24"/>
  <c r="BQT7" i="24"/>
  <c r="BQU7" i="24"/>
  <c r="BQV7" i="24"/>
  <c r="BQW7" i="24"/>
  <c r="BQX7" i="24"/>
  <c r="BQY7" i="24"/>
  <c r="BQZ7" i="24"/>
  <c r="BRA7" i="24"/>
  <c r="BRB7" i="24"/>
  <c r="BRC7" i="24"/>
  <c r="BRD7" i="24"/>
  <c r="BRE7" i="24"/>
  <c r="BRF7" i="24"/>
  <c r="BRG7" i="24"/>
  <c r="BRH7" i="24"/>
  <c r="BRI7" i="24"/>
  <c r="BRJ7" i="24"/>
  <c r="BRK7" i="24"/>
  <c r="BRL7" i="24"/>
  <c r="BRM7" i="24"/>
  <c r="BRN7" i="24"/>
  <c r="BRO7" i="24"/>
  <c r="BRP7" i="24"/>
  <c r="BRQ7" i="24"/>
  <c r="BRR7" i="24"/>
  <c r="BRS7" i="24"/>
  <c r="BRT7" i="24"/>
  <c r="BRU7" i="24"/>
  <c r="BRV7" i="24"/>
  <c r="BRW7" i="24"/>
  <c r="BRX7" i="24"/>
  <c r="BRY7" i="24"/>
  <c r="BRZ7" i="24"/>
  <c r="BSA7" i="24"/>
  <c r="BSB7" i="24"/>
  <c r="BSC7" i="24"/>
  <c r="BSD7" i="24"/>
  <c r="BSE7" i="24"/>
  <c r="BSF7" i="24"/>
  <c r="BSG7" i="24"/>
  <c r="BSH7" i="24"/>
  <c r="BSI7" i="24"/>
  <c r="BSJ7" i="24"/>
  <c r="BSK7" i="24"/>
  <c r="BSL7" i="24"/>
  <c r="BSM7" i="24"/>
  <c r="BSN7" i="24"/>
  <c r="BSO7" i="24"/>
  <c r="BSP7" i="24"/>
  <c r="BSQ7" i="24"/>
  <c r="BSR7" i="24"/>
  <c r="BSS7" i="24"/>
  <c r="BST7" i="24"/>
  <c r="BSU7" i="24"/>
  <c r="BSV7" i="24"/>
  <c r="BSW7" i="24"/>
  <c r="BSX7" i="24"/>
  <c r="BSY7" i="24"/>
  <c r="BSZ7" i="24"/>
  <c r="BTA7" i="24"/>
  <c r="BTB7" i="24"/>
  <c r="BTC7" i="24"/>
  <c r="BTD7" i="24"/>
  <c r="BTE7" i="24"/>
  <c r="BTF7" i="24"/>
  <c r="BTG7" i="24"/>
  <c r="BTH7" i="24"/>
  <c r="BTI7" i="24"/>
  <c r="BTJ7" i="24"/>
  <c r="BTK7" i="24"/>
  <c r="BTL7" i="24"/>
  <c r="BTM7" i="24"/>
  <c r="BTN7" i="24"/>
  <c r="BTO7" i="24"/>
  <c r="BTP7" i="24"/>
  <c r="BTQ7" i="24"/>
  <c r="BTR7" i="24"/>
  <c r="BTS7" i="24"/>
  <c r="BTT7" i="24"/>
  <c r="BTU7" i="24"/>
  <c r="BTV7" i="24"/>
  <c r="BTW7" i="24"/>
  <c r="BTX7" i="24"/>
  <c r="BTY7" i="24"/>
  <c r="BTZ7" i="24"/>
  <c r="BUA7" i="24"/>
  <c r="BUB7" i="24"/>
  <c r="BUC7" i="24"/>
  <c r="BUD7" i="24"/>
  <c r="BUE7" i="24"/>
  <c r="BUF7" i="24"/>
  <c r="BUG7" i="24"/>
  <c r="BUH7" i="24"/>
  <c r="BUI7" i="24"/>
  <c r="BUJ7" i="24"/>
  <c r="BUK7" i="24"/>
  <c r="BUL7" i="24"/>
  <c r="BUM7" i="24"/>
  <c r="BUN7" i="24"/>
  <c r="BUO7" i="24"/>
  <c r="BUP7" i="24"/>
  <c r="BUQ7" i="24"/>
  <c r="BUR7" i="24"/>
  <c r="BUS7" i="24"/>
  <c r="BUT7" i="24"/>
  <c r="BUU7" i="24"/>
  <c r="BUV7" i="24"/>
  <c r="BUW7" i="24"/>
  <c r="BUX7" i="24"/>
  <c r="BUY7" i="24"/>
  <c r="BUZ7" i="24"/>
  <c r="BVA7" i="24"/>
  <c r="BVB7" i="24"/>
  <c r="BVC7" i="24"/>
  <c r="BVD7" i="24"/>
  <c r="BVE7" i="24"/>
  <c r="BVF7" i="24"/>
  <c r="BVG7" i="24"/>
  <c r="BVH7" i="24"/>
  <c r="BVI7" i="24"/>
  <c r="BVJ7" i="24"/>
  <c r="BVK7" i="24"/>
  <c r="BVL7" i="24"/>
  <c r="BVM7" i="24"/>
  <c r="BVN7" i="24"/>
  <c r="BVO7" i="24"/>
  <c r="BVP7" i="24"/>
  <c r="BVQ7" i="24"/>
  <c r="BVR7" i="24"/>
  <c r="BVS7" i="24"/>
  <c r="BVT7" i="24"/>
  <c r="BVU7" i="24"/>
  <c r="BVV7" i="24"/>
  <c r="BVW7" i="24"/>
  <c r="BVX7" i="24"/>
  <c r="BVY7" i="24"/>
  <c r="BVZ7" i="24"/>
  <c r="BWA7" i="24"/>
  <c r="BWB7" i="24"/>
  <c r="BWC7" i="24"/>
  <c r="BWD7" i="24"/>
  <c r="BWE7" i="24"/>
  <c r="BWF7" i="24"/>
  <c r="BWG7" i="24"/>
  <c r="BWH7" i="24"/>
  <c r="BWI7" i="24"/>
  <c r="BWJ7" i="24"/>
  <c r="BWK7" i="24"/>
  <c r="BWL7" i="24"/>
  <c r="BWM7" i="24"/>
  <c r="BWN7" i="24"/>
  <c r="BWO7" i="24"/>
  <c r="BWP7" i="24"/>
  <c r="BWQ7" i="24"/>
  <c r="BWR7" i="24"/>
  <c r="BWS7" i="24"/>
  <c r="BWT7" i="24"/>
  <c r="BWU7" i="24"/>
  <c r="BWV7" i="24"/>
  <c r="BWW7" i="24"/>
  <c r="BWX7" i="24"/>
  <c r="BWY7" i="24"/>
  <c r="BWZ7" i="24"/>
  <c r="BXA7" i="24"/>
  <c r="BXB7" i="24"/>
  <c r="BXC7" i="24"/>
  <c r="BXD7" i="24"/>
  <c r="BXE7" i="24"/>
  <c r="BXF7" i="24"/>
  <c r="BXG7" i="24"/>
  <c r="BXH7" i="24"/>
  <c r="BXI7" i="24"/>
  <c r="BXJ7" i="24"/>
  <c r="BXK7" i="24"/>
  <c r="BXL7" i="24"/>
  <c r="BXM7" i="24"/>
  <c r="BXN7" i="24"/>
  <c r="BXO7" i="24"/>
  <c r="BXP7" i="24"/>
  <c r="BXQ7" i="24"/>
  <c r="BXR7" i="24"/>
  <c r="BXS7" i="24"/>
  <c r="BXT7" i="24"/>
  <c r="BXU7" i="24"/>
  <c r="BXV7" i="24"/>
  <c r="BXW7" i="24"/>
  <c r="BXX7" i="24"/>
  <c r="BXY7" i="24"/>
  <c r="BXZ7" i="24"/>
  <c r="BYA7" i="24"/>
  <c r="BYB7" i="24"/>
  <c r="BYC7" i="24"/>
  <c r="BYD7" i="24"/>
  <c r="BYE7" i="24"/>
  <c r="BYF7" i="24"/>
  <c r="BYG7" i="24"/>
  <c r="BYH7" i="24"/>
  <c r="BYI7" i="24"/>
  <c r="BYJ7" i="24"/>
  <c r="BYK7" i="24"/>
  <c r="BYL7" i="24"/>
  <c r="BYM7" i="24"/>
  <c r="BYN7" i="24"/>
  <c r="BYO7" i="24"/>
  <c r="BYP7" i="24"/>
  <c r="BYQ7" i="24"/>
  <c r="BYR7" i="24"/>
  <c r="BYS7" i="24"/>
  <c r="BYT7" i="24"/>
  <c r="BYU7" i="24"/>
  <c r="BYV7" i="24"/>
  <c r="BYW7" i="24"/>
  <c r="BYX7" i="24"/>
  <c r="BYY7" i="24"/>
  <c r="BYZ7" i="24"/>
  <c r="BZA7" i="24"/>
  <c r="BZB7" i="24"/>
  <c r="BZC7" i="24"/>
  <c r="BZD7" i="24"/>
  <c r="BZE7" i="24"/>
  <c r="BZF7" i="24"/>
  <c r="BZG7" i="24"/>
  <c r="BZH7" i="24"/>
  <c r="BZI7" i="24"/>
  <c r="BZJ7" i="24"/>
  <c r="BZK7" i="24"/>
  <c r="BZL7" i="24"/>
  <c r="BZM7" i="24"/>
  <c r="BZN7" i="24"/>
  <c r="BZO7" i="24"/>
  <c r="BZP7" i="24"/>
  <c r="BZQ7" i="24"/>
  <c r="BZR7" i="24"/>
  <c r="BZS7" i="24"/>
  <c r="BZT7" i="24"/>
  <c r="BZU7" i="24"/>
  <c r="BZV7" i="24"/>
  <c r="BZW7" i="24"/>
  <c r="BZX7" i="24"/>
  <c r="BZY7" i="24"/>
  <c r="BZZ7" i="24"/>
  <c r="CAA7" i="24"/>
  <c r="CAB7" i="24"/>
  <c r="CAC7" i="24"/>
  <c r="CAD7" i="24"/>
  <c r="CAE7" i="24"/>
  <c r="CAF7" i="24"/>
  <c r="CAG7" i="24"/>
  <c r="CAH7" i="24"/>
  <c r="CAI7" i="24"/>
  <c r="CAJ7" i="24"/>
  <c r="CAK7" i="24"/>
  <c r="CAL7" i="24"/>
  <c r="CAM7" i="24"/>
  <c r="CAN7" i="24"/>
  <c r="CAO7" i="24"/>
  <c r="CAP7" i="24"/>
  <c r="CAQ7" i="24"/>
  <c r="CAR7" i="24"/>
  <c r="CAS7" i="24"/>
  <c r="CAT7" i="24"/>
  <c r="CAU7" i="24"/>
  <c r="CAV7" i="24"/>
  <c r="CAW7" i="24"/>
  <c r="CAX7" i="24"/>
  <c r="CAY7" i="24"/>
  <c r="CAZ7" i="24"/>
  <c r="CBA7" i="24"/>
  <c r="CBB7" i="24"/>
  <c r="CBC7" i="24"/>
  <c r="CBD7" i="24"/>
  <c r="CBE7" i="24"/>
  <c r="CBF7" i="24"/>
  <c r="CBG7" i="24"/>
  <c r="CBH7" i="24"/>
  <c r="CBI7" i="24"/>
  <c r="CBJ7" i="24"/>
  <c r="CBK7" i="24"/>
  <c r="CBL7" i="24"/>
  <c r="CBM7" i="24"/>
  <c r="CBN7" i="24"/>
  <c r="CBO7" i="24"/>
  <c r="CBP7" i="24"/>
  <c r="CBQ7" i="24"/>
  <c r="CBR7" i="24"/>
  <c r="CBS7" i="24"/>
  <c r="CBT7" i="24"/>
  <c r="CBU7" i="24"/>
  <c r="CBV7" i="24"/>
  <c r="CBW7" i="24"/>
  <c r="CBX7" i="24"/>
  <c r="CBY7" i="24"/>
  <c r="CBZ7" i="24"/>
  <c r="CCA7" i="24"/>
  <c r="CCB7" i="24"/>
  <c r="CCC7" i="24"/>
  <c r="CCD7" i="24"/>
  <c r="CCE7" i="24"/>
  <c r="CCF7" i="24"/>
  <c r="CCG7" i="24"/>
  <c r="CCH7" i="24"/>
  <c r="CCI7" i="24"/>
  <c r="CCJ7" i="24"/>
  <c r="CCK7" i="24"/>
  <c r="CCL7" i="24"/>
  <c r="CCM7" i="24"/>
  <c r="CCN7" i="24"/>
  <c r="CCO7" i="24"/>
  <c r="CCP7" i="24"/>
  <c r="CCQ7" i="24"/>
  <c r="CCR7" i="24"/>
  <c r="CCS7" i="24"/>
  <c r="CCT7" i="24"/>
  <c r="CCU7" i="24"/>
  <c r="CCV7" i="24"/>
  <c r="CCW7" i="24"/>
  <c r="CCX7" i="24"/>
  <c r="CCY7" i="24"/>
  <c r="CCZ7" i="24"/>
  <c r="CDA7" i="24"/>
  <c r="CDB7" i="24"/>
  <c r="CDC7" i="24"/>
  <c r="CDD7" i="24"/>
  <c r="CDE7" i="24"/>
  <c r="CDF7" i="24"/>
  <c r="CDG7" i="24"/>
  <c r="CDH7" i="24"/>
  <c r="CDI7" i="24"/>
  <c r="CDJ7" i="24"/>
  <c r="CDK7" i="24"/>
  <c r="CDL7" i="24"/>
  <c r="CDM7" i="24"/>
  <c r="CDN7" i="24"/>
  <c r="CDO7" i="24"/>
  <c r="CDP7" i="24"/>
  <c r="CDQ7" i="24"/>
  <c r="CDR7" i="24"/>
  <c r="CDS7" i="24"/>
  <c r="CDT7" i="24"/>
  <c r="CDU7" i="24"/>
  <c r="CDV7" i="24"/>
  <c r="CDW7" i="24"/>
  <c r="CDX7" i="24"/>
  <c r="CDY7" i="24"/>
  <c r="CDZ7" i="24"/>
  <c r="CEA7" i="24"/>
  <c r="CEB7" i="24"/>
  <c r="CEC7" i="24"/>
  <c r="CED7" i="24"/>
  <c r="CEE7" i="24"/>
  <c r="CEF7" i="24"/>
  <c r="CEG7" i="24"/>
  <c r="CEH7" i="24"/>
  <c r="CEI7" i="24"/>
  <c r="CEJ7" i="24"/>
  <c r="CEK7" i="24"/>
  <c r="CEL7" i="24"/>
  <c r="CEM7" i="24"/>
  <c r="CEN7" i="24"/>
  <c r="CEO7" i="24"/>
  <c r="CEP7" i="24"/>
  <c r="CEQ7" i="24"/>
  <c r="CER7" i="24"/>
  <c r="CES7" i="24"/>
  <c r="CET7" i="24"/>
  <c r="CEU7" i="24"/>
  <c r="CEV7" i="24"/>
  <c r="CEW7" i="24"/>
  <c r="CEX7" i="24"/>
  <c r="CEY7" i="24"/>
  <c r="CEZ7" i="24"/>
  <c r="CFA7" i="24"/>
  <c r="CFB7" i="24"/>
  <c r="CFC7" i="24"/>
  <c r="CFD7" i="24"/>
  <c r="CFE7" i="24"/>
  <c r="CFF7" i="24"/>
  <c r="CFG7" i="24"/>
  <c r="CFH7" i="24"/>
  <c r="CFI7" i="24"/>
  <c r="CFJ7" i="24"/>
  <c r="CFK7" i="24"/>
  <c r="CFL7" i="24"/>
  <c r="CFM7" i="24"/>
  <c r="CFN7" i="24"/>
  <c r="CFO7" i="24"/>
  <c r="CFP7" i="24"/>
  <c r="CFQ7" i="24"/>
  <c r="CFR7" i="24"/>
  <c r="CFS7" i="24"/>
  <c r="CFT7" i="24"/>
  <c r="CFU7" i="24"/>
  <c r="CFV7" i="24"/>
  <c r="CFW7" i="24"/>
  <c r="CFX7" i="24"/>
  <c r="CFY7" i="24"/>
  <c r="CFZ7" i="24"/>
  <c r="CGA7" i="24"/>
  <c r="CGB7" i="24"/>
  <c r="CGC7" i="24"/>
  <c r="CGD7" i="24"/>
  <c r="CGE7" i="24"/>
  <c r="CGF7" i="24"/>
  <c r="CGG7" i="24"/>
  <c r="CGH7" i="24"/>
  <c r="CGI7" i="24"/>
  <c r="CGJ7" i="24"/>
  <c r="CGK7" i="24"/>
  <c r="CGL7" i="24"/>
  <c r="CGM7" i="24"/>
  <c r="CGN7" i="24"/>
  <c r="CGO7" i="24"/>
  <c r="CGP7" i="24"/>
  <c r="CGQ7" i="24"/>
  <c r="CGR7" i="24"/>
  <c r="CGS7" i="24"/>
  <c r="CGT7" i="24"/>
  <c r="CGU7" i="24"/>
  <c r="CGV7" i="24"/>
  <c r="CGW7" i="24"/>
  <c r="CGX7" i="24"/>
  <c r="CGY7" i="24"/>
  <c r="CGZ7" i="24"/>
  <c r="CHA7" i="24"/>
  <c r="CHB7" i="24"/>
  <c r="CHC7" i="24"/>
  <c r="CHD7" i="24"/>
  <c r="CHE7" i="24"/>
  <c r="CHF7" i="24"/>
  <c r="CHG7" i="24"/>
  <c r="CHH7" i="24"/>
  <c r="CHI7" i="24"/>
  <c r="CHJ7" i="24"/>
  <c r="CHK7" i="24"/>
  <c r="CHL7" i="24"/>
  <c r="CHM7" i="24"/>
  <c r="CHN7" i="24"/>
  <c r="CHO7" i="24"/>
  <c r="CHP7" i="24"/>
  <c r="CHQ7" i="24"/>
  <c r="CHR7" i="24"/>
  <c r="CHS7" i="24"/>
  <c r="CHT7" i="24"/>
  <c r="CHU7" i="24"/>
  <c r="CHV7" i="24"/>
  <c r="CHW7" i="24"/>
  <c r="CHX7" i="24"/>
  <c r="CHY7" i="24"/>
  <c r="CHZ7" i="24"/>
  <c r="CIA7" i="24"/>
  <c r="CIB7" i="24"/>
  <c r="CIC7" i="24"/>
  <c r="CID7" i="24"/>
  <c r="CIE7" i="24"/>
  <c r="CIF7" i="24"/>
  <c r="CIG7" i="24"/>
  <c r="CIH7" i="24"/>
  <c r="CII7" i="24"/>
  <c r="CIJ7" i="24"/>
  <c r="CIK7" i="24"/>
  <c r="CIL7" i="24"/>
  <c r="CIM7" i="24"/>
  <c r="CIN7" i="24"/>
  <c r="CIO7" i="24"/>
  <c r="CIP7" i="24"/>
  <c r="CIQ7" i="24"/>
  <c r="CIR7" i="24"/>
  <c r="CIS7" i="24"/>
  <c r="CIT7" i="24"/>
  <c r="CIU7" i="24"/>
  <c r="CIV7" i="24"/>
  <c r="CIW7" i="24"/>
  <c r="CIX7" i="24"/>
  <c r="CIY7" i="24"/>
  <c r="CIZ7" i="24"/>
  <c r="CJA7" i="24"/>
  <c r="CJB7" i="24"/>
  <c r="CJC7" i="24"/>
  <c r="CJD7" i="24"/>
  <c r="CJE7" i="24"/>
  <c r="CJF7" i="24"/>
  <c r="CJG7" i="24"/>
  <c r="CJH7" i="24"/>
  <c r="CJI7" i="24"/>
  <c r="CJJ7" i="24"/>
  <c r="CJK7" i="24"/>
  <c r="CJL7" i="24"/>
  <c r="CJM7" i="24"/>
  <c r="CJN7" i="24"/>
  <c r="CJO7" i="24"/>
  <c r="CJP7" i="24"/>
  <c r="CJQ7" i="24"/>
  <c r="CJR7" i="24"/>
  <c r="CJS7" i="24"/>
  <c r="CJT7" i="24"/>
  <c r="CJU7" i="24"/>
  <c r="CJV7" i="24"/>
  <c r="CJW7" i="24"/>
  <c r="CJX7" i="24"/>
  <c r="CJY7" i="24"/>
  <c r="CJZ7" i="24"/>
  <c r="CKA7" i="24"/>
  <c r="CKB7" i="24"/>
  <c r="CKC7" i="24"/>
  <c r="CKD7" i="24"/>
  <c r="CKE7" i="24"/>
  <c r="CKF7" i="24"/>
  <c r="CKG7" i="24"/>
  <c r="CKH7" i="24"/>
  <c r="CKI7" i="24"/>
  <c r="CKJ7" i="24"/>
  <c r="CKK7" i="24"/>
  <c r="CKL7" i="24"/>
  <c r="CKM7" i="24"/>
  <c r="CKN7" i="24"/>
  <c r="CKO7" i="24"/>
  <c r="CKP7" i="24"/>
  <c r="CKQ7" i="24"/>
  <c r="CKR7" i="24"/>
  <c r="CKS7" i="24"/>
  <c r="CKT7" i="24"/>
  <c r="CKU7" i="24"/>
  <c r="CKV7" i="24"/>
  <c r="CKW7" i="24"/>
  <c r="CKX7" i="24"/>
  <c r="CKY7" i="24"/>
  <c r="CKZ7" i="24"/>
  <c r="CLA7" i="24"/>
  <c r="CLB7" i="24"/>
  <c r="CLC7" i="24"/>
  <c r="CLD7" i="24"/>
  <c r="CLE7" i="24"/>
  <c r="CLF7" i="24"/>
  <c r="CLG7" i="24"/>
  <c r="CLH7" i="24"/>
  <c r="CLI7" i="24"/>
  <c r="CLJ7" i="24"/>
  <c r="CLK7" i="24"/>
  <c r="CLL7" i="24"/>
  <c r="CLM7" i="24"/>
  <c r="CLN7" i="24"/>
  <c r="CLO7" i="24"/>
  <c r="CLP7" i="24"/>
  <c r="CLQ7" i="24"/>
  <c r="CLR7" i="24"/>
  <c r="CLS7" i="24"/>
  <c r="CLT7" i="24"/>
  <c r="CLU7" i="24"/>
  <c r="CLV7" i="24"/>
  <c r="CLW7" i="24"/>
  <c r="CLX7" i="24"/>
  <c r="CLY7" i="24"/>
  <c r="CLZ7" i="24"/>
  <c r="CMA7" i="24"/>
  <c r="CMB7" i="24"/>
  <c r="CMC7" i="24"/>
  <c r="CMD7" i="24"/>
  <c r="CME7" i="24"/>
  <c r="CMF7" i="24"/>
  <c r="CMG7" i="24"/>
  <c r="CMH7" i="24"/>
  <c r="CMI7" i="24"/>
  <c r="CMJ7" i="24"/>
  <c r="CMK7" i="24"/>
  <c r="CML7" i="24"/>
  <c r="CMM7" i="24"/>
  <c r="CMN7" i="24"/>
  <c r="CMO7" i="24"/>
  <c r="CMP7" i="24"/>
  <c r="CMQ7" i="24"/>
  <c r="CMR7" i="24"/>
  <c r="CMS7" i="24"/>
  <c r="CMT7" i="24"/>
  <c r="CMU7" i="24"/>
  <c r="CMV7" i="24"/>
  <c r="CMW7" i="24"/>
  <c r="CMX7" i="24"/>
  <c r="CMY7" i="24"/>
  <c r="CMZ7" i="24"/>
  <c r="CNA7" i="24"/>
  <c r="CNB7" i="24"/>
  <c r="CNC7" i="24"/>
  <c r="CND7" i="24"/>
  <c r="CNE7" i="24"/>
  <c r="CNF7" i="24"/>
  <c r="CNG7" i="24"/>
  <c r="CNH7" i="24"/>
  <c r="CNI7" i="24"/>
  <c r="CNJ7" i="24"/>
  <c r="CNK7" i="24"/>
  <c r="CNL7" i="24"/>
  <c r="CNM7" i="24"/>
  <c r="CNN7" i="24"/>
  <c r="CNO7" i="24"/>
  <c r="CNP7" i="24"/>
  <c r="CNQ7" i="24"/>
  <c r="CNR7" i="24"/>
  <c r="CNS7" i="24"/>
  <c r="CNT7" i="24"/>
  <c r="CNU7" i="24"/>
  <c r="CNV7" i="24"/>
  <c r="CNW7" i="24"/>
  <c r="CNX7" i="24"/>
  <c r="CNY7" i="24"/>
  <c r="CNZ7" i="24"/>
  <c r="COA7" i="24"/>
  <c r="COB7" i="24"/>
  <c r="COC7" i="24"/>
  <c r="COD7" i="24"/>
  <c r="COE7" i="24"/>
  <c r="COF7" i="24"/>
  <c r="COG7" i="24"/>
  <c r="COH7" i="24"/>
  <c r="COI7" i="24"/>
  <c r="COJ7" i="24"/>
  <c r="COK7" i="24"/>
  <c r="COL7" i="24"/>
  <c r="COM7" i="24"/>
  <c r="CON7" i="24"/>
  <c r="COO7" i="24"/>
  <c r="COP7" i="24"/>
  <c r="COQ7" i="24"/>
  <c r="COR7" i="24"/>
  <c r="COS7" i="24"/>
  <c r="COT7" i="24"/>
  <c r="COU7" i="24"/>
  <c r="COV7" i="24"/>
  <c r="COW7" i="24"/>
  <c r="COX7" i="24"/>
  <c r="COY7" i="24"/>
  <c r="COZ7" i="24"/>
  <c r="CPA7" i="24"/>
  <c r="CPB7" i="24"/>
  <c r="CPC7" i="24"/>
  <c r="CPD7" i="24"/>
  <c r="CPE7" i="24"/>
  <c r="CPF7" i="24"/>
  <c r="CPG7" i="24"/>
  <c r="CPH7" i="24"/>
  <c r="CPI7" i="24"/>
  <c r="CPJ7" i="24"/>
  <c r="CPK7" i="24"/>
  <c r="CPL7" i="24"/>
  <c r="CPM7" i="24"/>
  <c r="CPN7" i="24"/>
  <c r="CPO7" i="24"/>
  <c r="CPP7" i="24"/>
  <c r="CPQ7" i="24"/>
  <c r="CPR7" i="24"/>
  <c r="CPS7" i="24"/>
  <c r="CPT7" i="24"/>
  <c r="CPU7" i="24"/>
  <c r="CPV7" i="24"/>
  <c r="CPW7" i="24"/>
  <c r="CPX7" i="24"/>
  <c r="CPY7" i="24"/>
  <c r="CPZ7" i="24"/>
  <c r="CQA7" i="24"/>
  <c r="CQB7" i="24"/>
  <c r="CQC7" i="24"/>
  <c r="CQD7" i="24"/>
  <c r="CQE7" i="24"/>
  <c r="CQF7" i="24"/>
  <c r="CQG7" i="24"/>
  <c r="CQH7" i="24"/>
  <c r="CQI7" i="24"/>
  <c r="CQJ7" i="24"/>
  <c r="CQK7" i="24"/>
  <c r="CQL7" i="24"/>
  <c r="CQM7" i="24"/>
  <c r="CQN7" i="24"/>
  <c r="CQO7" i="24"/>
  <c r="CQP7" i="24"/>
  <c r="CQQ7" i="24"/>
  <c r="CQR7" i="24"/>
  <c r="CQS7" i="24"/>
  <c r="CQT7" i="24"/>
  <c r="CQU7" i="24"/>
  <c r="CQV7" i="24"/>
  <c r="CQW7" i="24"/>
  <c r="CQX7" i="24"/>
  <c r="CQY7" i="24"/>
  <c r="CQZ7" i="24"/>
  <c r="CRA7" i="24"/>
  <c r="CRB7" i="24"/>
  <c r="CRC7" i="24"/>
  <c r="CRD7" i="24"/>
  <c r="CRE7" i="24"/>
  <c r="CRF7" i="24"/>
  <c r="CRG7" i="24"/>
  <c r="CRH7" i="24"/>
  <c r="CRI7" i="24"/>
  <c r="CRJ7" i="24"/>
  <c r="CRK7" i="24"/>
  <c r="CRL7" i="24"/>
  <c r="CRM7" i="24"/>
  <c r="CRN7" i="24"/>
  <c r="CRO7" i="24"/>
  <c r="CRP7" i="24"/>
  <c r="CRQ7" i="24"/>
  <c r="CRR7" i="24"/>
  <c r="CRS7" i="24"/>
  <c r="CRT7" i="24"/>
  <c r="CRU7" i="24"/>
  <c r="CRV7" i="24"/>
  <c r="CRW7" i="24"/>
  <c r="CRX7" i="24"/>
  <c r="CRY7" i="24"/>
  <c r="CRZ7" i="24"/>
  <c r="CSA7" i="24"/>
  <c r="CSB7" i="24"/>
  <c r="CSC7" i="24"/>
  <c r="CSD7" i="24"/>
  <c r="CSE7" i="24"/>
  <c r="CSF7" i="24"/>
  <c r="CSG7" i="24"/>
  <c r="CSH7" i="24"/>
  <c r="CSI7" i="24"/>
  <c r="CSJ7" i="24"/>
  <c r="CSK7" i="24"/>
  <c r="CSL7" i="24"/>
  <c r="CSM7" i="24"/>
  <c r="CSN7" i="24"/>
  <c r="CSO7" i="24"/>
  <c r="CSP7" i="24"/>
  <c r="CSQ7" i="24"/>
  <c r="CSR7" i="24"/>
  <c r="CSS7" i="24"/>
  <c r="CST7" i="24"/>
  <c r="CSU7" i="24"/>
  <c r="CSV7" i="24"/>
  <c r="CSW7" i="24"/>
  <c r="CSX7" i="24"/>
  <c r="CSY7" i="24"/>
  <c r="CSZ7" i="24"/>
  <c r="CTA7" i="24"/>
  <c r="CTB7" i="24"/>
  <c r="CTC7" i="24"/>
  <c r="CTD7" i="24"/>
  <c r="CTE7" i="24"/>
  <c r="CTF7" i="24"/>
  <c r="CTG7" i="24"/>
  <c r="CTH7" i="24"/>
  <c r="CTI7" i="24"/>
  <c r="CTJ7" i="24"/>
  <c r="CTK7" i="24"/>
  <c r="CTL7" i="24"/>
  <c r="CTM7" i="24"/>
  <c r="CTN7" i="24"/>
  <c r="CTO7" i="24"/>
  <c r="CTP7" i="24"/>
  <c r="CTQ7" i="24"/>
  <c r="CTR7" i="24"/>
  <c r="CTS7" i="24"/>
  <c r="CTT7" i="24"/>
  <c r="CTU7" i="24"/>
  <c r="CTV7" i="24"/>
  <c r="CTW7" i="24"/>
  <c r="CTX7" i="24"/>
  <c r="CTY7" i="24"/>
  <c r="CTZ7" i="24"/>
  <c r="CUA7" i="24"/>
  <c r="CUB7" i="24"/>
  <c r="CUC7" i="24"/>
  <c r="CUD7" i="24"/>
  <c r="CUE7" i="24"/>
  <c r="CUF7" i="24"/>
  <c r="CUG7" i="24"/>
  <c r="CUH7" i="24"/>
  <c r="CUI7" i="24"/>
  <c r="CUJ7" i="24"/>
  <c r="CUK7" i="24"/>
  <c r="CUL7" i="24"/>
  <c r="CUM7" i="24"/>
  <c r="CUN7" i="24"/>
  <c r="CUO7" i="24"/>
  <c r="CUP7" i="24"/>
  <c r="CUQ7" i="24"/>
  <c r="CUR7" i="24"/>
  <c r="CUS7" i="24"/>
  <c r="CUT7" i="24"/>
  <c r="CUU7" i="24"/>
  <c r="CUV7" i="24"/>
  <c r="CUW7" i="24"/>
  <c r="CUX7" i="24"/>
  <c r="CUY7" i="24"/>
  <c r="CUZ7" i="24"/>
  <c r="CVA7" i="24"/>
  <c r="CVB7" i="24"/>
  <c r="CVC7" i="24"/>
  <c r="CVD7" i="24"/>
  <c r="CVE7" i="24"/>
  <c r="CVF7" i="24"/>
  <c r="CVG7" i="24"/>
  <c r="CVH7" i="24"/>
  <c r="CVI7" i="24"/>
  <c r="CVJ7" i="24"/>
  <c r="CVK7" i="24"/>
  <c r="CVL7" i="24"/>
  <c r="CVM7" i="24"/>
  <c r="CVN7" i="24"/>
  <c r="CVO7" i="24"/>
  <c r="CVP7" i="24"/>
  <c r="CVQ7" i="24"/>
  <c r="CVR7" i="24"/>
  <c r="CVS7" i="24"/>
  <c r="CVT7" i="24"/>
  <c r="CVU7" i="24"/>
  <c r="CVV7" i="24"/>
  <c r="CVW7" i="24"/>
  <c r="CVX7" i="24"/>
  <c r="CVY7" i="24"/>
  <c r="CVZ7" i="24"/>
  <c r="CWA7" i="24"/>
  <c r="CWB7" i="24"/>
  <c r="CWC7" i="24"/>
  <c r="CWD7" i="24"/>
  <c r="CWE7" i="24"/>
  <c r="CWF7" i="24"/>
  <c r="CWG7" i="24"/>
  <c r="CWH7" i="24"/>
  <c r="CWI7" i="24"/>
  <c r="CWJ7" i="24"/>
  <c r="CWK7" i="24"/>
  <c r="CWL7" i="24"/>
  <c r="CWM7" i="24"/>
  <c r="CWN7" i="24"/>
  <c r="CWO7" i="24"/>
  <c r="CWP7" i="24"/>
  <c r="CWQ7" i="24"/>
  <c r="CWR7" i="24"/>
  <c r="CWS7" i="24"/>
  <c r="CWT7" i="24"/>
  <c r="CWU7" i="24"/>
  <c r="CWV7" i="24"/>
  <c r="CWW7" i="24"/>
  <c r="CWX7" i="24"/>
  <c r="CWY7" i="24"/>
  <c r="CWZ7" i="24"/>
  <c r="CXA7" i="24"/>
  <c r="CXB7" i="24"/>
  <c r="CXC7" i="24"/>
  <c r="CXD7" i="24"/>
  <c r="CXE7" i="24"/>
  <c r="CXF7" i="24"/>
  <c r="CXG7" i="24"/>
  <c r="CXH7" i="24"/>
  <c r="CXI7" i="24"/>
  <c r="CXJ7" i="24"/>
  <c r="CXK7" i="24"/>
  <c r="CXL7" i="24"/>
  <c r="CXM7" i="24"/>
  <c r="CXN7" i="24"/>
  <c r="CXO7" i="24"/>
  <c r="CXP7" i="24"/>
  <c r="CXQ7" i="24"/>
  <c r="CXR7" i="24"/>
  <c r="CXS7" i="24"/>
  <c r="CXT7" i="24"/>
  <c r="CXU7" i="24"/>
  <c r="CXV7" i="24"/>
  <c r="CXW7" i="24"/>
  <c r="CXX7" i="24"/>
  <c r="CXY7" i="24"/>
  <c r="CXZ7" i="24"/>
  <c r="CYA7" i="24"/>
  <c r="CYB7" i="24"/>
  <c r="CYC7" i="24"/>
  <c r="CYD7" i="24"/>
  <c r="CYE7" i="24"/>
  <c r="CYF7" i="24"/>
  <c r="CYG7" i="24"/>
  <c r="CYH7" i="24"/>
  <c r="CYI7" i="24"/>
  <c r="CYJ7" i="24"/>
  <c r="CYK7" i="24"/>
  <c r="CYL7" i="24"/>
  <c r="CYM7" i="24"/>
  <c r="CYN7" i="24"/>
  <c r="CYO7" i="24"/>
  <c r="CYP7" i="24"/>
  <c r="CYQ7" i="24"/>
  <c r="CYR7" i="24"/>
  <c r="CYS7" i="24"/>
  <c r="CYT7" i="24"/>
  <c r="CYU7" i="24"/>
  <c r="CYV7" i="24"/>
  <c r="CYW7" i="24"/>
  <c r="CYX7" i="24"/>
  <c r="CYY7" i="24"/>
  <c r="CYZ7" i="24"/>
  <c r="CZA7" i="24"/>
  <c r="CZB7" i="24"/>
  <c r="CZC7" i="24"/>
  <c r="CZD7" i="24"/>
  <c r="CZE7" i="24"/>
  <c r="CZF7" i="24"/>
  <c r="CZG7" i="24"/>
  <c r="CZH7" i="24"/>
  <c r="CZI7" i="24"/>
  <c r="CZJ7" i="24"/>
  <c r="CZK7" i="24"/>
  <c r="CZL7" i="24"/>
  <c r="CZM7" i="24"/>
  <c r="CZN7" i="24"/>
  <c r="CZO7" i="24"/>
  <c r="CZP7" i="24"/>
  <c r="CZQ7" i="24"/>
  <c r="CZR7" i="24"/>
  <c r="CZS7" i="24"/>
  <c r="CZT7" i="24"/>
  <c r="CZU7" i="24"/>
  <c r="CZV7" i="24"/>
  <c r="CZW7" i="24"/>
  <c r="CZX7" i="24"/>
  <c r="CZY7" i="24"/>
  <c r="CZZ7" i="24"/>
  <c r="DAA7" i="24"/>
  <c r="DAB7" i="24"/>
  <c r="DAC7" i="24"/>
  <c r="DAD7" i="24"/>
  <c r="DAE7" i="24"/>
  <c r="DAF7" i="24"/>
  <c r="DAG7" i="24"/>
  <c r="DAH7" i="24"/>
  <c r="DAI7" i="24"/>
  <c r="DAJ7" i="24"/>
  <c r="DAK7" i="24"/>
  <c r="DAL7" i="24"/>
  <c r="DAM7" i="24"/>
  <c r="DAN7" i="24"/>
  <c r="DAO7" i="24"/>
  <c r="DAP7" i="24"/>
  <c r="DAQ7" i="24"/>
  <c r="DAR7" i="24"/>
  <c r="DAS7" i="24"/>
  <c r="DAT7" i="24"/>
  <c r="DAU7" i="24"/>
  <c r="DAV7" i="24"/>
  <c r="DAW7" i="24"/>
  <c r="DAX7" i="24"/>
  <c r="DAY7" i="24"/>
  <c r="DAZ7" i="24"/>
  <c r="DBA7" i="24"/>
  <c r="DBB7" i="24"/>
  <c r="DBC7" i="24"/>
  <c r="DBD7" i="24"/>
  <c r="DBE7" i="24"/>
  <c r="DBF7" i="24"/>
  <c r="DBG7" i="24"/>
  <c r="DBH7" i="24"/>
  <c r="DBI7" i="24"/>
  <c r="DBJ7" i="24"/>
  <c r="DBK7" i="24"/>
  <c r="DBL7" i="24"/>
  <c r="DBM7" i="24"/>
  <c r="DBN7" i="24"/>
  <c r="DBO7" i="24"/>
  <c r="DBP7" i="24"/>
  <c r="DBQ7" i="24"/>
  <c r="DBR7" i="24"/>
  <c r="DBS7" i="24"/>
  <c r="DBT7" i="24"/>
  <c r="DBU7" i="24"/>
  <c r="DBV7" i="24"/>
  <c r="DBW7" i="24"/>
  <c r="DBX7" i="24"/>
  <c r="DBY7" i="24"/>
  <c r="DBZ7" i="24"/>
  <c r="DCA7" i="24"/>
  <c r="DCB7" i="24"/>
  <c r="DCC7" i="24"/>
  <c r="DCD7" i="24"/>
  <c r="DCE7" i="24"/>
  <c r="DCF7" i="24"/>
  <c r="DCG7" i="24"/>
  <c r="DCH7" i="24"/>
  <c r="DCI7" i="24"/>
  <c r="DCJ7" i="24"/>
  <c r="DCK7" i="24"/>
  <c r="DCL7" i="24"/>
  <c r="DCM7" i="24"/>
  <c r="DCN7" i="24"/>
  <c r="DCO7" i="24"/>
  <c r="DCP7" i="24"/>
  <c r="DCQ7" i="24"/>
  <c r="DCR7" i="24"/>
  <c r="DCS7" i="24"/>
  <c r="DCT7" i="24"/>
  <c r="DCU7" i="24"/>
  <c r="DCV7" i="24"/>
  <c r="DCW7" i="24"/>
  <c r="DCX7" i="24"/>
  <c r="DCY7" i="24"/>
  <c r="DCZ7" i="24"/>
  <c r="DDA7" i="24"/>
  <c r="DDB7" i="24"/>
  <c r="DDC7" i="24"/>
  <c r="DDD7" i="24"/>
  <c r="DDE7" i="24"/>
  <c r="DDF7" i="24"/>
  <c r="DDG7" i="24"/>
  <c r="DDH7" i="24"/>
  <c r="DDI7" i="24"/>
  <c r="DDJ7" i="24"/>
  <c r="DDK7" i="24"/>
  <c r="DDL7" i="24"/>
  <c r="DDM7" i="24"/>
  <c r="DDN7" i="24"/>
  <c r="DDO7" i="24"/>
  <c r="DDP7" i="24"/>
  <c r="DDQ7" i="24"/>
  <c r="DDR7" i="24"/>
  <c r="DDS7" i="24"/>
  <c r="DDT7" i="24"/>
  <c r="DDU7" i="24"/>
  <c r="DDV7" i="24"/>
  <c r="DDW7" i="24"/>
  <c r="DDX7" i="24"/>
  <c r="DDY7" i="24"/>
  <c r="DDZ7" i="24"/>
  <c r="DEA7" i="24"/>
  <c r="DEB7" i="24"/>
  <c r="DEC7" i="24"/>
  <c r="DED7" i="24"/>
  <c r="DEE7" i="24"/>
  <c r="DEF7" i="24"/>
  <c r="DEG7" i="24"/>
  <c r="DEH7" i="24"/>
  <c r="DEI7" i="24"/>
  <c r="DEJ7" i="24"/>
  <c r="DEK7" i="24"/>
  <c r="DEL7" i="24"/>
  <c r="DEM7" i="24"/>
  <c r="DEN7" i="24"/>
  <c r="DEO7" i="24"/>
  <c r="DEP7" i="24"/>
  <c r="DEQ7" i="24"/>
  <c r="DER7" i="24"/>
  <c r="DES7" i="24"/>
  <c r="DET7" i="24"/>
  <c r="DEU7" i="24"/>
  <c r="DEV7" i="24"/>
  <c r="DEW7" i="24"/>
  <c r="DEX7" i="24"/>
  <c r="DEY7" i="24"/>
  <c r="DEZ7" i="24"/>
  <c r="DFA7" i="24"/>
  <c r="DFB7" i="24"/>
  <c r="DFC7" i="24"/>
  <c r="DFD7" i="24"/>
  <c r="DFE7" i="24"/>
  <c r="DFF7" i="24"/>
  <c r="DFG7" i="24"/>
  <c r="DFH7" i="24"/>
  <c r="DFI7" i="24"/>
  <c r="DFJ7" i="24"/>
  <c r="DFK7" i="24"/>
  <c r="DFL7" i="24"/>
  <c r="DFM7" i="24"/>
  <c r="DFN7" i="24"/>
  <c r="DFO7" i="24"/>
  <c r="DFP7" i="24"/>
  <c r="DFQ7" i="24"/>
  <c r="DFR7" i="24"/>
  <c r="DFS7" i="24"/>
  <c r="DFT7" i="24"/>
  <c r="DFU7" i="24"/>
  <c r="DFV7" i="24"/>
  <c r="DFW7" i="24"/>
  <c r="DFX7" i="24"/>
  <c r="DFY7" i="24"/>
  <c r="DFZ7" i="24"/>
  <c r="DGA7" i="24"/>
  <c r="DGB7" i="24"/>
  <c r="DGC7" i="24"/>
  <c r="DGD7" i="24"/>
  <c r="DGE7" i="24"/>
  <c r="DGF7" i="24"/>
  <c r="DGG7" i="24"/>
  <c r="DGH7" i="24"/>
  <c r="DGI7" i="24"/>
  <c r="DGJ7" i="24"/>
  <c r="DGK7" i="24"/>
  <c r="DGL7" i="24"/>
  <c r="DGM7" i="24"/>
  <c r="DGN7" i="24"/>
  <c r="DGO7" i="24"/>
  <c r="DGP7" i="24"/>
  <c r="DGQ7" i="24"/>
  <c r="DGR7" i="24"/>
  <c r="DGS7" i="24"/>
  <c r="DGT7" i="24"/>
  <c r="DGU7" i="24"/>
  <c r="DGV7" i="24"/>
  <c r="DGW7" i="24"/>
  <c r="DGX7" i="24"/>
  <c r="DGY7" i="24"/>
  <c r="DGZ7" i="24"/>
  <c r="DHA7" i="24"/>
  <c r="DHB7" i="24"/>
  <c r="DHC7" i="24"/>
  <c r="DHD7" i="24"/>
  <c r="DHE7" i="24"/>
  <c r="DHF7" i="24"/>
  <c r="DHG7" i="24"/>
  <c r="DHH7" i="24"/>
  <c r="DHI7" i="24"/>
  <c r="DHJ7" i="24"/>
  <c r="DHK7" i="24"/>
  <c r="DHL7" i="24"/>
  <c r="DHM7" i="24"/>
  <c r="DHN7" i="24"/>
  <c r="DHO7" i="24"/>
  <c r="DHP7" i="24"/>
  <c r="DHQ7" i="24"/>
  <c r="DHR7" i="24"/>
  <c r="DHS7" i="24"/>
  <c r="DHT7" i="24"/>
  <c r="DHU7" i="24"/>
  <c r="DHV7" i="24"/>
  <c r="DHW7" i="24"/>
  <c r="DHX7" i="24"/>
  <c r="DHY7" i="24"/>
  <c r="DHZ7" i="24"/>
  <c r="DIA7" i="24"/>
  <c r="DIB7" i="24"/>
  <c r="DIC7" i="24"/>
  <c r="DID7" i="24"/>
  <c r="DIE7" i="24"/>
  <c r="DIF7" i="24"/>
  <c r="DIG7" i="24"/>
  <c r="DIH7" i="24"/>
  <c r="DII7" i="24"/>
  <c r="DIJ7" i="24"/>
  <c r="DIK7" i="24"/>
  <c r="DIL7" i="24"/>
  <c r="DIM7" i="24"/>
  <c r="DIN7" i="24"/>
  <c r="DIO7" i="24"/>
  <c r="DIP7" i="24"/>
  <c r="DIQ7" i="24"/>
  <c r="DIR7" i="24"/>
  <c r="DIS7" i="24"/>
  <c r="DIT7" i="24"/>
  <c r="DIU7" i="24"/>
  <c r="DIV7" i="24"/>
  <c r="DIW7" i="24"/>
  <c r="DIX7" i="24"/>
  <c r="DIY7" i="24"/>
  <c r="DIZ7" i="24"/>
  <c r="DJA7" i="24"/>
  <c r="DJB7" i="24"/>
  <c r="DJC7" i="24"/>
  <c r="DJD7" i="24"/>
  <c r="DJE7" i="24"/>
  <c r="DJF7" i="24"/>
  <c r="DJG7" i="24"/>
  <c r="DJH7" i="24"/>
  <c r="DJI7" i="24"/>
  <c r="DJJ7" i="24"/>
  <c r="DJK7" i="24"/>
  <c r="DJL7" i="24"/>
  <c r="DJM7" i="24"/>
  <c r="DJN7" i="24"/>
  <c r="DJO7" i="24"/>
  <c r="DJP7" i="24"/>
  <c r="DJQ7" i="24"/>
  <c r="DJR7" i="24"/>
  <c r="DJS7" i="24"/>
  <c r="DJT7" i="24"/>
  <c r="DJU7" i="24"/>
  <c r="DJV7" i="24"/>
  <c r="DJW7" i="24"/>
  <c r="DJX7" i="24"/>
  <c r="DJY7" i="24"/>
  <c r="DJZ7" i="24"/>
  <c r="DKA7" i="24"/>
  <c r="DKB7" i="24"/>
  <c r="DKC7" i="24"/>
  <c r="DKD7" i="24"/>
  <c r="DKE7" i="24"/>
  <c r="DKF7" i="24"/>
  <c r="DKG7" i="24"/>
  <c r="DKH7" i="24"/>
  <c r="DKI7" i="24"/>
  <c r="DKJ7" i="24"/>
  <c r="DKK7" i="24"/>
  <c r="DKL7" i="24"/>
  <c r="DKM7" i="24"/>
  <c r="DKN7" i="24"/>
  <c r="DKO7" i="24"/>
  <c r="DKP7" i="24"/>
  <c r="DKQ7" i="24"/>
  <c r="DKR7" i="24"/>
  <c r="DKS7" i="24"/>
  <c r="DKT7" i="24"/>
  <c r="DKU7" i="24"/>
  <c r="DKV7" i="24"/>
  <c r="DKW7" i="24"/>
  <c r="DKX7" i="24"/>
  <c r="DKY7" i="24"/>
  <c r="DKZ7" i="24"/>
  <c r="DLA7" i="24"/>
  <c r="DLB7" i="24"/>
  <c r="DLC7" i="24"/>
  <c r="DLD7" i="24"/>
  <c r="DLE7" i="24"/>
  <c r="DLF7" i="24"/>
  <c r="DLG7" i="24"/>
  <c r="DLH7" i="24"/>
  <c r="DLI7" i="24"/>
  <c r="DLJ7" i="24"/>
  <c r="DLK7" i="24"/>
  <c r="DLL7" i="24"/>
  <c r="DLM7" i="24"/>
  <c r="DLN7" i="24"/>
  <c r="DLO7" i="24"/>
  <c r="DLP7" i="24"/>
  <c r="DLQ7" i="24"/>
  <c r="DLR7" i="24"/>
  <c r="DLS7" i="24"/>
  <c r="DLT7" i="24"/>
  <c r="DLU7" i="24"/>
  <c r="DLV7" i="24"/>
  <c r="DLW7" i="24"/>
  <c r="DLX7" i="24"/>
  <c r="DLY7" i="24"/>
  <c r="DLZ7" i="24"/>
  <c r="DMA7" i="24"/>
  <c r="DMB7" i="24"/>
  <c r="DMC7" i="24"/>
  <c r="DMD7" i="24"/>
  <c r="DME7" i="24"/>
  <c r="DMF7" i="24"/>
  <c r="DMG7" i="24"/>
  <c r="DMH7" i="24"/>
  <c r="DMI7" i="24"/>
  <c r="DMJ7" i="24"/>
  <c r="DMK7" i="24"/>
  <c r="DML7" i="24"/>
  <c r="DMM7" i="24"/>
  <c r="DMN7" i="24"/>
  <c r="DMO7" i="24"/>
  <c r="DMP7" i="24"/>
  <c r="DMQ7" i="24"/>
  <c r="DMR7" i="24"/>
  <c r="DMS7" i="24"/>
  <c r="DMT7" i="24"/>
  <c r="DMU7" i="24"/>
  <c r="DMV7" i="24"/>
  <c r="DMW7" i="24"/>
  <c r="DMX7" i="24"/>
  <c r="DMY7" i="24"/>
  <c r="DMZ7" i="24"/>
  <c r="DNA7" i="24"/>
  <c r="DNB7" i="24"/>
  <c r="DNC7" i="24"/>
  <c r="DND7" i="24"/>
  <c r="DNE7" i="24"/>
  <c r="DNF7" i="24"/>
  <c r="DNG7" i="24"/>
  <c r="DNH7" i="24"/>
  <c r="DNI7" i="24"/>
  <c r="DNJ7" i="24"/>
  <c r="DNK7" i="24"/>
  <c r="DNL7" i="24"/>
  <c r="DNM7" i="24"/>
  <c r="DNN7" i="24"/>
  <c r="DNO7" i="24"/>
  <c r="DNP7" i="24"/>
  <c r="DNQ7" i="24"/>
  <c r="DNR7" i="24"/>
  <c r="DNS7" i="24"/>
  <c r="DNT7" i="24"/>
  <c r="DNU7" i="24"/>
  <c r="DNV7" i="24"/>
  <c r="DNW7" i="24"/>
  <c r="DNX7" i="24"/>
  <c r="DNY7" i="24"/>
  <c r="DNZ7" i="24"/>
  <c r="DOA7" i="24"/>
  <c r="DOB7" i="24"/>
  <c r="DOC7" i="24"/>
  <c r="DOD7" i="24"/>
  <c r="DOE7" i="24"/>
  <c r="DOF7" i="24"/>
  <c r="DOG7" i="24"/>
  <c r="DOH7" i="24"/>
  <c r="DOI7" i="24"/>
  <c r="DOJ7" i="24"/>
  <c r="DOK7" i="24"/>
  <c r="DOL7" i="24"/>
  <c r="DOM7" i="24"/>
  <c r="DON7" i="24"/>
  <c r="DOO7" i="24"/>
  <c r="DOP7" i="24"/>
  <c r="DOQ7" i="24"/>
  <c r="DOR7" i="24"/>
  <c r="DOS7" i="24"/>
  <c r="DOT7" i="24"/>
  <c r="DOU7" i="24"/>
  <c r="DOV7" i="24"/>
  <c r="DOW7" i="24"/>
  <c r="DOX7" i="24"/>
  <c r="DOY7" i="24"/>
  <c r="DOZ7" i="24"/>
  <c r="DPA7" i="24"/>
  <c r="DPB7" i="24"/>
  <c r="DPC7" i="24"/>
  <c r="DPD7" i="24"/>
  <c r="DPE7" i="24"/>
  <c r="DPF7" i="24"/>
  <c r="DPG7" i="24"/>
  <c r="DPH7" i="24"/>
  <c r="DPI7" i="24"/>
  <c r="DPJ7" i="24"/>
  <c r="DPK7" i="24"/>
  <c r="DPL7" i="24"/>
  <c r="DPM7" i="24"/>
  <c r="DPN7" i="24"/>
  <c r="DPO7" i="24"/>
  <c r="DPP7" i="24"/>
  <c r="DPQ7" i="24"/>
  <c r="DPR7" i="24"/>
  <c r="DPS7" i="24"/>
  <c r="DPT7" i="24"/>
  <c r="DPU7" i="24"/>
  <c r="DPV7" i="24"/>
  <c r="DPW7" i="24"/>
  <c r="DPX7" i="24"/>
  <c r="DPY7" i="24"/>
  <c r="DPZ7" i="24"/>
  <c r="DQA7" i="24"/>
  <c r="DQB7" i="24"/>
  <c r="DQC7" i="24"/>
  <c r="DQD7" i="24"/>
  <c r="DQE7" i="24"/>
  <c r="DQF7" i="24"/>
  <c r="DQG7" i="24"/>
  <c r="DQH7" i="24"/>
  <c r="DQI7" i="24"/>
  <c r="DQJ7" i="24"/>
  <c r="DQK7" i="24"/>
  <c r="DQL7" i="24"/>
  <c r="DQM7" i="24"/>
  <c r="DQN7" i="24"/>
  <c r="DQO7" i="24"/>
  <c r="DQP7" i="24"/>
  <c r="DQQ7" i="24"/>
  <c r="DQR7" i="24"/>
  <c r="DQS7" i="24"/>
  <c r="DQT7" i="24"/>
  <c r="DQU7" i="24"/>
  <c r="DQV7" i="24"/>
  <c r="DQW7" i="24"/>
  <c r="DQX7" i="24"/>
  <c r="DQY7" i="24"/>
  <c r="DQZ7" i="24"/>
  <c r="DRA7" i="24"/>
  <c r="DRB7" i="24"/>
  <c r="DRC7" i="24"/>
  <c r="DRD7" i="24"/>
  <c r="DRE7" i="24"/>
  <c r="DRF7" i="24"/>
  <c r="DRG7" i="24"/>
  <c r="DRH7" i="24"/>
  <c r="DRI7" i="24"/>
  <c r="DRJ7" i="24"/>
  <c r="DRK7" i="24"/>
  <c r="DRL7" i="24"/>
  <c r="DRM7" i="24"/>
  <c r="DRN7" i="24"/>
  <c r="DRO7" i="24"/>
  <c r="DRP7" i="24"/>
  <c r="DRQ7" i="24"/>
  <c r="DRR7" i="24"/>
  <c r="DRS7" i="24"/>
  <c r="DRT7" i="24"/>
  <c r="DRU7" i="24"/>
  <c r="DRV7" i="24"/>
  <c r="DRW7" i="24"/>
  <c r="DRX7" i="24"/>
  <c r="DRY7" i="24"/>
  <c r="DRZ7" i="24"/>
  <c r="DSA7" i="24"/>
  <c r="DSB7" i="24"/>
  <c r="DSC7" i="24"/>
  <c r="DSD7" i="24"/>
  <c r="DSE7" i="24"/>
  <c r="DSF7" i="24"/>
  <c r="DSG7" i="24"/>
  <c r="DSH7" i="24"/>
  <c r="DSI7" i="24"/>
  <c r="DSJ7" i="24"/>
  <c r="DSK7" i="24"/>
  <c r="DSL7" i="24"/>
  <c r="DSM7" i="24"/>
  <c r="DSN7" i="24"/>
  <c r="DSO7" i="24"/>
  <c r="DSP7" i="24"/>
  <c r="DSQ7" i="24"/>
  <c r="DSR7" i="24"/>
  <c r="DSS7" i="24"/>
  <c r="DST7" i="24"/>
  <c r="DSU7" i="24"/>
  <c r="DSV7" i="24"/>
  <c r="DSW7" i="24"/>
  <c r="DSX7" i="24"/>
  <c r="DSY7" i="24"/>
  <c r="DSZ7" i="24"/>
  <c r="DTA7" i="24"/>
  <c r="DTB7" i="24"/>
  <c r="DTC7" i="24"/>
  <c r="DTD7" i="24"/>
  <c r="DTE7" i="24"/>
  <c r="DTF7" i="24"/>
  <c r="DTG7" i="24"/>
  <c r="DTH7" i="24"/>
  <c r="DTI7" i="24"/>
  <c r="DTJ7" i="24"/>
  <c r="DTK7" i="24"/>
  <c r="DTL7" i="24"/>
  <c r="DTM7" i="24"/>
  <c r="DTN7" i="24"/>
  <c r="DTO7" i="24"/>
  <c r="DTP7" i="24"/>
  <c r="DTQ7" i="24"/>
  <c r="DTR7" i="24"/>
  <c r="DTS7" i="24"/>
  <c r="DTT7" i="24"/>
  <c r="DTU7" i="24"/>
  <c r="DTV7" i="24"/>
  <c r="DTW7" i="24"/>
  <c r="DTX7" i="24"/>
  <c r="DTY7" i="24"/>
  <c r="DTZ7" i="24"/>
  <c r="DUA7" i="24"/>
  <c r="DUB7" i="24"/>
  <c r="DUC7" i="24"/>
  <c r="DUD7" i="24"/>
  <c r="DUE7" i="24"/>
  <c r="DUF7" i="24"/>
  <c r="DUG7" i="24"/>
  <c r="DUH7" i="24"/>
  <c r="DUI7" i="24"/>
  <c r="DUJ7" i="24"/>
  <c r="DUK7" i="24"/>
  <c r="DUL7" i="24"/>
  <c r="DUM7" i="24"/>
  <c r="DUN7" i="24"/>
  <c r="DUO7" i="24"/>
  <c r="DUP7" i="24"/>
  <c r="DUQ7" i="24"/>
  <c r="DUR7" i="24"/>
  <c r="DUS7" i="24"/>
  <c r="DUT7" i="24"/>
  <c r="DUU7" i="24"/>
  <c r="DUV7" i="24"/>
  <c r="DUW7" i="24"/>
  <c r="DUX7" i="24"/>
  <c r="DUY7" i="24"/>
  <c r="DUZ7" i="24"/>
  <c r="DVA7" i="24"/>
  <c r="DVB7" i="24"/>
  <c r="DVC7" i="24"/>
  <c r="DVD7" i="24"/>
  <c r="DVE7" i="24"/>
  <c r="DVF7" i="24"/>
  <c r="DVG7" i="24"/>
  <c r="DVH7" i="24"/>
  <c r="DVI7" i="24"/>
  <c r="DVJ7" i="24"/>
  <c r="DVK7" i="24"/>
  <c r="DVL7" i="24"/>
  <c r="DVM7" i="24"/>
  <c r="DVN7" i="24"/>
  <c r="DVO7" i="24"/>
  <c r="DVP7" i="24"/>
  <c r="DVQ7" i="24"/>
  <c r="DVR7" i="24"/>
  <c r="DVS7" i="24"/>
  <c r="DVT7" i="24"/>
  <c r="DVU7" i="24"/>
  <c r="DVV7" i="24"/>
  <c r="DVW7" i="24"/>
  <c r="DVX7" i="24"/>
  <c r="DVY7" i="24"/>
  <c r="DVZ7" i="24"/>
  <c r="DWA7" i="24"/>
  <c r="DWB7" i="24"/>
  <c r="DWC7" i="24"/>
  <c r="DWD7" i="24"/>
  <c r="DWE7" i="24"/>
  <c r="DWF7" i="24"/>
  <c r="DWG7" i="24"/>
  <c r="DWH7" i="24"/>
  <c r="DWI7" i="24"/>
  <c r="DWJ7" i="24"/>
  <c r="DWK7" i="24"/>
  <c r="DWL7" i="24"/>
  <c r="DWM7" i="24"/>
  <c r="DWN7" i="24"/>
  <c r="DWO7" i="24"/>
  <c r="DWP7" i="24"/>
  <c r="DWQ7" i="24"/>
  <c r="DWR7" i="24"/>
  <c r="DWS7" i="24"/>
  <c r="DWT7" i="24"/>
  <c r="DWU7" i="24"/>
  <c r="DWV7" i="24"/>
  <c r="DWW7" i="24"/>
  <c r="DWX7" i="24"/>
  <c r="DWY7" i="24"/>
  <c r="DWZ7" i="24"/>
  <c r="DXA7" i="24"/>
  <c r="DXB7" i="24"/>
  <c r="DXC7" i="24"/>
  <c r="DXD7" i="24"/>
  <c r="DXE7" i="24"/>
  <c r="DXF7" i="24"/>
  <c r="DXG7" i="24"/>
  <c r="DXH7" i="24"/>
  <c r="DXI7" i="24"/>
  <c r="DXJ7" i="24"/>
  <c r="DXK7" i="24"/>
  <c r="DXL7" i="24"/>
  <c r="DXM7" i="24"/>
  <c r="DXN7" i="24"/>
  <c r="DXO7" i="24"/>
  <c r="DXP7" i="24"/>
  <c r="DXQ7" i="24"/>
  <c r="DXR7" i="24"/>
  <c r="DXS7" i="24"/>
  <c r="DXT7" i="24"/>
  <c r="DXU7" i="24"/>
  <c r="DXV7" i="24"/>
  <c r="DXW7" i="24"/>
  <c r="DXX7" i="24"/>
  <c r="DXY7" i="24"/>
  <c r="DXZ7" i="24"/>
  <c r="DYA7" i="24"/>
  <c r="DYB7" i="24"/>
  <c r="DYC7" i="24"/>
  <c r="DYD7" i="24"/>
  <c r="DYE7" i="24"/>
  <c r="DYF7" i="24"/>
  <c r="DYG7" i="24"/>
  <c r="DYH7" i="24"/>
  <c r="DYI7" i="24"/>
  <c r="DYJ7" i="24"/>
  <c r="DYK7" i="24"/>
  <c r="DYL7" i="24"/>
  <c r="DYM7" i="24"/>
  <c r="DYN7" i="24"/>
  <c r="DYO7" i="24"/>
  <c r="DYP7" i="24"/>
  <c r="DYQ7" i="24"/>
  <c r="DYR7" i="24"/>
  <c r="DYS7" i="24"/>
  <c r="DYT7" i="24"/>
  <c r="DYU7" i="24"/>
  <c r="DYV7" i="24"/>
  <c r="DYW7" i="24"/>
  <c r="DYX7" i="24"/>
  <c r="DYY7" i="24"/>
  <c r="DYZ7" i="24"/>
  <c r="DZA7" i="24"/>
  <c r="DZB7" i="24"/>
  <c r="DZC7" i="24"/>
  <c r="DZD7" i="24"/>
  <c r="DZE7" i="24"/>
  <c r="DZF7" i="24"/>
  <c r="DZG7" i="24"/>
  <c r="DZH7" i="24"/>
  <c r="DZI7" i="24"/>
  <c r="DZJ7" i="24"/>
  <c r="DZK7" i="24"/>
  <c r="DZL7" i="24"/>
  <c r="DZM7" i="24"/>
  <c r="DZN7" i="24"/>
  <c r="DZO7" i="24"/>
  <c r="DZP7" i="24"/>
  <c r="DZQ7" i="24"/>
  <c r="DZR7" i="24"/>
  <c r="DZS7" i="24"/>
  <c r="DZT7" i="24"/>
  <c r="DZU7" i="24"/>
  <c r="DZV7" i="24"/>
  <c r="DZW7" i="24"/>
  <c r="DZX7" i="24"/>
  <c r="DZY7" i="24"/>
  <c r="DZZ7" i="24"/>
  <c r="EAA7" i="24"/>
  <c r="EAB7" i="24"/>
  <c r="EAC7" i="24"/>
  <c r="EAD7" i="24"/>
  <c r="EAE7" i="24"/>
  <c r="EAF7" i="24"/>
  <c r="EAG7" i="24"/>
  <c r="EAH7" i="24"/>
  <c r="EAI7" i="24"/>
  <c r="EAJ7" i="24"/>
  <c r="EAK7" i="24"/>
  <c r="EAL7" i="24"/>
  <c r="EAM7" i="24"/>
  <c r="EAN7" i="24"/>
  <c r="EAO7" i="24"/>
  <c r="EAP7" i="24"/>
  <c r="EAQ7" i="24"/>
  <c r="EAR7" i="24"/>
  <c r="EAS7" i="24"/>
  <c r="EAT7" i="24"/>
  <c r="EAU7" i="24"/>
  <c r="EAV7" i="24"/>
  <c r="EAW7" i="24"/>
  <c r="EAX7" i="24"/>
  <c r="EAY7" i="24"/>
  <c r="EAZ7" i="24"/>
  <c r="EBA7" i="24"/>
  <c r="EBB7" i="24"/>
  <c r="EBC7" i="24"/>
  <c r="EBD7" i="24"/>
  <c r="EBE7" i="24"/>
  <c r="EBF7" i="24"/>
  <c r="EBG7" i="24"/>
  <c r="EBH7" i="24"/>
  <c r="EBI7" i="24"/>
  <c r="EBJ7" i="24"/>
  <c r="EBK7" i="24"/>
  <c r="EBL7" i="24"/>
  <c r="EBM7" i="24"/>
  <c r="EBN7" i="24"/>
  <c r="EBO7" i="24"/>
  <c r="EBP7" i="24"/>
  <c r="EBQ7" i="24"/>
  <c r="EBR7" i="24"/>
  <c r="EBS7" i="24"/>
  <c r="EBT7" i="24"/>
  <c r="EBU7" i="24"/>
  <c r="EBV7" i="24"/>
  <c r="EBW7" i="24"/>
  <c r="EBX7" i="24"/>
  <c r="EBY7" i="24"/>
  <c r="EBZ7" i="24"/>
  <c r="ECA7" i="24"/>
  <c r="ECB7" i="24"/>
  <c r="ECC7" i="24"/>
  <c r="ECD7" i="24"/>
  <c r="ECE7" i="24"/>
  <c r="ECF7" i="24"/>
  <c r="ECG7" i="24"/>
  <c r="ECH7" i="24"/>
  <c r="ECI7" i="24"/>
  <c r="ECJ7" i="24"/>
  <c r="ECK7" i="24"/>
  <c r="ECL7" i="24"/>
  <c r="ECM7" i="24"/>
  <c r="ECN7" i="24"/>
  <c r="ECO7" i="24"/>
  <c r="ECP7" i="24"/>
  <c r="ECQ7" i="24"/>
  <c r="ECR7" i="24"/>
  <c r="ECS7" i="24"/>
  <c r="ECT7" i="24"/>
  <c r="ECU7" i="24"/>
  <c r="ECV7" i="24"/>
  <c r="ECW7" i="24"/>
  <c r="ECX7" i="24"/>
  <c r="ECY7" i="24"/>
  <c r="ECZ7" i="24"/>
  <c r="EDA7" i="24"/>
  <c r="EDB7" i="24"/>
  <c r="EDC7" i="24"/>
  <c r="EDD7" i="24"/>
  <c r="EDE7" i="24"/>
  <c r="EDF7" i="24"/>
  <c r="EDG7" i="24"/>
  <c r="EDH7" i="24"/>
  <c r="EDI7" i="24"/>
  <c r="EDJ7" i="24"/>
  <c r="EDK7" i="24"/>
  <c r="EDL7" i="24"/>
  <c r="EDM7" i="24"/>
  <c r="EDN7" i="24"/>
  <c r="EDO7" i="24"/>
  <c r="EDP7" i="24"/>
  <c r="EDQ7" i="24"/>
  <c r="EDR7" i="24"/>
  <c r="EDS7" i="24"/>
  <c r="EDT7" i="24"/>
  <c r="EDU7" i="24"/>
  <c r="EDV7" i="24"/>
  <c r="EDW7" i="24"/>
  <c r="EDX7" i="24"/>
  <c r="EDY7" i="24"/>
  <c r="EDZ7" i="24"/>
  <c r="EEA7" i="24"/>
  <c r="EEB7" i="24"/>
  <c r="EEC7" i="24"/>
  <c r="EED7" i="24"/>
  <c r="EEE7" i="24"/>
  <c r="EEF7" i="24"/>
  <c r="EEG7" i="24"/>
  <c r="EEH7" i="24"/>
  <c r="EEI7" i="24"/>
  <c r="EEJ7" i="24"/>
  <c r="EEK7" i="24"/>
  <c r="EEL7" i="24"/>
  <c r="EEM7" i="24"/>
  <c r="EEN7" i="24"/>
  <c r="EEO7" i="24"/>
  <c r="EEP7" i="24"/>
  <c r="EEQ7" i="24"/>
  <c r="EER7" i="24"/>
  <c r="EES7" i="24"/>
  <c r="EET7" i="24"/>
  <c r="EEU7" i="24"/>
  <c r="EEV7" i="24"/>
  <c r="EEW7" i="24"/>
  <c r="EEX7" i="24"/>
  <c r="EEY7" i="24"/>
  <c r="EEZ7" i="24"/>
  <c r="EFA7" i="24"/>
  <c r="EFB7" i="24"/>
  <c r="EFC7" i="24"/>
  <c r="EFD7" i="24"/>
  <c r="EFE7" i="24"/>
  <c r="EFF7" i="24"/>
  <c r="EFG7" i="24"/>
  <c r="EFH7" i="24"/>
  <c r="EFI7" i="24"/>
  <c r="EFJ7" i="24"/>
  <c r="EFK7" i="24"/>
  <c r="EFL7" i="24"/>
  <c r="EFM7" i="24"/>
  <c r="EFN7" i="24"/>
  <c r="EFO7" i="24"/>
  <c r="EFP7" i="24"/>
  <c r="EFQ7" i="24"/>
  <c r="EFR7" i="24"/>
  <c r="EFS7" i="24"/>
  <c r="EFT7" i="24"/>
  <c r="EFU7" i="24"/>
  <c r="EFV7" i="24"/>
  <c r="EFW7" i="24"/>
  <c r="EFX7" i="24"/>
  <c r="EFY7" i="24"/>
  <c r="EFZ7" i="24"/>
  <c r="EGA7" i="24"/>
  <c r="EGB7" i="24"/>
  <c r="EGC7" i="24"/>
  <c r="EGD7" i="24"/>
  <c r="EGE7" i="24"/>
  <c r="EGF7" i="24"/>
  <c r="EGG7" i="24"/>
  <c r="EGH7" i="24"/>
  <c r="EGI7" i="24"/>
  <c r="EGJ7" i="24"/>
  <c r="EGK7" i="24"/>
  <c r="EGL7" i="24"/>
  <c r="EGM7" i="24"/>
  <c r="EGN7" i="24"/>
  <c r="EGO7" i="24"/>
  <c r="EGP7" i="24"/>
  <c r="EGQ7" i="24"/>
  <c r="EGR7" i="24"/>
  <c r="EGS7" i="24"/>
  <c r="EGT7" i="24"/>
  <c r="EGU7" i="24"/>
  <c r="EGV7" i="24"/>
  <c r="EGW7" i="24"/>
  <c r="EGX7" i="24"/>
  <c r="EGY7" i="24"/>
  <c r="EGZ7" i="24"/>
  <c r="EHA7" i="24"/>
  <c r="EHB7" i="24"/>
  <c r="EHC7" i="24"/>
  <c r="EHD7" i="24"/>
  <c r="EHE7" i="24"/>
  <c r="EHF7" i="24"/>
  <c r="EHG7" i="24"/>
  <c r="EHH7" i="24"/>
  <c r="EHI7" i="24"/>
  <c r="EHJ7" i="24"/>
  <c r="EHK7" i="24"/>
  <c r="EHL7" i="24"/>
  <c r="EHM7" i="24"/>
  <c r="EHN7" i="24"/>
  <c r="EHO7" i="24"/>
  <c r="EHP7" i="24"/>
  <c r="EHQ7" i="24"/>
  <c r="EHR7" i="24"/>
  <c r="EHS7" i="24"/>
  <c r="EHT7" i="24"/>
  <c r="EHU7" i="24"/>
  <c r="EHV7" i="24"/>
  <c r="EHW7" i="24"/>
  <c r="EHX7" i="24"/>
  <c r="EHY7" i="24"/>
  <c r="EHZ7" i="24"/>
  <c r="EIA7" i="24"/>
  <c r="EIB7" i="24"/>
  <c r="EIC7" i="24"/>
  <c r="EID7" i="24"/>
  <c r="EIE7" i="24"/>
  <c r="EIF7" i="24"/>
  <c r="EIG7" i="24"/>
  <c r="EIH7" i="24"/>
  <c r="EII7" i="24"/>
  <c r="EIJ7" i="24"/>
  <c r="EIK7" i="24"/>
  <c r="EIL7" i="24"/>
  <c r="EIM7" i="24"/>
  <c r="EIN7" i="24"/>
  <c r="EIO7" i="24"/>
  <c r="EIP7" i="24"/>
  <c r="EIQ7" i="24"/>
  <c r="EIR7" i="24"/>
  <c r="EIS7" i="24"/>
  <c r="EIT7" i="24"/>
  <c r="EIU7" i="24"/>
  <c r="EIV7" i="24"/>
  <c r="EIW7" i="24"/>
  <c r="EIX7" i="24"/>
  <c r="EIY7" i="24"/>
  <c r="EIZ7" i="24"/>
  <c r="EJA7" i="24"/>
  <c r="EJB7" i="24"/>
  <c r="EJC7" i="24"/>
  <c r="EJD7" i="24"/>
  <c r="EJE7" i="24"/>
  <c r="EJF7" i="24"/>
  <c r="EJG7" i="24"/>
  <c r="EJH7" i="24"/>
  <c r="EJI7" i="24"/>
  <c r="EJJ7" i="24"/>
  <c r="EJK7" i="24"/>
  <c r="EJL7" i="24"/>
  <c r="EJM7" i="24"/>
  <c r="EJN7" i="24"/>
  <c r="EJO7" i="24"/>
  <c r="EJP7" i="24"/>
  <c r="EJQ7" i="24"/>
  <c r="EJR7" i="24"/>
  <c r="EJS7" i="24"/>
  <c r="EJT7" i="24"/>
  <c r="EJU7" i="24"/>
  <c r="EJV7" i="24"/>
  <c r="EJW7" i="24"/>
  <c r="EJX7" i="24"/>
  <c r="EJY7" i="24"/>
  <c r="EJZ7" i="24"/>
  <c r="EKA7" i="24"/>
  <c r="EKB7" i="24"/>
  <c r="EKC7" i="24"/>
  <c r="EKD7" i="24"/>
  <c r="EKE7" i="24"/>
  <c r="EKF7" i="24"/>
  <c r="EKG7" i="24"/>
  <c r="EKH7" i="24"/>
  <c r="EKI7" i="24"/>
  <c r="EKJ7" i="24"/>
  <c r="EKK7" i="24"/>
  <c r="EKL7" i="24"/>
  <c r="EKM7" i="24"/>
  <c r="EKN7" i="24"/>
  <c r="EKO7" i="24"/>
  <c r="EKP7" i="24"/>
  <c r="EKQ7" i="24"/>
  <c r="EKR7" i="24"/>
  <c r="EKS7" i="24"/>
  <c r="EKT7" i="24"/>
  <c r="EKU7" i="24"/>
  <c r="EKV7" i="24"/>
  <c r="EKW7" i="24"/>
  <c r="EKX7" i="24"/>
  <c r="EKY7" i="24"/>
  <c r="EKZ7" i="24"/>
  <c r="ELA7" i="24"/>
  <c r="ELB7" i="24"/>
  <c r="ELC7" i="24"/>
  <c r="ELD7" i="24"/>
  <c r="ELE7" i="24"/>
  <c r="ELF7" i="24"/>
  <c r="ELG7" i="24"/>
  <c r="ELH7" i="24"/>
  <c r="ELI7" i="24"/>
  <c r="ELJ7" i="24"/>
  <c r="ELK7" i="24"/>
  <c r="ELL7" i="24"/>
  <c r="ELM7" i="24"/>
  <c r="ELN7" i="24"/>
  <c r="ELO7" i="24"/>
  <c r="ELP7" i="24"/>
  <c r="ELQ7" i="24"/>
  <c r="ELR7" i="24"/>
  <c r="ELS7" i="24"/>
  <c r="ELT7" i="24"/>
  <c r="ELU7" i="24"/>
  <c r="ELV7" i="24"/>
  <c r="ELW7" i="24"/>
  <c r="ELX7" i="24"/>
  <c r="ELY7" i="24"/>
  <c r="ELZ7" i="24"/>
  <c r="EMA7" i="24"/>
  <c r="EMB7" i="24"/>
  <c r="EMC7" i="24"/>
  <c r="EMD7" i="24"/>
  <c r="EME7" i="24"/>
  <c r="EMF7" i="24"/>
  <c r="EMG7" i="24"/>
  <c r="EMH7" i="24"/>
  <c r="EMI7" i="24"/>
  <c r="EMJ7" i="24"/>
  <c r="EMK7" i="24"/>
  <c r="EML7" i="24"/>
  <c r="EMM7" i="24"/>
  <c r="EMN7" i="24"/>
  <c r="EMO7" i="24"/>
  <c r="EMP7" i="24"/>
  <c r="EMQ7" i="24"/>
  <c r="EMR7" i="24"/>
  <c r="EMS7" i="24"/>
  <c r="EMT7" i="24"/>
  <c r="EMU7" i="24"/>
  <c r="EMV7" i="24"/>
  <c r="EMW7" i="24"/>
  <c r="EMX7" i="24"/>
  <c r="EMY7" i="24"/>
  <c r="EMZ7" i="24"/>
  <c r="ENA7" i="24"/>
  <c r="ENB7" i="24"/>
  <c r="ENC7" i="24"/>
  <c r="END7" i="24"/>
  <c r="ENE7" i="24"/>
  <c r="ENF7" i="24"/>
  <c r="ENG7" i="24"/>
  <c r="ENH7" i="24"/>
  <c r="ENI7" i="24"/>
  <c r="ENJ7" i="24"/>
  <c r="ENK7" i="24"/>
  <c r="ENL7" i="24"/>
  <c r="ENM7" i="24"/>
  <c r="ENN7" i="24"/>
  <c r="ENO7" i="24"/>
  <c r="ENP7" i="24"/>
  <c r="ENQ7" i="24"/>
  <c r="ENR7" i="24"/>
  <c r="ENS7" i="24"/>
  <c r="ENT7" i="24"/>
  <c r="ENU7" i="24"/>
  <c r="ENV7" i="24"/>
  <c r="ENW7" i="24"/>
  <c r="ENX7" i="24"/>
  <c r="ENY7" i="24"/>
  <c r="ENZ7" i="24"/>
  <c r="EOA7" i="24"/>
  <c r="EOB7" i="24"/>
  <c r="EOC7" i="24"/>
  <c r="EOD7" i="24"/>
  <c r="EOE7" i="24"/>
  <c r="EOF7" i="24"/>
  <c r="EOG7" i="24"/>
  <c r="EOH7" i="24"/>
  <c r="EOI7" i="24"/>
  <c r="EOJ7" i="24"/>
  <c r="EOK7" i="24"/>
  <c r="EOL7" i="24"/>
  <c r="EOM7" i="24"/>
  <c r="EON7" i="24"/>
  <c r="EOO7" i="24"/>
  <c r="EOP7" i="24"/>
  <c r="EOQ7" i="24"/>
  <c r="EOR7" i="24"/>
  <c r="EOS7" i="24"/>
  <c r="EOT7" i="24"/>
  <c r="EOU7" i="24"/>
  <c r="EOV7" i="24"/>
  <c r="EOW7" i="24"/>
  <c r="EOX7" i="24"/>
  <c r="EOY7" i="24"/>
  <c r="EOZ7" i="24"/>
  <c r="EPA7" i="24"/>
  <c r="EPB7" i="24"/>
  <c r="EPC7" i="24"/>
  <c r="EPD7" i="24"/>
  <c r="EPE7" i="24"/>
  <c r="EPF7" i="24"/>
  <c r="EPG7" i="24"/>
  <c r="EPH7" i="24"/>
  <c r="EPI7" i="24"/>
  <c r="EPJ7" i="24"/>
  <c r="EPK7" i="24"/>
  <c r="EPL7" i="24"/>
  <c r="EPM7" i="24"/>
  <c r="EPN7" i="24"/>
  <c r="EPO7" i="24"/>
  <c r="EPP7" i="24"/>
  <c r="EPQ7" i="24"/>
  <c r="EPR7" i="24"/>
  <c r="EPS7" i="24"/>
  <c r="EPT7" i="24"/>
  <c r="EPU7" i="24"/>
  <c r="EPV7" i="24"/>
  <c r="EPW7" i="24"/>
  <c r="EPX7" i="24"/>
  <c r="EPY7" i="24"/>
  <c r="EPZ7" i="24"/>
  <c r="EQA7" i="24"/>
  <c r="EQB7" i="24"/>
  <c r="EQC7" i="24"/>
  <c r="EQD7" i="24"/>
  <c r="EQE7" i="24"/>
  <c r="EQF7" i="24"/>
  <c r="EQG7" i="24"/>
  <c r="EQH7" i="24"/>
  <c r="EQI7" i="24"/>
  <c r="EQJ7" i="24"/>
  <c r="EQK7" i="24"/>
  <c r="EQL7" i="24"/>
  <c r="EQM7" i="24"/>
  <c r="EQN7" i="24"/>
  <c r="EQO7" i="24"/>
  <c r="EQP7" i="24"/>
  <c r="EQQ7" i="24"/>
  <c r="EQR7" i="24"/>
  <c r="EQS7" i="24"/>
  <c r="EQT7" i="24"/>
  <c r="EQU7" i="24"/>
  <c r="EQV7" i="24"/>
  <c r="EQW7" i="24"/>
  <c r="EQX7" i="24"/>
  <c r="EQY7" i="24"/>
  <c r="EQZ7" i="24"/>
  <c r="ERA7" i="24"/>
  <c r="ERB7" i="24"/>
  <c r="ERC7" i="24"/>
  <c r="ERD7" i="24"/>
  <c r="ERE7" i="24"/>
  <c r="ERF7" i="24"/>
  <c r="ERG7" i="24"/>
  <c r="ERH7" i="24"/>
  <c r="ERI7" i="24"/>
  <c r="ERJ7" i="24"/>
  <c r="ERK7" i="24"/>
  <c r="ERL7" i="24"/>
  <c r="ERM7" i="24"/>
  <c r="ERN7" i="24"/>
  <c r="ERO7" i="24"/>
  <c r="ERP7" i="24"/>
  <c r="ERQ7" i="24"/>
  <c r="ERR7" i="24"/>
  <c r="ERS7" i="24"/>
  <c r="ERT7" i="24"/>
  <c r="ERU7" i="24"/>
  <c r="ERV7" i="24"/>
  <c r="ERW7" i="24"/>
  <c r="ERX7" i="24"/>
  <c r="ERY7" i="24"/>
  <c r="ERZ7" i="24"/>
  <c r="ESA7" i="24"/>
  <c r="ESB7" i="24"/>
  <c r="ESC7" i="24"/>
  <c r="ESD7" i="24"/>
  <c r="ESE7" i="24"/>
  <c r="ESF7" i="24"/>
  <c r="ESG7" i="24"/>
  <c r="ESH7" i="24"/>
  <c r="ESI7" i="24"/>
  <c r="ESJ7" i="24"/>
  <c r="ESK7" i="24"/>
  <c r="ESL7" i="24"/>
  <c r="ESM7" i="24"/>
  <c r="ESN7" i="24"/>
  <c r="ESO7" i="24"/>
  <c r="ESP7" i="24"/>
  <c r="ESQ7" i="24"/>
  <c r="ESR7" i="24"/>
  <c r="ESS7" i="24"/>
  <c r="EST7" i="24"/>
  <c r="ESU7" i="24"/>
  <c r="ESV7" i="24"/>
  <c r="ESW7" i="24"/>
  <c r="ESX7" i="24"/>
  <c r="ESY7" i="24"/>
  <c r="ESZ7" i="24"/>
  <c r="ETA7" i="24"/>
  <c r="ETB7" i="24"/>
  <c r="ETC7" i="24"/>
  <c r="ETD7" i="24"/>
  <c r="ETE7" i="24"/>
  <c r="ETF7" i="24"/>
  <c r="ETG7" i="24"/>
  <c r="ETH7" i="24"/>
  <c r="ETI7" i="24"/>
  <c r="ETJ7" i="24"/>
  <c r="ETK7" i="24"/>
  <c r="ETL7" i="24"/>
  <c r="ETM7" i="24"/>
  <c r="ETN7" i="24"/>
  <c r="ETO7" i="24"/>
  <c r="ETP7" i="24"/>
  <c r="ETQ7" i="24"/>
  <c r="ETR7" i="24"/>
  <c r="ETS7" i="24"/>
  <c r="ETT7" i="24"/>
  <c r="ETU7" i="24"/>
  <c r="ETV7" i="24"/>
  <c r="ETW7" i="24"/>
  <c r="ETX7" i="24"/>
  <c r="ETY7" i="24"/>
  <c r="ETZ7" i="24"/>
  <c r="EUA7" i="24"/>
  <c r="EUB7" i="24"/>
  <c r="EUC7" i="24"/>
  <c r="EUD7" i="24"/>
  <c r="EUE7" i="24"/>
  <c r="EUF7" i="24"/>
  <c r="EUG7" i="24"/>
  <c r="EUH7" i="24"/>
  <c r="EUI7" i="24"/>
  <c r="EUJ7" i="24"/>
  <c r="EUK7" i="24"/>
  <c r="EUL7" i="24"/>
  <c r="EUM7" i="24"/>
  <c r="EUN7" i="24"/>
  <c r="EUO7" i="24"/>
  <c r="EUP7" i="24"/>
  <c r="EUQ7" i="24"/>
  <c r="EUR7" i="24"/>
  <c r="EUS7" i="24"/>
  <c r="EUT7" i="24"/>
  <c r="EUU7" i="24"/>
  <c r="EUV7" i="24"/>
  <c r="EUW7" i="24"/>
  <c r="EUX7" i="24"/>
  <c r="EUY7" i="24"/>
  <c r="EUZ7" i="24"/>
  <c r="EVA7" i="24"/>
  <c r="EVB7" i="24"/>
  <c r="EVC7" i="24"/>
  <c r="EVD7" i="24"/>
  <c r="EVE7" i="24"/>
  <c r="EVF7" i="24"/>
  <c r="EVG7" i="24"/>
  <c r="EVH7" i="24"/>
  <c r="EVI7" i="24"/>
  <c r="EVJ7" i="24"/>
  <c r="EVK7" i="24"/>
  <c r="EVL7" i="24"/>
  <c r="EVM7" i="24"/>
  <c r="EVN7" i="24"/>
  <c r="EVO7" i="24"/>
  <c r="EVP7" i="24"/>
  <c r="EVQ7" i="24"/>
  <c r="EVR7" i="24"/>
  <c r="EVS7" i="24"/>
  <c r="EVT7" i="24"/>
  <c r="EVU7" i="24"/>
  <c r="EVV7" i="24"/>
  <c r="EVW7" i="24"/>
  <c r="EVX7" i="24"/>
  <c r="EVY7" i="24"/>
  <c r="EVZ7" i="24"/>
  <c r="EWA7" i="24"/>
  <c r="EWB7" i="24"/>
  <c r="EWC7" i="24"/>
  <c r="EWD7" i="24"/>
  <c r="EWE7" i="24"/>
  <c r="EWF7" i="24"/>
  <c r="EWG7" i="24"/>
  <c r="EWH7" i="24"/>
  <c r="EWI7" i="24"/>
  <c r="EWJ7" i="24"/>
  <c r="EWK7" i="24"/>
  <c r="EWL7" i="24"/>
  <c r="EWM7" i="24"/>
  <c r="EWN7" i="24"/>
  <c r="EWO7" i="24"/>
  <c r="EWP7" i="24"/>
  <c r="EWQ7" i="24"/>
  <c r="EWR7" i="24"/>
  <c r="EWS7" i="24"/>
  <c r="EWT7" i="24"/>
  <c r="EWU7" i="24"/>
  <c r="EWV7" i="24"/>
  <c r="EWW7" i="24"/>
  <c r="EWX7" i="24"/>
  <c r="EWY7" i="24"/>
  <c r="EWZ7" i="24"/>
  <c r="EXA7" i="24"/>
  <c r="EXB7" i="24"/>
  <c r="EXC7" i="24"/>
  <c r="EXD7" i="24"/>
  <c r="EXE7" i="24"/>
  <c r="EXF7" i="24"/>
  <c r="EXG7" i="24"/>
  <c r="EXH7" i="24"/>
  <c r="EXI7" i="24"/>
  <c r="EXJ7" i="24"/>
  <c r="EXK7" i="24"/>
  <c r="EXL7" i="24"/>
  <c r="EXM7" i="24"/>
  <c r="EXN7" i="24"/>
  <c r="EXO7" i="24"/>
  <c r="EXP7" i="24"/>
  <c r="EXQ7" i="24"/>
  <c r="EXR7" i="24"/>
  <c r="EXS7" i="24"/>
  <c r="EXT7" i="24"/>
  <c r="EXU7" i="24"/>
  <c r="EXV7" i="24"/>
  <c r="EXW7" i="24"/>
  <c r="EXX7" i="24"/>
  <c r="EXY7" i="24"/>
  <c r="EXZ7" i="24"/>
  <c r="EYA7" i="24"/>
  <c r="EYB7" i="24"/>
  <c r="EYC7" i="24"/>
  <c r="EYD7" i="24"/>
  <c r="EYE7" i="24"/>
  <c r="EYF7" i="24"/>
  <c r="EYG7" i="24"/>
  <c r="EYH7" i="24"/>
  <c r="EYI7" i="24"/>
  <c r="EYJ7" i="24"/>
  <c r="EYK7" i="24"/>
  <c r="EYL7" i="24"/>
  <c r="EYM7" i="24"/>
  <c r="EYN7" i="24"/>
  <c r="EYO7" i="24"/>
  <c r="EYP7" i="24"/>
  <c r="EYQ7" i="24"/>
  <c r="EYR7" i="24"/>
  <c r="EYS7" i="24"/>
  <c r="EYT7" i="24"/>
  <c r="EYU7" i="24"/>
  <c r="EYV7" i="24"/>
  <c r="EYW7" i="24"/>
  <c r="EYX7" i="24"/>
  <c r="EYY7" i="24"/>
  <c r="EYZ7" i="24"/>
  <c r="EZA7" i="24"/>
  <c r="EZB7" i="24"/>
  <c r="EZC7" i="24"/>
  <c r="EZD7" i="24"/>
  <c r="EZE7" i="24"/>
  <c r="EZF7" i="24"/>
  <c r="EZG7" i="24"/>
  <c r="EZH7" i="24"/>
  <c r="EZI7" i="24"/>
  <c r="EZJ7" i="24"/>
  <c r="EZK7" i="24"/>
  <c r="EZL7" i="24"/>
  <c r="EZM7" i="24"/>
  <c r="EZN7" i="24"/>
  <c r="EZO7" i="24"/>
  <c r="EZP7" i="24"/>
  <c r="EZQ7" i="24"/>
  <c r="EZR7" i="24"/>
  <c r="EZS7" i="24"/>
  <c r="EZT7" i="24"/>
  <c r="EZU7" i="24"/>
  <c r="EZV7" i="24"/>
  <c r="EZW7" i="24"/>
  <c r="EZX7" i="24"/>
  <c r="EZY7" i="24"/>
  <c r="EZZ7" i="24"/>
  <c r="FAA7" i="24"/>
  <c r="FAB7" i="24"/>
  <c r="FAC7" i="24"/>
  <c r="FAD7" i="24"/>
  <c r="FAE7" i="24"/>
  <c r="FAF7" i="24"/>
  <c r="FAG7" i="24"/>
  <c r="FAH7" i="24"/>
  <c r="FAI7" i="24"/>
  <c r="FAJ7" i="24"/>
  <c r="FAK7" i="24"/>
  <c r="FAL7" i="24"/>
  <c r="FAM7" i="24"/>
  <c r="FAN7" i="24"/>
  <c r="FAO7" i="24"/>
  <c r="FAP7" i="24"/>
  <c r="FAQ7" i="24"/>
  <c r="FAR7" i="24"/>
  <c r="FAS7" i="24"/>
  <c r="FAT7" i="24"/>
  <c r="FAU7" i="24"/>
  <c r="FAV7" i="24"/>
  <c r="FAW7" i="24"/>
  <c r="FAX7" i="24"/>
  <c r="FAY7" i="24"/>
  <c r="FAZ7" i="24"/>
  <c r="FBA7" i="24"/>
  <c r="FBB7" i="24"/>
  <c r="FBC7" i="24"/>
  <c r="FBD7" i="24"/>
  <c r="FBE7" i="24"/>
  <c r="FBF7" i="24"/>
  <c r="FBG7" i="24"/>
  <c r="FBH7" i="24"/>
  <c r="FBI7" i="24"/>
  <c r="FBJ7" i="24"/>
  <c r="FBK7" i="24"/>
  <c r="FBL7" i="24"/>
  <c r="FBM7" i="24"/>
  <c r="FBN7" i="24"/>
  <c r="FBO7" i="24"/>
  <c r="FBP7" i="24"/>
  <c r="FBQ7" i="24"/>
  <c r="FBR7" i="24"/>
  <c r="FBS7" i="24"/>
  <c r="FBT7" i="24"/>
  <c r="FBU7" i="24"/>
  <c r="FBV7" i="24"/>
  <c r="FBW7" i="24"/>
  <c r="FBX7" i="24"/>
  <c r="FBY7" i="24"/>
  <c r="FBZ7" i="24"/>
  <c r="FCA7" i="24"/>
  <c r="FCB7" i="24"/>
  <c r="FCC7" i="24"/>
  <c r="FCD7" i="24"/>
  <c r="FCE7" i="24"/>
  <c r="FCF7" i="24"/>
  <c r="FCG7" i="24"/>
  <c r="FCH7" i="24"/>
  <c r="FCI7" i="24"/>
  <c r="FCJ7" i="24"/>
  <c r="FCK7" i="24"/>
  <c r="FCL7" i="24"/>
  <c r="FCM7" i="24"/>
  <c r="FCN7" i="24"/>
  <c r="FCO7" i="24"/>
  <c r="FCP7" i="24"/>
  <c r="FCQ7" i="24"/>
  <c r="FCR7" i="24"/>
  <c r="FCS7" i="24"/>
  <c r="FCT7" i="24"/>
  <c r="FCU7" i="24"/>
  <c r="FCV7" i="24"/>
  <c r="FCW7" i="24"/>
  <c r="FCX7" i="24"/>
  <c r="FCY7" i="24"/>
  <c r="FCZ7" i="24"/>
  <c r="FDA7" i="24"/>
  <c r="FDB7" i="24"/>
  <c r="FDC7" i="24"/>
  <c r="FDD7" i="24"/>
  <c r="FDE7" i="24"/>
  <c r="FDF7" i="24"/>
  <c r="FDG7" i="24"/>
  <c r="FDH7" i="24"/>
  <c r="FDI7" i="24"/>
  <c r="FDJ7" i="24"/>
  <c r="FDK7" i="24"/>
  <c r="FDL7" i="24"/>
  <c r="FDM7" i="24"/>
  <c r="FDN7" i="24"/>
  <c r="FDO7" i="24"/>
  <c r="FDP7" i="24"/>
  <c r="FDQ7" i="24"/>
  <c r="FDR7" i="24"/>
  <c r="FDS7" i="24"/>
  <c r="FDT7" i="24"/>
  <c r="FDU7" i="24"/>
  <c r="FDV7" i="24"/>
  <c r="FDW7" i="24"/>
  <c r="FDX7" i="24"/>
  <c r="FDY7" i="24"/>
  <c r="FDZ7" i="24"/>
  <c r="FEA7" i="24"/>
  <c r="FEB7" i="24"/>
  <c r="FEC7" i="24"/>
  <c r="FED7" i="24"/>
  <c r="FEE7" i="24"/>
  <c r="FEF7" i="24"/>
  <c r="FEG7" i="24"/>
  <c r="FEH7" i="24"/>
  <c r="FEI7" i="24"/>
  <c r="FEJ7" i="24"/>
  <c r="FEK7" i="24"/>
  <c r="FEL7" i="24"/>
  <c r="FEM7" i="24"/>
  <c r="FEN7" i="24"/>
  <c r="FEO7" i="24"/>
  <c r="FEP7" i="24"/>
  <c r="FEQ7" i="24"/>
  <c r="FER7" i="24"/>
  <c r="FES7" i="24"/>
  <c r="FET7" i="24"/>
  <c r="FEU7" i="24"/>
  <c r="FEV7" i="24"/>
  <c r="FEW7" i="24"/>
  <c r="FEX7" i="24"/>
  <c r="FEY7" i="24"/>
  <c r="FEZ7" i="24"/>
  <c r="FFA7" i="24"/>
  <c r="FFB7" i="24"/>
  <c r="FFC7" i="24"/>
  <c r="FFD7" i="24"/>
  <c r="FFE7" i="24"/>
  <c r="FFF7" i="24"/>
  <c r="FFG7" i="24"/>
  <c r="FFH7" i="24"/>
  <c r="FFI7" i="24"/>
  <c r="FFJ7" i="24"/>
  <c r="FFK7" i="24"/>
  <c r="FFL7" i="24"/>
  <c r="FFM7" i="24"/>
  <c r="FFN7" i="24"/>
  <c r="FFO7" i="24"/>
  <c r="FFP7" i="24"/>
  <c r="FFQ7" i="24"/>
  <c r="FFR7" i="24"/>
  <c r="FFS7" i="24"/>
  <c r="FFT7" i="24"/>
  <c r="FFU7" i="24"/>
  <c r="FFV7" i="24"/>
  <c r="FFW7" i="24"/>
  <c r="FFX7" i="24"/>
  <c r="FFY7" i="24"/>
  <c r="FFZ7" i="24"/>
  <c r="FGA7" i="24"/>
  <c r="FGB7" i="24"/>
  <c r="FGC7" i="24"/>
  <c r="FGD7" i="24"/>
  <c r="FGE7" i="24"/>
  <c r="FGF7" i="24"/>
  <c r="FGG7" i="24"/>
  <c r="FGH7" i="24"/>
  <c r="FGI7" i="24"/>
  <c r="FGJ7" i="24"/>
  <c r="FGK7" i="24"/>
  <c r="FGL7" i="24"/>
  <c r="FGM7" i="24"/>
  <c r="FGN7" i="24"/>
  <c r="FGO7" i="24"/>
  <c r="FGP7" i="24"/>
  <c r="FGQ7" i="24"/>
  <c r="FGR7" i="24"/>
  <c r="FGS7" i="24"/>
  <c r="FGT7" i="24"/>
  <c r="FGU7" i="24"/>
  <c r="FGV7" i="24"/>
  <c r="FGW7" i="24"/>
  <c r="FGX7" i="24"/>
  <c r="FGY7" i="24"/>
  <c r="FGZ7" i="24"/>
  <c r="FHA7" i="24"/>
  <c r="FHB7" i="24"/>
  <c r="FHC7" i="24"/>
  <c r="FHD7" i="24"/>
  <c r="FHE7" i="24"/>
  <c r="FHF7" i="24"/>
  <c r="FHG7" i="24"/>
  <c r="FHH7" i="24"/>
  <c r="FHI7" i="24"/>
  <c r="FHJ7" i="24"/>
  <c r="FHK7" i="24"/>
  <c r="FHL7" i="24"/>
  <c r="FHM7" i="24"/>
  <c r="FHN7" i="24"/>
  <c r="FHO7" i="24"/>
  <c r="FHP7" i="24"/>
  <c r="FHQ7" i="24"/>
  <c r="FHR7" i="24"/>
  <c r="FHS7" i="24"/>
  <c r="FHT7" i="24"/>
  <c r="FHU7" i="24"/>
  <c r="FHV7" i="24"/>
  <c r="FHW7" i="24"/>
  <c r="FHX7" i="24"/>
  <c r="FHY7" i="24"/>
  <c r="FHZ7" i="24"/>
  <c r="FIA7" i="24"/>
  <c r="FIB7" i="24"/>
  <c r="FIC7" i="24"/>
  <c r="FID7" i="24"/>
  <c r="FIE7" i="24"/>
  <c r="FIF7" i="24"/>
  <c r="FIG7" i="24"/>
  <c r="FIH7" i="24"/>
  <c r="FII7" i="24"/>
  <c r="FIJ7" i="24"/>
  <c r="FIK7" i="24"/>
  <c r="FIL7" i="24"/>
  <c r="FIM7" i="24"/>
  <c r="FIN7" i="24"/>
  <c r="FIO7" i="24"/>
  <c r="FIP7" i="24"/>
  <c r="FIQ7" i="24"/>
  <c r="FIR7" i="24"/>
  <c r="FIS7" i="24"/>
  <c r="FIT7" i="24"/>
  <c r="FIU7" i="24"/>
  <c r="FIV7" i="24"/>
  <c r="FIW7" i="24"/>
  <c r="FIX7" i="24"/>
  <c r="FIY7" i="24"/>
  <c r="FIZ7" i="24"/>
  <c r="FJA7" i="24"/>
  <c r="FJB7" i="24"/>
  <c r="FJC7" i="24"/>
  <c r="FJD7" i="24"/>
  <c r="FJE7" i="24"/>
  <c r="FJF7" i="24"/>
  <c r="FJG7" i="24"/>
  <c r="FJH7" i="24"/>
  <c r="FJI7" i="24"/>
  <c r="FJJ7" i="24"/>
  <c r="FJK7" i="24"/>
  <c r="FJL7" i="24"/>
  <c r="FJM7" i="24"/>
  <c r="FJN7" i="24"/>
  <c r="FJO7" i="24"/>
  <c r="FJP7" i="24"/>
  <c r="FJQ7" i="24"/>
  <c r="FJR7" i="24"/>
  <c r="FJS7" i="24"/>
  <c r="FJT7" i="24"/>
  <c r="FJU7" i="24"/>
  <c r="FJV7" i="24"/>
  <c r="FJW7" i="24"/>
  <c r="FJX7" i="24"/>
  <c r="FJY7" i="24"/>
  <c r="FJZ7" i="24"/>
  <c r="FKA7" i="24"/>
  <c r="FKB7" i="24"/>
  <c r="FKC7" i="24"/>
  <c r="FKD7" i="24"/>
  <c r="FKE7" i="24"/>
  <c r="FKF7" i="24"/>
  <c r="FKG7" i="24"/>
  <c r="FKH7" i="24"/>
  <c r="FKI7" i="24"/>
  <c r="FKJ7" i="24"/>
  <c r="FKK7" i="24"/>
  <c r="FKL7" i="24"/>
  <c r="FKM7" i="24"/>
  <c r="FKN7" i="24"/>
  <c r="FKO7" i="24"/>
  <c r="FKP7" i="24"/>
  <c r="FKQ7" i="24"/>
  <c r="FKR7" i="24"/>
  <c r="FKS7" i="24"/>
  <c r="FKT7" i="24"/>
  <c r="FKU7" i="24"/>
  <c r="FKV7" i="24"/>
  <c r="FKW7" i="24"/>
  <c r="FKX7" i="24"/>
  <c r="FKY7" i="24"/>
  <c r="FKZ7" i="24"/>
  <c r="FLA7" i="24"/>
  <c r="FLB7" i="24"/>
  <c r="FLC7" i="24"/>
  <c r="FLD7" i="24"/>
  <c r="FLE7" i="24"/>
  <c r="FLF7" i="24"/>
  <c r="FLG7" i="24"/>
  <c r="FLH7" i="24"/>
  <c r="FLI7" i="24"/>
  <c r="FLJ7" i="24"/>
  <c r="FLK7" i="24"/>
  <c r="FLL7" i="24"/>
  <c r="FLM7" i="24"/>
  <c r="FLN7" i="24"/>
  <c r="FLO7" i="24"/>
  <c r="FLP7" i="24"/>
  <c r="FLQ7" i="24"/>
  <c r="FLR7" i="24"/>
  <c r="FLS7" i="24"/>
  <c r="FLT7" i="24"/>
  <c r="FLU7" i="24"/>
  <c r="FLV7" i="24"/>
  <c r="FLW7" i="24"/>
  <c r="FLX7" i="24"/>
  <c r="FLY7" i="24"/>
  <c r="FLZ7" i="24"/>
  <c r="FMA7" i="24"/>
  <c r="FMB7" i="24"/>
  <c r="FMC7" i="24"/>
  <c r="FMD7" i="24"/>
  <c r="FME7" i="24"/>
  <c r="FMF7" i="24"/>
  <c r="FMG7" i="24"/>
  <c r="FMH7" i="24"/>
  <c r="FMI7" i="24"/>
  <c r="FMJ7" i="24"/>
  <c r="FMK7" i="24"/>
  <c r="FML7" i="24"/>
  <c r="FMM7" i="24"/>
  <c r="FMN7" i="24"/>
  <c r="FMO7" i="24"/>
  <c r="FMP7" i="24"/>
  <c r="FMQ7" i="24"/>
  <c r="FMR7" i="24"/>
  <c r="FMS7" i="24"/>
  <c r="FMT7" i="24"/>
  <c r="FMU7" i="24"/>
  <c r="FMV7" i="24"/>
  <c r="FMW7" i="24"/>
  <c r="FMX7" i="24"/>
  <c r="FMY7" i="24"/>
  <c r="FMZ7" i="24"/>
  <c r="FNA7" i="24"/>
  <c r="FNB7" i="24"/>
  <c r="FNC7" i="24"/>
  <c r="FND7" i="24"/>
  <c r="FNE7" i="24"/>
  <c r="FNF7" i="24"/>
  <c r="FNG7" i="24"/>
  <c r="FNH7" i="24"/>
  <c r="FNI7" i="24"/>
  <c r="FNJ7" i="24"/>
  <c r="FNK7" i="24"/>
  <c r="FNL7" i="24"/>
  <c r="FNM7" i="24"/>
  <c r="FNN7" i="24"/>
  <c r="FNO7" i="24"/>
  <c r="FNP7" i="24"/>
  <c r="FNQ7" i="24"/>
  <c r="FNR7" i="24"/>
  <c r="FNS7" i="24"/>
  <c r="FNT7" i="24"/>
  <c r="FNU7" i="24"/>
  <c r="FNV7" i="24"/>
  <c r="FNW7" i="24"/>
  <c r="FNX7" i="24"/>
  <c r="FNY7" i="24"/>
  <c r="FNZ7" i="24"/>
  <c r="FOA7" i="24"/>
  <c r="FOB7" i="24"/>
  <c r="FOC7" i="24"/>
  <c r="FOD7" i="24"/>
  <c r="FOE7" i="24"/>
  <c r="FOF7" i="24"/>
  <c r="FOG7" i="24"/>
  <c r="FOH7" i="24"/>
  <c r="FOI7" i="24"/>
  <c r="FOJ7" i="24"/>
  <c r="FOK7" i="24"/>
  <c r="FOL7" i="24"/>
  <c r="FOM7" i="24"/>
  <c r="FON7" i="24"/>
  <c r="FOO7" i="24"/>
  <c r="FOP7" i="24"/>
  <c r="FOQ7" i="24"/>
  <c r="FOR7" i="24"/>
  <c r="FOS7" i="24"/>
  <c r="FOT7" i="24"/>
  <c r="FOU7" i="24"/>
  <c r="FOV7" i="24"/>
  <c r="FOW7" i="24"/>
  <c r="FOX7" i="24"/>
  <c r="FOY7" i="24"/>
  <c r="FOZ7" i="24"/>
  <c r="FPA7" i="24"/>
  <c r="FPB7" i="24"/>
  <c r="FPC7" i="24"/>
  <c r="FPD7" i="24"/>
  <c r="FPE7" i="24"/>
  <c r="FPF7" i="24"/>
  <c r="FPG7" i="24"/>
  <c r="FPH7" i="24"/>
  <c r="FPI7" i="24"/>
  <c r="FPJ7" i="24"/>
  <c r="FPK7" i="24"/>
  <c r="FPL7" i="24"/>
  <c r="FPM7" i="24"/>
  <c r="FPN7" i="24"/>
  <c r="FPO7" i="24"/>
  <c r="FPP7" i="24"/>
  <c r="FPQ7" i="24"/>
  <c r="FPR7" i="24"/>
  <c r="FPS7" i="24"/>
  <c r="FPT7" i="24"/>
  <c r="FPU7" i="24"/>
  <c r="FPV7" i="24"/>
  <c r="FPW7" i="24"/>
  <c r="FPX7" i="24"/>
  <c r="FPY7" i="24"/>
  <c r="FPZ7" i="24"/>
  <c r="FQA7" i="24"/>
  <c r="FQB7" i="24"/>
  <c r="FQC7" i="24"/>
  <c r="FQD7" i="24"/>
  <c r="FQE7" i="24"/>
  <c r="FQF7" i="24"/>
  <c r="FQG7" i="24"/>
  <c r="FQH7" i="24"/>
  <c r="FQI7" i="24"/>
  <c r="FQJ7" i="24"/>
  <c r="FQK7" i="24"/>
  <c r="FQL7" i="24"/>
  <c r="FQM7" i="24"/>
  <c r="FQN7" i="24"/>
  <c r="FQO7" i="24"/>
  <c r="FQP7" i="24"/>
  <c r="FQQ7" i="24"/>
  <c r="FQR7" i="24"/>
  <c r="FQS7" i="24"/>
  <c r="FQT7" i="24"/>
  <c r="FQU7" i="24"/>
  <c r="FQV7" i="24"/>
  <c r="FQW7" i="24"/>
  <c r="FQX7" i="24"/>
  <c r="FQY7" i="24"/>
  <c r="FQZ7" i="24"/>
  <c r="FRA7" i="24"/>
  <c r="FRB7" i="24"/>
  <c r="FRC7" i="24"/>
  <c r="FRD7" i="24"/>
  <c r="FRE7" i="24"/>
  <c r="FRF7" i="24"/>
  <c r="FRG7" i="24"/>
  <c r="FRH7" i="24"/>
  <c r="FRI7" i="24"/>
  <c r="FRJ7" i="24"/>
  <c r="FRK7" i="24"/>
  <c r="FRL7" i="24"/>
  <c r="FRM7" i="24"/>
  <c r="FRN7" i="24"/>
  <c r="FRO7" i="24"/>
  <c r="FRP7" i="24"/>
  <c r="FRQ7" i="24"/>
  <c r="FRR7" i="24"/>
  <c r="FRS7" i="24"/>
  <c r="FRT7" i="24"/>
  <c r="FRU7" i="24"/>
  <c r="FRV7" i="24"/>
  <c r="FRW7" i="24"/>
  <c r="FRX7" i="24"/>
  <c r="FRY7" i="24"/>
  <c r="FRZ7" i="24"/>
  <c r="FSA7" i="24"/>
  <c r="FSB7" i="24"/>
  <c r="FSC7" i="24"/>
  <c r="FSD7" i="24"/>
  <c r="FSE7" i="24"/>
  <c r="FSF7" i="24"/>
  <c r="FSG7" i="24"/>
  <c r="FSH7" i="24"/>
  <c r="FSI7" i="24"/>
  <c r="FSJ7" i="24"/>
  <c r="FSK7" i="24"/>
  <c r="FSL7" i="24"/>
  <c r="FSM7" i="24"/>
  <c r="FSN7" i="24"/>
  <c r="FSO7" i="24"/>
  <c r="FSP7" i="24"/>
  <c r="FSQ7" i="24"/>
  <c r="FSR7" i="24"/>
  <c r="FSS7" i="24"/>
  <c r="FST7" i="24"/>
  <c r="FSU7" i="24"/>
  <c r="FSV7" i="24"/>
  <c r="FSW7" i="24"/>
  <c r="FSX7" i="24"/>
  <c r="FSY7" i="24"/>
  <c r="FSZ7" i="24"/>
  <c r="FTA7" i="24"/>
  <c r="FTB7" i="24"/>
  <c r="FTC7" i="24"/>
  <c r="FTD7" i="24"/>
  <c r="FTE7" i="24"/>
  <c r="FTF7" i="24"/>
  <c r="FTG7" i="24"/>
  <c r="FTH7" i="24"/>
  <c r="FTI7" i="24"/>
  <c r="FTJ7" i="24"/>
  <c r="FTK7" i="24"/>
  <c r="FTL7" i="24"/>
  <c r="FTM7" i="24"/>
  <c r="FTN7" i="24"/>
  <c r="FTO7" i="24"/>
  <c r="FTP7" i="24"/>
  <c r="FTQ7" i="24"/>
  <c r="FTR7" i="24"/>
  <c r="FTS7" i="24"/>
  <c r="FTT7" i="24"/>
  <c r="FTU7" i="24"/>
  <c r="FTV7" i="24"/>
  <c r="FTW7" i="24"/>
  <c r="FTX7" i="24"/>
  <c r="FTY7" i="24"/>
  <c r="FTZ7" i="24"/>
  <c r="FUA7" i="24"/>
  <c r="FUB7" i="24"/>
  <c r="FUC7" i="24"/>
  <c r="FUD7" i="24"/>
  <c r="FUE7" i="24"/>
  <c r="FUF7" i="24"/>
  <c r="FUG7" i="24"/>
  <c r="FUH7" i="24"/>
  <c r="FUI7" i="24"/>
  <c r="FUJ7" i="24"/>
  <c r="FUK7" i="24"/>
  <c r="FUL7" i="24"/>
  <c r="FUM7" i="24"/>
  <c r="FUN7" i="24"/>
  <c r="FUO7" i="24"/>
  <c r="FUP7" i="24"/>
  <c r="FUQ7" i="24"/>
  <c r="FUR7" i="24"/>
  <c r="FUS7" i="24"/>
  <c r="FUT7" i="24"/>
  <c r="FUU7" i="24"/>
  <c r="FUV7" i="24"/>
  <c r="FUW7" i="24"/>
  <c r="FUX7" i="24"/>
  <c r="FUY7" i="24"/>
  <c r="FUZ7" i="24"/>
  <c r="FVA7" i="24"/>
  <c r="FVB7" i="24"/>
  <c r="FVC7" i="24"/>
  <c r="FVD7" i="24"/>
  <c r="FVE7" i="24"/>
  <c r="FVF7" i="24"/>
  <c r="FVG7" i="24"/>
  <c r="FVH7" i="24"/>
  <c r="FVI7" i="24"/>
  <c r="FVJ7" i="24"/>
  <c r="FVK7" i="24"/>
  <c r="FVL7" i="24"/>
  <c r="FVM7" i="24"/>
  <c r="FVN7" i="24"/>
  <c r="FVO7" i="24"/>
  <c r="FVP7" i="24"/>
  <c r="FVQ7" i="24"/>
  <c r="FVR7" i="24"/>
  <c r="FVS7" i="24"/>
  <c r="FVT7" i="24"/>
  <c r="FVU7" i="24"/>
  <c r="FVV7" i="24"/>
  <c r="FVW7" i="24"/>
  <c r="FVX7" i="24"/>
  <c r="FVY7" i="24"/>
  <c r="FVZ7" i="24"/>
  <c r="FWA7" i="24"/>
  <c r="FWB7" i="24"/>
  <c r="FWC7" i="24"/>
  <c r="FWD7" i="24"/>
  <c r="FWE7" i="24"/>
  <c r="FWF7" i="24"/>
  <c r="FWG7" i="24"/>
  <c r="FWH7" i="24"/>
  <c r="FWI7" i="24"/>
  <c r="FWJ7" i="24"/>
  <c r="FWK7" i="24"/>
  <c r="FWL7" i="24"/>
  <c r="FWM7" i="24"/>
  <c r="FWN7" i="24"/>
  <c r="FWO7" i="24"/>
  <c r="FWP7" i="24"/>
  <c r="FWQ7" i="24"/>
  <c r="FWR7" i="24"/>
  <c r="FWS7" i="24"/>
  <c r="FWT7" i="24"/>
  <c r="FWU7" i="24"/>
  <c r="FWV7" i="24"/>
  <c r="FWW7" i="24"/>
  <c r="FWX7" i="24"/>
  <c r="FWY7" i="24"/>
  <c r="FWZ7" i="24"/>
  <c r="FXA7" i="24"/>
  <c r="FXB7" i="24"/>
  <c r="FXC7" i="24"/>
  <c r="FXD7" i="24"/>
  <c r="FXE7" i="24"/>
  <c r="FXF7" i="24"/>
  <c r="FXG7" i="24"/>
  <c r="FXH7" i="24"/>
  <c r="FXI7" i="24"/>
  <c r="FXJ7" i="24"/>
  <c r="FXK7" i="24"/>
  <c r="FXL7" i="24"/>
  <c r="FXM7" i="24"/>
  <c r="FXN7" i="24"/>
  <c r="FXO7" i="24"/>
  <c r="FXP7" i="24"/>
  <c r="FXQ7" i="24"/>
  <c r="FXR7" i="24"/>
  <c r="FXS7" i="24"/>
  <c r="FXT7" i="24"/>
  <c r="FXU7" i="24"/>
  <c r="FXV7" i="24"/>
  <c r="FXW7" i="24"/>
  <c r="FXX7" i="24"/>
  <c r="FXY7" i="24"/>
  <c r="FXZ7" i="24"/>
  <c r="FYA7" i="24"/>
  <c r="FYB7" i="24"/>
  <c r="FYC7" i="24"/>
  <c r="FYD7" i="24"/>
  <c r="FYE7" i="24"/>
  <c r="FYF7" i="24"/>
  <c r="FYG7" i="24"/>
  <c r="FYH7" i="24"/>
  <c r="FYI7" i="24"/>
  <c r="FYJ7" i="24"/>
  <c r="FYK7" i="24"/>
  <c r="FYL7" i="24"/>
  <c r="FYM7" i="24"/>
  <c r="FYN7" i="24"/>
  <c r="FYO7" i="24"/>
  <c r="FYP7" i="24"/>
  <c r="FYQ7" i="24"/>
  <c r="FYR7" i="24"/>
  <c r="FYS7" i="24"/>
  <c r="FYT7" i="24"/>
  <c r="FYU7" i="24"/>
  <c r="FYV7" i="24"/>
  <c r="FYW7" i="24"/>
  <c r="FYX7" i="24"/>
  <c r="FYY7" i="24"/>
  <c r="FYZ7" i="24"/>
  <c r="FZA7" i="24"/>
  <c r="FZB7" i="24"/>
  <c r="FZC7" i="24"/>
  <c r="FZD7" i="24"/>
  <c r="FZE7" i="24"/>
  <c r="FZF7" i="24"/>
  <c r="FZG7" i="24"/>
  <c r="FZH7" i="24"/>
  <c r="FZI7" i="24"/>
  <c r="FZJ7" i="24"/>
  <c r="FZK7" i="24"/>
  <c r="FZL7" i="24"/>
  <c r="FZM7" i="24"/>
  <c r="FZN7" i="24"/>
  <c r="FZO7" i="24"/>
  <c r="FZP7" i="24"/>
  <c r="FZQ7" i="24"/>
  <c r="FZR7" i="24"/>
  <c r="FZS7" i="24"/>
  <c r="FZT7" i="24"/>
  <c r="FZU7" i="24"/>
  <c r="FZV7" i="24"/>
  <c r="FZW7" i="24"/>
  <c r="FZX7" i="24"/>
  <c r="FZY7" i="24"/>
  <c r="FZZ7" i="24"/>
  <c r="GAA7" i="24"/>
  <c r="GAB7" i="24"/>
  <c r="GAC7" i="24"/>
  <c r="GAD7" i="24"/>
  <c r="GAE7" i="24"/>
  <c r="GAF7" i="24"/>
  <c r="GAG7" i="24"/>
  <c r="GAH7" i="24"/>
  <c r="GAI7" i="24"/>
  <c r="GAJ7" i="24"/>
  <c r="GAK7" i="24"/>
  <c r="GAL7" i="24"/>
  <c r="GAM7" i="24"/>
  <c r="GAN7" i="24"/>
  <c r="GAO7" i="24"/>
  <c r="GAP7" i="24"/>
  <c r="GAQ7" i="24"/>
  <c r="GAR7" i="24"/>
  <c r="GAS7" i="24"/>
  <c r="GAT7" i="24"/>
  <c r="GAU7" i="24"/>
  <c r="GAV7" i="24"/>
  <c r="GAW7" i="24"/>
  <c r="GAX7" i="24"/>
  <c r="GAY7" i="24"/>
  <c r="GAZ7" i="24"/>
  <c r="GBA7" i="24"/>
  <c r="GBB7" i="24"/>
  <c r="GBC7" i="24"/>
  <c r="GBD7" i="24"/>
  <c r="GBE7" i="24"/>
  <c r="GBF7" i="24"/>
  <c r="GBG7" i="24"/>
  <c r="GBH7" i="24"/>
  <c r="GBI7" i="24"/>
  <c r="GBJ7" i="24"/>
  <c r="GBK7" i="24"/>
  <c r="GBL7" i="24"/>
  <c r="GBM7" i="24"/>
  <c r="GBN7" i="24"/>
  <c r="GBO7" i="24"/>
  <c r="GBP7" i="24"/>
  <c r="GBQ7" i="24"/>
  <c r="GBR7" i="24"/>
  <c r="GBS7" i="24"/>
  <c r="GBT7" i="24"/>
  <c r="GBU7" i="24"/>
  <c r="GBV7" i="24"/>
  <c r="GBW7" i="24"/>
  <c r="GBX7" i="24"/>
  <c r="GBY7" i="24"/>
  <c r="GBZ7" i="24"/>
  <c r="GCA7" i="24"/>
  <c r="GCB7" i="24"/>
  <c r="GCC7" i="24"/>
  <c r="GCD7" i="24"/>
  <c r="GCE7" i="24"/>
  <c r="GCF7" i="24"/>
  <c r="GCG7" i="24"/>
  <c r="GCH7" i="24"/>
  <c r="GCI7" i="24"/>
  <c r="GCJ7" i="24"/>
  <c r="GCK7" i="24"/>
  <c r="GCL7" i="24"/>
  <c r="GCM7" i="24"/>
  <c r="GCN7" i="24"/>
  <c r="GCO7" i="24"/>
  <c r="GCP7" i="24"/>
  <c r="GCQ7" i="24"/>
  <c r="GCR7" i="24"/>
  <c r="GCS7" i="24"/>
  <c r="GCT7" i="24"/>
  <c r="GCU7" i="24"/>
  <c r="GCV7" i="24"/>
  <c r="GCW7" i="24"/>
  <c r="GCX7" i="24"/>
  <c r="GCY7" i="24"/>
  <c r="GCZ7" i="24"/>
  <c r="GDA7" i="24"/>
  <c r="GDB7" i="24"/>
  <c r="GDC7" i="24"/>
  <c r="GDD7" i="24"/>
  <c r="GDE7" i="24"/>
  <c r="GDF7" i="24"/>
  <c r="GDG7" i="24"/>
  <c r="GDH7" i="24"/>
  <c r="GDI7" i="24"/>
  <c r="GDJ7" i="24"/>
  <c r="GDK7" i="24"/>
  <c r="GDL7" i="24"/>
  <c r="GDM7" i="24"/>
  <c r="GDN7" i="24"/>
  <c r="GDO7" i="24"/>
  <c r="GDP7" i="24"/>
  <c r="GDQ7" i="24"/>
  <c r="GDR7" i="24"/>
  <c r="GDS7" i="24"/>
  <c r="GDT7" i="24"/>
  <c r="GDU7" i="24"/>
  <c r="GDV7" i="24"/>
  <c r="GDW7" i="24"/>
  <c r="GDX7" i="24"/>
  <c r="GDY7" i="24"/>
  <c r="GDZ7" i="24"/>
  <c r="GEA7" i="24"/>
  <c r="GEB7" i="24"/>
  <c r="GEC7" i="24"/>
  <c r="GED7" i="24"/>
  <c r="GEE7" i="24"/>
  <c r="GEF7" i="24"/>
  <c r="GEG7" i="24"/>
  <c r="GEH7" i="24"/>
  <c r="GEI7" i="24"/>
  <c r="GEJ7" i="24"/>
  <c r="GEK7" i="24"/>
  <c r="GEL7" i="24"/>
  <c r="GEM7" i="24"/>
  <c r="GEN7" i="24"/>
  <c r="GEO7" i="24"/>
  <c r="GEP7" i="24"/>
  <c r="GEQ7" i="24"/>
  <c r="GER7" i="24"/>
  <c r="GES7" i="24"/>
  <c r="GET7" i="24"/>
  <c r="GEU7" i="24"/>
  <c r="GEV7" i="24"/>
  <c r="GEW7" i="24"/>
  <c r="GEX7" i="24"/>
  <c r="GEY7" i="24"/>
  <c r="GEZ7" i="24"/>
  <c r="GFA7" i="24"/>
  <c r="GFB7" i="24"/>
  <c r="GFC7" i="24"/>
  <c r="GFD7" i="24"/>
  <c r="GFE7" i="24"/>
  <c r="GFF7" i="24"/>
  <c r="GFG7" i="24"/>
  <c r="GFH7" i="24"/>
  <c r="GFI7" i="24"/>
  <c r="GFJ7" i="24"/>
  <c r="GFK7" i="24"/>
  <c r="GFL7" i="24"/>
  <c r="GFM7" i="24"/>
  <c r="GFN7" i="24"/>
  <c r="GFO7" i="24"/>
  <c r="GFP7" i="24"/>
  <c r="GFQ7" i="24"/>
  <c r="GFR7" i="24"/>
  <c r="GFS7" i="24"/>
  <c r="GFT7" i="24"/>
  <c r="GFU7" i="24"/>
  <c r="GFV7" i="24"/>
  <c r="GFW7" i="24"/>
  <c r="GFX7" i="24"/>
  <c r="GFY7" i="24"/>
  <c r="GFZ7" i="24"/>
  <c r="GGA7" i="24"/>
  <c r="GGB7" i="24"/>
  <c r="GGC7" i="24"/>
  <c r="GGD7" i="24"/>
  <c r="GGE7" i="24"/>
  <c r="GGF7" i="24"/>
  <c r="GGG7" i="24"/>
  <c r="GGH7" i="24"/>
  <c r="GGI7" i="24"/>
  <c r="GGJ7" i="24"/>
  <c r="GGK7" i="24"/>
  <c r="GGL7" i="24"/>
  <c r="GGM7" i="24"/>
  <c r="GGN7" i="24"/>
  <c r="GGO7" i="24"/>
  <c r="GGP7" i="24"/>
  <c r="GGQ7" i="24"/>
  <c r="GGR7" i="24"/>
  <c r="GGS7" i="24"/>
  <c r="GGT7" i="24"/>
  <c r="GGU7" i="24"/>
  <c r="GGV7" i="24"/>
  <c r="GGW7" i="24"/>
  <c r="GGX7" i="24"/>
  <c r="GGY7" i="24"/>
  <c r="GGZ7" i="24"/>
  <c r="GHA7" i="24"/>
  <c r="GHB7" i="24"/>
  <c r="GHC7" i="24"/>
  <c r="GHD7" i="24"/>
  <c r="GHE7" i="24"/>
  <c r="GHF7" i="24"/>
  <c r="GHG7" i="24"/>
  <c r="GHH7" i="24"/>
  <c r="GHI7" i="24"/>
  <c r="GHJ7" i="24"/>
  <c r="GHK7" i="24"/>
  <c r="GHL7" i="24"/>
  <c r="GHM7" i="24"/>
  <c r="GHN7" i="24"/>
  <c r="GHO7" i="24"/>
  <c r="GHP7" i="24"/>
  <c r="GHQ7" i="24"/>
  <c r="GHR7" i="24"/>
  <c r="GHS7" i="24"/>
  <c r="GHT7" i="24"/>
  <c r="GHU7" i="24"/>
  <c r="GHV7" i="24"/>
  <c r="GHW7" i="24"/>
  <c r="GHX7" i="24"/>
  <c r="GHY7" i="24"/>
  <c r="GHZ7" i="24"/>
  <c r="GIA7" i="24"/>
  <c r="GIB7" i="24"/>
  <c r="GIC7" i="24"/>
  <c r="GID7" i="24"/>
  <c r="GIE7" i="24"/>
  <c r="GIF7" i="24"/>
  <c r="GIG7" i="24"/>
  <c r="GIH7" i="24"/>
  <c r="GII7" i="24"/>
  <c r="GIJ7" i="24"/>
  <c r="GIK7" i="24"/>
  <c r="GIL7" i="24"/>
  <c r="GIM7" i="24"/>
  <c r="GIN7" i="24"/>
  <c r="GIO7" i="24"/>
  <c r="GIP7" i="24"/>
  <c r="GIQ7" i="24"/>
  <c r="GIR7" i="24"/>
  <c r="GIS7" i="24"/>
  <c r="GIT7" i="24"/>
  <c r="GIU7" i="24"/>
  <c r="GIV7" i="24"/>
  <c r="GIW7" i="24"/>
  <c r="GIX7" i="24"/>
  <c r="GIY7" i="24"/>
  <c r="GIZ7" i="24"/>
  <c r="GJA7" i="24"/>
  <c r="GJB7" i="24"/>
  <c r="GJC7" i="24"/>
  <c r="GJD7" i="24"/>
  <c r="GJE7" i="24"/>
  <c r="GJF7" i="24"/>
  <c r="GJG7" i="24"/>
  <c r="GJH7" i="24"/>
  <c r="GJI7" i="24"/>
  <c r="GJJ7" i="24"/>
  <c r="GJK7" i="24"/>
  <c r="GJL7" i="24"/>
  <c r="GJM7" i="24"/>
  <c r="GJN7" i="24"/>
  <c r="GJO7" i="24"/>
  <c r="GJP7" i="24"/>
  <c r="GJQ7" i="24"/>
  <c r="GJR7" i="24"/>
  <c r="GJS7" i="24"/>
  <c r="GJT7" i="24"/>
  <c r="GJU7" i="24"/>
  <c r="GJV7" i="24"/>
  <c r="GJW7" i="24"/>
  <c r="GJX7" i="24"/>
  <c r="GJY7" i="24"/>
  <c r="GJZ7" i="24"/>
  <c r="GKA7" i="24"/>
  <c r="GKB7" i="24"/>
  <c r="GKC7" i="24"/>
  <c r="GKD7" i="24"/>
  <c r="GKE7" i="24"/>
  <c r="GKF7" i="24"/>
  <c r="GKG7" i="24"/>
  <c r="GKH7" i="24"/>
  <c r="GKI7" i="24"/>
  <c r="GKJ7" i="24"/>
  <c r="GKK7" i="24"/>
  <c r="GKL7" i="24"/>
  <c r="GKM7" i="24"/>
  <c r="GKN7" i="24"/>
  <c r="GKO7" i="24"/>
  <c r="GKP7" i="24"/>
  <c r="GKQ7" i="24"/>
  <c r="GKR7" i="24"/>
  <c r="GKS7" i="24"/>
  <c r="GKT7" i="24"/>
  <c r="GKU7" i="24"/>
  <c r="GKV7" i="24"/>
  <c r="GKW7" i="24"/>
  <c r="GKX7" i="24"/>
  <c r="GKY7" i="24"/>
  <c r="GKZ7" i="24"/>
  <c r="GLA7" i="24"/>
  <c r="GLB7" i="24"/>
  <c r="GLC7" i="24"/>
  <c r="GLD7" i="24"/>
  <c r="GLE7" i="24"/>
  <c r="GLF7" i="24"/>
  <c r="GLG7" i="24"/>
  <c r="GLH7" i="24"/>
  <c r="GLI7" i="24"/>
  <c r="GLJ7" i="24"/>
  <c r="GLK7" i="24"/>
  <c r="GLL7" i="24"/>
  <c r="GLM7" i="24"/>
  <c r="GLN7" i="24"/>
  <c r="GLO7" i="24"/>
  <c r="GLP7" i="24"/>
  <c r="GLQ7" i="24"/>
  <c r="GLR7" i="24"/>
  <c r="GLS7" i="24"/>
  <c r="GLT7" i="24"/>
  <c r="GLU7" i="24"/>
  <c r="GLV7" i="24"/>
  <c r="GLW7" i="24"/>
  <c r="GLX7" i="24"/>
  <c r="GLY7" i="24"/>
  <c r="GLZ7" i="24"/>
  <c r="GMA7" i="24"/>
  <c r="GMB7" i="24"/>
  <c r="GMC7" i="24"/>
  <c r="GMD7" i="24"/>
  <c r="GME7" i="24"/>
  <c r="GMF7" i="24"/>
  <c r="GMG7" i="24"/>
  <c r="GMH7" i="24"/>
  <c r="GMI7" i="24"/>
  <c r="GMJ7" i="24"/>
  <c r="GMK7" i="24"/>
  <c r="GML7" i="24"/>
  <c r="GMM7" i="24"/>
  <c r="GMN7" i="24"/>
  <c r="GMO7" i="24"/>
  <c r="GMP7" i="24"/>
  <c r="GMQ7" i="24"/>
  <c r="GMR7" i="24"/>
  <c r="GMS7" i="24"/>
  <c r="GMT7" i="24"/>
  <c r="GMU7" i="24"/>
  <c r="GMV7" i="24"/>
  <c r="GMW7" i="24"/>
  <c r="GMX7" i="24"/>
  <c r="GMY7" i="24"/>
  <c r="GMZ7" i="24"/>
  <c r="GNA7" i="24"/>
  <c r="GNB7" i="24"/>
  <c r="GNC7" i="24"/>
  <c r="GND7" i="24"/>
  <c r="GNE7" i="24"/>
  <c r="GNF7" i="24"/>
  <c r="GNG7" i="24"/>
  <c r="GNH7" i="24"/>
  <c r="GNI7" i="24"/>
  <c r="GNJ7" i="24"/>
  <c r="GNK7" i="24"/>
  <c r="GNL7" i="24"/>
  <c r="GNM7" i="24"/>
  <c r="GNN7" i="24"/>
  <c r="GNO7" i="24"/>
  <c r="GNP7" i="24"/>
  <c r="GNQ7" i="24"/>
  <c r="GNR7" i="24"/>
  <c r="GNS7" i="24"/>
  <c r="GNT7" i="24"/>
  <c r="GNU7" i="24"/>
  <c r="GNV7" i="24"/>
  <c r="GNW7" i="24"/>
  <c r="GNX7" i="24"/>
  <c r="GNY7" i="24"/>
  <c r="GNZ7" i="24"/>
  <c r="GOA7" i="24"/>
  <c r="GOB7" i="24"/>
  <c r="GOC7" i="24"/>
  <c r="GOD7" i="24"/>
  <c r="GOE7" i="24"/>
  <c r="GOF7" i="24"/>
  <c r="GOG7" i="24"/>
  <c r="GOH7" i="24"/>
  <c r="GOI7" i="24"/>
  <c r="GOJ7" i="24"/>
  <c r="GOK7" i="24"/>
  <c r="GOL7" i="24"/>
  <c r="GOM7" i="24"/>
  <c r="GON7" i="24"/>
  <c r="GOO7" i="24"/>
  <c r="GOP7" i="24"/>
  <c r="GOQ7" i="24"/>
  <c r="GOR7" i="24"/>
  <c r="GOS7" i="24"/>
  <c r="GOT7" i="24"/>
  <c r="GOU7" i="24"/>
  <c r="GOV7" i="24"/>
  <c r="GOW7" i="24"/>
  <c r="GOX7" i="24"/>
  <c r="GOY7" i="24"/>
  <c r="GOZ7" i="24"/>
  <c r="GPA7" i="24"/>
  <c r="GPB7" i="24"/>
  <c r="GPC7" i="24"/>
  <c r="GPD7" i="24"/>
  <c r="GPE7" i="24"/>
  <c r="GPF7" i="24"/>
  <c r="GPG7" i="24"/>
  <c r="GPH7" i="24"/>
  <c r="GPI7" i="24"/>
  <c r="GPJ7" i="24"/>
  <c r="GPK7" i="24"/>
  <c r="GPL7" i="24"/>
  <c r="GPM7" i="24"/>
  <c r="GPN7" i="24"/>
  <c r="GPO7" i="24"/>
  <c r="GPP7" i="24"/>
  <c r="GPQ7" i="24"/>
  <c r="GPR7" i="24"/>
  <c r="GPS7" i="24"/>
  <c r="GPT7" i="24"/>
  <c r="GPU7" i="24"/>
  <c r="GPV7" i="24"/>
  <c r="GPW7" i="24"/>
  <c r="GPX7" i="24"/>
  <c r="GPY7" i="24"/>
  <c r="GPZ7" i="24"/>
  <c r="GQA7" i="24"/>
  <c r="GQB7" i="24"/>
  <c r="GQC7" i="24"/>
  <c r="GQD7" i="24"/>
  <c r="GQE7" i="24"/>
  <c r="GQF7" i="24"/>
  <c r="GQG7" i="24"/>
  <c r="GQH7" i="24"/>
  <c r="GQI7" i="24"/>
  <c r="GQJ7" i="24"/>
  <c r="GQK7" i="24"/>
  <c r="GQL7" i="24"/>
  <c r="GQM7" i="24"/>
  <c r="GQN7" i="24"/>
  <c r="GQO7" i="24"/>
  <c r="GQP7" i="24"/>
  <c r="GQQ7" i="24"/>
  <c r="GQR7" i="24"/>
  <c r="GQS7" i="24"/>
  <c r="GQT7" i="24"/>
  <c r="GQU7" i="24"/>
  <c r="GQV7" i="24"/>
  <c r="GQW7" i="24"/>
  <c r="GQX7" i="24"/>
  <c r="GQY7" i="24"/>
  <c r="GQZ7" i="24"/>
  <c r="GRA7" i="24"/>
  <c r="GRB7" i="24"/>
  <c r="GRC7" i="24"/>
  <c r="GRD7" i="24"/>
  <c r="GRE7" i="24"/>
  <c r="GRF7" i="24"/>
  <c r="GRG7" i="24"/>
  <c r="GRH7" i="24"/>
  <c r="GRI7" i="24"/>
  <c r="GRJ7" i="24"/>
  <c r="GRK7" i="24"/>
  <c r="GRL7" i="24"/>
  <c r="GRM7" i="24"/>
  <c r="GRN7" i="24"/>
  <c r="GRO7" i="24"/>
  <c r="GRP7" i="24"/>
  <c r="GRQ7" i="24"/>
  <c r="GRR7" i="24"/>
  <c r="GRS7" i="24"/>
  <c r="GRT7" i="24"/>
  <c r="GRU7" i="24"/>
  <c r="GRV7" i="24"/>
  <c r="GRW7" i="24"/>
  <c r="GRX7" i="24"/>
  <c r="GRY7" i="24"/>
  <c r="GRZ7" i="24"/>
  <c r="GSA7" i="24"/>
  <c r="GSB7" i="24"/>
  <c r="GSC7" i="24"/>
  <c r="GSD7" i="24"/>
  <c r="GSE7" i="24"/>
  <c r="GSF7" i="24"/>
  <c r="GSG7" i="24"/>
  <c r="GSH7" i="24"/>
  <c r="GSI7" i="24"/>
  <c r="GSJ7" i="24"/>
  <c r="GSK7" i="24"/>
  <c r="GSL7" i="24"/>
  <c r="GSM7" i="24"/>
  <c r="GSN7" i="24"/>
  <c r="GSO7" i="24"/>
  <c r="GSP7" i="24"/>
  <c r="GSQ7" i="24"/>
  <c r="GSR7" i="24"/>
  <c r="GSS7" i="24"/>
  <c r="GST7" i="24"/>
  <c r="GSU7" i="24"/>
  <c r="GSV7" i="24"/>
  <c r="GSW7" i="24"/>
  <c r="GSX7" i="24"/>
  <c r="GSY7" i="24"/>
  <c r="GSZ7" i="24"/>
  <c r="GTA7" i="24"/>
  <c r="GTB7" i="24"/>
  <c r="GTC7" i="24"/>
  <c r="GTD7" i="24"/>
  <c r="GTE7" i="24"/>
  <c r="GTF7" i="24"/>
  <c r="GTG7" i="24"/>
  <c r="GTH7" i="24"/>
  <c r="GTI7" i="24"/>
  <c r="GTJ7" i="24"/>
  <c r="GTK7" i="24"/>
  <c r="GTL7" i="24"/>
  <c r="GTM7" i="24"/>
  <c r="GTN7" i="24"/>
  <c r="GTO7" i="24"/>
  <c r="GTP7" i="24"/>
  <c r="GTQ7" i="24"/>
  <c r="GTR7" i="24"/>
  <c r="GTS7" i="24"/>
  <c r="GTT7" i="24"/>
  <c r="GTU7" i="24"/>
  <c r="GTV7" i="24"/>
  <c r="GTW7" i="24"/>
  <c r="GTX7" i="24"/>
  <c r="GTY7" i="24"/>
  <c r="GTZ7" i="24"/>
  <c r="GUA7" i="24"/>
  <c r="GUB7" i="24"/>
  <c r="GUC7" i="24"/>
  <c r="GUD7" i="24"/>
  <c r="GUE7" i="24"/>
  <c r="GUF7" i="24"/>
  <c r="GUG7" i="24"/>
  <c r="GUH7" i="24"/>
  <c r="GUI7" i="24"/>
  <c r="GUJ7" i="24"/>
  <c r="GUK7" i="24"/>
  <c r="GUL7" i="24"/>
  <c r="GUM7" i="24"/>
  <c r="GUN7" i="24"/>
  <c r="GUO7" i="24"/>
  <c r="GUP7" i="24"/>
  <c r="GUQ7" i="24"/>
  <c r="GUR7" i="24"/>
  <c r="GUS7" i="24"/>
  <c r="GUT7" i="24"/>
  <c r="GUU7" i="24"/>
  <c r="GUV7" i="24"/>
  <c r="GUW7" i="24"/>
  <c r="GUX7" i="24"/>
  <c r="GUY7" i="24"/>
  <c r="GUZ7" i="24"/>
  <c r="GVA7" i="24"/>
  <c r="GVB7" i="24"/>
  <c r="GVC7" i="24"/>
  <c r="GVD7" i="24"/>
  <c r="GVE7" i="24"/>
  <c r="GVF7" i="24"/>
  <c r="GVG7" i="24"/>
  <c r="GVH7" i="24"/>
  <c r="GVI7" i="24"/>
  <c r="GVJ7" i="24"/>
  <c r="GVK7" i="24"/>
  <c r="GVL7" i="24"/>
  <c r="GVM7" i="24"/>
  <c r="GVN7" i="24"/>
  <c r="GVO7" i="24"/>
  <c r="GVP7" i="24"/>
  <c r="GVQ7" i="24"/>
  <c r="GVR7" i="24"/>
  <c r="GVS7" i="24"/>
  <c r="GVT7" i="24"/>
  <c r="GVU7" i="24"/>
  <c r="GVV7" i="24"/>
  <c r="GVW7" i="24"/>
  <c r="GVX7" i="24"/>
  <c r="GVY7" i="24"/>
  <c r="GVZ7" i="24"/>
  <c r="GWA7" i="24"/>
  <c r="GWB7" i="24"/>
  <c r="GWC7" i="24"/>
  <c r="GWD7" i="24"/>
  <c r="GWE7" i="24"/>
  <c r="GWF7" i="24"/>
  <c r="GWG7" i="24"/>
  <c r="GWH7" i="24"/>
  <c r="GWI7" i="24"/>
  <c r="GWJ7" i="24"/>
  <c r="GWK7" i="24"/>
  <c r="GWL7" i="24"/>
  <c r="GWM7" i="24"/>
  <c r="GWN7" i="24"/>
  <c r="GWO7" i="24"/>
  <c r="GWP7" i="24"/>
  <c r="GWQ7" i="24"/>
  <c r="GWR7" i="24"/>
  <c r="GWS7" i="24"/>
  <c r="GWT7" i="24"/>
  <c r="GWU7" i="24"/>
  <c r="GWV7" i="24"/>
  <c r="GWW7" i="24"/>
  <c r="GWX7" i="24"/>
  <c r="GWY7" i="24"/>
  <c r="GWZ7" i="24"/>
  <c r="GXA7" i="24"/>
  <c r="GXB7" i="24"/>
  <c r="GXC7" i="24"/>
  <c r="GXD7" i="24"/>
  <c r="GXE7" i="24"/>
  <c r="GXF7" i="24"/>
  <c r="GXG7" i="24"/>
  <c r="GXH7" i="24"/>
  <c r="GXI7" i="24"/>
  <c r="GXJ7" i="24"/>
  <c r="GXK7" i="24"/>
  <c r="GXL7" i="24"/>
  <c r="GXM7" i="24"/>
  <c r="GXN7" i="24"/>
  <c r="GXO7" i="24"/>
  <c r="GXP7" i="24"/>
  <c r="GXQ7" i="24"/>
  <c r="GXR7" i="24"/>
  <c r="GXS7" i="24"/>
  <c r="GXT7" i="24"/>
  <c r="GXU7" i="24"/>
  <c r="GXV7" i="24"/>
  <c r="GXW7" i="24"/>
  <c r="GXX7" i="24"/>
  <c r="GXY7" i="24"/>
  <c r="GXZ7" i="24"/>
  <c r="GYA7" i="24"/>
  <c r="GYB7" i="24"/>
  <c r="GYC7" i="24"/>
  <c r="GYD7" i="24"/>
  <c r="GYE7" i="24"/>
  <c r="GYF7" i="24"/>
  <c r="GYG7" i="24"/>
  <c r="GYH7" i="24"/>
  <c r="GYI7" i="24"/>
  <c r="GYJ7" i="24"/>
  <c r="GYK7" i="24"/>
  <c r="GYL7" i="24"/>
  <c r="GYM7" i="24"/>
  <c r="GYN7" i="24"/>
  <c r="GYO7" i="24"/>
  <c r="GYP7" i="24"/>
  <c r="GYQ7" i="24"/>
  <c r="GYR7" i="24"/>
  <c r="GYS7" i="24"/>
  <c r="GYT7" i="24"/>
  <c r="GYU7" i="24"/>
  <c r="GYV7" i="24"/>
  <c r="GYW7" i="24"/>
  <c r="GYX7" i="24"/>
  <c r="GYY7" i="24"/>
  <c r="GYZ7" i="24"/>
  <c r="GZA7" i="24"/>
  <c r="GZB7" i="24"/>
  <c r="GZC7" i="24"/>
  <c r="GZD7" i="24"/>
  <c r="GZE7" i="24"/>
  <c r="GZF7" i="24"/>
  <c r="GZG7" i="24"/>
  <c r="GZH7" i="24"/>
  <c r="GZI7" i="24"/>
  <c r="GZJ7" i="24"/>
  <c r="GZK7" i="24"/>
  <c r="GZL7" i="24"/>
  <c r="GZM7" i="24"/>
  <c r="GZN7" i="24"/>
  <c r="GZO7" i="24"/>
  <c r="GZP7" i="24"/>
  <c r="GZQ7" i="24"/>
  <c r="GZR7" i="24"/>
  <c r="GZS7" i="24"/>
  <c r="GZT7" i="24"/>
  <c r="GZU7" i="24"/>
  <c r="GZV7" i="24"/>
  <c r="GZW7" i="24"/>
  <c r="GZX7" i="24"/>
  <c r="GZY7" i="24"/>
  <c r="GZZ7" i="24"/>
  <c r="HAA7" i="24"/>
  <c r="HAB7" i="24"/>
  <c r="HAC7" i="24"/>
  <c r="HAD7" i="24"/>
  <c r="HAE7" i="24"/>
  <c r="HAF7" i="24"/>
  <c r="HAG7" i="24"/>
  <c r="HAH7" i="24"/>
  <c r="HAI7" i="24"/>
  <c r="HAJ7" i="24"/>
  <c r="HAK7" i="24"/>
  <c r="HAL7" i="24"/>
  <c r="HAM7" i="24"/>
  <c r="HAN7" i="24"/>
  <c r="HAO7" i="24"/>
  <c r="HAP7" i="24"/>
  <c r="HAQ7" i="24"/>
  <c r="HAR7" i="24"/>
  <c r="HAS7" i="24"/>
  <c r="HAT7" i="24"/>
  <c r="HAU7" i="24"/>
  <c r="HAV7" i="24"/>
  <c r="HAW7" i="24"/>
  <c r="HAX7" i="24"/>
  <c r="HAY7" i="24"/>
  <c r="HAZ7" i="24"/>
  <c r="HBA7" i="24"/>
  <c r="HBB7" i="24"/>
  <c r="HBC7" i="24"/>
  <c r="HBD7" i="24"/>
  <c r="HBE7" i="24"/>
  <c r="HBF7" i="24"/>
  <c r="HBG7" i="24"/>
  <c r="HBH7" i="24"/>
  <c r="HBI7" i="24"/>
  <c r="HBJ7" i="24"/>
  <c r="HBK7" i="24"/>
  <c r="HBL7" i="24"/>
  <c r="HBM7" i="24"/>
  <c r="HBN7" i="24"/>
  <c r="HBO7" i="24"/>
  <c r="HBP7" i="24"/>
  <c r="HBQ7" i="24"/>
  <c r="HBR7" i="24"/>
  <c r="HBS7" i="24"/>
  <c r="HBT7" i="24"/>
  <c r="HBU7" i="24"/>
  <c r="HBV7" i="24"/>
  <c r="HBW7" i="24"/>
  <c r="HBX7" i="24"/>
  <c r="HBY7" i="24"/>
  <c r="HBZ7" i="24"/>
  <c r="HCA7" i="24"/>
  <c r="HCB7" i="24"/>
  <c r="HCC7" i="24"/>
  <c r="HCD7" i="24"/>
  <c r="HCE7" i="24"/>
  <c r="HCF7" i="24"/>
  <c r="HCG7" i="24"/>
  <c r="HCH7" i="24"/>
  <c r="HCI7" i="24"/>
  <c r="HCJ7" i="24"/>
  <c r="HCK7" i="24"/>
  <c r="HCL7" i="24"/>
  <c r="HCM7" i="24"/>
  <c r="HCN7" i="24"/>
  <c r="HCO7" i="24"/>
  <c r="HCP7" i="24"/>
  <c r="HCQ7" i="24"/>
  <c r="HCR7" i="24"/>
  <c r="HCS7" i="24"/>
  <c r="HCT7" i="24"/>
  <c r="HCU7" i="24"/>
  <c r="HCV7" i="24"/>
  <c r="HCW7" i="24"/>
  <c r="HCX7" i="24"/>
  <c r="HCY7" i="24"/>
  <c r="HCZ7" i="24"/>
  <c r="HDA7" i="24"/>
  <c r="HDB7" i="24"/>
  <c r="HDC7" i="24"/>
  <c r="HDD7" i="24"/>
  <c r="HDE7" i="24"/>
  <c r="HDF7" i="24"/>
  <c r="HDG7" i="24"/>
  <c r="HDH7" i="24"/>
  <c r="HDI7" i="24"/>
  <c r="HDJ7" i="24"/>
  <c r="HDK7" i="24"/>
  <c r="HDL7" i="24"/>
  <c r="HDM7" i="24"/>
  <c r="HDN7" i="24"/>
  <c r="HDO7" i="24"/>
  <c r="HDP7" i="24"/>
  <c r="HDQ7" i="24"/>
  <c r="HDR7" i="24"/>
  <c r="HDS7" i="24"/>
  <c r="HDT7" i="24"/>
  <c r="HDU7" i="24"/>
  <c r="HDV7" i="24"/>
  <c r="HDW7" i="24"/>
  <c r="HDX7" i="24"/>
  <c r="HDY7" i="24"/>
  <c r="HDZ7" i="24"/>
  <c r="HEA7" i="24"/>
  <c r="HEB7" i="24"/>
  <c r="HEC7" i="24"/>
  <c r="HED7" i="24"/>
  <c r="HEE7" i="24"/>
  <c r="HEF7" i="24"/>
  <c r="HEG7" i="24"/>
  <c r="HEH7" i="24"/>
  <c r="HEI7" i="24"/>
  <c r="HEJ7" i="24"/>
  <c r="HEK7" i="24"/>
  <c r="HEL7" i="24"/>
  <c r="HEM7" i="24"/>
  <c r="HEN7" i="24"/>
  <c r="HEO7" i="24"/>
  <c r="HEP7" i="24"/>
  <c r="HEQ7" i="24"/>
  <c r="HER7" i="24"/>
  <c r="HES7" i="24"/>
  <c r="HET7" i="24"/>
  <c r="HEU7" i="24"/>
  <c r="HEV7" i="24"/>
  <c r="HEW7" i="24"/>
  <c r="HEX7" i="24"/>
  <c r="HEY7" i="24"/>
  <c r="HEZ7" i="24"/>
  <c r="HFA7" i="24"/>
  <c r="HFB7" i="24"/>
  <c r="HFC7" i="24"/>
  <c r="HFD7" i="24"/>
  <c r="HFE7" i="24"/>
  <c r="HFF7" i="24"/>
  <c r="HFG7" i="24"/>
  <c r="HFH7" i="24"/>
  <c r="HFI7" i="24"/>
  <c r="HFJ7" i="24"/>
  <c r="HFK7" i="24"/>
  <c r="HFL7" i="24"/>
  <c r="HFM7" i="24"/>
  <c r="HFN7" i="24"/>
  <c r="HFO7" i="24"/>
  <c r="HFP7" i="24"/>
  <c r="HFQ7" i="24"/>
  <c r="HFR7" i="24"/>
  <c r="HFS7" i="24"/>
  <c r="HFT7" i="24"/>
  <c r="HFU7" i="24"/>
  <c r="HFV7" i="24"/>
  <c r="HFW7" i="24"/>
  <c r="HFX7" i="24"/>
  <c r="HFY7" i="24"/>
  <c r="HFZ7" i="24"/>
  <c r="HGA7" i="24"/>
  <c r="HGB7" i="24"/>
  <c r="HGC7" i="24"/>
  <c r="HGD7" i="24"/>
  <c r="HGE7" i="24"/>
  <c r="HGF7" i="24"/>
  <c r="HGG7" i="24"/>
  <c r="HGH7" i="24"/>
  <c r="HGI7" i="24"/>
  <c r="HGJ7" i="24"/>
  <c r="HGK7" i="24"/>
  <c r="HGL7" i="24"/>
  <c r="HGM7" i="24"/>
  <c r="HGN7" i="24"/>
  <c r="HGO7" i="24"/>
  <c r="HGP7" i="24"/>
  <c r="HGQ7" i="24"/>
  <c r="HGR7" i="24"/>
  <c r="HGS7" i="24"/>
  <c r="HGT7" i="24"/>
  <c r="HGU7" i="24"/>
  <c r="HGV7" i="24"/>
  <c r="HGW7" i="24"/>
  <c r="HGX7" i="24"/>
  <c r="HGY7" i="24"/>
  <c r="HGZ7" i="24"/>
  <c r="HHA7" i="24"/>
  <c r="HHB7" i="24"/>
  <c r="HHC7" i="24"/>
  <c r="HHD7" i="24"/>
  <c r="HHE7" i="24"/>
  <c r="HHF7" i="24"/>
  <c r="HHG7" i="24"/>
  <c r="HHH7" i="24"/>
  <c r="HHI7" i="24"/>
  <c r="HHJ7" i="24"/>
  <c r="HHK7" i="24"/>
  <c r="HHL7" i="24"/>
  <c r="HHM7" i="24"/>
  <c r="HHN7" i="24"/>
  <c r="HHO7" i="24"/>
  <c r="HHP7" i="24"/>
  <c r="HHQ7" i="24"/>
  <c r="HHR7" i="24"/>
  <c r="HHS7" i="24"/>
  <c r="HHT7" i="24"/>
  <c r="HHU7" i="24"/>
  <c r="HHV7" i="24"/>
  <c r="HHW7" i="24"/>
  <c r="HHX7" i="24"/>
  <c r="HHY7" i="24"/>
  <c r="HHZ7" i="24"/>
  <c r="HIA7" i="24"/>
  <c r="HIB7" i="24"/>
  <c r="HIC7" i="24"/>
  <c r="HID7" i="24"/>
  <c r="HIE7" i="24"/>
  <c r="HIF7" i="24"/>
  <c r="HIG7" i="24"/>
  <c r="HIH7" i="24"/>
  <c r="HII7" i="24"/>
  <c r="HIJ7" i="24"/>
  <c r="HIK7" i="24"/>
  <c r="HIL7" i="24"/>
  <c r="HIM7" i="24"/>
  <c r="HIN7" i="24"/>
  <c r="HIO7" i="24"/>
  <c r="HIP7" i="24"/>
  <c r="HIQ7" i="24"/>
  <c r="HIR7" i="24"/>
  <c r="HIS7" i="24"/>
  <c r="HIT7" i="24"/>
  <c r="HIU7" i="24"/>
  <c r="HIV7" i="24"/>
  <c r="HIW7" i="24"/>
  <c r="HIX7" i="24"/>
  <c r="HIY7" i="24"/>
  <c r="HIZ7" i="24"/>
  <c r="HJA7" i="24"/>
  <c r="HJB7" i="24"/>
  <c r="HJC7" i="24"/>
  <c r="HJD7" i="24"/>
  <c r="HJE7" i="24"/>
  <c r="HJF7" i="24"/>
  <c r="HJG7" i="24"/>
  <c r="HJH7" i="24"/>
  <c r="HJI7" i="24"/>
  <c r="HJJ7" i="24"/>
  <c r="HJK7" i="24"/>
  <c r="HJL7" i="24"/>
  <c r="HJM7" i="24"/>
  <c r="HJN7" i="24"/>
  <c r="HJO7" i="24"/>
  <c r="HJP7" i="24"/>
  <c r="HJQ7" i="24"/>
  <c r="HJR7" i="24"/>
  <c r="HJS7" i="24"/>
  <c r="HJT7" i="24"/>
  <c r="HJU7" i="24"/>
  <c r="HJV7" i="24"/>
  <c r="HJW7" i="24"/>
  <c r="HJX7" i="24"/>
  <c r="HJY7" i="24"/>
  <c r="HJZ7" i="24"/>
  <c r="HKA7" i="24"/>
  <c r="HKB7" i="24"/>
  <c r="HKC7" i="24"/>
  <c r="HKD7" i="24"/>
  <c r="HKE7" i="24"/>
  <c r="HKF7" i="24"/>
  <c r="HKG7" i="24"/>
  <c r="HKH7" i="24"/>
  <c r="HKI7" i="24"/>
  <c r="HKJ7" i="24"/>
  <c r="HKK7" i="24"/>
  <c r="HKL7" i="24"/>
  <c r="HKM7" i="24"/>
  <c r="HKN7" i="24"/>
  <c r="HKO7" i="24"/>
  <c r="HKP7" i="24"/>
  <c r="HKQ7" i="24"/>
  <c r="HKR7" i="24"/>
  <c r="HKS7" i="24"/>
  <c r="HKT7" i="24"/>
  <c r="HKU7" i="24"/>
  <c r="HKV7" i="24"/>
  <c r="HKW7" i="24"/>
  <c r="HKX7" i="24"/>
  <c r="HKY7" i="24"/>
  <c r="HKZ7" i="24"/>
  <c r="HLA7" i="24"/>
  <c r="HLB7" i="24"/>
  <c r="HLC7" i="24"/>
  <c r="HLD7" i="24"/>
  <c r="HLE7" i="24"/>
  <c r="HLF7" i="24"/>
  <c r="HLG7" i="24"/>
  <c r="HLH7" i="24"/>
  <c r="HLI7" i="24"/>
  <c r="HLJ7" i="24"/>
  <c r="HLK7" i="24"/>
  <c r="HLL7" i="24"/>
  <c r="HLM7" i="24"/>
  <c r="HLN7" i="24"/>
  <c r="HLO7" i="24"/>
  <c r="HLP7" i="24"/>
  <c r="HLQ7" i="24"/>
  <c r="HLR7" i="24"/>
  <c r="HLS7" i="24"/>
  <c r="HLT7" i="24"/>
  <c r="HLU7" i="24"/>
  <c r="HLV7" i="24"/>
  <c r="HLW7" i="24"/>
  <c r="HLX7" i="24"/>
  <c r="HLY7" i="24"/>
  <c r="HLZ7" i="24"/>
  <c r="HMA7" i="24"/>
  <c r="HMB7" i="24"/>
  <c r="HMC7" i="24"/>
  <c r="HMD7" i="24"/>
  <c r="HME7" i="24"/>
  <c r="HMF7" i="24"/>
  <c r="HMG7" i="24"/>
  <c r="HMH7" i="24"/>
  <c r="HMI7" i="24"/>
  <c r="HMJ7" i="24"/>
  <c r="HMK7" i="24"/>
  <c r="HML7" i="24"/>
  <c r="HMM7" i="24"/>
  <c r="HMN7" i="24"/>
  <c r="HMO7" i="24"/>
  <c r="HMP7" i="24"/>
  <c r="HMQ7" i="24"/>
  <c r="HMR7" i="24"/>
  <c r="HMS7" i="24"/>
  <c r="HMT7" i="24"/>
  <c r="HMU7" i="24"/>
  <c r="HMV7" i="24"/>
  <c r="HMW7" i="24"/>
  <c r="HMX7" i="24"/>
  <c r="HMY7" i="24"/>
  <c r="HMZ7" i="24"/>
  <c r="HNA7" i="24"/>
  <c r="HNB7" i="24"/>
  <c r="HNC7" i="24"/>
  <c r="HND7" i="24"/>
  <c r="HNE7" i="24"/>
  <c r="HNF7" i="24"/>
  <c r="HNG7" i="24"/>
  <c r="HNH7" i="24"/>
  <c r="HNI7" i="24"/>
  <c r="HNJ7" i="24"/>
  <c r="HNK7" i="24"/>
  <c r="HNL7" i="24"/>
  <c r="HNM7" i="24"/>
  <c r="HNN7" i="24"/>
  <c r="HNO7" i="24"/>
  <c r="HNP7" i="24"/>
  <c r="HNQ7" i="24"/>
  <c r="HNR7" i="24"/>
  <c r="HNS7" i="24"/>
  <c r="HNT7" i="24"/>
  <c r="HNU7" i="24"/>
  <c r="HNV7" i="24"/>
  <c r="HNW7" i="24"/>
  <c r="HNX7" i="24"/>
  <c r="HNY7" i="24"/>
  <c r="HNZ7" i="24"/>
  <c r="HOA7" i="24"/>
  <c r="HOB7" i="24"/>
  <c r="HOC7" i="24"/>
  <c r="HOD7" i="24"/>
  <c r="HOE7" i="24"/>
  <c r="HOF7" i="24"/>
  <c r="HOG7" i="24"/>
  <c r="HOH7" i="24"/>
  <c r="HOI7" i="24"/>
  <c r="HOJ7" i="24"/>
  <c r="HOK7" i="24"/>
  <c r="HOL7" i="24"/>
  <c r="HOM7" i="24"/>
  <c r="HON7" i="24"/>
  <c r="HOO7" i="24"/>
  <c r="HOP7" i="24"/>
  <c r="HOQ7" i="24"/>
  <c r="HOR7" i="24"/>
  <c r="HOS7" i="24"/>
  <c r="HOT7" i="24"/>
  <c r="HOU7" i="24"/>
  <c r="HOV7" i="24"/>
  <c r="HOW7" i="24"/>
  <c r="HOX7" i="24"/>
  <c r="HOY7" i="24"/>
  <c r="HOZ7" i="24"/>
  <c r="HPA7" i="24"/>
  <c r="HPB7" i="24"/>
  <c r="HPC7" i="24"/>
  <c r="HPD7" i="24"/>
  <c r="HPE7" i="24"/>
  <c r="HPF7" i="24"/>
  <c r="HPG7" i="24"/>
  <c r="HPH7" i="24"/>
  <c r="HPI7" i="24"/>
  <c r="HPJ7" i="24"/>
  <c r="HPK7" i="24"/>
  <c r="HPL7" i="24"/>
  <c r="HPM7" i="24"/>
  <c r="HPN7" i="24"/>
  <c r="HPO7" i="24"/>
  <c r="HPP7" i="24"/>
  <c r="HPQ7" i="24"/>
  <c r="HPR7" i="24"/>
  <c r="HPS7" i="24"/>
  <c r="HPT7" i="24"/>
  <c r="HPU7" i="24"/>
  <c r="HPV7" i="24"/>
  <c r="HPW7" i="24"/>
  <c r="HPX7" i="24"/>
  <c r="HPY7" i="24"/>
  <c r="HPZ7" i="24"/>
  <c r="HQA7" i="24"/>
  <c r="HQB7" i="24"/>
  <c r="HQC7" i="24"/>
  <c r="HQD7" i="24"/>
  <c r="HQE7" i="24"/>
  <c r="HQF7" i="24"/>
  <c r="HQG7" i="24"/>
  <c r="HQH7" i="24"/>
  <c r="HQI7" i="24"/>
  <c r="HQJ7" i="24"/>
  <c r="HQK7" i="24"/>
  <c r="HQL7" i="24"/>
  <c r="HQM7" i="24"/>
  <c r="HQN7" i="24"/>
  <c r="HQO7" i="24"/>
  <c r="HQP7" i="24"/>
  <c r="HQQ7" i="24"/>
  <c r="HQR7" i="24"/>
  <c r="HQS7" i="24"/>
  <c r="HQT7" i="24"/>
  <c r="HQU7" i="24"/>
  <c r="HQV7" i="24"/>
  <c r="HQW7" i="24"/>
  <c r="HQX7" i="24"/>
  <c r="HQY7" i="24"/>
  <c r="HQZ7" i="24"/>
  <c r="HRA7" i="24"/>
  <c r="HRB7" i="24"/>
  <c r="HRC7" i="24"/>
  <c r="HRD7" i="24"/>
  <c r="HRE7" i="24"/>
  <c r="HRF7" i="24"/>
  <c r="HRG7" i="24"/>
  <c r="HRH7" i="24"/>
  <c r="HRI7" i="24"/>
  <c r="HRJ7" i="24"/>
  <c r="HRK7" i="24"/>
  <c r="HRL7" i="24"/>
  <c r="HRM7" i="24"/>
  <c r="HRN7" i="24"/>
  <c r="HRO7" i="24"/>
  <c r="HRP7" i="24"/>
  <c r="HRQ7" i="24"/>
  <c r="HRR7" i="24"/>
  <c r="HRS7" i="24"/>
  <c r="HRT7" i="24"/>
  <c r="HRU7" i="24"/>
  <c r="HRV7" i="24"/>
  <c r="HRW7" i="24"/>
  <c r="HRX7" i="24"/>
  <c r="HRY7" i="24"/>
  <c r="HRZ7" i="24"/>
  <c r="HSA7" i="24"/>
  <c r="HSB7" i="24"/>
  <c r="HSC7" i="24"/>
  <c r="HSD7" i="24"/>
  <c r="HSE7" i="24"/>
  <c r="HSF7" i="24"/>
  <c r="HSG7" i="24"/>
  <c r="HSH7" i="24"/>
  <c r="HSI7" i="24"/>
  <c r="HSJ7" i="24"/>
  <c r="HSK7" i="24"/>
  <c r="HSL7" i="24"/>
  <c r="HSM7" i="24"/>
  <c r="HSN7" i="24"/>
  <c r="HSO7" i="24"/>
  <c r="HSP7" i="24"/>
  <c r="HSQ7" i="24"/>
  <c r="HSR7" i="24"/>
  <c r="HSS7" i="24"/>
  <c r="HST7" i="24"/>
  <c r="HSU7" i="24"/>
  <c r="HSV7" i="24"/>
  <c r="HSW7" i="24"/>
  <c r="HSX7" i="24"/>
  <c r="HSY7" i="24"/>
  <c r="HSZ7" i="24"/>
  <c r="HTA7" i="24"/>
  <c r="HTB7" i="24"/>
  <c r="HTC7" i="24"/>
  <c r="HTD7" i="24"/>
  <c r="HTE7" i="24"/>
  <c r="HTF7" i="24"/>
  <c r="HTG7" i="24"/>
  <c r="HTH7" i="24"/>
  <c r="HTI7" i="24"/>
  <c r="HTJ7" i="24"/>
  <c r="HTK7" i="24"/>
  <c r="HTL7" i="24"/>
  <c r="HTM7" i="24"/>
  <c r="HTN7" i="24"/>
  <c r="HTO7" i="24"/>
  <c r="HTP7" i="24"/>
  <c r="HTQ7" i="24"/>
  <c r="HTR7" i="24"/>
  <c r="HTS7" i="24"/>
  <c r="HTT7" i="24"/>
  <c r="HTU7" i="24"/>
  <c r="HTV7" i="24"/>
  <c r="HTW7" i="24"/>
  <c r="HTX7" i="24"/>
  <c r="HTY7" i="24"/>
  <c r="HTZ7" i="24"/>
  <c r="HUA7" i="24"/>
  <c r="HUB7" i="24"/>
  <c r="HUC7" i="24"/>
  <c r="HUD7" i="24"/>
  <c r="HUE7" i="24"/>
  <c r="HUF7" i="24"/>
  <c r="HUG7" i="24"/>
  <c r="HUH7" i="24"/>
  <c r="HUI7" i="24"/>
  <c r="HUJ7" i="24"/>
  <c r="HUK7" i="24"/>
  <c r="HUL7" i="24"/>
  <c r="HUM7" i="24"/>
  <c r="HUN7" i="24"/>
  <c r="HUO7" i="24"/>
  <c r="HUP7" i="24"/>
  <c r="HUQ7" i="24"/>
  <c r="HUR7" i="24"/>
  <c r="HUS7" i="24"/>
  <c r="HUT7" i="24"/>
  <c r="HUU7" i="24"/>
  <c r="HUV7" i="24"/>
  <c r="HUW7" i="24"/>
  <c r="HUX7" i="24"/>
  <c r="HUY7" i="24"/>
  <c r="HUZ7" i="24"/>
  <c r="HVA7" i="24"/>
  <c r="HVB7" i="24"/>
  <c r="HVC7" i="24"/>
  <c r="HVD7" i="24"/>
  <c r="HVE7" i="24"/>
  <c r="HVF7" i="24"/>
  <c r="HVG7" i="24"/>
  <c r="HVH7" i="24"/>
  <c r="HVI7" i="24"/>
  <c r="HVJ7" i="24"/>
  <c r="HVK7" i="24"/>
  <c r="HVL7" i="24"/>
  <c r="HVM7" i="24"/>
  <c r="HVN7" i="24"/>
  <c r="HVO7" i="24"/>
  <c r="HVP7" i="24"/>
  <c r="HVQ7" i="24"/>
  <c r="HVR7" i="24"/>
  <c r="HVS7" i="24"/>
  <c r="HVT7" i="24"/>
  <c r="HVU7" i="24"/>
  <c r="HVV7" i="24"/>
  <c r="HVW7" i="24"/>
  <c r="HVX7" i="24"/>
  <c r="HVY7" i="24"/>
  <c r="HVZ7" i="24"/>
  <c r="HWA7" i="24"/>
  <c r="HWB7" i="24"/>
  <c r="HWC7" i="24"/>
  <c r="HWD7" i="24"/>
  <c r="HWE7" i="24"/>
  <c r="HWF7" i="24"/>
  <c r="HWG7" i="24"/>
  <c r="HWH7" i="24"/>
  <c r="HWI7" i="24"/>
  <c r="HWJ7" i="24"/>
  <c r="HWK7" i="24"/>
  <c r="HWL7" i="24"/>
  <c r="HWM7" i="24"/>
  <c r="HWN7" i="24"/>
  <c r="HWO7" i="24"/>
  <c r="HWP7" i="24"/>
  <c r="HWQ7" i="24"/>
  <c r="HWR7" i="24"/>
  <c r="HWS7" i="24"/>
  <c r="HWT7" i="24"/>
  <c r="HWU7" i="24"/>
  <c r="HWV7" i="24"/>
  <c r="HWW7" i="24"/>
  <c r="HWX7" i="24"/>
  <c r="HWY7" i="24"/>
  <c r="HWZ7" i="24"/>
  <c r="HXA7" i="24"/>
  <c r="HXB7" i="24"/>
  <c r="HXC7" i="24"/>
  <c r="HXD7" i="24"/>
  <c r="HXE7" i="24"/>
  <c r="HXF7" i="24"/>
  <c r="HXG7" i="24"/>
  <c r="HXH7" i="24"/>
  <c r="HXI7" i="24"/>
  <c r="HXJ7" i="24"/>
  <c r="HXK7" i="24"/>
  <c r="HXL7" i="24"/>
  <c r="HXM7" i="24"/>
  <c r="HXN7" i="24"/>
  <c r="HXO7" i="24"/>
  <c r="HXP7" i="24"/>
  <c r="HXQ7" i="24"/>
  <c r="HXR7" i="24"/>
  <c r="HXS7" i="24"/>
  <c r="HXT7" i="24"/>
  <c r="HXU7" i="24"/>
  <c r="HXV7" i="24"/>
  <c r="HXW7" i="24"/>
  <c r="HXX7" i="24"/>
  <c r="HXY7" i="24"/>
  <c r="HXZ7" i="24"/>
  <c r="HYA7" i="24"/>
  <c r="HYB7" i="24"/>
  <c r="HYC7" i="24"/>
  <c r="HYD7" i="24"/>
  <c r="HYE7" i="24"/>
  <c r="HYF7" i="24"/>
  <c r="HYG7" i="24"/>
  <c r="HYH7" i="24"/>
  <c r="HYI7" i="24"/>
  <c r="HYJ7" i="24"/>
  <c r="HYK7" i="24"/>
  <c r="HYL7" i="24"/>
  <c r="HYM7" i="24"/>
  <c r="HYN7" i="24"/>
  <c r="HYO7" i="24"/>
  <c r="HYP7" i="24"/>
  <c r="HYQ7" i="24"/>
  <c r="HYR7" i="24"/>
  <c r="HYS7" i="24"/>
  <c r="HYT7" i="24"/>
  <c r="HYU7" i="24"/>
  <c r="HYV7" i="24"/>
  <c r="HYW7" i="24"/>
  <c r="HYX7" i="24"/>
  <c r="HYY7" i="24"/>
  <c r="HYZ7" i="24"/>
  <c r="HZA7" i="24"/>
  <c r="HZB7" i="24"/>
  <c r="HZC7" i="24"/>
  <c r="HZD7" i="24"/>
  <c r="HZE7" i="24"/>
  <c r="HZF7" i="24"/>
  <c r="HZG7" i="24"/>
  <c r="HZH7" i="24"/>
  <c r="HZI7" i="24"/>
  <c r="HZJ7" i="24"/>
  <c r="HZK7" i="24"/>
  <c r="HZL7" i="24"/>
  <c r="HZM7" i="24"/>
  <c r="HZN7" i="24"/>
  <c r="HZO7" i="24"/>
  <c r="HZP7" i="24"/>
  <c r="HZQ7" i="24"/>
  <c r="HZR7" i="24"/>
  <c r="HZS7" i="24"/>
  <c r="HZT7" i="24"/>
  <c r="HZU7" i="24"/>
  <c r="HZV7" i="24"/>
  <c r="HZW7" i="24"/>
  <c r="HZX7" i="24"/>
  <c r="HZY7" i="24"/>
  <c r="HZZ7" i="24"/>
  <c r="IAA7" i="24"/>
  <c r="IAB7" i="24"/>
  <c r="IAC7" i="24"/>
  <c r="IAD7" i="24"/>
  <c r="IAE7" i="24"/>
  <c r="IAF7" i="24"/>
  <c r="IAG7" i="24"/>
  <c r="IAH7" i="24"/>
  <c r="IAI7" i="24"/>
  <c r="IAJ7" i="24"/>
  <c r="IAK7" i="24"/>
  <c r="IAL7" i="24"/>
  <c r="IAM7" i="24"/>
  <c r="IAN7" i="24"/>
  <c r="IAO7" i="24"/>
  <c r="IAP7" i="24"/>
  <c r="IAQ7" i="24"/>
  <c r="IAR7" i="24"/>
  <c r="IAS7" i="24"/>
  <c r="IAT7" i="24"/>
  <c r="IAU7" i="24"/>
  <c r="IAV7" i="24"/>
  <c r="IAW7" i="24"/>
  <c r="IAX7" i="24"/>
  <c r="IAY7" i="24"/>
  <c r="IAZ7" i="24"/>
  <c r="IBA7" i="24"/>
  <c r="IBB7" i="24"/>
  <c r="IBC7" i="24"/>
  <c r="IBD7" i="24"/>
  <c r="IBE7" i="24"/>
  <c r="IBF7" i="24"/>
  <c r="IBG7" i="24"/>
  <c r="IBH7" i="24"/>
  <c r="IBI7" i="24"/>
  <c r="IBJ7" i="24"/>
  <c r="IBK7" i="24"/>
  <c r="IBL7" i="24"/>
  <c r="IBM7" i="24"/>
  <c r="IBN7" i="24"/>
  <c r="IBO7" i="24"/>
  <c r="IBP7" i="24"/>
  <c r="IBQ7" i="24"/>
  <c r="IBR7" i="24"/>
  <c r="IBS7" i="24"/>
  <c r="IBT7" i="24"/>
  <c r="IBU7" i="24"/>
  <c r="IBV7" i="24"/>
  <c r="IBW7" i="24"/>
  <c r="IBX7" i="24"/>
  <c r="IBY7" i="24"/>
  <c r="IBZ7" i="24"/>
  <c r="ICA7" i="24"/>
  <c r="ICB7" i="24"/>
  <c r="ICC7" i="24"/>
  <c r="ICD7" i="24"/>
  <c r="ICE7" i="24"/>
  <c r="ICF7" i="24"/>
  <c r="ICG7" i="24"/>
  <c r="ICH7" i="24"/>
  <c r="ICI7" i="24"/>
  <c r="ICJ7" i="24"/>
  <c r="ICK7" i="24"/>
  <c r="ICL7" i="24"/>
  <c r="ICM7" i="24"/>
  <c r="ICN7" i="24"/>
  <c r="ICO7" i="24"/>
  <c r="ICP7" i="24"/>
  <c r="ICQ7" i="24"/>
  <c r="ICR7" i="24"/>
  <c r="ICS7" i="24"/>
  <c r="ICT7" i="24"/>
  <c r="ICU7" i="24"/>
  <c r="ICV7" i="24"/>
  <c r="ICW7" i="24"/>
  <c r="ICX7" i="24"/>
  <c r="ICY7" i="24"/>
  <c r="ICZ7" i="24"/>
  <c r="IDA7" i="24"/>
  <c r="IDB7" i="24"/>
  <c r="IDC7" i="24"/>
  <c r="IDD7" i="24"/>
  <c r="IDE7" i="24"/>
  <c r="IDF7" i="24"/>
  <c r="IDG7" i="24"/>
  <c r="IDH7" i="24"/>
  <c r="IDI7" i="24"/>
  <c r="IDJ7" i="24"/>
  <c r="IDK7" i="24"/>
  <c r="IDL7" i="24"/>
  <c r="IDM7" i="24"/>
  <c r="IDN7" i="24"/>
  <c r="IDO7" i="24"/>
  <c r="IDP7" i="24"/>
  <c r="IDQ7" i="24"/>
  <c r="IDR7" i="24"/>
  <c r="IDS7" i="24"/>
  <c r="IDT7" i="24"/>
  <c r="IDU7" i="24"/>
  <c r="IDV7" i="24"/>
  <c r="IDW7" i="24"/>
  <c r="IDX7" i="24"/>
  <c r="IDY7" i="24"/>
  <c r="IDZ7" i="24"/>
  <c r="IEA7" i="24"/>
  <c r="IEB7" i="24"/>
  <c r="IEC7" i="24"/>
  <c r="IED7" i="24"/>
  <c r="IEE7" i="24"/>
  <c r="IEF7" i="24"/>
  <c r="IEG7" i="24"/>
  <c r="IEH7" i="24"/>
  <c r="IEI7" i="24"/>
  <c r="IEJ7" i="24"/>
  <c r="IEK7" i="24"/>
  <c r="IEL7" i="24"/>
  <c r="IEM7" i="24"/>
  <c r="IEN7" i="24"/>
  <c r="IEO7" i="24"/>
  <c r="IEP7" i="24"/>
  <c r="IEQ7" i="24"/>
  <c r="IER7" i="24"/>
  <c r="IES7" i="24"/>
  <c r="IET7" i="24"/>
  <c r="IEU7" i="24"/>
  <c r="IEV7" i="24"/>
  <c r="IEW7" i="24"/>
  <c r="IEX7" i="24"/>
  <c r="IEY7" i="24"/>
  <c r="IEZ7" i="24"/>
  <c r="IFA7" i="24"/>
  <c r="IFB7" i="24"/>
  <c r="IFC7" i="24"/>
  <c r="IFD7" i="24"/>
  <c r="IFE7" i="24"/>
  <c r="IFF7" i="24"/>
  <c r="IFG7" i="24"/>
  <c r="IFH7" i="24"/>
  <c r="IFI7" i="24"/>
  <c r="IFJ7" i="24"/>
  <c r="IFK7" i="24"/>
  <c r="IFL7" i="24"/>
  <c r="IFM7" i="24"/>
  <c r="IFN7" i="24"/>
  <c r="IFO7" i="24"/>
  <c r="IFP7" i="24"/>
  <c r="IFQ7" i="24"/>
  <c r="IFR7" i="24"/>
  <c r="IFS7" i="24"/>
  <c r="IFT7" i="24"/>
  <c r="IFU7" i="24"/>
  <c r="IFV7" i="24"/>
  <c r="IFW7" i="24"/>
  <c r="IFX7" i="24"/>
  <c r="IFY7" i="24"/>
  <c r="IFZ7" i="24"/>
  <c r="IGA7" i="24"/>
  <c r="IGB7" i="24"/>
  <c r="IGC7" i="24"/>
  <c r="IGD7" i="24"/>
  <c r="IGE7" i="24"/>
  <c r="IGF7" i="24"/>
  <c r="IGG7" i="24"/>
  <c r="IGH7" i="24"/>
  <c r="IGI7" i="24"/>
  <c r="IGJ7" i="24"/>
  <c r="IGK7" i="24"/>
  <c r="IGL7" i="24"/>
  <c r="IGM7" i="24"/>
  <c r="IGN7" i="24"/>
  <c r="IGO7" i="24"/>
  <c r="IGP7" i="24"/>
  <c r="IGQ7" i="24"/>
  <c r="IGR7" i="24"/>
  <c r="IGS7" i="24"/>
  <c r="IGT7" i="24"/>
  <c r="IGU7" i="24"/>
  <c r="IGV7" i="24"/>
  <c r="IGW7" i="24"/>
  <c r="IGX7" i="24"/>
  <c r="IGY7" i="24"/>
  <c r="IGZ7" i="24"/>
  <c r="IHA7" i="24"/>
  <c r="IHB7" i="24"/>
  <c r="IHC7" i="24"/>
  <c r="IHD7" i="24"/>
  <c r="IHE7" i="24"/>
  <c r="IHF7" i="24"/>
  <c r="IHG7" i="24"/>
  <c r="IHH7" i="24"/>
  <c r="IHI7" i="24"/>
  <c r="IHJ7" i="24"/>
  <c r="IHK7" i="24"/>
  <c r="IHL7" i="24"/>
  <c r="IHM7" i="24"/>
  <c r="IHN7" i="24"/>
  <c r="IHO7" i="24"/>
  <c r="IHP7" i="24"/>
  <c r="IHQ7" i="24"/>
  <c r="IHR7" i="24"/>
  <c r="IHS7" i="24"/>
  <c r="IHT7" i="24"/>
  <c r="IHU7" i="24"/>
  <c r="IHV7" i="24"/>
  <c r="IHW7" i="24"/>
  <c r="IHX7" i="24"/>
  <c r="IHY7" i="24"/>
  <c r="IHZ7" i="24"/>
  <c r="IIA7" i="24"/>
  <c r="IIB7" i="24"/>
  <c r="IIC7" i="24"/>
  <c r="IID7" i="24"/>
  <c r="IIE7" i="24"/>
  <c r="IIF7" i="24"/>
  <c r="IIG7" i="24"/>
  <c r="IIH7" i="24"/>
  <c r="III7" i="24"/>
  <c r="IIJ7" i="24"/>
  <c r="IIK7" i="24"/>
  <c r="IIL7" i="24"/>
  <c r="IIM7" i="24"/>
  <c r="IIN7" i="24"/>
  <c r="IIO7" i="24"/>
  <c r="IIP7" i="24"/>
  <c r="IIQ7" i="24"/>
  <c r="IIR7" i="24"/>
  <c r="IIS7" i="24"/>
  <c r="IIT7" i="24"/>
  <c r="IIU7" i="24"/>
  <c r="IIV7" i="24"/>
  <c r="IIW7" i="24"/>
  <c r="IIX7" i="24"/>
  <c r="IIY7" i="24"/>
  <c r="IIZ7" i="24"/>
  <c r="IJA7" i="24"/>
  <c r="IJB7" i="24"/>
  <c r="IJC7" i="24"/>
  <c r="IJD7" i="24"/>
  <c r="IJE7" i="24"/>
  <c r="IJF7" i="24"/>
  <c r="IJG7" i="24"/>
  <c r="IJH7" i="24"/>
  <c r="IJI7" i="24"/>
  <c r="IJJ7" i="24"/>
  <c r="IJK7" i="24"/>
  <c r="IJL7" i="24"/>
  <c r="IJM7" i="24"/>
  <c r="IJN7" i="24"/>
  <c r="IJO7" i="24"/>
  <c r="IJP7" i="24"/>
  <c r="IJQ7" i="24"/>
  <c r="IJR7" i="24"/>
  <c r="IJS7" i="24"/>
  <c r="IJT7" i="24"/>
  <c r="IJU7" i="24"/>
  <c r="IJV7" i="24"/>
  <c r="IJW7" i="24"/>
  <c r="IJX7" i="24"/>
  <c r="IJY7" i="24"/>
  <c r="IJZ7" i="24"/>
  <c r="IKA7" i="24"/>
  <c r="IKB7" i="24"/>
  <c r="IKC7" i="24"/>
  <c r="IKD7" i="24"/>
  <c r="IKE7" i="24"/>
  <c r="IKF7" i="24"/>
  <c r="IKG7" i="24"/>
  <c r="IKH7" i="24"/>
  <c r="IKI7" i="24"/>
  <c r="IKJ7" i="24"/>
  <c r="IKK7" i="24"/>
  <c r="IKL7" i="24"/>
  <c r="IKM7" i="24"/>
  <c r="IKN7" i="24"/>
  <c r="IKO7" i="24"/>
  <c r="IKP7" i="24"/>
  <c r="IKQ7" i="24"/>
  <c r="IKR7" i="24"/>
  <c r="IKS7" i="24"/>
  <c r="IKT7" i="24"/>
  <c r="IKU7" i="24"/>
  <c r="IKV7" i="24"/>
  <c r="IKW7" i="24"/>
  <c r="IKX7" i="24"/>
  <c r="IKY7" i="24"/>
  <c r="IKZ7" i="24"/>
  <c r="ILA7" i="24"/>
  <c r="ILB7" i="24"/>
  <c r="ILC7" i="24"/>
  <c r="ILD7" i="24"/>
  <c r="ILE7" i="24"/>
  <c r="ILF7" i="24"/>
  <c r="ILG7" i="24"/>
  <c r="ILH7" i="24"/>
  <c r="ILI7" i="24"/>
  <c r="ILJ7" i="24"/>
  <c r="ILK7" i="24"/>
  <c r="ILL7" i="24"/>
  <c r="ILM7" i="24"/>
  <c r="ILN7" i="24"/>
  <c r="ILO7" i="24"/>
  <c r="ILP7" i="24"/>
  <c r="ILQ7" i="24"/>
  <c r="ILR7" i="24"/>
  <c r="ILS7" i="24"/>
  <c r="ILT7" i="24"/>
  <c r="ILU7" i="24"/>
  <c r="ILV7" i="24"/>
  <c r="ILW7" i="24"/>
  <c r="ILX7" i="24"/>
  <c r="ILY7" i="24"/>
  <c r="ILZ7" i="24"/>
  <c r="IMA7" i="24"/>
  <c r="IMB7" i="24"/>
  <c r="IMC7" i="24"/>
  <c r="IMD7" i="24"/>
  <c r="IME7" i="24"/>
  <c r="IMF7" i="24"/>
  <c r="IMG7" i="24"/>
  <c r="IMH7" i="24"/>
  <c r="IMI7" i="24"/>
  <c r="IMJ7" i="24"/>
  <c r="IMK7" i="24"/>
  <c r="IML7" i="24"/>
  <c r="IMM7" i="24"/>
  <c r="IMN7" i="24"/>
  <c r="IMO7" i="24"/>
  <c r="IMP7" i="24"/>
  <c r="IMQ7" i="24"/>
  <c r="IMR7" i="24"/>
  <c r="IMS7" i="24"/>
  <c r="IMT7" i="24"/>
  <c r="IMU7" i="24"/>
  <c r="IMV7" i="24"/>
  <c r="IMW7" i="24"/>
  <c r="IMX7" i="24"/>
  <c r="IMY7" i="24"/>
  <c r="IMZ7" i="24"/>
  <c r="INA7" i="24"/>
  <c r="INB7" i="24"/>
  <c r="INC7" i="24"/>
  <c r="IND7" i="24"/>
  <c r="INE7" i="24"/>
  <c r="INF7" i="24"/>
  <c r="ING7" i="24"/>
  <c r="INH7" i="24"/>
  <c r="INI7" i="24"/>
  <c r="INJ7" i="24"/>
  <c r="INK7" i="24"/>
  <c r="INL7" i="24"/>
  <c r="INM7" i="24"/>
  <c r="INN7" i="24"/>
  <c r="INO7" i="24"/>
  <c r="INP7" i="24"/>
  <c r="INQ7" i="24"/>
  <c r="INR7" i="24"/>
  <c r="INS7" i="24"/>
  <c r="INT7" i="24"/>
  <c r="INU7" i="24"/>
  <c r="INV7" i="24"/>
  <c r="INW7" i="24"/>
  <c r="INX7" i="24"/>
  <c r="INY7" i="24"/>
  <c r="INZ7" i="24"/>
  <c r="IOA7" i="24"/>
  <c r="IOB7" i="24"/>
  <c r="IOC7" i="24"/>
  <c r="IOD7" i="24"/>
  <c r="IOE7" i="24"/>
  <c r="IOF7" i="24"/>
  <c r="IOG7" i="24"/>
  <c r="IOH7" i="24"/>
  <c r="IOI7" i="24"/>
  <c r="IOJ7" i="24"/>
  <c r="IOK7" i="24"/>
  <c r="IOL7" i="24"/>
  <c r="IOM7" i="24"/>
  <c r="ION7" i="24"/>
  <c r="IOO7" i="24"/>
  <c r="IOP7" i="24"/>
  <c r="IOQ7" i="24"/>
  <c r="IOR7" i="24"/>
  <c r="IOS7" i="24"/>
  <c r="IOT7" i="24"/>
  <c r="IOU7" i="24"/>
  <c r="IOV7" i="24"/>
  <c r="IOW7" i="24"/>
  <c r="IOX7" i="24"/>
  <c r="IOY7" i="24"/>
  <c r="IOZ7" i="24"/>
  <c r="IPA7" i="24"/>
  <c r="IPB7" i="24"/>
  <c r="IPC7" i="24"/>
  <c r="IPD7" i="24"/>
  <c r="IPE7" i="24"/>
  <c r="IPF7" i="24"/>
  <c r="IPG7" i="24"/>
  <c r="IPH7" i="24"/>
  <c r="IPI7" i="24"/>
  <c r="IPJ7" i="24"/>
  <c r="IPK7" i="24"/>
  <c r="IPL7" i="24"/>
  <c r="IPM7" i="24"/>
  <c r="IPN7" i="24"/>
  <c r="IPO7" i="24"/>
  <c r="IPP7" i="24"/>
  <c r="IPQ7" i="24"/>
  <c r="IPR7" i="24"/>
  <c r="IPS7" i="24"/>
  <c r="IPT7" i="24"/>
  <c r="IPU7" i="24"/>
  <c r="IPV7" i="24"/>
  <c r="IPW7" i="24"/>
  <c r="IPX7" i="24"/>
  <c r="IPY7" i="24"/>
  <c r="IPZ7" i="24"/>
  <c r="IQA7" i="24"/>
  <c r="IQB7" i="24"/>
  <c r="IQC7" i="24"/>
  <c r="IQD7" i="24"/>
  <c r="IQE7" i="24"/>
  <c r="IQF7" i="24"/>
  <c r="IQG7" i="24"/>
  <c r="IQH7" i="24"/>
  <c r="IQI7" i="24"/>
  <c r="IQJ7" i="24"/>
  <c r="IQK7" i="24"/>
  <c r="IQL7" i="24"/>
  <c r="IQM7" i="24"/>
  <c r="IQN7" i="24"/>
  <c r="IQO7" i="24"/>
  <c r="IQP7" i="24"/>
  <c r="IQQ7" i="24"/>
  <c r="IQR7" i="24"/>
  <c r="IQS7" i="24"/>
  <c r="IQT7" i="24"/>
  <c r="IQU7" i="24"/>
  <c r="IQV7" i="24"/>
  <c r="IQW7" i="24"/>
  <c r="IQX7" i="24"/>
  <c r="IQY7" i="24"/>
  <c r="IQZ7" i="24"/>
  <c r="IRA7" i="24"/>
  <c r="IRB7" i="24"/>
  <c r="IRC7" i="24"/>
  <c r="IRD7" i="24"/>
  <c r="IRE7" i="24"/>
  <c r="IRF7" i="24"/>
  <c r="IRG7" i="24"/>
  <c r="IRH7" i="24"/>
  <c r="IRI7" i="24"/>
  <c r="IRJ7" i="24"/>
  <c r="IRK7" i="24"/>
  <c r="IRL7" i="24"/>
  <c r="IRM7" i="24"/>
  <c r="IRN7" i="24"/>
  <c r="IRO7" i="24"/>
  <c r="IRP7" i="24"/>
  <c r="IRQ7" i="24"/>
  <c r="IRR7" i="24"/>
  <c r="IRS7" i="24"/>
  <c r="IRT7" i="24"/>
  <c r="IRU7" i="24"/>
  <c r="IRV7" i="24"/>
  <c r="IRW7" i="24"/>
  <c r="IRX7" i="24"/>
  <c r="IRY7" i="24"/>
  <c r="IRZ7" i="24"/>
  <c r="ISA7" i="24"/>
  <c r="ISB7" i="24"/>
  <c r="ISC7" i="24"/>
  <c r="ISD7" i="24"/>
  <c r="ISE7" i="24"/>
  <c r="ISF7" i="24"/>
  <c r="ISG7" i="24"/>
  <c r="ISH7" i="24"/>
  <c r="ISI7" i="24"/>
  <c r="ISJ7" i="24"/>
  <c r="ISK7" i="24"/>
  <c r="ISL7" i="24"/>
  <c r="ISM7" i="24"/>
  <c r="ISN7" i="24"/>
  <c r="ISO7" i="24"/>
  <c r="ISP7" i="24"/>
  <c r="ISQ7" i="24"/>
  <c r="ISR7" i="24"/>
  <c r="ISS7" i="24"/>
  <c r="IST7" i="24"/>
  <c r="ISU7" i="24"/>
  <c r="ISV7" i="24"/>
  <c r="ISW7" i="24"/>
  <c r="ISX7" i="24"/>
  <c r="ISY7" i="24"/>
  <c r="ISZ7" i="24"/>
  <c r="ITA7" i="24"/>
  <c r="ITB7" i="24"/>
  <c r="ITC7" i="24"/>
  <c r="ITD7" i="24"/>
  <c r="ITE7" i="24"/>
  <c r="ITF7" i="24"/>
  <c r="ITG7" i="24"/>
  <c r="ITH7" i="24"/>
  <c r="ITI7" i="24"/>
  <c r="ITJ7" i="24"/>
  <c r="ITK7" i="24"/>
  <c r="ITL7" i="24"/>
  <c r="ITM7" i="24"/>
  <c r="ITN7" i="24"/>
  <c r="ITO7" i="24"/>
  <c r="ITP7" i="24"/>
  <c r="ITQ7" i="24"/>
  <c r="ITR7" i="24"/>
  <c r="ITS7" i="24"/>
  <c r="ITT7" i="24"/>
  <c r="ITU7" i="24"/>
  <c r="ITV7" i="24"/>
  <c r="ITW7" i="24"/>
  <c r="ITX7" i="24"/>
  <c r="ITY7" i="24"/>
  <c r="ITZ7" i="24"/>
  <c r="IUA7" i="24"/>
  <c r="IUB7" i="24"/>
  <c r="IUC7" i="24"/>
  <c r="IUD7" i="24"/>
  <c r="IUE7" i="24"/>
  <c r="IUF7" i="24"/>
  <c r="IUG7" i="24"/>
  <c r="IUH7" i="24"/>
  <c r="IUI7" i="24"/>
  <c r="IUJ7" i="24"/>
  <c r="IUK7" i="24"/>
  <c r="IUL7" i="24"/>
  <c r="IUM7" i="24"/>
  <c r="IUN7" i="24"/>
  <c r="IUO7" i="24"/>
  <c r="IUP7" i="24"/>
  <c r="IUQ7" i="24"/>
  <c r="IUR7" i="24"/>
  <c r="IUS7" i="24"/>
  <c r="IUT7" i="24"/>
  <c r="IUU7" i="24"/>
  <c r="IUV7" i="24"/>
  <c r="IUW7" i="24"/>
  <c r="IUX7" i="24"/>
  <c r="IUY7" i="24"/>
  <c r="IUZ7" i="24"/>
  <c r="IVA7" i="24"/>
  <c r="IVB7" i="24"/>
  <c r="IVC7" i="24"/>
  <c r="IVD7" i="24"/>
  <c r="IVE7" i="24"/>
  <c r="IVF7" i="24"/>
  <c r="IVG7" i="24"/>
  <c r="IVH7" i="24"/>
  <c r="IVI7" i="24"/>
  <c r="IVJ7" i="24"/>
  <c r="IVK7" i="24"/>
  <c r="IVL7" i="24"/>
  <c r="IVM7" i="24"/>
  <c r="IVN7" i="24"/>
  <c r="IVO7" i="24"/>
  <c r="IVP7" i="24"/>
  <c r="IVQ7" i="24"/>
  <c r="IVR7" i="24"/>
  <c r="IVS7" i="24"/>
  <c r="IVT7" i="24"/>
  <c r="IVU7" i="24"/>
  <c r="IVV7" i="24"/>
  <c r="IVW7" i="24"/>
  <c r="IVX7" i="24"/>
  <c r="IVY7" i="24"/>
  <c r="IVZ7" i="24"/>
  <c r="IWA7" i="24"/>
  <c r="IWB7" i="24"/>
  <c r="IWC7" i="24"/>
  <c r="IWD7" i="24"/>
  <c r="IWE7" i="24"/>
  <c r="IWF7" i="24"/>
  <c r="IWG7" i="24"/>
  <c r="IWH7" i="24"/>
  <c r="IWI7" i="24"/>
  <c r="IWJ7" i="24"/>
  <c r="IWK7" i="24"/>
  <c r="IWL7" i="24"/>
  <c r="IWM7" i="24"/>
  <c r="IWN7" i="24"/>
  <c r="IWO7" i="24"/>
  <c r="IWP7" i="24"/>
  <c r="IWQ7" i="24"/>
  <c r="IWR7" i="24"/>
  <c r="IWS7" i="24"/>
  <c r="IWT7" i="24"/>
  <c r="IWU7" i="24"/>
  <c r="IWV7" i="24"/>
  <c r="IWW7" i="24"/>
  <c r="IWX7" i="24"/>
  <c r="IWY7" i="24"/>
  <c r="IWZ7" i="24"/>
  <c r="IXA7" i="24"/>
  <c r="IXB7" i="24"/>
  <c r="IXC7" i="24"/>
  <c r="IXD7" i="24"/>
  <c r="IXE7" i="24"/>
  <c r="IXF7" i="24"/>
  <c r="IXG7" i="24"/>
  <c r="IXH7" i="24"/>
  <c r="IXI7" i="24"/>
  <c r="IXJ7" i="24"/>
  <c r="IXK7" i="24"/>
  <c r="IXL7" i="24"/>
  <c r="IXM7" i="24"/>
  <c r="IXN7" i="24"/>
  <c r="IXO7" i="24"/>
  <c r="IXP7" i="24"/>
  <c r="IXQ7" i="24"/>
  <c r="IXR7" i="24"/>
  <c r="IXS7" i="24"/>
  <c r="IXT7" i="24"/>
  <c r="IXU7" i="24"/>
  <c r="IXV7" i="24"/>
  <c r="IXW7" i="24"/>
  <c r="IXX7" i="24"/>
  <c r="IXY7" i="24"/>
  <c r="IXZ7" i="24"/>
  <c r="IYA7" i="24"/>
  <c r="IYB7" i="24"/>
  <c r="IYC7" i="24"/>
  <c r="IYD7" i="24"/>
  <c r="IYE7" i="24"/>
  <c r="IYF7" i="24"/>
  <c r="IYG7" i="24"/>
  <c r="IYH7" i="24"/>
  <c r="IYI7" i="24"/>
  <c r="IYJ7" i="24"/>
  <c r="IYK7" i="24"/>
  <c r="IYL7" i="24"/>
  <c r="IYM7" i="24"/>
  <c r="IYN7" i="24"/>
  <c r="IYO7" i="24"/>
  <c r="IYP7" i="24"/>
  <c r="IYQ7" i="24"/>
  <c r="IYR7" i="24"/>
  <c r="IYS7" i="24"/>
  <c r="IYT7" i="24"/>
  <c r="IYU7" i="24"/>
  <c r="IYV7" i="24"/>
  <c r="IYW7" i="24"/>
  <c r="IYX7" i="24"/>
  <c r="IYY7" i="24"/>
  <c r="IYZ7" i="24"/>
  <c r="IZA7" i="24"/>
  <c r="IZB7" i="24"/>
  <c r="IZC7" i="24"/>
  <c r="IZD7" i="24"/>
  <c r="IZE7" i="24"/>
  <c r="IZF7" i="24"/>
  <c r="IZG7" i="24"/>
  <c r="IZH7" i="24"/>
  <c r="IZI7" i="24"/>
  <c r="IZJ7" i="24"/>
  <c r="IZK7" i="24"/>
  <c r="IZL7" i="24"/>
  <c r="IZM7" i="24"/>
  <c r="IZN7" i="24"/>
  <c r="IZO7" i="24"/>
  <c r="IZP7" i="24"/>
  <c r="IZQ7" i="24"/>
  <c r="IZR7" i="24"/>
  <c r="IZS7" i="24"/>
  <c r="IZT7" i="24"/>
  <c r="IZU7" i="24"/>
  <c r="IZV7" i="24"/>
  <c r="IZW7" i="24"/>
  <c r="IZX7" i="24"/>
  <c r="IZY7" i="24"/>
  <c r="IZZ7" i="24"/>
  <c r="JAA7" i="24"/>
  <c r="JAB7" i="24"/>
  <c r="JAC7" i="24"/>
  <c r="JAD7" i="24"/>
  <c r="JAE7" i="24"/>
  <c r="JAF7" i="24"/>
  <c r="JAG7" i="24"/>
  <c r="JAH7" i="24"/>
  <c r="JAI7" i="24"/>
  <c r="JAJ7" i="24"/>
  <c r="JAK7" i="24"/>
  <c r="JAL7" i="24"/>
  <c r="JAM7" i="24"/>
  <c r="JAN7" i="24"/>
  <c r="JAO7" i="24"/>
  <c r="JAP7" i="24"/>
  <c r="JAQ7" i="24"/>
  <c r="JAR7" i="24"/>
  <c r="JAS7" i="24"/>
  <c r="JAT7" i="24"/>
  <c r="JAU7" i="24"/>
  <c r="JAV7" i="24"/>
  <c r="JAW7" i="24"/>
  <c r="JAX7" i="24"/>
  <c r="JAY7" i="24"/>
  <c r="JAZ7" i="24"/>
  <c r="JBA7" i="24"/>
  <c r="JBB7" i="24"/>
  <c r="JBC7" i="24"/>
  <c r="JBD7" i="24"/>
  <c r="JBE7" i="24"/>
  <c r="JBF7" i="24"/>
  <c r="JBG7" i="24"/>
  <c r="JBH7" i="24"/>
  <c r="JBI7" i="24"/>
  <c r="JBJ7" i="24"/>
  <c r="JBK7" i="24"/>
  <c r="JBL7" i="24"/>
  <c r="JBM7" i="24"/>
  <c r="JBN7" i="24"/>
  <c r="JBO7" i="24"/>
  <c r="JBP7" i="24"/>
  <c r="JBQ7" i="24"/>
  <c r="JBR7" i="24"/>
  <c r="JBS7" i="24"/>
  <c r="JBT7" i="24"/>
  <c r="JBU7" i="24"/>
  <c r="JBV7" i="24"/>
  <c r="JBW7" i="24"/>
  <c r="JBX7" i="24"/>
  <c r="JBY7" i="24"/>
  <c r="JBZ7" i="24"/>
  <c r="JCA7" i="24"/>
  <c r="JCB7" i="24"/>
  <c r="JCC7" i="24"/>
  <c r="JCD7" i="24"/>
  <c r="JCE7" i="24"/>
  <c r="JCF7" i="24"/>
  <c r="JCG7" i="24"/>
  <c r="JCH7" i="24"/>
  <c r="JCI7" i="24"/>
  <c r="JCJ7" i="24"/>
  <c r="JCK7" i="24"/>
  <c r="JCL7" i="24"/>
  <c r="JCM7" i="24"/>
  <c r="JCN7" i="24"/>
  <c r="JCO7" i="24"/>
  <c r="JCP7" i="24"/>
  <c r="JCQ7" i="24"/>
  <c r="JCR7" i="24"/>
  <c r="JCS7" i="24"/>
  <c r="JCT7" i="24"/>
  <c r="JCU7" i="24"/>
  <c r="JCV7" i="24"/>
  <c r="JCW7" i="24"/>
  <c r="JCX7" i="24"/>
  <c r="JCY7" i="24"/>
  <c r="JCZ7" i="24"/>
  <c r="JDA7" i="24"/>
  <c r="JDB7" i="24"/>
  <c r="JDC7" i="24"/>
  <c r="JDD7" i="24"/>
  <c r="JDE7" i="24"/>
  <c r="JDF7" i="24"/>
  <c r="JDG7" i="24"/>
  <c r="JDH7" i="24"/>
  <c r="JDI7" i="24"/>
  <c r="JDJ7" i="24"/>
  <c r="JDK7" i="24"/>
  <c r="JDL7" i="24"/>
  <c r="JDM7" i="24"/>
  <c r="JDN7" i="24"/>
  <c r="JDO7" i="24"/>
  <c r="JDP7" i="24"/>
  <c r="JDQ7" i="24"/>
  <c r="JDR7" i="24"/>
  <c r="JDS7" i="24"/>
  <c r="JDT7" i="24"/>
  <c r="JDU7" i="24"/>
  <c r="JDV7" i="24"/>
  <c r="JDW7" i="24"/>
  <c r="JDX7" i="24"/>
  <c r="JDY7" i="24"/>
  <c r="JDZ7" i="24"/>
  <c r="JEA7" i="24"/>
  <c r="JEB7" i="24"/>
  <c r="JEC7" i="24"/>
  <c r="JED7" i="24"/>
  <c r="JEE7" i="24"/>
  <c r="JEF7" i="24"/>
  <c r="JEG7" i="24"/>
  <c r="JEH7" i="24"/>
  <c r="JEI7" i="24"/>
  <c r="JEJ7" i="24"/>
  <c r="JEK7" i="24"/>
  <c r="JEL7" i="24"/>
  <c r="JEM7" i="24"/>
  <c r="JEN7" i="24"/>
  <c r="JEO7" i="24"/>
  <c r="JEP7" i="24"/>
  <c r="JEQ7" i="24"/>
  <c r="JER7" i="24"/>
  <c r="JES7" i="24"/>
  <c r="JET7" i="24"/>
  <c r="JEU7" i="24"/>
  <c r="JEV7" i="24"/>
  <c r="JEW7" i="24"/>
  <c r="JEX7" i="24"/>
  <c r="JEY7" i="24"/>
  <c r="JEZ7" i="24"/>
  <c r="JFA7" i="24"/>
  <c r="JFB7" i="24"/>
  <c r="JFC7" i="24"/>
  <c r="JFD7" i="24"/>
  <c r="JFE7" i="24"/>
  <c r="JFF7" i="24"/>
  <c r="JFG7" i="24"/>
  <c r="JFH7" i="24"/>
  <c r="JFI7" i="24"/>
  <c r="JFJ7" i="24"/>
  <c r="JFK7" i="24"/>
  <c r="JFL7" i="24"/>
  <c r="JFM7" i="24"/>
  <c r="JFN7" i="24"/>
  <c r="JFO7" i="24"/>
  <c r="JFP7" i="24"/>
  <c r="JFQ7" i="24"/>
  <c r="JFR7" i="24"/>
  <c r="JFS7" i="24"/>
  <c r="JFT7" i="24"/>
  <c r="JFU7" i="24"/>
  <c r="JFV7" i="24"/>
  <c r="JFW7" i="24"/>
  <c r="JFX7" i="24"/>
  <c r="JFY7" i="24"/>
  <c r="JFZ7" i="24"/>
  <c r="JGA7" i="24"/>
  <c r="JGB7" i="24"/>
  <c r="JGC7" i="24"/>
  <c r="JGD7" i="24"/>
  <c r="JGE7" i="24"/>
  <c r="JGF7" i="24"/>
  <c r="JGG7" i="24"/>
  <c r="JGH7" i="24"/>
  <c r="JGI7" i="24"/>
  <c r="JGJ7" i="24"/>
  <c r="JGK7" i="24"/>
  <c r="JGL7" i="24"/>
  <c r="JGM7" i="24"/>
  <c r="JGN7" i="24"/>
  <c r="JGO7" i="24"/>
  <c r="JGP7" i="24"/>
  <c r="JGQ7" i="24"/>
  <c r="JGR7" i="24"/>
  <c r="JGS7" i="24"/>
  <c r="JGT7" i="24"/>
  <c r="JGU7" i="24"/>
  <c r="JGV7" i="24"/>
  <c r="JGW7" i="24"/>
  <c r="JGX7" i="24"/>
  <c r="JGY7" i="24"/>
  <c r="JGZ7" i="24"/>
  <c r="JHA7" i="24"/>
  <c r="JHB7" i="24"/>
  <c r="JHC7" i="24"/>
  <c r="JHD7" i="24"/>
  <c r="JHE7" i="24"/>
  <c r="JHF7" i="24"/>
  <c r="JHG7" i="24"/>
  <c r="JHH7" i="24"/>
  <c r="JHI7" i="24"/>
  <c r="JHJ7" i="24"/>
  <c r="JHK7" i="24"/>
  <c r="JHL7" i="24"/>
  <c r="JHM7" i="24"/>
  <c r="JHN7" i="24"/>
  <c r="JHO7" i="24"/>
  <c r="JHP7" i="24"/>
  <c r="JHQ7" i="24"/>
  <c r="JHR7" i="24"/>
  <c r="JHS7" i="24"/>
  <c r="JHT7" i="24"/>
  <c r="JHU7" i="24"/>
  <c r="JHV7" i="24"/>
  <c r="JHW7" i="24"/>
  <c r="JHX7" i="24"/>
  <c r="JHY7" i="24"/>
  <c r="JHZ7" i="24"/>
  <c r="JIA7" i="24"/>
  <c r="JIB7" i="24"/>
  <c r="JIC7" i="24"/>
  <c r="JID7" i="24"/>
  <c r="JIE7" i="24"/>
  <c r="JIF7" i="24"/>
  <c r="JIG7" i="24"/>
  <c r="JIH7" i="24"/>
  <c r="JII7" i="24"/>
  <c r="JIJ7" i="24"/>
  <c r="JIK7" i="24"/>
  <c r="JIL7" i="24"/>
  <c r="JIM7" i="24"/>
  <c r="JIN7" i="24"/>
  <c r="JIO7" i="24"/>
  <c r="JIP7" i="24"/>
  <c r="JIQ7" i="24"/>
  <c r="JIR7" i="24"/>
  <c r="JIS7" i="24"/>
  <c r="JIT7" i="24"/>
  <c r="JIU7" i="24"/>
  <c r="JIV7" i="24"/>
  <c r="JIW7" i="24"/>
  <c r="JIX7" i="24"/>
  <c r="JIY7" i="24"/>
  <c r="JIZ7" i="24"/>
  <c r="JJA7" i="24"/>
  <c r="JJB7" i="24"/>
  <c r="JJC7" i="24"/>
  <c r="JJD7" i="24"/>
  <c r="JJE7" i="24"/>
  <c r="JJF7" i="24"/>
  <c r="JJG7" i="24"/>
  <c r="JJH7" i="24"/>
  <c r="JJI7" i="24"/>
  <c r="JJJ7" i="24"/>
  <c r="JJK7" i="24"/>
  <c r="JJL7" i="24"/>
  <c r="JJM7" i="24"/>
  <c r="JJN7" i="24"/>
  <c r="JJO7" i="24"/>
  <c r="JJP7" i="24"/>
  <c r="JJQ7" i="24"/>
  <c r="JJR7" i="24"/>
  <c r="JJS7" i="24"/>
  <c r="JJT7" i="24"/>
  <c r="JJU7" i="24"/>
  <c r="JJV7" i="24"/>
  <c r="JJW7" i="24"/>
  <c r="JJX7" i="24"/>
  <c r="JJY7" i="24"/>
  <c r="JJZ7" i="24"/>
  <c r="JKA7" i="24"/>
  <c r="JKB7" i="24"/>
  <c r="JKC7" i="24"/>
  <c r="JKD7" i="24"/>
  <c r="JKE7" i="24"/>
  <c r="JKF7" i="24"/>
  <c r="JKG7" i="24"/>
  <c r="JKH7" i="24"/>
  <c r="JKI7" i="24"/>
  <c r="JKJ7" i="24"/>
  <c r="JKK7" i="24"/>
  <c r="JKL7" i="24"/>
  <c r="JKM7" i="24"/>
  <c r="JKN7" i="24"/>
  <c r="JKO7" i="24"/>
  <c r="JKP7" i="24"/>
  <c r="JKQ7" i="24"/>
  <c r="JKR7" i="24"/>
  <c r="JKS7" i="24"/>
  <c r="JKT7" i="24"/>
  <c r="JKU7" i="24"/>
  <c r="JKV7" i="24"/>
  <c r="JKW7" i="24"/>
  <c r="JKX7" i="24"/>
  <c r="JKY7" i="24"/>
  <c r="JKZ7" i="24"/>
  <c r="JLA7" i="24"/>
  <c r="JLB7" i="24"/>
  <c r="JLC7" i="24"/>
  <c r="JLD7" i="24"/>
  <c r="JLE7" i="24"/>
  <c r="JLF7" i="24"/>
  <c r="JLG7" i="24"/>
  <c r="JLH7" i="24"/>
  <c r="JLI7" i="24"/>
  <c r="JLJ7" i="24"/>
  <c r="JLK7" i="24"/>
  <c r="JLL7" i="24"/>
  <c r="JLM7" i="24"/>
  <c r="JLN7" i="24"/>
  <c r="JLO7" i="24"/>
  <c r="JLP7" i="24"/>
  <c r="JLQ7" i="24"/>
  <c r="JLR7" i="24"/>
  <c r="JLS7" i="24"/>
  <c r="JLT7" i="24"/>
  <c r="JLU7" i="24"/>
  <c r="JLV7" i="24"/>
  <c r="JLW7" i="24"/>
  <c r="JLX7" i="24"/>
  <c r="JLY7" i="24"/>
  <c r="JLZ7" i="24"/>
  <c r="JMA7" i="24"/>
  <c r="JMB7" i="24"/>
  <c r="JMC7" i="24"/>
  <c r="JMD7" i="24"/>
  <c r="JME7" i="24"/>
  <c r="JMF7" i="24"/>
  <c r="JMG7" i="24"/>
  <c r="JMH7" i="24"/>
  <c r="JMI7" i="24"/>
  <c r="JMJ7" i="24"/>
  <c r="JMK7" i="24"/>
  <c r="JML7" i="24"/>
  <c r="JMM7" i="24"/>
  <c r="JMN7" i="24"/>
  <c r="JMO7" i="24"/>
  <c r="JMP7" i="24"/>
  <c r="JMQ7" i="24"/>
  <c r="JMR7" i="24"/>
  <c r="JMS7" i="24"/>
  <c r="JMT7" i="24"/>
  <c r="JMU7" i="24"/>
  <c r="JMV7" i="24"/>
  <c r="JMW7" i="24"/>
  <c r="JMX7" i="24"/>
  <c r="JMY7" i="24"/>
  <c r="JMZ7" i="24"/>
  <c r="JNA7" i="24"/>
  <c r="JNB7" i="24"/>
  <c r="JNC7" i="24"/>
  <c r="JND7" i="24"/>
  <c r="JNE7" i="24"/>
  <c r="JNF7" i="24"/>
  <c r="JNG7" i="24"/>
  <c r="JNH7" i="24"/>
  <c r="JNI7" i="24"/>
  <c r="JNJ7" i="24"/>
  <c r="JNK7" i="24"/>
  <c r="JNL7" i="24"/>
  <c r="JNM7" i="24"/>
  <c r="JNN7" i="24"/>
  <c r="JNO7" i="24"/>
  <c r="JNP7" i="24"/>
  <c r="JNQ7" i="24"/>
  <c r="JNR7" i="24"/>
  <c r="JNS7" i="24"/>
  <c r="JNT7" i="24"/>
  <c r="JNU7" i="24"/>
  <c r="JNV7" i="24"/>
  <c r="JNW7" i="24"/>
  <c r="JNX7" i="24"/>
  <c r="JNY7" i="24"/>
  <c r="JNZ7" i="24"/>
  <c r="JOA7" i="24"/>
  <c r="JOB7" i="24"/>
  <c r="JOC7" i="24"/>
  <c r="JOD7" i="24"/>
  <c r="JOE7" i="24"/>
  <c r="JOF7" i="24"/>
  <c r="JOG7" i="24"/>
  <c r="JOH7" i="24"/>
  <c r="JOI7" i="24"/>
  <c r="JOJ7" i="24"/>
  <c r="JOK7" i="24"/>
  <c r="JOL7" i="24"/>
  <c r="JOM7" i="24"/>
  <c r="JON7" i="24"/>
  <c r="JOO7" i="24"/>
  <c r="JOP7" i="24"/>
  <c r="JOQ7" i="24"/>
  <c r="JOR7" i="24"/>
  <c r="JOS7" i="24"/>
  <c r="JOT7" i="24"/>
  <c r="JOU7" i="24"/>
  <c r="JOV7" i="24"/>
  <c r="JOW7" i="24"/>
  <c r="JOX7" i="24"/>
  <c r="JOY7" i="24"/>
  <c r="JOZ7" i="24"/>
  <c r="JPA7" i="24"/>
  <c r="JPB7" i="24"/>
  <c r="JPC7" i="24"/>
  <c r="JPD7" i="24"/>
  <c r="JPE7" i="24"/>
  <c r="JPF7" i="24"/>
  <c r="JPG7" i="24"/>
  <c r="JPH7" i="24"/>
  <c r="JPI7" i="24"/>
  <c r="JPJ7" i="24"/>
  <c r="JPK7" i="24"/>
  <c r="JPL7" i="24"/>
  <c r="JPM7" i="24"/>
  <c r="JPN7" i="24"/>
  <c r="JPO7" i="24"/>
  <c r="JPP7" i="24"/>
  <c r="JPQ7" i="24"/>
  <c r="JPR7" i="24"/>
  <c r="JPS7" i="24"/>
  <c r="JPT7" i="24"/>
  <c r="JPU7" i="24"/>
  <c r="JPV7" i="24"/>
  <c r="JPW7" i="24"/>
  <c r="JPX7" i="24"/>
  <c r="JPY7" i="24"/>
  <c r="JPZ7" i="24"/>
  <c r="JQA7" i="24"/>
  <c r="JQB7" i="24"/>
  <c r="JQC7" i="24"/>
  <c r="JQD7" i="24"/>
  <c r="JQE7" i="24"/>
  <c r="JQF7" i="24"/>
  <c r="JQG7" i="24"/>
  <c r="JQH7" i="24"/>
  <c r="JQI7" i="24"/>
  <c r="JQJ7" i="24"/>
  <c r="JQK7" i="24"/>
  <c r="JQL7" i="24"/>
  <c r="JQM7" i="24"/>
  <c r="JQN7" i="24"/>
  <c r="JQO7" i="24"/>
  <c r="JQP7" i="24"/>
  <c r="JQQ7" i="24"/>
  <c r="JQR7" i="24"/>
  <c r="JQS7" i="24"/>
  <c r="JQT7" i="24"/>
  <c r="JQU7" i="24"/>
  <c r="JQV7" i="24"/>
  <c r="JQW7" i="24"/>
  <c r="JQX7" i="24"/>
  <c r="JQY7" i="24"/>
  <c r="JQZ7" i="24"/>
  <c r="JRA7" i="24"/>
  <c r="JRB7" i="24"/>
  <c r="JRC7" i="24"/>
  <c r="JRD7" i="24"/>
  <c r="JRE7" i="24"/>
  <c r="JRF7" i="24"/>
  <c r="JRG7" i="24"/>
  <c r="JRH7" i="24"/>
  <c r="JRI7" i="24"/>
  <c r="JRJ7" i="24"/>
  <c r="JRK7" i="24"/>
  <c r="JRL7" i="24"/>
  <c r="JRM7" i="24"/>
  <c r="JRN7" i="24"/>
  <c r="JRO7" i="24"/>
  <c r="JRP7" i="24"/>
  <c r="JRQ7" i="24"/>
  <c r="JRR7" i="24"/>
  <c r="JRS7" i="24"/>
  <c r="JRT7" i="24"/>
  <c r="JRU7" i="24"/>
  <c r="JRV7" i="24"/>
  <c r="JRW7" i="24"/>
  <c r="JRX7" i="24"/>
  <c r="JRY7" i="24"/>
  <c r="JRZ7" i="24"/>
  <c r="JSA7" i="24"/>
  <c r="JSB7" i="24"/>
  <c r="JSC7" i="24"/>
  <c r="JSD7" i="24"/>
  <c r="JSE7" i="24"/>
  <c r="JSF7" i="24"/>
  <c r="JSG7" i="24"/>
  <c r="JSH7" i="24"/>
  <c r="JSI7" i="24"/>
  <c r="JSJ7" i="24"/>
  <c r="JSK7" i="24"/>
  <c r="JSL7" i="24"/>
  <c r="JSM7" i="24"/>
  <c r="JSN7" i="24"/>
  <c r="JSO7" i="24"/>
  <c r="JSP7" i="24"/>
  <c r="JSQ7" i="24"/>
  <c r="JSR7" i="24"/>
  <c r="JSS7" i="24"/>
  <c r="JST7" i="24"/>
  <c r="JSU7" i="24"/>
  <c r="JSV7" i="24"/>
  <c r="JSW7" i="24"/>
  <c r="JSX7" i="24"/>
  <c r="JSY7" i="24"/>
  <c r="JSZ7" i="24"/>
  <c r="JTA7" i="24"/>
  <c r="JTB7" i="24"/>
  <c r="JTC7" i="24"/>
  <c r="JTD7" i="24"/>
  <c r="JTE7" i="24"/>
  <c r="JTF7" i="24"/>
  <c r="JTG7" i="24"/>
  <c r="JTH7" i="24"/>
  <c r="JTI7" i="24"/>
  <c r="JTJ7" i="24"/>
  <c r="JTK7" i="24"/>
  <c r="JTL7" i="24"/>
  <c r="JTM7" i="24"/>
  <c r="JTN7" i="24"/>
  <c r="JTO7" i="24"/>
  <c r="JTP7" i="24"/>
  <c r="JTQ7" i="24"/>
  <c r="JTR7" i="24"/>
  <c r="JTS7" i="24"/>
  <c r="JTT7" i="24"/>
  <c r="JTU7" i="24"/>
  <c r="JTV7" i="24"/>
  <c r="JTW7" i="24"/>
  <c r="JTX7" i="24"/>
  <c r="JTY7" i="24"/>
  <c r="JTZ7" i="24"/>
  <c r="JUA7" i="24"/>
  <c r="JUB7" i="24"/>
  <c r="JUC7" i="24"/>
  <c r="JUD7" i="24"/>
  <c r="JUE7" i="24"/>
  <c r="JUF7" i="24"/>
  <c r="JUG7" i="24"/>
  <c r="JUH7" i="24"/>
  <c r="JUI7" i="24"/>
  <c r="JUJ7" i="24"/>
  <c r="JUK7" i="24"/>
  <c r="JUL7" i="24"/>
  <c r="JUM7" i="24"/>
  <c r="JUN7" i="24"/>
  <c r="JUO7" i="24"/>
  <c r="JUP7" i="24"/>
  <c r="JUQ7" i="24"/>
  <c r="JUR7" i="24"/>
  <c r="JUS7" i="24"/>
  <c r="JUT7" i="24"/>
  <c r="JUU7" i="24"/>
  <c r="JUV7" i="24"/>
  <c r="JUW7" i="24"/>
  <c r="JUX7" i="24"/>
  <c r="JUY7" i="24"/>
  <c r="JUZ7" i="24"/>
  <c r="JVA7" i="24"/>
  <c r="JVB7" i="24"/>
  <c r="JVC7" i="24"/>
  <c r="JVD7" i="24"/>
  <c r="JVE7" i="24"/>
  <c r="JVF7" i="24"/>
  <c r="JVG7" i="24"/>
  <c r="JVH7" i="24"/>
  <c r="JVI7" i="24"/>
  <c r="JVJ7" i="24"/>
  <c r="JVK7" i="24"/>
  <c r="JVL7" i="24"/>
  <c r="JVM7" i="24"/>
  <c r="JVN7" i="24"/>
  <c r="JVO7" i="24"/>
  <c r="JVP7" i="24"/>
  <c r="JVQ7" i="24"/>
  <c r="JVR7" i="24"/>
  <c r="JVS7" i="24"/>
  <c r="JVT7" i="24"/>
  <c r="JVU7" i="24"/>
  <c r="JVV7" i="24"/>
  <c r="JVW7" i="24"/>
  <c r="JVX7" i="24"/>
  <c r="JVY7" i="24"/>
  <c r="JVZ7" i="24"/>
  <c r="JWA7" i="24"/>
  <c r="JWB7" i="24"/>
  <c r="JWC7" i="24"/>
  <c r="JWD7" i="24"/>
  <c r="JWE7" i="24"/>
  <c r="JWF7" i="24"/>
  <c r="JWG7" i="24"/>
  <c r="JWH7" i="24"/>
  <c r="JWI7" i="24"/>
  <c r="JWJ7" i="24"/>
  <c r="JWK7" i="24"/>
  <c r="JWL7" i="24"/>
  <c r="JWM7" i="24"/>
  <c r="JWN7" i="24"/>
  <c r="JWO7" i="24"/>
  <c r="JWP7" i="24"/>
  <c r="JWQ7" i="24"/>
  <c r="JWR7" i="24"/>
  <c r="JWS7" i="24"/>
  <c r="JWT7" i="24"/>
  <c r="JWU7" i="24"/>
  <c r="JWV7" i="24"/>
  <c r="JWW7" i="24"/>
  <c r="JWX7" i="24"/>
  <c r="JWY7" i="24"/>
  <c r="JWZ7" i="24"/>
  <c r="JXA7" i="24"/>
  <c r="JXB7" i="24"/>
  <c r="JXC7" i="24"/>
  <c r="JXD7" i="24"/>
  <c r="JXE7" i="24"/>
  <c r="JXF7" i="24"/>
  <c r="JXG7" i="24"/>
  <c r="JXH7" i="24"/>
  <c r="JXI7" i="24"/>
  <c r="JXJ7" i="24"/>
  <c r="JXK7" i="24"/>
  <c r="JXL7" i="24"/>
  <c r="JXM7" i="24"/>
  <c r="JXN7" i="24"/>
  <c r="JXO7" i="24"/>
  <c r="JXP7" i="24"/>
  <c r="JXQ7" i="24"/>
  <c r="JXR7" i="24"/>
  <c r="JXS7" i="24"/>
  <c r="JXT7" i="24"/>
  <c r="JXU7" i="24"/>
  <c r="JXV7" i="24"/>
  <c r="JXW7" i="24"/>
  <c r="JXX7" i="24"/>
  <c r="JXY7" i="24"/>
  <c r="JXZ7" i="24"/>
  <c r="JYA7" i="24"/>
  <c r="JYB7" i="24"/>
  <c r="JYC7" i="24"/>
  <c r="JYD7" i="24"/>
  <c r="JYE7" i="24"/>
  <c r="JYF7" i="24"/>
  <c r="JYG7" i="24"/>
  <c r="JYH7" i="24"/>
  <c r="JYI7" i="24"/>
  <c r="JYJ7" i="24"/>
  <c r="JYK7" i="24"/>
  <c r="JYL7" i="24"/>
  <c r="JYM7" i="24"/>
  <c r="JYN7" i="24"/>
  <c r="JYO7" i="24"/>
  <c r="JYP7" i="24"/>
  <c r="JYQ7" i="24"/>
  <c r="JYR7" i="24"/>
  <c r="JYS7" i="24"/>
  <c r="JYT7" i="24"/>
  <c r="JYU7" i="24"/>
  <c r="JYV7" i="24"/>
  <c r="JYW7" i="24"/>
  <c r="JYX7" i="24"/>
  <c r="JYY7" i="24"/>
  <c r="JYZ7" i="24"/>
  <c r="JZA7" i="24"/>
  <c r="JZB7" i="24"/>
  <c r="JZC7" i="24"/>
  <c r="JZD7" i="24"/>
  <c r="JZE7" i="24"/>
  <c r="JZF7" i="24"/>
  <c r="JZG7" i="24"/>
  <c r="JZH7" i="24"/>
  <c r="JZI7" i="24"/>
  <c r="JZJ7" i="24"/>
  <c r="JZK7" i="24"/>
  <c r="JZL7" i="24"/>
  <c r="JZM7" i="24"/>
  <c r="JZN7" i="24"/>
  <c r="JZO7" i="24"/>
  <c r="JZP7" i="24"/>
  <c r="JZQ7" i="24"/>
  <c r="JZR7" i="24"/>
  <c r="JZS7" i="24"/>
  <c r="JZT7" i="24"/>
  <c r="JZU7" i="24"/>
  <c r="JZV7" i="24"/>
  <c r="JZW7" i="24"/>
  <c r="JZX7" i="24"/>
  <c r="JZY7" i="24"/>
  <c r="JZZ7" i="24"/>
  <c r="KAA7" i="24"/>
  <c r="KAB7" i="24"/>
  <c r="KAC7" i="24"/>
  <c r="KAD7" i="24"/>
  <c r="KAE7" i="24"/>
  <c r="KAF7" i="24"/>
  <c r="KAG7" i="24"/>
  <c r="KAH7" i="24"/>
  <c r="KAI7" i="24"/>
  <c r="KAJ7" i="24"/>
  <c r="KAK7" i="24"/>
  <c r="KAL7" i="24"/>
  <c r="KAM7" i="24"/>
  <c r="KAN7" i="24"/>
  <c r="KAO7" i="24"/>
  <c r="KAP7" i="24"/>
  <c r="KAQ7" i="24"/>
  <c r="KAR7" i="24"/>
  <c r="KAS7" i="24"/>
  <c r="KAT7" i="24"/>
  <c r="KAU7" i="24"/>
  <c r="KAV7" i="24"/>
  <c r="KAW7" i="24"/>
  <c r="KAX7" i="24"/>
  <c r="KAY7" i="24"/>
  <c r="KAZ7" i="24"/>
  <c r="KBA7" i="24"/>
  <c r="KBB7" i="24"/>
  <c r="KBC7" i="24"/>
  <c r="KBD7" i="24"/>
  <c r="KBE7" i="24"/>
  <c r="KBF7" i="24"/>
  <c r="KBG7" i="24"/>
  <c r="KBH7" i="24"/>
  <c r="KBI7" i="24"/>
  <c r="KBJ7" i="24"/>
  <c r="KBK7" i="24"/>
  <c r="KBL7" i="24"/>
  <c r="KBM7" i="24"/>
  <c r="KBN7" i="24"/>
  <c r="KBO7" i="24"/>
  <c r="KBP7" i="24"/>
  <c r="KBQ7" i="24"/>
  <c r="KBR7" i="24"/>
  <c r="KBS7" i="24"/>
  <c r="KBT7" i="24"/>
  <c r="KBU7" i="24"/>
  <c r="KBV7" i="24"/>
  <c r="KBW7" i="24"/>
  <c r="KBX7" i="24"/>
  <c r="KBY7" i="24"/>
  <c r="KBZ7" i="24"/>
  <c r="KCA7" i="24"/>
  <c r="KCB7" i="24"/>
  <c r="KCC7" i="24"/>
  <c r="KCD7" i="24"/>
  <c r="KCE7" i="24"/>
  <c r="KCF7" i="24"/>
  <c r="KCG7" i="24"/>
  <c r="KCH7" i="24"/>
  <c r="KCI7" i="24"/>
  <c r="KCJ7" i="24"/>
  <c r="KCK7" i="24"/>
  <c r="KCL7" i="24"/>
  <c r="KCM7" i="24"/>
  <c r="KCN7" i="24"/>
  <c r="KCO7" i="24"/>
  <c r="KCP7" i="24"/>
  <c r="KCQ7" i="24"/>
  <c r="KCR7" i="24"/>
  <c r="KCS7" i="24"/>
  <c r="KCT7" i="24"/>
  <c r="KCU7" i="24"/>
  <c r="KCV7" i="24"/>
  <c r="KCW7" i="24"/>
  <c r="KCX7" i="24"/>
  <c r="KCY7" i="24"/>
  <c r="KCZ7" i="24"/>
  <c r="KDA7" i="24"/>
  <c r="KDB7" i="24"/>
  <c r="KDC7" i="24"/>
  <c r="KDD7" i="24"/>
  <c r="KDE7" i="24"/>
  <c r="KDF7" i="24"/>
  <c r="KDG7" i="24"/>
  <c r="KDH7" i="24"/>
  <c r="KDI7" i="24"/>
  <c r="KDJ7" i="24"/>
  <c r="KDK7" i="24"/>
  <c r="KDL7" i="24"/>
  <c r="KDM7" i="24"/>
  <c r="KDN7" i="24"/>
  <c r="KDO7" i="24"/>
  <c r="KDP7" i="24"/>
  <c r="KDQ7" i="24"/>
  <c r="KDR7" i="24"/>
  <c r="KDS7" i="24"/>
  <c r="KDT7" i="24"/>
  <c r="KDU7" i="24"/>
  <c r="KDV7" i="24"/>
  <c r="KDW7" i="24"/>
  <c r="KDX7" i="24"/>
  <c r="KDY7" i="24"/>
  <c r="KDZ7" i="24"/>
  <c r="KEA7" i="24"/>
  <c r="KEB7" i="24"/>
  <c r="KEC7" i="24"/>
  <c r="KED7" i="24"/>
  <c r="KEE7" i="24"/>
  <c r="KEF7" i="24"/>
  <c r="KEG7" i="24"/>
  <c r="KEH7" i="24"/>
  <c r="KEI7" i="24"/>
  <c r="KEJ7" i="24"/>
  <c r="KEK7" i="24"/>
  <c r="KEL7" i="24"/>
  <c r="KEM7" i="24"/>
  <c r="KEN7" i="24"/>
  <c r="KEO7" i="24"/>
  <c r="KEP7" i="24"/>
  <c r="KEQ7" i="24"/>
  <c r="KER7" i="24"/>
  <c r="KES7" i="24"/>
  <c r="KET7" i="24"/>
  <c r="KEU7" i="24"/>
  <c r="KEV7" i="24"/>
  <c r="KEW7" i="24"/>
  <c r="KEX7" i="24"/>
  <c r="KEY7" i="24"/>
  <c r="KEZ7" i="24"/>
  <c r="KFA7" i="24"/>
  <c r="KFB7" i="24"/>
  <c r="KFC7" i="24"/>
  <c r="KFD7" i="24"/>
  <c r="KFE7" i="24"/>
  <c r="KFF7" i="24"/>
  <c r="KFG7" i="24"/>
  <c r="KFH7" i="24"/>
  <c r="KFI7" i="24"/>
  <c r="KFJ7" i="24"/>
  <c r="KFK7" i="24"/>
  <c r="KFL7" i="24"/>
  <c r="KFM7" i="24"/>
  <c r="KFN7" i="24"/>
  <c r="KFO7" i="24"/>
  <c r="KFP7" i="24"/>
  <c r="KFQ7" i="24"/>
  <c r="KFR7" i="24"/>
  <c r="KFS7" i="24"/>
  <c r="KFT7" i="24"/>
  <c r="KFU7" i="24"/>
  <c r="KFV7" i="24"/>
  <c r="KFW7" i="24"/>
  <c r="KFX7" i="24"/>
  <c r="KFY7" i="24"/>
  <c r="KFZ7" i="24"/>
  <c r="KGA7" i="24"/>
  <c r="KGB7" i="24"/>
  <c r="KGC7" i="24"/>
  <c r="KGD7" i="24"/>
  <c r="KGE7" i="24"/>
  <c r="KGF7" i="24"/>
  <c r="KGG7" i="24"/>
  <c r="KGH7" i="24"/>
  <c r="KGI7" i="24"/>
  <c r="KGJ7" i="24"/>
  <c r="KGK7" i="24"/>
  <c r="KGL7" i="24"/>
  <c r="KGM7" i="24"/>
  <c r="KGN7" i="24"/>
  <c r="KGO7" i="24"/>
  <c r="KGP7" i="24"/>
  <c r="KGQ7" i="24"/>
  <c r="KGR7" i="24"/>
  <c r="KGS7" i="24"/>
  <c r="KGT7" i="24"/>
  <c r="KGU7" i="24"/>
  <c r="KGV7" i="24"/>
  <c r="KGW7" i="24"/>
  <c r="KGX7" i="24"/>
  <c r="KGY7" i="24"/>
  <c r="KGZ7" i="24"/>
  <c r="KHA7" i="24"/>
  <c r="KHB7" i="24"/>
  <c r="KHC7" i="24"/>
  <c r="KHD7" i="24"/>
  <c r="KHE7" i="24"/>
  <c r="KHF7" i="24"/>
  <c r="KHG7" i="24"/>
  <c r="KHH7" i="24"/>
  <c r="KHI7" i="24"/>
  <c r="KHJ7" i="24"/>
  <c r="KHK7" i="24"/>
  <c r="KHL7" i="24"/>
  <c r="KHM7" i="24"/>
  <c r="KHN7" i="24"/>
  <c r="KHO7" i="24"/>
  <c r="KHP7" i="24"/>
  <c r="KHQ7" i="24"/>
  <c r="KHR7" i="24"/>
  <c r="KHS7" i="24"/>
  <c r="KHT7" i="24"/>
  <c r="KHU7" i="24"/>
  <c r="KHV7" i="24"/>
  <c r="KHW7" i="24"/>
  <c r="KHX7" i="24"/>
  <c r="KHY7" i="24"/>
  <c r="KHZ7" i="24"/>
  <c r="KIA7" i="24"/>
  <c r="KIB7" i="24"/>
  <c r="KIC7" i="24"/>
  <c r="KID7" i="24"/>
  <c r="KIE7" i="24"/>
  <c r="KIF7" i="24"/>
  <c r="KIG7" i="24"/>
  <c r="KIH7" i="24"/>
  <c r="KII7" i="24"/>
  <c r="KIJ7" i="24"/>
  <c r="KIK7" i="24"/>
  <c r="KIL7" i="24"/>
  <c r="KIM7" i="24"/>
  <c r="KIN7" i="24"/>
  <c r="KIO7" i="24"/>
  <c r="KIP7" i="24"/>
  <c r="KIQ7" i="24"/>
  <c r="KIR7" i="24"/>
  <c r="KIS7" i="24"/>
  <c r="KIT7" i="24"/>
  <c r="KIU7" i="24"/>
  <c r="KIV7" i="24"/>
  <c r="KIW7" i="24"/>
  <c r="KIX7" i="24"/>
  <c r="KIY7" i="24"/>
  <c r="KIZ7" i="24"/>
  <c r="KJA7" i="24"/>
  <c r="KJB7" i="24"/>
  <c r="KJC7" i="24"/>
  <c r="KJD7" i="24"/>
  <c r="KJE7" i="24"/>
  <c r="KJF7" i="24"/>
  <c r="KJG7" i="24"/>
  <c r="KJH7" i="24"/>
  <c r="KJI7" i="24"/>
  <c r="KJJ7" i="24"/>
  <c r="KJK7" i="24"/>
  <c r="KJL7" i="24"/>
  <c r="KJM7" i="24"/>
  <c r="KJN7" i="24"/>
  <c r="KJO7" i="24"/>
  <c r="KJP7" i="24"/>
  <c r="KJQ7" i="24"/>
  <c r="KJR7" i="24"/>
  <c r="KJS7" i="24"/>
  <c r="KJT7" i="24"/>
  <c r="KJU7" i="24"/>
  <c r="KJV7" i="24"/>
  <c r="KJW7" i="24"/>
  <c r="KJX7" i="24"/>
  <c r="KJY7" i="24"/>
  <c r="KJZ7" i="24"/>
  <c r="KKA7" i="24"/>
  <c r="KKB7" i="24"/>
  <c r="KKC7" i="24"/>
  <c r="KKD7" i="24"/>
  <c r="KKE7" i="24"/>
  <c r="KKF7" i="24"/>
  <c r="KKG7" i="24"/>
  <c r="KKH7" i="24"/>
  <c r="KKI7" i="24"/>
  <c r="KKJ7" i="24"/>
  <c r="KKK7" i="24"/>
  <c r="KKL7" i="24"/>
  <c r="KKM7" i="24"/>
  <c r="KKN7" i="24"/>
  <c r="KKO7" i="24"/>
  <c r="KKP7" i="24"/>
  <c r="KKQ7" i="24"/>
  <c r="KKR7" i="24"/>
  <c r="KKS7" i="24"/>
  <c r="KKT7" i="24"/>
  <c r="KKU7" i="24"/>
  <c r="KKV7" i="24"/>
  <c r="KKW7" i="24"/>
  <c r="KKX7" i="24"/>
  <c r="KKY7" i="24"/>
  <c r="KKZ7" i="24"/>
  <c r="KLA7" i="24"/>
  <c r="KLB7" i="24"/>
  <c r="KLC7" i="24"/>
  <c r="KLD7" i="24"/>
  <c r="KLE7" i="24"/>
  <c r="KLF7" i="24"/>
  <c r="KLG7" i="24"/>
  <c r="KLH7" i="24"/>
  <c r="KLI7" i="24"/>
  <c r="KLJ7" i="24"/>
  <c r="KLK7" i="24"/>
  <c r="KLL7" i="24"/>
  <c r="KLM7" i="24"/>
  <c r="KLN7" i="24"/>
  <c r="KLO7" i="24"/>
  <c r="KLP7" i="24"/>
  <c r="KLQ7" i="24"/>
  <c r="KLR7" i="24"/>
  <c r="KLS7" i="24"/>
  <c r="KLT7" i="24"/>
  <c r="KLU7" i="24"/>
  <c r="KLV7" i="24"/>
  <c r="KLW7" i="24"/>
  <c r="KLX7" i="24"/>
  <c r="KLY7" i="24"/>
  <c r="KLZ7" i="24"/>
  <c r="KMA7" i="24"/>
  <c r="KMB7" i="24"/>
  <c r="KMC7" i="24"/>
  <c r="KMD7" i="24"/>
  <c r="KME7" i="24"/>
  <c r="KMF7" i="24"/>
  <c r="KMG7" i="24"/>
  <c r="KMH7" i="24"/>
  <c r="KMI7" i="24"/>
  <c r="KMJ7" i="24"/>
  <c r="KMK7" i="24"/>
  <c r="KML7" i="24"/>
  <c r="KMM7" i="24"/>
  <c r="KMN7" i="24"/>
  <c r="KMO7" i="24"/>
  <c r="KMP7" i="24"/>
  <c r="KMQ7" i="24"/>
  <c r="KMR7" i="24"/>
  <c r="KMS7" i="24"/>
  <c r="KMT7" i="24"/>
  <c r="KMU7" i="24"/>
  <c r="KMV7" i="24"/>
  <c r="KMW7" i="24"/>
  <c r="KMX7" i="24"/>
  <c r="KMY7" i="24"/>
  <c r="KMZ7" i="24"/>
  <c r="KNA7" i="24"/>
  <c r="KNB7" i="24"/>
  <c r="KNC7" i="24"/>
  <c r="KND7" i="24"/>
  <c r="KNE7" i="24"/>
  <c r="KNF7" i="24"/>
  <c r="KNG7" i="24"/>
  <c r="KNH7" i="24"/>
  <c r="KNI7" i="24"/>
  <c r="KNJ7" i="24"/>
  <c r="KNK7" i="24"/>
  <c r="KNL7" i="24"/>
  <c r="KNM7" i="24"/>
  <c r="KNN7" i="24"/>
  <c r="KNO7" i="24"/>
  <c r="KNP7" i="24"/>
  <c r="KNQ7" i="24"/>
  <c r="KNR7" i="24"/>
  <c r="KNS7" i="24"/>
  <c r="KNT7" i="24"/>
  <c r="KNU7" i="24"/>
  <c r="KNV7" i="24"/>
  <c r="KNW7" i="24"/>
  <c r="KNX7" i="24"/>
  <c r="KNY7" i="24"/>
  <c r="KNZ7" i="24"/>
  <c r="KOA7" i="24"/>
  <c r="KOB7" i="24"/>
  <c r="KOC7" i="24"/>
  <c r="KOD7" i="24"/>
  <c r="KOE7" i="24"/>
  <c r="KOF7" i="24"/>
  <c r="KOG7" i="24"/>
  <c r="KOH7" i="24"/>
  <c r="KOI7" i="24"/>
  <c r="KOJ7" i="24"/>
  <c r="KOK7" i="24"/>
  <c r="KOL7" i="24"/>
  <c r="KOM7" i="24"/>
  <c r="KON7" i="24"/>
  <c r="KOO7" i="24"/>
  <c r="KOP7" i="24"/>
  <c r="KOQ7" i="24"/>
  <c r="KOR7" i="24"/>
  <c r="KOS7" i="24"/>
  <c r="KOT7" i="24"/>
  <c r="KOU7" i="24"/>
  <c r="KOV7" i="24"/>
  <c r="KOW7" i="24"/>
  <c r="KOX7" i="24"/>
  <c r="KOY7" i="24"/>
  <c r="KOZ7" i="24"/>
  <c r="KPA7" i="24"/>
  <c r="KPB7" i="24"/>
  <c r="KPC7" i="24"/>
  <c r="KPD7" i="24"/>
  <c r="KPE7" i="24"/>
  <c r="KPF7" i="24"/>
  <c r="KPG7" i="24"/>
  <c r="KPH7" i="24"/>
  <c r="KPI7" i="24"/>
  <c r="KPJ7" i="24"/>
  <c r="KPK7" i="24"/>
  <c r="KPL7" i="24"/>
  <c r="KPM7" i="24"/>
  <c r="KPN7" i="24"/>
  <c r="KPO7" i="24"/>
  <c r="KPP7" i="24"/>
  <c r="KPQ7" i="24"/>
  <c r="KPR7" i="24"/>
  <c r="KPS7" i="24"/>
  <c r="KPT7" i="24"/>
  <c r="KPU7" i="24"/>
  <c r="KPV7" i="24"/>
  <c r="KPW7" i="24"/>
  <c r="KPX7" i="24"/>
  <c r="KPY7" i="24"/>
  <c r="KPZ7" i="24"/>
  <c r="KQA7" i="24"/>
  <c r="KQB7" i="24"/>
  <c r="KQC7" i="24"/>
  <c r="KQD7" i="24"/>
  <c r="KQE7" i="24"/>
  <c r="KQF7" i="24"/>
  <c r="KQG7" i="24"/>
  <c r="KQH7" i="24"/>
  <c r="KQI7" i="24"/>
  <c r="KQJ7" i="24"/>
  <c r="KQK7" i="24"/>
  <c r="KQL7" i="24"/>
  <c r="KQM7" i="24"/>
  <c r="KQN7" i="24"/>
  <c r="KQO7" i="24"/>
  <c r="KQP7" i="24"/>
  <c r="KQQ7" i="24"/>
  <c r="KQR7" i="24"/>
  <c r="KQS7" i="24"/>
  <c r="KQT7" i="24"/>
  <c r="KQU7" i="24"/>
  <c r="KQV7" i="24"/>
  <c r="KQW7" i="24"/>
  <c r="KQX7" i="24"/>
  <c r="KQY7" i="24"/>
  <c r="KQZ7" i="24"/>
  <c r="KRA7" i="24"/>
  <c r="KRB7" i="24"/>
  <c r="KRC7" i="24"/>
  <c r="KRD7" i="24"/>
  <c r="KRE7" i="24"/>
  <c r="KRF7" i="24"/>
  <c r="KRG7" i="24"/>
  <c r="KRH7" i="24"/>
  <c r="KRI7" i="24"/>
  <c r="KRJ7" i="24"/>
  <c r="KRK7" i="24"/>
  <c r="KRL7" i="24"/>
  <c r="KRM7" i="24"/>
  <c r="KRN7" i="24"/>
  <c r="KRO7" i="24"/>
  <c r="KRP7" i="24"/>
  <c r="KRQ7" i="24"/>
  <c r="KRR7" i="24"/>
  <c r="KRS7" i="24"/>
  <c r="KRT7" i="24"/>
  <c r="KRU7" i="24"/>
  <c r="KRV7" i="24"/>
  <c r="KRW7" i="24"/>
  <c r="KRX7" i="24"/>
  <c r="KRY7" i="24"/>
  <c r="KRZ7" i="24"/>
  <c r="KSA7" i="24"/>
  <c r="KSB7" i="24"/>
  <c r="KSC7" i="24"/>
  <c r="KSD7" i="24"/>
  <c r="KSE7" i="24"/>
  <c r="KSF7" i="24"/>
  <c r="KSG7" i="24"/>
  <c r="KSH7" i="24"/>
  <c r="KSI7" i="24"/>
  <c r="KSJ7" i="24"/>
  <c r="KSK7" i="24"/>
  <c r="KSL7" i="24"/>
  <c r="KSM7" i="24"/>
  <c r="KSN7" i="24"/>
  <c r="KSO7" i="24"/>
  <c r="KSP7" i="24"/>
  <c r="KSQ7" i="24"/>
  <c r="KSR7" i="24"/>
  <c r="KSS7" i="24"/>
  <c r="KST7" i="24"/>
  <c r="KSU7" i="24"/>
  <c r="KSV7" i="24"/>
  <c r="KSW7" i="24"/>
  <c r="KSX7" i="24"/>
  <c r="KSY7" i="24"/>
  <c r="KSZ7" i="24"/>
  <c r="KTA7" i="24"/>
  <c r="KTB7" i="24"/>
  <c r="KTC7" i="24"/>
  <c r="KTD7" i="24"/>
  <c r="KTE7" i="24"/>
  <c r="KTF7" i="24"/>
  <c r="KTG7" i="24"/>
  <c r="KTH7" i="24"/>
  <c r="KTI7" i="24"/>
  <c r="KTJ7" i="24"/>
  <c r="KTK7" i="24"/>
  <c r="KTL7" i="24"/>
  <c r="KTM7" i="24"/>
  <c r="KTN7" i="24"/>
  <c r="KTO7" i="24"/>
  <c r="KTP7" i="24"/>
  <c r="KTQ7" i="24"/>
  <c r="KTR7" i="24"/>
  <c r="KTS7" i="24"/>
  <c r="KTT7" i="24"/>
  <c r="KTU7" i="24"/>
  <c r="KTV7" i="24"/>
  <c r="KTW7" i="24"/>
  <c r="KTX7" i="24"/>
  <c r="KTY7" i="24"/>
  <c r="KTZ7" i="24"/>
  <c r="KUA7" i="24"/>
  <c r="KUB7" i="24"/>
  <c r="KUC7" i="24"/>
  <c r="KUD7" i="24"/>
  <c r="KUE7" i="24"/>
  <c r="KUF7" i="24"/>
  <c r="KUG7" i="24"/>
  <c r="KUH7" i="24"/>
  <c r="KUI7" i="24"/>
  <c r="KUJ7" i="24"/>
  <c r="KUK7" i="24"/>
  <c r="KUL7" i="24"/>
  <c r="KUM7" i="24"/>
  <c r="KUN7" i="24"/>
  <c r="KUO7" i="24"/>
  <c r="KUP7" i="24"/>
  <c r="KUQ7" i="24"/>
  <c r="KUR7" i="24"/>
  <c r="KUS7" i="24"/>
  <c r="KUT7" i="24"/>
  <c r="KUU7" i="24"/>
  <c r="KUV7" i="24"/>
  <c r="KUW7" i="24"/>
  <c r="KUX7" i="24"/>
  <c r="KUY7" i="24"/>
  <c r="KUZ7" i="24"/>
  <c r="KVA7" i="24"/>
  <c r="KVB7" i="24"/>
  <c r="KVC7" i="24"/>
  <c r="KVD7" i="24"/>
  <c r="KVE7" i="24"/>
  <c r="KVF7" i="24"/>
  <c r="KVG7" i="24"/>
  <c r="KVH7" i="24"/>
  <c r="KVI7" i="24"/>
  <c r="KVJ7" i="24"/>
  <c r="KVK7" i="24"/>
  <c r="KVL7" i="24"/>
  <c r="KVM7" i="24"/>
  <c r="KVN7" i="24"/>
  <c r="KVO7" i="24"/>
  <c r="KVP7" i="24"/>
  <c r="KVQ7" i="24"/>
  <c r="KVR7" i="24"/>
  <c r="KVS7" i="24"/>
  <c r="KVT7" i="24"/>
  <c r="KVU7" i="24"/>
  <c r="KVV7" i="24"/>
  <c r="KVW7" i="24"/>
  <c r="KVX7" i="24"/>
  <c r="KVY7" i="24"/>
  <c r="KVZ7" i="24"/>
  <c r="KWA7" i="24"/>
  <c r="KWB7" i="24"/>
  <c r="KWC7" i="24"/>
  <c r="KWD7" i="24"/>
  <c r="KWE7" i="24"/>
  <c r="KWF7" i="24"/>
  <c r="KWG7" i="24"/>
  <c r="KWH7" i="24"/>
  <c r="KWI7" i="24"/>
  <c r="KWJ7" i="24"/>
  <c r="KWK7" i="24"/>
  <c r="KWL7" i="24"/>
  <c r="KWM7" i="24"/>
  <c r="KWN7" i="24"/>
  <c r="KWO7" i="24"/>
  <c r="KWP7" i="24"/>
  <c r="KWQ7" i="24"/>
  <c r="KWR7" i="24"/>
  <c r="KWS7" i="24"/>
  <c r="KWT7" i="24"/>
  <c r="KWU7" i="24"/>
  <c r="KWV7" i="24"/>
  <c r="KWW7" i="24"/>
  <c r="KWX7" i="24"/>
  <c r="KWY7" i="24"/>
  <c r="KWZ7" i="24"/>
  <c r="KXA7" i="24"/>
  <c r="KXB7" i="24"/>
  <c r="KXC7" i="24"/>
  <c r="KXD7" i="24"/>
  <c r="KXE7" i="24"/>
  <c r="KXF7" i="24"/>
  <c r="KXG7" i="24"/>
  <c r="KXH7" i="24"/>
  <c r="KXI7" i="24"/>
  <c r="KXJ7" i="24"/>
  <c r="KXK7" i="24"/>
  <c r="KXL7" i="24"/>
  <c r="KXM7" i="24"/>
  <c r="KXN7" i="24"/>
  <c r="KXO7" i="24"/>
  <c r="KXP7" i="24"/>
  <c r="KXQ7" i="24"/>
  <c r="KXR7" i="24"/>
  <c r="KXS7" i="24"/>
  <c r="KXT7" i="24"/>
  <c r="KXU7" i="24"/>
  <c r="KXV7" i="24"/>
  <c r="KXW7" i="24"/>
  <c r="KXX7" i="24"/>
  <c r="KXY7" i="24"/>
  <c r="KXZ7" i="24"/>
  <c r="KYA7" i="24"/>
  <c r="KYB7" i="24"/>
  <c r="KYC7" i="24"/>
  <c r="KYD7" i="24"/>
  <c r="KYE7" i="24"/>
  <c r="KYF7" i="24"/>
  <c r="KYG7" i="24"/>
  <c r="KYH7" i="24"/>
  <c r="KYI7" i="24"/>
  <c r="KYJ7" i="24"/>
  <c r="KYK7" i="24"/>
  <c r="KYL7" i="24"/>
  <c r="KYM7" i="24"/>
  <c r="KYN7" i="24"/>
  <c r="KYO7" i="24"/>
  <c r="KYP7" i="24"/>
  <c r="KYQ7" i="24"/>
  <c r="KYR7" i="24"/>
  <c r="KYS7" i="24"/>
  <c r="KYT7" i="24"/>
  <c r="KYU7" i="24"/>
  <c r="KYV7" i="24"/>
  <c r="KYW7" i="24"/>
  <c r="KYX7" i="24"/>
  <c r="KYY7" i="24"/>
  <c r="KYZ7" i="24"/>
  <c r="KZA7" i="24"/>
  <c r="KZB7" i="24"/>
  <c r="KZC7" i="24"/>
  <c r="KZD7" i="24"/>
  <c r="KZE7" i="24"/>
  <c r="KZF7" i="24"/>
  <c r="KZG7" i="24"/>
  <c r="KZH7" i="24"/>
  <c r="KZI7" i="24"/>
  <c r="KZJ7" i="24"/>
  <c r="KZK7" i="24"/>
  <c r="KZL7" i="24"/>
  <c r="KZM7" i="24"/>
  <c r="KZN7" i="24"/>
  <c r="KZO7" i="24"/>
  <c r="KZP7" i="24"/>
  <c r="KZQ7" i="24"/>
  <c r="KZR7" i="24"/>
  <c r="KZS7" i="24"/>
  <c r="KZT7" i="24"/>
  <c r="KZU7" i="24"/>
  <c r="KZV7" i="24"/>
  <c r="KZW7" i="24"/>
  <c r="KZX7" i="24"/>
  <c r="KZY7" i="24"/>
  <c r="KZZ7" i="24"/>
  <c r="LAA7" i="24"/>
  <c r="LAB7" i="24"/>
  <c r="LAC7" i="24"/>
  <c r="LAD7" i="24"/>
  <c r="LAE7" i="24"/>
  <c r="LAF7" i="24"/>
  <c r="LAG7" i="24"/>
  <c r="LAH7" i="24"/>
  <c r="LAI7" i="24"/>
  <c r="LAJ7" i="24"/>
  <c r="LAK7" i="24"/>
  <c r="LAL7" i="24"/>
  <c r="LAM7" i="24"/>
  <c r="LAN7" i="24"/>
  <c r="LAO7" i="24"/>
  <c r="LAP7" i="24"/>
  <c r="LAQ7" i="24"/>
  <c r="LAR7" i="24"/>
  <c r="LAS7" i="24"/>
  <c r="LAT7" i="24"/>
  <c r="LAU7" i="24"/>
  <c r="LAV7" i="24"/>
  <c r="LAW7" i="24"/>
  <c r="LAX7" i="24"/>
  <c r="LAY7" i="24"/>
  <c r="LAZ7" i="24"/>
  <c r="LBA7" i="24"/>
  <c r="LBB7" i="24"/>
  <c r="LBC7" i="24"/>
  <c r="LBD7" i="24"/>
  <c r="LBE7" i="24"/>
  <c r="LBF7" i="24"/>
  <c r="LBG7" i="24"/>
  <c r="LBH7" i="24"/>
  <c r="LBI7" i="24"/>
  <c r="LBJ7" i="24"/>
  <c r="LBK7" i="24"/>
  <c r="LBL7" i="24"/>
  <c r="LBM7" i="24"/>
  <c r="LBN7" i="24"/>
  <c r="LBO7" i="24"/>
  <c r="LBP7" i="24"/>
  <c r="LBQ7" i="24"/>
  <c r="LBR7" i="24"/>
  <c r="LBS7" i="24"/>
  <c r="LBT7" i="24"/>
  <c r="LBU7" i="24"/>
  <c r="LBV7" i="24"/>
  <c r="LBW7" i="24"/>
  <c r="LBX7" i="24"/>
  <c r="LBY7" i="24"/>
  <c r="LBZ7" i="24"/>
  <c r="LCA7" i="24"/>
  <c r="LCB7" i="24"/>
  <c r="LCC7" i="24"/>
  <c r="LCD7" i="24"/>
  <c r="LCE7" i="24"/>
  <c r="LCF7" i="24"/>
  <c r="LCG7" i="24"/>
  <c r="LCH7" i="24"/>
  <c r="LCI7" i="24"/>
  <c r="LCJ7" i="24"/>
  <c r="LCK7" i="24"/>
  <c r="LCL7" i="24"/>
  <c r="LCM7" i="24"/>
  <c r="LCN7" i="24"/>
  <c r="LCO7" i="24"/>
  <c r="LCP7" i="24"/>
  <c r="LCQ7" i="24"/>
  <c r="LCR7" i="24"/>
  <c r="LCS7" i="24"/>
  <c r="LCT7" i="24"/>
  <c r="LCU7" i="24"/>
  <c r="LCV7" i="24"/>
  <c r="LCW7" i="24"/>
  <c r="LCX7" i="24"/>
  <c r="LCY7" i="24"/>
  <c r="LCZ7" i="24"/>
  <c r="LDA7" i="24"/>
  <c r="LDB7" i="24"/>
  <c r="LDC7" i="24"/>
  <c r="LDD7" i="24"/>
  <c r="LDE7" i="24"/>
  <c r="LDF7" i="24"/>
  <c r="LDG7" i="24"/>
  <c r="LDH7" i="24"/>
  <c r="LDI7" i="24"/>
  <c r="LDJ7" i="24"/>
  <c r="LDK7" i="24"/>
  <c r="LDL7" i="24"/>
  <c r="LDM7" i="24"/>
  <c r="LDN7" i="24"/>
  <c r="LDO7" i="24"/>
  <c r="LDP7" i="24"/>
  <c r="LDQ7" i="24"/>
  <c r="LDR7" i="24"/>
  <c r="LDS7" i="24"/>
  <c r="LDT7" i="24"/>
  <c r="LDU7" i="24"/>
  <c r="LDV7" i="24"/>
  <c r="LDW7" i="24"/>
  <c r="LDX7" i="24"/>
  <c r="LDY7" i="24"/>
  <c r="LDZ7" i="24"/>
  <c r="LEA7" i="24"/>
  <c r="LEB7" i="24"/>
  <c r="LEC7" i="24"/>
  <c r="LED7" i="24"/>
  <c r="LEE7" i="24"/>
  <c r="LEF7" i="24"/>
  <c r="LEG7" i="24"/>
  <c r="LEH7" i="24"/>
  <c r="LEI7" i="24"/>
  <c r="LEJ7" i="24"/>
  <c r="LEK7" i="24"/>
  <c r="LEL7" i="24"/>
  <c r="LEM7" i="24"/>
  <c r="LEN7" i="24"/>
  <c r="LEO7" i="24"/>
  <c r="LEP7" i="24"/>
  <c r="LEQ7" i="24"/>
  <c r="LER7" i="24"/>
  <c r="LES7" i="24"/>
  <c r="LET7" i="24"/>
  <c r="LEU7" i="24"/>
  <c r="LEV7" i="24"/>
  <c r="LEW7" i="24"/>
  <c r="LEX7" i="24"/>
  <c r="LEY7" i="24"/>
  <c r="LEZ7" i="24"/>
  <c r="LFA7" i="24"/>
  <c r="LFB7" i="24"/>
  <c r="LFC7" i="24"/>
  <c r="LFD7" i="24"/>
  <c r="LFE7" i="24"/>
  <c r="LFF7" i="24"/>
  <c r="LFG7" i="24"/>
  <c r="LFH7" i="24"/>
  <c r="LFI7" i="24"/>
  <c r="LFJ7" i="24"/>
  <c r="LFK7" i="24"/>
  <c r="LFL7" i="24"/>
  <c r="LFM7" i="24"/>
  <c r="LFN7" i="24"/>
  <c r="LFO7" i="24"/>
  <c r="LFP7" i="24"/>
  <c r="LFQ7" i="24"/>
  <c r="LFR7" i="24"/>
  <c r="LFS7" i="24"/>
  <c r="LFT7" i="24"/>
  <c r="LFU7" i="24"/>
  <c r="LFV7" i="24"/>
  <c r="LFW7" i="24"/>
  <c r="LFX7" i="24"/>
  <c r="LFY7" i="24"/>
  <c r="LFZ7" i="24"/>
  <c r="LGA7" i="24"/>
  <c r="LGB7" i="24"/>
  <c r="LGC7" i="24"/>
  <c r="LGD7" i="24"/>
  <c r="LGE7" i="24"/>
  <c r="LGF7" i="24"/>
  <c r="LGG7" i="24"/>
  <c r="LGH7" i="24"/>
  <c r="LGI7" i="24"/>
  <c r="LGJ7" i="24"/>
  <c r="LGK7" i="24"/>
  <c r="LGL7" i="24"/>
  <c r="LGM7" i="24"/>
  <c r="LGN7" i="24"/>
  <c r="LGO7" i="24"/>
  <c r="LGP7" i="24"/>
  <c r="LGQ7" i="24"/>
  <c r="LGR7" i="24"/>
  <c r="LGS7" i="24"/>
  <c r="LGT7" i="24"/>
  <c r="LGU7" i="24"/>
  <c r="LGV7" i="24"/>
  <c r="LGW7" i="24"/>
  <c r="LGX7" i="24"/>
  <c r="LGY7" i="24"/>
  <c r="LGZ7" i="24"/>
  <c r="LHA7" i="24"/>
  <c r="LHB7" i="24"/>
  <c r="LHC7" i="24"/>
  <c r="LHD7" i="24"/>
  <c r="LHE7" i="24"/>
  <c r="LHF7" i="24"/>
  <c r="LHG7" i="24"/>
  <c r="LHH7" i="24"/>
  <c r="LHI7" i="24"/>
  <c r="LHJ7" i="24"/>
  <c r="LHK7" i="24"/>
  <c r="LHL7" i="24"/>
  <c r="LHM7" i="24"/>
  <c r="LHN7" i="24"/>
  <c r="LHO7" i="24"/>
  <c r="LHP7" i="24"/>
  <c r="LHQ7" i="24"/>
  <c r="LHR7" i="24"/>
  <c r="LHS7" i="24"/>
  <c r="LHT7" i="24"/>
  <c r="LHU7" i="24"/>
  <c r="LHV7" i="24"/>
  <c r="LHW7" i="24"/>
  <c r="LHX7" i="24"/>
  <c r="LHY7" i="24"/>
  <c r="LHZ7" i="24"/>
  <c r="LIA7" i="24"/>
  <c r="LIB7" i="24"/>
  <c r="LIC7" i="24"/>
  <c r="LID7" i="24"/>
  <c r="LIE7" i="24"/>
  <c r="LIF7" i="24"/>
  <c r="LIG7" i="24"/>
  <c r="LIH7" i="24"/>
  <c r="LII7" i="24"/>
  <c r="LIJ7" i="24"/>
  <c r="LIK7" i="24"/>
  <c r="LIL7" i="24"/>
  <c r="LIM7" i="24"/>
  <c r="LIN7" i="24"/>
  <c r="LIO7" i="24"/>
  <c r="LIP7" i="24"/>
  <c r="LIQ7" i="24"/>
  <c r="LIR7" i="24"/>
  <c r="LIS7" i="24"/>
  <c r="LIT7" i="24"/>
  <c r="LIU7" i="24"/>
  <c r="LIV7" i="24"/>
  <c r="LIW7" i="24"/>
  <c r="LIX7" i="24"/>
  <c r="LIY7" i="24"/>
  <c r="LIZ7" i="24"/>
  <c r="LJA7" i="24"/>
  <c r="LJB7" i="24"/>
  <c r="LJC7" i="24"/>
  <c r="LJD7" i="24"/>
  <c r="LJE7" i="24"/>
  <c r="LJF7" i="24"/>
  <c r="LJG7" i="24"/>
  <c r="LJH7" i="24"/>
  <c r="LJI7" i="24"/>
  <c r="LJJ7" i="24"/>
  <c r="LJK7" i="24"/>
  <c r="LJL7" i="24"/>
  <c r="LJM7" i="24"/>
  <c r="LJN7" i="24"/>
  <c r="LJO7" i="24"/>
  <c r="LJP7" i="24"/>
  <c r="LJQ7" i="24"/>
  <c r="LJR7" i="24"/>
  <c r="LJS7" i="24"/>
  <c r="LJT7" i="24"/>
  <c r="LJU7" i="24"/>
  <c r="LJV7" i="24"/>
  <c r="LJW7" i="24"/>
  <c r="LJX7" i="24"/>
  <c r="LJY7" i="24"/>
  <c r="LJZ7" i="24"/>
  <c r="LKA7" i="24"/>
  <c r="LKB7" i="24"/>
  <c r="LKC7" i="24"/>
  <c r="LKD7" i="24"/>
  <c r="LKE7" i="24"/>
  <c r="LKF7" i="24"/>
  <c r="LKG7" i="24"/>
  <c r="LKH7" i="24"/>
  <c r="LKI7" i="24"/>
  <c r="LKJ7" i="24"/>
  <c r="LKK7" i="24"/>
  <c r="LKL7" i="24"/>
  <c r="LKM7" i="24"/>
  <c r="LKN7" i="24"/>
  <c r="LKO7" i="24"/>
  <c r="LKP7" i="24"/>
  <c r="LKQ7" i="24"/>
  <c r="LKR7" i="24"/>
  <c r="LKS7" i="24"/>
  <c r="LKT7" i="24"/>
  <c r="LKU7" i="24"/>
  <c r="LKV7" i="24"/>
  <c r="LKW7" i="24"/>
  <c r="LKX7" i="24"/>
  <c r="LKY7" i="24"/>
  <c r="LKZ7" i="24"/>
  <c r="LLA7" i="24"/>
  <c r="LLB7" i="24"/>
  <c r="LLC7" i="24"/>
  <c r="LLD7" i="24"/>
  <c r="LLE7" i="24"/>
  <c r="LLF7" i="24"/>
  <c r="LLG7" i="24"/>
  <c r="LLH7" i="24"/>
  <c r="LLI7" i="24"/>
  <c r="LLJ7" i="24"/>
  <c r="LLK7" i="24"/>
  <c r="LLL7" i="24"/>
  <c r="LLM7" i="24"/>
  <c r="LLN7" i="24"/>
  <c r="LLO7" i="24"/>
  <c r="LLP7" i="24"/>
  <c r="LLQ7" i="24"/>
  <c r="LLR7" i="24"/>
  <c r="LLS7" i="24"/>
  <c r="LLT7" i="24"/>
  <c r="LLU7" i="24"/>
  <c r="LLV7" i="24"/>
  <c r="LLW7" i="24"/>
  <c r="LLX7" i="24"/>
  <c r="LLY7" i="24"/>
  <c r="LLZ7" i="24"/>
  <c r="LMA7" i="24"/>
  <c r="LMB7" i="24"/>
  <c r="LMC7" i="24"/>
  <c r="LMD7" i="24"/>
  <c r="LME7" i="24"/>
  <c r="LMF7" i="24"/>
  <c r="LMG7" i="24"/>
  <c r="LMH7" i="24"/>
  <c r="LMI7" i="24"/>
  <c r="LMJ7" i="24"/>
  <c r="LMK7" i="24"/>
  <c r="LML7" i="24"/>
  <c r="LMM7" i="24"/>
  <c r="LMN7" i="24"/>
  <c r="LMO7" i="24"/>
  <c r="LMP7" i="24"/>
  <c r="LMQ7" i="24"/>
  <c r="LMR7" i="24"/>
  <c r="LMS7" i="24"/>
  <c r="LMT7" i="24"/>
  <c r="LMU7" i="24"/>
  <c r="LMV7" i="24"/>
  <c r="LMW7" i="24"/>
  <c r="LMX7" i="24"/>
  <c r="LMY7" i="24"/>
  <c r="LMZ7" i="24"/>
  <c r="LNA7" i="24"/>
  <c r="LNB7" i="24"/>
  <c r="LNC7" i="24"/>
  <c r="LND7" i="24"/>
  <c r="LNE7" i="24"/>
  <c r="LNF7" i="24"/>
  <c r="LNG7" i="24"/>
  <c r="LNH7" i="24"/>
  <c r="LNI7" i="24"/>
  <c r="LNJ7" i="24"/>
  <c r="LNK7" i="24"/>
  <c r="LNL7" i="24"/>
  <c r="LNM7" i="24"/>
  <c r="LNN7" i="24"/>
  <c r="LNO7" i="24"/>
  <c r="LNP7" i="24"/>
  <c r="LNQ7" i="24"/>
  <c r="LNR7" i="24"/>
  <c r="LNS7" i="24"/>
  <c r="LNT7" i="24"/>
  <c r="LNU7" i="24"/>
  <c r="LNV7" i="24"/>
  <c r="LNW7" i="24"/>
  <c r="LNX7" i="24"/>
  <c r="LNY7" i="24"/>
  <c r="LNZ7" i="24"/>
  <c r="LOA7" i="24"/>
  <c r="LOB7" i="24"/>
  <c r="LOC7" i="24"/>
  <c r="LOD7" i="24"/>
  <c r="LOE7" i="24"/>
  <c r="LOF7" i="24"/>
  <c r="LOG7" i="24"/>
  <c r="LOH7" i="24"/>
  <c r="LOI7" i="24"/>
  <c r="LOJ7" i="24"/>
  <c r="LOK7" i="24"/>
  <c r="LOL7" i="24"/>
  <c r="LOM7" i="24"/>
  <c r="LON7" i="24"/>
  <c r="LOO7" i="24"/>
  <c r="LOP7" i="24"/>
  <c r="LOQ7" i="24"/>
  <c r="LOR7" i="24"/>
  <c r="LOS7" i="24"/>
  <c r="LOT7" i="24"/>
  <c r="LOU7" i="24"/>
  <c r="LOV7" i="24"/>
  <c r="LOW7" i="24"/>
  <c r="LOX7" i="24"/>
  <c r="LOY7" i="24"/>
  <c r="LOZ7" i="24"/>
  <c r="LPA7" i="24"/>
  <c r="LPB7" i="24"/>
  <c r="LPC7" i="24"/>
  <c r="LPD7" i="24"/>
  <c r="LPE7" i="24"/>
  <c r="LPF7" i="24"/>
  <c r="LPG7" i="24"/>
  <c r="LPH7" i="24"/>
  <c r="LPI7" i="24"/>
  <c r="LPJ7" i="24"/>
  <c r="LPK7" i="24"/>
  <c r="LPL7" i="24"/>
  <c r="LPM7" i="24"/>
  <c r="LPN7" i="24"/>
  <c r="LPO7" i="24"/>
  <c r="LPP7" i="24"/>
  <c r="LPQ7" i="24"/>
  <c r="LPR7" i="24"/>
  <c r="LPS7" i="24"/>
  <c r="LPT7" i="24"/>
  <c r="LPU7" i="24"/>
  <c r="LPV7" i="24"/>
  <c r="LPW7" i="24"/>
  <c r="LPX7" i="24"/>
  <c r="LPY7" i="24"/>
  <c r="LPZ7" i="24"/>
  <c r="LQA7" i="24"/>
  <c r="LQB7" i="24"/>
  <c r="LQC7" i="24"/>
  <c r="LQD7" i="24"/>
  <c r="LQE7" i="24"/>
  <c r="LQF7" i="24"/>
  <c r="LQG7" i="24"/>
  <c r="LQH7" i="24"/>
  <c r="LQI7" i="24"/>
  <c r="LQJ7" i="24"/>
  <c r="LQK7" i="24"/>
  <c r="LQL7" i="24"/>
  <c r="LQM7" i="24"/>
  <c r="LQN7" i="24"/>
  <c r="LQO7" i="24"/>
  <c r="LQP7" i="24"/>
  <c r="LQQ7" i="24"/>
  <c r="LQR7" i="24"/>
  <c r="LQS7" i="24"/>
  <c r="LQT7" i="24"/>
  <c r="LQU7" i="24"/>
  <c r="LQV7" i="24"/>
  <c r="LQW7" i="24"/>
  <c r="LQX7" i="24"/>
  <c r="LQY7" i="24"/>
  <c r="LQZ7" i="24"/>
  <c r="LRA7" i="24"/>
  <c r="LRB7" i="24"/>
  <c r="LRC7" i="24"/>
  <c r="LRD7" i="24"/>
  <c r="LRE7" i="24"/>
  <c r="LRF7" i="24"/>
  <c r="LRG7" i="24"/>
  <c r="LRH7" i="24"/>
  <c r="LRI7" i="24"/>
  <c r="LRJ7" i="24"/>
  <c r="LRK7" i="24"/>
  <c r="LRL7" i="24"/>
  <c r="LRM7" i="24"/>
  <c r="LRN7" i="24"/>
  <c r="LRO7" i="24"/>
  <c r="LRP7" i="24"/>
  <c r="LRQ7" i="24"/>
  <c r="LRR7" i="24"/>
  <c r="LRS7" i="24"/>
  <c r="LRT7" i="24"/>
  <c r="LRU7" i="24"/>
  <c r="LRV7" i="24"/>
  <c r="LRW7" i="24"/>
  <c r="LRX7" i="24"/>
  <c r="LRY7" i="24"/>
  <c r="LRZ7" i="24"/>
  <c r="LSA7" i="24"/>
  <c r="LSB7" i="24"/>
  <c r="LSC7" i="24"/>
  <c r="LSD7" i="24"/>
  <c r="LSE7" i="24"/>
  <c r="LSF7" i="24"/>
  <c r="LSG7" i="24"/>
  <c r="LSH7" i="24"/>
  <c r="LSI7" i="24"/>
  <c r="LSJ7" i="24"/>
  <c r="LSK7" i="24"/>
  <c r="LSL7" i="24"/>
  <c r="LSM7" i="24"/>
  <c r="LSN7" i="24"/>
  <c r="LSO7" i="24"/>
  <c r="LSP7" i="24"/>
  <c r="LSQ7" i="24"/>
  <c r="LSR7" i="24"/>
  <c r="LSS7" i="24"/>
  <c r="LST7" i="24"/>
  <c r="LSU7" i="24"/>
  <c r="LSV7" i="24"/>
  <c r="LSW7" i="24"/>
  <c r="LSX7" i="24"/>
  <c r="LSY7" i="24"/>
  <c r="LSZ7" i="24"/>
  <c r="LTA7" i="24"/>
  <c r="LTB7" i="24"/>
  <c r="LTC7" i="24"/>
  <c r="LTD7" i="24"/>
  <c r="LTE7" i="24"/>
  <c r="LTF7" i="24"/>
  <c r="LTG7" i="24"/>
  <c r="LTH7" i="24"/>
  <c r="LTI7" i="24"/>
  <c r="LTJ7" i="24"/>
  <c r="LTK7" i="24"/>
  <c r="LTL7" i="24"/>
  <c r="LTM7" i="24"/>
  <c r="LTN7" i="24"/>
  <c r="LTO7" i="24"/>
  <c r="LTP7" i="24"/>
  <c r="LTQ7" i="24"/>
  <c r="LTR7" i="24"/>
  <c r="LTS7" i="24"/>
  <c r="LTT7" i="24"/>
  <c r="LTU7" i="24"/>
  <c r="LTV7" i="24"/>
  <c r="LTW7" i="24"/>
  <c r="LTX7" i="24"/>
  <c r="LTY7" i="24"/>
  <c r="LTZ7" i="24"/>
  <c r="LUA7" i="24"/>
  <c r="LUB7" i="24"/>
  <c r="LUC7" i="24"/>
  <c r="LUD7" i="24"/>
  <c r="LUE7" i="24"/>
  <c r="LUF7" i="24"/>
  <c r="LUG7" i="24"/>
  <c r="LUH7" i="24"/>
  <c r="LUI7" i="24"/>
  <c r="LUJ7" i="24"/>
  <c r="LUK7" i="24"/>
  <c r="LUL7" i="24"/>
  <c r="LUM7" i="24"/>
  <c r="LUN7" i="24"/>
  <c r="LUO7" i="24"/>
  <c r="LUP7" i="24"/>
  <c r="LUQ7" i="24"/>
  <c r="LUR7" i="24"/>
  <c r="LUS7" i="24"/>
  <c r="LUT7" i="24"/>
  <c r="LUU7" i="24"/>
  <c r="LUV7" i="24"/>
  <c r="LUW7" i="24"/>
  <c r="LUX7" i="24"/>
  <c r="LUY7" i="24"/>
  <c r="LUZ7" i="24"/>
  <c r="LVA7" i="24"/>
  <c r="LVB7" i="24"/>
  <c r="LVC7" i="24"/>
  <c r="LVD7" i="24"/>
  <c r="LVE7" i="24"/>
  <c r="LVF7" i="24"/>
  <c r="LVG7" i="24"/>
  <c r="LVH7" i="24"/>
  <c r="LVI7" i="24"/>
  <c r="LVJ7" i="24"/>
  <c r="LVK7" i="24"/>
  <c r="LVL7" i="24"/>
  <c r="LVM7" i="24"/>
  <c r="LVN7" i="24"/>
  <c r="LVO7" i="24"/>
  <c r="LVP7" i="24"/>
  <c r="LVQ7" i="24"/>
  <c r="LVR7" i="24"/>
  <c r="LVS7" i="24"/>
  <c r="LVT7" i="24"/>
  <c r="LVU7" i="24"/>
  <c r="LVV7" i="24"/>
  <c r="LVW7" i="24"/>
  <c r="LVX7" i="24"/>
  <c r="LVY7" i="24"/>
  <c r="LVZ7" i="24"/>
  <c r="LWA7" i="24"/>
  <c r="LWB7" i="24"/>
  <c r="LWC7" i="24"/>
  <c r="LWD7" i="24"/>
  <c r="LWE7" i="24"/>
  <c r="LWF7" i="24"/>
  <c r="LWG7" i="24"/>
  <c r="LWH7" i="24"/>
  <c r="LWI7" i="24"/>
  <c r="LWJ7" i="24"/>
  <c r="LWK7" i="24"/>
  <c r="LWL7" i="24"/>
  <c r="LWM7" i="24"/>
  <c r="LWN7" i="24"/>
  <c r="LWO7" i="24"/>
  <c r="LWP7" i="24"/>
  <c r="LWQ7" i="24"/>
  <c r="LWR7" i="24"/>
  <c r="LWS7" i="24"/>
  <c r="LWT7" i="24"/>
  <c r="LWU7" i="24"/>
  <c r="LWV7" i="24"/>
  <c r="LWW7" i="24"/>
  <c r="LWX7" i="24"/>
  <c r="LWY7" i="24"/>
  <c r="LWZ7" i="24"/>
  <c r="LXA7" i="24"/>
  <c r="LXB7" i="24"/>
  <c r="LXC7" i="24"/>
  <c r="LXD7" i="24"/>
  <c r="LXE7" i="24"/>
  <c r="LXF7" i="24"/>
  <c r="LXG7" i="24"/>
  <c r="LXH7" i="24"/>
  <c r="LXI7" i="24"/>
  <c r="LXJ7" i="24"/>
  <c r="LXK7" i="24"/>
  <c r="LXL7" i="24"/>
  <c r="LXM7" i="24"/>
  <c r="LXN7" i="24"/>
  <c r="LXO7" i="24"/>
  <c r="LXP7" i="24"/>
  <c r="LXQ7" i="24"/>
  <c r="LXR7" i="24"/>
  <c r="LXS7" i="24"/>
  <c r="LXT7" i="24"/>
  <c r="LXU7" i="24"/>
  <c r="LXV7" i="24"/>
  <c r="LXW7" i="24"/>
  <c r="LXX7" i="24"/>
  <c r="LXY7" i="24"/>
  <c r="LXZ7" i="24"/>
  <c r="LYA7" i="24"/>
  <c r="LYB7" i="24"/>
  <c r="LYC7" i="24"/>
  <c r="LYD7" i="24"/>
  <c r="LYE7" i="24"/>
  <c r="LYF7" i="24"/>
  <c r="LYG7" i="24"/>
  <c r="LYH7" i="24"/>
  <c r="LYI7" i="24"/>
  <c r="LYJ7" i="24"/>
  <c r="LYK7" i="24"/>
  <c r="LYL7" i="24"/>
  <c r="LYM7" i="24"/>
  <c r="LYN7" i="24"/>
  <c r="LYO7" i="24"/>
  <c r="LYP7" i="24"/>
  <c r="LYQ7" i="24"/>
  <c r="LYR7" i="24"/>
  <c r="LYS7" i="24"/>
  <c r="LYT7" i="24"/>
  <c r="LYU7" i="24"/>
  <c r="LYV7" i="24"/>
  <c r="LYW7" i="24"/>
  <c r="LYX7" i="24"/>
  <c r="LYY7" i="24"/>
  <c r="LYZ7" i="24"/>
  <c r="LZA7" i="24"/>
  <c r="LZB7" i="24"/>
  <c r="LZC7" i="24"/>
  <c r="LZD7" i="24"/>
  <c r="LZE7" i="24"/>
  <c r="LZF7" i="24"/>
  <c r="LZG7" i="24"/>
  <c r="LZH7" i="24"/>
  <c r="LZI7" i="24"/>
  <c r="LZJ7" i="24"/>
  <c r="LZK7" i="24"/>
  <c r="LZL7" i="24"/>
  <c r="LZM7" i="24"/>
  <c r="LZN7" i="24"/>
  <c r="LZO7" i="24"/>
  <c r="LZP7" i="24"/>
  <c r="LZQ7" i="24"/>
  <c r="LZR7" i="24"/>
  <c r="LZS7" i="24"/>
  <c r="LZT7" i="24"/>
  <c r="LZU7" i="24"/>
  <c r="LZV7" i="24"/>
  <c r="LZW7" i="24"/>
  <c r="LZX7" i="24"/>
  <c r="LZY7" i="24"/>
  <c r="LZZ7" i="24"/>
  <c r="MAA7" i="24"/>
  <c r="MAB7" i="24"/>
  <c r="MAC7" i="24"/>
  <c r="MAD7" i="24"/>
  <c r="MAE7" i="24"/>
  <c r="MAF7" i="24"/>
  <c r="MAG7" i="24"/>
  <c r="MAH7" i="24"/>
  <c r="MAI7" i="24"/>
  <c r="MAJ7" i="24"/>
  <c r="MAK7" i="24"/>
  <c r="MAL7" i="24"/>
  <c r="MAM7" i="24"/>
  <c r="MAN7" i="24"/>
  <c r="MAO7" i="24"/>
  <c r="MAP7" i="24"/>
  <c r="MAQ7" i="24"/>
  <c r="MAR7" i="24"/>
  <c r="MAS7" i="24"/>
  <c r="MAT7" i="24"/>
  <c r="MAU7" i="24"/>
  <c r="MAV7" i="24"/>
  <c r="MAW7" i="24"/>
  <c r="MAX7" i="24"/>
  <c r="MAY7" i="24"/>
  <c r="MAZ7" i="24"/>
  <c r="MBA7" i="24"/>
  <c r="MBB7" i="24"/>
  <c r="MBC7" i="24"/>
  <c r="MBD7" i="24"/>
  <c r="MBE7" i="24"/>
  <c r="MBF7" i="24"/>
  <c r="MBG7" i="24"/>
  <c r="MBH7" i="24"/>
  <c r="MBI7" i="24"/>
  <c r="MBJ7" i="24"/>
  <c r="MBK7" i="24"/>
  <c r="MBL7" i="24"/>
  <c r="MBM7" i="24"/>
  <c r="MBN7" i="24"/>
  <c r="MBO7" i="24"/>
  <c r="MBP7" i="24"/>
  <c r="MBQ7" i="24"/>
  <c r="MBR7" i="24"/>
  <c r="MBS7" i="24"/>
  <c r="MBT7" i="24"/>
  <c r="MBU7" i="24"/>
  <c r="MBV7" i="24"/>
  <c r="MBW7" i="24"/>
  <c r="MBX7" i="24"/>
  <c r="MBY7" i="24"/>
  <c r="MBZ7" i="24"/>
  <c r="MCA7" i="24"/>
  <c r="MCB7" i="24"/>
  <c r="MCC7" i="24"/>
  <c r="MCD7" i="24"/>
  <c r="MCE7" i="24"/>
  <c r="MCF7" i="24"/>
  <c r="MCG7" i="24"/>
  <c r="MCH7" i="24"/>
  <c r="MCI7" i="24"/>
  <c r="MCJ7" i="24"/>
  <c r="MCK7" i="24"/>
  <c r="MCL7" i="24"/>
  <c r="MCM7" i="24"/>
  <c r="MCN7" i="24"/>
  <c r="MCO7" i="24"/>
  <c r="MCP7" i="24"/>
  <c r="MCQ7" i="24"/>
  <c r="MCR7" i="24"/>
  <c r="MCS7" i="24"/>
  <c r="MCT7" i="24"/>
  <c r="MCU7" i="24"/>
  <c r="MCV7" i="24"/>
  <c r="MCW7" i="24"/>
  <c r="MCX7" i="24"/>
  <c r="MCY7" i="24"/>
  <c r="MCZ7" i="24"/>
  <c r="MDA7" i="24"/>
  <c r="MDB7" i="24"/>
  <c r="MDC7" i="24"/>
  <c r="MDD7" i="24"/>
  <c r="MDE7" i="24"/>
  <c r="MDF7" i="24"/>
  <c r="MDG7" i="24"/>
  <c r="MDH7" i="24"/>
  <c r="MDI7" i="24"/>
  <c r="MDJ7" i="24"/>
  <c r="MDK7" i="24"/>
  <c r="MDL7" i="24"/>
  <c r="MDM7" i="24"/>
  <c r="MDN7" i="24"/>
  <c r="MDO7" i="24"/>
  <c r="MDP7" i="24"/>
  <c r="MDQ7" i="24"/>
  <c r="MDR7" i="24"/>
  <c r="MDS7" i="24"/>
  <c r="MDT7" i="24"/>
  <c r="MDU7" i="24"/>
  <c r="MDV7" i="24"/>
  <c r="MDW7" i="24"/>
  <c r="MDX7" i="24"/>
  <c r="MDY7" i="24"/>
  <c r="MDZ7" i="24"/>
  <c r="MEA7" i="24"/>
  <c r="MEB7" i="24"/>
  <c r="MEC7" i="24"/>
  <c r="MED7" i="24"/>
  <c r="MEE7" i="24"/>
  <c r="MEF7" i="24"/>
  <c r="MEG7" i="24"/>
  <c r="MEH7" i="24"/>
  <c r="MEI7" i="24"/>
  <c r="MEJ7" i="24"/>
  <c r="MEK7" i="24"/>
  <c r="MEL7" i="24"/>
  <c r="MEM7" i="24"/>
  <c r="MEN7" i="24"/>
  <c r="MEO7" i="24"/>
  <c r="MEP7" i="24"/>
  <c r="MEQ7" i="24"/>
  <c r="MER7" i="24"/>
  <c r="MES7" i="24"/>
  <c r="MET7" i="24"/>
  <c r="MEU7" i="24"/>
  <c r="MEV7" i="24"/>
  <c r="MEW7" i="24"/>
  <c r="MEX7" i="24"/>
  <c r="MEY7" i="24"/>
  <c r="MEZ7" i="24"/>
  <c r="MFA7" i="24"/>
  <c r="MFB7" i="24"/>
  <c r="MFC7" i="24"/>
  <c r="MFD7" i="24"/>
  <c r="MFE7" i="24"/>
  <c r="MFF7" i="24"/>
  <c r="MFG7" i="24"/>
  <c r="MFH7" i="24"/>
  <c r="MFI7" i="24"/>
  <c r="MFJ7" i="24"/>
  <c r="MFK7" i="24"/>
  <c r="MFL7" i="24"/>
  <c r="MFM7" i="24"/>
  <c r="MFN7" i="24"/>
  <c r="MFO7" i="24"/>
  <c r="MFP7" i="24"/>
  <c r="MFQ7" i="24"/>
  <c r="MFR7" i="24"/>
  <c r="MFS7" i="24"/>
  <c r="MFT7" i="24"/>
  <c r="MFU7" i="24"/>
  <c r="MFV7" i="24"/>
  <c r="MFW7" i="24"/>
  <c r="MFX7" i="24"/>
  <c r="MFY7" i="24"/>
  <c r="MFZ7" i="24"/>
  <c r="MGA7" i="24"/>
  <c r="MGB7" i="24"/>
  <c r="MGC7" i="24"/>
  <c r="MGD7" i="24"/>
  <c r="MGE7" i="24"/>
  <c r="MGF7" i="24"/>
  <c r="MGG7" i="24"/>
  <c r="MGH7" i="24"/>
  <c r="MGI7" i="24"/>
  <c r="MGJ7" i="24"/>
  <c r="MGK7" i="24"/>
  <c r="MGL7" i="24"/>
  <c r="MGM7" i="24"/>
  <c r="MGN7" i="24"/>
  <c r="MGO7" i="24"/>
  <c r="MGP7" i="24"/>
  <c r="MGQ7" i="24"/>
  <c r="MGR7" i="24"/>
  <c r="MGS7" i="24"/>
  <c r="MGT7" i="24"/>
  <c r="MGU7" i="24"/>
  <c r="MGV7" i="24"/>
  <c r="MGW7" i="24"/>
  <c r="MGX7" i="24"/>
  <c r="MGY7" i="24"/>
  <c r="MGZ7" i="24"/>
  <c r="MHA7" i="24"/>
  <c r="MHB7" i="24"/>
  <c r="MHC7" i="24"/>
  <c r="MHD7" i="24"/>
  <c r="MHE7" i="24"/>
  <c r="MHF7" i="24"/>
  <c r="MHG7" i="24"/>
  <c r="MHH7" i="24"/>
  <c r="MHI7" i="24"/>
  <c r="MHJ7" i="24"/>
  <c r="MHK7" i="24"/>
  <c r="MHL7" i="24"/>
  <c r="MHM7" i="24"/>
  <c r="MHN7" i="24"/>
  <c r="MHO7" i="24"/>
  <c r="MHP7" i="24"/>
  <c r="MHQ7" i="24"/>
  <c r="MHR7" i="24"/>
  <c r="MHS7" i="24"/>
  <c r="MHT7" i="24"/>
  <c r="MHU7" i="24"/>
  <c r="MHV7" i="24"/>
  <c r="MHW7" i="24"/>
  <c r="MHX7" i="24"/>
  <c r="MHY7" i="24"/>
  <c r="MHZ7" i="24"/>
  <c r="MIA7" i="24"/>
  <c r="MIB7" i="24"/>
  <c r="MIC7" i="24"/>
  <c r="MID7" i="24"/>
  <c r="MIE7" i="24"/>
  <c r="MIF7" i="24"/>
  <c r="MIG7" i="24"/>
  <c r="MIH7" i="24"/>
  <c r="MII7" i="24"/>
  <c r="MIJ7" i="24"/>
  <c r="MIK7" i="24"/>
  <c r="MIL7" i="24"/>
  <c r="MIM7" i="24"/>
  <c r="MIN7" i="24"/>
  <c r="MIO7" i="24"/>
  <c r="MIP7" i="24"/>
  <c r="MIQ7" i="24"/>
  <c r="MIR7" i="24"/>
  <c r="MIS7" i="24"/>
  <c r="MIT7" i="24"/>
  <c r="MIU7" i="24"/>
  <c r="MIV7" i="24"/>
  <c r="MIW7" i="24"/>
  <c r="MIX7" i="24"/>
  <c r="MIY7" i="24"/>
  <c r="MIZ7" i="24"/>
  <c r="MJA7" i="24"/>
  <c r="MJB7" i="24"/>
  <c r="MJC7" i="24"/>
  <c r="MJD7" i="24"/>
  <c r="MJE7" i="24"/>
  <c r="MJF7" i="24"/>
  <c r="MJG7" i="24"/>
  <c r="MJH7" i="24"/>
  <c r="MJI7" i="24"/>
  <c r="MJJ7" i="24"/>
  <c r="MJK7" i="24"/>
  <c r="MJL7" i="24"/>
  <c r="MJM7" i="24"/>
  <c r="MJN7" i="24"/>
  <c r="MJO7" i="24"/>
  <c r="MJP7" i="24"/>
  <c r="MJQ7" i="24"/>
  <c r="MJR7" i="24"/>
  <c r="MJS7" i="24"/>
  <c r="MJT7" i="24"/>
  <c r="MJU7" i="24"/>
  <c r="MJV7" i="24"/>
  <c r="MJW7" i="24"/>
  <c r="MJX7" i="24"/>
  <c r="MJY7" i="24"/>
  <c r="MJZ7" i="24"/>
  <c r="MKA7" i="24"/>
  <c r="MKB7" i="24"/>
  <c r="MKC7" i="24"/>
  <c r="MKD7" i="24"/>
  <c r="MKE7" i="24"/>
  <c r="MKF7" i="24"/>
  <c r="MKG7" i="24"/>
  <c r="MKH7" i="24"/>
  <c r="MKI7" i="24"/>
  <c r="MKJ7" i="24"/>
  <c r="MKK7" i="24"/>
  <c r="MKL7" i="24"/>
  <c r="MKM7" i="24"/>
  <c r="MKN7" i="24"/>
  <c r="MKO7" i="24"/>
  <c r="MKP7" i="24"/>
  <c r="MKQ7" i="24"/>
  <c r="MKR7" i="24"/>
  <c r="MKS7" i="24"/>
  <c r="MKT7" i="24"/>
  <c r="MKU7" i="24"/>
  <c r="MKV7" i="24"/>
  <c r="MKW7" i="24"/>
  <c r="MKX7" i="24"/>
  <c r="MKY7" i="24"/>
  <c r="MKZ7" i="24"/>
  <c r="MLA7" i="24"/>
  <c r="MLB7" i="24"/>
  <c r="MLC7" i="24"/>
  <c r="MLD7" i="24"/>
  <c r="MLE7" i="24"/>
  <c r="MLF7" i="24"/>
  <c r="MLG7" i="24"/>
  <c r="MLH7" i="24"/>
  <c r="MLI7" i="24"/>
  <c r="MLJ7" i="24"/>
  <c r="MLK7" i="24"/>
  <c r="MLL7" i="24"/>
  <c r="MLM7" i="24"/>
  <c r="MLN7" i="24"/>
  <c r="MLO7" i="24"/>
  <c r="MLP7" i="24"/>
  <c r="MLQ7" i="24"/>
  <c r="MLR7" i="24"/>
  <c r="MLS7" i="24"/>
  <c r="MLT7" i="24"/>
  <c r="MLU7" i="24"/>
  <c r="MLV7" i="24"/>
  <c r="MLW7" i="24"/>
  <c r="MLX7" i="24"/>
  <c r="MLY7" i="24"/>
  <c r="MLZ7" i="24"/>
  <c r="MMA7" i="24"/>
  <c r="MMB7" i="24"/>
  <c r="MMC7" i="24"/>
  <c r="MMD7" i="24"/>
  <c r="MME7" i="24"/>
  <c r="MMF7" i="24"/>
  <c r="MMG7" i="24"/>
  <c r="MMH7" i="24"/>
  <c r="MMI7" i="24"/>
  <c r="MMJ7" i="24"/>
  <c r="MMK7" i="24"/>
  <c r="MML7" i="24"/>
  <c r="MMM7" i="24"/>
  <c r="MMN7" i="24"/>
  <c r="MMO7" i="24"/>
  <c r="MMP7" i="24"/>
  <c r="MMQ7" i="24"/>
  <c r="MMR7" i="24"/>
  <c r="MMS7" i="24"/>
  <c r="MMT7" i="24"/>
  <c r="MMU7" i="24"/>
  <c r="MMV7" i="24"/>
  <c r="MMW7" i="24"/>
  <c r="MMX7" i="24"/>
  <c r="MMY7" i="24"/>
  <c r="MMZ7" i="24"/>
  <c r="MNA7" i="24"/>
  <c r="MNB7" i="24"/>
  <c r="MNC7" i="24"/>
  <c r="MND7" i="24"/>
  <c r="MNE7" i="24"/>
  <c r="MNF7" i="24"/>
  <c r="MNG7" i="24"/>
  <c r="MNH7" i="24"/>
  <c r="MNI7" i="24"/>
  <c r="MNJ7" i="24"/>
  <c r="MNK7" i="24"/>
  <c r="MNL7" i="24"/>
  <c r="MNM7" i="24"/>
  <c r="MNN7" i="24"/>
  <c r="MNO7" i="24"/>
  <c r="MNP7" i="24"/>
  <c r="MNQ7" i="24"/>
  <c r="MNR7" i="24"/>
  <c r="MNS7" i="24"/>
  <c r="MNT7" i="24"/>
  <c r="MNU7" i="24"/>
  <c r="MNV7" i="24"/>
  <c r="MNW7" i="24"/>
  <c r="MNX7" i="24"/>
  <c r="MNY7" i="24"/>
  <c r="MNZ7" i="24"/>
  <c r="MOA7" i="24"/>
  <c r="MOB7" i="24"/>
  <c r="MOC7" i="24"/>
  <c r="MOD7" i="24"/>
  <c r="MOE7" i="24"/>
  <c r="MOF7" i="24"/>
  <c r="MOG7" i="24"/>
  <c r="MOH7" i="24"/>
  <c r="MOI7" i="24"/>
  <c r="MOJ7" i="24"/>
  <c r="MOK7" i="24"/>
  <c r="MOL7" i="24"/>
  <c r="MOM7" i="24"/>
  <c r="MON7" i="24"/>
  <c r="MOO7" i="24"/>
  <c r="MOP7" i="24"/>
  <c r="MOQ7" i="24"/>
  <c r="MOR7" i="24"/>
  <c r="MOS7" i="24"/>
  <c r="MOT7" i="24"/>
  <c r="MOU7" i="24"/>
  <c r="MOV7" i="24"/>
  <c r="MOW7" i="24"/>
  <c r="MOX7" i="24"/>
  <c r="MOY7" i="24"/>
  <c r="MOZ7" i="24"/>
  <c r="MPA7" i="24"/>
  <c r="MPB7" i="24"/>
  <c r="MPC7" i="24"/>
  <c r="MPD7" i="24"/>
  <c r="MPE7" i="24"/>
  <c r="MPF7" i="24"/>
  <c r="MPG7" i="24"/>
  <c r="MPH7" i="24"/>
  <c r="MPI7" i="24"/>
  <c r="MPJ7" i="24"/>
  <c r="MPK7" i="24"/>
  <c r="MPL7" i="24"/>
  <c r="MPM7" i="24"/>
  <c r="MPN7" i="24"/>
  <c r="MPO7" i="24"/>
  <c r="MPP7" i="24"/>
  <c r="MPQ7" i="24"/>
  <c r="MPR7" i="24"/>
  <c r="MPS7" i="24"/>
  <c r="MPT7" i="24"/>
  <c r="MPU7" i="24"/>
  <c r="MPV7" i="24"/>
  <c r="MPW7" i="24"/>
  <c r="MPX7" i="24"/>
  <c r="MPY7" i="24"/>
  <c r="MPZ7" i="24"/>
  <c r="MQA7" i="24"/>
  <c r="MQB7" i="24"/>
  <c r="MQC7" i="24"/>
  <c r="MQD7" i="24"/>
  <c r="MQE7" i="24"/>
  <c r="MQF7" i="24"/>
  <c r="MQG7" i="24"/>
  <c r="MQH7" i="24"/>
  <c r="MQI7" i="24"/>
  <c r="MQJ7" i="24"/>
  <c r="MQK7" i="24"/>
  <c r="MQL7" i="24"/>
  <c r="MQM7" i="24"/>
  <c r="MQN7" i="24"/>
  <c r="MQO7" i="24"/>
  <c r="MQP7" i="24"/>
  <c r="MQQ7" i="24"/>
  <c r="MQR7" i="24"/>
  <c r="MQS7" i="24"/>
  <c r="MQT7" i="24"/>
  <c r="MQU7" i="24"/>
  <c r="MQV7" i="24"/>
  <c r="MQW7" i="24"/>
  <c r="MQX7" i="24"/>
  <c r="MQY7" i="24"/>
  <c r="MQZ7" i="24"/>
  <c r="MRA7" i="24"/>
  <c r="MRB7" i="24"/>
  <c r="MRC7" i="24"/>
  <c r="MRD7" i="24"/>
  <c r="MRE7" i="24"/>
  <c r="MRF7" i="24"/>
  <c r="MRG7" i="24"/>
  <c r="MRH7" i="24"/>
  <c r="MRI7" i="24"/>
  <c r="MRJ7" i="24"/>
  <c r="MRK7" i="24"/>
  <c r="MRL7" i="24"/>
  <c r="MRM7" i="24"/>
  <c r="MRN7" i="24"/>
  <c r="MRO7" i="24"/>
  <c r="MRP7" i="24"/>
  <c r="MRQ7" i="24"/>
  <c r="MRR7" i="24"/>
  <c r="MRS7" i="24"/>
  <c r="MRT7" i="24"/>
  <c r="MRU7" i="24"/>
  <c r="MRV7" i="24"/>
  <c r="MRW7" i="24"/>
  <c r="MRX7" i="24"/>
  <c r="MRY7" i="24"/>
  <c r="MRZ7" i="24"/>
  <c r="MSA7" i="24"/>
  <c r="MSB7" i="24"/>
  <c r="MSC7" i="24"/>
  <c r="MSD7" i="24"/>
  <c r="MSE7" i="24"/>
  <c r="MSF7" i="24"/>
  <c r="MSG7" i="24"/>
  <c r="MSH7" i="24"/>
  <c r="MSI7" i="24"/>
  <c r="MSJ7" i="24"/>
  <c r="MSK7" i="24"/>
  <c r="MSL7" i="24"/>
  <c r="MSM7" i="24"/>
  <c r="MSN7" i="24"/>
  <c r="MSO7" i="24"/>
  <c r="MSP7" i="24"/>
  <c r="MSQ7" i="24"/>
  <c r="MSR7" i="24"/>
  <c r="MSS7" i="24"/>
  <c r="MST7" i="24"/>
  <c r="MSU7" i="24"/>
  <c r="MSV7" i="24"/>
  <c r="MSW7" i="24"/>
  <c r="MSX7" i="24"/>
  <c r="MSY7" i="24"/>
  <c r="MSZ7" i="24"/>
  <c r="MTA7" i="24"/>
  <c r="MTB7" i="24"/>
  <c r="MTC7" i="24"/>
  <c r="MTD7" i="24"/>
  <c r="MTE7" i="24"/>
  <c r="MTF7" i="24"/>
  <c r="MTG7" i="24"/>
  <c r="MTH7" i="24"/>
  <c r="MTI7" i="24"/>
  <c r="MTJ7" i="24"/>
  <c r="MTK7" i="24"/>
  <c r="MTL7" i="24"/>
  <c r="MTM7" i="24"/>
  <c r="MTN7" i="24"/>
  <c r="MTO7" i="24"/>
  <c r="MTP7" i="24"/>
  <c r="MTQ7" i="24"/>
  <c r="MTR7" i="24"/>
  <c r="MTS7" i="24"/>
  <c r="MTT7" i="24"/>
  <c r="MTU7" i="24"/>
  <c r="MTV7" i="24"/>
  <c r="MTW7" i="24"/>
  <c r="MTX7" i="24"/>
  <c r="MTY7" i="24"/>
  <c r="MTZ7" i="24"/>
  <c r="MUA7" i="24"/>
  <c r="MUB7" i="24"/>
  <c r="MUC7" i="24"/>
  <c r="MUD7" i="24"/>
  <c r="MUE7" i="24"/>
  <c r="MUF7" i="24"/>
  <c r="MUG7" i="24"/>
  <c r="MUH7" i="24"/>
  <c r="MUI7" i="24"/>
  <c r="MUJ7" i="24"/>
  <c r="MUK7" i="24"/>
  <c r="MUL7" i="24"/>
  <c r="MUM7" i="24"/>
  <c r="MUN7" i="24"/>
  <c r="MUO7" i="24"/>
  <c r="MUP7" i="24"/>
  <c r="MUQ7" i="24"/>
  <c r="MUR7" i="24"/>
  <c r="MUS7" i="24"/>
  <c r="MUT7" i="24"/>
  <c r="MUU7" i="24"/>
  <c r="MUV7" i="24"/>
  <c r="MUW7" i="24"/>
  <c r="MUX7" i="24"/>
  <c r="MUY7" i="24"/>
  <c r="MUZ7" i="24"/>
  <c r="MVA7" i="24"/>
  <c r="MVB7" i="24"/>
  <c r="MVC7" i="24"/>
  <c r="MVD7" i="24"/>
  <c r="MVE7" i="24"/>
  <c r="MVF7" i="24"/>
  <c r="MVG7" i="24"/>
  <c r="MVH7" i="24"/>
  <c r="MVI7" i="24"/>
  <c r="MVJ7" i="24"/>
  <c r="MVK7" i="24"/>
  <c r="MVL7" i="24"/>
  <c r="MVM7" i="24"/>
  <c r="MVN7" i="24"/>
  <c r="MVO7" i="24"/>
  <c r="MVP7" i="24"/>
  <c r="MVQ7" i="24"/>
  <c r="MVR7" i="24"/>
  <c r="MVS7" i="24"/>
  <c r="MVT7" i="24"/>
  <c r="MVU7" i="24"/>
  <c r="MVV7" i="24"/>
  <c r="MVW7" i="24"/>
  <c r="MVX7" i="24"/>
  <c r="MVY7" i="24"/>
  <c r="MVZ7" i="24"/>
  <c r="MWA7" i="24"/>
  <c r="MWB7" i="24"/>
  <c r="MWC7" i="24"/>
  <c r="MWD7" i="24"/>
  <c r="MWE7" i="24"/>
  <c r="MWF7" i="24"/>
  <c r="MWG7" i="24"/>
  <c r="MWH7" i="24"/>
  <c r="MWI7" i="24"/>
  <c r="MWJ7" i="24"/>
  <c r="MWK7" i="24"/>
  <c r="MWL7" i="24"/>
  <c r="MWM7" i="24"/>
  <c r="MWN7" i="24"/>
  <c r="MWO7" i="24"/>
  <c r="MWP7" i="24"/>
  <c r="MWQ7" i="24"/>
  <c r="MWR7" i="24"/>
  <c r="MWS7" i="24"/>
  <c r="MWT7" i="24"/>
  <c r="MWU7" i="24"/>
  <c r="MWV7" i="24"/>
  <c r="MWW7" i="24"/>
  <c r="MWX7" i="24"/>
  <c r="MWY7" i="24"/>
  <c r="MWZ7" i="24"/>
  <c r="MXA7" i="24"/>
  <c r="MXB7" i="24"/>
  <c r="MXC7" i="24"/>
  <c r="MXD7" i="24"/>
  <c r="MXE7" i="24"/>
  <c r="MXF7" i="24"/>
  <c r="MXG7" i="24"/>
  <c r="MXH7" i="24"/>
  <c r="MXI7" i="24"/>
  <c r="MXJ7" i="24"/>
  <c r="MXK7" i="24"/>
  <c r="MXL7" i="24"/>
  <c r="MXM7" i="24"/>
  <c r="MXN7" i="24"/>
  <c r="MXO7" i="24"/>
  <c r="MXP7" i="24"/>
  <c r="MXQ7" i="24"/>
  <c r="MXR7" i="24"/>
  <c r="MXS7" i="24"/>
  <c r="MXT7" i="24"/>
  <c r="MXU7" i="24"/>
  <c r="MXV7" i="24"/>
  <c r="MXW7" i="24"/>
  <c r="MXX7" i="24"/>
  <c r="MXY7" i="24"/>
  <c r="MXZ7" i="24"/>
  <c r="MYA7" i="24"/>
  <c r="MYB7" i="24"/>
  <c r="MYC7" i="24"/>
  <c r="MYD7" i="24"/>
  <c r="MYE7" i="24"/>
  <c r="MYF7" i="24"/>
  <c r="MYG7" i="24"/>
  <c r="MYH7" i="24"/>
  <c r="MYI7" i="24"/>
  <c r="MYJ7" i="24"/>
  <c r="MYK7" i="24"/>
  <c r="MYL7" i="24"/>
  <c r="MYM7" i="24"/>
  <c r="MYN7" i="24"/>
  <c r="MYO7" i="24"/>
  <c r="MYP7" i="24"/>
  <c r="MYQ7" i="24"/>
  <c r="MYR7" i="24"/>
  <c r="MYS7" i="24"/>
  <c r="MYT7" i="24"/>
  <c r="MYU7" i="24"/>
  <c r="MYV7" i="24"/>
  <c r="MYW7" i="24"/>
  <c r="MYX7" i="24"/>
  <c r="MYY7" i="24"/>
  <c r="MYZ7" i="24"/>
  <c r="MZA7" i="24"/>
  <c r="MZB7" i="24"/>
  <c r="MZC7" i="24"/>
  <c r="MZD7" i="24"/>
  <c r="MZE7" i="24"/>
  <c r="MZF7" i="24"/>
  <c r="MZG7" i="24"/>
  <c r="MZH7" i="24"/>
  <c r="MZI7" i="24"/>
  <c r="MZJ7" i="24"/>
  <c r="MZK7" i="24"/>
  <c r="MZL7" i="24"/>
  <c r="MZM7" i="24"/>
  <c r="MZN7" i="24"/>
  <c r="MZO7" i="24"/>
  <c r="MZP7" i="24"/>
  <c r="MZQ7" i="24"/>
  <c r="MZR7" i="24"/>
  <c r="MZS7" i="24"/>
  <c r="MZT7" i="24"/>
  <c r="MZU7" i="24"/>
  <c r="MZV7" i="24"/>
  <c r="MZW7" i="24"/>
  <c r="MZX7" i="24"/>
  <c r="MZY7" i="24"/>
  <c r="MZZ7" i="24"/>
  <c r="NAA7" i="24"/>
  <c r="NAB7" i="24"/>
  <c r="NAC7" i="24"/>
  <c r="NAD7" i="24"/>
  <c r="NAE7" i="24"/>
  <c r="NAF7" i="24"/>
  <c r="NAG7" i="24"/>
  <c r="NAH7" i="24"/>
  <c r="NAI7" i="24"/>
  <c r="NAJ7" i="24"/>
  <c r="NAK7" i="24"/>
  <c r="NAL7" i="24"/>
  <c r="NAM7" i="24"/>
  <c r="NAN7" i="24"/>
  <c r="NAO7" i="24"/>
  <c r="NAP7" i="24"/>
  <c r="NAQ7" i="24"/>
  <c r="NAR7" i="24"/>
  <c r="NAS7" i="24"/>
  <c r="NAT7" i="24"/>
  <c r="NAU7" i="24"/>
  <c r="NAV7" i="24"/>
  <c r="NAW7" i="24"/>
  <c r="NAX7" i="24"/>
  <c r="NAY7" i="24"/>
  <c r="NAZ7" i="24"/>
  <c r="NBA7" i="24"/>
  <c r="NBB7" i="24"/>
  <c r="NBC7" i="24"/>
  <c r="NBD7" i="24"/>
  <c r="NBE7" i="24"/>
  <c r="NBF7" i="24"/>
  <c r="NBG7" i="24"/>
  <c r="NBH7" i="24"/>
  <c r="NBI7" i="24"/>
  <c r="NBJ7" i="24"/>
  <c r="NBK7" i="24"/>
  <c r="NBL7" i="24"/>
  <c r="NBM7" i="24"/>
  <c r="NBN7" i="24"/>
  <c r="NBO7" i="24"/>
  <c r="NBP7" i="24"/>
  <c r="NBQ7" i="24"/>
  <c r="NBR7" i="24"/>
  <c r="NBS7" i="24"/>
  <c r="NBT7" i="24"/>
  <c r="NBU7" i="24"/>
  <c r="NBV7" i="24"/>
  <c r="NBW7" i="24"/>
  <c r="NBX7" i="24"/>
  <c r="NBY7" i="24"/>
  <c r="NBZ7" i="24"/>
  <c r="NCA7" i="24"/>
  <c r="NCB7" i="24"/>
  <c r="NCC7" i="24"/>
  <c r="NCD7" i="24"/>
  <c r="NCE7" i="24"/>
  <c r="NCF7" i="24"/>
  <c r="NCG7" i="24"/>
  <c r="NCH7" i="24"/>
  <c r="NCI7" i="24"/>
  <c r="NCJ7" i="24"/>
  <c r="NCK7" i="24"/>
  <c r="NCL7" i="24"/>
  <c r="NCM7" i="24"/>
  <c r="NCN7" i="24"/>
  <c r="NCO7" i="24"/>
  <c r="NCP7" i="24"/>
  <c r="NCQ7" i="24"/>
  <c r="NCR7" i="24"/>
  <c r="NCS7" i="24"/>
  <c r="NCT7" i="24"/>
  <c r="NCU7" i="24"/>
  <c r="NCV7" i="24"/>
  <c r="NCW7" i="24"/>
  <c r="NCX7" i="24"/>
  <c r="NCY7" i="24"/>
  <c r="NCZ7" i="24"/>
  <c r="NDA7" i="24"/>
  <c r="NDB7" i="24"/>
  <c r="NDC7" i="24"/>
  <c r="NDD7" i="24"/>
  <c r="NDE7" i="24"/>
  <c r="NDF7" i="24"/>
  <c r="NDG7" i="24"/>
  <c r="NDH7" i="24"/>
  <c r="NDI7" i="24"/>
  <c r="NDJ7" i="24"/>
  <c r="NDK7" i="24"/>
  <c r="NDL7" i="24"/>
  <c r="NDM7" i="24"/>
  <c r="NDN7" i="24"/>
  <c r="NDO7" i="24"/>
  <c r="NDP7" i="24"/>
  <c r="NDQ7" i="24"/>
  <c r="NDR7" i="24"/>
  <c r="NDS7" i="24"/>
  <c r="NDT7" i="24"/>
  <c r="NDU7" i="24"/>
  <c r="NDV7" i="24"/>
  <c r="NDW7" i="24"/>
  <c r="NDX7" i="24"/>
  <c r="NDY7" i="24"/>
  <c r="NDZ7" i="24"/>
  <c r="NEA7" i="24"/>
  <c r="NEB7" i="24"/>
  <c r="NEC7" i="24"/>
  <c r="NED7" i="24"/>
  <c r="NEE7" i="24"/>
  <c r="NEF7" i="24"/>
  <c r="NEG7" i="24"/>
  <c r="NEH7" i="24"/>
  <c r="NEI7" i="24"/>
  <c r="NEJ7" i="24"/>
  <c r="NEK7" i="24"/>
  <c r="NEL7" i="24"/>
  <c r="NEM7" i="24"/>
  <c r="NEN7" i="24"/>
  <c r="NEO7" i="24"/>
  <c r="NEP7" i="24"/>
  <c r="NEQ7" i="24"/>
  <c r="NER7" i="24"/>
  <c r="NES7" i="24"/>
  <c r="NET7" i="24"/>
  <c r="NEU7" i="24"/>
  <c r="NEV7" i="24"/>
  <c r="NEW7" i="24"/>
  <c r="NEX7" i="24"/>
  <c r="NEY7" i="24"/>
  <c r="NEZ7" i="24"/>
  <c r="NFA7" i="24"/>
  <c r="NFB7" i="24"/>
  <c r="NFC7" i="24"/>
  <c r="NFD7" i="24"/>
  <c r="NFE7" i="24"/>
  <c r="NFF7" i="24"/>
  <c r="NFG7" i="24"/>
  <c r="NFH7" i="24"/>
  <c r="NFI7" i="24"/>
  <c r="NFJ7" i="24"/>
  <c r="NFK7" i="24"/>
  <c r="NFL7" i="24"/>
  <c r="NFM7" i="24"/>
  <c r="NFN7" i="24"/>
  <c r="NFO7" i="24"/>
  <c r="NFP7" i="24"/>
  <c r="NFQ7" i="24"/>
  <c r="NFR7" i="24"/>
  <c r="NFS7" i="24"/>
  <c r="NFT7" i="24"/>
  <c r="NFU7" i="24"/>
  <c r="NFV7" i="24"/>
  <c r="NFW7" i="24"/>
  <c r="NFX7" i="24"/>
  <c r="NFY7" i="24"/>
  <c r="NFZ7" i="24"/>
  <c r="NGA7" i="24"/>
  <c r="NGB7" i="24"/>
  <c r="NGC7" i="24"/>
  <c r="NGD7" i="24"/>
  <c r="NGE7" i="24"/>
  <c r="NGF7" i="24"/>
  <c r="NGG7" i="24"/>
  <c r="NGH7" i="24"/>
  <c r="NGI7" i="24"/>
  <c r="NGJ7" i="24"/>
  <c r="NGK7" i="24"/>
  <c r="NGL7" i="24"/>
  <c r="NGM7" i="24"/>
  <c r="NGN7" i="24"/>
  <c r="NGO7" i="24"/>
  <c r="NGP7" i="24"/>
  <c r="NGQ7" i="24"/>
  <c r="NGR7" i="24"/>
  <c r="NGS7" i="24"/>
  <c r="NGT7" i="24"/>
  <c r="NGU7" i="24"/>
  <c r="NGV7" i="24"/>
  <c r="NGW7" i="24"/>
  <c r="NGX7" i="24"/>
  <c r="NGY7" i="24"/>
  <c r="NGZ7" i="24"/>
  <c r="NHA7" i="24"/>
  <c r="NHB7" i="24"/>
  <c r="NHC7" i="24"/>
  <c r="NHD7" i="24"/>
  <c r="NHE7" i="24"/>
  <c r="NHF7" i="24"/>
  <c r="NHG7" i="24"/>
  <c r="NHH7" i="24"/>
  <c r="NHI7" i="24"/>
  <c r="NHJ7" i="24"/>
  <c r="NHK7" i="24"/>
  <c r="NHL7" i="24"/>
  <c r="NHM7" i="24"/>
  <c r="NHN7" i="24"/>
  <c r="NHO7" i="24"/>
  <c r="NHP7" i="24"/>
  <c r="NHQ7" i="24"/>
  <c r="NHR7" i="24"/>
  <c r="NHS7" i="24"/>
  <c r="NHT7" i="24"/>
  <c r="NHU7" i="24"/>
  <c r="NHV7" i="24"/>
  <c r="NHW7" i="24"/>
  <c r="NHX7" i="24"/>
  <c r="NHY7" i="24"/>
  <c r="NHZ7" i="24"/>
  <c r="NIA7" i="24"/>
  <c r="NIB7" i="24"/>
  <c r="NIC7" i="24"/>
  <c r="NID7" i="24"/>
  <c r="NIE7" i="24"/>
  <c r="NIF7" i="24"/>
  <c r="NIG7" i="24"/>
  <c r="NIH7" i="24"/>
  <c r="NII7" i="24"/>
  <c r="NIJ7" i="24"/>
  <c r="NIK7" i="24"/>
  <c r="NIL7" i="24"/>
  <c r="NIM7" i="24"/>
  <c r="NIN7" i="24"/>
  <c r="NIO7" i="24"/>
  <c r="NIP7" i="24"/>
  <c r="NIQ7" i="24"/>
  <c r="NIR7" i="24"/>
  <c r="NIS7" i="24"/>
  <c r="NIT7" i="24"/>
  <c r="NIU7" i="24"/>
  <c r="NIV7" i="24"/>
  <c r="NIW7" i="24"/>
  <c r="NIX7" i="24"/>
  <c r="NIY7" i="24"/>
  <c r="NIZ7" i="24"/>
  <c r="NJA7" i="24"/>
  <c r="NJB7" i="24"/>
  <c r="NJC7" i="24"/>
  <c r="NJD7" i="24"/>
  <c r="NJE7" i="24"/>
  <c r="NJF7" i="24"/>
  <c r="NJG7" i="24"/>
  <c r="NJH7" i="24"/>
  <c r="NJI7" i="24"/>
  <c r="NJJ7" i="24"/>
  <c r="NJK7" i="24"/>
  <c r="NJL7" i="24"/>
  <c r="NJM7" i="24"/>
  <c r="NJN7" i="24"/>
  <c r="NJO7" i="24"/>
  <c r="NJP7" i="24"/>
  <c r="NJQ7" i="24"/>
  <c r="NJR7" i="24"/>
  <c r="NJS7" i="24"/>
  <c r="NJT7" i="24"/>
  <c r="NJU7" i="24"/>
  <c r="NJV7" i="24"/>
  <c r="NJW7" i="24"/>
  <c r="NJX7" i="24"/>
  <c r="NJY7" i="24"/>
  <c r="NJZ7" i="24"/>
  <c r="NKA7" i="24"/>
  <c r="NKB7" i="24"/>
  <c r="NKC7" i="24"/>
  <c r="NKD7" i="24"/>
  <c r="NKE7" i="24"/>
  <c r="NKF7" i="24"/>
  <c r="NKG7" i="24"/>
  <c r="NKH7" i="24"/>
  <c r="NKI7" i="24"/>
  <c r="NKJ7" i="24"/>
  <c r="NKK7" i="24"/>
  <c r="NKL7" i="24"/>
  <c r="NKM7" i="24"/>
  <c r="NKN7" i="24"/>
  <c r="NKO7" i="24"/>
  <c r="NKP7" i="24"/>
  <c r="NKQ7" i="24"/>
  <c r="NKR7" i="24"/>
  <c r="NKS7" i="24"/>
  <c r="NKT7" i="24"/>
  <c r="NKU7" i="24"/>
  <c r="NKV7" i="24"/>
  <c r="NKW7" i="24"/>
  <c r="NKX7" i="24"/>
  <c r="NKY7" i="24"/>
  <c r="NKZ7" i="24"/>
  <c r="NLA7" i="24"/>
  <c r="NLB7" i="24"/>
  <c r="NLC7" i="24"/>
  <c r="NLD7" i="24"/>
  <c r="NLE7" i="24"/>
  <c r="NLF7" i="24"/>
  <c r="NLG7" i="24"/>
  <c r="NLH7" i="24"/>
  <c r="NLI7" i="24"/>
  <c r="NLJ7" i="24"/>
  <c r="NLK7" i="24"/>
  <c r="NLL7" i="24"/>
  <c r="NLM7" i="24"/>
  <c r="NLN7" i="24"/>
  <c r="NLO7" i="24"/>
  <c r="NLP7" i="24"/>
  <c r="NLQ7" i="24"/>
  <c r="NLR7" i="24"/>
  <c r="NLS7" i="24"/>
  <c r="NLT7" i="24"/>
  <c r="NLU7" i="24"/>
  <c r="NLV7" i="24"/>
  <c r="NLW7" i="24"/>
  <c r="NLX7" i="24"/>
  <c r="NLY7" i="24"/>
  <c r="NLZ7" i="24"/>
  <c r="NMA7" i="24"/>
  <c r="NMB7" i="24"/>
  <c r="NMC7" i="24"/>
  <c r="NMD7" i="24"/>
  <c r="NME7" i="24"/>
  <c r="NMF7" i="24"/>
  <c r="NMG7" i="24"/>
  <c r="NMH7" i="24"/>
  <c r="NMI7" i="24"/>
  <c r="NMJ7" i="24"/>
  <c r="NMK7" i="24"/>
  <c r="NML7" i="24"/>
  <c r="NMM7" i="24"/>
  <c r="NMN7" i="24"/>
  <c r="NMO7" i="24"/>
  <c r="NMP7" i="24"/>
  <c r="NMQ7" i="24"/>
  <c r="NMR7" i="24"/>
  <c r="NMS7" i="24"/>
  <c r="NMT7" i="24"/>
  <c r="NMU7" i="24"/>
  <c r="NMV7" i="24"/>
  <c r="NMW7" i="24"/>
  <c r="NMX7" i="24"/>
  <c r="NMY7" i="24"/>
  <c r="NMZ7" i="24"/>
  <c r="NNA7" i="24"/>
  <c r="NNB7" i="24"/>
  <c r="NNC7" i="24"/>
  <c r="NND7" i="24"/>
  <c r="NNE7" i="24"/>
  <c r="NNF7" i="24"/>
  <c r="NNG7" i="24"/>
  <c r="NNH7" i="24"/>
  <c r="NNI7" i="24"/>
  <c r="NNJ7" i="24"/>
  <c r="NNK7" i="24"/>
  <c r="NNL7" i="24"/>
  <c r="NNM7" i="24"/>
  <c r="NNN7" i="24"/>
  <c r="NNO7" i="24"/>
  <c r="NNP7" i="24"/>
  <c r="NNQ7" i="24"/>
  <c r="NNR7" i="24"/>
  <c r="NNS7" i="24"/>
  <c r="NNT7" i="24"/>
  <c r="NNU7" i="24"/>
  <c r="NNV7" i="24"/>
  <c r="NNW7" i="24"/>
  <c r="NNX7" i="24"/>
  <c r="NNY7" i="24"/>
  <c r="NNZ7" i="24"/>
  <c r="NOA7" i="24"/>
  <c r="NOB7" i="24"/>
  <c r="NOC7" i="24"/>
  <c r="NOD7" i="24"/>
  <c r="NOE7" i="24"/>
  <c r="NOF7" i="24"/>
  <c r="NOG7" i="24"/>
  <c r="NOH7" i="24"/>
  <c r="NOI7" i="24"/>
  <c r="NOJ7" i="24"/>
  <c r="NOK7" i="24"/>
  <c r="NOL7" i="24"/>
  <c r="NOM7" i="24"/>
  <c r="NON7" i="24"/>
  <c r="NOO7" i="24"/>
  <c r="NOP7" i="24"/>
  <c r="NOQ7" i="24"/>
  <c r="NOR7" i="24"/>
  <c r="NOS7" i="24"/>
  <c r="NOT7" i="24"/>
  <c r="NOU7" i="24"/>
  <c r="NOV7" i="24"/>
  <c r="NOW7" i="24"/>
  <c r="NOX7" i="24"/>
  <c r="NOY7" i="24"/>
  <c r="NOZ7" i="24"/>
  <c r="NPA7" i="24"/>
  <c r="NPB7" i="24"/>
  <c r="NPC7" i="24"/>
  <c r="NPD7" i="24"/>
  <c r="NPE7" i="24"/>
  <c r="NPF7" i="24"/>
  <c r="NPG7" i="24"/>
  <c r="NPH7" i="24"/>
  <c r="NPI7" i="24"/>
  <c r="NPJ7" i="24"/>
  <c r="NPK7" i="24"/>
  <c r="NPL7" i="24"/>
  <c r="NPM7" i="24"/>
  <c r="NPN7" i="24"/>
  <c r="NPO7" i="24"/>
  <c r="NPP7" i="24"/>
  <c r="NPQ7" i="24"/>
  <c r="NPR7" i="24"/>
  <c r="NPS7" i="24"/>
  <c r="NPT7" i="24"/>
  <c r="NPU7" i="24"/>
  <c r="NPV7" i="24"/>
  <c r="NPW7" i="24"/>
  <c r="NPX7" i="24"/>
  <c r="NPY7" i="24"/>
  <c r="NPZ7" i="24"/>
  <c r="NQA7" i="24"/>
  <c r="NQB7" i="24"/>
  <c r="NQC7" i="24"/>
  <c r="NQD7" i="24"/>
  <c r="NQE7" i="24"/>
  <c r="NQF7" i="24"/>
  <c r="NQG7" i="24"/>
  <c r="NQH7" i="24"/>
  <c r="NQI7" i="24"/>
  <c r="NQJ7" i="24"/>
  <c r="NQK7" i="24"/>
  <c r="NQL7" i="24"/>
  <c r="NQM7" i="24"/>
  <c r="NQN7" i="24"/>
  <c r="NQO7" i="24"/>
  <c r="NQP7" i="24"/>
  <c r="NQQ7" i="24"/>
  <c r="NQR7" i="24"/>
  <c r="NQS7" i="24"/>
  <c r="NQT7" i="24"/>
  <c r="NQU7" i="24"/>
  <c r="NQV7" i="24"/>
  <c r="NQW7" i="24"/>
  <c r="NQX7" i="24"/>
  <c r="NQY7" i="24"/>
  <c r="NQZ7" i="24"/>
  <c r="NRA7" i="24"/>
  <c r="NRB7" i="24"/>
  <c r="NRC7" i="24"/>
  <c r="NRD7" i="24"/>
  <c r="NRE7" i="24"/>
  <c r="NRF7" i="24"/>
  <c r="NRG7" i="24"/>
  <c r="NRH7" i="24"/>
  <c r="NRI7" i="24"/>
  <c r="NRJ7" i="24"/>
  <c r="NRK7" i="24"/>
  <c r="NRL7" i="24"/>
  <c r="NRM7" i="24"/>
  <c r="NRN7" i="24"/>
  <c r="NRO7" i="24"/>
  <c r="NRP7" i="24"/>
  <c r="NRQ7" i="24"/>
  <c r="NRR7" i="24"/>
  <c r="NRS7" i="24"/>
  <c r="NRT7" i="24"/>
  <c r="NRU7" i="24"/>
  <c r="NRV7" i="24"/>
  <c r="NRW7" i="24"/>
  <c r="NRX7" i="24"/>
  <c r="NRY7" i="24"/>
  <c r="NRZ7" i="24"/>
  <c r="NSA7" i="24"/>
  <c r="NSB7" i="24"/>
  <c r="NSC7" i="24"/>
  <c r="NSD7" i="24"/>
  <c r="NSE7" i="24"/>
  <c r="NSF7" i="24"/>
  <c r="NSG7" i="24"/>
  <c r="NSH7" i="24"/>
  <c r="NSI7" i="24"/>
  <c r="NSJ7" i="24"/>
  <c r="NSK7" i="24"/>
  <c r="NSL7" i="24"/>
  <c r="NSM7" i="24"/>
  <c r="NSN7" i="24"/>
  <c r="NSO7" i="24"/>
  <c r="NSP7" i="24"/>
  <c r="NSQ7" i="24"/>
  <c r="NSR7" i="24"/>
  <c r="NSS7" i="24"/>
  <c r="NST7" i="24"/>
  <c r="NSU7" i="24"/>
  <c r="NSV7" i="24"/>
  <c r="NSW7" i="24"/>
  <c r="NSX7" i="24"/>
  <c r="NSY7" i="24"/>
  <c r="NSZ7" i="24"/>
  <c r="NTA7" i="24"/>
  <c r="NTB7" i="24"/>
  <c r="NTC7" i="24"/>
  <c r="NTD7" i="24"/>
  <c r="NTE7" i="24"/>
  <c r="NTF7" i="24"/>
  <c r="NTG7" i="24"/>
  <c r="NTH7" i="24"/>
  <c r="NTI7" i="24"/>
  <c r="NTJ7" i="24"/>
  <c r="NTK7" i="24"/>
  <c r="NTL7" i="24"/>
  <c r="NTM7" i="24"/>
  <c r="NTN7" i="24"/>
  <c r="NTO7" i="24"/>
  <c r="NTP7" i="24"/>
  <c r="NTQ7" i="24"/>
  <c r="NTR7" i="24"/>
  <c r="NTS7" i="24"/>
  <c r="NTT7" i="24"/>
  <c r="NTU7" i="24"/>
  <c r="NTV7" i="24"/>
  <c r="NTW7" i="24"/>
  <c r="NTX7" i="24"/>
  <c r="NTY7" i="24"/>
  <c r="NTZ7" i="24"/>
  <c r="NUA7" i="24"/>
  <c r="NUB7" i="24"/>
  <c r="NUC7" i="24"/>
  <c r="NUD7" i="24"/>
  <c r="NUE7" i="24"/>
  <c r="NUF7" i="24"/>
  <c r="NUG7" i="24"/>
  <c r="NUH7" i="24"/>
  <c r="NUI7" i="24"/>
  <c r="NUJ7" i="24"/>
  <c r="NUK7" i="24"/>
  <c r="NUL7" i="24"/>
  <c r="NUM7" i="24"/>
  <c r="NUN7" i="24"/>
  <c r="NUO7" i="24"/>
  <c r="NUP7" i="24"/>
  <c r="NUQ7" i="24"/>
  <c r="NUR7" i="24"/>
  <c r="NUS7" i="24"/>
  <c r="NUT7" i="24"/>
  <c r="NUU7" i="24"/>
  <c r="NUV7" i="24"/>
  <c r="NUW7" i="24"/>
  <c r="NUX7" i="24"/>
  <c r="NUY7" i="24"/>
  <c r="NUZ7" i="24"/>
  <c r="NVA7" i="24"/>
  <c r="NVB7" i="24"/>
  <c r="NVC7" i="24"/>
  <c r="NVD7" i="24"/>
  <c r="NVE7" i="24"/>
  <c r="NVF7" i="24"/>
  <c r="NVG7" i="24"/>
  <c r="NVH7" i="24"/>
  <c r="NVI7" i="24"/>
  <c r="NVJ7" i="24"/>
  <c r="NVK7" i="24"/>
  <c r="NVL7" i="24"/>
  <c r="NVM7" i="24"/>
  <c r="NVN7" i="24"/>
  <c r="NVO7" i="24"/>
  <c r="NVP7" i="24"/>
  <c r="NVQ7" i="24"/>
  <c r="NVR7" i="24"/>
  <c r="NVS7" i="24"/>
  <c r="NVT7" i="24"/>
  <c r="NVU7" i="24"/>
  <c r="NVV7" i="24"/>
  <c r="NVW7" i="24"/>
  <c r="NVX7" i="24"/>
  <c r="NVY7" i="24"/>
  <c r="NVZ7" i="24"/>
  <c r="NWA7" i="24"/>
  <c r="NWB7" i="24"/>
  <c r="NWC7" i="24"/>
  <c r="NWD7" i="24"/>
  <c r="NWE7" i="24"/>
  <c r="NWF7" i="24"/>
  <c r="NWG7" i="24"/>
  <c r="NWH7" i="24"/>
  <c r="NWI7" i="24"/>
  <c r="NWJ7" i="24"/>
  <c r="NWK7" i="24"/>
  <c r="NWL7" i="24"/>
  <c r="NWM7" i="24"/>
  <c r="NWN7" i="24"/>
  <c r="NWO7" i="24"/>
  <c r="NWP7" i="24"/>
  <c r="NWQ7" i="24"/>
  <c r="NWR7" i="24"/>
  <c r="NWS7" i="24"/>
  <c r="NWT7" i="24"/>
  <c r="NWU7" i="24"/>
  <c r="NWV7" i="24"/>
  <c r="NWW7" i="24"/>
  <c r="NWX7" i="24"/>
  <c r="NWY7" i="24"/>
  <c r="NWZ7" i="24"/>
  <c r="NXA7" i="24"/>
  <c r="NXB7" i="24"/>
  <c r="NXC7" i="24"/>
  <c r="NXD7" i="24"/>
  <c r="NXE7" i="24"/>
  <c r="NXF7" i="24"/>
  <c r="NXG7" i="24"/>
  <c r="NXH7" i="24"/>
  <c r="NXI7" i="24"/>
  <c r="NXJ7" i="24"/>
  <c r="NXK7" i="24"/>
  <c r="NXL7" i="24"/>
  <c r="NXM7" i="24"/>
  <c r="NXN7" i="24"/>
  <c r="NXO7" i="24"/>
  <c r="NXP7" i="24"/>
  <c r="NXQ7" i="24"/>
  <c r="NXR7" i="24"/>
  <c r="NXS7" i="24"/>
  <c r="NXT7" i="24"/>
  <c r="NXU7" i="24"/>
  <c r="NXV7" i="24"/>
  <c r="NXW7" i="24"/>
  <c r="NXX7" i="24"/>
  <c r="NXY7" i="24"/>
  <c r="NXZ7" i="24"/>
  <c r="NYA7" i="24"/>
  <c r="NYB7" i="24"/>
  <c r="NYC7" i="24"/>
  <c r="NYD7" i="24"/>
  <c r="NYE7" i="24"/>
  <c r="NYF7" i="24"/>
  <c r="NYG7" i="24"/>
  <c r="NYH7" i="24"/>
  <c r="NYI7" i="24"/>
  <c r="NYJ7" i="24"/>
  <c r="NYK7" i="24"/>
  <c r="NYL7" i="24"/>
  <c r="NYM7" i="24"/>
  <c r="NYN7" i="24"/>
  <c r="NYO7" i="24"/>
  <c r="NYP7" i="24"/>
  <c r="NYQ7" i="24"/>
  <c r="NYR7" i="24"/>
  <c r="NYS7" i="24"/>
  <c r="NYT7" i="24"/>
  <c r="NYU7" i="24"/>
  <c r="NYV7" i="24"/>
  <c r="NYW7" i="24"/>
  <c r="NYX7" i="24"/>
  <c r="NYY7" i="24"/>
  <c r="NYZ7" i="24"/>
  <c r="NZA7" i="24"/>
  <c r="NZB7" i="24"/>
  <c r="NZC7" i="24"/>
  <c r="NZD7" i="24"/>
  <c r="NZE7" i="24"/>
  <c r="NZF7" i="24"/>
  <c r="NZG7" i="24"/>
  <c r="NZH7" i="24"/>
  <c r="NZI7" i="24"/>
  <c r="NZJ7" i="24"/>
  <c r="NZK7" i="24"/>
  <c r="NZL7" i="24"/>
  <c r="NZM7" i="24"/>
  <c r="NZN7" i="24"/>
  <c r="NZO7" i="24"/>
  <c r="NZP7" i="24"/>
  <c r="NZQ7" i="24"/>
  <c r="NZR7" i="24"/>
  <c r="NZS7" i="24"/>
  <c r="NZT7" i="24"/>
  <c r="NZU7" i="24"/>
  <c r="NZV7" i="24"/>
  <c r="NZW7" i="24"/>
  <c r="NZX7" i="24"/>
  <c r="NZY7" i="24"/>
  <c r="NZZ7" i="24"/>
  <c r="OAA7" i="24"/>
  <c r="OAB7" i="24"/>
  <c r="OAC7" i="24"/>
  <c r="OAD7" i="24"/>
  <c r="OAE7" i="24"/>
  <c r="OAF7" i="24"/>
  <c r="OAG7" i="24"/>
  <c r="OAH7" i="24"/>
  <c r="OAI7" i="24"/>
  <c r="OAJ7" i="24"/>
  <c r="OAK7" i="24"/>
  <c r="OAL7" i="24"/>
  <c r="OAM7" i="24"/>
  <c r="OAN7" i="24"/>
  <c r="OAO7" i="24"/>
  <c r="OAP7" i="24"/>
  <c r="OAQ7" i="24"/>
  <c r="OAR7" i="24"/>
  <c r="OAS7" i="24"/>
  <c r="OAT7" i="24"/>
  <c r="OAU7" i="24"/>
  <c r="OAV7" i="24"/>
  <c r="OAW7" i="24"/>
  <c r="OAX7" i="24"/>
  <c r="OAY7" i="24"/>
  <c r="OAZ7" i="24"/>
  <c r="OBA7" i="24"/>
  <c r="OBB7" i="24"/>
  <c r="OBC7" i="24"/>
  <c r="OBD7" i="24"/>
  <c r="OBE7" i="24"/>
  <c r="OBF7" i="24"/>
  <c r="OBG7" i="24"/>
  <c r="OBH7" i="24"/>
  <c r="OBI7" i="24"/>
  <c r="OBJ7" i="24"/>
  <c r="OBK7" i="24"/>
  <c r="OBL7" i="24"/>
  <c r="OBM7" i="24"/>
  <c r="OBN7" i="24"/>
  <c r="OBO7" i="24"/>
  <c r="OBP7" i="24"/>
  <c r="OBQ7" i="24"/>
  <c r="OBR7" i="24"/>
  <c r="OBS7" i="24"/>
  <c r="OBT7" i="24"/>
  <c r="OBU7" i="24"/>
  <c r="OBV7" i="24"/>
  <c r="OBW7" i="24"/>
  <c r="OBX7" i="24"/>
  <c r="OBY7" i="24"/>
  <c r="OBZ7" i="24"/>
  <c r="OCA7" i="24"/>
  <c r="OCB7" i="24"/>
  <c r="OCC7" i="24"/>
  <c r="OCD7" i="24"/>
  <c r="OCE7" i="24"/>
  <c r="OCF7" i="24"/>
  <c r="OCG7" i="24"/>
  <c r="OCH7" i="24"/>
  <c r="OCI7" i="24"/>
  <c r="OCJ7" i="24"/>
  <c r="OCK7" i="24"/>
  <c r="OCL7" i="24"/>
  <c r="OCM7" i="24"/>
  <c r="OCN7" i="24"/>
  <c r="OCO7" i="24"/>
  <c r="OCP7" i="24"/>
  <c r="OCQ7" i="24"/>
  <c r="OCR7" i="24"/>
  <c r="OCS7" i="24"/>
  <c r="OCT7" i="24"/>
  <c r="OCU7" i="24"/>
  <c r="OCV7" i="24"/>
  <c r="OCW7" i="24"/>
  <c r="OCX7" i="24"/>
  <c r="OCY7" i="24"/>
  <c r="OCZ7" i="24"/>
  <c r="ODA7" i="24"/>
  <c r="ODB7" i="24"/>
  <c r="ODC7" i="24"/>
  <c r="ODD7" i="24"/>
  <c r="ODE7" i="24"/>
  <c r="ODF7" i="24"/>
  <c r="ODG7" i="24"/>
  <c r="ODH7" i="24"/>
  <c r="ODI7" i="24"/>
  <c r="ODJ7" i="24"/>
  <c r="ODK7" i="24"/>
  <c r="ODL7" i="24"/>
  <c r="ODM7" i="24"/>
  <c r="ODN7" i="24"/>
  <c r="ODO7" i="24"/>
  <c r="ODP7" i="24"/>
  <c r="ODQ7" i="24"/>
  <c r="ODR7" i="24"/>
  <c r="ODS7" i="24"/>
  <c r="ODT7" i="24"/>
  <c r="ODU7" i="24"/>
  <c r="ODV7" i="24"/>
  <c r="ODW7" i="24"/>
  <c r="ODX7" i="24"/>
  <c r="ODY7" i="24"/>
  <c r="ODZ7" i="24"/>
  <c r="OEA7" i="24"/>
  <c r="OEB7" i="24"/>
  <c r="OEC7" i="24"/>
  <c r="OED7" i="24"/>
  <c r="OEE7" i="24"/>
  <c r="OEF7" i="24"/>
  <c r="OEG7" i="24"/>
  <c r="OEH7" i="24"/>
  <c r="OEI7" i="24"/>
  <c r="OEJ7" i="24"/>
  <c r="OEK7" i="24"/>
  <c r="OEL7" i="24"/>
  <c r="OEM7" i="24"/>
  <c r="OEN7" i="24"/>
  <c r="OEO7" i="24"/>
  <c r="OEP7" i="24"/>
  <c r="OEQ7" i="24"/>
  <c r="OER7" i="24"/>
  <c r="OES7" i="24"/>
  <c r="OET7" i="24"/>
  <c r="OEU7" i="24"/>
  <c r="OEV7" i="24"/>
  <c r="OEW7" i="24"/>
  <c r="OEX7" i="24"/>
  <c r="OEY7" i="24"/>
  <c r="OEZ7" i="24"/>
  <c r="OFA7" i="24"/>
  <c r="OFB7" i="24"/>
  <c r="OFC7" i="24"/>
  <c r="OFD7" i="24"/>
  <c r="OFE7" i="24"/>
  <c r="OFF7" i="24"/>
  <c r="OFG7" i="24"/>
  <c r="OFH7" i="24"/>
  <c r="OFI7" i="24"/>
  <c r="OFJ7" i="24"/>
  <c r="OFK7" i="24"/>
  <c r="OFL7" i="24"/>
  <c r="OFM7" i="24"/>
  <c r="OFN7" i="24"/>
  <c r="OFO7" i="24"/>
  <c r="OFP7" i="24"/>
  <c r="OFQ7" i="24"/>
  <c r="OFR7" i="24"/>
  <c r="OFS7" i="24"/>
  <c r="OFT7" i="24"/>
  <c r="OFU7" i="24"/>
  <c r="OFV7" i="24"/>
  <c r="OFW7" i="24"/>
  <c r="OFX7" i="24"/>
  <c r="OFY7" i="24"/>
  <c r="OFZ7" i="24"/>
  <c r="OGA7" i="24"/>
  <c r="OGB7" i="24"/>
  <c r="OGC7" i="24"/>
  <c r="OGD7" i="24"/>
  <c r="OGE7" i="24"/>
  <c r="OGF7" i="24"/>
  <c r="OGG7" i="24"/>
  <c r="OGH7" i="24"/>
  <c r="OGI7" i="24"/>
  <c r="OGJ7" i="24"/>
  <c r="OGK7" i="24"/>
  <c r="OGL7" i="24"/>
  <c r="OGM7" i="24"/>
  <c r="OGN7" i="24"/>
  <c r="OGO7" i="24"/>
  <c r="OGP7" i="24"/>
  <c r="OGQ7" i="24"/>
  <c r="OGR7" i="24"/>
  <c r="OGS7" i="24"/>
  <c r="OGT7" i="24"/>
  <c r="OGU7" i="24"/>
  <c r="OGV7" i="24"/>
  <c r="OGW7" i="24"/>
  <c r="OGX7" i="24"/>
  <c r="OGY7" i="24"/>
  <c r="OGZ7" i="24"/>
  <c r="OHA7" i="24"/>
  <c r="OHB7" i="24"/>
  <c r="OHC7" i="24"/>
  <c r="OHD7" i="24"/>
  <c r="OHE7" i="24"/>
  <c r="OHF7" i="24"/>
  <c r="OHG7" i="24"/>
  <c r="OHH7" i="24"/>
  <c r="OHI7" i="24"/>
  <c r="OHJ7" i="24"/>
  <c r="OHK7" i="24"/>
  <c r="OHL7" i="24"/>
  <c r="OHM7" i="24"/>
  <c r="OHN7" i="24"/>
  <c r="OHO7" i="24"/>
  <c r="OHP7" i="24"/>
  <c r="OHQ7" i="24"/>
  <c r="OHR7" i="24"/>
  <c r="OHS7" i="24"/>
  <c r="OHT7" i="24"/>
  <c r="OHU7" i="24"/>
  <c r="OHV7" i="24"/>
  <c r="OHW7" i="24"/>
  <c r="OHX7" i="24"/>
  <c r="OHY7" i="24"/>
  <c r="OHZ7" i="24"/>
  <c r="OIA7" i="24"/>
  <c r="OIB7" i="24"/>
  <c r="OIC7" i="24"/>
  <c r="OID7" i="24"/>
  <c r="OIE7" i="24"/>
  <c r="OIF7" i="24"/>
  <c r="OIG7" i="24"/>
  <c r="OIH7" i="24"/>
  <c r="OII7" i="24"/>
  <c r="OIJ7" i="24"/>
  <c r="OIK7" i="24"/>
  <c r="OIL7" i="24"/>
  <c r="OIM7" i="24"/>
  <c r="OIN7" i="24"/>
  <c r="OIO7" i="24"/>
  <c r="OIP7" i="24"/>
  <c r="OIQ7" i="24"/>
  <c r="OIR7" i="24"/>
  <c r="OIS7" i="24"/>
  <c r="OIT7" i="24"/>
  <c r="OIU7" i="24"/>
  <c r="OIV7" i="24"/>
  <c r="OIW7" i="24"/>
  <c r="OIX7" i="24"/>
  <c r="OIY7" i="24"/>
  <c r="OIZ7" i="24"/>
  <c r="OJA7" i="24"/>
  <c r="OJB7" i="24"/>
  <c r="OJC7" i="24"/>
  <c r="OJD7" i="24"/>
  <c r="OJE7" i="24"/>
  <c r="OJF7" i="24"/>
  <c r="OJG7" i="24"/>
  <c r="OJH7" i="24"/>
  <c r="OJI7" i="24"/>
  <c r="OJJ7" i="24"/>
  <c r="OJK7" i="24"/>
  <c r="OJL7" i="24"/>
  <c r="OJM7" i="24"/>
  <c r="OJN7" i="24"/>
  <c r="OJO7" i="24"/>
  <c r="OJP7" i="24"/>
  <c r="OJQ7" i="24"/>
  <c r="OJR7" i="24"/>
  <c r="OJS7" i="24"/>
  <c r="OJT7" i="24"/>
  <c r="OJU7" i="24"/>
  <c r="OJV7" i="24"/>
  <c r="OJW7" i="24"/>
  <c r="OJX7" i="24"/>
  <c r="OJY7" i="24"/>
  <c r="OJZ7" i="24"/>
  <c r="OKA7" i="24"/>
  <c r="OKB7" i="24"/>
  <c r="OKC7" i="24"/>
  <c r="OKD7" i="24"/>
  <c r="OKE7" i="24"/>
  <c r="OKF7" i="24"/>
  <c r="OKG7" i="24"/>
  <c r="OKH7" i="24"/>
  <c r="OKI7" i="24"/>
  <c r="OKJ7" i="24"/>
  <c r="OKK7" i="24"/>
  <c r="OKL7" i="24"/>
  <c r="OKM7" i="24"/>
  <c r="OKN7" i="24"/>
  <c r="OKO7" i="24"/>
  <c r="OKP7" i="24"/>
  <c r="OKQ7" i="24"/>
  <c r="OKR7" i="24"/>
  <c r="OKS7" i="24"/>
  <c r="OKT7" i="24"/>
  <c r="OKU7" i="24"/>
  <c r="OKV7" i="24"/>
  <c r="OKW7" i="24"/>
  <c r="OKX7" i="24"/>
  <c r="OKY7" i="24"/>
  <c r="OKZ7" i="24"/>
  <c r="OLA7" i="24"/>
  <c r="OLB7" i="24"/>
  <c r="OLC7" i="24"/>
  <c r="OLD7" i="24"/>
  <c r="OLE7" i="24"/>
  <c r="OLF7" i="24"/>
  <c r="OLG7" i="24"/>
  <c r="OLH7" i="24"/>
  <c r="OLI7" i="24"/>
  <c r="OLJ7" i="24"/>
  <c r="OLK7" i="24"/>
  <c r="OLL7" i="24"/>
  <c r="OLM7" i="24"/>
  <c r="OLN7" i="24"/>
  <c r="OLO7" i="24"/>
  <c r="OLP7" i="24"/>
  <c r="OLQ7" i="24"/>
  <c r="OLR7" i="24"/>
  <c r="OLS7" i="24"/>
  <c r="OLT7" i="24"/>
  <c r="OLU7" i="24"/>
  <c r="OLV7" i="24"/>
  <c r="OLW7" i="24"/>
  <c r="OLX7" i="24"/>
  <c r="OLY7" i="24"/>
  <c r="OLZ7" i="24"/>
  <c r="OMA7" i="24"/>
  <c r="OMB7" i="24"/>
  <c r="OMC7" i="24"/>
  <c r="OMD7" i="24"/>
  <c r="OME7" i="24"/>
  <c r="OMF7" i="24"/>
  <c r="OMG7" i="24"/>
  <c r="OMH7" i="24"/>
  <c r="OMI7" i="24"/>
  <c r="OMJ7" i="24"/>
  <c r="OMK7" i="24"/>
  <c r="OML7" i="24"/>
  <c r="OMM7" i="24"/>
  <c r="OMN7" i="24"/>
  <c r="OMO7" i="24"/>
  <c r="OMP7" i="24"/>
  <c r="OMQ7" i="24"/>
  <c r="OMR7" i="24"/>
  <c r="OMS7" i="24"/>
  <c r="OMT7" i="24"/>
  <c r="OMU7" i="24"/>
  <c r="OMV7" i="24"/>
  <c r="OMW7" i="24"/>
  <c r="OMX7" i="24"/>
  <c r="OMY7" i="24"/>
  <c r="OMZ7" i="24"/>
  <c r="ONA7" i="24"/>
  <c r="ONB7" i="24"/>
  <c r="ONC7" i="24"/>
  <c r="OND7" i="24"/>
  <c r="ONE7" i="24"/>
  <c r="ONF7" i="24"/>
  <c r="ONG7" i="24"/>
  <c r="ONH7" i="24"/>
  <c r="ONI7" i="24"/>
  <c r="ONJ7" i="24"/>
  <c r="ONK7" i="24"/>
  <c r="ONL7" i="24"/>
  <c r="ONM7" i="24"/>
  <c r="ONN7" i="24"/>
  <c r="ONO7" i="24"/>
  <c r="ONP7" i="24"/>
  <c r="ONQ7" i="24"/>
  <c r="ONR7" i="24"/>
  <c r="ONS7" i="24"/>
  <c r="ONT7" i="24"/>
  <c r="ONU7" i="24"/>
  <c r="ONV7" i="24"/>
  <c r="ONW7" i="24"/>
  <c r="ONX7" i="24"/>
  <c r="ONY7" i="24"/>
  <c r="ONZ7" i="24"/>
  <c r="OOA7" i="24"/>
  <c r="OOB7" i="24"/>
  <c r="OOC7" i="24"/>
  <c r="OOD7" i="24"/>
  <c r="OOE7" i="24"/>
  <c r="OOF7" i="24"/>
  <c r="OOG7" i="24"/>
  <c r="OOH7" i="24"/>
  <c r="OOI7" i="24"/>
  <c r="OOJ7" i="24"/>
  <c r="OOK7" i="24"/>
  <c r="OOL7" i="24"/>
  <c r="OOM7" i="24"/>
  <c r="OON7" i="24"/>
  <c r="OOO7" i="24"/>
  <c r="OOP7" i="24"/>
  <c r="OOQ7" i="24"/>
  <c r="OOR7" i="24"/>
  <c r="OOS7" i="24"/>
  <c r="OOT7" i="24"/>
  <c r="OOU7" i="24"/>
  <c r="OOV7" i="24"/>
  <c r="OOW7" i="24"/>
  <c r="OOX7" i="24"/>
  <c r="OOY7" i="24"/>
  <c r="OOZ7" i="24"/>
  <c r="OPA7" i="24"/>
  <c r="OPB7" i="24"/>
  <c r="OPC7" i="24"/>
  <c r="OPD7" i="24"/>
  <c r="OPE7" i="24"/>
  <c r="OPF7" i="24"/>
  <c r="OPG7" i="24"/>
  <c r="OPH7" i="24"/>
  <c r="OPI7" i="24"/>
  <c r="OPJ7" i="24"/>
  <c r="OPK7" i="24"/>
  <c r="OPL7" i="24"/>
  <c r="OPM7" i="24"/>
  <c r="OPN7" i="24"/>
  <c r="OPO7" i="24"/>
  <c r="OPP7" i="24"/>
  <c r="OPQ7" i="24"/>
  <c r="OPR7" i="24"/>
  <c r="OPS7" i="24"/>
  <c r="OPT7" i="24"/>
  <c r="OPU7" i="24"/>
  <c r="OPV7" i="24"/>
  <c r="OPW7" i="24"/>
  <c r="OPX7" i="24"/>
  <c r="OPY7" i="24"/>
  <c r="OPZ7" i="24"/>
  <c r="OQA7" i="24"/>
  <c r="OQB7" i="24"/>
  <c r="OQC7" i="24"/>
  <c r="OQD7" i="24"/>
  <c r="OQE7" i="24"/>
  <c r="OQF7" i="24"/>
  <c r="OQG7" i="24"/>
  <c r="OQH7" i="24"/>
  <c r="OQI7" i="24"/>
  <c r="OQJ7" i="24"/>
  <c r="OQK7" i="24"/>
  <c r="OQL7" i="24"/>
  <c r="OQM7" i="24"/>
  <c r="OQN7" i="24"/>
  <c r="OQO7" i="24"/>
  <c r="OQP7" i="24"/>
  <c r="OQQ7" i="24"/>
  <c r="OQR7" i="24"/>
  <c r="OQS7" i="24"/>
  <c r="OQT7" i="24"/>
  <c r="OQU7" i="24"/>
  <c r="OQV7" i="24"/>
  <c r="OQW7" i="24"/>
  <c r="OQX7" i="24"/>
  <c r="OQY7" i="24"/>
  <c r="OQZ7" i="24"/>
  <c r="ORA7" i="24"/>
  <c r="ORB7" i="24"/>
  <c r="ORC7" i="24"/>
  <c r="ORD7" i="24"/>
  <c r="ORE7" i="24"/>
  <c r="ORF7" i="24"/>
  <c r="ORG7" i="24"/>
  <c r="ORH7" i="24"/>
  <c r="ORI7" i="24"/>
  <c r="ORJ7" i="24"/>
  <c r="ORK7" i="24"/>
  <c r="ORL7" i="24"/>
  <c r="ORM7" i="24"/>
  <c r="ORN7" i="24"/>
  <c r="ORO7" i="24"/>
  <c r="ORP7" i="24"/>
  <c r="ORQ7" i="24"/>
  <c r="ORR7" i="24"/>
  <c r="ORS7" i="24"/>
  <c r="ORT7" i="24"/>
  <c r="ORU7" i="24"/>
  <c r="ORV7" i="24"/>
  <c r="ORW7" i="24"/>
  <c r="ORX7" i="24"/>
  <c r="ORY7" i="24"/>
  <c r="ORZ7" i="24"/>
  <c r="OSA7" i="24"/>
  <c r="OSB7" i="24"/>
  <c r="OSC7" i="24"/>
  <c r="OSD7" i="24"/>
  <c r="OSE7" i="24"/>
  <c r="OSF7" i="24"/>
  <c r="OSG7" i="24"/>
  <c r="OSH7" i="24"/>
  <c r="OSI7" i="24"/>
  <c r="OSJ7" i="24"/>
  <c r="OSK7" i="24"/>
  <c r="OSL7" i="24"/>
  <c r="OSM7" i="24"/>
  <c r="OSN7" i="24"/>
  <c r="OSO7" i="24"/>
  <c r="OSP7" i="24"/>
  <c r="OSQ7" i="24"/>
  <c r="OSR7" i="24"/>
  <c r="OSS7" i="24"/>
  <c r="OST7" i="24"/>
  <c r="OSU7" i="24"/>
  <c r="OSV7" i="24"/>
  <c r="OSW7" i="24"/>
  <c r="OSX7" i="24"/>
  <c r="OSY7" i="24"/>
  <c r="OSZ7" i="24"/>
  <c r="OTA7" i="24"/>
  <c r="OTB7" i="24"/>
  <c r="OTC7" i="24"/>
  <c r="OTD7" i="24"/>
  <c r="OTE7" i="24"/>
  <c r="OTF7" i="24"/>
  <c r="OTG7" i="24"/>
  <c r="OTH7" i="24"/>
  <c r="OTI7" i="24"/>
  <c r="OTJ7" i="24"/>
  <c r="OTK7" i="24"/>
  <c r="OTL7" i="24"/>
  <c r="OTM7" i="24"/>
  <c r="OTN7" i="24"/>
  <c r="OTO7" i="24"/>
  <c r="OTP7" i="24"/>
  <c r="OTQ7" i="24"/>
  <c r="OTR7" i="24"/>
  <c r="OTS7" i="24"/>
  <c r="OTT7" i="24"/>
  <c r="OTU7" i="24"/>
  <c r="OTV7" i="24"/>
  <c r="OTW7" i="24"/>
  <c r="OTX7" i="24"/>
  <c r="OTY7" i="24"/>
  <c r="OTZ7" i="24"/>
  <c r="OUA7" i="24"/>
  <c r="OUB7" i="24"/>
  <c r="OUC7" i="24"/>
  <c r="OUD7" i="24"/>
  <c r="OUE7" i="24"/>
  <c r="OUF7" i="24"/>
  <c r="OUG7" i="24"/>
  <c r="OUH7" i="24"/>
  <c r="OUI7" i="24"/>
  <c r="OUJ7" i="24"/>
  <c r="OUK7" i="24"/>
  <c r="OUL7" i="24"/>
  <c r="OUM7" i="24"/>
  <c r="OUN7" i="24"/>
  <c r="OUO7" i="24"/>
  <c r="OUP7" i="24"/>
  <c r="OUQ7" i="24"/>
  <c r="OUR7" i="24"/>
  <c r="OUS7" i="24"/>
  <c r="OUT7" i="24"/>
  <c r="OUU7" i="24"/>
  <c r="OUV7" i="24"/>
  <c r="OUW7" i="24"/>
  <c r="OUX7" i="24"/>
  <c r="OUY7" i="24"/>
  <c r="OUZ7" i="24"/>
  <c r="OVA7" i="24"/>
  <c r="OVB7" i="24"/>
  <c r="OVC7" i="24"/>
  <c r="OVD7" i="24"/>
  <c r="OVE7" i="24"/>
  <c r="OVF7" i="24"/>
  <c r="OVG7" i="24"/>
  <c r="OVH7" i="24"/>
  <c r="OVI7" i="24"/>
  <c r="OVJ7" i="24"/>
  <c r="OVK7" i="24"/>
  <c r="OVL7" i="24"/>
  <c r="OVM7" i="24"/>
  <c r="OVN7" i="24"/>
  <c r="OVO7" i="24"/>
  <c r="OVP7" i="24"/>
  <c r="OVQ7" i="24"/>
  <c r="OVR7" i="24"/>
  <c r="OVS7" i="24"/>
  <c r="OVT7" i="24"/>
  <c r="OVU7" i="24"/>
  <c r="OVV7" i="24"/>
  <c r="OVW7" i="24"/>
  <c r="OVX7" i="24"/>
  <c r="OVY7" i="24"/>
  <c r="OVZ7" i="24"/>
  <c r="OWA7" i="24"/>
  <c r="OWB7" i="24"/>
  <c r="OWC7" i="24"/>
  <c r="OWD7" i="24"/>
  <c r="OWE7" i="24"/>
  <c r="OWF7" i="24"/>
  <c r="OWG7" i="24"/>
  <c r="OWH7" i="24"/>
  <c r="OWI7" i="24"/>
  <c r="OWJ7" i="24"/>
  <c r="OWK7" i="24"/>
  <c r="OWL7" i="24"/>
  <c r="OWM7" i="24"/>
  <c r="OWN7" i="24"/>
  <c r="OWO7" i="24"/>
  <c r="OWP7" i="24"/>
  <c r="OWQ7" i="24"/>
  <c r="OWR7" i="24"/>
  <c r="OWS7" i="24"/>
  <c r="OWT7" i="24"/>
  <c r="OWU7" i="24"/>
  <c r="OWV7" i="24"/>
  <c r="OWW7" i="24"/>
  <c r="OWX7" i="24"/>
  <c r="OWY7" i="24"/>
  <c r="OWZ7" i="24"/>
  <c r="OXA7" i="24"/>
  <c r="OXB7" i="24"/>
  <c r="OXC7" i="24"/>
  <c r="OXD7" i="24"/>
  <c r="OXE7" i="24"/>
  <c r="OXF7" i="24"/>
  <c r="OXG7" i="24"/>
  <c r="OXH7" i="24"/>
  <c r="OXI7" i="24"/>
  <c r="OXJ7" i="24"/>
  <c r="OXK7" i="24"/>
  <c r="OXL7" i="24"/>
  <c r="OXM7" i="24"/>
  <c r="OXN7" i="24"/>
  <c r="OXO7" i="24"/>
  <c r="OXP7" i="24"/>
  <c r="OXQ7" i="24"/>
  <c r="OXR7" i="24"/>
  <c r="OXS7" i="24"/>
  <c r="OXT7" i="24"/>
  <c r="OXU7" i="24"/>
  <c r="OXV7" i="24"/>
  <c r="OXW7" i="24"/>
  <c r="OXX7" i="24"/>
  <c r="OXY7" i="24"/>
  <c r="OXZ7" i="24"/>
  <c r="OYA7" i="24"/>
  <c r="OYB7" i="24"/>
  <c r="OYC7" i="24"/>
  <c r="OYD7" i="24"/>
  <c r="OYE7" i="24"/>
  <c r="OYF7" i="24"/>
  <c r="OYG7" i="24"/>
  <c r="OYH7" i="24"/>
  <c r="OYI7" i="24"/>
  <c r="OYJ7" i="24"/>
  <c r="OYK7" i="24"/>
  <c r="OYL7" i="24"/>
  <c r="OYM7" i="24"/>
  <c r="OYN7" i="24"/>
  <c r="OYO7" i="24"/>
  <c r="OYP7" i="24"/>
  <c r="OYQ7" i="24"/>
  <c r="OYR7" i="24"/>
  <c r="OYS7" i="24"/>
  <c r="OYT7" i="24"/>
  <c r="OYU7" i="24"/>
  <c r="OYV7" i="24"/>
  <c r="OYW7" i="24"/>
  <c r="OYX7" i="24"/>
  <c r="OYY7" i="24"/>
  <c r="OYZ7" i="24"/>
  <c r="OZA7" i="24"/>
  <c r="OZB7" i="24"/>
  <c r="OZC7" i="24"/>
  <c r="OZD7" i="24"/>
  <c r="OZE7" i="24"/>
  <c r="OZF7" i="24"/>
  <c r="OZG7" i="24"/>
  <c r="OZH7" i="24"/>
  <c r="OZI7" i="24"/>
  <c r="OZJ7" i="24"/>
  <c r="OZK7" i="24"/>
  <c r="OZL7" i="24"/>
  <c r="OZM7" i="24"/>
  <c r="OZN7" i="24"/>
  <c r="OZO7" i="24"/>
  <c r="OZP7" i="24"/>
  <c r="OZQ7" i="24"/>
  <c r="OZR7" i="24"/>
  <c r="OZS7" i="24"/>
  <c r="OZT7" i="24"/>
  <c r="OZU7" i="24"/>
  <c r="OZV7" i="24"/>
  <c r="OZW7" i="24"/>
  <c r="OZX7" i="24"/>
  <c r="OZY7" i="24"/>
  <c r="OZZ7" i="24"/>
  <c r="PAA7" i="24"/>
  <c r="PAB7" i="24"/>
  <c r="PAC7" i="24"/>
  <c r="PAD7" i="24"/>
  <c r="PAE7" i="24"/>
  <c r="PAF7" i="24"/>
  <c r="PAG7" i="24"/>
  <c r="PAH7" i="24"/>
  <c r="PAI7" i="24"/>
  <c r="PAJ7" i="24"/>
  <c r="PAK7" i="24"/>
  <c r="PAL7" i="24"/>
  <c r="PAM7" i="24"/>
  <c r="PAN7" i="24"/>
  <c r="PAO7" i="24"/>
  <c r="PAP7" i="24"/>
  <c r="PAQ7" i="24"/>
  <c r="PAR7" i="24"/>
  <c r="PAS7" i="24"/>
  <c r="PAT7" i="24"/>
  <c r="PAU7" i="24"/>
  <c r="PAV7" i="24"/>
  <c r="PAW7" i="24"/>
  <c r="PAX7" i="24"/>
  <c r="PAY7" i="24"/>
  <c r="PAZ7" i="24"/>
  <c r="PBA7" i="24"/>
  <c r="PBB7" i="24"/>
  <c r="PBC7" i="24"/>
  <c r="PBD7" i="24"/>
  <c r="PBE7" i="24"/>
  <c r="PBF7" i="24"/>
  <c r="PBG7" i="24"/>
  <c r="PBH7" i="24"/>
  <c r="PBI7" i="24"/>
  <c r="PBJ7" i="24"/>
  <c r="PBK7" i="24"/>
  <c r="PBL7" i="24"/>
  <c r="PBM7" i="24"/>
  <c r="PBN7" i="24"/>
  <c r="PBO7" i="24"/>
  <c r="PBP7" i="24"/>
  <c r="PBQ7" i="24"/>
  <c r="PBR7" i="24"/>
  <c r="PBS7" i="24"/>
  <c r="PBT7" i="24"/>
  <c r="PBU7" i="24"/>
  <c r="PBV7" i="24"/>
  <c r="PBW7" i="24"/>
  <c r="PBX7" i="24"/>
  <c r="PBY7" i="24"/>
  <c r="PBZ7" i="24"/>
  <c r="PCA7" i="24"/>
  <c r="PCB7" i="24"/>
  <c r="PCC7" i="24"/>
  <c r="PCD7" i="24"/>
  <c r="PCE7" i="24"/>
  <c r="PCF7" i="24"/>
  <c r="PCG7" i="24"/>
  <c r="PCH7" i="24"/>
  <c r="PCI7" i="24"/>
  <c r="PCJ7" i="24"/>
  <c r="PCK7" i="24"/>
  <c r="PCL7" i="24"/>
  <c r="PCM7" i="24"/>
  <c r="PCN7" i="24"/>
  <c r="PCO7" i="24"/>
  <c r="PCP7" i="24"/>
  <c r="PCQ7" i="24"/>
  <c r="PCR7" i="24"/>
  <c r="PCS7" i="24"/>
  <c r="PCT7" i="24"/>
  <c r="PCU7" i="24"/>
  <c r="PCV7" i="24"/>
  <c r="PCW7" i="24"/>
  <c r="PCX7" i="24"/>
  <c r="PCY7" i="24"/>
  <c r="PCZ7" i="24"/>
  <c r="PDA7" i="24"/>
  <c r="PDB7" i="24"/>
  <c r="PDC7" i="24"/>
  <c r="PDD7" i="24"/>
  <c r="PDE7" i="24"/>
  <c r="PDF7" i="24"/>
  <c r="PDG7" i="24"/>
  <c r="PDH7" i="24"/>
  <c r="PDI7" i="24"/>
  <c r="PDJ7" i="24"/>
  <c r="PDK7" i="24"/>
  <c r="PDL7" i="24"/>
  <c r="PDM7" i="24"/>
  <c r="PDN7" i="24"/>
  <c r="PDO7" i="24"/>
  <c r="PDP7" i="24"/>
  <c r="PDQ7" i="24"/>
  <c r="PDR7" i="24"/>
  <c r="PDS7" i="24"/>
  <c r="PDT7" i="24"/>
  <c r="PDU7" i="24"/>
  <c r="PDV7" i="24"/>
  <c r="PDW7" i="24"/>
  <c r="PDX7" i="24"/>
  <c r="PDY7" i="24"/>
  <c r="PDZ7" i="24"/>
  <c r="PEA7" i="24"/>
  <c r="PEB7" i="24"/>
  <c r="PEC7" i="24"/>
  <c r="PED7" i="24"/>
  <c r="PEE7" i="24"/>
  <c r="PEF7" i="24"/>
  <c r="PEG7" i="24"/>
  <c r="PEH7" i="24"/>
  <c r="PEI7" i="24"/>
  <c r="PEJ7" i="24"/>
  <c r="PEK7" i="24"/>
  <c r="PEL7" i="24"/>
  <c r="PEM7" i="24"/>
  <c r="PEN7" i="24"/>
  <c r="PEO7" i="24"/>
  <c r="PEP7" i="24"/>
  <c r="PEQ7" i="24"/>
  <c r="PER7" i="24"/>
  <c r="PES7" i="24"/>
  <c r="PET7" i="24"/>
  <c r="PEU7" i="24"/>
  <c r="PEV7" i="24"/>
  <c r="PEW7" i="24"/>
  <c r="PEX7" i="24"/>
  <c r="PEY7" i="24"/>
  <c r="PEZ7" i="24"/>
  <c r="PFA7" i="24"/>
  <c r="PFB7" i="24"/>
  <c r="PFC7" i="24"/>
  <c r="PFD7" i="24"/>
  <c r="PFE7" i="24"/>
  <c r="PFF7" i="24"/>
  <c r="PFG7" i="24"/>
  <c r="PFH7" i="24"/>
  <c r="PFI7" i="24"/>
  <c r="PFJ7" i="24"/>
  <c r="PFK7" i="24"/>
  <c r="PFL7" i="24"/>
  <c r="PFM7" i="24"/>
  <c r="PFN7" i="24"/>
  <c r="PFO7" i="24"/>
  <c r="PFP7" i="24"/>
  <c r="PFQ7" i="24"/>
  <c r="PFR7" i="24"/>
  <c r="PFS7" i="24"/>
  <c r="PFT7" i="24"/>
  <c r="PFU7" i="24"/>
  <c r="PFV7" i="24"/>
  <c r="PFW7" i="24"/>
  <c r="PFX7" i="24"/>
  <c r="PFY7" i="24"/>
  <c r="PFZ7" i="24"/>
  <c r="PGA7" i="24"/>
  <c r="PGB7" i="24"/>
  <c r="PGC7" i="24"/>
  <c r="PGD7" i="24"/>
  <c r="PGE7" i="24"/>
  <c r="PGF7" i="24"/>
  <c r="PGG7" i="24"/>
  <c r="PGH7" i="24"/>
  <c r="PGI7" i="24"/>
  <c r="PGJ7" i="24"/>
  <c r="PGK7" i="24"/>
  <c r="PGL7" i="24"/>
  <c r="PGM7" i="24"/>
  <c r="PGN7" i="24"/>
  <c r="PGO7" i="24"/>
  <c r="PGP7" i="24"/>
  <c r="PGQ7" i="24"/>
  <c r="PGR7" i="24"/>
  <c r="PGS7" i="24"/>
  <c r="PGT7" i="24"/>
  <c r="PGU7" i="24"/>
  <c r="PGV7" i="24"/>
  <c r="PGW7" i="24"/>
  <c r="PGX7" i="24"/>
  <c r="PGY7" i="24"/>
  <c r="PGZ7" i="24"/>
  <c r="PHA7" i="24"/>
  <c r="PHB7" i="24"/>
  <c r="PHC7" i="24"/>
  <c r="PHD7" i="24"/>
  <c r="PHE7" i="24"/>
  <c r="PHF7" i="24"/>
  <c r="PHG7" i="24"/>
  <c r="PHH7" i="24"/>
  <c r="PHI7" i="24"/>
  <c r="PHJ7" i="24"/>
  <c r="PHK7" i="24"/>
  <c r="PHL7" i="24"/>
  <c r="PHM7" i="24"/>
  <c r="PHN7" i="24"/>
  <c r="PHO7" i="24"/>
  <c r="PHP7" i="24"/>
  <c r="PHQ7" i="24"/>
  <c r="PHR7" i="24"/>
  <c r="PHS7" i="24"/>
  <c r="PHT7" i="24"/>
  <c r="PHU7" i="24"/>
  <c r="PHV7" i="24"/>
  <c r="PHW7" i="24"/>
  <c r="PHX7" i="24"/>
  <c r="PHY7" i="24"/>
  <c r="PHZ7" i="24"/>
  <c r="PIA7" i="24"/>
  <c r="PIB7" i="24"/>
  <c r="PIC7" i="24"/>
  <c r="PID7" i="24"/>
  <c r="PIE7" i="24"/>
  <c r="PIF7" i="24"/>
  <c r="PIG7" i="24"/>
  <c r="PIH7" i="24"/>
  <c r="PII7" i="24"/>
  <c r="PIJ7" i="24"/>
  <c r="PIK7" i="24"/>
  <c r="PIL7" i="24"/>
  <c r="PIM7" i="24"/>
  <c r="PIN7" i="24"/>
  <c r="PIO7" i="24"/>
  <c r="PIP7" i="24"/>
  <c r="PIQ7" i="24"/>
  <c r="PIR7" i="24"/>
  <c r="PIS7" i="24"/>
  <c r="PIT7" i="24"/>
  <c r="PIU7" i="24"/>
  <c r="PIV7" i="24"/>
  <c r="PIW7" i="24"/>
  <c r="PIX7" i="24"/>
  <c r="PIY7" i="24"/>
  <c r="PIZ7" i="24"/>
  <c r="PJA7" i="24"/>
  <c r="PJB7" i="24"/>
  <c r="PJC7" i="24"/>
  <c r="PJD7" i="24"/>
  <c r="PJE7" i="24"/>
  <c r="PJF7" i="24"/>
  <c r="PJG7" i="24"/>
  <c r="PJH7" i="24"/>
  <c r="PJI7" i="24"/>
  <c r="PJJ7" i="24"/>
  <c r="PJK7" i="24"/>
  <c r="PJL7" i="24"/>
  <c r="PJM7" i="24"/>
  <c r="PJN7" i="24"/>
  <c r="PJO7" i="24"/>
  <c r="PJP7" i="24"/>
  <c r="PJQ7" i="24"/>
  <c r="PJR7" i="24"/>
  <c r="PJS7" i="24"/>
  <c r="PJT7" i="24"/>
  <c r="PJU7" i="24"/>
  <c r="PJV7" i="24"/>
  <c r="PJW7" i="24"/>
  <c r="PJX7" i="24"/>
  <c r="PJY7" i="24"/>
  <c r="PJZ7" i="24"/>
  <c r="PKA7" i="24"/>
  <c r="PKB7" i="24"/>
  <c r="PKC7" i="24"/>
  <c r="PKD7" i="24"/>
  <c r="PKE7" i="24"/>
  <c r="PKF7" i="24"/>
  <c r="PKG7" i="24"/>
  <c r="PKH7" i="24"/>
  <c r="PKI7" i="24"/>
  <c r="PKJ7" i="24"/>
  <c r="PKK7" i="24"/>
  <c r="PKL7" i="24"/>
  <c r="PKM7" i="24"/>
  <c r="PKN7" i="24"/>
  <c r="PKO7" i="24"/>
  <c r="PKP7" i="24"/>
  <c r="PKQ7" i="24"/>
  <c r="PKR7" i="24"/>
  <c r="PKS7" i="24"/>
  <c r="PKT7" i="24"/>
  <c r="PKU7" i="24"/>
  <c r="PKV7" i="24"/>
  <c r="PKW7" i="24"/>
  <c r="PKX7" i="24"/>
  <c r="PKY7" i="24"/>
  <c r="PKZ7" i="24"/>
  <c r="PLA7" i="24"/>
  <c r="PLB7" i="24"/>
  <c r="PLC7" i="24"/>
  <c r="PLD7" i="24"/>
  <c r="PLE7" i="24"/>
  <c r="PLF7" i="24"/>
  <c r="PLG7" i="24"/>
  <c r="PLH7" i="24"/>
  <c r="PLI7" i="24"/>
  <c r="PLJ7" i="24"/>
  <c r="PLK7" i="24"/>
  <c r="PLL7" i="24"/>
  <c r="PLM7" i="24"/>
  <c r="PLN7" i="24"/>
  <c r="PLO7" i="24"/>
  <c r="PLP7" i="24"/>
  <c r="PLQ7" i="24"/>
  <c r="PLR7" i="24"/>
  <c r="PLS7" i="24"/>
  <c r="PLT7" i="24"/>
  <c r="PLU7" i="24"/>
  <c r="PLV7" i="24"/>
  <c r="PLW7" i="24"/>
  <c r="PLX7" i="24"/>
  <c r="PLY7" i="24"/>
  <c r="PLZ7" i="24"/>
  <c r="PMA7" i="24"/>
  <c r="PMB7" i="24"/>
  <c r="PMC7" i="24"/>
  <c r="PMD7" i="24"/>
  <c r="PME7" i="24"/>
  <c r="PMF7" i="24"/>
  <c r="PMG7" i="24"/>
  <c r="PMH7" i="24"/>
  <c r="PMI7" i="24"/>
  <c r="PMJ7" i="24"/>
  <c r="PMK7" i="24"/>
  <c r="PML7" i="24"/>
  <c r="PMM7" i="24"/>
  <c r="PMN7" i="24"/>
  <c r="PMO7" i="24"/>
  <c r="PMP7" i="24"/>
  <c r="PMQ7" i="24"/>
  <c r="PMR7" i="24"/>
  <c r="PMS7" i="24"/>
  <c r="PMT7" i="24"/>
  <c r="PMU7" i="24"/>
  <c r="PMV7" i="24"/>
  <c r="PMW7" i="24"/>
  <c r="PMX7" i="24"/>
  <c r="PMY7" i="24"/>
  <c r="PMZ7" i="24"/>
  <c r="PNA7" i="24"/>
  <c r="PNB7" i="24"/>
  <c r="PNC7" i="24"/>
  <c r="PND7" i="24"/>
  <c r="PNE7" i="24"/>
  <c r="PNF7" i="24"/>
  <c r="PNG7" i="24"/>
  <c r="PNH7" i="24"/>
  <c r="PNI7" i="24"/>
  <c r="PNJ7" i="24"/>
  <c r="PNK7" i="24"/>
  <c r="PNL7" i="24"/>
  <c r="PNM7" i="24"/>
  <c r="PNN7" i="24"/>
  <c r="PNO7" i="24"/>
  <c r="PNP7" i="24"/>
  <c r="PNQ7" i="24"/>
  <c r="PNR7" i="24"/>
  <c r="PNS7" i="24"/>
  <c r="PNT7" i="24"/>
  <c r="PNU7" i="24"/>
  <c r="PNV7" i="24"/>
  <c r="PNW7" i="24"/>
  <c r="PNX7" i="24"/>
  <c r="PNY7" i="24"/>
  <c r="PNZ7" i="24"/>
  <c r="POA7" i="24"/>
  <c r="POB7" i="24"/>
  <c r="POC7" i="24"/>
  <c r="POD7" i="24"/>
  <c r="POE7" i="24"/>
  <c r="POF7" i="24"/>
  <c r="POG7" i="24"/>
  <c r="POH7" i="24"/>
  <c r="POI7" i="24"/>
  <c r="POJ7" i="24"/>
  <c r="POK7" i="24"/>
  <c r="POL7" i="24"/>
  <c r="POM7" i="24"/>
  <c r="PON7" i="24"/>
  <c r="POO7" i="24"/>
  <c r="POP7" i="24"/>
  <c r="POQ7" i="24"/>
  <c r="POR7" i="24"/>
  <c r="POS7" i="24"/>
  <c r="POT7" i="24"/>
  <c r="POU7" i="24"/>
  <c r="POV7" i="24"/>
  <c r="POW7" i="24"/>
  <c r="POX7" i="24"/>
  <c r="POY7" i="24"/>
  <c r="POZ7" i="24"/>
  <c r="PPA7" i="24"/>
  <c r="PPB7" i="24"/>
  <c r="PPC7" i="24"/>
  <c r="PPD7" i="24"/>
  <c r="PPE7" i="24"/>
  <c r="PPF7" i="24"/>
  <c r="PPG7" i="24"/>
  <c r="PPH7" i="24"/>
  <c r="PPI7" i="24"/>
  <c r="PPJ7" i="24"/>
  <c r="PPK7" i="24"/>
  <c r="PPL7" i="24"/>
  <c r="PPM7" i="24"/>
  <c r="PPN7" i="24"/>
  <c r="PPO7" i="24"/>
  <c r="PPP7" i="24"/>
  <c r="PPQ7" i="24"/>
  <c r="PPR7" i="24"/>
  <c r="PPS7" i="24"/>
  <c r="PPT7" i="24"/>
  <c r="PPU7" i="24"/>
  <c r="PPV7" i="24"/>
  <c r="PPW7" i="24"/>
  <c r="PPX7" i="24"/>
  <c r="PPY7" i="24"/>
  <c r="PPZ7" i="24"/>
  <c r="PQA7" i="24"/>
  <c r="PQB7" i="24"/>
  <c r="PQC7" i="24"/>
  <c r="PQD7" i="24"/>
  <c r="PQE7" i="24"/>
  <c r="PQF7" i="24"/>
  <c r="PQG7" i="24"/>
  <c r="PQH7" i="24"/>
  <c r="PQI7" i="24"/>
  <c r="PQJ7" i="24"/>
  <c r="PQK7" i="24"/>
  <c r="PQL7" i="24"/>
  <c r="PQM7" i="24"/>
  <c r="PQN7" i="24"/>
  <c r="PQO7" i="24"/>
  <c r="PQP7" i="24"/>
  <c r="PQQ7" i="24"/>
  <c r="PQR7" i="24"/>
  <c r="PQS7" i="24"/>
  <c r="PQT7" i="24"/>
  <c r="PQU7" i="24"/>
  <c r="PQV7" i="24"/>
  <c r="PQW7" i="24"/>
  <c r="PQX7" i="24"/>
  <c r="PQY7" i="24"/>
  <c r="PQZ7" i="24"/>
  <c r="PRA7" i="24"/>
  <c r="PRB7" i="24"/>
  <c r="PRC7" i="24"/>
  <c r="PRD7" i="24"/>
  <c r="PRE7" i="24"/>
  <c r="PRF7" i="24"/>
  <c r="PRG7" i="24"/>
  <c r="PRH7" i="24"/>
  <c r="PRI7" i="24"/>
  <c r="PRJ7" i="24"/>
  <c r="PRK7" i="24"/>
  <c r="PRL7" i="24"/>
  <c r="PRM7" i="24"/>
  <c r="PRN7" i="24"/>
  <c r="PRO7" i="24"/>
  <c r="PRP7" i="24"/>
  <c r="PRQ7" i="24"/>
  <c r="PRR7" i="24"/>
  <c r="PRS7" i="24"/>
  <c r="PRT7" i="24"/>
  <c r="PRU7" i="24"/>
  <c r="PRV7" i="24"/>
  <c r="PRW7" i="24"/>
  <c r="PRX7" i="24"/>
  <c r="PRY7" i="24"/>
  <c r="PRZ7" i="24"/>
  <c r="PSA7" i="24"/>
  <c r="PSB7" i="24"/>
  <c r="PSC7" i="24"/>
  <c r="PSD7" i="24"/>
  <c r="PSE7" i="24"/>
  <c r="PSF7" i="24"/>
  <c r="PSG7" i="24"/>
  <c r="PSH7" i="24"/>
  <c r="PSI7" i="24"/>
  <c r="PSJ7" i="24"/>
  <c r="PSK7" i="24"/>
  <c r="PSL7" i="24"/>
  <c r="PSM7" i="24"/>
  <c r="PSN7" i="24"/>
  <c r="PSO7" i="24"/>
  <c r="PSP7" i="24"/>
  <c r="PSQ7" i="24"/>
  <c r="PSR7" i="24"/>
  <c r="PSS7" i="24"/>
  <c r="PST7" i="24"/>
  <c r="PSU7" i="24"/>
  <c r="PSV7" i="24"/>
  <c r="PSW7" i="24"/>
  <c r="PSX7" i="24"/>
  <c r="PSY7" i="24"/>
  <c r="PSZ7" i="24"/>
  <c r="PTA7" i="24"/>
  <c r="PTB7" i="24"/>
  <c r="PTC7" i="24"/>
  <c r="PTD7" i="24"/>
  <c r="PTE7" i="24"/>
  <c r="PTF7" i="24"/>
  <c r="PTG7" i="24"/>
  <c r="PTH7" i="24"/>
  <c r="PTI7" i="24"/>
  <c r="PTJ7" i="24"/>
  <c r="PTK7" i="24"/>
  <c r="PTL7" i="24"/>
  <c r="PTM7" i="24"/>
  <c r="PTN7" i="24"/>
  <c r="PTO7" i="24"/>
  <c r="PTP7" i="24"/>
  <c r="PTQ7" i="24"/>
  <c r="PTR7" i="24"/>
  <c r="PTS7" i="24"/>
  <c r="PTT7" i="24"/>
  <c r="PTU7" i="24"/>
  <c r="PTV7" i="24"/>
  <c r="PTW7" i="24"/>
  <c r="PTX7" i="24"/>
  <c r="PTY7" i="24"/>
  <c r="PTZ7" i="24"/>
  <c r="PUA7" i="24"/>
  <c r="PUB7" i="24"/>
  <c r="PUC7" i="24"/>
  <c r="PUD7" i="24"/>
  <c r="PUE7" i="24"/>
  <c r="PUF7" i="24"/>
  <c r="PUG7" i="24"/>
  <c r="PUH7" i="24"/>
  <c r="PUI7" i="24"/>
  <c r="PUJ7" i="24"/>
  <c r="PUK7" i="24"/>
  <c r="PUL7" i="24"/>
  <c r="PUM7" i="24"/>
  <c r="PUN7" i="24"/>
  <c r="PUO7" i="24"/>
  <c r="PUP7" i="24"/>
  <c r="PUQ7" i="24"/>
  <c r="PUR7" i="24"/>
  <c r="PUS7" i="24"/>
  <c r="PUT7" i="24"/>
  <c r="PUU7" i="24"/>
  <c r="PUV7" i="24"/>
  <c r="PUW7" i="24"/>
  <c r="PUX7" i="24"/>
  <c r="PUY7" i="24"/>
  <c r="PUZ7" i="24"/>
  <c r="PVA7" i="24"/>
  <c r="PVB7" i="24"/>
  <c r="PVC7" i="24"/>
  <c r="PVD7" i="24"/>
  <c r="PVE7" i="24"/>
  <c r="PVF7" i="24"/>
  <c r="PVG7" i="24"/>
  <c r="PVH7" i="24"/>
  <c r="PVI7" i="24"/>
  <c r="PVJ7" i="24"/>
  <c r="PVK7" i="24"/>
  <c r="PVL7" i="24"/>
  <c r="PVM7" i="24"/>
  <c r="PVN7" i="24"/>
  <c r="PVO7" i="24"/>
  <c r="PVP7" i="24"/>
  <c r="PVQ7" i="24"/>
  <c r="PVR7" i="24"/>
  <c r="PVS7" i="24"/>
  <c r="PVT7" i="24"/>
  <c r="PVU7" i="24"/>
  <c r="PVV7" i="24"/>
  <c r="PVW7" i="24"/>
  <c r="PVX7" i="24"/>
  <c r="PVY7" i="24"/>
  <c r="PVZ7" i="24"/>
  <c r="PWA7" i="24"/>
  <c r="PWB7" i="24"/>
  <c r="PWC7" i="24"/>
  <c r="PWD7" i="24"/>
  <c r="PWE7" i="24"/>
  <c r="PWF7" i="24"/>
  <c r="PWG7" i="24"/>
  <c r="PWH7" i="24"/>
  <c r="PWI7" i="24"/>
  <c r="PWJ7" i="24"/>
  <c r="PWK7" i="24"/>
  <c r="PWL7" i="24"/>
  <c r="PWM7" i="24"/>
  <c r="PWN7" i="24"/>
  <c r="PWO7" i="24"/>
  <c r="PWP7" i="24"/>
  <c r="PWQ7" i="24"/>
  <c r="PWR7" i="24"/>
  <c r="PWS7" i="24"/>
  <c r="PWT7" i="24"/>
  <c r="PWU7" i="24"/>
  <c r="PWV7" i="24"/>
  <c r="PWW7" i="24"/>
  <c r="PWX7" i="24"/>
  <c r="PWY7" i="24"/>
  <c r="PWZ7" i="24"/>
  <c r="PXA7" i="24"/>
  <c r="PXB7" i="24"/>
  <c r="PXC7" i="24"/>
  <c r="PXD7" i="24"/>
  <c r="PXE7" i="24"/>
  <c r="PXF7" i="24"/>
  <c r="PXG7" i="24"/>
  <c r="PXH7" i="24"/>
  <c r="PXI7" i="24"/>
  <c r="PXJ7" i="24"/>
  <c r="PXK7" i="24"/>
  <c r="PXL7" i="24"/>
  <c r="PXM7" i="24"/>
  <c r="PXN7" i="24"/>
  <c r="PXO7" i="24"/>
  <c r="PXP7" i="24"/>
  <c r="PXQ7" i="24"/>
  <c r="PXR7" i="24"/>
  <c r="PXS7" i="24"/>
  <c r="PXT7" i="24"/>
  <c r="PXU7" i="24"/>
  <c r="PXV7" i="24"/>
  <c r="PXW7" i="24"/>
  <c r="PXX7" i="24"/>
  <c r="PXY7" i="24"/>
  <c r="PXZ7" i="24"/>
  <c r="PYA7" i="24"/>
  <c r="PYB7" i="24"/>
  <c r="PYC7" i="24"/>
  <c r="PYD7" i="24"/>
  <c r="PYE7" i="24"/>
  <c r="PYF7" i="24"/>
  <c r="PYG7" i="24"/>
  <c r="PYH7" i="24"/>
  <c r="PYI7" i="24"/>
  <c r="PYJ7" i="24"/>
  <c r="PYK7" i="24"/>
  <c r="PYL7" i="24"/>
  <c r="PYM7" i="24"/>
  <c r="PYN7" i="24"/>
  <c r="PYO7" i="24"/>
  <c r="PYP7" i="24"/>
  <c r="PYQ7" i="24"/>
  <c r="PYR7" i="24"/>
  <c r="PYS7" i="24"/>
  <c r="PYT7" i="24"/>
  <c r="PYU7" i="24"/>
  <c r="PYV7" i="24"/>
  <c r="PYW7" i="24"/>
  <c r="PYX7" i="24"/>
  <c r="PYY7" i="24"/>
  <c r="PYZ7" i="24"/>
  <c r="PZA7" i="24"/>
  <c r="PZB7" i="24"/>
  <c r="PZC7" i="24"/>
  <c r="PZD7" i="24"/>
  <c r="PZE7" i="24"/>
  <c r="PZF7" i="24"/>
  <c r="PZG7" i="24"/>
  <c r="PZH7" i="24"/>
  <c r="PZI7" i="24"/>
  <c r="PZJ7" i="24"/>
  <c r="PZK7" i="24"/>
  <c r="PZL7" i="24"/>
  <c r="PZM7" i="24"/>
  <c r="PZN7" i="24"/>
  <c r="PZO7" i="24"/>
  <c r="PZP7" i="24"/>
  <c r="PZQ7" i="24"/>
  <c r="PZR7" i="24"/>
  <c r="PZS7" i="24"/>
  <c r="PZT7" i="24"/>
  <c r="PZU7" i="24"/>
  <c r="PZV7" i="24"/>
  <c r="PZW7" i="24"/>
  <c r="PZX7" i="24"/>
  <c r="PZY7" i="24"/>
  <c r="PZZ7" i="24"/>
  <c r="QAA7" i="24"/>
  <c r="QAB7" i="24"/>
  <c r="QAC7" i="24"/>
  <c r="QAD7" i="24"/>
  <c r="QAE7" i="24"/>
  <c r="QAF7" i="24"/>
  <c r="QAG7" i="24"/>
  <c r="QAH7" i="24"/>
  <c r="QAI7" i="24"/>
  <c r="QAJ7" i="24"/>
  <c r="QAK7" i="24"/>
  <c r="QAL7" i="24"/>
  <c r="QAM7" i="24"/>
  <c r="QAN7" i="24"/>
  <c r="QAO7" i="24"/>
  <c r="QAP7" i="24"/>
  <c r="QAQ7" i="24"/>
  <c r="QAR7" i="24"/>
  <c r="QAS7" i="24"/>
  <c r="QAT7" i="24"/>
  <c r="QAU7" i="24"/>
  <c r="QAV7" i="24"/>
  <c r="QAW7" i="24"/>
  <c r="QAX7" i="24"/>
  <c r="QAY7" i="24"/>
  <c r="QAZ7" i="24"/>
  <c r="QBA7" i="24"/>
  <c r="QBB7" i="24"/>
  <c r="QBC7" i="24"/>
  <c r="QBD7" i="24"/>
  <c r="QBE7" i="24"/>
  <c r="QBF7" i="24"/>
  <c r="QBG7" i="24"/>
  <c r="QBH7" i="24"/>
  <c r="QBI7" i="24"/>
  <c r="QBJ7" i="24"/>
  <c r="QBK7" i="24"/>
  <c r="QBL7" i="24"/>
  <c r="QBM7" i="24"/>
  <c r="QBN7" i="24"/>
  <c r="QBO7" i="24"/>
  <c r="QBP7" i="24"/>
  <c r="QBQ7" i="24"/>
  <c r="QBR7" i="24"/>
  <c r="QBS7" i="24"/>
  <c r="QBT7" i="24"/>
  <c r="QBU7" i="24"/>
  <c r="QBV7" i="24"/>
  <c r="QBW7" i="24"/>
  <c r="QBX7" i="24"/>
  <c r="QBY7" i="24"/>
  <c r="QBZ7" i="24"/>
  <c r="QCA7" i="24"/>
  <c r="QCB7" i="24"/>
  <c r="QCC7" i="24"/>
  <c r="QCD7" i="24"/>
  <c r="QCE7" i="24"/>
  <c r="QCF7" i="24"/>
  <c r="QCG7" i="24"/>
  <c r="QCH7" i="24"/>
  <c r="QCI7" i="24"/>
  <c r="QCJ7" i="24"/>
  <c r="QCK7" i="24"/>
  <c r="QCL7" i="24"/>
  <c r="QCM7" i="24"/>
  <c r="QCN7" i="24"/>
  <c r="QCO7" i="24"/>
  <c r="QCP7" i="24"/>
  <c r="QCQ7" i="24"/>
  <c r="QCR7" i="24"/>
  <c r="QCS7" i="24"/>
  <c r="QCT7" i="24"/>
  <c r="QCU7" i="24"/>
  <c r="QCV7" i="24"/>
  <c r="QCW7" i="24"/>
  <c r="QCX7" i="24"/>
  <c r="QCY7" i="24"/>
  <c r="QCZ7" i="24"/>
  <c r="QDA7" i="24"/>
  <c r="QDB7" i="24"/>
  <c r="QDC7" i="24"/>
  <c r="QDD7" i="24"/>
  <c r="QDE7" i="24"/>
  <c r="QDF7" i="24"/>
  <c r="QDG7" i="24"/>
  <c r="QDH7" i="24"/>
  <c r="QDI7" i="24"/>
  <c r="QDJ7" i="24"/>
  <c r="QDK7" i="24"/>
  <c r="QDL7" i="24"/>
  <c r="QDM7" i="24"/>
  <c r="QDN7" i="24"/>
  <c r="QDO7" i="24"/>
  <c r="QDP7" i="24"/>
  <c r="QDQ7" i="24"/>
  <c r="QDR7" i="24"/>
  <c r="QDS7" i="24"/>
  <c r="QDT7" i="24"/>
  <c r="QDU7" i="24"/>
  <c r="QDV7" i="24"/>
  <c r="QDW7" i="24"/>
  <c r="QDX7" i="24"/>
  <c r="QDY7" i="24"/>
  <c r="QDZ7" i="24"/>
  <c r="QEA7" i="24"/>
  <c r="QEB7" i="24"/>
  <c r="QEC7" i="24"/>
  <c r="QED7" i="24"/>
  <c r="QEE7" i="24"/>
  <c r="QEF7" i="24"/>
  <c r="QEG7" i="24"/>
  <c r="QEH7" i="24"/>
  <c r="QEI7" i="24"/>
  <c r="QEJ7" i="24"/>
  <c r="QEK7" i="24"/>
  <c r="QEL7" i="24"/>
  <c r="QEM7" i="24"/>
  <c r="QEN7" i="24"/>
  <c r="QEO7" i="24"/>
  <c r="QEP7" i="24"/>
  <c r="QEQ7" i="24"/>
  <c r="QER7" i="24"/>
  <c r="QES7" i="24"/>
  <c r="QET7" i="24"/>
  <c r="QEU7" i="24"/>
  <c r="QEV7" i="24"/>
  <c r="QEW7" i="24"/>
  <c r="QEX7" i="24"/>
  <c r="QEY7" i="24"/>
  <c r="QEZ7" i="24"/>
  <c r="QFA7" i="24"/>
  <c r="QFB7" i="24"/>
  <c r="QFC7" i="24"/>
  <c r="QFD7" i="24"/>
  <c r="QFE7" i="24"/>
  <c r="QFF7" i="24"/>
  <c r="QFG7" i="24"/>
  <c r="QFH7" i="24"/>
  <c r="QFI7" i="24"/>
  <c r="QFJ7" i="24"/>
  <c r="QFK7" i="24"/>
  <c r="QFL7" i="24"/>
  <c r="QFM7" i="24"/>
  <c r="QFN7" i="24"/>
  <c r="QFO7" i="24"/>
  <c r="QFP7" i="24"/>
  <c r="QFQ7" i="24"/>
  <c r="QFR7" i="24"/>
  <c r="QFS7" i="24"/>
  <c r="QFT7" i="24"/>
  <c r="QFU7" i="24"/>
  <c r="QFV7" i="24"/>
  <c r="QFW7" i="24"/>
  <c r="QFX7" i="24"/>
  <c r="QFY7" i="24"/>
  <c r="QFZ7" i="24"/>
  <c r="QGA7" i="24"/>
  <c r="QGB7" i="24"/>
  <c r="QGC7" i="24"/>
  <c r="QGD7" i="24"/>
  <c r="QGE7" i="24"/>
  <c r="QGF7" i="24"/>
  <c r="QGG7" i="24"/>
  <c r="QGH7" i="24"/>
  <c r="QGI7" i="24"/>
  <c r="QGJ7" i="24"/>
  <c r="QGK7" i="24"/>
  <c r="QGL7" i="24"/>
  <c r="QGM7" i="24"/>
  <c r="QGN7" i="24"/>
  <c r="QGO7" i="24"/>
  <c r="QGP7" i="24"/>
  <c r="QGQ7" i="24"/>
  <c r="QGR7" i="24"/>
  <c r="QGS7" i="24"/>
  <c r="QGT7" i="24"/>
  <c r="QGU7" i="24"/>
  <c r="QGV7" i="24"/>
  <c r="QGW7" i="24"/>
  <c r="QGX7" i="24"/>
  <c r="QGY7" i="24"/>
  <c r="QGZ7" i="24"/>
  <c r="QHA7" i="24"/>
  <c r="QHB7" i="24"/>
  <c r="QHC7" i="24"/>
  <c r="QHD7" i="24"/>
  <c r="QHE7" i="24"/>
  <c r="QHF7" i="24"/>
  <c r="QHG7" i="24"/>
  <c r="QHH7" i="24"/>
  <c r="QHI7" i="24"/>
  <c r="QHJ7" i="24"/>
  <c r="QHK7" i="24"/>
  <c r="QHL7" i="24"/>
  <c r="QHM7" i="24"/>
  <c r="QHN7" i="24"/>
  <c r="QHO7" i="24"/>
  <c r="QHP7" i="24"/>
  <c r="QHQ7" i="24"/>
  <c r="QHR7" i="24"/>
  <c r="QHS7" i="24"/>
  <c r="QHT7" i="24"/>
  <c r="QHU7" i="24"/>
  <c r="QHV7" i="24"/>
  <c r="QHW7" i="24"/>
  <c r="QHX7" i="24"/>
  <c r="QHY7" i="24"/>
  <c r="QHZ7" i="24"/>
  <c r="QIA7" i="24"/>
  <c r="QIB7" i="24"/>
  <c r="QIC7" i="24"/>
  <c r="QID7" i="24"/>
  <c r="QIE7" i="24"/>
  <c r="QIF7" i="24"/>
  <c r="QIG7" i="24"/>
  <c r="QIH7" i="24"/>
  <c r="QII7" i="24"/>
  <c r="QIJ7" i="24"/>
  <c r="QIK7" i="24"/>
  <c r="QIL7" i="24"/>
  <c r="QIM7" i="24"/>
  <c r="QIN7" i="24"/>
  <c r="QIO7" i="24"/>
  <c r="QIP7" i="24"/>
  <c r="QIQ7" i="24"/>
  <c r="QIR7" i="24"/>
  <c r="QIS7" i="24"/>
  <c r="QIT7" i="24"/>
  <c r="QIU7" i="24"/>
  <c r="QIV7" i="24"/>
  <c r="QIW7" i="24"/>
  <c r="QIX7" i="24"/>
  <c r="QIY7" i="24"/>
  <c r="QIZ7" i="24"/>
  <c r="QJA7" i="24"/>
  <c r="QJB7" i="24"/>
  <c r="QJC7" i="24"/>
  <c r="QJD7" i="24"/>
  <c r="QJE7" i="24"/>
  <c r="QJF7" i="24"/>
  <c r="QJG7" i="24"/>
  <c r="QJH7" i="24"/>
  <c r="QJI7" i="24"/>
  <c r="QJJ7" i="24"/>
  <c r="QJK7" i="24"/>
  <c r="QJL7" i="24"/>
  <c r="QJM7" i="24"/>
  <c r="QJN7" i="24"/>
  <c r="QJO7" i="24"/>
  <c r="QJP7" i="24"/>
  <c r="QJQ7" i="24"/>
  <c r="QJR7" i="24"/>
  <c r="QJS7" i="24"/>
  <c r="QJT7" i="24"/>
  <c r="QJU7" i="24"/>
  <c r="QJV7" i="24"/>
  <c r="QJW7" i="24"/>
  <c r="QJX7" i="24"/>
  <c r="QJY7" i="24"/>
  <c r="QJZ7" i="24"/>
  <c r="QKA7" i="24"/>
  <c r="QKB7" i="24"/>
  <c r="QKC7" i="24"/>
  <c r="QKD7" i="24"/>
  <c r="QKE7" i="24"/>
  <c r="QKF7" i="24"/>
  <c r="QKG7" i="24"/>
  <c r="QKH7" i="24"/>
  <c r="QKI7" i="24"/>
  <c r="QKJ7" i="24"/>
  <c r="QKK7" i="24"/>
  <c r="QKL7" i="24"/>
  <c r="QKM7" i="24"/>
  <c r="QKN7" i="24"/>
  <c r="QKO7" i="24"/>
  <c r="QKP7" i="24"/>
  <c r="QKQ7" i="24"/>
  <c r="QKR7" i="24"/>
  <c r="QKS7" i="24"/>
  <c r="QKT7" i="24"/>
  <c r="QKU7" i="24"/>
  <c r="QKV7" i="24"/>
  <c r="QKW7" i="24"/>
  <c r="QKX7" i="24"/>
  <c r="QKY7" i="24"/>
  <c r="QKZ7" i="24"/>
  <c r="QLA7" i="24"/>
  <c r="QLB7" i="24"/>
  <c r="QLC7" i="24"/>
  <c r="QLD7" i="24"/>
  <c r="QLE7" i="24"/>
  <c r="QLF7" i="24"/>
  <c r="QLG7" i="24"/>
  <c r="QLH7" i="24"/>
  <c r="QLI7" i="24"/>
  <c r="QLJ7" i="24"/>
  <c r="QLK7" i="24"/>
  <c r="QLL7" i="24"/>
  <c r="QLM7" i="24"/>
  <c r="QLN7" i="24"/>
  <c r="QLO7" i="24"/>
  <c r="QLP7" i="24"/>
  <c r="QLQ7" i="24"/>
  <c r="QLR7" i="24"/>
  <c r="QLS7" i="24"/>
  <c r="QLT7" i="24"/>
  <c r="QLU7" i="24"/>
  <c r="QLV7" i="24"/>
  <c r="QLW7" i="24"/>
  <c r="QLX7" i="24"/>
  <c r="QLY7" i="24"/>
  <c r="QLZ7" i="24"/>
  <c r="QMA7" i="24"/>
  <c r="QMB7" i="24"/>
  <c r="QMC7" i="24"/>
  <c r="QMD7" i="24"/>
  <c r="QME7" i="24"/>
  <c r="QMF7" i="24"/>
  <c r="QMG7" i="24"/>
  <c r="QMH7" i="24"/>
  <c r="QMI7" i="24"/>
  <c r="QMJ7" i="24"/>
  <c r="QMK7" i="24"/>
  <c r="QML7" i="24"/>
  <c r="QMM7" i="24"/>
  <c r="QMN7" i="24"/>
  <c r="QMO7" i="24"/>
  <c r="QMP7" i="24"/>
  <c r="QMQ7" i="24"/>
  <c r="QMR7" i="24"/>
  <c r="QMS7" i="24"/>
  <c r="QMT7" i="24"/>
  <c r="QMU7" i="24"/>
  <c r="QMV7" i="24"/>
  <c r="QMW7" i="24"/>
  <c r="QMX7" i="24"/>
  <c r="QMY7" i="24"/>
  <c r="QMZ7" i="24"/>
  <c r="QNA7" i="24"/>
  <c r="QNB7" i="24"/>
  <c r="QNC7" i="24"/>
  <c r="QND7" i="24"/>
  <c r="QNE7" i="24"/>
  <c r="QNF7" i="24"/>
  <c r="QNG7" i="24"/>
  <c r="QNH7" i="24"/>
  <c r="QNI7" i="24"/>
  <c r="QNJ7" i="24"/>
  <c r="QNK7" i="24"/>
  <c r="QNL7" i="24"/>
  <c r="QNM7" i="24"/>
  <c r="QNN7" i="24"/>
  <c r="QNO7" i="24"/>
  <c r="QNP7" i="24"/>
  <c r="QNQ7" i="24"/>
  <c r="QNR7" i="24"/>
  <c r="QNS7" i="24"/>
  <c r="QNT7" i="24"/>
  <c r="QNU7" i="24"/>
  <c r="QNV7" i="24"/>
  <c r="QNW7" i="24"/>
  <c r="QNX7" i="24"/>
  <c r="QNY7" i="24"/>
  <c r="QNZ7" i="24"/>
  <c r="QOA7" i="24"/>
  <c r="QOB7" i="24"/>
  <c r="QOC7" i="24"/>
  <c r="QOD7" i="24"/>
  <c r="QOE7" i="24"/>
  <c r="QOF7" i="24"/>
  <c r="QOG7" i="24"/>
  <c r="QOH7" i="24"/>
  <c r="QOI7" i="24"/>
  <c r="QOJ7" i="24"/>
  <c r="QOK7" i="24"/>
  <c r="QOL7" i="24"/>
  <c r="QOM7" i="24"/>
  <c r="QON7" i="24"/>
  <c r="QOO7" i="24"/>
  <c r="QOP7" i="24"/>
  <c r="QOQ7" i="24"/>
  <c r="QOR7" i="24"/>
  <c r="QOS7" i="24"/>
  <c r="QOT7" i="24"/>
  <c r="QOU7" i="24"/>
  <c r="QOV7" i="24"/>
  <c r="QOW7" i="24"/>
  <c r="QOX7" i="24"/>
  <c r="QOY7" i="24"/>
  <c r="QOZ7" i="24"/>
  <c r="QPA7" i="24"/>
  <c r="QPB7" i="24"/>
  <c r="QPC7" i="24"/>
  <c r="QPD7" i="24"/>
  <c r="QPE7" i="24"/>
  <c r="QPF7" i="24"/>
  <c r="QPG7" i="24"/>
  <c r="QPH7" i="24"/>
  <c r="QPI7" i="24"/>
  <c r="QPJ7" i="24"/>
  <c r="QPK7" i="24"/>
  <c r="QPL7" i="24"/>
  <c r="QPM7" i="24"/>
  <c r="QPN7" i="24"/>
  <c r="QPO7" i="24"/>
  <c r="QPP7" i="24"/>
  <c r="QPQ7" i="24"/>
  <c r="QPR7" i="24"/>
  <c r="QPS7" i="24"/>
  <c r="QPT7" i="24"/>
  <c r="QPU7" i="24"/>
  <c r="QPV7" i="24"/>
  <c r="QPW7" i="24"/>
  <c r="QPX7" i="24"/>
  <c r="QPY7" i="24"/>
  <c r="QPZ7" i="24"/>
  <c r="QQA7" i="24"/>
  <c r="QQB7" i="24"/>
  <c r="QQC7" i="24"/>
  <c r="QQD7" i="24"/>
  <c r="QQE7" i="24"/>
  <c r="QQF7" i="24"/>
  <c r="QQG7" i="24"/>
  <c r="QQH7" i="24"/>
  <c r="QQI7" i="24"/>
  <c r="QQJ7" i="24"/>
  <c r="QQK7" i="24"/>
  <c r="QQL7" i="24"/>
  <c r="QQM7" i="24"/>
  <c r="QQN7" i="24"/>
  <c r="QQO7" i="24"/>
  <c r="QQP7" i="24"/>
  <c r="QQQ7" i="24"/>
  <c r="QQR7" i="24"/>
  <c r="QQS7" i="24"/>
  <c r="QQT7" i="24"/>
  <c r="QQU7" i="24"/>
  <c r="QQV7" i="24"/>
  <c r="QQW7" i="24"/>
  <c r="QQX7" i="24"/>
  <c r="QQY7" i="24"/>
  <c r="QQZ7" i="24"/>
  <c r="QRA7" i="24"/>
  <c r="QRB7" i="24"/>
  <c r="QRC7" i="24"/>
  <c r="QRD7" i="24"/>
  <c r="QRE7" i="24"/>
  <c r="QRF7" i="24"/>
  <c r="QRG7" i="24"/>
  <c r="QRH7" i="24"/>
  <c r="QRI7" i="24"/>
  <c r="QRJ7" i="24"/>
  <c r="QRK7" i="24"/>
  <c r="QRL7" i="24"/>
  <c r="QRM7" i="24"/>
  <c r="QRN7" i="24"/>
  <c r="QRO7" i="24"/>
  <c r="QRP7" i="24"/>
  <c r="QRQ7" i="24"/>
  <c r="QRR7" i="24"/>
  <c r="QRS7" i="24"/>
  <c r="QRT7" i="24"/>
  <c r="QRU7" i="24"/>
  <c r="QRV7" i="24"/>
  <c r="QRW7" i="24"/>
  <c r="QRX7" i="24"/>
  <c r="QRY7" i="24"/>
  <c r="QRZ7" i="24"/>
  <c r="QSA7" i="24"/>
  <c r="QSB7" i="24"/>
  <c r="QSC7" i="24"/>
  <c r="QSD7" i="24"/>
  <c r="QSE7" i="24"/>
  <c r="QSF7" i="24"/>
  <c r="QSG7" i="24"/>
  <c r="QSH7" i="24"/>
  <c r="QSI7" i="24"/>
  <c r="QSJ7" i="24"/>
  <c r="QSK7" i="24"/>
  <c r="QSL7" i="24"/>
  <c r="QSM7" i="24"/>
  <c r="QSN7" i="24"/>
  <c r="QSO7" i="24"/>
  <c r="QSP7" i="24"/>
  <c r="QSQ7" i="24"/>
  <c r="QSR7" i="24"/>
  <c r="QSS7" i="24"/>
  <c r="QST7" i="24"/>
  <c r="QSU7" i="24"/>
  <c r="QSV7" i="24"/>
  <c r="QSW7" i="24"/>
  <c r="QSX7" i="24"/>
  <c r="QSY7" i="24"/>
  <c r="QSZ7" i="24"/>
  <c r="QTA7" i="24"/>
  <c r="QTB7" i="24"/>
  <c r="QTC7" i="24"/>
  <c r="QTD7" i="24"/>
  <c r="QTE7" i="24"/>
  <c r="QTF7" i="24"/>
  <c r="QTG7" i="24"/>
  <c r="QTH7" i="24"/>
  <c r="QTI7" i="24"/>
  <c r="QTJ7" i="24"/>
  <c r="QTK7" i="24"/>
  <c r="QTL7" i="24"/>
  <c r="QTM7" i="24"/>
  <c r="QTN7" i="24"/>
  <c r="QTO7" i="24"/>
  <c r="QTP7" i="24"/>
  <c r="QTQ7" i="24"/>
  <c r="QTR7" i="24"/>
  <c r="QTS7" i="24"/>
  <c r="QTT7" i="24"/>
  <c r="QTU7" i="24"/>
  <c r="QTV7" i="24"/>
  <c r="QTW7" i="24"/>
  <c r="QTX7" i="24"/>
  <c r="QTY7" i="24"/>
  <c r="QTZ7" i="24"/>
  <c r="QUA7" i="24"/>
  <c r="QUB7" i="24"/>
  <c r="QUC7" i="24"/>
  <c r="QUD7" i="24"/>
  <c r="QUE7" i="24"/>
  <c r="QUF7" i="24"/>
  <c r="QUG7" i="24"/>
  <c r="QUH7" i="24"/>
  <c r="QUI7" i="24"/>
  <c r="QUJ7" i="24"/>
  <c r="QUK7" i="24"/>
  <c r="QUL7" i="24"/>
  <c r="QUM7" i="24"/>
  <c r="QUN7" i="24"/>
  <c r="QUO7" i="24"/>
  <c r="QUP7" i="24"/>
  <c r="QUQ7" i="24"/>
  <c r="QUR7" i="24"/>
  <c r="QUS7" i="24"/>
  <c r="QUT7" i="24"/>
  <c r="QUU7" i="24"/>
  <c r="QUV7" i="24"/>
  <c r="QUW7" i="24"/>
  <c r="QUX7" i="24"/>
  <c r="QUY7" i="24"/>
  <c r="QUZ7" i="24"/>
  <c r="QVA7" i="24"/>
  <c r="QVB7" i="24"/>
  <c r="QVC7" i="24"/>
  <c r="QVD7" i="24"/>
  <c r="QVE7" i="24"/>
  <c r="QVF7" i="24"/>
  <c r="QVG7" i="24"/>
  <c r="QVH7" i="24"/>
  <c r="QVI7" i="24"/>
  <c r="QVJ7" i="24"/>
  <c r="QVK7" i="24"/>
  <c r="QVL7" i="24"/>
  <c r="QVM7" i="24"/>
  <c r="QVN7" i="24"/>
  <c r="QVO7" i="24"/>
  <c r="QVP7" i="24"/>
  <c r="QVQ7" i="24"/>
  <c r="QVR7" i="24"/>
  <c r="QVS7" i="24"/>
  <c r="QVT7" i="24"/>
  <c r="QVU7" i="24"/>
  <c r="QVV7" i="24"/>
  <c r="QVW7" i="24"/>
  <c r="QVX7" i="24"/>
  <c r="QVY7" i="24"/>
  <c r="QVZ7" i="24"/>
  <c r="QWA7" i="24"/>
  <c r="QWB7" i="24"/>
  <c r="QWC7" i="24"/>
  <c r="QWD7" i="24"/>
  <c r="QWE7" i="24"/>
  <c r="QWF7" i="24"/>
  <c r="QWG7" i="24"/>
  <c r="QWH7" i="24"/>
  <c r="QWI7" i="24"/>
  <c r="QWJ7" i="24"/>
  <c r="QWK7" i="24"/>
  <c r="QWL7" i="24"/>
  <c r="QWM7" i="24"/>
  <c r="QWN7" i="24"/>
  <c r="QWO7" i="24"/>
  <c r="QWP7" i="24"/>
  <c r="QWQ7" i="24"/>
  <c r="QWR7" i="24"/>
  <c r="QWS7" i="24"/>
  <c r="QWT7" i="24"/>
  <c r="QWU7" i="24"/>
  <c r="QWV7" i="24"/>
  <c r="QWW7" i="24"/>
  <c r="QWX7" i="24"/>
  <c r="QWY7" i="24"/>
  <c r="QWZ7" i="24"/>
  <c r="QXA7" i="24"/>
  <c r="QXB7" i="24"/>
  <c r="QXC7" i="24"/>
  <c r="QXD7" i="24"/>
  <c r="QXE7" i="24"/>
  <c r="QXF7" i="24"/>
  <c r="QXG7" i="24"/>
  <c r="QXH7" i="24"/>
  <c r="QXI7" i="24"/>
  <c r="QXJ7" i="24"/>
  <c r="QXK7" i="24"/>
  <c r="QXL7" i="24"/>
  <c r="QXM7" i="24"/>
  <c r="QXN7" i="24"/>
  <c r="QXO7" i="24"/>
  <c r="QXP7" i="24"/>
  <c r="QXQ7" i="24"/>
  <c r="QXR7" i="24"/>
  <c r="QXS7" i="24"/>
  <c r="QXT7" i="24"/>
  <c r="QXU7" i="24"/>
  <c r="QXV7" i="24"/>
  <c r="QXW7" i="24"/>
  <c r="QXX7" i="24"/>
  <c r="QXY7" i="24"/>
  <c r="QXZ7" i="24"/>
  <c r="QYA7" i="24"/>
  <c r="QYB7" i="24"/>
  <c r="QYC7" i="24"/>
  <c r="QYD7" i="24"/>
  <c r="QYE7" i="24"/>
  <c r="QYF7" i="24"/>
  <c r="QYG7" i="24"/>
  <c r="QYH7" i="24"/>
  <c r="QYI7" i="24"/>
  <c r="QYJ7" i="24"/>
  <c r="QYK7" i="24"/>
  <c r="QYL7" i="24"/>
  <c r="QYM7" i="24"/>
  <c r="QYN7" i="24"/>
  <c r="QYO7" i="24"/>
  <c r="QYP7" i="24"/>
  <c r="QYQ7" i="24"/>
  <c r="QYR7" i="24"/>
  <c r="QYS7" i="24"/>
  <c r="QYT7" i="24"/>
  <c r="QYU7" i="24"/>
  <c r="QYV7" i="24"/>
  <c r="QYW7" i="24"/>
  <c r="QYX7" i="24"/>
  <c r="QYY7" i="24"/>
  <c r="QYZ7" i="24"/>
  <c r="QZA7" i="24"/>
  <c r="QZB7" i="24"/>
  <c r="QZC7" i="24"/>
  <c r="QZD7" i="24"/>
  <c r="QZE7" i="24"/>
  <c r="QZF7" i="24"/>
  <c r="QZG7" i="24"/>
  <c r="QZH7" i="24"/>
  <c r="QZI7" i="24"/>
  <c r="QZJ7" i="24"/>
  <c r="QZK7" i="24"/>
  <c r="QZL7" i="24"/>
  <c r="QZM7" i="24"/>
  <c r="QZN7" i="24"/>
  <c r="QZO7" i="24"/>
  <c r="QZP7" i="24"/>
  <c r="QZQ7" i="24"/>
  <c r="QZR7" i="24"/>
  <c r="QZS7" i="24"/>
  <c r="QZT7" i="24"/>
  <c r="QZU7" i="24"/>
  <c r="QZV7" i="24"/>
  <c r="QZW7" i="24"/>
  <c r="QZX7" i="24"/>
  <c r="QZY7" i="24"/>
  <c r="QZZ7" i="24"/>
  <c r="RAA7" i="24"/>
  <c r="RAB7" i="24"/>
  <c r="RAC7" i="24"/>
  <c r="RAD7" i="24"/>
  <c r="RAE7" i="24"/>
  <c r="RAF7" i="24"/>
  <c r="RAG7" i="24"/>
  <c r="RAH7" i="24"/>
  <c r="RAI7" i="24"/>
  <c r="RAJ7" i="24"/>
  <c r="RAK7" i="24"/>
  <c r="RAL7" i="24"/>
  <c r="RAM7" i="24"/>
  <c r="RAN7" i="24"/>
  <c r="RAO7" i="24"/>
  <c r="RAP7" i="24"/>
  <c r="RAQ7" i="24"/>
  <c r="RAR7" i="24"/>
  <c r="RAS7" i="24"/>
  <c r="RAT7" i="24"/>
  <c r="RAU7" i="24"/>
  <c r="RAV7" i="24"/>
  <c r="RAW7" i="24"/>
  <c r="RAX7" i="24"/>
  <c r="RAY7" i="24"/>
  <c r="RAZ7" i="24"/>
  <c r="RBA7" i="24"/>
  <c r="RBB7" i="24"/>
  <c r="RBC7" i="24"/>
  <c r="RBD7" i="24"/>
  <c r="RBE7" i="24"/>
  <c r="RBF7" i="24"/>
  <c r="RBG7" i="24"/>
  <c r="RBH7" i="24"/>
  <c r="RBI7" i="24"/>
  <c r="RBJ7" i="24"/>
  <c r="RBK7" i="24"/>
  <c r="RBL7" i="24"/>
  <c r="RBM7" i="24"/>
  <c r="RBN7" i="24"/>
  <c r="RBO7" i="24"/>
  <c r="RBP7" i="24"/>
  <c r="RBQ7" i="24"/>
  <c r="RBR7" i="24"/>
  <c r="RBS7" i="24"/>
  <c r="RBT7" i="24"/>
  <c r="RBU7" i="24"/>
  <c r="RBV7" i="24"/>
  <c r="RBW7" i="24"/>
  <c r="RBX7" i="24"/>
  <c r="RBY7" i="24"/>
  <c r="RBZ7" i="24"/>
  <c r="RCA7" i="24"/>
  <c r="RCB7" i="24"/>
  <c r="RCC7" i="24"/>
  <c r="RCD7" i="24"/>
  <c r="RCE7" i="24"/>
  <c r="RCF7" i="24"/>
  <c r="RCG7" i="24"/>
  <c r="RCH7" i="24"/>
  <c r="RCI7" i="24"/>
  <c r="RCJ7" i="24"/>
  <c r="RCK7" i="24"/>
  <c r="RCL7" i="24"/>
  <c r="RCM7" i="24"/>
  <c r="RCN7" i="24"/>
  <c r="RCO7" i="24"/>
  <c r="RCP7" i="24"/>
  <c r="RCQ7" i="24"/>
  <c r="RCR7" i="24"/>
  <c r="RCS7" i="24"/>
  <c r="RCT7" i="24"/>
  <c r="RCU7" i="24"/>
  <c r="RCV7" i="24"/>
  <c r="RCW7" i="24"/>
  <c r="RCX7" i="24"/>
  <c r="RCY7" i="24"/>
  <c r="RCZ7" i="24"/>
  <c r="RDA7" i="24"/>
  <c r="RDB7" i="24"/>
  <c r="RDC7" i="24"/>
  <c r="RDD7" i="24"/>
  <c r="RDE7" i="24"/>
  <c r="RDF7" i="24"/>
  <c r="RDG7" i="24"/>
  <c r="RDH7" i="24"/>
  <c r="RDI7" i="24"/>
  <c r="RDJ7" i="24"/>
  <c r="RDK7" i="24"/>
  <c r="RDL7" i="24"/>
  <c r="RDM7" i="24"/>
  <c r="RDN7" i="24"/>
  <c r="RDO7" i="24"/>
  <c r="RDP7" i="24"/>
  <c r="RDQ7" i="24"/>
  <c r="RDR7" i="24"/>
  <c r="RDS7" i="24"/>
  <c r="RDT7" i="24"/>
  <c r="RDU7" i="24"/>
  <c r="RDV7" i="24"/>
  <c r="RDW7" i="24"/>
  <c r="RDX7" i="24"/>
  <c r="RDY7" i="24"/>
  <c r="RDZ7" i="24"/>
  <c r="REA7" i="24"/>
  <c r="REB7" i="24"/>
  <c r="REC7" i="24"/>
  <c r="RED7" i="24"/>
  <c r="REE7" i="24"/>
  <c r="REF7" i="24"/>
  <c r="REG7" i="24"/>
  <c r="REH7" i="24"/>
  <c r="REI7" i="24"/>
  <c r="REJ7" i="24"/>
  <c r="REK7" i="24"/>
  <c r="REL7" i="24"/>
  <c r="REM7" i="24"/>
  <c r="REN7" i="24"/>
  <c r="REO7" i="24"/>
  <c r="REP7" i="24"/>
  <c r="REQ7" i="24"/>
  <c r="RER7" i="24"/>
  <c r="RES7" i="24"/>
  <c r="RET7" i="24"/>
  <c r="REU7" i="24"/>
  <c r="REV7" i="24"/>
  <c r="REW7" i="24"/>
  <c r="REX7" i="24"/>
  <c r="REY7" i="24"/>
  <c r="REZ7" i="24"/>
  <c r="RFA7" i="24"/>
  <c r="RFB7" i="24"/>
  <c r="RFC7" i="24"/>
  <c r="RFD7" i="24"/>
  <c r="RFE7" i="24"/>
  <c r="RFF7" i="24"/>
  <c r="RFG7" i="24"/>
  <c r="RFH7" i="24"/>
  <c r="RFI7" i="24"/>
  <c r="RFJ7" i="24"/>
  <c r="RFK7" i="24"/>
  <c r="RFL7" i="24"/>
  <c r="RFM7" i="24"/>
  <c r="RFN7" i="24"/>
  <c r="RFO7" i="24"/>
  <c r="RFP7" i="24"/>
  <c r="RFQ7" i="24"/>
  <c r="RFR7" i="24"/>
  <c r="RFS7" i="24"/>
  <c r="RFT7" i="24"/>
  <c r="RFU7" i="24"/>
  <c r="RFV7" i="24"/>
  <c r="RFW7" i="24"/>
  <c r="RFX7" i="24"/>
  <c r="RFY7" i="24"/>
  <c r="RFZ7" i="24"/>
  <c r="RGA7" i="24"/>
  <c r="RGB7" i="24"/>
  <c r="RGC7" i="24"/>
  <c r="RGD7" i="24"/>
  <c r="RGE7" i="24"/>
  <c r="RGF7" i="24"/>
  <c r="RGG7" i="24"/>
  <c r="RGH7" i="24"/>
  <c r="RGI7" i="24"/>
  <c r="RGJ7" i="24"/>
  <c r="RGK7" i="24"/>
  <c r="RGL7" i="24"/>
  <c r="RGM7" i="24"/>
  <c r="RGN7" i="24"/>
  <c r="RGO7" i="24"/>
  <c r="RGP7" i="24"/>
  <c r="RGQ7" i="24"/>
  <c r="RGR7" i="24"/>
  <c r="RGS7" i="24"/>
  <c r="RGT7" i="24"/>
  <c r="RGU7" i="24"/>
  <c r="RGV7" i="24"/>
  <c r="RGW7" i="24"/>
  <c r="RGX7" i="24"/>
  <c r="RGY7" i="24"/>
  <c r="RGZ7" i="24"/>
  <c r="RHA7" i="24"/>
  <c r="RHB7" i="24"/>
  <c r="RHC7" i="24"/>
  <c r="RHD7" i="24"/>
  <c r="RHE7" i="24"/>
  <c r="RHF7" i="24"/>
  <c r="RHG7" i="24"/>
  <c r="RHH7" i="24"/>
  <c r="RHI7" i="24"/>
  <c r="RHJ7" i="24"/>
  <c r="RHK7" i="24"/>
  <c r="RHL7" i="24"/>
  <c r="RHM7" i="24"/>
  <c r="RHN7" i="24"/>
  <c r="RHO7" i="24"/>
  <c r="RHP7" i="24"/>
  <c r="RHQ7" i="24"/>
  <c r="RHR7" i="24"/>
  <c r="RHS7" i="24"/>
  <c r="RHT7" i="24"/>
  <c r="RHU7" i="24"/>
  <c r="RHV7" i="24"/>
  <c r="RHW7" i="24"/>
  <c r="RHX7" i="24"/>
  <c r="RHY7" i="24"/>
  <c r="RHZ7" i="24"/>
  <c r="RIA7" i="24"/>
  <c r="RIB7" i="24"/>
  <c r="RIC7" i="24"/>
  <c r="RID7" i="24"/>
  <c r="RIE7" i="24"/>
  <c r="RIF7" i="24"/>
  <c r="RIG7" i="24"/>
  <c r="RIH7" i="24"/>
  <c r="RII7" i="24"/>
  <c r="RIJ7" i="24"/>
  <c r="RIK7" i="24"/>
  <c r="RIL7" i="24"/>
  <c r="RIM7" i="24"/>
  <c r="RIN7" i="24"/>
  <c r="RIO7" i="24"/>
  <c r="RIP7" i="24"/>
  <c r="RIQ7" i="24"/>
  <c r="RIR7" i="24"/>
  <c r="RIS7" i="24"/>
  <c r="RIT7" i="24"/>
  <c r="RIU7" i="24"/>
  <c r="RIV7" i="24"/>
  <c r="RIW7" i="24"/>
  <c r="RIX7" i="24"/>
  <c r="RIY7" i="24"/>
  <c r="RIZ7" i="24"/>
  <c r="RJA7" i="24"/>
  <c r="RJB7" i="24"/>
  <c r="RJC7" i="24"/>
  <c r="RJD7" i="24"/>
  <c r="RJE7" i="24"/>
  <c r="RJF7" i="24"/>
  <c r="RJG7" i="24"/>
  <c r="RJH7" i="24"/>
  <c r="RJI7" i="24"/>
  <c r="RJJ7" i="24"/>
  <c r="RJK7" i="24"/>
  <c r="RJL7" i="24"/>
  <c r="RJM7" i="24"/>
  <c r="RJN7" i="24"/>
  <c r="RJO7" i="24"/>
  <c r="RJP7" i="24"/>
  <c r="RJQ7" i="24"/>
  <c r="RJR7" i="24"/>
  <c r="RJS7" i="24"/>
  <c r="RJT7" i="24"/>
  <c r="RJU7" i="24"/>
  <c r="RJV7" i="24"/>
  <c r="RJW7" i="24"/>
  <c r="RJX7" i="24"/>
  <c r="RJY7" i="24"/>
  <c r="RJZ7" i="24"/>
  <c r="RKA7" i="24"/>
  <c r="RKB7" i="24"/>
  <c r="RKC7" i="24"/>
  <c r="RKD7" i="24"/>
  <c r="RKE7" i="24"/>
  <c r="RKF7" i="24"/>
  <c r="RKG7" i="24"/>
  <c r="RKH7" i="24"/>
  <c r="RKI7" i="24"/>
  <c r="RKJ7" i="24"/>
  <c r="RKK7" i="24"/>
  <c r="RKL7" i="24"/>
  <c r="RKM7" i="24"/>
  <c r="RKN7" i="24"/>
  <c r="RKO7" i="24"/>
  <c r="RKP7" i="24"/>
  <c r="RKQ7" i="24"/>
  <c r="RKR7" i="24"/>
  <c r="RKS7" i="24"/>
  <c r="RKT7" i="24"/>
  <c r="RKU7" i="24"/>
  <c r="RKV7" i="24"/>
  <c r="RKW7" i="24"/>
  <c r="RKX7" i="24"/>
  <c r="RKY7" i="24"/>
  <c r="RKZ7" i="24"/>
  <c r="RLA7" i="24"/>
  <c r="RLB7" i="24"/>
  <c r="RLC7" i="24"/>
  <c r="RLD7" i="24"/>
  <c r="RLE7" i="24"/>
  <c r="RLF7" i="24"/>
  <c r="RLG7" i="24"/>
  <c r="RLH7" i="24"/>
  <c r="RLI7" i="24"/>
  <c r="RLJ7" i="24"/>
  <c r="RLK7" i="24"/>
  <c r="RLL7" i="24"/>
  <c r="RLM7" i="24"/>
  <c r="RLN7" i="24"/>
  <c r="RLO7" i="24"/>
  <c r="RLP7" i="24"/>
  <c r="RLQ7" i="24"/>
  <c r="RLR7" i="24"/>
  <c r="RLS7" i="24"/>
  <c r="RLT7" i="24"/>
  <c r="RLU7" i="24"/>
  <c r="RLV7" i="24"/>
  <c r="RLW7" i="24"/>
  <c r="RLX7" i="24"/>
  <c r="RLY7" i="24"/>
  <c r="RLZ7" i="24"/>
  <c r="RMA7" i="24"/>
  <c r="RMB7" i="24"/>
  <c r="RMC7" i="24"/>
  <c r="RMD7" i="24"/>
  <c r="RME7" i="24"/>
  <c r="RMF7" i="24"/>
  <c r="RMG7" i="24"/>
  <c r="RMH7" i="24"/>
  <c r="RMI7" i="24"/>
  <c r="RMJ7" i="24"/>
  <c r="RMK7" i="24"/>
  <c r="RML7" i="24"/>
  <c r="RMM7" i="24"/>
  <c r="RMN7" i="24"/>
  <c r="RMO7" i="24"/>
  <c r="RMP7" i="24"/>
  <c r="RMQ7" i="24"/>
  <c r="RMR7" i="24"/>
  <c r="RMS7" i="24"/>
  <c r="RMT7" i="24"/>
  <c r="RMU7" i="24"/>
  <c r="RMV7" i="24"/>
  <c r="RMW7" i="24"/>
  <c r="RMX7" i="24"/>
  <c r="RMY7" i="24"/>
  <c r="RMZ7" i="24"/>
  <c r="RNA7" i="24"/>
  <c r="RNB7" i="24"/>
  <c r="RNC7" i="24"/>
  <c r="RND7" i="24"/>
  <c r="RNE7" i="24"/>
  <c r="RNF7" i="24"/>
  <c r="RNG7" i="24"/>
  <c r="RNH7" i="24"/>
  <c r="RNI7" i="24"/>
  <c r="RNJ7" i="24"/>
  <c r="RNK7" i="24"/>
  <c r="RNL7" i="24"/>
  <c r="RNM7" i="24"/>
  <c r="RNN7" i="24"/>
  <c r="RNO7" i="24"/>
  <c r="RNP7" i="24"/>
  <c r="RNQ7" i="24"/>
  <c r="RNR7" i="24"/>
  <c r="RNS7" i="24"/>
  <c r="RNT7" i="24"/>
  <c r="RNU7" i="24"/>
  <c r="RNV7" i="24"/>
  <c r="RNW7" i="24"/>
  <c r="RNX7" i="24"/>
  <c r="RNY7" i="24"/>
  <c r="RNZ7" i="24"/>
  <c r="ROA7" i="24"/>
  <c r="ROB7" i="24"/>
  <c r="ROC7" i="24"/>
  <c r="ROD7" i="24"/>
  <c r="ROE7" i="24"/>
  <c r="ROF7" i="24"/>
  <c r="ROG7" i="24"/>
  <c r="ROH7" i="24"/>
  <c r="ROI7" i="24"/>
  <c r="ROJ7" i="24"/>
  <c r="ROK7" i="24"/>
  <c r="ROL7" i="24"/>
  <c r="ROM7" i="24"/>
  <c r="RON7" i="24"/>
  <c r="ROO7" i="24"/>
  <c r="ROP7" i="24"/>
  <c r="ROQ7" i="24"/>
  <c r="ROR7" i="24"/>
  <c r="ROS7" i="24"/>
  <c r="ROT7" i="24"/>
  <c r="ROU7" i="24"/>
  <c r="ROV7" i="24"/>
  <c r="ROW7" i="24"/>
  <c r="ROX7" i="24"/>
  <c r="ROY7" i="24"/>
  <c r="ROZ7" i="24"/>
  <c r="RPA7" i="24"/>
  <c r="RPB7" i="24"/>
  <c r="RPC7" i="24"/>
  <c r="RPD7" i="24"/>
  <c r="RPE7" i="24"/>
  <c r="RPF7" i="24"/>
  <c r="RPG7" i="24"/>
  <c r="RPH7" i="24"/>
  <c r="RPI7" i="24"/>
  <c r="RPJ7" i="24"/>
  <c r="RPK7" i="24"/>
  <c r="RPL7" i="24"/>
  <c r="RPM7" i="24"/>
  <c r="RPN7" i="24"/>
  <c r="RPO7" i="24"/>
  <c r="RPP7" i="24"/>
  <c r="RPQ7" i="24"/>
  <c r="RPR7" i="24"/>
  <c r="RPS7" i="24"/>
  <c r="RPT7" i="24"/>
  <c r="RPU7" i="24"/>
  <c r="RPV7" i="24"/>
  <c r="RPW7" i="24"/>
  <c r="RPX7" i="24"/>
  <c r="RPY7" i="24"/>
  <c r="RPZ7" i="24"/>
  <c r="RQA7" i="24"/>
  <c r="RQB7" i="24"/>
  <c r="RQC7" i="24"/>
  <c r="RQD7" i="24"/>
  <c r="RQE7" i="24"/>
  <c r="RQF7" i="24"/>
  <c r="RQG7" i="24"/>
  <c r="RQH7" i="24"/>
  <c r="RQI7" i="24"/>
  <c r="RQJ7" i="24"/>
  <c r="RQK7" i="24"/>
  <c r="RQL7" i="24"/>
  <c r="RQM7" i="24"/>
  <c r="RQN7" i="24"/>
  <c r="RQO7" i="24"/>
  <c r="RQP7" i="24"/>
  <c r="RQQ7" i="24"/>
  <c r="RQR7" i="24"/>
  <c r="RQS7" i="24"/>
  <c r="RQT7" i="24"/>
  <c r="RQU7" i="24"/>
  <c r="RQV7" i="24"/>
  <c r="RQW7" i="24"/>
  <c r="RQX7" i="24"/>
  <c r="RQY7" i="24"/>
  <c r="RQZ7" i="24"/>
  <c r="RRA7" i="24"/>
  <c r="RRB7" i="24"/>
  <c r="RRC7" i="24"/>
  <c r="RRD7" i="24"/>
  <c r="RRE7" i="24"/>
  <c r="RRF7" i="24"/>
  <c r="RRG7" i="24"/>
  <c r="RRH7" i="24"/>
  <c r="RRI7" i="24"/>
  <c r="RRJ7" i="24"/>
  <c r="RRK7" i="24"/>
  <c r="RRL7" i="24"/>
  <c r="RRM7" i="24"/>
  <c r="RRN7" i="24"/>
  <c r="RRO7" i="24"/>
  <c r="RRP7" i="24"/>
  <c r="RRQ7" i="24"/>
  <c r="RRR7" i="24"/>
  <c r="RRS7" i="24"/>
  <c r="RRT7" i="24"/>
  <c r="RRU7" i="24"/>
  <c r="RRV7" i="24"/>
  <c r="RRW7" i="24"/>
  <c r="RRX7" i="24"/>
  <c r="RRY7" i="24"/>
  <c r="RRZ7" i="24"/>
  <c r="RSA7" i="24"/>
  <c r="RSB7" i="24"/>
  <c r="RSC7" i="24"/>
  <c r="RSD7" i="24"/>
  <c r="RSE7" i="24"/>
  <c r="RSF7" i="24"/>
  <c r="RSG7" i="24"/>
  <c r="RSH7" i="24"/>
  <c r="RSI7" i="24"/>
  <c r="RSJ7" i="24"/>
  <c r="RSK7" i="24"/>
  <c r="RSL7" i="24"/>
  <c r="RSM7" i="24"/>
  <c r="RSN7" i="24"/>
  <c r="RSO7" i="24"/>
  <c r="RSP7" i="24"/>
  <c r="RSQ7" i="24"/>
  <c r="RSR7" i="24"/>
  <c r="RSS7" i="24"/>
  <c r="RST7" i="24"/>
  <c r="RSU7" i="24"/>
  <c r="RSV7" i="24"/>
  <c r="RSW7" i="24"/>
  <c r="RSX7" i="24"/>
  <c r="RSY7" i="24"/>
  <c r="RSZ7" i="24"/>
  <c r="RTA7" i="24"/>
  <c r="RTB7" i="24"/>
  <c r="RTC7" i="24"/>
  <c r="RTD7" i="24"/>
  <c r="RTE7" i="24"/>
  <c r="RTF7" i="24"/>
  <c r="RTG7" i="24"/>
  <c r="RTH7" i="24"/>
  <c r="RTI7" i="24"/>
  <c r="RTJ7" i="24"/>
  <c r="RTK7" i="24"/>
  <c r="RTL7" i="24"/>
  <c r="RTM7" i="24"/>
  <c r="RTN7" i="24"/>
  <c r="RTO7" i="24"/>
  <c r="RTP7" i="24"/>
  <c r="RTQ7" i="24"/>
  <c r="RTR7" i="24"/>
  <c r="RTS7" i="24"/>
  <c r="RTT7" i="24"/>
  <c r="RTU7" i="24"/>
  <c r="RTV7" i="24"/>
  <c r="RTW7" i="24"/>
  <c r="RTX7" i="24"/>
  <c r="RTY7" i="24"/>
  <c r="RTZ7" i="24"/>
  <c r="RUA7" i="24"/>
  <c r="RUB7" i="24"/>
  <c r="RUC7" i="24"/>
  <c r="RUD7" i="24"/>
  <c r="RUE7" i="24"/>
  <c r="RUF7" i="24"/>
  <c r="RUG7" i="24"/>
  <c r="RUH7" i="24"/>
  <c r="RUI7" i="24"/>
  <c r="RUJ7" i="24"/>
  <c r="RUK7" i="24"/>
  <c r="RUL7" i="24"/>
  <c r="RUM7" i="24"/>
  <c r="RUN7" i="24"/>
  <c r="RUO7" i="24"/>
  <c r="RUP7" i="24"/>
  <c r="RUQ7" i="24"/>
  <c r="RUR7" i="24"/>
  <c r="RUS7" i="24"/>
  <c r="RUT7" i="24"/>
  <c r="RUU7" i="24"/>
  <c r="RUV7" i="24"/>
  <c r="RUW7" i="24"/>
  <c r="RUX7" i="24"/>
  <c r="RUY7" i="24"/>
  <c r="RUZ7" i="24"/>
  <c r="RVA7" i="24"/>
  <c r="RVB7" i="24"/>
  <c r="RVC7" i="24"/>
  <c r="RVD7" i="24"/>
  <c r="RVE7" i="24"/>
  <c r="RVF7" i="24"/>
  <c r="RVG7" i="24"/>
  <c r="RVH7" i="24"/>
  <c r="RVI7" i="24"/>
  <c r="RVJ7" i="24"/>
  <c r="RVK7" i="24"/>
  <c r="RVL7" i="24"/>
  <c r="RVM7" i="24"/>
  <c r="RVN7" i="24"/>
  <c r="RVO7" i="24"/>
  <c r="RVP7" i="24"/>
  <c r="RVQ7" i="24"/>
  <c r="RVR7" i="24"/>
  <c r="RVS7" i="24"/>
  <c r="RVT7" i="24"/>
  <c r="RVU7" i="24"/>
  <c r="RVV7" i="24"/>
  <c r="RVW7" i="24"/>
  <c r="RVX7" i="24"/>
  <c r="RVY7" i="24"/>
  <c r="RVZ7" i="24"/>
  <c r="RWA7" i="24"/>
  <c r="RWB7" i="24"/>
  <c r="RWC7" i="24"/>
  <c r="RWD7" i="24"/>
  <c r="RWE7" i="24"/>
  <c r="RWF7" i="24"/>
  <c r="RWG7" i="24"/>
  <c r="RWH7" i="24"/>
  <c r="RWI7" i="24"/>
  <c r="RWJ7" i="24"/>
  <c r="RWK7" i="24"/>
  <c r="RWL7" i="24"/>
  <c r="RWM7" i="24"/>
  <c r="RWN7" i="24"/>
  <c r="RWO7" i="24"/>
  <c r="RWP7" i="24"/>
  <c r="RWQ7" i="24"/>
  <c r="RWR7" i="24"/>
  <c r="RWS7" i="24"/>
  <c r="RWT7" i="24"/>
  <c r="RWU7" i="24"/>
  <c r="RWV7" i="24"/>
  <c r="RWW7" i="24"/>
  <c r="RWX7" i="24"/>
  <c r="RWY7" i="24"/>
  <c r="RWZ7" i="24"/>
  <c r="RXA7" i="24"/>
  <c r="RXB7" i="24"/>
  <c r="RXC7" i="24"/>
  <c r="RXD7" i="24"/>
  <c r="RXE7" i="24"/>
  <c r="RXF7" i="24"/>
  <c r="RXG7" i="24"/>
  <c r="RXH7" i="24"/>
  <c r="RXI7" i="24"/>
  <c r="RXJ7" i="24"/>
  <c r="RXK7" i="24"/>
  <c r="RXL7" i="24"/>
  <c r="RXM7" i="24"/>
  <c r="RXN7" i="24"/>
  <c r="RXO7" i="24"/>
  <c r="RXP7" i="24"/>
  <c r="RXQ7" i="24"/>
  <c r="RXR7" i="24"/>
  <c r="RXS7" i="24"/>
  <c r="RXT7" i="24"/>
  <c r="RXU7" i="24"/>
  <c r="RXV7" i="24"/>
  <c r="RXW7" i="24"/>
  <c r="RXX7" i="24"/>
  <c r="RXY7" i="24"/>
  <c r="RXZ7" i="24"/>
  <c r="RYA7" i="24"/>
  <c r="RYB7" i="24"/>
  <c r="RYC7" i="24"/>
  <c r="RYD7" i="24"/>
  <c r="RYE7" i="24"/>
  <c r="RYF7" i="24"/>
  <c r="RYG7" i="24"/>
  <c r="RYH7" i="24"/>
  <c r="RYI7" i="24"/>
  <c r="RYJ7" i="24"/>
  <c r="RYK7" i="24"/>
  <c r="RYL7" i="24"/>
  <c r="RYM7" i="24"/>
  <c r="RYN7" i="24"/>
  <c r="RYO7" i="24"/>
  <c r="RYP7" i="24"/>
  <c r="RYQ7" i="24"/>
  <c r="RYR7" i="24"/>
  <c r="RYS7" i="24"/>
  <c r="RYT7" i="24"/>
  <c r="RYU7" i="24"/>
  <c r="RYV7" i="24"/>
  <c r="RYW7" i="24"/>
  <c r="RYX7" i="24"/>
  <c r="RYY7" i="24"/>
  <c r="RYZ7" i="24"/>
  <c r="RZA7" i="24"/>
  <c r="RZB7" i="24"/>
  <c r="RZC7" i="24"/>
  <c r="RZD7" i="24"/>
  <c r="RZE7" i="24"/>
  <c r="RZF7" i="24"/>
  <c r="RZG7" i="24"/>
  <c r="RZH7" i="24"/>
  <c r="RZI7" i="24"/>
  <c r="RZJ7" i="24"/>
  <c r="RZK7" i="24"/>
  <c r="RZL7" i="24"/>
  <c r="RZM7" i="24"/>
  <c r="RZN7" i="24"/>
  <c r="RZO7" i="24"/>
  <c r="RZP7" i="24"/>
  <c r="RZQ7" i="24"/>
  <c r="RZR7" i="24"/>
  <c r="RZS7" i="24"/>
  <c r="RZT7" i="24"/>
  <c r="RZU7" i="24"/>
  <c r="RZV7" i="24"/>
  <c r="RZW7" i="24"/>
  <c r="RZX7" i="24"/>
  <c r="RZY7" i="24"/>
  <c r="RZZ7" i="24"/>
  <c r="SAA7" i="24"/>
  <c r="SAB7" i="24"/>
  <c r="SAC7" i="24"/>
  <c r="SAD7" i="24"/>
  <c r="SAE7" i="24"/>
  <c r="SAF7" i="24"/>
  <c r="SAG7" i="24"/>
  <c r="SAH7" i="24"/>
  <c r="SAI7" i="24"/>
  <c r="SAJ7" i="24"/>
  <c r="SAK7" i="24"/>
  <c r="SAL7" i="24"/>
  <c r="SAM7" i="24"/>
  <c r="SAN7" i="24"/>
  <c r="SAO7" i="24"/>
  <c r="SAP7" i="24"/>
  <c r="SAQ7" i="24"/>
  <c r="SAR7" i="24"/>
  <c r="SAS7" i="24"/>
  <c r="SAT7" i="24"/>
  <c r="SAU7" i="24"/>
  <c r="SAV7" i="24"/>
  <c r="SAW7" i="24"/>
  <c r="SAX7" i="24"/>
  <c r="SAY7" i="24"/>
  <c r="SAZ7" i="24"/>
  <c r="SBA7" i="24"/>
  <c r="SBB7" i="24"/>
  <c r="SBC7" i="24"/>
  <c r="SBD7" i="24"/>
  <c r="SBE7" i="24"/>
  <c r="SBF7" i="24"/>
  <c r="SBG7" i="24"/>
  <c r="SBH7" i="24"/>
  <c r="SBI7" i="24"/>
  <c r="SBJ7" i="24"/>
  <c r="SBK7" i="24"/>
  <c r="SBL7" i="24"/>
  <c r="SBM7" i="24"/>
  <c r="SBN7" i="24"/>
  <c r="SBO7" i="24"/>
  <c r="SBP7" i="24"/>
  <c r="SBQ7" i="24"/>
  <c r="SBR7" i="24"/>
  <c r="SBS7" i="24"/>
  <c r="SBT7" i="24"/>
  <c r="SBU7" i="24"/>
  <c r="SBV7" i="24"/>
  <c r="SBW7" i="24"/>
  <c r="SBX7" i="24"/>
  <c r="SBY7" i="24"/>
  <c r="SBZ7" i="24"/>
  <c r="SCA7" i="24"/>
  <c r="SCB7" i="24"/>
  <c r="SCC7" i="24"/>
  <c r="SCD7" i="24"/>
  <c r="SCE7" i="24"/>
  <c r="SCF7" i="24"/>
  <c r="SCG7" i="24"/>
  <c r="SCH7" i="24"/>
  <c r="SCI7" i="24"/>
  <c r="SCJ7" i="24"/>
  <c r="SCK7" i="24"/>
  <c r="SCL7" i="24"/>
  <c r="SCM7" i="24"/>
  <c r="SCN7" i="24"/>
  <c r="SCO7" i="24"/>
  <c r="SCP7" i="24"/>
  <c r="SCQ7" i="24"/>
  <c r="SCR7" i="24"/>
  <c r="SCS7" i="24"/>
  <c r="SCT7" i="24"/>
  <c r="SCU7" i="24"/>
  <c r="SCV7" i="24"/>
  <c r="SCW7" i="24"/>
  <c r="SCX7" i="24"/>
  <c r="SCY7" i="24"/>
  <c r="SCZ7" i="24"/>
  <c r="SDA7" i="24"/>
  <c r="SDB7" i="24"/>
  <c r="SDC7" i="24"/>
  <c r="SDD7" i="24"/>
  <c r="SDE7" i="24"/>
  <c r="SDF7" i="24"/>
  <c r="SDG7" i="24"/>
  <c r="SDH7" i="24"/>
  <c r="SDI7" i="24"/>
  <c r="SDJ7" i="24"/>
  <c r="SDK7" i="24"/>
  <c r="SDL7" i="24"/>
  <c r="SDM7" i="24"/>
  <c r="SDN7" i="24"/>
  <c r="SDO7" i="24"/>
  <c r="SDP7" i="24"/>
  <c r="SDQ7" i="24"/>
  <c r="SDR7" i="24"/>
  <c r="SDS7" i="24"/>
  <c r="SDT7" i="24"/>
  <c r="SDU7" i="24"/>
  <c r="SDV7" i="24"/>
  <c r="SDW7" i="24"/>
  <c r="SDX7" i="24"/>
  <c r="SDY7" i="24"/>
  <c r="SDZ7" i="24"/>
  <c r="SEA7" i="24"/>
  <c r="SEB7" i="24"/>
  <c r="SEC7" i="24"/>
  <c r="SED7" i="24"/>
  <c r="SEE7" i="24"/>
  <c r="SEF7" i="24"/>
  <c r="SEG7" i="24"/>
  <c r="SEH7" i="24"/>
  <c r="SEI7" i="24"/>
  <c r="SEJ7" i="24"/>
  <c r="SEK7" i="24"/>
  <c r="SEL7" i="24"/>
  <c r="SEM7" i="24"/>
  <c r="SEN7" i="24"/>
  <c r="SEO7" i="24"/>
  <c r="SEP7" i="24"/>
  <c r="SEQ7" i="24"/>
  <c r="SER7" i="24"/>
  <c r="SES7" i="24"/>
  <c r="SET7" i="24"/>
  <c r="SEU7" i="24"/>
  <c r="SEV7" i="24"/>
  <c r="SEW7" i="24"/>
  <c r="SEX7" i="24"/>
  <c r="SEY7" i="24"/>
  <c r="SEZ7" i="24"/>
  <c r="SFA7" i="24"/>
  <c r="SFB7" i="24"/>
  <c r="SFC7" i="24"/>
  <c r="SFD7" i="24"/>
  <c r="SFE7" i="24"/>
  <c r="SFF7" i="24"/>
  <c r="SFG7" i="24"/>
  <c r="SFH7" i="24"/>
  <c r="SFI7" i="24"/>
  <c r="SFJ7" i="24"/>
  <c r="SFK7" i="24"/>
  <c r="SFL7" i="24"/>
  <c r="SFM7" i="24"/>
  <c r="SFN7" i="24"/>
  <c r="SFO7" i="24"/>
  <c r="SFP7" i="24"/>
  <c r="SFQ7" i="24"/>
  <c r="SFR7" i="24"/>
  <c r="SFS7" i="24"/>
  <c r="SFT7" i="24"/>
  <c r="SFU7" i="24"/>
  <c r="SFV7" i="24"/>
  <c r="SFW7" i="24"/>
  <c r="SFX7" i="24"/>
  <c r="SFY7" i="24"/>
  <c r="SFZ7" i="24"/>
  <c r="SGA7" i="24"/>
  <c r="SGB7" i="24"/>
  <c r="SGC7" i="24"/>
  <c r="SGD7" i="24"/>
  <c r="SGE7" i="24"/>
  <c r="SGF7" i="24"/>
  <c r="SGG7" i="24"/>
  <c r="SGH7" i="24"/>
  <c r="SGI7" i="24"/>
  <c r="SGJ7" i="24"/>
  <c r="SGK7" i="24"/>
  <c r="SGL7" i="24"/>
  <c r="SGM7" i="24"/>
  <c r="SGN7" i="24"/>
  <c r="SGO7" i="24"/>
  <c r="SGP7" i="24"/>
  <c r="SGQ7" i="24"/>
  <c r="SGR7" i="24"/>
  <c r="SGS7" i="24"/>
  <c r="SGT7" i="24"/>
  <c r="SGU7" i="24"/>
  <c r="SGV7" i="24"/>
  <c r="SGW7" i="24"/>
  <c r="SGX7" i="24"/>
  <c r="SGY7" i="24"/>
  <c r="SGZ7" i="24"/>
  <c r="SHA7" i="24"/>
  <c r="SHB7" i="24"/>
  <c r="SHC7" i="24"/>
  <c r="SHD7" i="24"/>
  <c r="SHE7" i="24"/>
  <c r="SHF7" i="24"/>
  <c r="SHG7" i="24"/>
  <c r="SHH7" i="24"/>
  <c r="SHI7" i="24"/>
  <c r="SHJ7" i="24"/>
  <c r="SHK7" i="24"/>
  <c r="SHL7" i="24"/>
  <c r="SHM7" i="24"/>
  <c r="SHN7" i="24"/>
  <c r="SHO7" i="24"/>
  <c r="SHP7" i="24"/>
  <c r="SHQ7" i="24"/>
  <c r="SHR7" i="24"/>
  <c r="SHS7" i="24"/>
  <c r="SHT7" i="24"/>
  <c r="SHU7" i="24"/>
  <c r="SHV7" i="24"/>
  <c r="SHW7" i="24"/>
  <c r="SHX7" i="24"/>
  <c r="SHY7" i="24"/>
  <c r="SHZ7" i="24"/>
  <c r="SIA7" i="24"/>
  <c r="SIB7" i="24"/>
  <c r="SIC7" i="24"/>
  <c r="SID7" i="24"/>
  <c r="SIE7" i="24"/>
  <c r="SIF7" i="24"/>
  <c r="SIG7" i="24"/>
  <c r="SIH7" i="24"/>
  <c r="SII7" i="24"/>
  <c r="SIJ7" i="24"/>
  <c r="SIK7" i="24"/>
  <c r="SIL7" i="24"/>
  <c r="SIM7" i="24"/>
  <c r="SIN7" i="24"/>
  <c r="SIO7" i="24"/>
  <c r="SIP7" i="24"/>
  <c r="SIQ7" i="24"/>
  <c r="SIR7" i="24"/>
  <c r="SIS7" i="24"/>
  <c r="SIT7" i="24"/>
  <c r="SIU7" i="24"/>
  <c r="SIV7" i="24"/>
  <c r="SIW7" i="24"/>
  <c r="SIX7" i="24"/>
  <c r="SIY7" i="24"/>
  <c r="SIZ7" i="24"/>
  <c r="SJA7" i="24"/>
  <c r="SJB7" i="24"/>
  <c r="SJC7" i="24"/>
  <c r="SJD7" i="24"/>
  <c r="SJE7" i="24"/>
  <c r="SJF7" i="24"/>
  <c r="SJG7" i="24"/>
  <c r="SJH7" i="24"/>
  <c r="SJI7" i="24"/>
  <c r="SJJ7" i="24"/>
  <c r="SJK7" i="24"/>
  <c r="SJL7" i="24"/>
  <c r="SJM7" i="24"/>
  <c r="SJN7" i="24"/>
  <c r="SJO7" i="24"/>
  <c r="SJP7" i="24"/>
  <c r="SJQ7" i="24"/>
  <c r="SJR7" i="24"/>
  <c r="SJS7" i="24"/>
  <c r="SJT7" i="24"/>
  <c r="SJU7" i="24"/>
  <c r="SJV7" i="24"/>
  <c r="SJW7" i="24"/>
  <c r="SJX7" i="24"/>
  <c r="SJY7" i="24"/>
  <c r="SJZ7" i="24"/>
  <c r="SKA7" i="24"/>
  <c r="SKB7" i="24"/>
  <c r="SKC7" i="24"/>
  <c r="SKD7" i="24"/>
  <c r="SKE7" i="24"/>
  <c r="SKF7" i="24"/>
  <c r="SKG7" i="24"/>
  <c r="SKH7" i="24"/>
  <c r="SKI7" i="24"/>
  <c r="SKJ7" i="24"/>
  <c r="SKK7" i="24"/>
  <c r="SKL7" i="24"/>
  <c r="SKM7" i="24"/>
  <c r="SKN7" i="24"/>
  <c r="SKO7" i="24"/>
  <c r="SKP7" i="24"/>
  <c r="SKQ7" i="24"/>
  <c r="SKR7" i="24"/>
  <c r="SKS7" i="24"/>
  <c r="SKT7" i="24"/>
  <c r="SKU7" i="24"/>
  <c r="SKV7" i="24"/>
  <c r="SKW7" i="24"/>
  <c r="SKX7" i="24"/>
  <c r="SKY7" i="24"/>
  <c r="SKZ7" i="24"/>
  <c r="SLA7" i="24"/>
  <c r="SLB7" i="24"/>
  <c r="SLC7" i="24"/>
  <c r="SLD7" i="24"/>
  <c r="SLE7" i="24"/>
  <c r="SLF7" i="24"/>
  <c r="SLG7" i="24"/>
  <c r="SLH7" i="24"/>
  <c r="SLI7" i="24"/>
  <c r="SLJ7" i="24"/>
  <c r="SLK7" i="24"/>
  <c r="SLL7" i="24"/>
  <c r="SLM7" i="24"/>
  <c r="SLN7" i="24"/>
  <c r="SLO7" i="24"/>
  <c r="SLP7" i="24"/>
  <c r="SLQ7" i="24"/>
  <c r="SLR7" i="24"/>
  <c r="SLS7" i="24"/>
  <c r="SLT7" i="24"/>
  <c r="SLU7" i="24"/>
  <c r="SLV7" i="24"/>
  <c r="SLW7" i="24"/>
  <c r="SLX7" i="24"/>
  <c r="SLY7" i="24"/>
  <c r="SLZ7" i="24"/>
  <c r="SMA7" i="24"/>
  <c r="SMB7" i="24"/>
  <c r="SMC7" i="24"/>
  <c r="SMD7" i="24"/>
  <c r="SME7" i="24"/>
  <c r="SMF7" i="24"/>
  <c r="SMG7" i="24"/>
  <c r="SMH7" i="24"/>
  <c r="SMI7" i="24"/>
  <c r="SMJ7" i="24"/>
  <c r="SMK7" i="24"/>
  <c r="SML7" i="24"/>
  <c r="SMM7" i="24"/>
  <c r="SMN7" i="24"/>
  <c r="SMO7" i="24"/>
  <c r="SMP7" i="24"/>
  <c r="SMQ7" i="24"/>
  <c r="SMR7" i="24"/>
  <c r="SMS7" i="24"/>
  <c r="SMT7" i="24"/>
  <c r="SMU7" i="24"/>
  <c r="SMV7" i="24"/>
  <c r="SMW7" i="24"/>
  <c r="SMX7" i="24"/>
  <c r="SMY7" i="24"/>
  <c r="SMZ7" i="24"/>
  <c r="SNA7" i="24"/>
  <c r="SNB7" i="24"/>
  <c r="SNC7" i="24"/>
  <c r="SND7" i="24"/>
  <c r="SNE7" i="24"/>
  <c r="SNF7" i="24"/>
  <c r="SNG7" i="24"/>
  <c r="SNH7" i="24"/>
  <c r="SNI7" i="24"/>
  <c r="SNJ7" i="24"/>
  <c r="SNK7" i="24"/>
  <c r="SNL7" i="24"/>
  <c r="SNM7" i="24"/>
  <c r="SNN7" i="24"/>
  <c r="SNO7" i="24"/>
  <c r="SNP7" i="24"/>
  <c r="SNQ7" i="24"/>
  <c r="SNR7" i="24"/>
  <c r="SNS7" i="24"/>
  <c r="SNT7" i="24"/>
  <c r="SNU7" i="24"/>
  <c r="SNV7" i="24"/>
  <c r="SNW7" i="24"/>
  <c r="SNX7" i="24"/>
  <c r="SNY7" i="24"/>
  <c r="SNZ7" i="24"/>
  <c r="SOA7" i="24"/>
  <c r="SOB7" i="24"/>
  <c r="SOC7" i="24"/>
  <c r="SOD7" i="24"/>
  <c r="SOE7" i="24"/>
  <c r="SOF7" i="24"/>
  <c r="SOG7" i="24"/>
  <c r="SOH7" i="24"/>
  <c r="SOI7" i="24"/>
  <c r="SOJ7" i="24"/>
  <c r="SOK7" i="24"/>
  <c r="SOL7" i="24"/>
  <c r="SOM7" i="24"/>
  <c r="SON7" i="24"/>
  <c r="SOO7" i="24"/>
  <c r="SOP7" i="24"/>
  <c r="SOQ7" i="24"/>
  <c r="SOR7" i="24"/>
  <c r="SOS7" i="24"/>
  <c r="SOT7" i="24"/>
  <c r="SOU7" i="24"/>
  <c r="SOV7" i="24"/>
  <c r="SOW7" i="24"/>
  <c r="SOX7" i="24"/>
  <c r="SOY7" i="24"/>
  <c r="SOZ7" i="24"/>
  <c r="SPA7" i="24"/>
  <c r="SPB7" i="24"/>
  <c r="SPC7" i="24"/>
  <c r="SPD7" i="24"/>
  <c r="SPE7" i="24"/>
  <c r="SPF7" i="24"/>
  <c r="SPG7" i="24"/>
  <c r="SPH7" i="24"/>
  <c r="SPI7" i="24"/>
  <c r="SPJ7" i="24"/>
  <c r="SPK7" i="24"/>
  <c r="SPL7" i="24"/>
  <c r="SPM7" i="24"/>
  <c r="SPN7" i="24"/>
  <c r="SPO7" i="24"/>
  <c r="SPP7" i="24"/>
  <c r="SPQ7" i="24"/>
  <c r="SPR7" i="24"/>
  <c r="SPS7" i="24"/>
  <c r="SPT7" i="24"/>
  <c r="SPU7" i="24"/>
  <c r="SPV7" i="24"/>
  <c r="SPW7" i="24"/>
  <c r="SPX7" i="24"/>
  <c r="SPY7" i="24"/>
  <c r="SPZ7" i="24"/>
  <c r="SQA7" i="24"/>
  <c r="SQB7" i="24"/>
  <c r="SQC7" i="24"/>
  <c r="SQD7" i="24"/>
  <c r="SQE7" i="24"/>
  <c r="SQF7" i="24"/>
  <c r="SQG7" i="24"/>
  <c r="SQH7" i="24"/>
  <c r="SQI7" i="24"/>
  <c r="SQJ7" i="24"/>
  <c r="SQK7" i="24"/>
  <c r="SQL7" i="24"/>
  <c r="SQM7" i="24"/>
  <c r="SQN7" i="24"/>
  <c r="SQO7" i="24"/>
  <c r="SQP7" i="24"/>
  <c r="SQQ7" i="24"/>
  <c r="SQR7" i="24"/>
  <c r="SQS7" i="24"/>
  <c r="SQT7" i="24"/>
  <c r="SQU7" i="24"/>
  <c r="SQV7" i="24"/>
  <c r="SQW7" i="24"/>
  <c r="SQX7" i="24"/>
  <c r="SQY7" i="24"/>
  <c r="SQZ7" i="24"/>
  <c r="SRA7" i="24"/>
  <c r="SRB7" i="24"/>
  <c r="SRC7" i="24"/>
  <c r="SRD7" i="24"/>
  <c r="SRE7" i="24"/>
  <c r="SRF7" i="24"/>
  <c r="SRG7" i="24"/>
  <c r="SRH7" i="24"/>
  <c r="SRI7" i="24"/>
  <c r="SRJ7" i="24"/>
  <c r="SRK7" i="24"/>
  <c r="SRL7" i="24"/>
  <c r="SRM7" i="24"/>
  <c r="SRN7" i="24"/>
  <c r="SRO7" i="24"/>
  <c r="SRP7" i="24"/>
  <c r="SRQ7" i="24"/>
  <c r="SRR7" i="24"/>
  <c r="SRS7" i="24"/>
  <c r="SRT7" i="24"/>
  <c r="SRU7" i="24"/>
  <c r="SRV7" i="24"/>
  <c r="SRW7" i="24"/>
  <c r="SRX7" i="24"/>
  <c r="SRY7" i="24"/>
  <c r="SRZ7" i="24"/>
  <c r="SSA7" i="24"/>
  <c r="SSB7" i="24"/>
  <c r="SSC7" i="24"/>
  <c r="SSD7" i="24"/>
  <c r="SSE7" i="24"/>
  <c r="SSF7" i="24"/>
  <c r="SSG7" i="24"/>
  <c r="SSH7" i="24"/>
  <c r="SSI7" i="24"/>
  <c r="SSJ7" i="24"/>
  <c r="SSK7" i="24"/>
  <c r="SSL7" i="24"/>
  <c r="SSM7" i="24"/>
  <c r="SSN7" i="24"/>
  <c r="SSO7" i="24"/>
  <c r="SSP7" i="24"/>
  <c r="SSQ7" i="24"/>
  <c r="SSR7" i="24"/>
  <c r="SSS7" i="24"/>
  <c r="SST7" i="24"/>
  <c r="SSU7" i="24"/>
  <c r="SSV7" i="24"/>
  <c r="SSW7" i="24"/>
  <c r="SSX7" i="24"/>
  <c r="SSY7" i="24"/>
  <c r="SSZ7" i="24"/>
  <c r="STA7" i="24"/>
  <c r="STB7" i="24"/>
  <c r="STC7" i="24"/>
  <c r="STD7" i="24"/>
  <c r="STE7" i="24"/>
  <c r="STF7" i="24"/>
  <c r="STG7" i="24"/>
  <c r="STH7" i="24"/>
  <c r="STI7" i="24"/>
  <c r="STJ7" i="24"/>
  <c r="STK7" i="24"/>
  <c r="STL7" i="24"/>
  <c r="STM7" i="24"/>
  <c r="STN7" i="24"/>
  <c r="STO7" i="24"/>
  <c r="STP7" i="24"/>
  <c r="STQ7" i="24"/>
  <c r="STR7" i="24"/>
  <c r="STS7" i="24"/>
  <c r="STT7" i="24"/>
  <c r="STU7" i="24"/>
  <c r="STV7" i="24"/>
  <c r="STW7" i="24"/>
  <c r="STX7" i="24"/>
  <c r="STY7" i="24"/>
  <c r="STZ7" i="24"/>
  <c r="SUA7" i="24"/>
  <c r="SUB7" i="24"/>
  <c r="SUC7" i="24"/>
  <c r="SUD7" i="24"/>
  <c r="SUE7" i="24"/>
  <c r="SUF7" i="24"/>
  <c r="SUG7" i="24"/>
  <c r="SUH7" i="24"/>
  <c r="SUI7" i="24"/>
  <c r="SUJ7" i="24"/>
  <c r="SUK7" i="24"/>
  <c r="SUL7" i="24"/>
  <c r="SUM7" i="24"/>
  <c r="SUN7" i="24"/>
  <c r="SUO7" i="24"/>
  <c r="SUP7" i="24"/>
  <c r="SUQ7" i="24"/>
  <c r="SUR7" i="24"/>
  <c r="SUS7" i="24"/>
  <c r="SUT7" i="24"/>
  <c r="SUU7" i="24"/>
  <c r="SUV7" i="24"/>
  <c r="SUW7" i="24"/>
  <c r="SUX7" i="24"/>
  <c r="SUY7" i="24"/>
  <c r="SUZ7" i="24"/>
  <c r="SVA7" i="24"/>
  <c r="SVB7" i="24"/>
  <c r="SVC7" i="24"/>
  <c r="SVD7" i="24"/>
  <c r="SVE7" i="24"/>
  <c r="SVF7" i="24"/>
  <c r="SVG7" i="24"/>
  <c r="SVH7" i="24"/>
  <c r="SVI7" i="24"/>
  <c r="SVJ7" i="24"/>
  <c r="SVK7" i="24"/>
  <c r="SVL7" i="24"/>
  <c r="SVM7" i="24"/>
  <c r="SVN7" i="24"/>
  <c r="SVO7" i="24"/>
  <c r="SVP7" i="24"/>
  <c r="SVQ7" i="24"/>
  <c r="SVR7" i="24"/>
  <c r="SVS7" i="24"/>
  <c r="SVT7" i="24"/>
  <c r="SVU7" i="24"/>
  <c r="SVV7" i="24"/>
  <c r="SVW7" i="24"/>
  <c r="SVX7" i="24"/>
  <c r="SVY7" i="24"/>
  <c r="SVZ7" i="24"/>
  <c r="SWA7" i="24"/>
  <c r="SWB7" i="24"/>
  <c r="SWC7" i="24"/>
  <c r="SWD7" i="24"/>
  <c r="SWE7" i="24"/>
  <c r="SWF7" i="24"/>
  <c r="SWG7" i="24"/>
  <c r="SWH7" i="24"/>
  <c r="SWI7" i="24"/>
  <c r="SWJ7" i="24"/>
  <c r="SWK7" i="24"/>
  <c r="SWL7" i="24"/>
  <c r="SWM7" i="24"/>
  <c r="SWN7" i="24"/>
  <c r="SWO7" i="24"/>
  <c r="SWP7" i="24"/>
  <c r="SWQ7" i="24"/>
  <c r="SWR7" i="24"/>
  <c r="SWS7" i="24"/>
  <c r="SWT7" i="24"/>
  <c r="SWU7" i="24"/>
  <c r="SWV7" i="24"/>
  <c r="SWW7" i="24"/>
  <c r="SWX7" i="24"/>
  <c r="SWY7" i="24"/>
  <c r="SWZ7" i="24"/>
  <c r="SXA7" i="24"/>
  <c r="SXB7" i="24"/>
  <c r="SXC7" i="24"/>
  <c r="SXD7" i="24"/>
  <c r="SXE7" i="24"/>
  <c r="SXF7" i="24"/>
  <c r="SXG7" i="24"/>
  <c r="SXH7" i="24"/>
  <c r="SXI7" i="24"/>
  <c r="SXJ7" i="24"/>
  <c r="SXK7" i="24"/>
  <c r="SXL7" i="24"/>
  <c r="SXM7" i="24"/>
  <c r="SXN7" i="24"/>
  <c r="SXO7" i="24"/>
  <c r="SXP7" i="24"/>
  <c r="SXQ7" i="24"/>
  <c r="SXR7" i="24"/>
  <c r="SXS7" i="24"/>
  <c r="SXT7" i="24"/>
  <c r="SXU7" i="24"/>
  <c r="SXV7" i="24"/>
  <c r="SXW7" i="24"/>
  <c r="SXX7" i="24"/>
  <c r="SXY7" i="24"/>
  <c r="SXZ7" i="24"/>
  <c r="SYA7" i="24"/>
  <c r="SYB7" i="24"/>
  <c r="SYC7" i="24"/>
  <c r="SYD7" i="24"/>
  <c r="SYE7" i="24"/>
  <c r="SYF7" i="24"/>
  <c r="SYG7" i="24"/>
  <c r="SYH7" i="24"/>
  <c r="SYI7" i="24"/>
  <c r="SYJ7" i="24"/>
  <c r="SYK7" i="24"/>
  <c r="SYL7" i="24"/>
  <c r="SYM7" i="24"/>
  <c r="SYN7" i="24"/>
  <c r="SYO7" i="24"/>
  <c r="SYP7" i="24"/>
  <c r="SYQ7" i="24"/>
  <c r="SYR7" i="24"/>
  <c r="SYS7" i="24"/>
  <c r="SYT7" i="24"/>
  <c r="SYU7" i="24"/>
  <c r="SYV7" i="24"/>
  <c r="SYW7" i="24"/>
  <c r="SYX7" i="24"/>
  <c r="SYY7" i="24"/>
  <c r="SYZ7" i="24"/>
  <c r="SZA7" i="24"/>
  <c r="SZB7" i="24"/>
  <c r="SZC7" i="24"/>
  <c r="SZD7" i="24"/>
  <c r="SZE7" i="24"/>
  <c r="SZF7" i="24"/>
  <c r="SZG7" i="24"/>
  <c r="SZH7" i="24"/>
  <c r="SZI7" i="24"/>
  <c r="SZJ7" i="24"/>
  <c r="SZK7" i="24"/>
  <c r="SZL7" i="24"/>
  <c r="SZM7" i="24"/>
  <c r="SZN7" i="24"/>
  <c r="SZO7" i="24"/>
  <c r="SZP7" i="24"/>
  <c r="SZQ7" i="24"/>
  <c r="SZR7" i="24"/>
  <c r="SZS7" i="24"/>
  <c r="SZT7" i="24"/>
  <c r="SZU7" i="24"/>
  <c r="SZV7" i="24"/>
  <c r="SZW7" i="24"/>
  <c r="SZX7" i="24"/>
  <c r="SZY7" i="24"/>
  <c r="SZZ7" i="24"/>
  <c r="TAA7" i="24"/>
  <c r="TAB7" i="24"/>
  <c r="TAC7" i="24"/>
  <c r="TAD7" i="24"/>
  <c r="TAE7" i="24"/>
  <c r="TAF7" i="24"/>
  <c r="TAG7" i="24"/>
  <c r="TAH7" i="24"/>
  <c r="TAI7" i="24"/>
  <c r="TAJ7" i="24"/>
  <c r="TAK7" i="24"/>
  <c r="TAL7" i="24"/>
  <c r="TAM7" i="24"/>
  <c r="TAN7" i="24"/>
  <c r="TAO7" i="24"/>
  <c r="TAP7" i="24"/>
  <c r="TAQ7" i="24"/>
  <c r="TAR7" i="24"/>
  <c r="TAS7" i="24"/>
  <c r="TAT7" i="24"/>
  <c r="TAU7" i="24"/>
  <c r="TAV7" i="24"/>
  <c r="TAW7" i="24"/>
  <c r="TAX7" i="24"/>
  <c r="TAY7" i="24"/>
  <c r="TAZ7" i="24"/>
  <c r="TBA7" i="24"/>
  <c r="TBB7" i="24"/>
  <c r="TBC7" i="24"/>
  <c r="TBD7" i="24"/>
  <c r="TBE7" i="24"/>
  <c r="TBF7" i="24"/>
  <c r="TBG7" i="24"/>
  <c r="TBH7" i="24"/>
  <c r="TBI7" i="24"/>
  <c r="TBJ7" i="24"/>
  <c r="TBK7" i="24"/>
  <c r="TBL7" i="24"/>
  <c r="TBM7" i="24"/>
  <c r="TBN7" i="24"/>
  <c r="TBO7" i="24"/>
  <c r="TBP7" i="24"/>
  <c r="TBQ7" i="24"/>
  <c r="TBR7" i="24"/>
  <c r="TBS7" i="24"/>
  <c r="TBT7" i="24"/>
  <c r="TBU7" i="24"/>
  <c r="TBV7" i="24"/>
  <c r="TBW7" i="24"/>
  <c r="TBX7" i="24"/>
  <c r="TBY7" i="24"/>
  <c r="TBZ7" i="24"/>
  <c r="TCA7" i="24"/>
  <c r="TCB7" i="24"/>
  <c r="TCC7" i="24"/>
  <c r="TCD7" i="24"/>
  <c r="TCE7" i="24"/>
  <c r="TCF7" i="24"/>
  <c r="TCG7" i="24"/>
  <c r="TCH7" i="24"/>
  <c r="TCI7" i="24"/>
  <c r="TCJ7" i="24"/>
  <c r="TCK7" i="24"/>
  <c r="TCL7" i="24"/>
  <c r="TCM7" i="24"/>
  <c r="TCN7" i="24"/>
  <c r="TCO7" i="24"/>
  <c r="TCP7" i="24"/>
  <c r="TCQ7" i="24"/>
  <c r="TCR7" i="24"/>
  <c r="TCS7" i="24"/>
  <c r="TCT7" i="24"/>
  <c r="TCU7" i="24"/>
  <c r="TCV7" i="24"/>
  <c r="TCW7" i="24"/>
  <c r="TCX7" i="24"/>
  <c r="TCY7" i="24"/>
  <c r="TCZ7" i="24"/>
  <c r="TDA7" i="24"/>
  <c r="TDB7" i="24"/>
  <c r="TDC7" i="24"/>
  <c r="TDD7" i="24"/>
  <c r="TDE7" i="24"/>
  <c r="TDF7" i="24"/>
  <c r="TDG7" i="24"/>
  <c r="TDH7" i="24"/>
  <c r="TDI7" i="24"/>
  <c r="TDJ7" i="24"/>
  <c r="TDK7" i="24"/>
  <c r="TDL7" i="24"/>
  <c r="TDM7" i="24"/>
  <c r="TDN7" i="24"/>
  <c r="TDO7" i="24"/>
  <c r="TDP7" i="24"/>
  <c r="TDQ7" i="24"/>
  <c r="TDR7" i="24"/>
  <c r="TDS7" i="24"/>
  <c r="TDT7" i="24"/>
  <c r="TDU7" i="24"/>
  <c r="TDV7" i="24"/>
  <c r="TDW7" i="24"/>
  <c r="TDX7" i="24"/>
  <c r="TDY7" i="24"/>
  <c r="TDZ7" i="24"/>
  <c r="TEA7" i="24"/>
  <c r="TEB7" i="24"/>
  <c r="TEC7" i="24"/>
  <c r="TED7" i="24"/>
  <c r="TEE7" i="24"/>
  <c r="TEF7" i="24"/>
  <c r="TEG7" i="24"/>
  <c r="TEH7" i="24"/>
  <c r="TEI7" i="24"/>
  <c r="TEJ7" i="24"/>
  <c r="TEK7" i="24"/>
  <c r="TEL7" i="24"/>
  <c r="TEM7" i="24"/>
  <c r="TEN7" i="24"/>
  <c r="TEO7" i="24"/>
  <c r="TEP7" i="24"/>
  <c r="TEQ7" i="24"/>
  <c r="TER7" i="24"/>
  <c r="TES7" i="24"/>
  <c r="TET7" i="24"/>
  <c r="TEU7" i="24"/>
  <c r="TEV7" i="24"/>
  <c r="TEW7" i="24"/>
  <c r="TEX7" i="24"/>
  <c r="TEY7" i="24"/>
  <c r="TEZ7" i="24"/>
  <c r="TFA7" i="24"/>
  <c r="TFB7" i="24"/>
  <c r="TFC7" i="24"/>
  <c r="TFD7" i="24"/>
  <c r="TFE7" i="24"/>
  <c r="TFF7" i="24"/>
  <c r="TFG7" i="24"/>
  <c r="TFH7" i="24"/>
  <c r="TFI7" i="24"/>
  <c r="TFJ7" i="24"/>
  <c r="TFK7" i="24"/>
  <c r="TFL7" i="24"/>
  <c r="TFM7" i="24"/>
  <c r="TFN7" i="24"/>
  <c r="TFO7" i="24"/>
  <c r="TFP7" i="24"/>
  <c r="TFQ7" i="24"/>
  <c r="TFR7" i="24"/>
  <c r="TFS7" i="24"/>
  <c r="TFT7" i="24"/>
  <c r="TFU7" i="24"/>
  <c r="TFV7" i="24"/>
  <c r="TFW7" i="24"/>
  <c r="TFX7" i="24"/>
  <c r="TFY7" i="24"/>
  <c r="TFZ7" i="24"/>
  <c r="TGA7" i="24"/>
  <c r="TGB7" i="24"/>
  <c r="TGC7" i="24"/>
  <c r="TGD7" i="24"/>
  <c r="TGE7" i="24"/>
  <c r="TGF7" i="24"/>
  <c r="TGG7" i="24"/>
  <c r="TGH7" i="24"/>
  <c r="TGI7" i="24"/>
  <c r="TGJ7" i="24"/>
  <c r="TGK7" i="24"/>
  <c r="TGL7" i="24"/>
  <c r="TGM7" i="24"/>
  <c r="TGN7" i="24"/>
  <c r="TGO7" i="24"/>
  <c r="TGP7" i="24"/>
  <c r="TGQ7" i="24"/>
  <c r="TGR7" i="24"/>
  <c r="TGS7" i="24"/>
  <c r="TGT7" i="24"/>
  <c r="TGU7" i="24"/>
  <c r="TGV7" i="24"/>
  <c r="TGW7" i="24"/>
  <c r="TGX7" i="24"/>
  <c r="TGY7" i="24"/>
  <c r="TGZ7" i="24"/>
  <c r="THA7" i="24"/>
  <c r="THB7" i="24"/>
  <c r="THC7" i="24"/>
  <c r="THD7" i="24"/>
  <c r="THE7" i="24"/>
  <c r="THF7" i="24"/>
  <c r="THG7" i="24"/>
  <c r="THH7" i="24"/>
  <c r="THI7" i="24"/>
  <c r="THJ7" i="24"/>
  <c r="THK7" i="24"/>
  <c r="THL7" i="24"/>
  <c r="THM7" i="24"/>
  <c r="THN7" i="24"/>
  <c r="THO7" i="24"/>
  <c r="THP7" i="24"/>
  <c r="THQ7" i="24"/>
  <c r="THR7" i="24"/>
  <c r="THS7" i="24"/>
  <c r="THT7" i="24"/>
  <c r="THU7" i="24"/>
  <c r="THV7" i="24"/>
  <c r="THW7" i="24"/>
  <c r="THX7" i="24"/>
  <c r="THY7" i="24"/>
  <c r="THZ7" i="24"/>
  <c r="TIA7" i="24"/>
  <c r="TIB7" i="24"/>
  <c r="TIC7" i="24"/>
  <c r="TID7" i="24"/>
  <c r="TIE7" i="24"/>
  <c r="TIF7" i="24"/>
  <c r="TIG7" i="24"/>
  <c r="TIH7" i="24"/>
  <c r="TII7" i="24"/>
  <c r="TIJ7" i="24"/>
  <c r="TIK7" i="24"/>
  <c r="TIL7" i="24"/>
  <c r="TIM7" i="24"/>
  <c r="TIN7" i="24"/>
  <c r="TIO7" i="24"/>
  <c r="TIP7" i="24"/>
  <c r="TIQ7" i="24"/>
  <c r="TIR7" i="24"/>
  <c r="TIS7" i="24"/>
  <c r="TIT7" i="24"/>
  <c r="TIU7" i="24"/>
  <c r="TIV7" i="24"/>
  <c r="TIW7" i="24"/>
  <c r="TIX7" i="24"/>
  <c r="TIY7" i="24"/>
  <c r="TIZ7" i="24"/>
  <c r="TJA7" i="24"/>
  <c r="TJB7" i="24"/>
  <c r="TJC7" i="24"/>
  <c r="TJD7" i="24"/>
  <c r="TJE7" i="24"/>
  <c r="TJF7" i="24"/>
  <c r="TJG7" i="24"/>
  <c r="TJH7" i="24"/>
  <c r="TJI7" i="24"/>
  <c r="TJJ7" i="24"/>
  <c r="TJK7" i="24"/>
  <c r="TJL7" i="24"/>
  <c r="TJM7" i="24"/>
  <c r="TJN7" i="24"/>
  <c r="TJO7" i="24"/>
  <c r="TJP7" i="24"/>
  <c r="TJQ7" i="24"/>
  <c r="TJR7" i="24"/>
  <c r="TJS7" i="24"/>
  <c r="TJT7" i="24"/>
  <c r="TJU7" i="24"/>
  <c r="TJV7" i="24"/>
  <c r="TJW7" i="24"/>
  <c r="TJX7" i="24"/>
  <c r="TJY7" i="24"/>
  <c r="TJZ7" i="24"/>
  <c r="TKA7" i="24"/>
  <c r="TKB7" i="24"/>
  <c r="TKC7" i="24"/>
  <c r="TKD7" i="24"/>
  <c r="TKE7" i="24"/>
  <c r="TKF7" i="24"/>
  <c r="TKG7" i="24"/>
  <c r="TKH7" i="24"/>
  <c r="TKI7" i="24"/>
  <c r="TKJ7" i="24"/>
  <c r="TKK7" i="24"/>
  <c r="TKL7" i="24"/>
  <c r="TKM7" i="24"/>
  <c r="TKN7" i="24"/>
  <c r="TKO7" i="24"/>
  <c r="TKP7" i="24"/>
  <c r="TKQ7" i="24"/>
  <c r="TKR7" i="24"/>
  <c r="TKS7" i="24"/>
  <c r="TKT7" i="24"/>
  <c r="TKU7" i="24"/>
  <c r="TKV7" i="24"/>
  <c r="TKW7" i="24"/>
  <c r="TKX7" i="24"/>
  <c r="TKY7" i="24"/>
  <c r="TKZ7" i="24"/>
  <c r="TLA7" i="24"/>
  <c r="TLB7" i="24"/>
  <c r="TLC7" i="24"/>
  <c r="TLD7" i="24"/>
  <c r="TLE7" i="24"/>
  <c r="TLF7" i="24"/>
  <c r="TLG7" i="24"/>
  <c r="TLH7" i="24"/>
  <c r="TLI7" i="24"/>
  <c r="TLJ7" i="24"/>
  <c r="TLK7" i="24"/>
  <c r="TLL7" i="24"/>
  <c r="TLM7" i="24"/>
  <c r="TLN7" i="24"/>
  <c r="TLO7" i="24"/>
  <c r="TLP7" i="24"/>
  <c r="TLQ7" i="24"/>
  <c r="TLR7" i="24"/>
  <c r="TLS7" i="24"/>
  <c r="TLT7" i="24"/>
  <c r="TLU7" i="24"/>
  <c r="TLV7" i="24"/>
  <c r="TLW7" i="24"/>
  <c r="TLX7" i="24"/>
  <c r="TLY7" i="24"/>
  <c r="TLZ7" i="24"/>
  <c r="TMA7" i="24"/>
  <c r="TMB7" i="24"/>
  <c r="TMC7" i="24"/>
  <c r="TMD7" i="24"/>
  <c r="TME7" i="24"/>
  <c r="TMF7" i="24"/>
  <c r="TMG7" i="24"/>
  <c r="TMH7" i="24"/>
  <c r="TMI7" i="24"/>
  <c r="TMJ7" i="24"/>
  <c r="TMK7" i="24"/>
  <c r="TML7" i="24"/>
  <c r="TMM7" i="24"/>
  <c r="TMN7" i="24"/>
  <c r="TMO7" i="24"/>
  <c r="TMP7" i="24"/>
  <c r="TMQ7" i="24"/>
  <c r="TMR7" i="24"/>
  <c r="TMS7" i="24"/>
  <c r="TMT7" i="24"/>
  <c r="TMU7" i="24"/>
  <c r="TMV7" i="24"/>
  <c r="TMW7" i="24"/>
  <c r="TMX7" i="24"/>
  <c r="TMY7" i="24"/>
  <c r="TMZ7" i="24"/>
  <c r="TNA7" i="24"/>
  <c r="TNB7" i="24"/>
  <c r="TNC7" i="24"/>
  <c r="TND7" i="24"/>
  <c r="TNE7" i="24"/>
  <c r="TNF7" i="24"/>
  <c r="TNG7" i="24"/>
  <c r="TNH7" i="24"/>
  <c r="TNI7" i="24"/>
  <c r="TNJ7" i="24"/>
  <c r="TNK7" i="24"/>
  <c r="TNL7" i="24"/>
  <c r="TNM7" i="24"/>
  <c r="TNN7" i="24"/>
  <c r="TNO7" i="24"/>
  <c r="TNP7" i="24"/>
  <c r="TNQ7" i="24"/>
  <c r="TNR7" i="24"/>
  <c r="TNS7" i="24"/>
  <c r="TNT7" i="24"/>
  <c r="TNU7" i="24"/>
  <c r="TNV7" i="24"/>
  <c r="TNW7" i="24"/>
  <c r="TNX7" i="24"/>
  <c r="TNY7" i="24"/>
  <c r="TNZ7" i="24"/>
  <c r="TOA7" i="24"/>
  <c r="TOB7" i="24"/>
  <c r="TOC7" i="24"/>
  <c r="TOD7" i="24"/>
  <c r="TOE7" i="24"/>
  <c r="TOF7" i="24"/>
  <c r="TOG7" i="24"/>
  <c r="TOH7" i="24"/>
  <c r="TOI7" i="24"/>
  <c r="TOJ7" i="24"/>
  <c r="TOK7" i="24"/>
  <c r="TOL7" i="24"/>
  <c r="TOM7" i="24"/>
  <c r="TON7" i="24"/>
  <c r="TOO7" i="24"/>
  <c r="TOP7" i="24"/>
  <c r="TOQ7" i="24"/>
  <c r="TOR7" i="24"/>
  <c r="TOS7" i="24"/>
  <c r="TOT7" i="24"/>
  <c r="TOU7" i="24"/>
  <c r="TOV7" i="24"/>
  <c r="TOW7" i="24"/>
  <c r="TOX7" i="24"/>
  <c r="TOY7" i="24"/>
  <c r="TOZ7" i="24"/>
  <c r="TPA7" i="24"/>
  <c r="TPB7" i="24"/>
  <c r="TPC7" i="24"/>
  <c r="TPD7" i="24"/>
  <c r="TPE7" i="24"/>
  <c r="TPF7" i="24"/>
  <c r="TPG7" i="24"/>
  <c r="TPH7" i="24"/>
  <c r="TPI7" i="24"/>
  <c r="TPJ7" i="24"/>
  <c r="TPK7" i="24"/>
  <c r="TPL7" i="24"/>
  <c r="TPM7" i="24"/>
  <c r="TPN7" i="24"/>
  <c r="TPO7" i="24"/>
  <c r="TPP7" i="24"/>
  <c r="TPQ7" i="24"/>
  <c r="TPR7" i="24"/>
  <c r="TPS7" i="24"/>
  <c r="TPT7" i="24"/>
  <c r="TPU7" i="24"/>
  <c r="TPV7" i="24"/>
  <c r="TPW7" i="24"/>
  <c r="TPX7" i="24"/>
  <c r="TPY7" i="24"/>
  <c r="TPZ7" i="24"/>
  <c r="TQA7" i="24"/>
  <c r="TQB7" i="24"/>
  <c r="TQC7" i="24"/>
  <c r="TQD7" i="24"/>
  <c r="TQE7" i="24"/>
  <c r="TQF7" i="24"/>
  <c r="TQG7" i="24"/>
  <c r="TQH7" i="24"/>
  <c r="TQI7" i="24"/>
  <c r="TQJ7" i="24"/>
  <c r="TQK7" i="24"/>
  <c r="TQL7" i="24"/>
  <c r="TQM7" i="24"/>
  <c r="TQN7" i="24"/>
  <c r="TQO7" i="24"/>
  <c r="TQP7" i="24"/>
  <c r="TQQ7" i="24"/>
  <c r="TQR7" i="24"/>
  <c r="TQS7" i="24"/>
  <c r="TQT7" i="24"/>
  <c r="TQU7" i="24"/>
  <c r="TQV7" i="24"/>
  <c r="TQW7" i="24"/>
  <c r="TQX7" i="24"/>
  <c r="TQY7" i="24"/>
  <c r="TQZ7" i="24"/>
  <c r="TRA7" i="24"/>
  <c r="TRB7" i="24"/>
  <c r="TRC7" i="24"/>
  <c r="TRD7" i="24"/>
  <c r="TRE7" i="24"/>
  <c r="TRF7" i="24"/>
  <c r="TRG7" i="24"/>
  <c r="TRH7" i="24"/>
  <c r="TRI7" i="24"/>
  <c r="TRJ7" i="24"/>
  <c r="TRK7" i="24"/>
  <c r="TRL7" i="24"/>
  <c r="TRM7" i="24"/>
  <c r="TRN7" i="24"/>
  <c r="TRO7" i="24"/>
  <c r="TRP7" i="24"/>
  <c r="TRQ7" i="24"/>
  <c r="TRR7" i="24"/>
  <c r="TRS7" i="24"/>
  <c r="TRT7" i="24"/>
  <c r="TRU7" i="24"/>
  <c r="TRV7" i="24"/>
  <c r="TRW7" i="24"/>
  <c r="TRX7" i="24"/>
  <c r="TRY7" i="24"/>
  <c r="TRZ7" i="24"/>
  <c r="TSA7" i="24"/>
  <c r="TSB7" i="24"/>
  <c r="TSC7" i="24"/>
  <c r="TSD7" i="24"/>
  <c r="TSE7" i="24"/>
  <c r="TSF7" i="24"/>
  <c r="TSG7" i="24"/>
  <c r="TSH7" i="24"/>
  <c r="TSI7" i="24"/>
  <c r="TSJ7" i="24"/>
  <c r="TSK7" i="24"/>
  <c r="TSL7" i="24"/>
  <c r="TSM7" i="24"/>
  <c r="TSN7" i="24"/>
  <c r="TSO7" i="24"/>
  <c r="TSP7" i="24"/>
  <c r="TSQ7" i="24"/>
  <c r="TSR7" i="24"/>
  <c r="TSS7" i="24"/>
  <c r="TST7" i="24"/>
  <c r="TSU7" i="24"/>
  <c r="TSV7" i="24"/>
  <c r="TSW7" i="24"/>
  <c r="TSX7" i="24"/>
  <c r="TSY7" i="24"/>
  <c r="TSZ7" i="24"/>
  <c r="TTA7" i="24"/>
  <c r="TTB7" i="24"/>
  <c r="TTC7" i="24"/>
  <c r="TTD7" i="24"/>
  <c r="TTE7" i="24"/>
  <c r="TTF7" i="24"/>
  <c r="TTG7" i="24"/>
  <c r="TTH7" i="24"/>
  <c r="TTI7" i="24"/>
  <c r="TTJ7" i="24"/>
  <c r="TTK7" i="24"/>
  <c r="TTL7" i="24"/>
  <c r="TTM7" i="24"/>
  <c r="TTN7" i="24"/>
  <c r="TTO7" i="24"/>
  <c r="TTP7" i="24"/>
  <c r="TTQ7" i="24"/>
  <c r="TTR7" i="24"/>
  <c r="TTS7" i="24"/>
  <c r="TTT7" i="24"/>
  <c r="TTU7" i="24"/>
  <c r="TTV7" i="24"/>
  <c r="TTW7" i="24"/>
  <c r="TTX7" i="24"/>
  <c r="TTY7" i="24"/>
  <c r="TTZ7" i="24"/>
  <c r="TUA7" i="24"/>
  <c r="TUB7" i="24"/>
  <c r="TUC7" i="24"/>
  <c r="TUD7" i="24"/>
  <c r="TUE7" i="24"/>
  <c r="TUF7" i="24"/>
  <c r="TUG7" i="24"/>
  <c r="TUH7" i="24"/>
  <c r="TUI7" i="24"/>
  <c r="TUJ7" i="24"/>
  <c r="TUK7" i="24"/>
  <c r="TUL7" i="24"/>
  <c r="TUM7" i="24"/>
  <c r="TUN7" i="24"/>
  <c r="TUO7" i="24"/>
  <c r="TUP7" i="24"/>
  <c r="TUQ7" i="24"/>
  <c r="TUR7" i="24"/>
  <c r="TUS7" i="24"/>
  <c r="TUT7" i="24"/>
  <c r="TUU7" i="24"/>
  <c r="TUV7" i="24"/>
  <c r="TUW7" i="24"/>
  <c r="TUX7" i="24"/>
  <c r="TUY7" i="24"/>
  <c r="TUZ7" i="24"/>
  <c r="TVA7" i="24"/>
  <c r="TVB7" i="24"/>
  <c r="TVC7" i="24"/>
  <c r="TVD7" i="24"/>
  <c r="TVE7" i="24"/>
  <c r="TVF7" i="24"/>
  <c r="TVG7" i="24"/>
  <c r="TVH7" i="24"/>
  <c r="TVI7" i="24"/>
  <c r="TVJ7" i="24"/>
  <c r="TVK7" i="24"/>
  <c r="TVL7" i="24"/>
  <c r="TVM7" i="24"/>
  <c r="TVN7" i="24"/>
  <c r="TVO7" i="24"/>
  <c r="TVP7" i="24"/>
  <c r="TVQ7" i="24"/>
  <c r="TVR7" i="24"/>
  <c r="TVS7" i="24"/>
  <c r="TVT7" i="24"/>
  <c r="TVU7" i="24"/>
  <c r="TVV7" i="24"/>
  <c r="TVW7" i="24"/>
  <c r="TVX7" i="24"/>
  <c r="TVY7" i="24"/>
  <c r="TVZ7" i="24"/>
  <c r="TWA7" i="24"/>
  <c r="TWB7" i="24"/>
  <c r="TWC7" i="24"/>
  <c r="TWD7" i="24"/>
  <c r="TWE7" i="24"/>
  <c r="TWF7" i="24"/>
  <c r="TWG7" i="24"/>
  <c r="TWH7" i="24"/>
  <c r="TWI7" i="24"/>
  <c r="TWJ7" i="24"/>
  <c r="TWK7" i="24"/>
  <c r="TWL7" i="24"/>
  <c r="TWM7" i="24"/>
  <c r="TWN7" i="24"/>
  <c r="TWO7" i="24"/>
  <c r="TWP7" i="24"/>
  <c r="TWQ7" i="24"/>
  <c r="TWR7" i="24"/>
  <c r="TWS7" i="24"/>
  <c r="TWT7" i="24"/>
  <c r="TWU7" i="24"/>
  <c r="TWV7" i="24"/>
  <c r="TWW7" i="24"/>
  <c r="TWX7" i="24"/>
  <c r="TWY7" i="24"/>
  <c r="TWZ7" i="24"/>
  <c r="TXA7" i="24"/>
  <c r="TXB7" i="24"/>
  <c r="TXC7" i="24"/>
  <c r="TXD7" i="24"/>
  <c r="TXE7" i="24"/>
  <c r="TXF7" i="24"/>
  <c r="TXG7" i="24"/>
  <c r="TXH7" i="24"/>
  <c r="TXI7" i="24"/>
  <c r="TXJ7" i="24"/>
  <c r="TXK7" i="24"/>
  <c r="TXL7" i="24"/>
  <c r="TXM7" i="24"/>
  <c r="TXN7" i="24"/>
  <c r="TXO7" i="24"/>
  <c r="TXP7" i="24"/>
  <c r="TXQ7" i="24"/>
  <c r="TXR7" i="24"/>
  <c r="TXS7" i="24"/>
  <c r="TXT7" i="24"/>
  <c r="TXU7" i="24"/>
  <c r="TXV7" i="24"/>
  <c r="TXW7" i="24"/>
  <c r="TXX7" i="24"/>
  <c r="TXY7" i="24"/>
  <c r="TXZ7" i="24"/>
  <c r="TYA7" i="24"/>
  <c r="TYB7" i="24"/>
  <c r="TYC7" i="24"/>
  <c r="TYD7" i="24"/>
  <c r="TYE7" i="24"/>
  <c r="TYF7" i="24"/>
  <c r="TYG7" i="24"/>
  <c r="TYH7" i="24"/>
  <c r="TYI7" i="24"/>
  <c r="TYJ7" i="24"/>
  <c r="TYK7" i="24"/>
  <c r="TYL7" i="24"/>
  <c r="TYM7" i="24"/>
  <c r="TYN7" i="24"/>
  <c r="TYO7" i="24"/>
  <c r="TYP7" i="24"/>
  <c r="TYQ7" i="24"/>
  <c r="TYR7" i="24"/>
  <c r="TYS7" i="24"/>
  <c r="TYT7" i="24"/>
  <c r="TYU7" i="24"/>
  <c r="TYV7" i="24"/>
  <c r="TYW7" i="24"/>
  <c r="TYX7" i="24"/>
  <c r="TYY7" i="24"/>
  <c r="TYZ7" i="24"/>
  <c r="TZA7" i="24"/>
  <c r="TZB7" i="24"/>
  <c r="TZC7" i="24"/>
  <c r="TZD7" i="24"/>
  <c r="TZE7" i="24"/>
  <c r="TZF7" i="24"/>
  <c r="TZG7" i="24"/>
  <c r="TZH7" i="24"/>
  <c r="TZI7" i="24"/>
  <c r="TZJ7" i="24"/>
  <c r="TZK7" i="24"/>
  <c r="TZL7" i="24"/>
  <c r="TZM7" i="24"/>
  <c r="TZN7" i="24"/>
  <c r="TZO7" i="24"/>
  <c r="TZP7" i="24"/>
  <c r="TZQ7" i="24"/>
  <c r="TZR7" i="24"/>
  <c r="TZS7" i="24"/>
  <c r="TZT7" i="24"/>
  <c r="TZU7" i="24"/>
  <c r="TZV7" i="24"/>
  <c r="TZW7" i="24"/>
  <c r="TZX7" i="24"/>
  <c r="TZY7" i="24"/>
  <c r="TZZ7" i="24"/>
  <c r="UAA7" i="24"/>
  <c r="UAB7" i="24"/>
  <c r="UAC7" i="24"/>
  <c r="UAD7" i="24"/>
  <c r="UAE7" i="24"/>
  <c r="UAF7" i="24"/>
  <c r="UAG7" i="24"/>
  <c r="UAH7" i="24"/>
  <c r="UAI7" i="24"/>
  <c r="UAJ7" i="24"/>
  <c r="UAK7" i="24"/>
  <c r="UAL7" i="24"/>
  <c r="UAM7" i="24"/>
  <c r="UAN7" i="24"/>
  <c r="UAO7" i="24"/>
  <c r="UAP7" i="24"/>
  <c r="UAQ7" i="24"/>
  <c r="UAR7" i="24"/>
  <c r="UAS7" i="24"/>
  <c r="UAT7" i="24"/>
  <c r="UAU7" i="24"/>
  <c r="UAV7" i="24"/>
  <c r="UAW7" i="24"/>
  <c r="UAX7" i="24"/>
  <c r="UAY7" i="24"/>
  <c r="UAZ7" i="24"/>
  <c r="UBA7" i="24"/>
  <c r="UBB7" i="24"/>
  <c r="UBC7" i="24"/>
  <c r="UBD7" i="24"/>
  <c r="UBE7" i="24"/>
  <c r="UBF7" i="24"/>
  <c r="UBG7" i="24"/>
  <c r="UBH7" i="24"/>
  <c r="UBI7" i="24"/>
  <c r="UBJ7" i="24"/>
  <c r="UBK7" i="24"/>
  <c r="UBL7" i="24"/>
  <c r="UBM7" i="24"/>
  <c r="UBN7" i="24"/>
  <c r="UBO7" i="24"/>
  <c r="UBP7" i="24"/>
  <c r="UBQ7" i="24"/>
  <c r="UBR7" i="24"/>
  <c r="UBS7" i="24"/>
  <c r="UBT7" i="24"/>
  <c r="UBU7" i="24"/>
  <c r="UBV7" i="24"/>
  <c r="UBW7" i="24"/>
  <c r="UBX7" i="24"/>
  <c r="UBY7" i="24"/>
  <c r="UBZ7" i="24"/>
  <c r="UCA7" i="24"/>
  <c r="UCB7" i="24"/>
  <c r="UCC7" i="24"/>
  <c r="UCD7" i="24"/>
  <c r="UCE7" i="24"/>
  <c r="UCF7" i="24"/>
  <c r="UCG7" i="24"/>
  <c r="UCH7" i="24"/>
  <c r="UCI7" i="24"/>
  <c r="UCJ7" i="24"/>
  <c r="UCK7" i="24"/>
  <c r="UCL7" i="24"/>
  <c r="UCM7" i="24"/>
  <c r="UCN7" i="24"/>
  <c r="UCO7" i="24"/>
  <c r="UCP7" i="24"/>
  <c r="UCQ7" i="24"/>
  <c r="UCR7" i="24"/>
  <c r="UCS7" i="24"/>
  <c r="UCT7" i="24"/>
  <c r="UCU7" i="24"/>
  <c r="UCV7" i="24"/>
  <c r="UCW7" i="24"/>
  <c r="UCX7" i="24"/>
  <c r="UCY7" i="24"/>
  <c r="UCZ7" i="24"/>
  <c r="UDA7" i="24"/>
  <c r="UDB7" i="24"/>
  <c r="UDC7" i="24"/>
  <c r="UDD7" i="24"/>
  <c r="UDE7" i="24"/>
  <c r="UDF7" i="24"/>
  <c r="UDG7" i="24"/>
  <c r="UDH7" i="24"/>
  <c r="UDI7" i="24"/>
  <c r="UDJ7" i="24"/>
  <c r="UDK7" i="24"/>
  <c r="UDL7" i="24"/>
  <c r="UDM7" i="24"/>
  <c r="UDN7" i="24"/>
  <c r="UDO7" i="24"/>
  <c r="UDP7" i="24"/>
  <c r="UDQ7" i="24"/>
  <c r="UDR7" i="24"/>
  <c r="UDS7" i="24"/>
  <c r="UDT7" i="24"/>
  <c r="UDU7" i="24"/>
  <c r="UDV7" i="24"/>
  <c r="UDW7" i="24"/>
  <c r="UDX7" i="24"/>
  <c r="UDY7" i="24"/>
  <c r="UDZ7" i="24"/>
  <c r="UEA7" i="24"/>
  <c r="UEB7" i="24"/>
  <c r="UEC7" i="24"/>
  <c r="UED7" i="24"/>
  <c r="UEE7" i="24"/>
  <c r="UEF7" i="24"/>
  <c r="UEG7" i="24"/>
  <c r="UEH7" i="24"/>
  <c r="UEI7" i="24"/>
  <c r="UEJ7" i="24"/>
  <c r="UEK7" i="24"/>
  <c r="UEL7" i="24"/>
  <c r="UEM7" i="24"/>
  <c r="UEN7" i="24"/>
  <c r="UEO7" i="24"/>
  <c r="UEP7" i="24"/>
  <c r="UEQ7" i="24"/>
  <c r="UER7" i="24"/>
  <c r="UES7" i="24"/>
  <c r="UET7" i="24"/>
  <c r="UEU7" i="24"/>
  <c r="UEV7" i="24"/>
  <c r="UEW7" i="24"/>
  <c r="UEX7" i="24"/>
  <c r="UEY7" i="24"/>
  <c r="UEZ7" i="24"/>
  <c r="UFA7" i="24"/>
  <c r="UFB7" i="24"/>
  <c r="UFC7" i="24"/>
  <c r="UFD7" i="24"/>
  <c r="UFE7" i="24"/>
  <c r="UFF7" i="24"/>
  <c r="UFG7" i="24"/>
  <c r="UFH7" i="24"/>
  <c r="UFI7" i="24"/>
  <c r="UFJ7" i="24"/>
  <c r="UFK7" i="24"/>
  <c r="UFL7" i="24"/>
  <c r="UFM7" i="24"/>
  <c r="UFN7" i="24"/>
  <c r="UFO7" i="24"/>
  <c r="UFP7" i="24"/>
  <c r="UFQ7" i="24"/>
  <c r="UFR7" i="24"/>
  <c r="UFS7" i="24"/>
  <c r="UFT7" i="24"/>
  <c r="UFU7" i="24"/>
  <c r="UFV7" i="24"/>
  <c r="UFW7" i="24"/>
  <c r="UFX7" i="24"/>
  <c r="UFY7" i="24"/>
  <c r="UFZ7" i="24"/>
  <c r="UGA7" i="24"/>
  <c r="UGB7" i="24"/>
  <c r="UGC7" i="24"/>
  <c r="UGD7" i="24"/>
  <c r="UGE7" i="24"/>
  <c r="UGF7" i="24"/>
  <c r="UGG7" i="24"/>
  <c r="UGH7" i="24"/>
  <c r="UGI7" i="24"/>
  <c r="UGJ7" i="24"/>
  <c r="UGK7" i="24"/>
  <c r="UGL7" i="24"/>
  <c r="UGM7" i="24"/>
  <c r="UGN7" i="24"/>
  <c r="UGO7" i="24"/>
  <c r="UGP7" i="24"/>
  <c r="UGQ7" i="24"/>
  <c r="UGR7" i="24"/>
  <c r="UGS7" i="24"/>
  <c r="UGT7" i="24"/>
  <c r="UGU7" i="24"/>
  <c r="UGV7" i="24"/>
  <c r="UGW7" i="24"/>
  <c r="UGX7" i="24"/>
  <c r="UGY7" i="24"/>
  <c r="UGZ7" i="24"/>
  <c r="UHA7" i="24"/>
  <c r="UHB7" i="24"/>
  <c r="UHC7" i="24"/>
  <c r="UHD7" i="24"/>
  <c r="UHE7" i="24"/>
  <c r="UHF7" i="24"/>
  <c r="UHG7" i="24"/>
  <c r="UHH7" i="24"/>
  <c r="UHI7" i="24"/>
  <c r="UHJ7" i="24"/>
  <c r="UHK7" i="24"/>
  <c r="UHL7" i="24"/>
  <c r="UHM7" i="24"/>
  <c r="UHN7" i="24"/>
  <c r="UHO7" i="24"/>
  <c r="UHP7" i="24"/>
  <c r="UHQ7" i="24"/>
  <c r="UHR7" i="24"/>
  <c r="UHS7" i="24"/>
  <c r="UHT7" i="24"/>
  <c r="UHU7" i="24"/>
  <c r="UHV7" i="24"/>
  <c r="UHW7" i="24"/>
  <c r="UHX7" i="24"/>
  <c r="UHY7" i="24"/>
  <c r="UHZ7" i="24"/>
  <c r="UIA7" i="24"/>
  <c r="UIB7" i="24"/>
  <c r="UIC7" i="24"/>
  <c r="UID7" i="24"/>
  <c r="UIE7" i="24"/>
  <c r="UIF7" i="24"/>
  <c r="UIG7" i="24"/>
  <c r="UIH7" i="24"/>
  <c r="UII7" i="24"/>
  <c r="UIJ7" i="24"/>
  <c r="UIK7" i="24"/>
  <c r="UIL7" i="24"/>
  <c r="UIM7" i="24"/>
  <c r="UIN7" i="24"/>
  <c r="UIO7" i="24"/>
  <c r="UIP7" i="24"/>
  <c r="UIQ7" i="24"/>
  <c r="UIR7" i="24"/>
  <c r="UIS7" i="24"/>
  <c r="UIT7" i="24"/>
  <c r="UIU7" i="24"/>
  <c r="UIV7" i="24"/>
  <c r="UIW7" i="24"/>
  <c r="UIX7" i="24"/>
  <c r="UIY7" i="24"/>
  <c r="UIZ7" i="24"/>
  <c r="UJA7" i="24"/>
  <c r="UJB7" i="24"/>
  <c r="UJC7" i="24"/>
  <c r="UJD7" i="24"/>
  <c r="UJE7" i="24"/>
  <c r="UJF7" i="24"/>
  <c r="UJG7" i="24"/>
  <c r="UJH7" i="24"/>
  <c r="UJI7" i="24"/>
  <c r="UJJ7" i="24"/>
  <c r="UJK7" i="24"/>
  <c r="UJL7" i="24"/>
  <c r="UJM7" i="24"/>
  <c r="UJN7" i="24"/>
  <c r="UJO7" i="24"/>
  <c r="UJP7" i="24"/>
  <c r="UJQ7" i="24"/>
  <c r="UJR7" i="24"/>
  <c r="UJS7" i="24"/>
  <c r="UJT7" i="24"/>
  <c r="UJU7" i="24"/>
  <c r="UJV7" i="24"/>
  <c r="UJW7" i="24"/>
  <c r="UJX7" i="24"/>
  <c r="UJY7" i="24"/>
  <c r="UJZ7" i="24"/>
  <c r="UKA7" i="24"/>
  <c r="UKB7" i="24"/>
  <c r="UKC7" i="24"/>
  <c r="UKD7" i="24"/>
  <c r="UKE7" i="24"/>
  <c r="UKF7" i="24"/>
  <c r="UKG7" i="24"/>
  <c r="UKH7" i="24"/>
  <c r="UKI7" i="24"/>
  <c r="UKJ7" i="24"/>
  <c r="UKK7" i="24"/>
  <c r="UKL7" i="24"/>
  <c r="UKM7" i="24"/>
  <c r="UKN7" i="24"/>
  <c r="UKO7" i="24"/>
  <c r="UKP7" i="24"/>
  <c r="UKQ7" i="24"/>
  <c r="UKR7" i="24"/>
  <c r="UKS7" i="24"/>
  <c r="UKT7" i="24"/>
  <c r="UKU7" i="24"/>
  <c r="UKV7" i="24"/>
  <c r="UKW7" i="24"/>
  <c r="UKX7" i="24"/>
  <c r="UKY7" i="24"/>
  <c r="UKZ7" i="24"/>
  <c r="ULA7" i="24"/>
  <c r="ULB7" i="24"/>
  <c r="ULC7" i="24"/>
  <c r="ULD7" i="24"/>
  <c r="ULE7" i="24"/>
  <c r="ULF7" i="24"/>
  <c r="ULG7" i="24"/>
  <c r="ULH7" i="24"/>
  <c r="ULI7" i="24"/>
  <c r="ULJ7" i="24"/>
  <c r="ULK7" i="24"/>
  <c r="ULL7" i="24"/>
  <c r="ULM7" i="24"/>
  <c r="ULN7" i="24"/>
  <c r="ULO7" i="24"/>
  <c r="ULP7" i="24"/>
  <c r="ULQ7" i="24"/>
  <c r="ULR7" i="24"/>
  <c r="ULS7" i="24"/>
  <c r="ULT7" i="24"/>
  <c r="ULU7" i="24"/>
  <c r="ULV7" i="24"/>
  <c r="ULW7" i="24"/>
  <c r="ULX7" i="24"/>
  <c r="ULY7" i="24"/>
  <c r="ULZ7" i="24"/>
  <c r="UMA7" i="24"/>
  <c r="UMB7" i="24"/>
  <c r="UMC7" i="24"/>
  <c r="UMD7" i="24"/>
  <c r="UME7" i="24"/>
  <c r="UMF7" i="24"/>
  <c r="UMG7" i="24"/>
  <c r="UMH7" i="24"/>
  <c r="UMI7" i="24"/>
  <c r="UMJ7" i="24"/>
  <c r="UMK7" i="24"/>
  <c r="UML7" i="24"/>
  <c r="UMM7" i="24"/>
  <c r="UMN7" i="24"/>
  <c r="UMO7" i="24"/>
  <c r="UMP7" i="24"/>
  <c r="UMQ7" i="24"/>
  <c r="UMR7" i="24"/>
  <c r="UMS7" i="24"/>
  <c r="UMT7" i="24"/>
  <c r="UMU7" i="24"/>
  <c r="UMV7" i="24"/>
  <c r="UMW7" i="24"/>
  <c r="UMX7" i="24"/>
  <c r="UMY7" i="24"/>
  <c r="UMZ7" i="24"/>
  <c r="UNA7" i="24"/>
  <c r="UNB7" i="24"/>
  <c r="UNC7" i="24"/>
  <c r="UND7" i="24"/>
  <c r="UNE7" i="24"/>
  <c r="UNF7" i="24"/>
  <c r="UNG7" i="24"/>
  <c r="UNH7" i="24"/>
  <c r="UNI7" i="24"/>
  <c r="UNJ7" i="24"/>
  <c r="UNK7" i="24"/>
  <c r="UNL7" i="24"/>
  <c r="UNM7" i="24"/>
  <c r="UNN7" i="24"/>
  <c r="UNO7" i="24"/>
  <c r="UNP7" i="24"/>
  <c r="UNQ7" i="24"/>
  <c r="UNR7" i="24"/>
  <c r="UNS7" i="24"/>
  <c r="UNT7" i="24"/>
  <c r="UNU7" i="24"/>
  <c r="UNV7" i="24"/>
  <c r="UNW7" i="24"/>
  <c r="UNX7" i="24"/>
  <c r="UNY7" i="24"/>
  <c r="UNZ7" i="24"/>
  <c r="UOA7" i="24"/>
  <c r="UOB7" i="24"/>
  <c r="UOC7" i="24"/>
  <c r="UOD7" i="24"/>
  <c r="UOE7" i="24"/>
  <c r="UOF7" i="24"/>
  <c r="UOG7" i="24"/>
  <c r="UOH7" i="24"/>
  <c r="UOI7" i="24"/>
  <c r="UOJ7" i="24"/>
  <c r="UOK7" i="24"/>
  <c r="UOL7" i="24"/>
  <c r="UOM7" i="24"/>
  <c r="UON7" i="24"/>
  <c r="UOO7" i="24"/>
  <c r="UOP7" i="24"/>
  <c r="UOQ7" i="24"/>
  <c r="UOR7" i="24"/>
  <c r="UOS7" i="24"/>
  <c r="UOT7" i="24"/>
  <c r="UOU7" i="24"/>
  <c r="UOV7" i="24"/>
  <c r="UOW7" i="24"/>
  <c r="UOX7" i="24"/>
  <c r="UOY7" i="24"/>
  <c r="UOZ7" i="24"/>
  <c r="UPA7" i="24"/>
  <c r="UPB7" i="24"/>
  <c r="UPC7" i="24"/>
  <c r="UPD7" i="24"/>
  <c r="UPE7" i="24"/>
  <c r="UPF7" i="24"/>
  <c r="UPG7" i="24"/>
  <c r="UPH7" i="24"/>
  <c r="UPI7" i="24"/>
  <c r="UPJ7" i="24"/>
  <c r="UPK7" i="24"/>
  <c r="UPL7" i="24"/>
  <c r="UPM7" i="24"/>
  <c r="UPN7" i="24"/>
  <c r="UPO7" i="24"/>
  <c r="UPP7" i="24"/>
  <c r="UPQ7" i="24"/>
  <c r="UPR7" i="24"/>
  <c r="UPS7" i="24"/>
  <c r="UPT7" i="24"/>
  <c r="UPU7" i="24"/>
  <c r="UPV7" i="24"/>
  <c r="UPW7" i="24"/>
  <c r="UPX7" i="24"/>
  <c r="UPY7" i="24"/>
  <c r="UPZ7" i="24"/>
  <c r="UQA7" i="24"/>
  <c r="UQB7" i="24"/>
  <c r="UQC7" i="24"/>
  <c r="UQD7" i="24"/>
  <c r="UQE7" i="24"/>
  <c r="UQF7" i="24"/>
  <c r="UQG7" i="24"/>
  <c r="UQH7" i="24"/>
  <c r="UQI7" i="24"/>
  <c r="UQJ7" i="24"/>
  <c r="UQK7" i="24"/>
  <c r="UQL7" i="24"/>
  <c r="UQM7" i="24"/>
  <c r="UQN7" i="24"/>
  <c r="UQO7" i="24"/>
  <c r="UQP7" i="24"/>
  <c r="UQQ7" i="24"/>
  <c r="UQR7" i="24"/>
  <c r="UQS7" i="24"/>
  <c r="UQT7" i="24"/>
  <c r="UQU7" i="24"/>
  <c r="UQV7" i="24"/>
  <c r="UQW7" i="24"/>
  <c r="UQX7" i="24"/>
  <c r="UQY7" i="24"/>
  <c r="UQZ7" i="24"/>
  <c r="URA7" i="24"/>
  <c r="URB7" i="24"/>
  <c r="URC7" i="24"/>
  <c r="URD7" i="24"/>
  <c r="URE7" i="24"/>
  <c r="URF7" i="24"/>
  <c r="URG7" i="24"/>
  <c r="URH7" i="24"/>
  <c r="URI7" i="24"/>
  <c r="URJ7" i="24"/>
  <c r="URK7" i="24"/>
  <c r="URL7" i="24"/>
  <c r="URM7" i="24"/>
  <c r="URN7" i="24"/>
  <c r="URO7" i="24"/>
  <c r="URP7" i="24"/>
  <c r="URQ7" i="24"/>
  <c r="URR7" i="24"/>
  <c r="URS7" i="24"/>
  <c r="URT7" i="24"/>
  <c r="URU7" i="24"/>
  <c r="URV7" i="24"/>
  <c r="URW7" i="24"/>
  <c r="URX7" i="24"/>
  <c r="URY7" i="24"/>
  <c r="URZ7" i="24"/>
  <c r="USA7" i="24"/>
  <c r="USB7" i="24"/>
  <c r="USC7" i="24"/>
  <c r="USD7" i="24"/>
  <c r="USE7" i="24"/>
  <c r="USF7" i="24"/>
  <c r="USG7" i="24"/>
  <c r="USH7" i="24"/>
  <c r="USI7" i="24"/>
  <c r="USJ7" i="24"/>
  <c r="USK7" i="24"/>
  <c r="USL7" i="24"/>
  <c r="USM7" i="24"/>
  <c r="USN7" i="24"/>
  <c r="USO7" i="24"/>
  <c r="USP7" i="24"/>
  <c r="USQ7" i="24"/>
  <c r="USR7" i="24"/>
  <c r="USS7" i="24"/>
  <c r="UST7" i="24"/>
  <c r="USU7" i="24"/>
  <c r="USV7" i="24"/>
  <c r="USW7" i="24"/>
  <c r="USX7" i="24"/>
  <c r="USY7" i="24"/>
  <c r="USZ7" i="24"/>
  <c r="UTA7" i="24"/>
  <c r="UTB7" i="24"/>
  <c r="UTC7" i="24"/>
  <c r="UTD7" i="24"/>
  <c r="UTE7" i="24"/>
  <c r="UTF7" i="24"/>
  <c r="UTG7" i="24"/>
  <c r="UTH7" i="24"/>
  <c r="UTI7" i="24"/>
  <c r="UTJ7" i="24"/>
  <c r="UTK7" i="24"/>
  <c r="UTL7" i="24"/>
  <c r="UTM7" i="24"/>
  <c r="UTN7" i="24"/>
  <c r="UTO7" i="24"/>
  <c r="UTP7" i="24"/>
  <c r="UTQ7" i="24"/>
  <c r="UTR7" i="24"/>
  <c r="UTS7" i="24"/>
  <c r="UTT7" i="24"/>
  <c r="UTU7" i="24"/>
  <c r="UTV7" i="24"/>
  <c r="UTW7" i="24"/>
  <c r="UTX7" i="24"/>
  <c r="UTY7" i="24"/>
  <c r="UTZ7" i="24"/>
  <c r="UUA7" i="24"/>
  <c r="UUB7" i="24"/>
  <c r="UUC7" i="24"/>
  <c r="UUD7" i="24"/>
  <c r="UUE7" i="24"/>
  <c r="UUF7" i="24"/>
  <c r="UUG7" i="24"/>
  <c r="UUH7" i="24"/>
  <c r="UUI7" i="24"/>
  <c r="UUJ7" i="24"/>
  <c r="UUK7" i="24"/>
  <c r="UUL7" i="24"/>
  <c r="UUM7" i="24"/>
  <c r="UUN7" i="24"/>
  <c r="UUO7" i="24"/>
  <c r="UUP7" i="24"/>
  <c r="UUQ7" i="24"/>
  <c r="UUR7" i="24"/>
  <c r="UUS7" i="24"/>
  <c r="UUT7" i="24"/>
  <c r="UUU7" i="24"/>
  <c r="UUV7" i="24"/>
  <c r="UUW7" i="24"/>
  <c r="UUX7" i="24"/>
  <c r="UUY7" i="24"/>
  <c r="UUZ7" i="24"/>
  <c r="UVA7" i="24"/>
  <c r="UVB7" i="24"/>
  <c r="UVC7" i="24"/>
  <c r="UVD7" i="24"/>
  <c r="UVE7" i="24"/>
  <c r="UVF7" i="24"/>
  <c r="UVG7" i="24"/>
  <c r="UVH7" i="24"/>
  <c r="UVI7" i="24"/>
  <c r="UVJ7" i="24"/>
  <c r="UVK7" i="24"/>
  <c r="UVL7" i="24"/>
  <c r="UVM7" i="24"/>
  <c r="UVN7" i="24"/>
  <c r="UVO7" i="24"/>
  <c r="UVP7" i="24"/>
  <c r="UVQ7" i="24"/>
  <c r="UVR7" i="24"/>
  <c r="UVS7" i="24"/>
  <c r="UVT7" i="24"/>
  <c r="UVU7" i="24"/>
  <c r="UVV7" i="24"/>
  <c r="UVW7" i="24"/>
  <c r="UVX7" i="24"/>
  <c r="UVY7" i="24"/>
  <c r="UVZ7" i="24"/>
  <c r="UWA7" i="24"/>
  <c r="UWB7" i="24"/>
  <c r="UWC7" i="24"/>
  <c r="UWD7" i="24"/>
  <c r="UWE7" i="24"/>
  <c r="UWF7" i="24"/>
  <c r="UWG7" i="24"/>
  <c r="UWH7" i="24"/>
  <c r="UWI7" i="24"/>
  <c r="UWJ7" i="24"/>
  <c r="UWK7" i="24"/>
  <c r="UWL7" i="24"/>
  <c r="UWM7" i="24"/>
  <c r="UWN7" i="24"/>
  <c r="UWO7" i="24"/>
  <c r="UWP7" i="24"/>
  <c r="UWQ7" i="24"/>
  <c r="UWR7" i="24"/>
  <c r="UWS7" i="24"/>
  <c r="UWT7" i="24"/>
  <c r="UWU7" i="24"/>
  <c r="UWV7" i="24"/>
  <c r="UWW7" i="24"/>
  <c r="UWX7" i="24"/>
  <c r="UWY7" i="24"/>
  <c r="UWZ7" i="24"/>
  <c r="UXA7" i="24"/>
  <c r="UXB7" i="24"/>
  <c r="UXC7" i="24"/>
  <c r="UXD7" i="24"/>
  <c r="UXE7" i="24"/>
  <c r="UXF7" i="24"/>
  <c r="UXG7" i="24"/>
  <c r="UXH7" i="24"/>
  <c r="UXI7" i="24"/>
  <c r="UXJ7" i="24"/>
  <c r="UXK7" i="24"/>
  <c r="UXL7" i="24"/>
  <c r="UXM7" i="24"/>
  <c r="UXN7" i="24"/>
  <c r="UXO7" i="24"/>
  <c r="UXP7" i="24"/>
  <c r="UXQ7" i="24"/>
  <c r="UXR7" i="24"/>
  <c r="UXS7" i="24"/>
  <c r="UXT7" i="24"/>
  <c r="UXU7" i="24"/>
  <c r="UXV7" i="24"/>
  <c r="UXW7" i="24"/>
  <c r="UXX7" i="24"/>
  <c r="UXY7" i="24"/>
  <c r="UXZ7" i="24"/>
  <c r="UYA7" i="24"/>
  <c r="UYB7" i="24"/>
  <c r="UYC7" i="24"/>
  <c r="UYD7" i="24"/>
  <c r="UYE7" i="24"/>
  <c r="UYF7" i="24"/>
  <c r="UYG7" i="24"/>
  <c r="UYH7" i="24"/>
  <c r="UYI7" i="24"/>
  <c r="UYJ7" i="24"/>
  <c r="UYK7" i="24"/>
  <c r="UYL7" i="24"/>
  <c r="UYM7" i="24"/>
  <c r="UYN7" i="24"/>
  <c r="UYO7" i="24"/>
  <c r="UYP7" i="24"/>
  <c r="UYQ7" i="24"/>
  <c r="UYR7" i="24"/>
  <c r="UYS7" i="24"/>
  <c r="UYT7" i="24"/>
  <c r="UYU7" i="24"/>
  <c r="UYV7" i="24"/>
  <c r="UYW7" i="24"/>
  <c r="UYX7" i="24"/>
  <c r="UYY7" i="24"/>
  <c r="UYZ7" i="24"/>
  <c r="UZA7" i="24"/>
  <c r="UZB7" i="24"/>
  <c r="UZC7" i="24"/>
  <c r="UZD7" i="24"/>
  <c r="UZE7" i="24"/>
  <c r="UZF7" i="24"/>
  <c r="UZG7" i="24"/>
  <c r="UZH7" i="24"/>
  <c r="UZI7" i="24"/>
  <c r="UZJ7" i="24"/>
  <c r="UZK7" i="24"/>
  <c r="UZL7" i="24"/>
  <c r="UZM7" i="24"/>
  <c r="UZN7" i="24"/>
  <c r="UZO7" i="24"/>
  <c r="UZP7" i="24"/>
  <c r="UZQ7" i="24"/>
  <c r="UZR7" i="24"/>
  <c r="UZS7" i="24"/>
  <c r="UZT7" i="24"/>
  <c r="UZU7" i="24"/>
  <c r="UZV7" i="24"/>
  <c r="UZW7" i="24"/>
  <c r="UZX7" i="24"/>
  <c r="UZY7" i="24"/>
  <c r="UZZ7" i="24"/>
  <c r="VAA7" i="24"/>
  <c r="VAB7" i="24"/>
  <c r="VAC7" i="24"/>
  <c r="VAD7" i="24"/>
  <c r="VAE7" i="24"/>
  <c r="VAF7" i="24"/>
  <c r="VAG7" i="24"/>
  <c r="VAH7" i="24"/>
  <c r="VAI7" i="24"/>
  <c r="VAJ7" i="24"/>
  <c r="VAK7" i="24"/>
  <c r="VAL7" i="24"/>
  <c r="VAM7" i="24"/>
  <c r="VAN7" i="24"/>
  <c r="VAO7" i="24"/>
  <c r="VAP7" i="24"/>
  <c r="VAQ7" i="24"/>
  <c r="VAR7" i="24"/>
  <c r="VAS7" i="24"/>
  <c r="VAT7" i="24"/>
  <c r="VAU7" i="24"/>
  <c r="VAV7" i="24"/>
  <c r="VAW7" i="24"/>
  <c r="VAX7" i="24"/>
  <c r="VAY7" i="24"/>
  <c r="VAZ7" i="24"/>
  <c r="VBA7" i="24"/>
  <c r="VBB7" i="24"/>
  <c r="VBC7" i="24"/>
  <c r="VBD7" i="24"/>
  <c r="VBE7" i="24"/>
  <c r="VBF7" i="24"/>
  <c r="VBG7" i="24"/>
  <c r="VBH7" i="24"/>
  <c r="VBI7" i="24"/>
  <c r="VBJ7" i="24"/>
  <c r="VBK7" i="24"/>
  <c r="VBL7" i="24"/>
  <c r="VBM7" i="24"/>
  <c r="VBN7" i="24"/>
  <c r="VBO7" i="24"/>
  <c r="VBP7" i="24"/>
  <c r="VBQ7" i="24"/>
  <c r="VBR7" i="24"/>
  <c r="VBS7" i="24"/>
  <c r="VBT7" i="24"/>
  <c r="VBU7" i="24"/>
  <c r="VBV7" i="24"/>
  <c r="VBW7" i="24"/>
  <c r="VBX7" i="24"/>
  <c r="VBY7" i="24"/>
  <c r="VBZ7" i="24"/>
  <c r="VCA7" i="24"/>
  <c r="VCB7" i="24"/>
  <c r="VCC7" i="24"/>
  <c r="VCD7" i="24"/>
  <c r="VCE7" i="24"/>
  <c r="VCF7" i="24"/>
  <c r="VCG7" i="24"/>
  <c r="VCH7" i="24"/>
  <c r="VCI7" i="24"/>
  <c r="VCJ7" i="24"/>
  <c r="VCK7" i="24"/>
  <c r="VCL7" i="24"/>
  <c r="VCM7" i="24"/>
  <c r="VCN7" i="24"/>
  <c r="VCO7" i="24"/>
  <c r="VCP7" i="24"/>
  <c r="VCQ7" i="24"/>
  <c r="VCR7" i="24"/>
  <c r="VCS7" i="24"/>
  <c r="VCT7" i="24"/>
  <c r="VCU7" i="24"/>
  <c r="VCV7" i="24"/>
  <c r="VCW7" i="24"/>
  <c r="VCX7" i="24"/>
  <c r="VCY7" i="24"/>
  <c r="VCZ7" i="24"/>
  <c r="VDA7" i="24"/>
  <c r="VDB7" i="24"/>
  <c r="VDC7" i="24"/>
  <c r="VDD7" i="24"/>
  <c r="VDE7" i="24"/>
  <c r="VDF7" i="24"/>
  <c r="VDG7" i="24"/>
  <c r="VDH7" i="24"/>
  <c r="VDI7" i="24"/>
  <c r="VDJ7" i="24"/>
  <c r="VDK7" i="24"/>
  <c r="VDL7" i="24"/>
  <c r="VDM7" i="24"/>
  <c r="VDN7" i="24"/>
  <c r="VDO7" i="24"/>
  <c r="VDP7" i="24"/>
  <c r="VDQ7" i="24"/>
  <c r="VDR7" i="24"/>
  <c r="VDS7" i="24"/>
  <c r="VDT7" i="24"/>
  <c r="VDU7" i="24"/>
  <c r="VDV7" i="24"/>
  <c r="VDW7" i="24"/>
  <c r="VDX7" i="24"/>
  <c r="VDY7" i="24"/>
  <c r="VDZ7" i="24"/>
  <c r="VEA7" i="24"/>
  <c r="VEB7" i="24"/>
  <c r="VEC7" i="24"/>
  <c r="VED7" i="24"/>
  <c r="VEE7" i="24"/>
  <c r="VEF7" i="24"/>
  <c r="VEG7" i="24"/>
  <c r="VEH7" i="24"/>
  <c r="VEI7" i="24"/>
  <c r="VEJ7" i="24"/>
  <c r="VEK7" i="24"/>
  <c r="VEL7" i="24"/>
  <c r="VEM7" i="24"/>
  <c r="VEN7" i="24"/>
  <c r="VEO7" i="24"/>
  <c r="VEP7" i="24"/>
  <c r="VEQ7" i="24"/>
  <c r="VER7" i="24"/>
  <c r="VES7" i="24"/>
  <c r="VET7" i="24"/>
  <c r="VEU7" i="24"/>
  <c r="VEV7" i="24"/>
  <c r="VEW7" i="24"/>
  <c r="VEX7" i="24"/>
  <c r="VEY7" i="24"/>
  <c r="VEZ7" i="24"/>
  <c r="VFA7" i="24"/>
  <c r="VFB7" i="24"/>
  <c r="VFC7" i="24"/>
  <c r="VFD7" i="24"/>
  <c r="VFE7" i="24"/>
  <c r="VFF7" i="24"/>
  <c r="VFG7" i="24"/>
  <c r="VFH7" i="24"/>
  <c r="VFI7" i="24"/>
  <c r="VFJ7" i="24"/>
  <c r="VFK7" i="24"/>
  <c r="VFL7" i="24"/>
  <c r="VFM7" i="24"/>
  <c r="VFN7" i="24"/>
  <c r="VFO7" i="24"/>
  <c r="VFP7" i="24"/>
  <c r="VFQ7" i="24"/>
  <c r="VFR7" i="24"/>
  <c r="VFS7" i="24"/>
  <c r="VFT7" i="24"/>
  <c r="VFU7" i="24"/>
  <c r="VFV7" i="24"/>
  <c r="VFW7" i="24"/>
  <c r="VFX7" i="24"/>
  <c r="VFY7" i="24"/>
  <c r="VFZ7" i="24"/>
  <c r="VGA7" i="24"/>
  <c r="VGB7" i="24"/>
  <c r="VGC7" i="24"/>
  <c r="VGD7" i="24"/>
  <c r="VGE7" i="24"/>
  <c r="VGF7" i="24"/>
  <c r="VGG7" i="24"/>
  <c r="VGH7" i="24"/>
  <c r="VGI7" i="24"/>
  <c r="VGJ7" i="24"/>
  <c r="VGK7" i="24"/>
  <c r="VGL7" i="24"/>
  <c r="VGM7" i="24"/>
  <c r="VGN7" i="24"/>
  <c r="VGO7" i="24"/>
  <c r="VGP7" i="24"/>
  <c r="VGQ7" i="24"/>
  <c r="VGR7" i="24"/>
  <c r="VGS7" i="24"/>
  <c r="VGT7" i="24"/>
  <c r="VGU7" i="24"/>
  <c r="VGV7" i="24"/>
  <c r="VGW7" i="24"/>
  <c r="VGX7" i="24"/>
  <c r="VGY7" i="24"/>
  <c r="VGZ7" i="24"/>
  <c r="VHA7" i="24"/>
  <c r="VHB7" i="24"/>
  <c r="VHC7" i="24"/>
  <c r="VHD7" i="24"/>
  <c r="VHE7" i="24"/>
  <c r="VHF7" i="24"/>
  <c r="VHG7" i="24"/>
  <c r="VHH7" i="24"/>
  <c r="VHI7" i="24"/>
  <c r="VHJ7" i="24"/>
  <c r="VHK7" i="24"/>
  <c r="VHL7" i="24"/>
  <c r="VHM7" i="24"/>
  <c r="VHN7" i="24"/>
  <c r="VHO7" i="24"/>
  <c r="VHP7" i="24"/>
  <c r="VHQ7" i="24"/>
  <c r="VHR7" i="24"/>
  <c r="VHS7" i="24"/>
  <c r="VHT7" i="24"/>
  <c r="VHU7" i="24"/>
  <c r="VHV7" i="24"/>
  <c r="VHW7" i="24"/>
  <c r="VHX7" i="24"/>
  <c r="VHY7" i="24"/>
  <c r="VHZ7" i="24"/>
  <c r="VIA7" i="24"/>
  <c r="VIB7" i="24"/>
  <c r="VIC7" i="24"/>
  <c r="VID7" i="24"/>
  <c r="VIE7" i="24"/>
  <c r="VIF7" i="24"/>
  <c r="VIG7" i="24"/>
  <c r="VIH7" i="24"/>
  <c r="VII7" i="24"/>
  <c r="VIJ7" i="24"/>
  <c r="VIK7" i="24"/>
  <c r="VIL7" i="24"/>
  <c r="VIM7" i="24"/>
  <c r="VIN7" i="24"/>
  <c r="VIO7" i="24"/>
  <c r="VIP7" i="24"/>
  <c r="VIQ7" i="24"/>
  <c r="VIR7" i="24"/>
  <c r="VIS7" i="24"/>
  <c r="VIT7" i="24"/>
  <c r="VIU7" i="24"/>
  <c r="VIV7" i="24"/>
  <c r="VIW7" i="24"/>
  <c r="VIX7" i="24"/>
  <c r="VIY7" i="24"/>
  <c r="VIZ7" i="24"/>
  <c r="VJA7" i="24"/>
  <c r="VJB7" i="24"/>
  <c r="VJC7" i="24"/>
  <c r="VJD7" i="24"/>
  <c r="VJE7" i="24"/>
  <c r="VJF7" i="24"/>
  <c r="VJG7" i="24"/>
  <c r="VJH7" i="24"/>
  <c r="VJI7" i="24"/>
  <c r="VJJ7" i="24"/>
  <c r="VJK7" i="24"/>
  <c r="VJL7" i="24"/>
  <c r="VJM7" i="24"/>
  <c r="VJN7" i="24"/>
  <c r="VJO7" i="24"/>
  <c r="VJP7" i="24"/>
  <c r="VJQ7" i="24"/>
  <c r="VJR7" i="24"/>
  <c r="VJS7" i="24"/>
  <c r="VJT7" i="24"/>
  <c r="VJU7" i="24"/>
  <c r="VJV7" i="24"/>
  <c r="VJW7" i="24"/>
  <c r="VJX7" i="24"/>
  <c r="VJY7" i="24"/>
  <c r="VJZ7" i="24"/>
  <c r="VKA7" i="24"/>
  <c r="VKB7" i="24"/>
  <c r="VKC7" i="24"/>
  <c r="VKD7" i="24"/>
  <c r="VKE7" i="24"/>
  <c r="VKF7" i="24"/>
  <c r="VKG7" i="24"/>
  <c r="VKH7" i="24"/>
  <c r="VKI7" i="24"/>
  <c r="VKJ7" i="24"/>
  <c r="VKK7" i="24"/>
  <c r="VKL7" i="24"/>
  <c r="VKM7" i="24"/>
  <c r="VKN7" i="24"/>
  <c r="VKO7" i="24"/>
  <c r="VKP7" i="24"/>
  <c r="VKQ7" i="24"/>
  <c r="VKR7" i="24"/>
  <c r="VKS7" i="24"/>
  <c r="VKT7" i="24"/>
  <c r="VKU7" i="24"/>
  <c r="VKV7" i="24"/>
  <c r="VKW7" i="24"/>
  <c r="VKX7" i="24"/>
  <c r="VKY7" i="24"/>
  <c r="VKZ7" i="24"/>
  <c r="VLA7" i="24"/>
  <c r="VLB7" i="24"/>
  <c r="VLC7" i="24"/>
  <c r="VLD7" i="24"/>
  <c r="VLE7" i="24"/>
  <c r="VLF7" i="24"/>
  <c r="VLG7" i="24"/>
  <c r="VLH7" i="24"/>
  <c r="VLI7" i="24"/>
  <c r="VLJ7" i="24"/>
  <c r="VLK7" i="24"/>
  <c r="VLL7" i="24"/>
  <c r="VLM7" i="24"/>
  <c r="VLN7" i="24"/>
  <c r="VLO7" i="24"/>
  <c r="VLP7" i="24"/>
  <c r="VLQ7" i="24"/>
  <c r="VLR7" i="24"/>
  <c r="VLS7" i="24"/>
  <c r="VLT7" i="24"/>
  <c r="VLU7" i="24"/>
  <c r="VLV7" i="24"/>
  <c r="VLW7" i="24"/>
  <c r="VLX7" i="24"/>
  <c r="VLY7" i="24"/>
  <c r="VLZ7" i="24"/>
  <c r="VMA7" i="24"/>
  <c r="VMB7" i="24"/>
  <c r="VMC7" i="24"/>
  <c r="VMD7" i="24"/>
  <c r="VME7" i="24"/>
  <c r="VMF7" i="24"/>
  <c r="VMG7" i="24"/>
  <c r="VMH7" i="24"/>
  <c r="VMI7" i="24"/>
  <c r="VMJ7" i="24"/>
  <c r="VMK7" i="24"/>
  <c r="VML7" i="24"/>
  <c r="VMM7" i="24"/>
  <c r="VMN7" i="24"/>
  <c r="VMO7" i="24"/>
  <c r="VMP7" i="24"/>
  <c r="VMQ7" i="24"/>
  <c r="VMR7" i="24"/>
  <c r="VMS7" i="24"/>
  <c r="VMT7" i="24"/>
  <c r="VMU7" i="24"/>
  <c r="VMV7" i="24"/>
  <c r="VMW7" i="24"/>
  <c r="VMX7" i="24"/>
  <c r="VMY7" i="24"/>
  <c r="VMZ7" i="24"/>
  <c r="VNA7" i="24"/>
  <c r="VNB7" i="24"/>
  <c r="VNC7" i="24"/>
  <c r="VND7" i="24"/>
  <c r="VNE7" i="24"/>
  <c r="VNF7" i="24"/>
  <c r="VNG7" i="24"/>
  <c r="VNH7" i="24"/>
  <c r="VNI7" i="24"/>
  <c r="VNJ7" i="24"/>
  <c r="VNK7" i="24"/>
  <c r="VNL7" i="24"/>
  <c r="VNM7" i="24"/>
  <c r="VNN7" i="24"/>
  <c r="VNO7" i="24"/>
  <c r="VNP7" i="24"/>
  <c r="VNQ7" i="24"/>
  <c r="VNR7" i="24"/>
  <c r="VNS7" i="24"/>
  <c r="VNT7" i="24"/>
  <c r="VNU7" i="24"/>
  <c r="VNV7" i="24"/>
  <c r="VNW7" i="24"/>
  <c r="VNX7" i="24"/>
  <c r="VNY7" i="24"/>
  <c r="VNZ7" i="24"/>
  <c r="VOA7" i="24"/>
  <c r="VOB7" i="24"/>
  <c r="VOC7" i="24"/>
  <c r="VOD7" i="24"/>
  <c r="VOE7" i="24"/>
  <c r="VOF7" i="24"/>
  <c r="VOG7" i="24"/>
  <c r="VOH7" i="24"/>
  <c r="VOI7" i="24"/>
  <c r="VOJ7" i="24"/>
  <c r="VOK7" i="24"/>
  <c r="VOL7" i="24"/>
  <c r="VOM7" i="24"/>
  <c r="VON7" i="24"/>
  <c r="VOO7" i="24"/>
  <c r="VOP7" i="24"/>
  <c r="VOQ7" i="24"/>
  <c r="VOR7" i="24"/>
  <c r="VOS7" i="24"/>
  <c r="VOT7" i="24"/>
  <c r="VOU7" i="24"/>
  <c r="VOV7" i="24"/>
  <c r="VOW7" i="24"/>
  <c r="VOX7" i="24"/>
  <c r="VOY7" i="24"/>
  <c r="VOZ7" i="24"/>
  <c r="VPA7" i="24"/>
  <c r="VPB7" i="24"/>
  <c r="VPC7" i="24"/>
  <c r="VPD7" i="24"/>
  <c r="VPE7" i="24"/>
  <c r="VPF7" i="24"/>
  <c r="VPG7" i="24"/>
  <c r="VPH7" i="24"/>
  <c r="VPI7" i="24"/>
  <c r="VPJ7" i="24"/>
  <c r="VPK7" i="24"/>
  <c r="VPL7" i="24"/>
  <c r="VPM7" i="24"/>
  <c r="VPN7" i="24"/>
  <c r="VPO7" i="24"/>
  <c r="VPP7" i="24"/>
  <c r="VPQ7" i="24"/>
  <c r="VPR7" i="24"/>
  <c r="VPS7" i="24"/>
  <c r="VPT7" i="24"/>
  <c r="VPU7" i="24"/>
  <c r="VPV7" i="24"/>
  <c r="VPW7" i="24"/>
  <c r="VPX7" i="24"/>
  <c r="VPY7" i="24"/>
  <c r="VPZ7" i="24"/>
  <c r="VQA7" i="24"/>
  <c r="VQB7" i="24"/>
  <c r="VQC7" i="24"/>
  <c r="VQD7" i="24"/>
  <c r="VQE7" i="24"/>
  <c r="VQF7" i="24"/>
  <c r="VQG7" i="24"/>
  <c r="VQH7" i="24"/>
  <c r="VQI7" i="24"/>
  <c r="VQJ7" i="24"/>
  <c r="VQK7" i="24"/>
  <c r="VQL7" i="24"/>
  <c r="VQM7" i="24"/>
  <c r="VQN7" i="24"/>
  <c r="VQO7" i="24"/>
  <c r="VQP7" i="24"/>
  <c r="VQQ7" i="24"/>
  <c r="VQR7" i="24"/>
  <c r="VQS7" i="24"/>
  <c r="VQT7" i="24"/>
  <c r="VQU7" i="24"/>
  <c r="VQV7" i="24"/>
  <c r="VQW7" i="24"/>
  <c r="VQX7" i="24"/>
  <c r="VQY7" i="24"/>
  <c r="VQZ7" i="24"/>
  <c r="VRA7" i="24"/>
  <c r="VRB7" i="24"/>
  <c r="VRC7" i="24"/>
  <c r="VRD7" i="24"/>
  <c r="VRE7" i="24"/>
  <c r="VRF7" i="24"/>
  <c r="VRG7" i="24"/>
  <c r="VRH7" i="24"/>
  <c r="VRI7" i="24"/>
  <c r="VRJ7" i="24"/>
  <c r="VRK7" i="24"/>
  <c r="VRL7" i="24"/>
  <c r="VRM7" i="24"/>
  <c r="VRN7" i="24"/>
  <c r="VRO7" i="24"/>
  <c r="VRP7" i="24"/>
  <c r="VRQ7" i="24"/>
  <c r="VRR7" i="24"/>
  <c r="VRS7" i="24"/>
  <c r="VRT7" i="24"/>
  <c r="VRU7" i="24"/>
  <c r="VRV7" i="24"/>
  <c r="VRW7" i="24"/>
  <c r="VRX7" i="24"/>
  <c r="VRY7" i="24"/>
  <c r="VRZ7" i="24"/>
  <c r="VSA7" i="24"/>
  <c r="VSB7" i="24"/>
  <c r="VSC7" i="24"/>
  <c r="VSD7" i="24"/>
  <c r="VSE7" i="24"/>
  <c r="VSF7" i="24"/>
  <c r="VSG7" i="24"/>
  <c r="VSH7" i="24"/>
  <c r="VSI7" i="24"/>
  <c r="VSJ7" i="24"/>
  <c r="VSK7" i="24"/>
  <c r="VSL7" i="24"/>
  <c r="VSM7" i="24"/>
  <c r="VSN7" i="24"/>
  <c r="VSO7" i="24"/>
  <c r="VSP7" i="24"/>
  <c r="VSQ7" i="24"/>
  <c r="VSR7" i="24"/>
  <c r="VSS7" i="24"/>
  <c r="VST7" i="24"/>
  <c r="VSU7" i="24"/>
  <c r="VSV7" i="24"/>
  <c r="VSW7" i="24"/>
  <c r="VSX7" i="24"/>
  <c r="VSY7" i="24"/>
  <c r="VSZ7" i="24"/>
  <c r="VTA7" i="24"/>
  <c r="VTB7" i="24"/>
  <c r="VTC7" i="24"/>
  <c r="VTD7" i="24"/>
  <c r="VTE7" i="24"/>
  <c r="VTF7" i="24"/>
  <c r="VTG7" i="24"/>
  <c r="VTH7" i="24"/>
  <c r="VTI7" i="24"/>
  <c r="VTJ7" i="24"/>
  <c r="VTK7" i="24"/>
  <c r="VTL7" i="24"/>
  <c r="VTM7" i="24"/>
  <c r="VTN7" i="24"/>
  <c r="VTO7" i="24"/>
  <c r="VTP7" i="24"/>
  <c r="VTQ7" i="24"/>
  <c r="VTR7" i="24"/>
  <c r="VTS7" i="24"/>
  <c r="VTT7" i="24"/>
  <c r="VTU7" i="24"/>
  <c r="VTV7" i="24"/>
  <c r="VTW7" i="24"/>
  <c r="VTX7" i="24"/>
  <c r="VTY7" i="24"/>
  <c r="VTZ7" i="24"/>
  <c r="VUA7" i="24"/>
  <c r="VUB7" i="24"/>
  <c r="VUC7" i="24"/>
  <c r="VUD7" i="24"/>
  <c r="VUE7" i="24"/>
  <c r="VUF7" i="24"/>
  <c r="VUG7" i="24"/>
  <c r="VUH7" i="24"/>
  <c r="VUI7" i="24"/>
  <c r="VUJ7" i="24"/>
  <c r="VUK7" i="24"/>
  <c r="VUL7" i="24"/>
  <c r="VUM7" i="24"/>
  <c r="VUN7" i="24"/>
  <c r="VUO7" i="24"/>
  <c r="VUP7" i="24"/>
  <c r="VUQ7" i="24"/>
  <c r="VUR7" i="24"/>
  <c r="VUS7" i="24"/>
  <c r="VUT7" i="24"/>
  <c r="VUU7" i="24"/>
  <c r="VUV7" i="24"/>
  <c r="VUW7" i="24"/>
  <c r="VUX7" i="24"/>
  <c r="VUY7" i="24"/>
  <c r="VUZ7" i="24"/>
  <c r="VVA7" i="24"/>
  <c r="VVB7" i="24"/>
  <c r="VVC7" i="24"/>
  <c r="VVD7" i="24"/>
  <c r="VVE7" i="24"/>
  <c r="VVF7" i="24"/>
  <c r="VVG7" i="24"/>
  <c r="VVH7" i="24"/>
  <c r="VVI7" i="24"/>
  <c r="VVJ7" i="24"/>
  <c r="VVK7" i="24"/>
  <c r="VVL7" i="24"/>
  <c r="VVM7" i="24"/>
  <c r="VVN7" i="24"/>
  <c r="VVO7" i="24"/>
  <c r="VVP7" i="24"/>
  <c r="VVQ7" i="24"/>
  <c r="VVR7" i="24"/>
  <c r="VVS7" i="24"/>
  <c r="VVT7" i="24"/>
  <c r="VVU7" i="24"/>
  <c r="VVV7" i="24"/>
  <c r="VVW7" i="24"/>
  <c r="VVX7" i="24"/>
  <c r="VVY7" i="24"/>
  <c r="VVZ7" i="24"/>
  <c r="VWA7" i="24"/>
  <c r="VWB7" i="24"/>
  <c r="VWC7" i="24"/>
  <c r="VWD7" i="24"/>
  <c r="VWE7" i="24"/>
  <c r="VWF7" i="24"/>
  <c r="VWG7" i="24"/>
  <c r="VWH7" i="24"/>
  <c r="VWI7" i="24"/>
  <c r="VWJ7" i="24"/>
  <c r="VWK7" i="24"/>
  <c r="VWL7" i="24"/>
  <c r="VWM7" i="24"/>
  <c r="VWN7" i="24"/>
  <c r="VWO7" i="24"/>
  <c r="VWP7" i="24"/>
  <c r="VWQ7" i="24"/>
  <c r="VWR7" i="24"/>
  <c r="VWS7" i="24"/>
  <c r="VWT7" i="24"/>
  <c r="VWU7" i="24"/>
  <c r="VWV7" i="24"/>
  <c r="VWW7" i="24"/>
  <c r="VWX7" i="24"/>
  <c r="VWY7" i="24"/>
  <c r="VWZ7" i="24"/>
  <c r="VXA7" i="24"/>
  <c r="VXB7" i="24"/>
  <c r="VXC7" i="24"/>
  <c r="VXD7" i="24"/>
  <c r="VXE7" i="24"/>
  <c r="VXF7" i="24"/>
  <c r="VXG7" i="24"/>
  <c r="VXH7" i="24"/>
  <c r="VXI7" i="24"/>
  <c r="VXJ7" i="24"/>
  <c r="VXK7" i="24"/>
  <c r="VXL7" i="24"/>
  <c r="VXM7" i="24"/>
  <c r="VXN7" i="24"/>
  <c r="VXO7" i="24"/>
  <c r="VXP7" i="24"/>
  <c r="VXQ7" i="24"/>
  <c r="VXR7" i="24"/>
  <c r="VXS7" i="24"/>
  <c r="VXT7" i="24"/>
  <c r="VXU7" i="24"/>
  <c r="VXV7" i="24"/>
  <c r="VXW7" i="24"/>
  <c r="VXX7" i="24"/>
  <c r="VXY7" i="24"/>
  <c r="VXZ7" i="24"/>
  <c r="VYA7" i="24"/>
  <c r="VYB7" i="24"/>
  <c r="VYC7" i="24"/>
  <c r="VYD7" i="24"/>
  <c r="VYE7" i="24"/>
  <c r="VYF7" i="24"/>
  <c r="VYG7" i="24"/>
  <c r="VYH7" i="24"/>
  <c r="VYI7" i="24"/>
  <c r="VYJ7" i="24"/>
  <c r="VYK7" i="24"/>
  <c r="VYL7" i="24"/>
  <c r="VYM7" i="24"/>
  <c r="VYN7" i="24"/>
  <c r="VYO7" i="24"/>
  <c r="VYP7" i="24"/>
  <c r="VYQ7" i="24"/>
  <c r="VYR7" i="24"/>
  <c r="VYS7" i="24"/>
  <c r="VYT7" i="24"/>
  <c r="VYU7" i="24"/>
  <c r="VYV7" i="24"/>
  <c r="VYW7" i="24"/>
  <c r="VYX7" i="24"/>
  <c r="VYY7" i="24"/>
  <c r="VYZ7" i="24"/>
  <c r="VZA7" i="24"/>
  <c r="VZB7" i="24"/>
  <c r="VZC7" i="24"/>
  <c r="VZD7" i="24"/>
  <c r="VZE7" i="24"/>
  <c r="VZF7" i="24"/>
  <c r="VZG7" i="24"/>
  <c r="VZH7" i="24"/>
  <c r="VZI7" i="24"/>
  <c r="VZJ7" i="24"/>
  <c r="VZK7" i="24"/>
  <c r="VZL7" i="24"/>
  <c r="VZM7" i="24"/>
  <c r="VZN7" i="24"/>
  <c r="VZO7" i="24"/>
  <c r="VZP7" i="24"/>
  <c r="VZQ7" i="24"/>
  <c r="VZR7" i="24"/>
  <c r="VZS7" i="24"/>
  <c r="VZT7" i="24"/>
  <c r="VZU7" i="24"/>
  <c r="VZV7" i="24"/>
  <c r="VZW7" i="24"/>
  <c r="VZX7" i="24"/>
  <c r="VZY7" i="24"/>
  <c r="VZZ7" i="24"/>
  <c r="WAA7" i="24"/>
  <c r="WAB7" i="24"/>
  <c r="WAC7" i="24"/>
  <c r="WAD7" i="24"/>
  <c r="WAE7" i="24"/>
  <c r="WAF7" i="24"/>
  <c r="WAG7" i="24"/>
  <c r="WAH7" i="24"/>
  <c r="WAI7" i="24"/>
  <c r="WAJ7" i="24"/>
  <c r="WAK7" i="24"/>
  <c r="WAL7" i="24"/>
  <c r="WAM7" i="24"/>
  <c r="WAN7" i="24"/>
  <c r="WAO7" i="24"/>
  <c r="WAP7" i="24"/>
  <c r="WAQ7" i="24"/>
  <c r="WAR7" i="24"/>
  <c r="WAS7" i="24"/>
  <c r="WAT7" i="24"/>
  <c r="WAU7" i="24"/>
  <c r="WAV7" i="24"/>
  <c r="WAW7" i="24"/>
  <c r="WAX7" i="24"/>
  <c r="WAY7" i="24"/>
  <c r="WAZ7" i="24"/>
  <c r="WBA7" i="24"/>
  <c r="WBB7" i="24"/>
  <c r="WBC7" i="24"/>
  <c r="WBD7" i="24"/>
  <c r="WBE7" i="24"/>
  <c r="WBF7" i="24"/>
  <c r="WBG7" i="24"/>
  <c r="WBH7" i="24"/>
  <c r="WBI7" i="24"/>
  <c r="WBJ7" i="24"/>
  <c r="WBK7" i="24"/>
  <c r="WBL7" i="24"/>
  <c r="WBM7" i="24"/>
  <c r="WBN7" i="24"/>
  <c r="WBO7" i="24"/>
  <c r="WBP7" i="24"/>
  <c r="WBQ7" i="24"/>
  <c r="WBR7" i="24"/>
  <c r="WBS7" i="24"/>
  <c r="WBT7" i="24"/>
  <c r="WBU7" i="24"/>
  <c r="WBV7" i="24"/>
  <c r="WBW7" i="24"/>
  <c r="WBX7" i="24"/>
  <c r="WBY7" i="24"/>
  <c r="WBZ7" i="24"/>
  <c r="WCA7" i="24"/>
  <c r="WCB7" i="24"/>
  <c r="WCC7" i="24"/>
  <c r="WCD7" i="24"/>
  <c r="WCE7" i="24"/>
  <c r="WCF7" i="24"/>
  <c r="WCG7" i="24"/>
  <c r="WCH7" i="24"/>
  <c r="WCI7" i="24"/>
  <c r="WCJ7" i="24"/>
  <c r="WCK7" i="24"/>
  <c r="WCL7" i="24"/>
  <c r="WCM7" i="24"/>
  <c r="WCN7" i="24"/>
  <c r="WCO7" i="24"/>
  <c r="WCP7" i="24"/>
  <c r="WCQ7" i="24"/>
  <c r="WCR7" i="24"/>
  <c r="WCS7" i="24"/>
  <c r="WCT7" i="24"/>
  <c r="WCU7" i="24"/>
  <c r="WCV7" i="24"/>
  <c r="WCW7" i="24"/>
  <c r="WCX7" i="24"/>
  <c r="WCY7" i="24"/>
  <c r="WCZ7" i="24"/>
  <c r="WDA7" i="24"/>
  <c r="WDB7" i="24"/>
  <c r="WDC7" i="24"/>
  <c r="WDD7" i="24"/>
  <c r="WDE7" i="24"/>
  <c r="WDF7" i="24"/>
  <c r="WDG7" i="24"/>
  <c r="WDH7" i="24"/>
  <c r="WDI7" i="24"/>
  <c r="WDJ7" i="24"/>
  <c r="WDK7" i="24"/>
  <c r="WDL7" i="24"/>
  <c r="WDM7" i="24"/>
  <c r="WDN7" i="24"/>
  <c r="WDO7" i="24"/>
  <c r="WDP7" i="24"/>
  <c r="WDQ7" i="24"/>
  <c r="WDR7" i="24"/>
  <c r="WDS7" i="24"/>
  <c r="WDT7" i="24"/>
  <c r="WDU7" i="24"/>
  <c r="WDV7" i="24"/>
  <c r="WDW7" i="24"/>
  <c r="WDX7" i="24"/>
  <c r="WDY7" i="24"/>
  <c r="WDZ7" i="24"/>
  <c r="WEA7" i="24"/>
  <c r="WEB7" i="24"/>
  <c r="WEC7" i="24"/>
  <c r="WED7" i="24"/>
  <c r="WEE7" i="24"/>
  <c r="WEF7" i="24"/>
  <c r="WEG7" i="24"/>
  <c r="WEH7" i="24"/>
  <c r="WEI7" i="24"/>
  <c r="WEJ7" i="24"/>
  <c r="WEK7" i="24"/>
  <c r="WEL7" i="24"/>
  <c r="WEM7" i="24"/>
  <c r="WEN7" i="24"/>
  <c r="WEO7" i="24"/>
  <c r="WEP7" i="24"/>
  <c r="WEQ7" i="24"/>
  <c r="WER7" i="24"/>
  <c r="WES7" i="24"/>
  <c r="WET7" i="24"/>
  <c r="WEU7" i="24"/>
  <c r="WEV7" i="24"/>
  <c r="WEW7" i="24"/>
  <c r="WEX7" i="24"/>
  <c r="WEY7" i="24"/>
  <c r="WEZ7" i="24"/>
  <c r="WFA7" i="24"/>
  <c r="WFB7" i="24"/>
  <c r="WFC7" i="24"/>
  <c r="WFD7" i="24"/>
  <c r="WFE7" i="24"/>
  <c r="WFF7" i="24"/>
  <c r="WFG7" i="24"/>
  <c r="WFH7" i="24"/>
  <c r="WFI7" i="24"/>
  <c r="WFJ7" i="24"/>
  <c r="WFK7" i="24"/>
  <c r="WFL7" i="24"/>
  <c r="WFM7" i="24"/>
  <c r="WFN7" i="24"/>
  <c r="WFO7" i="24"/>
  <c r="WFP7" i="24"/>
  <c r="WFQ7" i="24"/>
  <c r="WFR7" i="24"/>
  <c r="WFS7" i="24"/>
  <c r="WFT7" i="24"/>
  <c r="WFU7" i="24"/>
  <c r="WFV7" i="24"/>
  <c r="WFW7" i="24"/>
  <c r="WFX7" i="24"/>
  <c r="WFY7" i="24"/>
  <c r="WFZ7" i="24"/>
  <c r="WGA7" i="24"/>
  <c r="WGB7" i="24"/>
  <c r="WGC7" i="24"/>
  <c r="WGD7" i="24"/>
  <c r="WGE7" i="24"/>
  <c r="WGF7" i="24"/>
  <c r="WGG7" i="24"/>
  <c r="WGH7" i="24"/>
  <c r="WGI7" i="24"/>
  <c r="WGJ7" i="24"/>
  <c r="WGK7" i="24"/>
  <c r="WGL7" i="24"/>
  <c r="WGM7" i="24"/>
  <c r="WGN7" i="24"/>
  <c r="WGO7" i="24"/>
  <c r="WGP7" i="24"/>
  <c r="WGQ7" i="24"/>
  <c r="WGR7" i="24"/>
  <c r="WGS7" i="24"/>
  <c r="WGT7" i="24"/>
  <c r="WGU7" i="24"/>
  <c r="WGV7" i="24"/>
  <c r="WGW7" i="24"/>
  <c r="WGX7" i="24"/>
  <c r="WGY7" i="24"/>
  <c r="WGZ7" i="24"/>
  <c r="WHA7" i="24"/>
  <c r="WHB7" i="24"/>
  <c r="WHC7" i="24"/>
  <c r="WHD7" i="24"/>
  <c r="WHE7" i="24"/>
  <c r="WHF7" i="24"/>
  <c r="WHG7" i="24"/>
  <c r="WHH7" i="24"/>
  <c r="WHI7" i="24"/>
  <c r="WHJ7" i="24"/>
  <c r="WHK7" i="24"/>
  <c r="WHL7" i="24"/>
  <c r="WHM7" i="24"/>
  <c r="WHN7" i="24"/>
  <c r="WHO7" i="24"/>
  <c r="WHP7" i="24"/>
  <c r="WHQ7" i="24"/>
  <c r="WHR7" i="24"/>
  <c r="WHS7" i="24"/>
  <c r="WHT7" i="24"/>
  <c r="WHU7" i="24"/>
  <c r="WHV7" i="24"/>
  <c r="WHW7" i="24"/>
  <c r="WHX7" i="24"/>
  <c r="WHY7" i="24"/>
  <c r="WHZ7" i="24"/>
  <c r="WIA7" i="24"/>
  <c r="WIB7" i="24"/>
  <c r="WIC7" i="24"/>
  <c r="WID7" i="24"/>
  <c r="WIE7" i="24"/>
  <c r="WIF7" i="24"/>
  <c r="WIG7" i="24"/>
  <c r="WIH7" i="24"/>
  <c r="WII7" i="24"/>
  <c r="WIJ7" i="24"/>
  <c r="WIK7" i="24"/>
  <c r="WIL7" i="24"/>
  <c r="WIM7" i="24"/>
  <c r="WIN7" i="24"/>
  <c r="WIO7" i="24"/>
  <c r="WIP7" i="24"/>
  <c r="WIQ7" i="24"/>
  <c r="WIR7" i="24"/>
  <c r="WIS7" i="24"/>
  <c r="WIT7" i="24"/>
  <c r="WIU7" i="24"/>
  <c r="WIV7" i="24"/>
  <c r="WIW7" i="24"/>
  <c r="WIX7" i="24"/>
  <c r="WIY7" i="24"/>
  <c r="WIZ7" i="24"/>
  <c r="WJA7" i="24"/>
  <c r="WJB7" i="24"/>
  <c r="WJC7" i="24"/>
  <c r="WJD7" i="24"/>
  <c r="WJE7" i="24"/>
  <c r="WJF7" i="24"/>
  <c r="WJG7" i="24"/>
  <c r="WJH7" i="24"/>
  <c r="WJI7" i="24"/>
  <c r="WJJ7" i="24"/>
  <c r="WJK7" i="24"/>
  <c r="WJL7" i="24"/>
  <c r="WJM7" i="24"/>
  <c r="WJN7" i="24"/>
  <c r="WJO7" i="24"/>
  <c r="WJP7" i="24"/>
  <c r="WJQ7" i="24"/>
  <c r="WJR7" i="24"/>
  <c r="WJS7" i="24"/>
  <c r="WJT7" i="24"/>
  <c r="WJU7" i="24"/>
  <c r="WJV7" i="24"/>
  <c r="WJW7" i="24"/>
  <c r="WJX7" i="24"/>
  <c r="WJY7" i="24"/>
  <c r="WJZ7" i="24"/>
  <c r="WKA7" i="24"/>
  <c r="WKB7" i="24"/>
  <c r="WKC7" i="24"/>
  <c r="WKD7" i="24"/>
  <c r="WKE7" i="24"/>
  <c r="WKF7" i="24"/>
  <c r="WKG7" i="24"/>
  <c r="WKH7" i="24"/>
  <c r="WKI7" i="24"/>
  <c r="WKJ7" i="24"/>
  <c r="WKK7" i="24"/>
  <c r="WKL7" i="24"/>
  <c r="WKM7" i="24"/>
  <c r="WKN7" i="24"/>
  <c r="WKO7" i="24"/>
  <c r="WKP7" i="24"/>
  <c r="WKQ7" i="24"/>
  <c r="WKR7" i="24"/>
  <c r="WKS7" i="24"/>
  <c r="WKT7" i="24"/>
  <c r="WKU7" i="24"/>
  <c r="WKV7" i="24"/>
  <c r="WKW7" i="24"/>
  <c r="WKX7" i="24"/>
  <c r="WKY7" i="24"/>
  <c r="WKZ7" i="24"/>
  <c r="WLA7" i="24"/>
  <c r="WLB7" i="24"/>
  <c r="WLC7" i="24"/>
  <c r="WLD7" i="24"/>
  <c r="WLE7" i="24"/>
  <c r="WLF7" i="24"/>
  <c r="WLG7" i="24"/>
  <c r="WLH7" i="24"/>
  <c r="WLI7" i="24"/>
  <c r="WLJ7" i="24"/>
  <c r="WLK7" i="24"/>
  <c r="WLL7" i="24"/>
  <c r="WLM7" i="24"/>
  <c r="WLN7" i="24"/>
  <c r="WLO7" i="24"/>
  <c r="WLP7" i="24"/>
  <c r="WLQ7" i="24"/>
  <c r="WLR7" i="24"/>
  <c r="WLS7" i="24"/>
  <c r="WLT7" i="24"/>
  <c r="WLU7" i="24"/>
  <c r="WLV7" i="24"/>
  <c r="WLW7" i="24"/>
  <c r="WLX7" i="24"/>
  <c r="WLY7" i="24"/>
  <c r="WLZ7" i="24"/>
  <c r="WMA7" i="24"/>
  <c r="WMB7" i="24"/>
  <c r="WMC7" i="24"/>
  <c r="WMD7" i="24"/>
  <c r="WME7" i="24"/>
  <c r="WMF7" i="24"/>
  <c r="WMG7" i="24"/>
  <c r="WMH7" i="24"/>
  <c r="WMI7" i="24"/>
  <c r="WMJ7" i="24"/>
  <c r="WMK7" i="24"/>
  <c r="WML7" i="24"/>
  <c r="WMM7" i="24"/>
  <c r="WMN7" i="24"/>
  <c r="WMO7" i="24"/>
  <c r="WMP7" i="24"/>
  <c r="WMQ7" i="24"/>
  <c r="WMR7" i="24"/>
  <c r="WMS7" i="24"/>
  <c r="WMT7" i="24"/>
  <c r="WMU7" i="24"/>
  <c r="WMV7" i="24"/>
  <c r="WMW7" i="24"/>
  <c r="WMX7" i="24"/>
  <c r="WMY7" i="24"/>
  <c r="WMZ7" i="24"/>
  <c r="WNA7" i="24"/>
  <c r="WNB7" i="24"/>
  <c r="WNC7" i="24"/>
  <c r="WND7" i="24"/>
  <c r="WNE7" i="24"/>
  <c r="WNF7" i="24"/>
  <c r="WNG7" i="24"/>
  <c r="WNH7" i="24"/>
  <c r="WNI7" i="24"/>
  <c r="WNJ7" i="24"/>
  <c r="WNK7" i="24"/>
  <c r="WNL7" i="24"/>
  <c r="WNM7" i="24"/>
  <c r="WNN7" i="24"/>
  <c r="WNO7" i="24"/>
  <c r="WNP7" i="24"/>
  <c r="WNQ7" i="24"/>
  <c r="WNR7" i="24"/>
  <c r="WNS7" i="24"/>
  <c r="WNT7" i="24"/>
  <c r="WNU7" i="24"/>
  <c r="WNV7" i="24"/>
  <c r="WNW7" i="24"/>
  <c r="WNX7" i="24"/>
  <c r="WNY7" i="24"/>
  <c r="WNZ7" i="24"/>
  <c r="WOA7" i="24"/>
  <c r="WOB7" i="24"/>
  <c r="WOC7" i="24"/>
  <c r="WOD7" i="24"/>
  <c r="WOE7" i="24"/>
  <c r="WOF7" i="24"/>
  <c r="WOG7" i="24"/>
  <c r="WOH7" i="24"/>
  <c r="WOI7" i="24"/>
  <c r="WOJ7" i="24"/>
  <c r="WOK7" i="24"/>
  <c r="WOL7" i="24"/>
  <c r="WOM7" i="24"/>
  <c r="WON7" i="24"/>
  <c r="WOO7" i="24"/>
  <c r="WOP7" i="24"/>
  <c r="WOQ7" i="24"/>
  <c r="WOR7" i="24"/>
  <c r="WOS7" i="24"/>
  <c r="WOT7" i="24"/>
  <c r="WOU7" i="24"/>
  <c r="WOV7" i="24"/>
  <c r="WOW7" i="24"/>
  <c r="WOX7" i="24"/>
  <c r="WOY7" i="24"/>
  <c r="WOZ7" i="24"/>
  <c r="WPA7" i="24"/>
  <c r="WPB7" i="24"/>
  <c r="WPC7" i="24"/>
  <c r="WPD7" i="24"/>
  <c r="WPE7" i="24"/>
  <c r="WPF7" i="24"/>
  <c r="WPG7" i="24"/>
  <c r="WPH7" i="24"/>
  <c r="WPI7" i="24"/>
  <c r="WPJ7" i="24"/>
  <c r="WPK7" i="24"/>
  <c r="WPL7" i="24"/>
  <c r="WPM7" i="24"/>
  <c r="WPN7" i="24"/>
  <c r="WPO7" i="24"/>
  <c r="WPP7" i="24"/>
  <c r="WPQ7" i="24"/>
  <c r="WPR7" i="24"/>
  <c r="WPS7" i="24"/>
  <c r="WPT7" i="24"/>
  <c r="WPU7" i="24"/>
  <c r="WPV7" i="24"/>
  <c r="WPW7" i="24"/>
  <c r="WPX7" i="24"/>
  <c r="WPY7" i="24"/>
  <c r="WPZ7" i="24"/>
  <c r="WQA7" i="24"/>
  <c r="WQB7" i="24"/>
  <c r="WQC7" i="24"/>
  <c r="WQD7" i="24"/>
  <c r="WQE7" i="24"/>
  <c r="WQF7" i="24"/>
  <c r="WQG7" i="24"/>
  <c r="WQH7" i="24"/>
  <c r="WQI7" i="24"/>
  <c r="WQJ7" i="24"/>
  <c r="WQK7" i="24"/>
  <c r="WQL7" i="24"/>
  <c r="WQM7" i="24"/>
  <c r="WQN7" i="24"/>
  <c r="WQO7" i="24"/>
  <c r="WQP7" i="24"/>
  <c r="WQQ7" i="24"/>
  <c r="WQR7" i="24"/>
  <c r="WQS7" i="24"/>
  <c r="WQT7" i="24"/>
  <c r="WQU7" i="24"/>
  <c r="WQV7" i="24"/>
  <c r="WQW7" i="24"/>
  <c r="WQX7" i="24"/>
  <c r="WQY7" i="24"/>
  <c r="WQZ7" i="24"/>
  <c r="WRA7" i="24"/>
  <c r="WRB7" i="24"/>
  <c r="WRC7" i="24"/>
  <c r="WRD7" i="24"/>
  <c r="WRE7" i="24"/>
  <c r="WRF7" i="24"/>
  <c r="WRG7" i="24"/>
  <c r="WRH7" i="24"/>
  <c r="WRI7" i="24"/>
  <c r="WRJ7" i="24"/>
  <c r="WRK7" i="24"/>
  <c r="WRL7" i="24"/>
  <c r="WRM7" i="24"/>
  <c r="WRN7" i="24"/>
  <c r="WRO7" i="24"/>
  <c r="WRP7" i="24"/>
  <c r="WRQ7" i="24"/>
  <c r="WRR7" i="24"/>
  <c r="WRS7" i="24"/>
  <c r="WRT7" i="24"/>
  <c r="WRU7" i="24"/>
  <c r="WRV7" i="24"/>
  <c r="WRW7" i="24"/>
  <c r="WRX7" i="24"/>
  <c r="WRY7" i="24"/>
  <c r="WRZ7" i="24"/>
  <c r="WSA7" i="24"/>
  <c r="WSB7" i="24"/>
  <c r="WSC7" i="24"/>
  <c r="WSD7" i="24"/>
  <c r="WSE7" i="24"/>
  <c r="WSF7" i="24"/>
  <c r="WSG7" i="24"/>
  <c r="WSH7" i="24"/>
  <c r="WSI7" i="24"/>
  <c r="WSJ7" i="24"/>
  <c r="WSK7" i="24"/>
  <c r="WSL7" i="24"/>
  <c r="WSM7" i="24"/>
  <c r="WSN7" i="24"/>
  <c r="WSO7" i="24"/>
  <c r="WSP7" i="24"/>
  <c r="WSQ7" i="24"/>
  <c r="WSR7" i="24"/>
  <c r="WSS7" i="24"/>
  <c r="WST7" i="24"/>
  <c r="WSU7" i="24"/>
  <c r="WSV7" i="24"/>
  <c r="WSW7" i="24"/>
  <c r="WSX7" i="24"/>
  <c r="WSY7" i="24"/>
  <c r="WSZ7" i="24"/>
  <c r="WTA7" i="24"/>
  <c r="WTB7" i="24"/>
  <c r="WTC7" i="24"/>
  <c r="WTD7" i="24"/>
  <c r="WTE7" i="24"/>
  <c r="WTF7" i="24"/>
  <c r="WTG7" i="24"/>
  <c r="WTH7" i="24"/>
  <c r="WTI7" i="24"/>
  <c r="WTJ7" i="24"/>
  <c r="WTK7" i="24"/>
  <c r="WTL7" i="24"/>
  <c r="WTM7" i="24"/>
  <c r="WTN7" i="24"/>
  <c r="WTO7" i="24"/>
  <c r="WTP7" i="24"/>
  <c r="WTQ7" i="24"/>
  <c r="WTR7" i="24"/>
  <c r="WTS7" i="24"/>
  <c r="WTT7" i="24"/>
  <c r="WTU7" i="24"/>
  <c r="WTV7" i="24"/>
  <c r="WTW7" i="24"/>
  <c r="WTX7" i="24"/>
  <c r="WTY7" i="24"/>
  <c r="WTZ7" i="24"/>
  <c r="WUA7" i="24"/>
  <c r="WUB7" i="24"/>
  <c r="WUC7" i="24"/>
  <c r="WUD7" i="24"/>
  <c r="WUE7" i="24"/>
  <c r="WUF7" i="24"/>
  <c r="WUG7" i="24"/>
  <c r="WUH7" i="24"/>
  <c r="WUI7" i="24"/>
  <c r="WUJ7" i="24"/>
  <c r="WUK7" i="24"/>
  <c r="WUL7" i="24"/>
  <c r="WUM7" i="24"/>
  <c r="WUN7" i="24"/>
  <c r="WUO7" i="24"/>
  <c r="WUP7" i="24"/>
  <c r="WUQ7" i="24"/>
  <c r="WUR7" i="24"/>
  <c r="WUS7" i="24"/>
  <c r="WUT7" i="24"/>
  <c r="WUU7" i="24"/>
  <c r="WUV7" i="24"/>
  <c r="WUW7" i="24"/>
  <c r="WUX7" i="24"/>
  <c r="WUY7" i="24"/>
  <c r="WUZ7" i="24"/>
  <c r="WVA7" i="24"/>
  <c r="WVB7" i="24"/>
  <c r="WVC7" i="24"/>
  <c r="WVD7" i="24"/>
  <c r="WVE7" i="24"/>
  <c r="WVF7" i="24"/>
  <c r="WVG7" i="24"/>
  <c r="WVH7" i="24"/>
  <c r="WVI7" i="24"/>
  <c r="WVJ7" i="24"/>
  <c r="WVK7" i="24"/>
  <c r="WVL7" i="24"/>
  <c r="WVM7" i="24"/>
  <c r="WVN7" i="24"/>
  <c r="WVO7" i="24"/>
  <c r="WVP7" i="24"/>
  <c r="WVQ7" i="24"/>
  <c r="WVR7" i="24"/>
  <c r="WVS7" i="24"/>
  <c r="WVT7" i="24"/>
  <c r="WVU7" i="24"/>
  <c r="WVV7" i="24"/>
  <c r="WVW7" i="24"/>
  <c r="WVX7" i="24"/>
  <c r="WVY7" i="24"/>
  <c r="WVZ7" i="24"/>
  <c r="WWA7" i="24"/>
  <c r="WWB7" i="24"/>
  <c r="WWC7" i="24"/>
  <c r="WWD7" i="24"/>
  <c r="WWE7" i="24"/>
  <c r="WWF7" i="24"/>
  <c r="WWG7" i="24"/>
  <c r="WWH7" i="24"/>
  <c r="WWI7" i="24"/>
  <c r="WWJ7" i="24"/>
  <c r="WWK7" i="24"/>
  <c r="WWL7" i="24"/>
  <c r="WWM7" i="24"/>
  <c r="WWN7" i="24"/>
  <c r="WWO7" i="24"/>
  <c r="WWP7" i="24"/>
  <c r="WWQ7" i="24"/>
  <c r="WWR7" i="24"/>
  <c r="WWS7" i="24"/>
  <c r="WWT7" i="24"/>
  <c r="WWU7" i="24"/>
  <c r="WWV7" i="24"/>
  <c r="WWW7" i="24"/>
  <c r="WWX7" i="24"/>
  <c r="WWY7" i="24"/>
  <c r="WWZ7" i="24"/>
  <c r="WXA7" i="24"/>
  <c r="WXB7" i="24"/>
  <c r="WXC7" i="24"/>
  <c r="WXD7" i="24"/>
  <c r="WXE7" i="24"/>
  <c r="WXF7" i="24"/>
  <c r="WXG7" i="24"/>
  <c r="WXH7" i="24"/>
  <c r="WXI7" i="24"/>
  <c r="WXJ7" i="24"/>
  <c r="WXK7" i="24"/>
  <c r="WXL7" i="24"/>
  <c r="WXM7" i="24"/>
  <c r="WXN7" i="24"/>
  <c r="WXO7" i="24"/>
  <c r="WXP7" i="24"/>
  <c r="WXQ7" i="24"/>
  <c r="WXR7" i="24"/>
  <c r="WXS7" i="24"/>
  <c r="WXT7" i="24"/>
  <c r="WXU7" i="24"/>
  <c r="WXV7" i="24"/>
  <c r="WXW7" i="24"/>
  <c r="WXX7" i="24"/>
  <c r="WXY7" i="24"/>
  <c r="WXZ7" i="24"/>
  <c r="WYA7" i="24"/>
  <c r="WYB7" i="24"/>
  <c r="WYC7" i="24"/>
  <c r="WYD7" i="24"/>
  <c r="WYE7" i="24"/>
  <c r="WYF7" i="24"/>
  <c r="WYG7" i="24"/>
  <c r="WYH7" i="24"/>
  <c r="WYI7" i="24"/>
  <c r="WYJ7" i="24"/>
  <c r="WYK7" i="24"/>
  <c r="WYL7" i="24"/>
  <c r="WYM7" i="24"/>
  <c r="WYN7" i="24"/>
  <c r="WYO7" i="24"/>
  <c r="WYP7" i="24"/>
  <c r="WYQ7" i="24"/>
  <c r="WYR7" i="24"/>
  <c r="WYS7" i="24"/>
  <c r="WYT7" i="24"/>
  <c r="WYU7" i="24"/>
  <c r="WYV7" i="24"/>
  <c r="WYW7" i="24"/>
  <c r="WYX7" i="24"/>
  <c r="WYY7" i="24"/>
  <c r="WYZ7" i="24"/>
  <c r="WZA7" i="24"/>
  <c r="WZB7" i="24"/>
  <c r="WZC7" i="24"/>
  <c r="WZD7" i="24"/>
  <c r="WZE7" i="24"/>
  <c r="WZF7" i="24"/>
  <c r="WZG7" i="24"/>
  <c r="WZH7" i="24"/>
  <c r="WZI7" i="24"/>
  <c r="WZJ7" i="24"/>
  <c r="WZK7" i="24"/>
  <c r="WZL7" i="24"/>
  <c r="WZM7" i="24"/>
  <c r="WZN7" i="24"/>
  <c r="WZO7" i="24"/>
  <c r="WZP7" i="24"/>
  <c r="WZQ7" i="24"/>
  <c r="WZR7" i="24"/>
  <c r="WZS7" i="24"/>
  <c r="WZT7" i="24"/>
  <c r="WZU7" i="24"/>
  <c r="WZV7" i="24"/>
  <c r="WZW7" i="24"/>
  <c r="WZX7" i="24"/>
  <c r="WZY7" i="24"/>
  <c r="WZZ7" i="24"/>
  <c r="XAA7" i="24"/>
  <c r="XAB7" i="24"/>
  <c r="XAC7" i="24"/>
  <c r="XAD7" i="24"/>
  <c r="XAE7" i="24"/>
  <c r="XAF7" i="24"/>
  <c r="XAG7" i="24"/>
  <c r="XAH7" i="24"/>
  <c r="XAI7" i="24"/>
  <c r="XAJ7" i="24"/>
  <c r="XAK7" i="24"/>
  <c r="XAL7" i="24"/>
  <c r="XAM7" i="24"/>
  <c r="XAN7" i="24"/>
  <c r="XAO7" i="24"/>
  <c r="XAP7" i="24"/>
  <c r="XAQ7" i="24"/>
  <c r="XAR7" i="24"/>
  <c r="XAS7" i="24"/>
  <c r="XAT7" i="24"/>
  <c r="XAU7" i="24"/>
  <c r="XAV7" i="24"/>
  <c r="XAW7" i="24"/>
  <c r="XAX7" i="24"/>
  <c r="XAY7" i="24"/>
  <c r="XAZ7" i="24"/>
  <c r="XBA7" i="24"/>
  <c r="XBB7" i="24"/>
  <c r="XBC7" i="24"/>
  <c r="XBD7" i="24"/>
  <c r="XBE7" i="24"/>
  <c r="XBF7" i="24"/>
  <c r="XBG7" i="24"/>
  <c r="XBH7" i="24"/>
  <c r="XBI7" i="24"/>
  <c r="XBJ7" i="24"/>
  <c r="XBK7" i="24"/>
  <c r="XBL7" i="24"/>
  <c r="XBM7" i="24"/>
  <c r="XBN7" i="24"/>
  <c r="XBO7" i="24"/>
  <c r="XBP7" i="24"/>
  <c r="XBQ7" i="24"/>
  <c r="XBR7" i="24"/>
  <c r="XBS7" i="24"/>
  <c r="XBT7" i="24"/>
  <c r="XBU7" i="24"/>
  <c r="XBV7" i="24"/>
  <c r="XBW7" i="24"/>
  <c r="XBX7" i="24"/>
  <c r="XBY7" i="24"/>
  <c r="XBZ7" i="24"/>
  <c r="XCA7" i="24"/>
  <c r="XCB7" i="24"/>
  <c r="XCC7" i="24"/>
  <c r="XCD7" i="24"/>
  <c r="XCE7" i="24"/>
  <c r="XCF7" i="24"/>
  <c r="XCG7" i="24"/>
  <c r="XCH7" i="24"/>
  <c r="XCI7" i="24"/>
  <c r="XCJ7" i="24"/>
  <c r="XCK7" i="24"/>
  <c r="XCL7" i="24"/>
  <c r="XCM7" i="24"/>
  <c r="XCN7" i="24"/>
  <c r="XCO7" i="24"/>
  <c r="XCP7" i="24"/>
  <c r="XCQ7" i="24"/>
  <c r="XCR7" i="24"/>
  <c r="XCS7" i="24"/>
  <c r="XCT7" i="24"/>
  <c r="XCU7" i="24"/>
  <c r="XCV7" i="24"/>
  <c r="XCW7" i="24"/>
  <c r="XCX7" i="24"/>
  <c r="XCY7" i="24"/>
  <c r="XCZ7" i="24"/>
  <c r="XDA7" i="24"/>
  <c r="XDB7" i="24"/>
  <c r="XDC7" i="24"/>
  <c r="XDD7" i="24"/>
  <c r="XDE7" i="24"/>
  <c r="XDF7" i="24"/>
  <c r="XDG7" i="24"/>
  <c r="XDH7" i="24"/>
  <c r="XDI7" i="24"/>
  <c r="XDJ7" i="24"/>
  <c r="XDK7" i="24"/>
  <c r="XDL7" i="24"/>
  <c r="XDM7" i="24"/>
  <c r="XDN7" i="24"/>
  <c r="XDO7" i="24"/>
  <c r="XDP7" i="24"/>
  <c r="XDQ7" i="24"/>
  <c r="XDR7" i="24"/>
  <c r="XDS7" i="24"/>
  <c r="XDT7" i="24"/>
  <c r="XDU7" i="24"/>
  <c r="XDV7" i="24"/>
  <c r="XDW7" i="24"/>
  <c r="XDX7" i="24"/>
  <c r="XDY7" i="24"/>
  <c r="XDZ7" i="24"/>
  <c r="XEA7" i="24"/>
  <c r="XEB7" i="24"/>
  <c r="XEC7" i="24"/>
  <c r="XED7" i="24"/>
  <c r="XEE7" i="24"/>
  <c r="XEF7" i="24"/>
  <c r="XEG7" i="24"/>
  <c r="XEH7" i="24"/>
  <c r="XEI7" i="24"/>
  <c r="XEJ7" i="24"/>
  <c r="XEK7" i="24"/>
  <c r="XEL7" i="24"/>
  <c r="XEM7" i="24"/>
  <c r="XEN7" i="24"/>
  <c r="XEO7" i="24"/>
  <c r="XEP7" i="24"/>
  <c r="XEQ7" i="24"/>
  <c r="XER7" i="24"/>
  <c r="XES7" i="24"/>
  <c r="XET7" i="24"/>
  <c r="XEU7" i="24"/>
  <c r="XEV7" i="24"/>
  <c r="XEW7" i="24"/>
  <c r="XEX7" i="24"/>
  <c r="XEY7" i="24"/>
  <c r="XEZ7" i="24"/>
  <c r="XFA7" i="24"/>
  <c r="XFB7" i="24"/>
  <c r="XFC7" i="24"/>
  <c r="XFD7" i="24"/>
  <c r="T938" i="21" l="1"/>
  <c r="R938" i="21"/>
  <c r="S938" i="21"/>
  <c r="Q938" i="21"/>
  <c r="S937" i="21"/>
  <c r="S936" i="21"/>
  <c r="P938" i="21"/>
  <c r="P937" i="21"/>
  <c r="P936" i="21"/>
  <c r="P930" i="20"/>
  <c r="P929" i="20"/>
  <c r="P928" i="20"/>
  <c r="P871" i="19"/>
  <c r="P872" i="19"/>
  <c r="P873" i="19"/>
  <c r="O49" i="23" l="1"/>
  <c r="C147" i="80" l="1"/>
  <c r="D147" i="80"/>
  <c r="E147" i="80"/>
  <c r="F147" i="80"/>
  <c r="G147" i="80"/>
  <c r="H147" i="80"/>
  <c r="I147" i="80"/>
  <c r="J147" i="80"/>
  <c r="K147" i="80"/>
  <c r="L147" i="80"/>
  <c r="M147" i="80"/>
  <c r="N147" i="80"/>
  <c r="C147" i="81"/>
  <c r="D147" i="81"/>
  <c r="E147" i="81"/>
  <c r="F147" i="81"/>
  <c r="G147" i="81"/>
  <c r="H147" i="81"/>
  <c r="I147" i="81"/>
  <c r="J147" i="81"/>
  <c r="K147" i="81"/>
  <c r="L147" i="81"/>
  <c r="M147" i="81"/>
  <c r="N147" i="81"/>
  <c r="C147" i="15"/>
  <c r="D147" i="15"/>
  <c r="E147" i="15"/>
  <c r="F147" i="15"/>
  <c r="G147" i="15"/>
  <c r="H147" i="15"/>
  <c r="I147" i="15"/>
  <c r="J147" i="15"/>
  <c r="K147" i="15"/>
  <c r="L147" i="15"/>
  <c r="M147" i="15"/>
  <c r="N147" i="15"/>
  <c r="C147" i="16"/>
  <c r="D147" i="16"/>
  <c r="E147" i="16"/>
  <c r="F147" i="16"/>
  <c r="G147" i="16"/>
  <c r="H147" i="16"/>
  <c r="I147" i="16"/>
  <c r="J147" i="16"/>
  <c r="K147" i="16"/>
  <c r="L147" i="16"/>
  <c r="M147" i="16"/>
  <c r="N147" i="16"/>
  <c r="C148" i="16"/>
  <c r="D148" i="16"/>
  <c r="E148" i="16"/>
  <c r="F148" i="16"/>
  <c r="G148" i="16"/>
  <c r="H148" i="16"/>
  <c r="I148" i="16"/>
  <c r="J148" i="16"/>
  <c r="K148" i="16"/>
  <c r="L148" i="16"/>
  <c r="M148" i="16"/>
  <c r="N148" i="16"/>
  <c r="N164" i="81"/>
  <c r="M164" i="81"/>
  <c r="L164" i="81"/>
  <c r="K164" i="81"/>
  <c r="J164" i="81"/>
  <c r="I164" i="81"/>
  <c r="H164" i="81"/>
  <c r="G164" i="81"/>
  <c r="F164" i="81"/>
  <c r="E164" i="81"/>
  <c r="D164" i="81"/>
  <c r="C164" i="81"/>
  <c r="C38" i="81" s="1"/>
  <c r="N163" i="81"/>
  <c r="M163" i="81"/>
  <c r="L163" i="81"/>
  <c r="K163" i="81"/>
  <c r="J163" i="81"/>
  <c r="I163" i="81"/>
  <c r="H163" i="81"/>
  <c r="G163" i="81"/>
  <c r="F163" i="81"/>
  <c r="E163" i="81"/>
  <c r="D163" i="81"/>
  <c r="C163" i="81"/>
  <c r="N162" i="81"/>
  <c r="M162" i="81"/>
  <c r="L162" i="81"/>
  <c r="K162" i="81"/>
  <c r="J162" i="81"/>
  <c r="I162" i="81"/>
  <c r="H162" i="81"/>
  <c r="G162" i="81"/>
  <c r="F162" i="81"/>
  <c r="E162" i="81"/>
  <c r="D162" i="81"/>
  <c r="C162" i="81"/>
  <c r="N161" i="81"/>
  <c r="M161" i="81"/>
  <c r="L161" i="81"/>
  <c r="K161" i="81"/>
  <c r="J161" i="81"/>
  <c r="I161" i="81"/>
  <c r="H161" i="81"/>
  <c r="G161" i="81"/>
  <c r="F161" i="81"/>
  <c r="E161" i="81"/>
  <c r="D161" i="81"/>
  <c r="C161" i="81"/>
  <c r="N160" i="81"/>
  <c r="M160" i="81"/>
  <c r="L160" i="81"/>
  <c r="K160" i="81"/>
  <c r="J160" i="81"/>
  <c r="I160" i="81"/>
  <c r="H160" i="81"/>
  <c r="G160" i="81"/>
  <c r="F160" i="81"/>
  <c r="E160" i="81"/>
  <c r="D160" i="81"/>
  <c r="C160" i="81"/>
  <c r="N159" i="81"/>
  <c r="M159" i="81"/>
  <c r="L159" i="81"/>
  <c r="K159" i="81"/>
  <c r="J159" i="81"/>
  <c r="I159" i="81"/>
  <c r="H159" i="81"/>
  <c r="G159" i="81"/>
  <c r="F159" i="81"/>
  <c r="E159" i="81"/>
  <c r="D159" i="81"/>
  <c r="C159" i="81"/>
  <c r="N158" i="81"/>
  <c r="M158" i="81"/>
  <c r="L158" i="81"/>
  <c r="K158" i="81"/>
  <c r="J158" i="81"/>
  <c r="I158" i="81"/>
  <c r="H158" i="81"/>
  <c r="G158" i="81"/>
  <c r="F158" i="81"/>
  <c r="E158" i="81"/>
  <c r="D158" i="81"/>
  <c r="C158" i="81"/>
  <c r="N154" i="81"/>
  <c r="M154" i="81"/>
  <c r="L154" i="81"/>
  <c r="K154" i="81"/>
  <c r="J154" i="81"/>
  <c r="I154" i="81"/>
  <c r="H154" i="81"/>
  <c r="G154" i="81"/>
  <c r="F154" i="81"/>
  <c r="E154" i="81"/>
  <c r="D154" i="81"/>
  <c r="C154" i="81"/>
  <c r="N153" i="81"/>
  <c r="M153" i="81"/>
  <c r="L153" i="81"/>
  <c r="K153" i="81"/>
  <c r="J153" i="81"/>
  <c r="I153" i="81"/>
  <c r="H153" i="81"/>
  <c r="G153" i="81"/>
  <c r="F153" i="81"/>
  <c r="E153" i="81"/>
  <c r="D153" i="81"/>
  <c r="C153" i="81"/>
  <c r="N152" i="81"/>
  <c r="M152" i="81"/>
  <c r="L152" i="81"/>
  <c r="K152" i="81"/>
  <c r="J152" i="81"/>
  <c r="I152" i="81"/>
  <c r="H152" i="81"/>
  <c r="G152" i="81"/>
  <c r="F152" i="81"/>
  <c r="E152" i="81"/>
  <c r="D152" i="81"/>
  <c r="C152" i="81"/>
  <c r="N151" i="81"/>
  <c r="M151" i="81"/>
  <c r="L151" i="81"/>
  <c r="K151" i="81"/>
  <c r="J151" i="81"/>
  <c r="I151" i="81"/>
  <c r="H151" i="81"/>
  <c r="G151" i="81"/>
  <c r="F151" i="81"/>
  <c r="E151" i="81"/>
  <c r="D151" i="81"/>
  <c r="C151" i="81"/>
  <c r="N150" i="81"/>
  <c r="M150" i="81"/>
  <c r="L150" i="81"/>
  <c r="K150" i="81"/>
  <c r="J150" i="81"/>
  <c r="I150" i="81"/>
  <c r="H150" i="81"/>
  <c r="G150" i="81"/>
  <c r="F150" i="81"/>
  <c r="E150" i="81"/>
  <c r="D150" i="81"/>
  <c r="C150" i="81"/>
  <c r="N149" i="81"/>
  <c r="M149" i="81"/>
  <c r="L149" i="81"/>
  <c r="K149" i="81"/>
  <c r="J149" i="81"/>
  <c r="I149" i="81"/>
  <c r="H149" i="81"/>
  <c r="G149" i="81"/>
  <c r="F149" i="81"/>
  <c r="E149" i="81"/>
  <c r="D149" i="81"/>
  <c r="C149" i="81"/>
  <c r="N148" i="81"/>
  <c r="M148" i="81"/>
  <c r="L148" i="81"/>
  <c r="K148" i="81"/>
  <c r="J148" i="81"/>
  <c r="I148" i="81"/>
  <c r="H148" i="81"/>
  <c r="G148" i="81"/>
  <c r="F148" i="81"/>
  <c r="E148" i="81"/>
  <c r="D148" i="81"/>
  <c r="C148" i="81"/>
  <c r="N146" i="81"/>
  <c r="N20" i="81" s="1"/>
  <c r="N16" i="35" s="1"/>
  <c r="M146" i="81"/>
  <c r="M20" i="81" s="1"/>
  <c r="M16" i="35" s="1"/>
  <c r="L146" i="81"/>
  <c r="L20" i="81" s="1"/>
  <c r="L16" i="35" s="1"/>
  <c r="K146" i="81"/>
  <c r="K20" i="81" s="1"/>
  <c r="K16" i="35" s="1"/>
  <c r="J146" i="81"/>
  <c r="J20" i="81" s="1"/>
  <c r="J16" i="35" s="1"/>
  <c r="I146" i="81"/>
  <c r="I20" i="81" s="1"/>
  <c r="I16" i="35" s="1"/>
  <c r="H146" i="81"/>
  <c r="H20" i="81" s="1"/>
  <c r="H16" i="35" s="1"/>
  <c r="G146" i="81"/>
  <c r="G20" i="81" s="1"/>
  <c r="G16" i="35" s="1"/>
  <c r="F146" i="81"/>
  <c r="F20" i="81" s="1"/>
  <c r="F16" i="35" s="1"/>
  <c r="E146" i="81"/>
  <c r="E20" i="81" s="1"/>
  <c r="E16" i="35" s="1"/>
  <c r="D146" i="81"/>
  <c r="D20" i="81" s="1"/>
  <c r="D16" i="35" s="1"/>
  <c r="C146" i="81"/>
  <c r="C20" i="81" s="1"/>
  <c r="C16" i="35" s="1"/>
  <c r="N145" i="81"/>
  <c r="N19" i="81" s="1"/>
  <c r="M145" i="81"/>
  <c r="M19" i="81" s="1"/>
  <c r="L145" i="81"/>
  <c r="L19" i="81" s="1"/>
  <c r="K145" i="81"/>
  <c r="K19" i="81" s="1"/>
  <c r="J145" i="81"/>
  <c r="J19" i="81" s="1"/>
  <c r="I145" i="81"/>
  <c r="I19" i="81" s="1"/>
  <c r="H145" i="81"/>
  <c r="H19" i="81" s="1"/>
  <c r="G145" i="81"/>
  <c r="G19" i="81" s="1"/>
  <c r="F145" i="81"/>
  <c r="F19" i="81" s="1"/>
  <c r="E145" i="81"/>
  <c r="E19" i="81" s="1"/>
  <c r="D145" i="81"/>
  <c r="D19" i="81" s="1"/>
  <c r="C145" i="81"/>
  <c r="C19" i="81" s="1"/>
  <c r="N144" i="81"/>
  <c r="N18" i="81" s="1"/>
  <c r="M144" i="81"/>
  <c r="M18" i="81" s="1"/>
  <c r="L144" i="81"/>
  <c r="L18" i="81" s="1"/>
  <c r="K144" i="81"/>
  <c r="K18" i="81" s="1"/>
  <c r="J144" i="81"/>
  <c r="J18" i="81" s="1"/>
  <c r="I144" i="81"/>
  <c r="I18" i="81" s="1"/>
  <c r="H144" i="81"/>
  <c r="H18" i="81" s="1"/>
  <c r="G144" i="81"/>
  <c r="G18" i="81" s="1"/>
  <c r="F144" i="81"/>
  <c r="F18" i="81" s="1"/>
  <c r="E144" i="81"/>
  <c r="E18" i="81" s="1"/>
  <c r="D144" i="81"/>
  <c r="D18" i="81" s="1"/>
  <c r="C144" i="81"/>
  <c r="C18" i="81" s="1"/>
  <c r="N143" i="81"/>
  <c r="N17" i="81" s="1"/>
  <c r="M143" i="81"/>
  <c r="M17" i="81" s="1"/>
  <c r="L143" i="81"/>
  <c r="L17" i="81" s="1"/>
  <c r="K143" i="81"/>
  <c r="K17" i="81" s="1"/>
  <c r="J143" i="81"/>
  <c r="J17" i="81" s="1"/>
  <c r="I143" i="81"/>
  <c r="I17" i="81" s="1"/>
  <c r="H143" i="81"/>
  <c r="H17" i="81" s="1"/>
  <c r="G143" i="81"/>
  <c r="G17" i="81" s="1"/>
  <c r="F143" i="81"/>
  <c r="F17" i="81" s="1"/>
  <c r="E143" i="81"/>
  <c r="E17" i="81" s="1"/>
  <c r="D143" i="81"/>
  <c r="D17" i="81" s="1"/>
  <c r="C143" i="81"/>
  <c r="C17" i="81" s="1"/>
  <c r="N142" i="81"/>
  <c r="M142" i="81"/>
  <c r="L142" i="81"/>
  <c r="K142" i="81"/>
  <c r="J142" i="81"/>
  <c r="I142" i="81"/>
  <c r="H142" i="81"/>
  <c r="G142" i="81"/>
  <c r="F142" i="81"/>
  <c r="E142" i="81"/>
  <c r="D142" i="81"/>
  <c r="C142" i="81"/>
  <c r="N141" i="81"/>
  <c r="M141" i="81"/>
  <c r="L141" i="81"/>
  <c r="K141" i="81"/>
  <c r="J141" i="81"/>
  <c r="I141" i="81"/>
  <c r="H141" i="81"/>
  <c r="G141" i="81"/>
  <c r="F141" i="81"/>
  <c r="E141" i="81"/>
  <c r="D141" i="81"/>
  <c r="C141" i="81"/>
  <c r="N140" i="81"/>
  <c r="M140" i="81"/>
  <c r="L140" i="81"/>
  <c r="K140" i="81"/>
  <c r="J140" i="81"/>
  <c r="I140" i="81"/>
  <c r="H140" i="81"/>
  <c r="G140" i="81"/>
  <c r="F140" i="81"/>
  <c r="E140" i="81"/>
  <c r="D140" i="81"/>
  <c r="C140" i="81"/>
  <c r="N139" i="81"/>
  <c r="M139" i="81"/>
  <c r="L139" i="81"/>
  <c r="K139" i="81"/>
  <c r="J139" i="81"/>
  <c r="I139" i="81"/>
  <c r="H139" i="81"/>
  <c r="G139" i="81"/>
  <c r="F139" i="81"/>
  <c r="E139" i="81"/>
  <c r="D139" i="81"/>
  <c r="C139" i="81"/>
  <c r="N138" i="81"/>
  <c r="M138" i="81"/>
  <c r="L138" i="81"/>
  <c r="K138" i="81"/>
  <c r="J138" i="81"/>
  <c r="I138" i="81"/>
  <c r="H138" i="81"/>
  <c r="G138" i="81"/>
  <c r="F138" i="81"/>
  <c r="E138" i="81"/>
  <c r="D138" i="81"/>
  <c r="C138" i="81"/>
  <c r="N121" i="81"/>
  <c r="M121" i="81"/>
  <c r="L121" i="81"/>
  <c r="K121" i="81"/>
  <c r="J121" i="81"/>
  <c r="I121" i="81"/>
  <c r="H121" i="81"/>
  <c r="G121" i="81"/>
  <c r="F121" i="81"/>
  <c r="E121" i="81"/>
  <c r="D121" i="81"/>
  <c r="C121" i="81"/>
  <c r="N120" i="81"/>
  <c r="M120" i="81"/>
  <c r="L120" i="81"/>
  <c r="K120" i="81"/>
  <c r="J120" i="81"/>
  <c r="I120" i="81"/>
  <c r="H120" i="81"/>
  <c r="G120" i="81"/>
  <c r="F120" i="81"/>
  <c r="E120" i="81"/>
  <c r="D120" i="81"/>
  <c r="C120" i="81"/>
  <c r="N119" i="81"/>
  <c r="M119" i="81"/>
  <c r="L119" i="81"/>
  <c r="K119" i="81"/>
  <c r="J119" i="81"/>
  <c r="I119" i="81"/>
  <c r="H119" i="81"/>
  <c r="G119" i="81"/>
  <c r="F119" i="81"/>
  <c r="E119" i="81"/>
  <c r="D119" i="81"/>
  <c r="C119" i="81"/>
  <c r="N118" i="81"/>
  <c r="M118" i="81"/>
  <c r="L118" i="81"/>
  <c r="K118" i="81"/>
  <c r="J118" i="81"/>
  <c r="I118" i="81"/>
  <c r="H118" i="81"/>
  <c r="G118" i="81"/>
  <c r="F118" i="81"/>
  <c r="E118" i="81"/>
  <c r="D118" i="81"/>
  <c r="C118" i="81"/>
  <c r="N117" i="81"/>
  <c r="M117" i="81"/>
  <c r="L117" i="81"/>
  <c r="K117" i="81"/>
  <c r="J117" i="81"/>
  <c r="I117" i="81"/>
  <c r="H117" i="81"/>
  <c r="G117" i="81"/>
  <c r="F117" i="81"/>
  <c r="E117" i="81"/>
  <c r="D117" i="81"/>
  <c r="C117" i="81"/>
  <c r="N116" i="81"/>
  <c r="M116" i="81"/>
  <c r="L116" i="81"/>
  <c r="K116" i="81"/>
  <c r="J116" i="81"/>
  <c r="I116" i="81"/>
  <c r="H116" i="81"/>
  <c r="G116" i="81"/>
  <c r="F116" i="81"/>
  <c r="E116" i="81"/>
  <c r="D116" i="81"/>
  <c r="C116" i="81"/>
  <c r="C32" i="81" s="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10" i="81"/>
  <c r="M110" i="81"/>
  <c r="L110" i="81"/>
  <c r="K110" i="81"/>
  <c r="J110" i="81"/>
  <c r="I110" i="81"/>
  <c r="H110" i="81"/>
  <c r="G110" i="81"/>
  <c r="F110" i="81"/>
  <c r="E110" i="81"/>
  <c r="D110" i="81"/>
  <c r="C110" i="81"/>
  <c r="N109" i="81"/>
  <c r="M109" i="81"/>
  <c r="L109" i="81"/>
  <c r="K109" i="81"/>
  <c r="J109" i="81"/>
  <c r="I109" i="81"/>
  <c r="H109" i="81"/>
  <c r="G109" i="81"/>
  <c r="F109" i="81"/>
  <c r="E109" i="81"/>
  <c r="D109" i="81"/>
  <c r="C109" i="81"/>
  <c r="N108" i="81"/>
  <c r="M108" i="81"/>
  <c r="L108" i="81"/>
  <c r="K108" i="81"/>
  <c r="J108" i="81"/>
  <c r="I108" i="81"/>
  <c r="H108" i="81"/>
  <c r="G108" i="81"/>
  <c r="F108" i="81"/>
  <c r="E108" i="81"/>
  <c r="D108" i="81"/>
  <c r="C108" i="81"/>
  <c r="N107" i="81"/>
  <c r="M107" i="81"/>
  <c r="L107" i="81"/>
  <c r="K107" i="81"/>
  <c r="J107" i="81"/>
  <c r="I107" i="81"/>
  <c r="H107" i="81"/>
  <c r="G107" i="81"/>
  <c r="F107" i="81"/>
  <c r="E107" i="81"/>
  <c r="D107" i="81"/>
  <c r="C107" i="81"/>
  <c r="N106" i="81"/>
  <c r="M106" i="81"/>
  <c r="L106" i="81"/>
  <c r="K106" i="81"/>
  <c r="J106" i="81"/>
  <c r="I106" i="81"/>
  <c r="H106" i="81"/>
  <c r="G106" i="81"/>
  <c r="F106" i="81"/>
  <c r="E106" i="81"/>
  <c r="D106" i="81"/>
  <c r="C106" i="81"/>
  <c r="N105" i="81"/>
  <c r="M105" i="81"/>
  <c r="L105" i="81"/>
  <c r="K105" i="81"/>
  <c r="J105" i="81"/>
  <c r="I105" i="81"/>
  <c r="H105" i="81"/>
  <c r="G105" i="81"/>
  <c r="F105" i="81"/>
  <c r="E105" i="81"/>
  <c r="D105" i="81"/>
  <c r="C105" i="81"/>
  <c r="N104" i="81"/>
  <c r="M104" i="81"/>
  <c r="L104" i="81"/>
  <c r="K104" i="81"/>
  <c r="J104" i="81"/>
  <c r="I104" i="81"/>
  <c r="H104" i="81"/>
  <c r="G104" i="81"/>
  <c r="F104" i="81"/>
  <c r="E104" i="81"/>
  <c r="D104" i="81"/>
  <c r="C104" i="81"/>
  <c r="N103" i="81"/>
  <c r="M103" i="81"/>
  <c r="L103" i="81"/>
  <c r="K103" i="81"/>
  <c r="J103" i="81"/>
  <c r="I103" i="81"/>
  <c r="H103" i="81"/>
  <c r="G103" i="81"/>
  <c r="F103" i="81"/>
  <c r="E103" i="81"/>
  <c r="D103" i="81"/>
  <c r="C103" i="81"/>
  <c r="N102" i="81"/>
  <c r="M102" i="81"/>
  <c r="L102" i="81"/>
  <c r="K102" i="81"/>
  <c r="J102" i="81"/>
  <c r="I102" i="81"/>
  <c r="H102" i="81"/>
  <c r="G102" i="81"/>
  <c r="F102" i="81"/>
  <c r="E102" i="81"/>
  <c r="D102" i="81"/>
  <c r="C102" i="81"/>
  <c r="N101" i="81"/>
  <c r="M101" i="81"/>
  <c r="L101" i="81"/>
  <c r="K101" i="81"/>
  <c r="J101" i="81"/>
  <c r="I101" i="81"/>
  <c r="H101" i="81"/>
  <c r="G101" i="81"/>
  <c r="F101" i="81"/>
  <c r="E101" i="81"/>
  <c r="D101" i="81"/>
  <c r="C101" i="81"/>
  <c r="N100" i="81"/>
  <c r="M100" i="81"/>
  <c r="L100" i="81"/>
  <c r="K100" i="81"/>
  <c r="J100" i="81"/>
  <c r="I100" i="81"/>
  <c r="H100" i="81"/>
  <c r="G100" i="81"/>
  <c r="F100" i="81"/>
  <c r="E100" i="81"/>
  <c r="D100" i="81"/>
  <c r="C100" i="81"/>
  <c r="N99" i="81"/>
  <c r="M99" i="81"/>
  <c r="L99" i="81"/>
  <c r="K99" i="81"/>
  <c r="J99" i="81"/>
  <c r="I99" i="81"/>
  <c r="H99" i="81"/>
  <c r="G99" i="81"/>
  <c r="F99" i="81"/>
  <c r="E99" i="81"/>
  <c r="D99" i="81"/>
  <c r="C99" i="81"/>
  <c r="N98" i="81"/>
  <c r="M98" i="81"/>
  <c r="L98" i="81"/>
  <c r="K98" i="81"/>
  <c r="J98" i="81"/>
  <c r="I98" i="81"/>
  <c r="H98" i="81"/>
  <c r="G98" i="81"/>
  <c r="F98" i="81"/>
  <c r="E98" i="81"/>
  <c r="D98" i="81"/>
  <c r="C98" i="81"/>
  <c r="N97" i="81"/>
  <c r="M97" i="81"/>
  <c r="L97" i="81"/>
  <c r="K97" i="81"/>
  <c r="J97" i="81"/>
  <c r="I97" i="81"/>
  <c r="H97" i="81"/>
  <c r="G97" i="81"/>
  <c r="F97" i="81"/>
  <c r="E97" i="81"/>
  <c r="D97" i="81"/>
  <c r="C97" i="81"/>
  <c r="N96" i="81"/>
  <c r="M96" i="81"/>
  <c r="L96" i="81"/>
  <c r="K96" i="81"/>
  <c r="J96" i="81"/>
  <c r="I96" i="81"/>
  <c r="H96" i="81"/>
  <c r="G96" i="81"/>
  <c r="F96" i="81"/>
  <c r="E96" i="81"/>
  <c r="D96" i="81"/>
  <c r="C96" i="81"/>
  <c r="N79" i="81"/>
  <c r="M79" i="81"/>
  <c r="L79" i="81"/>
  <c r="K79" i="81"/>
  <c r="J79" i="81"/>
  <c r="I79" i="81"/>
  <c r="H79" i="81"/>
  <c r="G79" i="81"/>
  <c r="F79" i="81"/>
  <c r="E79" i="81"/>
  <c r="D79" i="81"/>
  <c r="C79" i="81"/>
  <c r="C37" i="81" s="1"/>
  <c r="N78" i="81"/>
  <c r="M78" i="81"/>
  <c r="L78" i="81"/>
  <c r="K78" i="81"/>
  <c r="J78" i="81"/>
  <c r="I78" i="81"/>
  <c r="H78" i="81"/>
  <c r="G78" i="81"/>
  <c r="F78" i="81"/>
  <c r="E78" i="81"/>
  <c r="D78" i="81"/>
  <c r="C78" i="81"/>
  <c r="N77" i="81"/>
  <c r="M77" i="81"/>
  <c r="L77" i="81"/>
  <c r="K77" i="81"/>
  <c r="J77" i="81"/>
  <c r="I77" i="81"/>
  <c r="H77" i="81"/>
  <c r="G77" i="81"/>
  <c r="F77" i="81"/>
  <c r="E77" i="81"/>
  <c r="D77" i="81"/>
  <c r="C77" i="81"/>
  <c r="C34" i="81" s="1"/>
  <c r="N76" i="81"/>
  <c r="M76" i="81"/>
  <c r="L76" i="81"/>
  <c r="K76" i="81"/>
  <c r="J76" i="81"/>
  <c r="I76" i="81"/>
  <c r="H76" i="81"/>
  <c r="G76" i="81"/>
  <c r="F76" i="81"/>
  <c r="E76" i="81"/>
  <c r="D76" i="81"/>
  <c r="C76" i="81"/>
  <c r="N75" i="81"/>
  <c r="M75" i="81"/>
  <c r="L75" i="81"/>
  <c r="K75" i="81"/>
  <c r="J75" i="81"/>
  <c r="I75" i="81"/>
  <c r="H75" i="81"/>
  <c r="G75" i="81"/>
  <c r="F75" i="81"/>
  <c r="E75" i="81"/>
  <c r="D75" i="81"/>
  <c r="C75" i="81"/>
  <c r="C33" i="81" s="1"/>
  <c r="N74" i="81"/>
  <c r="M74" i="81"/>
  <c r="L74" i="81"/>
  <c r="K74" i="81"/>
  <c r="J74" i="81"/>
  <c r="I74" i="81"/>
  <c r="H74" i="81"/>
  <c r="G74" i="81"/>
  <c r="F74" i="81"/>
  <c r="E74" i="81"/>
  <c r="D74" i="81"/>
  <c r="C74" i="81"/>
  <c r="N70" i="81"/>
  <c r="M70" i="81"/>
  <c r="L70" i="81"/>
  <c r="K70" i="81"/>
  <c r="J70" i="81"/>
  <c r="I70" i="81"/>
  <c r="H70" i="81"/>
  <c r="G70" i="81"/>
  <c r="F70" i="81"/>
  <c r="E70" i="81"/>
  <c r="D70" i="81"/>
  <c r="C70" i="81"/>
  <c r="C28" i="81" s="1"/>
  <c r="N69" i="81"/>
  <c r="M69" i="81"/>
  <c r="L69" i="81"/>
  <c r="K69" i="81"/>
  <c r="J69" i="81"/>
  <c r="I69" i="81"/>
  <c r="H69" i="81"/>
  <c r="G69" i="81"/>
  <c r="F69" i="81"/>
  <c r="E69" i="81"/>
  <c r="D69" i="81"/>
  <c r="C69" i="81"/>
  <c r="C27" i="81" s="1"/>
  <c r="N68" i="81"/>
  <c r="M68" i="81"/>
  <c r="L68" i="81"/>
  <c r="K68" i="81"/>
  <c r="J68" i="81"/>
  <c r="I68" i="81"/>
  <c r="H68" i="81"/>
  <c r="G68" i="81"/>
  <c r="F68" i="81"/>
  <c r="E68" i="81"/>
  <c r="D68" i="81"/>
  <c r="C68" i="81"/>
  <c r="C26" i="81" s="1"/>
  <c r="N67" i="81"/>
  <c r="M67" i="81"/>
  <c r="L67" i="81"/>
  <c r="K67" i="81"/>
  <c r="J67" i="81"/>
  <c r="I67" i="81"/>
  <c r="H67" i="81"/>
  <c r="G67" i="81"/>
  <c r="F67" i="81"/>
  <c r="E67" i="81"/>
  <c r="D67" i="81"/>
  <c r="C67" i="81"/>
  <c r="C25" i="81" s="1"/>
  <c r="N66" i="81"/>
  <c r="M66" i="81"/>
  <c r="L66" i="81"/>
  <c r="K66" i="81"/>
  <c r="J66" i="81"/>
  <c r="I66" i="81"/>
  <c r="H66" i="81"/>
  <c r="G66" i="81"/>
  <c r="F66" i="81"/>
  <c r="E66" i="81"/>
  <c r="D66" i="81"/>
  <c r="C66" i="81"/>
  <c r="C24" i="81" s="1"/>
  <c r="N65" i="81"/>
  <c r="M65" i="81"/>
  <c r="L65" i="81"/>
  <c r="K65" i="81"/>
  <c r="J65" i="81"/>
  <c r="I65" i="81"/>
  <c r="H65" i="81"/>
  <c r="G65" i="81"/>
  <c r="F65" i="81"/>
  <c r="E65" i="81"/>
  <c r="D65" i="81"/>
  <c r="C65" i="81"/>
  <c r="C23" i="81" s="1"/>
  <c r="N64" i="81"/>
  <c r="M64" i="81"/>
  <c r="L64" i="81"/>
  <c r="K64" i="81"/>
  <c r="J64" i="81"/>
  <c r="I64" i="81"/>
  <c r="H64" i="81"/>
  <c r="G64" i="81"/>
  <c r="F64" i="81"/>
  <c r="E64" i="81"/>
  <c r="D64" i="81"/>
  <c r="C64" i="81"/>
  <c r="C22" i="81" s="1"/>
  <c r="N63" i="81"/>
  <c r="M63" i="81"/>
  <c r="L63" i="81"/>
  <c r="K63" i="81"/>
  <c r="J63" i="81"/>
  <c r="I63" i="81"/>
  <c r="H63" i="81"/>
  <c r="G63" i="81"/>
  <c r="F63" i="81"/>
  <c r="E63" i="81"/>
  <c r="D63" i="81"/>
  <c r="C63" i="81"/>
  <c r="C21" i="81" s="1"/>
  <c r="N62" i="81"/>
  <c r="M62" i="81"/>
  <c r="L62" i="81"/>
  <c r="K62" i="81"/>
  <c r="J62" i="81"/>
  <c r="I62" i="81"/>
  <c r="H62" i="81"/>
  <c r="G62" i="81"/>
  <c r="F62" i="81"/>
  <c r="E62" i="81"/>
  <c r="D62" i="81"/>
  <c r="C62" i="81"/>
  <c r="N61" i="81"/>
  <c r="M61" i="81"/>
  <c r="L61" i="81"/>
  <c r="K61" i="81"/>
  <c r="J61" i="81"/>
  <c r="I61" i="81"/>
  <c r="H61" i="81"/>
  <c r="G61" i="81"/>
  <c r="F61" i="81"/>
  <c r="E61" i="81"/>
  <c r="D61" i="81"/>
  <c r="C61" i="81"/>
  <c r="N60" i="81"/>
  <c r="M60" i="81"/>
  <c r="L60" i="81"/>
  <c r="K60" i="81"/>
  <c r="J60" i="81"/>
  <c r="I60" i="81"/>
  <c r="H60" i="81"/>
  <c r="G60" i="81"/>
  <c r="F60" i="81"/>
  <c r="E60" i="81"/>
  <c r="D60" i="81"/>
  <c r="C60" i="81"/>
  <c r="N59" i="81"/>
  <c r="M59" i="81"/>
  <c r="L59" i="81"/>
  <c r="K59" i="81"/>
  <c r="J59" i="81"/>
  <c r="I59" i="81"/>
  <c r="H59" i="81"/>
  <c r="G59" i="81"/>
  <c r="F59" i="81"/>
  <c r="E59" i="81"/>
  <c r="D59" i="81"/>
  <c r="C59" i="81"/>
  <c r="N58" i="81"/>
  <c r="M58" i="81"/>
  <c r="L58" i="81"/>
  <c r="K58" i="81"/>
  <c r="J58" i="81"/>
  <c r="I58" i="81"/>
  <c r="H58" i="81"/>
  <c r="G58" i="81"/>
  <c r="F58" i="81"/>
  <c r="E58" i="81"/>
  <c r="D58" i="81"/>
  <c r="C58" i="81"/>
  <c r="C16" i="81" s="1"/>
  <c r="N57" i="81"/>
  <c r="M57" i="81"/>
  <c r="L57" i="81"/>
  <c r="K57" i="81"/>
  <c r="J57" i="81"/>
  <c r="I57" i="81"/>
  <c r="H57" i="81"/>
  <c r="G57" i="81"/>
  <c r="F57" i="81"/>
  <c r="E57" i="81"/>
  <c r="D57" i="81"/>
  <c r="C57" i="81"/>
  <c r="C15" i="81" s="1"/>
  <c r="N56" i="81"/>
  <c r="M56" i="81"/>
  <c r="L56" i="81"/>
  <c r="K56" i="81"/>
  <c r="J56" i="81"/>
  <c r="I56" i="81"/>
  <c r="H56" i="81"/>
  <c r="G56" i="81"/>
  <c r="F56" i="81"/>
  <c r="E56" i="81"/>
  <c r="D56" i="81"/>
  <c r="C56" i="81"/>
  <c r="C14" i="81" s="1"/>
  <c r="C16" i="26" s="1"/>
  <c r="N55" i="81"/>
  <c r="M55" i="81"/>
  <c r="L55" i="81"/>
  <c r="K55" i="81"/>
  <c r="J55" i="81"/>
  <c r="I55" i="81"/>
  <c r="H55" i="81"/>
  <c r="G55" i="81"/>
  <c r="F55" i="81"/>
  <c r="E55" i="81"/>
  <c r="D55" i="81"/>
  <c r="C55" i="81"/>
  <c r="C13" i="81" s="1"/>
  <c r="C16" i="25" s="1"/>
  <c r="N54" i="81"/>
  <c r="M54" i="81"/>
  <c r="L54" i="81"/>
  <c r="K54" i="81"/>
  <c r="J54" i="81"/>
  <c r="I54" i="81"/>
  <c r="H54" i="81"/>
  <c r="G54" i="81"/>
  <c r="F54" i="81"/>
  <c r="E54" i="81"/>
  <c r="D54" i="81"/>
  <c r="C54" i="81"/>
  <c r="C12" i="81" s="1"/>
  <c r="C16" i="23" s="1"/>
  <c r="M176" i="81"/>
  <c r="L176" i="81"/>
  <c r="K176" i="81"/>
  <c r="J176" i="81"/>
  <c r="I176" i="81"/>
  <c r="H176" i="81"/>
  <c r="G176" i="81"/>
  <c r="F176" i="81"/>
  <c r="E176" i="81"/>
  <c r="D176" i="81"/>
  <c r="C176" i="81"/>
  <c r="B176" i="81"/>
  <c r="M175" i="81"/>
  <c r="L175" i="81"/>
  <c r="K175" i="81"/>
  <c r="J175" i="81"/>
  <c r="I175" i="81"/>
  <c r="H175" i="81"/>
  <c r="G175" i="81"/>
  <c r="F175" i="81"/>
  <c r="E175" i="81"/>
  <c r="D175" i="81"/>
  <c r="C175" i="81"/>
  <c r="B175" i="81"/>
  <c r="M174" i="81"/>
  <c r="L174" i="81"/>
  <c r="K174" i="81"/>
  <c r="J174" i="81"/>
  <c r="I174" i="81"/>
  <c r="H174" i="81"/>
  <c r="G174" i="81"/>
  <c r="F174" i="81"/>
  <c r="E174" i="81"/>
  <c r="D174" i="81"/>
  <c r="C174" i="81"/>
  <c r="B174" i="81"/>
  <c r="M170" i="81"/>
  <c r="L170" i="81"/>
  <c r="K170" i="81"/>
  <c r="J170" i="81"/>
  <c r="I170" i="81"/>
  <c r="H170" i="81"/>
  <c r="G170" i="81"/>
  <c r="F170" i="81"/>
  <c r="E170" i="81"/>
  <c r="D170" i="81"/>
  <c r="C170" i="81"/>
  <c r="B170" i="81"/>
  <c r="M169" i="81"/>
  <c r="L169" i="81"/>
  <c r="K169" i="81"/>
  <c r="J169" i="81"/>
  <c r="I169" i="81"/>
  <c r="H169" i="81"/>
  <c r="G169" i="81"/>
  <c r="F169" i="81"/>
  <c r="E169" i="81"/>
  <c r="D169" i="81"/>
  <c r="C169" i="81"/>
  <c r="B169" i="81"/>
  <c r="M168" i="81"/>
  <c r="L168" i="81"/>
  <c r="K168" i="81"/>
  <c r="J168" i="81"/>
  <c r="I168" i="81"/>
  <c r="H168" i="81"/>
  <c r="G168" i="81"/>
  <c r="F168" i="81"/>
  <c r="E168" i="81"/>
  <c r="D168" i="81"/>
  <c r="C168" i="81"/>
  <c r="B168" i="81"/>
  <c r="M167" i="81"/>
  <c r="L167" i="81"/>
  <c r="K167" i="81"/>
  <c r="J167" i="81"/>
  <c r="I167" i="81"/>
  <c r="H167" i="81"/>
  <c r="G167" i="81"/>
  <c r="F167" i="81"/>
  <c r="E167" i="81"/>
  <c r="D167" i="81"/>
  <c r="C167" i="81"/>
  <c r="B167" i="81"/>
  <c r="M166" i="81"/>
  <c r="L166" i="81"/>
  <c r="K166" i="81"/>
  <c r="J166" i="81"/>
  <c r="I166" i="81"/>
  <c r="H166" i="81"/>
  <c r="G166" i="81"/>
  <c r="F166" i="81"/>
  <c r="E166" i="81"/>
  <c r="D166" i="81"/>
  <c r="C166" i="81"/>
  <c r="B166" i="81"/>
  <c r="M165" i="81"/>
  <c r="L165" i="81"/>
  <c r="K165" i="81"/>
  <c r="J165" i="81"/>
  <c r="I165" i="81"/>
  <c r="H165" i="81"/>
  <c r="G165" i="81"/>
  <c r="F165" i="81"/>
  <c r="E165" i="81"/>
  <c r="D165" i="81"/>
  <c r="C165" i="81"/>
  <c r="B165" i="81"/>
  <c r="D135" i="81"/>
  <c r="B131" i="81"/>
  <c r="D93" i="81"/>
  <c r="B89" i="81"/>
  <c r="D51" i="81"/>
  <c r="B47" i="81"/>
  <c r="N164" i="80"/>
  <c r="M164" i="80"/>
  <c r="L164" i="80"/>
  <c r="K164" i="80"/>
  <c r="J164" i="80"/>
  <c r="I164" i="80"/>
  <c r="H164" i="80"/>
  <c r="G164" i="80"/>
  <c r="F164" i="80"/>
  <c r="E164" i="80"/>
  <c r="D164" i="80"/>
  <c r="C164" i="80"/>
  <c r="C38" i="80" s="1"/>
  <c r="N163" i="80"/>
  <c r="M163" i="80"/>
  <c r="L163" i="80"/>
  <c r="K163" i="80"/>
  <c r="J163" i="80"/>
  <c r="I163" i="80"/>
  <c r="H163" i="80"/>
  <c r="G163" i="80"/>
  <c r="F163" i="80"/>
  <c r="E163" i="80"/>
  <c r="D163" i="80"/>
  <c r="C163" i="80"/>
  <c r="N162" i="80"/>
  <c r="M162" i="80"/>
  <c r="L162" i="80"/>
  <c r="K162" i="80"/>
  <c r="J162" i="80"/>
  <c r="I162" i="80"/>
  <c r="H162" i="80"/>
  <c r="G162" i="80"/>
  <c r="F162" i="80"/>
  <c r="E162" i="80"/>
  <c r="D162" i="80"/>
  <c r="C162" i="80"/>
  <c r="N161" i="80"/>
  <c r="M161" i="80"/>
  <c r="L161" i="80"/>
  <c r="K161" i="80"/>
  <c r="J161" i="80"/>
  <c r="I161" i="80"/>
  <c r="H161" i="80"/>
  <c r="G161" i="80"/>
  <c r="F161" i="80"/>
  <c r="E161" i="80"/>
  <c r="D161" i="80"/>
  <c r="C161" i="80"/>
  <c r="N160" i="80"/>
  <c r="M160" i="80"/>
  <c r="L160" i="80"/>
  <c r="K160" i="80"/>
  <c r="J160" i="80"/>
  <c r="I160" i="80"/>
  <c r="H160" i="80"/>
  <c r="G160" i="80"/>
  <c r="F160" i="80"/>
  <c r="E160" i="80"/>
  <c r="D160" i="80"/>
  <c r="C160" i="80"/>
  <c r="N159" i="80"/>
  <c r="M159" i="80"/>
  <c r="L159" i="80"/>
  <c r="K159" i="80"/>
  <c r="J159" i="80"/>
  <c r="I159" i="80"/>
  <c r="H159" i="80"/>
  <c r="G159" i="80"/>
  <c r="F159" i="80"/>
  <c r="E159" i="80"/>
  <c r="D159" i="80"/>
  <c r="C159" i="80"/>
  <c r="N158" i="80"/>
  <c r="M158" i="80"/>
  <c r="L158" i="80"/>
  <c r="K158" i="80"/>
  <c r="J158" i="80"/>
  <c r="I158" i="80"/>
  <c r="H158" i="80"/>
  <c r="G158" i="80"/>
  <c r="F158" i="80"/>
  <c r="E158" i="80"/>
  <c r="D158" i="80"/>
  <c r="C158" i="80"/>
  <c r="N154" i="80"/>
  <c r="M154" i="80"/>
  <c r="L154" i="80"/>
  <c r="K154" i="80"/>
  <c r="J154" i="80"/>
  <c r="I154" i="80"/>
  <c r="H154" i="80"/>
  <c r="G154" i="80"/>
  <c r="F154" i="80"/>
  <c r="E154" i="80"/>
  <c r="D154" i="80"/>
  <c r="C154" i="80"/>
  <c r="N153" i="80"/>
  <c r="M153" i="80"/>
  <c r="L153" i="80"/>
  <c r="K153" i="80"/>
  <c r="J153" i="80"/>
  <c r="I153" i="80"/>
  <c r="H153" i="80"/>
  <c r="G153" i="80"/>
  <c r="F153" i="80"/>
  <c r="E153" i="80"/>
  <c r="D153" i="80"/>
  <c r="C153" i="80"/>
  <c r="N152" i="80"/>
  <c r="M152" i="80"/>
  <c r="L152" i="80"/>
  <c r="K152" i="80"/>
  <c r="J152" i="80"/>
  <c r="I152" i="80"/>
  <c r="H152" i="80"/>
  <c r="G152" i="80"/>
  <c r="F152" i="80"/>
  <c r="E152" i="80"/>
  <c r="D152" i="80"/>
  <c r="C152" i="80"/>
  <c r="N151" i="80"/>
  <c r="M151" i="80"/>
  <c r="L151" i="80"/>
  <c r="K151" i="80"/>
  <c r="J151" i="80"/>
  <c r="I151" i="80"/>
  <c r="H151" i="80"/>
  <c r="G151" i="80"/>
  <c r="F151" i="80"/>
  <c r="E151" i="80"/>
  <c r="D151" i="80"/>
  <c r="C151" i="80"/>
  <c r="N150" i="80"/>
  <c r="M150" i="80"/>
  <c r="L150" i="80"/>
  <c r="K150" i="80"/>
  <c r="J150" i="80"/>
  <c r="I150" i="80"/>
  <c r="H150" i="80"/>
  <c r="G150" i="80"/>
  <c r="F150" i="80"/>
  <c r="E150" i="80"/>
  <c r="D150" i="80"/>
  <c r="C150" i="80"/>
  <c r="N149" i="80"/>
  <c r="M149" i="80"/>
  <c r="L149" i="80"/>
  <c r="K149" i="80"/>
  <c r="J149" i="80"/>
  <c r="I149" i="80"/>
  <c r="H149" i="80"/>
  <c r="G149" i="80"/>
  <c r="F149" i="80"/>
  <c r="E149" i="80"/>
  <c r="D149" i="80"/>
  <c r="C149" i="80"/>
  <c r="N148" i="80"/>
  <c r="M148" i="80"/>
  <c r="L148" i="80"/>
  <c r="K148" i="80"/>
  <c r="J148" i="80"/>
  <c r="I148" i="80"/>
  <c r="H148" i="80"/>
  <c r="G148" i="80"/>
  <c r="F148" i="80"/>
  <c r="E148" i="80"/>
  <c r="D148" i="80"/>
  <c r="C148" i="80"/>
  <c r="N146" i="80"/>
  <c r="M146" i="80"/>
  <c r="L146" i="80"/>
  <c r="K146" i="80"/>
  <c r="J146" i="80"/>
  <c r="I146" i="80"/>
  <c r="H146" i="80"/>
  <c r="G146" i="80"/>
  <c r="F146" i="80"/>
  <c r="E146" i="80"/>
  <c r="D146" i="80"/>
  <c r="C146" i="80"/>
  <c r="N145" i="80"/>
  <c r="M145" i="80"/>
  <c r="L145" i="80"/>
  <c r="K145" i="80"/>
  <c r="J145" i="80"/>
  <c r="I145" i="80"/>
  <c r="H145" i="80"/>
  <c r="G145" i="80"/>
  <c r="F145" i="80"/>
  <c r="E145" i="80"/>
  <c r="D145" i="80"/>
  <c r="C145" i="80"/>
  <c r="N144" i="80"/>
  <c r="M144" i="80"/>
  <c r="L144" i="80"/>
  <c r="K144" i="80"/>
  <c r="J144" i="80"/>
  <c r="I144" i="80"/>
  <c r="H144" i="80"/>
  <c r="G144" i="80"/>
  <c r="F144" i="80"/>
  <c r="E144" i="80"/>
  <c r="D144" i="80"/>
  <c r="C144" i="80"/>
  <c r="N143" i="80"/>
  <c r="M143" i="80"/>
  <c r="L143" i="80"/>
  <c r="K143" i="80"/>
  <c r="J143" i="80"/>
  <c r="I143" i="80"/>
  <c r="H143" i="80"/>
  <c r="G143" i="80"/>
  <c r="F143" i="80"/>
  <c r="E143" i="80"/>
  <c r="D143" i="80"/>
  <c r="C143" i="80"/>
  <c r="N142" i="80"/>
  <c r="M142" i="80"/>
  <c r="L142" i="80"/>
  <c r="K142" i="80"/>
  <c r="J142" i="80"/>
  <c r="I142" i="80"/>
  <c r="H142" i="80"/>
  <c r="G142" i="80"/>
  <c r="F142" i="80"/>
  <c r="E142" i="80"/>
  <c r="D142" i="80"/>
  <c r="C142" i="80"/>
  <c r="N141" i="80"/>
  <c r="M141" i="80"/>
  <c r="L141" i="80"/>
  <c r="K141" i="80"/>
  <c r="J141" i="80"/>
  <c r="I141" i="80"/>
  <c r="H141" i="80"/>
  <c r="G141" i="80"/>
  <c r="F141" i="80"/>
  <c r="E141" i="80"/>
  <c r="D141" i="80"/>
  <c r="C141" i="80"/>
  <c r="N140" i="80"/>
  <c r="M140" i="80"/>
  <c r="L140" i="80"/>
  <c r="K140" i="80"/>
  <c r="J140" i="80"/>
  <c r="I140" i="80"/>
  <c r="H140" i="80"/>
  <c r="G140" i="80"/>
  <c r="F140" i="80"/>
  <c r="E140" i="80"/>
  <c r="D140" i="80"/>
  <c r="C140" i="80"/>
  <c r="N139" i="80"/>
  <c r="M139" i="80"/>
  <c r="L139" i="80"/>
  <c r="K139" i="80"/>
  <c r="J139" i="80"/>
  <c r="I139" i="80"/>
  <c r="H139" i="80"/>
  <c r="G139" i="80"/>
  <c r="F139" i="80"/>
  <c r="E139" i="80"/>
  <c r="D139" i="80"/>
  <c r="C139" i="80"/>
  <c r="N138" i="80"/>
  <c r="M138" i="80"/>
  <c r="L138" i="80"/>
  <c r="K138" i="80"/>
  <c r="J138" i="80"/>
  <c r="I138" i="80"/>
  <c r="H138" i="80"/>
  <c r="G138" i="80"/>
  <c r="F138" i="80"/>
  <c r="E138" i="80"/>
  <c r="D138" i="80"/>
  <c r="C138" i="80"/>
  <c r="B131" i="80"/>
  <c r="N121" i="80"/>
  <c r="M121" i="80"/>
  <c r="L121" i="80"/>
  <c r="K121" i="80"/>
  <c r="J121" i="80"/>
  <c r="I121" i="80"/>
  <c r="H121" i="80"/>
  <c r="G121" i="80"/>
  <c r="F121" i="80"/>
  <c r="E121" i="80"/>
  <c r="D121" i="80"/>
  <c r="C121" i="80"/>
  <c r="N120" i="80"/>
  <c r="M120" i="80"/>
  <c r="L120" i="80"/>
  <c r="K120" i="80"/>
  <c r="J120" i="80"/>
  <c r="I120" i="80"/>
  <c r="H120" i="80"/>
  <c r="G120" i="80"/>
  <c r="F120" i="80"/>
  <c r="E120" i="80"/>
  <c r="D120" i="80"/>
  <c r="C120" i="80"/>
  <c r="N119" i="80"/>
  <c r="M119" i="80"/>
  <c r="L119" i="80"/>
  <c r="K119" i="80"/>
  <c r="J119" i="80"/>
  <c r="I119" i="80"/>
  <c r="H119" i="80"/>
  <c r="G119" i="80"/>
  <c r="F119" i="80"/>
  <c r="E119" i="80"/>
  <c r="D119" i="80"/>
  <c r="C119" i="80"/>
  <c r="N118" i="80"/>
  <c r="M118" i="80"/>
  <c r="L118" i="80"/>
  <c r="K118" i="80"/>
  <c r="J118" i="80"/>
  <c r="I118" i="80"/>
  <c r="H118" i="80"/>
  <c r="G118" i="80"/>
  <c r="F118" i="80"/>
  <c r="E118" i="80"/>
  <c r="D118" i="80"/>
  <c r="C118" i="80"/>
  <c r="N117" i="80"/>
  <c r="M117" i="80"/>
  <c r="L117" i="80"/>
  <c r="K117" i="80"/>
  <c r="J117" i="80"/>
  <c r="I117" i="80"/>
  <c r="H117" i="80"/>
  <c r="G117" i="80"/>
  <c r="F117" i="80"/>
  <c r="E117" i="80"/>
  <c r="D117" i="80"/>
  <c r="C117" i="80"/>
  <c r="N116" i="80"/>
  <c r="M116" i="80"/>
  <c r="L116" i="80"/>
  <c r="K116" i="80"/>
  <c r="J116" i="80"/>
  <c r="I116" i="80"/>
  <c r="H116" i="80"/>
  <c r="G116" i="80"/>
  <c r="F116" i="80"/>
  <c r="E116" i="80"/>
  <c r="D116" i="80"/>
  <c r="C116" i="80"/>
  <c r="N112" i="80"/>
  <c r="M112" i="80"/>
  <c r="L112" i="80"/>
  <c r="K112" i="80"/>
  <c r="J112" i="80"/>
  <c r="I112" i="80"/>
  <c r="H112" i="80"/>
  <c r="G112" i="80"/>
  <c r="F112" i="80"/>
  <c r="E112" i="80"/>
  <c r="D112" i="80"/>
  <c r="C112" i="80"/>
  <c r="N111" i="80"/>
  <c r="M111" i="80"/>
  <c r="L111" i="80"/>
  <c r="K111" i="80"/>
  <c r="J111" i="80"/>
  <c r="I111" i="80"/>
  <c r="H111" i="80"/>
  <c r="G111" i="80"/>
  <c r="F111" i="80"/>
  <c r="E111" i="80"/>
  <c r="D111" i="80"/>
  <c r="C111" i="80"/>
  <c r="N110" i="80"/>
  <c r="M110" i="80"/>
  <c r="L110" i="80"/>
  <c r="K110" i="80"/>
  <c r="J110" i="80"/>
  <c r="I110" i="80"/>
  <c r="H110" i="80"/>
  <c r="G110" i="80"/>
  <c r="F110" i="80"/>
  <c r="E110" i="80"/>
  <c r="D110" i="80"/>
  <c r="C110" i="80"/>
  <c r="N109" i="80"/>
  <c r="M109" i="80"/>
  <c r="L109" i="80"/>
  <c r="K109" i="80"/>
  <c r="J109" i="80"/>
  <c r="I109" i="80"/>
  <c r="H109" i="80"/>
  <c r="G109" i="80"/>
  <c r="F109" i="80"/>
  <c r="E109" i="80"/>
  <c r="D109" i="80"/>
  <c r="C109" i="80"/>
  <c r="N108" i="80"/>
  <c r="M108" i="80"/>
  <c r="L108" i="80"/>
  <c r="K108" i="80"/>
  <c r="J108" i="80"/>
  <c r="I108" i="80"/>
  <c r="H108" i="80"/>
  <c r="G108" i="80"/>
  <c r="F108" i="80"/>
  <c r="E108" i="80"/>
  <c r="D108" i="80"/>
  <c r="C108"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1" i="80"/>
  <c r="M101" i="80"/>
  <c r="L101" i="80"/>
  <c r="K101" i="80"/>
  <c r="J101" i="80"/>
  <c r="I101" i="80"/>
  <c r="H101" i="80"/>
  <c r="G101" i="80"/>
  <c r="F101" i="80"/>
  <c r="E101" i="80"/>
  <c r="D101" i="80"/>
  <c r="C101" i="80"/>
  <c r="N100" i="80"/>
  <c r="M100" i="80"/>
  <c r="L100" i="80"/>
  <c r="K100" i="80"/>
  <c r="J100" i="80"/>
  <c r="I100" i="80"/>
  <c r="H100" i="80"/>
  <c r="G100" i="80"/>
  <c r="F100" i="80"/>
  <c r="E100" i="80"/>
  <c r="D100" i="80"/>
  <c r="C100" i="80"/>
  <c r="N99" i="80"/>
  <c r="M99" i="80"/>
  <c r="L99" i="80"/>
  <c r="K99" i="80"/>
  <c r="J99" i="80"/>
  <c r="I99" i="80"/>
  <c r="H99" i="80"/>
  <c r="G99" i="80"/>
  <c r="F99" i="80"/>
  <c r="E99" i="80"/>
  <c r="D99" i="80"/>
  <c r="C99" i="80"/>
  <c r="N98" i="80"/>
  <c r="M98" i="80"/>
  <c r="L98" i="80"/>
  <c r="K98" i="80"/>
  <c r="J98" i="80"/>
  <c r="I98" i="80"/>
  <c r="H98" i="80"/>
  <c r="G98" i="80"/>
  <c r="F98" i="80"/>
  <c r="E98" i="80"/>
  <c r="D98" i="80"/>
  <c r="C98" i="80"/>
  <c r="N97" i="80"/>
  <c r="M97" i="80"/>
  <c r="L97" i="80"/>
  <c r="K97" i="80"/>
  <c r="J97" i="80"/>
  <c r="I97" i="80"/>
  <c r="H97" i="80"/>
  <c r="G97" i="80"/>
  <c r="F97" i="80"/>
  <c r="E97" i="80"/>
  <c r="D97" i="80"/>
  <c r="C97" i="80"/>
  <c r="N96" i="80"/>
  <c r="M96" i="80"/>
  <c r="L96" i="80"/>
  <c r="K96" i="80"/>
  <c r="J96" i="80"/>
  <c r="I96" i="80"/>
  <c r="H96" i="80"/>
  <c r="G96" i="80"/>
  <c r="F96" i="80"/>
  <c r="E96" i="80"/>
  <c r="D96" i="80"/>
  <c r="C96" i="80"/>
  <c r="B89" i="80"/>
  <c r="N79" i="80"/>
  <c r="M79" i="80"/>
  <c r="L79" i="80"/>
  <c r="K79" i="80"/>
  <c r="J79" i="80"/>
  <c r="I79" i="80"/>
  <c r="H79" i="80"/>
  <c r="G79" i="80"/>
  <c r="F79" i="80"/>
  <c r="E79" i="80"/>
  <c r="D79" i="80"/>
  <c r="C79" i="80"/>
  <c r="N78" i="80"/>
  <c r="M78" i="80"/>
  <c r="L78" i="80"/>
  <c r="K78" i="80"/>
  <c r="J78" i="80"/>
  <c r="I78" i="80"/>
  <c r="H78" i="80"/>
  <c r="G78" i="80"/>
  <c r="F78" i="80"/>
  <c r="E78" i="80"/>
  <c r="D78" i="80"/>
  <c r="C78" i="80"/>
  <c r="N77" i="80"/>
  <c r="M77" i="80"/>
  <c r="L77" i="80"/>
  <c r="K77" i="80"/>
  <c r="J77" i="80"/>
  <c r="I77" i="80"/>
  <c r="H77" i="80"/>
  <c r="G77" i="80"/>
  <c r="F77" i="80"/>
  <c r="E77" i="80"/>
  <c r="D77" i="80"/>
  <c r="C77" i="80"/>
  <c r="C34" i="80" s="1"/>
  <c r="N76" i="80"/>
  <c r="M76" i="80"/>
  <c r="L76" i="80"/>
  <c r="K76" i="80"/>
  <c r="J76" i="80"/>
  <c r="I76" i="80"/>
  <c r="H76" i="80"/>
  <c r="G76" i="80"/>
  <c r="F76" i="80"/>
  <c r="E76" i="80"/>
  <c r="D76" i="80"/>
  <c r="C76" i="80"/>
  <c r="N75" i="80"/>
  <c r="M75" i="80"/>
  <c r="L75" i="80"/>
  <c r="K75" i="80"/>
  <c r="J75" i="80"/>
  <c r="I75" i="80"/>
  <c r="H75" i="80"/>
  <c r="G75" i="80"/>
  <c r="F75" i="80"/>
  <c r="E75" i="80"/>
  <c r="D75" i="80"/>
  <c r="C75" i="80"/>
  <c r="N74" i="80"/>
  <c r="M74" i="80"/>
  <c r="L74" i="80"/>
  <c r="K74" i="80"/>
  <c r="J74" i="80"/>
  <c r="I74" i="80"/>
  <c r="H74" i="80"/>
  <c r="G74" i="80"/>
  <c r="F74" i="80"/>
  <c r="E74" i="80"/>
  <c r="D74" i="80"/>
  <c r="C74" i="80"/>
  <c r="N70" i="80"/>
  <c r="M70" i="80"/>
  <c r="L70" i="80"/>
  <c r="K70" i="80"/>
  <c r="J70" i="80"/>
  <c r="I70" i="80"/>
  <c r="H70" i="80"/>
  <c r="G70" i="80"/>
  <c r="F70" i="80"/>
  <c r="E70" i="80"/>
  <c r="D70" i="80"/>
  <c r="C70" i="80"/>
  <c r="N69" i="80"/>
  <c r="M69" i="80"/>
  <c r="L69" i="80"/>
  <c r="K69" i="80"/>
  <c r="J69" i="80"/>
  <c r="I69" i="80"/>
  <c r="H69" i="80"/>
  <c r="G69" i="80"/>
  <c r="F69" i="80"/>
  <c r="E69" i="80"/>
  <c r="D69" i="80"/>
  <c r="C69" i="80"/>
  <c r="N68" i="80"/>
  <c r="M68" i="80"/>
  <c r="L68" i="80"/>
  <c r="K68" i="80"/>
  <c r="J68" i="80"/>
  <c r="I68" i="80"/>
  <c r="H68" i="80"/>
  <c r="G68" i="80"/>
  <c r="F68" i="80"/>
  <c r="E68" i="80"/>
  <c r="D68" i="80"/>
  <c r="C68" i="80"/>
  <c r="N67" i="80"/>
  <c r="M67" i="80"/>
  <c r="L67" i="80"/>
  <c r="K67" i="80"/>
  <c r="J67" i="80"/>
  <c r="I67" i="80"/>
  <c r="H67" i="80"/>
  <c r="G67" i="80"/>
  <c r="F67" i="80"/>
  <c r="E67" i="80"/>
  <c r="D67" i="80"/>
  <c r="C67" i="80"/>
  <c r="N66" i="80"/>
  <c r="M66" i="80"/>
  <c r="L66" i="80"/>
  <c r="K66" i="80"/>
  <c r="J66" i="80"/>
  <c r="I66" i="80"/>
  <c r="H66" i="80"/>
  <c r="G66" i="80"/>
  <c r="F66" i="80"/>
  <c r="E66" i="80"/>
  <c r="D66" i="80"/>
  <c r="C66" i="80"/>
  <c r="N65" i="80"/>
  <c r="M65" i="80"/>
  <c r="L65" i="80"/>
  <c r="K65" i="80"/>
  <c r="J65" i="80"/>
  <c r="I65" i="80"/>
  <c r="H65" i="80"/>
  <c r="G65" i="80"/>
  <c r="F65" i="80"/>
  <c r="E65" i="80"/>
  <c r="D65" i="80"/>
  <c r="C65" i="80"/>
  <c r="N64" i="80"/>
  <c r="M64" i="80"/>
  <c r="L64" i="80"/>
  <c r="K64" i="80"/>
  <c r="J64" i="80"/>
  <c r="I64" i="80"/>
  <c r="H64" i="80"/>
  <c r="G64" i="80"/>
  <c r="F64" i="80"/>
  <c r="E64" i="80"/>
  <c r="D64" i="80"/>
  <c r="C64" i="80"/>
  <c r="N63" i="80"/>
  <c r="M63" i="80"/>
  <c r="L63" i="80"/>
  <c r="K63" i="80"/>
  <c r="J63" i="80"/>
  <c r="I63" i="80"/>
  <c r="H63" i="80"/>
  <c r="G63" i="80"/>
  <c r="F63" i="80"/>
  <c r="E63" i="80"/>
  <c r="D63" i="80"/>
  <c r="C63" i="80"/>
  <c r="C21" i="80" s="1"/>
  <c r="N62" i="80"/>
  <c r="M62" i="80"/>
  <c r="L62" i="80"/>
  <c r="K62" i="80"/>
  <c r="J62" i="80"/>
  <c r="I62" i="80"/>
  <c r="H62" i="80"/>
  <c r="G62" i="80"/>
  <c r="F62" i="80"/>
  <c r="E62" i="80"/>
  <c r="D62" i="80"/>
  <c r="C62" i="80"/>
  <c r="N61" i="80"/>
  <c r="M61" i="80"/>
  <c r="L61" i="80"/>
  <c r="K61" i="80"/>
  <c r="J61" i="80"/>
  <c r="I61" i="80"/>
  <c r="H61" i="80"/>
  <c r="G61" i="80"/>
  <c r="F61" i="80"/>
  <c r="E61" i="80"/>
  <c r="D61" i="80"/>
  <c r="C61" i="80"/>
  <c r="N60" i="80"/>
  <c r="M60" i="80"/>
  <c r="L60" i="80"/>
  <c r="K60" i="80"/>
  <c r="J60" i="80"/>
  <c r="I60" i="80"/>
  <c r="H60" i="80"/>
  <c r="G60" i="80"/>
  <c r="F60" i="80"/>
  <c r="E60" i="80"/>
  <c r="D60" i="80"/>
  <c r="C60" i="80"/>
  <c r="N59" i="80"/>
  <c r="M59" i="80"/>
  <c r="L59" i="80"/>
  <c r="K59" i="80"/>
  <c r="J59" i="80"/>
  <c r="I59" i="80"/>
  <c r="H59" i="80"/>
  <c r="G59" i="80"/>
  <c r="F59" i="80"/>
  <c r="E59" i="80"/>
  <c r="D59" i="80"/>
  <c r="C59" i="80"/>
  <c r="N58" i="80"/>
  <c r="M58" i="80"/>
  <c r="L58" i="80"/>
  <c r="K58" i="80"/>
  <c r="J58" i="80"/>
  <c r="I58" i="80"/>
  <c r="H58" i="80"/>
  <c r="G58" i="80"/>
  <c r="F58" i="80"/>
  <c r="E58" i="80"/>
  <c r="D58" i="80"/>
  <c r="C58" i="80"/>
  <c r="N57" i="80"/>
  <c r="M57" i="80"/>
  <c r="L57" i="80"/>
  <c r="K57" i="80"/>
  <c r="J57" i="80"/>
  <c r="I57" i="80"/>
  <c r="H57" i="80"/>
  <c r="G57" i="80"/>
  <c r="F57" i="80"/>
  <c r="E57" i="80"/>
  <c r="D57" i="80"/>
  <c r="C57" i="80"/>
  <c r="N56" i="80"/>
  <c r="M56" i="80"/>
  <c r="L56" i="80"/>
  <c r="K56" i="80"/>
  <c r="J56" i="80"/>
  <c r="I56" i="80"/>
  <c r="H56" i="80"/>
  <c r="G56" i="80"/>
  <c r="F56" i="80"/>
  <c r="E56" i="80"/>
  <c r="D56" i="80"/>
  <c r="C56" i="80"/>
  <c r="N55" i="80"/>
  <c r="M55" i="80"/>
  <c r="L55" i="80"/>
  <c r="K55" i="80"/>
  <c r="J55" i="80"/>
  <c r="I55" i="80"/>
  <c r="H55" i="80"/>
  <c r="G55" i="80"/>
  <c r="F55" i="80"/>
  <c r="E55" i="80"/>
  <c r="D55" i="80"/>
  <c r="C55" i="80"/>
  <c r="N54" i="80"/>
  <c r="M54" i="80"/>
  <c r="L54" i="80"/>
  <c r="K54" i="80"/>
  <c r="J54" i="80"/>
  <c r="I54" i="80"/>
  <c r="H54" i="80"/>
  <c r="G54" i="80"/>
  <c r="F54" i="80"/>
  <c r="E54" i="80"/>
  <c r="D54" i="80"/>
  <c r="C54" i="80"/>
  <c r="B47" i="80"/>
  <c r="F135" i="80"/>
  <c r="E135" i="80"/>
  <c r="D135" i="80"/>
  <c r="F93" i="80"/>
  <c r="E93" i="80"/>
  <c r="D93" i="80"/>
  <c r="E51" i="80"/>
  <c r="D51" i="80"/>
  <c r="E38" i="80"/>
  <c r="C14" i="80" l="1"/>
  <c r="C20" i="80"/>
  <c r="C25" i="80"/>
  <c r="P147" i="80"/>
  <c r="O147" i="80"/>
  <c r="C12" i="80"/>
  <c r="C16" i="80"/>
  <c r="C18" i="80"/>
  <c r="C19" i="80"/>
  <c r="C22" i="80"/>
  <c r="C24" i="80"/>
  <c r="C26" i="80"/>
  <c r="C28" i="80"/>
  <c r="C33" i="80"/>
  <c r="C37" i="80"/>
  <c r="E51" i="81"/>
  <c r="D28" i="81"/>
  <c r="D21" i="81"/>
  <c r="E135" i="81"/>
  <c r="D38" i="81"/>
  <c r="D32" i="81"/>
  <c r="D35" i="81"/>
  <c r="D13" i="81"/>
  <c r="D16" i="25" s="1"/>
  <c r="E93" i="81"/>
  <c r="C13" i="80"/>
  <c r="C27" i="80"/>
  <c r="D20" i="80"/>
  <c r="D15" i="80"/>
  <c r="D13" i="80"/>
  <c r="C17" i="80"/>
  <c r="E22" i="80"/>
  <c r="E19" i="80"/>
  <c r="F51" i="80"/>
  <c r="C15" i="80"/>
  <c r="C23" i="80"/>
  <c r="C32" i="80"/>
  <c r="F32" i="80"/>
  <c r="G93" i="80"/>
  <c r="D12" i="80"/>
  <c r="D14" i="80"/>
  <c r="D16" i="80"/>
  <c r="E12" i="80"/>
  <c r="E16" i="80"/>
  <c r="F35" i="80"/>
  <c r="F38" i="80"/>
  <c r="G135" i="80"/>
  <c r="D38" i="80"/>
  <c r="D35" i="80"/>
  <c r="E35" i="80"/>
  <c r="D30" i="39"/>
  <c r="E30" i="39"/>
  <c r="F30" i="39"/>
  <c r="G30" i="39"/>
  <c r="H30" i="39"/>
  <c r="I30" i="39"/>
  <c r="J30" i="39"/>
  <c r="K30" i="39"/>
  <c r="L30" i="39"/>
  <c r="M30" i="39"/>
  <c r="N30" i="39"/>
  <c r="C30" i="39"/>
  <c r="D16" i="81" l="1"/>
  <c r="D33" i="81"/>
  <c r="F93" i="81"/>
  <c r="D14" i="81"/>
  <c r="D16" i="26" s="1"/>
  <c r="D24" i="81"/>
  <c r="D27" i="81"/>
  <c r="D22" i="81"/>
  <c r="D34" i="81"/>
  <c r="D23" i="81"/>
  <c r="D15" i="81"/>
  <c r="D25" i="81"/>
  <c r="F135" i="81"/>
  <c r="E38" i="81"/>
  <c r="E35" i="81"/>
  <c r="D12" i="81"/>
  <c r="D16" i="23" s="1"/>
  <c r="D37" i="81"/>
  <c r="D26" i="81"/>
  <c r="E34" i="81"/>
  <c r="E28" i="81"/>
  <c r="E27" i="81"/>
  <c r="E24" i="81"/>
  <c r="E23" i="81"/>
  <c r="E15" i="81"/>
  <c r="E14" i="81"/>
  <c r="E16" i="26" s="1"/>
  <c r="F51" i="81"/>
  <c r="D17" i="80"/>
  <c r="D21" i="80"/>
  <c r="D32" i="80"/>
  <c r="E28" i="80"/>
  <c r="E17" i="80"/>
  <c r="E27" i="80"/>
  <c r="D26" i="80"/>
  <c r="D24" i="80"/>
  <c r="D23" i="80"/>
  <c r="E26" i="80"/>
  <c r="E15" i="80"/>
  <c r="E37" i="80"/>
  <c r="D18" i="80"/>
  <c r="G38" i="80"/>
  <c r="G35" i="80"/>
  <c r="H135" i="80"/>
  <c r="H93" i="80"/>
  <c r="D28" i="80"/>
  <c r="F37" i="80"/>
  <c r="F26" i="80"/>
  <c r="F24" i="80"/>
  <c r="F22" i="80"/>
  <c r="F17" i="80"/>
  <c r="G51" i="80"/>
  <c r="F18" i="80"/>
  <c r="F21" i="80"/>
  <c r="F19" i="80"/>
  <c r="E20" i="80"/>
  <c r="E33" i="80"/>
  <c r="D22" i="80"/>
  <c r="D34" i="80"/>
  <c r="D25" i="80"/>
  <c r="E14" i="80"/>
  <c r="E32" i="80"/>
  <c r="E24" i="80"/>
  <c r="E18" i="80"/>
  <c r="E23" i="80"/>
  <c r="E13" i="80"/>
  <c r="E25" i="80"/>
  <c r="E34" i="80"/>
  <c r="D33" i="80"/>
  <c r="D19" i="80"/>
  <c r="D27" i="80"/>
  <c r="D37" i="80"/>
  <c r="E21" i="80"/>
  <c r="B42" i="49"/>
  <c r="N29" i="49"/>
  <c r="M29" i="49"/>
  <c r="L29" i="49"/>
  <c r="K29" i="49"/>
  <c r="J29" i="49"/>
  <c r="I29" i="49"/>
  <c r="H29" i="49"/>
  <c r="G29" i="49"/>
  <c r="F29" i="49"/>
  <c r="E29" i="49"/>
  <c r="D29" i="49"/>
  <c r="C29" i="49"/>
  <c r="N20" i="49"/>
  <c r="M20" i="49"/>
  <c r="L20" i="49"/>
  <c r="K20" i="49"/>
  <c r="J20" i="49"/>
  <c r="I20" i="49"/>
  <c r="H20" i="49"/>
  <c r="G20" i="49"/>
  <c r="F20" i="49"/>
  <c r="E20" i="49"/>
  <c r="D20" i="49"/>
  <c r="C20" i="49"/>
  <c r="B43" i="48"/>
  <c r="N30" i="48"/>
  <c r="M30" i="48"/>
  <c r="L30" i="48"/>
  <c r="K30" i="48"/>
  <c r="J30" i="48"/>
  <c r="I30" i="48"/>
  <c r="H30" i="48"/>
  <c r="G30" i="48"/>
  <c r="F30" i="48"/>
  <c r="E30" i="48"/>
  <c r="D30" i="48"/>
  <c r="C30" i="48"/>
  <c r="N21" i="48"/>
  <c r="M21" i="48"/>
  <c r="L21" i="48"/>
  <c r="K21" i="48"/>
  <c r="J21" i="48"/>
  <c r="I21" i="48"/>
  <c r="H21" i="48"/>
  <c r="G21" i="48"/>
  <c r="F21" i="48"/>
  <c r="E21" i="48"/>
  <c r="D21" i="48"/>
  <c r="C21" i="48"/>
  <c r="B42" i="42"/>
  <c r="N29" i="42"/>
  <c r="M29" i="42"/>
  <c r="L29" i="42"/>
  <c r="K29" i="42"/>
  <c r="J29" i="42"/>
  <c r="I29" i="42"/>
  <c r="H29" i="42"/>
  <c r="G29" i="42"/>
  <c r="F29" i="42"/>
  <c r="E29" i="42"/>
  <c r="D29" i="42"/>
  <c r="C29" i="42"/>
  <c r="N20" i="42"/>
  <c r="M20" i="42"/>
  <c r="L20" i="42"/>
  <c r="K20" i="42"/>
  <c r="J20" i="42"/>
  <c r="I20" i="42"/>
  <c r="H20" i="42"/>
  <c r="G20" i="42"/>
  <c r="F20" i="42"/>
  <c r="E20" i="42"/>
  <c r="D20" i="42"/>
  <c r="C20" i="42"/>
  <c r="B42" i="79"/>
  <c r="B37" i="79"/>
  <c r="B32" i="79"/>
  <c r="B28" i="79"/>
  <c r="B27" i="79"/>
  <c r="N20" i="79"/>
  <c r="M20" i="79"/>
  <c r="L20" i="79"/>
  <c r="K20" i="79"/>
  <c r="J20" i="79"/>
  <c r="I20" i="79"/>
  <c r="H20" i="79"/>
  <c r="G20" i="79"/>
  <c r="F20" i="79"/>
  <c r="E20" i="79"/>
  <c r="D20" i="79"/>
  <c r="C20" i="79"/>
  <c r="N19" i="79"/>
  <c r="M19" i="79"/>
  <c r="L19" i="79"/>
  <c r="K19" i="79"/>
  <c r="J19" i="79"/>
  <c r="I19" i="79"/>
  <c r="H19" i="79"/>
  <c r="G19" i="79"/>
  <c r="F19" i="79"/>
  <c r="E19" i="79"/>
  <c r="D19" i="79"/>
  <c r="C19" i="79"/>
  <c r="B19" i="79"/>
  <c r="N18" i="79"/>
  <c r="M18" i="79"/>
  <c r="L18" i="79"/>
  <c r="K18" i="79"/>
  <c r="J18" i="79"/>
  <c r="I18" i="79"/>
  <c r="H18" i="79"/>
  <c r="G18" i="79"/>
  <c r="F18" i="79"/>
  <c r="E18" i="79"/>
  <c r="D18" i="79"/>
  <c r="C18" i="79"/>
  <c r="B18" i="79"/>
  <c r="B42" i="46"/>
  <c r="B42" i="40"/>
  <c r="N29" i="46"/>
  <c r="M29" i="46"/>
  <c r="L29" i="46"/>
  <c r="K29" i="46"/>
  <c r="J29" i="46"/>
  <c r="I29" i="46"/>
  <c r="H29" i="46"/>
  <c r="G29" i="46"/>
  <c r="F29" i="46"/>
  <c r="E29" i="46"/>
  <c r="D29" i="46"/>
  <c r="C29" i="46"/>
  <c r="N20" i="46"/>
  <c r="M20" i="46"/>
  <c r="L20" i="46"/>
  <c r="K20" i="46"/>
  <c r="J20" i="46"/>
  <c r="I20" i="46"/>
  <c r="H20" i="46"/>
  <c r="G20" i="46"/>
  <c r="F20" i="46"/>
  <c r="E20" i="46"/>
  <c r="D20" i="46"/>
  <c r="C20" i="46"/>
  <c r="B42" i="41"/>
  <c r="N29" i="41"/>
  <c r="M29" i="41"/>
  <c r="L29" i="41"/>
  <c r="K29" i="41"/>
  <c r="J29" i="41"/>
  <c r="I29" i="41"/>
  <c r="H29" i="41"/>
  <c r="G29" i="41"/>
  <c r="F29" i="41"/>
  <c r="E29" i="41"/>
  <c r="D29" i="41"/>
  <c r="C29" i="41"/>
  <c r="N20" i="41"/>
  <c r="M20" i="41"/>
  <c r="L20" i="41"/>
  <c r="K20" i="41"/>
  <c r="J20" i="41"/>
  <c r="I20" i="41"/>
  <c r="H20" i="41"/>
  <c r="G20" i="41"/>
  <c r="F20" i="41"/>
  <c r="E20" i="41"/>
  <c r="D20" i="41"/>
  <c r="C20" i="41"/>
  <c r="N29" i="40"/>
  <c r="M29" i="40"/>
  <c r="L29" i="40"/>
  <c r="K29" i="40"/>
  <c r="J29" i="40"/>
  <c r="I29" i="40"/>
  <c r="H29" i="40"/>
  <c r="G29" i="40"/>
  <c r="F29" i="40"/>
  <c r="E29" i="40"/>
  <c r="D29" i="40"/>
  <c r="C29" i="40"/>
  <c r="N20" i="40"/>
  <c r="M20" i="40"/>
  <c r="L20" i="40"/>
  <c r="K20" i="40"/>
  <c r="J20" i="40"/>
  <c r="I20" i="40"/>
  <c r="H20" i="40"/>
  <c r="G20" i="40"/>
  <c r="F20" i="40"/>
  <c r="E20" i="40"/>
  <c r="D20" i="40"/>
  <c r="C20" i="40"/>
  <c r="B43" i="39"/>
  <c r="P30" i="39"/>
  <c r="N21" i="39"/>
  <c r="M21" i="39"/>
  <c r="L21" i="39"/>
  <c r="K21" i="39"/>
  <c r="J21" i="39"/>
  <c r="I21" i="39"/>
  <c r="H21" i="39"/>
  <c r="G21" i="39"/>
  <c r="F21" i="39"/>
  <c r="E21" i="39"/>
  <c r="D21" i="39"/>
  <c r="C21" i="39"/>
  <c r="B45" i="35"/>
  <c r="N30" i="35"/>
  <c r="M30" i="35"/>
  <c r="L30" i="35"/>
  <c r="K30" i="35"/>
  <c r="J30" i="35"/>
  <c r="I30" i="35"/>
  <c r="H30" i="35"/>
  <c r="G30" i="35"/>
  <c r="F30" i="35"/>
  <c r="E30" i="35"/>
  <c r="D30" i="35"/>
  <c r="C30" i="35"/>
  <c r="N21" i="35"/>
  <c r="M21" i="35"/>
  <c r="L21" i="35"/>
  <c r="K21" i="35"/>
  <c r="J21" i="35"/>
  <c r="I21" i="35"/>
  <c r="H21" i="35"/>
  <c r="G21" i="35"/>
  <c r="F21" i="35"/>
  <c r="E21" i="35"/>
  <c r="D21" i="35"/>
  <c r="C21" i="35"/>
  <c r="B42" i="34"/>
  <c r="N29" i="34"/>
  <c r="M29" i="34"/>
  <c r="L29" i="34"/>
  <c r="K29" i="34"/>
  <c r="J29" i="34"/>
  <c r="I29" i="34"/>
  <c r="H29" i="34"/>
  <c r="G29" i="34"/>
  <c r="F29" i="34"/>
  <c r="E29" i="34"/>
  <c r="D29" i="34"/>
  <c r="C29" i="34"/>
  <c r="N20" i="34"/>
  <c r="M20" i="34"/>
  <c r="L20" i="34"/>
  <c r="K20" i="34"/>
  <c r="J20" i="34"/>
  <c r="I20" i="34"/>
  <c r="H20" i="34"/>
  <c r="G20" i="34"/>
  <c r="F20" i="34"/>
  <c r="E20" i="34"/>
  <c r="D20" i="34"/>
  <c r="C20" i="34"/>
  <c r="B42" i="33"/>
  <c r="N29" i="33"/>
  <c r="M29" i="33"/>
  <c r="L29" i="33"/>
  <c r="K29" i="33"/>
  <c r="J29" i="33"/>
  <c r="I29" i="33"/>
  <c r="H29" i="33"/>
  <c r="G29" i="33"/>
  <c r="F29" i="33"/>
  <c r="E29" i="33"/>
  <c r="D29" i="33"/>
  <c r="C29" i="33"/>
  <c r="N20" i="33"/>
  <c r="M20" i="33"/>
  <c r="L20" i="33"/>
  <c r="K20" i="33"/>
  <c r="J20" i="33"/>
  <c r="I20" i="33"/>
  <c r="H20" i="33"/>
  <c r="G20" i="33"/>
  <c r="F20" i="33"/>
  <c r="E20" i="33"/>
  <c r="D20" i="33"/>
  <c r="C20" i="33"/>
  <c r="B42" i="32"/>
  <c r="N29" i="32"/>
  <c r="M29" i="32"/>
  <c r="L29" i="32"/>
  <c r="K29" i="32"/>
  <c r="J29" i="32"/>
  <c r="I29" i="32"/>
  <c r="H29" i="32"/>
  <c r="G29" i="32"/>
  <c r="F29" i="32"/>
  <c r="E29" i="32"/>
  <c r="D29" i="32"/>
  <c r="C29" i="32"/>
  <c r="N20" i="32"/>
  <c r="M20" i="32"/>
  <c r="L20" i="32"/>
  <c r="K20" i="32"/>
  <c r="J20" i="32"/>
  <c r="I20" i="32"/>
  <c r="H20" i="32"/>
  <c r="G20" i="32"/>
  <c r="F20" i="32"/>
  <c r="E20" i="32"/>
  <c r="D20" i="32"/>
  <c r="C20" i="32"/>
  <c r="B42" i="78"/>
  <c r="B37" i="78"/>
  <c r="B32" i="78"/>
  <c r="B28" i="78"/>
  <c r="B27" i="78"/>
  <c r="N20" i="78"/>
  <c r="M20" i="78"/>
  <c r="L20" i="78"/>
  <c r="K20" i="78"/>
  <c r="J20" i="78"/>
  <c r="I20" i="78"/>
  <c r="H20" i="78"/>
  <c r="G20" i="78"/>
  <c r="F20" i="78"/>
  <c r="E20" i="78"/>
  <c r="D20" i="78"/>
  <c r="C20" i="78"/>
  <c r="N19" i="78"/>
  <c r="M19" i="78"/>
  <c r="L19" i="78"/>
  <c r="K19" i="78"/>
  <c r="J19" i="78"/>
  <c r="I19" i="78"/>
  <c r="H19" i="78"/>
  <c r="G19" i="78"/>
  <c r="F19" i="78"/>
  <c r="E19" i="78"/>
  <c r="D19" i="78"/>
  <c r="C19" i="78"/>
  <c r="B19" i="78"/>
  <c r="N18" i="78"/>
  <c r="M18" i="78"/>
  <c r="L18" i="78"/>
  <c r="K18" i="78"/>
  <c r="J18" i="78"/>
  <c r="I18" i="78"/>
  <c r="H18" i="78"/>
  <c r="G18" i="78"/>
  <c r="F18" i="78"/>
  <c r="E18" i="78"/>
  <c r="D18" i="78"/>
  <c r="C18" i="78"/>
  <c r="B18" i="78"/>
  <c r="B42" i="47"/>
  <c r="N29" i="47"/>
  <c r="M29" i="47"/>
  <c r="L29" i="47"/>
  <c r="K29" i="47"/>
  <c r="J29" i="47"/>
  <c r="I29" i="47"/>
  <c r="H29" i="47"/>
  <c r="G29" i="47"/>
  <c r="F29" i="47"/>
  <c r="E29" i="47"/>
  <c r="D29" i="47"/>
  <c r="C29" i="47"/>
  <c r="N20" i="47"/>
  <c r="M20" i="47"/>
  <c r="L20" i="47"/>
  <c r="K20" i="47"/>
  <c r="J20" i="47"/>
  <c r="I20" i="47"/>
  <c r="H20" i="47"/>
  <c r="G20" i="47"/>
  <c r="F20" i="47"/>
  <c r="E20" i="47"/>
  <c r="D20" i="47"/>
  <c r="C20" i="47"/>
  <c r="B42" i="31"/>
  <c r="N29" i="31"/>
  <c r="M29" i="31"/>
  <c r="L29" i="31"/>
  <c r="K29" i="31"/>
  <c r="J29" i="31"/>
  <c r="I29" i="31"/>
  <c r="H29" i="31"/>
  <c r="G29" i="31"/>
  <c r="F29" i="31"/>
  <c r="E29" i="31"/>
  <c r="D29" i="31"/>
  <c r="C29" i="31"/>
  <c r="N20" i="31"/>
  <c r="M20" i="31"/>
  <c r="L20" i="31"/>
  <c r="K20" i="31"/>
  <c r="J20" i="31"/>
  <c r="I20" i="31"/>
  <c r="H20" i="31"/>
  <c r="G20" i="31"/>
  <c r="F20" i="31"/>
  <c r="E20" i="31"/>
  <c r="D20" i="31"/>
  <c r="C20" i="31"/>
  <c r="N65" i="77"/>
  <c r="M65" i="77"/>
  <c r="L65" i="77"/>
  <c r="K65" i="77"/>
  <c r="J65" i="77"/>
  <c r="I65" i="77"/>
  <c r="H65" i="77"/>
  <c r="G65" i="77"/>
  <c r="F65" i="77"/>
  <c r="E65" i="77"/>
  <c r="D65" i="77"/>
  <c r="C65" i="77"/>
  <c r="N60" i="77"/>
  <c r="M60" i="77"/>
  <c r="L60" i="77"/>
  <c r="K60" i="77"/>
  <c r="J60" i="77"/>
  <c r="I60" i="77"/>
  <c r="H60" i="77"/>
  <c r="G60" i="77"/>
  <c r="F60" i="77"/>
  <c r="E60" i="77"/>
  <c r="D60" i="77"/>
  <c r="C60" i="77"/>
  <c r="B45" i="77"/>
  <c r="B39" i="77"/>
  <c r="B33" i="77"/>
  <c r="B29" i="77"/>
  <c r="B28" i="77"/>
  <c r="O21" i="77"/>
  <c r="N21" i="77"/>
  <c r="M21" i="77"/>
  <c r="L21" i="77"/>
  <c r="K21" i="77"/>
  <c r="J21" i="77"/>
  <c r="I21" i="77"/>
  <c r="H21" i="77"/>
  <c r="G21" i="77"/>
  <c r="F21" i="77"/>
  <c r="E21" i="77"/>
  <c r="D21" i="77"/>
  <c r="C21" i="77"/>
  <c r="N20" i="77"/>
  <c r="M20" i="77"/>
  <c r="L20" i="77"/>
  <c r="K20" i="77"/>
  <c r="J20" i="77"/>
  <c r="I20" i="77"/>
  <c r="H20" i="77"/>
  <c r="G20" i="77"/>
  <c r="F20" i="77"/>
  <c r="E20" i="77"/>
  <c r="D20" i="77"/>
  <c r="C20" i="77"/>
  <c r="B20" i="77"/>
  <c r="N19" i="77"/>
  <c r="M19" i="77"/>
  <c r="L19" i="77"/>
  <c r="K19" i="77"/>
  <c r="J19" i="77"/>
  <c r="I19" i="77"/>
  <c r="H19" i="77"/>
  <c r="G19" i="77"/>
  <c r="F19" i="77"/>
  <c r="E19" i="77"/>
  <c r="D19" i="77"/>
  <c r="C19" i="77"/>
  <c r="B19" i="77"/>
  <c r="I49" i="35" l="1"/>
  <c r="F49" i="35"/>
  <c r="J49" i="35"/>
  <c r="N49" i="35"/>
  <c r="E49" i="35"/>
  <c r="M49" i="35"/>
  <c r="C49" i="35"/>
  <c r="G49" i="35"/>
  <c r="K49" i="35"/>
  <c r="D49" i="35"/>
  <c r="H49" i="35"/>
  <c r="L49" i="35"/>
  <c r="C29" i="78"/>
  <c r="G29" i="78"/>
  <c r="K29" i="78"/>
  <c r="D29" i="79"/>
  <c r="H29" i="79"/>
  <c r="L29" i="79"/>
  <c r="F29" i="78"/>
  <c r="J29" i="78"/>
  <c r="N29" i="78"/>
  <c r="C29" i="79"/>
  <c r="G29" i="79"/>
  <c r="K29" i="79"/>
  <c r="D29" i="78"/>
  <c r="H29" i="78"/>
  <c r="L29" i="78"/>
  <c r="E29" i="79"/>
  <c r="I29" i="79"/>
  <c r="M29" i="79"/>
  <c r="E29" i="78"/>
  <c r="I29" i="78"/>
  <c r="M29" i="78"/>
  <c r="F29" i="79"/>
  <c r="J29" i="79"/>
  <c r="N29" i="79"/>
  <c r="P29" i="46"/>
  <c r="P29" i="40"/>
  <c r="P29" i="47"/>
  <c r="P30" i="35"/>
  <c r="F34" i="81"/>
  <c r="F28" i="81"/>
  <c r="F24" i="81"/>
  <c r="F21" i="81"/>
  <c r="G51" i="81"/>
  <c r="E12" i="81"/>
  <c r="E16" i="23" s="1"/>
  <c r="E16" i="81"/>
  <c r="E32" i="81"/>
  <c r="E22" i="81"/>
  <c r="E26" i="81"/>
  <c r="E33" i="81"/>
  <c r="E37" i="81"/>
  <c r="F38" i="81"/>
  <c r="F35" i="81"/>
  <c r="G135" i="81"/>
  <c r="G93" i="81"/>
  <c r="E13" i="81"/>
  <c r="E16" i="25" s="1"/>
  <c r="E21" i="81"/>
  <c r="E25" i="81"/>
  <c r="F20" i="80"/>
  <c r="F14" i="80"/>
  <c r="F23" i="80"/>
  <c r="F15" i="80"/>
  <c r="F12" i="80"/>
  <c r="F16" i="80"/>
  <c r="F28" i="80"/>
  <c r="F13" i="80"/>
  <c r="F33" i="80"/>
  <c r="H36" i="80"/>
  <c r="H35" i="80"/>
  <c r="I135" i="80"/>
  <c r="F27" i="80"/>
  <c r="G37" i="80"/>
  <c r="G28" i="80"/>
  <c r="G23" i="80"/>
  <c r="G26" i="80"/>
  <c r="G16" i="80"/>
  <c r="G14" i="80"/>
  <c r="G12" i="80"/>
  <c r="G19" i="80"/>
  <c r="G13" i="80"/>
  <c r="H51" i="80"/>
  <c r="F25" i="80"/>
  <c r="F34" i="80"/>
  <c r="I93" i="80"/>
  <c r="P29" i="49"/>
  <c r="P30" i="48"/>
  <c r="P29" i="42"/>
  <c r="P29" i="41"/>
  <c r="P29" i="34"/>
  <c r="P29" i="33"/>
  <c r="P29" i="32"/>
  <c r="P29" i="31"/>
  <c r="P49" i="35" l="1"/>
  <c r="Q49" i="35" s="1"/>
  <c r="P29" i="78"/>
  <c r="P29" i="79"/>
  <c r="H93" i="81"/>
  <c r="F13" i="81"/>
  <c r="F16" i="25" s="1"/>
  <c r="H135" i="81"/>
  <c r="G35" i="81"/>
  <c r="G38" i="81"/>
  <c r="G34" i="81"/>
  <c r="G24" i="81"/>
  <c r="G27" i="81"/>
  <c r="G15" i="81"/>
  <c r="G22" i="81"/>
  <c r="H51" i="81"/>
  <c r="G16" i="81"/>
  <c r="F15" i="81"/>
  <c r="F23" i="81"/>
  <c r="F27" i="81"/>
  <c r="F12" i="81"/>
  <c r="F16" i="23" s="1"/>
  <c r="F16" i="81"/>
  <c r="F25" i="81"/>
  <c r="F32" i="81"/>
  <c r="F14" i="81"/>
  <c r="F16" i="26" s="1"/>
  <c r="F22" i="81"/>
  <c r="F26" i="81"/>
  <c r="F33" i="81"/>
  <c r="F37" i="81"/>
  <c r="G22" i="80"/>
  <c r="J93" i="80"/>
  <c r="H32" i="80"/>
  <c r="H25" i="80"/>
  <c r="H23" i="80"/>
  <c r="H19" i="80"/>
  <c r="H33" i="80"/>
  <c r="H26" i="80"/>
  <c r="H18" i="80"/>
  <c r="H28" i="80"/>
  <c r="H13" i="80"/>
  <c r="H37" i="80"/>
  <c r="H22" i="80"/>
  <c r="H17" i="80"/>
  <c r="H15" i="80"/>
  <c r="H12" i="80"/>
  <c r="H20" i="80"/>
  <c r="H14" i="80"/>
  <c r="I51" i="80"/>
  <c r="G25" i="80"/>
  <c r="G32" i="80"/>
  <c r="G33" i="80"/>
  <c r="G17" i="80"/>
  <c r="G21" i="80"/>
  <c r="H38" i="80"/>
  <c r="G15" i="80"/>
  <c r="G24" i="80"/>
  <c r="G27" i="80"/>
  <c r="G34" i="80"/>
  <c r="J135" i="80"/>
  <c r="I38" i="80"/>
  <c r="I36" i="80"/>
  <c r="G18" i="80"/>
  <c r="G20" i="80"/>
  <c r="I93" i="81" l="1"/>
  <c r="G32" i="81"/>
  <c r="G26" i="81"/>
  <c r="I135" i="81"/>
  <c r="H35" i="81"/>
  <c r="H38" i="81"/>
  <c r="H36" i="81"/>
  <c r="G12" i="81"/>
  <c r="G16" i="23" s="1"/>
  <c r="G13" i="81"/>
  <c r="G16" i="25" s="1"/>
  <c r="G23" i="81"/>
  <c r="G28" i="81"/>
  <c r="I51" i="81"/>
  <c r="H21" i="81"/>
  <c r="H37" i="81"/>
  <c r="H34" i="81"/>
  <c r="H26" i="81"/>
  <c r="H32" i="81"/>
  <c r="H27" i="81"/>
  <c r="H16" i="81"/>
  <c r="H15" i="81"/>
  <c r="H13" i="81"/>
  <c r="H16" i="25" s="1"/>
  <c r="H14" i="81"/>
  <c r="H16" i="26" s="1"/>
  <c r="H12" i="81"/>
  <c r="H16" i="23" s="1"/>
  <c r="G21" i="81"/>
  <c r="G37" i="81"/>
  <c r="G14" i="81"/>
  <c r="G16" i="26" s="1"/>
  <c r="G25" i="81"/>
  <c r="G33" i="81"/>
  <c r="I35" i="80"/>
  <c r="I32" i="80"/>
  <c r="I37" i="80"/>
  <c r="I34" i="80"/>
  <c r="I28" i="80"/>
  <c r="I21" i="80"/>
  <c r="J51" i="80"/>
  <c r="I20" i="80"/>
  <c r="I26" i="80"/>
  <c r="I16" i="80"/>
  <c r="H16" i="80"/>
  <c r="H21" i="80"/>
  <c r="K93" i="80"/>
  <c r="H24" i="80"/>
  <c r="J36" i="80"/>
  <c r="K135" i="80"/>
  <c r="H34" i="80"/>
  <c r="H27" i="80"/>
  <c r="J135" i="81" l="1"/>
  <c r="I38" i="81"/>
  <c r="I36" i="81"/>
  <c r="I35" i="81"/>
  <c r="J93" i="81"/>
  <c r="H25" i="81"/>
  <c r="H24" i="81"/>
  <c r="I34" i="81"/>
  <c r="I32" i="81"/>
  <c r="I28" i="81"/>
  <c r="I25" i="81"/>
  <c r="I24" i="81"/>
  <c r="I21" i="81"/>
  <c r="I16" i="81"/>
  <c r="I15" i="81"/>
  <c r="I12" i="81"/>
  <c r="I16" i="23" s="1"/>
  <c r="J51" i="81"/>
  <c r="H28" i="81"/>
  <c r="H22" i="81"/>
  <c r="H33" i="81"/>
  <c r="H23" i="81"/>
  <c r="I18" i="80"/>
  <c r="I14" i="80"/>
  <c r="J37" i="80"/>
  <c r="J33" i="80"/>
  <c r="J28" i="80"/>
  <c r="J26" i="80"/>
  <c r="J22" i="80"/>
  <c r="J18" i="80"/>
  <c r="J32" i="80"/>
  <c r="J19" i="80"/>
  <c r="J17" i="80"/>
  <c r="J25" i="80"/>
  <c r="K51" i="80"/>
  <c r="J14" i="80"/>
  <c r="J12" i="80"/>
  <c r="J23" i="80"/>
  <c r="J13" i="80"/>
  <c r="J15" i="80"/>
  <c r="I27" i="80"/>
  <c r="J35" i="80"/>
  <c r="L93" i="80"/>
  <c r="I23" i="80"/>
  <c r="I13" i="80"/>
  <c r="I22" i="80"/>
  <c r="I33" i="80"/>
  <c r="I19" i="80"/>
  <c r="J38" i="80"/>
  <c r="K38" i="80"/>
  <c r="K36" i="80"/>
  <c r="K35" i="80"/>
  <c r="L135" i="80"/>
  <c r="I12" i="80"/>
  <c r="I15" i="80"/>
  <c r="I25" i="80"/>
  <c r="I17" i="80"/>
  <c r="I24" i="80"/>
  <c r="B42" i="30"/>
  <c r="N29" i="30"/>
  <c r="M29" i="30"/>
  <c r="L29" i="30"/>
  <c r="K29" i="30"/>
  <c r="J29" i="30"/>
  <c r="I29" i="30"/>
  <c r="H29" i="30"/>
  <c r="G29" i="30"/>
  <c r="F29" i="30"/>
  <c r="E29" i="30"/>
  <c r="D29" i="30"/>
  <c r="C29" i="30"/>
  <c r="N20" i="30"/>
  <c r="M20" i="30"/>
  <c r="L20" i="30"/>
  <c r="K20" i="30"/>
  <c r="J20" i="30"/>
  <c r="I20" i="30"/>
  <c r="H20" i="30"/>
  <c r="G20" i="30"/>
  <c r="F20" i="30"/>
  <c r="E20" i="30"/>
  <c r="D20" i="30"/>
  <c r="C20" i="30"/>
  <c r="C30" i="26"/>
  <c r="B45" i="26"/>
  <c r="N30" i="26"/>
  <c r="M30" i="26"/>
  <c r="L30" i="26"/>
  <c r="K30" i="26"/>
  <c r="J30" i="26"/>
  <c r="I30" i="26"/>
  <c r="H30" i="26"/>
  <c r="H49" i="26" s="1"/>
  <c r="G30" i="26"/>
  <c r="F30" i="26"/>
  <c r="F49" i="26" s="1"/>
  <c r="E30" i="26"/>
  <c r="E49" i="26" s="1"/>
  <c r="D30" i="26"/>
  <c r="D49" i="26" s="1"/>
  <c r="N21" i="26"/>
  <c r="M21" i="26"/>
  <c r="L21" i="26"/>
  <c r="K21" i="26"/>
  <c r="J21" i="26"/>
  <c r="I21" i="26"/>
  <c r="H21" i="26"/>
  <c r="G21" i="26"/>
  <c r="F21" i="26"/>
  <c r="E21" i="26"/>
  <c r="D21" i="26"/>
  <c r="C21" i="26"/>
  <c r="C49" i="26" l="1"/>
  <c r="G49" i="26"/>
  <c r="P29" i="30"/>
  <c r="P30" i="26"/>
  <c r="I13" i="81"/>
  <c r="I16" i="25" s="1"/>
  <c r="I14" i="81"/>
  <c r="I16" i="26" s="1"/>
  <c r="I49" i="26" s="1"/>
  <c r="I22" i="81"/>
  <c r="J15" i="81"/>
  <c r="J14" i="81"/>
  <c r="J16" i="26" s="1"/>
  <c r="J49" i="26" s="1"/>
  <c r="K51" i="81"/>
  <c r="I23" i="81"/>
  <c r="I27" i="81"/>
  <c r="K93" i="81"/>
  <c r="I26" i="81"/>
  <c r="I33" i="81"/>
  <c r="I37" i="81"/>
  <c r="J38" i="81"/>
  <c r="J36" i="81"/>
  <c r="J35" i="81"/>
  <c r="K135" i="81"/>
  <c r="M93" i="80"/>
  <c r="J21" i="80"/>
  <c r="K37" i="80"/>
  <c r="K34" i="80"/>
  <c r="K28" i="80"/>
  <c r="K26" i="80"/>
  <c r="K32" i="80"/>
  <c r="K20" i="80"/>
  <c r="K16" i="80"/>
  <c r="K14" i="80"/>
  <c r="K21" i="80"/>
  <c r="K18" i="80"/>
  <c r="K15" i="80"/>
  <c r="L51" i="80"/>
  <c r="K19" i="80"/>
  <c r="K27" i="80"/>
  <c r="J27" i="80"/>
  <c r="J16" i="80"/>
  <c r="J20" i="80"/>
  <c r="J24" i="80"/>
  <c r="J34" i="80"/>
  <c r="L36" i="80"/>
  <c r="L35" i="80"/>
  <c r="M135" i="80"/>
  <c r="N30" i="23"/>
  <c r="M30" i="23"/>
  <c r="L30" i="23"/>
  <c r="K30" i="23"/>
  <c r="J30" i="23"/>
  <c r="I30" i="23"/>
  <c r="H30" i="23"/>
  <c r="G30" i="23"/>
  <c r="F30" i="23"/>
  <c r="E30" i="23"/>
  <c r="D30" i="23"/>
  <c r="C30" i="23"/>
  <c r="C21" i="23"/>
  <c r="N21" i="23"/>
  <c r="M21" i="23"/>
  <c r="L21" i="23"/>
  <c r="K21" i="23"/>
  <c r="J21" i="23"/>
  <c r="I21" i="23"/>
  <c r="H21" i="23"/>
  <c r="G21" i="23"/>
  <c r="F21" i="23"/>
  <c r="E21" i="23"/>
  <c r="D21" i="23"/>
  <c r="D21" i="25"/>
  <c r="E21" i="25"/>
  <c r="F21" i="25"/>
  <c r="G21" i="25"/>
  <c r="H21" i="25"/>
  <c r="I21" i="25"/>
  <c r="J21" i="25"/>
  <c r="K21" i="25"/>
  <c r="L21" i="25"/>
  <c r="M21" i="25"/>
  <c r="N21" i="25"/>
  <c r="O21" i="25"/>
  <c r="C21" i="25"/>
  <c r="B20" i="17"/>
  <c r="C20" i="17"/>
  <c r="D20" i="17"/>
  <c r="E20" i="17"/>
  <c r="F20" i="17"/>
  <c r="G20" i="17"/>
  <c r="H20" i="17"/>
  <c r="I20" i="17"/>
  <c r="J20" i="17"/>
  <c r="K20" i="17"/>
  <c r="L20" i="17"/>
  <c r="M20" i="17"/>
  <c r="B45" i="23"/>
  <c r="B45" i="25"/>
  <c r="D30" i="25"/>
  <c r="E30" i="25"/>
  <c r="F30" i="25"/>
  <c r="G30" i="25"/>
  <c r="H30" i="25"/>
  <c r="I30" i="25"/>
  <c r="J30" i="25"/>
  <c r="K30" i="25"/>
  <c r="L30" i="25"/>
  <c r="M30" i="25"/>
  <c r="N30" i="25"/>
  <c r="C30" i="25"/>
  <c r="C29" i="25"/>
  <c r="I49" i="25" l="1"/>
  <c r="E49" i="25"/>
  <c r="H49" i="25"/>
  <c r="D49" i="25"/>
  <c r="C49" i="25"/>
  <c r="G49" i="25"/>
  <c r="F49" i="25"/>
  <c r="G49" i="23"/>
  <c r="D49" i="23"/>
  <c r="H49" i="23"/>
  <c r="E49" i="23"/>
  <c r="E49" i="77" s="1"/>
  <c r="I49" i="23"/>
  <c r="C49" i="23"/>
  <c r="C49" i="77" s="1"/>
  <c r="F30" i="77"/>
  <c r="F49" i="23"/>
  <c r="F49" i="77" s="1"/>
  <c r="J30" i="77"/>
  <c r="N30" i="77"/>
  <c r="P30" i="25"/>
  <c r="D30" i="77"/>
  <c r="H30" i="77"/>
  <c r="L30" i="77"/>
  <c r="E30" i="77"/>
  <c r="I30" i="77"/>
  <c r="M30" i="77"/>
  <c r="G30" i="77"/>
  <c r="K30" i="77"/>
  <c r="C30" i="77"/>
  <c r="P30" i="23"/>
  <c r="J26" i="81"/>
  <c r="J37" i="81"/>
  <c r="J27" i="81"/>
  <c r="J12" i="81"/>
  <c r="J16" i="23" s="1"/>
  <c r="J49" i="23" s="1"/>
  <c r="J16" i="81"/>
  <c r="J24" i="81"/>
  <c r="J28" i="81"/>
  <c r="J34" i="81"/>
  <c r="J22" i="81"/>
  <c r="J33" i="81"/>
  <c r="K24" i="81"/>
  <c r="K21" i="81"/>
  <c r="L51" i="81"/>
  <c r="J23" i="81"/>
  <c r="K38" i="81"/>
  <c r="K36" i="81"/>
  <c r="L135" i="81"/>
  <c r="K35" i="81"/>
  <c r="L93" i="81"/>
  <c r="J13" i="81"/>
  <c r="J16" i="25" s="1"/>
  <c r="J49" i="25" s="1"/>
  <c r="J21" i="81"/>
  <c r="J25" i="81"/>
  <c r="J32" i="81"/>
  <c r="M35" i="80"/>
  <c r="M38" i="80"/>
  <c r="M36" i="80"/>
  <c r="N135" i="80"/>
  <c r="K24" i="80"/>
  <c r="L38" i="80"/>
  <c r="K13" i="80"/>
  <c r="L32" i="80"/>
  <c r="L27" i="80"/>
  <c r="L25" i="80"/>
  <c r="L23" i="80"/>
  <c r="L21" i="80"/>
  <c r="L19" i="80"/>
  <c r="L28" i="80"/>
  <c r="L20" i="80"/>
  <c r="L37" i="80"/>
  <c r="L18" i="80"/>
  <c r="L17" i="80"/>
  <c r="L15" i="80"/>
  <c r="L34" i="80"/>
  <c r="L26" i="80"/>
  <c r="L13" i="80"/>
  <c r="L16" i="80"/>
  <c r="M51" i="80"/>
  <c r="L22" i="80"/>
  <c r="L33" i="80"/>
  <c r="L12" i="80"/>
  <c r="L14" i="80"/>
  <c r="K12" i="80"/>
  <c r="K23" i="80"/>
  <c r="K33" i="80"/>
  <c r="K25" i="80"/>
  <c r="K17" i="80"/>
  <c r="K22" i="80"/>
  <c r="N93" i="80"/>
  <c r="N20" i="17"/>
  <c r="I49" i="77" l="1"/>
  <c r="G49" i="77"/>
  <c r="H49" i="77"/>
  <c r="D49" i="77"/>
  <c r="J49" i="77"/>
  <c r="P30" i="77"/>
  <c r="M135" i="81"/>
  <c r="L38" i="81"/>
  <c r="L36" i="81"/>
  <c r="L35" i="81"/>
  <c r="K12" i="81"/>
  <c r="K16" i="23" s="1"/>
  <c r="K49" i="23" s="1"/>
  <c r="K37" i="81"/>
  <c r="M93" i="81"/>
  <c r="K13" i="81"/>
  <c r="K16" i="25" s="1"/>
  <c r="K49" i="25" s="1"/>
  <c r="K28" i="81"/>
  <c r="K14" i="81"/>
  <c r="K16" i="26" s="1"/>
  <c r="K49" i="26" s="1"/>
  <c r="K22" i="81"/>
  <c r="K32" i="81"/>
  <c r="K27" i="81"/>
  <c r="K26" i="81"/>
  <c r="K15" i="81"/>
  <c r="K33" i="81"/>
  <c r="K16" i="81"/>
  <c r="K23" i="81"/>
  <c r="L37" i="81"/>
  <c r="M51" i="81"/>
  <c r="L26" i="81"/>
  <c r="L24" i="81"/>
  <c r="L32" i="81"/>
  <c r="L27" i="81"/>
  <c r="L33" i="81"/>
  <c r="L13" i="81"/>
  <c r="L16" i="25" s="1"/>
  <c r="L49" i="25" s="1"/>
  <c r="L16" i="81"/>
  <c r="L12" i="81"/>
  <c r="L16" i="23" s="1"/>
  <c r="L49" i="23" s="1"/>
  <c r="L15" i="81"/>
  <c r="K34" i="81"/>
  <c r="K25" i="81"/>
  <c r="L24" i="80"/>
  <c r="M32" i="80"/>
  <c r="M27" i="80"/>
  <c r="M37" i="80"/>
  <c r="M34" i="80"/>
  <c r="M33" i="80"/>
  <c r="M28" i="80"/>
  <c r="M23" i="80"/>
  <c r="M18" i="80"/>
  <c r="M26" i="80"/>
  <c r="M24" i="80"/>
  <c r="M21" i="80"/>
  <c r="M15" i="80"/>
  <c r="M13" i="80"/>
  <c r="N51" i="80"/>
  <c r="M22" i="80"/>
  <c r="M19" i="80"/>
  <c r="M20" i="80"/>
  <c r="M12" i="80"/>
  <c r="M14" i="80"/>
  <c r="M16" i="80"/>
  <c r="M25" i="80"/>
  <c r="C60" i="23"/>
  <c r="K49" i="77" l="1"/>
  <c r="L49" i="77"/>
  <c r="N93" i="81"/>
  <c r="L22" i="81"/>
  <c r="L14" i="81"/>
  <c r="L16" i="26" s="1"/>
  <c r="L49" i="26" s="1"/>
  <c r="L23" i="81"/>
  <c r="L21" i="81"/>
  <c r="L25" i="81"/>
  <c r="L34" i="81"/>
  <c r="L28" i="81"/>
  <c r="M27" i="81"/>
  <c r="M23" i="81"/>
  <c r="M21" i="81"/>
  <c r="M14" i="81"/>
  <c r="M16" i="26" s="1"/>
  <c r="M49" i="26" s="1"/>
  <c r="N51" i="81"/>
  <c r="N135" i="81"/>
  <c r="M38" i="81"/>
  <c r="M36" i="81"/>
  <c r="M35" i="81"/>
  <c r="P150" i="80"/>
  <c r="O150" i="80"/>
  <c r="O140" i="80"/>
  <c r="P140" i="80"/>
  <c r="P163" i="80"/>
  <c r="O163" i="80"/>
  <c r="O96" i="80"/>
  <c r="P96" i="80"/>
  <c r="P111" i="80"/>
  <c r="O111" i="80"/>
  <c r="O143" i="80"/>
  <c r="P143" i="80"/>
  <c r="O160" i="80"/>
  <c r="P160" i="80"/>
  <c r="M17" i="80"/>
  <c r="P100" i="80"/>
  <c r="O100" i="80"/>
  <c r="P104" i="80"/>
  <c r="O104" i="80"/>
  <c r="O99" i="80"/>
  <c r="P99" i="80"/>
  <c r="P106" i="80"/>
  <c r="O106" i="80"/>
  <c r="O112" i="80"/>
  <c r="P112" i="80"/>
  <c r="P116" i="80"/>
  <c r="O116" i="80"/>
  <c r="P141" i="80"/>
  <c r="O141" i="80"/>
  <c r="P142" i="80"/>
  <c r="O142" i="80"/>
  <c r="O148" i="80"/>
  <c r="P148" i="80"/>
  <c r="O158" i="80"/>
  <c r="P158" i="80"/>
  <c r="O152" i="80"/>
  <c r="P152" i="80"/>
  <c r="P103" i="80"/>
  <c r="O103" i="80"/>
  <c r="O97" i="80"/>
  <c r="P97" i="80"/>
  <c r="O105" i="80"/>
  <c r="P105" i="80"/>
  <c r="P120" i="80"/>
  <c r="O120" i="80"/>
  <c r="P145" i="80"/>
  <c r="O145" i="80"/>
  <c r="O149" i="80"/>
  <c r="P149" i="80"/>
  <c r="P154" i="80"/>
  <c r="O154" i="80"/>
  <c r="O138" i="80"/>
  <c r="P138" i="80"/>
  <c r="O146" i="80"/>
  <c r="P146" i="80"/>
  <c r="O144" i="80"/>
  <c r="P144" i="80"/>
  <c r="O151" i="80"/>
  <c r="P151" i="80"/>
  <c r="N36" i="80"/>
  <c r="O162" i="80"/>
  <c r="P162" i="80"/>
  <c r="P159" i="80"/>
  <c r="O159" i="80"/>
  <c r="P98" i="80"/>
  <c r="O98" i="80"/>
  <c r="O107" i="80"/>
  <c r="P107" i="80"/>
  <c r="P101" i="80"/>
  <c r="O101" i="80"/>
  <c r="O109" i="80"/>
  <c r="P109" i="80"/>
  <c r="P117" i="80"/>
  <c r="O117" i="80"/>
  <c r="P118" i="80"/>
  <c r="O118" i="80"/>
  <c r="O139" i="80"/>
  <c r="P139" i="80"/>
  <c r="P153" i="80"/>
  <c r="O153" i="80"/>
  <c r="N38" i="80"/>
  <c r="P164" i="80"/>
  <c r="O164" i="80"/>
  <c r="N35" i="80"/>
  <c r="O161" i="80"/>
  <c r="P161" i="80"/>
  <c r="P102" i="80"/>
  <c r="O102" i="80"/>
  <c r="O108" i="80"/>
  <c r="P108" i="80"/>
  <c r="P110" i="80"/>
  <c r="O110" i="80"/>
  <c r="P119" i="80"/>
  <c r="O119" i="80"/>
  <c r="O121" i="80"/>
  <c r="P121" i="80"/>
  <c r="B19" i="63"/>
  <c r="B18" i="62"/>
  <c r="N28" i="81" l="1"/>
  <c r="N24" i="81"/>
  <c r="M15" i="81"/>
  <c r="M24" i="81"/>
  <c r="M28" i="81"/>
  <c r="M34" i="81"/>
  <c r="M22" i="81"/>
  <c r="N38" i="81"/>
  <c r="N36" i="81"/>
  <c r="N35" i="81"/>
  <c r="M12" i="81"/>
  <c r="M16" i="23" s="1"/>
  <c r="M49" i="23" s="1"/>
  <c r="M16" i="81"/>
  <c r="M25" i="81"/>
  <c r="M32" i="81"/>
  <c r="M37" i="81"/>
  <c r="M13" i="81"/>
  <c r="M16" i="25" s="1"/>
  <c r="M49" i="25" s="1"/>
  <c r="M26" i="81"/>
  <c r="M33" i="81"/>
  <c r="O38" i="80"/>
  <c r="P38" i="80"/>
  <c r="N18" i="80"/>
  <c r="O60" i="80"/>
  <c r="P60" i="80"/>
  <c r="N13" i="80"/>
  <c r="O55" i="80"/>
  <c r="P55" i="80"/>
  <c r="N14" i="80"/>
  <c r="P56" i="80"/>
  <c r="O56" i="80"/>
  <c r="N16" i="80"/>
  <c r="O58" i="80"/>
  <c r="P58" i="80"/>
  <c r="N21" i="80"/>
  <c r="P63" i="80"/>
  <c r="O63" i="80"/>
  <c r="N24" i="80"/>
  <c r="P66" i="80"/>
  <c r="O66" i="80"/>
  <c r="N34" i="80"/>
  <c r="O77" i="80"/>
  <c r="P77" i="80"/>
  <c r="N23" i="80"/>
  <c r="P65" i="80"/>
  <c r="O65" i="80"/>
  <c r="N19" i="80"/>
  <c r="P61" i="80"/>
  <c r="O61" i="80"/>
  <c r="N37" i="80"/>
  <c r="P79" i="80"/>
  <c r="O79" i="80"/>
  <c r="O35" i="80"/>
  <c r="P35" i="80"/>
  <c r="N32" i="80"/>
  <c r="P74" i="80"/>
  <c r="O74" i="80"/>
  <c r="N27" i="80"/>
  <c r="O69" i="80"/>
  <c r="P69" i="80"/>
  <c r="P78" i="80"/>
  <c r="O78" i="80"/>
  <c r="N20" i="80"/>
  <c r="O62" i="80"/>
  <c r="P62" i="80"/>
  <c r="N28" i="80"/>
  <c r="O70" i="80"/>
  <c r="P70" i="80"/>
  <c r="O36" i="80"/>
  <c r="P36" i="80"/>
  <c r="N25" i="80"/>
  <c r="P67" i="80"/>
  <c r="O67" i="80"/>
  <c r="N26" i="80"/>
  <c r="P68" i="80"/>
  <c r="O68" i="80"/>
  <c r="N15" i="80"/>
  <c r="P57" i="80"/>
  <c r="O57" i="80"/>
  <c r="N12" i="80"/>
  <c r="O54" i="80"/>
  <c r="P54" i="80"/>
  <c r="P76" i="80"/>
  <c r="O76" i="80"/>
  <c r="N17" i="80"/>
  <c r="P59" i="80"/>
  <c r="N22" i="80"/>
  <c r="P64" i="80"/>
  <c r="O64" i="80"/>
  <c r="N33" i="80"/>
  <c r="O75" i="80"/>
  <c r="P75" i="80"/>
  <c r="O59" i="80"/>
  <c r="N63" i="39"/>
  <c r="M63" i="39"/>
  <c r="L63" i="39"/>
  <c r="K63" i="39"/>
  <c r="J63" i="39"/>
  <c r="I63" i="39"/>
  <c r="H63" i="39"/>
  <c r="G63" i="39"/>
  <c r="F63" i="39"/>
  <c r="E63" i="39"/>
  <c r="D63" i="39"/>
  <c r="C63" i="39"/>
  <c r="N66" i="35"/>
  <c r="M66" i="35"/>
  <c r="L66" i="35"/>
  <c r="K66" i="35"/>
  <c r="J66" i="35"/>
  <c r="I66" i="35"/>
  <c r="H66" i="35"/>
  <c r="G66" i="35"/>
  <c r="F66" i="35"/>
  <c r="E66" i="35"/>
  <c r="D66" i="35"/>
  <c r="C66" i="35"/>
  <c r="N62" i="34"/>
  <c r="M62" i="34"/>
  <c r="L62" i="34"/>
  <c r="K62" i="34"/>
  <c r="J62" i="34"/>
  <c r="I62" i="34"/>
  <c r="H62" i="34"/>
  <c r="G62" i="34"/>
  <c r="F62" i="34"/>
  <c r="E62" i="34"/>
  <c r="D62" i="34"/>
  <c r="C62" i="34"/>
  <c r="N62" i="33"/>
  <c r="M62" i="33"/>
  <c r="L62" i="33"/>
  <c r="K62" i="33"/>
  <c r="J62" i="33"/>
  <c r="I62" i="33"/>
  <c r="H62" i="33"/>
  <c r="G62" i="33"/>
  <c r="F62" i="33"/>
  <c r="E62" i="33"/>
  <c r="D62" i="33"/>
  <c r="C62" i="33"/>
  <c r="N62" i="32"/>
  <c r="M62" i="32"/>
  <c r="L62" i="32"/>
  <c r="K62" i="32"/>
  <c r="J62" i="32"/>
  <c r="I62" i="32"/>
  <c r="H62" i="32"/>
  <c r="G62" i="32"/>
  <c r="F62" i="32"/>
  <c r="E62" i="32"/>
  <c r="D62" i="32"/>
  <c r="C62" i="32"/>
  <c r="N66" i="26"/>
  <c r="M66" i="26"/>
  <c r="L66" i="26"/>
  <c r="K66" i="26"/>
  <c r="J66" i="26"/>
  <c r="I66" i="26"/>
  <c r="H66" i="26"/>
  <c r="G66" i="26"/>
  <c r="F66" i="26"/>
  <c r="E66" i="26"/>
  <c r="D66" i="26"/>
  <c r="C66" i="26"/>
  <c r="N65" i="25"/>
  <c r="M65" i="25"/>
  <c r="L65" i="25"/>
  <c r="K65" i="25"/>
  <c r="J65" i="25"/>
  <c r="I65" i="25"/>
  <c r="H65" i="25"/>
  <c r="G65" i="25"/>
  <c r="F65" i="25"/>
  <c r="E65" i="25"/>
  <c r="D65" i="25"/>
  <c r="C65" i="25"/>
  <c r="N58" i="39"/>
  <c r="D58" i="39"/>
  <c r="E58" i="39"/>
  <c r="F58" i="39"/>
  <c r="G58" i="39"/>
  <c r="H58" i="39"/>
  <c r="I58" i="39"/>
  <c r="J58" i="39"/>
  <c r="K58" i="39"/>
  <c r="L58" i="39"/>
  <c r="M58" i="39"/>
  <c r="C58" i="39"/>
  <c r="N61" i="35"/>
  <c r="M61" i="35"/>
  <c r="L61" i="35"/>
  <c r="K61" i="35"/>
  <c r="J61" i="35"/>
  <c r="I61" i="35"/>
  <c r="H61" i="35"/>
  <c r="G61" i="35"/>
  <c r="F61" i="35"/>
  <c r="E61" i="35"/>
  <c r="D61" i="35"/>
  <c r="C61" i="35"/>
  <c r="N57" i="34"/>
  <c r="M57" i="34"/>
  <c r="L57" i="34"/>
  <c r="K57" i="34"/>
  <c r="J57" i="34"/>
  <c r="I57" i="34"/>
  <c r="H57" i="34"/>
  <c r="G57" i="34"/>
  <c r="F57" i="34"/>
  <c r="E57" i="34"/>
  <c r="D57" i="34"/>
  <c r="C57" i="34"/>
  <c r="N57" i="33"/>
  <c r="M57" i="33"/>
  <c r="L57" i="33"/>
  <c r="K57" i="33"/>
  <c r="J57" i="33"/>
  <c r="I57" i="33"/>
  <c r="H57" i="33"/>
  <c r="G57" i="33"/>
  <c r="F57" i="33"/>
  <c r="E57" i="33"/>
  <c r="D57" i="33"/>
  <c r="C57" i="33"/>
  <c r="N57" i="32"/>
  <c r="M57" i="32"/>
  <c r="L57" i="32"/>
  <c r="K57" i="32"/>
  <c r="J57" i="32"/>
  <c r="I57" i="32"/>
  <c r="H57" i="32"/>
  <c r="G57" i="32"/>
  <c r="F57" i="32"/>
  <c r="E57" i="32"/>
  <c r="D57" i="32"/>
  <c r="C57" i="32"/>
  <c r="N61" i="26"/>
  <c r="M61" i="26"/>
  <c r="L61" i="26"/>
  <c r="K61" i="26"/>
  <c r="J61" i="26"/>
  <c r="I61" i="26"/>
  <c r="H61" i="26"/>
  <c r="G61" i="26"/>
  <c r="F61" i="26"/>
  <c r="E61" i="26"/>
  <c r="D61" i="26"/>
  <c r="C61" i="26"/>
  <c r="N60" i="25"/>
  <c r="M60" i="25"/>
  <c r="L60" i="25"/>
  <c r="K60" i="25"/>
  <c r="J60" i="25"/>
  <c r="I60" i="25"/>
  <c r="H60" i="25"/>
  <c r="G60" i="25"/>
  <c r="F60" i="25"/>
  <c r="E60" i="25"/>
  <c r="D60" i="25"/>
  <c r="C60" i="25"/>
  <c r="D65" i="23"/>
  <c r="E65" i="23"/>
  <c r="F65" i="23"/>
  <c r="G65" i="23"/>
  <c r="H65" i="23"/>
  <c r="I65" i="23"/>
  <c r="J65" i="23"/>
  <c r="K65" i="23"/>
  <c r="L65" i="23"/>
  <c r="M65" i="23"/>
  <c r="N65" i="23"/>
  <c r="C65" i="23"/>
  <c r="D60" i="23"/>
  <c r="E60" i="23"/>
  <c r="F60" i="23"/>
  <c r="G60" i="23"/>
  <c r="H60" i="23"/>
  <c r="I60" i="23"/>
  <c r="J60" i="23"/>
  <c r="K60" i="23"/>
  <c r="L60" i="23"/>
  <c r="M60" i="23"/>
  <c r="N60" i="23"/>
  <c r="M49" i="77" l="1"/>
  <c r="N15" i="81"/>
  <c r="N23" i="81"/>
  <c r="N27" i="81"/>
  <c r="N12" i="81"/>
  <c r="N16" i="23" s="1"/>
  <c r="N49" i="23" s="1"/>
  <c r="N16" i="81"/>
  <c r="N34" i="81"/>
  <c r="N13" i="81"/>
  <c r="N16" i="25" s="1"/>
  <c r="N49" i="25" s="1"/>
  <c r="P49" i="25" s="1"/>
  <c r="Q49" i="25" s="1"/>
  <c r="N21" i="81"/>
  <c r="N25" i="81"/>
  <c r="N32" i="81"/>
  <c r="N14" i="81"/>
  <c r="N16" i="26" s="1"/>
  <c r="N49" i="26" s="1"/>
  <c r="P49" i="26" s="1"/>
  <c r="Q49" i="26" s="1"/>
  <c r="N22" i="81"/>
  <c r="N26" i="81"/>
  <c r="N33" i="81"/>
  <c r="N37" i="81"/>
  <c r="O33" i="80"/>
  <c r="P33" i="80"/>
  <c r="O37" i="80"/>
  <c r="P37" i="80"/>
  <c r="P12" i="80"/>
  <c r="O12" i="80"/>
  <c r="P23" i="80"/>
  <c r="O23" i="80"/>
  <c r="P16" i="80"/>
  <c r="O16" i="80"/>
  <c r="O22" i="80"/>
  <c r="P22" i="80"/>
  <c r="O25" i="80"/>
  <c r="P25" i="80"/>
  <c r="P20" i="80"/>
  <c r="O20" i="80"/>
  <c r="O32" i="80"/>
  <c r="P32" i="80"/>
  <c r="P19" i="80"/>
  <c r="O19" i="80"/>
  <c r="O21" i="80"/>
  <c r="P21" i="80"/>
  <c r="O18" i="80"/>
  <c r="P18" i="80"/>
  <c r="O26" i="80"/>
  <c r="P26" i="80"/>
  <c r="P28" i="80"/>
  <c r="O28" i="80"/>
  <c r="P27" i="80"/>
  <c r="O27" i="80"/>
  <c r="P24" i="80"/>
  <c r="O24" i="80"/>
  <c r="O13" i="80"/>
  <c r="P13" i="80"/>
  <c r="P17" i="80"/>
  <c r="O17" i="80"/>
  <c r="O15" i="80"/>
  <c r="P15" i="80"/>
  <c r="P34" i="80"/>
  <c r="O34" i="80"/>
  <c r="O14" i="80"/>
  <c r="P14" i="80"/>
  <c r="AL43" i="76"/>
  <c r="AK43" i="76"/>
  <c r="AJ43" i="76"/>
  <c r="AI43" i="76"/>
  <c r="AH43" i="76"/>
  <c r="AG43" i="76"/>
  <c r="AF43" i="76"/>
  <c r="AE43" i="76"/>
  <c r="AD43" i="76"/>
  <c r="AC43" i="76"/>
  <c r="AB43" i="76"/>
  <c r="AA43" i="76"/>
  <c r="Z43" i="76"/>
  <c r="Y43" i="76"/>
  <c r="X43" i="76"/>
  <c r="W43" i="76"/>
  <c r="V43" i="76"/>
  <c r="U43" i="76"/>
  <c r="T43" i="76"/>
  <c r="S43" i="76"/>
  <c r="R43" i="76"/>
  <c r="Q43" i="76"/>
  <c r="P43" i="76"/>
  <c r="O43" i="76"/>
  <c r="N43" i="76"/>
  <c r="M43" i="76"/>
  <c r="L43" i="76"/>
  <c r="K43" i="76"/>
  <c r="J43" i="76"/>
  <c r="I43" i="76"/>
  <c r="H43" i="76"/>
  <c r="G43" i="76"/>
  <c r="F43" i="76"/>
  <c r="E43" i="76"/>
  <c r="D43" i="76"/>
  <c r="C43" i="76"/>
  <c r="AL39" i="76"/>
  <c r="AK39" i="76"/>
  <c r="AJ39" i="76"/>
  <c r="AI39" i="76"/>
  <c r="AH39" i="76"/>
  <c r="AG39" i="76"/>
  <c r="AF39" i="76"/>
  <c r="AE39" i="76"/>
  <c r="AD39" i="76"/>
  <c r="AC39" i="76"/>
  <c r="AB39" i="76"/>
  <c r="AA39" i="76"/>
  <c r="Z39" i="76"/>
  <c r="Y39" i="76"/>
  <c r="X39" i="76"/>
  <c r="W39" i="76"/>
  <c r="V39" i="76"/>
  <c r="U39" i="76"/>
  <c r="T39" i="76"/>
  <c r="S39" i="76"/>
  <c r="R39" i="76"/>
  <c r="Q39" i="76"/>
  <c r="P39" i="76"/>
  <c r="O39" i="76"/>
  <c r="N39" i="76"/>
  <c r="M39" i="76"/>
  <c r="L39" i="76"/>
  <c r="K39" i="76"/>
  <c r="J39" i="76"/>
  <c r="I39" i="76"/>
  <c r="H39" i="76"/>
  <c r="G39" i="76"/>
  <c r="F39" i="76"/>
  <c r="E39" i="76"/>
  <c r="D39" i="76"/>
  <c r="C39" i="76"/>
  <c r="AL35" i="76"/>
  <c r="AK35" i="76"/>
  <c r="AJ35" i="76"/>
  <c r="AI35" i="76"/>
  <c r="AH35" i="76"/>
  <c r="AG35" i="76"/>
  <c r="AF35" i="76"/>
  <c r="AE35" i="76"/>
  <c r="AD35" i="76"/>
  <c r="AC35" i="76"/>
  <c r="AB35" i="76"/>
  <c r="AA35" i="76"/>
  <c r="Z35" i="76"/>
  <c r="Y35" i="76"/>
  <c r="X35" i="76"/>
  <c r="W35" i="76"/>
  <c r="V35" i="76"/>
  <c r="U35" i="76"/>
  <c r="T35" i="76"/>
  <c r="S35" i="76"/>
  <c r="R35" i="76"/>
  <c r="Q35" i="76"/>
  <c r="P35" i="76"/>
  <c r="O35" i="76"/>
  <c r="N35" i="76"/>
  <c r="M35" i="76"/>
  <c r="L35" i="76"/>
  <c r="K35" i="76"/>
  <c r="J35" i="76"/>
  <c r="I35" i="76"/>
  <c r="H35" i="76"/>
  <c r="G35" i="76"/>
  <c r="F35" i="76"/>
  <c r="E35" i="76"/>
  <c r="D35" i="76"/>
  <c r="C35" i="76"/>
  <c r="AL33" i="76"/>
  <c r="AK33" i="76"/>
  <c r="AJ33" i="76"/>
  <c r="AI33" i="76"/>
  <c r="AH33" i="76"/>
  <c r="AG33" i="76"/>
  <c r="AF33" i="76"/>
  <c r="AE33" i="76"/>
  <c r="AD33" i="76"/>
  <c r="AC33" i="76"/>
  <c r="AB33" i="76"/>
  <c r="AA33" i="76"/>
  <c r="Z33" i="76"/>
  <c r="Y33" i="76"/>
  <c r="X33" i="76"/>
  <c r="W33" i="76"/>
  <c r="V33" i="76"/>
  <c r="U33" i="76"/>
  <c r="T33" i="76"/>
  <c r="S33" i="76"/>
  <c r="R33" i="76"/>
  <c r="Q33" i="76"/>
  <c r="P33" i="76"/>
  <c r="O33" i="76"/>
  <c r="N33" i="76"/>
  <c r="M33" i="76"/>
  <c r="L33" i="76"/>
  <c r="K33" i="76"/>
  <c r="J33" i="76"/>
  <c r="I33" i="76"/>
  <c r="H33" i="76"/>
  <c r="G33" i="76"/>
  <c r="F33" i="76"/>
  <c r="E33" i="76"/>
  <c r="D33" i="76"/>
  <c r="C33" i="76"/>
  <c r="AL31" i="76"/>
  <c r="AK31" i="76"/>
  <c r="AJ31" i="76"/>
  <c r="AI31" i="76"/>
  <c r="AH31" i="76"/>
  <c r="AG31" i="76"/>
  <c r="AF31" i="76"/>
  <c r="AE31" i="76"/>
  <c r="AD31" i="76"/>
  <c r="AC31" i="76"/>
  <c r="AB31" i="76"/>
  <c r="AA31" i="76"/>
  <c r="Z31" i="76"/>
  <c r="Y31" i="76"/>
  <c r="X31" i="76"/>
  <c r="W31" i="76"/>
  <c r="V31" i="76"/>
  <c r="U31" i="76"/>
  <c r="T31" i="76"/>
  <c r="S31" i="76"/>
  <c r="R31" i="76"/>
  <c r="Q31" i="76"/>
  <c r="P31" i="76"/>
  <c r="O31" i="76"/>
  <c r="N31" i="76"/>
  <c r="M31" i="76"/>
  <c r="L31" i="76"/>
  <c r="K31" i="76"/>
  <c r="J31" i="76"/>
  <c r="I31" i="76"/>
  <c r="H31" i="76"/>
  <c r="G31" i="76"/>
  <c r="F31" i="76"/>
  <c r="E31" i="76"/>
  <c r="D31" i="76"/>
  <c r="C31" i="76"/>
  <c r="AL25" i="76"/>
  <c r="AK25" i="76"/>
  <c r="AJ25" i="76"/>
  <c r="AI25" i="76"/>
  <c r="AH25" i="76"/>
  <c r="AG25" i="76"/>
  <c r="AF25" i="76"/>
  <c r="AE25" i="76"/>
  <c r="AD25" i="76"/>
  <c r="AC25" i="76"/>
  <c r="AB25" i="76"/>
  <c r="AA25" i="76"/>
  <c r="Z25" i="76"/>
  <c r="Y25" i="76"/>
  <c r="X25" i="76"/>
  <c r="W25" i="76"/>
  <c r="V25" i="76"/>
  <c r="U25" i="76"/>
  <c r="T25" i="76"/>
  <c r="S25" i="76"/>
  <c r="R25" i="76"/>
  <c r="Q25" i="76"/>
  <c r="P25" i="76"/>
  <c r="O25" i="76"/>
  <c r="N25" i="76"/>
  <c r="M25" i="76"/>
  <c r="L25" i="76"/>
  <c r="K25" i="76"/>
  <c r="J25" i="76"/>
  <c r="I25" i="76"/>
  <c r="H25" i="76"/>
  <c r="G25" i="76"/>
  <c r="F25" i="76"/>
  <c r="E25" i="76"/>
  <c r="D25" i="76"/>
  <c r="C25" i="76"/>
  <c r="AL19" i="76"/>
  <c r="AK19" i="76"/>
  <c r="AJ19" i="76"/>
  <c r="AI19" i="76"/>
  <c r="AH19" i="76"/>
  <c r="AG19" i="76"/>
  <c r="AF19" i="76"/>
  <c r="AE19" i="76"/>
  <c r="AD19" i="76"/>
  <c r="AC19" i="76"/>
  <c r="AB19" i="76"/>
  <c r="AA19" i="76"/>
  <c r="Z19" i="76"/>
  <c r="Y19" i="76"/>
  <c r="X19" i="76"/>
  <c r="W19" i="76"/>
  <c r="V19" i="76"/>
  <c r="U19" i="76"/>
  <c r="T19" i="76"/>
  <c r="S19" i="76"/>
  <c r="R19" i="76"/>
  <c r="Q19" i="76"/>
  <c r="P19" i="76"/>
  <c r="O19" i="76"/>
  <c r="N19" i="76"/>
  <c r="M19" i="76"/>
  <c r="L19" i="76"/>
  <c r="K19" i="76"/>
  <c r="J19" i="76"/>
  <c r="I19" i="76"/>
  <c r="H19" i="76"/>
  <c r="G19" i="76"/>
  <c r="F19" i="76"/>
  <c r="E19" i="76"/>
  <c r="D19" i="76"/>
  <c r="C19" i="76"/>
  <c r="AL13" i="76"/>
  <c r="AK13" i="76"/>
  <c r="AJ13" i="76"/>
  <c r="AI13" i="76"/>
  <c r="AH13" i="76"/>
  <c r="AG13" i="76"/>
  <c r="AF13" i="76"/>
  <c r="AE13" i="76"/>
  <c r="AD13" i="76"/>
  <c r="AC13" i="76"/>
  <c r="AB13" i="76"/>
  <c r="AA13" i="76"/>
  <c r="Z13" i="76"/>
  <c r="Y13" i="76"/>
  <c r="X13" i="76"/>
  <c r="W13" i="76"/>
  <c r="V13" i="76"/>
  <c r="U13" i="76"/>
  <c r="T13" i="76"/>
  <c r="S13" i="76"/>
  <c r="R13" i="76"/>
  <c r="Q13" i="76"/>
  <c r="P13" i="76"/>
  <c r="O13" i="76"/>
  <c r="N13" i="76"/>
  <c r="M13" i="76"/>
  <c r="L13" i="76"/>
  <c r="K13" i="76"/>
  <c r="J13" i="76"/>
  <c r="I13" i="76"/>
  <c r="H13" i="76"/>
  <c r="G13" i="76"/>
  <c r="F13" i="76"/>
  <c r="E13" i="76"/>
  <c r="D13" i="76"/>
  <c r="C13" i="76"/>
  <c r="AL10" i="76"/>
  <c r="AK10" i="76"/>
  <c r="AJ10" i="76"/>
  <c r="AI10" i="76"/>
  <c r="AH10" i="76"/>
  <c r="AG10" i="76"/>
  <c r="AF10" i="76"/>
  <c r="AE10" i="76"/>
  <c r="AD10" i="76"/>
  <c r="AC10" i="76"/>
  <c r="AB10" i="76"/>
  <c r="AA10" i="76"/>
  <c r="Z10" i="76"/>
  <c r="Y10" i="76"/>
  <c r="X10" i="76"/>
  <c r="W10" i="76"/>
  <c r="V10" i="76"/>
  <c r="U10" i="76"/>
  <c r="T10" i="76"/>
  <c r="S10" i="76"/>
  <c r="R10" i="76"/>
  <c r="Q10" i="76"/>
  <c r="P10" i="76"/>
  <c r="O10" i="76"/>
  <c r="N10" i="76"/>
  <c r="M10" i="76"/>
  <c r="L10" i="76"/>
  <c r="K10" i="76"/>
  <c r="J10" i="76"/>
  <c r="I10" i="76"/>
  <c r="H10" i="76"/>
  <c r="G10" i="76"/>
  <c r="F10" i="76"/>
  <c r="E10" i="76"/>
  <c r="D10" i="76"/>
  <c r="C10" i="76"/>
  <c r="AL7" i="76"/>
  <c r="AL44" i="76" s="1"/>
  <c r="AK7" i="76"/>
  <c r="AK44" i="76" s="1"/>
  <c r="AJ7" i="76"/>
  <c r="AJ44" i="76" s="1"/>
  <c r="AI7" i="76"/>
  <c r="AI44" i="76" s="1"/>
  <c r="AH7" i="76"/>
  <c r="AH44" i="76" s="1"/>
  <c r="AG7" i="76"/>
  <c r="AG44" i="76" s="1"/>
  <c r="AF7" i="76"/>
  <c r="AF44" i="76" s="1"/>
  <c r="AE7" i="76"/>
  <c r="AE44" i="76" s="1"/>
  <c r="AD7" i="76"/>
  <c r="AD44" i="76" s="1"/>
  <c r="AC7" i="76"/>
  <c r="AC44" i="76" s="1"/>
  <c r="AB7" i="76"/>
  <c r="AB44" i="76" s="1"/>
  <c r="AA7" i="76"/>
  <c r="AA44" i="76" s="1"/>
  <c r="Z7" i="76"/>
  <c r="Z44" i="76" s="1"/>
  <c r="Y7" i="76"/>
  <c r="Y44" i="76" s="1"/>
  <c r="X7" i="76"/>
  <c r="X44" i="76" s="1"/>
  <c r="W7" i="76"/>
  <c r="W44" i="76" s="1"/>
  <c r="V7" i="76"/>
  <c r="V44" i="76" s="1"/>
  <c r="U7" i="76"/>
  <c r="U44" i="76" s="1"/>
  <c r="T7" i="76"/>
  <c r="T44" i="76" s="1"/>
  <c r="S7" i="76"/>
  <c r="S44" i="76" s="1"/>
  <c r="R7" i="76"/>
  <c r="R44" i="76" s="1"/>
  <c r="Q7" i="76"/>
  <c r="Q44" i="76" s="1"/>
  <c r="P7" i="76"/>
  <c r="P44" i="76" s="1"/>
  <c r="O7" i="76"/>
  <c r="O44" i="76" s="1"/>
  <c r="N7" i="76"/>
  <c r="N44" i="76" s="1"/>
  <c r="M7" i="76"/>
  <c r="M44" i="76" s="1"/>
  <c r="L7" i="76"/>
  <c r="L44" i="76" s="1"/>
  <c r="K7" i="76"/>
  <c r="K44" i="76" s="1"/>
  <c r="J7" i="76"/>
  <c r="J44" i="76" s="1"/>
  <c r="I7" i="76"/>
  <c r="I44" i="76" s="1"/>
  <c r="H7" i="76"/>
  <c r="H44" i="76" s="1"/>
  <c r="G7" i="76"/>
  <c r="G44" i="76" s="1"/>
  <c r="F7" i="76"/>
  <c r="F44" i="76" s="1"/>
  <c r="E7" i="76"/>
  <c r="E44" i="76" s="1"/>
  <c r="D7" i="76"/>
  <c r="D44" i="76" s="1"/>
  <c r="C7" i="76"/>
  <c r="C44" i="76" s="1"/>
  <c r="N49" i="77" l="1"/>
  <c r="P49" i="77" s="1"/>
  <c r="Q49" i="77" s="1"/>
  <c r="P49" i="23"/>
  <c r="Q49" i="23" s="1"/>
  <c r="M162" i="13"/>
  <c r="B11" i="58"/>
  <c r="C28" i="23"/>
  <c r="C147" i="14"/>
  <c r="D147" i="14"/>
  <c r="E147" i="14"/>
  <c r="F147" i="14"/>
  <c r="G147" i="14"/>
  <c r="H147" i="14"/>
  <c r="I147" i="14"/>
  <c r="J147" i="14"/>
  <c r="K147" i="14"/>
  <c r="L147" i="14"/>
  <c r="M147" i="14"/>
  <c r="N147" i="14"/>
  <c r="C147" i="11"/>
  <c r="D147" i="11"/>
  <c r="E147" i="11"/>
  <c r="F147" i="11"/>
  <c r="G147" i="11"/>
  <c r="H147" i="11"/>
  <c r="I147" i="11"/>
  <c r="J147" i="11"/>
  <c r="K147" i="11"/>
  <c r="L147" i="11"/>
  <c r="M147" i="11"/>
  <c r="N147" i="11"/>
  <c r="N147" i="10"/>
  <c r="M147" i="10"/>
  <c r="L147" i="10"/>
  <c r="K147" i="10"/>
  <c r="J147" i="10"/>
  <c r="I147" i="10"/>
  <c r="H147" i="10"/>
  <c r="G147" i="10"/>
  <c r="F147" i="10"/>
  <c r="E147" i="10"/>
  <c r="D147" i="10"/>
  <c r="C147" i="10"/>
  <c r="O147" i="10" l="1"/>
  <c r="P147" i="10" s="1"/>
  <c r="P147" i="11"/>
  <c r="O147" i="11"/>
  <c r="O153" i="65"/>
  <c r="N153" i="65"/>
  <c r="M153" i="65"/>
  <c r="L153" i="65"/>
  <c r="K153" i="65"/>
  <c r="J153" i="65"/>
  <c r="I153" i="65"/>
  <c r="H153" i="65"/>
  <c r="G153" i="65"/>
  <c r="F153" i="65"/>
  <c r="E153" i="65"/>
  <c r="D153" i="65"/>
  <c r="O147" i="65"/>
  <c r="N147" i="65"/>
  <c r="M147" i="65"/>
  <c r="L147" i="65"/>
  <c r="K147" i="65"/>
  <c r="J147" i="65"/>
  <c r="I147" i="65"/>
  <c r="H147" i="65"/>
  <c r="G147" i="65"/>
  <c r="F147" i="65"/>
  <c r="E147" i="65"/>
  <c r="D147" i="65"/>
  <c r="O141" i="65"/>
  <c r="N141" i="65"/>
  <c r="M141" i="65"/>
  <c r="L141" i="65"/>
  <c r="K141" i="65"/>
  <c r="J141" i="65"/>
  <c r="I141" i="65"/>
  <c r="H141" i="65"/>
  <c r="G141" i="65"/>
  <c r="F141" i="65"/>
  <c r="E141" i="65"/>
  <c r="D141" i="65"/>
  <c r="A181" i="69"/>
  <c r="A180" i="69"/>
  <c r="A179" i="69"/>
  <c r="A178" i="69"/>
  <c r="A174" i="69"/>
  <c r="A173" i="69"/>
  <c r="A172" i="69"/>
  <c r="A171" i="69"/>
  <c r="A167" i="69"/>
  <c r="A166" i="69"/>
  <c r="A165" i="69"/>
  <c r="A164" i="69"/>
  <c r="A160" i="69"/>
  <c r="A159" i="69"/>
  <c r="A158" i="69"/>
  <c r="A157" i="69"/>
  <c r="A153" i="69"/>
  <c r="A152" i="69"/>
  <c r="A151" i="69"/>
  <c r="A150" i="69"/>
  <c r="A146" i="69"/>
  <c r="A145" i="69"/>
  <c r="A144" i="69"/>
  <c r="A143" i="69"/>
  <c r="A139" i="69"/>
  <c r="A138" i="69"/>
  <c r="A137" i="69"/>
  <c r="A136" i="69"/>
  <c r="A128" i="69"/>
  <c r="A127" i="69"/>
  <c r="A126" i="69"/>
  <c r="A125" i="69"/>
  <c r="A121" i="69"/>
  <c r="A120" i="69"/>
  <c r="A119" i="69"/>
  <c r="A118" i="69"/>
  <c r="A114" i="69"/>
  <c r="A113" i="69"/>
  <c r="A112" i="69"/>
  <c r="A111" i="69"/>
  <c r="A107" i="69"/>
  <c r="A106" i="69"/>
  <c r="A105" i="69"/>
  <c r="A104" i="69"/>
  <c r="A100" i="69"/>
  <c r="A99" i="69"/>
  <c r="A98" i="69"/>
  <c r="A97" i="69"/>
  <c r="A93" i="69"/>
  <c r="A92" i="69"/>
  <c r="A91" i="69"/>
  <c r="A90" i="69"/>
  <c r="A86" i="69"/>
  <c r="A85" i="69"/>
  <c r="A84" i="69"/>
  <c r="A83" i="69"/>
  <c r="A79" i="69"/>
  <c r="A78" i="69"/>
  <c r="A77" i="69"/>
  <c r="A76" i="69"/>
  <c r="A72" i="69"/>
  <c r="A71" i="69"/>
  <c r="A70" i="69"/>
  <c r="A69" i="69"/>
  <c r="A65" i="69"/>
  <c r="A64" i="69"/>
  <c r="A63" i="69"/>
  <c r="A62" i="69"/>
  <c r="A58" i="69"/>
  <c r="A57" i="69"/>
  <c r="A56" i="69"/>
  <c r="A55" i="69"/>
  <c r="A51" i="69"/>
  <c r="A50" i="69"/>
  <c r="A49" i="69"/>
  <c r="A48" i="69"/>
  <c r="A44" i="69"/>
  <c r="A43" i="69"/>
  <c r="A42" i="69"/>
  <c r="A41" i="69"/>
  <c r="A37" i="69"/>
  <c r="A36" i="69"/>
  <c r="A35" i="69"/>
  <c r="A34" i="69"/>
  <c r="A30" i="69"/>
  <c r="A29" i="69"/>
  <c r="A28" i="69"/>
  <c r="A27" i="69"/>
  <c r="A23" i="69"/>
  <c r="A22" i="69"/>
  <c r="A21" i="69"/>
  <c r="A20" i="69"/>
  <c r="A16" i="69"/>
  <c r="A15" i="69"/>
  <c r="A14" i="69"/>
  <c r="A13" i="69"/>
  <c r="O153" i="66"/>
  <c r="N153" i="66"/>
  <c r="M153" i="66"/>
  <c r="L153" i="66"/>
  <c r="K153" i="66"/>
  <c r="J153" i="66"/>
  <c r="I153" i="66"/>
  <c r="H153" i="66"/>
  <c r="G153" i="66"/>
  <c r="F153" i="66"/>
  <c r="E153" i="66"/>
  <c r="D153" i="66"/>
  <c r="O147" i="66"/>
  <c r="N147" i="66"/>
  <c r="M147" i="66"/>
  <c r="L147" i="66"/>
  <c r="K147" i="66"/>
  <c r="J147" i="66"/>
  <c r="I147" i="66"/>
  <c r="H147" i="66"/>
  <c r="G147" i="66"/>
  <c r="F147" i="66"/>
  <c r="E147" i="66"/>
  <c r="D147" i="66"/>
  <c r="O141" i="66"/>
  <c r="N141" i="66"/>
  <c r="M141" i="66"/>
  <c r="L141" i="66"/>
  <c r="K141" i="66"/>
  <c r="J141" i="66"/>
  <c r="I141" i="66"/>
  <c r="H141" i="66"/>
  <c r="G141" i="66"/>
  <c r="F141" i="66"/>
  <c r="E141" i="66"/>
  <c r="D141" i="66"/>
  <c r="O135" i="66"/>
  <c r="N135" i="66"/>
  <c r="M135" i="66"/>
  <c r="L135" i="66"/>
  <c r="K135" i="66"/>
  <c r="J135" i="66"/>
  <c r="I135" i="66"/>
  <c r="H135" i="66"/>
  <c r="G135" i="66"/>
  <c r="F135" i="66"/>
  <c r="E135" i="66"/>
  <c r="D135" i="66"/>
  <c r="D12" i="66"/>
  <c r="A138" i="70" l="1"/>
  <c r="A183" i="70"/>
  <c r="A182" i="70"/>
  <c r="A181" i="70"/>
  <c r="A180" i="70"/>
  <c r="A176" i="70"/>
  <c r="A175" i="70"/>
  <c r="A174" i="70"/>
  <c r="A173" i="70"/>
  <c r="A169" i="70"/>
  <c r="A168" i="70"/>
  <c r="A167" i="70"/>
  <c r="A166" i="70"/>
  <c r="A162" i="70"/>
  <c r="A161" i="70"/>
  <c r="A160" i="70"/>
  <c r="A159" i="70"/>
  <c r="A155" i="70"/>
  <c r="A154" i="70"/>
  <c r="A153" i="70"/>
  <c r="A152" i="70"/>
  <c r="A148" i="70"/>
  <c r="A147" i="70"/>
  <c r="A146" i="70"/>
  <c r="A145" i="70"/>
  <c r="A141" i="70"/>
  <c r="A140" i="70"/>
  <c r="A139" i="70"/>
  <c r="A130" i="70"/>
  <c r="A129" i="70"/>
  <c r="A128" i="70"/>
  <c r="A127" i="70"/>
  <c r="A123" i="70"/>
  <c r="A122" i="70"/>
  <c r="A121" i="70"/>
  <c r="A120" i="70"/>
  <c r="A116" i="70"/>
  <c r="A115" i="70"/>
  <c r="A114" i="70"/>
  <c r="A113" i="70"/>
  <c r="A109" i="70"/>
  <c r="A108" i="70"/>
  <c r="A107" i="70"/>
  <c r="A106" i="70"/>
  <c r="A102" i="70"/>
  <c r="A101" i="70"/>
  <c r="A100" i="70"/>
  <c r="A99" i="70"/>
  <c r="A95" i="70"/>
  <c r="A94" i="70"/>
  <c r="A93" i="70"/>
  <c r="A92" i="70"/>
  <c r="A88" i="70"/>
  <c r="A87" i="70"/>
  <c r="A86" i="70"/>
  <c r="A85" i="70"/>
  <c r="A81" i="70"/>
  <c r="A80" i="70"/>
  <c r="A79" i="70"/>
  <c r="A78" i="70"/>
  <c r="A74" i="70"/>
  <c r="A73" i="70"/>
  <c r="A72" i="70"/>
  <c r="A71" i="70"/>
  <c r="A67" i="70"/>
  <c r="A66" i="70"/>
  <c r="A65" i="70"/>
  <c r="A64" i="70"/>
  <c r="A60" i="70"/>
  <c r="A59" i="70"/>
  <c r="A58" i="70"/>
  <c r="A57" i="70"/>
  <c r="A53" i="70"/>
  <c r="A52" i="70"/>
  <c r="A51" i="70"/>
  <c r="A50" i="70"/>
  <c r="A46" i="70"/>
  <c r="A45" i="70"/>
  <c r="A44" i="70"/>
  <c r="A43" i="70"/>
  <c r="A39" i="70"/>
  <c r="A38" i="70"/>
  <c r="A37" i="70"/>
  <c r="A36" i="70"/>
  <c r="A32" i="70"/>
  <c r="A31" i="70"/>
  <c r="A30" i="70"/>
  <c r="A29" i="70"/>
  <c r="A25" i="70"/>
  <c r="A24" i="70"/>
  <c r="A23" i="70"/>
  <c r="A22" i="70"/>
  <c r="A17" i="70"/>
  <c r="A16" i="70"/>
  <c r="A15" i="70"/>
  <c r="A18" i="70"/>
  <c r="C156" i="68" l="1"/>
  <c r="B156" i="68"/>
  <c r="C155" i="68"/>
  <c r="B155" i="68"/>
  <c r="C154" i="68"/>
  <c r="B154" i="68"/>
  <c r="C153" i="68"/>
  <c r="B153" i="68"/>
  <c r="D144" i="68"/>
  <c r="D143" i="68"/>
  <c r="D142" i="68"/>
  <c r="D141" i="68"/>
  <c r="C144" i="68"/>
  <c r="C143" i="68"/>
  <c r="C142" i="68"/>
  <c r="C141" i="68"/>
  <c r="B144" i="68"/>
  <c r="B143" i="68"/>
  <c r="B142" i="68"/>
  <c r="B141" i="68"/>
  <c r="C138" i="68"/>
  <c r="C137" i="68"/>
  <c r="C136" i="68"/>
  <c r="C135" i="68"/>
  <c r="B138" i="68"/>
  <c r="B137" i="68"/>
  <c r="B136" i="68"/>
  <c r="B135" i="68"/>
  <c r="D68" i="68"/>
  <c r="W66" i="12"/>
  <c r="C117" i="11"/>
  <c r="E118" i="11"/>
  <c r="D67" i="68"/>
  <c r="C80" i="50"/>
  <c r="D165" i="69" s="1"/>
  <c r="E108" i="65" s="1"/>
  <c r="D80" i="50"/>
  <c r="E165" i="69" s="1"/>
  <c r="F108" i="65" s="1"/>
  <c r="E80" i="50"/>
  <c r="F165" i="69" s="1"/>
  <c r="G108" i="65" s="1"/>
  <c r="F80" i="50"/>
  <c r="G165" i="69" s="1"/>
  <c r="H108" i="65" s="1"/>
  <c r="B80" i="50"/>
  <c r="C165" i="69" s="1"/>
  <c r="D108" i="65" s="1"/>
  <c r="C80" i="59"/>
  <c r="D166" i="69" s="1"/>
  <c r="E107" i="65" s="1"/>
  <c r="D80" i="59"/>
  <c r="E166" i="69" s="1"/>
  <c r="F107" i="65" s="1"/>
  <c r="E80" i="59"/>
  <c r="F166" i="69" s="1"/>
  <c r="G107" i="65" s="1"/>
  <c r="F80" i="59"/>
  <c r="G166" i="69" s="1"/>
  <c r="H107" i="65" s="1"/>
  <c r="B80" i="59"/>
  <c r="C166" i="69" s="1"/>
  <c r="D107" i="65" s="1"/>
  <c r="O35" i="73" l="1"/>
  <c r="B33" i="52" l="1"/>
  <c r="M39" i="50"/>
  <c r="N181" i="70" s="1"/>
  <c r="O156" i="66" s="1"/>
  <c r="L39" i="50"/>
  <c r="M181" i="70" s="1"/>
  <c r="N156" i="66" s="1"/>
  <c r="K39" i="50"/>
  <c r="L181" i="70" s="1"/>
  <c r="M156" i="66" s="1"/>
  <c r="J39" i="50"/>
  <c r="K181" i="70" s="1"/>
  <c r="L156" i="66" s="1"/>
  <c r="I39" i="50"/>
  <c r="J181" i="70" s="1"/>
  <c r="K156" i="66" s="1"/>
  <c r="H39" i="50"/>
  <c r="I181" i="70" s="1"/>
  <c r="J156" i="66" s="1"/>
  <c r="G39" i="50"/>
  <c r="H181" i="70" s="1"/>
  <c r="I156" i="66" s="1"/>
  <c r="F39" i="50"/>
  <c r="G181" i="70" s="1"/>
  <c r="H156" i="66" s="1"/>
  <c r="E39" i="50"/>
  <c r="F181" i="70" s="1"/>
  <c r="G156" i="66" s="1"/>
  <c r="D39" i="50"/>
  <c r="E181" i="70" s="1"/>
  <c r="F156" i="66" s="1"/>
  <c r="C39" i="50"/>
  <c r="D181" i="70" s="1"/>
  <c r="E156" i="66" s="1"/>
  <c r="M38" i="50"/>
  <c r="N174" i="70" s="1"/>
  <c r="O150" i="66" s="1"/>
  <c r="L38" i="50"/>
  <c r="M174" i="70" s="1"/>
  <c r="N150" i="66" s="1"/>
  <c r="K38" i="50"/>
  <c r="L174" i="70" s="1"/>
  <c r="M150" i="66" s="1"/>
  <c r="J38" i="50"/>
  <c r="K174" i="70" s="1"/>
  <c r="L150" i="66" s="1"/>
  <c r="I38" i="50"/>
  <c r="J174" i="70" s="1"/>
  <c r="K150" i="66" s="1"/>
  <c r="H38" i="50"/>
  <c r="I174" i="70" s="1"/>
  <c r="J150" i="66" s="1"/>
  <c r="G38" i="50"/>
  <c r="H174" i="70" s="1"/>
  <c r="I150" i="66" s="1"/>
  <c r="F38" i="50"/>
  <c r="G174" i="70" s="1"/>
  <c r="H150" i="66" s="1"/>
  <c r="E38" i="50"/>
  <c r="F174" i="70" s="1"/>
  <c r="G150" i="66" s="1"/>
  <c r="D38" i="50"/>
  <c r="E174" i="70" s="1"/>
  <c r="F150" i="66" s="1"/>
  <c r="C38" i="50"/>
  <c r="D174" i="70" s="1"/>
  <c r="E150" i="66" s="1"/>
  <c r="M37" i="50"/>
  <c r="N167" i="70" s="1"/>
  <c r="O108" i="66" s="1"/>
  <c r="L37" i="50"/>
  <c r="M167" i="70" s="1"/>
  <c r="N108" i="66" s="1"/>
  <c r="K37" i="50"/>
  <c r="L167" i="70" s="1"/>
  <c r="M108" i="66" s="1"/>
  <c r="J37" i="50"/>
  <c r="K167" i="70" s="1"/>
  <c r="L108" i="66" s="1"/>
  <c r="I37" i="50"/>
  <c r="J167" i="70" s="1"/>
  <c r="K108" i="66" s="1"/>
  <c r="H37" i="50"/>
  <c r="I167" i="70" s="1"/>
  <c r="J108" i="66" s="1"/>
  <c r="G37" i="50"/>
  <c r="H167" i="70" s="1"/>
  <c r="I108" i="66" s="1"/>
  <c r="F37" i="50"/>
  <c r="G167" i="70" s="1"/>
  <c r="H108" i="66" s="1"/>
  <c r="E37" i="50"/>
  <c r="F167" i="70" s="1"/>
  <c r="G108" i="66" s="1"/>
  <c r="D37" i="50"/>
  <c r="E167" i="70" s="1"/>
  <c r="F108" i="66" s="1"/>
  <c r="C37" i="50"/>
  <c r="D167" i="70" s="1"/>
  <c r="E108" i="66" s="1"/>
  <c r="C14" i="57"/>
  <c r="C15" i="57"/>
  <c r="C13" i="57"/>
  <c r="C16" i="73"/>
  <c r="C35" i="73" s="1"/>
  <c r="B37" i="50" s="1"/>
  <c r="C167" i="70" s="1"/>
  <c r="G16" i="73"/>
  <c r="G35" i="73" s="1"/>
  <c r="F16" i="73"/>
  <c r="F35" i="73" s="1"/>
  <c r="E16" i="73"/>
  <c r="E35" i="73" s="1"/>
  <c r="D16" i="73"/>
  <c r="D35" i="73" s="1"/>
  <c r="G15" i="73"/>
  <c r="G34" i="73" s="1"/>
  <c r="F37" i="59" s="1"/>
  <c r="G168" i="70" s="1"/>
  <c r="H107" i="66" s="1"/>
  <c r="F15" i="73"/>
  <c r="F34" i="73" s="1"/>
  <c r="E37" i="59" s="1"/>
  <c r="F168" i="70" s="1"/>
  <c r="G107" i="66" s="1"/>
  <c r="E15" i="73"/>
  <c r="E34" i="73" s="1"/>
  <c r="D37" i="59" s="1"/>
  <c r="E168" i="70" s="1"/>
  <c r="F107" i="66" s="1"/>
  <c r="D15" i="73"/>
  <c r="D34" i="73" s="1"/>
  <c r="C37" i="59" s="1"/>
  <c r="D168" i="70" s="1"/>
  <c r="E107" i="66" s="1"/>
  <c r="C15" i="73"/>
  <c r="G14" i="73"/>
  <c r="G33" i="73" s="1"/>
  <c r="F37" i="60" s="1"/>
  <c r="G169" i="70" s="1"/>
  <c r="F14" i="73"/>
  <c r="F33" i="73" s="1"/>
  <c r="E37" i="60" s="1"/>
  <c r="F169" i="70" s="1"/>
  <c r="E14" i="73"/>
  <c r="E33" i="73" s="1"/>
  <c r="D37" i="60" s="1"/>
  <c r="E169" i="70" s="1"/>
  <c r="D14" i="73"/>
  <c r="D33" i="73" s="1"/>
  <c r="C37" i="60" s="1"/>
  <c r="D169" i="70" s="1"/>
  <c r="C14" i="73"/>
  <c r="C147" i="13"/>
  <c r="D147" i="13"/>
  <c r="E147" i="13"/>
  <c r="F147" i="13"/>
  <c r="G147" i="13"/>
  <c r="H147" i="13"/>
  <c r="I147" i="13"/>
  <c r="J147" i="13"/>
  <c r="K147" i="13"/>
  <c r="L147" i="13"/>
  <c r="M147" i="13"/>
  <c r="N147" i="13"/>
  <c r="C26" i="56" l="1"/>
  <c r="C138" i="70"/>
  <c r="O147" i="13"/>
  <c r="P147" i="13" s="1"/>
  <c r="D70" i="68" s="1"/>
  <c r="C38" i="73"/>
  <c r="B80" i="60" s="1"/>
  <c r="C167" i="69" s="1"/>
  <c r="D106" i="65" s="1"/>
  <c r="C33" i="73"/>
  <c r="P167" i="70"/>
  <c r="D108" i="66"/>
  <c r="D170" i="70"/>
  <c r="E106" i="66"/>
  <c r="E170" i="70"/>
  <c r="F106" i="66"/>
  <c r="F170" i="70"/>
  <c r="G106" i="66"/>
  <c r="G170" i="70"/>
  <c r="H106" i="66"/>
  <c r="N37" i="50"/>
  <c r="O37" i="50"/>
  <c r="T167" i="70" s="1"/>
  <c r="E142" i="68"/>
  <c r="C34" i="57"/>
  <c r="B36" i="50" s="1"/>
  <c r="C160" i="70" s="1"/>
  <c r="D83" i="66" s="1"/>
  <c r="C39" i="57"/>
  <c r="B79" i="50" s="1"/>
  <c r="C158" i="69" s="1"/>
  <c r="D83" i="65" s="1"/>
  <c r="C32" i="57"/>
  <c r="B36" i="60" s="1"/>
  <c r="C162" i="70" s="1"/>
  <c r="D81" i="66" s="1"/>
  <c r="C37" i="57"/>
  <c r="B79" i="60" s="1"/>
  <c r="C160" i="69" s="1"/>
  <c r="D81" i="65" s="1"/>
  <c r="C38" i="57"/>
  <c r="B79" i="59" s="1"/>
  <c r="C159" i="69" s="1"/>
  <c r="D82" i="65" s="1"/>
  <c r="C33" i="57"/>
  <c r="B36" i="59" s="1"/>
  <c r="C161" i="70" s="1"/>
  <c r="D82" i="66" s="1"/>
  <c r="C34" i="73"/>
  <c r="B37" i="59" s="1"/>
  <c r="C168" i="70" s="1"/>
  <c r="D107" i="66" s="1"/>
  <c r="U167" i="70" l="1"/>
  <c r="C168" i="69"/>
  <c r="B36" i="75" l="1"/>
  <c r="B31" i="75"/>
  <c r="B27" i="75"/>
  <c r="B26" i="75"/>
  <c r="B19" i="75"/>
  <c r="B18" i="75"/>
  <c r="B36" i="74"/>
  <c r="B31" i="74"/>
  <c r="B27" i="74"/>
  <c r="B26" i="74"/>
  <c r="B19" i="74"/>
  <c r="B18" i="74"/>
  <c r="B37" i="73"/>
  <c r="B32" i="73"/>
  <c r="B28" i="73"/>
  <c r="B27" i="73"/>
  <c r="B20" i="73"/>
  <c r="B19" i="73"/>
  <c r="B19" i="58"/>
  <c r="B18" i="58"/>
  <c r="B19" i="57"/>
  <c r="B18" i="57"/>
  <c r="B19" i="56"/>
  <c r="B18" i="56"/>
  <c r="M83" i="52"/>
  <c r="L83" i="52"/>
  <c r="K83" i="52"/>
  <c r="J83" i="52"/>
  <c r="I83" i="52"/>
  <c r="H83" i="52"/>
  <c r="G83" i="52"/>
  <c r="F83" i="52"/>
  <c r="E83" i="52"/>
  <c r="D83" i="52"/>
  <c r="C83" i="52"/>
  <c r="B83" i="52"/>
  <c r="M82" i="52"/>
  <c r="L82" i="52"/>
  <c r="K82" i="52"/>
  <c r="J82" i="52"/>
  <c r="I82" i="52"/>
  <c r="H82" i="52"/>
  <c r="G82" i="52"/>
  <c r="F82" i="52"/>
  <c r="E82" i="52"/>
  <c r="D82" i="52"/>
  <c r="C82" i="52"/>
  <c r="B82" i="52"/>
  <c r="M81" i="52"/>
  <c r="L81" i="52"/>
  <c r="K81" i="52"/>
  <c r="J81" i="52"/>
  <c r="I81" i="52"/>
  <c r="H81" i="52"/>
  <c r="G81" i="52"/>
  <c r="F81" i="52"/>
  <c r="E81" i="52"/>
  <c r="D81" i="52"/>
  <c r="C81" i="52"/>
  <c r="B81" i="52"/>
  <c r="M80" i="52"/>
  <c r="L80" i="52"/>
  <c r="K80" i="52"/>
  <c r="J80" i="52"/>
  <c r="I80" i="52"/>
  <c r="H80" i="52"/>
  <c r="G80" i="52"/>
  <c r="F80" i="52"/>
  <c r="E80" i="52"/>
  <c r="D80" i="52"/>
  <c r="C80" i="52"/>
  <c r="B80" i="52"/>
  <c r="M79" i="52"/>
  <c r="L79" i="52"/>
  <c r="K79" i="52"/>
  <c r="J79" i="52"/>
  <c r="I79" i="52"/>
  <c r="H79" i="52"/>
  <c r="G79" i="52"/>
  <c r="F79" i="52"/>
  <c r="E79" i="52"/>
  <c r="D79" i="52"/>
  <c r="C79" i="52"/>
  <c r="B79" i="52"/>
  <c r="M78" i="52"/>
  <c r="L78" i="52"/>
  <c r="K78" i="52"/>
  <c r="J78" i="52"/>
  <c r="I78" i="52"/>
  <c r="H78" i="52"/>
  <c r="G78" i="52"/>
  <c r="F78" i="52"/>
  <c r="E78" i="52"/>
  <c r="D78" i="52"/>
  <c r="C78" i="52"/>
  <c r="B78" i="52"/>
  <c r="M77" i="52"/>
  <c r="L77" i="52"/>
  <c r="K77" i="52"/>
  <c r="J77" i="52"/>
  <c r="I77" i="52"/>
  <c r="H77" i="52"/>
  <c r="G77" i="52"/>
  <c r="F77" i="52"/>
  <c r="E77" i="52"/>
  <c r="D77" i="52"/>
  <c r="C77" i="52"/>
  <c r="B77" i="52"/>
  <c r="B27" i="55"/>
  <c r="B26" i="55"/>
  <c r="B19" i="55"/>
  <c r="B18" i="55"/>
  <c r="M39" i="52"/>
  <c r="L39" i="52"/>
  <c r="K39" i="52"/>
  <c r="J39" i="52"/>
  <c r="I39" i="52"/>
  <c r="H39" i="52"/>
  <c r="G39" i="52"/>
  <c r="F39" i="52"/>
  <c r="E39" i="52"/>
  <c r="D39" i="52"/>
  <c r="C39" i="52"/>
  <c r="B39" i="52"/>
  <c r="M38" i="52"/>
  <c r="L38" i="52"/>
  <c r="K38" i="52"/>
  <c r="J38" i="52"/>
  <c r="I38" i="52"/>
  <c r="H38" i="52"/>
  <c r="G38" i="52"/>
  <c r="F38" i="52"/>
  <c r="E38" i="52"/>
  <c r="D38" i="52"/>
  <c r="C38" i="52"/>
  <c r="B38" i="52"/>
  <c r="M37" i="52"/>
  <c r="L37" i="52"/>
  <c r="K37" i="52"/>
  <c r="J37" i="52"/>
  <c r="I37" i="52"/>
  <c r="H37" i="52"/>
  <c r="G37" i="52"/>
  <c r="F37" i="52"/>
  <c r="E37" i="52"/>
  <c r="D37" i="52"/>
  <c r="C37" i="52"/>
  <c r="B37" i="52"/>
  <c r="A50" i="52"/>
  <c r="B35" i="52"/>
  <c r="B34" i="52"/>
  <c r="C34" i="52"/>
  <c r="D34" i="52"/>
  <c r="E34" i="52"/>
  <c r="F34" i="52"/>
  <c r="G34" i="52"/>
  <c r="H34" i="52"/>
  <c r="I34" i="52"/>
  <c r="J34" i="52"/>
  <c r="K34" i="52"/>
  <c r="L34" i="52"/>
  <c r="M34" i="52"/>
  <c r="C35" i="52"/>
  <c r="D35" i="52"/>
  <c r="E35" i="52"/>
  <c r="F35" i="52"/>
  <c r="G35" i="52"/>
  <c r="H35" i="52"/>
  <c r="I35" i="52"/>
  <c r="J35" i="52"/>
  <c r="K35" i="52"/>
  <c r="L35" i="52"/>
  <c r="M35" i="52"/>
  <c r="B36" i="52"/>
  <c r="C36" i="52"/>
  <c r="D36" i="52"/>
  <c r="E36" i="52"/>
  <c r="F36" i="52"/>
  <c r="G36" i="52"/>
  <c r="H36" i="52"/>
  <c r="I36" i="52"/>
  <c r="J36" i="52"/>
  <c r="K36" i="52"/>
  <c r="L36" i="52"/>
  <c r="M36" i="52"/>
  <c r="M33" i="52"/>
  <c r="L33" i="52"/>
  <c r="K33" i="52"/>
  <c r="J33" i="52"/>
  <c r="I33" i="52"/>
  <c r="H33" i="52"/>
  <c r="G33" i="52"/>
  <c r="F33" i="52"/>
  <c r="E33" i="52"/>
  <c r="D33" i="52"/>
  <c r="C33" i="52"/>
  <c r="N161" i="54"/>
  <c r="N160" i="54"/>
  <c r="N159" i="54"/>
  <c r="N158" i="54"/>
  <c r="N157" i="54"/>
  <c r="N156" i="54"/>
  <c r="N155" i="54"/>
  <c r="N154" i="54"/>
  <c r="N153" i="54"/>
  <c r="N152" i="54"/>
  <c r="N151" i="54"/>
  <c r="N150" i="54"/>
  <c r="N149" i="54"/>
  <c r="N148" i="54"/>
  <c r="N147" i="54"/>
  <c r="N146" i="54"/>
  <c r="N145" i="54"/>
  <c r="N144" i="54"/>
  <c r="N143" i="54"/>
  <c r="N142" i="54"/>
  <c r="N141" i="54"/>
  <c r="N140" i="54"/>
  <c r="N139" i="54"/>
  <c r="N138" i="54"/>
  <c r="N137" i="54"/>
  <c r="N136" i="54"/>
  <c r="N135" i="54"/>
  <c r="N134" i="54"/>
  <c r="N133" i="54"/>
  <c r="N132" i="54"/>
  <c r="N131" i="54"/>
  <c r="N130" i="54"/>
  <c r="N129" i="54"/>
  <c r="N128" i="54"/>
  <c r="N127" i="54"/>
  <c r="N126" i="54"/>
  <c r="N125" i="54"/>
  <c r="N124" i="54"/>
  <c r="N123" i="54"/>
  <c r="N122" i="54"/>
  <c r="N121" i="54"/>
  <c r="N120" i="54"/>
  <c r="N119" i="54"/>
  <c r="N118" i="54"/>
  <c r="N117" i="54"/>
  <c r="N116" i="54"/>
  <c r="N115" i="54"/>
  <c r="N114" i="54"/>
  <c r="N113" i="54"/>
  <c r="N112" i="54"/>
  <c r="N111" i="54"/>
  <c r="N110" i="54"/>
  <c r="N109" i="54"/>
  <c r="N108" i="54"/>
  <c r="N107" i="54"/>
  <c r="N106" i="54"/>
  <c r="N105" i="54"/>
  <c r="N104" i="54"/>
  <c r="N103" i="54"/>
  <c r="N102" i="54"/>
  <c r="N101" i="54"/>
  <c r="A101" i="54"/>
  <c r="A113" i="54" s="1"/>
  <c r="A125" i="54" s="1"/>
  <c r="A137" i="54" s="1"/>
  <c r="A149" i="54" s="1"/>
  <c r="A161" i="54" s="1"/>
  <c r="N100" i="54"/>
  <c r="A100" i="54"/>
  <c r="A112" i="54" s="1"/>
  <c r="A124" i="54" s="1"/>
  <c r="A136" i="54" s="1"/>
  <c r="A148" i="54" s="1"/>
  <c r="A160" i="54" s="1"/>
  <c r="N99" i="54"/>
  <c r="A99" i="54"/>
  <c r="A111" i="54" s="1"/>
  <c r="A123" i="54" s="1"/>
  <c r="A135" i="54" s="1"/>
  <c r="A147" i="54" s="1"/>
  <c r="A159" i="54" s="1"/>
  <c r="N98" i="54"/>
  <c r="A98" i="54"/>
  <c r="A110" i="54" s="1"/>
  <c r="A122" i="54" s="1"/>
  <c r="A134" i="54" s="1"/>
  <c r="A146" i="54" s="1"/>
  <c r="A158" i="54" s="1"/>
  <c r="N97" i="54"/>
  <c r="A97" i="54"/>
  <c r="A109" i="54" s="1"/>
  <c r="A121" i="54" s="1"/>
  <c r="A133" i="54" s="1"/>
  <c r="A145" i="54" s="1"/>
  <c r="A157" i="54" s="1"/>
  <c r="N96" i="54"/>
  <c r="A96" i="54"/>
  <c r="A108" i="54" s="1"/>
  <c r="A120" i="54" s="1"/>
  <c r="A132" i="54" s="1"/>
  <c r="A144" i="54" s="1"/>
  <c r="A156" i="54" s="1"/>
  <c r="N95" i="54"/>
  <c r="A95" i="54"/>
  <c r="A107" i="54" s="1"/>
  <c r="A119" i="54" s="1"/>
  <c r="A131" i="54" s="1"/>
  <c r="A143" i="54" s="1"/>
  <c r="A155" i="54" s="1"/>
  <c r="N94" i="54"/>
  <c r="A94" i="54"/>
  <c r="A106" i="54" s="1"/>
  <c r="A118" i="54" s="1"/>
  <c r="A130" i="54" s="1"/>
  <c r="A142" i="54" s="1"/>
  <c r="A154" i="54" s="1"/>
  <c r="N93" i="54"/>
  <c r="A93" i="54"/>
  <c r="A105" i="54" s="1"/>
  <c r="A117" i="54" s="1"/>
  <c r="A129" i="54" s="1"/>
  <c r="A141" i="54" s="1"/>
  <c r="A153" i="54" s="1"/>
  <c r="N92" i="54"/>
  <c r="A92" i="54"/>
  <c r="A104" i="54" s="1"/>
  <c r="A116" i="54" s="1"/>
  <c r="A128" i="54" s="1"/>
  <c r="A140" i="54" s="1"/>
  <c r="A152" i="54" s="1"/>
  <c r="N91" i="54"/>
  <c r="A91" i="54"/>
  <c r="A103" i="54" s="1"/>
  <c r="A115" i="54" s="1"/>
  <c r="A127" i="54" s="1"/>
  <c r="A139" i="54" s="1"/>
  <c r="A151" i="54" s="1"/>
  <c r="N90" i="54"/>
  <c r="A90" i="54"/>
  <c r="A102" i="54" s="1"/>
  <c r="A114" i="54" s="1"/>
  <c r="A126" i="54" s="1"/>
  <c r="A138" i="54" s="1"/>
  <c r="A150" i="54" s="1"/>
  <c r="N89" i="54"/>
  <c r="N88" i="54"/>
  <c r="N87" i="54"/>
  <c r="N86" i="54"/>
  <c r="N85" i="54"/>
  <c r="N84" i="54"/>
  <c r="N83" i="54"/>
  <c r="N82" i="54"/>
  <c r="N81" i="54"/>
  <c r="N80" i="54"/>
  <c r="N79" i="54"/>
  <c r="N78" i="54"/>
  <c r="N77" i="54"/>
  <c r="N76" i="54"/>
  <c r="N75" i="54"/>
  <c r="N74" i="54"/>
  <c r="N73" i="54"/>
  <c r="N72" i="54"/>
  <c r="N71" i="54"/>
  <c r="N70" i="54"/>
  <c r="N69" i="54"/>
  <c r="N68" i="54"/>
  <c r="N67" i="54"/>
  <c r="N66" i="54"/>
  <c r="N65" i="54"/>
  <c r="N64" i="54"/>
  <c r="N63" i="54"/>
  <c r="N62" i="54"/>
  <c r="N61" i="54"/>
  <c r="N60" i="54"/>
  <c r="N59" i="54"/>
  <c r="N58" i="54"/>
  <c r="N57" i="54"/>
  <c r="N56" i="54"/>
  <c r="N55" i="54"/>
  <c r="N54" i="54"/>
  <c r="N53" i="54"/>
  <c r="N52" i="54"/>
  <c r="N51" i="54"/>
  <c r="N50" i="54"/>
  <c r="N49" i="54"/>
  <c r="N48" i="54"/>
  <c r="N47" i="54"/>
  <c r="N46" i="54"/>
  <c r="N45" i="54"/>
  <c r="N44" i="54"/>
  <c r="N43" i="54"/>
  <c r="N42" i="54"/>
  <c r="N41" i="54"/>
  <c r="N40" i="54"/>
  <c r="N39" i="54"/>
  <c r="N38" i="54"/>
  <c r="N37" i="54"/>
  <c r="N36" i="54"/>
  <c r="N35" i="54"/>
  <c r="N34" i="54"/>
  <c r="N33" i="54"/>
  <c r="N32" i="54"/>
  <c r="N31" i="54"/>
  <c r="N30" i="54"/>
  <c r="D26" i="56" l="1"/>
  <c r="D138" i="70"/>
  <c r="H26" i="56"/>
  <c r="H138" i="70"/>
  <c r="L26" i="56"/>
  <c r="L138" i="70"/>
  <c r="M26" i="57"/>
  <c r="M159" i="70"/>
  <c r="I26" i="57"/>
  <c r="I159" i="70"/>
  <c r="E26" i="57"/>
  <c r="E159" i="70"/>
  <c r="M26" i="58"/>
  <c r="M152" i="70"/>
  <c r="N71" i="66" s="1"/>
  <c r="I26" i="58"/>
  <c r="I152" i="70"/>
  <c r="J71" i="66" s="1"/>
  <c r="E26" i="58"/>
  <c r="E152" i="70"/>
  <c r="F71" i="66" s="1"/>
  <c r="L26" i="55"/>
  <c r="L145" i="70"/>
  <c r="H26" i="55"/>
  <c r="H145" i="70"/>
  <c r="D26" i="55"/>
  <c r="D145" i="70"/>
  <c r="C27" i="73"/>
  <c r="C166" i="70"/>
  <c r="G27" i="73"/>
  <c r="G166" i="70"/>
  <c r="K27" i="73"/>
  <c r="K166" i="70"/>
  <c r="C173" i="70"/>
  <c r="C26" i="74"/>
  <c r="G26" i="74"/>
  <c r="G173" i="70"/>
  <c r="K26" i="74"/>
  <c r="K173" i="70"/>
  <c r="C26" i="75"/>
  <c r="C180" i="70"/>
  <c r="G26" i="75"/>
  <c r="G180" i="70"/>
  <c r="K26" i="75"/>
  <c r="K180" i="70"/>
  <c r="C27" i="56"/>
  <c r="C136" i="69"/>
  <c r="G27" i="56"/>
  <c r="G136" i="69"/>
  <c r="K27" i="56"/>
  <c r="K136" i="69"/>
  <c r="C27" i="55"/>
  <c r="C143" i="69"/>
  <c r="G27" i="55"/>
  <c r="G143" i="69"/>
  <c r="K27" i="55"/>
  <c r="K143" i="69"/>
  <c r="C27" i="58"/>
  <c r="C150" i="69"/>
  <c r="G27" i="58"/>
  <c r="G150" i="69"/>
  <c r="K27" i="58"/>
  <c r="K150" i="69"/>
  <c r="C27" i="57"/>
  <c r="C157" i="69"/>
  <c r="G27" i="57"/>
  <c r="G157" i="69"/>
  <c r="K27" i="57"/>
  <c r="K157" i="69"/>
  <c r="C28" i="73"/>
  <c r="N81" i="52"/>
  <c r="T164" i="69" s="1"/>
  <c r="C164" i="69"/>
  <c r="G28" i="73"/>
  <c r="G164" i="69"/>
  <c r="K28" i="73"/>
  <c r="K164" i="69"/>
  <c r="C27" i="74"/>
  <c r="C171" i="69"/>
  <c r="N82" i="52"/>
  <c r="T171" i="69" s="1"/>
  <c r="G27" i="74"/>
  <c r="G171" i="69"/>
  <c r="K27" i="74"/>
  <c r="K171" i="69"/>
  <c r="C27" i="75"/>
  <c r="N83" i="52"/>
  <c r="T178" i="69" s="1"/>
  <c r="C178" i="69"/>
  <c r="G27" i="75"/>
  <c r="G178" i="69"/>
  <c r="K27" i="75"/>
  <c r="K178" i="69"/>
  <c r="E26" i="56"/>
  <c r="E138" i="70"/>
  <c r="I26" i="56"/>
  <c r="I138" i="70"/>
  <c r="M26" i="56"/>
  <c r="M138" i="70"/>
  <c r="L26" i="57"/>
  <c r="L159" i="70"/>
  <c r="H26" i="57"/>
  <c r="H159" i="70"/>
  <c r="D26" i="57"/>
  <c r="D159" i="70"/>
  <c r="L26" i="58"/>
  <c r="L152" i="70"/>
  <c r="M71" i="66" s="1"/>
  <c r="H26" i="58"/>
  <c r="H152" i="70"/>
  <c r="I71" i="66" s="1"/>
  <c r="D26" i="58"/>
  <c r="D152" i="70"/>
  <c r="E71" i="66" s="1"/>
  <c r="K26" i="55"/>
  <c r="K145" i="70"/>
  <c r="G26" i="55"/>
  <c r="G145" i="70"/>
  <c r="C26" i="55"/>
  <c r="C145" i="70"/>
  <c r="D27" i="73"/>
  <c r="D166" i="70"/>
  <c r="H27" i="73"/>
  <c r="H166" i="70"/>
  <c r="L27" i="73"/>
  <c r="L166" i="70"/>
  <c r="D26" i="74"/>
  <c r="D173" i="70"/>
  <c r="H26" i="74"/>
  <c r="H173" i="70"/>
  <c r="L26" i="74"/>
  <c r="L173" i="70"/>
  <c r="D26" i="75"/>
  <c r="D180" i="70"/>
  <c r="H26" i="75"/>
  <c r="H180" i="70"/>
  <c r="L26" i="75"/>
  <c r="L180" i="70"/>
  <c r="D27" i="56"/>
  <c r="D136" i="69"/>
  <c r="H27" i="56"/>
  <c r="H136" i="69"/>
  <c r="L27" i="56"/>
  <c r="L136" i="69"/>
  <c r="D27" i="55"/>
  <c r="D143" i="69"/>
  <c r="H27" i="55"/>
  <c r="H143" i="69"/>
  <c r="L27" i="55"/>
  <c r="L143" i="69"/>
  <c r="D27" i="58"/>
  <c r="D150" i="69"/>
  <c r="H27" i="58"/>
  <c r="H150" i="69"/>
  <c r="L27" i="58"/>
  <c r="L150" i="69"/>
  <c r="D27" i="57"/>
  <c r="D157" i="69"/>
  <c r="H27" i="57"/>
  <c r="H157" i="69"/>
  <c r="L27" i="57"/>
  <c r="L157" i="69"/>
  <c r="D28" i="73"/>
  <c r="D164" i="69"/>
  <c r="H28" i="73"/>
  <c r="H164" i="69"/>
  <c r="L28" i="73"/>
  <c r="L164" i="69"/>
  <c r="D27" i="74"/>
  <c r="D171" i="69"/>
  <c r="H27" i="74"/>
  <c r="H171" i="69"/>
  <c r="L27" i="74"/>
  <c r="L171" i="69"/>
  <c r="D27" i="75"/>
  <c r="D178" i="69"/>
  <c r="H27" i="75"/>
  <c r="H178" i="69"/>
  <c r="L27" i="75"/>
  <c r="L178" i="69"/>
  <c r="F26" i="56"/>
  <c r="F138" i="70"/>
  <c r="J26" i="56"/>
  <c r="J138" i="70"/>
  <c r="N26" i="56"/>
  <c r="N138" i="70"/>
  <c r="K26" i="57"/>
  <c r="K159" i="70"/>
  <c r="G26" i="57"/>
  <c r="G159" i="70"/>
  <c r="C26" i="57"/>
  <c r="C159" i="70"/>
  <c r="K26" i="58"/>
  <c r="K152" i="70"/>
  <c r="L71" i="66" s="1"/>
  <c r="G26" i="58"/>
  <c r="G152" i="70"/>
  <c r="H71" i="66" s="1"/>
  <c r="N26" i="55"/>
  <c r="N145" i="70"/>
  <c r="J26" i="55"/>
  <c r="J145" i="70"/>
  <c r="F26" i="55"/>
  <c r="F145" i="70"/>
  <c r="C26" i="58"/>
  <c r="C152" i="70"/>
  <c r="D71" i="66" s="1"/>
  <c r="E27" i="73"/>
  <c r="E166" i="70"/>
  <c r="I27" i="73"/>
  <c r="I166" i="70"/>
  <c r="M27" i="73"/>
  <c r="M166" i="70"/>
  <c r="E26" i="74"/>
  <c r="E173" i="70"/>
  <c r="I26" i="74"/>
  <c r="I173" i="70"/>
  <c r="M26" i="74"/>
  <c r="M173" i="70"/>
  <c r="E26" i="75"/>
  <c r="E180" i="70"/>
  <c r="I26" i="75"/>
  <c r="I180" i="70"/>
  <c r="M26" i="75"/>
  <c r="M180" i="70"/>
  <c r="E27" i="56"/>
  <c r="E136" i="69"/>
  <c r="I27" i="56"/>
  <c r="I136" i="69"/>
  <c r="M27" i="56"/>
  <c r="M136" i="69"/>
  <c r="E27" i="55"/>
  <c r="E143" i="69"/>
  <c r="I27" i="55"/>
  <c r="I143" i="69"/>
  <c r="M27" i="55"/>
  <c r="M143" i="69"/>
  <c r="E27" i="58"/>
  <c r="E150" i="69"/>
  <c r="I27" i="58"/>
  <c r="I150" i="69"/>
  <c r="M27" i="58"/>
  <c r="M150" i="69"/>
  <c r="E27" i="57"/>
  <c r="E157" i="69"/>
  <c r="I27" i="57"/>
  <c r="I157" i="69"/>
  <c r="M27" i="57"/>
  <c r="M157" i="69"/>
  <c r="E28" i="73"/>
  <c r="E164" i="69"/>
  <c r="I28" i="73"/>
  <c r="I164" i="69"/>
  <c r="M28" i="73"/>
  <c r="M164" i="69"/>
  <c r="E27" i="74"/>
  <c r="E171" i="69"/>
  <c r="I27" i="74"/>
  <c r="I171" i="69"/>
  <c r="M27" i="74"/>
  <c r="M171" i="69"/>
  <c r="E27" i="75"/>
  <c r="E178" i="69"/>
  <c r="I27" i="75"/>
  <c r="I178" i="69"/>
  <c r="M27" i="75"/>
  <c r="M178" i="69"/>
  <c r="G26" i="56"/>
  <c r="G138" i="70"/>
  <c r="K26" i="56"/>
  <c r="K138" i="70"/>
  <c r="N26" i="57"/>
  <c r="N159" i="70"/>
  <c r="J26" i="57"/>
  <c r="J159" i="70"/>
  <c r="F26" i="57"/>
  <c r="F159" i="70"/>
  <c r="N26" i="58"/>
  <c r="N152" i="70"/>
  <c r="O71" i="66" s="1"/>
  <c r="J26" i="58"/>
  <c r="J152" i="70"/>
  <c r="K71" i="66" s="1"/>
  <c r="F26" i="58"/>
  <c r="F152" i="70"/>
  <c r="G71" i="66" s="1"/>
  <c r="M26" i="55"/>
  <c r="M145" i="70"/>
  <c r="I26" i="55"/>
  <c r="I145" i="70"/>
  <c r="E26" i="55"/>
  <c r="E145" i="70"/>
  <c r="F27" i="73"/>
  <c r="F166" i="70"/>
  <c r="J27" i="73"/>
  <c r="J166" i="70"/>
  <c r="N27" i="73"/>
  <c r="N166" i="70"/>
  <c r="F26" i="74"/>
  <c r="F173" i="70"/>
  <c r="J26" i="74"/>
  <c r="J173" i="70"/>
  <c r="N26" i="74"/>
  <c r="N173" i="70"/>
  <c r="F26" i="75"/>
  <c r="F180" i="70"/>
  <c r="J26" i="75"/>
  <c r="J180" i="70"/>
  <c r="N26" i="75"/>
  <c r="N180" i="70"/>
  <c r="F27" i="56"/>
  <c r="F136" i="69"/>
  <c r="J27" i="56"/>
  <c r="J136" i="69"/>
  <c r="N27" i="56"/>
  <c r="N136" i="69"/>
  <c r="F27" i="55"/>
  <c r="F143" i="69"/>
  <c r="J27" i="55"/>
  <c r="J143" i="69"/>
  <c r="N27" i="55"/>
  <c r="N143" i="69"/>
  <c r="F27" i="58"/>
  <c r="F150" i="69"/>
  <c r="J27" i="58"/>
  <c r="J150" i="69"/>
  <c r="N27" i="58"/>
  <c r="N150" i="69"/>
  <c r="F27" i="57"/>
  <c r="F157" i="69"/>
  <c r="J27" i="57"/>
  <c r="J157" i="69"/>
  <c r="N27" i="57"/>
  <c r="N157" i="69"/>
  <c r="F28" i="73"/>
  <c r="F164" i="69"/>
  <c r="J28" i="73"/>
  <c r="J164" i="69"/>
  <c r="N28" i="73"/>
  <c r="N164" i="69"/>
  <c r="F27" i="74"/>
  <c r="F171" i="69"/>
  <c r="J27" i="74"/>
  <c r="J171" i="69"/>
  <c r="N27" i="74"/>
  <c r="N171" i="69"/>
  <c r="F27" i="75"/>
  <c r="F178" i="69"/>
  <c r="J27" i="75"/>
  <c r="J178" i="69"/>
  <c r="N27" i="75"/>
  <c r="N178" i="69"/>
  <c r="E38" i="73"/>
  <c r="D80" i="60" s="1"/>
  <c r="E167" i="69" s="1"/>
  <c r="F106" i="65" s="1"/>
  <c r="B37" i="60"/>
  <c r="B41" i="52"/>
  <c r="C41" i="52"/>
  <c r="G41" i="52"/>
  <c r="K41" i="52"/>
  <c r="N37" i="52"/>
  <c r="T166" i="70" s="1"/>
  <c r="N38" i="52"/>
  <c r="T173" i="70" s="1"/>
  <c r="N39" i="52"/>
  <c r="T180" i="70" s="1"/>
  <c r="F41" i="52"/>
  <c r="J41" i="52"/>
  <c r="D41" i="52"/>
  <c r="H41" i="52"/>
  <c r="L41" i="52"/>
  <c r="E41" i="52"/>
  <c r="I41" i="52"/>
  <c r="M41" i="52"/>
  <c r="O178" i="69" l="1"/>
  <c r="O171" i="69"/>
  <c r="O173" i="70"/>
  <c r="O180" i="70"/>
  <c r="O166" i="70"/>
  <c r="O164" i="69"/>
  <c r="C169" i="70"/>
  <c r="D106" i="66" s="1"/>
  <c r="D38" i="73"/>
  <c r="C80" i="60" s="1"/>
  <c r="D167" i="69" s="1"/>
  <c r="E106" i="65" s="1"/>
  <c r="F38" i="73"/>
  <c r="E80" i="60" s="1"/>
  <c r="G38" i="73"/>
  <c r="F80" i="60" s="1"/>
  <c r="G167" i="69" s="1"/>
  <c r="H106" i="65" s="1"/>
  <c r="E147" i="68" l="1"/>
  <c r="U173" i="70"/>
  <c r="F141" i="68"/>
  <c r="U164" i="69"/>
  <c r="U171" i="69"/>
  <c r="F147" i="68"/>
  <c r="E141" i="68"/>
  <c r="U166" i="70"/>
  <c r="U178" i="69"/>
  <c r="F153" i="68"/>
  <c r="E153" i="68"/>
  <c r="U180" i="70"/>
  <c r="F167" i="69"/>
  <c r="C170" i="70"/>
  <c r="G106" i="65" l="1"/>
  <c r="N29" i="23"/>
  <c r="M29" i="23"/>
  <c r="L29" i="23"/>
  <c r="K29" i="23"/>
  <c r="J29" i="23"/>
  <c r="I29" i="23"/>
  <c r="H29" i="23"/>
  <c r="G29" i="23"/>
  <c r="F29" i="23"/>
  <c r="E29" i="23"/>
  <c r="D29" i="23"/>
  <c r="C29" i="23"/>
  <c r="B29" i="23"/>
  <c r="N28" i="23"/>
  <c r="M28" i="23"/>
  <c r="L28" i="23"/>
  <c r="K28" i="23"/>
  <c r="J28" i="23"/>
  <c r="I28" i="23"/>
  <c r="H28" i="23"/>
  <c r="G28" i="23"/>
  <c r="F28" i="23"/>
  <c r="E28" i="23"/>
  <c r="D28" i="23"/>
  <c r="B28" i="23"/>
  <c r="B20" i="23"/>
  <c r="B19" i="23"/>
  <c r="N29" i="25"/>
  <c r="M29" i="25"/>
  <c r="L29" i="25"/>
  <c r="K29" i="25"/>
  <c r="J29" i="25"/>
  <c r="I29" i="25"/>
  <c r="H29" i="25"/>
  <c r="G29" i="25"/>
  <c r="F29" i="25"/>
  <c r="E29" i="25"/>
  <c r="D29" i="25"/>
  <c r="B29" i="25"/>
  <c r="N28" i="25"/>
  <c r="M28" i="25"/>
  <c r="L28" i="25"/>
  <c r="K28" i="25"/>
  <c r="J28" i="25"/>
  <c r="I28" i="25"/>
  <c r="H28" i="25"/>
  <c r="G28" i="25"/>
  <c r="F28" i="25"/>
  <c r="E28" i="25"/>
  <c r="D28" i="25"/>
  <c r="C28" i="25"/>
  <c r="B28" i="25"/>
  <c r="B20" i="25"/>
  <c r="B19" i="25"/>
  <c r="N29" i="26"/>
  <c r="M29" i="26"/>
  <c r="L29" i="26"/>
  <c r="K29" i="26"/>
  <c r="J29" i="26"/>
  <c r="I29" i="26"/>
  <c r="H29" i="26"/>
  <c r="G29" i="26"/>
  <c r="F29" i="26"/>
  <c r="E29" i="26"/>
  <c r="D29" i="26"/>
  <c r="C29" i="26"/>
  <c r="B29" i="26"/>
  <c r="N28" i="26"/>
  <c r="M28" i="26"/>
  <c r="L28" i="26"/>
  <c r="K28" i="26"/>
  <c r="J28" i="26"/>
  <c r="I28" i="26"/>
  <c r="H28" i="26"/>
  <c r="G28" i="26"/>
  <c r="F28" i="26"/>
  <c r="E28" i="26"/>
  <c r="D28" i="26"/>
  <c r="C28" i="26"/>
  <c r="B28" i="26"/>
  <c r="B20" i="26"/>
  <c r="B19" i="26"/>
  <c r="N28" i="30"/>
  <c r="M28" i="30"/>
  <c r="L28" i="30"/>
  <c r="K28" i="30"/>
  <c r="J28" i="30"/>
  <c r="I28" i="30"/>
  <c r="H28" i="30"/>
  <c r="G28" i="30"/>
  <c r="F28" i="30"/>
  <c r="E28" i="30"/>
  <c r="D28" i="30"/>
  <c r="C28" i="30"/>
  <c r="B28" i="30"/>
  <c r="N27" i="30"/>
  <c r="M15" i="52" s="1"/>
  <c r="N36" i="70" s="1"/>
  <c r="M27" i="30"/>
  <c r="L15" i="52" s="1"/>
  <c r="M36" i="70" s="1"/>
  <c r="L27" i="30"/>
  <c r="K15" i="52" s="1"/>
  <c r="L36" i="70" s="1"/>
  <c r="K27" i="30"/>
  <c r="J15" i="52" s="1"/>
  <c r="K36" i="70" s="1"/>
  <c r="J27" i="30"/>
  <c r="I15" i="52" s="1"/>
  <c r="J36" i="70" s="1"/>
  <c r="I27" i="30"/>
  <c r="H15" i="52" s="1"/>
  <c r="I36" i="70" s="1"/>
  <c r="H27" i="30"/>
  <c r="G15" i="52" s="1"/>
  <c r="H36" i="70" s="1"/>
  <c r="G27" i="30"/>
  <c r="F15" i="52" s="1"/>
  <c r="G36" i="70" s="1"/>
  <c r="F27" i="30"/>
  <c r="E15" i="52" s="1"/>
  <c r="F36" i="70" s="1"/>
  <c r="E27" i="30"/>
  <c r="D15" i="52" s="1"/>
  <c r="E36" i="70" s="1"/>
  <c r="D27" i="30"/>
  <c r="C15" i="52" s="1"/>
  <c r="D36" i="70" s="1"/>
  <c r="C27" i="30"/>
  <c r="B27" i="30"/>
  <c r="B19" i="30"/>
  <c r="B18" i="30"/>
  <c r="N28" i="31"/>
  <c r="M28" i="31"/>
  <c r="L28" i="31"/>
  <c r="K28" i="31"/>
  <c r="J28" i="31"/>
  <c r="I28" i="31"/>
  <c r="H28" i="31"/>
  <c r="G28" i="31"/>
  <c r="F28" i="31"/>
  <c r="E28" i="31"/>
  <c r="D28" i="31"/>
  <c r="C28" i="31"/>
  <c r="B28" i="31"/>
  <c r="N27" i="31"/>
  <c r="M27" i="31"/>
  <c r="L27" i="31"/>
  <c r="K27" i="31"/>
  <c r="J27" i="31"/>
  <c r="I27" i="31"/>
  <c r="H27" i="31"/>
  <c r="G27" i="31"/>
  <c r="F27" i="31"/>
  <c r="E27" i="31"/>
  <c r="D27" i="31"/>
  <c r="C27" i="31"/>
  <c r="B27" i="31"/>
  <c r="B19" i="31"/>
  <c r="B18" i="31"/>
  <c r="N28" i="32"/>
  <c r="M28" i="32"/>
  <c r="L28" i="32"/>
  <c r="K28" i="32"/>
  <c r="J28" i="32"/>
  <c r="I28" i="32"/>
  <c r="H28" i="32"/>
  <c r="G28" i="32"/>
  <c r="F28" i="32"/>
  <c r="E28" i="32"/>
  <c r="D28" i="32"/>
  <c r="C28" i="32"/>
  <c r="B28" i="32"/>
  <c r="N27" i="32"/>
  <c r="M17" i="52" s="1"/>
  <c r="N50" i="70" s="1"/>
  <c r="M27" i="32"/>
  <c r="L17" i="52" s="1"/>
  <c r="M50" i="70" s="1"/>
  <c r="L27" i="32"/>
  <c r="K17" i="52" s="1"/>
  <c r="L50" i="70" s="1"/>
  <c r="K27" i="32"/>
  <c r="J17" i="52" s="1"/>
  <c r="K50" i="70" s="1"/>
  <c r="J27" i="32"/>
  <c r="I17" i="52" s="1"/>
  <c r="J50" i="70" s="1"/>
  <c r="I27" i="32"/>
  <c r="H17" i="52" s="1"/>
  <c r="I50" i="70" s="1"/>
  <c r="H27" i="32"/>
  <c r="G17" i="52" s="1"/>
  <c r="H50" i="70" s="1"/>
  <c r="G27" i="32"/>
  <c r="F17" i="52" s="1"/>
  <c r="G50" i="70" s="1"/>
  <c r="F27" i="32"/>
  <c r="E17" i="52" s="1"/>
  <c r="F50" i="70" s="1"/>
  <c r="E27" i="32"/>
  <c r="D17" i="52" s="1"/>
  <c r="E50" i="70" s="1"/>
  <c r="D27" i="32"/>
  <c r="C17" i="52" s="1"/>
  <c r="D50" i="70" s="1"/>
  <c r="C27" i="32"/>
  <c r="B27" i="32"/>
  <c r="B19" i="32"/>
  <c r="B18" i="32"/>
  <c r="N28" i="33"/>
  <c r="M28" i="33"/>
  <c r="L28" i="33"/>
  <c r="K28" i="33"/>
  <c r="J28" i="33"/>
  <c r="I28" i="33"/>
  <c r="H28" i="33"/>
  <c r="G28" i="33"/>
  <c r="F28" i="33"/>
  <c r="E28" i="33"/>
  <c r="D28" i="33"/>
  <c r="C28" i="33"/>
  <c r="B28" i="33"/>
  <c r="N27" i="33"/>
  <c r="M18" i="52" s="1"/>
  <c r="N57" i="70" s="1"/>
  <c r="M27" i="33"/>
  <c r="L18" i="52" s="1"/>
  <c r="M57" i="70" s="1"/>
  <c r="L27" i="33"/>
  <c r="K18" i="52" s="1"/>
  <c r="L57" i="70" s="1"/>
  <c r="K27" i="33"/>
  <c r="J18" i="52" s="1"/>
  <c r="K57" i="70" s="1"/>
  <c r="J27" i="33"/>
  <c r="I18" i="52" s="1"/>
  <c r="J57" i="70" s="1"/>
  <c r="I27" i="33"/>
  <c r="H18" i="52" s="1"/>
  <c r="I57" i="70" s="1"/>
  <c r="H27" i="33"/>
  <c r="G18" i="52" s="1"/>
  <c r="H57" i="70" s="1"/>
  <c r="G27" i="33"/>
  <c r="F18" i="52" s="1"/>
  <c r="G57" i="70" s="1"/>
  <c r="F27" i="33"/>
  <c r="E18" i="52" s="1"/>
  <c r="F57" i="70" s="1"/>
  <c r="E27" i="33"/>
  <c r="D18" i="52" s="1"/>
  <c r="E57" i="70" s="1"/>
  <c r="D27" i="33"/>
  <c r="C18" i="52" s="1"/>
  <c r="D57" i="70" s="1"/>
  <c r="C27" i="33"/>
  <c r="B27" i="33"/>
  <c r="B19" i="33"/>
  <c r="B18" i="33"/>
  <c r="N28" i="34"/>
  <c r="M28" i="34"/>
  <c r="L28" i="34"/>
  <c r="K28" i="34"/>
  <c r="J28" i="34"/>
  <c r="I28" i="34"/>
  <c r="H28" i="34"/>
  <c r="G28" i="34"/>
  <c r="F28" i="34"/>
  <c r="E28" i="34"/>
  <c r="D28" i="34"/>
  <c r="C28" i="34"/>
  <c r="N27" i="34"/>
  <c r="M19" i="52" s="1"/>
  <c r="N64" i="70" s="1"/>
  <c r="M27" i="34"/>
  <c r="L19" i="52" s="1"/>
  <c r="M64" i="70" s="1"/>
  <c r="L27" i="34"/>
  <c r="K19" i="52" s="1"/>
  <c r="L64" i="70" s="1"/>
  <c r="K27" i="34"/>
  <c r="J19" i="52" s="1"/>
  <c r="K64" i="70" s="1"/>
  <c r="J27" i="34"/>
  <c r="I19" i="52" s="1"/>
  <c r="J64" i="70" s="1"/>
  <c r="I27" i="34"/>
  <c r="H19" i="52" s="1"/>
  <c r="I64" i="70" s="1"/>
  <c r="H27" i="34"/>
  <c r="G19" i="52" s="1"/>
  <c r="H64" i="70" s="1"/>
  <c r="G27" i="34"/>
  <c r="F19" i="52" s="1"/>
  <c r="G64" i="70" s="1"/>
  <c r="F27" i="34"/>
  <c r="E19" i="52" s="1"/>
  <c r="F64" i="70" s="1"/>
  <c r="E27" i="34"/>
  <c r="D19" i="52" s="1"/>
  <c r="E64" i="70" s="1"/>
  <c r="D27" i="34"/>
  <c r="C19" i="52" s="1"/>
  <c r="D64" i="70" s="1"/>
  <c r="C27" i="34"/>
  <c r="N29" i="35"/>
  <c r="M29" i="35"/>
  <c r="L29" i="35"/>
  <c r="K29" i="35"/>
  <c r="J29" i="35"/>
  <c r="I29" i="35"/>
  <c r="H29" i="35"/>
  <c r="G29" i="35"/>
  <c r="F29" i="35"/>
  <c r="E29" i="35"/>
  <c r="D29" i="35"/>
  <c r="C29" i="35"/>
  <c r="N28" i="35"/>
  <c r="M28" i="35"/>
  <c r="L28" i="35"/>
  <c r="K28" i="35"/>
  <c r="J28" i="35"/>
  <c r="I28" i="35"/>
  <c r="H28" i="35"/>
  <c r="G28" i="35"/>
  <c r="F28" i="35"/>
  <c r="E28" i="35"/>
  <c r="D28" i="35"/>
  <c r="C28" i="35"/>
  <c r="N29" i="39"/>
  <c r="M29" i="39"/>
  <c r="L29" i="39"/>
  <c r="K29" i="39"/>
  <c r="J29" i="39"/>
  <c r="I29" i="39"/>
  <c r="H29" i="39"/>
  <c r="G29" i="39"/>
  <c r="F29" i="39"/>
  <c r="E29" i="39"/>
  <c r="D29" i="39"/>
  <c r="C29" i="39"/>
  <c r="C28" i="39"/>
  <c r="N28" i="39"/>
  <c r="M21" i="52" s="1"/>
  <c r="N78" i="70" s="1"/>
  <c r="M28" i="39"/>
  <c r="L21" i="52" s="1"/>
  <c r="M78" i="70" s="1"/>
  <c r="L28" i="39"/>
  <c r="K21" i="52" s="1"/>
  <c r="L78" i="70" s="1"/>
  <c r="K28" i="39"/>
  <c r="J21" i="52" s="1"/>
  <c r="K78" i="70" s="1"/>
  <c r="J28" i="39"/>
  <c r="I21" i="52" s="1"/>
  <c r="J78" i="70" s="1"/>
  <c r="I28" i="39"/>
  <c r="H21" i="52" s="1"/>
  <c r="I78" i="70" s="1"/>
  <c r="H28" i="39"/>
  <c r="G21" i="52" s="1"/>
  <c r="H78" i="70" s="1"/>
  <c r="G28" i="39"/>
  <c r="F21" i="52" s="1"/>
  <c r="G78" i="70" s="1"/>
  <c r="F28" i="39"/>
  <c r="E21" i="52" s="1"/>
  <c r="F78" i="70" s="1"/>
  <c r="E28" i="39"/>
  <c r="D21" i="52" s="1"/>
  <c r="E78" i="70" s="1"/>
  <c r="D28" i="39"/>
  <c r="C21" i="52" s="1"/>
  <c r="D78" i="70" s="1"/>
  <c r="N28" i="40"/>
  <c r="M28" i="40"/>
  <c r="L28" i="40"/>
  <c r="K28" i="40"/>
  <c r="J28" i="40"/>
  <c r="I28" i="40"/>
  <c r="H28" i="40"/>
  <c r="G28" i="40"/>
  <c r="F28" i="40"/>
  <c r="E28" i="40"/>
  <c r="D28" i="40"/>
  <c r="C28" i="40"/>
  <c r="N27" i="40"/>
  <c r="M27" i="40"/>
  <c r="L27" i="40"/>
  <c r="K27" i="40"/>
  <c r="J27" i="40"/>
  <c r="I27" i="40"/>
  <c r="H27" i="40"/>
  <c r="G27" i="40"/>
  <c r="F27" i="40"/>
  <c r="E27" i="40"/>
  <c r="D27" i="40"/>
  <c r="C27" i="40"/>
  <c r="N28" i="41"/>
  <c r="M28" i="41"/>
  <c r="L28" i="41"/>
  <c r="K28" i="41"/>
  <c r="J28" i="41"/>
  <c r="I28" i="41"/>
  <c r="H28" i="41"/>
  <c r="G28" i="41"/>
  <c r="F28" i="41"/>
  <c r="E28" i="41"/>
  <c r="D28" i="41"/>
  <c r="C28" i="41"/>
  <c r="N27" i="41"/>
  <c r="M23" i="52" s="1"/>
  <c r="N92" i="70" s="1"/>
  <c r="M27" i="41"/>
  <c r="L23" i="52" s="1"/>
  <c r="M92" i="70" s="1"/>
  <c r="L27" i="41"/>
  <c r="K23" i="52" s="1"/>
  <c r="L92" i="70" s="1"/>
  <c r="K27" i="41"/>
  <c r="J23" i="52" s="1"/>
  <c r="K92" i="70" s="1"/>
  <c r="J27" i="41"/>
  <c r="I23" i="52" s="1"/>
  <c r="J92" i="70" s="1"/>
  <c r="I27" i="41"/>
  <c r="H23" i="52" s="1"/>
  <c r="I92" i="70" s="1"/>
  <c r="H27" i="41"/>
  <c r="G23" i="52" s="1"/>
  <c r="H92" i="70" s="1"/>
  <c r="G27" i="41"/>
  <c r="F23" i="52" s="1"/>
  <c r="G92" i="70" s="1"/>
  <c r="F27" i="41"/>
  <c r="E23" i="52" s="1"/>
  <c r="F92" i="70" s="1"/>
  <c r="E27" i="41"/>
  <c r="D23" i="52" s="1"/>
  <c r="E92" i="70" s="1"/>
  <c r="D27" i="41"/>
  <c r="C23" i="52" s="1"/>
  <c r="D92" i="70" s="1"/>
  <c r="C27" i="41"/>
  <c r="N28" i="42"/>
  <c r="M28" i="42"/>
  <c r="L28" i="42"/>
  <c r="K28" i="42"/>
  <c r="J28" i="42"/>
  <c r="I28" i="42"/>
  <c r="H28" i="42"/>
  <c r="G28" i="42"/>
  <c r="F28" i="42"/>
  <c r="E28" i="42"/>
  <c r="D28" i="42"/>
  <c r="C28" i="42"/>
  <c r="N27" i="42"/>
  <c r="M24" i="52" s="1"/>
  <c r="N99" i="70" s="1"/>
  <c r="M27" i="42"/>
  <c r="L24" i="52" s="1"/>
  <c r="M99" i="70" s="1"/>
  <c r="L27" i="42"/>
  <c r="K24" i="52" s="1"/>
  <c r="L99" i="70" s="1"/>
  <c r="K27" i="42"/>
  <c r="J24" i="52" s="1"/>
  <c r="K99" i="70" s="1"/>
  <c r="J27" i="42"/>
  <c r="I24" i="52" s="1"/>
  <c r="J99" i="70" s="1"/>
  <c r="I27" i="42"/>
  <c r="H24" i="52" s="1"/>
  <c r="I99" i="70" s="1"/>
  <c r="H27" i="42"/>
  <c r="G24" i="52" s="1"/>
  <c r="H99" i="70" s="1"/>
  <c r="G27" i="42"/>
  <c r="F24" i="52" s="1"/>
  <c r="G99" i="70" s="1"/>
  <c r="F27" i="42"/>
  <c r="E24" i="52" s="1"/>
  <c r="F99" i="70" s="1"/>
  <c r="E27" i="42"/>
  <c r="D24" i="52" s="1"/>
  <c r="E99" i="70" s="1"/>
  <c r="D27" i="42"/>
  <c r="C24" i="52" s="1"/>
  <c r="D99" i="70" s="1"/>
  <c r="C27" i="42"/>
  <c r="N28" i="46"/>
  <c r="M28" i="46"/>
  <c r="L28" i="46"/>
  <c r="K28" i="46"/>
  <c r="J28" i="46"/>
  <c r="I28" i="46"/>
  <c r="H28" i="46"/>
  <c r="G28" i="46"/>
  <c r="F28" i="46"/>
  <c r="E28" i="46"/>
  <c r="D28" i="46"/>
  <c r="C28" i="46"/>
  <c r="B28" i="46"/>
  <c r="N27" i="46"/>
  <c r="M25" i="52" s="1"/>
  <c r="N106" i="70" s="1"/>
  <c r="M27" i="46"/>
  <c r="L25" i="52" s="1"/>
  <c r="M106" i="70" s="1"/>
  <c r="L27" i="46"/>
  <c r="K25" i="52" s="1"/>
  <c r="L106" i="70" s="1"/>
  <c r="K27" i="46"/>
  <c r="J25" i="52" s="1"/>
  <c r="K106" i="70" s="1"/>
  <c r="J27" i="46"/>
  <c r="I25" i="52" s="1"/>
  <c r="J106" i="70" s="1"/>
  <c r="I27" i="46"/>
  <c r="H25" i="52" s="1"/>
  <c r="I106" i="70" s="1"/>
  <c r="H27" i="46"/>
  <c r="G25" i="52" s="1"/>
  <c r="H106" i="70" s="1"/>
  <c r="G27" i="46"/>
  <c r="F25" i="52" s="1"/>
  <c r="G106" i="70" s="1"/>
  <c r="F27" i="46"/>
  <c r="E25" i="52" s="1"/>
  <c r="F106" i="70" s="1"/>
  <c r="E27" i="46"/>
  <c r="D25" i="52" s="1"/>
  <c r="E106" i="70" s="1"/>
  <c r="D27" i="46"/>
  <c r="C25" i="52" s="1"/>
  <c r="D106" i="70" s="1"/>
  <c r="C27" i="46"/>
  <c r="B27" i="46"/>
  <c r="B19" i="46"/>
  <c r="B18" i="46"/>
  <c r="E27" i="47"/>
  <c r="D26" i="52" s="1"/>
  <c r="E113" i="70" s="1"/>
  <c r="D27" i="47"/>
  <c r="C26" i="52" s="1"/>
  <c r="D113" i="70" s="1"/>
  <c r="C27" i="47"/>
  <c r="N28" i="47"/>
  <c r="M28" i="47"/>
  <c r="L28" i="47"/>
  <c r="K28" i="47"/>
  <c r="J28" i="47"/>
  <c r="I28" i="47"/>
  <c r="H28" i="47"/>
  <c r="G28" i="47"/>
  <c r="F28" i="47"/>
  <c r="E28" i="47"/>
  <c r="D28" i="47"/>
  <c r="C28" i="47"/>
  <c r="N27" i="47"/>
  <c r="M26" i="52" s="1"/>
  <c r="N113" i="70" s="1"/>
  <c r="M27" i="47"/>
  <c r="L26" i="52" s="1"/>
  <c r="M113" i="70" s="1"/>
  <c r="L27" i="47"/>
  <c r="K26" i="52" s="1"/>
  <c r="L113" i="70" s="1"/>
  <c r="K27" i="47"/>
  <c r="J26" i="52" s="1"/>
  <c r="K113" i="70" s="1"/>
  <c r="J27" i="47"/>
  <c r="I26" i="52" s="1"/>
  <c r="J113" i="70" s="1"/>
  <c r="I27" i="47"/>
  <c r="H26" i="52" s="1"/>
  <c r="I113" i="70" s="1"/>
  <c r="H27" i="47"/>
  <c r="G26" i="52" s="1"/>
  <c r="H113" i="70" s="1"/>
  <c r="G27" i="47"/>
  <c r="F26" i="52" s="1"/>
  <c r="G113" i="70" s="1"/>
  <c r="F27" i="47"/>
  <c r="E26" i="52" s="1"/>
  <c r="F113" i="70" s="1"/>
  <c r="J29" i="48"/>
  <c r="D29" i="48"/>
  <c r="E29" i="48"/>
  <c r="F29" i="48"/>
  <c r="G29" i="48"/>
  <c r="H29" i="48"/>
  <c r="I29" i="48"/>
  <c r="K29" i="48"/>
  <c r="L29" i="48"/>
  <c r="M29" i="48"/>
  <c r="N29" i="48"/>
  <c r="C29" i="48"/>
  <c r="N28" i="48"/>
  <c r="M27" i="52" s="1"/>
  <c r="N120" i="70" s="1"/>
  <c r="D28" i="48"/>
  <c r="C27" i="52" s="1"/>
  <c r="D120" i="70" s="1"/>
  <c r="E28" i="48"/>
  <c r="D27" i="52" s="1"/>
  <c r="E120" i="70" s="1"/>
  <c r="F28" i="48"/>
  <c r="E27" i="52" s="1"/>
  <c r="F120" i="70" s="1"/>
  <c r="G28" i="48"/>
  <c r="F27" i="52" s="1"/>
  <c r="G120" i="70" s="1"/>
  <c r="H28" i="48"/>
  <c r="G27" i="52" s="1"/>
  <c r="H120" i="70" s="1"/>
  <c r="I28" i="48"/>
  <c r="H27" i="52" s="1"/>
  <c r="I120" i="70" s="1"/>
  <c r="J28" i="48"/>
  <c r="I27" i="52" s="1"/>
  <c r="J120" i="70" s="1"/>
  <c r="K28" i="48"/>
  <c r="J27" i="52" s="1"/>
  <c r="K120" i="70" s="1"/>
  <c r="L28" i="48"/>
  <c r="K27" i="52" s="1"/>
  <c r="L120" i="70" s="1"/>
  <c r="M28" i="48"/>
  <c r="L27" i="52" s="1"/>
  <c r="M120" i="70" s="1"/>
  <c r="C28" i="48"/>
  <c r="D28" i="49"/>
  <c r="E28" i="49"/>
  <c r="F28" i="49"/>
  <c r="G28" i="49"/>
  <c r="H28" i="49"/>
  <c r="I28" i="49"/>
  <c r="J28" i="49"/>
  <c r="K28" i="49"/>
  <c r="L28" i="49"/>
  <c r="M28" i="49"/>
  <c r="N28" i="49"/>
  <c r="C28" i="49"/>
  <c r="N27" i="49"/>
  <c r="M28" i="52" s="1"/>
  <c r="N127" i="70" s="1"/>
  <c r="D27" i="49"/>
  <c r="C28" i="52" s="1"/>
  <c r="D127" i="70" s="1"/>
  <c r="E27" i="49"/>
  <c r="D28" i="52" s="1"/>
  <c r="E127" i="70" s="1"/>
  <c r="F27" i="49"/>
  <c r="E28" i="52" s="1"/>
  <c r="F127" i="70" s="1"/>
  <c r="G27" i="49"/>
  <c r="F28" i="52" s="1"/>
  <c r="G127" i="70" s="1"/>
  <c r="H27" i="49"/>
  <c r="G28" i="52" s="1"/>
  <c r="H127" i="70" s="1"/>
  <c r="I27" i="49"/>
  <c r="H28" i="52" s="1"/>
  <c r="I127" i="70" s="1"/>
  <c r="J27" i="49"/>
  <c r="I28" i="52" s="1"/>
  <c r="J127" i="70" s="1"/>
  <c r="K27" i="49"/>
  <c r="J28" i="52" s="1"/>
  <c r="K127" i="70" s="1"/>
  <c r="L27" i="49"/>
  <c r="K28" i="52" s="1"/>
  <c r="L127" i="70" s="1"/>
  <c r="M27" i="49"/>
  <c r="L28" i="52" s="1"/>
  <c r="M127" i="70" s="1"/>
  <c r="C27" i="49"/>
  <c r="F28" i="78" l="1"/>
  <c r="J28" i="78"/>
  <c r="N28" i="78"/>
  <c r="E22" i="52"/>
  <c r="F85" i="70" s="1"/>
  <c r="F27" i="79"/>
  <c r="I22" i="52"/>
  <c r="J85" i="70" s="1"/>
  <c r="J27" i="79"/>
  <c r="M22" i="52"/>
  <c r="N85" i="70" s="1"/>
  <c r="N27" i="79"/>
  <c r="F28" i="79"/>
  <c r="J28" i="79"/>
  <c r="N28" i="79"/>
  <c r="B21" i="52"/>
  <c r="C78" i="70" s="1"/>
  <c r="P28" i="39"/>
  <c r="E20" i="52"/>
  <c r="F71" i="70" s="1"/>
  <c r="I20" i="52"/>
  <c r="J71" i="70" s="1"/>
  <c r="M20" i="52"/>
  <c r="N71" i="70" s="1"/>
  <c r="B16" i="52"/>
  <c r="C43" i="70" s="1"/>
  <c r="C27" i="78"/>
  <c r="P27" i="31"/>
  <c r="F16" i="52"/>
  <c r="G43" i="70" s="1"/>
  <c r="G27" i="78"/>
  <c r="J16" i="52"/>
  <c r="K43" i="70" s="1"/>
  <c r="K27" i="78"/>
  <c r="B15" i="52"/>
  <c r="C36" i="70" s="1"/>
  <c r="P27" i="30"/>
  <c r="D29" i="77"/>
  <c r="H29" i="77"/>
  <c r="L29" i="77"/>
  <c r="P28" i="49"/>
  <c r="P29" i="48"/>
  <c r="P28" i="46"/>
  <c r="B23" i="52"/>
  <c r="C92" i="70" s="1"/>
  <c r="P27" i="41"/>
  <c r="P28" i="41"/>
  <c r="B22" i="52"/>
  <c r="C85" i="70" s="1"/>
  <c r="C27" i="79"/>
  <c r="P27" i="40"/>
  <c r="F22" i="52"/>
  <c r="G85" i="70" s="1"/>
  <c r="G27" i="79"/>
  <c r="J22" i="52"/>
  <c r="K85" i="70" s="1"/>
  <c r="K27" i="79"/>
  <c r="C28" i="79"/>
  <c r="P28" i="40"/>
  <c r="G28" i="79"/>
  <c r="K28" i="79"/>
  <c r="P29" i="39"/>
  <c r="F20" i="52"/>
  <c r="G71" i="70" s="1"/>
  <c r="J20" i="52"/>
  <c r="K71" i="70" s="1"/>
  <c r="P28" i="34"/>
  <c r="C16" i="52"/>
  <c r="D43" i="70" s="1"/>
  <c r="D27" i="78"/>
  <c r="G16" i="52"/>
  <c r="H43" i="70" s="1"/>
  <c r="H27" i="78"/>
  <c r="K16" i="52"/>
  <c r="L43" i="70" s="1"/>
  <c r="L27" i="78"/>
  <c r="P28" i="31"/>
  <c r="C28" i="78"/>
  <c r="G28" i="78"/>
  <c r="K28" i="78"/>
  <c r="P28" i="30"/>
  <c r="B25" i="52"/>
  <c r="C106" i="70" s="1"/>
  <c r="P27" i="46"/>
  <c r="P28" i="47"/>
  <c r="B26" i="52"/>
  <c r="C113" i="70" s="1"/>
  <c r="P27" i="47"/>
  <c r="C22" i="52"/>
  <c r="D85" i="70" s="1"/>
  <c r="D27" i="79"/>
  <c r="G22" i="52"/>
  <c r="H85" i="70" s="1"/>
  <c r="H27" i="79"/>
  <c r="K22" i="52"/>
  <c r="L85" i="70" s="1"/>
  <c r="L27" i="79"/>
  <c r="D28" i="79"/>
  <c r="H28" i="79"/>
  <c r="L28" i="79"/>
  <c r="C20" i="52"/>
  <c r="D71" i="70" s="1"/>
  <c r="G20" i="52"/>
  <c r="H71" i="70" s="1"/>
  <c r="K20" i="52"/>
  <c r="L71" i="70" s="1"/>
  <c r="D16" i="52"/>
  <c r="E43" i="70" s="1"/>
  <c r="E27" i="78"/>
  <c r="H16" i="52"/>
  <c r="I43" i="70" s="1"/>
  <c r="I27" i="78"/>
  <c r="L16" i="52"/>
  <c r="M43" i="70" s="1"/>
  <c r="M27" i="78"/>
  <c r="D28" i="78"/>
  <c r="H28" i="78"/>
  <c r="L28" i="78"/>
  <c r="F29" i="77"/>
  <c r="J29" i="77"/>
  <c r="N29" i="77"/>
  <c r="D22" i="52"/>
  <c r="E85" i="70" s="1"/>
  <c r="E27" i="79"/>
  <c r="H22" i="52"/>
  <c r="I85" i="70" s="1"/>
  <c r="I27" i="79"/>
  <c r="L22" i="52"/>
  <c r="M85" i="70" s="1"/>
  <c r="M27" i="79"/>
  <c r="E28" i="79"/>
  <c r="I28" i="79"/>
  <c r="M28" i="79"/>
  <c r="D20" i="52"/>
  <c r="E71" i="70" s="1"/>
  <c r="H20" i="52"/>
  <c r="I71" i="70" s="1"/>
  <c r="L20" i="52"/>
  <c r="M71" i="70" s="1"/>
  <c r="E16" i="52"/>
  <c r="F43" i="70" s="1"/>
  <c r="F27" i="78"/>
  <c r="I16" i="52"/>
  <c r="J43" i="70" s="1"/>
  <c r="J27" i="78"/>
  <c r="M16" i="52"/>
  <c r="N43" i="70" s="1"/>
  <c r="N27" i="78"/>
  <c r="E28" i="78"/>
  <c r="I28" i="78"/>
  <c r="M28" i="78"/>
  <c r="B20" i="52"/>
  <c r="C71" i="70" s="1"/>
  <c r="P28" i="35"/>
  <c r="P29" i="35"/>
  <c r="G28" i="77"/>
  <c r="K28" i="77"/>
  <c r="H28" i="77"/>
  <c r="L28" i="77"/>
  <c r="P28" i="25"/>
  <c r="C28" i="77"/>
  <c r="E28" i="77"/>
  <c r="I28" i="77"/>
  <c r="M28" i="77"/>
  <c r="P29" i="25"/>
  <c r="F28" i="77"/>
  <c r="J28" i="77"/>
  <c r="N28" i="77"/>
  <c r="E29" i="77"/>
  <c r="I29" i="77"/>
  <c r="M29" i="77"/>
  <c r="G29" i="77"/>
  <c r="K29" i="77"/>
  <c r="D28" i="77"/>
  <c r="P28" i="23"/>
  <c r="P29" i="23"/>
  <c r="C29" i="77"/>
  <c r="P28" i="26"/>
  <c r="P29" i="26"/>
  <c r="B28" i="52"/>
  <c r="C127" i="70" s="1"/>
  <c r="P27" i="49"/>
  <c r="B27" i="52"/>
  <c r="C120" i="70" s="1"/>
  <c r="P28" i="48"/>
  <c r="B24" i="52"/>
  <c r="C99" i="70" s="1"/>
  <c r="P27" i="42"/>
  <c r="P28" i="42"/>
  <c r="B19" i="52"/>
  <c r="C64" i="70" s="1"/>
  <c r="P27" i="34"/>
  <c r="B18" i="52"/>
  <c r="C57" i="70" s="1"/>
  <c r="P27" i="33"/>
  <c r="P28" i="33"/>
  <c r="B17" i="52"/>
  <c r="C50" i="70" s="1"/>
  <c r="P27" i="32"/>
  <c r="P28" i="32"/>
  <c r="O28" i="23"/>
  <c r="AO24" i="71"/>
  <c r="AN24" i="71"/>
  <c r="AM24" i="71"/>
  <c r="AO23" i="71"/>
  <c r="AN23" i="71"/>
  <c r="T125" i="69" s="1"/>
  <c r="AM23" i="71"/>
  <c r="T127" i="70" s="1"/>
  <c r="AO22" i="71"/>
  <c r="AN22" i="71"/>
  <c r="T118" i="69" s="1"/>
  <c r="AM22" i="71"/>
  <c r="T120" i="70" s="1"/>
  <c r="AO21" i="71"/>
  <c r="AN21" i="71"/>
  <c r="T111" i="69" s="1"/>
  <c r="AM21" i="71"/>
  <c r="T113" i="70" s="1"/>
  <c r="AO20" i="71"/>
  <c r="AN20" i="71"/>
  <c r="T104" i="69" s="1"/>
  <c r="AM20" i="71"/>
  <c r="T106" i="70" s="1"/>
  <c r="AO19" i="71"/>
  <c r="AN19" i="71"/>
  <c r="T97" i="69" s="1"/>
  <c r="AM19" i="71"/>
  <c r="T99" i="70" s="1"/>
  <c r="AO18" i="71"/>
  <c r="AN18" i="71"/>
  <c r="T90" i="69" s="1"/>
  <c r="AM18" i="71"/>
  <c r="T92" i="70" s="1"/>
  <c r="AO17" i="71"/>
  <c r="AN17" i="71"/>
  <c r="T83" i="69" s="1"/>
  <c r="AM17" i="71"/>
  <c r="T85" i="70" s="1"/>
  <c r="AO16" i="71"/>
  <c r="AN16" i="71"/>
  <c r="T76" i="69" s="1"/>
  <c r="AM16" i="71"/>
  <c r="T78" i="70" s="1"/>
  <c r="AO15" i="71"/>
  <c r="AN15" i="71"/>
  <c r="T69" i="69" s="1"/>
  <c r="AM15" i="71"/>
  <c r="T71" i="70" s="1"/>
  <c r="AO14" i="71"/>
  <c r="AN14" i="71"/>
  <c r="T62" i="69" s="1"/>
  <c r="AM14" i="71"/>
  <c r="T64" i="70" s="1"/>
  <c r="AO13" i="71"/>
  <c r="AN13" i="71"/>
  <c r="T55" i="69" s="1"/>
  <c r="AM13" i="71"/>
  <c r="T57" i="70" s="1"/>
  <c r="AO12" i="71"/>
  <c r="AN12" i="71"/>
  <c r="T48" i="69" s="1"/>
  <c r="AM12" i="71"/>
  <c r="T50" i="70" s="1"/>
  <c r="AO11" i="71"/>
  <c r="AN11" i="71"/>
  <c r="T41" i="69" s="1"/>
  <c r="AM11" i="71"/>
  <c r="T43" i="70" s="1"/>
  <c r="AO10" i="71"/>
  <c r="AN10" i="71"/>
  <c r="T34" i="69" s="1"/>
  <c r="AM10" i="71"/>
  <c r="T36" i="70" s="1"/>
  <c r="AO9" i="71"/>
  <c r="AN9" i="71"/>
  <c r="T27" i="69" s="1"/>
  <c r="AM9" i="71"/>
  <c r="T29" i="70" s="1"/>
  <c r="AO8" i="71"/>
  <c r="AN8" i="71"/>
  <c r="T20" i="69" s="1"/>
  <c r="AM8" i="71"/>
  <c r="T22" i="70" s="1"/>
  <c r="AO7" i="71"/>
  <c r="AN7" i="71"/>
  <c r="T13" i="69" s="1"/>
  <c r="AM7" i="71"/>
  <c r="T15" i="70" s="1"/>
  <c r="P27" i="79" l="1"/>
  <c r="P28" i="79"/>
  <c r="P28" i="78"/>
  <c r="P27" i="78"/>
  <c r="P29" i="77"/>
  <c r="P28" i="77"/>
  <c r="B18" i="17"/>
  <c r="C18" i="17"/>
  <c r="D18" i="17"/>
  <c r="E18" i="17"/>
  <c r="F18" i="17"/>
  <c r="G18" i="17"/>
  <c r="H18" i="17"/>
  <c r="I18" i="17"/>
  <c r="J18" i="17"/>
  <c r="K18" i="17"/>
  <c r="L18" i="17"/>
  <c r="M18" i="17"/>
  <c r="B19" i="17"/>
  <c r="C19" i="17"/>
  <c r="D19" i="17"/>
  <c r="E19" i="17"/>
  <c r="F19" i="17"/>
  <c r="G19" i="17"/>
  <c r="H19" i="17"/>
  <c r="I19" i="17"/>
  <c r="J19" i="17"/>
  <c r="K19" i="17"/>
  <c r="L19" i="17"/>
  <c r="M19" i="17"/>
  <c r="C17" i="17"/>
  <c r="D17" i="17"/>
  <c r="E17" i="17"/>
  <c r="F17" i="17"/>
  <c r="G17" i="17"/>
  <c r="H17" i="17"/>
  <c r="I17" i="17"/>
  <c r="J17" i="17"/>
  <c r="K17" i="17"/>
  <c r="L17" i="17"/>
  <c r="M17" i="17"/>
  <c r="B17" i="17"/>
  <c r="B13" i="17"/>
  <c r="C13" i="17"/>
  <c r="D13" i="17"/>
  <c r="E13" i="17"/>
  <c r="F13" i="17"/>
  <c r="G13" i="17"/>
  <c r="H13" i="17"/>
  <c r="I13" i="17"/>
  <c r="J13" i="17"/>
  <c r="K13" i="17"/>
  <c r="L13" i="17"/>
  <c r="M13" i="17"/>
  <c r="B14" i="17"/>
  <c r="C14" i="17"/>
  <c r="D14" i="17"/>
  <c r="E14" i="17"/>
  <c r="F14" i="17"/>
  <c r="G14" i="17"/>
  <c r="H14" i="17"/>
  <c r="I14" i="17"/>
  <c r="J14" i="17"/>
  <c r="K14" i="17"/>
  <c r="L14" i="17"/>
  <c r="M14" i="17"/>
  <c r="C12" i="17"/>
  <c r="D12" i="17"/>
  <c r="E12" i="17"/>
  <c r="F12" i="17"/>
  <c r="G12" i="17"/>
  <c r="H12" i="17"/>
  <c r="I12" i="17"/>
  <c r="J12" i="17"/>
  <c r="K12" i="17"/>
  <c r="L12" i="17"/>
  <c r="M12" i="17"/>
  <c r="B12" i="17"/>
  <c r="K19" i="75" l="1"/>
  <c r="K19" i="58"/>
  <c r="K19" i="56"/>
  <c r="K19" i="55"/>
  <c r="K19" i="74"/>
  <c r="K20" i="73"/>
  <c r="K19" i="57"/>
  <c r="K20" i="26"/>
  <c r="K43" i="26" s="1"/>
  <c r="K19" i="30"/>
  <c r="K19" i="31"/>
  <c r="K19" i="32"/>
  <c r="K19" i="33"/>
  <c r="K19" i="46"/>
  <c r="K20" i="23"/>
  <c r="K43" i="23" s="1"/>
  <c r="K19" i="34"/>
  <c r="K20" i="35"/>
  <c r="K43" i="35" s="1"/>
  <c r="K20" i="39"/>
  <c r="K19" i="40"/>
  <c r="K19" i="41"/>
  <c r="K19" i="42"/>
  <c r="K20" i="25"/>
  <c r="K43" i="25" s="1"/>
  <c r="G19" i="75"/>
  <c r="G19" i="58"/>
  <c r="G19" i="56"/>
  <c r="G19" i="55"/>
  <c r="G19" i="57"/>
  <c r="G19" i="74"/>
  <c r="G20" i="73"/>
  <c r="G20" i="26"/>
  <c r="G43" i="26" s="1"/>
  <c r="G19" i="30"/>
  <c r="G19" i="31"/>
  <c r="G19" i="32"/>
  <c r="G19" i="33"/>
  <c r="G19" i="46"/>
  <c r="G20" i="23"/>
  <c r="G43" i="23" s="1"/>
  <c r="G43" i="77" s="1"/>
  <c r="G19" i="34"/>
  <c r="G20" i="35"/>
  <c r="G43" i="35" s="1"/>
  <c r="G20" i="39"/>
  <c r="G19" i="40"/>
  <c r="G19" i="41"/>
  <c r="G19" i="42"/>
  <c r="G20" i="25"/>
  <c r="G43" i="25" s="1"/>
  <c r="C20" i="25"/>
  <c r="C43" i="25" s="1"/>
  <c r="C19" i="75"/>
  <c r="C19" i="58"/>
  <c r="C19" i="56"/>
  <c r="C19" i="74"/>
  <c r="C20" i="73"/>
  <c r="C19" i="55"/>
  <c r="C19" i="57"/>
  <c r="C20" i="26"/>
  <c r="C43" i="26" s="1"/>
  <c r="C19" i="30"/>
  <c r="C19" i="31"/>
  <c r="C19" i="32"/>
  <c r="C19" i="33"/>
  <c r="C19" i="46"/>
  <c r="C20" i="23"/>
  <c r="C43" i="23" s="1"/>
  <c r="C19" i="34"/>
  <c r="C20" i="35"/>
  <c r="C43" i="35" s="1"/>
  <c r="C20" i="39"/>
  <c r="C19" i="40"/>
  <c r="C19" i="41"/>
  <c r="C19" i="42"/>
  <c r="K18" i="74"/>
  <c r="K19" i="73"/>
  <c r="K18" i="57"/>
  <c r="K18" i="75"/>
  <c r="K18" i="55"/>
  <c r="K18" i="58"/>
  <c r="K18" i="56"/>
  <c r="K18" i="34"/>
  <c r="K19" i="35"/>
  <c r="K37" i="35" s="1"/>
  <c r="K19" i="39"/>
  <c r="K18" i="40"/>
  <c r="K18" i="41"/>
  <c r="K18" i="42"/>
  <c r="K19" i="25"/>
  <c r="K37" i="25" s="1"/>
  <c r="K19" i="26"/>
  <c r="K37" i="26" s="1"/>
  <c r="K18" i="30"/>
  <c r="K18" i="31"/>
  <c r="K18" i="32"/>
  <c r="K18" i="33"/>
  <c r="K18" i="46"/>
  <c r="K19" i="23"/>
  <c r="K37" i="23" s="1"/>
  <c r="K37" i="77" s="1"/>
  <c r="G18" i="74"/>
  <c r="G19" i="73"/>
  <c r="G18" i="57"/>
  <c r="G18" i="75"/>
  <c r="G18" i="55"/>
  <c r="G18" i="58"/>
  <c r="G18" i="56"/>
  <c r="G18" i="34"/>
  <c r="G19" i="35"/>
  <c r="G37" i="35" s="1"/>
  <c r="G19" i="39"/>
  <c r="G18" i="40"/>
  <c r="G18" i="41"/>
  <c r="G18" i="42"/>
  <c r="G19" i="23"/>
  <c r="G37" i="23" s="1"/>
  <c r="G19" i="25"/>
  <c r="G37" i="25" s="1"/>
  <c r="G19" i="26"/>
  <c r="G37" i="26" s="1"/>
  <c r="G18" i="30"/>
  <c r="G18" i="31"/>
  <c r="G18" i="32"/>
  <c r="G18" i="33"/>
  <c r="G18" i="46"/>
  <c r="C18" i="74"/>
  <c r="C19" i="73"/>
  <c r="C18" i="57"/>
  <c r="C18" i="75"/>
  <c r="C18" i="58"/>
  <c r="C18" i="56"/>
  <c r="C18" i="55"/>
  <c r="C18" i="34"/>
  <c r="C19" i="35"/>
  <c r="C37" i="35" s="1"/>
  <c r="C19" i="39"/>
  <c r="C18" i="40"/>
  <c r="C18" i="41"/>
  <c r="C18" i="42"/>
  <c r="C19" i="25"/>
  <c r="C37" i="25" s="1"/>
  <c r="C19" i="26"/>
  <c r="C37" i="26" s="1"/>
  <c r="C18" i="30"/>
  <c r="C18" i="31"/>
  <c r="C18" i="32"/>
  <c r="C18" i="33"/>
  <c r="C19" i="23"/>
  <c r="C37" i="23" s="1"/>
  <c r="C18" i="46"/>
  <c r="N19" i="74"/>
  <c r="N20" i="73"/>
  <c r="N19" i="57"/>
  <c r="N19" i="75"/>
  <c r="N19" i="58"/>
  <c r="N19" i="56"/>
  <c r="N19" i="55"/>
  <c r="N20" i="25"/>
  <c r="N43" i="25" s="1"/>
  <c r="N20" i="26"/>
  <c r="N43" i="26" s="1"/>
  <c r="N19" i="30"/>
  <c r="N19" i="31"/>
  <c r="N19" i="32"/>
  <c r="N19" i="33"/>
  <c r="N19" i="46"/>
  <c r="N20" i="23"/>
  <c r="N43" i="23" s="1"/>
  <c r="N19" i="34"/>
  <c r="N20" i="35"/>
  <c r="N43" i="35" s="1"/>
  <c r="N20" i="39"/>
  <c r="N19" i="40"/>
  <c r="N19" i="41"/>
  <c r="N19" i="42"/>
  <c r="J19" i="74"/>
  <c r="J20" i="73"/>
  <c r="J19" i="57"/>
  <c r="J19" i="75"/>
  <c r="J19" i="58"/>
  <c r="J19" i="56"/>
  <c r="J19" i="55"/>
  <c r="J20" i="25"/>
  <c r="J43" i="25" s="1"/>
  <c r="J20" i="23"/>
  <c r="J43" i="23" s="1"/>
  <c r="J19" i="34"/>
  <c r="J20" i="35"/>
  <c r="J43" i="35" s="1"/>
  <c r="J20" i="39"/>
  <c r="J19" i="40"/>
  <c r="J19" i="41"/>
  <c r="J19" i="42"/>
  <c r="J20" i="26"/>
  <c r="J43" i="26" s="1"/>
  <c r="J19" i="30"/>
  <c r="J19" i="31"/>
  <c r="J19" i="32"/>
  <c r="J19" i="33"/>
  <c r="J19" i="46"/>
  <c r="F19" i="74"/>
  <c r="F20" i="73"/>
  <c r="F19" i="57"/>
  <c r="F19" i="75"/>
  <c r="F19" i="58"/>
  <c r="F19" i="56"/>
  <c r="F19" i="55"/>
  <c r="F20" i="25"/>
  <c r="F43" i="25" s="1"/>
  <c r="F20" i="26"/>
  <c r="F43" i="26" s="1"/>
  <c r="F19" i="30"/>
  <c r="F19" i="31"/>
  <c r="F19" i="32"/>
  <c r="F19" i="33"/>
  <c r="F19" i="46"/>
  <c r="F20" i="23"/>
  <c r="F43" i="23" s="1"/>
  <c r="F43" i="77" s="1"/>
  <c r="F19" i="34"/>
  <c r="F20" i="35"/>
  <c r="F43" i="35" s="1"/>
  <c r="F20" i="39"/>
  <c r="F19" i="40"/>
  <c r="F19" i="41"/>
  <c r="F19" i="42"/>
  <c r="N18" i="74"/>
  <c r="N19" i="73"/>
  <c r="N18" i="57"/>
  <c r="N18" i="75"/>
  <c r="N18" i="58"/>
  <c r="N18" i="56"/>
  <c r="N18" i="55"/>
  <c r="N19" i="23"/>
  <c r="N37" i="23" s="1"/>
  <c r="N19" i="25"/>
  <c r="N37" i="25" s="1"/>
  <c r="N19" i="26"/>
  <c r="N37" i="26" s="1"/>
  <c r="N18" i="30"/>
  <c r="N18" i="31"/>
  <c r="N18" i="32"/>
  <c r="N18" i="33"/>
  <c r="N18" i="46"/>
  <c r="N18" i="34"/>
  <c r="N19" i="35"/>
  <c r="N37" i="35" s="1"/>
  <c r="N19" i="39"/>
  <c r="N18" i="40"/>
  <c r="N18" i="41"/>
  <c r="N18" i="42"/>
  <c r="J18" i="74"/>
  <c r="J19" i="73"/>
  <c r="J18" i="57"/>
  <c r="J18" i="58"/>
  <c r="J18" i="56"/>
  <c r="J18" i="55"/>
  <c r="J18" i="75"/>
  <c r="J19" i="23"/>
  <c r="J37" i="23" s="1"/>
  <c r="J19" i="25"/>
  <c r="J37" i="25" s="1"/>
  <c r="J19" i="26"/>
  <c r="J37" i="26" s="1"/>
  <c r="J18" i="30"/>
  <c r="J18" i="31"/>
  <c r="J18" i="32"/>
  <c r="J18" i="33"/>
  <c r="J18" i="46"/>
  <c r="J18" i="34"/>
  <c r="J19" i="35"/>
  <c r="J37" i="35" s="1"/>
  <c r="J19" i="39"/>
  <c r="J18" i="40"/>
  <c r="J18" i="41"/>
  <c r="J18" i="42"/>
  <c r="F18" i="74"/>
  <c r="F19" i="73"/>
  <c r="F18" i="57"/>
  <c r="F18" i="75"/>
  <c r="F18" i="55"/>
  <c r="F18" i="58"/>
  <c r="F18" i="56"/>
  <c r="F19" i="23"/>
  <c r="F37" i="23" s="1"/>
  <c r="F37" i="77" s="1"/>
  <c r="F19" i="25"/>
  <c r="F37" i="25" s="1"/>
  <c r="F19" i="26"/>
  <c r="F37" i="26" s="1"/>
  <c r="F18" i="30"/>
  <c r="F18" i="31"/>
  <c r="F18" i="32"/>
  <c r="F18" i="33"/>
  <c r="F18" i="34"/>
  <c r="F19" i="35"/>
  <c r="F37" i="35" s="1"/>
  <c r="F19" i="39"/>
  <c r="F18" i="40"/>
  <c r="F18" i="41"/>
  <c r="F18" i="42"/>
  <c r="F18" i="46"/>
  <c r="M19" i="74"/>
  <c r="M20" i="73"/>
  <c r="M19" i="57"/>
  <c r="M19" i="58"/>
  <c r="M19" i="56"/>
  <c r="M19" i="55"/>
  <c r="M19" i="75"/>
  <c r="M20" i="23"/>
  <c r="M43" i="23" s="1"/>
  <c r="M19" i="34"/>
  <c r="M20" i="35"/>
  <c r="M43" i="35" s="1"/>
  <c r="M20" i="39"/>
  <c r="M19" i="40"/>
  <c r="M19" i="41"/>
  <c r="M19" i="42"/>
  <c r="M20" i="26"/>
  <c r="M43" i="26" s="1"/>
  <c r="M19" i="30"/>
  <c r="M19" i="31"/>
  <c r="M19" i="32"/>
  <c r="M19" i="33"/>
  <c r="M19" i="46"/>
  <c r="M20" i="25"/>
  <c r="M43" i="25" s="1"/>
  <c r="I19" i="74"/>
  <c r="I20" i="73"/>
  <c r="I19" i="57"/>
  <c r="I19" i="75"/>
  <c r="I19" i="58"/>
  <c r="I19" i="56"/>
  <c r="I19" i="55"/>
  <c r="I20" i="23"/>
  <c r="I43" i="23" s="1"/>
  <c r="I19" i="34"/>
  <c r="I20" i="35"/>
  <c r="I43" i="35" s="1"/>
  <c r="I20" i="39"/>
  <c r="I19" i="40"/>
  <c r="I19" i="41"/>
  <c r="I19" i="42"/>
  <c r="I20" i="26"/>
  <c r="I43" i="26" s="1"/>
  <c r="I19" i="30"/>
  <c r="I19" i="31"/>
  <c r="I19" i="32"/>
  <c r="I19" i="33"/>
  <c r="I19" i="46"/>
  <c r="I20" i="25"/>
  <c r="I43" i="25" s="1"/>
  <c r="E19" i="74"/>
  <c r="E20" i="73"/>
  <c r="E19" i="57"/>
  <c r="E19" i="58"/>
  <c r="E19" i="56"/>
  <c r="E19" i="55"/>
  <c r="E19" i="75"/>
  <c r="E20" i="23"/>
  <c r="E43" i="23" s="1"/>
  <c r="E19" i="34"/>
  <c r="E20" i="35"/>
  <c r="E43" i="35" s="1"/>
  <c r="E20" i="39"/>
  <c r="E19" i="40"/>
  <c r="E19" i="41"/>
  <c r="E19" i="42"/>
  <c r="E20" i="26"/>
  <c r="E43" i="26" s="1"/>
  <c r="E19" i="30"/>
  <c r="E19" i="31"/>
  <c r="E19" i="32"/>
  <c r="E19" i="33"/>
  <c r="E19" i="46"/>
  <c r="E20" i="25"/>
  <c r="E43" i="25" s="1"/>
  <c r="M18" i="58"/>
  <c r="M18" i="56"/>
  <c r="M18" i="55"/>
  <c r="M18" i="57"/>
  <c r="M18" i="75"/>
  <c r="M18" i="74"/>
  <c r="M19" i="73"/>
  <c r="M18" i="34"/>
  <c r="M19" i="35"/>
  <c r="M37" i="35" s="1"/>
  <c r="M19" i="39"/>
  <c r="M18" i="40"/>
  <c r="M18" i="41"/>
  <c r="M18" i="42"/>
  <c r="M19" i="23"/>
  <c r="M37" i="23" s="1"/>
  <c r="M19" i="25"/>
  <c r="M37" i="25" s="1"/>
  <c r="M19" i="26"/>
  <c r="M37" i="26" s="1"/>
  <c r="M18" i="30"/>
  <c r="M18" i="31"/>
  <c r="M18" i="32"/>
  <c r="M18" i="33"/>
  <c r="M18" i="46"/>
  <c r="I18" i="58"/>
  <c r="I18" i="56"/>
  <c r="I18" i="55"/>
  <c r="I18" i="75"/>
  <c r="I18" i="74"/>
  <c r="I19" i="73"/>
  <c r="I18" i="57"/>
  <c r="I18" i="34"/>
  <c r="I19" i="35"/>
  <c r="I37" i="35" s="1"/>
  <c r="I19" i="39"/>
  <c r="I18" i="40"/>
  <c r="I18" i="41"/>
  <c r="I18" i="42"/>
  <c r="I19" i="25"/>
  <c r="I37" i="25" s="1"/>
  <c r="I19" i="26"/>
  <c r="I37" i="26" s="1"/>
  <c r="I18" i="30"/>
  <c r="I18" i="31"/>
  <c r="I18" i="32"/>
  <c r="I18" i="33"/>
  <c r="I19" i="23"/>
  <c r="I37" i="23" s="1"/>
  <c r="I18" i="46"/>
  <c r="E18" i="58"/>
  <c r="E18" i="56"/>
  <c r="E18" i="55"/>
  <c r="E18" i="57"/>
  <c r="E18" i="75"/>
  <c r="E18" i="74"/>
  <c r="E19" i="73"/>
  <c r="E18" i="34"/>
  <c r="E19" i="35"/>
  <c r="E37" i="35" s="1"/>
  <c r="E19" i="39"/>
  <c r="E18" i="40"/>
  <c r="E18" i="41"/>
  <c r="E18" i="42"/>
  <c r="E19" i="23"/>
  <c r="E37" i="23" s="1"/>
  <c r="E18" i="46"/>
  <c r="E19" i="25"/>
  <c r="E37" i="25" s="1"/>
  <c r="E19" i="26"/>
  <c r="E37" i="26" s="1"/>
  <c r="E18" i="30"/>
  <c r="E18" i="31"/>
  <c r="E18" i="32"/>
  <c r="E18" i="33"/>
  <c r="L19" i="58"/>
  <c r="L19" i="56"/>
  <c r="L19" i="55"/>
  <c r="L19" i="57"/>
  <c r="L19" i="75"/>
  <c r="L19" i="74"/>
  <c r="L20" i="73"/>
  <c r="L20" i="25"/>
  <c r="L43" i="25" s="1"/>
  <c r="L20" i="26"/>
  <c r="L43" i="26" s="1"/>
  <c r="L19" i="30"/>
  <c r="L19" i="31"/>
  <c r="L19" i="32"/>
  <c r="L19" i="33"/>
  <c r="L19" i="46"/>
  <c r="L20" i="23"/>
  <c r="L43" i="23" s="1"/>
  <c r="L19" i="34"/>
  <c r="L20" i="35"/>
  <c r="L43" i="35" s="1"/>
  <c r="L20" i="39"/>
  <c r="L19" i="40"/>
  <c r="L19" i="41"/>
  <c r="L19" i="42"/>
  <c r="H19" i="58"/>
  <c r="H19" i="56"/>
  <c r="H19" i="55"/>
  <c r="H19" i="75"/>
  <c r="H19" i="74"/>
  <c r="H20" i="73"/>
  <c r="H19" i="57"/>
  <c r="H20" i="25"/>
  <c r="H43" i="25" s="1"/>
  <c r="H20" i="23"/>
  <c r="H43" i="23" s="1"/>
  <c r="H19" i="34"/>
  <c r="H20" i="35"/>
  <c r="H43" i="35" s="1"/>
  <c r="H19" i="40"/>
  <c r="H19" i="42"/>
  <c r="H20" i="26"/>
  <c r="H43" i="26" s="1"/>
  <c r="H19" i="30"/>
  <c r="H19" i="31"/>
  <c r="H19" i="32"/>
  <c r="H19" i="33"/>
  <c r="H19" i="46"/>
  <c r="H20" i="39"/>
  <c r="H19" i="41"/>
  <c r="D19" i="58"/>
  <c r="D19" i="56"/>
  <c r="D19" i="55"/>
  <c r="D19" i="57"/>
  <c r="D19" i="75"/>
  <c r="D19" i="74"/>
  <c r="D20" i="73"/>
  <c r="D20" i="25"/>
  <c r="D43" i="25" s="1"/>
  <c r="D20" i="26"/>
  <c r="D43" i="26" s="1"/>
  <c r="D19" i="30"/>
  <c r="D19" i="31"/>
  <c r="D19" i="32"/>
  <c r="D19" i="33"/>
  <c r="D20" i="23"/>
  <c r="D43" i="23" s="1"/>
  <c r="D43" i="77" s="1"/>
  <c r="D19" i="34"/>
  <c r="D20" i="35"/>
  <c r="D43" i="35" s="1"/>
  <c r="D20" i="39"/>
  <c r="D19" i="40"/>
  <c r="D19" i="41"/>
  <c r="D19" i="42"/>
  <c r="D19" i="46"/>
  <c r="L18" i="75"/>
  <c r="L18" i="58"/>
  <c r="L18" i="56"/>
  <c r="L18" i="55"/>
  <c r="L18" i="57"/>
  <c r="L18" i="74"/>
  <c r="L19" i="73"/>
  <c r="L19" i="25"/>
  <c r="L37" i="25" s="1"/>
  <c r="L19" i="26"/>
  <c r="L37" i="26" s="1"/>
  <c r="L18" i="30"/>
  <c r="L18" i="31"/>
  <c r="L18" i="32"/>
  <c r="L18" i="33"/>
  <c r="L18" i="46"/>
  <c r="L19" i="23"/>
  <c r="L37" i="23" s="1"/>
  <c r="L18" i="34"/>
  <c r="L19" i="39"/>
  <c r="L18" i="41"/>
  <c r="L19" i="35"/>
  <c r="L37" i="35" s="1"/>
  <c r="L18" i="40"/>
  <c r="L18" i="42"/>
  <c r="H18" i="75"/>
  <c r="H18" i="58"/>
  <c r="H18" i="56"/>
  <c r="H18" i="74"/>
  <c r="H19" i="73"/>
  <c r="H18" i="57"/>
  <c r="H18" i="55"/>
  <c r="H19" i="25"/>
  <c r="H37" i="25" s="1"/>
  <c r="H19" i="26"/>
  <c r="H37" i="26" s="1"/>
  <c r="H18" i="30"/>
  <c r="H18" i="31"/>
  <c r="H18" i="32"/>
  <c r="H18" i="33"/>
  <c r="H19" i="23"/>
  <c r="H37" i="23" s="1"/>
  <c r="H18" i="46"/>
  <c r="H18" i="34"/>
  <c r="H19" i="35"/>
  <c r="H37" i="35" s="1"/>
  <c r="H19" i="39"/>
  <c r="H18" i="40"/>
  <c r="H18" i="41"/>
  <c r="H18" i="42"/>
  <c r="D18" i="75"/>
  <c r="D18" i="58"/>
  <c r="D18" i="56"/>
  <c r="D18" i="57"/>
  <c r="D18" i="55"/>
  <c r="D18" i="74"/>
  <c r="D19" i="73"/>
  <c r="D19" i="25"/>
  <c r="D37" i="25" s="1"/>
  <c r="D19" i="26"/>
  <c r="D37" i="26" s="1"/>
  <c r="D18" i="30"/>
  <c r="D18" i="31"/>
  <c r="D18" i="32"/>
  <c r="D18" i="33"/>
  <c r="D19" i="23"/>
  <c r="D37" i="23" s="1"/>
  <c r="D19" i="35"/>
  <c r="D37" i="35" s="1"/>
  <c r="D18" i="41"/>
  <c r="D18" i="42"/>
  <c r="D18" i="46"/>
  <c r="D18" i="34"/>
  <c r="D19" i="39"/>
  <c r="D18" i="40"/>
  <c r="G15" i="17"/>
  <c r="I43" i="77" l="1"/>
  <c r="E37" i="77"/>
  <c r="P43" i="35"/>
  <c r="Q43" i="35" s="1"/>
  <c r="P37" i="35"/>
  <c r="Q37" i="35" s="1"/>
  <c r="P37" i="26"/>
  <c r="Q37" i="26" s="1"/>
  <c r="P43" i="26"/>
  <c r="Q43" i="26" s="1"/>
  <c r="P37" i="25"/>
  <c r="Q37" i="25" s="1"/>
  <c r="H37" i="77"/>
  <c r="L37" i="77"/>
  <c r="H43" i="77"/>
  <c r="I37" i="77"/>
  <c r="M43" i="77"/>
  <c r="J43" i="77"/>
  <c r="E43" i="77"/>
  <c r="J37" i="77"/>
  <c r="G37" i="77"/>
  <c r="K43" i="77"/>
  <c r="P43" i="25"/>
  <c r="Q43" i="25" s="1"/>
  <c r="D37" i="77"/>
  <c r="L43" i="77"/>
  <c r="M37" i="77"/>
  <c r="N37" i="77"/>
  <c r="N43" i="77"/>
  <c r="C37" i="77"/>
  <c r="P37" i="23"/>
  <c r="Q37" i="23" s="1"/>
  <c r="C43" i="77"/>
  <c r="P43" i="23"/>
  <c r="Q43" i="23" s="1"/>
  <c r="D9" i="12"/>
  <c r="E9" i="12" s="1"/>
  <c r="D135" i="10"/>
  <c r="E135" i="10" s="1"/>
  <c r="F135" i="10" s="1"/>
  <c r="G135" i="10" s="1"/>
  <c r="H135" i="10" s="1"/>
  <c r="I135" i="10" s="1"/>
  <c r="J135" i="10" s="1"/>
  <c r="K135" i="10" s="1"/>
  <c r="L135" i="10" s="1"/>
  <c r="M135" i="10" s="1"/>
  <c r="N135" i="10" s="1"/>
  <c r="D93" i="10"/>
  <c r="E93" i="10" s="1"/>
  <c r="F93" i="10" s="1"/>
  <c r="G93" i="10" s="1"/>
  <c r="H93" i="10" s="1"/>
  <c r="I93" i="10" s="1"/>
  <c r="J93" i="10" s="1"/>
  <c r="K93" i="10" s="1"/>
  <c r="L93" i="10" s="1"/>
  <c r="M93" i="10" s="1"/>
  <c r="N93" i="10" s="1"/>
  <c r="D51" i="10"/>
  <c r="E51" i="10" s="1"/>
  <c r="F51" i="10" s="1"/>
  <c r="G51" i="10" s="1"/>
  <c r="H51" i="10" s="1"/>
  <c r="I51" i="10" s="1"/>
  <c r="J51" i="10" s="1"/>
  <c r="K51" i="10" s="1"/>
  <c r="L51" i="10" s="1"/>
  <c r="M51" i="10" s="1"/>
  <c r="N51" i="10" s="1"/>
  <c r="D135" i="11"/>
  <c r="E135" i="11" s="1"/>
  <c r="F135" i="11" s="1"/>
  <c r="G135" i="11" s="1"/>
  <c r="H135" i="11" s="1"/>
  <c r="I135" i="11" s="1"/>
  <c r="J135" i="11" s="1"/>
  <c r="K135" i="11" s="1"/>
  <c r="L135" i="11" s="1"/>
  <c r="M135" i="11" s="1"/>
  <c r="N135" i="11" s="1"/>
  <c r="D93" i="11"/>
  <c r="D51" i="11"/>
  <c r="E51" i="11" s="1"/>
  <c r="F51" i="11" s="1"/>
  <c r="G51" i="11" s="1"/>
  <c r="H51" i="11" s="1"/>
  <c r="I51" i="11" s="1"/>
  <c r="J51" i="11" s="1"/>
  <c r="K51" i="11" s="1"/>
  <c r="L51" i="11" s="1"/>
  <c r="M51" i="11" s="1"/>
  <c r="N51" i="11" s="1"/>
  <c r="D143" i="12"/>
  <c r="E143" i="12" s="1"/>
  <c r="F143" i="12" s="1"/>
  <c r="G143" i="12" s="1"/>
  <c r="H143" i="12" s="1"/>
  <c r="I143" i="12" s="1"/>
  <c r="J143" i="12" s="1"/>
  <c r="K143" i="12" s="1"/>
  <c r="L143" i="12" s="1"/>
  <c r="M143" i="12" s="1"/>
  <c r="N143" i="12" s="1"/>
  <c r="D101" i="12"/>
  <c r="E101" i="12" s="1"/>
  <c r="F101" i="12" s="1"/>
  <c r="G101" i="12" s="1"/>
  <c r="H101" i="12" s="1"/>
  <c r="I101" i="12" s="1"/>
  <c r="J101" i="12" s="1"/>
  <c r="K101" i="12" s="1"/>
  <c r="L101" i="12" s="1"/>
  <c r="M101" i="12" s="1"/>
  <c r="N101" i="12" s="1"/>
  <c r="D59" i="12"/>
  <c r="E59" i="12" s="1"/>
  <c r="F59" i="12" s="1"/>
  <c r="G59" i="12" s="1"/>
  <c r="H59" i="12" s="1"/>
  <c r="I59" i="12" s="1"/>
  <c r="J59" i="12" s="1"/>
  <c r="K59" i="12" s="1"/>
  <c r="L59" i="12" s="1"/>
  <c r="M59" i="12" s="1"/>
  <c r="N59" i="12" s="1"/>
  <c r="D135" i="13"/>
  <c r="E135" i="13" s="1"/>
  <c r="F135" i="13" s="1"/>
  <c r="G135" i="13" s="1"/>
  <c r="H135" i="13" s="1"/>
  <c r="I135" i="13" s="1"/>
  <c r="J135" i="13" s="1"/>
  <c r="K135" i="13" s="1"/>
  <c r="L135" i="13" s="1"/>
  <c r="M135" i="13" s="1"/>
  <c r="N135" i="13" s="1"/>
  <c r="D93" i="13"/>
  <c r="E93" i="13" s="1"/>
  <c r="F93" i="13" s="1"/>
  <c r="G93" i="13" s="1"/>
  <c r="H93" i="13" s="1"/>
  <c r="I93" i="13" s="1"/>
  <c r="J93" i="13" s="1"/>
  <c r="K93" i="13" s="1"/>
  <c r="L93" i="13" s="1"/>
  <c r="M93" i="13" s="1"/>
  <c r="N93" i="13" s="1"/>
  <c r="D51" i="13"/>
  <c r="E51" i="13" s="1"/>
  <c r="F51" i="13" s="1"/>
  <c r="G51" i="13" s="1"/>
  <c r="H51" i="13" s="1"/>
  <c r="I51" i="13" s="1"/>
  <c r="J51" i="13" s="1"/>
  <c r="K51" i="13" s="1"/>
  <c r="L51" i="13" s="1"/>
  <c r="M51" i="13" s="1"/>
  <c r="N51" i="13" s="1"/>
  <c r="D135" i="16"/>
  <c r="E135" i="16" s="1"/>
  <c r="F135" i="16" s="1"/>
  <c r="G135" i="16" s="1"/>
  <c r="H135" i="16" s="1"/>
  <c r="I135" i="16" s="1"/>
  <c r="J135" i="16" s="1"/>
  <c r="K135" i="16" s="1"/>
  <c r="L135" i="16" s="1"/>
  <c r="M135" i="16" s="1"/>
  <c r="N135" i="16" s="1"/>
  <c r="D93" i="16"/>
  <c r="E93" i="16" s="1"/>
  <c r="F93" i="16" s="1"/>
  <c r="G93" i="16" s="1"/>
  <c r="H93" i="16" s="1"/>
  <c r="I93" i="16" s="1"/>
  <c r="J93" i="16" s="1"/>
  <c r="K93" i="16" s="1"/>
  <c r="L93" i="16" s="1"/>
  <c r="M93" i="16" s="1"/>
  <c r="N93" i="16" s="1"/>
  <c r="D51" i="16"/>
  <c r="E51" i="16" s="1"/>
  <c r="F51" i="16" s="1"/>
  <c r="G51" i="16" s="1"/>
  <c r="H51" i="16" s="1"/>
  <c r="I51" i="16" s="1"/>
  <c r="J51" i="16" s="1"/>
  <c r="K51" i="16" s="1"/>
  <c r="L51" i="16" s="1"/>
  <c r="M51" i="16" s="1"/>
  <c r="N51" i="16" s="1"/>
  <c r="D135" i="15"/>
  <c r="E135" i="15" s="1"/>
  <c r="F135" i="15" s="1"/>
  <c r="G135" i="15" s="1"/>
  <c r="H135" i="15" s="1"/>
  <c r="I135" i="15" s="1"/>
  <c r="J135" i="15" s="1"/>
  <c r="K135" i="15" s="1"/>
  <c r="L135" i="15" s="1"/>
  <c r="M135" i="15" s="1"/>
  <c r="N135" i="15" s="1"/>
  <c r="D93" i="15"/>
  <c r="E93" i="15" s="1"/>
  <c r="F93" i="15" s="1"/>
  <c r="G93" i="15" s="1"/>
  <c r="H93" i="15" s="1"/>
  <c r="I93" i="15" s="1"/>
  <c r="J93" i="15" s="1"/>
  <c r="K93" i="15" s="1"/>
  <c r="L93" i="15" s="1"/>
  <c r="M93" i="15" s="1"/>
  <c r="N93" i="15" s="1"/>
  <c r="D51" i="15"/>
  <c r="E51" i="15" s="1"/>
  <c r="F51" i="15" s="1"/>
  <c r="G51" i="15" s="1"/>
  <c r="H51" i="15" s="1"/>
  <c r="I51" i="15" s="1"/>
  <c r="J51" i="15" s="1"/>
  <c r="K51" i="15" s="1"/>
  <c r="L51" i="15" s="1"/>
  <c r="M51" i="15" s="1"/>
  <c r="N51" i="15" s="1"/>
  <c r="D135" i="14"/>
  <c r="E135" i="14" s="1"/>
  <c r="F135" i="14" s="1"/>
  <c r="G135" i="14" s="1"/>
  <c r="H135" i="14" s="1"/>
  <c r="I135" i="14" s="1"/>
  <c r="J135" i="14" s="1"/>
  <c r="K135" i="14" s="1"/>
  <c r="L135" i="14" s="1"/>
  <c r="M135" i="14" s="1"/>
  <c r="N135" i="14" s="1"/>
  <c r="D93" i="14"/>
  <c r="E93" i="14" s="1"/>
  <c r="F93" i="14" s="1"/>
  <c r="G93" i="14" s="1"/>
  <c r="H93" i="14" s="1"/>
  <c r="I93" i="14" s="1"/>
  <c r="J93" i="14" s="1"/>
  <c r="K93" i="14" s="1"/>
  <c r="L93" i="14" s="1"/>
  <c r="M93" i="14" s="1"/>
  <c r="N93" i="14" s="1"/>
  <c r="D51" i="14"/>
  <c r="E51" i="14" s="1"/>
  <c r="F51" i="14" s="1"/>
  <c r="G51" i="14" s="1"/>
  <c r="H51" i="14" s="1"/>
  <c r="I51" i="14" s="1"/>
  <c r="J51" i="14" s="1"/>
  <c r="K51" i="14" s="1"/>
  <c r="L51" i="14" s="1"/>
  <c r="M51" i="14" s="1"/>
  <c r="N51" i="14" s="1"/>
  <c r="P43" i="77" l="1"/>
  <c r="Q43" i="77" s="1"/>
  <c r="P37" i="77"/>
  <c r="Q37" i="77" s="1"/>
  <c r="E93" i="11"/>
  <c r="F9" i="12"/>
  <c r="F93" i="11" l="1"/>
  <c r="G9" i="12"/>
  <c r="G93" i="11" l="1"/>
  <c r="H9" i="12"/>
  <c r="H93" i="11" l="1"/>
  <c r="I9" i="12"/>
  <c r="I93" i="11" l="1"/>
  <c r="J9" i="12"/>
  <c r="J93" i="11" l="1"/>
  <c r="K9" i="12"/>
  <c r="K93" i="11" l="1"/>
  <c r="L9" i="12"/>
  <c r="L93" i="11" l="1"/>
  <c r="M9" i="12"/>
  <c r="M93" i="11" l="1"/>
  <c r="N9" i="12"/>
  <c r="N93" i="11" l="1"/>
  <c r="M176" i="14"/>
  <c r="L176" i="14"/>
  <c r="K176" i="14"/>
  <c r="J176" i="14"/>
  <c r="I176" i="14"/>
  <c r="H176" i="14"/>
  <c r="G176" i="14"/>
  <c r="F176" i="14"/>
  <c r="E176" i="14"/>
  <c r="D176" i="14"/>
  <c r="C176" i="14"/>
  <c r="B176" i="14"/>
  <c r="M175" i="14"/>
  <c r="L175" i="14"/>
  <c r="K175" i="14"/>
  <c r="J175" i="14"/>
  <c r="I175" i="14"/>
  <c r="H175" i="14"/>
  <c r="G175" i="14"/>
  <c r="F175" i="14"/>
  <c r="E175" i="14"/>
  <c r="D175" i="14"/>
  <c r="C175" i="14"/>
  <c r="B175" i="14"/>
  <c r="M174" i="14"/>
  <c r="L174" i="14"/>
  <c r="K174" i="14"/>
  <c r="J174" i="14"/>
  <c r="I174" i="14"/>
  <c r="H174" i="14"/>
  <c r="G174" i="14"/>
  <c r="F174" i="14"/>
  <c r="E174" i="14"/>
  <c r="D174" i="14"/>
  <c r="C174" i="14"/>
  <c r="B174" i="14"/>
  <c r="M170" i="14"/>
  <c r="L170" i="14"/>
  <c r="K170" i="14"/>
  <c r="J170" i="14"/>
  <c r="I170" i="14"/>
  <c r="H170" i="14"/>
  <c r="G170" i="14"/>
  <c r="F170" i="14"/>
  <c r="E170" i="14"/>
  <c r="D170" i="14"/>
  <c r="C170" i="14"/>
  <c r="B170" i="14"/>
  <c r="M169" i="14"/>
  <c r="L169" i="14"/>
  <c r="K169" i="14"/>
  <c r="J169" i="14"/>
  <c r="I169" i="14"/>
  <c r="H169" i="14"/>
  <c r="G169" i="14"/>
  <c r="F169" i="14"/>
  <c r="E169" i="14"/>
  <c r="D169" i="14"/>
  <c r="C169" i="14"/>
  <c r="B169" i="14"/>
  <c r="M168" i="14"/>
  <c r="L168" i="14"/>
  <c r="K168" i="14"/>
  <c r="J168" i="14"/>
  <c r="I168" i="14"/>
  <c r="H168" i="14"/>
  <c r="G168" i="14"/>
  <c r="F168" i="14"/>
  <c r="E168" i="14"/>
  <c r="D168" i="14"/>
  <c r="C168" i="14"/>
  <c r="B168" i="14"/>
  <c r="M167" i="14"/>
  <c r="L167" i="14"/>
  <c r="K167" i="14"/>
  <c r="J167" i="14"/>
  <c r="I167" i="14"/>
  <c r="H167" i="14"/>
  <c r="G167" i="14"/>
  <c r="F167" i="14"/>
  <c r="E167" i="14"/>
  <c r="D167" i="14"/>
  <c r="C167" i="14"/>
  <c r="B167" i="14"/>
  <c r="M166" i="14"/>
  <c r="L166" i="14"/>
  <c r="K166" i="14"/>
  <c r="J166" i="14"/>
  <c r="I166" i="14"/>
  <c r="H166" i="14"/>
  <c r="G166" i="14"/>
  <c r="F166" i="14"/>
  <c r="E166" i="14"/>
  <c r="D166" i="14"/>
  <c r="C166" i="14"/>
  <c r="B166" i="14"/>
  <c r="M165" i="14"/>
  <c r="L165" i="14"/>
  <c r="K165" i="14"/>
  <c r="J165" i="14"/>
  <c r="I165" i="14"/>
  <c r="H165" i="14"/>
  <c r="G165" i="14"/>
  <c r="F165" i="14"/>
  <c r="E165" i="14"/>
  <c r="D165" i="14"/>
  <c r="C165" i="14"/>
  <c r="B165" i="14"/>
  <c r="B131" i="14"/>
  <c r="B89" i="14"/>
  <c r="B47" i="14"/>
  <c r="M176" i="15"/>
  <c r="L176" i="15"/>
  <c r="K176" i="15"/>
  <c r="J176" i="15"/>
  <c r="I176" i="15"/>
  <c r="H176" i="15"/>
  <c r="G176" i="15"/>
  <c r="F176" i="15"/>
  <c r="E176" i="15"/>
  <c r="D176" i="15"/>
  <c r="C176" i="15"/>
  <c r="M175" i="15"/>
  <c r="L175" i="15"/>
  <c r="K175" i="15"/>
  <c r="J175" i="15"/>
  <c r="I175" i="15"/>
  <c r="H175" i="15"/>
  <c r="G175" i="15"/>
  <c r="F175" i="15"/>
  <c r="E175" i="15"/>
  <c r="D175" i="15"/>
  <c r="C175" i="15"/>
  <c r="M174" i="15"/>
  <c r="L174" i="15"/>
  <c r="K174" i="15"/>
  <c r="J174" i="15"/>
  <c r="I174" i="15"/>
  <c r="H174" i="15"/>
  <c r="G174" i="15"/>
  <c r="F174" i="15"/>
  <c r="E174" i="15"/>
  <c r="D174" i="15"/>
  <c r="C174" i="15"/>
  <c r="M170" i="15"/>
  <c r="L170" i="15"/>
  <c r="K170" i="15"/>
  <c r="J170" i="15"/>
  <c r="I170" i="15"/>
  <c r="H170" i="15"/>
  <c r="G170" i="15"/>
  <c r="F170" i="15"/>
  <c r="E170" i="15"/>
  <c r="D170" i="15"/>
  <c r="C170" i="15"/>
  <c r="M169" i="15"/>
  <c r="L169" i="15"/>
  <c r="K169" i="15"/>
  <c r="J169" i="15"/>
  <c r="I169" i="15"/>
  <c r="H169" i="15"/>
  <c r="G169" i="15"/>
  <c r="F169" i="15"/>
  <c r="E169" i="15"/>
  <c r="D169" i="15"/>
  <c r="C169" i="15"/>
  <c r="M168" i="15"/>
  <c r="L168" i="15"/>
  <c r="K168" i="15"/>
  <c r="J168" i="15"/>
  <c r="I168" i="15"/>
  <c r="H168" i="15"/>
  <c r="G168" i="15"/>
  <c r="F168" i="15"/>
  <c r="E168" i="15"/>
  <c r="D168" i="15"/>
  <c r="C168" i="15"/>
  <c r="M167" i="15"/>
  <c r="L167" i="15"/>
  <c r="K167" i="15"/>
  <c r="J167" i="15"/>
  <c r="I167" i="15"/>
  <c r="H167" i="15"/>
  <c r="G167" i="15"/>
  <c r="F167" i="15"/>
  <c r="E167" i="15"/>
  <c r="D167" i="15"/>
  <c r="C167" i="15"/>
  <c r="M166" i="15"/>
  <c r="L166" i="15"/>
  <c r="K166" i="15"/>
  <c r="J166" i="15"/>
  <c r="I166" i="15"/>
  <c r="H166" i="15"/>
  <c r="G166" i="15"/>
  <c r="F166" i="15"/>
  <c r="E166" i="15"/>
  <c r="D166" i="15"/>
  <c r="C166" i="15"/>
  <c r="M165" i="15"/>
  <c r="L165" i="15"/>
  <c r="K165" i="15"/>
  <c r="J165" i="15"/>
  <c r="I165" i="15"/>
  <c r="H165" i="15"/>
  <c r="G165" i="15"/>
  <c r="F165" i="15"/>
  <c r="E165" i="15"/>
  <c r="D165" i="15"/>
  <c r="C165" i="15"/>
  <c r="B131" i="15"/>
  <c r="B89" i="15"/>
  <c r="B47" i="15"/>
  <c r="B131" i="16"/>
  <c r="B89" i="16"/>
  <c r="B47" i="16"/>
  <c r="B131" i="10"/>
  <c r="B89" i="10"/>
  <c r="B47" i="10"/>
  <c r="B131" i="11"/>
  <c r="B89" i="11"/>
  <c r="B47" i="11"/>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9" i="19"/>
  <c r="A828" i="19"/>
  <c r="A827" i="19"/>
  <c r="A826" i="19"/>
  <c r="A825" i="19"/>
  <c r="A824" i="19"/>
  <c r="A823" i="19"/>
  <c r="A822" i="19"/>
  <c r="A821" i="19"/>
  <c r="A820" i="19"/>
  <c r="A819" i="19"/>
  <c r="A818" i="19"/>
  <c r="A817" i="19"/>
  <c r="A816" i="19"/>
  <c r="A815" i="19"/>
  <c r="A814" i="19"/>
  <c r="A813" i="19"/>
  <c r="A812" i="19"/>
  <c r="A811" i="19"/>
  <c r="A810" i="19"/>
  <c r="A809" i="19"/>
  <c r="A808" i="19"/>
  <c r="A807" i="19"/>
  <c r="A806" i="19"/>
  <c r="A805" i="19"/>
  <c r="A804" i="19"/>
  <c r="A803" i="19"/>
  <c r="A802" i="19"/>
  <c r="A801" i="19"/>
  <c r="A800" i="19"/>
  <c r="A799" i="19"/>
  <c r="A798" i="19"/>
  <c r="A797" i="19"/>
  <c r="A796" i="19"/>
  <c r="A795" i="19"/>
  <c r="A794" i="19"/>
  <c r="A793" i="19"/>
  <c r="A792" i="19"/>
  <c r="A791" i="19"/>
  <c r="A790" i="19"/>
  <c r="A789" i="19"/>
  <c r="A788" i="19"/>
  <c r="A787" i="19"/>
  <c r="A786" i="19"/>
  <c r="A785" i="19"/>
  <c r="A784" i="19"/>
  <c r="A783" i="19"/>
  <c r="A782" i="19"/>
  <c r="A781" i="19"/>
  <c r="A780" i="19"/>
  <c r="A779" i="19"/>
  <c r="A778" i="19"/>
  <c r="A777" i="19"/>
  <c r="A776" i="19"/>
  <c r="A775" i="19"/>
  <c r="A774" i="19"/>
  <c r="A773" i="19"/>
  <c r="A772" i="19"/>
  <c r="A771" i="19"/>
  <c r="A770" i="19"/>
  <c r="A769" i="19"/>
  <c r="A768" i="19"/>
  <c r="A767" i="19"/>
  <c r="A766" i="19"/>
  <c r="A765" i="19"/>
  <c r="A764" i="19"/>
  <c r="A763" i="19"/>
  <c r="A762" i="19"/>
  <c r="A761" i="19"/>
  <c r="A760" i="19"/>
  <c r="A759" i="19"/>
  <c r="A758" i="19"/>
  <c r="A757" i="19"/>
  <c r="A756" i="19"/>
  <c r="A755" i="19"/>
  <c r="A754" i="19"/>
  <c r="A753" i="19"/>
  <c r="A752" i="19"/>
  <c r="A751" i="19"/>
  <c r="A750" i="19"/>
  <c r="A749" i="19"/>
  <c r="A748" i="19"/>
  <c r="A747" i="19"/>
  <c r="A746" i="19"/>
  <c r="A745" i="19"/>
  <c r="A744" i="19"/>
  <c r="A743" i="19"/>
  <c r="A742" i="19"/>
  <c r="A741" i="19"/>
  <c r="A740" i="19"/>
  <c r="A739" i="19"/>
  <c r="A738" i="19"/>
  <c r="A737" i="19"/>
  <c r="A736" i="19"/>
  <c r="A735" i="19"/>
  <c r="A734" i="19"/>
  <c r="A733" i="19"/>
  <c r="A732" i="19"/>
  <c r="A731" i="19"/>
  <c r="A730" i="19"/>
  <c r="A729" i="19"/>
  <c r="A728" i="19"/>
  <c r="A727" i="19"/>
  <c r="A726" i="19"/>
  <c r="A725" i="19"/>
  <c r="A724" i="19"/>
  <c r="A723" i="19"/>
  <c r="A722" i="19"/>
  <c r="A721" i="19"/>
  <c r="A720" i="19"/>
  <c r="A719" i="19"/>
  <c r="A718" i="19"/>
  <c r="A717" i="19"/>
  <c r="A716" i="19"/>
  <c r="A715" i="19"/>
  <c r="A714" i="19"/>
  <c r="A713" i="19"/>
  <c r="A712" i="19"/>
  <c r="A711" i="19"/>
  <c r="A710" i="19"/>
  <c r="A709" i="19"/>
  <c r="A708" i="19"/>
  <c r="A707" i="19"/>
  <c r="A706" i="19"/>
  <c r="A705" i="19"/>
  <c r="A704" i="19"/>
  <c r="A703" i="19"/>
  <c r="A702" i="19"/>
  <c r="A701" i="19"/>
  <c r="A700" i="19"/>
  <c r="A699" i="19"/>
  <c r="A698" i="19"/>
  <c r="A697" i="19"/>
  <c r="A696" i="19"/>
  <c r="A695" i="19"/>
  <c r="A694" i="19"/>
  <c r="A693" i="19"/>
  <c r="A692" i="19"/>
  <c r="A691" i="19"/>
  <c r="A690" i="19"/>
  <c r="A689" i="19"/>
  <c r="A688" i="19"/>
  <c r="A687" i="19"/>
  <c r="A686" i="19"/>
  <c r="A685" i="19"/>
  <c r="A684" i="19"/>
  <c r="A683" i="19"/>
  <c r="A682" i="19"/>
  <c r="A681" i="19"/>
  <c r="A680" i="19"/>
  <c r="A679" i="19"/>
  <c r="A678" i="19"/>
  <c r="A677" i="19"/>
  <c r="A676" i="19"/>
  <c r="A675" i="19"/>
  <c r="A674" i="19"/>
  <c r="A673" i="19"/>
  <c r="A672" i="19"/>
  <c r="A671" i="19"/>
  <c r="A670" i="19"/>
  <c r="A669" i="19"/>
  <c r="A668" i="19"/>
  <c r="A667" i="19"/>
  <c r="A666" i="19"/>
  <c r="A665" i="19"/>
  <c r="A664" i="19"/>
  <c r="A663" i="19"/>
  <c r="A662"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3" i="19"/>
  <c r="A632" i="19"/>
  <c r="A631" i="19"/>
  <c r="A630" i="19"/>
  <c r="A629" i="19"/>
  <c r="A628" i="19"/>
  <c r="A627" i="19"/>
  <c r="A626" i="19"/>
  <c r="A625" i="19"/>
  <c r="A624" i="19"/>
  <c r="A623" i="19"/>
  <c r="A622" i="19"/>
  <c r="A621"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491" i="20"/>
  <c r="A490" i="20"/>
  <c r="A489" i="20"/>
  <c r="A488" i="20"/>
  <c r="A487" i="20"/>
  <c r="A486" i="20"/>
  <c r="A485" i="20"/>
  <c r="A484" i="20"/>
  <c r="A483" i="20"/>
  <c r="A482" i="20"/>
  <c r="A481" i="20"/>
  <c r="A480" i="20"/>
  <c r="A479" i="20"/>
  <c r="A478"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F60" i="11" l="1"/>
  <c r="G109" i="16"/>
  <c r="I54" i="13"/>
  <c r="M55" i="13"/>
  <c r="E57" i="13"/>
  <c r="I58" i="13"/>
  <c r="M59" i="13"/>
  <c r="E61" i="13"/>
  <c r="I62" i="13"/>
  <c r="M63" i="13"/>
  <c r="E65" i="13"/>
  <c r="I66" i="13"/>
  <c r="M67" i="13"/>
  <c r="E69" i="13"/>
  <c r="I70" i="13"/>
  <c r="E75" i="13"/>
  <c r="I76" i="13"/>
  <c r="M77" i="13"/>
  <c r="E79" i="13"/>
  <c r="I62" i="12"/>
  <c r="L77" i="12"/>
  <c r="H76" i="12"/>
  <c r="D75" i="12"/>
  <c r="L73" i="12"/>
  <c r="H72" i="12"/>
  <c r="D71" i="12"/>
  <c r="L69" i="12"/>
  <c r="H68" i="12"/>
  <c r="D67" i="12"/>
  <c r="L65" i="12"/>
  <c r="H64" i="12"/>
  <c r="E63" i="12"/>
  <c r="L87" i="12"/>
  <c r="H86" i="12"/>
  <c r="D85" i="12"/>
  <c r="L83" i="12"/>
  <c r="N54" i="11"/>
  <c r="F56" i="11"/>
  <c r="J57" i="11"/>
  <c r="N58" i="11"/>
  <c r="N79" i="14"/>
  <c r="J79" i="14"/>
  <c r="F79" i="14"/>
  <c r="N78" i="14"/>
  <c r="J78" i="14"/>
  <c r="F78" i="14"/>
  <c r="N77" i="14"/>
  <c r="J77" i="14"/>
  <c r="F77" i="14"/>
  <c r="N76" i="14"/>
  <c r="J76" i="14"/>
  <c r="F76" i="14"/>
  <c r="N75" i="14"/>
  <c r="J75" i="14"/>
  <c r="F75" i="14"/>
  <c r="N74" i="14"/>
  <c r="J74" i="14"/>
  <c r="F74" i="14"/>
  <c r="N70" i="14"/>
  <c r="J70" i="14"/>
  <c r="F70" i="14"/>
  <c r="N69" i="14"/>
  <c r="J69" i="14"/>
  <c r="F69" i="14"/>
  <c r="N68" i="14"/>
  <c r="J68" i="14"/>
  <c r="F68" i="14"/>
  <c r="N67" i="14"/>
  <c r="J67" i="14"/>
  <c r="F67" i="14"/>
  <c r="N66" i="14"/>
  <c r="J66" i="14"/>
  <c r="F66" i="14"/>
  <c r="N65" i="14"/>
  <c r="J65" i="14"/>
  <c r="F65" i="14"/>
  <c r="N64" i="14"/>
  <c r="J64" i="14"/>
  <c r="F64" i="14"/>
  <c r="N63" i="14"/>
  <c r="J63" i="14"/>
  <c r="F63" i="14"/>
  <c r="N62" i="14"/>
  <c r="J62" i="14"/>
  <c r="F62" i="14"/>
  <c r="N61" i="14"/>
  <c r="J61" i="14"/>
  <c r="F61" i="14"/>
  <c r="N60" i="14"/>
  <c r="J60" i="14"/>
  <c r="F60" i="14"/>
  <c r="N59" i="14"/>
  <c r="J59" i="14"/>
  <c r="F59" i="14"/>
  <c r="N58" i="14"/>
  <c r="J58" i="14"/>
  <c r="F58" i="14"/>
  <c r="N57" i="14"/>
  <c r="L79" i="14"/>
  <c r="H79" i="14"/>
  <c r="D79" i="14"/>
  <c r="L78" i="14"/>
  <c r="H78" i="14"/>
  <c r="D78" i="14"/>
  <c r="L77" i="14"/>
  <c r="H77" i="14"/>
  <c r="D77" i="14"/>
  <c r="L76" i="14"/>
  <c r="H76" i="14"/>
  <c r="D76" i="14"/>
  <c r="L75" i="14"/>
  <c r="H75" i="14"/>
  <c r="D75" i="14"/>
  <c r="L74" i="14"/>
  <c r="H74" i="14"/>
  <c r="D74" i="14"/>
  <c r="L70" i="14"/>
  <c r="H70" i="14"/>
  <c r="D70" i="14"/>
  <c r="L69" i="14"/>
  <c r="H69" i="14"/>
  <c r="D69" i="14"/>
  <c r="L68" i="14"/>
  <c r="H68" i="14"/>
  <c r="D68" i="14"/>
  <c r="L67" i="14"/>
  <c r="H67" i="14"/>
  <c r="D67" i="14"/>
  <c r="L66" i="14"/>
  <c r="H66" i="14"/>
  <c r="D66" i="14"/>
  <c r="L65" i="14"/>
  <c r="H65" i="14"/>
  <c r="D65" i="14"/>
  <c r="L64" i="14"/>
  <c r="H64" i="14"/>
  <c r="D64" i="14"/>
  <c r="L63" i="14"/>
  <c r="H63" i="14"/>
  <c r="D63" i="14"/>
  <c r="L62" i="14"/>
  <c r="H62" i="14"/>
  <c r="D62" i="14"/>
  <c r="L61" i="14"/>
  <c r="H61" i="14"/>
  <c r="D61" i="14"/>
  <c r="L60" i="14"/>
  <c r="H60" i="14"/>
  <c r="D60" i="14"/>
  <c r="L59" i="14"/>
  <c r="H59" i="14"/>
  <c r="D59" i="14"/>
  <c r="L58" i="14"/>
  <c r="H58" i="14"/>
  <c r="D58" i="14"/>
  <c r="L57" i="14"/>
  <c r="M79" i="14"/>
  <c r="E79" i="14"/>
  <c r="I78" i="14"/>
  <c r="M77" i="14"/>
  <c r="E77" i="14"/>
  <c r="I76" i="14"/>
  <c r="M75" i="14"/>
  <c r="E75" i="14"/>
  <c r="I74" i="14"/>
  <c r="I70" i="14"/>
  <c r="M69" i="14"/>
  <c r="E69" i="14"/>
  <c r="I68" i="14"/>
  <c r="M67" i="14"/>
  <c r="E67" i="14"/>
  <c r="I66" i="14"/>
  <c r="M65" i="14"/>
  <c r="E65" i="14"/>
  <c r="I64" i="14"/>
  <c r="M63" i="14"/>
  <c r="E63" i="14"/>
  <c r="I62" i="14"/>
  <c r="M61" i="14"/>
  <c r="E61" i="14"/>
  <c r="I60" i="14"/>
  <c r="M59" i="14"/>
  <c r="E59" i="14"/>
  <c r="I58" i="14"/>
  <c r="M57" i="14"/>
  <c r="H57" i="14"/>
  <c r="D57" i="14"/>
  <c r="L56" i="14"/>
  <c r="H56" i="14"/>
  <c r="D56" i="14"/>
  <c r="L55" i="14"/>
  <c r="H55" i="14"/>
  <c r="D55" i="14"/>
  <c r="L54" i="14"/>
  <c r="H54" i="14"/>
  <c r="D54" i="14"/>
  <c r="K79" i="15"/>
  <c r="G79" i="15"/>
  <c r="C79" i="15"/>
  <c r="K78" i="15"/>
  <c r="G78" i="15"/>
  <c r="C78" i="15"/>
  <c r="K77" i="15"/>
  <c r="G77" i="15"/>
  <c r="C77" i="15"/>
  <c r="K76" i="15"/>
  <c r="G76" i="15"/>
  <c r="C76" i="15"/>
  <c r="K75" i="15"/>
  <c r="G75" i="15"/>
  <c r="C75" i="15"/>
  <c r="K74" i="15"/>
  <c r="G74" i="15"/>
  <c r="C74" i="15"/>
  <c r="I79" i="14"/>
  <c r="M78" i="14"/>
  <c r="E78" i="14"/>
  <c r="I77" i="14"/>
  <c r="M76" i="14"/>
  <c r="E76" i="14"/>
  <c r="I75" i="14"/>
  <c r="M74" i="14"/>
  <c r="E74" i="14"/>
  <c r="M70" i="14"/>
  <c r="E70" i="14"/>
  <c r="I69" i="14"/>
  <c r="M68" i="14"/>
  <c r="E68" i="14"/>
  <c r="I67" i="14"/>
  <c r="M66" i="14"/>
  <c r="E66" i="14"/>
  <c r="I65" i="14"/>
  <c r="M64" i="14"/>
  <c r="E64" i="14"/>
  <c r="I63" i="14"/>
  <c r="M62" i="14"/>
  <c r="E62" i="14"/>
  <c r="I61" i="14"/>
  <c r="M60" i="14"/>
  <c r="E60" i="14"/>
  <c r="I59" i="14"/>
  <c r="M58" i="14"/>
  <c r="E58" i="14"/>
  <c r="J57" i="14"/>
  <c r="F57" i="14"/>
  <c r="N56" i="14"/>
  <c r="J56" i="14"/>
  <c r="F56" i="14"/>
  <c r="N55" i="14"/>
  <c r="J55" i="14"/>
  <c r="F55" i="14"/>
  <c r="N54" i="14"/>
  <c r="J54" i="14"/>
  <c r="F54" i="14"/>
  <c r="M79" i="15"/>
  <c r="I79" i="15"/>
  <c r="E79" i="15"/>
  <c r="M78" i="15"/>
  <c r="I78" i="15"/>
  <c r="E78" i="15"/>
  <c r="M77" i="15"/>
  <c r="I77" i="15"/>
  <c r="E77" i="15"/>
  <c r="M76" i="15"/>
  <c r="I76" i="15"/>
  <c r="E76" i="15"/>
  <c r="M75" i="15"/>
  <c r="I75" i="15"/>
  <c r="E75" i="15"/>
  <c r="M74" i="15"/>
  <c r="I74" i="15"/>
  <c r="E74" i="15"/>
  <c r="K79" i="14"/>
  <c r="G78" i="14"/>
  <c r="C77" i="14"/>
  <c r="K75" i="14"/>
  <c r="G74" i="14"/>
  <c r="K69" i="14"/>
  <c r="G68" i="14"/>
  <c r="C67" i="14"/>
  <c r="K65" i="14"/>
  <c r="G64" i="14"/>
  <c r="C63" i="14"/>
  <c r="K61" i="14"/>
  <c r="G60" i="14"/>
  <c r="C59" i="14"/>
  <c r="K57" i="14"/>
  <c r="C57" i="14"/>
  <c r="G56" i="14"/>
  <c r="K55" i="14"/>
  <c r="C55" i="14"/>
  <c r="G54" i="14"/>
  <c r="J79" i="15"/>
  <c r="N78" i="15"/>
  <c r="F78" i="15"/>
  <c r="J77" i="15"/>
  <c r="N76" i="15"/>
  <c r="F76" i="15"/>
  <c r="J75" i="15"/>
  <c r="N74" i="15"/>
  <c r="F74" i="15"/>
  <c r="M70" i="15"/>
  <c r="I70" i="15"/>
  <c r="E70" i="15"/>
  <c r="M69" i="15"/>
  <c r="I69" i="15"/>
  <c r="E69" i="15"/>
  <c r="M68" i="15"/>
  <c r="I68" i="15"/>
  <c r="E68" i="15"/>
  <c r="M67" i="15"/>
  <c r="I67" i="15"/>
  <c r="E67" i="15"/>
  <c r="M66" i="15"/>
  <c r="I66" i="15"/>
  <c r="E66" i="15"/>
  <c r="M65" i="15"/>
  <c r="I65" i="15"/>
  <c r="E65" i="15"/>
  <c r="M64" i="15"/>
  <c r="I64" i="15"/>
  <c r="E64" i="15"/>
  <c r="M63" i="15"/>
  <c r="I63" i="15"/>
  <c r="E63" i="15"/>
  <c r="M62" i="15"/>
  <c r="I62" i="15"/>
  <c r="G79" i="14"/>
  <c r="C78" i="14"/>
  <c r="K76" i="14"/>
  <c r="G75" i="14"/>
  <c r="C74" i="14"/>
  <c r="C39" i="14" s="1"/>
  <c r="K70" i="14"/>
  <c r="G69" i="14"/>
  <c r="C68" i="14"/>
  <c r="K66" i="14"/>
  <c r="G65" i="14"/>
  <c r="C64" i="14"/>
  <c r="K62" i="14"/>
  <c r="G61" i="14"/>
  <c r="C60" i="14"/>
  <c r="K58" i="14"/>
  <c r="I57" i="14"/>
  <c r="M56" i="14"/>
  <c r="E56" i="14"/>
  <c r="I55" i="14"/>
  <c r="M54" i="14"/>
  <c r="E54" i="14"/>
  <c r="H79" i="15"/>
  <c r="L78" i="15"/>
  <c r="D78" i="15"/>
  <c r="H77" i="15"/>
  <c r="L76" i="15"/>
  <c r="D76" i="15"/>
  <c r="H75" i="15"/>
  <c r="L74" i="15"/>
  <c r="D74" i="15"/>
  <c r="L70" i="15"/>
  <c r="H70" i="15"/>
  <c r="D70" i="15"/>
  <c r="L69" i="15"/>
  <c r="H69" i="15"/>
  <c r="D69" i="15"/>
  <c r="L68" i="15"/>
  <c r="H68" i="15"/>
  <c r="D68" i="15"/>
  <c r="L67" i="15"/>
  <c r="H67" i="15"/>
  <c r="D67" i="15"/>
  <c r="L66" i="15"/>
  <c r="H66" i="15"/>
  <c r="D66" i="15"/>
  <c r="L65" i="15"/>
  <c r="H65" i="15"/>
  <c r="D65" i="15"/>
  <c r="L64" i="15"/>
  <c r="H64" i="15"/>
  <c r="D64" i="15"/>
  <c r="L63" i="15"/>
  <c r="H63" i="15"/>
  <c r="D63" i="15"/>
  <c r="L62" i="15"/>
  <c r="H62" i="15"/>
  <c r="D62" i="15"/>
  <c r="L61" i="15"/>
  <c r="H61" i="15"/>
  <c r="C79" i="14"/>
  <c r="G76" i="14"/>
  <c r="C69" i="14"/>
  <c r="G66" i="14"/>
  <c r="K63" i="14"/>
  <c r="C61" i="14"/>
  <c r="G58" i="14"/>
  <c r="K56" i="14"/>
  <c r="G55" i="14"/>
  <c r="C54" i="14"/>
  <c r="N79" i="15"/>
  <c r="J78" i="15"/>
  <c r="F77" i="15"/>
  <c r="N75" i="15"/>
  <c r="J74" i="15"/>
  <c r="K70" i="15"/>
  <c r="C70" i="15"/>
  <c r="G69" i="15"/>
  <c r="K68" i="15"/>
  <c r="C68" i="15"/>
  <c r="G67" i="15"/>
  <c r="K66" i="15"/>
  <c r="C66" i="15"/>
  <c r="G65" i="15"/>
  <c r="K64" i="15"/>
  <c r="C64" i="15"/>
  <c r="G63" i="15"/>
  <c r="K62" i="15"/>
  <c r="E62" i="15"/>
  <c r="K61" i="15"/>
  <c r="F61" i="15"/>
  <c r="N60" i="15"/>
  <c r="J60" i="15"/>
  <c r="F60" i="15"/>
  <c r="N59" i="15"/>
  <c r="J59" i="15"/>
  <c r="F59" i="15"/>
  <c r="N58" i="15"/>
  <c r="J58" i="15"/>
  <c r="F58" i="15"/>
  <c r="N57" i="15"/>
  <c r="J57" i="15"/>
  <c r="F57" i="15"/>
  <c r="N56" i="15"/>
  <c r="J56" i="15"/>
  <c r="F56" i="15"/>
  <c r="N55" i="15"/>
  <c r="J55" i="15"/>
  <c r="F55" i="15"/>
  <c r="N54" i="15"/>
  <c r="J54" i="15"/>
  <c r="F54" i="15"/>
  <c r="M79" i="16"/>
  <c r="I79" i="16"/>
  <c r="E79" i="16"/>
  <c r="M78" i="16"/>
  <c r="I78" i="16"/>
  <c r="E78" i="16"/>
  <c r="M77" i="16"/>
  <c r="I77" i="16"/>
  <c r="E77" i="16"/>
  <c r="M76" i="16"/>
  <c r="I76" i="16"/>
  <c r="E76" i="16"/>
  <c r="M75" i="16"/>
  <c r="I75" i="16"/>
  <c r="E75" i="16"/>
  <c r="M74" i="16"/>
  <c r="I74" i="16"/>
  <c r="E74" i="16"/>
  <c r="M70" i="16"/>
  <c r="I70" i="16"/>
  <c r="E70" i="16"/>
  <c r="M69" i="16"/>
  <c r="I69" i="16"/>
  <c r="E69" i="16"/>
  <c r="M68" i="16"/>
  <c r="I68" i="16"/>
  <c r="E68" i="16"/>
  <c r="M67" i="16"/>
  <c r="I67" i="16"/>
  <c r="E67" i="16"/>
  <c r="M66" i="16"/>
  <c r="I66" i="16"/>
  <c r="E66" i="16"/>
  <c r="M65" i="16"/>
  <c r="I65" i="16"/>
  <c r="E65" i="16"/>
  <c r="M64" i="16"/>
  <c r="I64" i="16"/>
  <c r="E64" i="16"/>
  <c r="M63" i="16"/>
  <c r="I63" i="16"/>
  <c r="E63" i="16"/>
  <c r="M62" i="16"/>
  <c r="I62" i="16"/>
  <c r="E62" i="16"/>
  <c r="M61" i="16"/>
  <c r="I61" i="16"/>
  <c r="E61" i="16"/>
  <c r="M60" i="16"/>
  <c r="I60" i="16"/>
  <c r="E60" i="16"/>
  <c r="M59" i="16"/>
  <c r="I59" i="16"/>
  <c r="E59" i="16"/>
  <c r="M58" i="16"/>
  <c r="I58" i="16"/>
  <c r="E58" i="16"/>
  <c r="M57" i="16"/>
  <c r="I57" i="16"/>
  <c r="E57" i="16"/>
  <c r="M56" i="16"/>
  <c r="I56" i="16"/>
  <c r="E56" i="16"/>
  <c r="M55" i="16"/>
  <c r="I55" i="16"/>
  <c r="E55" i="16"/>
  <c r="M54" i="16"/>
  <c r="I54" i="16"/>
  <c r="E54" i="16"/>
  <c r="M79" i="10"/>
  <c r="I79" i="10"/>
  <c r="E79" i="10"/>
  <c r="M78" i="10"/>
  <c r="I78" i="10"/>
  <c r="E78" i="10"/>
  <c r="M77" i="10"/>
  <c r="I77" i="10"/>
  <c r="K78" i="14"/>
  <c r="C76" i="14"/>
  <c r="K68" i="14"/>
  <c r="C66" i="14"/>
  <c r="G63" i="14"/>
  <c r="K60" i="14"/>
  <c r="C58" i="14"/>
  <c r="I56" i="14"/>
  <c r="E55" i="14"/>
  <c r="L79" i="15"/>
  <c r="H78" i="15"/>
  <c r="D77" i="15"/>
  <c r="L75" i="15"/>
  <c r="H74" i="15"/>
  <c r="J70" i="15"/>
  <c r="N69" i="15"/>
  <c r="F69" i="15"/>
  <c r="J68" i="15"/>
  <c r="N67" i="15"/>
  <c r="F67" i="15"/>
  <c r="J66" i="15"/>
  <c r="N65" i="15"/>
  <c r="F65" i="15"/>
  <c r="J64" i="15"/>
  <c r="N63" i="15"/>
  <c r="F63" i="15"/>
  <c r="J62" i="15"/>
  <c r="C62" i="15"/>
  <c r="J61" i="15"/>
  <c r="E61" i="15"/>
  <c r="M60" i="15"/>
  <c r="I60" i="15"/>
  <c r="E60" i="15"/>
  <c r="M59" i="15"/>
  <c r="I59" i="15"/>
  <c r="E59" i="15"/>
  <c r="M58" i="15"/>
  <c r="I58" i="15"/>
  <c r="E58" i="15"/>
  <c r="M57" i="15"/>
  <c r="I57" i="15"/>
  <c r="E57" i="15"/>
  <c r="M56" i="15"/>
  <c r="I56" i="15"/>
  <c r="E56" i="15"/>
  <c r="M55" i="15"/>
  <c r="I55" i="15"/>
  <c r="E55" i="15"/>
  <c r="M54" i="15"/>
  <c r="I54" i="15"/>
  <c r="E54" i="15"/>
  <c r="L79" i="16"/>
  <c r="H79" i="16"/>
  <c r="D79" i="16"/>
  <c r="L78" i="16"/>
  <c r="H78" i="16"/>
  <c r="D78" i="16"/>
  <c r="L77" i="16"/>
  <c r="H77" i="16"/>
  <c r="D77" i="16"/>
  <c r="L76" i="16"/>
  <c r="H76" i="16"/>
  <c r="D76" i="16"/>
  <c r="L75" i="16"/>
  <c r="H75" i="16"/>
  <c r="D75" i="16"/>
  <c r="L74" i="16"/>
  <c r="H74" i="16"/>
  <c r="D74" i="16"/>
  <c r="L70" i="16"/>
  <c r="H70" i="16"/>
  <c r="D70" i="16"/>
  <c r="L69" i="16"/>
  <c r="H69" i="16"/>
  <c r="D69" i="16"/>
  <c r="L68" i="16"/>
  <c r="H68" i="16"/>
  <c r="D68" i="16"/>
  <c r="L67" i="16"/>
  <c r="H67" i="16"/>
  <c r="D67" i="16"/>
  <c r="L66" i="16"/>
  <c r="H66" i="16"/>
  <c r="D66" i="16"/>
  <c r="L65" i="16"/>
  <c r="H65" i="16"/>
  <c r="D65" i="16"/>
  <c r="L64" i="16"/>
  <c r="H64" i="16"/>
  <c r="D64" i="16"/>
  <c r="L63" i="16"/>
  <c r="H63" i="16"/>
  <c r="D63" i="16"/>
  <c r="L62" i="16"/>
  <c r="H62" i="16"/>
  <c r="D62" i="16"/>
  <c r="L61" i="16"/>
  <c r="H61" i="16"/>
  <c r="D61" i="16"/>
  <c r="L60" i="16"/>
  <c r="H60" i="16"/>
  <c r="D60" i="16"/>
  <c r="L59" i="16"/>
  <c r="H59" i="16"/>
  <c r="D59" i="16"/>
  <c r="L58" i="16"/>
  <c r="H58" i="16"/>
  <c r="D58" i="16"/>
  <c r="L57" i="16"/>
  <c r="H57" i="16"/>
  <c r="D57" i="16"/>
  <c r="L56" i="16"/>
  <c r="H56" i="16"/>
  <c r="D56" i="16"/>
  <c r="L55" i="16"/>
  <c r="H55" i="16"/>
  <c r="D55" i="16"/>
  <c r="L54" i="16"/>
  <c r="H54" i="16"/>
  <c r="D54" i="16"/>
  <c r="L79" i="10"/>
  <c r="H79" i="10"/>
  <c r="D79" i="10"/>
  <c r="L78" i="10"/>
  <c r="H78" i="10"/>
  <c r="D78" i="10"/>
  <c r="L77" i="10"/>
  <c r="H77" i="10"/>
  <c r="K77" i="14"/>
  <c r="K67" i="14"/>
  <c r="G62" i="14"/>
  <c r="G57" i="14"/>
  <c r="K54" i="14"/>
  <c r="L77" i="15"/>
  <c r="D75" i="15"/>
  <c r="F70" i="15"/>
  <c r="N68" i="15"/>
  <c r="J67" i="15"/>
  <c r="F66" i="15"/>
  <c r="N64" i="15"/>
  <c r="J63" i="15"/>
  <c r="F62" i="15"/>
  <c r="G61" i="15"/>
  <c r="K60" i="15"/>
  <c r="C60" i="15"/>
  <c r="G59" i="15"/>
  <c r="K58" i="15"/>
  <c r="C58" i="15"/>
  <c r="G57" i="15"/>
  <c r="K56" i="15"/>
  <c r="C56" i="15"/>
  <c r="G55" i="15"/>
  <c r="K54" i="15"/>
  <c r="C54" i="15"/>
  <c r="N79" i="16"/>
  <c r="F79" i="16"/>
  <c r="J78" i="16"/>
  <c r="N77" i="16"/>
  <c r="F77" i="16"/>
  <c r="J76" i="16"/>
  <c r="N75" i="16"/>
  <c r="F75" i="16"/>
  <c r="J74" i="16"/>
  <c r="J70" i="16"/>
  <c r="N69" i="16"/>
  <c r="F69" i="16"/>
  <c r="J68" i="16"/>
  <c r="N67" i="16"/>
  <c r="F67" i="16"/>
  <c r="J66" i="16"/>
  <c r="N65" i="16"/>
  <c r="F65" i="16"/>
  <c r="J64" i="16"/>
  <c r="N63" i="16"/>
  <c r="F63" i="16"/>
  <c r="J62" i="16"/>
  <c r="N61" i="16"/>
  <c r="F61" i="16"/>
  <c r="J60" i="16"/>
  <c r="N59" i="16"/>
  <c r="F59" i="16"/>
  <c r="J58" i="16"/>
  <c r="N57" i="16"/>
  <c r="F57" i="16"/>
  <c r="J56" i="16"/>
  <c r="N55" i="16"/>
  <c r="F55" i="16"/>
  <c r="J54" i="16"/>
  <c r="N79" i="10"/>
  <c r="F79" i="10"/>
  <c r="J78" i="10"/>
  <c r="N77" i="10"/>
  <c r="F77" i="10"/>
  <c r="N76" i="10"/>
  <c r="J76" i="10"/>
  <c r="F76" i="10"/>
  <c r="N75" i="10"/>
  <c r="J75" i="10"/>
  <c r="F75" i="10"/>
  <c r="N74" i="10"/>
  <c r="J74" i="10"/>
  <c r="F74" i="10"/>
  <c r="N70" i="10"/>
  <c r="J70" i="10"/>
  <c r="F70" i="10"/>
  <c r="N69" i="10"/>
  <c r="J69" i="10"/>
  <c r="F69" i="10"/>
  <c r="N68" i="10"/>
  <c r="J68" i="10"/>
  <c r="F68" i="10"/>
  <c r="N67" i="10"/>
  <c r="J67" i="10"/>
  <c r="F67" i="10"/>
  <c r="G77" i="14"/>
  <c r="G67" i="14"/>
  <c r="C62" i="14"/>
  <c r="E57" i="14"/>
  <c r="I54" i="14"/>
  <c r="F79" i="15"/>
  <c r="J76" i="15"/>
  <c r="K69" i="15"/>
  <c r="G68" i="15"/>
  <c r="C67" i="15"/>
  <c r="K65" i="15"/>
  <c r="G64" i="15"/>
  <c r="C63" i="15"/>
  <c r="N61" i="15"/>
  <c r="D61" i="15"/>
  <c r="H60" i="15"/>
  <c r="L59" i="15"/>
  <c r="D59" i="15"/>
  <c r="H58" i="15"/>
  <c r="L57" i="15"/>
  <c r="D57" i="15"/>
  <c r="H56" i="15"/>
  <c r="L55" i="15"/>
  <c r="D55" i="15"/>
  <c r="H54" i="15"/>
  <c r="K79" i="16"/>
  <c r="C79" i="16"/>
  <c r="G78" i="16"/>
  <c r="K77" i="16"/>
  <c r="C77" i="16"/>
  <c r="G76" i="16"/>
  <c r="K75" i="16"/>
  <c r="C75" i="16"/>
  <c r="G74" i="16"/>
  <c r="G70" i="16"/>
  <c r="K69" i="16"/>
  <c r="C69" i="16"/>
  <c r="G68" i="16"/>
  <c r="K67" i="16"/>
  <c r="C67" i="16"/>
  <c r="G66" i="16"/>
  <c r="K65" i="16"/>
  <c r="C65" i="16"/>
  <c r="G64" i="16"/>
  <c r="K63" i="16"/>
  <c r="C63" i="16"/>
  <c r="G62" i="16"/>
  <c r="K61" i="16"/>
  <c r="C61" i="16"/>
  <c r="G60" i="16"/>
  <c r="K59" i="16"/>
  <c r="C59" i="16"/>
  <c r="G58" i="16"/>
  <c r="K57" i="16"/>
  <c r="C57" i="16"/>
  <c r="G56" i="16"/>
  <c r="K55" i="16"/>
  <c r="C55" i="16"/>
  <c r="G54" i="16"/>
  <c r="K79" i="10"/>
  <c r="C79" i="10"/>
  <c r="G78" i="10"/>
  <c r="K77" i="10"/>
  <c r="E77" i="10"/>
  <c r="M76" i="10"/>
  <c r="I76" i="10"/>
  <c r="E76" i="10"/>
  <c r="M75" i="10"/>
  <c r="I75" i="10"/>
  <c r="E75" i="10"/>
  <c r="M74" i="10"/>
  <c r="I74" i="10"/>
  <c r="E74" i="10"/>
  <c r="M70" i="10"/>
  <c r="I70" i="10"/>
  <c r="E70" i="10"/>
  <c r="M69" i="10"/>
  <c r="I69" i="10"/>
  <c r="E69" i="10"/>
  <c r="M68" i="10"/>
  <c r="I68" i="10"/>
  <c r="E68" i="10"/>
  <c r="M67" i="10"/>
  <c r="I67" i="10"/>
  <c r="E67" i="10"/>
  <c r="M66" i="10"/>
  <c r="I66" i="10"/>
  <c r="E66" i="10"/>
  <c r="M65" i="10"/>
  <c r="I65" i="10"/>
  <c r="E65" i="10"/>
  <c r="M64" i="10"/>
  <c r="I64" i="10"/>
  <c r="E64" i="10"/>
  <c r="M63" i="10"/>
  <c r="I63" i="10"/>
  <c r="E63" i="10"/>
  <c r="M62" i="10"/>
  <c r="I62" i="10"/>
  <c r="E62" i="10"/>
  <c r="M61" i="10"/>
  <c r="I61" i="10"/>
  <c r="E61" i="10"/>
  <c r="M60" i="10"/>
  <c r="I60" i="10"/>
  <c r="E60" i="10"/>
  <c r="M59" i="10"/>
  <c r="I59" i="10"/>
  <c r="E59" i="10"/>
  <c r="M58" i="10"/>
  <c r="I58" i="10"/>
  <c r="E58" i="10"/>
  <c r="M57" i="10"/>
  <c r="I57" i="10"/>
  <c r="E57" i="10"/>
  <c r="M56" i="10"/>
  <c r="I56" i="10"/>
  <c r="E56" i="10"/>
  <c r="M55" i="10"/>
  <c r="I55" i="10"/>
  <c r="E55" i="10"/>
  <c r="C75" i="14"/>
  <c r="G70" i="14"/>
  <c r="K59" i="14"/>
  <c r="N77" i="15"/>
  <c r="C69" i="15"/>
  <c r="G66" i="15"/>
  <c r="K63" i="15"/>
  <c r="I61" i="15"/>
  <c r="D60" i="15"/>
  <c r="L58" i="15"/>
  <c r="H57" i="15"/>
  <c r="D56" i="15"/>
  <c r="L54" i="15"/>
  <c r="N78" i="16"/>
  <c r="J77" i="16"/>
  <c r="F76" i="16"/>
  <c r="N74" i="16"/>
  <c r="F70" i="16"/>
  <c r="N68" i="16"/>
  <c r="J67" i="16"/>
  <c r="F66" i="16"/>
  <c r="N64" i="16"/>
  <c r="J63" i="16"/>
  <c r="F62" i="16"/>
  <c r="N60" i="16"/>
  <c r="J59" i="16"/>
  <c r="F58" i="16"/>
  <c r="N56" i="16"/>
  <c r="J55" i="16"/>
  <c r="F54" i="16"/>
  <c r="N78" i="10"/>
  <c r="J77" i="10"/>
  <c r="L76" i="10"/>
  <c r="D76" i="10"/>
  <c r="H75" i="10"/>
  <c r="L74" i="10"/>
  <c r="D74" i="10"/>
  <c r="L70" i="10"/>
  <c r="D70" i="10"/>
  <c r="H69" i="10"/>
  <c r="L68" i="10"/>
  <c r="D68" i="10"/>
  <c r="H67" i="10"/>
  <c r="N66" i="10"/>
  <c r="H66" i="10"/>
  <c r="C66" i="10"/>
  <c r="J65" i="10"/>
  <c r="D65" i="10"/>
  <c r="K64" i="10"/>
  <c r="F64" i="10"/>
  <c r="L63" i="10"/>
  <c r="G63" i="10"/>
  <c r="N62" i="10"/>
  <c r="H62" i="10"/>
  <c r="C62" i="10"/>
  <c r="J61" i="10"/>
  <c r="D61" i="10"/>
  <c r="K60" i="10"/>
  <c r="F60" i="10"/>
  <c r="L59" i="10"/>
  <c r="G59" i="10"/>
  <c r="N58" i="10"/>
  <c r="H58" i="10"/>
  <c r="C58" i="10"/>
  <c r="J57" i="10"/>
  <c r="D57" i="10"/>
  <c r="K56" i="10"/>
  <c r="F56" i="10"/>
  <c r="L55" i="10"/>
  <c r="G55" i="10"/>
  <c r="N54" i="10"/>
  <c r="J54" i="10"/>
  <c r="F54" i="10"/>
  <c r="M79" i="11"/>
  <c r="I79" i="11"/>
  <c r="E79" i="11"/>
  <c r="M78" i="11"/>
  <c r="I78" i="11"/>
  <c r="E78" i="11"/>
  <c r="M77" i="11"/>
  <c r="I77" i="11"/>
  <c r="E77" i="11"/>
  <c r="M76" i="11"/>
  <c r="I76" i="11"/>
  <c r="E76" i="11"/>
  <c r="M75" i="11"/>
  <c r="I75" i="11"/>
  <c r="E75" i="11"/>
  <c r="M74" i="11"/>
  <c r="I74" i="11"/>
  <c r="E74" i="11"/>
  <c r="M70" i="11"/>
  <c r="I70" i="11"/>
  <c r="E70" i="11"/>
  <c r="M69" i="11"/>
  <c r="I69" i="11"/>
  <c r="E69" i="11"/>
  <c r="M68" i="11"/>
  <c r="I68" i="11"/>
  <c r="E68" i="11"/>
  <c r="M67" i="11"/>
  <c r="I67" i="11"/>
  <c r="E67" i="11"/>
  <c r="M66" i="11"/>
  <c r="I66" i="11"/>
  <c r="E66" i="11"/>
  <c r="M65" i="11"/>
  <c r="I65" i="11"/>
  <c r="E65" i="11"/>
  <c r="M64" i="11"/>
  <c r="I64" i="11"/>
  <c r="E64" i="11"/>
  <c r="M63" i="11"/>
  <c r="I63" i="11"/>
  <c r="E63" i="11"/>
  <c r="M62" i="11"/>
  <c r="I62" i="11"/>
  <c r="E62" i="11"/>
  <c r="M61" i="11"/>
  <c r="I61" i="11"/>
  <c r="C65" i="14"/>
  <c r="C56" i="14"/>
  <c r="F75" i="15"/>
  <c r="G70" i="15"/>
  <c r="K67" i="15"/>
  <c r="C65" i="15"/>
  <c r="G62" i="15"/>
  <c r="L60" i="15"/>
  <c r="H59" i="15"/>
  <c r="D58" i="15"/>
  <c r="L56" i="15"/>
  <c r="H55" i="15"/>
  <c r="D54" i="15"/>
  <c r="J79" i="16"/>
  <c r="F78" i="16"/>
  <c r="N76" i="16"/>
  <c r="J75" i="16"/>
  <c r="F74" i="16"/>
  <c r="N70" i="16"/>
  <c r="J69" i="16"/>
  <c r="F68" i="16"/>
  <c r="N66" i="16"/>
  <c r="J65" i="16"/>
  <c r="F64" i="16"/>
  <c r="N62" i="16"/>
  <c r="J61" i="16"/>
  <c r="F60" i="16"/>
  <c r="N58" i="16"/>
  <c r="J57" i="16"/>
  <c r="F56" i="16"/>
  <c r="N54" i="16"/>
  <c r="J79" i="10"/>
  <c r="F78" i="10"/>
  <c r="D77" i="10"/>
  <c r="H76" i="10"/>
  <c r="L75" i="10"/>
  <c r="D75" i="10"/>
  <c r="H74" i="10"/>
  <c r="H70" i="10"/>
  <c r="L69" i="10"/>
  <c r="D69" i="10"/>
  <c r="H68" i="10"/>
  <c r="L67" i="10"/>
  <c r="D67" i="10"/>
  <c r="K66" i="10"/>
  <c r="F66" i="10"/>
  <c r="L65" i="10"/>
  <c r="G65" i="10"/>
  <c r="N64" i="10"/>
  <c r="H64" i="10"/>
  <c r="C64" i="10"/>
  <c r="J63" i="10"/>
  <c r="D63" i="10"/>
  <c r="K62" i="10"/>
  <c r="F62" i="10"/>
  <c r="L61" i="10"/>
  <c r="G61" i="10"/>
  <c r="N60" i="10"/>
  <c r="H60" i="10"/>
  <c r="C60" i="10"/>
  <c r="J59" i="10"/>
  <c r="D59" i="10"/>
  <c r="K58" i="10"/>
  <c r="F58" i="10"/>
  <c r="L57" i="10"/>
  <c r="G57" i="10"/>
  <c r="N56" i="10"/>
  <c r="H56" i="10"/>
  <c r="C56" i="10"/>
  <c r="J55" i="10"/>
  <c r="D55" i="10"/>
  <c r="L54" i="10"/>
  <c r="H54" i="10"/>
  <c r="D54" i="10"/>
  <c r="K79" i="11"/>
  <c r="G79" i="11"/>
  <c r="C79" i="11"/>
  <c r="K78" i="11"/>
  <c r="G78" i="11"/>
  <c r="C78" i="11"/>
  <c r="K77" i="11"/>
  <c r="G77" i="11"/>
  <c r="C77" i="11"/>
  <c r="K76" i="11"/>
  <c r="G76" i="11"/>
  <c r="C76" i="11"/>
  <c r="K75" i="11"/>
  <c r="G75" i="11"/>
  <c r="C75" i="11"/>
  <c r="K74" i="11"/>
  <c r="G74" i="11"/>
  <c r="C74" i="11"/>
  <c r="K70" i="11"/>
  <c r="G70" i="11"/>
  <c r="C70" i="11"/>
  <c r="K69" i="11"/>
  <c r="G69" i="11"/>
  <c r="C69" i="11"/>
  <c r="K68" i="11"/>
  <c r="G68" i="11"/>
  <c r="C68" i="11"/>
  <c r="K67" i="11"/>
  <c r="G67" i="11"/>
  <c r="C67" i="11"/>
  <c r="K66" i="11"/>
  <c r="G66" i="11"/>
  <c r="C66" i="11"/>
  <c r="K65" i="11"/>
  <c r="G65" i="11"/>
  <c r="C65" i="11"/>
  <c r="K64" i="11"/>
  <c r="G64" i="11"/>
  <c r="C64" i="11"/>
  <c r="K63" i="11"/>
  <c r="G63" i="11"/>
  <c r="C63" i="11"/>
  <c r="K62" i="11"/>
  <c r="G62" i="11"/>
  <c r="C62" i="11"/>
  <c r="K61" i="11"/>
  <c r="K74" i="14"/>
  <c r="G59" i="14"/>
  <c r="N70" i="15"/>
  <c r="J65" i="15"/>
  <c r="C61" i="15"/>
  <c r="G58" i="15"/>
  <c r="K55" i="15"/>
  <c r="C78" i="16"/>
  <c r="G75" i="16"/>
  <c r="K70" i="16"/>
  <c r="C68" i="16"/>
  <c r="G65" i="16"/>
  <c r="K62" i="16"/>
  <c r="C60" i="16"/>
  <c r="G57" i="16"/>
  <c r="K54" i="16"/>
  <c r="C78" i="10"/>
  <c r="G76" i="10"/>
  <c r="C75" i="10"/>
  <c r="G70" i="10"/>
  <c r="C69" i="10"/>
  <c r="K67" i="10"/>
  <c r="J66" i="10"/>
  <c r="K65" i="10"/>
  <c r="L64" i="10"/>
  <c r="N63" i="10"/>
  <c r="C63" i="10"/>
  <c r="D62" i="10"/>
  <c r="F61" i="10"/>
  <c r="G60" i="10"/>
  <c r="H59" i="10"/>
  <c r="J58" i="10"/>
  <c r="K57" i="10"/>
  <c r="L56" i="10"/>
  <c r="N55" i="10"/>
  <c r="C55" i="10"/>
  <c r="G54" i="10"/>
  <c r="J79" i="11"/>
  <c r="N78" i="11"/>
  <c r="F78" i="11"/>
  <c r="J77" i="11"/>
  <c r="N76" i="11"/>
  <c r="F76" i="11"/>
  <c r="J75" i="11"/>
  <c r="N74" i="11"/>
  <c r="F74" i="11"/>
  <c r="N70" i="11"/>
  <c r="F70" i="11"/>
  <c r="J69" i="11"/>
  <c r="N68" i="11"/>
  <c r="F68" i="11"/>
  <c r="J67" i="11"/>
  <c r="N66" i="11"/>
  <c r="F66" i="11"/>
  <c r="J65" i="11"/>
  <c r="N64" i="11"/>
  <c r="F64" i="11"/>
  <c r="J63" i="11"/>
  <c r="N62" i="11"/>
  <c r="F62" i="11"/>
  <c r="J61" i="11"/>
  <c r="E61" i="11"/>
  <c r="M60" i="11"/>
  <c r="I60" i="11"/>
  <c r="E60" i="11"/>
  <c r="M59" i="11"/>
  <c r="I59" i="11"/>
  <c r="E59" i="11"/>
  <c r="M58" i="11"/>
  <c r="I58" i="11"/>
  <c r="E58" i="11"/>
  <c r="M57" i="11"/>
  <c r="I57" i="11"/>
  <c r="E57" i="11"/>
  <c r="M56" i="11"/>
  <c r="I56" i="11"/>
  <c r="E56" i="11"/>
  <c r="M55" i="11"/>
  <c r="I55" i="11"/>
  <c r="E55" i="11"/>
  <c r="M54" i="11"/>
  <c r="I54" i="11"/>
  <c r="E54" i="11"/>
  <c r="E83" i="12"/>
  <c r="I83" i="12"/>
  <c r="M83" i="12"/>
  <c r="E84" i="12"/>
  <c r="I84" i="12"/>
  <c r="M84" i="12"/>
  <c r="E85" i="12"/>
  <c r="I85" i="12"/>
  <c r="M85" i="12"/>
  <c r="E86" i="12"/>
  <c r="I86" i="12"/>
  <c r="M86" i="12"/>
  <c r="E87" i="12"/>
  <c r="I87" i="12"/>
  <c r="M87" i="12"/>
  <c r="M82" i="12"/>
  <c r="H82" i="12"/>
  <c r="D82" i="12"/>
  <c r="D63" i="12"/>
  <c r="I63" i="12"/>
  <c r="M63" i="12"/>
  <c r="E64" i="12"/>
  <c r="I64" i="12"/>
  <c r="M64" i="12"/>
  <c r="E65" i="12"/>
  <c r="I65" i="12"/>
  <c r="M65" i="12"/>
  <c r="E66" i="12"/>
  <c r="I66" i="12"/>
  <c r="M66" i="12"/>
  <c r="E67" i="12"/>
  <c r="I67" i="12"/>
  <c r="M67" i="12"/>
  <c r="E68" i="12"/>
  <c r="I68" i="12"/>
  <c r="M68" i="12"/>
  <c r="E69" i="12"/>
  <c r="I69" i="12"/>
  <c r="M69" i="12"/>
  <c r="E70" i="12"/>
  <c r="I70" i="12"/>
  <c r="M70" i="12"/>
  <c r="E71" i="12"/>
  <c r="I71" i="12"/>
  <c r="M71" i="12"/>
  <c r="E72" i="12"/>
  <c r="I72" i="12"/>
  <c r="M72" i="12"/>
  <c r="E73" i="12"/>
  <c r="I73" i="12"/>
  <c r="M73" i="12"/>
  <c r="E74" i="12"/>
  <c r="I74" i="12"/>
  <c r="M74" i="12"/>
  <c r="E75" i="12"/>
  <c r="I75" i="12"/>
  <c r="M75" i="12"/>
  <c r="E76" i="12"/>
  <c r="I76" i="12"/>
  <c r="M76" i="12"/>
  <c r="E77" i="12"/>
  <c r="I77" i="12"/>
  <c r="M77" i="12"/>
  <c r="E78" i="12"/>
  <c r="I78" i="12"/>
  <c r="M78" i="12"/>
  <c r="F62" i="12"/>
  <c r="J62" i="12"/>
  <c r="N62" i="12"/>
  <c r="L79" i="13"/>
  <c r="H79" i="13"/>
  <c r="D79" i="13"/>
  <c r="L78" i="13"/>
  <c r="H78" i="13"/>
  <c r="D78" i="13"/>
  <c r="L77" i="13"/>
  <c r="H77" i="13"/>
  <c r="D77" i="13"/>
  <c r="L76" i="13"/>
  <c r="H76" i="13"/>
  <c r="D76" i="13"/>
  <c r="L75" i="13"/>
  <c r="H75" i="13"/>
  <c r="D75" i="13"/>
  <c r="L74" i="13"/>
  <c r="H74" i="13"/>
  <c r="D74" i="13"/>
  <c r="L70" i="13"/>
  <c r="H70" i="13"/>
  <c r="D70" i="13"/>
  <c r="L69" i="13"/>
  <c r="H69" i="13"/>
  <c r="D69" i="13"/>
  <c r="L68" i="13"/>
  <c r="H68" i="13"/>
  <c r="D68" i="13"/>
  <c r="L67" i="13"/>
  <c r="H67" i="13"/>
  <c r="D67" i="13"/>
  <c r="L66" i="13"/>
  <c r="H66" i="13"/>
  <c r="D66" i="13"/>
  <c r="L65" i="13"/>
  <c r="H65" i="13"/>
  <c r="D65" i="13"/>
  <c r="L64" i="13"/>
  <c r="H64" i="13"/>
  <c r="D64" i="13"/>
  <c r="L63" i="13"/>
  <c r="H63" i="13"/>
  <c r="D63" i="13"/>
  <c r="L62" i="13"/>
  <c r="H62" i="13"/>
  <c r="D62" i="13"/>
  <c r="L61" i="13"/>
  <c r="H61" i="13"/>
  <c r="D61" i="13"/>
  <c r="L60" i="13"/>
  <c r="H60" i="13"/>
  <c r="D60" i="13"/>
  <c r="L59" i="13"/>
  <c r="H59" i="13"/>
  <c r="D59" i="13"/>
  <c r="L58" i="13"/>
  <c r="H58" i="13"/>
  <c r="D58" i="13"/>
  <c r="L57" i="13"/>
  <c r="H57" i="13"/>
  <c r="D57" i="13"/>
  <c r="L56" i="13"/>
  <c r="H56" i="13"/>
  <c r="D56" i="13"/>
  <c r="L55" i="13"/>
  <c r="H55" i="13"/>
  <c r="D55" i="13"/>
  <c r="L54" i="13"/>
  <c r="H54" i="13"/>
  <c r="D54" i="13"/>
  <c r="M55" i="14"/>
  <c r="D79" i="15"/>
  <c r="J69" i="15"/>
  <c r="F64" i="15"/>
  <c r="G60" i="15"/>
  <c r="K57" i="15"/>
  <c r="C55" i="15"/>
  <c r="G77" i="16"/>
  <c r="K74" i="16"/>
  <c r="C70" i="16"/>
  <c r="G67" i="16"/>
  <c r="K64" i="16"/>
  <c r="C62" i="16"/>
  <c r="G59" i="16"/>
  <c r="K56" i="16"/>
  <c r="C54" i="16"/>
  <c r="G77" i="10"/>
  <c r="C76" i="10"/>
  <c r="K74" i="10"/>
  <c r="C70" i="10"/>
  <c r="K68" i="10"/>
  <c r="G67" i="10"/>
  <c r="G66" i="10"/>
  <c r="H65" i="10"/>
  <c r="J64" i="10"/>
  <c r="K63" i="10"/>
  <c r="L62" i="10"/>
  <c r="N61" i="10"/>
  <c r="C61" i="10"/>
  <c r="D60" i="10"/>
  <c r="F59" i="10"/>
  <c r="G58" i="10"/>
  <c r="H57" i="10"/>
  <c r="J56" i="10"/>
  <c r="K55" i="10"/>
  <c r="M54" i="10"/>
  <c r="E54" i="10"/>
  <c r="H79" i="11"/>
  <c r="L78" i="11"/>
  <c r="D78" i="11"/>
  <c r="H77" i="11"/>
  <c r="L76" i="11"/>
  <c r="D76" i="11"/>
  <c r="H75" i="11"/>
  <c r="L74" i="11"/>
  <c r="D74" i="11"/>
  <c r="L70" i="11"/>
  <c r="D70" i="11"/>
  <c r="H69" i="11"/>
  <c r="L68" i="11"/>
  <c r="D68" i="11"/>
  <c r="H67" i="11"/>
  <c r="L66" i="11"/>
  <c r="D66" i="11"/>
  <c r="H65" i="11"/>
  <c r="L64" i="11"/>
  <c r="D64" i="11"/>
  <c r="H63" i="11"/>
  <c r="L62" i="11"/>
  <c r="D62" i="11"/>
  <c r="H61" i="11"/>
  <c r="D61" i="11"/>
  <c r="L60" i="11"/>
  <c r="H60" i="11"/>
  <c r="D60" i="11"/>
  <c r="L59" i="11"/>
  <c r="H59" i="11"/>
  <c r="D59" i="11"/>
  <c r="L58" i="11"/>
  <c r="H58" i="11"/>
  <c r="D58" i="11"/>
  <c r="L57" i="11"/>
  <c r="H57" i="11"/>
  <c r="D57" i="11"/>
  <c r="L56" i="11"/>
  <c r="H56" i="11"/>
  <c r="D56" i="11"/>
  <c r="L55" i="11"/>
  <c r="H55" i="11"/>
  <c r="D55" i="11"/>
  <c r="L54" i="11"/>
  <c r="H54" i="11"/>
  <c r="D54" i="11"/>
  <c r="F83" i="12"/>
  <c r="J83" i="12"/>
  <c r="N83" i="12"/>
  <c r="F84" i="12"/>
  <c r="J84" i="12"/>
  <c r="N84" i="12"/>
  <c r="F85" i="12"/>
  <c r="J85" i="12"/>
  <c r="N85" i="12"/>
  <c r="F86" i="12"/>
  <c r="J86" i="12"/>
  <c r="N86" i="12"/>
  <c r="F87" i="12"/>
  <c r="J87" i="12"/>
  <c r="N87" i="12"/>
  <c r="L82" i="12"/>
  <c r="G82" i="12"/>
  <c r="C82" i="12"/>
  <c r="C63" i="12"/>
  <c r="J63" i="12"/>
  <c r="N63" i="12"/>
  <c r="F64" i="12"/>
  <c r="J64" i="12"/>
  <c r="N64" i="12"/>
  <c r="F65" i="12"/>
  <c r="J65" i="12"/>
  <c r="N65" i="12"/>
  <c r="F66" i="12"/>
  <c r="J66" i="12"/>
  <c r="N66" i="12"/>
  <c r="F67" i="12"/>
  <c r="J67" i="12"/>
  <c r="N67" i="12"/>
  <c r="F68" i="12"/>
  <c r="J68" i="12"/>
  <c r="N68" i="12"/>
  <c r="F69" i="12"/>
  <c r="J69" i="12"/>
  <c r="N69" i="12"/>
  <c r="F70" i="12"/>
  <c r="J70" i="12"/>
  <c r="N70" i="12"/>
  <c r="F71" i="12"/>
  <c r="J71" i="12"/>
  <c r="N71" i="12"/>
  <c r="F72" i="12"/>
  <c r="J72" i="12"/>
  <c r="N72" i="12"/>
  <c r="F73" i="12"/>
  <c r="J73" i="12"/>
  <c r="N73" i="12"/>
  <c r="F74" i="12"/>
  <c r="J74" i="12"/>
  <c r="N74" i="12"/>
  <c r="F75" i="12"/>
  <c r="J75" i="12"/>
  <c r="N75" i="12"/>
  <c r="F76" i="12"/>
  <c r="J76" i="12"/>
  <c r="N76" i="12"/>
  <c r="F77" i="12"/>
  <c r="J77" i="12"/>
  <c r="N77" i="12"/>
  <c r="F78" i="12"/>
  <c r="J78" i="12"/>
  <c r="N78" i="12"/>
  <c r="G62" i="12"/>
  <c r="K62" i="12"/>
  <c r="C62" i="12"/>
  <c r="K79" i="13"/>
  <c r="G79" i="13"/>
  <c r="C79" i="13"/>
  <c r="K78" i="13"/>
  <c r="G78" i="13"/>
  <c r="C78" i="13"/>
  <c r="K77" i="13"/>
  <c r="G77" i="13"/>
  <c r="C77" i="13"/>
  <c r="K76" i="13"/>
  <c r="G76" i="13"/>
  <c r="C76" i="13"/>
  <c r="K75" i="13"/>
  <c r="G75" i="13"/>
  <c r="C75" i="13"/>
  <c r="K74" i="13"/>
  <c r="G74" i="13"/>
  <c r="C74" i="13"/>
  <c r="K70" i="13"/>
  <c r="G70" i="13"/>
  <c r="C70" i="13"/>
  <c r="K69" i="13"/>
  <c r="G69" i="13"/>
  <c r="C69" i="13"/>
  <c r="K68" i="13"/>
  <c r="G68" i="13"/>
  <c r="C68" i="13"/>
  <c r="K67" i="13"/>
  <c r="G67" i="13"/>
  <c r="C67" i="13"/>
  <c r="K66" i="13"/>
  <c r="G66" i="13"/>
  <c r="C66" i="13"/>
  <c r="K65" i="13"/>
  <c r="G65" i="13"/>
  <c r="C65" i="13"/>
  <c r="K64" i="13"/>
  <c r="G64" i="13"/>
  <c r="C64" i="13"/>
  <c r="K63" i="13"/>
  <c r="G63" i="13"/>
  <c r="C63" i="13"/>
  <c r="K62" i="13"/>
  <c r="G62" i="13"/>
  <c r="C62" i="13"/>
  <c r="K61" i="13"/>
  <c r="G61" i="13"/>
  <c r="C61" i="13"/>
  <c r="K60" i="13"/>
  <c r="G60" i="13"/>
  <c r="C60" i="13"/>
  <c r="K59" i="13"/>
  <c r="G59" i="13"/>
  <c r="C59" i="13"/>
  <c r="K58" i="13"/>
  <c r="G58" i="13"/>
  <c r="C58" i="13"/>
  <c r="K57" i="13"/>
  <c r="G57" i="13"/>
  <c r="C57" i="13"/>
  <c r="K56" i="13"/>
  <c r="G56" i="13"/>
  <c r="C56" i="13"/>
  <c r="K55" i="13"/>
  <c r="G55" i="13"/>
  <c r="C55" i="13"/>
  <c r="K54" i="13"/>
  <c r="G54" i="13"/>
  <c r="C54" i="13"/>
  <c r="C70" i="14"/>
  <c r="H76" i="15"/>
  <c r="F68" i="15"/>
  <c r="N62" i="15"/>
  <c r="K59" i="15"/>
  <c r="C57" i="15"/>
  <c r="G54" i="15"/>
  <c r="G79" i="16"/>
  <c r="K76" i="16"/>
  <c r="C74" i="16"/>
  <c r="G69" i="16"/>
  <c r="K66" i="16"/>
  <c r="C64" i="16"/>
  <c r="G61" i="16"/>
  <c r="K58" i="16"/>
  <c r="C56" i="16"/>
  <c r="G79" i="10"/>
  <c r="C77" i="10"/>
  <c r="K75" i="10"/>
  <c r="G74" i="10"/>
  <c r="K69" i="10"/>
  <c r="G68" i="10"/>
  <c r="C67" i="10"/>
  <c r="D66" i="10"/>
  <c r="F65" i="10"/>
  <c r="G64" i="10"/>
  <c r="H63" i="10"/>
  <c r="J62" i="10"/>
  <c r="K61" i="10"/>
  <c r="L60" i="10"/>
  <c r="N59" i="10"/>
  <c r="C59" i="10"/>
  <c r="D58" i="10"/>
  <c r="F57" i="10"/>
  <c r="G56" i="10"/>
  <c r="H55" i="10"/>
  <c r="K54" i="10"/>
  <c r="C54" i="10"/>
  <c r="N79" i="11"/>
  <c r="F79" i="11"/>
  <c r="J78" i="11"/>
  <c r="N77" i="11"/>
  <c r="F77" i="11"/>
  <c r="J76" i="11"/>
  <c r="N75" i="11"/>
  <c r="F75" i="11"/>
  <c r="J74" i="11"/>
  <c r="J70" i="11"/>
  <c r="N69" i="11"/>
  <c r="F69" i="11"/>
  <c r="J68" i="11"/>
  <c r="N67" i="11"/>
  <c r="F67" i="11"/>
  <c r="J66" i="11"/>
  <c r="N65" i="11"/>
  <c r="F65" i="11"/>
  <c r="J64" i="11"/>
  <c r="N63" i="11"/>
  <c r="F63" i="11"/>
  <c r="J62" i="11"/>
  <c r="N61" i="11"/>
  <c r="G61" i="11"/>
  <c r="C61" i="11"/>
  <c r="K60" i="11"/>
  <c r="G60" i="11"/>
  <c r="C60" i="11"/>
  <c r="K59" i="11"/>
  <c r="G59" i="11"/>
  <c r="C59" i="11"/>
  <c r="K58" i="11"/>
  <c r="G58" i="11"/>
  <c r="C58" i="11"/>
  <c r="K57" i="11"/>
  <c r="G57" i="11"/>
  <c r="C57" i="11"/>
  <c r="K56" i="11"/>
  <c r="G56" i="11"/>
  <c r="C56" i="11"/>
  <c r="K55" i="11"/>
  <c r="G55" i="11"/>
  <c r="C55" i="11"/>
  <c r="K54" i="11"/>
  <c r="G54" i="11"/>
  <c r="C54" i="11"/>
  <c r="C83" i="12"/>
  <c r="G83" i="12"/>
  <c r="K83" i="12"/>
  <c r="C84" i="12"/>
  <c r="G84" i="12"/>
  <c r="K84" i="12"/>
  <c r="C85" i="12"/>
  <c r="G85" i="12"/>
  <c r="K85" i="12"/>
  <c r="C86" i="12"/>
  <c r="G86" i="12"/>
  <c r="K86" i="12"/>
  <c r="C87" i="12"/>
  <c r="G87" i="12"/>
  <c r="K87" i="12"/>
  <c r="J82" i="12"/>
  <c r="K82" i="12"/>
  <c r="F82" i="12"/>
  <c r="F63" i="12"/>
  <c r="G63" i="12"/>
  <c r="K63" i="12"/>
  <c r="C64" i="12"/>
  <c r="G64" i="12"/>
  <c r="K64" i="12"/>
  <c r="C65" i="12"/>
  <c r="G65" i="12"/>
  <c r="K65" i="12"/>
  <c r="C66" i="12"/>
  <c r="G66" i="12"/>
  <c r="K66" i="12"/>
  <c r="C67" i="12"/>
  <c r="G67" i="12"/>
  <c r="K67" i="12"/>
  <c r="C68" i="12"/>
  <c r="G68" i="12"/>
  <c r="K68" i="12"/>
  <c r="C69" i="12"/>
  <c r="G69" i="12"/>
  <c r="K69" i="12"/>
  <c r="C70" i="12"/>
  <c r="G70" i="12"/>
  <c r="K70" i="12"/>
  <c r="C71" i="12"/>
  <c r="G71" i="12"/>
  <c r="K71" i="12"/>
  <c r="C72" i="12"/>
  <c r="G72" i="12"/>
  <c r="K72" i="12"/>
  <c r="C73" i="12"/>
  <c r="G73" i="12"/>
  <c r="K73" i="12"/>
  <c r="C74" i="12"/>
  <c r="G74" i="12"/>
  <c r="K74" i="12"/>
  <c r="C75" i="12"/>
  <c r="G75" i="12"/>
  <c r="K75" i="12"/>
  <c r="C76" i="12"/>
  <c r="G76" i="12"/>
  <c r="K76" i="12"/>
  <c r="C77" i="12"/>
  <c r="G77" i="12"/>
  <c r="K77" i="12"/>
  <c r="C78" i="12"/>
  <c r="G78" i="12"/>
  <c r="K78" i="12"/>
  <c r="D62" i="12"/>
  <c r="H62" i="12"/>
  <c r="L62" i="12"/>
  <c r="N79" i="13"/>
  <c r="J79" i="13"/>
  <c r="F79" i="13"/>
  <c r="N78" i="13"/>
  <c r="J78" i="13"/>
  <c r="F78" i="13"/>
  <c r="N77" i="13"/>
  <c r="J77" i="13"/>
  <c r="F77" i="13"/>
  <c r="N76" i="13"/>
  <c r="J76" i="13"/>
  <c r="F76" i="13"/>
  <c r="N75" i="13"/>
  <c r="J75" i="13"/>
  <c r="F75" i="13"/>
  <c r="N74" i="13"/>
  <c r="J74" i="13"/>
  <c r="F74" i="13"/>
  <c r="N70" i="13"/>
  <c r="J70" i="13"/>
  <c r="F70" i="13"/>
  <c r="N69" i="13"/>
  <c r="J69" i="13"/>
  <c r="F69" i="13"/>
  <c r="N68" i="13"/>
  <c r="J68" i="13"/>
  <c r="F68" i="13"/>
  <c r="N67" i="13"/>
  <c r="J67" i="13"/>
  <c r="F67" i="13"/>
  <c r="N66" i="13"/>
  <c r="J66" i="13"/>
  <c r="F66" i="13"/>
  <c r="N65" i="13"/>
  <c r="J65" i="13"/>
  <c r="F65" i="13"/>
  <c r="N64" i="13"/>
  <c r="J64" i="13"/>
  <c r="F64" i="13"/>
  <c r="N63" i="13"/>
  <c r="J63" i="13"/>
  <c r="F63" i="13"/>
  <c r="N62" i="13"/>
  <c r="J62" i="13"/>
  <c r="F62" i="13"/>
  <c r="N61" i="13"/>
  <c r="J61" i="13"/>
  <c r="F61" i="13"/>
  <c r="N60" i="13"/>
  <c r="J60" i="13"/>
  <c r="F60" i="13"/>
  <c r="N59" i="13"/>
  <c r="J59" i="13"/>
  <c r="F59" i="13"/>
  <c r="N58" i="13"/>
  <c r="J58" i="13"/>
  <c r="F58" i="13"/>
  <c r="N57" i="13"/>
  <c r="J57" i="13"/>
  <c r="F57" i="13"/>
  <c r="N56" i="13"/>
  <c r="J56" i="13"/>
  <c r="F56" i="13"/>
  <c r="N55" i="13"/>
  <c r="J55" i="13"/>
  <c r="F55" i="13"/>
  <c r="N54" i="13"/>
  <c r="J54" i="13"/>
  <c r="F54" i="13"/>
  <c r="K64" i="14"/>
  <c r="N66" i="15"/>
  <c r="M61" i="15"/>
  <c r="C59" i="15"/>
  <c r="G56" i="15"/>
  <c r="K78" i="16"/>
  <c r="C76" i="16"/>
  <c r="K68" i="16"/>
  <c r="C66" i="16"/>
  <c r="G63" i="16"/>
  <c r="K60" i="16"/>
  <c r="C58" i="16"/>
  <c r="G55" i="16"/>
  <c r="K78" i="10"/>
  <c r="K76" i="10"/>
  <c r="G75" i="10"/>
  <c r="C74" i="10"/>
  <c r="K70" i="10"/>
  <c r="G69" i="10"/>
  <c r="C68" i="10"/>
  <c r="L66" i="10"/>
  <c r="N65" i="10"/>
  <c r="C65" i="10"/>
  <c r="D64" i="10"/>
  <c r="F63" i="10"/>
  <c r="G62" i="10"/>
  <c r="H61" i="10"/>
  <c r="J60" i="10"/>
  <c r="K59" i="10"/>
  <c r="L58" i="10"/>
  <c r="N57" i="10"/>
  <c r="C57" i="10"/>
  <c r="D56" i="10"/>
  <c r="F55" i="10"/>
  <c r="I54" i="10"/>
  <c r="L79" i="11"/>
  <c r="D79" i="11"/>
  <c r="H78" i="11"/>
  <c r="L77" i="11"/>
  <c r="D77" i="11"/>
  <c r="H76" i="11"/>
  <c r="L75" i="11"/>
  <c r="D75" i="11"/>
  <c r="H74" i="11"/>
  <c r="H70" i="11"/>
  <c r="L69" i="11"/>
  <c r="D69" i="11"/>
  <c r="H68" i="11"/>
  <c r="L67" i="11"/>
  <c r="D67" i="11"/>
  <c r="H66" i="11"/>
  <c r="L65" i="11"/>
  <c r="D65" i="11"/>
  <c r="H64" i="11"/>
  <c r="L63" i="11"/>
  <c r="D63" i="11"/>
  <c r="H62" i="11"/>
  <c r="L61" i="11"/>
  <c r="F61" i="11"/>
  <c r="M54" i="13"/>
  <c r="E56" i="13"/>
  <c r="I57" i="13"/>
  <c r="M58" i="13"/>
  <c r="E60" i="13"/>
  <c r="I61" i="13"/>
  <c r="M62" i="13"/>
  <c r="E64" i="13"/>
  <c r="I65" i="13"/>
  <c r="M66" i="13"/>
  <c r="E68" i="13"/>
  <c r="I69" i="13"/>
  <c r="M70" i="13"/>
  <c r="E74" i="13"/>
  <c r="I75" i="13"/>
  <c r="M76" i="13"/>
  <c r="E78" i="13"/>
  <c r="I79" i="13"/>
  <c r="E62" i="12"/>
  <c r="L78" i="12"/>
  <c r="H77" i="12"/>
  <c r="D76" i="12"/>
  <c r="L74" i="12"/>
  <c r="H73" i="12"/>
  <c r="D72" i="12"/>
  <c r="L70" i="12"/>
  <c r="H69" i="12"/>
  <c r="D68" i="12"/>
  <c r="L66" i="12"/>
  <c r="H65" i="12"/>
  <c r="D64" i="12"/>
  <c r="E82" i="12"/>
  <c r="H87" i="12"/>
  <c r="D86" i="12"/>
  <c r="L84" i="12"/>
  <c r="H83" i="12"/>
  <c r="F55" i="11"/>
  <c r="J56" i="11"/>
  <c r="N57" i="11"/>
  <c r="F59" i="11"/>
  <c r="J60" i="11"/>
  <c r="E55" i="13"/>
  <c r="I56" i="13"/>
  <c r="M57" i="13"/>
  <c r="E59" i="13"/>
  <c r="I60" i="13"/>
  <c r="M61" i="13"/>
  <c r="E63" i="13"/>
  <c r="I64" i="13"/>
  <c r="M65" i="13"/>
  <c r="E67" i="13"/>
  <c r="I68" i="13"/>
  <c r="M69" i="13"/>
  <c r="I74" i="13"/>
  <c r="M75" i="13"/>
  <c r="E77" i="13"/>
  <c r="I78" i="13"/>
  <c r="M79" i="13"/>
  <c r="H78" i="12"/>
  <c r="D77" i="12"/>
  <c r="L75" i="12"/>
  <c r="H74" i="12"/>
  <c r="D73" i="12"/>
  <c r="L71" i="12"/>
  <c r="H70" i="12"/>
  <c r="D69" i="12"/>
  <c r="L67" i="12"/>
  <c r="H66" i="12"/>
  <c r="D65" i="12"/>
  <c r="L63" i="12"/>
  <c r="I82" i="12"/>
  <c r="D87" i="12"/>
  <c r="L85" i="12"/>
  <c r="H84" i="12"/>
  <c r="D83" i="12"/>
  <c r="F54" i="11"/>
  <c r="J55" i="11"/>
  <c r="N56" i="11"/>
  <c r="F58" i="11"/>
  <c r="J59" i="11"/>
  <c r="N60" i="11"/>
  <c r="E54" i="13"/>
  <c r="I55" i="13"/>
  <c r="M56" i="13"/>
  <c r="E58" i="13"/>
  <c r="I59" i="13"/>
  <c r="M60" i="13"/>
  <c r="E62" i="13"/>
  <c r="I63" i="13"/>
  <c r="M64" i="13"/>
  <c r="E66" i="13"/>
  <c r="I67" i="13"/>
  <c r="M68" i="13"/>
  <c r="E70" i="13"/>
  <c r="M74" i="13"/>
  <c r="E76" i="13"/>
  <c r="I77" i="13"/>
  <c r="M78" i="13"/>
  <c r="M62" i="12"/>
  <c r="D78" i="12"/>
  <c r="L76" i="12"/>
  <c r="H75" i="12"/>
  <c r="D74" i="12"/>
  <c r="L72" i="12"/>
  <c r="H71" i="12"/>
  <c r="D70" i="12"/>
  <c r="L68" i="12"/>
  <c r="H67" i="12"/>
  <c r="D66" i="12"/>
  <c r="L64" i="12"/>
  <c r="H63" i="12"/>
  <c r="N82" i="12"/>
  <c r="L86" i="12"/>
  <c r="H85" i="12"/>
  <c r="D84" i="12"/>
  <c r="J54" i="11"/>
  <c r="N55" i="11"/>
  <c r="F57" i="11"/>
  <c r="J58" i="11"/>
  <c r="N59" i="11"/>
  <c r="E96" i="13"/>
  <c r="I97" i="13"/>
  <c r="M98" i="13"/>
  <c r="E100" i="13"/>
  <c r="I101" i="13"/>
  <c r="M102" i="13"/>
  <c r="E104" i="13"/>
  <c r="I105" i="13"/>
  <c r="M106" i="13"/>
  <c r="E108" i="13"/>
  <c r="M110" i="13"/>
  <c r="K118" i="13"/>
  <c r="L107" i="12"/>
  <c r="D113" i="12"/>
  <c r="H118" i="12"/>
  <c r="H128" i="12"/>
  <c r="E100" i="11"/>
  <c r="I105" i="11"/>
  <c r="M110" i="11"/>
  <c r="J99" i="10"/>
  <c r="L103" i="16"/>
  <c r="I96" i="13"/>
  <c r="M97" i="13"/>
  <c r="E99" i="13"/>
  <c r="I100" i="13"/>
  <c r="M101" i="13"/>
  <c r="E103" i="13"/>
  <c r="I104" i="13"/>
  <c r="M105" i="13"/>
  <c r="E107" i="13"/>
  <c r="M108" i="13"/>
  <c r="I111" i="13"/>
  <c r="E116" i="13"/>
  <c r="J119" i="13"/>
  <c r="D109" i="12"/>
  <c r="H114" i="12"/>
  <c r="L119" i="12"/>
  <c r="H124" i="12"/>
  <c r="L129" i="12"/>
  <c r="E96" i="11"/>
  <c r="I101" i="11"/>
  <c r="M106" i="11"/>
  <c r="E112" i="11"/>
  <c r="E116" i="11"/>
  <c r="E103" i="10"/>
  <c r="N121" i="14"/>
  <c r="J121" i="14"/>
  <c r="F121" i="14"/>
  <c r="N120" i="14"/>
  <c r="J120" i="14"/>
  <c r="F120" i="14"/>
  <c r="N119" i="14"/>
  <c r="J119" i="14"/>
  <c r="F119" i="14"/>
  <c r="N118" i="14"/>
  <c r="J118" i="14"/>
  <c r="F118" i="14"/>
  <c r="N117" i="14"/>
  <c r="J117" i="14"/>
  <c r="F117" i="14"/>
  <c r="N116" i="14"/>
  <c r="J116" i="14"/>
  <c r="F116" i="14"/>
  <c r="N112" i="14"/>
  <c r="J112" i="14"/>
  <c r="F112" i="14"/>
  <c r="N111" i="14"/>
  <c r="J111" i="14"/>
  <c r="F111" i="14"/>
  <c r="N110" i="14"/>
  <c r="J110" i="14"/>
  <c r="F110" i="14"/>
  <c r="N109" i="14"/>
  <c r="J109" i="14"/>
  <c r="F109" i="14"/>
  <c r="N108" i="14"/>
  <c r="J108" i="14"/>
  <c r="F108" i="14"/>
  <c r="N107" i="14"/>
  <c r="J107" i="14"/>
  <c r="F107" i="14"/>
  <c r="N106" i="14"/>
  <c r="J106" i="14"/>
  <c r="F106" i="14"/>
  <c r="N105" i="14"/>
  <c r="J105" i="14"/>
  <c r="F105" i="14"/>
  <c r="N104" i="14"/>
  <c r="J104" i="14"/>
  <c r="F104" i="14"/>
  <c r="N103" i="14"/>
  <c r="J103" i="14"/>
  <c r="F103" i="14"/>
  <c r="N102" i="14"/>
  <c r="J102" i="14"/>
  <c r="F102" i="14"/>
  <c r="N101" i="14"/>
  <c r="J101" i="14"/>
  <c r="F101" i="14"/>
  <c r="N100" i="14"/>
  <c r="J100" i="14"/>
  <c r="F100" i="14"/>
  <c r="N99" i="14"/>
  <c r="L121" i="14"/>
  <c r="H121" i="14"/>
  <c r="D121" i="14"/>
  <c r="L120" i="14"/>
  <c r="H120" i="14"/>
  <c r="D120" i="14"/>
  <c r="L119" i="14"/>
  <c r="H119" i="14"/>
  <c r="D119" i="14"/>
  <c r="L118" i="14"/>
  <c r="H118" i="14"/>
  <c r="D118" i="14"/>
  <c r="L117" i="14"/>
  <c r="H117" i="14"/>
  <c r="D117" i="14"/>
  <c r="L116" i="14"/>
  <c r="H116" i="14"/>
  <c r="D116" i="14"/>
  <c r="L112" i="14"/>
  <c r="H112" i="14"/>
  <c r="D112" i="14"/>
  <c r="L111" i="14"/>
  <c r="H111" i="14"/>
  <c r="D111" i="14"/>
  <c r="L110" i="14"/>
  <c r="H110" i="14"/>
  <c r="D110" i="14"/>
  <c r="L109" i="14"/>
  <c r="H109" i="14"/>
  <c r="D109" i="14"/>
  <c r="L108" i="14"/>
  <c r="H108" i="14"/>
  <c r="D108" i="14"/>
  <c r="L107" i="14"/>
  <c r="H107" i="14"/>
  <c r="D107" i="14"/>
  <c r="L106" i="14"/>
  <c r="H106" i="14"/>
  <c r="D106" i="14"/>
  <c r="L105" i="14"/>
  <c r="H105" i="14"/>
  <c r="D105" i="14"/>
  <c r="L104" i="14"/>
  <c r="H104" i="14"/>
  <c r="D104" i="14"/>
  <c r="L103" i="14"/>
  <c r="H103" i="14"/>
  <c r="D103" i="14"/>
  <c r="L102" i="14"/>
  <c r="H102" i="14"/>
  <c r="D102" i="14"/>
  <c r="L101" i="14"/>
  <c r="H101" i="14"/>
  <c r="D101" i="14"/>
  <c r="L100" i="14"/>
  <c r="H100" i="14"/>
  <c r="D100" i="14"/>
  <c r="L99" i="14"/>
  <c r="M121" i="14"/>
  <c r="E121" i="14"/>
  <c r="I120" i="14"/>
  <c r="M119" i="14"/>
  <c r="E119" i="14"/>
  <c r="I118" i="14"/>
  <c r="M117" i="14"/>
  <c r="E117" i="14"/>
  <c r="I116" i="14"/>
  <c r="I112" i="14"/>
  <c r="M111" i="14"/>
  <c r="E111" i="14"/>
  <c r="I110" i="14"/>
  <c r="M109" i="14"/>
  <c r="E109" i="14"/>
  <c r="I108" i="14"/>
  <c r="M107" i="14"/>
  <c r="E107" i="14"/>
  <c r="I106" i="14"/>
  <c r="M105" i="14"/>
  <c r="E105" i="14"/>
  <c r="I104" i="14"/>
  <c r="M103" i="14"/>
  <c r="E103" i="14"/>
  <c r="I102" i="14"/>
  <c r="M101" i="14"/>
  <c r="E101" i="14"/>
  <c r="I100" i="14"/>
  <c r="M99" i="14"/>
  <c r="H99" i="14"/>
  <c r="D99" i="14"/>
  <c r="L98" i="14"/>
  <c r="H98" i="14"/>
  <c r="D98" i="14"/>
  <c r="L97" i="14"/>
  <c r="H97" i="14"/>
  <c r="D97" i="14"/>
  <c r="L96" i="14"/>
  <c r="H96" i="14"/>
  <c r="D96" i="14"/>
  <c r="N121" i="15"/>
  <c r="J121" i="15"/>
  <c r="F121" i="15"/>
  <c r="N120" i="15"/>
  <c r="J120" i="15"/>
  <c r="F120" i="15"/>
  <c r="N119" i="15"/>
  <c r="J119" i="15"/>
  <c r="F119" i="15"/>
  <c r="N118" i="15"/>
  <c r="J118" i="15"/>
  <c r="F118" i="15"/>
  <c r="N117" i="15"/>
  <c r="J117" i="15"/>
  <c r="F117" i="15"/>
  <c r="N116" i="15"/>
  <c r="J116" i="15"/>
  <c r="F116" i="15"/>
  <c r="K121" i="14"/>
  <c r="C121" i="14"/>
  <c r="G120" i="14"/>
  <c r="K119" i="14"/>
  <c r="C119" i="14"/>
  <c r="G118" i="14"/>
  <c r="K117" i="14"/>
  <c r="C117" i="14"/>
  <c r="G116" i="14"/>
  <c r="G112" i="14"/>
  <c r="K111" i="14"/>
  <c r="C111" i="14"/>
  <c r="G110" i="14"/>
  <c r="K109" i="14"/>
  <c r="C109" i="14"/>
  <c r="G108" i="14"/>
  <c r="K107" i="14"/>
  <c r="C107" i="14"/>
  <c r="G106" i="14"/>
  <c r="K105" i="14"/>
  <c r="C105" i="14"/>
  <c r="G104" i="14"/>
  <c r="K103" i="14"/>
  <c r="C103" i="14"/>
  <c r="G102" i="14"/>
  <c r="K101" i="14"/>
  <c r="C101" i="14"/>
  <c r="G100" i="14"/>
  <c r="K99" i="14"/>
  <c r="G99" i="14"/>
  <c r="C99" i="14"/>
  <c r="K98" i="14"/>
  <c r="G98" i="14"/>
  <c r="C98" i="14"/>
  <c r="K97" i="14"/>
  <c r="G97" i="14"/>
  <c r="C97" i="14"/>
  <c r="K96" i="14"/>
  <c r="G96" i="14"/>
  <c r="C96" i="14"/>
  <c r="M121" i="15"/>
  <c r="I121" i="15"/>
  <c r="E121" i="15"/>
  <c r="M120" i="15"/>
  <c r="I120" i="15"/>
  <c r="E120" i="15"/>
  <c r="M119" i="15"/>
  <c r="I119" i="15"/>
  <c r="E119" i="15"/>
  <c r="M118" i="15"/>
  <c r="I118" i="15"/>
  <c r="E118" i="15"/>
  <c r="M117" i="15"/>
  <c r="I117" i="15"/>
  <c r="E117" i="15"/>
  <c r="M116" i="15"/>
  <c r="I116" i="15"/>
  <c r="E116" i="15"/>
  <c r="I121" i="14"/>
  <c r="E120" i="14"/>
  <c r="M118" i="14"/>
  <c r="I117" i="14"/>
  <c r="E116" i="14"/>
  <c r="M112" i="14"/>
  <c r="I111" i="14"/>
  <c r="E110" i="14"/>
  <c r="M108" i="14"/>
  <c r="I107" i="14"/>
  <c r="E106" i="14"/>
  <c r="M104" i="14"/>
  <c r="I103" i="14"/>
  <c r="E102" i="14"/>
  <c r="M100" i="14"/>
  <c r="J99" i="14"/>
  <c r="N98" i="14"/>
  <c r="F98" i="14"/>
  <c r="J97" i="14"/>
  <c r="N96" i="14"/>
  <c r="F96" i="14"/>
  <c r="K121" i="15"/>
  <c r="C121" i="15"/>
  <c r="G120" i="15"/>
  <c r="K119" i="15"/>
  <c r="C119" i="15"/>
  <c r="G118" i="15"/>
  <c r="K117" i="15"/>
  <c r="C117" i="15"/>
  <c r="G116" i="15"/>
  <c r="L112" i="15"/>
  <c r="H112" i="15"/>
  <c r="D112" i="15"/>
  <c r="L111" i="15"/>
  <c r="H111" i="15"/>
  <c r="D111" i="15"/>
  <c r="L110" i="15"/>
  <c r="H110" i="15"/>
  <c r="D110" i="15"/>
  <c r="L109" i="15"/>
  <c r="H109" i="15"/>
  <c r="D109" i="15"/>
  <c r="L108" i="15"/>
  <c r="H108" i="15"/>
  <c r="D108" i="15"/>
  <c r="L107" i="15"/>
  <c r="H107" i="15"/>
  <c r="D107" i="15"/>
  <c r="L106" i="15"/>
  <c r="H106" i="15"/>
  <c r="D106" i="15"/>
  <c r="L105" i="15"/>
  <c r="H105" i="15"/>
  <c r="D105" i="15"/>
  <c r="L104" i="15"/>
  <c r="H104" i="15"/>
  <c r="D104" i="15"/>
  <c r="L103" i="15"/>
  <c r="H103" i="15"/>
  <c r="D103" i="15"/>
  <c r="L102" i="15"/>
  <c r="H102" i="15"/>
  <c r="D102" i="15"/>
  <c r="L101" i="15"/>
  <c r="H101" i="15"/>
  <c r="D101" i="15"/>
  <c r="L100" i="15"/>
  <c r="H100" i="15"/>
  <c r="D100" i="15"/>
  <c r="L99" i="15"/>
  <c r="H99" i="15"/>
  <c r="D99" i="15"/>
  <c r="L98" i="15"/>
  <c r="H98" i="15"/>
  <c r="D98" i="15"/>
  <c r="L97" i="15"/>
  <c r="H97" i="15"/>
  <c r="D97" i="15"/>
  <c r="L96" i="15"/>
  <c r="H96" i="15"/>
  <c r="D96" i="15"/>
  <c r="L121" i="16"/>
  <c r="H121" i="16"/>
  <c r="D121" i="16"/>
  <c r="L120" i="16"/>
  <c r="H120" i="16"/>
  <c r="D120" i="16"/>
  <c r="L119" i="16"/>
  <c r="H119" i="16"/>
  <c r="D119" i="16"/>
  <c r="L118" i="16"/>
  <c r="H118" i="16"/>
  <c r="D118" i="16"/>
  <c r="L117" i="16"/>
  <c r="H117" i="16"/>
  <c r="D117" i="16"/>
  <c r="L116" i="16"/>
  <c r="H116" i="16"/>
  <c r="D116" i="16"/>
  <c r="L112" i="16"/>
  <c r="H112" i="16"/>
  <c r="D112" i="16"/>
  <c r="L111" i="16"/>
  <c r="H111" i="16"/>
  <c r="D111" i="16"/>
  <c r="L110" i="16"/>
  <c r="H110" i="16"/>
  <c r="D110" i="16"/>
  <c r="L109" i="16"/>
  <c r="H109" i="16"/>
  <c r="D109" i="16"/>
  <c r="M120" i="14"/>
  <c r="I119" i="14"/>
  <c r="E118" i="14"/>
  <c r="M116" i="14"/>
  <c r="E112" i="14"/>
  <c r="M110" i="14"/>
  <c r="I109" i="14"/>
  <c r="E108" i="14"/>
  <c r="M106" i="14"/>
  <c r="I105" i="14"/>
  <c r="E104" i="14"/>
  <c r="M102" i="14"/>
  <c r="I101" i="14"/>
  <c r="E100" i="14"/>
  <c r="F99" i="14"/>
  <c r="J98" i="14"/>
  <c r="N97" i="14"/>
  <c r="F97" i="14"/>
  <c r="J96" i="14"/>
  <c r="G121" i="15"/>
  <c r="K120" i="15"/>
  <c r="C120" i="15"/>
  <c r="G119" i="15"/>
  <c r="K118" i="15"/>
  <c r="C118" i="15"/>
  <c r="G117" i="15"/>
  <c r="K116" i="15"/>
  <c r="C116" i="15"/>
  <c r="N112" i="15"/>
  <c r="J112" i="15"/>
  <c r="F112" i="15"/>
  <c r="N111" i="15"/>
  <c r="J111" i="15"/>
  <c r="F111" i="15"/>
  <c r="N110" i="15"/>
  <c r="J110" i="15"/>
  <c r="F110" i="15"/>
  <c r="N109" i="15"/>
  <c r="J109" i="15"/>
  <c r="F109" i="15"/>
  <c r="N108" i="15"/>
  <c r="J108" i="15"/>
  <c r="F108" i="15"/>
  <c r="N107" i="15"/>
  <c r="J107" i="15"/>
  <c r="F107" i="15"/>
  <c r="N106" i="15"/>
  <c r="J106" i="15"/>
  <c r="F106" i="15"/>
  <c r="N105" i="15"/>
  <c r="J105" i="15"/>
  <c r="F105" i="15"/>
  <c r="N104" i="15"/>
  <c r="J104" i="15"/>
  <c r="F104" i="15"/>
  <c r="N103" i="15"/>
  <c r="J103" i="15"/>
  <c r="F103" i="15"/>
  <c r="N102" i="15"/>
  <c r="J102" i="15"/>
  <c r="F102" i="15"/>
  <c r="N101" i="15"/>
  <c r="J101" i="15"/>
  <c r="F101" i="15"/>
  <c r="N100" i="15"/>
  <c r="J100" i="15"/>
  <c r="F100" i="15"/>
  <c r="N99" i="15"/>
  <c r="J99" i="15"/>
  <c r="F99" i="15"/>
  <c r="N98" i="15"/>
  <c r="J98" i="15"/>
  <c r="F98" i="15"/>
  <c r="N97" i="15"/>
  <c r="J97" i="15"/>
  <c r="F97" i="15"/>
  <c r="N96" i="15"/>
  <c r="J96" i="15"/>
  <c r="F96" i="15"/>
  <c r="N121" i="16"/>
  <c r="J121" i="16"/>
  <c r="F121" i="16"/>
  <c r="N120" i="16"/>
  <c r="J120" i="16"/>
  <c r="F120" i="16"/>
  <c r="N119" i="16"/>
  <c r="J119" i="16"/>
  <c r="F119" i="16"/>
  <c r="N118" i="16"/>
  <c r="J118" i="16"/>
  <c r="F118" i="16"/>
  <c r="N117" i="16"/>
  <c r="J117" i="16"/>
  <c r="F117" i="16"/>
  <c r="N116" i="16"/>
  <c r="J116" i="16"/>
  <c r="F116" i="16"/>
  <c r="N112" i="16"/>
  <c r="J112" i="16"/>
  <c r="F112" i="16"/>
  <c r="N111" i="16"/>
  <c r="J111" i="16"/>
  <c r="F111" i="16"/>
  <c r="N110" i="16"/>
  <c r="J110" i="16"/>
  <c r="F110" i="16"/>
  <c r="N109" i="16"/>
  <c r="J109" i="16"/>
  <c r="F109" i="16"/>
  <c r="N108" i="16"/>
  <c r="G121" i="14"/>
  <c r="K118" i="14"/>
  <c r="C116" i="14"/>
  <c r="G111" i="14"/>
  <c r="K108" i="14"/>
  <c r="C106" i="14"/>
  <c r="G103" i="14"/>
  <c r="K100" i="14"/>
  <c r="M98" i="14"/>
  <c r="I97" i="14"/>
  <c r="E96" i="14"/>
  <c r="L120" i="15"/>
  <c r="H119" i="15"/>
  <c r="D118" i="15"/>
  <c r="L116" i="15"/>
  <c r="K112" i="15"/>
  <c r="C112" i="15"/>
  <c r="G111" i="15"/>
  <c r="K110" i="15"/>
  <c r="C110" i="15"/>
  <c r="G109" i="15"/>
  <c r="K108" i="15"/>
  <c r="C108" i="15"/>
  <c r="G107" i="15"/>
  <c r="K106" i="15"/>
  <c r="C106" i="15"/>
  <c r="G105" i="15"/>
  <c r="K104" i="15"/>
  <c r="C104" i="15"/>
  <c r="G103" i="15"/>
  <c r="K102" i="15"/>
  <c r="C102" i="15"/>
  <c r="G101" i="15"/>
  <c r="K100" i="15"/>
  <c r="C100" i="15"/>
  <c r="G99" i="15"/>
  <c r="K98" i="15"/>
  <c r="C98" i="15"/>
  <c r="G97" i="15"/>
  <c r="K96" i="15"/>
  <c r="C96" i="15"/>
  <c r="M121" i="16"/>
  <c r="E121" i="16"/>
  <c r="I120" i="16"/>
  <c r="M119" i="16"/>
  <c r="E119" i="16"/>
  <c r="I118" i="16"/>
  <c r="M117" i="16"/>
  <c r="E117" i="16"/>
  <c r="I116" i="16"/>
  <c r="I112" i="16"/>
  <c r="M111" i="16"/>
  <c r="E111" i="16"/>
  <c r="I110" i="16"/>
  <c r="M109" i="16"/>
  <c r="E109" i="16"/>
  <c r="K108" i="16"/>
  <c r="G108" i="16"/>
  <c r="C108" i="16"/>
  <c r="K107" i="16"/>
  <c r="G107" i="16"/>
  <c r="C107" i="16"/>
  <c r="K106" i="16"/>
  <c r="G106" i="16"/>
  <c r="C106" i="16"/>
  <c r="K105" i="16"/>
  <c r="G105" i="16"/>
  <c r="C105" i="16"/>
  <c r="K104" i="16"/>
  <c r="G104" i="16"/>
  <c r="C104" i="16"/>
  <c r="K103" i="16"/>
  <c r="G103" i="16"/>
  <c r="C103" i="16"/>
  <c r="K102" i="16"/>
  <c r="G102" i="16"/>
  <c r="C102" i="16"/>
  <c r="K101" i="16"/>
  <c r="G101" i="16"/>
  <c r="C101" i="16"/>
  <c r="K100" i="16"/>
  <c r="G100" i="16"/>
  <c r="C100" i="16"/>
  <c r="K99" i="16"/>
  <c r="G99" i="16"/>
  <c r="C99" i="16"/>
  <c r="K98" i="16"/>
  <c r="G98" i="16"/>
  <c r="C98" i="16"/>
  <c r="K97" i="16"/>
  <c r="G97" i="16"/>
  <c r="C97" i="16"/>
  <c r="K96" i="16"/>
  <c r="G96" i="16"/>
  <c r="C96" i="16"/>
  <c r="M121" i="10"/>
  <c r="I121" i="10"/>
  <c r="E121" i="10"/>
  <c r="M120" i="10"/>
  <c r="I120" i="10"/>
  <c r="E120" i="10"/>
  <c r="M119" i="10"/>
  <c r="I119" i="10"/>
  <c r="E119" i="10"/>
  <c r="M118" i="10"/>
  <c r="I118" i="10"/>
  <c r="E118" i="10"/>
  <c r="M117" i="10"/>
  <c r="I117" i="10"/>
  <c r="E117" i="10"/>
  <c r="M116" i="10"/>
  <c r="I116" i="10"/>
  <c r="E116" i="10"/>
  <c r="C120" i="14"/>
  <c r="G117" i="14"/>
  <c r="K112" i="14"/>
  <c r="C110" i="14"/>
  <c r="G107" i="14"/>
  <c r="K104" i="14"/>
  <c r="C102" i="14"/>
  <c r="I99" i="14"/>
  <c r="E98" i="14"/>
  <c r="M96" i="14"/>
  <c r="H121" i="15"/>
  <c r="D120" i="15"/>
  <c r="L118" i="15"/>
  <c r="H117" i="15"/>
  <c r="D116" i="15"/>
  <c r="G112" i="15"/>
  <c r="K111" i="15"/>
  <c r="C111" i="15"/>
  <c r="G110" i="15"/>
  <c r="K109" i="15"/>
  <c r="C109" i="15"/>
  <c r="G108" i="15"/>
  <c r="K107" i="15"/>
  <c r="C107" i="15"/>
  <c r="G106" i="15"/>
  <c r="K105" i="15"/>
  <c r="C105" i="15"/>
  <c r="G104" i="15"/>
  <c r="K103" i="15"/>
  <c r="C103" i="15"/>
  <c r="G102" i="15"/>
  <c r="K101" i="15"/>
  <c r="C101" i="15"/>
  <c r="G100" i="15"/>
  <c r="K99" i="15"/>
  <c r="C99" i="15"/>
  <c r="G98" i="15"/>
  <c r="K97" i="15"/>
  <c r="C97" i="15"/>
  <c r="G96" i="15"/>
  <c r="I121" i="16"/>
  <c r="M120" i="16"/>
  <c r="E120" i="16"/>
  <c r="I119" i="16"/>
  <c r="M118" i="16"/>
  <c r="E118" i="16"/>
  <c r="I117" i="16"/>
  <c r="M116" i="16"/>
  <c r="E116" i="16"/>
  <c r="M112" i="16"/>
  <c r="E112" i="16"/>
  <c r="I111" i="16"/>
  <c r="M110" i="16"/>
  <c r="E110" i="16"/>
  <c r="I109" i="16"/>
  <c r="M108" i="16"/>
  <c r="I108" i="16"/>
  <c r="E108" i="16"/>
  <c r="M107" i="16"/>
  <c r="I107" i="16"/>
  <c r="E107" i="16"/>
  <c r="M106" i="16"/>
  <c r="I106" i="16"/>
  <c r="E106" i="16"/>
  <c r="M105" i="16"/>
  <c r="I105" i="16"/>
  <c r="E105" i="16"/>
  <c r="M104" i="16"/>
  <c r="I104" i="16"/>
  <c r="E104" i="16"/>
  <c r="M103" i="16"/>
  <c r="I103" i="16"/>
  <c r="E103" i="16"/>
  <c r="M102" i="16"/>
  <c r="I102" i="16"/>
  <c r="E102" i="16"/>
  <c r="M101" i="16"/>
  <c r="I101" i="16"/>
  <c r="E101" i="16"/>
  <c r="M100" i="16"/>
  <c r="I100" i="16"/>
  <c r="E100" i="16"/>
  <c r="M99" i="16"/>
  <c r="I99" i="16"/>
  <c r="E99" i="16"/>
  <c r="M98" i="16"/>
  <c r="I98" i="16"/>
  <c r="E98" i="16"/>
  <c r="M97" i="16"/>
  <c r="I97" i="16"/>
  <c r="E97" i="16"/>
  <c r="M96" i="16"/>
  <c r="I96" i="16"/>
  <c r="E96" i="16"/>
  <c r="K121" i="10"/>
  <c r="G121" i="10"/>
  <c r="C121" i="10"/>
  <c r="K120" i="10"/>
  <c r="G120" i="10"/>
  <c r="C120" i="10"/>
  <c r="K119" i="10"/>
  <c r="G119" i="10"/>
  <c r="C119" i="10"/>
  <c r="K118" i="10"/>
  <c r="G118" i="10"/>
  <c r="C118" i="10"/>
  <c r="K117" i="10"/>
  <c r="G117" i="10"/>
  <c r="C117" i="10"/>
  <c r="K116" i="10"/>
  <c r="G116" i="10"/>
  <c r="C116" i="10"/>
  <c r="K112" i="10"/>
  <c r="G112" i="10"/>
  <c r="C112" i="10"/>
  <c r="K111" i="10"/>
  <c r="G111" i="10"/>
  <c r="C111" i="10"/>
  <c r="K110" i="10"/>
  <c r="G110" i="10"/>
  <c r="C110" i="10"/>
  <c r="K109" i="10"/>
  <c r="G109" i="10"/>
  <c r="C109" i="10"/>
  <c r="K108" i="10"/>
  <c r="G108" i="10"/>
  <c r="C108" i="10"/>
  <c r="K107" i="10"/>
  <c r="G107" i="10"/>
  <c r="C107" i="10"/>
  <c r="K106" i="10"/>
  <c r="G106" i="10"/>
  <c r="C106" i="10"/>
  <c r="K105" i="10"/>
  <c r="G105" i="10"/>
  <c r="C105" i="10"/>
  <c r="K104" i="10"/>
  <c r="G104" i="10"/>
  <c r="C104" i="10"/>
  <c r="K103" i="10"/>
  <c r="G103" i="10"/>
  <c r="C103" i="10"/>
  <c r="K102" i="10"/>
  <c r="G102" i="10"/>
  <c r="C102" i="10"/>
  <c r="K101" i="10"/>
  <c r="G101" i="10"/>
  <c r="C101" i="10"/>
  <c r="K100" i="10"/>
  <c r="G100" i="10"/>
  <c r="C100" i="10"/>
  <c r="K99" i="10"/>
  <c r="G99" i="10"/>
  <c r="C99" i="10"/>
  <c r="K98" i="10"/>
  <c r="G98" i="10"/>
  <c r="C98" i="10"/>
  <c r="K97" i="10"/>
  <c r="K120" i="14"/>
  <c r="K110" i="14"/>
  <c r="G105" i="14"/>
  <c r="C100" i="14"/>
  <c r="E97" i="14"/>
  <c r="L119" i="15"/>
  <c r="D117" i="15"/>
  <c r="M112" i="15"/>
  <c r="I111" i="15"/>
  <c r="E110" i="15"/>
  <c r="M108" i="15"/>
  <c r="I107" i="15"/>
  <c r="E106" i="15"/>
  <c r="M104" i="15"/>
  <c r="I103" i="15"/>
  <c r="E102" i="15"/>
  <c r="M100" i="15"/>
  <c r="I99" i="15"/>
  <c r="E98" i="15"/>
  <c r="M96" i="15"/>
  <c r="C121" i="16"/>
  <c r="K119" i="16"/>
  <c r="G118" i="16"/>
  <c r="C117" i="16"/>
  <c r="G112" i="16"/>
  <c r="C111" i="16"/>
  <c r="K109" i="16"/>
  <c r="J108" i="16"/>
  <c r="N107" i="16"/>
  <c r="F107" i="16"/>
  <c r="J106" i="16"/>
  <c r="N105" i="16"/>
  <c r="F105" i="16"/>
  <c r="J104" i="16"/>
  <c r="N103" i="16"/>
  <c r="F103" i="16"/>
  <c r="J102" i="16"/>
  <c r="N101" i="16"/>
  <c r="F101" i="16"/>
  <c r="J100" i="16"/>
  <c r="N99" i="16"/>
  <c r="F99" i="16"/>
  <c r="J98" i="16"/>
  <c r="N97" i="16"/>
  <c r="F97" i="16"/>
  <c r="J96" i="16"/>
  <c r="H121" i="10"/>
  <c r="L120" i="10"/>
  <c r="D120" i="10"/>
  <c r="H119" i="10"/>
  <c r="L118" i="10"/>
  <c r="D118" i="10"/>
  <c r="H117" i="10"/>
  <c r="L116" i="10"/>
  <c r="D116" i="10"/>
  <c r="M112" i="10"/>
  <c r="H112" i="10"/>
  <c r="N111" i="10"/>
  <c r="I111" i="10"/>
  <c r="D111" i="10"/>
  <c r="J110" i="10"/>
  <c r="E110" i="10"/>
  <c r="L109" i="10"/>
  <c r="F109" i="10"/>
  <c r="M108" i="10"/>
  <c r="H108" i="10"/>
  <c r="N107" i="10"/>
  <c r="I107" i="10"/>
  <c r="D107" i="10"/>
  <c r="J106" i="10"/>
  <c r="E106" i="10"/>
  <c r="L105" i="10"/>
  <c r="F105" i="10"/>
  <c r="M104" i="10"/>
  <c r="H104" i="10"/>
  <c r="N103" i="10"/>
  <c r="I103" i="10"/>
  <c r="D103" i="10"/>
  <c r="J102" i="10"/>
  <c r="E102" i="10"/>
  <c r="L101" i="10"/>
  <c r="F101" i="10"/>
  <c r="M100" i="10"/>
  <c r="H100" i="10"/>
  <c r="N99" i="10"/>
  <c r="I99" i="10"/>
  <c r="D99" i="10"/>
  <c r="J98" i="10"/>
  <c r="E98" i="10"/>
  <c r="L97" i="10"/>
  <c r="G97" i="10"/>
  <c r="C97" i="10"/>
  <c r="K96" i="10"/>
  <c r="G96" i="10"/>
  <c r="C96" i="10"/>
  <c r="N121" i="11"/>
  <c r="J121" i="11"/>
  <c r="F121" i="11"/>
  <c r="N120" i="11"/>
  <c r="J120" i="11"/>
  <c r="F120" i="11"/>
  <c r="N119" i="11"/>
  <c r="J119" i="11"/>
  <c r="F119" i="11"/>
  <c r="N118" i="11"/>
  <c r="J118" i="11"/>
  <c r="F118" i="11"/>
  <c r="N117" i="11"/>
  <c r="J117" i="11"/>
  <c r="F117" i="11"/>
  <c r="N116" i="11"/>
  <c r="J116" i="11"/>
  <c r="F116" i="11"/>
  <c r="N112" i="11"/>
  <c r="J112" i="11"/>
  <c r="F112" i="11"/>
  <c r="N111" i="11"/>
  <c r="J111" i="11"/>
  <c r="F111" i="11"/>
  <c r="N110" i="11"/>
  <c r="J110" i="11"/>
  <c r="F110" i="11"/>
  <c r="N109" i="11"/>
  <c r="J109" i="11"/>
  <c r="F109" i="11"/>
  <c r="N108" i="11"/>
  <c r="J108" i="11"/>
  <c r="F108" i="11"/>
  <c r="N107" i="11"/>
  <c r="J107" i="11"/>
  <c r="F107" i="11"/>
  <c r="N106" i="11"/>
  <c r="J106" i="11"/>
  <c r="F106" i="11"/>
  <c r="N105" i="11"/>
  <c r="J105" i="11"/>
  <c r="F105" i="11"/>
  <c r="N104" i="11"/>
  <c r="J104" i="11"/>
  <c r="F104" i="11"/>
  <c r="N103" i="11"/>
  <c r="J103" i="11"/>
  <c r="F103" i="11"/>
  <c r="N102" i="11"/>
  <c r="J102" i="11"/>
  <c r="F102" i="11"/>
  <c r="N101" i="11"/>
  <c r="J101" i="11"/>
  <c r="F101" i="11"/>
  <c r="N100" i="11"/>
  <c r="J100" i="11"/>
  <c r="F100" i="11"/>
  <c r="N99" i="11"/>
  <c r="J99" i="11"/>
  <c r="F99" i="11"/>
  <c r="N98" i="11"/>
  <c r="J98" i="11"/>
  <c r="F98" i="11"/>
  <c r="N97" i="11"/>
  <c r="J97" i="11"/>
  <c r="F97" i="11"/>
  <c r="N96" i="11"/>
  <c r="J96" i="11"/>
  <c r="F96" i="11"/>
  <c r="M129" i="12"/>
  <c r="I129" i="12"/>
  <c r="E129" i="12"/>
  <c r="M128" i="12"/>
  <c r="I128" i="12"/>
  <c r="E128" i="12"/>
  <c r="M127" i="12"/>
  <c r="I127" i="12"/>
  <c r="E127" i="12"/>
  <c r="M126" i="12"/>
  <c r="I126" i="12"/>
  <c r="E126" i="12"/>
  <c r="M125" i="12"/>
  <c r="I125" i="12"/>
  <c r="E125" i="12"/>
  <c r="M124" i="12"/>
  <c r="I124" i="12"/>
  <c r="E124" i="12"/>
  <c r="M120" i="12"/>
  <c r="I120" i="12"/>
  <c r="E120" i="12"/>
  <c r="M119" i="12"/>
  <c r="I119" i="12"/>
  <c r="E119" i="12"/>
  <c r="M118" i="12"/>
  <c r="I118" i="12"/>
  <c r="E118" i="12"/>
  <c r="M117" i="12"/>
  <c r="I117" i="12"/>
  <c r="E117" i="12"/>
  <c r="M116" i="12"/>
  <c r="I116" i="12"/>
  <c r="E116" i="12"/>
  <c r="M115" i="12"/>
  <c r="I115" i="12"/>
  <c r="E115" i="12"/>
  <c r="M114" i="12"/>
  <c r="I114" i="12"/>
  <c r="E114" i="12"/>
  <c r="M113" i="12"/>
  <c r="I113" i="12"/>
  <c r="E113" i="12"/>
  <c r="M112" i="12"/>
  <c r="I112" i="12"/>
  <c r="E112" i="12"/>
  <c r="M111" i="12"/>
  <c r="I111" i="12"/>
  <c r="E111" i="12"/>
  <c r="M110" i="12"/>
  <c r="I110" i="12"/>
  <c r="E110" i="12"/>
  <c r="M109" i="12"/>
  <c r="I109" i="12"/>
  <c r="E109" i="12"/>
  <c r="M108" i="12"/>
  <c r="I108" i="12"/>
  <c r="E108" i="12"/>
  <c r="M107" i="12"/>
  <c r="I107" i="12"/>
  <c r="E107" i="12"/>
  <c r="M106" i="12"/>
  <c r="I106" i="12"/>
  <c r="E106" i="12"/>
  <c r="M105" i="12"/>
  <c r="I105" i="12"/>
  <c r="E105" i="12"/>
  <c r="M104" i="12"/>
  <c r="I104" i="12"/>
  <c r="E104" i="12"/>
  <c r="C118" i="14"/>
  <c r="C108" i="14"/>
  <c r="K102" i="14"/>
  <c r="I98" i="14"/>
  <c r="D121" i="15"/>
  <c r="H118" i="15"/>
  <c r="E112" i="15"/>
  <c r="M110" i="15"/>
  <c r="I109" i="15"/>
  <c r="E108" i="15"/>
  <c r="M106" i="15"/>
  <c r="I105" i="15"/>
  <c r="E104" i="15"/>
  <c r="M102" i="15"/>
  <c r="I101" i="15"/>
  <c r="E100" i="15"/>
  <c r="M98" i="15"/>
  <c r="I97" i="15"/>
  <c r="E96" i="15"/>
  <c r="K121" i="16"/>
  <c r="G120" i="16"/>
  <c r="C119" i="16"/>
  <c r="K117" i="16"/>
  <c r="G116" i="16"/>
  <c r="K111" i="16"/>
  <c r="G110" i="16"/>
  <c r="C109" i="16"/>
  <c r="F108" i="16"/>
  <c r="J107" i="16"/>
  <c r="N106" i="16"/>
  <c r="F106" i="16"/>
  <c r="J105" i="16"/>
  <c r="N104" i="16"/>
  <c r="F104" i="16"/>
  <c r="J103" i="16"/>
  <c r="N102" i="16"/>
  <c r="F102" i="16"/>
  <c r="J101" i="16"/>
  <c r="N100" i="16"/>
  <c r="F100" i="16"/>
  <c r="J99" i="16"/>
  <c r="N98" i="16"/>
  <c r="F98" i="16"/>
  <c r="J97" i="16"/>
  <c r="N96" i="16"/>
  <c r="F96" i="16"/>
  <c r="L121" i="10"/>
  <c r="D121" i="10"/>
  <c r="H120" i="10"/>
  <c r="L119" i="10"/>
  <c r="D119" i="10"/>
  <c r="H118" i="10"/>
  <c r="L117" i="10"/>
  <c r="D117" i="10"/>
  <c r="H116" i="10"/>
  <c r="J112" i="10"/>
  <c r="E112" i="10"/>
  <c r="L111" i="10"/>
  <c r="F111" i="10"/>
  <c r="M110" i="10"/>
  <c r="H110" i="10"/>
  <c r="N109" i="10"/>
  <c r="I109" i="10"/>
  <c r="D109" i="10"/>
  <c r="J108" i="10"/>
  <c r="E108" i="10"/>
  <c r="L107" i="10"/>
  <c r="F107" i="10"/>
  <c r="M106" i="10"/>
  <c r="H106" i="10"/>
  <c r="N105" i="10"/>
  <c r="I105" i="10"/>
  <c r="D105" i="10"/>
  <c r="J104" i="10"/>
  <c r="E104" i="10"/>
  <c r="L103" i="10"/>
  <c r="F103" i="10"/>
  <c r="M102" i="10"/>
  <c r="H102" i="10"/>
  <c r="N101" i="10"/>
  <c r="I101" i="10"/>
  <c r="D101" i="10"/>
  <c r="J100" i="10"/>
  <c r="E100" i="10"/>
  <c r="L99" i="10"/>
  <c r="F99" i="10"/>
  <c r="M98" i="10"/>
  <c r="H98" i="10"/>
  <c r="N97" i="10"/>
  <c r="I97" i="10"/>
  <c r="E97" i="10"/>
  <c r="M96" i="10"/>
  <c r="I96" i="10"/>
  <c r="E96" i="10"/>
  <c r="L121" i="11"/>
  <c r="H121" i="11"/>
  <c r="D121" i="11"/>
  <c r="L120" i="11"/>
  <c r="H120" i="11"/>
  <c r="D120" i="11"/>
  <c r="L119" i="11"/>
  <c r="H119" i="11"/>
  <c r="D119" i="11"/>
  <c r="L118" i="11"/>
  <c r="H118" i="11"/>
  <c r="D118" i="11"/>
  <c r="L117" i="11"/>
  <c r="H117" i="11"/>
  <c r="D117" i="11"/>
  <c r="L116" i="11"/>
  <c r="H116" i="11"/>
  <c r="D116" i="11"/>
  <c r="L112" i="11"/>
  <c r="H112" i="11"/>
  <c r="D112" i="11"/>
  <c r="L111" i="11"/>
  <c r="H111" i="11"/>
  <c r="D111" i="11"/>
  <c r="L110" i="11"/>
  <c r="H110" i="11"/>
  <c r="D110" i="11"/>
  <c r="L109" i="11"/>
  <c r="H109" i="11"/>
  <c r="D109" i="11"/>
  <c r="L108" i="11"/>
  <c r="H108" i="11"/>
  <c r="D108" i="11"/>
  <c r="L107" i="11"/>
  <c r="H107" i="11"/>
  <c r="D107" i="11"/>
  <c r="L106" i="11"/>
  <c r="H106" i="11"/>
  <c r="D106" i="11"/>
  <c r="L105" i="11"/>
  <c r="H105" i="11"/>
  <c r="D105" i="11"/>
  <c r="L104" i="11"/>
  <c r="H104" i="11"/>
  <c r="D104" i="11"/>
  <c r="L103" i="11"/>
  <c r="H103" i="11"/>
  <c r="D103" i="11"/>
  <c r="L102" i="11"/>
  <c r="H102" i="11"/>
  <c r="D102" i="11"/>
  <c r="L101" i="11"/>
  <c r="H101" i="11"/>
  <c r="D101" i="11"/>
  <c r="L100" i="11"/>
  <c r="H100" i="11"/>
  <c r="D100" i="11"/>
  <c r="L99" i="11"/>
  <c r="H99" i="11"/>
  <c r="D99" i="11"/>
  <c r="L98" i="11"/>
  <c r="H98" i="11"/>
  <c r="D98" i="11"/>
  <c r="L97" i="11"/>
  <c r="H97" i="11"/>
  <c r="D97" i="11"/>
  <c r="L96" i="11"/>
  <c r="H96" i="11"/>
  <c r="D96" i="11"/>
  <c r="K129" i="12"/>
  <c r="G129" i="12"/>
  <c r="C129" i="12"/>
  <c r="K128" i="12"/>
  <c r="G128" i="12"/>
  <c r="C128" i="12"/>
  <c r="K127" i="12"/>
  <c r="G127" i="12"/>
  <c r="C127" i="12"/>
  <c r="K126" i="12"/>
  <c r="G126" i="12"/>
  <c r="C126" i="12"/>
  <c r="K125" i="12"/>
  <c r="G125" i="12"/>
  <c r="C125" i="12"/>
  <c r="K124" i="12"/>
  <c r="G124" i="12"/>
  <c r="C124" i="12"/>
  <c r="K120" i="12"/>
  <c r="G120" i="12"/>
  <c r="C120" i="12"/>
  <c r="K119" i="12"/>
  <c r="G119" i="12"/>
  <c r="C119" i="12"/>
  <c r="K118" i="12"/>
  <c r="G118" i="12"/>
  <c r="C118" i="12"/>
  <c r="K117" i="12"/>
  <c r="G117" i="12"/>
  <c r="C117" i="12"/>
  <c r="K116" i="12"/>
  <c r="G116" i="12"/>
  <c r="C116" i="12"/>
  <c r="K115" i="12"/>
  <c r="G115" i="12"/>
  <c r="C115" i="12"/>
  <c r="K114" i="12"/>
  <c r="G114" i="12"/>
  <c r="C114" i="12"/>
  <c r="K113" i="12"/>
  <c r="G113" i="12"/>
  <c r="C113" i="12"/>
  <c r="K112" i="12"/>
  <c r="G112" i="12"/>
  <c r="C112" i="12"/>
  <c r="K111" i="12"/>
  <c r="G111" i="12"/>
  <c r="C111" i="12"/>
  <c r="K110" i="12"/>
  <c r="G110" i="12"/>
  <c r="C110" i="12"/>
  <c r="K109" i="12"/>
  <c r="G109" i="12"/>
  <c r="C109" i="12"/>
  <c r="K108" i="12"/>
  <c r="G108" i="12"/>
  <c r="C108" i="12"/>
  <c r="K107" i="12"/>
  <c r="G107" i="12"/>
  <c r="C107" i="12"/>
  <c r="K106" i="12"/>
  <c r="G106" i="12"/>
  <c r="C106" i="12"/>
  <c r="K105" i="12"/>
  <c r="G105" i="12"/>
  <c r="C105" i="12"/>
  <c r="K104" i="12"/>
  <c r="G104" i="12"/>
  <c r="C104" i="12"/>
  <c r="M121" i="13"/>
  <c r="I121" i="13"/>
  <c r="E121" i="13"/>
  <c r="M120" i="13"/>
  <c r="I120" i="13"/>
  <c r="E120" i="13"/>
  <c r="M119" i="13"/>
  <c r="I119" i="13"/>
  <c r="E119" i="13"/>
  <c r="M118" i="13"/>
  <c r="I118" i="13"/>
  <c r="E118" i="13"/>
  <c r="M117" i="13"/>
  <c r="I117" i="13"/>
  <c r="E117" i="13"/>
  <c r="M116" i="13"/>
  <c r="G119" i="14"/>
  <c r="C104" i="14"/>
  <c r="I96" i="14"/>
  <c r="L121" i="15"/>
  <c r="H116" i="15"/>
  <c r="I112" i="15"/>
  <c r="M109" i="15"/>
  <c r="E107" i="15"/>
  <c r="I104" i="15"/>
  <c r="M101" i="15"/>
  <c r="E99" i="15"/>
  <c r="I96" i="15"/>
  <c r="G121" i="16"/>
  <c r="K118" i="16"/>
  <c r="C116" i="16"/>
  <c r="G111" i="16"/>
  <c r="L108" i="16"/>
  <c r="H107" i="16"/>
  <c r="D106" i="16"/>
  <c r="L104" i="16"/>
  <c r="H103" i="16"/>
  <c r="D102" i="16"/>
  <c r="L100" i="16"/>
  <c r="H99" i="16"/>
  <c r="D98" i="16"/>
  <c r="L96" i="16"/>
  <c r="N121" i="10"/>
  <c r="J120" i="10"/>
  <c r="F119" i="10"/>
  <c r="N117" i="10"/>
  <c r="J116" i="10"/>
  <c r="L112" i="10"/>
  <c r="M111" i="10"/>
  <c r="N110" i="10"/>
  <c r="D110" i="10"/>
  <c r="E109" i="10"/>
  <c r="F108" i="10"/>
  <c r="H107" i="10"/>
  <c r="I106" i="10"/>
  <c r="J105" i="10"/>
  <c r="L104" i="10"/>
  <c r="M103" i="10"/>
  <c r="N102" i="10"/>
  <c r="D102" i="10"/>
  <c r="E101" i="10"/>
  <c r="F100" i="10"/>
  <c r="H99" i="10"/>
  <c r="I98" i="10"/>
  <c r="J97" i="10"/>
  <c r="N96" i="10"/>
  <c r="F96" i="10"/>
  <c r="G121" i="11"/>
  <c r="K120" i="11"/>
  <c r="C120" i="11"/>
  <c r="G119" i="11"/>
  <c r="K118" i="11"/>
  <c r="C118" i="11"/>
  <c r="G117" i="11"/>
  <c r="K116" i="11"/>
  <c r="C116" i="11"/>
  <c r="K112" i="11"/>
  <c r="C112" i="11"/>
  <c r="G111" i="11"/>
  <c r="K110" i="11"/>
  <c r="C110" i="11"/>
  <c r="G109" i="11"/>
  <c r="K108" i="11"/>
  <c r="C108" i="11"/>
  <c r="G107" i="11"/>
  <c r="K106" i="11"/>
  <c r="C106" i="11"/>
  <c r="G105" i="11"/>
  <c r="K104" i="11"/>
  <c r="C104" i="11"/>
  <c r="G103" i="11"/>
  <c r="K102" i="11"/>
  <c r="C102" i="11"/>
  <c r="G101" i="11"/>
  <c r="K100" i="11"/>
  <c r="C100" i="11"/>
  <c r="G99" i="11"/>
  <c r="K98" i="11"/>
  <c r="C98" i="11"/>
  <c r="G97" i="11"/>
  <c r="K96" i="11"/>
  <c r="C96" i="11"/>
  <c r="N129" i="12"/>
  <c r="F129" i="12"/>
  <c r="J128" i="12"/>
  <c r="N127" i="12"/>
  <c r="F127" i="12"/>
  <c r="J126" i="12"/>
  <c r="N125" i="12"/>
  <c r="F125" i="12"/>
  <c r="J124" i="12"/>
  <c r="J120" i="12"/>
  <c r="N119" i="12"/>
  <c r="F119" i="12"/>
  <c r="J118" i="12"/>
  <c r="N117" i="12"/>
  <c r="F117" i="12"/>
  <c r="J116" i="12"/>
  <c r="N115" i="12"/>
  <c r="F115" i="12"/>
  <c r="J114" i="12"/>
  <c r="N113" i="12"/>
  <c r="F113" i="12"/>
  <c r="J112" i="12"/>
  <c r="N111" i="12"/>
  <c r="F111" i="12"/>
  <c r="J110" i="12"/>
  <c r="N109" i="12"/>
  <c r="F109" i="12"/>
  <c r="J108" i="12"/>
  <c r="N107" i="12"/>
  <c r="F107" i="12"/>
  <c r="J106" i="12"/>
  <c r="N105" i="12"/>
  <c r="F105" i="12"/>
  <c r="J104" i="12"/>
  <c r="K121" i="13"/>
  <c r="F121" i="13"/>
  <c r="L120" i="13"/>
  <c r="G120" i="13"/>
  <c r="N119" i="13"/>
  <c r="H119" i="13"/>
  <c r="C119" i="13"/>
  <c r="J118" i="13"/>
  <c r="D118" i="13"/>
  <c r="K117" i="13"/>
  <c r="F117" i="13"/>
  <c r="L116" i="13"/>
  <c r="H116" i="13"/>
  <c r="D116" i="13"/>
  <c r="L112" i="13"/>
  <c r="H112" i="13"/>
  <c r="D112" i="13"/>
  <c r="L111" i="13"/>
  <c r="H111" i="13"/>
  <c r="D111" i="13"/>
  <c r="L110" i="13"/>
  <c r="H110" i="13"/>
  <c r="D110" i="13"/>
  <c r="L109" i="13"/>
  <c r="H109" i="13"/>
  <c r="D109" i="13"/>
  <c r="L108" i="13"/>
  <c r="H108" i="13"/>
  <c r="D108" i="13"/>
  <c r="L107" i="13"/>
  <c r="H107" i="13"/>
  <c r="D107" i="13"/>
  <c r="L106" i="13"/>
  <c r="H106" i="13"/>
  <c r="D106" i="13"/>
  <c r="L105" i="13"/>
  <c r="H105" i="13"/>
  <c r="D105" i="13"/>
  <c r="L104" i="13"/>
  <c r="H104" i="13"/>
  <c r="D104" i="13"/>
  <c r="L103" i="13"/>
  <c r="H103" i="13"/>
  <c r="D103" i="13"/>
  <c r="L102" i="13"/>
  <c r="H102" i="13"/>
  <c r="D102" i="13"/>
  <c r="L101" i="13"/>
  <c r="H101" i="13"/>
  <c r="D101" i="13"/>
  <c r="L100" i="13"/>
  <c r="H100" i="13"/>
  <c r="D100" i="13"/>
  <c r="L99" i="13"/>
  <c r="H99" i="13"/>
  <c r="D99" i="13"/>
  <c r="L98" i="13"/>
  <c r="H98" i="13"/>
  <c r="D98" i="13"/>
  <c r="L97" i="13"/>
  <c r="H97" i="13"/>
  <c r="D97" i="13"/>
  <c r="L96" i="13"/>
  <c r="H96" i="13"/>
  <c r="D96" i="13"/>
  <c r="K116" i="14"/>
  <c r="C112" i="14"/>
  <c r="G101" i="14"/>
  <c r="H120" i="15"/>
  <c r="M111" i="15"/>
  <c r="E109" i="15"/>
  <c r="I106" i="15"/>
  <c r="M103" i="15"/>
  <c r="E101" i="15"/>
  <c r="I98" i="15"/>
  <c r="K120" i="16"/>
  <c r="C118" i="16"/>
  <c r="K110" i="16"/>
  <c r="H108" i="16"/>
  <c r="D107" i="16"/>
  <c r="L105" i="16"/>
  <c r="H104" i="16"/>
  <c r="D103" i="16"/>
  <c r="L101" i="16"/>
  <c r="H100" i="16"/>
  <c r="D99" i="16"/>
  <c r="L97" i="16"/>
  <c r="H96" i="16"/>
  <c r="J121" i="10"/>
  <c r="F120" i="10"/>
  <c r="N118" i="10"/>
  <c r="J117" i="10"/>
  <c r="F116" i="10"/>
  <c r="I112" i="10"/>
  <c r="J111" i="10"/>
  <c r="L110" i="10"/>
  <c r="M109" i="10"/>
  <c r="N108" i="10"/>
  <c r="D108" i="10"/>
  <c r="E107" i="10"/>
  <c r="F106" i="10"/>
  <c r="H105" i="10"/>
  <c r="I104" i="10"/>
  <c r="J103" i="10"/>
  <c r="L102" i="10"/>
  <c r="M101" i="10"/>
  <c r="N100" i="10"/>
  <c r="D100" i="10"/>
  <c r="E99" i="10"/>
  <c r="F98" i="10"/>
  <c r="H97" i="10"/>
  <c r="L96" i="10"/>
  <c r="D96" i="10"/>
  <c r="M121" i="11"/>
  <c r="E121" i="11"/>
  <c r="I120" i="11"/>
  <c r="M119" i="11"/>
  <c r="E119" i="11"/>
  <c r="I118" i="11"/>
  <c r="M117" i="11"/>
  <c r="E117" i="11"/>
  <c r="I116" i="11"/>
  <c r="G109" i="14"/>
  <c r="E99" i="14"/>
  <c r="D119" i="15"/>
  <c r="E111" i="15"/>
  <c r="I108" i="15"/>
  <c r="M105" i="15"/>
  <c r="E103" i="15"/>
  <c r="I100" i="15"/>
  <c r="M97" i="15"/>
  <c r="C120" i="16"/>
  <c r="G117" i="16"/>
  <c r="K112" i="16"/>
  <c r="C110" i="16"/>
  <c r="D108" i="16"/>
  <c r="L106" i="16"/>
  <c r="H105" i="16"/>
  <c r="D104" i="16"/>
  <c r="L102" i="16"/>
  <c r="H101" i="16"/>
  <c r="D100" i="16"/>
  <c r="L98" i="16"/>
  <c r="H97" i="16"/>
  <c r="D96" i="16"/>
  <c r="F121" i="10"/>
  <c r="N119" i="10"/>
  <c r="J118" i="10"/>
  <c r="F117" i="10"/>
  <c r="F112" i="10"/>
  <c r="H111" i="10"/>
  <c r="I110" i="10"/>
  <c r="J109" i="10"/>
  <c r="L108" i="10"/>
  <c r="M107" i="10"/>
  <c r="N106" i="10"/>
  <c r="D106" i="10"/>
  <c r="E105" i="10"/>
  <c r="F104" i="10"/>
  <c r="H103" i="10"/>
  <c r="I102" i="10"/>
  <c r="J101" i="10"/>
  <c r="L100" i="10"/>
  <c r="M99" i="10"/>
  <c r="N98" i="10"/>
  <c r="D98" i="10"/>
  <c r="F97" i="10"/>
  <c r="J96" i="10"/>
  <c r="K121" i="11"/>
  <c r="C121" i="11"/>
  <c r="G120" i="11"/>
  <c r="K119" i="11"/>
  <c r="C119" i="11"/>
  <c r="G118" i="11"/>
  <c r="K117" i="11"/>
  <c r="G116" i="11"/>
  <c r="G112" i="11"/>
  <c r="K111" i="11"/>
  <c r="C111" i="11"/>
  <c r="G110" i="11"/>
  <c r="K109" i="11"/>
  <c r="C109" i="11"/>
  <c r="G108" i="11"/>
  <c r="K107" i="11"/>
  <c r="C107" i="11"/>
  <c r="G106" i="11"/>
  <c r="K105" i="11"/>
  <c r="C105" i="11"/>
  <c r="G104" i="11"/>
  <c r="K103" i="11"/>
  <c r="C103" i="11"/>
  <c r="G102" i="11"/>
  <c r="K101" i="11"/>
  <c r="C101" i="11"/>
  <c r="G100" i="11"/>
  <c r="K99" i="11"/>
  <c r="C99" i="11"/>
  <c r="G98" i="11"/>
  <c r="K97" i="11"/>
  <c r="C97" i="11"/>
  <c r="G96" i="11"/>
  <c r="J129" i="12"/>
  <c r="N128" i="12"/>
  <c r="F128" i="12"/>
  <c r="J127" i="12"/>
  <c r="N126" i="12"/>
  <c r="F126" i="12"/>
  <c r="J125" i="12"/>
  <c r="N124" i="12"/>
  <c r="F124" i="12"/>
  <c r="N120" i="12"/>
  <c r="F120" i="12"/>
  <c r="J119" i="12"/>
  <c r="N118" i="12"/>
  <c r="F118" i="12"/>
  <c r="J117" i="12"/>
  <c r="N116" i="12"/>
  <c r="F116" i="12"/>
  <c r="J115" i="12"/>
  <c r="N114" i="12"/>
  <c r="F114" i="12"/>
  <c r="J113" i="12"/>
  <c r="N112" i="12"/>
  <c r="F112" i="12"/>
  <c r="J111" i="12"/>
  <c r="N110" i="12"/>
  <c r="F110" i="12"/>
  <c r="J109" i="12"/>
  <c r="N108" i="12"/>
  <c r="F108" i="12"/>
  <c r="J107" i="12"/>
  <c r="N106" i="12"/>
  <c r="F106" i="12"/>
  <c r="J105" i="12"/>
  <c r="N104" i="12"/>
  <c r="F104" i="12"/>
  <c r="N121" i="13"/>
  <c r="H121" i="13"/>
  <c r="C121" i="13"/>
  <c r="J120" i="13"/>
  <c r="D120" i="13"/>
  <c r="K119" i="13"/>
  <c r="F119" i="13"/>
  <c r="L118" i="13"/>
  <c r="G118" i="13"/>
  <c r="N117" i="13"/>
  <c r="H117" i="13"/>
  <c r="C117" i="13"/>
  <c r="J116" i="13"/>
  <c r="F116" i="13"/>
  <c r="N112" i="13"/>
  <c r="J112" i="13"/>
  <c r="F112" i="13"/>
  <c r="N111" i="13"/>
  <c r="J111" i="13"/>
  <c r="F111" i="13"/>
  <c r="N110" i="13"/>
  <c r="J110" i="13"/>
  <c r="F110" i="13"/>
  <c r="N109" i="13"/>
  <c r="J109" i="13"/>
  <c r="F109" i="13"/>
  <c r="N108" i="13"/>
  <c r="J108" i="13"/>
  <c r="F108" i="13"/>
  <c r="N107" i="13"/>
  <c r="J107" i="13"/>
  <c r="F107" i="13"/>
  <c r="N106" i="13"/>
  <c r="J106" i="13"/>
  <c r="F106" i="13"/>
  <c r="N105" i="13"/>
  <c r="J105" i="13"/>
  <c r="F105" i="13"/>
  <c r="N104" i="13"/>
  <c r="J104" i="13"/>
  <c r="F104" i="13"/>
  <c r="N103" i="13"/>
  <c r="J103" i="13"/>
  <c r="F103" i="13"/>
  <c r="N102" i="13"/>
  <c r="J102" i="13"/>
  <c r="F102" i="13"/>
  <c r="N101" i="13"/>
  <c r="J101" i="13"/>
  <c r="F101" i="13"/>
  <c r="N100" i="13"/>
  <c r="J100" i="13"/>
  <c r="F100" i="13"/>
  <c r="N99" i="13"/>
  <c r="J99" i="13"/>
  <c r="F99" i="13"/>
  <c r="N98" i="13"/>
  <c r="J98" i="13"/>
  <c r="F98" i="13"/>
  <c r="N97" i="13"/>
  <c r="J97" i="13"/>
  <c r="F97" i="13"/>
  <c r="N96" i="13"/>
  <c r="J96" i="13"/>
  <c r="F96" i="13"/>
  <c r="E105" i="15"/>
  <c r="K116" i="16"/>
  <c r="C112" i="16"/>
  <c r="D105" i="16"/>
  <c r="D21" i="16" s="1"/>
  <c r="D16" i="39" s="1"/>
  <c r="D46" i="39" s="1"/>
  <c r="L99" i="16"/>
  <c r="J119" i="10"/>
  <c r="E111" i="10"/>
  <c r="J107" i="10"/>
  <c r="D104" i="10"/>
  <c r="I100" i="10"/>
  <c r="D97" i="10"/>
  <c r="I119" i="11"/>
  <c r="M116" i="11"/>
  <c r="I112" i="11"/>
  <c r="E111" i="11"/>
  <c r="M109" i="11"/>
  <c r="I108" i="11"/>
  <c r="E107" i="11"/>
  <c r="M105" i="11"/>
  <c r="I104" i="11"/>
  <c r="E103" i="11"/>
  <c r="M101" i="11"/>
  <c r="I100" i="11"/>
  <c r="E99" i="11"/>
  <c r="M97" i="11"/>
  <c r="I96" i="11"/>
  <c r="L128" i="12"/>
  <c r="H127" i="12"/>
  <c r="D126" i="12"/>
  <c r="L124" i="12"/>
  <c r="D120" i="12"/>
  <c r="L118" i="12"/>
  <c r="H117" i="12"/>
  <c r="D116" i="12"/>
  <c r="L114" i="12"/>
  <c r="H113" i="12"/>
  <c r="D112" i="12"/>
  <c r="L110" i="12"/>
  <c r="H109" i="12"/>
  <c r="D108" i="12"/>
  <c r="L106" i="12"/>
  <c r="H105" i="12"/>
  <c r="D104" i="12"/>
  <c r="J121" i="13"/>
  <c r="K120" i="13"/>
  <c r="L119" i="13"/>
  <c r="N118" i="13"/>
  <c r="C118" i="13"/>
  <c r="D117" i="13"/>
  <c r="G116" i="13"/>
  <c r="G112" i="13"/>
  <c r="K111" i="13"/>
  <c r="C111" i="13"/>
  <c r="G110" i="13"/>
  <c r="K109" i="13"/>
  <c r="C109" i="13"/>
  <c r="G108" i="13"/>
  <c r="K107" i="13"/>
  <c r="C107" i="13"/>
  <c r="G106" i="13"/>
  <c r="K105" i="13"/>
  <c r="C105" i="13"/>
  <c r="G104" i="13"/>
  <c r="K103" i="13"/>
  <c r="C103" i="13"/>
  <c r="G102" i="13"/>
  <c r="K101" i="13"/>
  <c r="C101" i="13"/>
  <c r="G100" i="13"/>
  <c r="K99" i="13"/>
  <c r="C99" i="13"/>
  <c r="G98" i="13"/>
  <c r="K97" i="13"/>
  <c r="C97" i="13"/>
  <c r="G96" i="13"/>
  <c r="M97" i="14"/>
  <c r="L117" i="15"/>
  <c r="I110" i="15"/>
  <c r="M99" i="15"/>
  <c r="L107" i="16"/>
  <c r="H102" i="16"/>
  <c r="D97" i="16"/>
  <c r="N116" i="10"/>
  <c r="N112" i="10"/>
  <c r="H109" i="10"/>
  <c r="M105" i="10"/>
  <c r="F102" i="10"/>
  <c r="L98" i="10"/>
  <c r="M120" i="11"/>
  <c r="M111" i="11"/>
  <c r="I110" i="11"/>
  <c r="E109" i="11"/>
  <c r="M107" i="11"/>
  <c r="I106" i="11"/>
  <c r="E105" i="11"/>
  <c r="M103" i="11"/>
  <c r="I102" i="11"/>
  <c r="E101" i="11"/>
  <c r="M99" i="11"/>
  <c r="I98" i="11"/>
  <c r="E97" i="11"/>
  <c r="H129" i="12"/>
  <c r="D128" i="12"/>
  <c r="L126" i="12"/>
  <c r="H125" i="12"/>
  <c r="D124" i="12"/>
  <c r="L120" i="12"/>
  <c r="H119" i="12"/>
  <c r="D118" i="12"/>
  <c r="L116" i="12"/>
  <c r="H115" i="12"/>
  <c r="D114" i="12"/>
  <c r="L112" i="12"/>
  <c r="H111" i="12"/>
  <c r="D110" i="12"/>
  <c r="L108" i="12"/>
  <c r="H107" i="12"/>
  <c r="D106" i="12"/>
  <c r="L104" i="12"/>
  <c r="D121" i="13"/>
  <c r="F120" i="13"/>
  <c r="G119" i="13"/>
  <c r="H118" i="13"/>
  <c r="J117" i="13"/>
  <c r="K116" i="13"/>
  <c r="C116" i="13"/>
  <c r="K112" i="13"/>
  <c r="C112" i="13"/>
  <c r="G111" i="13"/>
  <c r="K110" i="13"/>
  <c r="C110" i="13"/>
  <c r="G109" i="13"/>
  <c r="K108" i="13"/>
  <c r="C108" i="13"/>
  <c r="G107" i="13"/>
  <c r="K106" i="13"/>
  <c r="C106" i="13"/>
  <c r="G105" i="13"/>
  <c r="K104" i="13"/>
  <c r="C104" i="13"/>
  <c r="G103" i="13"/>
  <c r="K102" i="13"/>
  <c r="C102" i="13"/>
  <c r="G101" i="13"/>
  <c r="K100" i="13"/>
  <c r="C100" i="13"/>
  <c r="G99" i="13"/>
  <c r="K98" i="13"/>
  <c r="C98" i="13"/>
  <c r="G97" i="13"/>
  <c r="K96" i="13"/>
  <c r="C96" i="13"/>
  <c r="M107" i="15"/>
  <c r="E97" i="15"/>
  <c r="G119" i="16"/>
  <c r="H106" i="16"/>
  <c r="D101" i="16"/>
  <c r="N120" i="10"/>
  <c r="D112" i="10"/>
  <c r="I108" i="10"/>
  <c r="N104" i="10"/>
  <c r="H101" i="10"/>
  <c r="M97" i="10"/>
  <c r="E120" i="11"/>
  <c r="I117" i="11"/>
  <c r="M112" i="11"/>
  <c r="I111" i="11"/>
  <c r="E110" i="11"/>
  <c r="M108" i="11"/>
  <c r="I107" i="11"/>
  <c r="E106" i="11"/>
  <c r="M104" i="11"/>
  <c r="I103" i="11"/>
  <c r="E102" i="11"/>
  <c r="M100" i="11"/>
  <c r="I99" i="11"/>
  <c r="E98" i="11"/>
  <c r="M96" i="11"/>
  <c r="D129" i="12"/>
  <c r="L127" i="12"/>
  <c r="H126" i="12"/>
  <c r="D125" i="12"/>
  <c r="H120" i="12"/>
  <c r="D119" i="12"/>
  <c r="L117" i="12"/>
  <c r="H116" i="12"/>
  <c r="D115" i="12"/>
  <c r="L113" i="12"/>
  <c r="H112" i="12"/>
  <c r="D111" i="12"/>
  <c r="L109" i="12"/>
  <c r="H108" i="12"/>
  <c r="D107" i="12"/>
  <c r="L105" i="12"/>
  <c r="H104" i="12"/>
  <c r="L121" i="13"/>
  <c r="N120" i="13"/>
  <c r="C120" i="13"/>
  <c r="D119" i="13"/>
  <c r="F118" i="13"/>
  <c r="G117" i="13"/>
  <c r="I116" i="13"/>
  <c r="I112" i="13"/>
  <c r="M111" i="13"/>
  <c r="E111" i="13"/>
  <c r="I110" i="13"/>
  <c r="M109" i="13"/>
  <c r="E109" i="13"/>
  <c r="I108" i="13"/>
  <c r="M96" i="13"/>
  <c r="E98" i="13"/>
  <c r="I99" i="13"/>
  <c r="M100" i="13"/>
  <c r="E102" i="13"/>
  <c r="I103" i="13"/>
  <c r="M104" i="13"/>
  <c r="E106" i="13"/>
  <c r="I107" i="13"/>
  <c r="I109" i="13"/>
  <c r="E112" i="13"/>
  <c r="N116" i="13"/>
  <c r="H120" i="13"/>
  <c r="D105" i="12"/>
  <c r="H110" i="12"/>
  <c r="L115" i="12"/>
  <c r="L125" i="12"/>
  <c r="I97" i="11"/>
  <c r="M102" i="11"/>
  <c r="E108" i="11"/>
  <c r="M118" i="11"/>
  <c r="L106" i="10"/>
  <c r="F118" i="10"/>
  <c r="I102" i="15"/>
  <c r="E97" i="13"/>
  <c r="I98" i="13"/>
  <c r="M99" i="13"/>
  <c r="E101" i="13"/>
  <c r="I102" i="13"/>
  <c r="M103" i="13"/>
  <c r="E105" i="13"/>
  <c r="I106" i="13"/>
  <c r="M107" i="13"/>
  <c r="E110" i="13"/>
  <c r="M112" i="13"/>
  <c r="L117" i="13"/>
  <c r="G121" i="13"/>
  <c r="H106" i="12"/>
  <c r="L111" i="12"/>
  <c r="D117" i="12"/>
  <c r="D127" i="12"/>
  <c r="M98" i="11"/>
  <c r="E104" i="11"/>
  <c r="I109" i="11"/>
  <c r="I121" i="11"/>
  <c r="H96" i="10"/>
  <c r="F110" i="10"/>
  <c r="H98" i="16"/>
  <c r="K106" i="14"/>
  <c r="K21" i="10"/>
  <c r="F21" i="16"/>
  <c r="F16" i="39" s="1"/>
  <c r="F46" i="39" s="1"/>
  <c r="N21" i="13" l="1"/>
  <c r="C21" i="10"/>
  <c r="O87" i="12"/>
  <c r="O69" i="10"/>
  <c r="O57" i="10"/>
  <c r="O68" i="10"/>
  <c r="G21" i="13"/>
  <c r="J21" i="11"/>
  <c r="I21" i="15"/>
  <c r="I15" i="39" s="1"/>
  <c r="F21" i="15"/>
  <c r="F15" i="39" s="1"/>
  <c r="F45" i="39" s="1"/>
  <c r="G21" i="15"/>
  <c r="G15" i="39" s="1"/>
  <c r="D21" i="15"/>
  <c r="D15" i="39" s="1"/>
  <c r="D45" i="39" s="1"/>
  <c r="H21" i="15"/>
  <c r="H15" i="39" s="1"/>
  <c r="N21" i="15"/>
  <c r="N15" i="39" s="1"/>
  <c r="L21" i="15"/>
  <c r="L15" i="39" s="1"/>
  <c r="L21" i="16"/>
  <c r="L16" i="39" s="1"/>
  <c r="L46" i="39" s="1"/>
  <c r="I21" i="16"/>
  <c r="I16" i="39" s="1"/>
  <c r="I46" i="39" s="1"/>
  <c r="I45" i="39" s="1"/>
  <c r="C21" i="16"/>
  <c r="C16" i="39" s="1"/>
  <c r="K21" i="16"/>
  <c r="K16" i="39" s="1"/>
  <c r="K46" i="39" s="1"/>
  <c r="J21" i="16"/>
  <c r="J16" i="39" s="1"/>
  <c r="J46" i="39" s="1"/>
  <c r="J21" i="13"/>
  <c r="O78" i="13"/>
  <c r="P78" i="13" s="1"/>
  <c r="F21" i="13"/>
  <c r="O120" i="13"/>
  <c r="P120" i="13" s="1"/>
  <c r="O121" i="13"/>
  <c r="P121" i="13" s="1"/>
  <c r="C150" i="68" s="1"/>
  <c r="O77" i="13"/>
  <c r="P77" i="13" s="1"/>
  <c r="B132" i="68" s="1"/>
  <c r="O119" i="13"/>
  <c r="P119" i="13" s="1"/>
  <c r="C132" i="68" s="1"/>
  <c r="H21" i="13"/>
  <c r="O128" i="12"/>
  <c r="O85" i="12"/>
  <c r="P87" i="12"/>
  <c r="B149" i="68" s="1"/>
  <c r="O57" i="11"/>
  <c r="P68" i="11"/>
  <c r="B98" i="68" s="1"/>
  <c r="P59" i="11"/>
  <c r="B44" i="68" s="1"/>
  <c r="P63" i="11"/>
  <c r="B68" i="68" s="1"/>
  <c r="P58" i="11"/>
  <c r="B38" i="68" s="1"/>
  <c r="P62" i="11"/>
  <c r="B62" i="68" s="1"/>
  <c r="P66" i="11"/>
  <c r="B86" i="68" s="1"/>
  <c r="P64" i="11"/>
  <c r="B74" i="68" s="1"/>
  <c r="P67" i="11"/>
  <c r="B92" i="68" s="1"/>
  <c r="P57" i="11"/>
  <c r="B32" i="68" s="1"/>
  <c r="P65" i="11"/>
  <c r="B80" i="68" s="1"/>
  <c r="O61" i="11"/>
  <c r="O77" i="11"/>
  <c r="E21" i="11"/>
  <c r="O119" i="11"/>
  <c r="N21" i="11"/>
  <c r="P54" i="11"/>
  <c r="B14" i="68" s="1"/>
  <c r="H21" i="11"/>
  <c r="O64" i="11"/>
  <c r="O59" i="11"/>
  <c r="O100" i="11"/>
  <c r="O108" i="11"/>
  <c r="O118" i="11"/>
  <c r="O99" i="11"/>
  <c r="O117" i="11"/>
  <c r="P101" i="11"/>
  <c r="C44" i="68" s="1"/>
  <c r="P109" i="11"/>
  <c r="C92" i="68" s="1"/>
  <c r="P104" i="11"/>
  <c r="C62" i="68" s="1"/>
  <c r="P99" i="11"/>
  <c r="C32" i="68" s="1"/>
  <c r="P107" i="11"/>
  <c r="C80" i="68" s="1"/>
  <c r="P110" i="11"/>
  <c r="C98" i="68" s="1"/>
  <c r="P105" i="11"/>
  <c r="C68" i="68" s="1"/>
  <c r="P100" i="11"/>
  <c r="C38" i="68" s="1"/>
  <c r="P108" i="11"/>
  <c r="C86" i="68" s="1"/>
  <c r="O111" i="11"/>
  <c r="P106" i="11"/>
  <c r="C74" i="68" s="1"/>
  <c r="O104" i="10"/>
  <c r="O120" i="10"/>
  <c r="P120" i="10" s="1"/>
  <c r="G21" i="10"/>
  <c r="O96" i="11"/>
  <c r="O68" i="11"/>
  <c r="O62" i="11"/>
  <c r="O104" i="11"/>
  <c r="O121" i="11"/>
  <c r="O103" i="11"/>
  <c r="O76" i="11"/>
  <c r="O74" i="11"/>
  <c r="O78" i="11"/>
  <c r="P97" i="11"/>
  <c r="C20" i="68" s="1"/>
  <c r="O120" i="11"/>
  <c r="O97" i="11"/>
  <c r="O66" i="11"/>
  <c r="O112" i="11"/>
  <c r="M21" i="11"/>
  <c r="G21" i="11"/>
  <c r="P116" i="11"/>
  <c r="C118" i="68" s="1"/>
  <c r="D21" i="11"/>
  <c r="O55" i="11"/>
  <c r="O70" i="11"/>
  <c r="O69" i="11"/>
  <c r="O74" i="10"/>
  <c r="L21" i="10"/>
  <c r="O58" i="10"/>
  <c r="O65" i="10"/>
  <c r="H21" i="10"/>
  <c r="I21" i="10"/>
  <c r="O54" i="10"/>
  <c r="O121" i="10"/>
  <c r="O67" i="10"/>
  <c r="J21" i="10"/>
  <c r="O79" i="10"/>
  <c r="O61" i="10"/>
  <c r="O66" i="10"/>
  <c r="O64" i="10"/>
  <c r="O63" i="10"/>
  <c r="O62" i="10"/>
  <c r="O59" i="10"/>
  <c r="O116" i="10"/>
  <c r="O98" i="10"/>
  <c r="O102" i="10"/>
  <c r="O106" i="10"/>
  <c r="O110" i="10"/>
  <c r="O55" i="10"/>
  <c r="O60" i="10"/>
  <c r="O70" i="10"/>
  <c r="O75" i="10"/>
  <c r="O78" i="10"/>
  <c r="P78" i="10" s="1"/>
  <c r="O56" i="10"/>
  <c r="O77" i="10"/>
  <c r="F21" i="10"/>
  <c r="O112" i="10"/>
  <c r="O100" i="10"/>
  <c r="O105" i="10"/>
  <c r="O96" i="10"/>
  <c r="O97" i="10"/>
  <c r="O108" i="10"/>
  <c r="O118" i="10"/>
  <c r="P118" i="10" s="1"/>
  <c r="O101" i="10"/>
  <c r="O109" i="10"/>
  <c r="O103" i="10"/>
  <c r="O99" i="10"/>
  <c r="O107" i="10"/>
  <c r="P77" i="11"/>
  <c r="B130" i="68" s="1"/>
  <c r="O63" i="11"/>
  <c r="P85" i="12"/>
  <c r="B131" i="68" s="1"/>
  <c r="P61" i="11"/>
  <c r="B56" i="68" s="1"/>
  <c r="P70" i="11"/>
  <c r="B110" i="68" s="1"/>
  <c r="P76" i="11"/>
  <c r="P86" i="12"/>
  <c r="P56" i="11"/>
  <c r="B26" i="68" s="1"/>
  <c r="O79" i="13"/>
  <c r="P79" i="13" s="1"/>
  <c r="B150" i="68" s="1"/>
  <c r="P69" i="11"/>
  <c r="B104" i="68" s="1"/>
  <c r="P79" i="11"/>
  <c r="B148" i="68" s="1"/>
  <c r="P60" i="11"/>
  <c r="B50" i="68" s="1"/>
  <c r="O76" i="10"/>
  <c r="P76" i="10" s="1"/>
  <c r="P75" i="11"/>
  <c r="B124" i="68" s="1"/>
  <c r="E21" i="15"/>
  <c r="E15" i="39" s="1"/>
  <c r="C21" i="15"/>
  <c r="C15" i="39" s="1"/>
  <c r="M21" i="16"/>
  <c r="M16" i="39" s="1"/>
  <c r="M46" i="39" s="1"/>
  <c r="P55" i="11"/>
  <c r="B20" i="68" s="1"/>
  <c r="P74" i="11"/>
  <c r="B118" i="68" s="1"/>
  <c r="P78" i="11"/>
  <c r="P98" i="11"/>
  <c r="C26" i="68" s="1"/>
  <c r="P127" i="12"/>
  <c r="C131" i="68" s="1"/>
  <c r="O117" i="10"/>
  <c r="I21" i="13"/>
  <c r="O107" i="11"/>
  <c r="O110" i="11"/>
  <c r="O116" i="11"/>
  <c r="O98" i="11"/>
  <c r="P128" i="12"/>
  <c r="P103" i="11"/>
  <c r="C56" i="68" s="1"/>
  <c r="P111" i="11"/>
  <c r="C104" i="68" s="1"/>
  <c r="P121" i="11"/>
  <c r="C148" i="68" s="1"/>
  <c r="P96" i="11"/>
  <c r="C14" i="68" s="1"/>
  <c r="P112" i="11"/>
  <c r="C110" i="68" s="1"/>
  <c r="L21" i="11"/>
  <c r="K21" i="13"/>
  <c r="J21" i="15"/>
  <c r="J15" i="39" s="1"/>
  <c r="L21" i="13"/>
  <c r="M21" i="10"/>
  <c r="P119" i="11"/>
  <c r="C130" i="68" s="1"/>
  <c r="P102" i="11"/>
  <c r="C50" i="68" s="1"/>
  <c r="P120" i="11"/>
  <c r="P129" i="12"/>
  <c r="C149" i="68" s="1"/>
  <c r="O119" i="10"/>
  <c r="O105" i="11"/>
  <c r="O106" i="11"/>
  <c r="P117" i="11"/>
  <c r="C124" i="68" s="1"/>
  <c r="P118" i="11"/>
  <c r="M21" i="13"/>
  <c r="G21" i="16"/>
  <c r="G16" i="39" s="1"/>
  <c r="G46" i="39" s="1"/>
  <c r="D21" i="13"/>
  <c r="I21" i="11"/>
  <c r="K21" i="15"/>
  <c r="K15" i="39" s="1"/>
  <c r="N21" i="10"/>
  <c r="E21" i="16"/>
  <c r="E16" i="39" s="1"/>
  <c r="E46" i="39" s="1"/>
  <c r="E45" i="39" s="1"/>
  <c r="M21" i="15"/>
  <c r="M15" i="39" s="1"/>
  <c r="O60" i="11"/>
  <c r="O79" i="11"/>
  <c r="O56" i="11"/>
  <c r="O86" i="12"/>
  <c r="O67" i="11"/>
  <c r="O58" i="11"/>
  <c r="E21" i="13"/>
  <c r="E21" i="10"/>
  <c r="D21" i="10"/>
  <c r="H21" i="16"/>
  <c r="H16" i="39" s="1"/>
  <c r="H46" i="39" s="1"/>
  <c r="O75" i="11"/>
  <c r="O65" i="11"/>
  <c r="C21" i="11"/>
  <c r="N21" i="16"/>
  <c r="N16" i="39" s="1"/>
  <c r="N46" i="39" s="1"/>
  <c r="O54" i="11"/>
  <c r="C21" i="13"/>
  <c r="K21" i="11"/>
  <c r="F21" i="11"/>
  <c r="O101" i="11"/>
  <c r="O102" i="11"/>
  <c r="O109" i="11"/>
  <c r="O111" i="10"/>
  <c r="O127" i="12"/>
  <c r="O129" i="12"/>
  <c r="G45" i="39" l="1"/>
  <c r="P97" i="10"/>
  <c r="C19" i="68"/>
  <c r="P112" i="10"/>
  <c r="C109" i="68"/>
  <c r="P98" i="10"/>
  <c r="C25" i="68"/>
  <c r="P119" i="10"/>
  <c r="C129" i="68"/>
  <c r="P107" i="10"/>
  <c r="C79" i="68"/>
  <c r="P101" i="10"/>
  <c r="C43" i="68"/>
  <c r="P96" i="10"/>
  <c r="C13" i="68"/>
  <c r="P109" i="10"/>
  <c r="C91" i="68"/>
  <c r="P110" i="10"/>
  <c r="C97" i="68"/>
  <c r="P116" i="10"/>
  <c r="C117" i="68"/>
  <c r="P117" i="10"/>
  <c r="C123" i="68"/>
  <c r="P99" i="10"/>
  <c r="C31" i="68"/>
  <c r="P105" i="10"/>
  <c r="C67" i="68"/>
  <c r="P106" i="10"/>
  <c r="C73" i="68"/>
  <c r="P104" i="10"/>
  <c r="C61" i="68"/>
  <c r="P111" i="10"/>
  <c r="C103" i="68"/>
  <c r="P103" i="10"/>
  <c r="C55" i="68"/>
  <c r="P108" i="10"/>
  <c r="C85" i="68"/>
  <c r="P100" i="10"/>
  <c r="C37" i="68"/>
  <c r="P102" i="10"/>
  <c r="C49" i="68"/>
  <c r="P121" i="10"/>
  <c r="C147" i="68"/>
  <c r="P56" i="10"/>
  <c r="B25" i="68"/>
  <c r="P60" i="10"/>
  <c r="B49" i="68"/>
  <c r="P62" i="10"/>
  <c r="B61" i="68"/>
  <c r="P61" i="10"/>
  <c r="B55" i="68"/>
  <c r="P65" i="10"/>
  <c r="B79" i="68"/>
  <c r="P55" i="10"/>
  <c r="B19" i="68"/>
  <c r="P63" i="10"/>
  <c r="B67" i="68"/>
  <c r="P79" i="10"/>
  <c r="B147" i="68"/>
  <c r="P54" i="10"/>
  <c r="B13" i="68"/>
  <c r="P58" i="10"/>
  <c r="B37" i="68"/>
  <c r="P68" i="10"/>
  <c r="B97" i="68"/>
  <c r="P75" i="10"/>
  <c r="B123" i="68"/>
  <c r="P64" i="10"/>
  <c r="B73" i="68"/>
  <c r="P57" i="10"/>
  <c r="B31" i="68"/>
  <c r="P77" i="10"/>
  <c r="B129" i="68"/>
  <c r="P70" i="10"/>
  <c r="B109" i="68"/>
  <c r="P59" i="10"/>
  <c r="B43" i="68"/>
  <c r="P66" i="10"/>
  <c r="B85" i="68"/>
  <c r="P67" i="10"/>
  <c r="B91" i="68"/>
  <c r="P74" i="10"/>
  <c r="B117" i="68"/>
  <c r="L45" i="39"/>
  <c r="P69" i="10"/>
  <c r="B103" i="68"/>
  <c r="J45" i="39"/>
  <c r="N45" i="39"/>
  <c r="H45" i="39"/>
  <c r="K45" i="39"/>
  <c r="M45" i="39"/>
  <c r="C46" i="39"/>
  <c r="C36" i="39"/>
  <c r="C59" i="39" s="1"/>
  <c r="C60" i="39" s="1"/>
  <c r="E21" i="14"/>
  <c r="E14" i="39" s="1"/>
  <c r="E44" i="39" s="1"/>
  <c r="I21" i="14"/>
  <c r="I14" i="39" s="1"/>
  <c r="I44" i="39" s="1"/>
  <c r="M21" i="14"/>
  <c r="M14" i="39" s="1"/>
  <c r="C21" i="14"/>
  <c r="C14" i="39" s="1"/>
  <c r="G21" i="14"/>
  <c r="G14" i="39" s="1"/>
  <c r="G44" i="39" s="1"/>
  <c r="K21" i="14"/>
  <c r="K14" i="39" s="1"/>
  <c r="D21" i="14"/>
  <c r="D14" i="39" s="1"/>
  <c r="D44" i="39" s="1"/>
  <c r="H21" i="14"/>
  <c r="H14" i="39" s="1"/>
  <c r="L21" i="14"/>
  <c r="L14" i="39" s="1"/>
  <c r="N21" i="14"/>
  <c r="N14" i="39" s="1"/>
  <c r="F21" i="14"/>
  <c r="F14" i="39" s="1"/>
  <c r="F44" i="39" s="1"/>
  <c r="J21" i="14"/>
  <c r="J14" i="39" s="1"/>
  <c r="P21" i="11"/>
  <c r="O21" i="10"/>
  <c r="P21" i="10" s="1"/>
  <c r="O21" i="1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3" i="21"/>
  <c r="A504" i="21"/>
  <c r="A505" i="21"/>
  <c r="A506" i="21"/>
  <c r="A507" i="21"/>
  <c r="A508" i="21"/>
  <c r="A509" i="21"/>
  <c r="A510" i="21"/>
  <c r="A511" i="21"/>
  <c r="A512" i="21"/>
  <c r="A513" i="21"/>
  <c r="A514" i="21"/>
  <c r="A515" i="21"/>
  <c r="A516" i="21"/>
  <c r="A517" i="21"/>
  <c r="A518" i="21"/>
  <c r="A519" i="21"/>
  <c r="A520" i="21"/>
  <c r="A521" i="21"/>
  <c r="A522" i="21"/>
  <c r="A523" i="21"/>
  <c r="A524" i="21"/>
  <c r="A525" i="21"/>
  <c r="A526" i="21"/>
  <c r="A527" i="21"/>
  <c r="A528" i="21"/>
  <c r="A529" i="21"/>
  <c r="A530" i="21"/>
  <c r="A531" i="21"/>
  <c r="A532" i="21"/>
  <c r="A533" i="21"/>
  <c r="A534" i="21"/>
  <c r="A535" i="21"/>
  <c r="A536" i="21"/>
  <c r="A537" i="21"/>
  <c r="A538" i="21"/>
  <c r="A539" i="21"/>
  <c r="A540" i="21"/>
  <c r="A541" i="21"/>
  <c r="A542" i="21"/>
  <c r="A543" i="21"/>
  <c r="A544" i="21"/>
  <c r="A545" i="21"/>
  <c r="A546" i="21"/>
  <c r="A547" i="21"/>
  <c r="A548" i="21"/>
  <c r="A549" i="21"/>
  <c r="A550" i="21"/>
  <c r="A551" i="21"/>
  <c r="A552" i="21"/>
  <c r="A553" i="21"/>
  <c r="A554" i="21"/>
  <c r="A555" i="21"/>
  <c r="A556" i="21"/>
  <c r="A557" i="21"/>
  <c r="A558" i="21"/>
  <c r="A559" i="21"/>
  <c r="A560" i="21"/>
  <c r="A561" i="21"/>
  <c r="A562" i="21"/>
  <c r="A563" i="21"/>
  <c r="A564" i="21"/>
  <c r="A565" i="21"/>
  <c r="A566" i="21"/>
  <c r="A567" i="21"/>
  <c r="A568" i="21"/>
  <c r="A569" i="21"/>
  <c r="A570" i="21"/>
  <c r="A571" i="21"/>
  <c r="A572" i="21"/>
  <c r="A573" i="21"/>
  <c r="A574" i="21"/>
  <c r="A575" i="21"/>
  <c r="A576" i="21"/>
  <c r="A577" i="21"/>
  <c r="A578" i="21"/>
  <c r="A579" i="21"/>
  <c r="A580" i="21"/>
  <c r="A581" i="21"/>
  <c r="A582" i="21"/>
  <c r="A583" i="21"/>
  <c r="A584" i="21"/>
  <c r="A585" i="21"/>
  <c r="A586" i="21"/>
  <c r="A587" i="21"/>
  <c r="A588" i="21"/>
  <c r="A589" i="21"/>
  <c r="A590" i="21"/>
  <c r="A591" i="21"/>
  <c r="A592" i="21"/>
  <c r="A593" i="21"/>
  <c r="A594" i="21"/>
  <c r="A595" i="21"/>
  <c r="A596" i="21"/>
  <c r="A597" i="21"/>
  <c r="A598" i="21"/>
  <c r="A599" i="21"/>
  <c r="A600" i="21"/>
  <c r="A601" i="21"/>
  <c r="A602" i="21"/>
  <c r="A603" i="21"/>
  <c r="A604" i="21"/>
  <c r="A605" i="21"/>
  <c r="A606" i="21"/>
  <c r="A607" i="21"/>
  <c r="A608" i="21"/>
  <c r="A609" i="21"/>
  <c r="A610" i="21"/>
  <c r="A611" i="21"/>
  <c r="A612" i="21"/>
  <c r="A613" i="21"/>
  <c r="A614" i="21"/>
  <c r="A615" i="21"/>
  <c r="A616" i="21"/>
  <c r="A617" i="21"/>
  <c r="A618" i="21"/>
  <c r="A619" i="21"/>
  <c r="A620" i="21"/>
  <c r="A621" i="21"/>
  <c r="A622" i="21"/>
  <c r="A623" i="21"/>
  <c r="A624" i="21"/>
  <c r="A625" i="21"/>
  <c r="A626" i="21"/>
  <c r="A627" i="21"/>
  <c r="A628" i="21"/>
  <c r="A629" i="21"/>
  <c r="A630" i="21"/>
  <c r="A631" i="21"/>
  <c r="A632" i="21"/>
  <c r="A633" i="21"/>
  <c r="A634" i="21"/>
  <c r="A635" i="21"/>
  <c r="A636" i="21"/>
  <c r="A637" i="21"/>
  <c r="A638" i="21"/>
  <c r="A639" i="21"/>
  <c r="A640" i="21"/>
  <c r="A641" i="21"/>
  <c r="A642" i="21"/>
  <c r="A643" i="21"/>
  <c r="A644" i="21"/>
  <c r="A645" i="21"/>
  <c r="A646" i="21"/>
  <c r="A647" i="21"/>
  <c r="A648" i="21"/>
  <c r="A649" i="21"/>
  <c r="A650" i="21"/>
  <c r="A651" i="21"/>
  <c r="A652" i="21"/>
  <c r="A653" i="21"/>
  <c r="A654" i="21"/>
  <c r="A655" i="21"/>
  <c r="A656" i="21"/>
  <c r="A657" i="21"/>
  <c r="A658" i="21"/>
  <c r="A659" i="21"/>
  <c r="A660" i="21"/>
  <c r="A661" i="21"/>
  <c r="A662" i="21"/>
  <c r="A663" i="21"/>
  <c r="A664" i="21"/>
  <c r="A665" i="21"/>
  <c r="A666" i="21"/>
  <c r="A667" i="21"/>
  <c r="A668" i="21"/>
  <c r="A669" i="21"/>
  <c r="A670" i="21"/>
  <c r="A671" i="21"/>
  <c r="A672" i="21"/>
  <c r="A673" i="21"/>
  <c r="A674" i="21"/>
  <c r="A675" i="21"/>
  <c r="A676" i="21"/>
  <c r="A677" i="21"/>
  <c r="A678" i="21"/>
  <c r="A679" i="21"/>
  <c r="A680" i="21"/>
  <c r="A681" i="21"/>
  <c r="A682" i="21"/>
  <c r="A683" i="21"/>
  <c r="A684" i="21"/>
  <c r="A685" i="21"/>
  <c r="A686" i="21"/>
  <c r="A687" i="21"/>
  <c r="A688" i="21"/>
  <c r="A689" i="21"/>
  <c r="A690" i="21"/>
  <c r="A691" i="21"/>
  <c r="A692" i="21"/>
  <c r="A693" i="21"/>
  <c r="A694" i="21"/>
  <c r="A695" i="21"/>
  <c r="A696" i="21"/>
  <c r="A697" i="21"/>
  <c r="A698" i="21"/>
  <c r="A699" i="21"/>
  <c r="A700" i="21"/>
  <c r="A701" i="21"/>
  <c r="A702" i="21"/>
  <c r="A703" i="21"/>
  <c r="A704" i="21"/>
  <c r="A705" i="21"/>
  <c r="A706" i="21"/>
  <c r="A707" i="21"/>
  <c r="A708" i="21"/>
  <c r="A709" i="21"/>
  <c r="A710" i="21"/>
  <c r="A711" i="21"/>
  <c r="A712" i="21"/>
  <c r="A713" i="21"/>
  <c r="A714" i="21"/>
  <c r="A715" i="21"/>
  <c r="A716" i="21"/>
  <c r="A717" i="21"/>
  <c r="A718" i="21"/>
  <c r="A719" i="21"/>
  <c r="A720" i="21"/>
  <c r="A721" i="21"/>
  <c r="A722" i="21"/>
  <c r="A723" i="21"/>
  <c r="A724" i="21"/>
  <c r="A725" i="21"/>
  <c r="A726" i="21"/>
  <c r="A727" i="21"/>
  <c r="A728" i="21"/>
  <c r="A729" i="21"/>
  <c r="A730" i="21"/>
  <c r="A731" i="21"/>
  <c r="A732" i="21"/>
  <c r="A733" i="21"/>
  <c r="A734" i="21"/>
  <c r="A735" i="21"/>
  <c r="A736" i="21"/>
  <c r="A737" i="21"/>
  <c r="A738" i="21"/>
  <c r="A739" i="21"/>
  <c r="A740" i="21"/>
  <c r="A741" i="21"/>
  <c r="A742" i="21"/>
  <c r="A743" i="21"/>
  <c r="A744" i="21"/>
  <c r="A745" i="21"/>
  <c r="A746" i="21"/>
  <c r="A747" i="21"/>
  <c r="A748" i="21"/>
  <c r="A749" i="21"/>
  <c r="A750" i="21"/>
  <c r="A751" i="21"/>
  <c r="A752" i="21"/>
  <c r="A753" i="21"/>
  <c r="A754" i="21"/>
  <c r="A755" i="21"/>
  <c r="A756" i="21"/>
  <c r="A757" i="21"/>
  <c r="A758" i="21"/>
  <c r="A759" i="21"/>
  <c r="A760" i="21"/>
  <c r="A761" i="21"/>
  <c r="A762" i="21"/>
  <c r="A763" i="21"/>
  <c r="A764" i="21"/>
  <c r="A765" i="21"/>
  <c r="A766" i="21"/>
  <c r="A767" i="21"/>
  <c r="A768" i="21"/>
  <c r="A769" i="21"/>
  <c r="A770" i="21"/>
  <c r="A771" i="21"/>
  <c r="A772" i="21"/>
  <c r="A773" i="21"/>
  <c r="A774" i="21"/>
  <c r="A775" i="21"/>
  <c r="A776" i="21"/>
  <c r="A777" i="21"/>
  <c r="A778" i="21"/>
  <c r="A779" i="21"/>
  <c r="A780" i="21"/>
  <c r="A781" i="21"/>
  <c r="A782" i="21"/>
  <c r="A783" i="21"/>
  <c r="A784" i="21"/>
  <c r="A785" i="21"/>
  <c r="A786" i="21"/>
  <c r="A787" i="21"/>
  <c r="A788" i="21"/>
  <c r="A789" i="21"/>
  <c r="A790" i="21"/>
  <c r="A791" i="21"/>
  <c r="A792" i="21"/>
  <c r="A793" i="21"/>
  <c r="A794" i="21"/>
  <c r="A795" i="21"/>
  <c r="A796" i="21"/>
  <c r="A797" i="21"/>
  <c r="A798" i="21"/>
  <c r="A799" i="21"/>
  <c r="A800" i="21"/>
  <c r="A801" i="21"/>
  <c r="A802" i="21"/>
  <c r="A803" i="21"/>
  <c r="A804" i="21"/>
  <c r="A805" i="21"/>
  <c r="A806" i="21"/>
  <c r="A807" i="21"/>
  <c r="A808" i="21"/>
  <c r="A809" i="21"/>
  <c r="A810" i="21"/>
  <c r="A811" i="21"/>
  <c r="A812" i="21"/>
  <c r="A813" i="21"/>
  <c r="A814" i="21"/>
  <c r="A815" i="21"/>
  <c r="A816" i="21"/>
  <c r="A817" i="21"/>
  <c r="A818" i="21"/>
  <c r="A819" i="21"/>
  <c r="A820" i="21"/>
  <c r="A821" i="21"/>
  <c r="A822" i="21"/>
  <c r="A823" i="21"/>
  <c r="A824" i="21"/>
  <c r="A825" i="21"/>
  <c r="A826" i="21"/>
  <c r="A827" i="21"/>
  <c r="A828" i="21"/>
  <c r="A829" i="21"/>
  <c r="A830" i="21"/>
  <c r="A831" i="21"/>
  <c r="A832" i="21"/>
  <c r="A833" i="21"/>
  <c r="A834" i="21"/>
  <c r="A835" i="21"/>
  <c r="A836" i="21"/>
  <c r="A837" i="21"/>
  <c r="A838" i="21"/>
  <c r="A839" i="21"/>
  <c r="A840" i="21"/>
  <c r="A841" i="21"/>
  <c r="A842" i="21"/>
  <c r="A843" i="21"/>
  <c r="A844" i="21"/>
  <c r="A845" i="21"/>
  <c r="A846" i="21"/>
  <c r="A847" i="21"/>
  <c r="A848" i="21"/>
  <c r="A849" i="21"/>
  <c r="A850" i="21"/>
  <c r="A851" i="21"/>
  <c r="A852" i="21"/>
  <c r="A853" i="21"/>
  <c r="A854" i="21"/>
  <c r="A855" i="21"/>
  <c r="A856" i="21"/>
  <c r="A857" i="21"/>
  <c r="A858" i="21"/>
  <c r="A859" i="21"/>
  <c r="A860" i="21"/>
  <c r="A861" i="21"/>
  <c r="A862" i="21"/>
  <c r="A863" i="21"/>
  <c r="A864" i="21"/>
  <c r="A865" i="21"/>
  <c r="A866" i="21"/>
  <c r="A867" i="21"/>
  <c r="A868" i="21"/>
  <c r="A869" i="21"/>
  <c r="A870" i="21"/>
  <c r="A871" i="21"/>
  <c r="A872" i="21"/>
  <c r="A873" i="21"/>
  <c r="A874" i="21"/>
  <c r="A875" i="21"/>
  <c r="A876" i="21"/>
  <c r="A877" i="21"/>
  <c r="A878" i="21"/>
  <c r="A879" i="21"/>
  <c r="A880" i="21"/>
  <c r="A881" i="21"/>
  <c r="A882" i="21"/>
  <c r="A883" i="21"/>
  <c r="A884" i="21"/>
  <c r="A885" i="21"/>
  <c r="A886" i="21"/>
  <c r="A887" i="21"/>
  <c r="A888" i="21"/>
  <c r="A889" i="21"/>
  <c r="A890" i="21"/>
  <c r="A891" i="21"/>
  <c r="A892" i="21"/>
  <c r="A893" i="21"/>
  <c r="A894" i="21"/>
  <c r="A895" i="21"/>
  <c r="A896" i="21"/>
  <c r="A897" i="21"/>
  <c r="A898" i="21"/>
  <c r="A899" i="21"/>
  <c r="A900" i="21"/>
  <c r="A901" i="21"/>
  <c r="A902" i="21"/>
  <c r="A903" i="21"/>
  <c r="A904" i="21"/>
  <c r="A905" i="21"/>
  <c r="A906" i="21"/>
  <c r="A907" i="21"/>
  <c r="A908" i="21"/>
  <c r="A909" i="21"/>
  <c r="A910" i="21"/>
  <c r="A911" i="21"/>
  <c r="A912" i="21"/>
  <c r="A913" i="21"/>
  <c r="A914" i="21"/>
  <c r="A915" i="21"/>
  <c r="A916" i="21"/>
  <c r="A917" i="21"/>
  <c r="A918" i="21"/>
  <c r="A919" i="21"/>
  <c r="A920" i="21"/>
  <c r="A921" i="21"/>
  <c r="A922" i="21"/>
  <c r="A923" i="21"/>
  <c r="A924" i="21"/>
  <c r="A925" i="21"/>
  <c r="A926" i="21"/>
  <c r="A927" i="21"/>
  <c r="A928" i="21"/>
  <c r="A929" i="21"/>
  <c r="A930" i="21"/>
  <c r="A931" i="21"/>
  <c r="A932" i="21"/>
  <c r="A933" i="21"/>
  <c r="A934" i="21"/>
  <c r="A935" i="21"/>
  <c r="A936" i="21"/>
  <c r="A937" i="21"/>
  <c r="A938" i="21"/>
  <c r="A939" i="21"/>
  <c r="A940" i="21"/>
  <c r="A941" i="21"/>
  <c r="A942" i="21"/>
  <c r="A943" i="21"/>
  <c r="A944" i="21"/>
  <c r="A945" i="21"/>
  <c r="A946" i="21"/>
  <c r="A947" i="21"/>
  <c r="A948" i="21"/>
  <c r="A949" i="21"/>
  <c r="A950" i="21"/>
  <c r="A951" i="21"/>
  <c r="A952" i="21"/>
  <c r="A953" i="21"/>
  <c r="A954" i="21"/>
  <c r="A955" i="21"/>
  <c r="A956" i="21"/>
  <c r="A957" i="21"/>
  <c r="A958" i="21"/>
  <c r="A959" i="21"/>
  <c r="A960" i="21"/>
  <c r="A961" i="21"/>
  <c r="A962" i="21"/>
  <c r="A963" i="21"/>
  <c r="A964" i="21"/>
  <c r="A965" i="21"/>
  <c r="A966" i="21"/>
  <c r="A967" i="21"/>
  <c r="A968" i="21"/>
  <c r="A969" i="21"/>
  <c r="A970" i="21"/>
  <c r="A971" i="21"/>
  <c r="A972" i="21"/>
  <c r="A973" i="21"/>
  <c r="A974" i="21"/>
  <c r="A975" i="21"/>
  <c r="A976" i="21"/>
  <c r="A977" i="21"/>
  <c r="A978" i="21"/>
  <c r="A979" i="21"/>
  <c r="A980" i="21"/>
  <c r="A981" i="21"/>
  <c r="A982" i="21"/>
  <c r="A983" i="21"/>
  <c r="A984" i="21"/>
  <c r="A985" i="21"/>
  <c r="A986" i="21"/>
  <c r="A987" i="21"/>
  <c r="A988" i="21"/>
  <c r="A989" i="21"/>
  <c r="A990" i="21"/>
  <c r="A991" i="21"/>
  <c r="A992" i="21"/>
  <c r="A993" i="21"/>
  <c r="A994" i="21"/>
  <c r="A995" i="21"/>
  <c r="A996" i="21"/>
  <c r="A997" i="21"/>
  <c r="A998" i="21"/>
  <c r="A999" i="21"/>
  <c r="A1000" i="21"/>
  <c r="A1001" i="21"/>
  <c r="A1002" i="21"/>
  <c r="A1003" i="21"/>
  <c r="A1004" i="21"/>
  <c r="A1005" i="21"/>
  <c r="A1006" i="21"/>
  <c r="A1007" i="21"/>
  <c r="A1008" i="21"/>
  <c r="A1009" i="21"/>
  <c r="A1010" i="21"/>
  <c r="A1011" i="21"/>
  <c r="A1012" i="21"/>
  <c r="A1013" i="21"/>
  <c r="A1014" i="21"/>
  <c r="A1015" i="21"/>
  <c r="A1016" i="21"/>
  <c r="A1017" i="21"/>
  <c r="A1018" i="21"/>
  <c r="A1019" i="21"/>
  <c r="A1020" i="21"/>
  <c r="A1021" i="21"/>
  <c r="A1022" i="21"/>
  <c r="A1023" i="21"/>
  <c r="A1024" i="21"/>
  <c r="A1025" i="21"/>
  <c r="A1026" i="21"/>
  <c r="A1027" i="21"/>
  <c r="A1028" i="21"/>
  <c r="A1029" i="21"/>
  <c r="A1030" i="21"/>
  <c r="A1031" i="21"/>
  <c r="A1032" i="21"/>
  <c r="A1033" i="21"/>
  <c r="A1034" i="21"/>
  <c r="A1035" i="21"/>
  <c r="A1036" i="21"/>
  <c r="A1037" i="21"/>
  <c r="A1038" i="21"/>
  <c r="A1039" i="21"/>
  <c r="A1040" i="21"/>
  <c r="A1041" i="21"/>
  <c r="A1042" i="21"/>
  <c r="A1043" i="21"/>
  <c r="A1044" i="21"/>
  <c r="A1045" i="21"/>
  <c r="A1046" i="21"/>
  <c r="A1047" i="21"/>
  <c r="A1048" i="21"/>
  <c r="A1049" i="21"/>
  <c r="A1050" i="21"/>
  <c r="A1051" i="21"/>
  <c r="A1052" i="21"/>
  <c r="A1053" i="21"/>
  <c r="A1054" i="21"/>
  <c r="A1055" i="21"/>
  <c r="A1056" i="21"/>
  <c r="A1057" i="21"/>
  <c r="A1058" i="21"/>
  <c r="A1059" i="21"/>
  <c r="A1060" i="21"/>
  <c r="A1061" i="21"/>
  <c r="A1062" i="21"/>
  <c r="A1063" i="21"/>
  <c r="A1064" i="21"/>
  <c r="A1065" i="21"/>
  <c r="A1066" i="21"/>
  <c r="A1067" i="21"/>
  <c r="A1068" i="21"/>
  <c r="A1069" i="21"/>
  <c r="A1070" i="21"/>
  <c r="A1071" i="21"/>
  <c r="A1072" i="21"/>
  <c r="A1073" i="21"/>
  <c r="A1074" i="21"/>
  <c r="A1075" i="21"/>
  <c r="A1076" i="21"/>
  <c r="A1077" i="21"/>
  <c r="A1078" i="21"/>
  <c r="A1079" i="21"/>
  <c r="A1080" i="21"/>
  <c r="A1081" i="21"/>
  <c r="A1082" i="21"/>
  <c r="A1083" i="21"/>
  <c r="A1084" i="21"/>
  <c r="A1085" i="21"/>
  <c r="A1086" i="21"/>
  <c r="A1087" i="21"/>
  <c r="A1088" i="21"/>
  <c r="A1089" i="21"/>
  <c r="A1090" i="21"/>
  <c r="A1091" i="21"/>
  <c r="A1092" i="21"/>
  <c r="A1093" i="21"/>
  <c r="A1094" i="21"/>
  <c r="A1095" i="21"/>
  <c r="A1096" i="21"/>
  <c r="A1097" i="21"/>
  <c r="A1098" i="21"/>
  <c r="A1099" i="21"/>
  <c r="A1100" i="21"/>
  <c r="A1101" i="21"/>
  <c r="A1102" i="21"/>
  <c r="A1103" i="21"/>
  <c r="A1104" i="21"/>
  <c r="A1105" i="21"/>
  <c r="A1106" i="21"/>
  <c r="A1107" i="21"/>
  <c r="A1108" i="21"/>
  <c r="A1109" i="21"/>
  <c r="A1110" i="21"/>
  <c r="A1111" i="21"/>
  <c r="A1112" i="21"/>
  <c r="A1113" i="21"/>
  <c r="A1114" i="21"/>
  <c r="A1115" i="21"/>
  <c r="A1116" i="21"/>
  <c r="A1117" i="21"/>
  <c r="A1118" i="21"/>
  <c r="A1119" i="21"/>
  <c r="A1120" i="21"/>
  <c r="A1121" i="21"/>
  <c r="A1122" i="21"/>
  <c r="A1123" i="21"/>
  <c r="A1124" i="21"/>
  <c r="A1125" i="21"/>
  <c r="A1126" i="21"/>
  <c r="A1127" i="21"/>
  <c r="A1128" i="21"/>
  <c r="A1129" i="21"/>
  <c r="A1130" i="21"/>
  <c r="A1131" i="21"/>
  <c r="A1132" i="21"/>
  <c r="A1133" i="21"/>
  <c r="A1134" i="21"/>
  <c r="A1135" i="21"/>
  <c r="A1136" i="21"/>
  <c r="A1137" i="21"/>
  <c r="A1138" i="21"/>
  <c r="A1139" i="21"/>
  <c r="A1140" i="21"/>
  <c r="A1141" i="21"/>
  <c r="A1142" i="21"/>
  <c r="A1143" i="21"/>
  <c r="A1144" i="21"/>
  <c r="A1145" i="21"/>
  <c r="A1146" i="21"/>
  <c r="A1147" i="21"/>
  <c r="A1148" i="21"/>
  <c r="A1149" i="21"/>
  <c r="A1150" i="21"/>
  <c r="A1151" i="21"/>
  <c r="A1152" i="21"/>
  <c r="A1153" i="21"/>
  <c r="A1154" i="21"/>
  <c r="A1155" i="21"/>
  <c r="A1156" i="21"/>
  <c r="A1157" i="21"/>
  <c r="A1158" i="21"/>
  <c r="A1159" i="21"/>
  <c r="A1160" i="21"/>
  <c r="A1161" i="21"/>
  <c r="A1162" i="21"/>
  <c r="A1163" i="21"/>
  <c r="A1164" i="21"/>
  <c r="A1165" i="21"/>
  <c r="A1166" i="21"/>
  <c r="A1167" i="21"/>
  <c r="A1168" i="21"/>
  <c r="A1169" i="21"/>
  <c r="A1170" i="21"/>
  <c r="A1171" i="21"/>
  <c r="A1172" i="21"/>
  <c r="A1173" i="21"/>
  <c r="A1174" i="21"/>
  <c r="A1175" i="21"/>
  <c r="A1176" i="21"/>
  <c r="A1177" i="21"/>
  <c r="A1178" i="21"/>
  <c r="A1179" i="21"/>
  <c r="A1180" i="21"/>
  <c r="A1181" i="21"/>
  <c r="A1182" i="21"/>
  <c r="A1183" i="21"/>
  <c r="A1184" i="21"/>
  <c r="A1185" i="21"/>
  <c r="A1186" i="21"/>
  <c r="A1187" i="21"/>
  <c r="A1188" i="21"/>
  <c r="A1189" i="21"/>
  <c r="A1190" i="21"/>
  <c r="A1191" i="21"/>
  <c r="A1192" i="21"/>
  <c r="A1193" i="21"/>
  <c r="A1194" i="21"/>
  <c r="A1195" i="21"/>
  <c r="A1196" i="21"/>
  <c r="A1197" i="21"/>
  <c r="A1198" i="21"/>
  <c r="A1199" i="21"/>
  <c r="A1200" i="21"/>
  <c r="A1201" i="21"/>
  <c r="A1202" i="21"/>
  <c r="A1203" i="21"/>
  <c r="A1204" i="21"/>
  <c r="A1205" i="21"/>
  <c r="A1206" i="21"/>
  <c r="A1207" i="21"/>
  <c r="A1208" i="21"/>
  <c r="A1209" i="21"/>
  <c r="A1210" i="21"/>
  <c r="A1211" i="21"/>
  <c r="A1212" i="21"/>
  <c r="A1213" i="21"/>
  <c r="A1214" i="21"/>
  <c r="A1215" i="21"/>
  <c r="A1216" i="21"/>
  <c r="A1217" i="21"/>
  <c r="A1218" i="21"/>
  <c r="A1219" i="21"/>
  <c r="A1220" i="21"/>
  <c r="A1221" i="21"/>
  <c r="A1222" i="21"/>
  <c r="A1223" i="21"/>
  <c r="A1224" i="21"/>
  <c r="A1225" i="21"/>
  <c r="A1226" i="21"/>
  <c r="A1227" i="21"/>
  <c r="A1228" i="21"/>
  <c r="A1229" i="21"/>
  <c r="A1230" i="21"/>
  <c r="A1231" i="21"/>
  <c r="A1232" i="21"/>
  <c r="A1233" i="21"/>
  <c r="A1234" i="21"/>
  <c r="A1235" i="21"/>
  <c r="A1236" i="21"/>
  <c r="A1237" i="21"/>
  <c r="A1238" i="21"/>
  <c r="A1239" i="21"/>
  <c r="A1240" i="21"/>
  <c r="A1241" i="21"/>
  <c r="A1242" i="21"/>
  <c r="A1243" i="21"/>
  <c r="A1244" i="21"/>
  <c r="A1245" i="21"/>
  <c r="A1246" i="21"/>
  <c r="A1247" i="21"/>
  <c r="A1248" i="21"/>
  <c r="A1249" i="21"/>
  <c r="A1250" i="21"/>
  <c r="A1251" i="21"/>
  <c r="A1252" i="21"/>
  <c r="A1253" i="21"/>
  <c r="A1254" i="21"/>
  <c r="A1255" i="21"/>
  <c r="A1256" i="21"/>
  <c r="A1257" i="21"/>
  <c r="A1258" i="21"/>
  <c r="A1259" i="21"/>
  <c r="A1260" i="21"/>
  <c r="A1261" i="21"/>
  <c r="A1262" i="21"/>
  <c r="A1263" i="21"/>
  <c r="A1264" i="21"/>
  <c r="A1265" i="21"/>
  <c r="A1266" i="21"/>
  <c r="A1267" i="21"/>
  <c r="A1268" i="21"/>
  <c r="A1269" i="21"/>
  <c r="A1270" i="21"/>
  <c r="A1271" i="21"/>
  <c r="A1272" i="21"/>
  <c r="A1273" i="21"/>
  <c r="A1274" i="21"/>
  <c r="A1275" i="21"/>
  <c r="A1276" i="21"/>
  <c r="A1277" i="21"/>
  <c r="A1278" i="21"/>
  <c r="A1279" i="21"/>
  <c r="A1280" i="21"/>
  <c r="A1281" i="21"/>
  <c r="A1282" i="21"/>
  <c r="A1283" i="21"/>
  <c r="A1284" i="21"/>
  <c r="A1285" i="21"/>
  <c r="A1286" i="21"/>
  <c r="A1287" i="21"/>
  <c r="A1288" i="21"/>
  <c r="A1289" i="21"/>
  <c r="A1290" i="21"/>
  <c r="A1291" i="21"/>
  <c r="A1292" i="21"/>
  <c r="A1293" i="21"/>
  <c r="A1294" i="21"/>
  <c r="A1295" i="21"/>
  <c r="A1296" i="21"/>
  <c r="A1297" i="21"/>
  <c r="A1298" i="21"/>
  <c r="A1299" i="21"/>
  <c r="A1300" i="21"/>
  <c r="A1301" i="21"/>
  <c r="A1302" i="21"/>
  <c r="A1303" i="21"/>
  <c r="A1304" i="21"/>
  <c r="A1305" i="21"/>
  <c r="A1306" i="21"/>
  <c r="A1307" i="21"/>
  <c r="A1308" i="21"/>
  <c r="A1309" i="21"/>
  <c r="A1310" i="21"/>
  <c r="A1311" i="21"/>
  <c r="A1312" i="21"/>
  <c r="A1313" i="21"/>
  <c r="A1314" i="21"/>
  <c r="A1315" i="21"/>
  <c r="A1316" i="21"/>
  <c r="A1317" i="21"/>
  <c r="A1318" i="21"/>
  <c r="A1319" i="21"/>
  <c r="A1320" i="21"/>
  <c r="A1321" i="21"/>
  <c r="A1322" i="21"/>
  <c r="A1323" i="21"/>
  <c r="A1324" i="21"/>
  <c r="A1325" i="21"/>
  <c r="A1326" i="21"/>
  <c r="A1327" i="21"/>
  <c r="A1328" i="21"/>
  <c r="A1329" i="21"/>
  <c r="A1330" i="21"/>
  <c r="A1331" i="21"/>
  <c r="A1332" i="21"/>
  <c r="A1333" i="21"/>
  <c r="A1334" i="21"/>
  <c r="A1335" i="21"/>
  <c r="A1336" i="21"/>
  <c r="A1337" i="21"/>
  <c r="A1338" i="21"/>
  <c r="A1339" i="21"/>
  <c r="A1340" i="21"/>
  <c r="A1341" i="21"/>
  <c r="A1342" i="21"/>
  <c r="A1343" i="21"/>
  <c r="A1344" i="21"/>
  <c r="A1345" i="21"/>
  <c r="A1346" i="21"/>
  <c r="A1347" i="21"/>
  <c r="A1348" i="21"/>
  <c r="A1349" i="21"/>
  <c r="A1350" i="21"/>
  <c r="A1351" i="21"/>
  <c r="A1352" i="21"/>
  <c r="A1353" i="21"/>
  <c r="A1354" i="21"/>
  <c r="A1355" i="21"/>
  <c r="A1356" i="21"/>
  <c r="A1357" i="21"/>
  <c r="A1358" i="21"/>
  <c r="A1359" i="21"/>
  <c r="A1360" i="21"/>
  <c r="A1361" i="21"/>
  <c r="A1362" i="21"/>
  <c r="A1363" i="21"/>
  <c r="A1364" i="21"/>
  <c r="A1365" i="21"/>
  <c r="A1366" i="21"/>
  <c r="A1367" i="21"/>
  <c r="A1368" i="21"/>
  <c r="A1369" i="21"/>
  <c r="A1370" i="21"/>
  <c r="A1371" i="21"/>
  <c r="A1372" i="21"/>
  <c r="A1373" i="21"/>
  <c r="A1374" i="21"/>
  <c r="A1375" i="21"/>
  <c r="A1376" i="21"/>
  <c r="A1377" i="21"/>
  <c r="A1378" i="21"/>
  <c r="A1379" i="21"/>
  <c r="A1380" i="21"/>
  <c r="A1381" i="21"/>
  <c r="A1382" i="21"/>
  <c r="A1383" i="21"/>
  <c r="A1384" i="21"/>
  <c r="A1385" i="21"/>
  <c r="A1386" i="21"/>
  <c r="A1387" i="21"/>
  <c r="A1388" i="21"/>
  <c r="A1389" i="21"/>
  <c r="A1390" i="21"/>
  <c r="A1391" i="21"/>
  <c r="A1392" i="21"/>
  <c r="A1393" i="21"/>
  <c r="A1394" i="21"/>
  <c r="A1395" i="21"/>
  <c r="A1396" i="21"/>
  <c r="A1397" i="21"/>
  <c r="A1398" i="21"/>
  <c r="A1399" i="21"/>
  <c r="A1400" i="21"/>
  <c r="A1401" i="21"/>
  <c r="A1402" i="21"/>
  <c r="A1403" i="21"/>
  <c r="A1404" i="21"/>
  <c r="A1405" i="21"/>
  <c r="A1406" i="21"/>
  <c r="A1407" i="21"/>
  <c r="A1408" i="21"/>
  <c r="A1409" i="21"/>
  <c r="A1410" i="21"/>
  <c r="A1411" i="21"/>
  <c r="A1412" i="21"/>
  <c r="A1413" i="21"/>
  <c r="A1414" i="21"/>
  <c r="A1415" i="21"/>
  <c r="A1416" i="21"/>
  <c r="A1417" i="21"/>
  <c r="A1418" i="21"/>
  <c r="A1419" i="21"/>
  <c r="A1420" i="21"/>
  <c r="A1421" i="21"/>
  <c r="A1422" i="21"/>
  <c r="A1423" i="21"/>
  <c r="A1424" i="21"/>
  <c r="A1425" i="21"/>
  <c r="A1426" i="21"/>
  <c r="A1427" i="21"/>
  <c r="A1428" i="21"/>
  <c r="A1429" i="21"/>
  <c r="A1430" i="21"/>
  <c r="A1431" i="21"/>
  <c r="A1432" i="21"/>
  <c r="A1433" i="21"/>
  <c r="A1434" i="21"/>
  <c r="A1435" i="21"/>
  <c r="A1436" i="21"/>
  <c r="A1437" i="21"/>
  <c r="A1438" i="21"/>
  <c r="A1439" i="21"/>
  <c r="A1440" i="21"/>
  <c r="A1441" i="21"/>
  <c r="A1442" i="21"/>
  <c r="A1443" i="21"/>
  <c r="A1444" i="21"/>
  <c r="A1445" i="21"/>
  <c r="A1446" i="21"/>
  <c r="A1447" i="21"/>
  <c r="A1448" i="21"/>
  <c r="A1449" i="21"/>
  <c r="A1450" i="21"/>
  <c r="A1451" i="21"/>
  <c r="A1452" i="21"/>
  <c r="A1453" i="21"/>
  <c r="A1454" i="21"/>
  <c r="A1455" i="21"/>
  <c r="A1456" i="21"/>
  <c r="A1457" i="21"/>
  <c r="A1458" i="21"/>
  <c r="A1459" i="21"/>
  <c r="A1460" i="21"/>
  <c r="A1461" i="21"/>
  <c r="A1462" i="21"/>
  <c r="A1463" i="21"/>
  <c r="A1464" i="21"/>
  <c r="A1465" i="21"/>
  <c r="A1466" i="21"/>
  <c r="A1467" i="21"/>
  <c r="A1468" i="21"/>
  <c r="A1469" i="21"/>
  <c r="A1470" i="21"/>
  <c r="A1471" i="21"/>
  <c r="A1472" i="21"/>
  <c r="A1473" i="21"/>
  <c r="A1474" i="21"/>
  <c r="A1475" i="21"/>
  <c r="A1476" i="21"/>
  <c r="A1477" i="21"/>
  <c r="A1478" i="21"/>
  <c r="A1479" i="21"/>
  <c r="A1480" i="21"/>
  <c r="A1481" i="21"/>
  <c r="A1482" i="21"/>
  <c r="A1483" i="21"/>
  <c r="A1484" i="21"/>
  <c r="A1485" i="21"/>
  <c r="A1486" i="21"/>
  <c r="A1487" i="21"/>
  <c r="A1488" i="21"/>
  <c r="A1489" i="21"/>
  <c r="A1490" i="21"/>
  <c r="A1491" i="21"/>
  <c r="A1492" i="21"/>
  <c r="A1493" i="21"/>
  <c r="A1494" i="21"/>
  <c r="A1495" i="21"/>
  <c r="A1496" i="21"/>
  <c r="A1497" i="21"/>
  <c r="A1498" i="21"/>
  <c r="A1499" i="21"/>
  <c r="A1500" i="21"/>
  <c r="A1501" i="21"/>
  <c r="A1502" i="21"/>
  <c r="A1503" i="21"/>
  <c r="A1504" i="21"/>
  <c r="A1505" i="21"/>
  <c r="A1506" i="21"/>
  <c r="A1507" i="21"/>
  <c r="A1508" i="21"/>
  <c r="A1509" i="21"/>
  <c r="A1510" i="21"/>
  <c r="A1511" i="21"/>
  <c r="A1512" i="21"/>
  <c r="A1513" i="21"/>
  <c r="A1514" i="21"/>
  <c r="A1515" i="21"/>
  <c r="A1516" i="21"/>
  <c r="A1517" i="21"/>
  <c r="A1518" i="21"/>
  <c r="A1519" i="21"/>
  <c r="A1520" i="21"/>
  <c r="A1521" i="21"/>
  <c r="A1522" i="21"/>
  <c r="A1523" i="21"/>
  <c r="A1524" i="21"/>
  <c r="A1525" i="21"/>
  <c r="A1526" i="21"/>
  <c r="A1527" i="21"/>
  <c r="A1528" i="21"/>
  <c r="A1529" i="21"/>
  <c r="A1530" i="21"/>
  <c r="A1531" i="21"/>
  <c r="A1532" i="21"/>
  <c r="A1533" i="21"/>
  <c r="A1534" i="21"/>
  <c r="A1535" i="21"/>
  <c r="A1536" i="21"/>
  <c r="A1537" i="21"/>
  <c r="A1538" i="21"/>
  <c r="A1539" i="21"/>
  <c r="A1540" i="21"/>
  <c r="A1541" i="21"/>
  <c r="A1542" i="21"/>
  <c r="A1543" i="21"/>
  <c r="A1544" i="21"/>
  <c r="A1545" i="21"/>
  <c r="A1546" i="21"/>
  <c r="A1547" i="21"/>
  <c r="A1548" i="21"/>
  <c r="A1549" i="21"/>
  <c r="A1550" i="21"/>
  <c r="A1551" i="21"/>
  <c r="A1552" i="21"/>
  <c r="A1553" i="21"/>
  <c r="A1554" i="21"/>
  <c r="A1555" i="21"/>
  <c r="A1556" i="21"/>
  <c r="A1557" i="21"/>
  <c r="A1558" i="21"/>
  <c r="A1559" i="21"/>
  <c r="A1560" i="21"/>
  <c r="A1561" i="21"/>
  <c r="A1562" i="21"/>
  <c r="A1563" i="21"/>
  <c r="A1564" i="21"/>
  <c r="A1565" i="21"/>
  <c r="A1566" i="21"/>
  <c r="A1567" i="21"/>
  <c r="A1568" i="21"/>
  <c r="A1569" i="21"/>
  <c r="A1570" i="21"/>
  <c r="A1571" i="21"/>
  <c r="A1572" i="21"/>
  <c r="A1573" i="21"/>
  <c r="A1574" i="21"/>
  <c r="A1575" i="21"/>
  <c r="A1576" i="21"/>
  <c r="A1577" i="21"/>
  <c r="A1578" i="21"/>
  <c r="A1579" i="21"/>
  <c r="A1580" i="21"/>
  <c r="A1581" i="21"/>
  <c r="A1582" i="21"/>
  <c r="A1583" i="21"/>
  <c r="A1584" i="21"/>
  <c r="A1585" i="21"/>
  <c r="A1586" i="21"/>
  <c r="A1587" i="21"/>
  <c r="A1588" i="21"/>
  <c r="A1589" i="21"/>
  <c r="A1590" i="21"/>
  <c r="A1591" i="21"/>
  <c r="A1592" i="21"/>
  <c r="A1593" i="21"/>
  <c r="A1594" i="21"/>
  <c r="A1595" i="21"/>
  <c r="A1596" i="21"/>
  <c r="A1597" i="21"/>
  <c r="A1598" i="21"/>
  <c r="A1599" i="21"/>
  <c r="A1600" i="21"/>
  <c r="A1601" i="21"/>
  <c r="A1602" i="21"/>
  <c r="A1603" i="21"/>
  <c r="A1604" i="21"/>
  <c r="A1605" i="21"/>
  <c r="A1606" i="21"/>
  <c r="A1607" i="21"/>
  <c r="A1608" i="21"/>
  <c r="A1609" i="21"/>
  <c r="A1610" i="21"/>
  <c r="A1611" i="21"/>
  <c r="A1612" i="21"/>
  <c r="A1613" i="21"/>
  <c r="A1614" i="21"/>
  <c r="A1615" i="21"/>
  <c r="A1616" i="21"/>
  <c r="A1617" i="21"/>
  <c r="A1618" i="21"/>
  <c r="A1619" i="21"/>
  <c r="A1620" i="21"/>
  <c r="A1621" i="21"/>
  <c r="A1622" i="21"/>
  <c r="A1623" i="21"/>
  <c r="A1624" i="21"/>
  <c r="A1625" i="21"/>
  <c r="A1626" i="21"/>
  <c r="A1627" i="21"/>
  <c r="A1628" i="21"/>
  <c r="A1629" i="21"/>
  <c r="A1630" i="21"/>
  <c r="A1631" i="21"/>
  <c r="A1632" i="21"/>
  <c r="A1633" i="21"/>
  <c r="A1634" i="21"/>
  <c r="A1635" i="21"/>
  <c r="A1636" i="21"/>
  <c r="A1637" i="21"/>
  <c r="A1638" i="21"/>
  <c r="A1639" i="21"/>
  <c r="A1640" i="21"/>
  <c r="A1641" i="21"/>
  <c r="A1642" i="21"/>
  <c r="A1643" i="21"/>
  <c r="A1644" i="21"/>
  <c r="A1645" i="21"/>
  <c r="A1646" i="21"/>
  <c r="A1647" i="21"/>
  <c r="A1648" i="21"/>
  <c r="A1649" i="21"/>
  <c r="A1650" i="21"/>
  <c r="A1651" i="21"/>
  <c r="A1652" i="21"/>
  <c r="A1653" i="21"/>
  <c r="A1654" i="21"/>
  <c r="A1655" i="21"/>
  <c r="A1656" i="21"/>
  <c r="A1657" i="21"/>
  <c r="A1658" i="21"/>
  <c r="A1659" i="21"/>
  <c r="A1660" i="21"/>
  <c r="A1661" i="21"/>
  <c r="A1662" i="21"/>
  <c r="A1663" i="21"/>
  <c r="A1664" i="21"/>
  <c r="A1665" i="21"/>
  <c r="A1666" i="21"/>
  <c r="A1667" i="21"/>
  <c r="A1668" i="21"/>
  <c r="A1669" i="21"/>
  <c r="A1670" i="21"/>
  <c r="A1671" i="21"/>
  <c r="A1672" i="21"/>
  <c r="A1673" i="21"/>
  <c r="A1674" i="21"/>
  <c r="A1675" i="21"/>
  <c r="A1676" i="21"/>
  <c r="A1677" i="21"/>
  <c r="A1678" i="21"/>
  <c r="A1679" i="21"/>
  <c r="A1680" i="21"/>
  <c r="A1681" i="21"/>
  <c r="A1682" i="21"/>
  <c r="A1683" i="21"/>
  <c r="A1684" i="21"/>
  <c r="A1685" i="21"/>
  <c r="A1686" i="21"/>
  <c r="A1687" i="21"/>
  <c r="A1688" i="21"/>
  <c r="A1689" i="21"/>
  <c r="A1690" i="21"/>
  <c r="A1691" i="21"/>
  <c r="A1692" i="21"/>
  <c r="A1693" i="21"/>
  <c r="A1694" i="21"/>
  <c r="A1695" i="21"/>
  <c r="A1696" i="21"/>
  <c r="A1697" i="21"/>
  <c r="A1698" i="21"/>
  <c r="A1699" i="21"/>
  <c r="A1700" i="21"/>
  <c r="A1701" i="21"/>
  <c r="A1702" i="21"/>
  <c r="A1703" i="21"/>
  <c r="A1704"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46" i="21"/>
  <c r="M44" i="39" l="1"/>
  <c r="J44" i="39"/>
  <c r="L44" i="39"/>
  <c r="H44" i="39"/>
  <c r="K44" i="39"/>
  <c r="N44" i="39"/>
  <c r="C45" i="39"/>
  <c r="P46" i="39"/>
  <c r="Q46" i="39" s="1"/>
  <c r="C139" i="13"/>
  <c r="C13" i="13" s="1"/>
  <c r="N164" i="14"/>
  <c r="N38" i="14" s="1"/>
  <c r="N13" i="75" s="1"/>
  <c r="J164" i="14"/>
  <c r="J38" i="14" s="1"/>
  <c r="J13" i="75" s="1"/>
  <c r="F164" i="14"/>
  <c r="F38" i="14" s="1"/>
  <c r="F13" i="75" s="1"/>
  <c r="N163" i="14"/>
  <c r="N37" i="14" s="1"/>
  <c r="N13" i="74" s="1"/>
  <c r="J163" i="14"/>
  <c r="J37" i="14" s="1"/>
  <c r="J13" i="74" s="1"/>
  <c r="F163" i="14"/>
  <c r="F37" i="14" s="1"/>
  <c r="F13" i="74" s="1"/>
  <c r="N162" i="14"/>
  <c r="N36" i="14" s="1"/>
  <c r="N14" i="73" s="1"/>
  <c r="J162" i="14"/>
  <c r="J36" i="14" s="1"/>
  <c r="J14" i="73" s="1"/>
  <c r="F162" i="14"/>
  <c r="N161" i="14"/>
  <c r="N35" i="14" s="1"/>
  <c r="N13" i="57" s="1"/>
  <c r="J161" i="14"/>
  <c r="J35" i="14" s="1"/>
  <c r="J13" i="57" s="1"/>
  <c r="F161" i="14"/>
  <c r="F35" i="14" s="1"/>
  <c r="F13" i="57" s="1"/>
  <c r="N160" i="14"/>
  <c r="N34" i="14" s="1"/>
  <c r="N13" i="58" s="1"/>
  <c r="J160" i="14"/>
  <c r="J34" i="14" s="1"/>
  <c r="J13" i="58" s="1"/>
  <c r="F160" i="14"/>
  <c r="F34" i="14" s="1"/>
  <c r="F13" i="58" s="1"/>
  <c r="N159" i="14"/>
  <c r="N33" i="14" s="1"/>
  <c r="N13" i="55" s="1"/>
  <c r="J159" i="14"/>
  <c r="J33" i="14" s="1"/>
  <c r="J13" i="55" s="1"/>
  <c r="F159" i="14"/>
  <c r="F33" i="14" s="1"/>
  <c r="F13" i="55" s="1"/>
  <c r="N158" i="14"/>
  <c r="N32" i="14" s="1"/>
  <c r="N13" i="56" s="1"/>
  <c r="J158" i="14"/>
  <c r="J32" i="14" s="1"/>
  <c r="J13" i="56" s="1"/>
  <c r="F158" i="14"/>
  <c r="F32" i="14" s="1"/>
  <c r="F13" i="56" s="1"/>
  <c r="N154" i="14"/>
  <c r="J154" i="14"/>
  <c r="F154" i="14"/>
  <c r="N153" i="14"/>
  <c r="J153" i="14"/>
  <c r="F153" i="14"/>
  <c r="N152" i="14"/>
  <c r="J152" i="14"/>
  <c r="F152" i="14"/>
  <c r="N151" i="14"/>
  <c r="J151" i="14"/>
  <c r="F151" i="14"/>
  <c r="N150" i="14"/>
  <c r="J150" i="14"/>
  <c r="F150" i="14"/>
  <c r="N149" i="14"/>
  <c r="J149" i="14"/>
  <c r="F149" i="14"/>
  <c r="N148" i="14"/>
  <c r="J148" i="14"/>
  <c r="F148" i="14"/>
  <c r="N146" i="14"/>
  <c r="J146" i="14"/>
  <c r="F146" i="14"/>
  <c r="N145" i="14"/>
  <c r="J145" i="14"/>
  <c r="F145" i="14"/>
  <c r="N144" i="14"/>
  <c r="J144" i="14"/>
  <c r="F144" i="14"/>
  <c r="N143" i="14"/>
  <c r="J143" i="14"/>
  <c r="F143" i="14"/>
  <c r="N142" i="14"/>
  <c r="J142" i="14"/>
  <c r="F142" i="14"/>
  <c r="N141" i="14"/>
  <c r="J141" i="14"/>
  <c r="F141" i="14"/>
  <c r="N140" i="14"/>
  <c r="J140" i="14"/>
  <c r="F140" i="14"/>
  <c r="N139" i="14"/>
  <c r="J139" i="14"/>
  <c r="F139" i="14"/>
  <c r="N138" i="14"/>
  <c r="J138" i="14"/>
  <c r="F138" i="14"/>
  <c r="L164" i="14"/>
  <c r="L38" i="14" s="1"/>
  <c r="L13" i="75" s="1"/>
  <c r="H164" i="14"/>
  <c r="H38" i="14" s="1"/>
  <c r="H13" i="75" s="1"/>
  <c r="D164" i="14"/>
  <c r="D38" i="14" s="1"/>
  <c r="D13" i="75" s="1"/>
  <c r="L163" i="14"/>
  <c r="L37" i="14" s="1"/>
  <c r="L13" i="74" s="1"/>
  <c r="H163" i="14"/>
  <c r="D163" i="14"/>
  <c r="D37" i="14" s="1"/>
  <c r="D13" i="74" s="1"/>
  <c r="L162" i="14"/>
  <c r="L36" i="14" s="1"/>
  <c r="L14" i="73" s="1"/>
  <c r="H162" i="14"/>
  <c r="H36" i="14" s="1"/>
  <c r="H14" i="73" s="1"/>
  <c r="D162" i="14"/>
  <c r="L161" i="14"/>
  <c r="L35" i="14" s="1"/>
  <c r="L13" i="57" s="1"/>
  <c r="H161" i="14"/>
  <c r="H35" i="14" s="1"/>
  <c r="H13" i="57" s="1"/>
  <c r="D161" i="14"/>
  <c r="L160" i="14"/>
  <c r="L34" i="14" s="1"/>
  <c r="L13" i="58" s="1"/>
  <c r="H160" i="14"/>
  <c r="H34" i="14" s="1"/>
  <c r="H13" i="58" s="1"/>
  <c r="D160" i="14"/>
  <c r="D34" i="14" s="1"/>
  <c r="D13" i="58" s="1"/>
  <c r="L159" i="14"/>
  <c r="L33" i="14" s="1"/>
  <c r="L13" i="55" s="1"/>
  <c r="H159" i="14"/>
  <c r="H33" i="14" s="1"/>
  <c r="H13" i="55" s="1"/>
  <c r="D159" i="14"/>
  <c r="D33" i="14" s="1"/>
  <c r="D13" i="55" s="1"/>
  <c r="L158" i="14"/>
  <c r="L32" i="14" s="1"/>
  <c r="L13" i="56" s="1"/>
  <c r="H158" i="14"/>
  <c r="H32" i="14" s="1"/>
  <c r="H13" i="56" s="1"/>
  <c r="D158" i="14"/>
  <c r="D32" i="14" s="1"/>
  <c r="D13" i="56" s="1"/>
  <c r="L154" i="14"/>
  <c r="H154" i="14"/>
  <c r="D154" i="14"/>
  <c r="L153" i="14"/>
  <c r="H153" i="14"/>
  <c r="D153" i="14"/>
  <c r="L152" i="14"/>
  <c r="H152" i="14"/>
  <c r="D152" i="14"/>
  <c r="L151" i="14"/>
  <c r="H151" i="14"/>
  <c r="D151" i="14"/>
  <c r="L150" i="14"/>
  <c r="H150" i="14"/>
  <c r="D150" i="14"/>
  <c r="L149" i="14"/>
  <c r="H149" i="14"/>
  <c r="D149" i="14"/>
  <c r="L148" i="14"/>
  <c r="H148" i="14"/>
  <c r="D148" i="14"/>
  <c r="L146" i="14"/>
  <c r="H146" i="14"/>
  <c r="D146" i="14"/>
  <c r="L145" i="14"/>
  <c r="H145" i="14"/>
  <c r="D145" i="14"/>
  <c r="L144" i="14"/>
  <c r="H144" i="14"/>
  <c r="D144" i="14"/>
  <c r="L143" i="14"/>
  <c r="H143" i="14"/>
  <c r="D143" i="14"/>
  <c r="L142" i="14"/>
  <c r="H142" i="14"/>
  <c r="D142" i="14"/>
  <c r="L141" i="14"/>
  <c r="H141" i="14"/>
  <c r="D141" i="14"/>
  <c r="L140" i="14"/>
  <c r="H140" i="14"/>
  <c r="D140" i="14"/>
  <c r="L139" i="14"/>
  <c r="H139" i="14"/>
  <c r="D139" i="14"/>
  <c r="L138" i="14"/>
  <c r="H138" i="14"/>
  <c r="D138" i="14"/>
  <c r="M164" i="14"/>
  <c r="M38" i="14" s="1"/>
  <c r="M13" i="75" s="1"/>
  <c r="E164" i="14"/>
  <c r="E38" i="14" s="1"/>
  <c r="E13" i="75" s="1"/>
  <c r="I163" i="14"/>
  <c r="I37" i="14" s="1"/>
  <c r="I13" i="74" s="1"/>
  <c r="M162" i="14"/>
  <c r="M36" i="14" s="1"/>
  <c r="M14" i="73" s="1"/>
  <c r="E162" i="14"/>
  <c r="I161" i="14"/>
  <c r="I35" i="14" s="1"/>
  <c r="I13" i="57" s="1"/>
  <c r="M160" i="14"/>
  <c r="M34" i="14" s="1"/>
  <c r="M13" i="58" s="1"/>
  <c r="E160" i="14"/>
  <c r="E34" i="14" s="1"/>
  <c r="E13" i="58" s="1"/>
  <c r="I159" i="14"/>
  <c r="I33" i="14" s="1"/>
  <c r="I13" i="55" s="1"/>
  <c r="M158" i="14"/>
  <c r="M32" i="14" s="1"/>
  <c r="M13" i="56" s="1"/>
  <c r="E158" i="14"/>
  <c r="E32" i="14" s="1"/>
  <c r="E13" i="56" s="1"/>
  <c r="I154" i="14"/>
  <c r="M153" i="14"/>
  <c r="E153" i="14"/>
  <c r="I152" i="14"/>
  <c r="M151" i="14"/>
  <c r="E151" i="14"/>
  <c r="I150" i="14"/>
  <c r="M149" i="14"/>
  <c r="E149" i="14"/>
  <c r="I148" i="14"/>
  <c r="M146" i="14"/>
  <c r="E146" i="14"/>
  <c r="I145" i="14"/>
  <c r="M144" i="14"/>
  <c r="E144" i="14"/>
  <c r="I143" i="14"/>
  <c r="M142" i="14"/>
  <c r="E142" i="14"/>
  <c r="I141" i="14"/>
  <c r="M140" i="14"/>
  <c r="E140" i="14"/>
  <c r="I139" i="14"/>
  <c r="M138" i="14"/>
  <c r="E138" i="14"/>
  <c r="I164" i="14"/>
  <c r="I38" i="14" s="1"/>
  <c r="I13" i="75" s="1"/>
  <c r="M163" i="14"/>
  <c r="M37" i="14" s="1"/>
  <c r="M13" i="74" s="1"/>
  <c r="E163" i="14"/>
  <c r="E37" i="14" s="1"/>
  <c r="E13" i="74" s="1"/>
  <c r="I162" i="14"/>
  <c r="I36" i="14" s="1"/>
  <c r="I14" i="73" s="1"/>
  <c r="M161" i="14"/>
  <c r="M35" i="14" s="1"/>
  <c r="M13" i="57" s="1"/>
  <c r="E161" i="14"/>
  <c r="E35" i="14" s="1"/>
  <c r="E13" i="57" s="1"/>
  <c r="I160" i="14"/>
  <c r="I34" i="14" s="1"/>
  <c r="I13" i="58" s="1"/>
  <c r="M159" i="14"/>
  <c r="M33" i="14" s="1"/>
  <c r="M13" i="55" s="1"/>
  <c r="E159" i="14"/>
  <c r="E33" i="14" s="1"/>
  <c r="E13" i="55" s="1"/>
  <c r="I158" i="14"/>
  <c r="I32" i="14" s="1"/>
  <c r="I13" i="56" s="1"/>
  <c r="M154" i="14"/>
  <c r="E154" i="14"/>
  <c r="I153" i="14"/>
  <c r="M152" i="14"/>
  <c r="E152" i="14"/>
  <c r="I151" i="14"/>
  <c r="M150" i="14"/>
  <c r="E150" i="14"/>
  <c r="I149" i="14"/>
  <c r="M148" i="14"/>
  <c r="E148" i="14"/>
  <c r="I146" i="14"/>
  <c r="M145" i="14"/>
  <c r="E145" i="14"/>
  <c r="I144" i="14"/>
  <c r="M143" i="14"/>
  <c r="E143" i="14"/>
  <c r="I142" i="14"/>
  <c r="M141" i="14"/>
  <c r="E141" i="14"/>
  <c r="I140" i="14"/>
  <c r="M139" i="14"/>
  <c r="E139" i="14"/>
  <c r="I138" i="14"/>
  <c r="N164" i="15"/>
  <c r="N38" i="15" s="1"/>
  <c r="N14" i="75" s="1"/>
  <c r="J164" i="15"/>
  <c r="J38" i="15" s="1"/>
  <c r="J14" i="75" s="1"/>
  <c r="F164" i="15"/>
  <c r="F38" i="15" s="1"/>
  <c r="F14" i="75" s="1"/>
  <c r="N163" i="15"/>
  <c r="N37" i="15" s="1"/>
  <c r="N14" i="74" s="1"/>
  <c r="J163" i="15"/>
  <c r="J37" i="15" s="1"/>
  <c r="J14" i="74" s="1"/>
  <c r="F163" i="15"/>
  <c r="F37" i="15" s="1"/>
  <c r="F14" i="74" s="1"/>
  <c r="N162" i="15"/>
  <c r="N36" i="15" s="1"/>
  <c r="N15" i="73" s="1"/>
  <c r="J162" i="15"/>
  <c r="J36" i="15" s="1"/>
  <c r="J15" i="73" s="1"/>
  <c r="F162" i="15"/>
  <c r="N161" i="15"/>
  <c r="N35" i="15" s="1"/>
  <c r="N14" i="57" s="1"/>
  <c r="J161" i="15"/>
  <c r="J35" i="15" s="1"/>
  <c r="J14" i="57" s="1"/>
  <c r="F161" i="15"/>
  <c r="F35" i="15" s="1"/>
  <c r="F14" i="57" s="1"/>
  <c r="N160" i="15"/>
  <c r="N34" i="15" s="1"/>
  <c r="N14" i="58" s="1"/>
  <c r="J160" i="15"/>
  <c r="J34" i="15" s="1"/>
  <c r="J14" i="58" s="1"/>
  <c r="F160" i="15"/>
  <c r="F34" i="15" s="1"/>
  <c r="F14" i="58" s="1"/>
  <c r="N159" i="15"/>
  <c r="N33" i="15" s="1"/>
  <c r="N14" i="55" s="1"/>
  <c r="J159" i="15"/>
  <c r="J33" i="15" s="1"/>
  <c r="J14" i="55" s="1"/>
  <c r="F159" i="15"/>
  <c r="F33" i="15" s="1"/>
  <c r="F14" i="55" s="1"/>
  <c r="N158" i="15"/>
  <c r="N32" i="15" s="1"/>
  <c r="N14" i="56" s="1"/>
  <c r="J158" i="15"/>
  <c r="J32" i="15" s="1"/>
  <c r="J14" i="56" s="1"/>
  <c r="F158" i="15"/>
  <c r="F32" i="15" s="1"/>
  <c r="F14" i="56" s="1"/>
  <c r="N154" i="15"/>
  <c r="N28" i="15" s="1"/>
  <c r="N14" i="49" s="1"/>
  <c r="J154" i="15"/>
  <c r="J28" i="15" s="1"/>
  <c r="J14" i="49" s="1"/>
  <c r="F154" i="15"/>
  <c r="F28" i="15" s="1"/>
  <c r="F14" i="49" s="1"/>
  <c r="N153" i="15"/>
  <c r="N27" i="15" s="1"/>
  <c r="N15" i="48" s="1"/>
  <c r="J153" i="15"/>
  <c r="J27" i="15" s="1"/>
  <c r="J15" i="48" s="1"/>
  <c r="F153" i="15"/>
  <c r="F27" i="15" s="1"/>
  <c r="F15" i="48" s="1"/>
  <c r="N152" i="15"/>
  <c r="N26" i="15" s="1"/>
  <c r="J152" i="15"/>
  <c r="J26" i="15" s="1"/>
  <c r="F152" i="15"/>
  <c r="F26" i="15" s="1"/>
  <c r="N151" i="15"/>
  <c r="N25" i="15" s="1"/>
  <c r="J151" i="15"/>
  <c r="J25" i="15" s="1"/>
  <c r="F151" i="15"/>
  <c r="F25" i="15" s="1"/>
  <c r="K164" i="14"/>
  <c r="K38" i="14" s="1"/>
  <c r="K13" i="75" s="1"/>
  <c r="G163" i="14"/>
  <c r="C162" i="14"/>
  <c r="K160" i="14"/>
  <c r="K34" i="14" s="1"/>
  <c r="K13" i="58" s="1"/>
  <c r="G159" i="14"/>
  <c r="G33" i="14" s="1"/>
  <c r="G13" i="55" s="1"/>
  <c r="C158" i="14"/>
  <c r="C32" i="14" s="1"/>
  <c r="C13" i="56" s="1"/>
  <c r="K153" i="14"/>
  <c r="G152" i="14"/>
  <c r="C151" i="14"/>
  <c r="K149" i="14"/>
  <c r="G148" i="14"/>
  <c r="C146" i="14"/>
  <c r="K144" i="14"/>
  <c r="G143" i="14"/>
  <c r="C142" i="14"/>
  <c r="K140" i="14"/>
  <c r="G139" i="14"/>
  <c r="C138" i="14"/>
  <c r="G164" i="14"/>
  <c r="G38" i="14" s="1"/>
  <c r="G13" i="75" s="1"/>
  <c r="C163" i="14"/>
  <c r="C37" i="14" s="1"/>
  <c r="C13" i="74" s="1"/>
  <c r="K161" i="14"/>
  <c r="K35" i="14" s="1"/>
  <c r="K13" i="57" s="1"/>
  <c r="G160" i="14"/>
  <c r="G34" i="14" s="1"/>
  <c r="G13" i="58" s="1"/>
  <c r="C159" i="14"/>
  <c r="C33" i="14" s="1"/>
  <c r="C13" i="55" s="1"/>
  <c r="K154" i="14"/>
  <c r="G153" i="14"/>
  <c r="C152" i="14"/>
  <c r="K150" i="14"/>
  <c r="G149" i="14"/>
  <c r="C148" i="14"/>
  <c r="K145" i="14"/>
  <c r="G144" i="14"/>
  <c r="C143" i="14"/>
  <c r="K141" i="14"/>
  <c r="G140" i="14"/>
  <c r="C139" i="14"/>
  <c r="L164" i="15"/>
  <c r="L38" i="15" s="1"/>
  <c r="L14" i="75" s="1"/>
  <c r="G164" i="15"/>
  <c r="G38" i="15" s="1"/>
  <c r="G14" i="75" s="1"/>
  <c r="M163" i="15"/>
  <c r="M37" i="15" s="1"/>
  <c r="M14" i="74" s="1"/>
  <c r="H163" i="15"/>
  <c r="H37" i="15" s="1"/>
  <c r="H14" i="74" s="1"/>
  <c r="C163" i="15"/>
  <c r="C37" i="15" s="1"/>
  <c r="C14" i="74" s="1"/>
  <c r="I162" i="15"/>
  <c r="I36" i="15" s="1"/>
  <c r="I15" i="73" s="1"/>
  <c r="D162" i="15"/>
  <c r="K161" i="15"/>
  <c r="K35" i="15" s="1"/>
  <c r="K14" i="57" s="1"/>
  <c r="E161" i="15"/>
  <c r="E35" i="15" s="1"/>
  <c r="E14" i="57" s="1"/>
  <c r="L160" i="15"/>
  <c r="L34" i="15" s="1"/>
  <c r="L14" i="58" s="1"/>
  <c r="G160" i="15"/>
  <c r="G34" i="15" s="1"/>
  <c r="G14" i="58" s="1"/>
  <c r="M159" i="15"/>
  <c r="M33" i="15" s="1"/>
  <c r="M14" i="55" s="1"/>
  <c r="H159" i="15"/>
  <c r="H33" i="15" s="1"/>
  <c r="H14" i="55" s="1"/>
  <c r="C159" i="15"/>
  <c r="C33" i="15" s="1"/>
  <c r="C14" i="55" s="1"/>
  <c r="I158" i="15"/>
  <c r="I32" i="15" s="1"/>
  <c r="I14" i="56" s="1"/>
  <c r="D158" i="15"/>
  <c r="D32" i="15" s="1"/>
  <c r="D14" i="56" s="1"/>
  <c r="K154" i="15"/>
  <c r="K28" i="15" s="1"/>
  <c r="K14" i="49" s="1"/>
  <c r="E154" i="15"/>
  <c r="E28" i="15" s="1"/>
  <c r="E14" i="49" s="1"/>
  <c r="L153" i="15"/>
  <c r="L27" i="15" s="1"/>
  <c r="L15" i="48" s="1"/>
  <c r="G153" i="15"/>
  <c r="G27" i="15" s="1"/>
  <c r="G15" i="48" s="1"/>
  <c r="M152" i="15"/>
  <c r="M26" i="15" s="1"/>
  <c r="H152" i="15"/>
  <c r="H26" i="15" s="1"/>
  <c r="C152" i="15"/>
  <c r="C26" i="15" s="1"/>
  <c r="I151" i="15"/>
  <c r="I25" i="15" s="1"/>
  <c r="D151" i="15"/>
  <c r="D25" i="15" s="1"/>
  <c r="L150" i="15"/>
  <c r="L24" i="15" s="1"/>
  <c r="L14" i="42" s="1"/>
  <c r="H150" i="15"/>
  <c r="H24" i="15" s="1"/>
  <c r="H14" i="42" s="1"/>
  <c r="D150" i="15"/>
  <c r="D24" i="15" s="1"/>
  <c r="D14" i="42" s="1"/>
  <c r="L149" i="15"/>
  <c r="L23" i="15" s="1"/>
  <c r="L14" i="41" s="1"/>
  <c r="H149" i="15"/>
  <c r="H23" i="15" s="1"/>
  <c r="H14" i="41" s="1"/>
  <c r="D149" i="15"/>
  <c r="D23" i="15" s="1"/>
  <c r="D14" i="41" s="1"/>
  <c r="L148" i="15"/>
  <c r="L22" i="15" s="1"/>
  <c r="L14" i="40" s="1"/>
  <c r="H148" i="15"/>
  <c r="H22" i="15" s="1"/>
  <c r="H14" i="40" s="1"/>
  <c r="D148" i="15"/>
  <c r="D22" i="15" s="1"/>
  <c r="D14" i="40" s="1"/>
  <c r="L146" i="15"/>
  <c r="L20" i="15" s="1"/>
  <c r="L14" i="35" s="1"/>
  <c r="H146" i="15"/>
  <c r="H20" i="15" s="1"/>
  <c r="H14" i="35" s="1"/>
  <c r="D146" i="15"/>
  <c r="D20" i="15" s="1"/>
  <c r="D14" i="35" s="1"/>
  <c r="L145" i="15"/>
  <c r="L19" i="15" s="1"/>
  <c r="L14" i="34" s="1"/>
  <c r="H145" i="15"/>
  <c r="H19" i="15" s="1"/>
  <c r="H14" i="34" s="1"/>
  <c r="D145" i="15"/>
  <c r="D19" i="15" s="1"/>
  <c r="D14" i="34" s="1"/>
  <c r="L144" i="15"/>
  <c r="L18" i="15" s="1"/>
  <c r="L14" i="33" s="1"/>
  <c r="H144" i="15"/>
  <c r="H18" i="15" s="1"/>
  <c r="H14" i="33" s="1"/>
  <c r="D144" i="15"/>
  <c r="D18" i="15" s="1"/>
  <c r="D14" i="33" s="1"/>
  <c r="L143" i="15"/>
  <c r="L17" i="15" s="1"/>
  <c r="L14" i="32" s="1"/>
  <c r="H143" i="15"/>
  <c r="H17" i="15" s="1"/>
  <c r="H14" i="32" s="1"/>
  <c r="D143" i="15"/>
  <c r="D17" i="15" s="1"/>
  <c r="D14" i="32" s="1"/>
  <c r="L142" i="15"/>
  <c r="L16" i="15" s="1"/>
  <c r="L14" i="31" s="1"/>
  <c r="H142" i="15"/>
  <c r="H16" i="15" s="1"/>
  <c r="H14" i="31" s="1"/>
  <c r="D142" i="15"/>
  <c r="D16" i="15" s="1"/>
  <c r="D14" i="31" s="1"/>
  <c r="L141" i="15"/>
  <c r="L15" i="15" s="1"/>
  <c r="L14" i="30" s="1"/>
  <c r="H141" i="15"/>
  <c r="H15" i="15" s="1"/>
  <c r="H14" i="30" s="1"/>
  <c r="D141" i="15"/>
  <c r="D15" i="15" s="1"/>
  <c r="D14" i="30" s="1"/>
  <c r="L140" i="15"/>
  <c r="L14" i="15" s="1"/>
  <c r="L14" i="26" s="1"/>
  <c r="H140" i="15"/>
  <c r="H14" i="15" s="1"/>
  <c r="H14" i="26" s="1"/>
  <c r="D140" i="15"/>
  <c r="D14" i="15" s="1"/>
  <c r="D14" i="26" s="1"/>
  <c r="L139" i="15"/>
  <c r="L13" i="15" s="1"/>
  <c r="H139" i="15"/>
  <c r="H13" i="15" s="1"/>
  <c r="D139" i="15"/>
  <c r="D13" i="15" s="1"/>
  <c r="L138" i="15"/>
  <c r="L12" i="15" s="1"/>
  <c r="L14" i="23" s="1"/>
  <c r="H138" i="15"/>
  <c r="H12" i="15" s="1"/>
  <c r="H14" i="23" s="1"/>
  <c r="D138" i="15"/>
  <c r="D12" i="15" s="1"/>
  <c r="D14" i="23" s="1"/>
  <c r="C164" i="14"/>
  <c r="C38" i="14" s="1"/>
  <c r="C13" i="75" s="1"/>
  <c r="G161" i="14"/>
  <c r="G35" i="14" s="1"/>
  <c r="G13" i="57" s="1"/>
  <c r="K158" i="14"/>
  <c r="K32" i="14" s="1"/>
  <c r="K13" i="56" s="1"/>
  <c r="C153" i="14"/>
  <c r="G150" i="14"/>
  <c r="K146" i="14"/>
  <c r="C144" i="14"/>
  <c r="G141" i="14"/>
  <c r="K138" i="14"/>
  <c r="H164" i="15"/>
  <c r="H38" i="15" s="1"/>
  <c r="H14" i="75" s="1"/>
  <c r="L163" i="15"/>
  <c r="L37" i="15" s="1"/>
  <c r="L14" i="74" s="1"/>
  <c r="E163" i="15"/>
  <c r="E37" i="15" s="1"/>
  <c r="E14" i="74" s="1"/>
  <c r="K162" i="15"/>
  <c r="K36" i="15" s="1"/>
  <c r="K15" i="73" s="1"/>
  <c r="C162" i="15"/>
  <c r="H161" i="15"/>
  <c r="H35" i="15" s="1"/>
  <c r="H14" i="57" s="1"/>
  <c r="M160" i="15"/>
  <c r="M34" i="15" s="1"/>
  <c r="M14" i="58" s="1"/>
  <c r="E160" i="15"/>
  <c r="E34" i="15" s="1"/>
  <c r="E14" i="58" s="1"/>
  <c r="K159" i="15"/>
  <c r="K33" i="15" s="1"/>
  <c r="K14" i="55" s="1"/>
  <c r="D159" i="15"/>
  <c r="D33" i="15" s="1"/>
  <c r="D14" i="55" s="1"/>
  <c r="H158" i="15"/>
  <c r="H32" i="15" s="1"/>
  <c r="H14" i="56" s="1"/>
  <c r="M154" i="15"/>
  <c r="M28" i="15" s="1"/>
  <c r="M14" i="49" s="1"/>
  <c r="G154" i="15"/>
  <c r="G28" i="15" s="1"/>
  <c r="G14" i="49" s="1"/>
  <c r="K153" i="15"/>
  <c r="K27" i="15" s="1"/>
  <c r="K15" i="48" s="1"/>
  <c r="D153" i="15"/>
  <c r="D27" i="15" s="1"/>
  <c r="D15" i="48" s="1"/>
  <c r="I152" i="15"/>
  <c r="I26" i="15" s="1"/>
  <c r="M151" i="15"/>
  <c r="M25" i="15" s="1"/>
  <c r="G151" i="15"/>
  <c r="G25" i="15" s="1"/>
  <c r="M150" i="15"/>
  <c r="M24" i="15" s="1"/>
  <c r="M14" i="42" s="1"/>
  <c r="G150" i="15"/>
  <c r="G24" i="15" s="1"/>
  <c r="G14" i="42" s="1"/>
  <c r="N149" i="15"/>
  <c r="N23" i="15" s="1"/>
  <c r="N14" i="41" s="1"/>
  <c r="I149" i="15"/>
  <c r="I23" i="15" s="1"/>
  <c r="I14" i="41" s="1"/>
  <c r="C149" i="15"/>
  <c r="C23" i="15" s="1"/>
  <c r="C14" i="41" s="1"/>
  <c r="J148" i="15"/>
  <c r="J22" i="15" s="1"/>
  <c r="J14" i="40" s="1"/>
  <c r="E148" i="15"/>
  <c r="E22" i="15" s="1"/>
  <c r="E14" i="40" s="1"/>
  <c r="K146" i="15"/>
  <c r="K20" i="15" s="1"/>
  <c r="K14" i="35" s="1"/>
  <c r="F146" i="15"/>
  <c r="F20" i="15" s="1"/>
  <c r="F14" i="35" s="1"/>
  <c r="M145" i="15"/>
  <c r="M19" i="15" s="1"/>
  <c r="M14" i="34" s="1"/>
  <c r="G145" i="15"/>
  <c r="G19" i="15" s="1"/>
  <c r="G14" i="34" s="1"/>
  <c r="N144" i="15"/>
  <c r="N18" i="15" s="1"/>
  <c r="N14" i="33" s="1"/>
  <c r="I144" i="15"/>
  <c r="I18" i="15" s="1"/>
  <c r="I14" i="33" s="1"/>
  <c r="C144" i="15"/>
  <c r="C18" i="15" s="1"/>
  <c r="C14" i="33" s="1"/>
  <c r="J143" i="15"/>
  <c r="J17" i="15" s="1"/>
  <c r="J14" i="32" s="1"/>
  <c r="E143" i="15"/>
  <c r="E17" i="15" s="1"/>
  <c r="E14" i="32" s="1"/>
  <c r="K142" i="15"/>
  <c r="K16" i="15" s="1"/>
  <c r="K14" i="31" s="1"/>
  <c r="F142" i="15"/>
  <c r="F16" i="15" s="1"/>
  <c r="F14" i="31" s="1"/>
  <c r="M141" i="15"/>
  <c r="M15" i="15" s="1"/>
  <c r="M14" i="30" s="1"/>
  <c r="G141" i="15"/>
  <c r="G15" i="15" s="1"/>
  <c r="G14" i="30" s="1"/>
  <c r="N140" i="15"/>
  <c r="N14" i="15" s="1"/>
  <c r="N14" i="26" s="1"/>
  <c r="I140" i="15"/>
  <c r="I14" i="15" s="1"/>
  <c r="I14" i="26" s="1"/>
  <c r="C140" i="15"/>
  <c r="C14" i="15" s="1"/>
  <c r="C14" i="26" s="1"/>
  <c r="J139" i="15"/>
  <c r="J13" i="15" s="1"/>
  <c r="E139" i="15"/>
  <c r="E13" i="15" s="1"/>
  <c r="K138" i="15"/>
  <c r="K12" i="15" s="1"/>
  <c r="K14" i="23" s="1"/>
  <c r="F138" i="15"/>
  <c r="F12" i="15" s="1"/>
  <c r="F14" i="23" s="1"/>
  <c r="K163" i="14"/>
  <c r="K37" i="14" s="1"/>
  <c r="K13" i="74" s="1"/>
  <c r="C161" i="14"/>
  <c r="G158" i="14"/>
  <c r="G32" i="14" s="1"/>
  <c r="G13" i="56" s="1"/>
  <c r="K152" i="14"/>
  <c r="C150" i="14"/>
  <c r="G146" i="14"/>
  <c r="K143" i="14"/>
  <c r="C141" i="14"/>
  <c r="G138" i="14"/>
  <c r="M164" i="15"/>
  <c r="M38" i="15" s="1"/>
  <c r="M14" i="75" s="1"/>
  <c r="E164" i="15"/>
  <c r="E38" i="15" s="1"/>
  <c r="E14" i="75" s="1"/>
  <c r="K163" i="15"/>
  <c r="K37" i="15" s="1"/>
  <c r="K14" i="74" s="1"/>
  <c r="D163" i="15"/>
  <c r="D37" i="15" s="1"/>
  <c r="D14" i="74" s="1"/>
  <c r="H162" i="15"/>
  <c r="H36" i="15" s="1"/>
  <c r="H15" i="73" s="1"/>
  <c r="M161" i="15"/>
  <c r="M35" i="15" s="1"/>
  <c r="M14" i="57" s="1"/>
  <c r="G161" i="15"/>
  <c r="G35" i="15" s="1"/>
  <c r="G14" i="57" s="1"/>
  <c r="K160" i="15"/>
  <c r="K34" i="15" s="1"/>
  <c r="K14" i="58" s="1"/>
  <c r="D160" i="15"/>
  <c r="D34" i="15" s="1"/>
  <c r="D14" i="58" s="1"/>
  <c r="I159" i="15"/>
  <c r="I33" i="15" s="1"/>
  <c r="I14" i="55" s="1"/>
  <c r="M158" i="15"/>
  <c r="M32" i="15" s="1"/>
  <c r="M14" i="56" s="1"/>
  <c r="G158" i="15"/>
  <c r="G32" i="15" s="1"/>
  <c r="G14" i="56" s="1"/>
  <c r="L154" i="15"/>
  <c r="L28" i="15" s="1"/>
  <c r="L14" i="49" s="1"/>
  <c r="D154" i="15"/>
  <c r="D28" i="15" s="1"/>
  <c r="D14" i="49" s="1"/>
  <c r="I153" i="15"/>
  <c r="I27" i="15" s="1"/>
  <c r="I15" i="48" s="1"/>
  <c r="C153" i="15"/>
  <c r="C27" i="15" s="1"/>
  <c r="C15" i="48" s="1"/>
  <c r="G152" i="15"/>
  <c r="G26" i="15" s="1"/>
  <c r="L151" i="15"/>
  <c r="L25" i="15" s="1"/>
  <c r="E151" i="15"/>
  <c r="E25" i="15" s="1"/>
  <c r="K150" i="15"/>
  <c r="K24" i="15" s="1"/>
  <c r="K14" i="42" s="1"/>
  <c r="F150" i="15"/>
  <c r="F24" i="15" s="1"/>
  <c r="F14" i="42" s="1"/>
  <c r="M149" i="15"/>
  <c r="M23" i="15" s="1"/>
  <c r="M14" i="41" s="1"/>
  <c r="G149" i="15"/>
  <c r="G23" i="15" s="1"/>
  <c r="G14" i="41" s="1"/>
  <c r="N148" i="15"/>
  <c r="N22" i="15" s="1"/>
  <c r="N14" i="40" s="1"/>
  <c r="I148" i="15"/>
  <c r="I22" i="15" s="1"/>
  <c r="I14" i="40" s="1"/>
  <c r="C148" i="15"/>
  <c r="C22" i="15" s="1"/>
  <c r="C14" i="40" s="1"/>
  <c r="J146" i="15"/>
  <c r="J20" i="15" s="1"/>
  <c r="J14" i="35" s="1"/>
  <c r="E146" i="15"/>
  <c r="E20" i="15" s="1"/>
  <c r="E14" i="35" s="1"/>
  <c r="K145" i="15"/>
  <c r="K19" i="15" s="1"/>
  <c r="K14" i="34" s="1"/>
  <c r="F145" i="15"/>
  <c r="F19" i="15" s="1"/>
  <c r="F14" i="34" s="1"/>
  <c r="M144" i="15"/>
  <c r="M18" i="15" s="1"/>
  <c r="M14" i="33" s="1"/>
  <c r="G144" i="15"/>
  <c r="G18" i="15" s="1"/>
  <c r="G14" i="33" s="1"/>
  <c r="N143" i="15"/>
  <c r="N17" i="15" s="1"/>
  <c r="N14" i="32" s="1"/>
  <c r="I143" i="15"/>
  <c r="I17" i="15" s="1"/>
  <c r="I14" i="32" s="1"/>
  <c r="C143" i="15"/>
  <c r="C17" i="15" s="1"/>
  <c r="C14" i="32" s="1"/>
  <c r="J142" i="15"/>
  <c r="J16" i="15" s="1"/>
  <c r="J14" i="31" s="1"/>
  <c r="E142" i="15"/>
  <c r="E16" i="15" s="1"/>
  <c r="E14" i="31" s="1"/>
  <c r="K141" i="15"/>
  <c r="K15" i="15" s="1"/>
  <c r="K14" i="30" s="1"/>
  <c r="F141" i="15"/>
  <c r="F15" i="15" s="1"/>
  <c r="F14" i="30" s="1"/>
  <c r="M140" i="15"/>
  <c r="M14" i="15" s="1"/>
  <c r="M14" i="26" s="1"/>
  <c r="G140" i="15"/>
  <c r="G14" i="15" s="1"/>
  <c r="G14" i="26" s="1"/>
  <c r="N139" i="15"/>
  <c r="N13" i="15" s="1"/>
  <c r="I139" i="15"/>
  <c r="I13" i="15" s="1"/>
  <c r="C139" i="15"/>
  <c r="C13" i="15" s="1"/>
  <c r="J138" i="15"/>
  <c r="J12" i="15" s="1"/>
  <c r="J14" i="23" s="1"/>
  <c r="E138" i="15"/>
  <c r="E12" i="15" s="1"/>
  <c r="E14" i="23" s="1"/>
  <c r="K164" i="16"/>
  <c r="K38" i="16" s="1"/>
  <c r="K15" i="75" s="1"/>
  <c r="G164" i="16"/>
  <c r="G38" i="16" s="1"/>
  <c r="G15" i="75" s="1"/>
  <c r="C164" i="16"/>
  <c r="C38" i="16" s="1"/>
  <c r="C15" i="75" s="1"/>
  <c r="K163" i="16"/>
  <c r="K37" i="16" s="1"/>
  <c r="K15" i="74" s="1"/>
  <c r="G163" i="16"/>
  <c r="G37" i="16" s="1"/>
  <c r="G15" i="74" s="1"/>
  <c r="C163" i="16"/>
  <c r="C37" i="16" s="1"/>
  <c r="C15" i="74" s="1"/>
  <c r="K162" i="16"/>
  <c r="K36" i="16" s="1"/>
  <c r="K16" i="73" s="1"/>
  <c r="G162" i="16"/>
  <c r="C162" i="16"/>
  <c r="K161" i="16"/>
  <c r="K35" i="16" s="1"/>
  <c r="K15" i="57" s="1"/>
  <c r="G161" i="16"/>
  <c r="G35" i="16" s="1"/>
  <c r="G15" i="57" s="1"/>
  <c r="C161" i="16"/>
  <c r="K160" i="16"/>
  <c r="K34" i="16" s="1"/>
  <c r="K15" i="58" s="1"/>
  <c r="G160" i="16"/>
  <c r="G34" i="16" s="1"/>
  <c r="G15" i="58" s="1"/>
  <c r="C160" i="16"/>
  <c r="C34" i="16" s="1"/>
  <c r="C15" i="58" s="1"/>
  <c r="K159" i="16"/>
  <c r="K33" i="16" s="1"/>
  <c r="K15" i="55" s="1"/>
  <c r="G159" i="16"/>
  <c r="G33" i="16" s="1"/>
  <c r="G15" i="55" s="1"/>
  <c r="C159" i="16"/>
  <c r="C33" i="16" s="1"/>
  <c r="C15" i="55" s="1"/>
  <c r="K158" i="16"/>
  <c r="K32" i="16" s="1"/>
  <c r="K15" i="56" s="1"/>
  <c r="G158" i="16"/>
  <c r="G32" i="16" s="1"/>
  <c r="G15" i="56" s="1"/>
  <c r="C158" i="16"/>
  <c r="C32" i="16" s="1"/>
  <c r="C15" i="56" s="1"/>
  <c r="K154" i="16"/>
  <c r="K28" i="16" s="1"/>
  <c r="K15" i="49" s="1"/>
  <c r="K45" i="49" s="1"/>
  <c r="G154" i="16"/>
  <c r="G28" i="16" s="1"/>
  <c r="G15" i="49" s="1"/>
  <c r="G45" i="49" s="1"/>
  <c r="C154" i="16"/>
  <c r="C28" i="16" s="1"/>
  <c r="C15" i="49" s="1"/>
  <c r="C45" i="49" s="1"/>
  <c r="K153" i="16"/>
  <c r="K27" i="16" s="1"/>
  <c r="K16" i="48" s="1"/>
  <c r="K46" i="48" s="1"/>
  <c r="G153" i="16"/>
  <c r="G27" i="16" s="1"/>
  <c r="G16" i="48" s="1"/>
  <c r="G46" i="48" s="1"/>
  <c r="G45" i="48" s="1"/>
  <c r="C153" i="16"/>
  <c r="C27" i="16" s="1"/>
  <c r="C16" i="48" s="1"/>
  <c r="C46" i="48" s="1"/>
  <c r="K152" i="16"/>
  <c r="K26" i="16" s="1"/>
  <c r="G152" i="16"/>
  <c r="G26" i="16" s="1"/>
  <c r="C152" i="16"/>
  <c r="C26" i="16" s="1"/>
  <c r="K151" i="16"/>
  <c r="K25" i="16" s="1"/>
  <c r="G151" i="16"/>
  <c r="G25" i="16" s="1"/>
  <c r="C151" i="16"/>
  <c r="C25" i="16" s="1"/>
  <c r="K150" i="16"/>
  <c r="K24" i="16" s="1"/>
  <c r="K15" i="42" s="1"/>
  <c r="K45" i="42" s="1"/>
  <c r="K44" i="42" s="1"/>
  <c r="G150" i="16"/>
  <c r="G24" i="16" s="1"/>
  <c r="G15" i="42" s="1"/>
  <c r="G45" i="42" s="1"/>
  <c r="C150" i="16"/>
  <c r="C24" i="16" s="1"/>
  <c r="C15" i="42" s="1"/>
  <c r="C45" i="42" s="1"/>
  <c r="K149" i="16"/>
  <c r="K23" i="16" s="1"/>
  <c r="K15" i="41" s="1"/>
  <c r="K45" i="41" s="1"/>
  <c r="G149" i="16"/>
  <c r="G23" i="16" s="1"/>
  <c r="G15" i="41" s="1"/>
  <c r="G45" i="41" s="1"/>
  <c r="C149" i="16"/>
  <c r="C23" i="16" s="1"/>
  <c r="C15" i="41" s="1"/>
  <c r="C45" i="41" s="1"/>
  <c r="K22" i="16"/>
  <c r="K15" i="40" s="1"/>
  <c r="K45" i="40" s="1"/>
  <c r="G22" i="16"/>
  <c r="G15" i="40" s="1"/>
  <c r="G45" i="40" s="1"/>
  <c r="C22" i="16"/>
  <c r="C15" i="40" s="1"/>
  <c r="C45" i="40" s="1"/>
  <c r="K146" i="16"/>
  <c r="K20" i="16" s="1"/>
  <c r="K15" i="35" s="1"/>
  <c r="K48" i="35" s="1"/>
  <c r="G146" i="16"/>
  <c r="G20" i="16" s="1"/>
  <c r="G15" i="35" s="1"/>
  <c r="G48" i="35" s="1"/>
  <c r="C146" i="16"/>
  <c r="C20" i="16" s="1"/>
  <c r="C15" i="35" s="1"/>
  <c r="C48" i="35" s="1"/>
  <c r="K145" i="16"/>
  <c r="K19" i="16" s="1"/>
  <c r="K15" i="34" s="1"/>
  <c r="K45" i="34" s="1"/>
  <c r="G145" i="16"/>
  <c r="G19" i="16" s="1"/>
  <c r="G15" i="34" s="1"/>
  <c r="G45" i="34" s="1"/>
  <c r="C145" i="16"/>
  <c r="C19" i="16" s="1"/>
  <c r="C15" i="34" s="1"/>
  <c r="C45" i="34" s="1"/>
  <c r="K144" i="16"/>
  <c r="K18" i="16" s="1"/>
  <c r="K15" i="33" s="1"/>
  <c r="K45" i="33" s="1"/>
  <c r="G144" i="16"/>
  <c r="G18" i="16" s="1"/>
  <c r="G15" i="33" s="1"/>
  <c r="G45" i="33" s="1"/>
  <c r="G44" i="33" s="1"/>
  <c r="C144" i="16"/>
  <c r="C18" i="16" s="1"/>
  <c r="C15" i="33" s="1"/>
  <c r="C45" i="33" s="1"/>
  <c r="K143" i="16"/>
  <c r="K17" i="16" s="1"/>
  <c r="K15" i="32" s="1"/>
  <c r="K45" i="32" s="1"/>
  <c r="G143" i="16"/>
  <c r="G17" i="16" s="1"/>
  <c r="G15" i="32" s="1"/>
  <c r="G45" i="32" s="1"/>
  <c r="C143" i="16"/>
  <c r="C17" i="16" s="1"/>
  <c r="C15" i="32" s="1"/>
  <c r="C45" i="32" s="1"/>
  <c r="K142" i="16"/>
  <c r="K16" i="16" s="1"/>
  <c r="K15" i="31" s="1"/>
  <c r="K45" i="31" s="1"/>
  <c r="G142" i="16"/>
  <c r="G16" i="16" s="1"/>
  <c r="G15" i="31" s="1"/>
  <c r="G45" i="31" s="1"/>
  <c r="C142" i="16"/>
  <c r="C16" i="16" s="1"/>
  <c r="C15" i="31" s="1"/>
  <c r="C45" i="31" s="1"/>
  <c r="K141" i="16"/>
  <c r="K15" i="16" s="1"/>
  <c r="K15" i="30" s="1"/>
  <c r="K45" i="30" s="1"/>
  <c r="G141" i="16"/>
  <c r="G15" i="16" s="1"/>
  <c r="G15" i="30" s="1"/>
  <c r="G45" i="30" s="1"/>
  <c r="C141" i="16"/>
  <c r="C15" i="16" s="1"/>
  <c r="C15" i="30" s="1"/>
  <c r="C45" i="30" s="1"/>
  <c r="K140" i="16"/>
  <c r="K14" i="16" s="1"/>
  <c r="K15" i="26" s="1"/>
  <c r="K48" i="26" s="1"/>
  <c r="K162" i="14"/>
  <c r="K36" i="14" s="1"/>
  <c r="K14" i="73" s="1"/>
  <c r="G154" i="14"/>
  <c r="C149" i="14"/>
  <c r="K142" i="14"/>
  <c r="C164" i="15"/>
  <c r="C38" i="15" s="1"/>
  <c r="C14" i="75" s="1"/>
  <c r="L162" i="15"/>
  <c r="L36" i="15" s="1"/>
  <c r="L15" i="73" s="1"/>
  <c r="I161" i="15"/>
  <c r="I35" i="15" s="1"/>
  <c r="I14" i="57" s="1"/>
  <c r="H160" i="15"/>
  <c r="H34" i="15" s="1"/>
  <c r="H14" i="58" s="1"/>
  <c r="E159" i="15"/>
  <c r="E33" i="15" s="1"/>
  <c r="E14" i="55" s="1"/>
  <c r="C158" i="15"/>
  <c r="C32" i="15" s="1"/>
  <c r="C14" i="56" s="1"/>
  <c r="M153" i="15"/>
  <c r="M27" i="15" s="1"/>
  <c r="M15" i="48" s="1"/>
  <c r="K152" i="15"/>
  <c r="K26" i="15" s="1"/>
  <c r="H151" i="15"/>
  <c r="H25" i="15" s="1"/>
  <c r="I150" i="15"/>
  <c r="I24" i="15" s="1"/>
  <c r="I14" i="42" s="1"/>
  <c r="J149" i="15"/>
  <c r="J23" i="15" s="1"/>
  <c r="J14" i="41" s="1"/>
  <c r="K148" i="15"/>
  <c r="K22" i="15" s="1"/>
  <c r="K14" i="40" s="1"/>
  <c r="M146" i="15"/>
  <c r="M20" i="15" s="1"/>
  <c r="M14" i="35" s="1"/>
  <c r="N145" i="15"/>
  <c r="N19" i="15" s="1"/>
  <c r="N14" i="34" s="1"/>
  <c r="C145" i="15"/>
  <c r="C19" i="15" s="1"/>
  <c r="C14" i="34" s="1"/>
  <c r="E144" i="15"/>
  <c r="E18" i="15" s="1"/>
  <c r="E14" i="33" s="1"/>
  <c r="F143" i="15"/>
  <c r="F17" i="15" s="1"/>
  <c r="F14" i="32" s="1"/>
  <c r="G142" i="15"/>
  <c r="G16" i="15" s="1"/>
  <c r="G14" i="31" s="1"/>
  <c r="I141" i="15"/>
  <c r="I15" i="15" s="1"/>
  <c r="I14" i="30" s="1"/>
  <c r="J140" i="15"/>
  <c r="J14" i="15" s="1"/>
  <c r="J14" i="26" s="1"/>
  <c r="K139" i="15"/>
  <c r="K13" i="15" s="1"/>
  <c r="M138" i="15"/>
  <c r="M12" i="15" s="1"/>
  <c r="M14" i="23" s="1"/>
  <c r="M164" i="16"/>
  <c r="M38" i="16" s="1"/>
  <c r="M15" i="75" s="1"/>
  <c r="H164" i="16"/>
  <c r="H38" i="16" s="1"/>
  <c r="H15" i="75" s="1"/>
  <c r="N163" i="16"/>
  <c r="N37" i="16" s="1"/>
  <c r="N15" i="74" s="1"/>
  <c r="I163" i="16"/>
  <c r="I37" i="16" s="1"/>
  <c r="I15" i="74" s="1"/>
  <c r="D163" i="16"/>
  <c r="D37" i="16" s="1"/>
  <c r="D15" i="74" s="1"/>
  <c r="J162" i="16"/>
  <c r="J36" i="16" s="1"/>
  <c r="J16" i="73" s="1"/>
  <c r="E162" i="16"/>
  <c r="L161" i="16"/>
  <c r="L35" i="16" s="1"/>
  <c r="L15" i="57" s="1"/>
  <c r="F161" i="16"/>
  <c r="F35" i="16" s="1"/>
  <c r="F15" i="57" s="1"/>
  <c r="M160" i="16"/>
  <c r="M34" i="16" s="1"/>
  <c r="M15" i="58" s="1"/>
  <c r="H160" i="16"/>
  <c r="H34" i="16" s="1"/>
  <c r="H15" i="58" s="1"/>
  <c r="N159" i="16"/>
  <c r="N33" i="16" s="1"/>
  <c r="N15" i="55" s="1"/>
  <c r="I159" i="16"/>
  <c r="I33" i="16" s="1"/>
  <c r="I15" i="55" s="1"/>
  <c r="D159" i="16"/>
  <c r="D33" i="16" s="1"/>
  <c r="D15" i="55" s="1"/>
  <c r="J158" i="16"/>
  <c r="J32" i="16" s="1"/>
  <c r="J15" i="56" s="1"/>
  <c r="E158" i="16"/>
  <c r="E32" i="16" s="1"/>
  <c r="E15" i="56" s="1"/>
  <c r="L154" i="16"/>
  <c r="L28" i="16" s="1"/>
  <c r="L15" i="49" s="1"/>
  <c r="L45" i="49" s="1"/>
  <c r="F154" i="16"/>
  <c r="F28" i="16" s="1"/>
  <c r="F15" i="49" s="1"/>
  <c r="F45" i="49" s="1"/>
  <c r="M153" i="16"/>
  <c r="M27" i="16" s="1"/>
  <c r="M16" i="48" s="1"/>
  <c r="M46" i="48" s="1"/>
  <c r="H153" i="16"/>
  <c r="H27" i="16" s="1"/>
  <c r="H16" i="48" s="1"/>
  <c r="H46" i="48" s="1"/>
  <c r="N152" i="16"/>
  <c r="N26" i="16" s="1"/>
  <c r="I152" i="16"/>
  <c r="I26" i="16" s="1"/>
  <c r="D152" i="16"/>
  <c r="D26" i="16" s="1"/>
  <c r="J151" i="16"/>
  <c r="J25" i="16" s="1"/>
  <c r="E151" i="16"/>
  <c r="E25" i="16" s="1"/>
  <c r="L150" i="16"/>
  <c r="L24" i="16" s="1"/>
  <c r="L15" i="42" s="1"/>
  <c r="L45" i="42" s="1"/>
  <c r="F150" i="16"/>
  <c r="F24" i="16" s="1"/>
  <c r="F15" i="42" s="1"/>
  <c r="F45" i="42" s="1"/>
  <c r="M149" i="16"/>
  <c r="M23" i="16" s="1"/>
  <c r="M15" i="41" s="1"/>
  <c r="M45" i="41" s="1"/>
  <c r="H149" i="16"/>
  <c r="H23" i="16" s="1"/>
  <c r="H15" i="41" s="1"/>
  <c r="H45" i="41" s="1"/>
  <c r="H44" i="41" s="1"/>
  <c r="N22" i="16"/>
  <c r="N15" i="40" s="1"/>
  <c r="N45" i="40" s="1"/>
  <c r="I22" i="16"/>
  <c r="I15" i="40" s="1"/>
  <c r="I45" i="40" s="1"/>
  <c r="D22" i="16"/>
  <c r="D15" i="40" s="1"/>
  <c r="D45" i="40" s="1"/>
  <c r="J146" i="16"/>
  <c r="J20" i="16" s="1"/>
  <c r="J15" i="35" s="1"/>
  <c r="J48" i="35" s="1"/>
  <c r="E146" i="16"/>
  <c r="E20" i="16" s="1"/>
  <c r="E15" i="35" s="1"/>
  <c r="E48" i="35" s="1"/>
  <c r="L145" i="16"/>
  <c r="L19" i="16" s="1"/>
  <c r="L15" i="34" s="1"/>
  <c r="L45" i="34" s="1"/>
  <c r="F145" i="16"/>
  <c r="F19" i="16" s="1"/>
  <c r="F15" i="34" s="1"/>
  <c r="F45" i="34" s="1"/>
  <c r="M144" i="16"/>
  <c r="M18" i="16" s="1"/>
  <c r="M15" i="33" s="1"/>
  <c r="M45" i="33" s="1"/>
  <c r="H144" i="16"/>
  <c r="H18" i="16" s="1"/>
  <c r="H15" i="33" s="1"/>
  <c r="H45" i="33" s="1"/>
  <c r="N143" i="16"/>
  <c r="N17" i="16" s="1"/>
  <c r="N15" i="32" s="1"/>
  <c r="N45" i="32" s="1"/>
  <c r="I143" i="16"/>
  <c r="I17" i="16" s="1"/>
  <c r="I15" i="32" s="1"/>
  <c r="I45" i="32" s="1"/>
  <c r="D143" i="16"/>
  <c r="D17" i="16" s="1"/>
  <c r="D15" i="32" s="1"/>
  <c r="D45" i="32" s="1"/>
  <c r="D44" i="32" s="1"/>
  <c r="J142" i="16"/>
  <c r="J16" i="16" s="1"/>
  <c r="J15" i="31" s="1"/>
  <c r="J45" i="31" s="1"/>
  <c r="E142" i="16"/>
  <c r="E16" i="16" s="1"/>
  <c r="E15" i="31" s="1"/>
  <c r="E45" i="31" s="1"/>
  <c r="L141" i="16"/>
  <c r="L15" i="16" s="1"/>
  <c r="L15" i="30" s="1"/>
  <c r="L45" i="30" s="1"/>
  <c r="F141" i="16"/>
  <c r="F15" i="16" s="1"/>
  <c r="F15" i="30" s="1"/>
  <c r="F45" i="30" s="1"/>
  <c r="M140" i="16"/>
  <c r="M14" i="16" s="1"/>
  <c r="M15" i="26" s="1"/>
  <c r="M48" i="26" s="1"/>
  <c r="H140" i="16"/>
  <c r="H14" i="16" s="1"/>
  <c r="H15" i="26" s="1"/>
  <c r="H48" i="26" s="1"/>
  <c r="D140" i="16"/>
  <c r="D14" i="16" s="1"/>
  <c r="D15" i="26" s="1"/>
  <c r="D48" i="26" s="1"/>
  <c r="L139" i="16"/>
  <c r="L13" i="16" s="1"/>
  <c r="H139" i="16"/>
  <c r="H13" i="16" s="1"/>
  <c r="D139" i="16"/>
  <c r="D13" i="16" s="1"/>
  <c r="L138" i="16"/>
  <c r="L12" i="16" s="1"/>
  <c r="L15" i="23" s="1"/>
  <c r="L48" i="23" s="1"/>
  <c r="H138" i="16"/>
  <c r="H12" i="16" s="1"/>
  <c r="H15" i="23" s="1"/>
  <c r="H48" i="23" s="1"/>
  <c r="D138" i="16"/>
  <c r="D12" i="16" s="1"/>
  <c r="D15" i="23" s="1"/>
  <c r="D48" i="23" s="1"/>
  <c r="G162" i="14"/>
  <c r="C154" i="14"/>
  <c r="K148" i="14"/>
  <c r="G142" i="14"/>
  <c r="K164" i="15"/>
  <c r="K38" i="15" s="1"/>
  <c r="K14" i="75" s="1"/>
  <c r="I163" i="15"/>
  <c r="I37" i="15" s="1"/>
  <c r="I14" i="74" s="1"/>
  <c r="G162" i="15"/>
  <c r="D161" i="15"/>
  <c r="D35" i="15" s="1"/>
  <c r="D14" i="57" s="1"/>
  <c r="C160" i="15"/>
  <c r="C34" i="15" s="1"/>
  <c r="C14" i="58" s="1"/>
  <c r="L158" i="15"/>
  <c r="L32" i="15" s="1"/>
  <c r="L14" i="56" s="1"/>
  <c r="I154" i="15"/>
  <c r="I28" i="15" s="1"/>
  <c r="I14" i="49" s="1"/>
  <c r="H153" i="15"/>
  <c r="H27" i="15" s="1"/>
  <c r="H15" i="48" s="1"/>
  <c r="E152" i="15"/>
  <c r="E26" i="15" s="1"/>
  <c r="C151" i="15"/>
  <c r="C25" i="15" s="1"/>
  <c r="E150" i="15"/>
  <c r="E24" i="15" s="1"/>
  <c r="E14" i="42" s="1"/>
  <c r="F149" i="15"/>
  <c r="F23" i="15" s="1"/>
  <c r="F14" i="41" s="1"/>
  <c r="G148" i="15"/>
  <c r="G22" i="15" s="1"/>
  <c r="G14" i="40" s="1"/>
  <c r="I146" i="15"/>
  <c r="I20" i="15" s="1"/>
  <c r="I14" i="35" s="1"/>
  <c r="J145" i="15"/>
  <c r="J19" i="15" s="1"/>
  <c r="J14" i="34" s="1"/>
  <c r="K144" i="15"/>
  <c r="K18" i="15" s="1"/>
  <c r="K14" i="33" s="1"/>
  <c r="M143" i="15"/>
  <c r="M17" i="15" s="1"/>
  <c r="M14" i="32" s="1"/>
  <c r="N142" i="15"/>
  <c r="N16" i="15" s="1"/>
  <c r="N14" i="31" s="1"/>
  <c r="C142" i="15"/>
  <c r="C16" i="15" s="1"/>
  <c r="C14" i="31" s="1"/>
  <c r="E141" i="15"/>
  <c r="E15" i="15" s="1"/>
  <c r="E14" i="30" s="1"/>
  <c r="F140" i="15"/>
  <c r="F14" i="15" s="1"/>
  <c r="F14" i="26" s="1"/>
  <c r="G139" i="15"/>
  <c r="G13" i="15" s="1"/>
  <c r="I138" i="15"/>
  <c r="I12" i="15" s="1"/>
  <c r="I14" i="23" s="1"/>
  <c r="L164" i="16"/>
  <c r="L38" i="16" s="1"/>
  <c r="L15" i="75" s="1"/>
  <c r="F164" i="16"/>
  <c r="F38" i="16" s="1"/>
  <c r="F15" i="75" s="1"/>
  <c r="M163" i="16"/>
  <c r="M37" i="16" s="1"/>
  <c r="M15" i="74" s="1"/>
  <c r="H163" i="16"/>
  <c r="H37" i="16" s="1"/>
  <c r="H15" i="74" s="1"/>
  <c r="N162" i="16"/>
  <c r="N36" i="16" s="1"/>
  <c r="N16" i="73" s="1"/>
  <c r="I162" i="16"/>
  <c r="I36" i="16" s="1"/>
  <c r="I16" i="73" s="1"/>
  <c r="D162" i="16"/>
  <c r="J161" i="16"/>
  <c r="J35" i="16" s="1"/>
  <c r="J15" i="57" s="1"/>
  <c r="E161" i="16"/>
  <c r="E35" i="16" s="1"/>
  <c r="E15" i="57" s="1"/>
  <c r="L160" i="16"/>
  <c r="L34" i="16" s="1"/>
  <c r="L15" i="58" s="1"/>
  <c r="F160" i="16"/>
  <c r="F34" i="16" s="1"/>
  <c r="F15" i="58" s="1"/>
  <c r="M159" i="16"/>
  <c r="M33" i="16" s="1"/>
  <c r="M15" i="55" s="1"/>
  <c r="H159" i="16"/>
  <c r="H33" i="16" s="1"/>
  <c r="H15" i="55" s="1"/>
  <c r="N158" i="16"/>
  <c r="N32" i="16" s="1"/>
  <c r="N15" i="56" s="1"/>
  <c r="I158" i="16"/>
  <c r="I32" i="16" s="1"/>
  <c r="I15" i="56" s="1"/>
  <c r="D158" i="16"/>
  <c r="D32" i="16" s="1"/>
  <c r="D15" i="56" s="1"/>
  <c r="J154" i="16"/>
  <c r="J28" i="16" s="1"/>
  <c r="J15" i="49" s="1"/>
  <c r="J45" i="49" s="1"/>
  <c r="J44" i="49" s="1"/>
  <c r="E154" i="16"/>
  <c r="E28" i="16" s="1"/>
  <c r="E15" i="49" s="1"/>
  <c r="E45" i="49" s="1"/>
  <c r="L153" i="16"/>
  <c r="L27" i="16" s="1"/>
  <c r="L16" i="48" s="1"/>
  <c r="L46" i="48" s="1"/>
  <c r="F153" i="16"/>
  <c r="F27" i="16" s="1"/>
  <c r="F16" i="48" s="1"/>
  <c r="F46" i="48" s="1"/>
  <c r="M152" i="16"/>
  <c r="M26" i="16" s="1"/>
  <c r="H152" i="16"/>
  <c r="H26" i="16" s="1"/>
  <c r="N151" i="16"/>
  <c r="N25" i="16" s="1"/>
  <c r="I151" i="16"/>
  <c r="I25" i="16" s="1"/>
  <c r="D151" i="16"/>
  <c r="D25" i="16" s="1"/>
  <c r="J150" i="16"/>
  <c r="J24" i="16" s="1"/>
  <c r="J15" i="42" s="1"/>
  <c r="J45" i="42" s="1"/>
  <c r="E150" i="16"/>
  <c r="E24" i="16" s="1"/>
  <c r="E15" i="42" s="1"/>
  <c r="E45" i="42" s="1"/>
  <c r="L149" i="16"/>
  <c r="L23" i="16" s="1"/>
  <c r="L15" i="41" s="1"/>
  <c r="L45" i="41" s="1"/>
  <c r="F149" i="16"/>
  <c r="F23" i="16" s="1"/>
  <c r="F15" i="41" s="1"/>
  <c r="F45" i="41" s="1"/>
  <c r="F44" i="41" s="1"/>
  <c r="M22" i="16"/>
  <c r="M15" i="40" s="1"/>
  <c r="M45" i="40" s="1"/>
  <c r="H22" i="16"/>
  <c r="H15" i="40" s="1"/>
  <c r="H45" i="40" s="1"/>
  <c r="N146" i="16"/>
  <c r="N20" i="16" s="1"/>
  <c r="N15" i="35" s="1"/>
  <c r="N48" i="35" s="1"/>
  <c r="I146" i="16"/>
  <c r="I20" i="16" s="1"/>
  <c r="I15" i="35" s="1"/>
  <c r="I48" i="35" s="1"/>
  <c r="D146" i="16"/>
  <c r="D20" i="16" s="1"/>
  <c r="D15" i="35" s="1"/>
  <c r="D48" i="35" s="1"/>
  <c r="J145" i="16"/>
  <c r="J19" i="16" s="1"/>
  <c r="J15" i="34" s="1"/>
  <c r="J45" i="34" s="1"/>
  <c r="E145" i="16"/>
  <c r="E19" i="16" s="1"/>
  <c r="E15" i="34" s="1"/>
  <c r="E45" i="34" s="1"/>
  <c r="L144" i="16"/>
  <c r="L18" i="16" s="1"/>
  <c r="L15" i="33" s="1"/>
  <c r="L45" i="33" s="1"/>
  <c r="F144" i="16"/>
  <c r="F18" i="16" s="1"/>
  <c r="F15" i="33" s="1"/>
  <c r="F45" i="33" s="1"/>
  <c r="M143" i="16"/>
  <c r="M17" i="16" s="1"/>
  <c r="M15" i="32" s="1"/>
  <c r="M45" i="32" s="1"/>
  <c r="H143" i="16"/>
  <c r="H17" i="16" s="1"/>
  <c r="H15" i="32" s="1"/>
  <c r="H45" i="32" s="1"/>
  <c r="N142" i="16"/>
  <c r="N16" i="16" s="1"/>
  <c r="N15" i="31" s="1"/>
  <c r="N45" i="31" s="1"/>
  <c r="I142" i="16"/>
  <c r="I16" i="16" s="1"/>
  <c r="I15" i="31" s="1"/>
  <c r="I45" i="31" s="1"/>
  <c r="D142" i="16"/>
  <c r="D16" i="16" s="1"/>
  <c r="D15" i="31" s="1"/>
  <c r="D45" i="31" s="1"/>
  <c r="J141" i="16"/>
  <c r="J15" i="16" s="1"/>
  <c r="J15" i="30" s="1"/>
  <c r="J45" i="30" s="1"/>
  <c r="E141" i="16"/>
  <c r="E15" i="16" s="1"/>
  <c r="E15" i="30" s="1"/>
  <c r="E45" i="30" s="1"/>
  <c r="E44" i="30" s="1"/>
  <c r="L140" i="16"/>
  <c r="L14" i="16" s="1"/>
  <c r="L15" i="26" s="1"/>
  <c r="L48" i="26" s="1"/>
  <c r="G140" i="16"/>
  <c r="G14" i="16" s="1"/>
  <c r="G15" i="26" s="1"/>
  <c r="G48" i="26" s="1"/>
  <c r="G47" i="26" s="1"/>
  <c r="C140" i="16"/>
  <c r="C14" i="16" s="1"/>
  <c r="C15" i="26" s="1"/>
  <c r="C48" i="26" s="1"/>
  <c r="K139" i="16"/>
  <c r="K13" i="16" s="1"/>
  <c r="G139" i="16"/>
  <c r="G13" i="16" s="1"/>
  <c r="C139" i="16"/>
  <c r="C13" i="16" s="1"/>
  <c r="K138" i="16"/>
  <c r="K12" i="16" s="1"/>
  <c r="K15" i="23" s="1"/>
  <c r="K48" i="23" s="1"/>
  <c r="G138" i="16"/>
  <c r="G12" i="16" s="1"/>
  <c r="G15" i="23" s="1"/>
  <c r="G48" i="23" s="1"/>
  <c r="C138" i="16"/>
  <c r="C12" i="16" s="1"/>
  <c r="C15" i="23" s="1"/>
  <c r="C160" i="14"/>
  <c r="C34" i="14" s="1"/>
  <c r="C13" i="58" s="1"/>
  <c r="G145" i="14"/>
  <c r="G163" i="15"/>
  <c r="G37" i="15" s="1"/>
  <c r="G14" i="74" s="1"/>
  <c r="C161" i="15"/>
  <c r="K158" i="15"/>
  <c r="K32" i="15" s="1"/>
  <c r="K14" i="56" s="1"/>
  <c r="E153" i="15"/>
  <c r="E27" i="15" s="1"/>
  <c r="E15" i="48" s="1"/>
  <c r="N150" i="15"/>
  <c r="N24" i="15" s="1"/>
  <c r="N14" i="42" s="1"/>
  <c r="E149" i="15"/>
  <c r="E23" i="15" s="1"/>
  <c r="E14" i="41" s="1"/>
  <c r="G146" i="15"/>
  <c r="G20" i="15" s="1"/>
  <c r="G14" i="35" s="1"/>
  <c r="J144" i="15"/>
  <c r="J18" i="15" s="1"/>
  <c r="J14" i="33" s="1"/>
  <c r="M142" i="15"/>
  <c r="M16" i="15" s="1"/>
  <c r="M14" i="31" s="1"/>
  <c r="C141" i="15"/>
  <c r="C15" i="15" s="1"/>
  <c r="C14" i="30" s="1"/>
  <c r="F139" i="15"/>
  <c r="F13" i="15" s="1"/>
  <c r="I164" i="16"/>
  <c r="I38" i="16" s="1"/>
  <c r="I15" i="75" s="1"/>
  <c r="J163" i="16"/>
  <c r="J37" i="16" s="1"/>
  <c r="J15" i="74" s="1"/>
  <c r="L162" i="16"/>
  <c r="L36" i="16" s="1"/>
  <c r="L16" i="73" s="1"/>
  <c r="M161" i="16"/>
  <c r="M35" i="16" s="1"/>
  <c r="M15" i="57" s="1"/>
  <c r="N160" i="16"/>
  <c r="N34" i="16" s="1"/>
  <c r="N15" i="58" s="1"/>
  <c r="D160" i="16"/>
  <c r="D34" i="16" s="1"/>
  <c r="D15" i="58" s="1"/>
  <c r="E159" i="16"/>
  <c r="E33" i="16" s="1"/>
  <c r="E15" i="55" s="1"/>
  <c r="F158" i="16"/>
  <c r="F32" i="16" s="1"/>
  <c r="F15" i="56" s="1"/>
  <c r="H154" i="16"/>
  <c r="H28" i="16" s="1"/>
  <c r="H15" i="49" s="1"/>
  <c r="H45" i="49" s="1"/>
  <c r="I153" i="16"/>
  <c r="I27" i="16" s="1"/>
  <c r="I16" i="48" s="1"/>
  <c r="I46" i="48" s="1"/>
  <c r="I45" i="48" s="1"/>
  <c r="J152" i="16"/>
  <c r="J26" i="16" s="1"/>
  <c r="L151" i="16"/>
  <c r="L25" i="16" s="1"/>
  <c r="M150" i="16"/>
  <c r="M24" i="16" s="1"/>
  <c r="M15" i="42" s="1"/>
  <c r="M45" i="42" s="1"/>
  <c r="N149" i="16"/>
  <c r="N23" i="16" s="1"/>
  <c r="N15" i="41" s="1"/>
  <c r="N45" i="41" s="1"/>
  <c r="N44" i="41" s="1"/>
  <c r="D149" i="16"/>
  <c r="D23" i="16" s="1"/>
  <c r="D15" i="41" s="1"/>
  <c r="D45" i="41" s="1"/>
  <c r="E22" i="16"/>
  <c r="E15" i="40" s="1"/>
  <c r="E45" i="40" s="1"/>
  <c r="F146" i="16"/>
  <c r="F20" i="16" s="1"/>
  <c r="F15" i="35" s="1"/>
  <c r="F48" i="35" s="1"/>
  <c r="H145" i="16"/>
  <c r="H19" i="16" s="1"/>
  <c r="H15" i="34" s="1"/>
  <c r="H45" i="34" s="1"/>
  <c r="H44" i="34" s="1"/>
  <c r="I144" i="16"/>
  <c r="I18" i="16" s="1"/>
  <c r="I15" i="33" s="1"/>
  <c r="I45" i="33" s="1"/>
  <c r="J143" i="16"/>
  <c r="J17" i="16" s="1"/>
  <c r="J15" i="32" s="1"/>
  <c r="J45" i="32" s="1"/>
  <c r="L142" i="16"/>
  <c r="L16" i="16" s="1"/>
  <c r="L15" i="31" s="1"/>
  <c r="L45" i="31" s="1"/>
  <c r="M141" i="16"/>
  <c r="M15" i="16" s="1"/>
  <c r="M15" i="30" s="1"/>
  <c r="M45" i="30" s="1"/>
  <c r="M44" i="30" s="1"/>
  <c r="N140" i="16"/>
  <c r="N14" i="16" s="1"/>
  <c r="N15" i="26" s="1"/>
  <c r="N48" i="26" s="1"/>
  <c r="E140" i="16"/>
  <c r="E14" i="16" s="1"/>
  <c r="E15" i="26" s="1"/>
  <c r="E48" i="26" s="1"/>
  <c r="I139" i="16"/>
  <c r="I13" i="16" s="1"/>
  <c r="M138" i="16"/>
  <c r="M12" i="16" s="1"/>
  <c r="M15" i="23" s="1"/>
  <c r="M48" i="23" s="1"/>
  <c r="E138" i="16"/>
  <c r="E12" i="16" s="1"/>
  <c r="E15" i="23" s="1"/>
  <c r="E48" i="23" s="1"/>
  <c r="K164" i="10"/>
  <c r="K38" i="10" s="1"/>
  <c r="G164" i="10"/>
  <c r="G38" i="10" s="1"/>
  <c r="C164" i="10"/>
  <c r="K163" i="10"/>
  <c r="K37" i="10" s="1"/>
  <c r="G163" i="10"/>
  <c r="G37" i="10" s="1"/>
  <c r="C163" i="10"/>
  <c r="K162" i="10"/>
  <c r="K36" i="10" s="1"/>
  <c r="G162" i="10"/>
  <c r="C162" i="10"/>
  <c r="K161" i="10"/>
  <c r="K35" i="10" s="1"/>
  <c r="G161" i="10"/>
  <c r="G35" i="10" s="1"/>
  <c r="C161" i="10"/>
  <c r="K160" i="10"/>
  <c r="K34" i="10" s="1"/>
  <c r="G160" i="10"/>
  <c r="G34" i="10" s="1"/>
  <c r="C160" i="10"/>
  <c r="K159" i="10"/>
  <c r="K33" i="10" s="1"/>
  <c r="G159" i="10"/>
  <c r="G33" i="10" s="1"/>
  <c r="C159" i="10"/>
  <c r="K158" i="10"/>
  <c r="K32" i="10" s="1"/>
  <c r="G158" i="10"/>
  <c r="G32" i="10" s="1"/>
  <c r="C158" i="10"/>
  <c r="K154" i="10"/>
  <c r="K28" i="10" s="1"/>
  <c r="G154" i="10"/>
  <c r="G28" i="10" s="1"/>
  <c r="C154" i="10"/>
  <c r="K153" i="10"/>
  <c r="K27" i="10" s="1"/>
  <c r="G153" i="10"/>
  <c r="G27" i="10" s="1"/>
  <c r="C153" i="10"/>
  <c r="K152" i="10"/>
  <c r="K26" i="10" s="1"/>
  <c r="G152" i="10"/>
  <c r="G26" i="10" s="1"/>
  <c r="C152" i="10"/>
  <c r="K151" i="10"/>
  <c r="K25" i="10" s="1"/>
  <c r="G151" i="10"/>
  <c r="G25" i="10" s="1"/>
  <c r="C151" i="10"/>
  <c r="K150" i="10"/>
  <c r="K24" i="10" s="1"/>
  <c r="G150" i="10"/>
  <c r="G24" i="10" s="1"/>
  <c r="C150" i="10"/>
  <c r="K149" i="10"/>
  <c r="K23" i="10" s="1"/>
  <c r="G149" i="10"/>
  <c r="G23" i="10" s="1"/>
  <c r="C149" i="10"/>
  <c r="K148" i="10"/>
  <c r="K22" i="10" s="1"/>
  <c r="G148" i="10"/>
  <c r="G22" i="10" s="1"/>
  <c r="C148" i="10"/>
  <c r="K146" i="10"/>
  <c r="K20" i="10" s="1"/>
  <c r="G146" i="10"/>
  <c r="G20" i="10" s="1"/>
  <c r="C146" i="10"/>
  <c r="K145" i="10"/>
  <c r="K19" i="10" s="1"/>
  <c r="G145" i="10"/>
  <c r="G19" i="10" s="1"/>
  <c r="C145" i="10"/>
  <c r="K144" i="10"/>
  <c r="K18" i="10" s="1"/>
  <c r="G144" i="10"/>
  <c r="G18" i="10" s="1"/>
  <c r="C144" i="10"/>
  <c r="K143" i="10"/>
  <c r="K17" i="10" s="1"/>
  <c r="G143" i="10"/>
  <c r="G17" i="10" s="1"/>
  <c r="C143" i="10"/>
  <c r="K142" i="10"/>
  <c r="K16" i="10" s="1"/>
  <c r="G142" i="10"/>
  <c r="G16" i="10" s="1"/>
  <c r="C142" i="10"/>
  <c r="K141" i="10"/>
  <c r="K15" i="10" s="1"/>
  <c r="G141" i="10"/>
  <c r="G15" i="10" s="1"/>
  <c r="C141" i="10"/>
  <c r="K140" i="10"/>
  <c r="K14" i="10" s="1"/>
  <c r="G140" i="10"/>
  <c r="G14" i="10" s="1"/>
  <c r="C140" i="10"/>
  <c r="K139" i="10"/>
  <c r="K13" i="10" s="1"/>
  <c r="G139" i="10"/>
  <c r="G13" i="10" s="1"/>
  <c r="C139" i="10"/>
  <c r="K138" i="10"/>
  <c r="K12" i="10" s="1"/>
  <c r="G138" i="10"/>
  <c r="G12" i="10" s="1"/>
  <c r="C138" i="10"/>
  <c r="N164" i="11"/>
  <c r="N38" i="11" s="1"/>
  <c r="J164" i="11"/>
  <c r="J38" i="11" s="1"/>
  <c r="F164" i="11"/>
  <c r="F38" i="11" s="1"/>
  <c r="K151" i="14"/>
  <c r="C140" i="14"/>
  <c r="I164" i="15"/>
  <c r="I38" i="15" s="1"/>
  <c r="I14" i="75" s="1"/>
  <c r="E162" i="15"/>
  <c r="L159" i="15"/>
  <c r="L33" i="15" s="1"/>
  <c r="L14" i="55" s="1"/>
  <c r="H154" i="15"/>
  <c r="H28" i="15" s="1"/>
  <c r="H14" i="49" s="1"/>
  <c r="D152" i="15"/>
  <c r="D26" i="15" s="1"/>
  <c r="C150" i="15"/>
  <c r="C24" i="15" s="1"/>
  <c r="C14" i="42" s="1"/>
  <c r="F148" i="15"/>
  <c r="F22" i="15" s="1"/>
  <c r="F14" i="40" s="1"/>
  <c r="I145" i="15"/>
  <c r="I19" i="15" s="1"/>
  <c r="I14" i="34" s="1"/>
  <c r="K143" i="15"/>
  <c r="K17" i="15" s="1"/>
  <c r="K14" i="32" s="1"/>
  <c r="N141" i="15"/>
  <c r="N15" i="15" s="1"/>
  <c r="N14" i="30" s="1"/>
  <c r="E140" i="15"/>
  <c r="E14" i="15" s="1"/>
  <c r="E14" i="26" s="1"/>
  <c r="G138" i="15"/>
  <c r="G12" i="15" s="1"/>
  <c r="G14" i="23" s="1"/>
  <c r="N164" i="16"/>
  <c r="N38" i="16" s="1"/>
  <c r="N15" i="75" s="1"/>
  <c r="D164" i="16"/>
  <c r="D38" i="16" s="1"/>
  <c r="D15" i="75" s="1"/>
  <c r="E163" i="16"/>
  <c r="E37" i="16" s="1"/>
  <c r="E15" i="74" s="1"/>
  <c r="F162" i="16"/>
  <c r="H161" i="16"/>
  <c r="H35" i="16" s="1"/>
  <c r="H15" i="57" s="1"/>
  <c r="I160" i="16"/>
  <c r="I34" i="16" s="1"/>
  <c r="I15" i="58" s="1"/>
  <c r="J159" i="16"/>
  <c r="J33" i="16" s="1"/>
  <c r="J15" i="55" s="1"/>
  <c r="L158" i="16"/>
  <c r="L32" i="16" s="1"/>
  <c r="L15" i="56" s="1"/>
  <c r="M154" i="16"/>
  <c r="M28" i="16" s="1"/>
  <c r="M15" i="49" s="1"/>
  <c r="M45" i="49" s="1"/>
  <c r="N153" i="16"/>
  <c r="N27" i="16" s="1"/>
  <c r="N16" i="48" s="1"/>
  <c r="N46" i="48" s="1"/>
  <c r="D153" i="16"/>
  <c r="D27" i="16" s="1"/>
  <c r="D16" i="48" s="1"/>
  <c r="D46" i="48" s="1"/>
  <c r="D45" i="48" s="1"/>
  <c r="E152" i="16"/>
  <c r="E26" i="16" s="1"/>
  <c r="F151" i="16"/>
  <c r="F25" i="16" s="1"/>
  <c r="H150" i="16"/>
  <c r="H24" i="16" s="1"/>
  <c r="H15" i="42" s="1"/>
  <c r="H45" i="42" s="1"/>
  <c r="I149" i="16"/>
  <c r="I23" i="16" s="1"/>
  <c r="I15" i="41" s="1"/>
  <c r="I45" i="41" s="1"/>
  <c r="J22" i="16"/>
  <c r="J15" i="40" s="1"/>
  <c r="J45" i="40" s="1"/>
  <c r="L146" i="16"/>
  <c r="L20" i="16" s="1"/>
  <c r="L15" i="35" s="1"/>
  <c r="L48" i="35" s="1"/>
  <c r="L47" i="35" s="1"/>
  <c r="M145" i="16"/>
  <c r="M19" i="16" s="1"/>
  <c r="M15" i="34" s="1"/>
  <c r="M45" i="34" s="1"/>
  <c r="N144" i="16"/>
  <c r="N18" i="16" s="1"/>
  <c r="N15" i="33" s="1"/>
  <c r="N45" i="33" s="1"/>
  <c r="D144" i="16"/>
  <c r="D18" i="16" s="1"/>
  <c r="D15" i="33" s="1"/>
  <c r="D45" i="33" s="1"/>
  <c r="E143" i="16"/>
  <c r="E17" i="16" s="1"/>
  <c r="E15" i="32" s="1"/>
  <c r="E45" i="32" s="1"/>
  <c r="F142" i="16"/>
  <c r="F16" i="16" s="1"/>
  <c r="F15" i="31" s="1"/>
  <c r="F45" i="31" s="1"/>
  <c r="H141" i="16"/>
  <c r="H15" i="16" s="1"/>
  <c r="H15" i="30" s="1"/>
  <c r="H45" i="30" s="1"/>
  <c r="I140" i="16"/>
  <c r="I14" i="16" s="1"/>
  <c r="I15" i="26" s="1"/>
  <c r="I48" i="26" s="1"/>
  <c r="I47" i="26" s="1"/>
  <c r="M139" i="16"/>
  <c r="M13" i="16" s="1"/>
  <c r="E139" i="16"/>
  <c r="E13" i="16" s="1"/>
  <c r="I138" i="16"/>
  <c r="I12" i="16" s="1"/>
  <c r="I15" i="23" s="1"/>
  <c r="I48" i="23" s="1"/>
  <c r="M164" i="10"/>
  <c r="M38" i="10" s="1"/>
  <c r="I164" i="10"/>
  <c r="I38" i="10" s="1"/>
  <c r="E164" i="10"/>
  <c r="E38" i="10" s="1"/>
  <c r="M163" i="10"/>
  <c r="M37" i="10" s="1"/>
  <c r="I163" i="10"/>
  <c r="I37" i="10" s="1"/>
  <c r="E163" i="10"/>
  <c r="E37" i="10" s="1"/>
  <c r="M162" i="10"/>
  <c r="M36" i="10" s="1"/>
  <c r="I162" i="10"/>
  <c r="I36" i="10" s="1"/>
  <c r="E162" i="10"/>
  <c r="M161" i="10"/>
  <c r="M35" i="10" s="1"/>
  <c r="I161" i="10"/>
  <c r="I35" i="10" s="1"/>
  <c r="E161" i="10"/>
  <c r="E35" i="10" s="1"/>
  <c r="M160" i="10"/>
  <c r="M34" i="10" s="1"/>
  <c r="I160" i="10"/>
  <c r="I34" i="10" s="1"/>
  <c r="E160" i="10"/>
  <c r="E34" i="10" s="1"/>
  <c r="M159" i="10"/>
  <c r="M33" i="10" s="1"/>
  <c r="I159" i="10"/>
  <c r="I33" i="10" s="1"/>
  <c r="E159" i="10"/>
  <c r="E33" i="10" s="1"/>
  <c r="M158" i="10"/>
  <c r="M32" i="10" s="1"/>
  <c r="I158" i="10"/>
  <c r="I32" i="10" s="1"/>
  <c r="E158" i="10"/>
  <c r="E32" i="10" s="1"/>
  <c r="M154" i="10"/>
  <c r="M28" i="10" s="1"/>
  <c r="I154" i="10"/>
  <c r="I28" i="10" s="1"/>
  <c r="E154" i="10"/>
  <c r="E28" i="10" s="1"/>
  <c r="M153" i="10"/>
  <c r="M27" i="10" s="1"/>
  <c r="I153" i="10"/>
  <c r="I27" i="10" s="1"/>
  <c r="E153" i="10"/>
  <c r="E27" i="10" s="1"/>
  <c r="M152" i="10"/>
  <c r="M26" i="10" s="1"/>
  <c r="I152" i="10"/>
  <c r="I26" i="10" s="1"/>
  <c r="E152" i="10"/>
  <c r="E26" i="10" s="1"/>
  <c r="M151" i="10"/>
  <c r="M25" i="10" s="1"/>
  <c r="I151" i="10"/>
  <c r="I25" i="10" s="1"/>
  <c r="E151" i="10"/>
  <c r="E25" i="10" s="1"/>
  <c r="M150" i="10"/>
  <c r="M24" i="10" s="1"/>
  <c r="I150" i="10"/>
  <c r="I24" i="10" s="1"/>
  <c r="E150" i="10"/>
  <c r="E24" i="10" s="1"/>
  <c r="M149" i="10"/>
  <c r="M23" i="10" s="1"/>
  <c r="I149" i="10"/>
  <c r="I23" i="10" s="1"/>
  <c r="E149" i="10"/>
  <c r="E23" i="10" s="1"/>
  <c r="M148" i="10"/>
  <c r="M22" i="10" s="1"/>
  <c r="I148" i="10"/>
  <c r="I22" i="10" s="1"/>
  <c r="E148" i="10"/>
  <c r="E22" i="10" s="1"/>
  <c r="M146" i="10"/>
  <c r="M20" i="10" s="1"/>
  <c r="I146" i="10"/>
  <c r="I20" i="10" s="1"/>
  <c r="E146" i="10"/>
  <c r="E20" i="10" s="1"/>
  <c r="M145" i="10"/>
  <c r="M19" i="10" s="1"/>
  <c r="I145" i="10"/>
  <c r="I19" i="10" s="1"/>
  <c r="E145" i="10"/>
  <c r="E19" i="10" s="1"/>
  <c r="M144" i="10"/>
  <c r="M18" i="10" s="1"/>
  <c r="I144" i="10"/>
  <c r="I18" i="10" s="1"/>
  <c r="E144" i="10"/>
  <c r="E18" i="10" s="1"/>
  <c r="M143" i="10"/>
  <c r="M17" i="10" s="1"/>
  <c r="I143" i="10"/>
  <c r="I17" i="10" s="1"/>
  <c r="E143" i="10"/>
  <c r="E17" i="10" s="1"/>
  <c r="M142" i="10"/>
  <c r="M16" i="10" s="1"/>
  <c r="I142" i="10"/>
  <c r="I16" i="10" s="1"/>
  <c r="E142" i="10"/>
  <c r="E16" i="10" s="1"/>
  <c r="M141" i="10"/>
  <c r="M15" i="10" s="1"/>
  <c r="I141" i="10"/>
  <c r="I15" i="10" s="1"/>
  <c r="E141" i="10"/>
  <c r="E15" i="10" s="1"/>
  <c r="M140" i="10"/>
  <c r="M14" i="10" s="1"/>
  <c r="I140" i="10"/>
  <c r="I14" i="10" s="1"/>
  <c r="E140" i="10"/>
  <c r="E14" i="10" s="1"/>
  <c r="M139" i="10"/>
  <c r="M13" i="10" s="1"/>
  <c r="I139" i="10"/>
  <c r="I13" i="10" s="1"/>
  <c r="E139" i="10"/>
  <c r="E13" i="10" s="1"/>
  <c r="M138" i="10"/>
  <c r="M12" i="10" s="1"/>
  <c r="I138" i="10"/>
  <c r="I12" i="10" s="1"/>
  <c r="E138" i="10"/>
  <c r="E12" i="10" s="1"/>
  <c r="K159" i="14"/>
  <c r="K33" i="14" s="1"/>
  <c r="K13" i="55" s="1"/>
  <c r="D164" i="15"/>
  <c r="D38" i="15" s="1"/>
  <c r="D14" i="75" s="1"/>
  <c r="G159" i="15"/>
  <c r="G33" i="15" s="1"/>
  <c r="G14" i="55" s="1"/>
  <c r="K151" i="15"/>
  <c r="K25" i="15" s="1"/>
  <c r="N146" i="15"/>
  <c r="N20" i="15" s="1"/>
  <c r="N14" i="35" s="1"/>
  <c r="G143" i="15"/>
  <c r="G17" i="15" s="1"/>
  <c r="G14" i="32" s="1"/>
  <c r="M139" i="15"/>
  <c r="M13" i="15" s="1"/>
  <c r="L163" i="16"/>
  <c r="L37" i="16" s="1"/>
  <c r="L15" i="74" s="1"/>
  <c r="N161" i="16"/>
  <c r="N35" i="16" s="1"/>
  <c r="N15" i="57" s="1"/>
  <c r="E160" i="16"/>
  <c r="E34" i="16" s="1"/>
  <c r="E15" i="58" s="1"/>
  <c r="H158" i="16"/>
  <c r="H32" i="16" s="1"/>
  <c r="H15" i="56" s="1"/>
  <c r="J153" i="16"/>
  <c r="J27" i="16" s="1"/>
  <c r="J16" i="48" s="1"/>
  <c r="J46" i="48" s="1"/>
  <c r="J45" i="48" s="1"/>
  <c r="M151" i="16"/>
  <c r="M25" i="16" s="1"/>
  <c r="D150" i="16"/>
  <c r="D24" i="16" s="1"/>
  <c r="D15" i="42" s="1"/>
  <c r="D45" i="42" s="1"/>
  <c r="D44" i="42" s="1"/>
  <c r="F22" i="16"/>
  <c r="F15" i="40" s="1"/>
  <c r="F45" i="40" s="1"/>
  <c r="I145" i="16"/>
  <c r="I19" i="16" s="1"/>
  <c r="I15" i="34" s="1"/>
  <c r="I45" i="34" s="1"/>
  <c r="I44" i="34" s="1"/>
  <c r="L143" i="16"/>
  <c r="L17" i="16" s="1"/>
  <c r="L15" i="32" s="1"/>
  <c r="L45" i="32" s="1"/>
  <c r="N141" i="16"/>
  <c r="N15" i="16" s="1"/>
  <c r="N15" i="30" s="1"/>
  <c r="N45" i="30" s="1"/>
  <c r="N44" i="30" s="1"/>
  <c r="F140" i="16"/>
  <c r="F14" i="16" s="1"/>
  <c r="F15" i="26" s="1"/>
  <c r="F48" i="26" s="1"/>
  <c r="N138" i="16"/>
  <c r="N12" i="16" s="1"/>
  <c r="N15" i="23" s="1"/>
  <c r="N48" i="23" s="1"/>
  <c r="N164" i="10"/>
  <c r="N38" i="10" s="1"/>
  <c r="F164" i="10"/>
  <c r="F38" i="10" s="1"/>
  <c r="J163" i="10"/>
  <c r="J37" i="10" s="1"/>
  <c r="N162" i="10"/>
  <c r="N36" i="10" s="1"/>
  <c r="F162" i="10"/>
  <c r="J161" i="10"/>
  <c r="J35" i="10" s="1"/>
  <c r="N160" i="10"/>
  <c r="N34" i="10" s="1"/>
  <c r="F160" i="10"/>
  <c r="F34" i="10" s="1"/>
  <c r="J159" i="10"/>
  <c r="J33" i="10" s="1"/>
  <c r="N158" i="10"/>
  <c r="N32" i="10" s="1"/>
  <c r="F158" i="10"/>
  <c r="F32" i="10" s="1"/>
  <c r="J154" i="10"/>
  <c r="J28" i="10" s="1"/>
  <c r="N153" i="10"/>
  <c r="N27" i="10" s="1"/>
  <c r="F153" i="10"/>
  <c r="F27" i="10" s="1"/>
  <c r="J152" i="10"/>
  <c r="J26" i="10" s="1"/>
  <c r="N151" i="10"/>
  <c r="N25" i="10" s="1"/>
  <c r="F151" i="10"/>
  <c r="F25" i="10" s="1"/>
  <c r="J150" i="10"/>
  <c r="J24" i="10" s="1"/>
  <c r="N149" i="10"/>
  <c r="N23" i="10" s="1"/>
  <c r="F149" i="10"/>
  <c r="F23" i="10" s="1"/>
  <c r="J148" i="10"/>
  <c r="J22" i="10" s="1"/>
  <c r="N146" i="10"/>
  <c r="N20" i="10" s="1"/>
  <c r="F146" i="10"/>
  <c r="F20" i="10" s="1"/>
  <c r="J145" i="10"/>
  <c r="J19" i="10" s="1"/>
  <c r="N144" i="10"/>
  <c r="N18" i="10" s="1"/>
  <c r="F144" i="10"/>
  <c r="F18" i="10" s="1"/>
  <c r="J143" i="10"/>
  <c r="J17" i="10" s="1"/>
  <c r="N142" i="10"/>
  <c r="N16" i="10" s="1"/>
  <c r="F142" i="10"/>
  <c r="F16" i="10" s="1"/>
  <c r="J141" i="10"/>
  <c r="J15" i="10" s="1"/>
  <c r="N140" i="10"/>
  <c r="N14" i="10" s="1"/>
  <c r="F140" i="10"/>
  <c r="F14" i="10" s="1"/>
  <c r="J139" i="10"/>
  <c r="J13" i="10" s="1"/>
  <c r="N138" i="10"/>
  <c r="N12" i="10" s="1"/>
  <c r="F138" i="10"/>
  <c r="F12" i="10" s="1"/>
  <c r="I164" i="11"/>
  <c r="I38" i="11" s="1"/>
  <c r="D164" i="11"/>
  <c r="D38" i="11" s="1"/>
  <c r="L163" i="11"/>
  <c r="L37" i="11" s="1"/>
  <c r="H163" i="11"/>
  <c r="H37" i="11" s="1"/>
  <c r="D163" i="11"/>
  <c r="D37" i="11" s="1"/>
  <c r="L162" i="11"/>
  <c r="L36" i="11" s="1"/>
  <c r="H162" i="11"/>
  <c r="H36" i="11" s="1"/>
  <c r="D162" i="11"/>
  <c r="L161" i="11"/>
  <c r="L35" i="11" s="1"/>
  <c r="H161" i="11"/>
  <c r="H35" i="11" s="1"/>
  <c r="D161" i="11"/>
  <c r="D35" i="11" s="1"/>
  <c r="L160" i="11"/>
  <c r="L34" i="11" s="1"/>
  <c r="H160" i="11"/>
  <c r="H34" i="11" s="1"/>
  <c r="D160" i="11"/>
  <c r="D34" i="11" s="1"/>
  <c r="L159" i="11"/>
  <c r="L33" i="11" s="1"/>
  <c r="H159" i="11"/>
  <c r="H33" i="11" s="1"/>
  <c r="D159" i="11"/>
  <c r="D33" i="11" s="1"/>
  <c r="L158" i="11"/>
  <c r="L32" i="11" s="1"/>
  <c r="H158" i="11"/>
  <c r="H32" i="11" s="1"/>
  <c r="D158" i="11"/>
  <c r="D32" i="11" s="1"/>
  <c r="L154" i="11"/>
  <c r="L28" i="11" s="1"/>
  <c r="H154" i="11"/>
  <c r="H28" i="11" s="1"/>
  <c r="D154" i="11"/>
  <c r="D28" i="11" s="1"/>
  <c r="L153" i="11"/>
  <c r="L27" i="11" s="1"/>
  <c r="H153" i="11"/>
  <c r="H27" i="11" s="1"/>
  <c r="D153" i="11"/>
  <c r="D27" i="11" s="1"/>
  <c r="L152" i="11"/>
  <c r="L26" i="11" s="1"/>
  <c r="H152" i="11"/>
  <c r="H26" i="11" s="1"/>
  <c r="D152" i="11"/>
  <c r="D26" i="11" s="1"/>
  <c r="L151" i="11"/>
  <c r="L25" i="11" s="1"/>
  <c r="H151" i="11"/>
  <c r="H25" i="11" s="1"/>
  <c r="D151" i="11"/>
  <c r="D25" i="11" s="1"/>
  <c r="L150" i="11"/>
  <c r="L24" i="11" s="1"/>
  <c r="H150" i="11"/>
  <c r="H24" i="11" s="1"/>
  <c r="D150" i="11"/>
  <c r="D24" i="11" s="1"/>
  <c r="L149" i="11"/>
  <c r="L23" i="11" s="1"/>
  <c r="H149" i="11"/>
  <c r="H23" i="11" s="1"/>
  <c r="D149" i="11"/>
  <c r="D23" i="11" s="1"/>
  <c r="L148" i="11"/>
  <c r="L22" i="11" s="1"/>
  <c r="H148" i="11"/>
  <c r="H22" i="11" s="1"/>
  <c r="D148" i="11"/>
  <c r="D22" i="11" s="1"/>
  <c r="L146" i="11"/>
  <c r="L20" i="11" s="1"/>
  <c r="H146" i="11"/>
  <c r="H20" i="11" s="1"/>
  <c r="D146" i="11"/>
  <c r="D20" i="11" s="1"/>
  <c r="L145" i="11"/>
  <c r="L19" i="11" s="1"/>
  <c r="H145" i="11"/>
  <c r="H19" i="11" s="1"/>
  <c r="D145" i="11"/>
  <c r="D19" i="11" s="1"/>
  <c r="L144" i="11"/>
  <c r="L18" i="11" s="1"/>
  <c r="H144" i="11"/>
  <c r="H18" i="11" s="1"/>
  <c r="D144" i="11"/>
  <c r="D18" i="11" s="1"/>
  <c r="L143" i="11"/>
  <c r="L17" i="11" s="1"/>
  <c r="H143" i="11"/>
  <c r="H17" i="11" s="1"/>
  <c r="D143" i="11"/>
  <c r="D17" i="11" s="1"/>
  <c r="L142" i="11"/>
  <c r="L16" i="11" s="1"/>
  <c r="H142" i="11"/>
  <c r="H16" i="11" s="1"/>
  <c r="D142" i="11"/>
  <c r="D16" i="11" s="1"/>
  <c r="L141" i="11"/>
  <c r="L15" i="11" s="1"/>
  <c r="H141" i="11"/>
  <c r="H15" i="11" s="1"/>
  <c r="D141" i="11"/>
  <c r="D15" i="11" s="1"/>
  <c r="L140" i="11"/>
  <c r="L14" i="11" s="1"/>
  <c r="H140" i="11"/>
  <c r="H14" i="11" s="1"/>
  <c r="D140" i="11"/>
  <c r="D14" i="11" s="1"/>
  <c r="L139" i="11"/>
  <c r="L13" i="11" s="1"/>
  <c r="H139" i="11"/>
  <c r="H13" i="11" s="1"/>
  <c r="D139" i="11"/>
  <c r="D13" i="11" s="1"/>
  <c r="L138" i="11"/>
  <c r="L12" i="11" s="1"/>
  <c r="H138" i="11"/>
  <c r="H12" i="11" s="1"/>
  <c r="D138" i="11"/>
  <c r="D12" i="11" s="1"/>
  <c r="K172" i="12"/>
  <c r="K37" i="12" s="1"/>
  <c r="G172" i="12"/>
  <c r="G37" i="12" s="1"/>
  <c r="C172" i="12"/>
  <c r="K171" i="12"/>
  <c r="K36" i="12" s="1"/>
  <c r="G171" i="12"/>
  <c r="G36" i="12" s="1"/>
  <c r="C171" i="12"/>
  <c r="K170" i="12"/>
  <c r="K35" i="12" s="1"/>
  <c r="G170" i="12"/>
  <c r="C170" i="12"/>
  <c r="K169" i="12"/>
  <c r="K34" i="12" s="1"/>
  <c r="G169" i="12"/>
  <c r="G34" i="12" s="1"/>
  <c r="C169" i="12"/>
  <c r="K168" i="12"/>
  <c r="K33" i="12" s="1"/>
  <c r="G168" i="12"/>
  <c r="G33" i="12" s="1"/>
  <c r="C168" i="12"/>
  <c r="K167" i="12"/>
  <c r="K32" i="12" s="1"/>
  <c r="G167" i="12"/>
  <c r="G32" i="12" s="1"/>
  <c r="C167" i="12"/>
  <c r="K166" i="12"/>
  <c r="K31" i="12" s="1"/>
  <c r="G166" i="12"/>
  <c r="G31" i="12" s="1"/>
  <c r="C166" i="12"/>
  <c r="K162" i="12"/>
  <c r="G162" i="12"/>
  <c r="C162" i="12"/>
  <c r="K161" i="12"/>
  <c r="G161" i="12"/>
  <c r="C161" i="12"/>
  <c r="K160" i="12"/>
  <c r="G160" i="12"/>
  <c r="C160" i="12"/>
  <c r="K159" i="12"/>
  <c r="G159" i="12"/>
  <c r="C159" i="12"/>
  <c r="K158" i="12"/>
  <c r="G158" i="12"/>
  <c r="C158" i="12"/>
  <c r="K157" i="12"/>
  <c r="G157" i="12"/>
  <c r="C157" i="12"/>
  <c r="K156" i="12"/>
  <c r="G156" i="12"/>
  <c r="C156" i="12"/>
  <c r="K155" i="12"/>
  <c r="G155" i="12"/>
  <c r="C155" i="12"/>
  <c r="K154" i="12"/>
  <c r="G154" i="12"/>
  <c r="C154" i="12"/>
  <c r="K153" i="12"/>
  <c r="G153" i="12"/>
  <c r="C153" i="12"/>
  <c r="K152" i="12"/>
  <c r="G152" i="12"/>
  <c r="C152" i="12"/>
  <c r="K151" i="12"/>
  <c r="G151" i="12"/>
  <c r="C151" i="12"/>
  <c r="K150" i="12"/>
  <c r="G150" i="12"/>
  <c r="C150" i="12"/>
  <c r="K149" i="12"/>
  <c r="G149" i="12"/>
  <c r="C149" i="12"/>
  <c r="K148" i="12"/>
  <c r="G148" i="12"/>
  <c r="C148" i="12"/>
  <c r="K147" i="12"/>
  <c r="G147" i="12"/>
  <c r="C147" i="12"/>
  <c r="K146" i="12"/>
  <c r="G146" i="12"/>
  <c r="C146" i="12"/>
  <c r="C145" i="14"/>
  <c r="L161" i="15"/>
  <c r="L35" i="15" s="1"/>
  <c r="L14" i="57" s="1"/>
  <c r="C154" i="15"/>
  <c r="C28" i="15" s="1"/>
  <c r="C14" i="49" s="1"/>
  <c r="K149" i="15"/>
  <c r="K23" i="15" s="1"/>
  <c r="K14" i="41" s="1"/>
  <c r="E145" i="15"/>
  <c r="E19" i="15" s="1"/>
  <c r="E14" i="34" s="1"/>
  <c r="J141" i="15"/>
  <c r="J15" i="15" s="1"/>
  <c r="J14" i="30" s="1"/>
  <c r="C138" i="15"/>
  <c r="C12" i="15" s="1"/>
  <c r="C14" i="23" s="1"/>
  <c r="J164" i="16"/>
  <c r="J38" i="16" s="1"/>
  <c r="J15" i="75" s="1"/>
  <c r="M162" i="16"/>
  <c r="M36" i="16" s="1"/>
  <c r="M16" i="73" s="1"/>
  <c r="D161" i="16"/>
  <c r="D35" i="16" s="1"/>
  <c r="D15" i="57" s="1"/>
  <c r="F159" i="16"/>
  <c r="F33" i="16" s="1"/>
  <c r="F15" i="55" s="1"/>
  <c r="I154" i="16"/>
  <c r="I28" i="16" s="1"/>
  <c r="I15" i="49" s="1"/>
  <c r="I45" i="49" s="1"/>
  <c r="L152" i="16"/>
  <c r="L26" i="16" s="1"/>
  <c r="N150" i="16"/>
  <c r="N24" i="16" s="1"/>
  <c r="N15" i="42" s="1"/>
  <c r="N45" i="42" s="1"/>
  <c r="N44" i="42" s="1"/>
  <c r="E149" i="16"/>
  <c r="E23" i="16" s="1"/>
  <c r="E15" i="41" s="1"/>
  <c r="E45" i="41" s="1"/>
  <c r="E44" i="41" s="1"/>
  <c r="H146" i="16"/>
  <c r="H20" i="16" s="1"/>
  <c r="H15" i="35" s="1"/>
  <c r="H48" i="35" s="1"/>
  <c r="J144" i="16"/>
  <c r="J18" i="16" s="1"/>
  <c r="J15" i="33" s="1"/>
  <c r="J45" i="33" s="1"/>
  <c r="J44" i="33" s="1"/>
  <c r="M142" i="16"/>
  <c r="M16" i="16" s="1"/>
  <c r="M15" i="31" s="1"/>
  <c r="M45" i="31" s="1"/>
  <c r="D141" i="16"/>
  <c r="D15" i="16" s="1"/>
  <c r="D15" i="30" s="1"/>
  <c r="D45" i="30" s="1"/>
  <c r="D44" i="30" s="1"/>
  <c r="J139" i="16"/>
  <c r="J13" i="16" s="1"/>
  <c r="F138" i="16"/>
  <c r="F12" i="16" s="1"/>
  <c r="F15" i="23" s="1"/>
  <c r="F48" i="23" s="1"/>
  <c r="J164" i="10"/>
  <c r="J38" i="10" s="1"/>
  <c r="N163" i="10"/>
  <c r="N37" i="10" s="1"/>
  <c r="F163" i="10"/>
  <c r="F37" i="10" s="1"/>
  <c r="J162" i="10"/>
  <c r="J36" i="10" s="1"/>
  <c r="N161" i="10"/>
  <c r="N35" i="10" s="1"/>
  <c r="F161" i="10"/>
  <c r="F35" i="10" s="1"/>
  <c r="J160" i="10"/>
  <c r="J34" i="10" s="1"/>
  <c r="N159" i="10"/>
  <c r="N33" i="10" s="1"/>
  <c r="F159" i="10"/>
  <c r="F33" i="10" s="1"/>
  <c r="J158" i="10"/>
  <c r="J32" i="10" s="1"/>
  <c r="N154" i="10"/>
  <c r="N28" i="10" s="1"/>
  <c r="F154" i="10"/>
  <c r="F28" i="10" s="1"/>
  <c r="J153" i="10"/>
  <c r="J27" i="10" s="1"/>
  <c r="N152" i="10"/>
  <c r="N26" i="10" s="1"/>
  <c r="F152" i="10"/>
  <c r="F26" i="10" s="1"/>
  <c r="J151" i="10"/>
  <c r="J25" i="10" s="1"/>
  <c r="N150" i="10"/>
  <c r="N24" i="10" s="1"/>
  <c r="F150" i="10"/>
  <c r="F24" i="10" s="1"/>
  <c r="J149" i="10"/>
  <c r="J23" i="10" s="1"/>
  <c r="N148" i="10"/>
  <c r="N22" i="10" s="1"/>
  <c r="F148" i="10"/>
  <c r="F22" i="10" s="1"/>
  <c r="J146" i="10"/>
  <c r="J20" i="10" s="1"/>
  <c r="N145" i="10"/>
  <c r="N19" i="10" s="1"/>
  <c r="F145" i="10"/>
  <c r="F19" i="10" s="1"/>
  <c r="J144" i="10"/>
  <c r="J18" i="10" s="1"/>
  <c r="N143" i="10"/>
  <c r="N17" i="10" s="1"/>
  <c r="F143" i="10"/>
  <c r="F17" i="10" s="1"/>
  <c r="J142" i="10"/>
  <c r="J16" i="10" s="1"/>
  <c r="N141" i="10"/>
  <c r="N15" i="10" s="1"/>
  <c r="F141" i="10"/>
  <c r="F15" i="10" s="1"/>
  <c r="J140" i="10"/>
  <c r="J14" i="10" s="1"/>
  <c r="N139" i="10"/>
  <c r="N13" i="10" s="1"/>
  <c r="F139" i="10"/>
  <c r="F13" i="10" s="1"/>
  <c r="J138" i="10"/>
  <c r="J12" i="10" s="1"/>
  <c r="L164" i="11"/>
  <c r="L38" i="11" s="1"/>
  <c r="G164" i="11"/>
  <c r="G38" i="11" s="1"/>
  <c r="N163" i="11"/>
  <c r="N37" i="11" s="1"/>
  <c r="J163" i="11"/>
  <c r="J37" i="11" s="1"/>
  <c r="F163" i="11"/>
  <c r="F37" i="11" s="1"/>
  <c r="N162" i="11"/>
  <c r="N36" i="11" s="1"/>
  <c r="J162" i="11"/>
  <c r="J36" i="11" s="1"/>
  <c r="F162" i="11"/>
  <c r="N161" i="11"/>
  <c r="N35" i="11" s="1"/>
  <c r="J161" i="11"/>
  <c r="J35" i="11" s="1"/>
  <c r="F161" i="11"/>
  <c r="F35" i="11" s="1"/>
  <c r="N160" i="11"/>
  <c r="N34" i="11" s="1"/>
  <c r="J160" i="11"/>
  <c r="J34" i="11" s="1"/>
  <c r="F160" i="11"/>
  <c r="F34" i="11" s="1"/>
  <c r="N159" i="11"/>
  <c r="N33" i="11" s="1"/>
  <c r="J159" i="11"/>
  <c r="J33" i="11" s="1"/>
  <c r="F159" i="11"/>
  <c r="F33" i="11" s="1"/>
  <c r="N158" i="11"/>
  <c r="N32" i="11" s="1"/>
  <c r="J158" i="11"/>
  <c r="J32" i="11" s="1"/>
  <c r="F158" i="11"/>
  <c r="F32" i="11" s="1"/>
  <c r="N154" i="11"/>
  <c r="N28" i="11" s="1"/>
  <c r="J154" i="11"/>
  <c r="J28" i="11" s="1"/>
  <c r="F154" i="11"/>
  <c r="F28" i="11" s="1"/>
  <c r="N153" i="11"/>
  <c r="N27" i="11" s="1"/>
  <c r="J153" i="11"/>
  <c r="J27" i="11" s="1"/>
  <c r="F153" i="11"/>
  <c r="F27" i="11" s="1"/>
  <c r="N152" i="11"/>
  <c r="N26" i="11" s="1"/>
  <c r="J152" i="11"/>
  <c r="J26" i="11" s="1"/>
  <c r="F152" i="11"/>
  <c r="F26" i="11" s="1"/>
  <c r="N151" i="11"/>
  <c r="N25" i="11" s="1"/>
  <c r="J151" i="11"/>
  <c r="J25" i="11" s="1"/>
  <c r="F151" i="11"/>
  <c r="F25" i="11" s="1"/>
  <c r="N150" i="11"/>
  <c r="N24" i="11" s="1"/>
  <c r="J150" i="11"/>
  <c r="J24" i="11" s="1"/>
  <c r="F150" i="11"/>
  <c r="F24" i="11" s="1"/>
  <c r="N149" i="11"/>
  <c r="N23" i="11" s="1"/>
  <c r="J149" i="11"/>
  <c r="J23" i="11" s="1"/>
  <c r="F149" i="11"/>
  <c r="F23" i="11" s="1"/>
  <c r="N148" i="11"/>
  <c r="N22" i="11" s="1"/>
  <c r="J148" i="11"/>
  <c r="J22" i="11" s="1"/>
  <c r="F148" i="11"/>
  <c r="F22" i="11" s="1"/>
  <c r="N146" i="11"/>
  <c r="N20" i="11" s="1"/>
  <c r="J146" i="11"/>
  <c r="J20" i="11" s="1"/>
  <c r="F146" i="11"/>
  <c r="F20" i="11" s="1"/>
  <c r="N145" i="11"/>
  <c r="N19" i="11" s="1"/>
  <c r="J145" i="11"/>
  <c r="J19" i="11" s="1"/>
  <c r="F145" i="11"/>
  <c r="F19" i="11" s="1"/>
  <c r="N144" i="11"/>
  <c r="N18" i="11" s="1"/>
  <c r="J144" i="11"/>
  <c r="J18" i="11" s="1"/>
  <c r="F144" i="11"/>
  <c r="F18" i="11" s="1"/>
  <c r="N143" i="11"/>
  <c r="N17" i="11" s="1"/>
  <c r="J143" i="11"/>
  <c r="J17" i="11" s="1"/>
  <c r="F143" i="11"/>
  <c r="F17" i="11" s="1"/>
  <c r="N142" i="11"/>
  <c r="N16" i="11" s="1"/>
  <c r="J142" i="11"/>
  <c r="J16" i="11" s="1"/>
  <c r="F142" i="11"/>
  <c r="F16" i="11" s="1"/>
  <c r="N141" i="11"/>
  <c r="N15" i="11" s="1"/>
  <c r="J141" i="11"/>
  <c r="J15" i="11" s="1"/>
  <c r="F141" i="11"/>
  <c r="F15" i="11" s="1"/>
  <c r="N140" i="11"/>
  <c r="N14" i="11" s="1"/>
  <c r="J140" i="11"/>
  <c r="J14" i="11" s="1"/>
  <c r="F140" i="11"/>
  <c r="F14" i="11" s="1"/>
  <c r="N139" i="11"/>
  <c r="N13" i="11" s="1"/>
  <c r="J139" i="11"/>
  <c r="J13" i="11" s="1"/>
  <c r="F139" i="11"/>
  <c r="F13" i="11" s="1"/>
  <c r="N138" i="11"/>
  <c r="N12" i="11" s="1"/>
  <c r="J138" i="11"/>
  <c r="J12" i="11" s="1"/>
  <c r="F138" i="11"/>
  <c r="F12" i="11" s="1"/>
  <c r="M172" i="12"/>
  <c r="M37" i="12" s="1"/>
  <c r="I172" i="12"/>
  <c r="I37" i="12" s="1"/>
  <c r="E172" i="12"/>
  <c r="E37" i="12" s="1"/>
  <c r="M171" i="12"/>
  <c r="M36" i="12" s="1"/>
  <c r="I171" i="12"/>
  <c r="I36" i="12" s="1"/>
  <c r="E171" i="12"/>
  <c r="E36" i="12" s="1"/>
  <c r="M170" i="12"/>
  <c r="M35" i="12" s="1"/>
  <c r="I170" i="12"/>
  <c r="I35" i="12" s="1"/>
  <c r="E170" i="12"/>
  <c r="M169" i="12"/>
  <c r="M34" i="12" s="1"/>
  <c r="I169" i="12"/>
  <c r="I34" i="12" s="1"/>
  <c r="E169" i="12"/>
  <c r="E34" i="12" s="1"/>
  <c r="M168" i="12"/>
  <c r="M33" i="12" s="1"/>
  <c r="I168" i="12"/>
  <c r="I33" i="12" s="1"/>
  <c r="E168" i="12"/>
  <c r="E33" i="12" s="1"/>
  <c r="M167" i="12"/>
  <c r="M32" i="12" s="1"/>
  <c r="I167" i="12"/>
  <c r="I32" i="12" s="1"/>
  <c r="E167" i="12"/>
  <c r="E32" i="12" s="1"/>
  <c r="M166" i="12"/>
  <c r="M31" i="12" s="1"/>
  <c r="I166" i="12"/>
  <c r="I31" i="12" s="1"/>
  <c r="E166" i="12"/>
  <c r="E31" i="12" s="1"/>
  <c r="M162" i="12"/>
  <c r="I162" i="12"/>
  <c r="E162" i="12"/>
  <c r="M161" i="12"/>
  <c r="I161" i="12"/>
  <c r="E161" i="12"/>
  <c r="M160" i="12"/>
  <c r="I160" i="12"/>
  <c r="E160" i="12"/>
  <c r="M159" i="12"/>
  <c r="I159" i="12"/>
  <c r="E159" i="12"/>
  <c r="M158" i="12"/>
  <c r="I158" i="12"/>
  <c r="E158" i="12"/>
  <c r="M157" i="12"/>
  <c r="I157" i="12"/>
  <c r="E157" i="12"/>
  <c r="M156" i="12"/>
  <c r="I156" i="12"/>
  <c r="E156" i="12"/>
  <c r="M155" i="12"/>
  <c r="I155" i="12"/>
  <c r="E155" i="12"/>
  <c r="M154" i="12"/>
  <c r="I154" i="12"/>
  <c r="E154" i="12"/>
  <c r="M153" i="12"/>
  <c r="I153" i="12"/>
  <c r="E153" i="12"/>
  <c r="M152" i="12"/>
  <c r="I152" i="12"/>
  <c r="E152" i="12"/>
  <c r="M151" i="12"/>
  <c r="I151" i="12"/>
  <c r="E151" i="12"/>
  <c r="M150" i="12"/>
  <c r="I150" i="12"/>
  <c r="E150" i="12"/>
  <c r="M149" i="12"/>
  <c r="I149" i="12"/>
  <c r="E149" i="12"/>
  <c r="M148" i="12"/>
  <c r="I148" i="12"/>
  <c r="E148" i="12"/>
  <c r="M147" i="12"/>
  <c r="I147" i="12"/>
  <c r="E147" i="12"/>
  <c r="M146" i="12"/>
  <c r="I146" i="12"/>
  <c r="E146" i="12"/>
  <c r="K139" i="14"/>
  <c r="I160" i="15"/>
  <c r="I34" i="15" s="1"/>
  <c r="I14" i="58" s="1"/>
  <c r="L152" i="15"/>
  <c r="L26" i="15" s="1"/>
  <c r="M148" i="15"/>
  <c r="M22" i="15" s="1"/>
  <c r="M14" i="40" s="1"/>
  <c r="F144" i="15"/>
  <c r="F18" i="15" s="1"/>
  <c r="F14" i="33" s="1"/>
  <c r="K140" i="15"/>
  <c r="K14" i="15" s="1"/>
  <c r="K14" i="26" s="1"/>
  <c r="E164" i="16"/>
  <c r="E38" i="16" s="1"/>
  <c r="E15" i="75" s="1"/>
  <c r="H162" i="16"/>
  <c r="H36" i="16" s="1"/>
  <c r="H16" i="73" s="1"/>
  <c r="J160" i="16"/>
  <c r="J34" i="16" s="1"/>
  <c r="J15" i="58" s="1"/>
  <c r="M158" i="16"/>
  <c r="M32" i="16" s="1"/>
  <c r="M15" i="56" s="1"/>
  <c r="D154" i="16"/>
  <c r="D28" i="16" s="1"/>
  <c r="D15" i="49" s="1"/>
  <c r="D45" i="49" s="1"/>
  <c r="F152" i="16"/>
  <c r="F26" i="16" s="1"/>
  <c r="I150" i="16"/>
  <c r="I24" i="16" s="1"/>
  <c r="I15" i="42" s="1"/>
  <c r="I45" i="42" s="1"/>
  <c r="I44" i="42" s="1"/>
  <c r="L22" i="16"/>
  <c r="L15" i="40" s="1"/>
  <c r="L45" i="40" s="1"/>
  <c r="N145" i="16"/>
  <c r="N19" i="16" s="1"/>
  <c r="N15" i="34" s="1"/>
  <c r="N45" i="34" s="1"/>
  <c r="E144" i="16"/>
  <c r="E18" i="16" s="1"/>
  <c r="E15" i="33" s="1"/>
  <c r="E45" i="33" s="1"/>
  <c r="H142" i="16"/>
  <c r="H16" i="16" s="1"/>
  <c r="H15" i="31" s="1"/>
  <c r="H45" i="31" s="1"/>
  <c r="J140" i="16"/>
  <c r="J14" i="16" s="1"/>
  <c r="J15" i="26" s="1"/>
  <c r="J48" i="26" s="1"/>
  <c r="F139" i="16"/>
  <c r="F13" i="16" s="1"/>
  <c r="G151" i="14"/>
  <c r="E158" i="15"/>
  <c r="E32" i="15" s="1"/>
  <c r="E14" i="56" s="1"/>
  <c r="N138" i="15"/>
  <c r="N12" i="15" s="1"/>
  <c r="N14" i="23" s="1"/>
  <c r="I161" i="16"/>
  <c r="I35" i="16" s="1"/>
  <c r="I15" i="57" s="1"/>
  <c r="H151" i="16"/>
  <c r="H25" i="16" s="1"/>
  <c r="F143" i="16"/>
  <c r="F17" i="16" s="1"/>
  <c r="F15" i="32" s="1"/>
  <c r="F45" i="32" s="1"/>
  <c r="L164" i="10"/>
  <c r="L38" i="10" s="1"/>
  <c r="H163" i="10"/>
  <c r="H37" i="10" s="1"/>
  <c r="D162" i="10"/>
  <c r="L160" i="10"/>
  <c r="L34" i="10" s="1"/>
  <c r="H159" i="10"/>
  <c r="H33" i="10" s="1"/>
  <c r="D158" i="10"/>
  <c r="D32" i="10" s="1"/>
  <c r="L153" i="10"/>
  <c r="L27" i="10" s="1"/>
  <c r="H152" i="10"/>
  <c r="H26" i="10" s="1"/>
  <c r="D151" i="10"/>
  <c r="D25" i="10" s="1"/>
  <c r="L149" i="10"/>
  <c r="L23" i="10" s="1"/>
  <c r="H148" i="10"/>
  <c r="H22" i="10" s="1"/>
  <c r="D146" i="10"/>
  <c r="D20" i="10" s="1"/>
  <c r="L144" i="10"/>
  <c r="L18" i="10" s="1"/>
  <c r="H143" i="10"/>
  <c r="H17" i="10" s="1"/>
  <c r="D142" i="10"/>
  <c r="D16" i="10" s="1"/>
  <c r="L140" i="10"/>
  <c r="L14" i="10" s="1"/>
  <c r="H139" i="10"/>
  <c r="H13" i="10" s="1"/>
  <c r="D138" i="10"/>
  <c r="D12" i="10" s="1"/>
  <c r="M164" i="11"/>
  <c r="M38" i="11" s="1"/>
  <c r="C164" i="11"/>
  <c r="G163" i="11"/>
  <c r="G37" i="11" s="1"/>
  <c r="K162" i="11"/>
  <c r="K36" i="11" s="1"/>
  <c r="C162" i="11"/>
  <c r="G161" i="11"/>
  <c r="G35" i="11" s="1"/>
  <c r="K160" i="11"/>
  <c r="K34" i="11" s="1"/>
  <c r="C160" i="11"/>
  <c r="G159" i="11"/>
  <c r="G33" i="11" s="1"/>
  <c r="K158" i="11"/>
  <c r="K32" i="11" s="1"/>
  <c r="C158" i="11"/>
  <c r="G154" i="11"/>
  <c r="G28" i="11" s="1"/>
  <c r="K153" i="11"/>
  <c r="K27" i="11" s="1"/>
  <c r="C153" i="11"/>
  <c r="G152" i="11"/>
  <c r="G26" i="11" s="1"/>
  <c r="K151" i="11"/>
  <c r="K25" i="11" s="1"/>
  <c r="C151" i="11"/>
  <c r="G150" i="11"/>
  <c r="G24" i="11" s="1"/>
  <c r="K149" i="11"/>
  <c r="K23" i="11" s="1"/>
  <c r="C149" i="11"/>
  <c r="G148" i="11"/>
  <c r="G22" i="11" s="1"/>
  <c r="K146" i="11"/>
  <c r="K20" i="11" s="1"/>
  <c r="C146" i="11"/>
  <c r="G145" i="11"/>
  <c r="G19" i="11" s="1"/>
  <c r="K144" i="11"/>
  <c r="K18" i="11" s="1"/>
  <c r="C144" i="11"/>
  <c r="G143" i="11"/>
  <c r="G17" i="11" s="1"/>
  <c r="K142" i="11"/>
  <c r="K16" i="11" s="1"/>
  <c r="C142" i="11"/>
  <c r="G141" i="11"/>
  <c r="G15" i="11" s="1"/>
  <c r="K140" i="11"/>
  <c r="K14" i="11" s="1"/>
  <c r="C140" i="11"/>
  <c r="G139" i="11"/>
  <c r="G13" i="11" s="1"/>
  <c r="K138" i="11"/>
  <c r="K12" i="11" s="1"/>
  <c r="C138" i="11"/>
  <c r="L172" i="12"/>
  <c r="L37" i="12" s="1"/>
  <c r="D172" i="12"/>
  <c r="D37" i="12" s="1"/>
  <c r="H171" i="12"/>
  <c r="H36" i="12" s="1"/>
  <c r="L170" i="12"/>
  <c r="L35" i="12" s="1"/>
  <c r="D170" i="12"/>
  <c r="H169" i="12"/>
  <c r="H34" i="12" s="1"/>
  <c r="L168" i="12"/>
  <c r="L33" i="12" s="1"/>
  <c r="D168" i="12"/>
  <c r="D33" i="12" s="1"/>
  <c r="H167" i="12"/>
  <c r="H32" i="12" s="1"/>
  <c r="L166" i="12"/>
  <c r="L31" i="12" s="1"/>
  <c r="D166" i="12"/>
  <c r="D31" i="12" s="1"/>
  <c r="H162" i="12"/>
  <c r="L161" i="12"/>
  <c r="D161" i="12"/>
  <c r="H160" i="12"/>
  <c r="L159" i="12"/>
  <c r="D159" i="12"/>
  <c r="H158" i="12"/>
  <c r="L157" i="12"/>
  <c r="D157" i="12"/>
  <c r="H156" i="12"/>
  <c r="L155" i="12"/>
  <c r="D155" i="12"/>
  <c r="H154" i="12"/>
  <c r="L153" i="12"/>
  <c r="D153" i="12"/>
  <c r="H152" i="12"/>
  <c r="L151" i="12"/>
  <c r="D151" i="12"/>
  <c r="H150" i="12"/>
  <c r="L149" i="12"/>
  <c r="D149" i="12"/>
  <c r="H148" i="12"/>
  <c r="L147" i="12"/>
  <c r="D147" i="12"/>
  <c r="H146" i="12"/>
  <c r="D160" i="10"/>
  <c r="D34" i="10" s="1"/>
  <c r="H154" i="10"/>
  <c r="H28" i="10" s="1"/>
  <c r="L151" i="10"/>
  <c r="L25" i="10" s="1"/>
  <c r="D149" i="10"/>
  <c r="D23" i="10" s="1"/>
  <c r="H145" i="10"/>
  <c r="H19" i="10" s="1"/>
  <c r="L142" i="10"/>
  <c r="L16" i="10" s="1"/>
  <c r="D140" i="10"/>
  <c r="D14" i="10" s="1"/>
  <c r="H164" i="11"/>
  <c r="H38" i="11" s="1"/>
  <c r="K163" i="11"/>
  <c r="K37" i="11" s="1"/>
  <c r="C163" i="11"/>
  <c r="K161" i="11"/>
  <c r="K35" i="11" s="1"/>
  <c r="G160" i="11"/>
  <c r="G34" i="11" s="1"/>
  <c r="C159" i="11"/>
  <c r="C33" i="11" s="1"/>
  <c r="K154" i="11"/>
  <c r="K28" i="11" s="1"/>
  <c r="G153" i="11"/>
  <c r="G27" i="11" s="1"/>
  <c r="C152" i="11"/>
  <c r="G151" i="11"/>
  <c r="G25" i="11" s="1"/>
  <c r="C150" i="11"/>
  <c r="K148" i="11"/>
  <c r="K22" i="11" s="1"/>
  <c r="G146" i="11"/>
  <c r="G20" i="11" s="1"/>
  <c r="C145" i="11"/>
  <c r="K143" i="11"/>
  <c r="K17" i="11" s="1"/>
  <c r="G142" i="11"/>
  <c r="G16" i="11" s="1"/>
  <c r="C141" i="11"/>
  <c r="K139" i="11"/>
  <c r="K13" i="11" s="1"/>
  <c r="G138" i="11"/>
  <c r="G12" i="11" s="1"/>
  <c r="L171" i="12"/>
  <c r="L36" i="12" s="1"/>
  <c r="D171" i="12"/>
  <c r="D36" i="12" s="1"/>
  <c r="L169" i="12"/>
  <c r="L34" i="12" s="1"/>
  <c r="H168" i="12"/>
  <c r="H33" i="12" s="1"/>
  <c r="D167" i="12"/>
  <c r="D32" i="12" s="1"/>
  <c r="L162" i="12"/>
  <c r="H161" i="12"/>
  <c r="D160" i="12"/>
  <c r="L158" i="12"/>
  <c r="H157" i="12"/>
  <c r="D156" i="12"/>
  <c r="L154" i="12"/>
  <c r="H153" i="12"/>
  <c r="D152" i="12"/>
  <c r="L150" i="12"/>
  <c r="H149" i="12"/>
  <c r="D148" i="12"/>
  <c r="L146" i="12"/>
  <c r="I142" i="15"/>
  <c r="I16" i="15" s="1"/>
  <c r="I14" i="31" s="1"/>
  <c r="F163" i="16"/>
  <c r="F37" i="16" s="1"/>
  <c r="F15" i="74" s="1"/>
  <c r="E153" i="16"/>
  <c r="E27" i="16" s="1"/>
  <c r="E16" i="48" s="1"/>
  <c r="E46" i="48" s="1"/>
  <c r="D145" i="16"/>
  <c r="D19" i="16" s="1"/>
  <c r="D15" i="34" s="1"/>
  <c r="D45" i="34" s="1"/>
  <c r="J138" i="16"/>
  <c r="J12" i="16" s="1"/>
  <c r="J15" i="23" s="1"/>
  <c r="J48" i="23" s="1"/>
  <c r="L163" i="10"/>
  <c r="L37" i="10" s="1"/>
  <c r="H162" i="10"/>
  <c r="H36" i="10" s="1"/>
  <c r="L159" i="10"/>
  <c r="L33" i="10" s="1"/>
  <c r="H158" i="10"/>
  <c r="H32" i="10" s="1"/>
  <c r="L152" i="10"/>
  <c r="L26" i="10" s="1"/>
  <c r="D150" i="10"/>
  <c r="D24" i="10" s="1"/>
  <c r="L148" i="10"/>
  <c r="L22" i="10" s="1"/>
  <c r="D145" i="10"/>
  <c r="D19" i="10" s="1"/>
  <c r="H142" i="10"/>
  <c r="H16" i="10" s="1"/>
  <c r="L139" i="10"/>
  <c r="L13" i="10" s="1"/>
  <c r="I163" i="11"/>
  <c r="I37" i="11" s="1"/>
  <c r="E162" i="11"/>
  <c r="I161" i="11"/>
  <c r="I35" i="11" s="1"/>
  <c r="E160" i="11"/>
  <c r="E34" i="11" s="1"/>
  <c r="M158" i="11"/>
  <c r="M32" i="11" s="1"/>
  <c r="I154" i="11"/>
  <c r="I28" i="11" s="1"/>
  <c r="E153" i="11"/>
  <c r="E27" i="11" s="1"/>
  <c r="M151" i="11"/>
  <c r="M25" i="11" s="1"/>
  <c r="I150" i="11"/>
  <c r="I24" i="11" s="1"/>
  <c r="E149" i="11"/>
  <c r="E23" i="11" s="1"/>
  <c r="M146" i="11"/>
  <c r="M20" i="11" s="1"/>
  <c r="I145" i="11"/>
  <c r="I19" i="11" s="1"/>
  <c r="E144" i="11"/>
  <c r="E18" i="11" s="1"/>
  <c r="M142" i="11"/>
  <c r="M16" i="11" s="1"/>
  <c r="I141" i="11"/>
  <c r="I15" i="11" s="1"/>
  <c r="E140" i="11"/>
  <c r="E14" i="11" s="1"/>
  <c r="M138" i="11"/>
  <c r="M12" i="11" s="1"/>
  <c r="N172" i="12"/>
  <c r="N37" i="12" s="1"/>
  <c r="N170" i="12"/>
  <c r="N35" i="12" s="1"/>
  <c r="J169" i="12"/>
  <c r="J34" i="12" s="1"/>
  <c r="F168" i="12"/>
  <c r="F33" i="12" s="1"/>
  <c r="N166" i="12"/>
  <c r="N31" i="12" s="1"/>
  <c r="J162" i="12"/>
  <c r="N161" i="12"/>
  <c r="J160" i="12"/>
  <c r="J158" i="12"/>
  <c r="F157" i="12"/>
  <c r="N155" i="12"/>
  <c r="J154" i="12"/>
  <c r="F153" i="12"/>
  <c r="N151" i="12"/>
  <c r="N149" i="12"/>
  <c r="J148" i="12"/>
  <c r="F147" i="12"/>
  <c r="J150" i="15"/>
  <c r="J24" i="15" s="1"/>
  <c r="J14" i="42" s="1"/>
  <c r="L159" i="16"/>
  <c r="L33" i="16" s="1"/>
  <c r="L15" i="55" s="1"/>
  <c r="J149" i="16"/>
  <c r="J23" i="16" s="1"/>
  <c r="J15" i="41" s="1"/>
  <c r="J45" i="41" s="1"/>
  <c r="J44" i="41" s="1"/>
  <c r="I141" i="16"/>
  <c r="I15" i="16" s="1"/>
  <c r="I15" i="30" s="1"/>
  <c r="I45" i="30" s="1"/>
  <c r="H164" i="10"/>
  <c r="H38" i="10" s="1"/>
  <c r="D163" i="10"/>
  <c r="D37" i="10" s="1"/>
  <c r="L161" i="10"/>
  <c r="L35" i="10" s="1"/>
  <c r="H160" i="10"/>
  <c r="H34" i="10" s="1"/>
  <c r="D159" i="10"/>
  <c r="D33" i="10" s="1"/>
  <c r="L154" i="10"/>
  <c r="L28" i="10" s="1"/>
  <c r="H153" i="10"/>
  <c r="H27" i="10" s="1"/>
  <c r="D152" i="10"/>
  <c r="D26" i="10" s="1"/>
  <c r="L150" i="10"/>
  <c r="L24" i="10" s="1"/>
  <c r="H149" i="10"/>
  <c r="H23" i="10" s="1"/>
  <c r="D148" i="10"/>
  <c r="D22" i="10" s="1"/>
  <c r="L145" i="10"/>
  <c r="L19" i="10" s="1"/>
  <c r="H144" i="10"/>
  <c r="H18" i="10" s="1"/>
  <c r="D143" i="10"/>
  <c r="D17" i="10" s="1"/>
  <c r="L141" i="10"/>
  <c r="L15" i="10" s="1"/>
  <c r="H140" i="10"/>
  <c r="H14" i="10" s="1"/>
  <c r="D139" i="10"/>
  <c r="D13" i="10" s="1"/>
  <c r="K164" i="11"/>
  <c r="K38" i="11" s="1"/>
  <c r="M163" i="11"/>
  <c r="M37" i="11" s="1"/>
  <c r="E163" i="11"/>
  <c r="E37" i="11" s="1"/>
  <c r="I162" i="11"/>
  <c r="I36" i="11" s="1"/>
  <c r="M161" i="11"/>
  <c r="M35" i="11" s="1"/>
  <c r="E161" i="11"/>
  <c r="E35" i="11" s="1"/>
  <c r="I160" i="11"/>
  <c r="I34" i="11" s="1"/>
  <c r="M159" i="11"/>
  <c r="M33" i="11" s="1"/>
  <c r="E159" i="11"/>
  <c r="E33" i="11" s="1"/>
  <c r="I158" i="11"/>
  <c r="I32" i="11" s="1"/>
  <c r="M154" i="11"/>
  <c r="M28" i="11" s="1"/>
  <c r="E154" i="11"/>
  <c r="E28" i="11" s="1"/>
  <c r="I153" i="11"/>
  <c r="I27" i="11" s="1"/>
  <c r="M152" i="11"/>
  <c r="M26" i="11" s="1"/>
  <c r="E152" i="11"/>
  <c r="E26" i="11" s="1"/>
  <c r="I151" i="11"/>
  <c r="I25" i="11" s="1"/>
  <c r="M150" i="11"/>
  <c r="M24" i="11" s="1"/>
  <c r="E150" i="11"/>
  <c r="E24" i="11" s="1"/>
  <c r="I149" i="11"/>
  <c r="I23" i="11" s="1"/>
  <c r="M148" i="11"/>
  <c r="M22" i="11" s="1"/>
  <c r="E148" i="11"/>
  <c r="E22" i="11" s="1"/>
  <c r="I146" i="11"/>
  <c r="I20" i="11" s="1"/>
  <c r="M145" i="11"/>
  <c r="M19" i="11" s="1"/>
  <c r="E145" i="11"/>
  <c r="E19" i="11" s="1"/>
  <c r="I144" i="11"/>
  <c r="I18" i="11" s="1"/>
  <c r="M143" i="11"/>
  <c r="M17" i="11" s="1"/>
  <c r="E143" i="11"/>
  <c r="E17" i="11" s="1"/>
  <c r="I142" i="11"/>
  <c r="I16" i="11" s="1"/>
  <c r="M141" i="11"/>
  <c r="M15" i="11" s="1"/>
  <c r="E141" i="11"/>
  <c r="E15" i="11" s="1"/>
  <c r="I140" i="11"/>
  <c r="I14" i="11" s="1"/>
  <c r="M139" i="11"/>
  <c r="M13" i="11" s="1"/>
  <c r="E139" i="11"/>
  <c r="E13" i="11" s="1"/>
  <c r="I138" i="11"/>
  <c r="I12" i="11" s="1"/>
  <c r="J172" i="12"/>
  <c r="J37" i="12" s="1"/>
  <c r="N171" i="12"/>
  <c r="N36" i="12" s="1"/>
  <c r="F171" i="12"/>
  <c r="F36" i="12" s="1"/>
  <c r="J170" i="12"/>
  <c r="J35" i="12" s="1"/>
  <c r="N169" i="12"/>
  <c r="N34" i="12" s="1"/>
  <c r="F169" i="12"/>
  <c r="F34" i="12" s="1"/>
  <c r="J168" i="12"/>
  <c r="J33" i="12" s="1"/>
  <c r="N167" i="12"/>
  <c r="N32" i="12" s="1"/>
  <c r="F167" i="12"/>
  <c r="F32" i="12" s="1"/>
  <c r="J166" i="12"/>
  <c r="J31" i="12" s="1"/>
  <c r="N162" i="12"/>
  <c r="F162" i="12"/>
  <c r="J161" i="12"/>
  <c r="N160" i="12"/>
  <c r="F160" i="12"/>
  <c r="J159" i="12"/>
  <c r="N158" i="12"/>
  <c r="F158" i="12"/>
  <c r="J157" i="12"/>
  <c r="N156" i="12"/>
  <c r="F156" i="12"/>
  <c r="J155" i="12"/>
  <c r="N154" i="12"/>
  <c r="F154" i="12"/>
  <c r="J153" i="12"/>
  <c r="N152" i="12"/>
  <c r="F152" i="12"/>
  <c r="J151" i="12"/>
  <c r="N150" i="12"/>
  <c r="F150" i="12"/>
  <c r="J149" i="12"/>
  <c r="N148" i="12"/>
  <c r="F148" i="12"/>
  <c r="J147" i="12"/>
  <c r="N146" i="12"/>
  <c r="F146" i="12"/>
  <c r="C146" i="15"/>
  <c r="C20" i="15" s="1"/>
  <c r="C14" i="35" s="1"/>
  <c r="N154" i="16"/>
  <c r="N28" i="16" s="1"/>
  <c r="N15" i="49" s="1"/>
  <c r="N45" i="49" s="1"/>
  <c r="M146" i="16"/>
  <c r="M20" i="16" s="1"/>
  <c r="M15" i="35" s="1"/>
  <c r="M48" i="35" s="1"/>
  <c r="N139" i="16"/>
  <c r="N13" i="16" s="1"/>
  <c r="D164" i="10"/>
  <c r="D38" i="10" s="1"/>
  <c r="L162" i="10"/>
  <c r="L36" i="10" s="1"/>
  <c r="H161" i="10"/>
  <c r="H35" i="10" s="1"/>
  <c r="L158" i="10"/>
  <c r="L32" i="10" s="1"/>
  <c r="D153" i="10"/>
  <c r="D27" i="10" s="1"/>
  <c r="H150" i="10"/>
  <c r="H24" i="10" s="1"/>
  <c r="L146" i="10"/>
  <c r="L20" i="10" s="1"/>
  <c r="D144" i="10"/>
  <c r="D18" i="10" s="1"/>
  <c r="H141" i="10"/>
  <c r="H15" i="10" s="1"/>
  <c r="L138" i="10"/>
  <c r="L12" i="10" s="1"/>
  <c r="G162" i="11"/>
  <c r="C161" i="11"/>
  <c r="K159" i="11"/>
  <c r="K33" i="11" s="1"/>
  <c r="G158" i="11"/>
  <c r="G32" i="11" s="1"/>
  <c r="C154" i="11"/>
  <c r="K152" i="11"/>
  <c r="K26" i="11" s="1"/>
  <c r="K150" i="11"/>
  <c r="K24" i="11" s="1"/>
  <c r="G149" i="11"/>
  <c r="G23" i="11" s="1"/>
  <c r="C148" i="11"/>
  <c r="K145" i="11"/>
  <c r="K19" i="11" s="1"/>
  <c r="G144" i="11"/>
  <c r="G18" i="11" s="1"/>
  <c r="C143" i="11"/>
  <c r="K141" i="11"/>
  <c r="K15" i="11" s="1"/>
  <c r="G140" i="11"/>
  <c r="G14" i="11" s="1"/>
  <c r="C139" i="11"/>
  <c r="H172" i="12"/>
  <c r="H37" i="12" s="1"/>
  <c r="H170" i="12"/>
  <c r="H35" i="12" s="1"/>
  <c r="D169" i="12"/>
  <c r="D34" i="12" s="1"/>
  <c r="L167" i="12"/>
  <c r="L32" i="12" s="1"/>
  <c r="H166" i="12"/>
  <c r="H31" i="12" s="1"/>
  <c r="D162" i="12"/>
  <c r="L160" i="12"/>
  <c r="H159" i="12"/>
  <c r="D158" i="12"/>
  <c r="L156" i="12"/>
  <c r="H155" i="12"/>
  <c r="D154" i="12"/>
  <c r="L152" i="12"/>
  <c r="H151" i="12"/>
  <c r="D150" i="12"/>
  <c r="L148" i="12"/>
  <c r="H147" i="12"/>
  <c r="D146" i="12"/>
  <c r="M162" i="15"/>
  <c r="M36" i="15" s="1"/>
  <c r="M15" i="73" s="1"/>
  <c r="D161" i="10"/>
  <c r="D35" i="10" s="1"/>
  <c r="D154" i="10"/>
  <c r="D28" i="10" s="1"/>
  <c r="H151" i="10"/>
  <c r="H25" i="10" s="1"/>
  <c r="H146" i="10"/>
  <c r="H20" i="10" s="1"/>
  <c r="L143" i="10"/>
  <c r="L17" i="10" s="1"/>
  <c r="D141" i="10"/>
  <c r="D15" i="10" s="1"/>
  <c r="H138" i="10"/>
  <c r="H12" i="10" s="1"/>
  <c r="E164" i="11"/>
  <c r="E38" i="11" s="1"/>
  <c r="M162" i="11"/>
  <c r="M36" i="11" s="1"/>
  <c r="M160" i="11"/>
  <c r="M34" i="11" s="1"/>
  <c r="I159" i="11"/>
  <c r="I33" i="11" s="1"/>
  <c r="E158" i="11"/>
  <c r="E32" i="11" s="1"/>
  <c r="M153" i="11"/>
  <c r="M27" i="11" s="1"/>
  <c r="I152" i="11"/>
  <c r="I26" i="11" s="1"/>
  <c r="E151" i="11"/>
  <c r="E25" i="11" s="1"/>
  <c r="M149" i="11"/>
  <c r="M23" i="11" s="1"/>
  <c r="I148" i="11"/>
  <c r="I22" i="11" s="1"/>
  <c r="E146" i="11"/>
  <c r="E20" i="11" s="1"/>
  <c r="M144" i="11"/>
  <c r="M18" i="11" s="1"/>
  <c r="I143" i="11"/>
  <c r="I17" i="11" s="1"/>
  <c r="E142" i="11"/>
  <c r="E16" i="11" s="1"/>
  <c r="M140" i="11"/>
  <c r="M14" i="11" s="1"/>
  <c r="I139" i="11"/>
  <c r="I13" i="11" s="1"/>
  <c r="E138" i="11"/>
  <c r="E12" i="11" s="1"/>
  <c r="F172" i="12"/>
  <c r="F37" i="12" s="1"/>
  <c r="J171" i="12"/>
  <c r="J36" i="12" s="1"/>
  <c r="F170" i="12"/>
  <c r="N168" i="12"/>
  <c r="N33" i="12" s="1"/>
  <c r="J167" i="12"/>
  <c r="J32" i="12" s="1"/>
  <c r="F166" i="12"/>
  <c r="F31" i="12" s="1"/>
  <c r="F161" i="12"/>
  <c r="N159" i="12"/>
  <c r="F159" i="12"/>
  <c r="N157" i="12"/>
  <c r="J156" i="12"/>
  <c r="F155" i="12"/>
  <c r="N153" i="12"/>
  <c r="J152" i="12"/>
  <c r="F151" i="12"/>
  <c r="J150" i="12"/>
  <c r="F149" i="12"/>
  <c r="N147" i="12"/>
  <c r="J146" i="12"/>
  <c r="N164" i="13"/>
  <c r="N38" i="13" s="1"/>
  <c r="J164" i="13"/>
  <c r="J38" i="13" s="1"/>
  <c r="F164" i="13"/>
  <c r="F38" i="13" s="1"/>
  <c r="N163" i="13"/>
  <c r="N37" i="13" s="1"/>
  <c r="J163" i="13"/>
  <c r="J37" i="13" s="1"/>
  <c r="F163" i="13"/>
  <c r="F37" i="13" s="1"/>
  <c r="N162" i="13"/>
  <c r="N36" i="13" s="1"/>
  <c r="J162" i="13"/>
  <c r="J36" i="13" s="1"/>
  <c r="F162" i="13"/>
  <c r="N161" i="13"/>
  <c r="N35" i="13" s="1"/>
  <c r="J161" i="13"/>
  <c r="J35" i="13" s="1"/>
  <c r="F161" i="13"/>
  <c r="F35" i="13" s="1"/>
  <c r="N160" i="13"/>
  <c r="N34" i="13" s="1"/>
  <c r="J160" i="13"/>
  <c r="J34" i="13" s="1"/>
  <c r="F160" i="13"/>
  <c r="F34" i="13" s="1"/>
  <c r="N159" i="13"/>
  <c r="N33" i="13" s="1"/>
  <c r="J159" i="13"/>
  <c r="J33" i="13" s="1"/>
  <c r="F159" i="13"/>
  <c r="F33" i="13" s="1"/>
  <c r="N158" i="13"/>
  <c r="N32" i="13" s="1"/>
  <c r="J158" i="13"/>
  <c r="J32" i="13" s="1"/>
  <c r="F158" i="13"/>
  <c r="F32" i="13" s="1"/>
  <c r="M164" i="13"/>
  <c r="M38" i="13" s="1"/>
  <c r="I164" i="13"/>
  <c r="I38" i="13" s="1"/>
  <c r="E164" i="13"/>
  <c r="E38" i="13" s="1"/>
  <c r="M163" i="13"/>
  <c r="M37" i="13" s="1"/>
  <c r="I163" i="13"/>
  <c r="I37" i="13" s="1"/>
  <c r="E163" i="13"/>
  <c r="E37" i="13" s="1"/>
  <c r="M36" i="13"/>
  <c r="I162" i="13"/>
  <c r="I36" i="13" s="1"/>
  <c r="E162" i="13"/>
  <c r="M161" i="13"/>
  <c r="M35" i="13" s="1"/>
  <c r="I161" i="13"/>
  <c r="I35" i="13" s="1"/>
  <c r="M160" i="13"/>
  <c r="M34" i="13" s="1"/>
  <c r="E160" i="13"/>
  <c r="E34" i="13" s="1"/>
  <c r="I159" i="13"/>
  <c r="I33" i="13" s="1"/>
  <c r="M158" i="13"/>
  <c r="M32" i="13" s="1"/>
  <c r="E158" i="13"/>
  <c r="E32" i="13" s="1"/>
  <c r="L164" i="13"/>
  <c r="L38" i="13" s="1"/>
  <c r="H164" i="13"/>
  <c r="H38" i="13" s="1"/>
  <c r="D164" i="13"/>
  <c r="D38" i="13" s="1"/>
  <c r="L163" i="13"/>
  <c r="L37" i="13" s="1"/>
  <c r="H163" i="13"/>
  <c r="H37" i="13" s="1"/>
  <c r="D163" i="13"/>
  <c r="D37" i="13" s="1"/>
  <c r="L162" i="13"/>
  <c r="L36" i="13" s="1"/>
  <c r="H162" i="13"/>
  <c r="H36" i="13" s="1"/>
  <c r="D162" i="13"/>
  <c r="L161" i="13"/>
  <c r="L35" i="13" s="1"/>
  <c r="H161" i="13"/>
  <c r="H35" i="13" s="1"/>
  <c r="D161" i="13"/>
  <c r="D35" i="13" s="1"/>
  <c r="L160" i="13"/>
  <c r="L34" i="13" s="1"/>
  <c r="H160" i="13"/>
  <c r="H34" i="13" s="1"/>
  <c r="D160" i="13"/>
  <c r="D34" i="13" s="1"/>
  <c r="L159" i="13"/>
  <c r="L33" i="13" s="1"/>
  <c r="H159" i="13"/>
  <c r="H33" i="13" s="1"/>
  <c r="D159" i="13"/>
  <c r="D33" i="13" s="1"/>
  <c r="L158" i="13"/>
  <c r="L32" i="13" s="1"/>
  <c r="H158" i="13"/>
  <c r="H32" i="13" s="1"/>
  <c r="D158" i="13"/>
  <c r="D32" i="13" s="1"/>
  <c r="K164" i="13"/>
  <c r="K38" i="13" s="1"/>
  <c r="G164" i="13"/>
  <c r="G38" i="13" s="1"/>
  <c r="C164" i="13"/>
  <c r="K163" i="13"/>
  <c r="K37" i="13" s="1"/>
  <c r="G163" i="13"/>
  <c r="G37" i="13" s="1"/>
  <c r="C163" i="13"/>
  <c r="K162" i="13"/>
  <c r="K36" i="13" s="1"/>
  <c r="G162" i="13"/>
  <c r="C162" i="13"/>
  <c r="K161" i="13"/>
  <c r="K35" i="13" s="1"/>
  <c r="G161" i="13"/>
  <c r="G35" i="13" s="1"/>
  <c r="C161" i="13"/>
  <c r="K160" i="13"/>
  <c r="K34" i="13" s="1"/>
  <c r="G160" i="13"/>
  <c r="G34" i="13" s="1"/>
  <c r="C160" i="13"/>
  <c r="K159" i="13"/>
  <c r="K33" i="13" s="1"/>
  <c r="G159" i="13"/>
  <c r="G33" i="13" s="1"/>
  <c r="C159" i="13"/>
  <c r="C33" i="13" s="1"/>
  <c r="K158" i="13"/>
  <c r="K32" i="13" s="1"/>
  <c r="G158" i="13"/>
  <c r="G32" i="13" s="1"/>
  <c r="C158" i="13"/>
  <c r="E161" i="13"/>
  <c r="E35" i="13" s="1"/>
  <c r="I160" i="13"/>
  <c r="I34" i="13" s="1"/>
  <c r="M159" i="13"/>
  <c r="M33" i="13" s="1"/>
  <c r="E159" i="13"/>
  <c r="E33" i="13" s="1"/>
  <c r="I158" i="13"/>
  <c r="I32" i="13" s="1"/>
  <c r="C138" i="13"/>
  <c r="C12" i="13" s="1"/>
  <c r="G138" i="13"/>
  <c r="G12" i="13" s="1"/>
  <c r="K138" i="13"/>
  <c r="K12" i="13" s="1"/>
  <c r="N154" i="13"/>
  <c r="N28" i="13" s="1"/>
  <c r="J154" i="13"/>
  <c r="J28" i="13" s="1"/>
  <c r="F154" i="13"/>
  <c r="F28" i="13" s="1"/>
  <c r="N153" i="13"/>
  <c r="N27" i="13" s="1"/>
  <c r="J153" i="13"/>
  <c r="J27" i="13" s="1"/>
  <c r="F153" i="13"/>
  <c r="F27" i="13" s="1"/>
  <c r="N152" i="13"/>
  <c r="N26" i="13" s="1"/>
  <c r="J152" i="13"/>
  <c r="J26" i="13" s="1"/>
  <c r="F152" i="13"/>
  <c r="F26" i="13" s="1"/>
  <c r="N151" i="13"/>
  <c r="N25" i="13" s="1"/>
  <c r="J151" i="13"/>
  <c r="J25" i="13" s="1"/>
  <c r="F151" i="13"/>
  <c r="F25" i="13" s="1"/>
  <c r="N150" i="13"/>
  <c r="N24" i="13" s="1"/>
  <c r="J150" i="13"/>
  <c r="J24" i="13" s="1"/>
  <c r="F150" i="13"/>
  <c r="F24" i="13" s="1"/>
  <c r="N149" i="13"/>
  <c r="N23" i="13" s="1"/>
  <c r="J149" i="13"/>
  <c r="J23" i="13" s="1"/>
  <c r="F149" i="13"/>
  <c r="F23" i="13" s="1"/>
  <c r="N148" i="13"/>
  <c r="N22" i="13" s="1"/>
  <c r="J148" i="13"/>
  <c r="J22" i="13" s="1"/>
  <c r="F148" i="13"/>
  <c r="F22" i="13" s="1"/>
  <c r="N146" i="13"/>
  <c r="N20" i="13" s="1"/>
  <c r="J146" i="13"/>
  <c r="J20" i="13" s="1"/>
  <c r="F146" i="13"/>
  <c r="F20" i="13" s="1"/>
  <c r="N145" i="13"/>
  <c r="N19" i="13" s="1"/>
  <c r="J145" i="13"/>
  <c r="J19" i="13" s="1"/>
  <c r="F145" i="13"/>
  <c r="F19" i="13" s="1"/>
  <c r="N144" i="13"/>
  <c r="N18" i="13" s="1"/>
  <c r="J144" i="13"/>
  <c r="J18" i="13" s="1"/>
  <c r="F144" i="13"/>
  <c r="F18" i="13" s="1"/>
  <c r="N143" i="13"/>
  <c r="N17" i="13" s="1"/>
  <c r="J143" i="13"/>
  <c r="J17" i="13" s="1"/>
  <c r="F143" i="13"/>
  <c r="F17" i="13" s="1"/>
  <c r="N142" i="13"/>
  <c r="N16" i="13" s="1"/>
  <c r="J142" i="13"/>
  <c r="J16" i="13" s="1"/>
  <c r="F142" i="13"/>
  <c r="F16" i="13" s="1"/>
  <c r="N141" i="13"/>
  <c r="N15" i="13" s="1"/>
  <c r="J141" i="13"/>
  <c r="J15" i="13" s="1"/>
  <c r="F141" i="13"/>
  <c r="F15" i="13" s="1"/>
  <c r="N140" i="13"/>
  <c r="N14" i="13" s="1"/>
  <c r="J140" i="13"/>
  <c r="J14" i="13" s="1"/>
  <c r="F140" i="13"/>
  <c r="F14" i="13" s="1"/>
  <c r="N139" i="13"/>
  <c r="N13" i="13" s="1"/>
  <c r="J139" i="13"/>
  <c r="J13" i="13" s="1"/>
  <c r="F139" i="13"/>
  <c r="F13" i="13" s="1"/>
  <c r="D138" i="13"/>
  <c r="D12" i="13" s="1"/>
  <c r="H138" i="13"/>
  <c r="H12" i="13" s="1"/>
  <c r="L138" i="13"/>
  <c r="L12" i="13" s="1"/>
  <c r="M154" i="13"/>
  <c r="M28" i="13" s="1"/>
  <c r="I154" i="13"/>
  <c r="I28" i="13" s="1"/>
  <c r="E154" i="13"/>
  <c r="E28" i="13" s="1"/>
  <c r="M153" i="13"/>
  <c r="M27" i="13" s="1"/>
  <c r="I153" i="13"/>
  <c r="I27" i="13" s="1"/>
  <c r="E153" i="13"/>
  <c r="E27" i="13" s="1"/>
  <c r="M152" i="13"/>
  <c r="M26" i="13" s="1"/>
  <c r="I152" i="13"/>
  <c r="I26" i="13" s="1"/>
  <c r="E152" i="13"/>
  <c r="E26" i="13" s="1"/>
  <c r="M151" i="13"/>
  <c r="M25" i="13" s="1"/>
  <c r="I151" i="13"/>
  <c r="I25" i="13" s="1"/>
  <c r="E151" i="13"/>
  <c r="E25" i="13" s="1"/>
  <c r="M150" i="13"/>
  <c r="M24" i="13" s="1"/>
  <c r="I150" i="13"/>
  <c r="I24" i="13" s="1"/>
  <c r="E150" i="13"/>
  <c r="E24" i="13" s="1"/>
  <c r="M149" i="13"/>
  <c r="M23" i="13" s="1"/>
  <c r="I149" i="13"/>
  <c r="I23" i="13" s="1"/>
  <c r="E149" i="13"/>
  <c r="E23" i="13" s="1"/>
  <c r="M148" i="13"/>
  <c r="M22" i="13" s="1"/>
  <c r="I148" i="13"/>
  <c r="I22" i="13" s="1"/>
  <c r="E148" i="13"/>
  <c r="E22" i="13" s="1"/>
  <c r="M146" i="13"/>
  <c r="M20" i="13" s="1"/>
  <c r="I146" i="13"/>
  <c r="I20" i="13" s="1"/>
  <c r="E146" i="13"/>
  <c r="E20" i="13" s="1"/>
  <c r="M145" i="13"/>
  <c r="M19" i="13" s="1"/>
  <c r="I145" i="13"/>
  <c r="I19" i="13" s="1"/>
  <c r="E145" i="13"/>
  <c r="E19" i="13" s="1"/>
  <c r="M144" i="13"/>
  <c r="M18" i="13" s="1"/>
  <c r="I144" i="13"/>
  <c r="I18" i="13" s="1"/>
  <c r="E144" i="13"/>
  <c r="E18" i="13" s="1"/>
  <c r="M143" i="13"/>
  <c r="M17" i="13" s="1"/>
  <c r="I143" i="13"/>
  <c r="I17" i="13" s="1"/>
  <c r="E143" i="13"/>
  <c r="E17" i="13" s="1"/>
  <c r="M142" i="13"/>
  <c r="M16" i="13" s="1"/>
  <c r="I142" i="13"/>
  <c r="I16" i="13" s="1"/>
  <c r="E142" i="13"/>
  <c r="E16" i="13" s="1"/>
  <c r="M141" i="13"/>
  <c r="M15" i="13" s="1"/>
  <c r="I141" i="13"/>
  <c r="I15" i="13" s="1"/>
  <c r="E141" i="13"/>
  <c r="E15" i="13" s="1"/>
  <c r="M140" i="13"/>
  <c r="M14" i="13" s="1"/>
  <c r="I140" i="13"/>
  <c r="I14" i="13" s="1"/>
  <c r="E140" i="13"/>
  <c r="E14" i="13" s="1"/>
  <c r="M139" i="13"/>
  <c r="M13" i="13" s="1"/>
  <c r="I139" i="13"/>
  <c r="I13" i="13" s="1"/>
  <c r="E139" i="13"/>
  <c r="E13" i="13" s="1"/>
  <c r="E138" i="13"/>
  <c r="E12" i="13" s="1"/>
  <c r="I138" i="13"/>
  <c r="I12" i="13" s="1"/>
  <c r="M138" i="13"/>
  <c r="M12" i="13" s="1"/>
  <c r="L154" i="13"/>
  <c r="L28" i="13" s="1"/>
  <c r="H154" i="13"/>
  <c r="H28" i="13" s="1"/>
  <c r="D154" i="13"/>
  <c r="D28" i="13" s="1"/>
  <c r="L153" i="13"/>
  <c r="L27" i="13" s="1"/>
  <c r="H153" i="13"/>
  <c r="H27" i="13" s="1"/>
  <c r="D153" i="13"/>
  <c r="D27" i="13" s="1"/>
  <c r="L152" i="13"/>
  <c r="L26" i="13" s="1"/>
  <c r="H152" i="13"/>
  <c r="H26" i="13" s="1"/>
  <c r="D152" i="13"/>
  <c r="D26" i="13" s="1"/>
  <c r="L151" i="13"/>
  <c r="L25" i="13" s="1"/>
  <c r="H151" i="13"/>
  <c r="H25" i="13" s="1"/>
  <c r="D151" i="13"/>
  <c r="D25" i="13" s="1"/>
  <c r="L150" i="13"/>
  <c r="L24" i="13" s="1"/>
  <c r="H150" i="13"/>
  <c r="H24" i="13" s="1"/>
  <c r="D150" i="13"/>
  <c r="D24" i="13" s="1"/>
  <c r="L149" i="13"/>
  <c r="L23" i="13" s="1"/>
  <c r="H149" i="13"/>
  <c r="H23" i="13" s="1"/>
  <c r="D149" i="13"/>
  <c r="D23" i="13" s="1"/>
  <c r="L148" i="13"/>
  <c r="L22" i="13" s="1"/>
  <c r="H148" i="13"/>
  <c r="H22" i="13" s="1"/>
  <c r="D148" i="13"/>
  <c r="D22" i="13" s="1"/>
  <c r="L146" i="13"/>
  <c r="L20" i="13" s="1"/>
  <c r="H146" i="13"/>
  <c r="H20" i="13" s="1"/>
  <c r="D146" i="13"/>
  <c r="D20" i="13" s="1"/>
  <c r="L145" i="13"/>
  <c r="L19" i="13" s="1"/>
  <c r="H145" i="13"/>
  <c r="H19" i="13" s="1"/>
  <c r="D145" i="13"/>
  <c r="D19" i="13" s="1"/>
  <c r="L144" i="13"/>
  <c r="L18" i="13" s="1"/>
  <c r="H144" i="13"/>
  <c r="H18" i="13" s="1"/>
  <c r="D144" i="13"/>
  <c r="D18" i="13" s="1"/>
  <c r="L143" i="13"/>
  <c r="L17" i="13" s="1"/>
  <c r="H143" i="13"/>
  <c r="H17" i="13" s="1"/>
  <c r="D143" i="13"/>
  <c r="D17" i="13" s="1"/>
  <c r="L142" i="13"/>
  <c r="L16" i="13" s="1"/>
  <c r="H142" i="13"/>
  <c r="H16" i="13" s="1"/>
  <c r="D142" i="13"/>
  <c r="D16" i="13" s="1"/>
  <c r="L141" i="13"/>
  <c r="L15" i="13" s="1"/>
  <c r="H141" i="13"/>
  <c r="H15" i="13" s="1"/>
  <c r="D141" i="13"/>
  <c r="D15" i="13" s="1"/>
  <c r="L140" i="13"/>
  <c r="L14" i="13" s="1"/>
  <c r="H140" i="13"/>
  <c r="H14" i="13" s="1"/>
  <c r="D140" i="13"/>
  <c r="D14" i="13" s="1"/>
  <c r="L139" i="13"/>
  <c r="L13" i="13" s="1"/>
  <c r="H139" i="13"/>
  <c r="H13" i="13" s="1"/>
  <c r="D139" i="13"/>
  <c r="D13" i="13" s="1"/>
  <c r="F138" i="13"/>
  <c r="F12" i="13" s="1"/>
  <c r="J138" i="13"/>
  <c r="J12" i="13" s="1"/>
  <c r="N138" i="13"/>
  <c r="N12" i="13" s="1"/>
  <c r="K154" i="13"/>
  <c r="K28" i="13" s="1"/>
  <c r="G154" i="13"/>
  <c r="G28" i="13" s="1"/>
  <c r="C154" i="13"/>
  <c r="C28" i="13" s="1"/>
  <c r="K153" i="13"/>
  <c r="K27" i="13" s="1"/>
  <c r="G153" i="13"/>
  <c r="G27" i="13" s="1"/>
  <c r="C153" i="13"/>
  <c r="C27" i="13" s="1"/>
  <c r="C27" i="14" s="1"/>
  <c r="K152" i="13"/>
  <c r="K26" i="13" s="1"/>
  <c r="G152" i="13"/>
  <c r="G26" i="13" s="1"/>
  <c r="C152" i="13"/>
  <c r="C26" i="13" s="1"/>
  <c r="K151" i="13"/>
  <c r="K25" i="13" s="1"/>
  <c r="G151" i="13"/>
  <c r="G25" i="13" s="1"/>
  <c r="C151" i="13"/>
  <c r="C25" i="13" s="1"/>
  <c r="K150" i="13"/>
  <c r="K24" i="13" s="1"/>
  <c r="G150" i="13"/>
  <c r="G24" i="13" s="1"/>
  <c r="C150" i="13"/>
  <c r="C24" i="13" s="1"/>
  <c r="K149" i="13"/>
  <c r="K23" i="13" s="1"/>
  <c r="G149" i="13"/>
  <c r="G23" i="13" s="1"/>
  <c r="C149" i="13"/>
  <c r="C23" i="13" s="1"/>
  <c r="K148" i="13"/>
  <c r="K22" i="13" s="1"/>
  <c r="G148" i="13"/>
  <c r="G22" i="13" s="1"/>
  <c r="C148" i="13"/>
  <c r="C22" i="13" s="1"/>
  <c r="K146" i="13"/>
  <c r="K20" i="13" s="1"/>
  <c r="G146" i="13"/>
  <c r="G20" i="13" s="1"/>
  <c r="C146" i="13"/>
  <c r="C20" i="13" s="1"/>
  <c r="K145" i="13"/>
  <c r="K19" i="13" s="1"/>
  <c r="G145" i="13"/>
  <c r="G19" i="13" s="1"/>
  <c r="C145" i="13"/>
  <c r="C19" i="13" s="1"/>
  <c r="K144" i="13"/>
  <c r="K18" i="13" s="1"/>
  <c r="G144" i="13"/>
  <c r="G18" i="13" s="1"/>
  <c r="C144" i="13"/>
  <c r="C18" i="13" s="1"/>
  <c r="K143" i="13"/>
  <c r="K17" i="13" s="1"/>
  <c r="G143" i="13"/>
  <c r="G17" i="13" s="1"/>
  <c r="C143" i="13"/>
  <c r="C17" i="13" s="1"/>
  <c r="K142" i="13"/>
  <c r="K16" i="13" s="1"/>
  <c r="G142" i="13"/>
  <c r="G16" i="13" s="1"/>
  <c r="C142" i="13"/>
  <c r="C16" i="13" s="1"/>
  <c r="K141" i="13"/>
  <c r="K15" i="13" s="1"/>
  <c r="G141" i="13"/>
  <c r="G15" i="13" s="1"/>
  <c r="C141" i="13"/>
  <c r="C15" i="13" s="1"/>
  <c r="K140" i="13"/>
  <c r="K14" i="13" s="1"/>
  <c r="G140" i="13"/>
  <c r="G14" i="13" s="1"/>
  <c r="C140" i="13"/>
  <c r="C14" i="13" s="1"/>
  <c r="K139" i="13"/>
  <c r="K13" i="13" s="1"/>
  <c r="G139" i="13"/>
  <c r="G13" i="13" s="1"/>
  <c r="P156" i="12" l="1"/>
  <c r="D75" i="68" s="1"/>
  <c r="C34" i="10"/>
  <c r="O160" i="10"/>
  <c r="G37" i="14"/>
  <c r="G13" i="74" s="1"/>
  <c r="H37" i="14"/>
  <c r="H13" i="74" s="1"/>
  <c r="C32" i="13"/>
  <c r="O32" i="13" s="1"/>
  <c r="P32" i="13" s="1"/>
  <c r="O158" i="13"/>
  <c r="P158" i="13" s="1"/>
  <c r="D120" i="68" s="1"/>
  <c r="C42" i="23"/>
  <c r="C66" i="23" s="1"/>
  <c r="C36" i="23"/>
  <c r="C61" i="23" s="1"/>
  <c r="C48" i="23"/>
  <c r="P48" i="23" s="1"/>
  <c r="Q48" i="23" s="1"/>
  <c r="O161" i="13"/>
  <c r="P161" i="13" s="1"/>
  <c r="D138" i="68" s="1"/>
  <c r="C34" i="13"/>
  <c r="O160" i="13"/>
  <c r="P160" i="13" s="1"/>
  <c r="D132" i="68" s="1"/>
  <c r="D44" i="34"/>
  <c r="D35" i="14"/>
  <c r="D13" i="57" s="1"/>
  <c r="C32" i="10"/>
  <c r="O32" i="10" s="1"/>
  <c r="P32" i="10" s="1"/>
  <c r="O158" i="10"/>
  <c r="E44" i="33"/>
  <c r="H44" i="42"/>
  <c r="D44" i="41"/>
  <c r="G44" i="41"/>
  <c r="J47" i="26"/>
  <c r="D44" i="33"/>
  <c r="F45" i="48"/>
  <c r="F44" i="30"/>
  <c r="M44" i="33"/>
  <c r="J47" i="35"/>
  <c r="H44" i="30"/>
  <c r="J44" i="32"/>
  <c r="L45" i="48"/>
  <c r="D47" i="26"/>
  <c r="H45" i="48"/>
  <c r="G44" i="34"/>
  <c r="G44" i="49"/>
  <c r="L44" i="32"/>
  <c r="E44" i="32"/>
  <c r="F44" i="49"/>
  <c r="K45" i="48"/>
  <c r="F44" i="32"/>
  <c r="N44" i="33"/>
  <c r="I44" i="41"/>
  <c r="M44" i="32"/>
  <c r="G44" i="30"/>
  <c r="M44" i="42"/>
  <c r="J44" i="30"/>
  <c r="H44" i="32"/>
  <c r="L44" i="41"/>
  <c r="L44" i="49"/>
  <c r="K44" i="32"/>
  <c r="M47" i="35"/>
  <c r="H47" i="35"/>
  <c r="K47" i="35"/>
  <c r="F47" i="35"/>
  <c r="N47" i="35"/>
  <c r="G47" i="35"/>
  <c r="E47" i="35"/>
  <c r="F47" i="26"/>
  <c r="M47" i="26"/>
  <c r="H44" i="49"/>
  <c r="N14" i="77"/>
  <c r="N14" i="25"/>
  <c r="L14" i="79"/>
  <c r="L14" i="46"/>
  <c r="I14" i="78"/>
  <c r="I14" i="47"/>
  <c r="D14" i="77"/>
  <c r="D14" i="25"/>
  <c r="H14" i="78"/>
  <c r="H14" i="47"/>
  <c r="F14" i="78"/>
  <c r="F14" i="47"/>
  <c r="M14" i="77"/>
  <c r="M14" i="25"/>
  <c r="E47" i="26"/>
  <c r="J44" i="34"/>
  <c r="E44" i="42"/>
  <c r="G14" i="77"/>
  <c r="G14" i="25"/>
  <c r="I44" i="32"/>
  <c r="G44" i="42"/>
  <c r="G14" i="78"/>
  <c r="G14" i="47"/>
  <c r="H14" i="77"/>
  <c r="H14" i="25"/>
  <c r="D14" i="79"/>
  <c r="D14" i="46"/>
  <c r="F14" i="79"/>
  <c r="F14" i="46"/>
  <c r="N44" i="49"/>
  <c r="M44" i="34"/>
  <c r="N45" i="48"/>
  <c r="N47" i="26"/>
  <c r="I44" i="33"/>
  <c r="L47" i="26"/>
  <c r="F44" i="33"/>
  <c r="D47" i="35"/>
  <c r="J44" i="42"/>
  <c r="E44" i="49"/>
  <c r="E14" i="78"/>
  <c r="E14" i="47"/>
  <c r="H47" i="26"/>
  <c r="N44" i="32"/>
  <c r="L44" i="34"/>
  <c r="F44" i="42"/>
  <c r="M45" i="48"/>
  <c r="K14" i="77"/>
  <c r="K14" i="25"/>
  <c r="H14" i="79"/>
  <c r="H14" i="46"/>
  <c r="K44" i="30"/>
  <c r="K44" i="34"/>
  <c r="K44" i="49"/>
  <c r="C14" i="77"/>
  <c r="C14" i="25"/>
  <c r="J14" i="77"/>
  <c r="J14" i="25"/>
  <c r="G14" i="79"/>
  <c r="G14" i="46"/>
  <c r="L14" i="77"/>
  <c r="L14" i="25"/>
  <c r="I14" i="79"/>
  <c r="I14" i="46"/>
  <c r="J14" i="79"/>
  <c r="J14" i="46"/>
  <c r="N14" i="78"/>
  <c r="N14" i="47"/>
  <c r="K14" i="79"/>
  <c r="K14" i="46"/>
  <c r="E44" i="34"/>
  <c r="E45" i="48"/>
  <c r="I44" i="49"/>
  <c r="F14" i="77"/>
  <c r="F14" i="25"/>
  <c r="C14" i="79"/>
  <c r="C14" i="46"/>
  <c r="L44" i="30"/>
  <c r="F44" i="34"/>
  <c r="M44" i="41"/>
  <c r="E14" i="77"/>
  <c r="E14" i="25"/>
  <c r="M14" i="78"/>
  <c r="M14" i="47"/>
  <c r="J14" i="78"/>
  <c r="J14" i="47"/>
  <c r="I44" i="30"/>
  <c r="N44" i="34"/>
  <c r="D44" i="49"/>
  <c r="L14" i="78"/>
  <c r="L14" i="47"/>
  <c r="M44" i="49"/>
  <c r="D14" i="78"/>
  <c r="D14" i="47"/>
  <c r="L44" i="33"/>
  <c r="I47" i="35"/>
  <c r="H44" i="33"/>
  <c r="L44" i="42"/>
  <c r="K14" i="78"/>
  <c r="K14" i="47"/>
  <c r="K47" i="26"/>
  <c r="G44" i="32"/>
  <c r="K44" i="33"/>
  <c r="K44" i="41"/>
  <c r="I14" i="77"/>
  <c r="I14" i="25"/>
  <c r="E14" i="79"/>
  <c r="E14" i="46"/>
  <c r="M14" i="79"/>
  <c r="M14" i="46"/>
  <c r="C14" i="78"/>
  <c r="C14" i="47"/>
  <c r="N14" i="79"/>
  <c r="N14" i="46"/>
  <c r="N15" i="77"/>
  <c r="N15" i="25"/>
  <c r="N48" i="25" s="1"/>
  <c r="M34" i="56"/>
  <c r="M39" i="56"/>
  <c r="F47" i="23"/>
  <c r="M35" i="73"/>
  <c r="M34" i="73" s="1"/>
  <c r="L37" i="59" s="1"/>
  <c r="M168" i="70" s="1"/>
  <c r="N107" i="66" s="1"/>
  <c r="M40" i="73"/>
  <c r="L34" i="74"/>
  <c r="L33" i="74" s="1"/>
  <c r="K38" i="59" s="1"/>
  <c r="L175" i="70" s="1"/>
  <c r="M149" i="66" s="1"/>
  <c r="L39" i="74"/>
  <c r="L34" i="56"/>
  <c r="L39" i="56"/>
  <c r="I15" i="77"/>
  <c r="I15" i="25"/>
  <c r="I48" i="25" s="1"/>
  <c r="I48" i="77" s="1"/>
  <c r="I34" i="75"/>
  <c r="I33" i="75" s="1"/>
  <c r="H39" i="59" s="1"/>
  <c r="I182" i="70" s="1"/>
  <c r="J155" i="66" s="1"/>
  <c r="I39" i="75"/>
  <c r="C47" i="26"/>
  <c r="P48" i="26"/>
  <c r="Q48" i="26" s="1"/>
  <c r="J34" i="57"/>
  <c r="J39" i="57"/>
  <c r="H47" i="23"/>
  <c r="L15" i="77"/>
  <c r="L15" i="25"/>
  <c r="L48" i="25" s="1"/>
  <c r="E15" i="79"/>
  <c r="E15" i="46"/>
  <c r="E45" i="46" s="1"/>
  <c r="E45" i="79" s="1"/>
  <c r="N15" i="78"/>
  <c r="N15" i="47"/>
  <c r="N45" i="47" s="1"/>
  <c r="N44" i="47" s="1"/>
  <c r="F39" i="57"/>
  <c r="F34" i="57"/>
  <c r="M39" i="75"/>
  <c r="M34" i="75"/>
  <c r="M33" i="75" s="1"/>
  <c r="L39" i="59" s="1"/>
  <c r="M182" i="70" s="1"/>
  <c r="N155" i="66" s="1"/>
  <c r="G44" i="31"/>
  <c r="P45" i="34"/>
  <c r="C44" i="34"/>
  <c r="K44" i="40"/>
  <c r="G15" i="79"/>
  <c r="G15" i="46"/>
  <c r="G45" i="46" s="1"/>
  <c r="G45" i="79" s="1"/>
  <c r="P45" i="49"/>
  <c r="C44" i="49"/>
  <c r="K34" i="74"/>
  <c r="K33" i="74" s="1"/>
  <c r="J38" i="59" s="1"/>
  <c r="K175" i="70" s="1"/>
  <c r="L149" i="66" s="1"/>
  <c r="K39" i="74"/>
  <c r="H44" i="31"/>
  <c r="J34" i="75"/>
  <c r="J33" i="75" s="1"/>
  <c r="I39" i="59" s="1"/>
  <c r="J182" i="70" s="1"/>
  <c r="K155" i="66" s="1"/>
  <c r="J39" i="75"/>
  <c r="F44" i="40"/>
  <c r="I47" i="23"/>
  <c r="E39" i="74"/>
  <c r="E34" i="74"/>
  <c r="E33" i="74" s="1"/>
  <c r="D38" i="59" s="1"/>
  <c r="E175" i="70" s="1"/>
  <c r="F149" i="66" s="1"/>
  <c r="E44" i="40"/>
  <c r="F39" i="56"/>
  <c r="F34" i="56"/>
  <c r="C15" i="77"/>
  <c r="C15" i="25"/>
  <c r="C48" i="25" s="1"/>
  <c r="D44" i="31"/>
  <c r="H44" i="40"/>
  <c r="N15" i="79"/>
  <c r="N15" i="46"/>
  <c r="N45" i="46" s="1"/>
  <c r="N44" i="46" s="1"/>
  <c r="I39" i="56"/>
  <c r="I34" i="56"/>
  <c r="M34" i="74"/>
  <c r="M33" i="74" s="1"/>
  <c r="L38" i="59" s="1"/>
  <c r="M175" i="70" s="1"/>
  <c r="N149" i="66" s="1"/>
  <c r="M39" i="74"/>
  <c r="D44" i="40"/>
  <c r="I39" i="74"/>
  <c r="I34" i="74"/>
  <c r="I33" i="74" s="1"/>
  <c r="H38" i="59" s="1"/>
  <c r="I175" i="70" s="1"/>
  <c r="J149" i="66" s="1"/>
  <c r="K44" i="31"/>
  <c r="P46" i="48"/>
  <c r="C45" i="48"/>
  <c r="K39" i="56"/>
  <c r="K34" i="56"/>
  <c r="G34" i="57"/>
  <c r="G39" i="57"/>
  <c r="C34" i="75"/>
  <c r="C39" i="75"/>
  <c r="F39" i="74"/>
  <c r="F34" i="74"/>
  <c r="F33" i="74" s="1"/>
  <c r="E38" i="59" s="1"/>
  <c r="F175" i="70" s="1"/>
  <c r="G149" i="66" s="1"/>
  <c r="H15" i="79"/>
  <c r="H15" i="46"/>
  <c r="H45" i="46" s="1"/>
  <c r="F15" i="78"/>
  <c r="F15" i="47"/>
  <c r="F45" i="47" s="1"/>
  <c r="H40" i="73"/>
  <c r="H35" i="73"/>
  <c r="E15" i="77"/>
  <c r="E15" i="25"/>
  <c r="E48" i="25" s="1"/>
  <c r="F44" i="31"/>
  <c r="D39" i="75"/>
  <c r="D34" i="75"/>
  <c r="D33" i="75" s="1"/>
  <c r="C39" i="59" s="1"/>
  <c r="D182" i="70" s="1"/>
  <c r="E155" i="66" s="1"/>
  <c r="E47" i="23"/>
  <c r="J15" i="78"/>
  <c r="J15" i="47"/>
  <c r="J45" i="47" s="1"/>
  <c r="J44" i="47" s="1"/>
  <c r="L40" i="73"/>
  <c r="L35" i="73"/>
  <c r="L34" i="73" s="1"/>
  <c r="K37" i="59" s="1"/>
  <c r="L168" i="70" s="1"/>
  <c r="M107" i="66" s="1"/>
  <c r="G15" i="77"/>
  <c r="G15" i="25"/>
  <c r="G48" i="25" s="1"/>
  <c r="G48" i="77" s="1"/>
  <c r="I44" i="31"/>
  <c r="M44" i="40"/>
  <c r="H15" i="78"/>
  <c r="H15" i="47"/>
  <c r="H45" i="47" s="1"/>
  <c r="N39" i="56"/>
  <c r="N34" i="56"/>
  <c r="I35" i="73"/>
  <c r="I34" i="73" s="1"/>
  <c r="H37" i="59" s="1"/>
  <c r="I168" i="70" s="1"/>
  <c r="J107" i="66" s="1"/>
  <c r="I40" i="73"/>
  <c r="F34" i="75"/>
  <c r="F33" i="75" s="1"/>
  <c r="E39" i="59" s="1"/>
  <c r="F182" i="70" s="1"/>
  <c r="G155" i="66" s="1"/>
  <c r="F39" i="75"/>
  <c r="D15" i="77"/>
  <c r="D15" i="25"/>
  <c r="D48" i="25" s="1"/>
  <c r="E44" i="31"/>
  <c r="I44" i="40"/>
  <c r="D15" i="78"/>
  <c r="D15" i="47"/>
  <c r="D45" i="47" s="1"/>
  <c r="D44" i="47" s="1"/>
  <c r="J39" i="56"/>
  <c r="J34" i="56"/>
  <c r="N39" i="74"/>
  <c r="N34" i="74"/>
  <c r="N33" i="74" s="1"/>
  <c r="M38" i="59" s="1"/>
  <c r="N175" i="70" s="1"/>
  <c r="O149" i="66" s="1"/>
  <c r="P45" i="32"/>
  <c r="C44" i="32"/>
  <c r="P45" i="40"/>
  <c r="Q45" i="40" s="1"/>
  <c r="C44" i="40"/>
  <c r="C15" i="78"/>
  <c r="C15" i="47"/>
  <c r="C45" i="47" s="1"/>
  <c r="C45" i="78" s="1"/>
  <c r="K34" i="57"/>
  <c r="K39" i="57"/>
  <c r="C39" i="74"/>
  <c r="C34" i="74"/>
  <c r="G34" i="75"/>
  <c r="G33" i="75" s="1"/>
  <c r="F39" i="59" s="1"/>
  <c r="G182" i="70" s="1"/>
  <c r="H155" i="66" s="1"/>
  <c r="G39" i="75"/>
  <c r="L44" i="40"/>
  <c r="L15" i="78"/>
  <c r="L15" i="47"/>
  <c r="L45" i="47" s="1"/>
  <c r="N47" i="23"/>
  <c r="J44" i="40"/>
  <c r="E15" i="78"/>
  <c r="E15" i="47"/>
  <c r="E45" i="47" s="1"/>
  <c r="L44" i="31"/>
  <c r="K47" i="23"/>
  <c r="I15" i="79"/>
  <c r="I15" i="46"/>
  <c r="I45" i="46" s="1"/>
  <c r="I44" i="46" s="1"/>
  <c r="D39" i="56"/>
  <c r="D34" i="56"/>
  <c r="H39" i="74"/>
  <c r="H34" i="74"/>
  <c r="H33" i="74" s="1"/>
  <c r="G38" i="59" s="1"/>
  <c r="H175" i="70" s="1"/>
  <c r="I149" i="66" s="1"/>
  <c r="D34" i="74"/>
  <c r="D33" i="74" s="1"/>
  <c r="C38" i="59" s="1"/>
  <c r="D175" i="70" s="1"/>
  <c r="E149" i="66" s="1"/>
  <c r="D39" i="74"/>
  <c r="C44" i="30"/>
  <c r="P45" i="30"/>
  <c r="P45" i="42"/>
  <c r="C44" i="42"/>
  <c r="K15" i="78"/>
  <c r="K15" i="47"/>
  <c r="K45" i="47" s="1"/>
  <c r="K44" i="47" s="1"/>
  <c r="G39" i="56"/>
  <c r="G34" i="56"/>
  <c r="J15" i="77"/>
  <c r="J15" i="25"/>
  <c r="J48" i="25" s="1"/>
  <c r="H34" i="56"/>
  <c r="H39" i="56"/>
  <c r="L15" i="79"/>
  <c r="L15" i="46"/>
  <c r="L45" i="46" s="1"/>
  <c r="L44" i="46" s="1"/>
  <c r="M34" i="57"/>
  <c r="M39" i="57"/>
  <c r="L47" i="23"/>
  <c r="J15" i="79"/>
  <c r="J15" i="46"/>
  <c r="J45" i="46" s="1"/>
  <c r="J44" i="46" s="1"/>
  <c r="E39" i="56"/>
  <c r="E34" i="56"/>
  <c r="L34" i="57"/>
  <c r="L39" i="57"/>
  <c r="P45" i="33"/>
  <c r="C44" i="33"/>
  <c r="P45" i="41"/>
  <c r="C44" i="41"/>
  <c r="K15" i="79"/>
  <c r="K15" i="46"/>
  <c r="K45" i="46" s="1"/>
  <c r="K35" i="73"/>
  <c r="K34" i="73" s="1"/>
  <c r="J37" i="59" s="1"/>
  <c r="K168" i="70" s="1"/>
  <c r="L107" i="66" s="1"/>
  <c r="K40" i="73"/>
  <c r="J47" i="23"/>
  <c r="I34" i="57"/>
  <c r="I39" i="57"/>
  <c r="F15" i="77"/>
  <c r="F15" i="25"/>
  <c r="F48" i="25" s="1"/>
  <c r="F47" i="25" s="1"/>
  <c r="E39" i="75"/>
  <c r="E34" i="75"/>
  <c r="E33" i="75" s="1"/>
  <c r="D39" i="59" s="1"/>
  <c r="E182" i="70" s="1"/>
  <c r="F155" i="66" s="1"/>
  <c r="M44" i="31"/>
  <c r="D39" i="57"/>
  <c r="D34" i="57"/>
  <c r="M15" i="79"/>
  <c r="M15" i="46"/>
  <c r="M45" i="46" s="1"/>
  <c r="M44" i="46" s="1"/>
  <c r="N34" i="57"/>
  <c r="N39" i="57"/>
  <c r="M15" i="77"/>
  <c r="M15" i="25"/>
  <c r="M48" i="25" s="1"/>
  <c r="F15" i="79"/>
  <c r="F15" i="46"/>
  <c r="F45" i="46" s="1"/>
  <c r="H34" i="57"/>
  <c r="H39" i="57"/>
  <c r="N34" i="75"/>
  <c r="N33" i="75" s="1"/>
  <c r="M39" i="59" s="1"/>
  <c r="N182" i="70" s="1"/>
  <c r="O155" i="66" s="1"/>
  <c r="N39" i="75"/>
  <c r="M47" i="23"/>
  <c r="J39" i="74"/>
  <c r="J34" i="74"/>
  <c r="J33" i="74" s="1"/>
  <c r="I38" i="59" s="1"/>
  <c r="J175" i="70" s="1"/>
  <c r="K149" i="66" s="1"/>
  <c r="G47" i="23"/>
  <c r="K15" i="77"/>
  <c r="K15" i="25"/>
  <c r="K48" i="25" s="1"/>
  <c r="N44" i="31"/>
  <c r="N45" i="78"/>
  <c r="D15" i="79"/>
  <c r="D15" i="46"/>
  <c r="D45" i="46" s="1"/>
  <c r="M15" i="78"/>
  <c r="M15" i="47"/>
  <c r="M45" i="47" s="1"/>
  <c r="E34" i="57"/>
  <c r="E39" i="57"/>
  <c r="N40" i="73"/>
  <c r="N35" i="73"/>
  <c r="N34" i="73" s="1"/>
  <c r="M37" i="59" s="1"/>
  <c r="N168" i="70" s="1"/>
  <c r="O107" i="66" s="1"/>
  <c r="L34" i="75"/>
  <c r="L33" i="75" s="1"/>
  <c r="K39" i="59" s="1"/>
  <c r="L182" i="70" s="1"/>
  <c r="M155" i="66" s="1"/>
  <c r="L39" i="75"/>
  <c r="D47" i="23"/>
  <c r="H15" i="77"/>
  <c r="H15" i="25"/>
  <c r="H48" i="25" s="1"/>
  <c r="J44" i="31"/>
  <c r="N44" i="40"/>
  <c r="I15" i="78"/>
  <c r="I15" i="47"/>
  <c r="I45" i="47" s="1"/>
  <c r="J35" i="73"/>
  <c r="J34" i="73" s="1"/>
  <c r="I37" i="59" s="1"/>
  <c r="J168" i="70" s="1"/>
  <c r="K107" i="66" s="1"/>
  <c r="J40" i="73"/>
  <c r="H34" i="75"/>
  <c r="H33" i="75" s="1"/>
  <c r="G39" i="59" s="1"/>
  <c r="H182" i="70" s="1"/>
  <c r="I155" i="66" s="1"/>
  <c r="H39" i="75"/>
  <c r="C44" i="31"/>
  <c r="P45" i="31"/>
  <c r="Q45" i="31" s="1"/>
  <c r="P48" i="35"/>
  <c r="Q48" i="35" s="1"/>
  <c r="C47" i="35"/>
  <c r="G44" i="40"/>
  <c r="C15" i="79"/>
  <c r="C15" i="46"/>
  <c r="C45" i="46" s="1"/>
  <c r="G15" i="78"/>
  <c r="G15" i="47"/>
  <c r="G45" i="47" s="1"/>
  <c r="C34" i="56"/>
  <c r="C39" i="56"/>
  <c r="G34" i="74"/>
  <c r="G33" i="74" s="1"/>
  <c r="F38" i="59" s="1"/>
  <c r="G175" i="70" s="1"/>
  <c r="H149" i="66" s="1"/>
  <c r="G39" i="74"/>
  <c r="K34" i="75"/>
  <c r="K33" i="75" s="1"/>
  <c r="J39" i="59" s="1"/>
  <c r="K182" i="70" s="1"/>
  <c r="L155" i="66" s="1"/>
  <c r="K39" i="75"/>
  <c r="C44" i="39"/>
  <c r="P44" i="39" s="1"/>
  <c r="P45" i="39"/>
  <c r="N33" i="73"/>
  <c r="M37" i="60" s="1"/>
  <c r="N169" i="70" s="1"/>
  <c r="N38" i="73"/>
  <c r="M80" i="60" s="1"/>
  <c r="N167" i="69" s="1"/>
  <c r="O106" i="65" s="1"/>
  <c r="M33" i="73"/>
  <c r="L37" i="60" s="1"/>
  <c r="M169" i="70" s="1"/>
  <c r="M38" i="73"/>
  <c r="L80" i="60" s="1"/>
  <c r="M167" i="69" s="1"/>
  <c r="N106" i="65" s="1"/>
  <c r="E17" i="14"/>
  <c r="E13" i="32" s="1"/>
  <c r="I17" i="14"/>
  <c r="I13" i="32" s="1"/>
  <c r="M17" i="14"/>
  <c r="M13" i="32" s="1"/>
  <c r="C17" i="14"/>
  <c r="C13" i="32" s="1"/>
  <c r="G17" i="14"/>
  <c r="G13" i="32" s="1"/>
  <c r="K17" i="14"/>
  <c r="K13" i="32" s="1"/>
  <c r="D17" i="14"/>
  <c r="D13" i="32" s="1"/>
  <c r="D43" i="32" s="1"/>
  <c r="H17" i="14"/>
  <c r="H13" i="32" s="1"/>
  <c r="L17" i="14"/>
  <c r="L13" i="32" s="1"/>
  <c r="N17" i="14"/>
  <c r="N13" i="32" s="1"/>
  <c r="F17" i="14"/>
  <c r="F13" i="32" s="1"/>
  <c r="F43" i="32" s="1"/>
  <c r="J17" i="14"/>
  <c r="J13" i="32" s="1"/>
  <c r="F22" i="14"/>
  <c r="F13" i="40" s="1"/>
  <c r="F43" i="40" s="1"/>
  <c r="J22" i="14"/>
  <c r="J13" i="40" s="1"/>
  <c r="J43" i="40" s="1"/>
  <c r="N22" i="14"/>
  <c r="N13" i="40" s="1"/>
  <c r="D22" i="14"/>
  <c r="D13" i="40" s="1"/>
  <c r="D43" i="40" s="1"/>
  <c r="C22" i="14"/>
  <c r="C13" i="40" s="1"/>
  <c r="H22" i="14"/>
  <c r="H13" i="40" s="1"/>
  <c r="H43" i="40" s="1"/>
  <c r="L22" i="14"/>
  <c r="L13" i="40" s="1"/>
  <c r="L43" i="40" s="1"/>
  <c r="E22" i="14"/>
  <c r="E13" i="40" s="1"/>
  <c r="E43" i="40" s="1"/>
  <c r="I22" i="14"/>
  <c r="I13" i="40" s="1"/>
  <c r="I43" i="40" s="1"/>
  <c r="M22" i="14"/>
  <c r="M13" i="40" s="1"/>
  <c r="K22" i="14"/>
  <c r="K13" i="40" s="1"/>
  <c r="K43" i="40" s="1"/>
  <c r="G22" i="14"/>
  <c r="G13" i="40" s="1"/>
  <c r="G43" i="40" s="1"/>
  <c r="F26" i="14"/>
  <c r="J26" i="14"/>
  <c r="N26" i="14"/>
  <c r="D26" i="14"/>
  <c r="H26" i="14"/>
  <c r="L26" i="14"/>
  <c r="G26" i="14"/>
  <c r="I26" i="14"/>
  <c r="C26" i="14"/>
  <c r="K26" i="14"/>
  <c r="E26" i="14"/>
  <c r="M26" i="14"/>
  <c r="E16" i="14"/>
  <c r="E13" i="31" s="1"/>
  <c r="I16" i="14"/>
  <c r="I13" i="31" s="1"/>
  <c r="M16" i="14"/>
  <c r="M13" i="31" s="1"/>
  <c r="C16" i="14"/>
  <c r="C13" i="31" s="1"/>
  <c r="G16" i="14"/>
  <c r="G13" i="31" s="1"/>
  <c r="K16" i="14"/>
  <c r="K13" i="31" s="1"/>
  <c r="D16" i="14"/>
  <c r="D13" i="31" s="1"/>
  <c r="H16" i="14"/>
  <c r="H13" i="31" s="1"/>
  <c r="L16" i="14"/>
  <c r="L13" i="31" s="1"/>
  <c r="J16" i="14"/>
  <c r="J13" i="31" s="1"/>
  <c r="N16" i="14"/>
  <c r="N13" i="31" s="1"/>
  <c r="F16" i="14"/>
  <c r="F13" i="31" s="1"/>
  <c r="E20" i="14"/>
  <c r="E13" i="35" s="1"/>
  <c r="I20" i="14"/>
  <c r="I13" i="35" s="1"/>
  <c r="M20" i="14"/>
  <c r="M13" i="35" s="1"/>
  <c r="M46" i="35" s="1"/>
  <c r="C20" i="14"/>
  <c r="C13" i="35" s="1"/>
  <c r="G20" i="14"/>
  <c r="G13" i="35" s="1"/>
  <c r="K20" i="14"/>
  <c r="K13" i="35" s="1"/>
  <c r="D20" i="14"/>
  <c r="D13" i="35" s="1"/>
  <c r="H20" i="14"/>
  <c r="H13" i="35" s="1"/>
  <c r="L20" i="14"/>
  <c r="L13" i="35" s="1"/>
  <c r="L46" i="35" s="1"/>
  <c r="J20" i="14"/>
  <c r="J13" i="35" s="1"/>
  <c r="N20" i="14"/>
  <c r="N13" i="35" s="1"/>
  <c r="F20" i="14"/>
  <c r="F13" i="35" s="1"/>
  <c r="F25" i="14"/>
  <c r="J25" i="14"/>
  <c r="N25" i="14"/>
  <c r="D25" i="14"/>
  <c r="D13" i="79" s="1"/>
  <c r="H25" i="14"/>
  <c r="L25" i="14"/>
  <c r="C25" i="14"/>
  <c r="K25" i="14"/>
  <c r="E25" i="14"/>
  <c r="G25" i="14"/>
  <c r="I25" i="14"/>
  <c r="M25" i="14"/>
  <c r="E15" i="14"/>
  <c r="E13" i="30" s="1"/>
  <c r="E43" i="30" s="1"/>
  <c r="I15" i="14"/>
  <c r="I13" i="30" s="1"/>
  <c r="M15" i="14"/>
  <c r="M13" i="30" s="1"/>
  <c r="M43" i="30" s="1"/>
  <c r="F15" i="14"/>
  <c r="F13" i="30" s="1"/>
  <c r="J15" i="14"/>
  <c r="J13" i="30" s="1"/>
  <c r="N15" i="14"/>
  <c r="N13" i="30" s="1"/>
  <c r="N43" i="30" s="1"/>
  <c r="C15" i="14"/>
  <c r="C13" i="30" s="1"/>
  <c r="G15" i="14"/>
  <c r="G13" i="30" s="1"/>
  <c r="K15" i="14"/>
  <c r="K13" i="30" s="1"/>
  <c r="D15" i="14"/>
  <c r="D13" i="30" s="1"/>
  <c r="D43" i="30" s="1"/>
  <c r="H15" i="14"/>
  <c r="H13" i="30" s="1"/>
  <c r="H43" i="30" s="1"/>
  <c r="L15" i="14"/>
  <c r="L13" i="30" s="1"/>
  <c r="E19" i="14"/>
  <c r="E13" i="34" s="1"/>
  <c r="I19" i="14"/>
  <c r="I13" i="34" s="1"/>
  <c r="I43" i="34" s="1"/>
  <c r="M19" i="14"/>
  <c r="M13" i="34" s="1"/>
  <c r="C19" i="14"/>
  <c r="C13" i="34" s="1"/>
  <c r="G19" i="14"/>
  <c r="G13" i="34" s="1"/>
  <c r="K19" i="14"/>
  <c r="K13" i="34" s="1"/>
  <c r="D19" i="14"/>
  <c r="D13" i="34" s="1"/>
  <c r="H19" i="14"/>
  <c r="H13" i="34" s="1"/>
  <c r="H43" i="34" s="1"/>
  <c r="L19" i="14"/>
  <c r="L13" i="34" s="1"/>
  <c r="F19" i="14"/>
  <c r="F13" i="34" s="1"/>
  <c r="N19" i="14"/>
  <c r="N13" i="34" s="1"/>
  <c r="J19" i="14"/>
  <c r="J13" i="34" s="1"/>
  <c r="F24" i="14"/>
  <c r="F13" i="42" s="1"/>
  <c r="J24" i="14"/>
  <c r="J13" i="42" s="1"/>
  <c r="N24" i="14"/>
  <c r="N13" i="42" s="1"/>
  <c r="N43" i="42" s="1"/>
  <c r="D24" i="14"/>
  <c r="D13" i="42" s="1"/>
  <c r="D43" i="42" s="1"/>
  <c r="H24" i="14"/>
  <c r="H13" i="42" s="1"/>
  <c r="L24" i="14"/>
  <c r="L13" i="42" s="1"/>
  <c r="G24" i="14"/>
  <c r="G13" i="42" s="1"/>
  <c r="C24" i="14"/>
  <c r="C13" i="42" s="1"/>
  <c r="K24" i="14"/>
  <c r="K13" i="42" s="1"/>
  <c r="K43" i="42" s="1"/>
  <c r="E24" i="14"/>
  <c r="E13" i="42" s="1"/>
  <c r="M24" i="14"/>
  <c r="M13" i="42" s="1"/>
  <c r="I24" i="14"/>
  <c r="I13" i="42" s="1"/>
  <c r="I43" i="42" s="1"/>
  <c r="F28" i="14"/>
  <c r="F13" i="49" s="1"/>
  <c r="J28" i="14"/>
  <c r="J13" i="49" s="1"/>
  <c r="J43" i="49" s="1"/>
  <c r="N28" i="14"/>
  <c r="N13" i="49" s="1"/>
  <c r="D28" i="14"/>
  <c r="D13" i="49" s="1"/>
  <c r="H28" i="14"/>
  <c r="H13" i="49" s="1"/>
  <c r="L28" i="14"/>
  <c r="L13" i="49" s="1"/>
  <c r="G28" i="14"/>
  <c r="G13" i="49" s="1"/>
  <c r="G43" i="49" s="1"/>
  <c r="C28" i="14"/>
  <c r="C13" i="49" s="1"/>
  <c r="K28" i="14"/>
  <c r="K13" i="49" s="1"/>
  <c r="E28" i="14"/>
  <c r="E13" i="49" s="1"/>
  <c r="M28" i="14"/>
  <c r="M13" i="49" s="1"/>
  <c r="I28" i="14"/>
  <c r="I13" i="49" s="1"/>
  <c r="E14" i="14"/>
  <c r="E13" i="26" s="1"/>
  <c r="I14" i="14"/>
  <c r="I13" i="26" s="1"/>
  <c r="I46" i="26" s="1"/>
  <c r="M14" i="14"/>
  <c r="M13" i="26" s="1"/>
  <c r="M46" i="26" s="1"/>
  <c r="F14" i="14"/>
  <c r="F13" i="26" s="1"/>
  <c r="J14" i="14"/>
  <c r="J13" i="26" s="1"/>
  <c r="N14" i="14"/>
  <c r="N13" i="26" s="1"/>
  <c r="C14" i="14"/>
  <c r="C13" i="26" s="1"/>
  <c r="G14" i="14"/>
  <c r="G13" i="26" s="1"/>
  <c r="G46" i="26" s="1"/>
  <c r="K14" i="14"/>
  <c r="K13" i="26" s="1"/>
  <c r="D14" i="14"/>
  <c r="D13" i="26" s="1"/>
  <c r="H14" i="14"/>
  <c r="H13" i="26" s="1"/>
  <c r="L14" i="14"/>
  <c r="L13" i="26" s="1"/>
  <c r="E18" i="14"/>
  <c r="E13" i="33" s="1"/>
  <c r="E43" i="33" s="1"/>
  <c r="I18" i="14"/>
  <c r="I13" i="33" s="1"/>
  <c r="M18" i="14"/>
  <c r="M13" i="33" s="1"/>
  <c r="M43" i="33" s="1"/>
  <c r="C18" i="14"/>
  <c r="C13" i="33" s="1"/>
  <c r="G18" i="14"/>
  <c r="G13" i="33" s="1"/>
  <c r="G43" i="33" s="1"/>
  <c r="K18" i="14"/>
  <c r="K13" i="33" s="1"/>
  <c r="D18" i="14"/>
  <c r="D13" i="33" s="1"/>
  <c r="D43" i="33" s="1"/>
  <c r="H18" i="14"/>
  <c r="H13" i="33" s="1"/>
  <c r="L18" i="14"/>
  <c r="L13" i="33" s="1"/>
  <c r="J18" i="14"/>
  <c r="J13" i="33" s="1"/>
  <c r="J43" i="33" s="1"/>
  <c r="N18" i="14"/>
  <c r="N13" i="33" s="1"/>
  <c r="N43" i="33" s="1"/>
  <c r="F18" i="14"/>
  <c r="F13" i="33" s="1"/>
  <c r="F23" i="14"/>
  <c r="F13" i="41" s="1"/>
  <c r="F43" i="41" s="1"/>
  <c r="J23" i="14"/>
  <c r="J13" i="41" s="1"/>
  <c r="J43" i="41" s="1"/>
  <c r="N23" i="14"/>
  <c r="N13" i="41" s="1"/>
  <c r="N43" i="41" s="1"/>
  <c r="D23" i="14"/>
  <c r="D13" i="41" s="1"/>
  <c r="D43" i="41" s="1"/>
  <c r="H23" i="14"/>
  <c r="H13" i="41" s="1"/>
  <c r="H43" i="41" s="1"/>
  <c r="L23" i="14"/>
  <c r="L13" i="41" s="1"/>
  <c r="E23" i="14"/>
  <c r="E13" i="41" s="1"/>
  <c r="E43" i="41" s="1"/>
  <c r="I23" i="14"/>
  <c r="I13" i="41" s="1"/>
  <c r="M23" i="14"/>
  <c r="M13" i="41" s="1"/>
  <c r="G23" i="14"/>
  <c r="G13" i="41" s="1"/>
  <c r="K23" i="14"/>
  <c r="K13" i="41" s="1"/>
  <c r="C23" i="14"/>
  <c r="C13" i="41" s="1"/>
  <c r="F27" i="14"/>
  <c r="F14" i="48" s="1"/>
  <c r="J27" i="14"/>
  <c r="J14" i="48" s="1"/>
  <c r="J44" i="48" s="1"/>
  <c r="N27" i="14"/>
  <c r="N14" i="48" s="1"/>
  <c r="D27" i="14"/>
  <c r="D14" i="48" s="1"/>
  <c r="D44" i="48" s="1"/>
  <c r="H27" i="14"/>
  <c r="H14" i="48" s="1"/>
  <c r="L27" i="14"/>
  <c r="L14" i="48" s="1"/>
  <c r="L44" i="48" s="1"/>
  <c r="C14" i="48"/>
  <c r="K27" i="14"/>
  <c r="K14" i="48" s="1"/>
  <c r="M27" i="14"/>
  <c r="M14" i="48" s="1"/>
  <c r="G27" i="14"/>
  <c r="G14" i="48" s="1"/>
  <c r="G44" i="48" s="1"/>
  <c r="I27" i="14"/>
  <c r="I14" i="48" s="1"/>
  <c r="I44" i="48" s="1"/>
  <c r="E27" i="14"/>
  <c r="E14" i="48" s="1"/>
  <c r="G12" i="14"/>
  <c r="G13" i="23" s="1"/>
  <c r="K12" i="14"/>
  <c r="K13" i="23" s="1"/>
  <c r="C12" i="14"/>
  <c r="C13" i="23" s="1"/>
  <c r="E12" i="14"/>
  <c r="E13" i="23" s="1"/>
  <c r="I12" i="14"/>
  <c r="I13" i="23" s="1"/>
  <c r="M12" i="14"/>
  <c r="M13" i="23" s="1"/>
  <c r="D12" i="14"/>
  <c r="D13" i="23" s="1"/>
  <c r="L12" i="14"/>
  <c r="L13" i="23" s="1"/>
  <c r="F12" i="14"/>
  <c r="F13" i="23" s="1"/>
  <c r="H12" i="14"/>
  <c r="H13" i="23" s="1"/>
  <c r="J12" i="14"/>
  <c r="J13" i="23" s="1"/>
  <c r="N12" i="14"/>
  <c r="N13" i="23" s="1"/>
  <c r="E13" i="14"/>
  <c r="I13" i="14"/>
  <c r="M13" i="14"/>
  <c r="F13" i="14"/>
  <c r="J13" i="14"/>
  <c r="N13" i="14"/>
  <c r="C13" i="14"/>
  <c r="G13" i="14"/>
  <c r="K13" i="14"/>
  <c r="D13" i="14"/>
  <c r="H13" i="14"/>
  <c r="L13" i="14"/>
  <c r="O34" i="10"/>
  <c r="P34" i="10" s="1"/>
  <c r="O34" i="13"/>
  <c r="P34" i="13" s="1"/>
  <c r="O33" i="13"/>
  <c r="P33" i="13" s="1"/>
  <c r="O161" i="10"/>
  <c r="O35" i="10"/>
  <c r="P35" i="10" s="1"/>
  <c r="O35" i="13"/>
  <c r="P35" i="13" s="1"/>
  <c r="O36" i="10"/>
  <c r="P36" i="10" s="1"/>
  <c r="O162" i="10"/>
  <c r="P162" i="10" s="1"/>
  <c r="C33" i="12"/>
  <c r="P168" i="12"/>
  <c r="D131" i="68" s="1"/>
  <c r="O168" i="12"/>
  <c r="C37" i="12"/>
  <c r="O172" i="12"/>
  <c r="P172" i="12"/>
  <c r="D155" i="68" s="1"/>
  <c r="O35" i="11"/>
  <c r="P35" i="11"/>
  <c r="P36" i="11"/>
  <c r="O36" i="11"/>
  <c r="O141" i="10"/>
  <c r="C15" i="10"/>
  <c r="O15" i="10" s="1"/>
  <c r="P15" i="10" s="1"/>
  <c r="C19" i="10"/>
  <c r="O19" i="10" s="1"/>
  <c r="P19" i="10" s="1"/>
  <c r="O145" i="10"/>
  <c r="C24" i="10"/>
  <c r="O24" i="10" s="1"/>
  <c r="P24" i="10" s="1"/>
  <c r="O150" i="10"/>
  <c r="C28" i="10"/>
  <c r="O28" i="10" s="1"/>
  <c r="P28" i="10" s="1"/>
  <c r="O154" i="10"/>
  <c r="O36" i="13"/>
  <c r="P36" i="13" s="1"/>
  <c r="O162" i="13"/>
  <c r="P162" i="13" s="1"/>
  <c r="P143" i="11"/>
  <c r="D44" i="68" s="1"/>
  <c r="C17" i="11"/>
  <c r="O143" i="11"/>
  <c r="P150" i="11"/>
  <c r="D86" i="68" s="1"/>
  <c r="O150" i="11"/>
  <c r="C24" i="11"/>
  <c r="O163" i="11"/>
  <c r="P163" i="11"/>
  <c r="D148" i="68" s="1"/>
  <c r="C37" i="11"/>
  <c r="P142" i="11"/>
  <c r="D38" i="68" s="1"/>
  <c r="O142" i="11"/>
  <c r="C16" i="11"/>
  <c r="P151" i="11"/>
  <c r="D92" i="68" s="1"/>
  <c r="O151" i="11"/>
  <c r="C25" i="11"/>
  <c r="O162" i="11"/>
  <c r="P162" i="11"/>
  <c r="P139" i="11"/>
  <c r="D20" i="68" s="1"/>
  <c r="C13" i="11"/>
  <c r="O139" i="11"/>
  <c r="P145" i="11"/>
  <c r="D56" i="68" s="1"/>
  <c r="C19" i="11"/>
  <c r="O145" i="11"/>
  <c r="O159" i="11"/>
  <c r="P159" i="11"/>
  <c r="D124" i="68" s="1"/>
  <c r="P140" i="11"/>
  <c r="D26" i="68" s="1"/>
  <c r="O140" i="11"/>
  <c r="C14" i="11"/>
  <c r="P149" i="11"/>
  <c r="D80" i="68" s="1"/>
  <c r="O149" i="11"/>
  <c r="C23" i="11"/>
  <c r="C34" i="11"/>
  <c r="O160" i="11"/>
  <c r="P160" i="11"/>
  <c r="D130" i="68" s="1"/>
  <c r="C32" i="12"/>
  <c r="P167" i="12"/>
  <c r="D125" i="68" s="1"/>
  <c r="O167" i="12"/>
  <c r="P171" i="12"/>
  <c r="D149" i="68" s="1"/>
  <c r="C36" i="12"/>
  <c r="O171" i="12"/>
  <c r="C14" i="10"/>
  <c r="O14" i="10" s="1"/>
  <c r="P14" i="10" s="1"/>
  <c r="O140" i="10"/>
  <c r="O144" i="10"/>
  <c r="C18" i="10"/>
  <c r="O18" i="10" s="1"/>
  <c r="P18" i="10" s="1"/>
  <c r="C23" i="10"/>
  <c r="O23" i="10" s="1"/>
  <c r="P23" i="10" s="1"/>
  <c r="O149" i="10"/>
  <c r="O153" i="10"/>
  <c r="C27" i="10"/>
  <c r="O27" i="10" s="1"/>
  <c r="P27" i="10" s="1"/>
  <c r="C38" i="10"/>
  <c r="O38" i="10" s="1"/>
  <c r="P38" i="10" s="1"/>
  <c r="O164" i="10"/>
  <c r="O164" i="13"/>
  <c r="P164" i="13" s="1"/>
  <c r="D156" i="68" s="1"/>
  <c r="C38" i="13"/>
  <c r="O38" i="13" s="1"/>
  <c r="P38" i="13" s="1"/>
  <c r="P161" i="11"/>
  <c r="D136" i="68" s="1"/>
  <c r="O161" i="11"/>
  <c r="P166" i="12"/>
  <c r="D119" i="68" s="1"/>
  <c r="C31" i="12"/>
  <c r="O166" i="12"/>
  <c r="P170" i="12"/>
  <c r="O170" i="12"/>
  <c r="C13" i="10"/>
  <c r="O13" i="10" s="1"/>
  <c r="P13" i="10" s="1"/>
  <c r="O139" i="10"/>
  <c r="O143" i="10"/>
  <c r="C17" i="10"/>
  <c r="O17" i="10" s="1"/>
  <c r="P17" i="10" s="1"/>
  <c r="C22" i="10"/>
  <c r="O22" i="10" s="1"/>
  <c r="P22" i="10" s="1"/>
  <c r="O148" i="10"/>
  <c r="O152" i="10"/>
  <c r="C26" i="10"/>
  <c r="O26" i="10" s="1"/>
  <c r="P26" i="10" s="1"/>
  <c r="C33" i="10"/>
  <c r="O33" i="10" s="1"/>
  <c r="P33" i="10" s="1"/>
  <c r="O159" i="10"/>
  <c r="C37" i="10"/>
  <c r="O37" i="10" s="1"/>
  <c r="P37" i="10" s="1"/>
  <c r="O163" i="10"/>
  <c r="P34" i="12"/>
  <c r="O34" i="12"/>
  <c r="P141" i="11"/>
  <c r="D32" i="68" s="1"/>
  <c r="C15" i="11"/>
  <c r="O141" i="11"/>
  <c r="P152" i="11"/>
  <c r="D98" i="68" s="1"/>
  <c r="C26" i="11"/>
  <c r="O152" i="11"/>
  <c r="P138" i="11"/>
  <c r="D14" i="68" s="1"/>
  <c r="O138" i="11"/>
  <c r="C12" i="11"/>
  <c r="P146" i="11"/>
  <c r="D62" i="68" s="1"/>
  <c r="O146" i="11"/>
  <c r="C20" i="11"/>
  <c r="O158" i="11"/>
  <c r="C32" i="11"/>
  <c r="P158" i="11"/>
  <c r="D118" i="68" s="1"/>
  <c r="C37" i="13"/>
  <c r="O37" i="13" s="1"/>
  <c r="P37" i="13" s="1"/>
  <c r="O163" i="13"/>
  <c r="P163" i="13" s="1"/>
  <c r="D150" i="68" s="1"/>
  <c r="O35" i="12"/>
  <c r="P35" i="12"/>
  <c r="P148" i="11"/>
  <c r="D74" i="68" s="1"/>
  <c r="C22" i="11"/>
  <c r="O148" i="11"/>
  <c r="P154" i="11"/>
  <c r="D110" i="68" s="1"/>
  <c r="O154" i="11"/>
  <c r="C28" i="11"/>
  <c r="O28" i="11" s="1"/>
  <c r="P144" i="11"/>
  <c r="D50" i="68" s="1"/>
  <c r="O144" i="11"/>
  <c r="C18" i="11"/>
  <c r="P153" i="11"/>
  <c r="D104" i="68" s="1"/>
  <c r="C27" i="11"/>
  <c r="O153" i="11"/>
  <c r="C38" i="11"/>
  <c r="O164" i="11"/>
  <c r="P164" i="11"/>
  <c r="D154" i="68" s="1"/>
  <c r="P169" i="12"/>
  <c r="D137" i="68" s="1"/>
  <c r="O169" i="12"/>
  <c r="C12" i="10"/>
  <c r="O12" i="10" s="1"/>
  <c r="P12" i="10" s="1"/>
  <c r="O138" i="10"/>
  <c r="C16" i="10"/>
  <c r="O16" i="10" s="1"/>
  <c r="P16" i="10" s="1"/>
  <c r="O142" i="10"/>
  <c r="C20" i="10"/>
  <c r="O20" i="10" s="1"/>
  <c r="P20" i="10" s="1"/>
  <c r="O146" i="10"/>
  <c r="C25" i="10"/>
  <c r="O25" i="10" s="1"/>
  <c r="P25" i="10" s="1"/>
  <c r="O151" i="10"/>
  <c r="O138" i="13"/>
  <c r="P138" i="13" s="1"/>
  <c r="D16" i="68" s="1"/>
  <c r="G43" i="30" l="1"/>
  <c r="K47" i="25"/>
  <c r="D47" i="25"/>
  <c r="D46" i="26"/>
  <c r="J46" i="35"/>
  <c r="H43" i="42"/>
  <c r="L43" i="32"/>
  <c r="J46" i="26"/>
  <c r="E46" i="26"/>
  <c r="P164" i="10"/>
  <c r="D153" i="68"/>
  <c r="P154" i="10"/>
  <c r="D109" i="68"/>
  <c r="P145" i="10"/>
  <c r="D55" i="68"/>
  <c r="P148" i="10"/>
  <c r="D73" i="68"/>
  <c r="P160" i="10"/>
  <c r="D129" i="68"/>
  <c r="P150" i="10"/>
  <c r="D85" i="68"/>
  <c r="P152" i="10"/>
  <c r="D97" i="68"/>
  <c r="D117" i="68"/>
  <c r="P158" i="10"/>
  <c r="C47" i="23"/>
  <c r="C46" i="23" s="1"/>
  <c r="P151" i="10"/>
  <c r="D91" i="68"/>
  <c r="P142" i="10"/>
  <c r="D37" i="68"/>
  <c r="P159" i="10"/>
  <c r="D123" i="68"/>
  <c r="P139" i="10"/>
  <c r="D19" i="68"/>
  <c r="D43" i="34"/>
  <c r="P161" i="10"/>
  <c r="D135" i="68"/>
  <c r="P146" i="10"/>
  <c r="D61" i="68"/>
  <c r="P163" i="10"/>
  <c r="D147" i="68"/>
  <c r="P153" i="10"/>
  <c r="D103" i="68"/>
  <c r="P144" i="10"/>
  <c r="D49" i="68"/>
  <c r="P141" i="10"/>
  <c r="D31" i="68"/>
  <c r="H44" i="48"/>
  <c r="F44" i="48"/>
  <c r="E43" i="32"/>
  <c r="P143" i="10"/>
  <c r="D43" i="68"/>
  <c r="P149" i="10"/>
  <c r="D79" i="68"/>
  <c r="P140" i="10"/>
  <c r="D25" i="68"/>
  <c r="I44" i="47"/>
  <c r="F43" i="49"/>
  <c r="G43" i="34"/>
  <c r="I43" i="41"/>
  <c r="F43" i="30"/>
  <c r="J43" i="32"/>
  <c r="J45" i="78"/>
  <c r="G43" i="41"/>
  <c r="M47" i="25"/>
  <c r="G43" i="32"/>
  <c r="L43" i="42"/>
  <c r="L43" i="30"/>
  <c r="K43" i="49"/>
  <c r="F43" i="42"/>
  <c r="E43" i="42"/>
  <c r="L43" i="49"/>
  <c r="J43" i="30"/>
  <c r="K44" i="48"/>
  <c r="F46" i="26"/>
  <c r="M43" i="32"/>
  <c r="N47" i="25"/>
  <c r="C13" i="25"/>
  <c r="C13" i="77"/>
  <c r="G13" i="47"/>
  <c r="G13" i="78"/>
  <c r="I13" i="25"/>
  <c r="I13" i="77"/>
  <c r="L13" i="47"/>
  <c r="L13" i="78"/>
  <c r="J13" i="47"/>
  <c r="J43" i="47" s="1"/>
  <c r="J13" i="78"/>
  <c r="E44" i="47"/>
  <c r="E44" i="78" s="1"/>
  <c r="H43" i="33"/>
  <c r="D43" i="49"/>
  <c r="I43" i="49"/>
  <c r="K43" i="34"/>
  <c r="L43" i="34"/>
  <c r="F43" i="33"/>
  <c r="N44" i="48"/>
  <c r="I43" i="32"/>
  <c r="J43" i="34"/>
  <c r="H43" i="49"/>
  <c r="G46" i="35"/>
  <c r="M43" i="42"/>
  <c r="M13" i="25"/>
  <c r="M46" i="25" s="1"/>
  <c r="M13" i="77"/>
  <c r="I13" i="46"/>
  <c r="I43" i="46" s="1"/>
  <c r="I13" i="79"/>
  <c r="N13" i="46"/>
  <c r="N43" i="46" s="1"/>
  <c r="N13" i="79"/>
  <c r="E13" i="47"/>
  <c r="E13" i="78"/>
  <c r="N13" i="47"/>
  <c r="N13" i="78"/>
  <c r="G43" i="42"/>
  <c r="D13" i="25"/>
  <c r="D13" i="77"/>
  <c r="N13" i="25"/>
  <c r="N13" i="77"/>
  <c r="G13" i="46"/>
  <c r="G43" i="46" s="1"/>
  <c r="G43" i="79" s="1"/>
  <c r="G13" i="79"/>
  <c r="L13" i="46"/>
  <c r="L43" i="46" s="1"/>
  <c r="L43" i="79" s="1"/>
  <c r="L13" i="79"/>
  <c r="J13" i="46"/>
  <c r="J43" i="46" s="1"/>
  <c r="J43" i="79" s="1"/>
  <c r="J13" i="79"/>
  <c r="K13" i="47"/>
  <c r="K43" i="47" s="1"/>
  <c r="K13" i="78"/>
  <c r="K13" i="25"/>
  <c r="K46" i="25" s="1"/>
  <c r="K13" i="77"/>
  <c r="J13" i="25"/>
  <c r="J13" i="77"/>
  <c r="E13" i="25"/>
  <c r="E13" i="77"/>
  <c r="E13" i="46"/>
  <c r="E43" i="46" s="1"/>
  <c r="E43" i="79" s="1"/>
  <c r="E13" i="79"/>
  <c r="H13" i="46"/>
  <c r="H43" i="46" s="1"/>
  <c r="H43" i="79" s="1"/>
  <c r="H13" i="79"/>
  <c r="F13" i="46"/>
  <c r="F43" i="46" s="1"/>
  <c r="F43" i="79" s="1"/>
  <c r="F13" i="79"/>
  <c r="C13" i="47"/>
  <c r="C13" i="78"/>
  <c r="H13" i="47"/>
  <c r="H13" i="78"/>
  <c r="F13" i="47"/>
  <c r="F13" i="78"/>
  <c r="I43" i="79"/>
  <c r="F44" i="46"/>
  <c r="F44" i="79" s="1"/>
  <c r="K44" i="46"/>
  <c r="K44" i="79" s="1"/>
  <c r="E47" i="25"/>
  <c r="E47" i="77" s="1"/>
  <c r="F44" i="47"/>
  <c r="N43" i="47"/>
  <c r="K43" i="41"/>
  <c r="M43" i="49"/>
  <c r="N43" i="34"/>
  <c r="M43" i="41"/>
  <c r="E44" i="48"/>
  <c r="K43" i="30"/>
  <c r="N43" i="32"/>
  <c r="E43" i="49"/>
  <c r="M43" i="34"/>
  <c r="L43" i="41"/>
  <c r="H13" i="25"/>
  <c r="H13" i="77"/>
  <c r="C13" i="46"/>
  <c r="C13" i="79"/>
  <c r="M48" i="77"/>
  <c r="L13" i="25"/>
  <c r="L13" i="77"/>
  <c r="G13" i="25"/>
  <c r="G13" i="77"/>
  <c r="F13" i="25"/>
  <c r="F46" i="25" s="1"/>
  <c r="F13" i="77"/>
  <c r="M13" i="46"/>
  <c r="M43" i="46" s="1"/>
  <c r="M13" i="79"/>
  <c r="K13" i="46"/>
  <c r="K43" i="46" s="1"/>
  <c r="K43" i="79" s="1"/>
  <c r="K13" i="79"/>
  <c r="M13" i="47"/>
  <c r="M13" i="78"/>
  <c r="I13" i="47"/>
  <c r="I43" i="47" s="1"/>
  <c r="I13" i="78"/>
  <c r="D13" i="47"/>
  <c r="D43" i="47" s="1"/>
  <c r="D13" i="78"/>
  <c r="K43" i="33"/>
  <c r="L43" i="33"/>
  <c r="I43" i="30"/>
  <c r="F43" i="34"/>
  <c r="E43" i="34"/>
  <c r="M44" i="48"/>
  <c r="J43" i="42"/>
  <c r="I43" i="33"/>
  <c r="N43" i="49"/>
  <c r="K43" i="32"/>
  <c r="H43" i="32"/>
  <c r="Q45" i="39"/>
  <c r="Q45" i="33"/>
  <c r="Q45" i="32"/>
  <c r="Q46" i="48"/>
  <c r="Q45" i="49"/>
  <c r="Q44" i="39"/>
  <c r="Q45" i="42"/>
  <c r="Q45" i="34"/>
  <c r="Q45" i="41"/>
  <c r="Q45" i="30"/>
  <c r="H46" i="35"/>
  <c r="I45" i="78"/>
  <c r="K46" i="35"/>
  <c r="I45" i="79"/>
  <c r="K46" i="26"/>
  <c r="L45" i="79"/>
  <c r="F45" i="78"/>
  <c r="K45" i="78"/>
  <c r="D45" i="78"/>
  <c r="N45" i="79"/>
  <c r="I46" i="35"/>
  <c r="F46" i="35"/>
  <c r="N46" i="35"/>
  <c r="D46" i="35"/>
  <c r="E46" i="35"/>
  <c r="J47" i="25"/>
  <c r="G47" i="25"/>
  <c r="E48" i="77"/>
  <c r="H47" i="25"/>
  <c r="K48" i="77"/>
  <c r="D46" i="25"/>
  <c r="L47" i="25"/>
  <c r="N46" i="25"/>
  <c r="J48" i="77"/>
  <c r="L48" i="77"/>
  <c r="N48" i="77"/>
  <c r="I47" i="25"/>
  <c r="J32" i="74"/>
  <c r="I38" i="60" s="1"/>
  <c r="J176" i="70" s="1"/>
  <c r="K148" i="66" s="1"/>
  <c r="D32" i="74"/>
  <c r="C38" i="60" s="1"/>
  <c r="D176" i="70" s="1"/>
  <c r="E148" i="66" s="1"/>
  <c r="G32" i="75"/>
  <c r="F39" i="60" s="1"/>
  <c r="G183" i="70" s="1"/>
  <c r="G184" i="70" s="1"/>
  <c r="J32" i="75"/>
  <c r="I39" i="60" s="1"/>
  <c r="J183" i="70" s="1"/>
  <c r="J184" i="70" s="1"/>
  <c r="E32" i="74"/>
  <c r="D38" i="60" s="1"/>
  <c r="E176" i="70" s="1"/>
  <c r="E177" i="70" s="1"/>
  <c r="N32" i="74"/>
  <c r="M38" i="60" s="1"/>
  <c r="N176" i="70" s="1"/>
  <c r="O148" i="66" s="1"/>
  <c r="F32" i="75"/>
  <c r="E39" i="60" s="1"/>
  <c r="F183" i="70" s="1"/>
  <c r="G154" i="66" s="1"/>
  <c r="C46" i="26"/>
  <c r="L33" i="73"/>
  <c r="K37" i="60" s="1"/>
  <c r="L169" i="70" s="1"/>
  <c r="M106" i="66" s="1"/>
  <c r="L32" i="74"/>
  <c r="K38" i="60" s="1"/>
  <c r="L176" i="70" s="1"/>
  <c r="M148" i="66" s="1"/>
  <c r="N46" i="26"/>
  <c r="E32" i="75"/>
  <c r="D39" i="60" s="1"/>
  <c r="E183" i="70" s="1"/>
  <c r="F154" i="66" s="1"/>
  <c r="K33" i="73"/>
  <c r="J37" i="60" s="1"/>
  <c r="K169" i="70" s="1"/>
  <c r="L106" i="66" s="1"/>
  <c r="L44" i="79"/>
  <c r="L46" i="26"/>
  <c r="M44" i="47"/>
  <c r="M43" i="47" s="1"/>
  <c r="I44" i="79"/>
  <c r="H46" i="26"/>
  <c r="J33" i="73"/>
  <c r="I37" i="60" s="1"/>
  <c r="J169" i="70" s="1"/>
  <c r="J170" i="70" s="1"/>
  <c r="I32" i="74"/>
  <c r="H38" i="60" s="1"/>
  <c r="I176" i="70" s="1"/>
  <c r="I177" i="70" s="1"/>
  <c r="L32" i="75"/>
  <c r="K39" i="60" s="1"/>
  <c r="L183" i="70" s="1"/>
  <c r="M154" i="66" s="1"/>
  <c r="I32" i="75"/>
  <c r="H39" i="60" s="1"/>
  <c r="I183" i="70" s="1"/>
  <c r="J154" i="66" s="1"/>
  <c r="G44" i="47"/>
  <c r="L44" i="47"/>
  <c r="H44" i="46"/>
  <c r="H44" i="79" s="1"/>
  <c r="G44" i="46"/>
  <c r="G44" i="79" s="1"/>
  <c r="E44" i="46"/>
  <c r="E44" i="79" s="1"/>
  <c r="P47" i="26"/>
  <c r="Q47" i="26" s="1"/>
  <c r="F32" i="74"/>
  <c r="E38" i="60" s="1"/>
  <c r="F176" i="70" s="1"/>
  <c r="F177" i="70" s="1"/>
  <c r="D32" i="75"/>
  <c r="C39" i="60" s="1"/>
  <c r="D183" i="70" s="1"/>
  <c r="E154" i="66" s="1"/>
  <c r="N32" i="75"/>
  <c r="M39" i="60" s="1"/>
  <c r="N183" i="70" s="1"/>
  <c r="N184" i="70" s="1"/>
  <c r="K32" i="75"/>
  <c r="J39" i="60" s="1"/>
  <c r="K183" i="70" s="1"/>
  <c r="L154" i="66" s="1"/>
  <c r="H32" i="74"/>
  <c r="G38" i="60" s="1"/>
  <c r="H176" i="70" s="1"/>
  <c r="I148" i="66" s="1"/>
  <c r="M32" i="75"/>
  <c r="L39" i="60" s="1"/>
  <c r="M183" i="70" s="1"/>
  <c r="M184" i="70" s="1"/>
  <c r="D44" i="46"/>
  <c r="D44" i="79" s="1"/>
  <c r="H44" i="47"/>
  <c r="J46" i="23"/>
  <c r="J80" i="50"/>
  <c r="K165" i="69" s="1"/>
  <c r="L108" i="65" s="1"/>
  <c r="K39" i="73"/>
  <c r="P44" i="41"/>
  <c r="Q44" i="41" s="1"/>
  <c r="C43" i="41"/>
  <c r="K79" i="50"/>
  <c r="L158" i="69" s="1"/>
  <c r="M83" i="65" s="1"/>
  <c r="L38" i="57"/>
  <c r="K79" i="59" s="1"/>
  <c r="L159" i="69" s="1"/>
  <c r="M82" i="65" s="1"/>
  <c r="L79" i="50"/>
  <c r="M158" i="69" s="1"/>
  <c r="N83" i="65" s="1"/>
  <c r="M38" i="57"/>
  <c r="L79" i="59" s="1"/>
  <c r="M159" i="69" s="1"/>
  <c r="N82" i="65" s="1"/>
  <c r="G76" i="50"/>
  <c r="H137" i="69" s="1"/>
  <c r="I17" i="65" s="1"/>
  <c r="H38" i="56"/>
  <c r="F33" i="50"/>
  <c r="G139" i="70" s="1"/>
  <c r="H17" i="66" s="1"/>
  <c r="G33" i="56"/>
  <c r="P44" i="42"/>
  <c r="Q44" i="42" s="1"/>
  <c r="C43" i="42"/>
  <c r="C81" i="50"/>
  <c r="D172" i="69" s="1"/>
  <c r="E150" i="65" s="1"/>
  <c r="D38" i="74"/>
  <c r="C33" i="50"/>
  <c r="D139" i="70" s="1"/>
  <c r="E17" i="66" s="1"/>
  <c r="D33" i="56"/>
  <c r="K47" i="77"/>
  <c r="K46" i="23"/>
  <c r="C38" i="74"/>
  <c r="B81" i="50"/>
  <c r="P39" i="74"/>
  <c r="F36" i="50"/>
  <c r="G160" i="70" s="1"/>
  <c r="H83" i="66" s="1"/>
  <c r="G33" i="57"/>
  <c r="H81" i="50"/>
  <c r="I172" i="69" s="1"/>
  <c r="J150" i="65" s="1"/>
  <c r="I38" i="74"/>
  <c r="L82" i="50"/>
  <c r="M179" i="69" s="1"/>
  <c r="N156" i="65" s="1"/>
  <c r="M38" i="75"/>
  <c r="K32" i="74"/>
  <c r="J38" i="60" s="1"/>
  <c r="K176" i="70" s="1"/>
  <c r="L148" i="66" s="1"/>
  <c r="D48" i="77"/>
  <c r="M80" i="50"/>
  <c r="N165" i="69" s="1"/>
  <c r="O108" i="65" s="1"/>
  <c r="N39" i="73"/>
  <c r="M80" i="59" s="1"/>
  <c r="N166" i="69" s="1"/>
  <c r="O107" i="65" s="1"/>
  <c r="G36" i="50"/>
  <c r="H160" i="70" s="1"/>
  <c r="I83" i="66" s="1"/>
  <c r="H33" i="57"/>
  <c r="K36" i="50"/>
  <c r="L160" i="70" s="1"/>
  <c r="M83" i="66" s="1"/>
  <c r="L33" i="57"/>
  <c r="L36" i="50"/>
  <c r="M160" i="70" s="1"/>
  <c r="N83" i="66" s="1"/>
  <c r="M33" i="57"/>
  <c r="G33" i="50"/>
  <c r="H139" i="70" s="1"/>
  <c r="I17" i="66" s="1"/>
  <c r="H33" i="56"/>
  <c r="F76" i="50"/>
  <c r="G137" i="69" s="1"/>
  <c r="H17" i="65" s="1"/>
  <c r="G38" i="56"/>
  <c r="F82" i="50"/>
  <c r="G179" i="69" s="1"/>
  <c r="H156" i="65" s="1"/>
  <c r="G38" i="75"/>
  <c r="J79" i="50"/>
  <c r="K158" i="69" s="1"/>
  <c r="L83" i="65" s="1"/>
  <c r="K38" i="57"/>
  <c r="J79" i="59" s="1"/>
  <c r="K159" i="69" s="1"/>
  <c r="L82" i="65" s="1"/>
  <c r="P44" i="40"/>
  <c r="Q44" i="40" s="1"/>
  <c r="C43" i="40"/>
  <c r="I76" i="50"/>
  <c r="J137" i="69" s="1"/>
  <c r="K17" i="65" s="1"/>
  <c r="J38" i="56"/>
  <c r="J33" i="50"/>
  <c r="K139" i="70" s="1"/>
  <c r="L17" i="66" s="1"/>
  <c r="K33" i="56"/>
  <c r="H33" i="50"/>
  <c r="I139" i="70" s="1"/>
  <c r="J17" i="66" s="1"/>
  <c r="I33" i="56"/>
  <c r="I82" i="50"/>
  <c r="J179" i="69" s="1"/>
  <c r="K156" i="65" s="1"/>
  <c r="J38" i="75"/>
  <c r="H46" i="23"/>
  <c r="G32" i="74"/>
  <c r="F38" i="60" s="1"/>
  <c r="G176" i="70" s="1"/>
  <c r="H148" i="66" s="1"/>
  <c r="J82" i="50"/>
  <c r="K179" i="69" s="1"/>
  <c r="L156" i="65" s="1"/>
  <c r="K38" i="75"/>
  <c r="B76" i="50"/>
  <c r="C137" i="69" s="1"/>
  <c r="D17" i="65" s="1"/>
  <c r="C38" i="56"/>
  <c r="P45" i="46"/>
  <c r="Q45" i="46" s="1"/>
  <c r="C44" i="46"/>
  <c r="C44" i="79" s="1"/>
  <c r="P47" i="35"/>
  <c r="Q47" i="35" s="1"/>
  <c r="C46" i="35"/>
  <c r="P44" i="31"/>
  <c r="Q44" i="31" s="1"/>
  <c r="C43" i="31"/>
  <c r="D79" i="50"/>
  <c r="E158" i="69" s="1"/>
  <c r="F83" i="65" s="1"/>
  <c r="E38" i="57"/>
  <c r="D79" i="59" s="1"/>
  <c r="E159" i="69" s="1"/>
  <c r="F82" i="65" s="1"/>
  <c r="I33" i="73"/>
  <c r="H37" i="60" s="1"/>
  <c r="I169" i="70" s="1"/>
  <c r="I170" i="70" s="1"/>
  <c r="H32" i="75"/>
  <c r="G39" i="60" s="1"/>
  <c r="H183" i="70" s="1"/>
  <c r="I154" i="66" s="1"/>
  <c r="B33" i="50"/>
  <c r="C139" i="70" s="1"/>
  <c r="D17" i="66" s="1"/>
  <c r="C33" i="56"/>
  <c r="G82" i="50"/>
  <c r="H179" i="69" s="1"/>
  <c r="I156" i="65" s="1"/>
  <c r="H38" i="75"/>
  <c r="D36" i="50"/>
  <c r="E160" i="70" s="1"/>
  <c r="F83" i="66" s="1"/>
  <c r="E33" i="57"/>
  <c r="I81" i="50"/>
  <c r="J172" i="69" s="1"/>
  <c r="K150" i="65" s="1"/>
  <c r="J38" i="74"/>
  <c r="M36" i="50"/>
  <c r="N160" i="70" s="1"/>
  <c r="O83" i="66" s="1"/>
  <c r="N33" i="57"/>
  <c r="C79" i="50"/>
  <c r="D158" i="69" s="1"/>
  <c r="E83" i="65" s="1"/>
  <c r="D38" i="57"/>
  <c r="C79" i="59" s="1"/>
  <c r="D159" i="69" s="1"/>
  <c r="E82" i="65" s="1"/>
  <c r="D82" i="50"/>
  <c r="E179" i="69" s="1"/>
  <c r="F156" i="65" s="1"/>
  <c r="E38" i="75"/>
  <c r="H36" i="50"/>
  <c r="I160" i="70" s="1"/>
  <c r="J83" i="66" s="1"/>
  <c r="I33" i="57"/>
  <c r="D76" i="50"/>
  <c r="E137" i="69" s="1"/>
  <c r="F17" i="65" s="1"/>
  <c r="E38" i="56"/>
  <c r="P44" i="30"/>
  <c r="Q44" i="30" s="1"/>
  <c r="C43" i="30"/>
  <c r="G81" i="50"/>
  <c r="H172" i="69" s="1"/>
  <c r="I150" i="65" s="1"/>
  <c r="H38" i="74"/>
  <c r="L45" i="78"/>
  <c r="J44" i="79"/>
  <c r="C33" i="74"/>
  <c r="B38" i="50"/>
  <c r="P34" i="74"/>
  <c r="P45" i="47"/>
  <c r="Q45" i="47" s="1"/>
  <c r="C44" i="47"/>
  <c r="M81" i="50"/>
  <c r="N172" i="69" s="1"/>
  <c r="O150" i="65" s="1"/>
  <c r="N38" i="74"/>
  <c r="E43" i="31"/>
  <c r="M76" i="50"/>
  <c r="N137" i="69" s="1"/>
  <c r="O17" i="65" s="1"/>
  <c r="N38" i="56"/>
  <c r="M43" i="40"/>
  <c r="M44" i="79"/>
  <c r="C82" i="50"/>
  <c r="D179" i="69" s="1"/>
  <c r="E156" i="65" s="1"/>
  <c r="D38" i="75"/>
  <c r="E81" i="50"/>
  <c r="F172" i="69" s="1"/>
  <c r="G150" i="65" s="1"/>
  <c r="F38" i="74"/>
  <c r="F79" i="50"/>
  <c r="G158" i="69" s="1"/>
  <c r="H83" i="65" s="1"/>
  <c r="G38" i="57"/>
  <c r="F79" i="59" s="1"/>
  <c r="G159" i="69" s="1"/>
  <c r="H82" i="65" s="1"/>
  <c r="C44" i="48"/>
  <c r="P45" i="48"/>
  <c r="Q45" i="48" s="1"/>
  <c r="L81" i="50"/>
  <c r="M172" i="69" s="1"/>
  <c r="N150" i="65" s="1"/>
  <c r="M38" i="74"/>
  <c r="D43" i="31"/>
  <c r="D44" i="78"/>
  <c r="E33" i="50"/>
  <c r="F139" i="70" s="1"/>
  <c r="G17" i="66" s="1"/>
  <c r="F33" i="56"/>
  <c r="F45" i="79"/>
  <c r="H45" i="78"/>
  <c r="J81" i="50"/>
  <c r="K172" i="69" s="1"/>
  <c r="L150" i="65" s="1"/>
  <c r="K38" i="74"/>
  <c r="P44" i="34"/>
  <c r="Q44" i="34" s="1"/>
  <c r="C43" i="34"/>
  <c r="I79" i="50"/>
  <c r="J158" i="69" s="1"/>
  <c r="K83" i="65" s="1"/>
  <c r="J38" i="57"/>
  <c r="I79" i="59" s="1"/>
  <c r="J159" i="69" s="1"/>
  <c r="K82" i="65" s="1"/>
  <c r="H82" i="50"/>
  <c r="I179" i="69" s="1"/>
  <c r="J156" i="65" s="1"/>
  <c r="I38" i="75"/>
  <c r="K76" i="50"/>
  <c r="L137" i="69" s="1"/>
  <c r="M17" i="65" s="1"/>
  <c r="L38" i="56"/>
  <c r="L80" i="50"/>
  <c r="M165" i="69" s="1"/>
  <c r="N108" i="65" s="1"/>
  <c r="M39" i="73"/>
  <c r="L80" i="59" s="1"/>
  <c r="M166" i="69" s="1"/>
  <c r="N107" i="65" s="1"/>
  <c r="L76" i="50"/>
  <c r="M137" i="69" s="1"/>
  <c r="N17" i="65" s="1"/>
  <c r="M38" i="56"/>
  <c r="F81" i="50"/>
  <c r="G172" i="69" s="1"/>
  <c r="H150" i="65" s="1"/>
  <c r="G38" i="74"/>
  <c r="J43" i="31"/>
  <c r="J44" i="78"/>
  <c r="D46" i="23"/>
  <c r="D47" i="77"/>
  <c r="G46" i="23"/>
  <c r="G79" i="50"/>
  <c r="H158" i="69" s="1"/>
  <c r="I83" i="65" s="1"/>
  <c r="H38" i="57"/>
  <c r="G79" i="59" s="1"/>
  <c r="H159" i="69" s="1"/>
  <c r="I82" i="65" s="1"/>
  <c r="M45" i="78"/>
  <c r="N47" i="77"/>
  <c r="N46" i="23"/>
  <c r="P44" i="32"/>
  <c r="Q44" i="32" s="1"/>
  <c r="C43" i="32"/>
  <c r="I33" i="50"/>
  <c r="J139" i="70" s="1"/>
  <c r="K17" i="66" s="1"/>
  <c r="J33" i="56"/>
  <c r="H80" i="50"/>
  <c r="I165" i="69" s="1"/>
  <c r="J108" i="65" s="1"/>
  <c r="I39" i="73"/>
  <c r="P35" i="73"/>
  <c r="H34" i="73"/>
  <c r="E76" i="50"/>
  <c r="F137" i="69" s="1"/>
  <c r="G17" i="65" s="1"/>
  <c r="F38" i="56"/>
  <c r="D81" i="50"/>
  <c r="E172" i="69" s="1"/>
  <c r="F150" i="65" s="1"/>
  <c r="E38" i="74"/>
  <c r="H43" i="31"/>
  <c r="I36" i="50"/>
  <c r="J160" i="70" s="1"/>
  <c r="K83" i="66" s="1"/>
  <c r="J33" i="57"/>
  <c r="K33" i="50"/>
  <c r="L139" i="70" s="1"/>
  <c r="M17" i="66" s="1"/>
  <c r="L33" i="56"/>
  <c r="L33" i="50"/>
  <c r="M139" i="70" s="1"/>
  <c r="N17" i="66" s="1"/>
  <c r="M33" i="56"/>
  <c r="I80" i="50"/>
  <c r="J165" i="69" s="1"/>
  <c r="K108" i="65" s="1"/>
  <c r="J39" i="73"/>
  <c r="N43" i="31"/>
  <c r="N44" i="78"/>
  <c r="M46" i="23"/>
  <c r="M47" i="77"/>
  <c r="M43" i="31"/>
  <c r="C76" i="50"/>
  <c r="D137" i="69" s="1"/>
  <c r="E17" i="65" s="1"/>
  <c r="D38" i="56"/>
  <c r="I43" i="31"/>
  <c r="I44" i="78"/>
  <c r="K80" i="50"/>
  <c r="L165" i="69" s="1"/>
  <c r="M108" i="65" s="1"/>
  <c r="L39" i="73"/>
  <c r="E46" i="23"/>
  <c r="F43" i="31"/>
  <c r="F44" i="78"/>
  <c r="H39" i="73"/>
  <c r="P40" i="73"/>
  <c r="G80" i="50"/>
  <c r="C38" i="75"/>
  <c r="B82" i="50"/>
  <c r="P39" i="75"/>
  <c r="C47" i="25"/>
  <c r="C48" i="77"/>
  <c r="P48" i="25"/>
  <c r="Q48" i="25" s="1"/>
  <c r="P44" i="49"/>
  <c r="Q44" i="49" s="1"/>
  <c r="C43" i="49"/>
  <c r="G45" i="78"/>
  <c r="E36" i="50"/>
  <c r="F160" i="70" s="1"/>
  <c r="G83" i="66" s="1"/>
  <c r="F33" i="57"/>
  <c r="K81" i="50"/>
  <c r="L172" i="69" s="1"/>
  <c r="M150" i="65" s="1"/>
  <c r="L38" i="74"/>
  <c r="F47" i="77"/>
  <c r="F46" i="23"/>
  <c r="M32" i="74"/>
  <c r="L38" i="60" s="1"/>
  <c r="M176" i="70" s="1"/>
  <c r="M177" i="70" s="1"/>
  <c r="N43" i="40"/>
  <c r="N44" i="79"/>
  <c r="K82" i="50"/>
  <c r="L179" i="69" s="1"/>
  <c r="M156" i="65" s="1"/>
  <c r="L38" i="75"/>
  <c r="M82" i="50"/>
  <c r="N179" i="69" s="1"/>
  <c r="O156" i="65" s="1"/>
  <c r="N38" i="75"/>
  <c r="M79" i="50"/>
  <c r="N158" i="69" s="1"/>
  <c r="O83" i="65" s="1"/>
  <c r="N38" i="57"/>
  <c r="M79" i="59" s="1"/>
  <c r="N159" i="69" s="1"/>
  <c r="O82" i="65" s="1"/>
  <c r="C36" i="50"/>
  <c r="D160" i="70" s="1"/>
  <c r="E83" i="66" s="1"/>
  <c r="D33" i="57"/>
  <c r="H79" i="50"/>
  <c r="I158" i="69" s="1"/>
  <c r="J83" i="65" s="1"/>
  <c r="I38" i="57"/>
  <c r="H79" i="59" s="1"/>
  <c r="I159" i="69" s="1"/>
  <c r="J82" i="65" s="1"/>
  <c r="P44" i="33"/>
  <c r="Q44" i="33" s="1"/>
  <c r="C43" i="33"/>
  <c r="D33" i="50"/>
  <c r="E139" i="70" s="1"/>
  <c r="F17" i="66" s="1"/>
  <c r="E33" i="56"/>
  <c r="L46" i="23"/>
  <c r="L43" i="31"/>
  <c r="J45" i="79"/>
  <c r="J36" i="50"/>
  <c r="K160" i="70" s="1"/>
  <c r="L83" i="66" s="1"/>
  <c r="K33" i="57"/>
  <c r="C45" i="79"/>
  <c r="E45" i="78"/>
  <c r="E82" i="50"/>
  <c r="F179" i="69" s="1"/>
  <c r="G156" i="65" s="1"/>
  <c r="F38" i="75"/>
  <c r="M33" i="50"/>
  <c r="N139" i="70" s="1"/>
  <c r="O17" i="66" s="1"/>
  <c r="N33" i="56"/>
  <c r="M45" i="79"/>
  <c r="C33" i="75"/>
  <c r="B39" i="50"/>
  <c r="P34" i="75"/>
  <c r="J76" i="50"/>
  <c r="K137" i="69" s="1"/>
  <c r="L17" i="65" s="1"/>
  <c r="K38" i="56"/>
  <c r="K43" i="31"/>
  <c r="K44" i="78"/>
  <c r="D45" i="79"/>
  <c r="H76" i="50"/>
  <c r="I137" i="69" s="1"/>
  <c r="J17" i="65" s="1"/>
  <c r="I38" i="56"/>
  <c r="H45" i="79"/>
  <c r="I46" i="23"/>
  <c r="K45" i="79"/>
  <c r="G43" i="31"/>
  <c r="E79" i="50"/>
  <c r="F158" i="69" s="1"/>
  <c r="G83" i="65" s="1"/>
  <c r="F38" i="57"/>
  <c r="E79" i="59" s="1"/>
  <c r="F159" i="69" s="1"/>
  <c r="G82" i="65" s="1"/>
  <c r="H48" i="77"/>
  <c r="F48" i="77"/>
  <c r="N106" i="66"/>
  <c r="M170" i="70"/>
  <c r="D13" i="46"/>
  <c r="O106" i="66"/>
  <c r="N170" i="70"/>
  <c r="P138" i="10"/>
  <c r="D13" i="68"/>
  <c r="O23" i="11"/>
  <c r="P23" i="11"/>
  <c r="O37" i="12"/>
  <c r="P37" i="12"/>
  <c r="P31" i="12"/>
  <c r="O31" i="12"/>
  <c r="O13" i="11"/>
  <c r="P13" i="11"/>
  <c r="P25" i="11"/>
  <c r="O25" i="11"/>
  <c r="O38" i="11"/>
  <c r="P38" i="11"/>
  <c r="O18" i="11"/>
  <c r="P18" i="11"/>
  <c r="O20" i="11"/>
  <c r="P20" i="11"/>
  <c r="P28" i="11"/>
  <c r="P16" i="11"/>
  <c r="O16" i="11"/>
  <c r="P27" i="11"/>
  <c r="O27" i="11"/>
  <c r="O32" i="11"/>
  <c r="P32" i="11"/>
  <c r="P15" i="11"/>
  <c r="O15" i="11"/>
  <c r="P19" i="11"/>
  <c r="O19" i="11"/>
  <c r="P24" i="11"/>
  <c r="O24" i="11"/>
  <c r="O17" i="11"/>
  <c r="P17" i="11"/>
  <c r="P22" i="11"/>
  <c r="O22" i="11"/>
  <c r="O12" i="11"/>
  <c r="P12" i="11"/>
  <c r="P26" i="11"/>
  <c r="O26" i="11"/>
  <c r="P36" i="12"/>
  <c r="O36" i="12"/>
  <c r="O32" i="12"/>
  <c r="P32" i="12"/>
  <c r="P34" i="11"/>
  <c r="O34" i="11"/>
  <c r="O14" i="11"/>
  <c r="P14" i="11"/>
  <c r="P33" i="11"/>
  <c r="O33" i="11"/>
  <c r="O37" i="11"/>
  <c r="P37" i="11"/>
  <c r="O33" i="12"/>
  <c r="P33" i="12"/>
  <c r="O38" i="65"/>
  <c r="N38" i="65"/>
  <c r="M38" i="65"/>
  <c r="L38" i="65"/>
  <c r="K38" i="65"/>
  <c r="J38" i="65"/>
  <c r="I38" i="65"/>
  <c r="H38" i="65"/>
  <c r="G38" i="65"/>
  <c r="F38" i="65"/>
  <c r="E38" i="65"/>
  <c r="D38" i="65"/>
  <c r="O38" i="66"/>
  <c r="N38" i="66"/>
  <c r="M38" i="66"/>
  <c r="L38" i="66"/>
  <c r="K38" i="66"/>
  <c r="J38" i="66"/>
  <c r="I38" i="66"/>
  <c r="H38" i="66"/>
  <c r="G38" i="66"/>
  <c r="F38" i="66"/>
  <c r="E38" i="66"/>
  <c r="D38" i="66"/>
  <c r="N9" i="68"/>
  <c r="L9" i="68"/>
  <c r="K9" i="68"/>
  <c r="J9" i="68"/>
  <c r="I9" i="68"/>
  <c r="C9" i="68"/>
  <c r="H9" i="68"/>
  <c r="B9" i="68"/>
  <c r="F9" i="68"/>
  <c r="E9" i="68"/>
  <c r="D9" i="68"/>
  <c r="B5" i="69"/>
  <c r="B7" i="70"/>
  <c r="O129" i="66"/>
  <c r="N129" i="66"/>
  <c r="M129" i="66"/>
  <c r="L129" i="66"/>
  <c r="K129" i="66"/>
  <c r="J129" i="66"/>
  <c r="I129" i="66"/>
  <c r="H129" i="66"/>
  <c r="G129" i="66"/>
  <c r="F129" i="66"/>
  <c r="E129" i="66"/>
  <c r="D129" i="66"/>
  <c r="O123" i="66"/>
  <c r="N123" i="66"/>
  <c r="M123" i="66"/>
  <c r="L123" i="66"/>
  <c r="K123" i="66"/>
  <c r="J123" i="66"/>
  <c r="I123" i="66"/>
  <c r="H123" i="66"/>
  <c r="G123" i="66"/>
  <c r="F123" i="66"/>
  <c r="E123" i="66"/>
  <c r="D123" i="66"/>
  <c r="O117" i="66"/>
  <c r="N117" i="66"/>
  <c r="M117" i="66"/>
  <c r="L117" i="66"/>
  <c r="K117" i="66"/>
  <c r="J117" i="66"/>
  <c r="I117" i="66"/>
  <c r="H117" i="66"/>
  <c r="G117" i="66"/>
  <c r="F117" i="66"/>
  <c r="E117" i="66"/>
  <c r="D117" i="66"/>
  <c r="O111" i="66"/>
  <c r="N111" i="66"/>
  <c r="M111" i="66"/>
  <c r="L111" i="66"/>
  <c r="K111" i="66"/>
  <c r="J111" i="66"/>
  <c r="I111" i="66"/>
  <c r="H111" i="66"/>
  <c r="G111" i="66"/>
  <c r="F111" i="66"/>
  <c r="E111" i="66"/>
  <c r="D111" i="66"/>
  <c r="O105" i="66"/>
  <c r="N105" i="66"/>
  <c r="M105" i="66"/>
  <c r="L105" i="66"/>
  <c r="K105" i="66"/>
  <c r="J105" i="66"/>
  <c r="I105" i="66"/>
  <c r="H105" i="66"/>
  <c r="G105" i="66"/>
  <c r="F105" i="66"/>
  <c r="E105" i="66"/>
  <c r="D105" i="66"/>
  <c r="O99" i="66"/>
  <c r="N99" i="66"/>
  <c r="M99" i="66"/>
  <c r="L99" i="66"/>
  <c r="K99" i="66"/>
  <c r="J99" i="66"/>
  <c r="I99" i="66"/>
  <c r="H99" i="66"/>
  <c r="G99" i="66"/>
  <c r="F99" i="66"/>
  <c r="E99" i="66"/>
  <c r="D99" i="66"/>
  <c r="O93" i="66"/>
  <c r="N93" i="66"/>
  <c r="M93" i="66"/>
  <c r="L93" i="66"/>
  <c r="K93" i="66"/>
  <c r="J93" i="66"/>
  <c r="I93" i="66"/>
  <c r="H93" i="66"/>
  <c r="G93" i="66"/>
  <c r="F93" i="66"/>
  <c r="E93" i="66"/>
  <c r="D93" i="66"/>
  <c r="O86" i="66"/>
  <c r="N86" i="66"/>
  <c r="M86" i="66"/>
  <c r="L86" i="66"/>
  <c r="K86" i="66"/>
  <c r="J86" i="66"/>
  <c r="I86" i="66"/>
  <c r="H86" i="66"/>
  <c r="G86" i="66"/>
  <c r="F86" i="66"/>
  <c r="E86" i="66"/>
  <c r="D86" i="66"/>
  <c r="O80" i="66"/>
  <c r="N80" i="66"/>
  <c r="M80" i="66"/>
  <c r="L80" i="66"/>
  <c r="K80" i="66"/>
  <c r="J80" i="66"/>
  <c r="I80" i="66"/>
  <c r="H80" i="66"/>
  <c r="G80" i="66"/>
  <c r="F80" i="66"/>
  <c r="E80" i="66"/>
  <c r="D80" i="66"/>
  <c r="O74" i="66"/>
  <c r="N74" i="66"/>
  <c r="M74" i="66"/>
  <c r="L74" i="66"/>
  <c r="K74" i="66"/>
  <c r="J74" i="66"/>
  <c r="I74" i="66"/>
  <c r="H74" i="66"/>
  <c r="G74" i="66"/>
  <c r="F74" i="66"/>
  <c r="E74" i="66"/>
  <c r="D74" i="66"/>
  <c r="O68" i="66"/>
  <c r="N68" i="66"/>
  <c r="M68" i="66"/>
  <c r="L68" i="66"/>
  <c r="K68" i="66"/>
  <c r="J68" i="66"/>
  <c r="I68" i="66"/>
  <c r="H68" i="66"/>
  <c r="G68" i="66"/>
  <c r="F68" i="66"/>
  <c r="E68" i="66"/>
  <c r="D68" i="66"/>
  <c r="O62" i="66"/>
  <c r="N62" i="66"/>
  <c r="M62" i="66"/>
  <c r="L62" i="66"/>
  <c r="K62" i="66"/>
  <c r="J62" i="66"/>
  <c r="I62" i="66"/>
  <c r="H62" i="66"/>
  <c r="G62" i="66"/>
  <c r="F62" i="66"/>
  <c r="E62" i="66"/>
  <c r="D62" i="66"/>
  <c r="O56" i="66"/>
  <c r="N56" i="66"/>
  <c r="M56" i="66"/>
  <c r="L56" i="66"/>
  <c r="K56" i="66"/>
  <c r="J56" i="66"/>
  <c r="I56" i="66"/>
  <c r="H56" i="66"/>
  <c r="G56" i="66"/>
  <c r="F56" i="66"/>
  <c r="E56" i="66"/>
  <c r="D56" i="66"/>
  <c r="O50" i="66"/>
  <c r="N50" i="66"/>
  <c r="M50" i="66"/>
  <c r="L50" i="66"/>
  <c r="K50" i="66"/>
  <c r="J50" i="66"/>
  <c r="I50" i="66"/>
  <c r="H50" i="66"/>
  <c r="G50" i="66"/>
  <c r="F50" i="66"/>
  <c r="E50" i="66"/>
  <c r="D50" i="66"/>
  <c r="O44" i="66"/>
  <c r="N44" i="66"/>
  <c r="M44" i="66"/>
  <c r="L44" i="66"/>
  <c r="K44" i="66"/>
  <c r="J44" i="66"/>
  <c r="I44" i="66"/>
  <c r="H44" i="66"/>
  <c r="G44" i="66"/>
  <c r="F44" i="66"/>
  <c r="E44" i="66"/>
  <c r="D44" i="66"/>
  <c r="O32" i="66"/>
  <c r="N32" i="66"/>
  <c r="M32" i="66"/>
  <c r="L32" i="66"/>
  <c r="K32" i="66"/>
  <c r="J32" i="66"/>
  <c r="I32" i="66"/>
  <c r="H32" i="66"/>
  <c r="G32" i="66"/>
  <c r="F32" i="66"/>
  <c r="E32" i="66"/>
  <c r="D32" i="66"/>
  <c r="O26" i="66"/>
  <c r="N26" i="66"/>
  <c r="M26" i="66"/>
  <c r="L26" i="66"/>
  <c r="K26" i="66"/>
  <c r="J26" i="66"/>
  <c r="I26" i="66"/>
  <c r="H26" i="66"/>
  <c r="G26" i="66"/>
  <c r="F26" i="66"/>
  <c r="E26" i="66"/>
  <c r="D26" i="66"/>
  <c r="O20" i="66"/>
  <c r="N20" i="66"/>
  <c r="M20" i="66"/>
  <c r="L20" i="66"/>
  <c r="K20" i="66"/>
  <c r="J20" i="66"/>
  <c r="I20" i="66"/>
  <c r="H20" i="66"/>
  <c r="G20" i="66"/>
  <c r="F20" i="66"/>
  <c r="E20" i="66"/>
  <c r="D20" i="66"/>
  <c r="O14" i="66"/>
  <c r="N14" i="66"/>
  <c r="M14" i="66"/>
  <c r="L14" i="66"/>
  <c r="K14" i="66"/>
  <c r="J14" i="66"/>
  <c r="I14" i="66"/>
  <c r="H14" i="66"/>
  <c r="G14" i="66"/>
  <c r="F14" i="66"/>
  <c r="E14" i="66"/>
  <c r="D14" i="66"/>
  <c r="O135" i="65"/>
  <c r="N135" i="65"/>
  <c r="M135" i="65"/>
  <c r="L135" i="65"/>
  <c r="K135" i="65"/>
  <c r="J135" i="65"/>
  <c r="I135" i="65"/>
  <c r="H135" i="65"/>
  <c r="G135" i="65"/>
  <c r="F135" i="65"/>
  <c r="E135" i="65"/>
  <c r="D135" i="65"/>
  <c r="O129" i="65"/>
  <c r="N129" i="65"/>
  <c r="M129" i="65"/>
  <c r="L129" i="65"/>
  <c r="K129" i="65"/>
  <c r="J129" i="65"/>
  <c r="I129" i="65"/>
  <c r="H129" i="65"/>
  <c r="G129" i="65"/>
  <c r="F129" i="65"/>
  <c r="E129" i="65"/>
  <c r="D129" i="65"/>
  <c r="O123" i="65"/>
  <c r="N123" i="65"/>
  <c r="M123" i="65"/>
  <c r="L123" i="65"/>
  <c r="K123" i="65"/>
  <c r="J123" i="65"/>
  <c r="I123" i="65"/>
  <c r="H123" i="65"/>
  <c r="G123" i="65"/>
  <c r="F123" i="65"/>
  <c r="E123" i="65"/>
  <c r="D123" i="65"/>
  <c r="O117" i="65"/>
  <c r="N117" i="65"/>
  <c r="M117" i="65"/>
  <c r="L117" i="65"/>
  <c r="K117" i="65"/>
  <c r="J117" i="65"/>
  <c r="I117" i="65"/>
  <c r="H117" i="65"/>
  <c r="G117" i="65"/>
  <c r="F117" i="65"/>
  <c r="E117" i="65"/>
  <c r="D117" i="65"/>
  <c r="O111" i="65"/>
  <c r="N111" i="65"/>
  <c r="M111" i="65"/>
  <c r="L111" i="65"/>
  <c r="K111" i="65"/>
  <c r="J111" i="65"/>
  <c r="I111" i="65"/>
  <c r="H111" i="65"/>
  <c r="G111" i="65"/>
  <c r="F111" i="65"/>
  <c r="E111" i="65"/>
  <c r="D111" i="65"/>
  <c r="O105" i="65"/>
  <c r="N105" i="65"/>
  <c r="M105" i="65"/>
  <c r="L105" i="65"/>
  <c r="K105" i="65"/>
  <c r="J105" i="65"/>
  <c r="I105" i="65"/>
  <c r="H105" i="65"/>
  <c r="G105" i="65"/>
  <c r="F105" i="65"/>
  <c r="E105" i="65"/>
  <c r="D105" i="65"/>
  <c r="O99" i="65"/>
  <c r="N99" i="65"/>
  <c r="M99" i="65"/>
  <c r="L99" i="65"/>
  <c r="K99" i="65"/>
  <c r="J99" i="65"/>
  <c r="I99" i="65"/>
  <c r="H99" i="65"/>
  <c r="G99" i="65"/>
  <c r="F99" i="65"/>
  <c r="E99" i="65"/>
  <c r="D99" i="65"/>
  <c r="O93" i="65"/>
  <c r="N93" i="65"/>
  <c r="M93" i="65"/>
  <c r="L93" i="65"/>
  <c r="K93" i="65"/>
  <c r="J93" i="65"/>
  <c r="I93" i="65"/>
  <c r="H93" i="65"/>
  <c r="G93" i="65"/>
  <c r="F93" i="65"/>
  <c r="E93" i="65"/>
  <c r="D93" i="65"/>
  <c r="O86" i="65"/>
  <c r="N86" i="65"/>
  <c r="M86" i="65"/>
  <c r="L86" i="65"/>
  <c r="K86" i="65"/>
  <c r="J86" i="65"/>
  <c r="I86" i="65"/>
  <c r="H86" i="65"/>
  <c r="G86" i="65"/>
  <c r="F86" i="65"/>
  <c r="E86" i="65"/>
  <c r="D86" i="65"/>
  <c r="O80" i="65"/>
  <c r="N80" i="65"/>
  <c r="M80" i="65"/>
  <c r="L80" i="65"/>
  <c r="K80" i="65"/>
  <c r="J80" i="65"/>
  <c r="I80" i="65"/>
  <c r="H80" i="65"/>
  <c r="G80" i="65"/>
  <c r="F80" i="65"/>
  <c r="E80" i="65"/>
  <c r="D80" i="65"/>
  <c r="O74" i="65"/>
  <c r="N74" i="65"/>
  <c r="M74" i="65"/>
  <c r="L74" i="65"/>
  <c r="K74" i="65"/>
  <c r="J74" i="65"/>
  <c r="I74" i="65"/>
  <c r="H74" i="65"/>
  <c r="G74" i="65"/>
  <c r="F74" i="65"/>
  <c r="E74" i="65"/>
  <c r="D74" i="65"/>
  <c r="O68" i="65"/>
  <c r="N68" i="65"/>
  <c r="M68" i="65"/>
  <c r="L68" i="65"/>
  <c r="K68" i="65"/>
  <c r="J68" i="65"/>
  <c r="I68" i="65"/>
  <c r="H68" i="65"/>
  <c r="G68" i="65"/>
  <c r="F68" i="65"/>
  <c r="E68" i="65"/>
  <c r="D68" i="65"/>
  <c r="O62" i="65"/>
  <c r="N62" i="65"/>
  <c r="M62" i="65"/>
  <c r="L62" i="65"/>
  <c r="K62" i="65"/>
  <c r="J62" i="65"/>
  <c r="I62" i="65"/>
  <c r="H62" i="65"/>
  <c r="G62" i="65"/>
  <c r="F62" i="65"/>
  <c r="E62" i="65"/>
  <c r="D62" i="65"/>
  <c r="O56" i="65"/>
  <c r="N56" i="65"/>
  <c r="M56" i="65"/>
  <c r="L56" i="65"/>
  <c r="K56" i="65"/>
  <c r="J56" i="65"/>
  <c r="I56" i="65"/>
  <c r="H56" i="65"/>
  <c r="G56" i="65"/>
  <c r="F56" i="65"/>
  <c r="E56" i="65"/>
  <c r="D56" i="65"/>
  <c r="O50" i="65"/>
  <c r="N50" i="65"/>
  <c r="M50" i="65"/>
  <c r="L50" i="65"/>
  <c r="K50" i="65"/>
  <c r="J50" i="65"/>
  <c r="I50" i="65"/>
  <c r="H50" i="65"/>
  <c r="G50" i="65"/>
  <c r="F50" i="65"/>
  <c r="E50" i="65"/>
  <c r="D50" i="65"/>
  <c r="O44" i="65"/>
  <c r="N44" i="65"/>
  <c r="M44" i="65"/>
  <c r="L44" i="65"/>
  <c r="K44" i="65"/>
  <c r="J44" i="65"/>
  <c r="I44" i="65"/>
  <c r="H44" i="65"/>
  <c r="G44" i="65"/>
  <c r="F44" i="65"/>
  <c r="E44" i="65"/>
  <c r="D44" i="65"/>
  <c r="O32" i="65"/>
  <c r="N32" i="65"/>
  <c r="M32" i="65"/>
  <c r="L32" i="65"/>
  <c r="K32" i="65"/>
  <c r="J32" i="65"/>
  <c r="I32" i="65"/>
  <c r="H32" i="65"/>
  <c r="G32" i="65"/>
  <c r="F32" i="65"/>
  <c r="E32" i="65"/>
  <c r="D32" i="65"/>
  <c r="O26" i="65"/>
  <c r="N26" i="65"/>
  <c r="M26" i="65"/>
  <c r="L26" i="65"/>
  <c r="K26" i="65"/>
  <c r="J26" i="65"/>
  <c r="I26" i="65"/>
  <c r="H26" i="65"/>
  <c r="G26" i="65"/>
  <c r="F26" i="65"/>
  <c r="E26" i="65"/>
  <c r="D26" i="65"/>
  <c r="O20" i="65"/>
  <c r="N20" i="65"/>
  <c r="M20" i="65"/>
  <c r="L20" i="65"/>
  <c r="K20" i="65"/>
  <c r="J20" i="65"/>
  <c r="I20" i="65"/>
  <c r="H20" i="65"/>
  <c r="G20" i="65"/>
  <c r="F20" i="65"/>
  <c r="E20" i="65"/>
  <c r="D20" i="65"/>
  <c r="O14" i="65"/>
  <c r="N14" i="65"/>
  <c r="M14" i="65"/>
  <c r="L14" i="65"/>
  <c r="K14" i="65"/>
  <c r="J14" i="65"/>
  <c r="I14" i="65"/>
  <c r="H14" i="65"/>
  <c r="G14" i="65"/>
  <c r="F14" i="65"/>
  <c r="E14" i="65"/>
  <c r="D14" i="65"/>
  <c r="M73" i="61"/>
  <c r="L73" i="61"/>
  <c r="K73" i="61"/>
  <c r="J73" i="61"/>
  <c r="I73" i="61"/>
  <c r="H73" i="61"/>
  <c r="G73" i="61"/>
  <c r="F73" i="61"/>
  <c r="E73" i="61"/>
  <c r="D73" i="61"/>
  <c r="C73" i="61"/>
  <c r="B73" i="61"/>
  <c r="F23" i="61"/>
  <c r="G23" i="61"/>
  <c r="H23" i="61"/>
  <c r="I23" i="61"/>
  <c r="J23" i="61"/>
  <c r="K23" i="61"/>
  <c r="L23" i="61"/>
  <c r="M23" i="61"/>
  <c r="E23" i="61"/>
  <c r="N9" i="63"/>
  <c r="N12" i="63"/>
  <c r="E65" i="61"/>
  <c r="F65" i="61"/>
  <c r="F81" i="61" s="1"/>
  <c r="G65" i="61"/>
  <c r="H65" i="61"/>
  <c r="H81" i="61" s="1"/>
  <c r="I65" i="61"/>
  <c r="J65" i="61"/>
  <c r="K65" i="61"/>
  <c r="L65" i="61"/>
  <c r="M65" i="61"/>
  <c r="C19" i="63"/>
  <c r="D19" i="63"/>
  <c r="E19" i="63"/>
  <c r="F19" i="63"/>
  <c r="G19" i="63"/>
  <c r="H19" i="63"/>
  <c r="I19" i="63"/>
  <c r="J19" i="63"/>
  <c r="K19" i="63"/>
  <c r="L19" i="63"/>
  <c r="M19" i="63"/>
  <c r="N8" i="62"/>
  <c r="N11" i="62"/>
  <c r="E15" i="61"/>
  <c r="F15" i="61"/>
  <c r="G15" i="61"/>
  <c r="G31" i="61" s="1"/>
  <c r="C15" i="61" s="1"/>
  <c r="C23" i="61" s="1"/>
  <c r="H15" i="61"/>
  <c r="I15" i="61"/>
  <c r="J15" i="61"/>
  <c r="K15" i="61"/>
  <c r="K31" i="61" s="1"/>
  <c r="L15" i="61"/>
  <c r="L31" i="61" s="1"/>
  <c r="M15" i="61"/>
  <c r="B65" i="61"/>
  <c r="C65" i="61"/>
  <c r="C81" i="61" s="1"/>
  <c r="D65" i="61"/>
  <c r="C18" i="62"/>
  <c r="D18" i="62"/>
  <c r="E18" i="62"/>
  <c r="F18" i="62"/>
  <c r="G18" i="62"/>
  <c r="H18" i="62"/>
  <c r="I18" i="62"/>
  <c r="J18" i="62"/>
  <c r="K18" i="62"/>
  <c r="L18" i="62"/>
  <c r="M18" i="62"/>
  <c r="A55" i="61"/>
  <c r="C70" i="61"/>
  <c r="D70" i="61" s="1"/>
  <c r="E70" i="61" s="1"/>
  <c r="F70" i="61" s="1"/>
  <c r="G70" i="61" s="1"/>
  <c r="H70" i="61" s="1"/>
  <c r="I70" i="61" s="1"/>
  <c r="J70" i="61" s="1"/>
  <c r="K70" i="61" s="1"/>
  <c r="L70" i="61" s="1"/>
  <c r="M70" i="61" s="1"/>
  <c r="O70" i="61" s="1"/>
  <c r="C62" i="61"/>
  <c r="D62" i="61" s="1"/>
  <c r="E62" i="61" s="1"/>
  <c r="F62" i="61" s="1"/>
  <c r="G62" i="61" s="1"/>
  <c r="H62" i="61" s="1"/>
  <c r="I62" i="61" s="1"/>
  <c r="J62" i="61" s="1"/>
  <c r="K62" i="61" s="1"/>
  <c r="L62" i="61" s="1"/>
  <c r="M62" i="61" s="1"/>
  <c r="O62" i="61" s="1"/>
  <c r="C20" i="61"/>
  <c r="C12" i="61"/>
  <c r="D12" i="61" s="1"/>
  <c r="E12" i="61" s="1"/>
  <c r="F12" i="61" s="1"/>
  <c r="G12" i="61" s="1"/>
  <c r="H12" i="61" s="1"/>
  <c r="I12" i="61" s="1"/>
  <c r="J12" i="61" s="1"/>
  <c r="K12" i="61" s="1"/>
  <c r="L12" i="61" s="1"/>
  <c r="M12" i="61" s="1"/>
  <c r="O12" i="61" s="1"/>
  <c r="A5" i="61"/>
  <c r="R76" i="60"/>
  <c r="R33" i="60"/>
  <c r="R41" i="60" s="1"/>
  <c r="R73" i="60"/>
  <c r="A49" i="60"/>
  <c r="R30" i="60"/>
  <c r="A5" i="60"/>
  <c r="R73" i="59"/>
  <c r="R73" i="50"/>
  <c r="R30" i="50"/>
  <c r="R30" i="59"/>
  <c r="R76" i="59"/>
  <c r="R84" i="59" s="1"/>
  <c r="A49" i="59"/>
  <c r="R33" i="59"/>
  <c r="R41" i="59" s="1"/>
  <c r="A5" i="59"/>
  <c r="R76" i="50"/>
  <c r="R85" i="50" s="1"/>
  <c r="R33" i="50"/>
  <c r="R41" i="50" s="1"/>
  <c r="B36" i="58"/>
  <c r="B31" i="58"/>
  <c r="B27" i="58"/>
  <c r="B26" i="58"/>
  <c r="B36" i="57"/>
  <c r="B31" i="57"/>
  <c r="B27" i="57"/>
  <c r="B26" i="57"/>
  <c r="B36" i="56"/>
  <c r="B31" i="56"/>
  <c r="B27" i="56"/>
  <c r="B26" i="56"/>
  <c r="I46" i="25" l="1"/>
  <c r="P47" i="23"/>
  <c r="Q47" i="23" s="1"/>
  <c r="J46" i="25"/>
  <c r="J46" i="77" s="1"/>
  <c r="G43" i="47"/>
  <c r="G43" i="78" s="1"/>
  <c r="P43" i="34"/>
  <c r="P43" i="42"/>
  <c r="Q43" i="42" s="1"/>
  <c r="P43" i="33"/>
  <c r="Q43" i="33" s="1"/>
  <c r="L46" i="25"/>
  <c r="L46" i="77" s="1"/>
  <c r="P44" i="48"/>
  <c r="Q44" i="48" s="1"/>
  <c r="P43" i="30"/>
  <c r="Q43" i="30" s="1"/>
  <c r="E46" i="25"/>
  <c r="E46" i="77" s="1"/>
  <c r="P43" i="32"/>
  <c r="Q43" i="32" s="1"/>
  <c r="J43" i="78"/>
  <c r="H43" i="47"/>
  <c r="H43" i="78" s="1"/>
  <c r="L43" i="47"/>
  <c r="L43" i="78" s="1"/>
  <c r="F43" i="47"/>
  <c r="F43" i="78" s="1"/>
  <c r="E43" i="47"/>
  <c r="E43" i="78" s="1"/>
  <c r="N43" i="79"/>
  <c r="D43" i="78"/>
  <c r="M43" i="79"/>
  <c r="G46" i="25"/>
  <c r="G46" i="77" s="1"/>
  <c r="P43" i="49"/>
  <c r="Q43" i="49" s="1"/>
  <c r="K46" i="77"/>
  <c r="P43" i="41"/>
  <c r="Q43" i="41" s="1"/>
  <c r="D43" i="46"/>
  <c r="D43" i="79" s="1"/>
  <c r="D38" i="46"/>
  <c r="D33" i="46"/>
  <c r="K43" i="78"/>
  <c r="I43" i="78"/>
  <c r="N43" i="78"/>
  <c r="H46" i="25"/>
  <c r="H46" i="77" s="1"/>
  <c r="Q43" i="34"/>
  <c r="J47" i="77"/>
  <c r="L44" i="78"/>
  <c r="P46" i="26"/>
  <c r="H44" i="78"/>
  <c r="G47" i="77"/>
  <c r="D46" i="77"/>
  <c r="M46" i="77"/>
  <c r="P45" i="79"/>
  <c r="F46" i="77"/>
  <c r="P45" i="78"/>
  <c r="H154" i="66"/>
  <c r="P46" i="35"/>
  <c r="L184" i="70"/>
  <c r="J177" i="70"/>
  <c r="I46" i="77"/>
  <c r="K154" i="66"/>
  <c r="K184" i="70"/>
  <c r="L47" i="77"/>
  <c r="I47" i="77"/>
  <c r="N46" i="77"/>
  <c r="H47" i="77"/>
  <c r="E184" i="70"/>
  <c r="K106" i="66"/>
  <c r="N154" i="66"/>
  <c r="L177" i="70"/>
  <c r="N177" i="70"/>
  <c r="D184" i="70"/>
  <c r="D177" i="70"/>
  <c r="K170" i="70"/>
  <c r="F148" i="66"/>
  <c r="O154" i="66"/>
  <c r="I184" i="70"/>
  <c r="F184" i="70"/>
  <c r="J148" i="66"/>
  <c r="L170" i="70"/>
  <c r="G148" i="66"/>
  <c r="H177" i="70"/>
  <c r="G44" i="78"/>
  <c r="M44" i="78"/>
  <c r="J106" i="66"/>
  <c r="M43" i="78"/>
  <c r="D33" i="59"/>
  <c r="E140" i="70" s="1"/>
  <c r="F16" i="66" s="1"/>
  <c r="E32" i="56"/>
  <c r="D33" i="60" s="1"/>
  <c r="E141" i="70" s="1"/>
  <c r="F15" i="66" s="1"/>
  <c r="K82" i="59"/>
  <c r="L180" i="69" s="1"/>
  <c r="M155" i="65" s="1"/>
  <c r="L37" i="75"/>
  <c r="K82" i="60" s="1"/>
  <c r="L181" i="69" s="1"/>
  <c r="M154" i="65" s="1"/>
  <c r="K33" i="59"/>
  <c r="L140" i="70" s="1"/>
  <c r="M16" i="66" s="1"/>
  <c r="L32" i="56"/>
  <c r="K33" i="60" s="1"/>
  <c r="L141" i="70" s="1"/>
  <c r="M15" i="66" s="1"/>
  <c r="H80" i="59"/>
  <c r="I166" i="69" s="1"/>
  <c r="J107" i="65" s="1"/>
  <c r="I38" i="73"/>
  <c r="H80" i="60" s="1"/>
  <c r="I167" i="69" s="1"/>
  <c r="J106" i="65" s="1"/>
  <c r="L76" i="59"/>
  <c r="M138" i="69" s="1"/>
  <c r="N16" i="65" s="1"/>
  <c r="M37" i="56"/>
  <c r="L76" i="60" s="1"/>
  <c r="M139" i="69" s="1"/>
  <c r="N15" i="65" s="1"/>
  <c r="K76" i="59"/>
  <c r="L138" i="69" s="1"/>
  <c r="M16" i="65" s="1"/>
  <c r="L37" i="56"/>
  <c r="K76" i="60" s="1"/>
  <c r="L139" i="69" s="1"/>
  <c r="M15" i="65" s="1"/>
  <c r="C82" i="59"/>
  <c r="D180" i="69" s="1"/>
  <c r="E155" i="65" s="1"/>
  <c r="D37" i="75"/>
  <c r="C82" i="60" s="1"/>
  <c r="D181" i="69" s="1"/>
  <c r="E154" i="65" s="1"/>
  <c r="H36" i="59"/>
  <c r="I161" i="70" s="1"/>
  <c r="J82" i="66" s="1"/>
  <c r="I32" i="57"/>
  <c r="H36" i="60" s="1"/>
  <c r="I162" i="70" s="1"/>
  <c r="J81" i="66" s="1"/>
  <c r="J33" i="59"/>
  <c r="K140" i="70" s="1"/>
  <c r="L16" i="66" s="1"/>
  <c r="K32" i="56"/>
  <c r="J33" i="60" s="1"/>
  <c r="K141" i="70" s="1"/>
  <c r="L15" i="66" s="1"/>
  <c r="P43" i="40"/>
  <c r="Q43" i="40" s="1"/>
  <c r="H184" i="70"/>
  <c r="J76" i="59"/>
  <c r="K138" i="69" s="1"/>
  <c r="L16" i="65" s="1"/>
  <c r="K37" i="56"/>
  <c r="J76" i="60" s="1"/>
  <c r="K139" i="69" s="1"/>
  <c r="L15" i="65" s="1"/>
  <c r="E82" i="59"/>
  <c r="F180" i="69" s="1"/>
  <c r="G155" i="65" s="1"/>
  <c r="F37" i="75"/>
  <c r="E82" i="60" s="1"/>
  <c r="F181" i="69" s="1"/>
  <c r="G154" i="65" s="1"/>
  <c r="J36" i="59"/>
  <c r="K161" i="70" s="1"/>
  <c r="L82" i="66" s="1"/>
  <c r="K32" i="57"/>
  <c r="J36" i="60" s="1"/>
  <c r="K162" i="70" s="1"/>
  <c r="L81" i="66" s="1"/>
  <c r="E36" i="59"/>
  <c r="F161" i="70" s="1"/>
  <c r="G82" i="66" s="1"/>
  <c r="F32" i="57"/>
  <c r="E36" i="60" s="1"/>
  <c r="F162" i="70" s="1"/>
  <c r="G81" i="66" s="1"/>
  <c r="M81" i="59"/>
  <c r="N173" i="69" s="1"/>
  <c r="O149" i="65" s="1"/>
  <c r="N37" i="74"/>
  <c r="M81" i="60" s="1"/>
  <c r="N174" i="69" s="1"/>
  <c r="O148" i="65" s="1"/>
  <c r="P43" i="31"/>
  <c r="Q43" i="31" s="1"/>
  <c r="P44" i="79"/>
  <c r="Q44" i="79" s="1"/>
  <c r="F82" i="59"/>
  <c r="G180" i="69" s="1"/>
  <c r="H155" i="65" s="1"/>
  <c r="G37" i="75"/>
  <c r="F82" i="60" s="1"/>
  <c r="G181" i="69" s="1"/>
  <c r="H154" i="65" s="1"/>
  <c r="G33" i="59"/>
  <c r="H140" i="70" s="1"/>
  <c r="I16" i="66" s="1"/>
  <c r="H32" i="56"/>
  <c r="G33" i="60" s="1"/>
  <c r="H141" i="70" s="1"/>
  <c r="I15" i="66" s="1"/>
  <c r="K36" i="59"/>
  <c r="L161" i="70" s="1"/>
  <c r="M82" i="66" s="1"/>
  <c r="L32" i="57"/>
  <c r="K36" i="60" s="1"/>
  <c r="L162" i="70" s="1"/>
  <c r="M81" i="66" s="1"/>
  <c r="L82" i="59"/>
  <c r="M180" i="69" s="1"/>
  <c r="N155" i="65" s="1"/>
  <c r="M37" i="75"/>
  <c r="L82" i="60" s="1"/>
  <c r="M181" i="69" s="1"/>
  <c r="N154" i="65" s="1"/>
  <c r="F36" i="59"/>
  <c r="G161" i="70" s="1"/>
  <c r="H82" i="66" s="1"/>
  <c r="G32" i="57"/>
  <c r="F36" i="60" s="1"/>
  <c r="G162" i="70" s="1"/>
  <c r="H81" i="66" s="1"/>
  <c r="B81" i="59"/>
  <c r="P38" i="74"/>
  <c r="C37" i="74"/>
  <c r="N148" i="66"/>
  <c r="G177" i="70"/>
  <c r="K177" i="70"/>
  <c r="C36" i="59"/>
  <c r="D161" i="70" s="1"/>
  <c r="E82" i="66" s="1"/>
  <c r="D32" i="57"/>
  <c r="C36" i="60" s="1"/>
  <c r="D162" i="70" s="1"/>
  <c r="E81" i="66" s="1"/>
  <c r="M82" i="59"/>
  <c r="N180" i="69" s="1"/>
  <c r="O155" i="65" s="1"/>
  <c r="N37" i="75"/>
  <c r="M82" i="60" s="1"/>
  <c r="N181" i="69" s="1"/>
  <c r="O154" i="65" s="1"/>
  <c r="N82" i="50"/>
  <c r="C179" i="69"/>
  <c r="D156" i="65" s="1"/>
  <c r="O82" i="50"/>
  <c r="T179" i="69" s="1"/>
  <c r="G80" i="59"/>
  <c r="P39" i="73"/>
  <c r="H38" i="73"/>
  <c r="L33" i="59"/>
  <c r="M140" i="70" s="1"/>
  <c r="N16" i="66" s="1"/>
  <c r="M32" i="56"/>
  <c r="L33" i="60" s="1"/>
  <c r="M141" i="70" s="1"/>
  <c r="N15" i="66" s="1"/>
  <c r="I36" i="59"/>
  <c r="J161" i="70" s="1"/>
  <c r="K82" i="66" s="1"/>
  <c r="J32" i="57"/>
  <c r="I36" i="60" s="1"/>
  <c r="J162" i="70" s="1"/>
  <c r="K81" i="66" s="1"/>
  <c r="D81" i="59"/>
  <c r="E173" i="69" s="1"/>
  <c r="F149" i="65" s="1"/>
  <c r="E37" i="74"/>
  <c r="D81" i="60" s="1"/>
  <c r="E174" i="69" s="1"/>
  <c r="F148" i="65" s="1"/>
  <c r="G37" i="59"/>
  <c r="P34" i="73"/>
  <c r="H33" i="73"/>
  <c r="I33" i="59"/>
  <c r="J140" i="70" s="1"/>
  <c r="K16" i="66" s="1"/>
  <c r="J32" i="56"/>
  <c r="I33" i="60" s="1"/>
  <c r="J141" i="70" s="1"/>
  <c r="K15" i="66" s="1"/>
  <c r="F81" i="59"/>
  <c r="G173" i="69" s="1"/>
  <c r="H149" i="65" s="1"/>
  <c r="G37" i="74"/>
  <c r="F81" i="60" s="1"/>
  <c r="G174" i="69" s="1"/>
  <c r="H148" i="65" s="1"/>
  <c r="H82" i="59"/>
  <c r="I180" i="69" s="1"/>
  <c r="J155" i="65" s="1"/>
  <c r="I37" i="75"/>
  <c r="H82" i="60" s="1"/>
  <c r="I181" i="69" s="1"/>
  <c r="J154" i="65" s="1"/>
  <c r="E81" i="59"/>
  <c r="F173" i="69" s="1"/>
  <c r="G149" i="65" s="1"/>
  <c r="F37" i="74"/>
  <c r="E81" i="60" s="1"/>
  <c r="F174" i="69" s="1"/>
  <c r="G148" i="65" s="1"/>
  <c r="N38" i="50"/>
  <c r="C174" i="70"/>
  <c r="O38" i="50"/>
  <c r="T174" i="70" s="1"/>
  <c r="G81" i="59"/>
  <c r="H173" i="69" s="1"/>
  <c r="I149" i="65" s="1"/>
  <c r="H37" i="74"/>
  <c r="G81" i="60" s="1"/>
  <c r="H174" i="69" s="1"/>
  <c r="I148" i="65" s="1"/>
  <c r="D76" i="59"/>
  <c r="E138" i="69" s="1"/>
  <c r="F16" i="65" s="1"/>
  <c r="E37" i="56"/>
  <c r="D76" i="60" s="1"/>
  <c r="E139" i="69" s="1"/>
  <c r="F15" i="65" s="1"/>
  <c r="D82" i="59"/>
  <c r="E180" i="69" s="1"/>
  <c r="F155" i="65" s="1"/>
  <c r="E37" i="75"/>
  <c r="D82" i="60" s="1"/>
  <c r="E181" i="69" s="1"/>
  <c r="F154" i="65" s="1"/>
  <c r="M36" i="59"/>
  <c r="N161" i="70" s="1"/>
  <c r="O82" i="66" s="1"/>
  <c r="N32" i="57"/>
  <c r="M36" i="60" s="1"/>
  <c r="N162" i="70" s="1"/>
  <c r="O81" i="66" s="1"/>
  <c r="D36" i="59"/>
  <c r="E161" i="70" s="1"/>
  <c r="F82" i="66" s="1"/>
  <c r="E32" i="57"/>
  <c r="D36" i="60" s="1"/>
  <c r="E162" i="70" s="1"/>
  <c r="F81" i="66" s="1"/>
  <c r="B33" i="59"/>
  <c r="C32" i="56"/>
  <c r="B33" i="60" s="1"/>
  <c r="C141" i="70" s="1"/>
  <c r="P44" i="46"/>
  <c r="Q44" i="46" s="1"/>
  <c r="C43" i="46"/>
  <c r="J82" i="59"/>
  <c r="K180" i="69" s="1"/>
  <c r="L155" i="65" s="1"/>
  <c r="K37" i="75"/>
  <c r="J82" i="60" s="1"/>
  <c r="K181" i="69" s="1"/>
  <c r="L154" i="65" s="1"/>
  <c r="H33" i="59"/>
  <c r="I140" i="70" s="1"/>
  <c r="J16" i="66" s="1"/>
  <c r="I32" i="56"/>
  <c r="H33" i="60" s="1"/>
  <c r="I141" i="70" s="1"/>
  <c r="J15" i="66" s="1"/>
  <c r="I76" i="59"/>
  <c r="J138" i="69" s="1"/>
  <c r="K16" i="65" s="1"/>
  <c r="J37" i="56"/>
  <c r="I76" i="60" s="1"/>
  <c r="J139" i="69" s="1"/>
  <c r="K15" i="65" s="1"/>
  <c r="C81" i="59"/>
  <c r="D173" i="69" s="1"/>
  <c r="E149" i="65" s="1"/>
  <c r="D37" i="74"/>
  <c r="C81" i="60" s="1"/>
  <c r="D174" i="69" s="1"/>
  <c r="E148" i="65" s="1"/>
  <c r="F33" i="59"/>
  <c r="G140" i="70" s="1"/>
  <c r="H16" i="66" s="1"/>
  <c r="G32" i="56"/>
  <c r="F33" i="60" s="1"/>
  <c r="G141" i="70" s="1"/>
  <c r="H15" i="66" s="1"/>
  <c r="H76" i="59"/>
  <c r="I138" i="69" s="1"/>
  <c r="J16" i="65" s="1"/>
  <c r="I37" i="56"/>
  <c r="H76" i="60" s="1"/>
  <c r="I139" i="69" s="1"/>
  <c r="J15" i="65" s="1"/>
  <c r="C181" i="70"/>
  <c r="N39" i="50"/>
  <c r="O39" i="50"/>
  <c r="T181" i="70" s="1"/>
  <c r="C46" i="25"/>
  <c r="C47" i="77"/>
  <c r="P47" i="25"/>
  <c r="Q47" i="25" s="1"/>
  <c r="N80" i="50"/>
  <c r="H165" i="69"/>
  <c r="I108" i="65" s="1"/>
  <c r="O80" i="50"/>
  <c r="T165" i="69" s="1"/>
  <c r="E76" i="59"/>
  <c r="F138" i="69" s="1"/>
  <c r="G16" i="65" s="1"/>
  <c r="F37" i="56"/>
  <c r="E76" i="60" s="1"/>
  <c r="F139" i="69" s="1"/>
  <c r="G15" i="65" s="1"/>
  <c r="J81" i="59"/>
  <c r="K173" i="69" s="1"/>
  <c r="L149" i="65" s="1"/>
  <c r="K37" i="74"/>
  <c r="J81" i="60" s="1"/>
  <c r="K174" i="69" s="1"/>
  <c r="L148" i="65" s="1"/>
  <c r="E33" i="59"/>
  <c r="F140" i="70" s="1"/>
  <c r="G16" i="66" s="1"/>
  <c r="F32" i="56"/>
  <c r="E33" i="60" s="1"/>
  <c r="F141" i="70" s="1"/>
  <c r="G15" i="66" s="1"/>
  <c r="L81" i="59"/>
  <c r="M173" i="69" s="1"/>
  <c r="N149" i="65" s="1"/>
  <c r="M37" i="74"/>
  <c r="L81" i="60" s="1"/>
  <c r="M174" i="69" s="1"/>
  <c r="N148" i="65" s="1"/>
  <c r="I81" i="59"/>
  <c r="J173" i="69" s="1"/>
  <c r="K149" i="65" s="1"/>
  <c r="J37" i="74"/>
  <c r="I81" i="60" s="1"/>
  <c r="J174" i="69" s="1"/>
  <c r="K148" i="65" s="1"/>
  <c r="G82" i="59"/>
  <c r="H180" i="69" s="1"/>
  <c r="I155" i="65" s="1"/>
  <c r="H37" i="75"/>
  <c r="G82" i="60" s="1"/>
  <c r="H181" i="69" s="1"/>
  <c r="I154" i="65" s="1"/>
  <c r="B76" i="59"/>
  <c r="C138" i="69" s="1"/>
  <c r="D16" i="65" s="1"/>
  <c r="C37" i="56"/>
  <c r="B76" i="60" s="1"/>
  <c r="C139" i="69" s="1"/>
  <c r="O81" i="50"/>
  <c r="T172" i="69" s="1"/>
  <c r="C172" i="69"/>
  <c r="D150" i="65" s="1"/>
  <c r="N81" i="50"/>
  <c r="C33" i="59"/>
  <c r="D140" i="70" s="1"/>
  <c r="E16" i="66" s="1"/>
  <c r="D32" i="56"/>
  <c r="C33" i="60" s="1"/>
  <c r="D141" i="70" s="1"/>
  <c r="E15" i="66" s="1"/>
  <c r="G76" i="59"/>
  <c r="H138" i="69" s="1"/>
  <c r="I16" i="65" s="1"/>
  <c r="H37" i="56"/>
  <c r="G76" i="60" s="1"/>
  <c r="H139" i="69" s="1"/>
  <c r="I15" i="65" s="1"/>
  <c r="J80" i="59"/>
  <c r="K166" i="69" s="1"/>
  <c r="L107" i="65" s="1"/>
  <c r="K38" i="73"/>
  <c r="J80" i="60" s="1"/>
  <c r="K167" i="69" s="1"/>
  <c r="L106" i="65" s="1"/>
  <c r="B39" i="59"/>
  <c r="P33" i="75"/>
  <c r="C32" i="75"/>
  <c r="M76" i="59"/>
  <c r="N138" i="69" s="1"/>
  <c r="O16" i="65" s="1"/>
  <c r="N37" i="56"/>
  <c r="M76" i="60" s="1"/>
  <c r="N139" i="69" s="1"/>
  <c r="O15" i="65" s="1"/>
  <c r="P46" i="23"/>
  <c r="Q46" i="23" s="1"/>
  <c r="M33" i="59"/>
  <c r="N140" i="70" s="1"/>
  <c r="O16" i="66" s="1"/>
  <c r="N32" i="56"/>
  <c r="M33" i="60" s="1"/>
  <c r="N141" i="70" s="1"/>
  <c r="O15" i="66" s="1"/>
  <c r="K81" i="59"/>
  <c r="L173" i="69" s="1"/>
  <c r="M149" i="65" s="1"/>
  <c r="L37" i="74"/>
  <c r="K81" i="60" s="1"/>
  <c r="L174" i="69" s="1"/>
  <c r="M148" i="65" s="1"/>
  <c r="P48" i="77"/>
  <c r="Q48" i="77" s="1"/>
  <c r="B82" i="59"/>
  <c r="P38" i="75"/>
  <c r="C37" i="75"/>
  <c r="K80" i="59"/>
  <c r="L166" i="69" s="1"/>
  <c r="M107" i="65" s="1"/>
  <c r="L38" i="73"/>
  <c r="K80" i="60" s="1"/>
  <c r="L167" i="69" s="1"/>
  <c r="M106" i="65" s="1"/>
  <c r="C76" i="59"/>
  <c r="D138" i="69" s="1"/>
  <c r="E16" i="65" s="1"/>
  <c r="D37" i="56"/>
  <c r="C76" i="60" s="1"/>
  <c r="D139" i="69" s="1"/>
  <c r="E15" i="65" s="1"/>
  <c r="I80" i="59"/>
  <c r="J166" i="69" s="1"/>
  <c r="K107" i="65" s="1"/>
  <c r="J38" i="73"/>
  <c r="I80" i="60" s="1"/>
  <c r="J167" i="69" s="1"/>
  <c r="K106" i="65" s="1"/>
  <c r="P44" i="47"/>
  <c r="Q44" i="47" s="1"/>
  <c r="C43" i="47"/>
  <c r="P33" i="74"/>
  <c r="B38" i="59"/>
  <c r="C32" i="74"/>
  <c r="C44" i="78"/>
  <c r="I82" i="59"/>
  <c r="J180" i="69" s="1"/>
  <c r="K155" i="65" s="1"/>
  <c r="J37" i="75"/>
  <c r="I82" i="60" s="1"/>
  <c r="J181" i="69" s="1"/>
  <c r="K154" i="65" s="1"/>
  <c r="F76" i="59"/>
  <c r="G138" i="69" s="1"/>
  <c r="H16" i="65" s="1"/>
  <c r="G37" i="56"/>
  <c r="F76" i="60" s="1"/>
  <c r="G139" i="69" s="1"/>
  <c r="H15" i="65" s="1"/>
  <c r="L36" i="59"/>
  <c r="M161" i="70" s="1"/>
  <c r="N82" i="66" s="1"/>
  <c r="M32" i="57"/>
  <c r="L36" i="60" s="1"/>
  <c r="M162" i="70" s="1"/>
  <c r="N81" i="66" s="1"/>
  <c r="G36" i="59"/>
  <c r="H161" i="70" s="1"/>
  <c r="I82" i="66" s="1"/>
  <c r="H32" i="57"/>
  <c r="G36" i="60" s="1"/>
  <c r="H162" i="70" s="1"/>
  <c r="I81" i="66" s="1"/>
  <c r="H81" i="59"/>
  <c r="I173" i="69" s="1"/>
  <c r="J149" i="65" s="1"/>
  <c r="I37" i="74"/>
  <c r="H81" i="60" s="1"/>
  <c r="I174" i="69" s="1"/>
  <c r="J148" i="65" s="1"/>
  <c r="M81" i="61"/>
  <c r="I81" i="61"/>
  <c r="E81" i="61"/>
  <c r="K81" i="61"/>
  <c r="G81" i="61"/>
  <c r="J31" i="61"/>
  <c r="F31" i="61"/>
  <c r="D81" i="61"/>
  <c r="L81" i="61"/>
  <c r="O73" i="61"/>
  <c r="E31" i="61"/>
  <c r="D15" i="61" s="1"/>
  <c r="D23" i="61" s="1"/>
  <c r="J81" i="61"/>
  <c r="R87" i="50"/>
  <c r="S87" i="50" s="1"/>
  <c r="P82" i="12"/>
  <c r="B119" i="68" s="1"/>
  <c r="P125" i="12"/>
  <c r="C125" i="68" s="1"/>
  <c r="P83" i="12"/>
  <c r="B125" i="68" s="1"/>
  <c r="P126" i="12"/>
  <c r="H31" i="61"/>
  <c r="B81" i="61"/>
  <c r="O65" i="61"/>
  <c r="P84" i="12"/>
  <c r="P124" i="12"/>
  <c r="C119" i="68" s="1"/>
  <c r="M31" i="61"/>
  <c r="I31" i="61"/>
  <c r="D20" i="61"/>
  <c r="R86" i="59"/>
  <c r="R43" i="50"/>
  <c r="R43" i="60"/>
  <c r="R84" i="60"/>
  <c r="R43" i="59"/>
  <c r="P43" i="47" l="1"/>
  <c r="Q43" i="47" s="1"/>
  <c r="P43" i="46"/>
  <c r="Q43" i="46" s="1"/>
  <c r="Q45" i="79"/>
  <c r="Q45" i="78"/>
  <c r="Q46" i="26"/>
  <c r="Q46" i="35"/>
  <c r="P47" i="77"/>
  <c r="Q47" i="77" s="1"/>
  <c r="C43" i="79"/>
  <c r="P43" i="79" s="1"/>
  <c r="P44" i="78"/>
  <c r="Q44" i="78" s="1"/>
  <c r="P38" i="73"/>
  <c r="G80" i="60"/>
  <c r="P32" i="74"/>
  <c r="B38" i="60"/>
  <c r="C140" i="70"/>
  <c r="D16" i="66" s="1"/>
  <c r="N33" i="59"/>
  <c r="P174" i="70"/>
  <c r="D150" i="66"/>
  <c r="O37" i="59"/>
  <c r="T168" i="70" s="1"/>
  <c r="H168" i="70"/>
  <c r="N37" i="59"/>
  <c r="B81" i="60"/>
  <c r="P37" i="74"/>
  <c r="C175" i="70"/>
  <c r="N38" i="59"/>
  <c r="O38" i="59"/>
  <c r="T175" i="70" s="1"/>
  <c r="C180" i="69"/>
  <c r="N82" i="59"/>
  <c r="O82" i="59"/>
  <c r="T180" i="69" s="1"/>
  <c r="C46" i="77"/>
  <c r="P46" i="77" s="1"/>
  <c r="P46" i="25"/>
  <c r="Q46" i="25" s="1"/>
  <c r="H166" i="69"/>
  <c r="O80" i="59"/>
  <c r="T166" i="69" s="1"/>
  <c r="N80" i="59"/>
  <c r="P37" i="75"/>
  <c r="B82" i="60"/>
  <c r="E12" i="66"/>
  <c r="D15" i="66"/>
  <c r="N39" i="59"/>
  <c r="O39" i="59"/>
  <c r="T182" i="70" s="1"/>
  <c r="C182" i="70"/>
  <c r="P181" i="70"/>
  <c r="D156" i="66"/>
  <c r="P32" i="75"/>
  <c r="B39" i="60"/>
  <c r="D15" i="65"/>
  <c r="C140" i="69"/>
  <c r="P33" i="73"/>
  <c r="G37" i="60"/>
  <c r="O81" i="59"/>
  <c r="T173" i="69" s="1"/>
  <c r="N81" i="59"/>
  <c r="C173" i="69"/>
  <c r="C43" i="78"/>
  <c r="P43" i="78" s="1"/>
  <c r="O81" i="61"/>
  <c r="P73" i="61" s="1"/>
  <c r="B15" i="61"/>
  <c r="B23" i="61" s="1"/>
  <c r="O23" i="61" s="1"/>
  <c r="B161" i="68"/>
  <c r="D161" i="68"/>
  <c r="C161" i="68"/>
  <c r="S30" i="59"/>
  <c r="S37" i="59"/>
  <c r="S38" i="59"/>
  <c r="S39" i="59"/>
  <c r="S80" i="50"/>
  <c r="S71" i="50"/>
  <c r="S14" i="50"/>
  <c r="S37" i="50"/>
  <c r="S39" i="50"/>
  <c r="S38" i="50"/>
  <c r="S30" i="60"/>
  <c r="S70" i="50"/>
  <c r="S69" i="50"/>
  <c r="S21" i="50"/>
  <c r="S79" i="50"/>
  <c r="S59" i="50"/>
  <c r="S60" i="50"/>
  <c r="S68" i="50"/>
  <c r="S58" i="50"/>
  <c r="S64" i="50"/>
  <c r="S73" i="50"/>
  <c r="S65" i="50"/>
  <c r="S55" i="50"/>
  <c r="S63" i="50"/>
  <c r="S77" i="50"/>
  <c r="S78" i="50"/>
  <c r="S66" i="50"/>
  <c r="S61" i="50"/>
  <c r="S56" i="50"/>
  <c r="S85" i="50"/>
  <c r="S67" i="50"/>
  <c r="S62" i="50"/>
  <c r="S57" i="50"/>
  <c r="S76" i="50"/>
  <c r="S23" i="50"/>
  <c r="S24" i="50"/>
  <c r="S25" i="50"/>
  <c r="S26" i="50"/>
  <c r="S27" i="50"/>
  <c r="S28" i="50"/>
  <c r="S30" i="50"/>
  <c r="S17" i="50"/>
  <c r="S18" i="50"/>
  <c r="S22" i="50"/>
  <c r="S15" i="50"/>
  <c r="S33" i="50"/>
  <c r="S16" i="50"/>
  <c r="S36" i="50"/>
  <c r="S19" i="50"/>
  <c r="S43" i="50"/>
  <c r="S20" i="50"/>
  <c r="S13" i="50"/>
  <c r="O31" i="61"/>
  <c r="S34" i="50"/>
  <c r="S35" i="50"/>
  <c r="E20" i="61"/>
  <c r="S41" i="50"/>
  <c r="S12" i="50"/>
  <c r="R86" i="60"/>
  <c r="S43" i="60"/>
  <c r="S37" i="60"/>
  <c r="S36" i="60"/>
  <c r="S35" i="60"/>
  <c r="S34" i="60"/>
  <c r="S33" i="60"/>
  <c r="S28" i="60"/>
  <c r="S27" i="60"/>
  <c r="S26" i="60"/>
  <c r="S25" i="60"/>
  <c r="S24" i="60"/>
  <c r="S23" i="60"/>
  <c r="S22" i="60"/>
  <c r="S21" i="60"/>
  <c r="S20" i="60"/>
  <c r="S19" i="60"/>
  <c r="S18" i="60"/>
  <c r="S17" i="60"/>
  <c r="S16" i="60"/>
  <c r="S15" i="60"/>
  <c r="S14" i="60"/>
  <c r="S13" i="60"/>
  <c r="S12" i="60"/>
  <c r="S41" i="60"/>
  <c r="S12" i="59"/>
  <c r="S27" i="59"/>
  <c r="S25" i="59"/>
  <c r="S24" i="59"/>
  <c r="S22" i="59"/>
  <c r="S19" i="59"/>
  <c r="S17" i="59"/>
  <c r="S15" i="59"/>
  <c r="S14" i="59"/>
  <c r="S36" i="59"/>
  <c r="S34" i="59"/>
  <c r="S41" i="59"/>
  <c r="S43" i="59"/>
  <c r="S28" i="59"/>
  <c r="S26" i="59"/>
  <c r="S23" i="59"/>
  <c r="S21" i="59"/>
  <c r="S20" i="59"/>
  <c r="S18" i="59"/>
  <c r="S16" i="59"/>
  <c r="S13" i="59"/>
  <c r="S35" i="59"/>
  <c r="S33" i="59"/>
  <c r="P34" i="56"/>
  <c r="I142" i="68" l="1"/>
  <c r="I154" i="68"/>
  <c r="I136" i="68"/>
  <c r="I148" i="68"/>
  <c r="I130" i="68"/>
  <c r="I124" i="68"/>
  <c r="H136" i="68"/>
  <c r="H154" i="68"/>
  <c r="H142" i="68"/>
  <c r="H124" i="68"/>
  <c r="H148" i="68"/>
  <c r="H130" i="68"/>
  <c r="Q43" i="78"/>
  <c r="Q43" i="79"/>
  <c r="Q46" i="77"/>
  <c r="N81" i="60"/>
  <c r="O81" i="60" s="1"/>
  <c r="T174" i="69" s="1"/>
  <c r="C174" i="69"/>
  <c r="N38" i="60"/>
  <c r="O38" i="60" s="1"/>
  <c r="T176" i="70" s="1"/>
  <c r="C176" i="70"/>
  <c r="D149" i="65"/>
  <c r="Q173" i="69"/>
  <c r="F149" i="68" s="1"/>
  <c r="C181" i="69"/>
  <c r="N82" i="60"/>
  <c r="O82" i="60" s="1"/>
  <c r="T181" i="69" s="1"/>
  <c r="I107" i="65"/>
  <c r="Q166" i="69"/>
  <c r="F143" i="68" s="1"/>
  <c r="Q175" i="70"/>
  <c r="D149" i="66"/>
  <c r="I107" i="66"/>
  <c r="Q168" i="70"/>
  <c r="N80" i="60"/>
  <c r="O80" i="60" s="1"/>
  <c r="T167" i="69" s="1"/>
  <c r="H167" i="69"/>
  <c r="E154" i="68"/>
  <c r="U181" i="70"/>
  <c r="H169" i="70"/>
  <c r="N37" i="60"/>
  <c r="O37" i="60" s="1"/>
  <c r="T169" i="70" s="1"/>
  <c r="C183" i="70"/>
  <c r="N39" i="60"/>
  <c r="O39" i="60" s="1"/>
  <c r="T183" i="70" s="1"/>
  <c r="Q182" i="70"/>
  <c r="D155" i="66"/>
  <c r="U174" i="70"/>
  <c r="E148" i="68"/>
  <c r="Q180" i="69"/>
  <c r="F155" i="68" s="1"/>
  <c r="D155" i="65"/>
  <c r="O15" i="61"/>
  <c r="P15" i="61" s="1"/>
  <c r="P65" i="61"/>
  <c r="P23" i="61"/>
  <c r="J148" i="68"/>
  <c r="J136" i="68"/>
  <c r="J154" i="68"/>
  <c r="J130" i="68"/>
  <c r="J142" i="68"/>
  <c r="J124" i="68"/>
  <c r="F20" i="61"/>
  <c r="S79" i="60"/>
  <c r="S78" i="60"/>
  <c r="S77" i="60"/>
  <c r="S86" i="60"/>
  <c r="S80" i="60"/>
  <c r="S76" i="60"/>
  <c r="S84" i="60"/>
  <c r="S79" i="59"/>
  <c r="S78" i="59"/>
  <c r="S77" i="59"/>
  <c r="S86" i="59"/>
  <c r="S80" i="59"/>
  <c r="S76" i="59"/>
  <c r="S84" i="59"/>
  <c r="P33" i="56"/>
  <c r="P32" i="56"/>
  <c r="R176" i="70" l="1"/>
  <c r="C177" i="70"/>
  <c r="D148" i="66"/>
  <c r="E155" i="68"/>
  <c r="U182" i="70"/>
  <c r="H170" i="70"/>
  <c r="I106" i="66"/>
  <c r="R169" i="70"/>
  <c r="U175" i="70"/>
  <c r="E149" i="68"/>
  <c r="R181" i="69"/>
  <c r="F156" i="68" s="1"/>
  <c r="D154" i="65"/>
  <c r="C182" i="69"/>
  <c r="E143" i="68"/>
  <c r="U168" i="70"/>
  <c r="D148" i="65"/>
  <c r="C175" i="69"/>
  <c r="R174" i="69"/>
  <c r="F150" i="68" s="1"/>
  <c r="R167" i="69"/>
  <c r="F144" i="68" s="1"/>
  <c r="I106" i="65"/>
  <c r="D154" i="66"/>
  <c r="R183" i="70"/>
  <c r="C184" i="70"/>
  <c r="G20" i="61"/>
  <c r="B36" i="55"/>
  <c r="B31" i="55"/>
  <c r="H29" i="54"/>
  <c r="H28" i="54"/>
  <c r="H27" i="54"/>
  <c r="H26" i="54"/>
  <c r="H25" i="54"/>
  <c r="H24" i="54"/>
  <c r="H23" i="54"/>
  <c r="H22" i="54"/>
  <c r="H21" i="54"/>
  <c r="H20" i="54"/>
  <c r="H19" i="54"/>
  <c r="H18" i="54"/>
  <c r="H17" i="54"/>
  <c r="H15" i="54"/>
  <c r="H13" i="54"/>
  <c r="H11" i="54"/>
  <c r="H9" i="54"/>
  <c r="H7" i="54"/>
  <c r="A49" i="50"/>
  <c r="A5" i="50"/>
  <c r="A5" i="52"/>
  <c r="P10" i="53"/>
  <c r="P11" i="53"/>
  <c r="P12" i="53"/>
  <c r="P13" i="53"/>
  <c r="P14" i="53"/>
  <c r="P15" i="53"/>
  <c r="D18" i="53"/>
  <c r="E18" i="53"/>
  <c r="F18" i="53"/>
  <c r="G18" i="53"/>
  <c r="H18" i="53"/>
  <c r="I18" i="53"/>
  <c r="J18" i="53"/>
  <c r="K18" i="53"/>
  <c r="L18" i="53"/>
  <c r="M18" i="53"/>
  <c r="N18" i="53"/>
  <c r="O18" i="53"/>
  <c r="P20" i="53"/>
  <c r="D22" i="53"/>
  <c r="E22" i="53"/>
  <c r="H22" i="53"/>
  <c r="I22" i="53"/>
  <c r="L22" i="53"/>
  <c r="M22" i="53"/>
  <c r="P25" i="53"/>
  <c r="P26" i="53"/>
  <c r="P27" i="53"/>
  <c r="P28" i="53"/>
  <c r="P29" i="53"/>
  <c r="P30" i="53"/>
  <c r="D33" i="53"/>
  <c r="E33" i="53"/>
  <c r="F33" i="53"/>
  <c r="F37" i="53" s="1"/>
  <c r="G33" i="53"/>
  <c r="H33" i="53"/>
  <c r="I33" i="53"/>
  <c r="I37" i="53" s="1"/>
  <c r="J33" i="53"/>
  <c r="J37" i="53" s="1"/>
  <c r="K33" i="53"/>
  <c r="L33" i="53"/>
  <c r="M33" i="53"/>
  <c r="M37" i="53" s="1"/>
  <c r="N33" i="53"/>
  <c r="N37" i="53" s="1"/>
  <c r="O33" i="53"/>
  <c r="P35" i="53"/>
  <c r="P50" i="53" s="1"/>
  <c r="D37" i="53"/>
  <c r="G37" i="53"/>
  <c r="H37" i="53"/>
  <c r="K37" i="53"/>
  <c r="L37" i="53"/>
  <c r="O37" i="53"/>
  <c r="D40" i="53"/>
  <c r="E40" i="53"/>
  <c r="F40" i="53"/>
  <c r="G40" i="53"/>
  <c r="H40" i="53"/>
  <c r="I40" i="53"/>
  <c r="J40" i="53"/>
  <c r="K40" i="53"/>
  <c r="L40" i="53"/>
  <c r="M40" i="53"/>
  <c r="N40" i="53"/>
  <c r="O40" i="53"/>
  <c r="D41" i="53"/>
  <c r="E41" i="53"/>
  <c r="F41" i="53"/>
  <c r="G41" i="53"/>
  <c r="H41" i="53"/>
  <c r="I41" i="53"/>
  <c r="J41" i="53"/>
  <c r="K41" i="53"/>
  <c r="L41" i="53"/>
  <c r="M41" i="53"/>
  <c r="N41" i="53"/>
  <c r="O41" i="53"/>
  <c r="D42" i="53"/>
  <c r="E42" i="53"/>
  <c r="F42" i="53"/>
  <c r="G42" i="53"/>
  <c r="H42" i="53"/>
  <c r="I42" i="53"/>
  <c r="J42" i="53"/>
  <c r="K42" i="53"/>
  <c r="L42" i="53"/>
  <c r="M42" i="53"/>
  <c r="N42" i="53"/>
  <c r="O42" i="53"/>
  <c r="P42" i="53"/>
  <c r="D43" i="53"/>
  <c r="E43" i="53"/>
  <c r="F43" i="53"/>
  <c r="G43" i="53"/>
  <c r="H43" i="53"/>
  <c r="I43" i="53"/>
  <c r="J43" i="53"/>
  <c r="K43" i="53"/>
  <c r="L43" i="53"/>
  <c r="M43" i="53"/>
  <c r="N43" i="53"/>
  <c r="O43" i="53"/>
  <c r="P43" i="53"/>
  <c r="D44" i="53"/>
  <c r="E44" i="53"/>
  <c r="F44" i="53"/>
  <c r="G44" i="53"/>
  <c r="H44" i="53"/>
  <c r="I44" i="53"/>
  <c r="J44" i="53"/>
  <c r="K44" i="53"/>
  <c r="L44" i="53"/>
  <c r="M44" i="53"/>
  <c r="N44" i="53"/>
  <c r="O44" i="53"/>
  <c r="D45" i="53"/>
  <c r="E45" i="53"/>
  <c r="F45" i="53"/>
  <c r="G45" i="53"/>
  <c r="H45" i="53"/>
  <c r="I45" i="53"/>
  <c r="J45" i="53"/>
  <c r="K45" i="53"/>
  <c r="L45" i="53"/>
  <c r="M45" i="53"/>
  <c r="N45" i="53"/>
  <c r="O45" i="53"/>
  <c r="D48" i="53"/>
  <c r="E48" i="53"/>
  <c r="H48" i="53"/>
  <c r="I48" i="53"/>
  <c r="L48" i="53"/>
  <c r="M48" i="53"/>
  <c r="D50" i="53"/>
  <c r="E50" i="53"/>
  <c r="F50" i="53"/>
  <c r="G50" i="53"/>
  <c r="H50" i="53"/>
  <c r="I50" i="53"/>
  <c r="J50" i="53"/>
  <c r="K50" i="53"/>
  <c r="L50" i="53"/>
  <c r="M50" i="53"/>
  <c r="N50" i="53"/>
  <c r="O50" i="53"/>
  <c r="Q55" i="53"/>
  <c r="P60" i="53"/>
  <c r="P61" i="53"/>
  <c r="R61" i="53" s="1"/>
  <c r="P62" i="53"/>
  <c r="R62" i="53" s="1"/>
  <c r="P63" i="53"/>
  <c r="R63" i="53" s="1"/>
  <c r="P64" i="53"/>
  <c r="R64" i="53" s="1"/>
  <c r="P65" i="53"/>
  <c r="R65" i="53" s="1"/>
  <c r="D68" i="53"/>
  <c r="E68" i="53"/>
  <c r="F68" i="53"/>
  <c r="F72" i="53" s="1"/>
  <c r="G68" i="53"/>
  <c r="H68" i="53"/>
  <c r="H72" i="53" s="1"/>
  <c r="I68" i="53"/>
  <c r="J68" i="53"/>
  <c r="J72" i="53" s="1"/>
  <c r="K68" i="53"/>
  <c r="L68" i="53"/>
  <c r="M68" i="53"/>
  <c r="N68" i="53"/>
  <c r="N72" i="53" s="1"/>
  <c r="O68" i="53"/>
  <c r="P70" i="53"/>
  <c r="R70" i="53" s="1"/>
  <c r="D72" i="53"/>
  <c r="E72" i="53"/>
  <c r="I72" i="53"/>
  <c r="L72" i="53"/>
  <c r="M72" i="53"/>
  <c r="P75" i="53"/>
  <c r="P76" i="53"/>
  <c r="R76" i="53" s="1"/>
  <c r="P77" i="53"/>
  <c r="P78" i="53"/>
  <c r="R78" i="53"/>
  <c r="P79" i="53"/>
  <c r="P80" i="53"/>
  <c r="R80" i="53" s="1"/>
  <c r="D83" i="53"/>
  <c r="D98" i="53" s="1"/>
  <c r="E83" i="53"/>
  <c r="F83" i="53"/>
  <c r="F87" i="53" s="1"/>
  <c r="G83" i="53"/>
  <c r="H83" i="53"/>
  <c r="H98" i="53" s="1"/>
  <c r="I83" i="53"/>
  <c r="J83" i="53"/>
  <c r="K83" i="53"/>
  <c r="L83" i="53"/>
  <c r="L98" i="53" s="1"/>
  <c r="M83" i="53"/>
  <c r="N83" i="53"/>
  <c r="N87" i="53" s="1"/>
  <c r="O83" i="53"/>
  <c r="P85" i="53"/>
  <c r="R85" i="53" s="1"/>
  <c r="E87" i="53"/>
  <c r="G87" i="53"/>
  <c r="I87" i="53"/>
  <c r="J87" i="53"/>
  <c r="K87" i="53"/>
  <c r="M87" i="53"/>
  <c r="O87" i="53"/>
  <c r="D90" i="53"/>
  <c r="E90" i="53"/>
  <c r="F90" i="53"/>
  <c r="G90" i="53"/>
  <c r="H90" i="53"/>
  <c r="I90" i="53"/>
  <c r="J90" i="53"/>
  <c r="K90" i="53"/>
  <c r="L90" i="53"/>
  <c r="M90" i="53"/>
  <c r="N90" i="53"/>
  <c r="O90" i="53"/>
  <c r="D91" i="53"/>
  <c r="E91" i="53"/>
  <c r="F91" i="53"/>
  <c r="G91" i="53"/>
  <c r="H91" i="53"/>
  <c r="I91" i="53"/>
  <c r="J91" i="53"/>
  <c r="K91" i="53"/>
  <c r="L91" i="53"/>
  <c r="M91" i="53"/>
  <c r="N91" i="53"/>
  <c r="O91" i="53"/>
  <c r="P91" i="53"/>
  <c r="D92" i="53"/>
  <c r="E92" i="53"/>
  <c r="F92" i="53"/>
  <c r="G92" i="53"/>
  <c r="H92" i="53"/>
  <c r="I92" i="53"/>
  <c r="J92" i="53"/>
  <c r="K92" i="53"/>
  <c r="L92" i="53"/>
  <c r="M92" i="53"/>
  <c r="N92" i="53"/>
  <c r="O92" i="53"/>
  <c r="D93" i="53"/>
  <c r="E93" i="53"/>
  <c r="F93" i="53"/>
  <c r="G93" i="53"/>
  <c r="H93" i="53"/>
  <c r="I93" i="53"/>
  <c r="J93" i="53"/>
  <c r="K93" i="53"/>
  <c r="L93" i="53"/>
  <c r="M93" i="53"/>
  <c r="N93" i="53"/>
  <c r="O93" i="53"/>
  <c r="P93" i="53"/>
  <c r="R93" i="53" s="1"/>
  <c r="D94" i="53"/>
  <c r="E94" i="53"/>
  <c r="F94" i="53"/>
  <c r="G94" i="53"/>
  <c r="H94" i="53"/>
  <c r="I94" i="53"/>
  <c r="J94" i="53"/>
  <c r="K94" i="53"/>
  <c r="L94" i="53"/>
  <c r="M94" i="53"/>
  <c r="N94" i="53"/>
  <c r="O94" i="53"/>
  <c r="D95" i="53"/>
  <c r="E95" i="53"/>
  <c r="F95" i="53"/>
  <c r="G95" i="53"/>
  <c r="H95" i="53"/>
  <c r="I95" i="53"/>
  <c r="J95" i="53"/>
  <c r="K95" i="53"/>
  <c r="L95" i="53"/>
  <c r="M95" i="53"/>
  <c r="N95" i="53"/>
  <c r="O95" i="53"/>
  <c r="P95" i="53"/>
  <c r="E98" i="53"/>
  <c r="I98" i="53"/>
  <c r="J98" i="53"/>
  <c r="M98" i="53"/>
  <c r="D100" i="53"/>
  <c r="E100" i="53"/>
  <c r="F100" i="53"/>
  <c r="G100" i="53"/>
  <c r="H100" i="53"/>
  <c r="I100" i="53"/>
  <c r="J100" i="53"/>
  <c r="K100" i="53"/>
  <c r="L100" i="53"/>
  <c r="M100" i="53"/>
  <c r="N100" i="53"/>
  <c r="O100" i="53"/>
  <c r="P100" i="53"/>
  <c r="I102" i="53"/>
  <c r="J102" i="53"/>
  <c r="P110" i="53"/>
  <c r="R110" i="53" s="1"/>
  <c r="P111" i="53"/>
  <c r="P112" i="53"/>
  <c r="P113" i="53"/>
  <c r="R113" i="53" s="1"/>
  <c r="P114" i="53"/>
  <c r="R114" i="53" s="1"/>
  <c r="P115" i="53"/>
  <c r="R115" i="53"/>
  <c r="D118" i="53"/>
  <c r="D122" i="53" s="1"/>
  <c r="E118" i="53"/>
  <c r="F118" i="53"/>
  <c r="G118" i="53"/>
  <c r="H118" i="53"/>
  <c r="I118" i="53"/>
  <c r="I122" i="53" s="1"/>
  <c r="J118" i="53"/>
  <c r="K118" i="53"/>
  <c r="L118" i="53"/>
  <c r="M118" i="53"/>
  <c r="N118" i="53"/>
  <c r="O118" i="53"/>
  <c r="O122" i="53" s="1"/>
  <c r="P120" i="53"/>
  <c r="R120" i="53" s="1"/>
  <c r="E122" i="53"/>
  <c r="F122" i="53"/>
  <c r="H122" i="53"/>
  <c r="J122" i="53"/>
  <c r="L122" i="53"/>
  <c r="M122" i="53"/>
  <c r="N122" i="53"/>
  <c r="P125" i="53"/>
  <c r="P126" i="53"/>
  <c r="R126" i="53" s="1"/>
  <c r="P127" i="53"/>
  <c r="R127" i="53" s="1"/>
  <c r="P128" i="53"/>
  <c r="R128" i="53" s="1"/>
  <c r="P129" i="53"/>
  <c r="P130" i="53"/>
  <c r="R130" i="53" s="1"/>
  <c r="D133" i="53"/>
  <c r="D137" i="53" s="1"/>
  <c r="E133" i="53"/>
  <c r="F133" i="53"/>
  <c r="G133" i="53"/>
  <c r="G137" i="53" s="1"/>
  <c r="H133" i="53"/>
  <c r="H137" i="53" s="1"/>
  <c r="I133" i="53"/>
  <c r="J133" i="53"/>
  <c r="J137" i="53" s="1"/>
  <c r="J152" i="53" s="1"/>
  <c r="K133" i="53"/>
  <c r="K137" i="53" s="1"/>
  <c r="L133" i="53"/>
  <c r="L137" i="53" s="1"/>
  <c r="M133" i="53"/>
  <c r="N133" i="53"/>
  <c r="O133" i="53"/>
  <c r="O137" i="53" s="1"/>
  <c r="P133" i="53"/>
  <c r="P135" i="53"/>
  <c r="R135" i="53" s="1"/>
  <c r="E137" i="53"/>
  <c r="F137" i="53"/>
  <c r="F152" i="53" s="1"/>
  <c r="I137" i="53"/>
  <c r="M137" i="53"/>
  <c r="N137" i="53"/>
  <c r="N152" i="53" s="1"/>
  <c r="D140" i="53"/>
  <c r="E140" i="53"/>
  <c r="F140" i="53"/>
  <c r="G140" i="53"/>
  <c r="H140" i="53"/>
  <c r="I140" i="53"/>
  <c r="J140" i="53"/>
  <c r="K140" i="53"/>
  <c r="L140" i="53"/>
  <c r="M140" i="53"/>
  <c r="N140" i="53"/>
  <c r="O140" i="53"/>
  <c r="D141" i="53"/>
  <c r="E141" i="53"/>
  <c r="F141" i="53"/>
  <c r="G141" i="53"/>
  <c r="H141" i="53"/>
  <c r="I141" i="53"/>
  <c r="J141" i="53"/>
  <c r="K141" i="53"/>
  <c r="L141" i="53"/>
  <c r="M141" i="53"/>
  <c r="N141" i="53"/>
  <c r="O141" i="53"/>
  <c r="P141" i="53"/>
  <c r="R141" i="53" s="1"/>
  <c r="D142" i="53"/>
  <c r="E142" i="53"/>
  <c r="F142" i="53"/>
  <c r="G142" i="53"/>
  <c r="H142" i="53"/>
  <c r="I142" i="53"/>
  <c r="J142" i="53"/>
  <c r="K142" i="53"/>
  <c r="L142" i="53"/>
  <c r="M142" i="53"/>
  <c r="N142" i="53"/>
  <c r="O142" i="53"/>
  <c r="D143" i="53"/>
  <c r="E143" i="53"/>
  <c r="F143" i="53"/>
  <c r="G143" i="53"/>
  <c r="H143" i="53"/>
  <c r="I143" i="53"/>
  <c r="J143" i="53"/>
  <c r="K143" i="53"/>
  <c r="L143" i="53"/>
  <c r="M143" i="53"/>
  <c r="N143" i="53"/>
  <c r="O143" i="53"/>
  <c r="P143" i="53"/>
  <c r="D144" i="53"/>
  <c r="E144" i="53"/>
  <c r="F144" i="53"/>
  <c r="G144" i="53"/>
  <c r="H144" i="53"/>
  <c r="I144" i="53"/>
  <c r="J144" i="53"/>
  <c r="K144" i="53"/>
  <c r="L144" i="53"/>
  <c r="M144" i="53"/>
  <c r="N144" i="53"/>
  <c r="O144" i="53"/>
  <c r="P144" i="53"/>
  <c r="D145" i="53"/>
  <c r="E145" i="53"/>
  <c r="F145" i="53"/>
  <c r="G145" i="53"/>
  <c r="H145" i="53"/>
  <c r="I145" i="53"/>
  <c r="J145" i="53"/>
  <c r="K145" i="53"/>
  <c r="L145" i="53"/>
  <c r="M145" i="53"/>
  <c r="N145" i="53"/>
  <c r="O145" i="53"/>
  <c r="P145" i="53"/>
  <c r="E148" i="53"/>
  <c r="F148" i="53"/>
  <c r="I148" i="53"/>
  <c r="J148" i="53"/>
  <c r="M148" i="53"/>
  <c r="N148" i="53"/>
  <c r="O148" i="53"/>
  <c r="D150" i="53"/>
  <c r="E150" i="53"/>
  <c r="F150" i="53"/>
  <c r="G150" i="53"/>
  <c r="H150" i="53"/>
  <c r="I150" i="53"/>
  <c r="J150" i="53"/>
  <c r="K150" i="53"/>
  <c r="L150" i="53"/>
  <c r="M150" i="53"/>
  <c r="N150" i="53"/>
  <c r="O150" i="53"/>
  <c r="P150" i="53"/>
  <c r="E152" i="53"/>
  <c r="H152" i="53"/>
  <c r="M152" i="53"/>
  <c r="Q155" i="53"/>
  <c r="P160" i="53"/>
  <c r="P161" i="53"/>
  <c r="R161" i="53" s="1"/>
  <c r="P162" i="53"/>
  <c r="P163" i="53"/>
  <c r="R163" i="53" s="1"/>
  <c r="P164" i="53"/>
  <c r="R164" i="53" s="1"/>
  <c r="P165" i="53"/>
  <c r="D168" i="53"/>
  <c r="D172" i="53" s="1"/>
  <c r="E168" i="53"/>
  <c r="F168" i="53"/>
  <c r="G168" i="53"/>
  <c r="G172" i="53" s="1"/>
  <c r="H168" i="53"/>
  <c r="I168" i="53"/>
  <c r="I172" i="53" s="1"/>
  <c r="J168" i="53"/>
  <c r="K168" i="53"/>
  <c r="K172" i="53" s="1"/>
  <c r="L168" i="53"/>
  <c r="M168" i="53"/>
  <c r="M172" i="53" s="1"/>
  <c r="N168" i="53"/>
  <c r="N172" i="53" s="1"/>
  <c r="O168" i="53"/>
  <c r="O172" i="53" s="1"/>
  <c r="P170" i="53"/>
  <c r="R170" i="53" s="1"/>
  <c r="E172" i="53"/>
  <c r="F172" i="53"/>
  <c r="H172" i="53"/>
  <c r="J172" i="53"/>
  <c r="L172" i="53"/>
  <c r="P175" i="53"/>
  <c r="P176" i="53"/>
  <c r="R176" i="53" s="1"/>
  <c r="P177" i="53"/>
  <c r="P178" i="53"/>
  <c r="R178" i="53" s="1"/>
  <c r="P179" i="53"/>
  <c r="R179" i="53" s="1"/>
  <c r="P180" i="53"/>
  <c r="R180" i="53" s="1"/>
  <c r="D183" i="53"/>
  <c r="D187" i="53" s="1"/>
  <c r="D202" i="53" s="1"/>
  <c r="E183" i="53"/>
  <c r="F183" i="53"/>
  <c r="F187" i="53" s="1"/>
  <c r="G183" i="53"/>
  <c r="G187" i="53" s="1"/>
  <c r="H183" i="53"/>
  <c r="I183" i="53"/>
  <c r="J183" i="53"/>
  <c r="J187" i="53" s="1"/>
  <c r="K183" i="53"/>
  <c r="K187" i="53" s="1"/>
  <c r="L183" i="53"/>
  <c r="L187" i="53" s="1"/>
  <c r="M183" i="53"/>
  <c r="N183" i="53"/>
  <c r="N187" i="53" s="1"/>
  <c r="O183" i="53"/>
  <c r="O187" i="53" s="1"/>
  <c r="P185" i="53"/>
  <c r="R185" i="53" s="1"/>
  <c r="E187" i="53"/>
  <c r="H187" i="53"/>
  <c r="I187" i="53"/>
  <c r="M187" i="53"/>
  <c r="D190" i="53"/>
  <c r="E190" i="53"/>
  <c r="F190" i="53"/>
  <c r="G190" i="53"/>
  <c r="H190" i="53"/>
  <c r="I190" i="53"/>
  <c r="J190" i="53"/>
  <c r="K190" i="53"/>
  <c r="L190" i="53"/>
  <c r="M190" i="53"/>
  <c r="N190" i="53"/>
  <c r="O190" i="53"/>
  <c r="P190" i="53"/>
  <c r="D191" i="53"/>
  <c r="E191" i="53"/>
  <c r="F191" i="53"/>
  <c r="G191" i="53"/>
  <c r="H191" i="53"/>
  <c r="I191" i="53"/>
  <c r="J191" i="53"/>
  <c r="K191" i="53"/>
  <c r="L191" i="53"/>
  <c r="M191" i="53"/>
  <c r="N191" i="53"/>
  <c r="O191" i="53"/>
  <c r="D192" i="53"/>
  <c r="E192" i="53"/>
  <c r="F192" i="53"/>
  <c r="G192" i="53"/>
  <c r="H192" i="53"/>
  <c r="I192" i="53"/>
  <c r="J192" i="53"/>
  <c r="K192" i="53"/>
  <c r="L192" i="53"/>
  <c r="M192" i="53"/>
  <c r="N192" i="53"/>
  <c r="O192" i="53"/>
  <c r="P192" i="53"/>
  <c r="D193" i="53"/>
  <c r="E193" i="53"/>
  <c r="F193" i="53"/>
  <c r="G193" i="53"/>
  <c r="H193" i="53"/>
  <c r="I193" i="53"/>
  <c r="J193" i="53"/>
  <c r="K193" i="53"/>
  <c r="L193" i="53"/>
  <c r="M193" i="53"/>
  <c r="N193" i="53"/>
  <c r="O193" i="53"/>
  <c r="P193" i="53"/>
  <c r="R193" i="53" s="1"/>
  <c r="D194" i="53"/>
  <c r="E194" i="53"/>
  <c r="F194" i="53"/>
  <c r="G194" i="53"/>
  <c r="H194" i="53"/>
  <c r="I194" i="53"/>
  <c r="J194" i="53"/>
  <c r="K194" i="53"/>
  <c r="L194" i="53"/>
  <c r="M194" i="53"/>
  <c r="N194" i="53"/>
  <c r="O194" i="53"/>
  <c r="D195" i="53"/>
  <c r="E195" i="53"/>
  <c r="F195" i="53"/>
  <c r="G195" i="53"/>
  <c r="H195" i="53"/>
  <c r="I195" i="53"/>
  <c r="J195" i="53"/>
  <c r="K195" i="53"/>
  <c r="L195" i="53"/>
  <c r="M195" i="53"/>
  <c r="N195" i="53"/>
  <c r="O195" i="53"/>
  <c r="D198" i="53"/>
  <c r="E198" i="53"/>
  <c r="F198" i="53"/>
  <c r="H198" i="53"/>
  <c r="I198" i="53"/>
  <c r="J198" i="53"/>
  <c r="L198" i="53"/>
  <c r="M198" i="53"/>
  <c r="N198" i="53"/>
  <c r="D200" i="53"/>
  <c r="E200" i="53"/>
  <c r="F200" i="53"/>
  <c r="G200" i="53"/>
  <c r="H200" i="53"/>
  <c r="I200" i="53"/>
  <c r="J200" i="53"/>
  <c r="K200" i="53"/>
  <c r="L200" i="53"/>
  <c r="M200" i="53"/>
  <c r="N200" i="53"/>
  <c r="O200" i="53"/>
  <c r="P200" i="53"/>
  <c r="R200" i="53" s="1"/>
  <c r="H202" i="53"/>
  <c r="Q205" i="53"/>
  <c r="P210" i="53"/>
  <c r="R210" i="53" s="1"/>
  <c r="P211" i="53"/>
  <c r="P212" i="53"/>
  <c r="R212" i="53" s="1"/>
  <c r="P213" i="53"/>
  <c r="R213" i="53" s="1"/>
  <c r="P214" i="53"/>
  <c r="R214" i="53"/>
  <c r="P215" i="53"/>
  <c r="D218" i="53"/>
  <c r="E218" i="53"/>
  <c r="E222" i="53" s="1"/>
  <c r="F218" i="53"/>
  <c r="F222" i="53" s="1"/>
  <c r="G218" i="53"/>
  <c r="G222" i="53" s="1"/>
  <c r="H218" i="53"/>
  <c r="I218" i="53"/>
  <c r="I222" i="53" s="1"/>
  <c r="J218" i="53"/>
  <c r="J222" i="53" s="1"/>
  <c r="K218" i="53"/>
  <c r="K222" i="53" s="1"/>
  <c r="L218" i="53"/>
  <c r="L222" i="53" s="1"/>
  <c r="M218" i="53"/>
  <c r="M222" i="53" s="1"/>
  <c r="N218" i="53"/>
  <c r="O218" i="53"/>
  <c r="O222" i="53" s="1"/>
  <c r="P220" i="53"/>
  <c r="R220" i="53" s="1"/>
  <c r="D222" i="53"/>
  <c r="H222" i="53"/>
  <c r="P225" i="53"/>
  <c r="P226" i="53"/>
  <c r="P227" i="53"/>
  <c r="R227" i="53" s="1"/>
  <c r="P228" i="53"/>
  <c r="R228" i="53" s="1"/>
  <c r="P229" i="53"/>
  <c r="P230" i="53"/>
  <c r="D233" i="53"/>
  <c r="E233" i="53"/>
  <c r="E237" i="53" s="1"/>
  <c r="F233" i="53"/>
  <c r="F237" i="53" s="1"/>
  <c r="G233" i="53"/>
  <c r="H233" i="53"/>
  <c r="H237" i="53" s="1"/>
  <c r="H252" i="53" s="1"/>
  <c r="I233" i="53"/>
  <c r="I237" i="53" s="1"/>
  <c r="J233" i="53"/>
  <c r="J237" i="53" s="1"/>
  <c r="K233" i="53"/>
  <c r="L233" i="53"/>
  <c r="M233" i="53"/>
  <c r="M237" i="53" s="1"/>
  <c r="N233" i="53"/>
  <c r="N237" i="53" s="1"/>
  <c r="O233" i="53"/>
  <c r="P235" i="53"/>
  <c r="R235" i="53" s="1"/>
  <c r="D237" i="53"/>
  <c r="D252" i="53" s="1"/>
  <c r="G237" i="53"/>
  <c r="K237" i="53"/>
  <c r="L237" i="53"/>
  <c r="O237" i="53"/>
  <c r="D240" i="53"/>
  <c r="E240" i="53"/>
  <c r="F240" i="53"/>
  <c r="G240" i="53"/>
  <c r="H240" i="53"/>
  <c r="I240" i="53"/>
  <c r="J240" i="53"/>
  <c r="K240" i="53"/>
  <c r="L240" i="53"/>
  <c r="M240" i="53"/>
  <c r="N240" i="53"/>
  <c r="O240" i="53"/>
  <c r="D241" i="53"/>
  <c r="E241" i="53"/>
  <c r="F241" i="53"/>
  <c r="G241" i="53"/>
  <c r="H241" i="53"/>
  <c r="I241" i="53"/>
  <c r="J241" i="53"/>
  <c r="K241" i="53"/>
  <c r="L241" i="53"/>
  <c r="M241" i="53"/>
  <c r="N241" i="53"/>
  <c r="O241" i="53"/>
  <c r="D242" i="53"/>
  <c r="E242" i="53"/>
  <c r="F242" i="53"/>
  <c r="G242" i="53"/>
  <c r="H242" i="53"/>
  <c r="I242" i="53"/>
  <c r="J242" i="53"/>
  <c r="K242" i="53"/>
  <c r="L242" i="53"/>
  <c r="M242" i="53"/>
  <c r="N242" i="53"/>
  <c r="O242" i="53"/>
  <c r="P242" i="53"/>
  <c r="R242" i="53" s="1"/>
  <c r="D243" i="53"/>
  <c r="E243" i="53"/>
  <c r="F243" i="53"/>
  <c r="G243" i="53"/>
  <c r="H243" i="53"/>
  <c r="I243" i="53"/>
  <c r="J243" i="53"/>
  <c r="K243" i="53"/>
  <c r="L243" i="53"/>
  <c r="M243" i="53"/>
  <c r="N243" i="53"/>
  <c r="O243" i="53"/>
  <c r="P243" i="53"/>
  <c r="R243" i="53" s="1"/>
  <c r="D244" i="53"/>
  <c r="E244" i="53"/>
  <c r="F244" i="53"/>
  <c r="G244" i="53"/>
  <c r="H244" i="53"/>
  <c r="I244" i="53"/>
  <c r="J244" i="53"/>
  <c r="K244" i="53"/>
  <c r="L244" i="53"/>
  <c r="M244" i="53"/>
  <c r="N244" i="53"/>
  <c r="O244" i="53"/>
  <c r="D245" i="53"/>
  <c r="E245" i="53"/>
  <c r="F245" i="53"/>
  <c r="G245" i="53"/>
  <c r="H245" i="53"/>
  <c r="I245" i="53"/>
  <c r="J245" i="53"/>
  <c r="K245" i="53"/>
  <c r="L245" i="53"/>
  <c r="M245" i="53"/>
  <c r="N245" i="53"/>
  <c r="O245" i="53"/>
  <c r="D248" i="53"/>
  <c r="G248" i="53"/>
  <c r="H248" i="53"/>
  <c r="K248" i="53"/>
  <c r="L248" i="53"/>
  <c r="O248" i="53"/>
  <c r="D250" i="53"/>
  <c r="E250" i="53"/>
  <c r="F250" i="53"/>
  <c r="G250" i="53"/>
  <c r="H250" i="53"/>
  <c r="I250" i="53"/>
  <c r="J250" i="53"/>
  <c r="K250" i="53"/>
  <c r="L250" i="53"/>
  <c r="M250" i="53"/>
  <c r="N250" i="53"/>
  <c r="O250" i="53"/>
  <c r="Q255" i="53"/>
  <c r="P260" i="53"/>
  <c r="R260" i="53" s="1"/>
  <c r="P261" i="53"/>
  <c r="P262" i="53"/>
  <c r="R262" i="53" s="1"/>
  <c r="P263" i="53"/>
  <c r="R263" i="53"/>
  <c r="P264" i="53"/>
  <c r="R264" i="53" s="1"/>
  <c r="P265" i="53"/>
  <c r="R265" i="53"/>
  <c r="D268" i="53"/>
  <c r="E268" i="53"/>
  <c r="F268" i="53"/>
  <c r="G268" i="53"/>
  <c r="H268" i="53"/>
  <c r="I268" i="53"/>
  <c r="J268" i="53"/>
  <c r="K268" i="53"/>
  <c r="K272" i="53" s="1"/>
  <c r="L268" i="53"/>
  <c r="M268" i="53"/>
  <c r="M272" i="53" s="1"/>
  <c r="N268" i="53"/>
  <c r="O268" i="53"/>
  <c r="P270" i="53"/>
  <c r="R270" i="53" s="1"/>
  <c r="E272" i="53"/>
  <c r="F272" i="53"/>
  <c r="G272" i="53"/>
  <c r="I272" i="53"/>
  <c r="J272" i="53"/>
  <c r="N272" i="53"/>
  <c r="O272" i="53"/>
  <c r="P275" i="53"/>
  <c r="R275" i="53" s="1"/>
  <c r="P276" i="53"/>
  <c r="R276" i="53" s="1"/>
  <c r="P277" i="53"/>
  <c r="R277" i="53" s="1"/>
  <c r="P278" i="53"/>
  <c r="P293" i="53" s="1"/>
  <c r="P279" i="53"/>
  <c r="R279" i="53" s="1"/>
  <c r="P280" i="53"/>
  <c r="R280" i="53" s="1"/>
  <c r="D283" i="53"/>
  <c r="D287" i="53" s="1"/>
  <c r="E283" i="53"/>
  <c r="F283" i="53"/>
  <c r="F287" i="53" s="1"/>
  <c r="G283" i="53"/>
  <c r="G287" i="53" s="1"/>
  <c r="H283" i="53"/>
  <c r="H287" i="53" s="1"/>
  <c r="I283" i="53"/>
  <c r="I287" i="53" s="1"/>
  <c r="I302" i="53" s="1"/>
  <c r="J283" i="53"/>
  <c r="J287" i="53" s="1"/>
  <c r="K283" i="53"/>
  <c r="K287" i="53" s="1"/>
  <c r="L283" i="53"/>
  <c r="L287" i="53" s="1"/>
  <c r="M283" i="53"/>
  <c r="N283" i="53"/>
  <c r="N287" i="53" s="1"/>
  <c r="O283" i="53"/>
  <c r="O287" i="53" s="1"/>
  <c r="P285" i="53"/>
  <c r="P300" i="53" s="1"/>
  <c r="E287" i="53"/>
  <c r="E302" i="53" s="1"/>
  <c r="M287" i="53"/>
  <c r="D290" i="53"/>
  <c r="E290" i="53"/>
  <c r="F290" i="53"/>
  <c r="G290" i="53"/>
  <c r="H290" i="53"/>
  <c r="I290" i="53"/>
  <c r="J290" i="53"/>
  <c r="K290" i="53"/>
  <c r="L290" i="53"/>
  <c r="M290" i="53"/>
  <c r="N290" i="53"/>
  <c r="O290" i="53"/>
  <c r="P290" i="53"/>
  <c r="D291" i="53"/>
  <c r="E291" i="53"/>
  <c r="F291" i="53"/>
  <c r="G291" i="53"/>
  <c r="H291" i="53"/>
  <c r="I291" i="53"/>
  <c r="J291" i="53"/>
  <c r="K291" i="53"/>
  <c r="L291" i="53"/>
  <c r="M291" i="53"/>
  <c r="N291" i="53"/>
  <c r="O291" i="53"/>
  <c r="D292" i="53"/>
  <c r="E292" i="53"/>
  <c r="F292" i="53"/>
  <c r="G292" i="53"/>
  <c r="H292" i="53"/>
  <c r="I292" i="53"/>
  <c r="J292" i="53"/>
  <c r="K292" i="53"/>
  <c r="L292" i="53"/>
  <c r="M292" i="53"/>
  <c r="N292" i="53"/>
  <c r="O292" i="53"/>
  <c r="D293" i="53"/>
  <c r="E293" i="53"/>
  <c r="F293" i="53"/>
  <c r="G293" i="53"/>
  <c r="H293" i="53"/>
  <c r="I293" i="53"/>
  <c r="J293" i="53"/>
  <c r="K293" i="53"/>
  <c r="L293" i="53"/>
  <c r="M293" i="53"/>
  <c r="N293" i="53"/>
  <c r="O293" i="53"/>
  <c r="D294" i="53"/>
  <c r="E294" i="53"/>
  <c r="F294" i="53"/>
  <c r="G294" i="53"/>
  <c r="H294" i="53"/>
  <c r="I294" i="53"/>
  <c r="J294" i="53"/>
  <c r="K294" i="53"/>
  <c r="L294" i="53"/>
  <c r="M294" i="53"/>
  <c r="N294" i="53"/>
  <c r="O294" i="53"/>
  <c r="P294" i="53"/>
  <c r="D295" i="53"/>
  <c r="E295" i="53"/>
  <c r="F295" i="53"/>
  <c r="G295" i="53"/>
  <c r="H295" i="53"/>
  <c r="I295" i="53"/>
  <c r="J295" i="53"/>
  <c r="K295" i="53"/>
  <c r="L295" i="53"/>
  <c r="M295" i="53"/>
  <c r="N295" i="53"/>
  <c r="O295" i="53"/>
  <c r="E298" i="53"/>
  <c r="F298" i="53"/>
  <c r="I298" i="53"/>
  <c r="J298" i="53"/>
  <c r="M298" i="53"/>
  <c r="N298" i="53"/>
  <c r="D300" i="53"/>
  <c r="E300" i="53"/>
  <c r="F300" i="53"/>
  <c r="G300" i="53"/>
  <c r="H300" i="53"/>
  <c r="I300" i="53"/>
  <c r="J300" i="53"/>
  <c r="K300" i="53"/>
  <c r="L300" i="53"/>
  <c r="M300" i="53"/>
  <c r="N300" i="53"/>
  <c r="O300" i="53"/>
  <c r="Q305" i="53"/>
  <c r="P310" i="53"/>
  <c r="R310" i="53" s="1"/>
  <c r="P311" i="53"/>
  <c r="R311" i="53" s="1"/>
  <c r="P312" i="53"/>
  <c r="R312" i="53" s="1"/>
  <c r="P313" i="53"/>
  <c r="R313" i="53" s="1"/>
  <c r="P314" i="53"/>
  <c r="R314" i="53" s="1"/>
  <c r="P315" i="53"/>
  <c r="R315" i="53" s="1"/>
  <c r="D318" i="53"/>
  <c r="E318" i="53"/>
  <c r="E322" i="53" s="1"/>
  <c r="F318" i="53"/>
  <c r="F322" i="53" s="1"/>
  <c r="G318" i="53"/>
  <c r="H318" i="53"/>
  <c r="I318" i="53"/>
  <c r="I322" i="53" s="1"/>
  <c r="J318" i="53"/>
  <c r="J322" i="53" s="1"/>
  <c r="K318" i="53"/>
  <c r="L318" i="53"/>
  <c r="M318" i="53"/>
  <c r="M322" i="53" s="1"/>
  <c r="N318" i="53"/>
  <c r="N322" i="53" s="1"/>
  <c r="O318" i="53"/>
  <c r="P320" i="53"/>
  <c r="R320" i="53" s="1"/>
  <c r="D322" i="53"/>
  <c r="G322" i="53"/>
  <c r="H322" i="53"/>
  <c r="K322" i="53"/>
  <c r="L322" i="53"/>
  <c r="P325" i="53"/>
  <c r="R325" i="53" s="1"/>
  <c r="P326" i="53"/>
  <c r="P327" i="53"/>
  <c r="P328" i="53"/>
  <c r="R328" i="53" s="1"/>
  <c r="P329" i="53"/>
  <c r="R329" i="53" s="1"/>
  <c r="P330" i="53"/>
  <c r="D333" i="53"/>
  <c r="D337" i="53" s="1"/>
  <c r="E333" i="53"/>
  <c r="E337" i="53" s="1"/>
  <c r="F333" i="53"/>
  <c r="F337" i="53" s="1"/>
  <c r="G333" i="53"/>
  <c r="G337" i="53" s="1"/>
  <c r="G352" i="53" s="1"/>
  <c r="H333" i="53"/>
  <c r="H337" i="53" s="1"/>
  <c r="H352" i="53" s="1"/>
  <c r="I333" i="53"/>
  <c r="I337" i="53" s="1"/>
  <c r="J333" i="53"/>
  <c r="J337" i="53" s="1"/>
  <c r="K333" i="53"/>
  <c r="K337" i="53" s="1"/>
  <c r="K352" i="53" s="1"/>
  <c r="L333" i="53"/>
  <c r="L337" i="53" s="1"/>
  <c r="M333" i="53"/>
  <c r="M337" i="53" s="1"/>
  <c r="N333" i="53"/>
  <c r="N337" i="53" s="1"/>
  <c r="O333" i="53"/>
  <c r="O337" i="53" s="1"/>
  <c r="P335" i="53"/>
  <c r="R335" i="53" s="1"/>
  <c r="D340" i="53"/>
  <c r="E340" i="53"/>
  <c r="F340" i="53"/>
  <c r="G340" i="53"/>
  <c r="H340" i="53"/>
  <c r="I340" i="53"/>
  <c r="J340" i="53"/>
  <c r="K340" i="53"/>
  <c r="L340" i="53"/>
  <c r="M340" i="53"/>
  <c r="N340" i="53"/>
  <c r="O340" i="53"/>
  <c r="D341" i="53"/>
  <c r="E341" i="53"/>
  <c r="F341" i="53"/>
  <c r="G341" i="53"/>
  <c r="H341" i="53"/>
  <c r="I341" i="53"/>
  <c r="J341" i="53"/>
  <c r="K341" i="53"/>
  <c r="L341" i="53"/>
  <c r="M341" i="53"/>
  <c r="N341" i="53"/>
  <c r="O341" i="53"/>
  <c r="D342" i="53"/>
  <c r="E342" i="53"/>
  <c r="F342" i="53"/>
  <c r="G342" i="53"/>
  <c r="H342" i="53"/>
  <c r="I342" i="53"/>
  <c r="J342" i="53"/>
  <c r="K342" i="53"/>
  <c r="L342" i="53"/>
  <c r="M342" i="53"/>
  <c r="N342" i="53"/>
  <c r="O342" i="53"/>
  <c r="P342" i="53"/>
  <c r="D343" i="53"/>
  <c r="E343" i="53"/>
  <c r="F343" i="53"/>
  <c r="G343" i="53"/>
  <c r="H343" i="53"/>
  <c r="I343" i="53"/>
  <c r="J343" i="53"/>
  <c r="K343" i="53"/>
  <c r="L343" i="53"/>
  <c r="M343" i="53"/>
  <c r="N343" i="53"/>
  <c r="O343" i="53"/>
  <c r="P343" i="53"/>
  <c r="D344" i="53"/>
  <c r="E344" i="53"/>
  <c r="F344" i="53"/>
  <c r="G344" i="53"/>
  <c r="H344" i="53"/>
  <c r="I344" i="53"/>
  <c r="J344" i="53"/>
  <c r="K344" i="53"/>
  <c r="L344" i="53"/>
  <c r="M344" i="53"/>
  <c r="N344" i="53"/>
  <c r="O344" i="53"/>
  <c r="D345" i="53"/>
  <c r="E345" i="53"/>
  <c r="F345" i="53"/>
  <c r="G345" i="53"/>
  <c r="H345" i="53"/>
  <c r="I345" i="53"/>
  <c r="J345" i="53"/>
  <c r="K345" i="53"/>
  <c r="L345" i="53"/>
  <c r="M345" i="53"/>
  <c r="N345" i="53"/>
  <c r="O345" i="53"/>
  <c r="D348" i="53"/>
  <c r="E348" i="53"/>
  <c r="H348" i="53"/>
  <c r="I348" i="53"/>
  <c r="M348" i="53"/>
  <c r="D350" i="53"/>
  <c r="E350" i="53"/>
  <c r="F350" i="53"/>
  <c r="G350" i="53"/>
  <c r="H350" i="53"/>
  <c r="I350" i="53"/>
  <c r="J350" i="53"/>
  <c r="K350" i="53"/>
  <c r="L350" i="53"/>
  <c r="M350" i="53"/>
  <c r="N350" i="53"/>
  <c r="O350" i="53"/>
  <c r="P350" i="53"/>
  <c r="P359" i="53"/>
  <c r="P360" i="53"/>
  <c r="P361" i="53"/>
  <c r="P362" i="53"/>
  <c r="P363" i="53"/>
  <c r="P364" i="53"/>
  <c r="D367" i="53"/>
  <c r="D371" i="53" s="1"/>
  <c r="E367" i="53"/>
  <c r="E397" i="53" s="1"/>
  <c r="F367" i="53"/>
  <c r="G367" i="53"/>
  <c r="G371" i="53" s="1"/>
  <c r="H367" i="53"/>
  <c r="H371" i="53" s="1"/>
  <c r="I367" i="53"/>
  <c r="J367" i="53"/>
  <c r="J371" i="53" s="1"/>
  <c r="K367" i="53"/>
  <c r="K371" i="53" s="1"/>
  <c r="L367" i="53"/>
  <c r="L371" i="53" s="1"/>
  <c r="M367" i="53"/>
  <c r="M397" i="53" s="1"/>
  <c r="N367" i="53"/>
  <c r="O367" i="53"/>
  <c r="O371" i="53" s="1"/>
  <c r="P369" i="53"/>
  <c r="E371" i="53"/>
  <c r="F371" i="53"/>
  <c r="I371" i="53"/>
  <c r="M371" i="53"/>
  <c r="N371" i="53"/>
  <c r="N401" i="53" s="1"/>
  <c r="P374" i="53"/>
  <c r="P375" i="53"/>
  <c r="P376" i="53"/>
  <c r="P377" i="53"/>
  <c r="P378" i="53"/>
  <c r="P379" i="53"/>
  <c r="D382" i="53"/>
  <c r="D386" i="53" s="1"/>
  <c r="E382" i="53"/>
  <c r="E386" i="53" s="1"/>
  <c r="F382" i="53"/>
  <c r="F386" i="53" s="1"/>
  <c r="G382" i="53"/>
  <c r="G386" i="53" s="1"/>
  <c r="H382" i="53"/>
  <c r="H386" i="53" s="1"/>
  <c r="I382" i="53"/>
  <c r="I386" i="53" s="1"/>
  <c r="J382" i="53"/>
  <c r="J386" i="53" s="1"/>
  <c r="K382" i="53"/>
  <c r="K386" i="53" s="1"/>
  <c r="L382" i="53"/>
  <c r="L386" i="53" s="1"/>
  <c r="M382" i="53"/>
  <c r="M386" i="53" s="1"/>
  <c r="N382" i="53"/>
  <c r="N386" i="53" s="1"/>
  <c r="O382" i="53"/>
  <c r="O386" i="53" s="1"/>
  <c r="P384" i="53"/>
  <c r="D389" i="53"/>
  <c r="E389" i="53"/>
  <c r="F389" i="53"/>
  <c r="G389" i="53"/>
  <c r="H389" i="53"/>
  <c r="I389" i="53"/>
  <c r="J389" i="53"/>
  <c r="K389" i="53"/>
  <c r="L389" i="53"/>
  <c r="M389" i="53"/>
  <c r="N389" i="53"/>
  <c r="O389" i="53"/>
  <c r="P389" i="53"/>
  <c r="D390" i="53"/>
  <c r="E390" i="53"/>
  <c r="F390" i="53"/>
  <c r="G390" i="53"/>
  <c r="H390" i="53"/>
  <c r="I390" i="53"/>
  <c r="J390" i="53"/>
  <c r="K390" i="53"/>
  <c r="L390" i="53"/>
  <c r="M390" i="53"/>
  <c r="N390" i="53"/>
  <c r="O390" i="53"/>
  <c r="D391" i="53"/>
  <c r="E391" i="53"/>
  <c r="F391" i="53"/>
  <c r="G391" i="53"/>
  <c r="H391" i="53"/>
  <c r="I391" i="53"/>
  <c r="J391" i="53"/>
  <c r="K391" i="53"/>
  <c r="L391" i="53"/>
  <c r="M391" i="53"/>
  <c r="N391" i="53"/>
  <c r="O391" i="53"/>
  <c r="D392" i="53"/>
  <c r="E392" i="53"/>
  <c r="F392" i="53"/>
  <c r="G392" i="53"/>
  <c r="H392" i="53"/>
  <c r="I392" i="53"/>
  <c r="J392" i="53"/>
  <c r="K392" i="53"/>
  <c r="L392" i="53"/>
  <c r="M392" i="53"/>
  <c r="N392" i="53"/>
  <c r="O392" i="53"/>
  <c r="P392" i="53"/>
  <c r="D393" i="53"/>
  <c r="E393" i="53"/>
  <c r="F393" i="53"/>
  <c r="G393" i="53"/>
  <c r="H393" i="53"/>
  <c r="I393" i="53"/>
  <c r="J393" i="53"/>
  <c r="K393" i="53"/>
  <c r="L393" i="53"/>
  <c r="M393" i="53"/>
  <c r="N393" i="53"/>
  <c r="O393" i="53"/>
  <c r="P393" i="53"/>
  <c r="D394" i="53"/>
  <c r="E394" i="53"/>
  <c r="F394" i="53"/>
  <c r="G394" i="53"/>
  <c r="H394" i="53"/>
  <c r="I394" i="53"/>
  <c r="J394" i="53"/>
  <c r="K394" i="53"/>
  <c r="L394" i="53"/>
  <c r="M394" i="53"/>
  <c r="N394" i="53"/>
  <c r="O394" i="53"/>
  <c r="F397" i="53"/>
  <c r="I397" i="53"/>
  <c r="J397" i="53"/>
  <c r="N397" i="53"/>
  <c r="D399" i="53"/>
  <c r="E399" i="53"/>
  <c r="F399" i="53"/>
  <c r="G399" i="53"/>
  <c r="H399" i="53"/>
  <c r="I399" i="53"/>
  <c r="J399" i="53"/>
  <c r="K399" i="53"/>
  <c r="L399" i="53"/>
  <c r="M399" i="53"/>
  <c r="N399" i="53"/>
  <c r="O399" i="53"/>
  <c r="P399" i="53"/>
  <c r="R343" i="53" l="1"/>
  <c r="L352" i="53"/>
  <c r="D352" i="53"/>
  <c r="P268" i="53"/>
  <c r="I202" i="53"/>
  <c r="I152" i="53"/>
  <c r="R350" i="53"/>
  <c r="M302" i="53"/>
  <c r="O401" i="53"/>
  <c r="K401" i="53"/>
  <c r="G401" i="53"/>
  <c r="P394" i="53"/>
  <c r="P390" i="53"/>
  <c r="E202" i="53"/>
  <c r="F401" i="53"/>
  <c r="L348" i="53"/>
  <c r="M202" i="53"/>
  <c r="L202" i="53"/>
  <c r="O202" i="53"/>
  <c r="K202" i="53"/>
  <c r="G202" i="53"/>
  <c r="U183" i="70"/>
  <c r="E156" i="68"/>
  <c r="U169" i="70"/>
  <c r="E144" i="68"/>
  <c r="U176" i="70"/>
  <c r="E150" i="68"/>
  <c r="N352" i="53"/>
  <c r="J352" i="53"/>
  <c r="F352" i="53"/>
  <c r="O348" i="53"/>
  <c r="K348" i="53"/>
  <c r="G348" i="53"/>
  <c r="O302" i="53"/>
  <c r="K302" i="53"/>
  <c r="G302" i="53"/>
  <c r="R261" i="53"/>
  <c r="N202" i="53"/>
  <c r="J202" i="53"/>
  <c r="F202" i="53"/>
  <c r="M102" i="53"/>
  <c r="E102" i="53"/>
  <c r="N102" i="53"/>
  <c r="F102" i="53"/>
  <c r="P45" i="53"/>
  <c r="P41" i="53"/>
  <c r="M401" i="53"/>
  <c r="E401" i="53"/>
  <c r="N348" i="53"/>
  <c r="J348" i="53"/>
  <c r="F348" i="53"/>
  <c r="L298" i="53"/>
  <c r="H298" i="53"/>
  <c r="D298" i="53"/>
  <c r="O252" i="53"/>
  <c r="G252" i="53"/>
  <c r="P195" i="53"/>
  <c r="R195" i="53" s="1"/>
  <c r="L152" i="53"/>
  <c r="R95" i="53"/>
  <c r="M52" i="53"/>
  <c r="O298" i="53"/>
  <c r="K298" i="53"/>
  <c r="G298" i="53"/>
  <c r="L252" i="53"/>
  <c r="N248" i="53"/>
  <c r="J252" i="53"/>
  <c r="F252" i="53"/>
  <c r="O152" i="53"/>
  <c r="K148" i="53"/>
  <c r="G148" i="53"/>
  <c r="L52" i="53"/>
  <c r="D52" i="53"/>
  <c r="P382" i="53"/>
  <c r="P386" i="53" s="1"/>
  <c r="I401" i="53"/>
  <c r="P367" i="53"/>
  <c r="P371" i="53" s="1"/>
  <c r="P401" i="53" s="1"/>
  <c r="L401" i="53"/>
  <c r="H401" i="53"/>
  <c r="D401" i="53"/>
  <c r="P391" i="53"/>
  <c r="O322" i="53"/>
  <c r="O352" i="53" s="1"/>
  <c r="L272" i="53"/>
  <c r="L302" i="53" s="1"/>
  <c r="H272" i="53"/>
  <c r="H302" i="53" s="1"/>
  <c r="D272" i="53"/>
  <c r="D302" i="53" s="1"/>
  <c r="P295" i="53"/>
  <c r="K252" i="53"/>
  <c r="M252" i="53"/>
  <c r="I252" i="53"/>
  <c r="E252" i="53"/>
  <c r="D152" i="53"/>
  <c r="R91" i="53"/>
  <c r="I52" i="53"/>
  <c r="M352" i="53"/>
  <c r="I352" i="53"/>
  <c r="E352" i="53"/>
  <c r="N302" i="53"/>
  <c r="J302" i="53"/>
  <c r="F302" i="53"/>
  <c r="P272" i="53"/>
  <c r="J401" i="53"/>
  <c r="R100" i="53"/>
  <c r="R79" i="53"/>
  <c r="P94" i="53"/>
  <c r="R293" i="53"/>
  <c r="J248" i="53"/>
  <c r="F248" i="53"/>
  <c r="R211" i="53"/>
  <c r="P218" i="53"/>
  <c r="R268" i="53" s="1"/>
  <c r="P241" i="53"/>
  <c r="R145" i="53"/>
  <c r="P137" i="53"/>
  <c r="G122" i="53"/>
  <c r="G152" i="53" s="1"/>
  <c r="R112" i="53"/>
  <c r="P142" i="53"/>
  <c r="R192" i="53" s="1"/>
  <c r="P83" i="53"/>
  <c r="L397" i="53"/>
  <c r="H397" i="53"/>
  <c r="D397" i="53"/>
  <c r="P345" i="53"/>
  <c r="R345" i="53" s="1"/>
  <c r="P341" i="53"/>
  <c r="P333" i="53"/>
  <c r="R327" i="53"/>
  <c r="P318" i="53"/>
  <c r="P292" i="53"/>
  <c r="R292" i="53" s="1"/>
  <c r="R285" i="53"/>
  <c r="R278" i="53"/>
  <c r="P250" i="53"/>
  <c r="R250" i="53" s="1"/>
  <c r="M248" i="53"/>
  <c r="I248" i="53"/>
  <c r="E248" i="53"/>
  <c r="N222" i="53"/>
  <c r="N252" i="53" s="1"/>
  <c r="P194" i="53"/>
  <c r="R194" i="53" s="1"/>
  <c r="O198" i="53"/>
  <c r="K198" i="53"/>
  <c r="G198" i="53"/>
  <c r="R165" i="53"/>
  <c r="R160" i="53"/>
  <c r="R144" i="53"/>
  <c r="R111" i="53"/>
  <c r="N98" i="53"/>
  <c r="F98" i="53"/>
  <c r="L87" i="53"/>
  <c r="L102" i="53" s="1"/>
  <c r="H87" i="53"/>
  <c r="D87" i="53"/>
  <c r="R75" i="53"/>
  <c r="R60" i="53"/>
  <c r="P68" i="53"/>
  <c r="P90" i="53"/>
  <c r="E37" i="53"/>
  <c r="E52" i="53" s="1"/>
  <c r="P33" i="53"/>
  <c r="P37" i="53" s="1"/>
  <c r="H52" i="53"/>
  <c r="O22" i="53"/>
  <c r="O52" i="53" s="1"/>
  <c r="O48" i="53"/>
  <c r="K22" i="53"/>
  <c r="K52" i="53" s="1"/>
  <c r="K48" i="53"/>
  <c r="G22" i="53"/>
  <c r="G52" i="53" s="1"/>
  <c r="G48" i="53"/>
  <c r="R294" i="53"/>
  <c r="R300" i="53"/>
  <c r="P168" i="53"/>
  <c r="P191" i="53"/>
  <c r="R191" i="53" s="1"/>
  <c r="P140" i="53"/>
  <c r="R140" i="53" s="1"/>
  <c r="K122" i="53"/>
  <c r="K152" i="53" s="1"/>
  <c r="D102" i="53"/>
  <c r="O397" i="53"/>
  <c r="K397" i="53"/>
  <c r="G397" i="53"/>
  <c r="P344" i="53"/>
  <c r="R344" i="53" s="1"/>
  <c r="P340" i="53"/>
  <c r="R340" i="53" s="1"/>
  <c r="R330" i="53"/>
  <c r="R326" i="53"/>
  <c r="P291" i="53"/>
  <c r="P283" i="53"/>
  <c r="R229" i="53"/>
  <c r="P244" i="53"/>
  <c r="R225" i="53"/>
  <c r="P240" i="53"/>
  <c r="P233" i="53"/>
  <c r="R215" i="53"/>
  <c r="P245" i="53"/>
  <c r="R245" i="53" s="1"/>
  <c r="R175" i="53"/>
  <c r="P183" i="53"/>
  <c r="R162" i="53"/>
  <c r="P118" i="53"/>
  <c r="L148" i="53"/>
  <c r="H148" i="53"/>
  <c r="D148" i="53"/>
  <c r="R77" i="53"/>
  <c r="P92" i="53"/>
  <c r="R92" i="53" s="1"/>
  <c r="H102" i="53"/>
  <c r="O98" i="53"/>
  <c r="O72" i="53"/>
  <c r="O102" i="53" s="1"/>
  <c r="K98" i="53"/>
  <c r="K72" i="53"/>
  <c r="K102" i="53" s="1"/>
  <c r="G98" i="53"/>
  <c r="G72" i="53"/>
  <c r="G102" i="53" s="1"/>
  <c r="N22" i="53"/>
  <c r="N52" i="53" s="1"/>
  <c r="N48" i="53"/>
  <c r="J22" i="53"/>
  <c r="J52" i="53" s="1"/>
  <c r="J48" i="53"/>
  <c r="F22" i="53"/>
  <c r="F52" i="53" s="1"/>
  <c r="F48" i="53"/>
  <c r="P44" i="53"/>
  <c r="P18" i="53"/>
  <c r="P40" i="53"/>
  <c r="R150" i="53"/>
  <c r="R143" i="53"/>
  <c r="R129" i="53"/>
  <c r="R125" i="53"/>
  <c r="R230" i="53"/>
  <c r="R226" i="53"/>
  <c r="R177" i="53"/>
  <c r="O136" i="69"/>
  <c r="O138" i="70"/>
  <c r="E117" i="68" s="1"/>
  <c r="H20" i="61"/>
  <c r="N35" i="52"/>
  <c r="T152" i="70" s="1"/>
  <c r="N36" i="52"/>
  <c r="T159" i="70" s="1"/>
  <c r="N80" i="52"/>
  <c r="T157" i="69" s="1"/>
  <c r="H6" i="54"/>
  <c r="H8" i="54"/>
  <c r="H10" i="54"/>
  <c r="H12" i="54"/>
  <c r="H14" i="54"/>
  <c r="H16" i="54"/>
  <c r="E85" i="52"/>
  <c r="I85" i="52"/>
  <c r="K85" i="52"/>
  <c r="M85" i="52"/>
  <c r="B85" i="52"/>
  <c r="D85" i="52"/>
  <c r="F85" i="52"/>
  <c r="H85" i="52"/>
  <c r="J85" i="52"/>
  <c r="L85" i="52"/>
  <c r="N77" i="52"/>
  <c r="T136" i="69" s="1"/>
  <c r="N79" i="52"/>
  <c r="T150" i="69" s="1"/>
  <c r="B37" i="49"/>
  <c r="B32" i="49"/>
  <c r="B28" i="49"/>
  <c r="B27" i="49"/>
  <c r="B19" i="49"/>
  <c r="B18" i="49"/>
  <c r="B38" i="48"/>
  <c r="B33" i="48"/>
  <c r="B29" i="48"/>
  <c r="B28" i="48"/>
  <c r="B20" i="48"/>
  <c r="B19" i="48"/>
  <c r="B37" i="47"/>
  <c r="B32" i="47"/>
  <c r="B28" i="47"/>
  <c r="B27" i="47"/>
  <c r="B19" i="47"/>
  <c r="B18" i="47"/>
  <c r="B37" i="46"/>
  <c r="B32" i="46"/>
  <c r="B37" i="42"/>
  <c r="B32" i="42"/>
  <c r="B28" i="42"/>
  <c r="B27" i="42"/>
  <c r="B19" i="42"/>
  <c r="B18" i="42"/>
  <c r="B37" i="41"/>
  <c r="B32" i="41"/>
  <c r="B28" i="41"/>
  <c r="B27" i="41"/>
  <c r="B19" i="41"/>
  <c r="B18" i="41"/>
  <c r="B37" i="40"/>
  <c r="B32" i="40"/>
  <c r="B28" i="40"/>
  <c r="B27" i="40"/>
  <c r="B19" i="40"/>
  <c r="B18" i="40"/>
  <c r="B38" i="39"/>
  <c r="B33" i="39"/>
  <c r="B29" i="39"/>
  <c r="B28" i="39"/>
  <c r="B20" i="39"/>
  <c r="B19" i="39"/>
  <c r="B39" i="35"/>
  <c r="B33" i="35"/>
  <c r="B29" i="35"/>
  <c r="B28" i="35"/>
  <c r="B20" i="35"/>
  <c r="B19" i="35"/>
  <c r="B37" i="34"/>
  <c r="B32" i="34"/>
  <c r="B28" i="34"/>
  <c r="B27" i="34"/>
  <c r="B19" i="34"/>
  <c r="B18" i="34"/>
  <c r="B37" i="33"/>
  <c r="B32" i="33"/>
  <c r="B37" i="32"/>
  <c r="B32" i="32"/>
  <c r="B37" i="31"/>
  <c r="B32" i="31"/>
  <c r="B37" i="30"/>
  <c r="B32" i="30"/>
  <c r="B39" i="26"/>
  <c r="B33" i="26"/>
  <c r="B39" i="25"/>
  <c r="B33" i="25"/>
  <c r="R244" i="53" l="1"/>
  <c r="P397" i="53"/>
  <c r="R342" i="53"/>
  <c r="R295" i="53"/>
  <c r="R83" i="53"/>
  <c r="P87" i="53"/>
  <c r="R87" i="53" s="1"/>
  <c r="R133" i="53"/>
  <c r="R118" i="53"/>
  <c r="P148" i="53"/>
  <c r="P122" i="53"/>
  <c r="R240" i="53"/>
  <c r="R290" i="53"/>
  <c r="R283" i="53"/>
  <c r="P287" i="53"/>
  <c r="P298" i="53"/>
  <c r="R333" i="53"/>
  <c r="P337" i="53"/>
  <c r="R190" i="53"/>
  <c r="R94" i="53"/>
  <c r="O159" i="70"/>
  <c r="E135" i="68" s="1"/>
  <c r="P48" i="53"/>
  <c r="P22" i="53"/>
  <c r="P52" i="53" s="1"/>
  <c r="R183" i="53"/>
  <c r="P187" i="53"/>
  <c r="R187" i="53" s="1"/>
  <c r="R233" i="53"/>
  <c r="P237" i="53"/>
  <c r="R241" i="53"/>
  <c r="O157" i="69"/>
  <c r="F135" i="68" s="1"/>
  <c r="O152" i="70"/>
  <c r="E129" i="68" s="1"/>
  <c r="R291" i="53"/>
  <c r="P172" i="53"/>
  <c r="R168" i="53"/>
  <c r="P198" i="53"/>
  <c r="R198" i="53" s="1"/>
  <c r="R90" i="53"/>
  <c r="R341" i="53"/>
  <c r="R142" i="53"/>
  <c r="P222" i="53"/>
  <c r="P248" i="53"/>
  <c r="R218" i="53"/>
  <c r="R68" i="53"/>
  <c r="P98" i="53"/>
  <c r="R98" i="53" s="1"/>
  <c r="P72" i="53"/>
  <c r="P322" i="53"/>
  <c r="R318" i="53"/>
  <c r="P348" i="53"/>
  <c r="R348" i="53" s="1"/>
  <c r="U136" i="69"/>
  <c r="F117" i="68"/>
  <c r="G85" i="52"/>
  <c r="C85" i="52"/>
  <c r="O150" i="69"/>
  <c r="I20" i="61"/>
  <c r="N78" i="52"/>
  <c r="N34" i="52"/>
  <c r="T145" i="70" s="1"/>
  <c r="N33" i="52"/>
  <c r="T138" i="70" s="1"/>
  <c r="U138" i="70" s="1"/>
  <c r="O23" i="18"/>
  <c r="O22" i="18"/>
  <c r="O13" i="18"/>
  <c r="O12" i="18"/>
  <c r="B39" i="23"/>
  <c r="B33" i="23"/>
  <c r="CA8" i="24"/>
  <c r="E8" i="24"/>
  <c r="F8" i="24"/>
  <c r="G8" i="24"/>
  <c r="H8" i="24"/>
  <c r="I8" i="24"/>
  <c r="J8" i="24"/>
  <c r="K8" i="24"/>
  <c r="L8" i="24"/>
  <c r="M8" i="24"/>
  <c r="N8" i="24"/>
  <c r="O8" i="24"/>
  <c r="P8" i="24"/>
  <c r="Q8" i="24"/>
  <c r="R8" i="24"/>
  <c r="S8" i="24"/>
  <c r="T8" i="24"/>
  <c r="U8" i="24"/>
  <c r="V8" i="24"/>
  <c r="W8" i="24"/>
  <c r="X8" i="24"/>
  <c r="Y8" i="24"/>
  <c r="Z8" i="24"/>
  <c r="AA8" i="24"/>
  <c r="AB8" i="24"/>
  <c r="D12" i="52" s="1"/>
  <c r="E15" i="70" s="1"/>
  <c r="AC8" i="24"/>
  <c r="AD8" i="24"/>
  <c r="F12" i="52" s="1"/>
  <c r="G15" i="70" s="1"/>
  <c r="AE8" i="24"/>
  <c r="AF8" i="24"/>
  <c r="H12" i="52" s="1"/>
  <c r="I15" i="70" s="1"/>
  <c r="AG8" i="24"/>
  <c r="AH8" i="24"/>
  <c r="J12" i="52" s="1"/>
  <c r="K15" i="70" s="1"/>
  <c r="AI8" i="24"/>
  <c r="AJ8" i="24"/>
  <c r="L12" i="52" s="1"/>
  <c r="M15" i="70" s="1"/>
  <c r="AK8" i="24"/>
  <c r="AL8" i="24"/>
  <c r="AM8" i="24"/>
  <c r="AN8" i="24"/>
  <c r="D56" i="52" s="1"/>
  <c r="E13" i="69" s="1"/>
  <c r="AO8" i="24"/>
  <c r="AP8" i="24"/>
  <c r="F56" i="52" s="1"/>
  <c r="G13" i="69" s="1"/>
  <c r="AQ8" i="24"/>
  <c r="AR8" i="24"/>
  <c r="H56" i="52" s="1"/>
  <c r="I13" i="69" s="1"/>
  <c r="AS8" i="24"/>
  <c r="AT8" i="24"/>
  <c r="J56" i="52" s="1"/>
  <c r="K13" i="69" s="1"/>
  <c r="AU8" i="24"/>
  <c r="AV8" i="24"/>
  <c r="L56" i="52" s="1"/>
  <c r="M13" i="69" s="1"/>
  <c r="AW8" i="24"/>
  <c r="AX8" i="24"/>
  <c r="AY8" i="24"/>
  <c r="AZ8" i="24"/>
  <c r="BA8" i="24"/>
  <c r="BB8" i="24"/>
  <c r="BC8" i="24"/>
  <c r="BD8" i="24"/>
  <c r="BE8" i="24"/>
  <c r="BF8" i="24"/>
  <c r="BG8" i="24"/>
  <c r="BH8" i="24"/>
  <c r="BI8" i="24"/>
  <c r="BJ8" i="24"/>
  <c r="BK8" i="24"/>
  <c r="BL8" i="24"/>
  <c r="BM8" i="24"/>
  <c r="BN8" i="24"/>
  <c r="BO8" i="24"/>
  <c r="BP8" i="24"/>
  <c r="BQ8" i="24"/>
  <c r="BR8" i="24"/>
  <c r="BS8" i="24"/>
  <c r="BT8" i="24"/>
  <c r="BU8" i="24"/>
  <c r="BV8" i="24"/>
  <c r="BW8" i="24"/>
  <c r="BX8" i="24"/>
  <c r="BY8" i="24"/>
  <c r="BZ8" i="24"/>
  <c r="CB8" i="24"/>
  <c r="CC8" i="24"/>
  <c r="CD8" i="24"/>
  <c r="BZ9" i="24"/>
  <c r="CB9" i="24"/>
  <c r="CD9" i="24"/>
  <c r="BY9" i="24"/>
  <c r="CA9" i="24"/>
  <c r="CC9" i="24"/>
  <c r="CB10" i="24"/>
  <c r="CD10" i="24"/>
  <c r="BY10" i="24"/>
  <c r="BZ10" i="24"/>
  <c r="CA10" i="24"/>
  <c r="CC10" i="24"/>
  <c r="E11" i="24"/>
  <c r="F11" i="24"/>
  <c r="G11" i="24"/>
  <c r="H11" i="24"/>
  <c r="I11" i="24"/>
  <c r="J11" i="24"/>
  <c r="K11" i="24"/>
  <c r="L11" i="24"/>
  <c r="M11" i="24"/>
  <c r="N11" i="24"/>
  <c r="O11" i="24"/>
  <c r="P11" i="24"/>
  <c r="Q11" i="24"/>
  <c r="R11" i="24"/>
  <c r="S11" i="24"/>
  <c r="T11" i="24"/>
  <c r="U11" i="24"/>
  <c r="V11" i="24"/>
  <c r="W11" i="24"/>
  <c r="X11" i="24"/>
  <c r="Y11" i="24"/>
  <c r="Z11" i="24"/>
  <c r="AA11" i="24"/>
  <c r="AB11" i="24"/>
  <c r="D13" i="52" s="1"/>
  <c r="E22" i="70" s="1"/>
  <c r="AC11" i="24"/>
  <c r="AD11" i="24"/>
  <c r="F13" i="52" s="1"/>
  <c r="G22" i="70" s="1"/>
  <c r="AE11" i="24"/>
  <c r="AF11" i="24"/>
  <c r="H13" i="52" s="1"/>
  <c r="I22" i="70" s="1"/>
  <c r="AG11" i="24"/>
  <c r="AH11" i="24"/>
  <c r="J13" i="52" s="1"/>
  <c r="K22" i="70" s="1"/>
  <c r="AI11" i="24"/>
  <c r="AJ11" i="24"/>
  <c r="L13" i="52" s="1"/>
  <c r="M22" i="70" s="1"/>
  <c r="AK11" i="24"/>
  <c r="AL11" i="24"/>
  <c r="AM11" i="24"/>
  <c r="C57" i="52" s="1"/>
  <c r="D20" i="69" s="1"/>
  <c r="AN11" i="24"/>
  <c r="D57" i="52" s="1"/>
  <c r="E20" i="69" s="1"/>
  <c r="AO11" i="24"/>
  <c r="E57" i="52" s="1"/>
  <c r="F20" i="69" s="1"/>
  <c r="AP11" i="24"/>
  <c r="F57" i="52" s="1"/>
  <c r="G20" i="69" s="1"/>
  <c r="AQ11" i="24"/>
  <c r="G57" i="52" s="1"/>
  <c r="H20" i="69" s="1"/>
  <c r="AR11" i="24"/>
  <c r="H57" i="52" s="1"/>
  <c r="I20" i="69" s="1"/>
  <c r="AS11" i="24"/>
  <c r="I57" i="52" s="1"/>
  <c r="J20" i="69" s="1"/>
  <c r="AT11" i="24"/>
  <c r="J57" i="52" s="1"/>
  <c r="K20" i="69" s="1"/>
  <c r="AU11" i="24"/>
  <c r="K57" i="52" s="1"/>
  <c r="L20" i="69" s="1"/>
  <c r="AV11" i="24"/>
  <c r="L57" i="52" s="1"/>
  <c r="M20" i="69" s="1"/>
  <c r="AW11" i="24"/>
  <c r="M57" i="52" s="1"/>
  <c r="N20" i="69" s="1"/>
  <c r="AX11" i="24"/>
  <c r="AY11" i="24"/>
  <c r="AZ11" i="24"/>
  <c r="BA11" i="24"/>
  <c r="BB11" i="24"/>
  <c r="BC11" i="24"/>
  <c r="BD11" i="24"/>
  <c r="BE11" i="24"/>
  <c r="BF11" i="24"/>
  <c r="BG11" i="24"/>
  <c r="BH11" i="24"/>
  <c r="BI11" i="24"/>
  <c r="BJ11" i="24"/>
  <c r="BK11" i="24"/>
  <c r="BL11" i="24"/>
  <c r="BM11" i="24"/>
  <c r="BN11" i="24"/>
  <c r="BO11" i="24"/>
  <c r="BP11" i="24"/>
  <c r="BQ11" i="24"/>
  <c r="BR11" i="24"/>
  <c r="BS11" i="24"/>
  <c r="BT11" i="24"/>
  <c r="BU11" i="24"/>
  <c r="BV11" i="24"/>
  <c r="BW11" i="24"/>
  <c r="BX11" i="24"/>
  <c r="BY11" i="24"/>
  <c r="CC11" i="24"/>
  <c r="CB12" i="24"/>
  <c r="CD12" i="24"/>
  <c r="BY12" i="24"/>
  <c r="BZ12" i="24"/>
  <c r="CA12" i="24"/>
  <c r="CC12" i="24"/>
  <c r="CD13" i="24"/>
  <c r="BY13" i="24"/>
  <c r="BZ13" i="24"/>
  <c r="CA13" i="24"/>
  <c r="CA14" i="24" s="1"/>
  <c r="CB13" i="24"/>
  <c r="CC13" i="24"/>
  <c r="E14" i="24"/>
  <c r="F14" i="24"/>
  <c r="G14" i="24"/>
  <c r="H14" i="24"/>
  <c r="I14" i="24"/>
  <c r="J14" i="24"/>
  <c r="K14" i="24"/>
  <c r="L14" i="24"/>
  <c r="M14" i="24"/>
  <c r="N14" i="24"/>
  <c r="O14" i="24"/>
  <c r="P14" i="24"/>
  <c r="Q14" i="24"/>
  <c r="R14" i="24"/>
  <c r="S14" i="24"/>
  <c r="T14" i="24"/>
  <c r="U14" i="24"/>
  <c r="V14" i="24"/>
  <c r="W14" i="24"/>
  <c r="X14" i="24"/>
  <c r="Y14" i="24"/>
  <c r="Z14" i="24"/>
  <c r="AA14" i="24"/>
  <c r="AB14" i="24"/>
  <c r="D14" i="52" s="1"/>
  <c r="E29" i="70" s="1"/>
  <c r="AC14" i="24"/>
  <c r="AD14" i="24"/>
  <c r="F14" i="52" s="1"/>
  <c r="G29" i="70" s="1"/>
  <c r="AE14" i="24"/>
  <c r="AF14" i="24"/>
  <c r="H14" i="52" s="1"/>
  <c r="I29" i="70" s="1"/>
  <c r="AG14" i="24"/>
  <c r="AH14" i="24"/>
  <c r="J14" i="52" s="1"/>
  <c r="K29" i="70" s="1"/>
  <c r="AI14" i="24"/>
  <c r="AJ14" i="24"/>
  <c r="L14" i="52" s="1"/>
  <c r="M29" i="70" s="1"/>
  <c r="AK14" i="24"/>
  <c r="AL14" i="24"/>
  <c r="AM14" i="24"/>
  <c r="C58" i="52" s="1"/>
  <c r="D27" i="69" s="1"/>
  <c r="AN14" i="24"/>
  <c r="D58" i="52" s="1"/>
  <c r="E27" i="69" s="1"/>
  <c r="AO14" i="24"/>
  <c r="E58" i="52" s="1"/>
  <c r="F27" i="69" s="1"/>
  <c r="AP14" i="24"/>
  <c r="F58" i="52" s="1"/>
  <c r="G27" i="69" s="1"/>
  <c r="AQ14" i="24"/>
  <c r="G58" i="52" s="1"/>
  <c r="H27" i="69" s="1"/>
  <c r="AR14" i="24"/>
  <c r="H58" i="52" s="1"/>
  <c r="I27" i="69" s="1"/>
  <c r="AS14" i="24"/>
  <c r="I58" i="52" s="1"/>
  <c r="J27" i="69" s="1"/>
  <c r="AT14" i="24"/>
  <c r="J58" i="52" s="1"/>
  <c r="K27" i="69" s="1"/>
  <c r="AU14" i="24"/>
  <c r="K58" i="52" s="1"/>
  <c r="L27" i="69" s="1"/>
  <c r="AV14" i="24"/>
  <c r="L58" i="52" s="1"/>
  <c r="M27" i="69" s="1"/>
  <c r="AW14" i="24"/>
  <c r="M58" i="52" s="1"/>
  <c r="N27" i="69" s="1"/>
  <c r="AX14" i="24"/>
  <c r="AY14" i="24"/>
  <c r="AZ14" i="24"/>
  <c r="BA14" i="24"/>
  <c r="BB14" i="24"/>
  <c r="BC14" i="24"/>
  <c r="BD14" i="24"/>
  <c r="BE14" i="24"/>
  <c r="BF14" i="24"/>
  <c r="BG14" i="24"/>
  <c r="BH14" i="24"/>
  <c r="BI14" i="24"/>
  <c r="BJ14" i="24"/>
  <c r="BK14" i="24"/>
  <c r="BL14" i="24"/>
  <c r="BM14" i="24"/>
  <c r="BN14" i="24"/>
  <c r="BO14" i="24"/>
  <c r="BP14" i="24"/>
  <c r="BQ14" i="24"/>
  <c r="BR14" i="24"/>
  <c r="BS14" i="24"/>
  <c r="BT14" i="24"/>
  <c r="BU14" i="24"/>
  <c r="BV14" i="24"/>
  <c r="BW14" i="24"/>
  <c r="BX14" i="24"/>
  <c r="BZ14" i="24"/>
  <c r="CC14" i="24"/>
  <c r="BY15" i="24"/>
  <c r="BZ15" i="24"/>
  <c r="CA15" i="24"/>
  <c r="CB15" i="24"/>
  <c r="CC15" i="24"/>
  <c r="CD15" i="24"/>
  <c r="BY16" i="24"/>
  <c r="BZ16" i="24"/>
  <c r="CA16" i="24"/>
  <c r="CB16" i="24"/>
  <c r="CC16" i="24"/>
  <c r="CD16" i="24"/>
  <c r="BY17" i="24"/>
  <c r="BZ17" i="24"/>
  <c r="CA17" i="24"/>
  <c r="CB17" i="24"/>
  <c r="CC17" i="24"/>
  <c r="CD17" i="24"/>
  <c r="BY18" i="24"/>
  <c r="BZ18" i="24"/>
  <c r="CA18" i="24"/>
  <c r="CB18" i="24"/>
  <c r="CC18" i="24"/>
  <c r="CD18" i="24"/>
  <c r="E19" i="24"/>
  <c r="F19" i="24"/>
  <c r="G19" i="24"/>
  <c r="H19" i="24"/>
  <c r="I19" i="24"/>
  <c r="J19" i="24"/>
  <c r="K19" i="24"/>
  <c r="L19" i="24"/>
  <c r="M19" i="24"/>
  <c r="N19" i="24"/>
  <c r="O19" i="24"/>
  <c r="P19" i="24"/>
  <c r="Q19" i="24"/>
  <c r="R19" i="24"/>
  <c r="S19" i="24"/>
  <c r="T19" i="24"/>
  <c r="U19" i="24"/>
  <c r="V19" i="24"/>
  <c r="W19" i="24"/>
  <c r="X19" i="24"/>
  <c r="Y19" i="24"/>
  <c r="Z19" i="24"/>
  <c r="AA19" i="24"/>
  <c r="AB19" i="24"/>
  <c r="AC19" i="24"/>
  <c r="AD19" i="24"/>
  <c r="AE19" i="24"/>
  <c r="AF19"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BG19" i="24"/>
  <c r="BH19" i="24"/>
  <c r="BI19" i="24"/>
  <c r="BJ19" i="24"/>
  <c r="BK19" i="24"/>
  <c r="BL19" i="24"/>
  <c r="BM19" i="24"/>
  <c r="BN19" i="24"/>
  <c r="BO19" i="24"/>
  <c r="BP19" i="24"/>
  <c r="BQ19" i="24"/>
  <c r="BR19" i="24"/>
  <c r="BS19" i="24"/>
  <c r="BT19" i="24"/>
  <c r="BU19" i="24"/>
  <c r="BV19" i="24"/>
  <c r="BW19" i="24"/>
  <c r="BX19" i="24"/>
  <c r="BY19" i="24"/>
  <c r="BZ19" i="24"/>
  <c r="CA19" i="24"/>
  <c r="CB19" i="24"/>
  <c r="CC19" i="24"/>
  <c r="CD19" i="24"/>
  <c r="BY20" i="24"/>
  <c r="BZ20" i="24"/>
  <c r="CA20" i="24"/>
  <c r="CB20" i="24"/>
  <c r="CC20" i="24"/>
  <c r="CD20" i="24"/>
  <c r="BY21" i="24"/>
  <c r="BZ21" i="24"/>
  <c r="CA21" i="24"/>
  <c r="CB21" i="24"/>
  <c r="CC21" i="24"/>
  <c r="CD21" i="24"/>
  <c r="BY22" i="24"/>
  <c r="BZ22" i="24"/>
  <c r="CA22" i="24"/>
  <c r="CB22" i="24"/>
  <c r="CC22" i="24"/>
  <c r="CD22" i="24"/>
  <c r="BY23" i="24"/>
  <c r="BZ23" i="24"/>
  <c r="CA23" i="24"/>
  <c r="CB23" i="24"/>
  <c r="CC23" i="24"/>
  <c r="CD23" i="24"/>
  <c r="E24" i="24"/>
  <c r="F24" i="24"/>
  <c r="G24" i="24"/>
  <c r="H24" i="24"/>
  <c r="I24" i="24"/>
  <c r="J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BG24" i="24"/>
  <c r="BH24" i="24"/>
  <c r="BI24" i="24"/>
  <c r="BJ24" i="24"/>
  <c r="BK24" i="24"/>
  <c r="BL24" i="24"/>
  <c r="BM24" i="24"/>
  <c r="BN24" i="24"/>
  <c r="BO24" i="24"/>
  <c r="BP24" i="24"/>
  <c r="BQ24" i="24"/>
  <c r="BR24" i="24"/>
  <c r="BS24" i="24"/>
  <c r="BT24" i="24"/>
  <c r="BU24" i="24"/>
  <c r="BV24" i="24"/>
  <c r="BW24" i="24"/>
  <c r="BX24" i="24"/>
  <c r="BY24" i="24"/>
  <c r="BZ24" i="24"/>
  <c r="CA24" i="24"/>
  <c r="CB24" i="24"/>
  <c r="CC24" i="24"/>
  <c r="CD24" i="24"/>
  <c r="BY25" i="24"/>
  <c r="BZ25" i="24"/>
  <c r="CA25" i="24"/>
  <c r="CB25" i="24"/>
  <c r="CC25" i="24"/>
  <c r="CD25" i="24"/>
  <c r="E26" i="24"/>
  <c r="F26" i="24"/>
  <c r="G26" i="24"/>
  <c r="H26" i="24"/>
  <c r="I26" i="24"/>
  <c r="J26" i="24"/>
  <c r="K26" i="24"/>
  <c r="L26" i="24"/>
  <c r="M26" i="24"/>
  <c r="N26" i="24"/>
  <c r="O26" i="24"/>
  <c r="P26" i="24"/>
  <c r="Q26" i="24"/>
  <c r="R26" i="24"/>
  <c r="S26" i="24"/>
  <c r="T26" i="24"/>
  <c r="U26" i="24"/>
  <c r="V26" i="24"/>
  <c r="W26" i="24"/>
  <c r="X26" i="24"/>
  <c r="Y26" i="24"/>
  <c r="Z26" i="24"/>
  <c r="AA26" i="24"/>
  <c r="AB26" i="24"/>
  <c r="AC26" i="24"/>
  <c r="AD26" i="24"/>
  <c r="AE26" i="24"/>
  <c r="AF26"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BO26" i="24"/>
  <c r="BP26" i="24"/>
  <c r="BQ26" i="24"/>
  <c r="BR26" i="24"/>
  <c r="BS26" i="24"/>
  <c r="BT26" i="24"/>
  <c r="BU26" i="24"/>
  <c r="BV26" i="24"/>
  <c r="BW26" i="24"/>
  <c r="BX26" i="24"/>
  <c r="BY26" i="24"/>
  <c r="BZ26" i="24"/>
  <c r="CA26" i="24"/>
  <c r="CB26" i="24"/>
  <c r="CC26" i="24"/>
  <c r="CD26" i="24"/>
  <c r="BY27" i="24"/>
  <c r="BZ27" i="24"/>
  <c r="CA27" i="24"/>
  <c r="CB27" i="24"/>
  <c r="CC27" i="24"/>
  <c r="CD27" i="24"/>
  <c r="BY28" i="24"/>
  <c r="BZ28" i="24"/>
  <c r="CA28" i="24"/>
  <c r="CB28" i="24"/>
  <c r="CC28" i="24"/>
  <c r="CD28" i="24"/>
  <c r="BY29" i="24"/>
  <c r="BZ29" i="24"/>
  <c r="CA29" i="24"/>
  <c r="CB29" i="24"/>
  <c r="CC29" i="24"/>
  <c r="CD29" i="24"/>
  <c r="BY30" i="24"/>
  <c r="BZ30" i="24"/>
  <c r="CA30" i="24"/>
  <c r="CB30" i="24"/>
  <c r="CC30" i="24"/>
  <c r="CD30" i="24"/>
  <c r="BY31" i="24"/>
  <c r="BZ31" i="24"/>
  <c r="CA31" i="24"/>
  <c r="CB31" i="24"/>
  <c r="CC31" i="24"/>
  <c r="CD31" i="24"/>
  <c r="E32" i="24"/>
  <c r="F32" i="24"/>
  <c r="G32" i="24"/>
  <c r="H32" i="24"/>
  <c r="I32" i="24"/>
  <c r="J32" i="24"/>
  <c r="K32" i="24"/>
  <c r="L32" i="24"/>
  <c r="M32" i="24"/>
  <c r="N32" i="24"/>
  <c r="O32" i="24"/>
  <c r="P32" i="24"/>
  <c r="Q32" i="24"/>
  <c r="R32" i="24"/>
  <c r="S32" i="24"/>
  <c r="T32" i="24"/>
  <c r="U32" i="24"/>
  <c r="V32" i="24"/>
  <c r="W32" i="24"/>
  <c r="X32" i="24"/>
  <c r="Y32" i="24"/>
  <c r="Z32" i="24"/>
  <c r="AA32" i="24"/>
  <c r="AB32" i="24"/>
  <c r="AC32" i="24"/>
  <c r="AD32" i="24"/>
  <c r="AE32" i="24"/>
  <c r="AF32" i="24"/>
  <c r="AG32" i="24"/>
  <c r="AH32" i="24"/>
  <c r="AI32" i="24"/>
  <c r="AJ32" i="24"/>
  <c r="AK32" i="24"/>
  <c r="AL32" i="24"/>
  <c r="AM32" i="24"/>
  <c r="C59" i="52" s="1"/>
  <c r="D34" i="69" s="1"/>
  <c r="AN32" i="24"/>
  <c r="D59" i="52" s="1"/>
  <c r="E34" i="69" s="1"/>
  <c r="AO32" i="24"/>
  <c r="E59" i="52" s="1"/>
  <c r="F34" i="69" s="1"/>
  <c r="AP32" i="24"/>
  <c r="F59" i="52" s="1"/>
  <c r="G34" i="69" s="1"/>
  <c r="AQ32" i="24"/>
  <c r="G59" i="52" s="1"/>
  <c r="H34" i="69" s="1"/>
  <c r="AR32" i="24"/>
  <c r="H59" i="52" s="1"/>
  <c r="I34" i="69" s="1"/>
  <c r="AS32" i="24"/>
  <c r="I59" i="52" s="1"/>
  <c r="J34" i="69" s="1"/>
  <c r="AT32" i="24"/>
  <c r="J59" i="52" s="1"/>
  <c r="K34" i="69" s="1"/>
  <c r="AU32" i="24"/>
  <c r="K59" i="52" s="1"/>
  <c r="L34" i="69" s="1"/>
  <c r="AV32" i="24"/>
  <c r="L59" i="52" s="1"/>
  <c r="M34" i="69" s="1"/>
  <c r="AW32" i="24"/>
  <c r="M59" i="52" s="1"/>
  <c r="N34" i="69" s="1"/>
  <c r="AX32" i="24"/>
  <c r="AY32" i="24"/>
  <c r="AZ32" i="24"/>
  <c r="BA32" i="24"/>
  <c r="BB32" i="24"/>
  <c r="BC32" i="24"/>
  <c r="BD32" i="24"/>
  <c r="BE32" i="24"/>
  <c r="BF32" i="24"/>
  <c r="BG32" i="24"/>
  <c r="BH32" i="24"/>
  <c r="BI32" i="24"/>
  <c r="BJ32" i="24"/>
  <c r="BK32" i="24"/>
  <c r="BL32" i="24"/>
  <c r="BM32" i="24"/>
  <c r="BN32" i="24"/>
  <c r="BO32" i="24"/>
  <c r="BP32" i="24"/>
  <c r="BQ32" i="24"/>
  <c r="BR32" i="24"/>
  <c r="BS32" i="24"/>
  <c r="BT32" i="24"/>
  <c r="BU32" i="24"/>
  <c r="BV32" i="24"/>
  <c r="BW32" i="24"/>
  <c r="BX32" i="24"/>
  <c r="BY32" i="24"/>
  <c r="BZ32" i="24"/>
  <c r="CA32" i="24"/>
  <c r="CB32" i="24"/>
  <c r="CC32" i="24"/>
  <c r="CD32" i="24"/>
  <c r="BY33" i="24"/>
  <c r="BZ33" i="24"/>
  <c r="CA33" i="24"/>
  <c r="CB33" i="24"/>
  <c r="CC33" i="24"/>
  <c r="CD33" i="24"/>
  <c r="BY34" i="24"/>
  <c r="BZ34" i="24"/>
  <c r="CA34" i="24"/>
  <c r="CB34" i="24"/>
  <c r="CC34" i="24"/>
  <c r="CD34" i="24"/>
  <c r="E35" i="24"/>
  <c r="F35" i="24"/>
  <c r="G35" i="24"/>
  <c r="H35" i="24"/>
  <c r="I35" i="24"/>
  <c r="J35" i="24"/>
  <c r="K35" i="24"/>
  <c r="L35" i="24"/>
  <c r="M35" i="24"/>
  <c r="N35" i="24"/>
  <c r="O35" i="24"/>
  <c r="P35" i="24"/>
  <c r="Q35" i="24"/>
  <c r="R35" i="24"/>
  <c r="S35" i="24"/>
  <c r="T35" i="24"/>
  <c r="U35" i="24"/>
  <c r="V35" i="24"/>
  <c r="W35" i="24"/>
  <c r="X35" i="24"/>
  <c r="Y35" i="24"/>
  <c r="Z35" i="24"/>
  <c r="AA35" i="24"/>
  <c r="AB35" i="24"/>
  <c r="AC35" i="24"/>
  <c r="AD35" i="24"/>
  <c r="AE35" i="24"/>
  <c r="AF35" i="24"/>
  <c r="AG35" i="24"/>
  <c r="AH35" i="24"/>
  <c r="AI35" i="24"/>
  <c r="AJ35" i="24"/>
  <c r="AK35" i="24"/>
  <c r="AL35" i="24"/>
  <c r="AM35" i="24"/>
  <c r="C60" i="52" s="1"/>
  <c r="D41" i="69" s="1"/>
  <c r="AN35" i="24"/>
  <c r="D60" i="52" s="1"/>
  <c r="E41" i="69" s="1"/>
  <c r="AO35" i="24"/>
  <c r="E60" i="52" s="1"/>
  <c r="F41" i="69" s="1"/>
  <c r="AP35" i="24"/>
  <c r="F60" i="52" s="1"/>
  <c r="G41" i="69" s="1"/>
  <c r="AQ35" i="24"/>
  <c r="G60" i="52" s="1"/>
  <c r="H41" i="69" s="1"/>
  <c r="AR35" i="24"/>
  <c r="H60" i="52" s="1"/>
  <c r="I41" i="69" s="1"/>
  <c r="AS35" i="24"/>
  <c r="I60" i="52" s="1"/>
  <c r="J41" i="69" s="1"/>
  <c r="AT35" i="24"/>
  <c r="J60" i="52" s="1"/>
  <c r="K41" i="69" s="1"/>
  <c r="AU35" i="24"/>
  <c r="K60" i="52" s="1"/>
  <c r="L41" i="69" s="1"/>
  <c r="AV35" i="24"/>
  <c r="L60" i="52" s="1"/>
  <c r="M41" i="69" s="1"/>
  <c r="AW35" i="24"/>
  <c r="M60" i="52" s="1"/>
  <c r="N41" i="69" s="1"/>
  <c r="AX35" i="24"/>
  <c r="AY35" i="24"/>
  <c r="AZ35" i="24"/>
  <c r="BA35" i="24"/>
  <c r="BB35" i="24"/>
  <c r="BC35" i="24"/>
  <c r="BD35" i="24"/>
  <c r="BE35" i="24"/>
  <c r="BF35" i="24"/>
  <c r="BG35" i="24"/>
  <c r="BH35" i="24"/>
  <c r="BI35" i="24"/>
  <c r="BJ35" i="24"/>
  <c r="BK35" i="24"/>
  <c r="BL35" i="24"/>
  <c r="BM35" i="24"/>
  <c r="BN35" i="24"/>
  <c r="BO35" i="24"/>
  <c r="BP35" i="24"/>
  <c r="BQ35" i="24"/>
  <c r="BR35" i="24"/>
  <c r="BS35" i="24"/>
  <c r="BT35" i="24"/>
  <c r="BU35" i="24"/>
  <c r="BV35" i="24"/>
  <c r="BW35" i="24"/>
  <c r="BX35" i="24"/>
  <c r="BY35" i="24"/>
  <c r="BZ35" i="24"/>
  <c r="CA35" i="24"/>
  <c r="CB35" i="24"/>
  <c r="CC35" i="24"/>
  <c r="CD35" i="24"/>
  <c r="BY36" i="24"/>
  <c r="BZ36" i="24"/>
  <c r="CA36" i="24"/>
  <c r="CB36" i="24"/>
  <c r="CC36" i="24"/>
  <c r="CD36" i="24"/>
  <c r="BY37" i="24"/>
  <c r="BZ37" i="24"/>
  <c r="CA37" i="24"/>
  <c r="CB37" i="24"/>
  <c r="CC37" i="24"/>
  <c r="CD37" i="24"/>
  <c r="BY38" i="24"/>
  <c r="BZ38" i="24"/>
  <c r="CA38" i="24"/>
  <c r="CB38" i="24"/>
  <c r="CC38" i="24"/>
  <c r="CD38" i="24"/>
  <c r="BY39" i="24"/>
  <c r="BZ39" i="24"/>
  <c r="CA39" i="24"/>
  <c r="CB39" i="24"/>
  <c r="CC39" i="24"/>
  <c r="CD39" i="24"/>
  <c r="E40" i="24"/>
  <c r="F40" i="24"/>
  <c r="G40" i="24"/>
  <c r="H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C61" i="52" s="1"/>
  <c r="D48" i="69" s="1"/>
  <c r="AN40" i="24"/>
  <c r="D61" i="52" s="1"/>
  <c r="E48" i="69" s="1"/>
  <c r="AO40" i="24"/>
  <c r="E61" i="52" s="1"/>
  <c r="F48" i="69" s="1"/>
  <c r="AP40" i="24"/>
  <c r="F61" i="52" s="1"/>
  <c r="G48" i="69" s="1"/>
  <c r="AQ40" i="24"/>
  <c r="G61" i="52" s="1"/>
  <c r="H48" i="69" s="1"/>
  <c r="AR40" i="24"/>
  <c r="H61" i="52" s="1"/>
  <c r="I48" i="69" s="1"/>
  <c r="AS40" i="24"/>
  <c r="I61" i="52" s="1"/>
  <c r="J48" i="69" s="1"/>
  <c r="AT40" i="24"/>
  <c r="J61" i="52" s="1"/>
  <c r="K48" i="69" s="1"/>
  <c r="AU40" i="24"/>
  <c r="K61" i="52" s="1"/>
  <c r="L48" i="69" s="1"/>
  <c r="AV40" i="24"/>
  <c r="L61" i="52" s="1"/>
  <c r="M48" i="69" s="1"/>
  <c r="AW40" i="24"/>
  <c r="M61" i="52" s="1"/>
  <c r="N48" i="69" s="1"/>
  <c r="AX40" i="24"/>
  <c r="AY40" i="24"/>
  <c r="AZ40" i="24"/>
  <c r="BA40" i="24"/>
  <c r="BB40" i="24"/>
  <c r="BC40" i="24"/>
  <c r="BD40" i="24"/>
  <c r="BE40" i="24"/>
  <c r="BF40" i="24"/>
  <c r="BG40" i="24"/>
  <c r="BH40" i="24"/>
  <c r="BI40" i="24"/>
  <c r="BJ40" i="24"/>
  <c r="BK40" i="24"/>
  <c r="BL40" i="24"/>
  <c r="BM40" i="24"/>
  <c r="BN40" i="24"/>
  <c r="BO40" i="24"/>
  <c r="BP40" i="24"/>
  <c r="BQ40" i="24"/>
  <c r="BR40" i="24"/>
  <c r="BS40" i="24"/>
  <c r="BT40" i="24"/>
  <c r="BU40" i="24"/>
  <c r="BV40" i="24"/>
  <c r="BW40" i="24"/>
  <c r="BX40" i="24"/>
  <c r="BY40" i="24"/>
  <c r="BZ40" i="24"/>
  <c r="CA40" i="24"/>
  <c r="CB40" i="24"/>
  <c r="CC40" i="24"/>
  <c r="CD40" i="24"/>
  <c r="BY41" i="24"/>
  <c r="BZ41" i="24"/>
  <c r="CA41" i="24"/>
  <c r="CB41" i="24"/>
  <c r="CC41" i="24"/>
  <c r="CD41" i="24"/>
  <c r="BY42" i="24"/>
  <c r="BZ42" i="24"/>
  <c r="CA42" i="24"/>
  <c r="CB42" i="24"/>
  <c r="CC42" i="24"/>
  <c r="CD42" i="24"/>
  <c r="BY43" i="24"/>
  <c r="BZ43" i="24"/>
  <c r="CA43" i="24"/>
  <c r="CB43" i="24"/>
  <c r="CC43" i="24"/>
  <c r="CD43" i="24"/>
  <c r="BY44" i="24"/>
  <c r="BZ44" i="24"/>
  <c r="CA44" i="24"/>
  <c r="CB44" i="24"/>
  <c r="CC44" i="24"/>
  <c r="CD44" i="24"/>
  <c r="E45" i="24"/>
  <c r="F45" i="24"/>
  <c r="G45" i="24"/>
  <c r="H45" i="24"/>
  <c r="I45" i="24"/>
  <c r="J45" i="24"/>
  <c r="K45" i="24"/>
  <c r="L45" i="24"/>
  <c r="M45" i="24"/>
  <c r="N45" i="24"/>
  <c r="O45" i="24"/>
  <c r="P45" i="24"/>
  <c r="Q45" i="24"/>
  <c r="R45" i="24"/>
  <c r="S45" i="24"/>
  <c r="T45" i="24"/>
  <c r="U45" i="24"/>
  <c r="V45" i="24"/>
  <c r="W45" i="24"/>
  <c r="X45" i="24"/>
  <c r="Y45" i="24"/>
  <c r="Z45" i="24"/>
  <c r="AA45" i="24"/>
  <c r="AB45" i="24"/>
  <c r="AC45" i="24"/>
  <c r="AD45" i="24"/>
  <c r="AE45" i="24"/>
  <c r="AF45" i="24"/>
  <c r="AG45" i="24"/>
  <c r="AH45" i="24"/>
  <c r="AI45" i="24"/>
  <c r="AJ45" i="24"/>
  <c r="AK45" i="24"/>
  <c r="AL45" i="24"/>
  <c r="AM45" i="24"/>
  <c r="C62" i="52" s="1"/>
  <c r="D55" i="69" s="1"/>
  <c r="AN45" i="24"/>
  <c r="D62" i="52" s="1"/>
  <c r="E55" i="69" s="1"/>
  <c r="AO45" i="24"/>
  <c r="E62" i="52" s="1"/>
  <c r="F55" i="69" s="1"/>
  <c r="AP45" i="24"/>
  <c r="F62" i="52" s="1"/>
  <c r="G55" i="69" s="1"/>
  <c r="AQ45" i="24"/>
  <c r="G62" i="52" s="1"/>
  <c r="H55" i="69" s="1"/>
  <c r="AR45" i="24"/>
  <c r="H62" i="52" s="1"/>
  <c r="I55" i="69" s="1"/>
  <c r="AS45" i="24"/>
  <c r="I62" i="52" s="1"/>
  <c r="J55" i="69" s="1"/>
  <c r="AT45" i="24"/>
  <c r="J62" i="52" s="1"/>
  <c r="K55" i="69" s="1"/>
  <c r="AU45" i="24"/>
  <c r="K62" i="52" s="1"/>
  <c r="L55" i="69" s="1"/>
  <c r="AV45" i="24"/>
  <c r="L62" i="52" s="1"/>
  <c r="M55" i="69" s="1"/>
  <c r="AW45" i="24"/>
  <c r="M62" i="52" s="1"/>
  <c r="N55" i="69" s="1"/>
  <c r="AX45" i="24"/>
  <c r="AY45" i="24"/>
  <c r="AZ45" i="24"/>
  <c r="BA45" i="24"/>
  <c r="BB45" i="24"/>
  <c r="BC45" i="24"/>
  <c r="BD45" i="24"/>
  <c r="BE45" i="24"/>
  <c r="BF45" i="24"/>
  <c r="BG45" i="24"/>
  <c r="BH45" i="24"/>
  <c r="BI45" i="24"/>
  <c r="BJ45" i="24"/>
  <c r="BK45" i="24"/>
  <c r="BL45" i="24"/>
  <c r="BM45" i="24"/>
  <c r="BN45" i="24"/>
  <c r="BO45" i="24"/>
  <c r="BP45" i="24"/>
  <c r="BQ45" i="24"/>
  <c r="BR45" i="24"/>
  <c r="BS45" i="24"/>
  <c r="BT45" i="24"/>
  <c r="BU45" i="24"/>
  <c r="BV45" i="24"/>
  <c r="BW45" i="24"/>
  <c r="BX45" i="24"/>
  <c r="BY45" i="24"/>
  <c r="BZ45" i="24"/>
  <c r="CA45" i="24"/>
  <c r="CB45" i="24"/>
  <c r="CC45" i="24"/>
  <c r="CD45" i="24"/>
  <c r="BY46" i="24"/>
  <c r="BZ46" i="24"/>
  <c r="CA46" i="24"/>
  <c r="CB46" i="24"/>
  <c r="CC46" i="24"/>
  <c r="CD46" i="24"/>
  <c r="BY47" i="24"/>
  <c r="BZ47" i="24"/>
  <c r="CA47" i="24"/>
  <c r="CB47" i="24"/>
  <c r="CC47" i="24"/>
  <c r="CD47" i="24"/>
  <c r="BY48" i="24"/>
  <c r="BZ48" i="24"/>
  <c r="CA48" i="24"/>
  <c r="CB48" i="24"/>
  <c r="CC48" i="24"/>
  <c r="CD48" i="24"/>
  <c r="BY49" i="24"/>
  <c r="BZ49" i="24"/>
  <c r="CA49" i="24"/>
  <c r="CB49" i="24"/>
  <c r="CC49" i="24"/>
  <c r="CD49" i="24"/>
  <c r="E50" i="24"/>
  <c r="F50" i="24"/>
  <c r="G50" i="24"/>
  <c r="H50" i="24"/>
  <c r="I50" i="24"/>
  <c r="J50" i="24"/>
  <c r="K50" i="24"/>
  <c r="L50" i="24"/>
  <c r="M50" i="24"/>
  <c r="N50" i="24"/>
  <c r="O50" i="24"/>
  <c r="P50" i="24"/>
  <c r="Q50" i="24"/>
  <c r="R50" i="24"/>
  <c r="S50" i="24"/>
  <c r="T50" i="24"/>
  <c r="U50" i="24"/>
  <c r="V50" i="24"/>
  <c r="W50" i="24"/>
  <c r="X50" i="24"/>
  <c r="Y50" i="24"/>
  <c r="Z50" i="24"/>
  <c r="AA50" i="24"/>
  <c r="AB50" i="24"/>
  <c r="AC50" i="24"/>
  <c r="AD50" i="24"/>
  <c r="AE50" i="24"/>
  <c r="AF50" i="24"/>
  <c r="AG50" i="24"/>
  <c r="AH50" i="24"/>
  <c r="AI50" i="24"/>
  <c r="AJ50" i="24"/>
  <c r="AK50" i="24"/>
  <c r="AL50" i="24"/>
  <c r="AM50" i="24"/>
  <c r="C63" i="52" s="1"/>
  <c r="D62" i="69" s="1"/>
  <c r="AN50" i="24"/>
  <c r="D63" i="52" s="1"/>
  <c r="E62" i="69" s="1"/>
  <c r="AO50" i="24"/>
  <c r="E63" i="52" s="1"/>
  <c r="F62" i="69" s="1"/>
  <c r="AP50" i="24"/>
  <c r="F63" i="52" s="1"/>
  <c r="G62" i="69" s="1"/>
  <c r="AQ50" i="24"/>
  <c r="G63" i="52" s="1"/>
  <c r="H62" i="69" s="1"/>
  <c r="AR50" i="24"/>
  <c r="H63" i="52" s="1"/>
  <c r="I62" i="69" s="1"/>
  <c r="AS50" i="24"/>
  <c r="I63" i="52" s="1"/>
  <c r="J62" i="69" s="1"/>
  <c r="AT50" i="24"/>
  <c r="J63" i="52" s="1"/>
  <c r="K62" i="69" s="1"/>
  <c r="AU50" i="24"/>
  <c r="K63" i="52" s="1"/>
  <c r="L62" i="69" s="1"/>
  <c r="AV50" i="24"/>
  <c r="L63" i="52" s="1"/>
  <c r="M62" i="69" s="1"/>
  <c r="AW50" i="24"/>
  <c r="M63" i="52" s="1"/>
  <c r="N62" i="69" s="1"/>
  <c r="AX50" i="24"/>
  <c r="AY50" i="24"/>
  <c r="AZ50" i="24"/>
  <c r="BA50" i="24"/>
  <c r="BB50" i="24"/>
  <c r="BC50" i="24"/>
  <c r="BD50" i="24"/>
  <c r="BE50" i="24"/>
  <c r="BF50" i="24"/>
  <c r="BG50" i="24"/>
  <c r="BH50" i="24"/>
  <c r="BI50" i="24"/>
  <c r="BJ50" i="24"/>
  <c r="BK50" i="24"/>
  <c r="BL50" i="24"/>
  <c r="BM50" i="24"/>
  <c r="BN50" i="24"/>
  <c r="BO50" i="24"/>
  <c r="BP50" i="24"/>
  <c r="BQ50" i="24"/>
  <c r="BR50" i="24"/>
  <c r="BS50" i="24"/>
  <c r="BT50" i="24"/>
  <c r="BU50" i="24"/>
  <c r="BV50" i="24"/>
  <c r="BW50" i="24"/>
  <c r="BX50" i="24"/>
  <c r="BY50" i="24"/>
  <c r="BZ50" i="24"/>
  <c r="CA50" i="24"/>
  <c r="CB50" i="24"/>
  <c r="CC50" i="24"/>
  <c r="CD50" i="24"/>
  <c r="BY51" i="24"/>
  <c r="BZ51" i="24"/>
  <c r="CA51" i="24"/>
  <c r="CB51" i="24"/>
  <c r="CC51" i="24"/>
  <c r="CD51" i="24"/>
  <c r="BY52" i="24"/>
  <c r="BZ52" i="24"/>
  <c r="CA52" i="24"/>
  <c r="CB52" i="24"/>
  <c r="CC52" i="24"/>
  <c r="CD52" i="24"/>
  <c r="BY53" i="24"/>
  <c r="BZ53" i="24"/>
  <c r="CA53" i="24"/>
  <c r="CB53" i="24"/>
  <c r="CC53" i="24"/>
  <c r="CD53" i="24"/>
  <c r="BY54" i="24"/>
  <c r="BZ54" i="24"/>
  <c r="CA54" i="24"/>
  <c r="CB54" i="24"/>
  <c r="CC54" i="24"/>
  <c r="CD54" i="24"/>
  <c r="BY55" i="24"/>
  <c r="BZ55" i="24"/>
  <c r="CA55" i="24"/>
  <c r="CB55" i="24"/>
  <c r="CC55" i="24"/>
  <c r="CD55" i="24"/>
  <c r="E56" i="24"/>
  <c r="F56" i="24"/>
  <c r="G56" i="24"/>
  <c r="H56" i="24"/>
  <c r="I56" i="24"/>
  <c r="J56" i="24"/>
  <c r="K56" i="24"/>
  <c r="L56" i="24"/>
  <c r="M56" i="24"/>
  <c r="N56" i="24"/>
  <c r="O56" i="24"/>
  <c r="P56" i="24"/>
  <c r="Q56" i="24"/>
  <c r="R56" i="24"/>
  <c r="S56" i="24"/>
  <c r="T56" i="24"/>
  <c r="U56" i="24"/>
  <c r="V56" i="24"/>
  <c r="W56" i="24"/>
  <c r="X56" i="24"/>
  <c r="Y56" i="24"/>
  <c r="Z56" i="24"/>
  <c r="AA56" i="24"/>
  <c r="AB56" i="24"/>
  <c r="AC56" i="24"/>
  <c r="AD56" i="24"/>
  <c r="AE56" i="24"/>
  <c r="AF56" i="24"/>
  <c r="AG56" i="24"/>
  <c r="AH56" i="24"/>
  <c r="AI56" i="24"/>
  <c r="AJ56" i="24"/>
  <c r="AK56" i="24"/>
  <c r="AL56" i="24"/>
  <c r="AM56" i="24"/>
  <c r="C64" i="52" s="1"/>
  <c r="D69" i="69" s="1"/>
  <c r="AN56" i="24"/>
  <c r="D64" i="52" s="1"/>
  <c r="E69" i="69" s="1"/>
  <c r="AO56" i="24"/>
  <c r="E64" i="52" s="1"/>
  <c r="F69" i="69" s="1"/>
  <c r="AP56" i="24"/>
  <c r="F64" i="52" s="1"/>
  <c r="G69" i="69" s="1"/>
  <c r="AQ56" i="24"/>
  <c r="G64" i="52" s="1"/>
  <c r="H69" i="69" s="1"/>
  <c r="AR56" i="24"/>
  <c r="H64" i="52" s="1"/>
  <c r="I69" i="69" s="1"/>
  <c r="AS56" i="24"/>
  <c r="I64" i="52" s="1"/>
  <c r="J69" i="69" s="1"/>
  <c r="AT56" i="24"/>
  <c r="J64" i="52" s="1"/>
  <c r="K69" i="69" s="1"/>
  <c r="AU56" i="24"/>
  <c r="K64" i="52" s="1"/>
  <c r="L69" i="69" s="1"/>
  <c r="AV56" i="24"/>
  <c r="L64" i="52" s="1"/>
  <c r="M69" i="69" s="1"/>
  <c r="AW56" i="24"/>
  <c r="M64" i="52" s="1"/>
  <c r="N69" i="69" s="1"/>
  <c r="AX56" i="24"/>
  <c r="AY56" i="24"/>
  <c r="AZ56" i="24"/>
  <c r="BA56" i="24"/>
  <c r="BB56" i="24"/>
  <c r="BC56" i="24"/>
  <c r="BD56" i="24"/>
  <c r="BE56" i="24"/>
  <c r="BF56" i="24"/>
  <c r="BG56" i="24"/>
  <c r="BH56" i="24"/>
  <c r="BI56" i="24"/>
  <c r="BJ56" i="24"/>
  <c r="BK56" i="24"/>
  <c r="BL56" i="24"/>
  <c r="BM56" i="24"/>
  <c r="BN56" i="24"/>
  <c r="BO56" i="24"/>
  <c r="BP56" i="24"/>
  <c r="BQ56" i="24"/>
  <c r="BR56" i="24"/>
  <c r="BS56" i="24"/>
  <c r="BT56" i="24"/>
  <c r="BU56" i="24"/>
  <c r="BV56" i="24"/>
  <c r="BW56" i="24"/>
  <c r="BX56" i="24"/>
  <c r="BY56" i="24"/>
  <c r="BZ56" i="24"/>
  <c r="CA56" i="24"/>
  <c r="CB56" i="24"/>
  <c r="CC56" i="24"/>
  <c r="CD56" i="24"/>
  <c r="BY57" i="24"/>
  <c r="BZ57" i="24"/>
  <c r="CA57" i="24"/>
  <c r="CB57" i="24"/>
  <c r="CC57" i="24"/>
  <c r="CD57" i="24"/>
  <c r="BY58" i="24"/>
  <c r="BZ58" i="24"/>
  <c r="CA58" i="24"/>
  <c r="CB58" i="24"/>
  <c r="CC58" i="24"/>
  <c r="CD58" i="24"/>
  <c r="E59" i="24"/>
  <c r="F59" i="24"/>
  <c r="G59" i="24"/>
  <c r="H59" i="24"/>
  <c r="I59" i="24"/>
  <c r="J59" i="24"/>
  <c r="K59" i="24"/>
  <c r="L59" i="24"/>
  <c r="M59" i="24"/>
  <c r="N59" i="24"/>
  <c r="O59" i="24"/>
  <c r="P59" i="24"/>
  <c r="Q59" i="24"/>
  <c r="R59" i="24"/>
  <c r="S59" i="24"/>
  <c r="T59" i="24"/>
  <c r="U59" i="24"/>
  <c r="V59" i="24"/>
  <c r="W59" i="24"/>
  <c r="X59" i="24"/>
  <c r="Y59" i="24"/>
  <c r="Z59" i="24"/>
  <c r="AA59" i="24"/>
  <c r="AB59" i="24"/>
  <c r="AC59" i="24"/>
  <c r="AD59" i="24"/>
  <c r="AE59" i="24"/>
  <c r="AF59"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BG59" i="24"/>
  <c r="BH59" i="24"/>
  <c r="BI59" i="24"/>
  <c r="BJ59" i="24"/>
  <c r="BK59" i="24"/>
  <c r="BL59" i="24"/>
  <c r="BM59" i="24"/>
  <c r="BN59" i="24"/>
  <c r="BO59" i="24"/>
  <c r="BP59" i="24"/>
  <c r="BQ59" i="24"/>
  <c r="BR59" i="24"/>
  <c r="BS59" i="24"/>
  <c r="BT59" i="24"/>
  <c r="BU59" i="24"/>
  <c r="BV59" i="24"/>
  <c r="BW59" i="24"/>
  <c r="BX59" i="24"/>
  <c r="BY59" i="24"/>
  <c r="BZ59" i="24"/>
  <c r="CA59" i="24"/>
  <c r="CB59" i="24"/>
  <c r="CC59" i="24"/>
  <c r="CD59" i="24"/>
  <c r="BY60" i="24"/>
  <c r="BZ60" i="24"/>
  <c r="CA60" i="24"/>
  <c r="CB60" i="24"/>
  <c r="CC60" i="24"/>
  <c r="CD60" i="24"/>
  <c r="BY61" i="24"/>
  <c r="BZ61" i="24"/>
  <c r="CA61" i="24"/>
  <c r="CB61" i="24"/>
  <c r="CC61" i="24"/>
  <c r="CD61" i="24"/>
  <c r="E62" i="24"/>
  <c r="F62" i="24"/>
  <c r="G62" i="24"/>
  <c r="H62" i="24"/>
  <c r="I62" i="24"/>
  <c r="J62" i="24"/>
  <c r="K62" i="24"/>
  <c r="L62" i="24"/>
  <c r="M62" i="24"/>
  <c r="N62" i="24"/>
  <c r="O62" i="24"/>
  <c r="P62" i="24"/>
  <c r="Q62" i="24"/>
  <c r="R62" i="24"/>
  <c r="S62" i="24"/>
  <c r="T62" i="24"/>
  <c r="U62" i="24"/>
  <c r="V62" i="24"/>
  <c r="W62" i="24"/>
  <c r="X62" i="24"/>
  <c r="Y62" i="24"/>
  <c r="Z62" i="24"/>
  <c r="AA62" i="24"/>
  <c r="AB62" i="24"/>
  <c r="AC62" i="24"/>
  <c r="AD62" i="24"/>
  <c r="AE62" i="24"/>
  <c r="AF62"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BG62" i="24"/>
  <c r="BH62" i="24"/>
  <c r="BI62" i="24"/>
  <c r="BJ62" i="24"/>
  <c r="BK62" i="24"/>
  <c r="BL62" i="24"/>
  <c r="BM62" i="24"/>
  <c r="BN62" i="24"/>
  <c r="BO62" i="24"/>
  <c r="BP62" i="24"/>
  <c r="BQ62" i="24"/>
  <c r="BR62" i="24"/>
  <c r="BS62" i="24"/>
  <c r="BT62" i="24"/>
  <c r="BU62" i="24"/>
  <c r="BV62" i="24"/>
  <c r="BW62" i="24"/>
  <c r="BX62" i="24"/>
  <c r="BY62" i="24"/>
  <c r="BZ62" i="24"/>
  <c r="CA62" i="24"/>
  <c r="CB62" i="24"/>
  <c r="CC62" i="24"/>
  <c r="CD62" i="24"/>
  <c r="BY63" i="24"/>
  <c r="BZ63" i="24"/>
  <c r="CA63" i="24"/>
  <c r="CB63" i="24"/>
  <c r="CC63" i="24"/>
  <c r="CD63" i="24"/>
  <c r="BY64" i="24"/>
  <c r="BZ64" i="24"/>
  <c r="CA64" i="24"/>
  <c r="CB64" i="24"/>
  <c r="CC64" i="24"/>
  <c r="CD64" i="24"/>
  <c r="E65" i="24"/>
  <c r="F65" i="24"/>
  <c r="G65" i="24"/>
  <c r="H65" i="24"/>
  <c r="I65" i="24"/>
  <c r="J65" i="24"/>
  <c r="K65" i="24"/>
  <c r="L65" i="24"/>
  <c r="M65" i="24"/>
  <c r="N65" i="24"/>
  <c r="O65" i="24"/>
  <c r="P65" i="24"/>
  <c r="Q65" i="24"/>
  <c r="R65" i="24"/>
  <c r="S65" i="24"/>
  <c r="T65" i="24"/>
  <c r="U65" i="24"/>
  <c r="V65" i="24"/>
  <c r="W65" i="24"/>
  <c r="X65" i="24"/>
  <c r="Y65" i="24"/>
  <c r="Z65" i="24"/>
  <c r="AA65" i="24"/>
  <c r="AB65" i="24"/>
  <c r="AC65" i="24"/>
  <c r="AD65" i="24"/>
  <c r="AE65" i="24"/>
  <c r="AF65" i="24"/>
  <c r="AG65" i="24"/>
  <c r="AH65" i="24"/>
  <c r="AI65" i="24"/>
  <c r="AJ65" i="24"/>
  <c r="AK65" i="24"/>
  <c r="AL65" i="24"/>
  <c r="AM65" i="24"/>
  <c r="AN65" i="24"/>
  <c r="AO65" i="24"/>
  <c r="AP65" i="24"/>
  <c r="AQ65" i="24"/>
  <c r="AR65" i="24"/>
  <c r="AS65" i="24"/>
  <c r="AT65" i="24"/>
  <c r="AU65" i="24"/>
  <c r="AV65" i="24"/>
  <c r="AW65" i="24"/>
  <c r="AX65" i="24"/>
  <c r="AY65" i="24"/>
  <c r="AZ65" i="24"/>
  <c r="BA65" i="24"/>
  <c r="BB65" i="24"/>
  <c r="BC65" i="24"/>
  <c r="BD65" i="24"/>
  <c r="BE65" i="24"/>
  <c r="BF65" i="24"/>
  <c r="BG65" i="24"/>
  <c r="BH65" i="24"/>
  <c r="BI65" i="24"/>
  <c r="BJ65" i="24"/>
  <c r="BK65" i="24"/>
  <c r="BL65" i="24"/>
  <c r="BM65" i="24"/>
  <c r="BN65" i="24"/>
  <c r="BO65" i="24"/>
  <c r="BP65" i="24"/>
  <c r="BQ65" i="24"/>
  <c r="BR65" i="24"/>
  <c r="BS65" i="24"/>
  <c r="BT65" i="24"/>
  <c r="BU65" i="24"/>
  <c r="BV65" i="24"/>
  <c r="BW65" i="24"/>
  <c r="BX65" i="24"/>
  <c r="BY65" i="24"/>
  <c r="BZ65" i="24"/>
  <c r="CA65" i="24"/>
  <c r="CB65" i="24"/>
  <c r="CC65" i="24"/>
  <c r="CD65" i="24"/>
  <c r="BY66" i="24"/>
  <c r="BZ66" i="24"/>
  <c r="CA66" i="24"/>
  <c r="CB66" i="24"/>
  <c r="CC66" i="24"/>
  <c r="CD66" i="24"/>
  <c r="E67" i="24"/>
  <c r="F67" i="24"/>
  <c r="G67" i="24"/>
  <c r="H67" i="24"/>
  <c r="I67" i="24"/>
  <c r="J67" i="24"/>
  <c r="K67" i="24"/>
  <c r="L67" i="24"/>
  <c r="M67" i="24"/>
  <c r="N67" i="24"/>
  <c r="O67" i="24"/>
  <c r="P67" i="24"/>
  <c r="Q67" i="24"/>
  <c r="R67" i="24"/>
  <c r="S67" i="24"/>
  <c r="T67" i="24"/>
  <c r="U67" i="24"/>
  <c r="V67" i="24"/>
  <c r="W67" i="24"/>
  <c r="X67" i="24"/>
  <c r="Y67" i="24"/>
  <c r="Z67" i="24"/>
  <c r="AA67" i="24"/>
  <c r="AB67" i="24"/>
  <c r="AC67" i="24"/>
  <c r="AD67" i="24"/>
  <c r="AE67" i="24"/>
  <c r="AF67" i="24"/>
  <c r="AG67" i="24"/>
  <c r="AH67" i="24"/>
  <c r="AI67" i="24"/>
  <c r="AJ67" i="24"/>
  <c r="AK67" i="24"/>
  <c r="AL67" i="24"/>
  <c r="AM67" i="24"/>
  <c r="C65" i="52" s="1"/>
  <c r="D76" i="69" s="1"/>
  <c r="AN67" i="24"/>
  <c r="D65" i="52" s="1"/>
  <c r="E76" i="69" s="1"/>
  <c r="AO67" i="24"/>
  <c r="E65" i="52" s="1"/>
  <c r="F76" i="69" s="1"/>
  <c r="AP67" i="24"/>
  <c r="F65" i="52" s="1"/>
  <c r="G76" i="69" s="1"/>
  <c r="AQ67" i="24"/>
  <c r="G65" i="52" s="1"/>
  <c r="H76" i="69" s="1"/>
  <c r="AR67" i="24"/>
  <c r="H65" i="52" s="1"/>
  <c r="I76" i="69" s="1"/>
  <c r="AS67" i="24"/>
  <c r="I65" i="52" s="1"/>
  <c r="J76" i="69" s="1"/>
  <c r="AT67" i="24"/>
  <c r="J65" i="52" s="1"/>
  <c r="K76" i="69" s="1"/>
  <c r="AU67" i="24"/>
  <c r="K65" i="52" s="1"/>
  <c r="L76" i="69" s="1"/>
  <c r="AV67" i="24"/>
  <c r="L65" i="52" s="1"/>
  <c r="M76" i="69" s="1"/>
  <c r="AW67" i="24"/>
  <c r="M65" i="52" s="1"/>
  <c r="N76" i="69" s="1"/>
  <c r="AX67" i="24"/>
  <c r="AY67" i="24"/>
  <c r="AZ67" i="24"/>
  <c r="BA67" i="24"/>
  <c r="BB67" i="24"/>
  <c r="BC67" i="24"/>
  <c r="BD67" i="24"/>
  <c r="BE67" i="24"/>
  <c r="BF67" i="24"/>
  <c r="BG67" i="24"/>
  <c r="BH67" i="24"/>
  <c r="BI67" i="24"/>
  <c r="BJ67" i="24"/>
  <c r="BK67" i="24"/>
  <c r="BL67" i="24"/>
  <c r="BM67" i="24"/>
  <c r="BN67" i="24"/>
  <c r="BO67" i="24"/>
  <c r="BP67" i="24"/>
  <c r="BQ67" i="24"/>
  <c r="BR67" i="24"/>
  <c r="BS67" i="24"/>
  <c r="BT67" i="24"/>
  <c r="BU67" i="24"/>
  <c r="BV67" i="24"/>
  <c r="BW67" i="24"/>
  <c r="BX67" i="24"/>
  <c r="BY67" i="24"/>
  <c r="BZ67" i="24"/>
  <c r="CA67" i="24"/>
  <c r="CB67" i="24"/>
  <c r="CC67" i="24"/>
  <c r="CD67" i="24"/>
  <c r="BY68" i="24"/>
  <c r="BZ68" i="24"/>
  <c r="CA68" i="24"/>
  <c r="CB68" i="24"/>
  <c r="CC68" i="24"/>
  <c r="CD68" i="24"/>
  <c r="BY69" i="24"/>
  <c r="BZ69" i="24"/>
  <c r="CA69" i="24"/>
  <c r="CB69" i="24"/>
  <c r="CC69" i="24"/>
  <c r="CD69" i="24"/>
  <c r="BY70" i="24"/>
  <c r="BZ70" i="24"/>
  <c r="CA70" i="24"/>
  <c r="CB70" i="24"/>
  <c r="CC70" i="24"/>
  <c r="CD70" i="24"/>
  <c r="E71" i="24"/>
  <c r="F71" i="24"/>
  <c r="G71" i="24"/>
  <c r="H71" i="24"/>
  <c r="I71" i="24"/>
  <c r="J71" i="24"/>
  <c r="K71" i="24"/>
  <c r="L71" i="24"/>
  <c r="M71" i="24"/>
  <c r="N71" i="24"/>
  <c r="O71" i="24"/>
  <c r="P71" i="24"/>
  <c r="Q71" i="24"/>
  <c r="R71" i="24"/>
  <c r="S71" i="24"/>
  <c r="T71" i="24"/>
  <c r="U71" i="24"/>
  <c r="V71" i="24"/>
  <c r="W71" i="24"/>
  <c r="X71" i="24"/>
  <c r="Y71" i="24"/>
  <c r="Z71" i="24"/>
  <c r="AA71" i="24"/>
  <c r="AB71" i="24"/>
  <c r="AC71" i="24"/>
  <c r="AD71" i="24"/>
  <c r="AE71" i="24"/>
  <c r="AF71" i="24"/>
  <c r="AG71" i="24"/>
  <c r="AH71" i="24"/>
  <c r="AI71" i="24"/>
  <c r="AJ71" i="24"/>
  <c r="AK71" i="24"/>
  <c r="AL71" i="24"/>
  <c r="AM71" i="24"/>
  <c r="C66" i="52" s="1"/>
  <c r="D83" i="69" s="1"/>
  <c r="AN71" i="24"/>
  <c r="D66" i="52" s="1"/>
  <c r="E83" i="69" s="1"/>
  <c r="AO71" i="24"/>
  <c r="E66" i="52" s="1"/>
  <c r="F83" i="69" s="1"/>
  <c r="AP71" i="24"/>
  <c r="F66" i="52" s="1"/>
  <c r="G83" i="69" s="1"/>
  <c r="AQ71" i="24"/>
  <c r="G66" i="52" s="1"/>
  <c r="H83" i="69" s="1"/>
  <c r="AR71" i="24"/>
  <c r="H66" i="52" s="1"/>
  <c r="I83" i="69" s="1"/>
  <c r="AS71" i="24"/>
  <c r="I66" i="52" s="1"/>
  <c r="J83" i="69" s="1"/>
  <c r="AT71" i="24"/>
  <c r="J66" i="52" s="1"/>
  <c r="K83" i="69" s="1"/>
  <c r="AU71" i="24"/>
  <c r="K66" i="52" s="1"/>
  <c r="L83" i="69" s="1"/>
  <c r="AV71" i="24"/>
  <c r="L66" i="52" s="1"/>
  <c r="M83" i="69" s="1"/>
  <c r="AW71" i="24"/>
  <c r="M66" i="52" s="1"/>
  <c r="N83" i="69" s="1"/>
  <c r="AX71" i="24"/>
  <c r="AY71" i="24"/>
  <c r="AZ71" i="24"/>
  <c r="BA71" i="24"/>
  <c r="BB71" i="24"/>
  <c r="BC71" i="24"/>
  <c r="BD71" i="24"/>
  <c r="BE71" i="24"/>
  <c r="BF71" i="24"/>
  <c r="BG71" i="24"/>
  <c r="BH71" i="24"/>
  <c r="BI71" i="24"/>
  <c r="BJ71" i="24"/>
  <c r="BK71" i="24"/>
  <c r="BL71" i="24"/>
  <c r="BM71" i="24"/>
  <c r="BN71" i="24"/>
  <c r="BO71" i="24"/>
  <c r="BP71" i="24"/>
  <c r="BQ71" i="24"/>
  <c r="BR71" i="24"/>
  <c r="BS71" i="24"/>
  <c r="BT71" i="24"/>
  <c r="BU71" i="24"/>
  <c r="BV71" i="24"/>
  <c r="BW71" i="24"/>
  <c r="BX71" i="24"/>
  <c r="BY71" i="24"/>
  <c r="BZ71" i="24"/>
  <c r="CA71" i="24"/>
  <c r="CB71" i="24"/>
  <c r="CC71" i="24"/>
  <c r="CD71" i="24"/>
  <c r="BY72" i="24"/>
  <c r="BZ72" i="24"/>
  <c r="CA72" i="24"/>
  <c r="CB72" i="24"/>
  <c r="CC72" i="24"/>
  <c r="CD72" i="24"/>
  <c r="E73" i="24"/>
  <c r="F73" i="24"/>
  <c r="G73" i="24"/>
  <c r="H73" i="24"/>
  <c r="I73" i="24"/>
  <c r="J73" i="24"/>
  <c r="K73" i="24"/>
  <c r="L73" i="24"/>
  <c r="M73" i="24"/>
  <c r="N73" i="24"/>
  <c r="O73" i="24"/>
  <c r="P73" i="24"/>
  <c r="Q73" i="24"/>
  <c r="R73" i="24"/>
  <c r="S73" i="24"/>
  <c r="T73" i="24"/>
  <c r="U73" i="24"/>
  <c r="V73" i="24"/>
  <c r="W73" i="24"/>
  <c r="X73" i="24"/>
  <c r="Y73" i="24"/>
  <c r="Z73" i="24"/>
  <c r="AA73" i="24"/>
  <c r="AB73" i="24"/>
  <c r="AC73" i="24"/>
  <c r="AD73" i="24"/>
  <c r="AE73" i="24"/>
  <c r="AF73" i="24"/>
  <c r="AG73" i="24"/>
  <c r="AH73" i="24"/>
  <c r="AI73" i="24"/>
  <c r="AJ73" i="24"/>
  <c r="AK73" i="24"/>
  <c r="AL73" i="24"/>
  <c r="AM73" i="24"/>
  <c r="C67" i="52" s="1"/>
  <c r="D90" i="69" s="1"/>
  <c r="AN73" i="24"/>
  <c r="D67" i="52" s="1"/>
  <c r="E90" i="69" s="1"/>
  <c r="AO73" i="24"/>
  <c r="E67" i="52" s="1"/>
  <c r="F90" i="69" s="1"/>
  <c r="AP73" i="24"/>
  <c r="F67" i="52" s="1"/>
  <c r="G90" i="69" s="1"/>
  <c r="AQ73" i="24"/>
  <c r="G67" i="52" s="1"/>
  <c r="H90" i="69" s="1"/>
  <c r="AR73" i="24"/>
  <c r="H67" i="52" s="1"/>
  <c r="I90" i="69" s="1"/>
  <c r="AS73" i="24"/>
  <c r="I67" i="52" s="1"/>
  <c r="J90" i="69" s="1"/>
  <c r="AT73" i="24"/>
  <c r="J67" i="52" s="1"/>
  <c r="K90" i="69" s="1"/>
  <c r="AU73" i="24"/>
  <c r="K67" i="52" s="1"/>
  <c r="L90" i="69" s="1"/>
  <c r="AV73" i="24"/>
  <c r="L67" i="52" s="1"/>
  <c r="M90" i="69" s="1"/>
  <c r="AW73" i="24"/>
  <c r="M67" i="52" s="1"/>
  <c r="N90" i="69" s="1"/>
  <c r="AX73" i="24"/>
  <c r="AY73" i="24"/>
  <c r="AZ73" i="24"/>
  <c r="BA73" i="24"/>
  <c r="BB73" i="24"/>
  <c r="BC73" i="24"/>
  <c r="BD73" i="24"/>
  <c r="BE73" i="24"/>
  <c r="BF73" i="24"/>
  <c r="BG73" i="24"/>
  <c r="BH73" i="24"/>
  <c r="BI73" i="24"/>
  <c r="BJ73" i="24"/>
  <c r="BK73" i="24"/>
  <c r="BL73" i="24"/>
  <c r="BM73" i="24"/>
  <c r="BN73" i="24"/>
  <c r="BO73" i="24"/>
  <c r="BP73" i="24"/>
  <c r="BQ73" i="24"/>
  <c r="BR73" i="24"/>
  <c r="BS73" i="24"/>
  <c r="BT73" i="24"/>
  <c r="BU73" i="24"/>
  <c r="BV73" i="24"/>
  <c r="BW73" i="24"/>
  <c r="BX73" i="24"/>
  <c r="BY73" i="24"/>
  <c r="BZ73" i="24"/>
  <c r="CA73" i="24"/>
  <c r="CB73" i="24"/>
  <c r="CC73" i="24"/>
  <c r="CD73" i="24"/>
  <c r="BY74" i="24"/>
  <c r="BZ74" i="24"/>
  <c r="CA74" i="24"/>
  <c r="CB74" i="24"/>
  <c r="CC74" i="24"/>
  <c r="CD74" i="24"/>
  <c r="BY75" i="24"/>
  <c r="BZ75" i="24"/>
  <c r="CA75" i="24"/>
  <c r="CB75" i="24"/>
  <c r="CC75" i="24"/>
  <c r="CD75" i="24"/>
  <c r="E76" i="24"/>
  <c r="F76" i="24"/>
  <c r="G76" i="24"/>
  <c r="H76" i="24"/>
  <c r="I76" i="24"/>
  <c r="J76" i="24"/>
  <c r="K76" i="24"/>
  <c r="L76" i="24"/>
  <c r="M76" i="24"/>
  <c r="N76" i="24"/>
  <c r="O76" i="24"/>
  <c r="P76" i="24"/>
  <c r="Q76" i="24"/>
  <c r="R76" i="24"/>
  <c r="S76" i="24"/>
  <c r="T76" i="24"/>
  <c r="U76" i="24"/>
  <c r="V76" i="24"/>
  <c r="W76" i="24"/>
  <c r="X76" i="24"/>
  <c r="Y76" i="24"/>
  <c r="Z76" i="24"/>
  <c r="AA76" i="24"/>
  <c r="AB76" i="24"/>
  <c r="AC76" i="24"/>
  <c r="AD76" i="24"/>
  <c r="AE76" i="24"/>
  <c r="AF76" i="24"/>
  <c r="AG76" i="24"/>
  <c r="AH76" i="24"/>
  <c r="AI76" i="24"/>
  <c r="AJ76" i="24"/>
  <c r="AK76" i="24"/>
  <c r="AL76" i="24"/>
  <c r="AM76" i="24"/>
  <c r="C68" i="52" s="1"/>
  <c r="D97" i="69" s="1"/>
  <c r="AN76" i="24"/>
  <c r="D68" i="52" s="1"/>
  <c r="E97" i="69" s="1"/>
  <c r="AO76" i="24"/>
  <c r="E68" i="52" s="1"/>
  <c r="F97" i="69" s="1"/>
  <c r="AP76" i="24"/>
  <c r="F68" i="52" s="1"/>
  <c r="G97" i="69" s="1"/>
  <c r="AQ76" i="24"/>
  <c r="G68" i="52" s="1"/>
  <c r="H97" i="69" s="1"/>
  <c r="AR76" i="24"/>
  <c r="H68" i="52" s="1"/>
  <c r="I97" i="69" s="1"/>
  <c r="AS76" i="24"/>
  <c r="I68" i="52" s="1"/>
  <c r="J97" i="69" s="1"/>
  <c r="AT76" i="24"/>
  <c r="J68" i="52" s="1"/>
  <c r="K97" i="69" s="1"/>
  <c r="AU76" i="24"/>
  <c r="K68" i="52" s="1"/>
  <c r="L97" i="69" s="1"/>
  <c r="AV76" i="24"/>
  <c r="L68" i="52" s="1"/>
  <c r="M97" i="69" s="1"/>
  <c r="AW76" i="24"/>
  <c r="M68" i="52" s="1"/>
  <c r="N97" i="69" s="1"/>
  <c r="AX76" i="24"/>
  <c r="AY76" i="24"/>
  <c r="AZ76" i="24"/>
  <c r="BA76" i="24"/>
  <c r="BB76" i="24"/>
  <c r="BC76" i="24"/>
  <c r="BD76" i="24"/>
  <c r="BE76" i="24"/>
  <c r="BF76" i="24"/>
  <c r="BG76" i="24"/>
  <c r="BH76" i="24"/>
  <c r="BI76" i="24"/>
  <c r="BJ76" i="24"/>
  <c r="BK76" i="24"/>
  <c r="BL76" i="24"/>
  <c r="BM76" i="24"/>
  <c r="BN76" i="24"/>
  <c r="BO76" i="24"/>
  <c r="BP76" i="24"/>
  <c r="BQ76" i="24"/>
  <c r="BR76" i="24"/>
  <c r="BS76" i="24"/>
  <c r="BT76" i="24"/>
  <c r="BU76" i="24"/>
  <c r="BV76" i="24"/>
  <c r="BW76" i="24"/>
  <c r="BX76" i="24"/>
  <c r="BY76" i="24"/>
  <c r="BZ76" i="24"/>
  <c r="CA76" i="24"/>
  <c r="CB76" i="24"/>
  <c r="CC76" i="24"/>
  <c r="CD76" i="24"/>
  <c r="BY77" i="24"/>
  <c r="BZ77" i="24"/>
  <c r="CA77" i="24"/>
  <c r="CB77" i="24"/>
  <c r="CC77" i="24"/>
  <c r="CD77" i="24"/>
  <c r="BY78" i="24"/>
  <c r="BZ78" i="24"/>
  <c r="CA78" i="24"/>
  <c r="CB78" i="24"/>
  <c r="CC78" i="24"/>
  <c r="CD78" i="24"/>
  <c r="BY79" i="24"/>
  <c r="BZ79" i="24"/>
  <c r="CA79" i="24"/>
  <c r="CB79" i="24"/>
  <c r="CC79" i="24"/>
  <c r="CD79" i="24"/>
  <c r="BY80" i="24"/>
  <c r="BZ80" i="24"/>
  <c r="CA80" i="24"/>
  <c r="CB80" i="24"/>
  <c r="CC80" i="24"/>
  <c r="CD80" i="24"/>
  <c r="E81" i="24"/>
  <c r="F81" i="24"/>
  <c r="G81" i="24"/>
  <c r="H81" i="24"/>
  <c r="I81" i="24"/>
  <c r="J81" i="24"/>
  <c r="K81" i="24"/>
  <c r="L81" i="24"/>
  <c r="M81" i="24"/>
  <c r="N81" i="24"/>
  <c r="O81" i="24"/>
  <c r="P81" i="24"/>
  <c r="Q81" i="24"/>
  <c r="R81" i="24"/>
  <c r="S81" i="24"/>
  <c r="T81" i="24"/>
  <c r="U81" i="24"/>
  <c r="V81" i="24"/>
  <c r="W81" i="24"/>
  <c r="X81" i="24"/>
  <c r="Y81" i="24"/>
  <c r="Z81" i="24"/>
  <c r="AA81" i="24"/>
  <c r="AB81" i="24"/>
  <c r="AC81" i="24"/>
  <c r="AD81" i="24"/>
  <c r="AE81" i="24"/>
  <c r="AF81" i="24"/>
  <c r="AG81" i="24"/>
  <c r="AH81" i="24"/>
  <c r="AI81" i="24"/>
  <c r="AJ81" i="24"/>
  <c r="AK81" i="24"/>
  <c r="AL81" i="24"/>
  <c r="AM81" i="24"/>
  <c r="AN81" i="24"/>
  <c r="AO81" i="24"/>
  <c r="AP81" i="24"/>
  <c r="AQ81" i="24"/>
  <c r="AR81" i="24"/>
  <c r="AS81" i="24"/>
  <c r="AT81" i="24"/>
  <c r="AU81" i="24"/>
  <c r="AV81" i="24"/>
  <c r="AW81" i="24"/>
  <c r="AX81" i="24"/>
  <c r="AY81" i="24"/>
  <c r="AZ81" i="24"/>
  <c r="BA81" i="24"/>
  <c r="BB81" i="24"/>
  <c r="BC81" i="24"/>
  <c r="BD81" i="24"/>
  <c r="BE81" i="24"/>
  <c r="BF81" i="24"/>
  <c r="BG81" i="24"/>
  <c r="BH81" i="24"/>
  <c r="BI81" i="24"/>
  <c r="BJ81" i="24"/>
  <c r="BK81" i="24"/>
  <c r="BL81" i="24"/>
  <c r="BM81" i="24"/>
  <c r="BN81" i="24"/>
  <c r="BO81" i="24"/>
  <c r="BP81" i="24"/>
  <c r="BQ81" i="24"/>
  <c r="BR81" i="24"/>
  <c r="BS81" i="24"/>
  <c r="BT81" i="24"/>
  <c r="BU81" i="24"/>
  <c r="BV81" i="24"/>
  <c r="BW81" i="24"/>
  <c r="BX81" i="24"/>
  <c r="BY81" i="24"/>
  <c r="BZ81" i="24"/>
  <c r="CA81" i="24"/>
  <c r="CB81" i="24"/>
  <c r="CC81" i="24"/>
  <c r="CD81" i="24"/>
  <c r="BY82" i="24"/>
  <c r="BZ82" i="24"/>
  <c r="CA82" i="24"/>
  <c r="CB82" i="24"/>
  <c r="CC82" i="24"/>
  <c r="CD82" i="24"/>
  <c r="BY83" i="24"/>
  <c r="BZ83" i="24"/>
  <c r="CA83" i="24"/>
  <c r="CB83" i="24"/>
  <c r="CC83" i="24"/>
  <c r="CD83" i="24"/>
  <c r="BY84" i="24"/>
  <c r="BZ84" i="24"/>
  <c r="CA84" i="24"/>
  <c r="CB84" i="24"/>
  <c r="CC84" i="24"/>
  <c r="CD84" i="24"/>
  <c r="BY85" i="24"/>
  <c r="BZ85" i="24"/>
  <c r="CA85" i="24"/>
  <c r="CB85" i="24"/>
  <c r="CC85" i="24"/>
  <c r="CD85" i="24"/>
  <c r="E86" i="24"/>
  <c r="F86" i="24"/>
  <c r="G86" i="24"/>
  <c r="H86" i="24"/>
  <c r="I86" i="24"/>
  <c r="J86" i="24"/>
  <c r="K86" i="24"/>
  <c r="L86" i="24"/>
  <c r="M86" i="24"/>
  <c r="N86" i="24"/>
  <c r="O86" i="24"/>
  <c r="P86" i="24"/>
  <c r="Q86" i="24"/>
  <c r="R86" i="24"/>
  <c r="S86" i="24"/>
  <c r="T86" i="24"/>
  <c r="U86" i="24"/>
  <c r="V86" i="24"/>
  <c r="W86" i="24"/>
  <c r="X86" i="24"/>
  <c r="Y86" i="24"/>
  <c r="Z86" i="24"/>
  <c r="AA86" i="24"/>
  <c r="AB86" i="24"/>
  <c r="AC86" i="24"/>
  <c r="AD86" i="24"/>
  <c r="AE86" i="24"/>
  <c r="AF86"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BG86" i="24"/>
  <c r="BH86" i="24"/>
  <c r="BI86" i="24"/>
  <c r="BJ86" i="24"/>
  <c r="BK86" i="24"/>
  <c r="BL86" i="24"/>
  <c r="BM86" i="24"/>
  <c r="BN86" i="24"/>
  <c r="BO86" i="24"/>
  <c r="BP86" i="24"/>
  <c r="BQ86" i="24"/>
  <c r="BR86" i="24"/>
  <c r="BS86" i="24"/>
  <c r="BT86" i="24"/>
  <c r="BU86" i="24"/>
  <c r="BV86" i="24"/>
  <c r="BW86" i="24"/>
  <c r="BX86" i="24"/>
  <c r="BY86" i="24"/>
  <c r="BZ86" i="24"/>
  <c r="CA86" i="24"/>
  <c r="CB86" i="24"/>
  <c r="CC86" i="24"/>
  <c r="CD86" i="24"/>
  <c r="BY87" i="24"/>
  <c r="BZ87" i="24"/>
  <c r="CA87" i="24"/>
  <c r="CB87" i="24"/>
  <c r="CC87" i="24"/>
  <c r="CD87" i="24"/>
  <c r="BY88" i="24"/>
  <c r="BZ88" i="24"/>
  <c r="CA88" i="24"/>
  <c r="CB88" i="24"/>
  <c r="CC88" i="24"/>
  <c r="CD88" i="24"/>
  <c r="BY89" i="24"/>
  <c r="BZ89" i="24"/>
  <c r="CA89" i="24"/>
  <c r="CB89" i="24"/>
  <c r="CC89" i="24"/>
  <c r="CD89" i="24"/>
  <c r="BY90" i="24"/>
  <c r="BZ90" i="24"/>
  <c r="CA90" i="24"/>
  <c r="CB90" i="24"/>
  <c r="CC90" i="24"/>
  <c r="CD90" i="24"/>
  <c r="E91" i="24"/>
  <c r="F91" i="24"/>
  <c r="G91" i="24"/>
  <c r="H91" i="24"/>
  <c r="I91" i="24"/>
  <c r="J91" i="24"/>
  <c r="K91" i="24"/>
  <c r="L91" i="24"/>
  <c r="M91" i="24"/>
  <c r="N91" i="24"/>
  <c r="O91" i="24"/>
  <c r="P91" i="24"/>
  <c r="Q91" i="24"/>
  <c r="R91" i="24"/>
  <c r="S91" i="24"/>
  <c r="T91" i="24"/>
  <c r="U91" i="24"/>
  <c r="V91" i="24"/>
  <c r="W91" i="24"/>
  <c r="X91" i="24"/>
  <c r="Y91" i="24"/>
  <c r="Z91" i="24"/>
  <c r="AA91" i="24"/>
  <c r="AB91" i="24"/>
  <c r="AC91" i="24"/>
  <c r="AD91" i="24"/>
  <c r="AE91" i="24"/>
  <c r="AF91" i="24"/>
  <c r="AG91" i="24"/>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BG91" i="24"/>
  <c r="BH91" i="24"/>
  <c r="BI91" i="24"/>
  <c r="BJ91" i="24"/>
  <c r="BK91" i="24"/>
  <c r="BL91" i="24"/>
  <c r="BM91" i="24"/>
  <c r="BN91" i="24"/>
  <c r="BO91" i="24"/>
  <c r="BP91" i="24"/>
  <c r="BQ91" i="24"/>
  <c r="BR91" i="24"/>
  <c r="BS91" i="24"/>
  <c r="BT91" i="24"/>
  <c r="BU91" i="24"/>
  <c r="BV91" i="24"/>
  <c r="BW91" i="24"/>
  <c r="BX91" i="24"/>
  <c r="BY91" i="24"/>
  <c r="BZ91" i="24"/>
  <c r="CA91" i="24"/>
  <c r="CB91" i="24"/>
  <c r="CC91" i="24"/>
  <c r="CD91" i="24"/>
  <c r="BY92" i="24"/>
  <c r="BZ92" i="24"/>
  <c r="CA92" i="24"/>
  <c r="CB92" i="24"/>
  <c r="CC92" i="24"/>
  <c r="CD92" i="24"/>
  <c r="BY93" i="24"/>
  <c r="BZ93" i="24"/>
  <c r="BZ94" i="24" s="1"/>
  <c r="CA93" i="24"/>
  <c r="CB93" i="24"/>
  <c r="CC93" i="24"/>
  <c r="CD93" i="24"/>
  <c r="CD94" i="24" s="1"/>
  <c r="E94" i="24"/>
  <c r="F94" i="24"/>
  <c r="G94" i="24"/>
  <c r="H94" i="24"/>
  <c r="I94" i="24"/>
  <c r="J94" i="24"/>
  <c r="K94" i="24"/>
  <c r="L94" i="24"/>
  <c r="M94" i="24"/>
  <c r="N94" i="24"/>
  <c r="O94" i="24"/>
  <c r="P94" i="24"/>
  <c r="Q94" i="24"/>
  <c r="R94" i="24"/>
  <c r="S94" i="24"/>
  <c r="T94" i="24"/>
  <c r="U94" i="24"/>
  <c r="V94" i="24"/>
  <c r="W94" i="24"/>
  <c r="X94" i="24"/>
  <c r="Y94" i="24"/>
  <c r="Z94" i="24"/>
  <c r="AA94" i="24"/>
  <c r="AB94" i="24"/>
  <c r="AC94" i="24"/>
  <c r="AD94" i="24"/>
  <c r="AE94" i="24"/>
  <c r="AF94" i="24"/>
  <c r="AG94" i="24"/>
  <c r="AH94" i="24"/>
  <c r="AI94" i="24"/>
  <c r="AJ94" i="24"/>
  <c r="AK94" i="24"/>
  <c r="AL94" i="24"/>
  <c r="AM94" i="24"/>
  <c r="C69" i="52" s="1"/>
  <c r="D104" i="69" s="1"/>
  <c r="AN94" i="24"/>
  <c r="D69" i="52" s="1"/>
  <c r="E104" i="69" s="1"/>
  <c r="AO94" i="24"/>
  <c r="E69" i="52" s="1"/>
  <c r="F104" i="69" s="1"/>
  <c r="AP94" i="24"/>
  <c r="F69" i="52" s="1"/>
  <c r="G104" i="69" s="1"/>
  <c r="AQ94" i="24"/>
  <c r="G69" i="52" s="1"/>
  <c r="H104" i="69" s="1"/>
  <c r="AR94" i="24"/>
  <c r="H69" i="52" s="1"/>
  <c r="I104" i="69" s="1"/>
  <c r="AS94" i="24"/>
  <c r="I69" i="52" s="1"/>
  <c r="J104" i="69" s="1"/>
  <c r="AT94" i="24"/>
  <c r="J69" i="52" s="1"/>
  <c r="K104" i="69" s="1"/>
  <c r="AU94" i="24"/>
  <c r="K69" i="52" s="1"/>
  <c r="L104" i="69" s="1"/>
  <c r="AV94" i="24"/>
  <c r="L69" i="52" s="1"/>
  <c r="M104" i="69" s="1"/>
  <c r="AW94" i="24"/>
  <c r="M69" i="52" s="1"/>
  <c r="N104" i="69" s="1"/>
  <c r="AX94" i="24"/>
  <c r="AY94" i="24"/>
  <c r="AZ94" i="24"/>
  <c r="BA94" i="24"/>
  <c r="BB94" i="24"/>
  <c r="BC94" i="24"/>
  <c r="BD94" i="24"/>
  <c r="BE94" i="24"/>
  <c r="BF94" i="24"/>
  <c r="BG94" i="24"/>
  <c r="BH94" i="24"/>
  <c r="BI94" i="24"/>
  <c r="BJ94" i="24"/>
  <c r="BK94" i="24"/>
  <c r="BL94" i="24"/>
  <c r="BM94" i="24"/>
  <c r="BN94" i="24"/>
  <c r="BO94" i="24"/>
  <c r="BP94" i="24"/>
  <c r="BQ94" i="24"/>
  <c r="BR94" i="24"/>
  <c r="BS94" i="24"/>
  <c r="BT94" i="24"/>
  <c r="BU94" i="24"/>
  <c r="BV94" i="24"/>
  <c r="BW94" i="24"/>
  <c r="BX94" i="24"/>
  <c r="BY94" i="24"/>
  <c r="CA94" i="24"/>
  <c r="CB94" i="24"/>
  <c r="CC94" i="24"/>
  <c r="BY95" i="24"/>
  <c r="BZ95" i="24"/>
  <c r="CA95" i="24"/>
  <c r="CB95" i="24"/>
  <c r="CC95" i="24"/>
  <c r="CD95" i="24"/>
  <c r="BY96" i="24"/>
  <c r="BZ96" i="24"/>
  <c r="CA96" i="24"/>
  <c r="CB96" i="24"/>
  <c r="CC96" i="24"/>
  <c r="CD96" i="24"/>
  <c r="E97" i="24"/>
  <c r="F97" i="24"/>
  <c r="G97" i="24"/>
  <c r="H97" i="24"/>
  <c r="I97" i="24"/>
  <c r="J97" i="24"/>
  <c r="K97" i="24"/>
  <c r="L97" i="24"/>
  <c r="M97" i="24"/>
  <c r="N97" i="24"/>
  <c r="O97" i="24"/>
  <c r="P97" i="24"/>
  <c r="Q97" i="24"/>
  <c r="R97" i="24"/>
  <c r="S97" i="24"/>
  <c r="T97" i="24"/>
  <c r="U97" i="24"/>
  <c r="V97" i="24"/>
  <c r="W97" i="24"/>
  <c r="X97" i="24"/>
  <c r="Y97" i="24"/>
  <c r="Z97" i="24"/>
  <c r="AA97" i="24"/>
  <c r="AB97" i="24"/>
  <c r="AC97" i="24"/>
  <c r="AD97" i="24"/>
  <c r="AE97" i="24"/>
  <c r="AF97" i="24"/>
  <c r="AG97" i="24"/>
  <c r="AH97" i="24"/>
  <c r="AI97" i="24"/>
  <c r="AJ97" i="24"/>
  <c r="AK97" i="24"/>
  <c r="AL97" i="24"/>
  <c r="AM97" i="24"/>
  <c r="C70" i="52" s="1"/>
  <c r="D111" i="69" s="1"/>
  <c r="AN97" i="24"/>
  <c r="D70" i="52" s="1"/>
  <c r="E111" i="69" s="1"/>
  <c r="AO97" i="24"/>
  <c r="E70" i="52" s="1"/>
  <c r="F111" i="69" s="1"/>
  <c r="AP97" i="24"/>
  <c r="F70" i="52" s="1"/>
  <c r="G111" i="69" s="1"/>
  <c r="AQ97" i="24"/>
  <c r="G70" i="52" s="1"/>
  <c r="H111" i="69" s="1"/>
  <c r="AR97" i="24"/>
  <c r="H70" i="52" s="1"/>
  <c r="I111" i="69" s="1"/>
  <c r="AS97" i="24"/>
  <c r="I70" i="52" s="1"/>
  <c r="J111" i="69" s="1"/>
  <c r="AT97" i="24"/>
  <c r="J70" i="52" s="1"/>
  <c r="K111" i="69" s="1"/>
  <c r="AU97" i="24"/>
  <c r="K70" i="52" s="1"/>
  <c r="L111" i="69" s="1"/>
  <c r="AV97" i="24"/>
  <c r="L70" i="52" s="1"/>
  <c r="M111" i="69" s="1"/>
  <c r="AW97" i="24"/>
  <c r="M70" i="52" s="1"/>
  <c r="N111" i="69" s="1"/>
  <c r="AX97" i="24"/>
  <c r="AY97" i="24"/>
  <c r="AZ97" i="24"/>
  <c r="BA97" i="24"/>
  <c r="BB97" i="24"/>
  <c r="BC97" i="24"/>
  <c r="BD97" i="24"/>
  <c r="BE97" i="24"/>
  <c r="BF97" i="24"/>
  <c r="BG97" i="24"/>
  <c r="BH97" i="24"/>
  <c r="BI97" i="24"/>
  <c r="BJ97" i="24"/>
  <c r="BK97" i="24"/>
  <c r="BL97" i="24"/>
  <c r="BM97" i="24"/>
  <c r="BN97" i="24"/>
  <c r="BO97" i="24"/>
  <c r="BP97" i="24"/>
  <c r="BQ97" i="24"/>
  <c r="BR97" i="24"/>
  <c r="BS97" i="24"/>
  <c r="BT97" i="24"/>
  <c r="BU97" i="24"/>
  <c r="BV97" i="24"/>
  <c r="BW97" i="24"/>
  <c r="BX97" i="24"/>
  <c r="BY97" i="24"/>
  <c r="BZ97" i="24"/>
  <c r="CA97" i="24"/>
  <c r="CC97" i="24"/>
  <c r="CD97" i="24"/>
  <c r="BY98" i="24"/>
  <c r="BZ98" i="24"/>
  <c r="CA98" i="24"/>
  <c r="CB98" i="24"/>
  <c r="CC98" i="24"/>
  <c r="CD98" i="24"/>
  <c r="BY99" i="24"/>
  <c r="BZ99" i="24"/>
  <c r="CA99" i="24"/>
  <c r="CB99" i="24"/>
  <c r="CC99" i="24"/>
  <c r="CD99" i="24"/>
  <c r="BY100" i="24"/>
  <c r="BZ100" i="24"/>
  <c r="CA100" i="24"/>
  <c r="CB100" i="24"/>
  <c r="CC100" i="24"/>
  <c r="CD100" i="24"/>
  <c r="BY101" i="24"/>
  <c r="BZ101" i="24"/>
  <c r="CA101" i="24"/>
  <c r="CB101" i="24"/>
  <c r="CC101" i="24"/>
  <c r="CD101" i="24"/>
  <c r="BY102" i="24"/>
  <c r="BZ102" i="24"/>
  <c r="CA102" i="24"/>
  <c r="CB102" i="24"/>
  <c r="CB103" i="24" s="1"/>
  <c r="CC102" i="24"/>
  <c r="CD102" i="24"/>
  <c r="E103" i="24"/>
  <c r="F103" i="24"/>
  <c r="G103" i="24"/>
  <c r="H103" i="24"/>
  <c r="I103" i="24"/>
  <c r="J103" i="24"/>
  <c r="K103" i="24"/>
  <c r="L103" i="24"/>
  <c r="M103" i="24"/>
  <c r="N103" i="24"/>
  <c r="O103" i="24"/>
  <c r="P103" i="24"/>
  <c r="Q103" i="24"/>
  <c r="R103" i="24"/>
  <c r="S103" i="24"/>
  <c r="T103" i="24"/>
  <c r="U103" i="24"/>
  <c r="V103" i="24"/>
  <c r="W103" i="24"/>
  <c r="X103" i="24"/>
  <c r="Y103" i="24"/>
  <c r="Z103" i="24"/>
  <c r="AA103" i="24"/>
  <c r="AB103" i="24"/>
  <c r="AC103" i="24"/>
  <c r="AD103" i="24"/>
  <c r="AE103" i="24"/>
  <c r="AF103" i="24"/>
  <c r="AG103" i="24"/>
  <c r="AH103" i="24"/>
  <c r="AI103" i="24"/>
  <c r="AJ103" i="24"/>
  <c r="AK103" i="24"/>
  <c r="AL103" i="24"/>
  <c r="AM103" i="24"/>
  <c r="C71" i="52" s="1"/>
  <c r="D118" i="69" s="1"/>
  <c r="AN103" i="24"/>
  <c r="D71" i="52" s="1"/>
  <c r="E118" i="69" s="1"/>
  <c r="AO103" i="24"/>
  <c r="E71" i="52" s="1"/>
  <c r="F118" i="69" s="1"/>
  <c r="AP103" i="24"/>
  <c r="F71" i="52" s="1"/>
  <c r="G118" i="69" s="1"/>
  <c r="AQ103" i="24"/>
  <c r="G71" i="52" s="1"/>
  <c r="H118" i="69" s="1"/>
  <c r="AR103" i="24"/>
  <c r="H71" i="52" s="1"/>
  <c r="I118" i="69" s="1"/>
  <c r="AS103" i="24"/>
  <c r="I71" i="52" s="1"/>
  <c r="J118" i="69" s="1"/>
  <c r="AT103" i="24"/>
  <c r="J71" i="52" s="1"/>
  <c r="K118" i="69" s="1"/>
  <c r="AU103" i="24"/>
  <c r="K71" i="52" s="1"/>
  <c r="L118" i="69" s="1"/>
  <c r="AV103" i="24"/>
  <c r="L71" i="52" s="1"/>
  <c r="M118" i="69" s="1"/>
  <c r="AW103" i="24"/>
  <c r="M71" i="52" s="1"/>
  <c r="N118" i="69" s="1"/>
  <c r="AX103" i="24"/>
  <c r="AY103" i="24"/>
  <c r="AZ103" i="24"/>
  <c r="BA103" i="24"/>
  <c r="BB103" i="24"/>
  <c r="BC103" i="24"/>
  <c r="BD103" i="24"/>
  <c r="BE103" i="24"/>
  <c r="BF103" i="24"/>
  <c r="BG103" i="24"/>
  <c r="BH103" i="24"/>
  <c r="BI103" i="24"/>
  <c r="BJ103" i="24"/>
  <c r="BK103" i="24"/>
  <c r="BL103" i="24"/>
  <c r="BM103" i="24"/>
  <c r="BN103" i="24"/>
  <c r="BO103" i="24"/>
  <c r="BP103" i="24"/>
  <c r="BQ103" i="24"/>
  <c r="BR103" i="24"/>
  <c r="BS103" i="24"/>
  <c r="BT103" i="24"/>
  <c r="BU103" i="24"/>
  <c r="BV103" i="24"/>
  <c r="BW103" i="24"/>
  <c r="BX103" i="24"/>
  <c r="BY103" i="24"/>
  <c r="BZ103" i="24"/>
  <c r="CA103" i="24"/>
  <c r="CC103" i="24"/>
  <c r="CD103" i="24"/>
  <c r="BY104" i="24"/>
  <c r="BZ104" i="24"/>
  <c r="CA104" i="24"/>
  <c r="CB104" i="24"/>
  <c r="CC104" i="24"/>
  <c r="CD104" i="24"/>
  <c r="BY105" i="24"/>
  <c r="BZ105" i="24"/>
  <c r="BZ106" i="24" s="1"/>
  <c r="CA105" i="24"/>
  <c r="CB105" i="24"/>
  <c r="CC105" i="24"/>
  <c r="CD105" i="24"/>
  <c r="CD106" i="24" s="1"/>
  <c r="E106" i="24"/>
  <c r="F106" i="24"/>
  <c r="G106" i="24"/>
  <c r="H106" i="24"/>
  <c r="I106" i="24"/>
  <c r="J106" i="24"/>
  <c r="K106" i="24"/>
  <c r="L106" i="24"/>
  <c r="M106" i="24"/>
  <c r="N106" i="24"/>
  <c r="O106" i="24"/>
  <c r="P106" i="24"/>
  <c r="Q106" i="24"/>
  <c r="R106" i="24"/>
  <c r="S106" i="24"/>
  <c r="T106" i="24"/>
  <c r="U106" i="24"/>
  <c r="V106" i="24"/>
  <c r="W106" i="24"/>
  <c r="X106" i="24"/>
  <c r="Y106" i="24"/>
  <c r="Z106" i="24"/>
  <c r="AA106" i="24"/>
  <c r="AB106" i="24"/>
  <c r="AC106" i="24"/>
  <c r="AD106" i="24"/>
  <c r="AE106" i="24"/>
  <c r="AF106" i="24"/>
  <c r="AG106" i="24"/>
  <c r="AH106" i="24"/>
  <c r="AI106" i="24"/>
  <c r="AJ106" i="24"/>
  <c r="AK106" i="24"/>
  <c r="AL106" i="24"/>
  <c r="AM106" i="24"/>
  <c r="C72" i="52" s="1"/>
  <c r="D125" i="69" s="1"/>
  <c r="AN106" i="24"/>
  <c r="D72" i="52" s="1"/>
  <c r="E125" i="69" s="1"/>
  <c r="AO106" i="24"/>
  <c r="E72" i="52" s="1"/>
  <c r="F125" i="69" s="1"/>
  <c r="AP106" i="24"/>
  <c r="F72" i="52" s="1"/>
  <c r="G125" i="69" s="1"/>
  <c r="AQ106" i="24"/>
  <c r="G72" i="52" s="1"/>
  <c r="H125" i="69" s="1"/>
  <c r="AR106" i="24"/>
  <c r="H72" i="52" s="1"/>
  <c r="I125" i="69" s="1"/>
  <c r="AS106" i="24"/>
  <c r="I72" i="52" s="1"/>
  <c r="J125" i="69" s="1"/>
  <c r="AT106" i="24"/>
  <c r="J72" i="52" s="1"/>
  <c r="K125" i="69" s="1"/>
  <c r="AU106" i="24"/>
  <c r="K72" i="52" s="1"/>
  <c r="L125" i="69" s="1"/>
  <c r="AV106" i="24"/>
  <c r="L72" i="52" s="1"/>
  <c r="M125" i="69" s="1"/>
  <c r="AW106" i="24"/>
  <c r="M72" i="52" s="1"/>
  <c r="N125" i="69" s="1"/>
  <c r="AX106" i="24"/>
  <c r="AY106" i="24"/>
  <c r="AZ106" i="24"/>
  <c r="BA106" i="24"/>
  <c r="BB106" i="24"/>
  <c r="BC106" i="24"/>
  <c r="BD106" i="24"/>
  <c r="BE106" i="24"/>
  <c r="BF106" i="24"/>
  <c r="BG106" i="24"/>
  <c r="BH106" i="24"/>
  <c r="BI106" i="24"/>
  <c r="BJ106" i="24"/>
  <c r="BK106" i="24"/>
  <c r="BL106" i="24"/>
  <c r="BM106" i="24"/>
  <c r="BN106" i="24"/>
  <c r="BO106" i="24"/>
  <c r="BP106" i="24"/>
  <c r="BQ106" i="24"/>
  <c r="BR106" i="24"/>
  <c r="BS106" i="24"/>
  <c r="BT106" i="24"/>
  <c r="BU106" i="24"/>
  <c r="BV106" i="24"/>
  <c r="BW106" i="24"/>
  <c r="BX106" i="24"/>
  <c r="BY106" i="24"/>
  <c r="CA106" i="24"/>
  <c r="CB106" i="24"/>
  <c r="CC106" i="24"/>
  <c r="F107" i="24"/>
  <c r="F110" i="24" s="1"/>
  <c r="H107" i="24"/>
  <c r="H110" i="24" s="1"/>
  <c r="J107" i="24"/>
  <c r="J110" i="24" s="1"/>
  <c r="L107" i="24"/>
  <c r="L110" i="24" s="1"/>
  <c r="N107" i="24"/>
  <c r="N110" i="24" s="1"/>
  <c r="P107" i="24"/>
  <c r="P110" i="24" s="1"/>
  <c r="R107" i="24"/>
  <c r="R110" i="24" s="1"/>
  <c r="T107" i="24"/>
  <c r="T110" i="24" s="1"/>
  <c r="V107" i="24"/>
  <c r="V110" i="24" s="1"/>
  <c r="X107" i="24"/>
  <c r="X110" i="24" s="1"/>
  <c r="Z107" i="24"/>
  <c r="Z110" i="24" s="1"/>
  <c r="AB107" i="24"/>
  <c r="AB110" i="24" s="1"/>
  <c r="AD107" i="24"/>
  <c r="AD110" i="24" s="1"/>
  <c r="AF107" i="24"/>
  <c r="AF110" i="24" s="1"/>
  <c r="AH107" i="24"/>
  <c r="AH110" i="24" s="1"/>
  <c r="AJ107" i="24"/>
  <c r="AJ110" i="24" s="1"/>
  <c r="AL107" i="24"/>
  <c r="AL110" i="24" s="1"/>
  <c r="AN107" i="24"/>
  <c r="AN110" i="24" s="1"/>
  <c r="AP107" i="24"/>
  <c r="AP110" i="24" s="1"/>
  <c r="AR107" i="24"/>
  <c r="AR110" i="24" s="1"/>
  <c r="AT107" i="24"/>
  <c r="AT110" i="24" s="1"/>
  <c r="AV107" i="24"/>
  <c r="AV110" i="24" s="1"/>
  <c r="AX107" i="24"/>
  <c r="AX110" i="24" s="1"/>
  <c r="AZ107" i="24"/>
  <c r="AZ110" i="24" s="1"/>
  <c r="BB107" i="24"/>
  <c r="BB110" i="24" s="1"/>
  <c r="BD107" i="24"/>
  <c r="BD110" i="24" s="1"/>
  <c r="BF107" i="24"/>
  <c r="BH107" i="24"/>
  <c r="BH110" i="24" s="1"/>
  <c r="BJ107" i="24"/>
  <c r="BJ110" i="24" s="1"/>
  <c r="BL107" i="24"/>
  <c r="BL110" i="24" s="1"/>
  <c r="BN107" i="24"/>
  <c r="BN110" i="24" s="1"/>
  <c r="BP107" i="24"/>
  <c r="BR107" i="24"/>
  <c r="BT107" i="24"/>
  <c r="BV107" i="24"/>
  <c r="BV110" i="24" s="1"/>
  <c r="BX107" i="24"/>
  <c r="BX110" i="24" s="1"/>
  <c r="BF110" i="24"/>
  <c r="BP110" i="24"/>
  <c r="BR110" i="24"/>
  <c r="BT110" i="24"/>
  <c r="O85" i="18"/>
  <c r="O84" i="18"/>
  <c r="O83" i="18"/>
  <c r="O82" i="18"/>
  <c r="O81" i="18"/>
  <c r="O80" i="18"/>
  <c r="O71" i="18"/>
  <c r="O72" i="18"/>
  <c r="O73" i="18"/>
  <c r="O74" i="18"/>
  <c r="O75" i="18"/>
  <c r="O70" i="18"/>
  <c r="O77" i="18" s="1"/>
  <c r="M87" i="18"/>
  <c r="L87" i="18"/>
  <c r="K87" i="18"/>
  <c r="J87" i="18"/>
  <c r="I87" i="18"/>
  <c r="H87" i="18"/>
  <c r="G87" i="18"/>
  <c r="F87" i="18"/>
  <c r="E87" i="18"/>
  <c r="D87" i="18"/>
  <c r="C87" i="18"/>
  <c r="B87" i="18"/>
  <c r="C77" i="18"/>
  <c r="D77" i="18"/>
  <c r="E77" i="18"/>
  <c r="F77" i="18"/>
  <c r="G77" i="18"/>
  <c r="H77" i="18"/>
  <c r="I77" i="18"/>
  <c r="J77" i="18"/>
  <c r="K77" i="18"/>
  <c r="L77" i="18"/>
  <c r="M77" i="18"/>
  <c r="B77" i="18"/>
  <c r="N85" i="52" l="1"/>
  <c r="T143" i="69"/>
  <c r="C160" i="68"/>
  <c r="U152" i="70"/>
  <c r="CB14" i="24"/>
  <c r="BY14" i="24"/>
  <c r="R137" i="53"/>
  <c r="CB97" i="24"/>
  <c r="BU107" i="24"/>
  <c r="BU110" i="24" s="1"/>
  <c r="BQ107" i="24"/>
  <c r="BQ110" i="24" s="1"/>
  <c r="BM107" i="24"/>
  <c r="BM110" i="24" s="1"/>
  <c r="BI107" i="24"/>
  <c r="BI110" i="24" s="1"/>
  <c r="BE107" i="24"/>
  <c r="BE110" i="24" s="1"/>
  <c r="BA107" i="24"/>
  <c r="BA110" i="24" s="1"/>
  <c r="Y107" i="24"/>
  <c r="Y110" i="24" s="1"/>
  <c r="U107" i="24"/>
  <c r="U110" i="24" s="1"/>
  <c r="Q107" i="24"/>
  <c r="Q110" i="24" s="1"/>
  <c r="M107" i="24"/>
  <c r="M110" i="24" s="1"/>
  <c r="I107" i="24"/>
  <c r="I110" i="24" s="1"/>
  <c r="E107" i="24"/>
  <c r="E110" i="24" s="1"/>
  <c r="U157" i="69"/>
  <c r="R237" i="53"/>
  <c r="M56" i="52"/>
  <c r="N13" i="69" s="1"/>
  <c r="AW107" i="24"/>
  <c r="AW110" i="24" s="1"/>
  <c r="I56" i="52"/>
  <c r="J13" i="69" s="1"/>
  <c r="AS107" i="24"/>
  <c r="AS110" i="24" s="1"/>
  <c r="E56" i="52"/>
  <c r="F13" i="69" s="1"/>
  <c r="AO107" i="24"/>
  <c r="AO110" i="24" s="1"/>
  <c r="M12" i="52"/>
  <c r="N15" i="70" s="1"/>
  <c r="AK107" i="24"/>
  <c r="AK110" i="24" s="1"/>
  <c r="I12" i="52"/>
  <c r="J15" i="70" s="1"/>
  <c r="AG107" i="24"/>
  <c r="AG110" i="24" s="1"/>
  <c r="E12" i="52"/>
  <c r="F15" i="70" s="1"/>
  <c r="AC107" i="24"/>
  <c r="AC110" i="24" s="1"/>
  <c r="CC107" i="24"/>
  <c r="CC110" i="24" s="1"/>
  <c r="BY107" i="24"/>
  <c r="BY110" i="24" s="1"/>
  <c r="E18" i="49"/>
  <c r="E18" i="47"/>
  <c r="E19" i="48"/>
  <c r="I18" i="49"/>
  <c r="I18" i="47"/>
  <c r="I19" i="48"/>
  <c r="M18" i="49"/>
  <c r="M18" i="47"/>
  <c r="M19" i="48"/>
  <c r="E19" i="49"/>
  <c r="E19" i="47"/>
  <c r="E20" i="48"/>
  <c r="I19" i="49"/>
  <c r="I19" i="47"/>
  <c r="I20" i="48"/>
  <c r="M19" i="49"/>
  <c r="M19" i="47"/>
  <c r="M20" i="48"/>
  <c r="B71" i="52"/>
  <c r="N71" i="52" s="1"/>
  <c r="O118" i="69" s="1"/>
  <c r="CG103" i="24"/>
  <c r="CF103" i="24"/>
  <c r="B70" i="52"/>
  <c r="N70" i="52" s="1"/>
  <c r="O111" i="69" s="1"/>
  <c r="CG97" i="24"/>
  <c r="CF97" i="24"/>
  <c r="CG91" i="24"/>
  <c r="CF91" i="24"/>
  <c r="CG81" i="24"/>
  <c r="CF81" i="24"/>
  <c r="B67" i="52"/>
  <c r="C90" i="69" s="1"/>
  <c r="CG73" i="24"/>
  <c r="CF73" i="24"/>
  <c r="B66" i="52"/>
  <c r="N66" i="52" s="1"/>
  <c r="O83" i="69" s="1"/>
  <c r="CG71" i="24"/>
  <c r="CF71" i="24"/>
  <c r="B65" i="52"/>
  <c r="C76" i="69" s="1"/>
  <c r="CG67" i="24"/>
  <c r="CF67" i="24"/>
  <c r="CG65" i="24"/>
  <c r="CF65" i="24"/>
  <c r="CG59" i="24"/>
  <c r="CF59" i="24"/>
  <c r="B62" i="52"/>
  <c r="N62" i="52" s="1"/>
  <c r="O55" i="69" s="1"/>
  <c r="CG45" i="24"/>
  <c r="CF45" i="24"/>
  <c r="B60" i="52"/>
  <c r="N60" i="52" s="1"/>
  <c r="O41" i="69" s="1"/>
  <c r="CG35" i="24"/>
  <c r="CF35" i="24"/>
  <c r="CG19" i="24"/>
  <c r="CF19" i="24"/>
  <c r="U172" i="53"/>
  <c r="R172" i="53"/>
  <c r="P202" i="53"/>
  <c r="O87" i="18"/>
  <c r="CA11" i="24"/>
  <c r="CA107" i="24" s="1"/>
  <c r="CA110" i="24" s="1"/>
  <c r="BW107" i="24"/>
  <c r="BW110" i="24" s="1"/>
  <c r="BS107" i="24"/>
  <c r="BS110" i="24" s="1"/>
  <c r="BO107" i="24"/>
  <c r="BO110" i="24" s="1"/>
  <c r="BK107" i="24"/>
  <c r="BK110" i="24" s="1"/>
  <c r="BG107" i="24"/>
  <c r="BG110" i="24" s="1"/>
  <c r="BC107" i="24"/>
  <c r="BC110" i="24" s="1"/>
  <c r="AY107" i="24"/>
  <c r="AY110" i="24" s="1"/>
  <c r="K56" i="52"/>
  <c r="AU107" i="24"/>
  <c r="AU110" i="24" s="1"/>
  <c r="G56" i="52"/>
  <c r="AQ107" i="24"/>
  <c r="AQ110" i="24" s="1"/>
  <c r="C56" i="52"/>
  <c r="AM107" i="24"/>
  <c r="AM110" i="24" s="1"/>
  <c r="K12" i="52"/>
  <c r="L15" i="70" s="1"/>
  <c r="AI107" i="24"/>
  <c r="AI110" i="24" s="1"/>
  <c r="G12" i="52"/>
  <c r="H15" i="70" s="1"/>
  <c r="AE107" i="24"/>
  <c r="AE110" i="24" s="1"/>
  <c r="C12" i="52"/>
  <c r="D15" i="70" s="1"/>
  <c r="AA107" i="24"/>
  <c r="AA110" i="24" s="1"/>
  <c r="W107" i="24"/>
  <c r="W110" i="24" s="1"/>
  <c r="S107" i="24"/>
  <c r="S110" i="24" s="1"/>
  <c r="O107" i="24"/>
  <c r="O110" i="24" s="1"/>
  <c r="K107" i="24"/>
  <c r="K110" i="24" s="1"/>
  <c r="G107" i="24"/>
  <c r="G110" i="24" s="1"/>
  <c r="N17" i="17"/>
  <c r="N18" i="17"/>
  <c r="C19" i="48"/>
  <c r="C36" i="48" s="1"/>
  <c r="B27" i="50" s="1"/>
  <c r="C121" i="70" s="1"/>
  <c r="D126" i="66" s="1"/>
  <c r="C18" i="49"/>
  <c r="C18" i="47"/>
  <c r="G19" i="48"/>
  <c r="G18" i="49"/>
  <c r="G18" i="47"/>
  <c r="K19" i="48"/>
  <c r="K18" i="49"/>
  <c r="K18" i="47"/>
  <c r="N19" i="17"/>
  <c r="C20" i="48"/>
  <c r="C19" i="47"/>
  <c r="C19" i="49"/>
  <c r="G20" i="48"/>
  <c r="G19" i="49"/>
  <c r="G19" i="47"/>
  <c r="K20" i="48"/>
  <c r="K19" i="49"/>
  <c r="K19" i="47"/>
  <c r="R72" i="53"/>
  <c r="P102" i="53"/>
  <c r="R102" i="53" s="1"/>
  <c r="R287" i="53"/>
  <c r="R122" i="53"/>
  <c r="P152" i="53"/>
  <c r="B72" i="52"/>
  <c r="C125" i="69" s="1"/>
  <c r="CG106" i="24"/>
  <c r="CF106" i="24"/>
  <c r="B69" i="52"/>
  <c r="C104" i="69" s="1"/>
  <c r="CG94" i="24"/>
  <c r="CF94" i="24"/>
  <c r="CG86" i="24"/>
  <c r="CF86" i="24"/>
  <c r="B68" i="52"/>
  <c r="C97" i="69" s="1"/>
  <c r="CG76" i="24"/>
  <c r="CF76" i="24"/>
  <c r="CG62" i="24"/>
  <c r="CF62" i="24"/>
  <c r="B64" i="52"/>
  <c r="C69" i="69" s="1"/>
  <c r="CG56" i="24"/>
  <c r="CF56" i="24"/>
  <c r="B63" i="52"/>
  <c r="C62" i="69" s="1"/>
  <c r="CG50" i="24"/>
  <c r="CF50" i="24"/>
  <c r="B61" i="52"/>
  <c r="C48" i="69" s="1"/>
  <c r="CG40" i="24"/>
  <c r="CF40" i="24"/>
  <c r="B59" i="52"/>
  <c r="C34" i="69" s="1"/>
  <c r="CG32" i="24"/>
  <c r="CF32" i="24"/>
  <c r="CG26" i="24"/>
  <c r="CF26" i="24"/>
  <c r="CG24" i="24"/>
  <c r="CF24" i="24"/>
  <c r="B58" i="52"/>
  <c r="C27" i="69" s="1"/>
  <c r="CG14" i="24"/>
  <c r="B14" i="52"/>
  <c r="C29" i="70" s="1"/>
  <c r="CF14" i="24"/>
  <c r="U159" i="70"/>
  <c r="P252" i="53"/>
  <c r="R222" i="53"/>
  <c r="U222" i="53"/>
  <c r="R272" i="53"/>
  <c r="P302" i="53"/>
  <c r="R302" i="53" s="1"/>
  <c r="B56" i="52"/>
  <c r="CG8" i="24"/>
  <c r="B12" i="52"/>
  <c r="C15" i="70" s="1"/>
  <c r="CF8" i="24"/>
  <c r="D19" i="48"/>
  <c r="D18" i="49"/>
  <c r="D18" i="47"/>
  <c r="H19" i="48"/>
  <c r="H18" i="49"/>
  <c r="H18" i="47"/>
  <c r="L19" i="48"/>
  <c r="L18" i="49"/>
  <c r="L18" i="47"/>
  <c r="D19" i="49"/>
  <c r="D19" i="47"/>
  <c r="D20" i="48"/>
  <c r="H19" i="49"/>
  <c r="H19" i="47"/>
  <c r="H20" i="48"/>
  <c r="L19" i="49"/>
  <c r="L19" i="47"/>
  <c r="L20" i="48"/>
  <c r="P352" i="53"/>
  <c r="R322" i="53"/>
  <c r="R298" i="53"/>
  <c r="B57" i="52"/>
  <c r="C20" i="69" s="1"/>
  <c r="CG11" i="24"/>
  <c r="B13" i="52"/>
  <c r="C22" i="70" s="1"/>
  <c r="CF11" i="24"/>
  <c r="F18" i="49"/>
  <c r="F18" i="47"/>
  <c r="F19" i="48"/>
  <c r="J18" i="49"/>
  <c r="J18" i="47"/>
  <c r="J19" i="48"/>
  <c r="N18" i="49"/>
  <c r="N18" i="47"/>
  <c r="N19" i="48"/>
  <c r="F20" i="48"/>
  <c r="F19" i="49"/>
  <c r="F19" i="47"/>
  <c r="J20" i="48"/>
  <c r="J19" i="49"/>
  <c r="J19" i="47"/>
  <c r="N20" i="48"/>
  <c r="N19" i="49"/>
  <c r="N19" i="47"/>
  <c r="R248" i="53"/>
  <c r="R337" i="53"/>
  <c r="R148" i="53"/>
  <c r="J74" i="52"/>
  <c r="J87" i="52" s="1"/>
  <c r="F74" i="52"/>
  <c r="F87" i="52" s="1"/>
  <c r="F129" i="68"/>
  <c r="U150" i="69"/>
  <c r="L74" i="52"/>
  <c r="L87" i="52" s="1"/>
  <c r="H74" i="52"/>
  <c r="H87" i="52" s="1"/>
  <c r="D74" i="52"/>
  <c r="D87" i="52" s="1"/>
  <c r="O145" i="70"/>
  <c r="N41" i="52"/>
  <c r="O143" i="69"/>
  <c r="J20" i="61"/>
  <c r="L30" i="52"/>
  <c r="L43" i="52" s="1"/>
  <c r="J30" i="52"/>
  <c r="J43" i="52" s="1"/>
  <c r="H30" i="52"/>
  <c r="H43" i="52" s="1"/>
  <c r="F30" i="52"/>
  <c r="F43" i="52" s="1"/>
  <c r="D30" i="52"/>
  <c r="D43" i="52" s="1"/>
  <c r="CD11" i="24"/>
  <c r="CB11" i="24"/>
  <c r="CB107" i="24" s="1"/>
  <c r="CB110" i="24" s="1"/>
  <c r="BZ11" i="24"/>
  <c r="BZ107" i="24" s="1"/>
  <c r="BZ110" i="24" s="1"/>
  <c r="CD14" i="24"/>
  <c r="M14" i="52"/>
  <c r="N29" i="70" s="1"/>
  <c r="K14" i="52"/>
  <c r="L29" i="70" s="1"/>
  <c r="I14" i="52"/>
  <c r="J29" i="70" s="1"/>
  <c r="G14" i="52"/>
  <c r="H29" i="70" s="1"/>
  <c r="E14" i="52"/>
  <c r="F29" i="70" s="1"/>
  <c r="C14" i="52"/>
  <c r="D29" i="70" s="1"/>
  <c r="M13" i="52"/>
  <c r="N22" i="70" s="1"/>
  <c r="K13" i="52"/>
  <c r="L22" i="70" s="1"/>
  <c r="I13" i="52"/>
  <c r="J22" i="70" s="1"/>
  <c r="G13" i="52"/>
  <c r="H22" i="70" s="1"/>
  <c r="E13" i="52"/>
  <c r="F22" i="70" s="1"/>
  <c r="C13" i="52"/>
  <c r="D22" i="70" s="1"/>
  <c r="O45" i="18"/>
  <c r="O44" i="18"/>
  <c r="O43" i="18"/>
  <c r="O42" i="18"/>
  <c r="O41" i="18"/>
  <c r="O40" i="18"/>
  <c r="O55" i="18"/>
  <c r="O54" i="18"/>
  <c r="O53" i="18"/>
  <c r="O52" i="18"/>
  <c r="O51" i="18"/>
  <c r="M47" i="18"/>
  <c r="L47" i="18"/>
  <c r="K47" i="18"/>
  <c r="J47" i="18"/>
  <c r="I47" i="18"/>
  <c r="H47" i="18"/>
  <c r="G47" i="18"/>
  <c r="F47" i="18"/>
  <c r="E47" i="18"/>
  <c r="D47" i="18"/>
  <c r="C47" i="18"/>
  <c r="B47" i="18"/>
  <c r="O50" i="18"/>
  <c r="M57" i="18"/>
  <c r="L57" i="18"/>
  <c r="K57" i="18"/>
  <c r="J57" i="18"/>
  <c r="I57" i="18"/>
  <c r="H57" i="18"/>
  <c r="G57" i="18"/>
  <c r="F57" i="18"/>
  <c r="E57" i="18"/>
  <c r="D57" i="18"/>
  <c r="C57" i="18"/>
  <c r="B57" i="18"/>
  <c r="O10" i="18"/>
  <c r="O11" i="18"/>
  <c r="O14" i="18"/>
  <c r="O15" i="18"/>
  <c r="O25" i="18"/>
  <c r="O24" i="18"/>
  <c r="O21" i="18"/>
  <c r="O20" i="18"/>
  <c r="M27" i="18"/>
  <c r="L27" i="18"/>
  <c r="K27" i="18"/>
  <c r="J27" i="18"/>
  <c r="I27" i="18"/>
  <c r="H27" i="18"/>
  <c r="G27" i="18"/>
  <c r="F27" i="18"/>
  <c r="E27" i="18"/>
  <c r="D27" i="18"/>
  <c r="C27" i="18"/>
  <c r="B27" i="18"/>
  <c r="M17" i="18"/>
  <c r="L17" i="18"/>
  <c r="K17" i="18"/>
  <c r="J17" i="18"/>
  <c r="H17" i="18"/>
  <c r="G17" i="18"/>
  <c r="F17" i="18"/>
  <c r="E17" i="18"/>
  <c r="D17" i="18"/>
  <c r="C17" i="18"/>
  <c r="B17" i="18"/>
  <c r="I17" i="18"/>
  <c r="B131" i="13"/>
  <c r="O159" i="13"/>
  <c r="P159" i="13" s="1"/>
  <c r="D126" i="68" s="1"/>
  <c r="B89" i="13"/>
  <c r="O118" i="13"/>
  <c r="P118" i="13" s="1"/>
  <c r="O117" i="13"/>
  <c r="P117" i="13" s="1"/>
  <c r="C126" i="68" s="1"/>
  <c r="O116" i="13"/>
  <c r="P116" i="13" s="1"/>
  <c r="C120" i="68" s="1"/>
  <c r="B47" i="13"/>
  <c r="B139" i="12"/>
  <c r="O125" i="12"/>
  <c r="B97" i="12"/>
  <c r="O126" i="12"/>
  <c r="O124" i="12"/>
  <c r="B55" i="12"/>
  <c r="O84" i="12"/>
  <c r="O76" i="13"/>
  <c r="P76" i="13" s="1"/>
  <c r="R352" i="53" l="1"/>
  <c r="R152" i="53"/>
  <c r="I135" i="68"/>
  <c r="I153" i="68"/>
  <c r="I141" i="68"/>
  <c r="I123" i="68"/>
  <c r="I147" i="68"/>
  <c r="I129" i="68"/>
  <c r="C74" i="52"/>
  <c r="C87" i="52" s="1"/>
  <c r="D13" i="69"/>
  <c r="K74" i="52"/>
  <c r="K87" i="52" s="1"/>
  <c r="L13" i="69"/>
  <c r="G74" i="52"/>
  <c r="G87" i="52" s="1"/>
  <c r="H13" i="69"/>
  <c r="B30" i="52"/>
  <c r="B43" i="52" s="1"/>
  <c r="C41" i="69"/>
  <c r="F37" i="68" s="1"/>
  <c r="N59" i="52"/>
  <c r="O34" i="69" s="1"/>
  <c r="U34" i="69" s="1"/>
  <c r="N63" i="52"/>
  <c r="O62" i="69" s="1"/>
  <c r="F55" i="68" s="1"/>
  <c r="C40" i="49"/>
  <c r="C39" i="49" s="1"/>
  <c r="C38" i="49" s="1"/>
  <c r="N72" i="52"/>
  <c r="O125" i="69" s="1"/>
  <c r="U125" i="69" s="1"/>
  <c r="J12" i="12"/>
  <c r="N22" i="12"/>
  <c r="N12" i="12"/>
  <c r="N17" i="12"/>
  <c r="I12" i="12"/>
  <c r="F14" i="12"/>
  <c r="F12" i="12"/>
  <c r="D21" i="12"/>
  <c r="L18" i="12"/>
  <c r="I11" i="12"/>
  <c r="M16" i="12"/>
  <c r="E22" i="12"/>
  <c r="I27" i="12"/>
  <c r="K15" i="12"/>
  <c r="C21" i="12"/>
  <c r="G26" i="12"/>
  <c r="D26" i="12"/>
  <c r="K12" i="12"/>
  <c r="G23" i="12"/>
  <c r="F13" i="12"/>
  <c r="F19" i="12"/>
  <c r="L11" i="12"/>
  <c r="D14" i="12"/>
  <c r="L24" i="12"/>
  <c r="I14" i="12"/>
  <c r="M19" i="12"/>
  <c r="E25" i="12"/>
  <c r="G13" i="12"/>
  <c r="K18" i="12"/>
  <c r="C24" i="12"/>
  <c r="F22" i="12"/>
  <c r="E11" i="12"/>
  <c r="M21" i="12"/>
  <c r="C14" i="12"/>
  <c r="K24" i="12"/>
  <c r="N23" i="12"/>
  <c r="H20" i="12"/>
  <c r="N21" i="12"/>
  <c r="J11" i="12"/>
  <c r="D11" i="12"/>
  <c r="N11" i="12"/>
  <c r="J22" i="12"/>
  <c r="N20" i="12"/>
  <c r="L23" i="12"/>
  <c r="D20" i="12"/>
  <c r="I13" i="12"/>
  <c r="M18" i="12"/>
  <c r="E24" i="12"/>
  <c r="G12" i="12"/>
  <c r="K17" i="12"/>
  <c r="C23" i="12"/>
  <c r="I20" i="12"/>
  <c r="M24" i="12"/>
  <c r="K23" i="12"/>
  <c r="E23" i="12"/>
  <c r="N18" i="12"/>
  <c r="J13" i="12"/>
  <c r="H19" i="12"/>
  <c r="I22" i="12"/>
  <c r="M27" i="12"/>
  <c r="K26" i="12"/>
  <c r="H15" i="12"/>
  <c r="G19" i="12"/>
  <c r="N13" i="12"/>
  <c r="J19" i="12"/>
  <c r="F17" i="12"/>
  <c r="N27" i="12"/>
  <c r="H25" i="12"/>
  <c r="E16" i="12"/>
  <c r="C15" i="12"/>
  <c r="G20" i="12"/>
  <c r="J20" i="12"/>
  <c r="D23" i="12"/>
  <c r="J17" i="12"/>
  <c r="D25" i="12"/>
  <c r="I16" i="12"/>
  <c r="L13" i="12"/>
  <c r="F18" i="12"/>
  <c r="H26" i="12"/>
  <c r="H21" i="12"/>
  <c r="M12" i="12"/>
  <c r="E18" i="12"/>
  <c r="I23" i="12"/>
  <c r="K11" i="12"/>
  <c r="C17" i="12"/>
  <c r="G22" i="12"/>
  <c r="K27" i="12"/>
  <c r="E19" i="12"/>
  <c r="G15" i="12"/>
  <c r="C26" i="12"/>
  <c r="J26" i="12"/>
  <c r="F27" i="12"/>
  <c r="H22" i="12"/>
  <c r="L16" i="12"/>
  <c r="H27" i="12"/>
  <c r="M15" i="12"/>
  <c r="E21" i="12"/>
  <c r="I26" i="12"/>
  <c r="K14" i="12"/>
  <c r="C20" i="12"/>
  <c r="G25" i="12"/>
  <c r="L19" i="12"/>
  <c r="M13" i="12"/>
  <c r="I24" i="12"/>
  <c r="K16" i="12"/>
  <c r="F24" i="12"/>
  <c r="J15" i="12"/>
  <c r="F11" i="12"/>
  <c r="J24" i="12"/>
  <c r="F16" i="12"/>
  <c r="H16" i="12"/>
  <c r="J14" i="12"/>
  <c r="F25" i="12"/>
  <c r="N26" i="12"/>
  <c r="D12" i="12"/>
  <c r="L22" i="12"/>
  <c r="M14" i="12"/>
  <c r="E20" i="12"/>
  <c r="I25" i="12"/>
  <c r="K13" i="12"/>
  <c r="C19" i="12"/>
  <c r="G24" i="12"/>
  <c r="N25" i="12"/>
  <c r="H12" i="12"/>
  <c r="N15" i="12"/>
  <c r="H13" i="12"/>
  <c r="E14" i="12"/>
  <c r="C13" i="12"/>
  <c r="H14" i="12"/>
  <c r="N24" i="12"/>
  <c r="M11" i="12"/>
  <c r="C16" i="12"/>
  <c r="E15" i="12"/>
  <c r="F20" i="12"/>
  <c r="J21" i="12"/>
  <c r="D13" i="12"/>
  <c r="M26" i="12"/>
  <c r="J27" i="12"/>
  <c r="F23" i="12"/>
  <c r="L17" i="12"/>
  <c r="H23" i="12"/>
  <c r="G27" i="12"/>
  <c r="F21" i="12"/>
  <c r="L15" i="12"/>
  <c r="D16" i="12"/>
  <c r="L26" i="12"/>
  <c r="I15" i="12"/>
  <c r="M20" i="12"/>
  <c r="E26" i="12"/>
  <c r="G14" i="12"/>
  <c r="K19" i="12"/>
  <c r="C25" i="12"/>
  <c r="D18" i="12"/>
  <c r="M25" i="12"/>
  <c r="K20" i="12"/>
  <c r="H24" i="12"/>
  <c r="L25" i="12"/>
  <c r="J25" i="12"/>
  <c r="H11" i="12"/>
  <c r="D22" i="12"/>
  <c r="E13" i="12"/>
  <c r="I18" i="12"/>
  <c r="M23" i="12"/>
  <c r="C12" i="12"/>
  <c r="G17" i="12"/>
  <c r="K22" i="12"/>
  <c r="N16" i="12"/>
  <c r="L20" i="12"/>
  <c r="M17" i="12"/>
  <c r="G11" i="12"/>
  <c r="C22" i="12"/>
  <c r="J18" i="12"/>
  <c r="D15" i="12"/>
  <c r="J16" i="12"/>
  <c r="D17" i="12"/>
  <c r="F26" i="12"/>
  <c r="D27" i="12"/>
  <c r="N19" i="12"/>
  <c r="N14" i="12"/>
  <c r="H18" i="12"/>
  <c r="H17" i="12"/>
  <c r="E12" i="12"/>
  <c r="I17" i="12"/>
  <c r="M22" i="12"/>
  <c r="C11" i="12"/>
  <c r="G16" i="12"/>
  <c r="K21" i="12"/>
  <c r="C27" i="12"/>
  <c r="F15" i="12"/>
  <c r="L12" i="12"/>
  <c r="J23" i="12"/>
  <c r="D24" i="12"/>
  <c r="I19" i="12"/>
  <c r="G18" i="12"/>
  <c r="C18" i="12"/>
  <c r="L27" i="12"/>
  <c r="E17" i="12"/>
  <c r="G21" i="12"/>
  <c r="E27" i="12"/>
  <c r="D19" i="12"/>
  <c r="L21" i="12"/>
  <c r="L14" i="12"/>
  <c r="I21" i="12"/>
  <c r="K25" i="12"/>
  <c r="N57" i="52"/>
  <c r="O20" i="69" s="1"/>
  <c r="U20" i="69" s="1"/>
  <c r="E74" i="52"/>
  <c r="E87" i="52" s="1"/>
  <c r="N61" i="52"/>
  <c r="O48" i="69" s="1"/>
  <c r="F43" i="68" s="1"/>
  <c r="N64" i="52"/>
  <c r="O69" i="69" s="1"/>
  <c r="U69" i="69" s="1"/>
  <c r="N68" i="52"/>
  <c r="O97" i="69" s="1"/>
  <c r="F85" i="68" s="1"/>
  <c r="N69" i="52"/>
  <c r="O104" i="69" s="1"/>
  <c r="U104" i="69" s="1"/>
  <c r="N58" i="52"/>
  <c r="O27" i="69" s="1"/>
  <c r="F25" i="68" s="1"/>
  <c r="M74" i="52"/>
  <c r="M87" i="52" s="1"/>
  <c r="N56" i="52"/>
  <c r="O13" i="69" s="1"/>
  <c r="O114" i="12"/>
  <c r="O17" i="18"/>
  <c r="O65" i="12"/>
  <c r="O73" i="12"/>
  <c r="O98" i="13"/>
  <c r="P98" i="13" s="1"/>
  <c r="C28" i="68" s="1"/>
  <c r="O106" i="13"/>
  <c r="P106" i="13" s="1"/>
  <c r="C76" i="68" s="1"/>
  <c r="O110" i="13"/>
  <c r="P110" i="13" s="1"/>
  <c r="C100" i="68" s="1"/>
  <c r="O109" i="13"/>
  <c r="P109" i="13" s="1"/>
  <c r="C94" i="68" s="1"/>
  <c r="O101" i="13"/>
  <c r="P101" i="13" s="1"/>
  <c r="C46" i="68" s="1"/>
  <c r="O145" i="13"/>
  <c r="P145" i="13" s="1"/>
  <c r="D58" i="68" s="1"/>
  <c r="O57" i="13"/>
  <c r="P57" i="13" s="1"/>
  <c r="B34" i="68" s="1"/>
  <c r="O61" i="13"/>
  <c r="P61" i="13" s="1"/>
  <c r="B58" i="68" s="1"/>
  <c r="O65" i="13"/>
  <c r="P65" i="13" s="1"/>
  <c r="B82" i="68" s="1"/>
  <c r="O63" i="13"/>
  <c r="P63" i="13" s="1"/>
  <c r="B70" i="68" s="1"/>
  <c r="O58" i="13"/>
  <c r="P58" i="13" s="1"/>
  <c r="B40" i="68" s="1"/>
  <c r="O56" i="13"/>
  <c r="P56" i="13" s="1"/>
  <c r="B28" i="68" s="1"/>
  <c r="O102" i="13"/>
  <c r="P102" i="13" s="1"/>
  <c r="C52" i="68" s="1"/>
  <c r="O64" i="13"/>
  <c r="P64" i="13" s="1"/>
  <c r="B76" i="68" s="1"/>
  <c r="O60" i="13"/>
  <c r="P60" i="13" s="1"/>
  <c r="B52" i="68" s="1"/>
  <c r="O54" i="13"/>
  <c r="P54" i="13" s="1"/>
  <c r="B16" i="68" s="1"/>
  <c r="O105" i="13"/>
  <c r="P105" i="13" s="1"/>
  <c r="C70" i="68" s="1"/>
  <c r="O153" i="13"/>
  <c r="P153" i="13" s="1"/>
  <c r="D106" i="68" s="1"/>
  <c r="O97" i="13"/>
  <c r="P97" i="13" s="1"/>
  <c r="C22" i="68" s="1"/>
  <c r="O146" i="12"/>
  <c r="O162" i="12"/>
  <c r="O140" i="13"/>
  <c r="P140" i="13" s="1"/>
  <c r="D28" i="68" s="1"/>
  <c r="O143" i="13"/>
  <c r="P143" i="13" s="1"/>
  <c r="D46" i="68" s="1"/>
  <c r="O150" i="13"/>
  <c r="P150" i="13" s="1"/>
  <c r="D88" i="68" s="1"/>
  <c r="O141" i="13"/>
  <c r="P141" i="13" s="1"/>
  <c r="D34" i="68" s="1"/>
  <c r="J34" i="58"/>
  <c r="L39" i="58"/>
  <c r="K78" i="50" s="1"/>
  <c r="L151" i="69" s="1"/>
  <c r="M71" i="65" s="1"/>
  <c r="H34" i="58"/>
  <c r="M39" i="58"/>
  <c r="L78" i="50" s="1"/>
  <c r="M151" i="69" s="1"/>
  <c r="N71" i="65" s="1"/>
  <c r="I34" i="58"/>
  <c r="I74" i="52"/>
  <c r="I87" i="52" s="1"/>
  <c r="C83" i="69"/>
  <c r="U83" i="69" s="1"/>
  <c r="C55" i="69"/>
  <c r="F49" i="68" s="1"/>
  <c r="C118" i="69"/>
  <c r="F103" i="68" s="1"/>
  <c r="O154" i="12"/>
  <c r="O152" i="12"/>
  <c r="O96" i="13"/>
  <c r="P96" i="13" s="1"/>
  <c r="C16" i="68" s="1"/>
  <c r="O100" i="13"/>
  <c r="P100" i="13" s="1"/>
  <c r="C40" i="68" s="1"/>
  <c r="O104" i="13"/>
  <c r="P104" i="13" s="1"/>
  <c r="C64" i="68" s="1"/>
  <c r="O108" i="13"/>
  <c r="P108" i="13" s="1"/>
  <c r="C88" i="68" s="1"/>
  <c r="O152" i="13"/>
  <c r="P152" i="13" s="1"/>
  <c r="D100" i="68" s="1"/>
  <c r="O142" i="13"/>
  <c r="P142" i="13" s="1"/>
  <c r="D40" i="68" s="1"/>
  <c r="N65" i="52"/>
  <c r="O76" i="69" s="1"/>
  <c r="U76" i="69" s="1"/>
  <c r="J39" i="58"/>
  <c r="I78" i="50" s="1"/>
  <c r="J151" i="69" s="1"/>
  <c r="K71" i="65" s="1"/>
  <c r="K34" i="58"/>
  <c r="C13" i="69"/>
  <c r="B74" i="52"/>
  <c r="B87" i="52" s="1"/>
  <c r="O160" i="12"/>
  <c r="O158" i="12"/>
  <c r="O150" i="12"/>
  <c r="O63" i="12"/>
  <c r="O71" i="12"/>
  <c r="P105" i="12"/>
  <c r="C21" i="68" s="1"/>
  <c r="P109" i="12"/>
  <c r="C45" i="68" s="1"/>
  <c r="P113" i="12"/>
  <c r="C69" i="68" s="1"/>
  <c r="P117" i="12"/>
  <c r="C93" i="68" s="1"/>
  <c r="O120" i="12"/>
  <c r="O118" i="12"/>
  <c r="O112" i="12"/>
  <c r="O110" i="12"/>
  <c r="O106" i="12"/>
  <c r="O104" i="12"/>
  <c r="O151" i="13"/>
  <c r="P151" i="13" s="1"/>
  <c r="D94" i="68" s="1"/>
  <c r="O146" i="13"/>
  <c r="P146" i="13" s="1"/>
  <c r="D64" i="68" s="1"/>
  <c r="N12" i="52"/>
  <c r="C111" i="69"/>
  <c r="U111" i="69" s="1"/>
  <c r="N67" i="52"/>
  <c r="O90" i="69" s="1"/>
  <c r="U90" i="69" s="1"/>
  <c r="O62" i="13"/>
  <c r="P62" i="13" s="1"/>
  <c r="B64" i="68" s="1"/>
  <c r="O139" i="13"/>
  <c r="P139" i="13" s="1"/>
  <c r="D22" i="68" s="1"/>
  <c r="O144" i="13"/>
  <c r="P144" i="13" s="1"/>
  <c r="D52" i="68" s="1"/>
  <c r="O149" i="13"/>
  <c r="P149" i="13" s="1"/>
  <c r="D82" i="68" s="1"/>
  <c r="O154" i="13"/>
  <c r="P154" i="13" s="1"/>
  <c r="D112" i="68" s="1"/>
  <c r="N23" i="52"/>
  <c r="N39" i="58"/>
  <c r="M78" i="50" s="1"/>
  <c r="N151" i="69" s="1"/>
  <c r="O71" i="65" s="1"/>
  <c r="F34" i="58"/>
  <c r="H39" i="58"/>
  <c r="G78" i="50" s="1"/>
  <c r="H151" i="69" s="1"/>
  <c r="I71" i="65" s="1"/>
  <c r="CF109" i="24"/>
  <c r="R252" i="53"/>
  <c r="K39" i="58"/>
  <c r="J78" i="50" s="1"/>
  <c r="K151" i="69" s="1"/>
  <c r="L71" i="65" s="1"/>
  <c r="I39" i="58"/>
  <c r="H78" i="50" s="1"/>
  <c r="I151" i="69" s="1"/>
  <c r="J71" i="65" s="1"/>
  <c r="O78" i="12"/>
  <c r="O99" i="13"/>
  <c r="P99" i="13" s="1"/>
  <c r="C34" i="68" s="1"/>
  <c r="O103" i="13"/>
  <c r="P103" i="13" s="1"/>
  <c r="C58" i="68" s="1"/>
  <c r="O107" i="13"/>
  <c r="P107" i="13" s="1"/>
  <c r="C82" i="68" s="1"/>
  <c r="O111" i="13"/>
  <c r="P111" i="13" s="1"/>
  <c r="C106" i="68" s="1"/>
  <c r="O47" i="18"/>
  <c r="O43" i="70"/>
  <c r="U43" i="70" s="1"/>
  <c r="O57" i="70"/>
  <c r="E49" i="68" s="1"/>
  <c r="O71" i="70"/>
  <c r="E61" i="68" s="1"/>
  <c r="O78" i="70"/>
  <c r="U78" i="70" s="1"/>
  <c r="O92" i="70"/>
  <c r="U92" i="70" s="1"/>
  <c r="O113" i="70"/>
  <c r="U113" i="70" s="1"/>
  <c r="O127" i="70"/>
  <c r="E109" i="68" s="1"/>
  <c r="CD107" i="24"/>
  <c r="CD110" i="24" s="1"/>
  <c r="F39" i="58"/>
  <c r="E78" i="50" s="1"/>
  <c r="F151" i="69" s="1"/>
  <c r="G71" i="65" s="1"/>
  <c r="N34" i="58"/>
  <c r="L34" i="58"/>
  <c r="CG109" i="24"/>
  <c r="C39" i="58"/>
  <c r="B78" i="50" s="1"/>
  <c r="C151" i="69" s="1"/>
  <c r="D71" i="65" s="1"/>
  <c r="G39" i="58"/>
  <c r="F78" i="50" s="1"/>
  <c r="G151" i="69" s="1"/>
  <c r="H71" i="65" s="1"/>
  <c r="E34" i="58"/>
  <c r="D35" i="50" s="1"/>
  <c r="E153" i="70" s="1"/>
  <c r="D34" i="58"/>
  <c r="R202" i="53"/>
  <c r="M34" i="58"/>
  <c r="P67" i="12"/>
  <c r="B45" i="68" s="1"/>
  <c r="P62" i="12"/>
  <c r="B15" i="68" s="1"/>
  <c r="P66" i="12"/>
  <c r="B39" i="68" s="1"/>
  <c r="P70" i="12"/>
  <c r="B63" i="68" s="1"/>
  <c r="P74" i="12"/>
  <c r="B87" i="68" s="1"/>
  <c r="C30" i="52"/>
  <c r="C43" i="52" s="1"/>
  <c r="K30" i="52"/>
  <c r="K43" i="52" s="1"/>
  <c r="N17" i="52"/>
  <c r="U143" i="69"/>
  <c r="F123" i="68"/>
  <c r="O185" i="69"/>
  <c r="F31" i="68"/>
  <c r="P104" i="12"/>
  <c r="C15" i="68" s="1"/>
  <c r="P108" i="12"/>
  <c r="C39" i="68" s="1"/>
  <c r="P112" i="12"/>
  <c r="C63" i="68" s="1"/>
  <c r="P116" i="12"/>
  <c r="C87" i="68" s="1"/>
  <c r="P120" i="12"/>
  <c r="C111" i="68" s="1"/>
  <c r="P148" i="12"/>
  <c r="D27" i="68" s="1"/>
  <c r="P152" i="12"/>
  <c r="D51" i="68" s="1"/>
  <c r="P160" i="12"/>
  <c r="D99" i="68" s="1"/>
  <c r="O112" i="13"/>
  <c r="P112" i="13" s="1"/>
  <c r="C112" i="68" s="1"/>
  <c r="P63" i="12"/>
  <c r="B21" i="68" s="1"/>
  <c r="P65" i="12"/>
  <c r="B33" i="68" s="1"/>
  <c r="P69" i="12"/>
  <c r="B57" i="68" s="1"/>
  <c r="P73" i="12"/>
  <c r="B81" i="68" s="1"/>
  <c r="P77" i="12"/>
  <c r="B105" i="68" s="1"/>
  <c r="O147" i="12"/>
  <c r="P147" i="12"/>
  <c r="D21" i="68" s="1"/>
  <c r="O151" i="12"/>
  <c r="P151" i="12"/>
  <c r="D45" i="68" s="1"/>
  <c r="O155" i="12"/>
  <c r="P155" i="12"/>
  <c r="D69" i="68" s="1"/>
  <c r="O159" i="12"/>
  <c r="P159" i="12"/>
  <c r="D93" i="68" s="1"/>
  <c r="I30" i="52"/>
  <c r="I43" i="52" s="1"/>
  <c r="O69" i="12"/>
  <c r="P107" i="12"/>
  <c r="C33" i="68" s="1"/>
  <c r="P111" i="12"/>
  <c r="C57" i="68" s="1"/>
  <c r="P115" i="12"/>
  <c r="C81" i="68" s="1"/>
  <c r="P119" i="12"/>
  <c r="C105" i="68" s="1"/>
  <c r="O119" i="12"/>
  <c r="O115" i="12"/>
  <c r="O111" i="12"/>
  <c r="O107" i="12"/>
  <c r="N21" i="52"/>
  <c r="P75" i="12"/>
  <c r="B93" i="68" s="1"/>
  <c r="P78" i="12"/>
  <c r="B111" i="68" s="1"/>
  <c r="P64" i="12"/>
  <c r="B27" i="68" s="1"/>
  <c r="P68" i="12"/>
  <c r="B51" i="68" s="1"/>
  <c r="P72" i="12"/>
  <c r="B75" i="68" s="1"/>
  <c r="P76" i="12"/>
  <c r="B99" i="68" s="1"/>
  <c r="B160" i="68"/>
  <c r="D160" i="68"/>
  <c r="G30" i="52"/>
  <c r="G43" i="52" s="1"/>
  <c r="N14" i="52"/>
  <c r="O29" i="70"/>
  <c r="E25" i="68" s="1"/>
  <c r="N16" i="52"/>
  <c r="N18" i="52"/>
  <c r="O36" i="70"/>
  <c r="N20" i="52"/>
  <c r="O50" i="70"/>
  <c r="N22" i="52"/>
  <c r="O64" i="70"/>
  <c r="N24" i="52"/>
  <c r="N26" i="52"/>
  <c r="N28" i="52"/>
  <c r="O85" i="70"/>
  <c r="O99" i="70"/>
  <c r="O106" i="70"/>
  <c r="O120" i="70"/>
  <c r="F61" i="68"/>
  <c r="O55" i="13"/>
  <c r="P55" i="13" s="1"/>
  <c r="B22" i="68" s="1"/>
  <c r="O59" i="13"/>
  <c r="P59" i="13" s="1"/>
  <c r="B46" i="68" s="1"/>
  <c r="O67" i="12"/>
  <c r="O75" i="12"/>
  <c r="O108" i="12"/>
  <c r="O116" i="12"/>
  <c r="P106" i="12"/>
  <c r="C27" i="68" s="1"/>
  <c r="P110" i="12"/>
  <c r="C51" i="68" s="1"/>
  <c r="P114" i="12"/>
  <c r="C75" i="68" s="1"/>
  <c r="P118" i="12"/>
  <c r="C99" i="68" s="1"/>
  <c r="O148" i="12"/>
  <c r="O156" i="12"/>
  <c r="P146" i="12"/>
  <c r="D15" i="68" s="1"/>
  <c r="P150" i="12"/>
  <c r="D39" i="68" s="1"/>
  <c r="P154" i="12"/>
  <c r="D63" i="68" s="1"/>
  <c r="P158" i="12"/>
  <c r="D87" i="68" s="1"/>
  <c r="P162" i="12"/>
  <c r="D111" i="68" s="1"/>
  <c r="O148" i="13"/>
  <c r="P148" i="13" s="1"/>
  <c r="D76" i="68" s="1"/>
  <c r="N19" i="52"/>
  <c r="N27" i="52"/>
  <c r="P71" i="12"/>
  <c r="B69" i="68" s="1"/>
  <c r="O149" i="12"/>
  <c r="P149" i="12"/>
  <c r="D33" i="68" s="1"/>
  <c r="O153" i="12"/>
  <c r="P153" i="12"/>
  <c r="D57" i="68" s="1"/>
  <c r="O157" i="12"/>
  <c r="P157" i="12"/>
  <c r="D81" i="68" s="1"/>
  <c r="O161" i="12"/>
  <c r="P161" i="12"/>
  <c r="D105" i="68" s="1"/>
  <c r="E30" i="52"/>
  <c r="E43" i="52" s="1"/>
  <c r="M30" i="52"/>
  <c r="M43" i="52" s="1"/>
  <c r="E123" i="68"/>
  <c r="U145" i="70"/>
  <c r="O187" i="70"/>
  <c r="O117" i="12"/>
  <c r="O113" i="12"/>
  <c r="O109" i="12"/>
  <c r="O105" i="12"/>
  <c r="N15" i="52"/>
  <c r="N25" i="52"/>
  <c r="K20" i="61"/>
  <c r="N13" i="52"/>
  <c r="O57" i="18"/>
  <c r="O27" i="18"/>
  <c r="O83" i="12"/>
  <c r="O77" i="12"/>
  <c r="O62" i="12"/>
  <c r="O64" i="12"/>
  <c r="O66" i="12"/>
  <c r="O68" i="12"/>
  <c r="O70" i="12"/>
  <c r="O72" i="12"/>
  <c r="O74" i="12"/>
  <c r="O76" i="12"/>
  <c r="O82" i="12"/>
  <c r="O66" i="13"/>
  <c r="P66" i="13" s="1"/>
  <c r="B88" i="68" s="1"/>
  <c r="O67" i="13"/>
  <c r="P67" i="13" s="1"/>
  <c r="B94" i="68" s="1"/>
  <c r="O68" i="13"/>
  <c r="P68" i="13" s="1"/>
  <c r="B100" i="68" s="1"/>
  <c r="O69" i="13"/>
  <c r="P69" i="13" s="1"/>
  <c r="B106" i="68" s="1"/>
  <c r="O70" i="13"/>
  <c r="P70" i="13" s="1"/>
  <c r="B112" i="68" s="1"/>
  <c r="O74" i="13"/>
  <c r="P74" i="13" s="1"/>
  <c r="B120" i="68" s="1"/>
  <c r="O75" i="13"/>
  <c r="P75" i="13" s="1"/>
  <c r="B126" i="68" s="1"/>
  <c r="D163" i="68" l="1"/>
  <c r="J138" i="68" s="1"/>
  <c r="C163" i="68"/>
  <c r="I156" i="68" s="1"/>
  <c r="D162" i="68"/>
  <c r="C162" i="68"/>
  <c r="H160" i="68"/>
  <c r="H141" i="68"/>
  <c r="H153" i="68"/>
  <c r="H135" i="68"/>
  <c r="H123" i="68"/>
  <c r="H147" i="68"/>
  <c r="H129" i="68"/>
  <c r="B162" i="68"/>
  <c r="F79" i="68"/>
  <c r="F109" i="68"/>
  <c r="F67" i="68"/>
  <c r="U48" i="69"/>
  <c r="U27" i="69"/>
  <c r="F19" i="68"/>
  <c r="J126" i="68"/>
  <c r="J156" i="68"/>
  <c r="F91" i="68"/>
  <c r="U62" i="69"/>
  <c r="U97" i="69"/>
  <c r="J147" i="68"/>
  <c r="J135" i="68"/>
  <c r="J153" i="68"/>
  <c r="J129" i="68"/>
  <c r="J123" i="68"/>
  <c r="J141" i="68"/>
  <c r="B163" i="68"/>
  <c r="H126" i="68" s="1"/>
  <c r="E97" i="68"/>
  <c r="C35" i="50"/>
  <c r="D153" i="70" s="1"/>
  <c r="G35" i="50"/>
  <c r="H153" i="70" s="1"/>
  <c r="K35" i="50"/>
  <c r="L153" i="70" s="1"/>
  <c r="E35" i="50"/>
  <c r="F153" i="70" s="1"/>
  <c r="L35" i="50"/>
  <c r="M153" i="70" s="1"/>
  <c r="M35" i="50"/>
  <c r="N153" i="70" s="1"/>
  <c r="J35" i="50"/>
  <c r="K153" i="70" s="1"/>
  <c r="H35" i="50"/>
  <c r="I153" i="70" s="1"/>
  <c r="I35" i="50"/>
  <c r="J153" i="70" s="1"/>
  <c r="F168" i="69"/>
  <c r="F175" i="69"/>
  <c r="F182" i="69"/>
  <c r="K175" i="69"/>
  <c r="K182" i="69"/>
  <c r="K168" i="69"/>
  <c r="J175" i="69"/>
  <c r="J182" i="69"/>
  <c r="J168" i="69"/>
  <c r="N182" i="69"/>
  <c r="N168" i="69"/>
  <c r="N175" i="69"/>
  <c r="L182" i="69"/>
  <c r="L168" i="69"/>
  <c r="L175" i="69"/>
  <c r="M182" i="69"/>
  <c r="M168" i="69"/>
  <c r="M175" i="69"/>
  <c r="I182" i="69"/>
  <c r="I168" i="69"/>
  <c r="I175" i="69"/>
  <c r="H182" i="69"/>
  <c r="H168" i="69"/>
  <c r="H175" i="69"/>
  <c r="O15" i="70"/>
  <c r="U15" i="70" s="1"/>
  <c r="U41" i="69"/>
  <c r="E37" i="68"/>
  <c r="E79" i="68"/>
  <c r="U127" i="70"/>
  <c r="U57" i="70"/>
  <c r="U55" i="69"/>
  <c r="E67" i="68"/>
  <c r="U118" i="69"/>
  <c r="N13" i="17"/>
  <c r="J15" i="17"/>
  <c r="P15" i="12"/>
  <c r="F97" i="68"/>
  <c r="H33" i="58"/>
  <c r="J38" i="58"/>
  <c r="I78" i="59" s="1"/>
  <c r="J152" i="69" s="1"/>
  <c r="K70" i="65" s="1"/>
  <c r="L38" i="58"/>
  <c r="K78" i="59" s="1"/>
  <c r="L152" i="69" s="1"/>
  <c r="M70" i="65" s="1"/>
  <c r="G34" i="58"/>
  <c r="H38" i="58"/>
  <c r="G78" i="59" s="1"/>
  <c r="H152" i="69" s="1"/>
  <c r="I70" i="65" s="1"/>
  <c r="N38" i="58"/>
  <c r="M78" i="59" s="1"/>
  <c r="N152" i="69" s="1"/>
  <c r="O70" i="65" s="1"/>
  <c r="N74" i="52"/>
  <c r="N87" i="52" s="1"/>
  <c r="N14" i="17"/>
  <c r="O11" i="12"/>
  <c r="D33" i="58"/>
  <c r="M38" i="58"/>
  <c r="L78" i="59" s="1"/>
  <c r="M152" i="69" s="1"/>
  <c r="N70" i="65" s="1"/>
  <c r="F33" i="58"/>
  <c r="E39" i="58"/>
  <c r="D78" i="50" s="1"/>
  <c r="E151" i="69" s="1"/>
  <c r="F71" i="65" s="1"/>
  <c r="C34" i="58"/>
  <c r="O13" i="13"/>
  <c r="P13" i="13" s="1"/>
  <c r="O17" i="13"/>
  <c r="P17" i="13" s="1"/>
  <c r="O22" i="13"/>
  <c r="P22" i="13" s="1"/>
  <c r="O21" i="12"/>
  <c r="O23" i="12"/>
  <c r="O26" i="13"/>
  <c r="P26" i="13" s="1"/>
  <c r="O16" i="12"/>
  <c r="O19" i="12"/>
  <c r="O12" i="13"/>
  <c r="P12" i="13" s="1"/>
  <c r="O14" i="13"/>
  <c r="P14" i="13" s="1"/>
  <c r="O21" i="13"/>
  <c r="P21" i="13" s="1"/>
  <c r="O23" i="13"/>
  <c r="P23" i="13" s="1"/>
  <c r="O16" i="13"/>
  <c r="P16" i="13" s="1"/>
  <c r="O15" i="13"/>
  <c r="P15" i="13" s="1"/>
  <c r="O22" i="12"/>
  <c r="O14" i="12"/>
  <c r="O25" i="13"/>
  <c r="P25" i="13" s="1"/>
  <c r="O15" i="12"/>
  <c r="O19" i="13"/>
  <c r="P19" i="13" s="1"/>
  <c r="O18" i="13"/>
  <c r="P18" i="13" s="1"/>
  <c r="O18" i="12"/>
  <c r="O27" i="12"/>
  <c r="O25" i="12"/>
  <c r="O17" i="12"/>
  <c r="O24" i="12"/>
  <c r="O27" i="13"/>
  <c r="P27" i="13" s="1"/>
  <c r="O12" i="12"/>
  <c r="O13" i="12"/>
  <c r="O24" i="13"/>
  <c r="P24" i="13" s="1"/>
  <c r="C38" i="58"/>
  <c r="B78" i="59" s="1"/>
  <c r="C152" i="69" s="1"/>
  <c r="D70" i="65" s="1"/>
  <c r="G38" i="58"/>
  <c r="F78" i="59" s="1"/>
  <c r="G152" i="69" s="1"/>
  <c r="H70" i="65" s="1"/>
  <c r="E33" i="58"/>
  <c r="L175" i="16"/>
  <c r="L174" i="16"/>
  <c r="L176" i="16"/>
  <c r="E175" i="16"/>
  <c r="E174" i="16"/>
  <c r="E176" i="16"/>
  <c r="H174" i="16"/>
  <c r="H176" i="16"/>
  <c r="H175" i="16"/>
  <c r="O26" i="12"/>
  <c r="N30" i="52"/>
  <c r="N43" i="52" s="1"/>
  <c r="O12" i="52" s="1"/>
  <c r="F38" i="58"/>
  <c r="E78" i="59" s="1"/>
  <c r="F152" i="69" s="1"/>
  <c r="G70" i="65" s="1"/>
  <c r="D39" i="58"/>
  <c r="C78" i="50" s="1"/>
  <c r="D151" i="69" s="1"/>
  <c r="E71" i="65" s="1"/>
  <c r="J174" i="16"/>
  <c r="J175" i="16"/>
  <c r="J176" i="16"/>
  <c r="I175" i="16"/>
  <c r="I174" i="16"/>
  <c r="I176" i="16"/>
  <c r="C175" i="16"/>
  <c r="C174" i="16"/>
  <c r="C176" i="16"/>
  <c r="O20" i="13"/>
  <c r="P20" i="13" s="1"/>
  <c r="F73" i="68"/>
  <c r="U71" i="70"/>
  <c r="L33" i="58"/>
  <c r="K35" i="59" s="1"/>
  <c r="L154" i="70" s="1"/>
  <c r="M70" i="66" s="1"/>
  <c r="N33" i="58"/>
  <c r="M35" i="59" s="1"/>
  <c r="N154" i="70" s="1"/>
  <c r="O70" i="66" s="1"/>
  <c r="K38" i="58"/>
  <c r="J78" i="59" s="1"/>
  <c r="K152" i="69" s="1"/>
  <c r="L70" i="65" s="1"/>
  <c r="K33" i="58"/>
  <c r="J35" i="59" s="1"/>
  <c r="K154" i="70" s="1"/>
  <c r="L70" i="66" s="1"/>
  <c r="I33" i="58"/>
  <c r="H35" i="59" s="1"/>
  <c r="I154" i="70" s="1"/>
  <c r="J70" i="66" s="1"/>
  <c r="J33" i="58"/>
  <c r="I35" i="59" s="1"/>
  <c r="J154" i="70" s="1"/>
  <c r="K70" i="66" s="1"/>
  <c r="K175" i="16"/>
  <c r="K176" i="16"/>
  <c r="K174" i="16"/>
  <c r="D176" i="16"/>
  <c r="D175" i="16"/>
  <c r="D174" i="16"/>
  <c r="G176" i="16"/>
  <c r="G174" i="16"/>
  <c r="G175" i="16"/>
  <c r="M33" i="58"/>
  <c r="L35" i="59" s="1"/>
  <c r="M154" i="70" s="1"/>
  <c r="N70" i="66" s="1"/>
  <c r="M174" i="16"/>
  <c r="M176" i="16"/>
  <c r="M175" i="16"/>
  <c r="B174" i="16"/>
  <c r="B175" i="16"/>
  <c r="B176" i="16"/>
  <c r="F175" i="16"/>
  <c r="F176" i="16"/>
  <c r="F174" i="16"/>
  <c r="O28" i="13"/>
  <c r="P28" i="13" s="1"/>
  <c r="P20" i="12"/>
  <c r="I38" i="58"/>
  <c r="H78" i="59" s="1"/>
  <c r="I152" i="69" s="1"/>
  <c r="J70" i="65" s="1"/>
  <c r="P25" i="12"/>
  <c r="P17" i="12"/>
  <c r="P24" i="12"/>
  <c r="P22" i="12"/>
  <c r="P14" i="12"/>
  <c r="P23" i="12"/>
  <c r="P16" i="12"/>
  <c r="E91" i="68"/>
  <c r="U106" i="70"/>
  <c r="E85" i="68"/>
  <c r="U99" i="70"/>
  <c r="U64" i="70"/>
  <c r="E55" i="68"/>
  <c r="U36" i="70"/>
  <c r="E31" i="68"/>
  <c r="U29" i="70"/>
  <c r="P21" i="12"/>
  <c r="P13" i="12"/>
  <c r="P27" i="12"/>
  <c r="P26" i="12"/>
  <c r="P18" i="12"/>
  <c r="P12" i="12"/>
  <c r="P19" i="12"/>
  <c r="P11" i="12"/>
  <c r="E103" i="68"/>
  <c r="U120" i="70"/>
  <c r="E73" i="68"/>
  <c r="U85" i="70"/>
  <c r="U50" i="70"/>
  <c r="E43" i="68"/>
  <c r="O20" i="12"/>
  <c r="O22" i="70"/>
  <c r="L20" i="61"/>
  <c r="J170" i="16"/>
  <c r="J169" i="16"/>
  <c r="J168" i="16"/>
  <c r="J167" i="16"/>
  <c r="J166" i="16"/>
  <c r="J165" i="16"/>
  <c r="L170" i="16"/>
  <c r="L169" i="16"/>
  <c r="L168" i="16"/>
  <c r="L167" i="16"/>
  <c r="L166" i="16"/>
  <c r="L165" i="16"/>
  <c r="I170" i="16"/>
  <c r="I169" i="16"/>
  <c r="I168" i="16"/>
  <c r="I167" i="16"/>
  <c r="I166" i="16"/>
  <c r="I165" i="16"/>
  <c r="C170" i="16"/>
  <c r="C169" i="16"/>
  <c r="C168" i="16"/>
  <c r="C167" i="16"/>
  <c r="C166" i="16"/>
  <c r="C165" i="16"/>
  <c r="E170" i="16"/>
  <c r="E169" i="16"/>
  <c r="E168" i="16"/>
  <c r="E167" i="16"/>
  <c r="E166" i="16"/>
  <c r="E165" i="16"/>
  <c r="H170" i="16"/>
  <c r="H169" i="16"/>
  <c r="H168" i="16"/>
  <c r="H167" i="16"/>
  <c r="H166" i="16"/>
  <c r="H165" i="16"/>
  <c r="K15" i="17"/>
  <c r="K170" i="16"/>
  <c r="K169" i="16"/>
  <c r="K168" i="16"/>
  <c r="K167" i="16"/>
  <c r="K166" i="16"/>
  <c r="K165" i="16"/>
  <c r="M170" i="16"/>
  <c r="M169" i="16"/>
  <c r="M168" i="16"/>
  <c r="M167" i="16"/>
  <c r="M166" i="16"/>
  <c r="M165" i="16"/>
  <c r="D170" i="16"/>
  <c r="D169" i="16"/>
  <c r="D168" i="16"/>
  <c r="D167" i="16"/>
  <c r="D166" i="16"/>
  <c r="D165" i="16"/>
  <c r="B170" i="16"/>
  <c r="B169" i="16"/>
  <c r="B168" i="16"/>
  <c r="B167" i="16"/>
  <c r="B166" i="16"/>
  <c r="B165" i="16"/>
  <c r="F170" i="16"/>
  <c r="F169" i="16"/>
  <c r="F168" i="16"/>
  <c r="F167" i="16"/>
  <c r="F166" i="16"/>
  <c r="F165" i="16"/>
  <c r="G170" i="16"/>
  <c r="G169" i="16"/>
  <c r="G168" i="16"/>
  <c r="G167" i="16"/>
  <c r="G166" i="16"/>
  <c r="G165" i="16"/>
  <c r="H15" i="17"/>
  <c r="L15" i="17"/>
  <c r="I15" i="17"/>
  <c r="C15" i="17"/>
  <c r="E15" i="17"/>
  <c r="D15" i="17"/>
  <c r="F15" i="17"/>
  <c r="M15" i="17"/>
  <c r="B15" i="17"/>
  <c r="N12" i="17"/>
  <c r="J150" i="68" l="1"/>
  <c r="I132" i="68"/>
  <c r="J132" i="68"/>
  <c r="J144" i="68"/>
  <c r="I138" i="68"/>
  <c r="I150" i="68"/>
  <c r="I144" i="68"/>
  <c r="I126" i="68"/>
  <c r="J143" i="68"/>
  <c r="J131" i="68"/>
  <c r="J155" i="68"/>
  <c r="J149" i="68"/>
  <c r="J137" i="68"/>
  <c r="J125" i="68"/>
  <c r="I143" i="68"/>
  <c r="I137" i="68"/>
  <c r="I155" i="68"/>
  <c r="I131" i="68"/>
  <c r="I149" i="68"/>
  <c r="I125" i="68"/>
  <c r="H138" i="68"/>
  <c r="H156" i="68"/>
  <c r="H144" i="68"/>
  <c r="H150" i="68"/>
  <c r="H132" i="68"/>
  <c r="H155" i="68"/>
  <c r="H143" i="68"/>
  <c r="H137" i="68"/>
  <c r="H131" i="68"/>
  <c r="H149" i="68"/>
  <c r="H125" i="68"/>
  <c r="O81" i="52"/>
  <c r="O82" i="52"/>
  <c r="O83" i="52"/>
  <c r="H74" i="68"/>
  <c r="H26" i="68"/>
  <c r="H27" i="68"/>
  <c r="H22" i="68"/>
  <c r="H28" i="68"/>
  <c r="J75" i="68"/>
  <c r="J27" i="68"/>
  <c r="I68" i="68"/>
  <c r="I26" i="68"/>
  <c r="J26" i="68"/>
  <c r="I28" i="68"/>
  <c r="I27" i="68"/>
  <c r="D170" i="68"/>
  <c r="J28" i="68"/>
  <c r="C33" i="58"/>
  <c r="C32" i="58" s="1"/>
  <c r="B35" i="60" s="1"/>
  <c r="C155" i="70" s="1"/>
  <c r="D69" i="66" s="1"/>
  <c r="B35" i="50"/>
  <c r="F35" i="50"/>
  <c r="G153" i="70" s="1"/>
  <c r="G175" i="69"/>
  <c r="G182" i="69"/>
  <c r="G168" i="69"/>
  <c r="E182" i="69"/>
  <c r="E168" i="69"/>
  <c r="E175" i="69"/>
  <c r="E13" i="68"/>
  <c r="E35" i="59"/>
  <c r="F154" i="70" s="1"/>
  <c r="G70" i="66" s="1"/>
  <c r="C35" i="59"/>
  <c r="D154" i="70" s="1"/>
  <c r="E70" i="66" s="1"/>
  <c r="H32" i="58"/>
  <c r="G35" i="59"/>
  <c r="H154" i="70" s="1"/>
  <c r="I70" i="66" s="1"/>
  <c r="D35" i="59"/>
  <c r="E154" i="70" s="1"/>
  <c r="F70" i="66" s="1"/>
  <c r="C37" i="58"/>
  <c r="B78" i="60" s="1"/>
  <c r="C153" i="69" s="1"/>
  <c r="D69" i="65" s="1"/>
  <c r="O21" i="52"/>
  <c r="O37" i="52"/>
  <c r="O38" i="52"/>
  <c r="O39" i="52"/>
  <c r="O62" i="52"/>
  <c r="P55" i="69" s="1"/>
  <c r="O77" i="52"/>
  <c r="O20" i="52"/>
  <c r="O28" i="52"/>
  <c r="O74" i="52"/>
  <c r="O63" i="52"/>
  <c r="P62" i="69" s="1"/>
  <c r="O15" i="52"/>
  <c r="O72" i="52"/>
  <c r="P125" i="69" s="1"/>
  <c r="O23" i="52"/>
  <c r="O56" i="52"/>
  <c r="P13" i="69" s="1"/>
  <c r="O65" i="52"/>
  <c r="P76" i="69" s="1"/>
  <c r="O35" i="52"/>
  <c r="O66" i="52"/>
  <c r="P83" i="69" s="1"/>
  <c r="O36" i="52"/>
  <c r="O69" i="52"/>
  <c r="P104" i="69" s="1"/>
  <c r="O59" i="52"/>
  <c r="P34" i="69" s="1"/>
  <c r="O14" i="52"/>
  <c r="O22" i="52"/>
  <c r="O30" i="52"/>
  <c r="O17" i="52"/>
  <c r="O25" i="52"/>
  <c r="U13" i="69"/>
  <c r="O78" i="52"/>
  <c r="O64" i="52"/>
  <c r="P69" i="69" s="1"/>
  <c r="O79" i="52"/>
  <c r="O41" i="52"/>
  <c r="O67" i="52"/>
  <c r="P90" i="69" s="1"/>
  <c r="O57" i="52"/>
  <c r="P20" i="69" s="1"/>
  <c r="O68" i="52"/>
  <c r="P97" i="69" s="1"/>
  <c r="O58" i="52"/>
  <c r="P27" i="69" s="1"/>
  <c r="O16" i="52"/>
  <c r="O24" i="52"/>
  <c r="O43" i="52"/>
  <c r="O19" i="52"/>
  <c r="O27" i="52"/>
  <c r="O33" i="52"/>
  <c r="O70" i="52"/>
  <c r="P111" i="69" s="1"/>
  <c r="O60" i="52"/>
  <c r="P41" i="69" s="1"/>
  <c r="O71" i="52"/>
  <c r="P118" i="69" s="1"/>
  <c r="O61" i="52"/>
  <c r="P48" i="69" s="1"/>
  <c r="O80" i="52"/>
  <c r="O85" i="52"/>
  <c r="O34" i="52"/>
  <c r="O18" i="52"/>
  <c r="O26" i="52"/>
  <c r="O13" i="52"/>
  <c r="H37" i="58"/>
  <c r="G78" i="60" s="1"/>
  <c r="H153" i="69" s="1"/>
  <c r="I69" i="65" s="1"/>
  <c r="D32" i="58"/>
  <c r="N37" i="58"/>
  <c r="M78" i="60" s="1"/>
  <c r="N153" i="69" s="1"/>
  <c r="O69" i="65" s="1"/>
  <c r="F13" i="68"/>
  <c r="F160" i="68" s="1"/>
  <c r="O87" i="52"/>
  <c r="P34" i="58"/>
  <c r="L37" i="58"/>
  <c r="K78" i="60" s="1"/>
  <c r="L153" i="69" s="1"/>
  <c r="M69" i="65" s="1"/>
  <c r="F32" i="58"/>
  <c r="E32" i="58"/>
  <c r="J37" i="58"/>
  <c r="I78" i="60" s="1"/>
  <c r="J153" i="69" s="1"/>
  <c r="K69" i="65" s="1"/>
  <c r="M37" i="58"/>
  <c r="L78" i="60" s="1"/>
  <c r="M153" i="69" s="1"/>
  <c r="N69" i="65" s="1"/>
  <c r="I86" i="68"/>
  <c r="I38" i="68"/>
  <c r="G33" i="58"/>
  <c r="E38" i="58"/>
  <c r="D78" i="59" s="1"/>
  <c r="E152" i="69" s="1"/>
  <c r="F70" i="65" s="1"/>
  <c r="J111" i="68"/>
  <c r="H99" i="68"/>
  <c r="J93" i="68"/>
  <c r="J57" i="68"/>
  <c r="H62" i="68"/>
  <c r="H50" i="68"/>
  <c r="H87" i="68"/>
  <c r="H56" i="68"/>
  <c r="H110" i="68"/>
  <c r="H80" i="68"/>
  <c r="C170" i="68"/>
  <c r="I44" i="68"/>
  <c r="I32" i="68"/>
  <c r="I98" i="68"/>
  <c r="I56" i="68"/>
  <c r="I74" i="68"/>
  <c r="I104" i="68"/>
  <c r="I92" i="68"/>
  <c r="H104" i="68"/>
  <c r="H20" i="68"/>
  <c r="H14" i="68"/>
  <c r="H112" i="68"/>
  <c r="H82" i="68"/>
  <c r="J58" i="68"/>
  <c r="I70" i="68"/>
  <c r="J88" i="68"/>
  <c r="J52" i="68"/>
  <c r="J70" i="68"/>
  <c r="J34" i="68"/>
  <c r="J163" i="68"/>
  <c r="H76" i="68"/>
  <c r="I22" i="68"/>
  <c r="I34" i="68"/>
  <c r="H70" i="68"/>
  <c r="I100" i="68"/>
  <c r="J68" i="68"/>
  <c r="J64" i="68"/>
  <c r="J120" i="68"/>
  <c r="J22" i="68"/>
  <c r="J112" i="68"/>
  <c r="J94" i="68"/>
  <c r="J62" i="68"/>
  <c r="J76" i="68"/>
  <c r="J100" i="68"/>
  <c r="J82" i="68"/>
  <c r="J106" i="68"/>
  <c r="J46" i="68"/>
  <c r="J40" i="68"/>
  <c r="J16" i="68"/>
  <c r="J63" i="68"/>
  <c r="J87" i="68"/>
  <c r="J33" i="68"/>
  <c r="J51" i="68"/>
  <c r="E42" i="23"/>
  <c r="E40" i="32"/>
  <c r="E63" i="32" s="1"/>
  <c r="E64" i="32" s="1"/>
  <c r="E35" i="40"/>
  <c r="J40" i="41"/>
  <c r="I66" i="50" s="1"/>
  <c r="J91" i="69" s="1"/>
  <c r="K96" i="65" s="1"/>
  <c r="J40" i="34"/>
  <c r="I99" i="68"/>
  <c r="I106" i="68"/>
  <c r="I46" i="68"/>
  <c r="D38" i="58"/>
  <c r="C78" i="59" s="1"/>
  <c r="D152" i="69" s="1"/>
  <c r="E70" i="65" s="1"/>
  <c r="P39" i="58"/>
  <c r="L35" i="41"/>
  <c r="L40" i="32"/>
  <c r="C35" i="40"/>
  <c r="C41" i="48"/>
  <c r="E35" i="33"/>
  <c r="E41" i="39"/>
  <c r="E64" i="39" s="1"/>
  <c r="E65" i="39" s="1"/>
  <c r="E40" i="47"/>
  <c r="E35" i="31"/>
  <c r="E40" i="46"/>
  <c r="H40" i="33"/>
  <c r="H39" i="33" s="1"/>
  <c r="G61" i="59" s="1"/>
  <c r="H57" i="69" s="1"/>
  <c r="I64" i="65" s="1"/>
  <c r="H40" i="42"/>
  <c r="G67" i="50" s="1"/>
  <c r="H98" i="69" s="1"/>
  <c r="I102" i="65" s="1"/>
  <c r="M36" i="23"/>
  <c r="M42" i="25"/>
  <c r="M66" i="25" s="1"/>
  <c r="M67" i="25" s="1"/>
  <c r="M40" i="31"/>
  <c r="M35" i="42"/>
  <c r="M35" i="46"/>
  <c r="L25" i="50" s="1"/>
  <c r="M107" i="70" s="1"/>
  <c r="N114" i="66" s="1"/>
  <c r="J41" i="48"/>
  <c r="I70" i="50" s="1"/>
  <c r="J119" i="69" s="1"/>
  <c r="K126" i="65" s="1"/>
  <c r="J35" i="40"/>
  <c r="J35" i="33"/>
  <c r="M40" i="41"/>
  <c r="L66" i="50" s="1"/>
  <c r="M91" i="69" s="1"/>
  <c r="N96" i="65" s="1"/>
  <c r="M35" i="34"/>
  <c r="H111" i="68"/>
  <c r="H39" i="68"/>
  <c r="H68" i="68"/>
  <c r="J45" i="68"/>
  <c r="H100" i="68"/>
  <c r="H92" i="68"/>
  <c r="H44" i="68"/>
  <c r="I62" i="68"/>
  <c r="I112" i="68"/>
  <c r="I88" i="68"/>
  <c r="I120" i="68"/>
  <c r="I16" i="68"/>
  <c r="I163" i="68"/>
  <c r="M32" i="58"/>
  <c r="I32" i="58"/>
  <c r="N79" i="50"/>
  <c r="O79" i="50"/>
  <c r="T158" i="69" s="1"/>
  <c r="K37" i="58"/>
  <c r="J78" i="60" s="1"/>
  <c r="K153" i="69" s="1"/>
  <c r="L69" i="65" s="1"/>
  <c r="N32" i="58"/>
  <c r="E41" i="48"/>
  <c r="J35" i="42"/>
  <c r="I76" i="68"/>
  <c r="I64" i="68"/>
  <c r="I40" i="68"/>
  <c r="I37" i="58"/>
  <c r="H78" i="60" s="1"/>
  <c r="I153" i="69" s="1"/>
  <c r="J69" i="65" s="1"/>
  <c r="J32" i="58"/>
  <c r="L32" i="58"/>
  <c r="L40" i="33"/>
  <c r="L41" i="48"/>
  <c r="K70" i="50" s="1"/>
  <c r="L119" i="69" s="1"/>
  <c r="M126" i="65" s="1"/>
  <c r="L40" i="40"/>
  <c r="C35" i="42"/>
  <c r="C67" i="23"/>
  <c r="C35" i="47"/>
  <c r="C36" i="25"/>
  <c r="C36" i="77" s="1"/>
  <c r="C40" i="34"/>
  <c r="C63" i="34" s="1"/>
  <c r="C64" i="34" s="1"/>
  <c r="C42" i="26"/>
  <c r="C67" i="26" s="1"/>
  <c r="C68" i="26" s="1"/>
  <c r="E42" i="26"/>
  <c r="E67" i="26" s="1"/>
  <c r="E68" i="26" s="1"/>
  <c r="E40" i="30"/>
  <c r="E40" i="34"/>
  <c r="E63" i="34" s="1"/>
  <c r="E64" i="34" s="1"/>
  <c r="E35" i="41"/>
  <c r="H36" i="25"/>
  <c r="H40" i="34"/>
  <c r="J42" i="25"/>
  <c r="M40" i="30"/>
  <c r="J42" i="23"/>
  <c r="J42" i="26"/>
  <c r="J35" i="30"/>
  <c r="I15" i="50" s="1"/>
  <c r="J42" i="35"/>
  <c r="J36" i="39"/>
  <c r="J35" i="47"/>
  <c r="J35" i="46"/>
  <c r="J35" i="32"/>
  <c r="J34" i="32" s="1"/>
  <c r="M35" i="47"/>
  <c r="M41" i="39"/>
  <c r="M64" i="39" s="1"/>
  <c r="M65" i="39" s="1"/>
  <c r="M40" i="33"/>
  <c r="M63" i="33" s="1"/>
  <c r="M64" i="33" s="1"/>
  <c r="H86" i="68"/>
  <c r="H32" i="68"/>
  <c r="J105" i="68"/>
  <c r="I75" i="68"/>
  <c r="I57" i="68"/>
  <c r="I94" i="68"/>
  <c r="I52" i="68"/>
  <c r="I82" i="68"/>
  <c r="I58" i="68"/>
  <c r="G37" i="58"/>
  <c r="F78" i="60" s="1"/>
  <c r="G153" i="69" s="1"/>
  <c r="H69" i="65" s="1"/>
  <c r="K32" i="58"/>
  <c r="F37" i="58"/>
  <c r="E78" i="60" s="1"/>
  <c r="F153" i="69" s="1"/>
  <c r="G69" i="65" s="1"/>
  <c r="B170" i="68"/>
  <c r="H163" i="68"/>
  <c r="H46" i="68"/>
  <c r="H16" i="68"/>
  <c r="H64" i="68"/>
  <c r="H58" i="68"/>
  <c r="H52" i="68"/>
  <c r="H34" i="68"/>
  <c r="H40" i="68"/>
  <c r="B168" i="68"/>
  <c r="H161" i="68"/>
  <c r="H118" i="68"/>
  <c r="H45" i="68"/>
  <c r="H21" i="68"/>
  <c r="H57" i="68"/>
  <c r="J56" i="68"/>
  <c r="H106" i="68"/>
  <c r="I15" i="68"/>
  <c r="H63" i="68"/>
  <c r="J81" i="68"/>
  <c r="I69" i="68"/>
  <c r="I33" i="68"/>
  <c r="J15" i="68"/>
  <c r="J74" i="68"/>
  <c r="J39" i="68"/>
  <c r="H120" i="68"/>
  <c r="E19" i="68"/>
  <c r="U22" i="70"/>
  <c r="O134" i="70"/>
  <c r="O189" i="70" s="1"/>
  <c r="B169" i="68"/>
  <c r="H119" i="68"/>
  <c r="H162" i="68"/>
  <c r="D168" i="68"/>
  <c r="J118" i="68"/>
  <c r="J161" i="68"/>
  <c r="J20" i="68"/>
  <c r="J80" i="68"/>
  <c r="J110" i="68"/>
  <c r="J50" i="68"/>
  <c r="H81" i="68"/>
  <c r="H33" i="68"/>
  <c r="J92" i="68"/>
  <c r="I87" i="68"/>
  <c r="H94" i="68"/>
  <c r="C168" i="68"/>
  <c r="I118" i="68"/>
  <c r="I161" i="68"/>
  <c r="I50" i="68"/>
  <c r="I20" i="68"/>
  <c r="I80" i="68"/>
  <c r="I110" i="68"/>
  <c r="H69" i="68"/>
  <c r="I39" i="68"/>
  <c r="H75" i="68"/>
  <c r="H15" i="68"/>
  <c r="J14" i="68"/>
  <c r="J38" i="68"/>
  <c r="J21" i="68"/>
  <c r="J104" i="68"/>
  <c r="J32" i="68"/>
  <c r="I105" i="68"/>
  <c r="I63" i="68"/>
  <c r="H98" i="68"/>
  <c r="H88" i="68"/>
  <c r="C169" i="68"/>
  <c r="I162" i="68"/>
  <c r="I119" i="68"/>
  <c r="I21" i="68"/>
  <c r="I81" i="68"/>
  <c r="I51" i="68"/>
  <c r="I111" i="68"/>
  <c r="D169" i="68"/>
  <c r="J162" i="68"/>
  <c r="J119" i="68"/>
  <c r="J99" i="68"/>
  <c r="H51" i="68"/>
  <c r="H105" i="68"/>
  <c r="H93" i="68"/>
  <c r="I93" i="68"/>
  <c r="I45" i="68"/>
  <c r="J98" i="68"/>
  <c r="J44" i="68"/>
  <c r="J86" i="68"/>
  <c r="H38" i="68"/>
  <c r="J69" i="68"/>
  <c r="I14" i="68"/>
  <c r="M20" i="61"/>
  <c r="L40" i="46"/>
  <c r="K68" i="50" s="1"/>
  <c r="L105" i="69" s="1"/>
  <c r="M114" i="65" s="1"/>
  <c r="L35" i="46"/>
  <c r="L40" i="42"/>
  <c r="K67" i="50" s="1"/>
  <c r="L98" i="69" s="1"/>
  <c r="M102" i="65" s="1"/>
  <c r="L35" i="42"/>
  <c r="L40" i="34"/>
  <c r="L35" i="34"/>
  <c r="C41" i="39"/>
  <c r="C64" i="39" s="1"/>
  <c r="C65" i="39" s="1"/>
  <c r="F40" i="31"/>
  <c r="F35" i="31"/>
  <c r="F40" i="41"/>
  <c r="E66" i="50" s="1"/>
  <c r="F91" i="69" s="1"/>
  <c r="G96" i="65" s="1"/>
  <c r="F35" i="41"/>
  <c r="F42" i="23"/>
  <c r="F36" i="23"/>
  <c r="F42" i="26"/>
  <c r="F41" i="26" s="1"/>
  <c r="F36" i="26"/>
  <c r="F35" i="26" s="1"/>
  <c r="E14" i="59" s="1"/>
  <c r="F40" i="30"/>
  <c r="E58" i="50" s="1"/>
  <c r="F35" i="69" s="1"/>
  <c r="G47" i="65" s="1"/>
  <c r="F35" i="30"/>
  <c r="E15" i="50" s="1"/>
  <c r="F40" i="33"/>
  <c r="F39" i="33" s="1"/>
  <c r="F35" i="33"/>
  <c r="F34" i="33" s="1"/>
  <c r="F40" i="46"/>
  <c r="E68" i="50" s="1"/>
  <c r="F105" i="69" s="1"/>
  <c r="G114" i="65" s="1"/>
  <c r="F35" i="46"/>
  <c r="F40" i="42"/>
  <c r="E67" i="50" s="1"/>
  <c r="F98" i="69" s="1"/>
  <c r="G102" i="65" s="1"/>
  <c r="F35" i="42"/>
  <c r="F40" i="34"/>
  <c r="F35" i="34"/>
  <c r="G42" i="23"/>
  <c r="G36" i="23"/>
  <c r="G42" i="35"/>
  <c r="G67" i="35" s="1"/>
  <c r="G68" i="35" s="1"/>
  <c r="G36" i="35"/>
  <c r="G35" i="35" s="1"/>
  <c r="G41" i="39"/>
  <c r="G64" i="39" s="1"/>
  <c r="G65" i="39" s="1"/>
  <c r="G36" i="39"/>
  <c r="G35" i="39" s="1"/>
  <c r="G40" i="47"/>
  <c r="G35" i="47"/>
  <c r="G40" i="31"/>
  <c r="G35" i="31"/>
  <c r="G40" i="46"/>
  <c r="G35" i="46"/>
  <c r="G40" i="42"/>
  <c r="G35" i="42"/>
  <c r="G40" i="34"/>
  <c r="G63" i="34" s="1"/>
  <c r="G64" i="34" s="1"/>
  <c r="G35" i="34"/>
  <c r="G34" i="34" s="1"/>
  <c r="G40" i="32"/>
  <c r="G63" i="32" s="1"/>
  <c r="G64" i="32" s="1"/>
  <c r="G35" i="32"/>
  <c r="G34" i="32" s="1"/>
  <c r="H36" i="23"/>
  <c r="H42" i="23"/>
  <c r="H41" i="48"/>
  <c r="G70" i="50" s="1"/>
  <c r="H119" i="69" s="1"/>
  <c r="I126" i="65" s="1"/>
  <c r="H36" i="48"/>
  <c r="M42" i="26"/>
  <c r="M67" i="26" s="1"/>
  <c r="M68" i="26" s="1"/>
  <c r="M36" i="26"/>
  <c r="N40" i="31"/>
  <c r="N35" i="31"/>
  <c r="N40" i="42"/>
  <c r="M67" i="50" s="1"/>
  <c r="N98" i="69" s="1"/>
  <c r="O102" i="65" s="1"/>
  <c r="N35" i="42"/>
  <c r="N40" i="46"/>
  <c r="M68" i="50" s="1"/>
  <c r="N105" i="69" s="1"/>
  <c r="O114" i="65" s="1"/>
  <c r="N35" i="46"/>
  <c r="N42" i="23"/>
  <c r="N36" i="23"/>
  <c r="N42" i="26"/>
  <c r="N41" i="26" s="1"/>
  <c r="N36" i="26"/>
  <c r="N35" i="26" s="1"/>
  <c r="M14" i="59" s="1"/>
  <c r="N40" i="30"/>
  <c r="M58" i="50" s="1"/>
  <c r="N35" i="69" s="1"/>
  <c r="O47" i="65" s="1"/>
  <c r="N35" i="30"/>
  <c r="M15" i="50" s="1"/>
  <c r="M35" i="40"/>
  <c r="M40" i="40"/>
  <c r="M41" i="48"/>
  <c r="M36" i="48"/>
  <c r="M35" i="32"/>
  <c r="M34" i="32" s="1"/>
  <c r="M40" i="32"/>
  <c r="M63" i="32" s="1"/>
  <c r="M64" i="32" s="1"/>
  <c r="I40" i="42"/>
  <c r="I35" i="42"/>
  <c r="N40" i="41"/>
  <c r="M66" i="50" s="1"/>
  <c r="N91" i="69" s="1"/>
  <c r="O96" i="65" s="1"/>
  <c r="N35" i="41"/>
  <c r="N40" i="34"/>
  <c r="N35" i="34"/>
  <c r="D42" i="26"/>
  <c r="D36" i="26"/>
  <c r="D40" i="30"/>
  <c r="C58" i="50" s="1"/>
  <c r="D35" i="69" s="1"/>
  <c r="E47" i="65" s="1"/>
  <c r="D35" i="30"/>
  <c r="C15" i="50" s="1"/>
  <c r="D40" i="41"/>
  <c r="C66" i="50" s="1"/>
  <c r="D91" i="69" s="1"/>
  <c r="E96" i="65" s="1"/>
  <c r="D35" i="41"/>
  <c r="D40" i="42"/>
  <c r="C67" i="50" s="1"/>
  <c r="D98" i="69" s="1"/>
  <c r="E102" i="65" s="1"/>
  <c r="D35" i="42"/>
  <c r="D40" i="34"/>
  <c r="D35" i="34"/>
  <c r="K40" i="30"/>
  <c r="K35" i="30"/>
  <c r="J15" i="50" s="1"/>
  <c r="K35" i="41"/>
  <c r="K40" i="41"/>
  <c r="K42" i="35"/>
  <c r="K67" i="35" s="1"/>
  <c r="K68" i="35" s="1"/>
  <c r="K36" i="35"/>
  <c r="K35" i="35" s="1"/>
  <c r="K40" i="31"/>
  <c r="K35" i="31"/>
  <c r="K40" i="42"/>
  <c r="K35" i="42"/>
  <c r="K40" i="33"/>
  <c r="K63" i="33" s="1"/>
  <c r="K64" i="33" s="1"/>
  <c r="K35" i="33"/>
  <c r="K34" i="33" s="1"/>
  <c r="C35" i="41"/>
  <c r="B23" i="50" s="1"/>
  <c r="C93" i="70" s="1"/>
  <c r="D96" i="66" s="1"/>
  <c r="C40" i="41"/>
  <c r="C40" i="33"/>
  <c r="C63" i="33" s="1"/>
  <c r="C64" i="33" s="1"/>
  <c r="C35" i="33"/>
  <c r="K42" i="26"/>
  <c r="K67" i="26" s="1"/>
  <c r="K68" i="26" s="1"/>
  <c r="K36" i="26"/>
  <c r="L40" i="47"/>
  <c r="K69" i="50" s="1"/>
  <c r="L112" i="69" s="1"/>
  <c r="M120" i="65" s="1"/>
  <c r="L35" i="47"/>
  <c r="L41" i="39"/>
  <c r="L40" i="39" s="1"/>
  <c r="L36" i="39"/>
  <c r="L35" i="39" s="1"/>
  <c r="L42" i="35"/>
  <c r="L41" i="35" s="1"/>
  <c r="L36" i="35"/>
  <c r="L35" i="35" s="1"/>
  <c r="C40" i="46"/>
  <c r="C35" i="46"/>
  <c r="B25" i="50" s="1"/>
  <c r="C107" i="70" s="1"/>
  <c r="D114" i="66" s="1"/>
  <c r="C42" i="35"/>
  <c r="C67" i="35" s="1"/>
  <c r="C68" i="35" s="1"/>
  <c r="C36" i="35"/>
  <c r="C40" i="31"/>
  <c r="C35" i="31"/>
  <c r="C40" i="32"/>
  <c r="C35" i="32"/>
  <c r="C40" i="30"/>
  <c r="C35" i="30"/>
  <c r="D42" i="25"/>
  <c r="D36" i="25"/>
  <c r="D40" i="31"/>
  <c r="D35" i="31"/>
  <c r="E42" i="35"/>
  <c r="E67" i="35" s="1"/>
  <c r="E68" i="35" s="1"/>
  <c r="E36" i="35"/>
  <c r="F42" i="25"/>
  <c r="F36" i="25"/>
  <c r="F42" i="35"/>
  <c r="F41" i="35" s="1"/>
  <c r="F36" i="35"/>
  <c r="F35" i="35" s="1"/>
  <c r="F36" i="39"/>
  <c r="F35" i="39" s="1"/>
  <c r="F41" i="39"/>
  <c r="F40" i="47"/>
  <c r="E69" i="50" s="1"/>
  <c r="F112" i="69" s="1"/>
  <c r="G120" i="65" s="1"/>
  <c r="F35" i="47"/>
  <c r="E36" i="25"/>
  <c r="E42" i="25"/>
  <c r="E66" i="25" s="1"/>
  <c r="E67" i="25" s="1"/>
  <c r="E40" i="42"/>
  <c r="E35" i="42"/>
  <c r="F41" i="48"/>
  <c r="E70" i="50" s="1"/>
  <c r="F119" i="69" s="1"/>
  <c r="G126" i="65" s="1"/>
  <c r="F36" i="48"/>
  <c r="F40" i="40"/>
  <c r="F35" i="40"/>
  <c r="F40" i="32"/>
  <c r="F35" i="32"/>
  <c r="G42" i="26"/>
  <c r="G67" i="26" s="1"/>
  <c r="G68" i="26" s="1"/>
  <c r="G36" i="26"/>
  <c r="G35" i="26" s="1"/>
  <c r="G40" i="30"/>
  <c r="G35" i="30"/>
  <c r="F15" i="50" s="1"/>
  <c r="G40" i="41"/>
  <c r="G35" i="41"/>
  <c r="G42" i="25"/>
  <c r="G66" i="25" s="1"/>
  <c r="G67" i="25" s="1"/>
  <c r="G36" i="25"/>
  <c r="G35" i="25" s="1"/>
  <c r="G41" i="48"/>
  <c r="G36" i="48"/>
  <c r="G40" i="40"/>
  <c r="G40" i="79" s="1"/>
  <c r="G35" i="40"/>
  <c r="G40" i="33"/>
  <c r="G63" i="33" s="1"/>
  <c r="G64" i="33" s="1"/>
  <c r="G35" i="33"/>
  <c r="G34" i="33" s="1"/>
  <c r="H42" i="35"/>
  <c r="H36" i="35"/>
  <c r="H40" i="40"/>
  <c r="H35" i="40"/>
  <c r="N42" i="25"/>
  <c r="N36" i="25"/>
  <c r="J40" i="31"/>
  <c r="J35" i="31"/>
  <c r="N40" i="40"/>
  <c r="N35" i="40"/>
  <c r="N41" i="48"/>
  <c r="M70" i="50" s="1"/>
  <c r="N119" i="69" s="1"/>
  <c r="O126" i="65" s="1"/>
  <c r="N36" i="48"/>
  <c r="I42" i="25"/>
  <c r="I66" i="25" s="1"/>
  <c r="I67" i="25" s="1"/>
  <c r="I36" i="25"/>
  <c r="I35" i="31"/>
  <c r="I40" i="31"/>
  <c r="M42" i="35"/>
  <c r="M67" i="35" s="1"/>
  <c r="M68" i="35" s="1"/>
  <c r="M36" i="35"/>
  <c r="I35" i="34"/>
  <c r="I40" i="34"/>
  <c r="I63" i="34" s="1"/>
  <c r="I64" i="34" s="1"/>
  <c r="N40" i="32"/>
  <c r="N35" i="32"/>
  <c r="D36" i="23"/>
  <c r="D42" i="23"/>
  <c r="D42" i="35"/>
  <c r="D41" i="35" s="1"/>
  <c r="D36" i="35"/>
  <c r="D35" i="35" s="1"/>
  <c r="D41" i="39"/>
  <c r="D36" i="39"/>
  <c r="D35" i="39" s="1"/>
  <c r="D40" i="47"/>
  <c r="C69" i="50" s="1"/>
  <c r="D112" i="69" s="1"/>
  <c r="E120" i="65" s="1"/>
  <c r="D35" i="47"/>
  <c r="D40" i="46"/>
  <c r="C68" i="50" s="1"/>
  <c r="D105" i="69" s="1"/>
  <c r="E114" i="65" s="1"/>
  <c r="D35" i="46"/>
  <c r="D40" i="32"/>
  <c r="D35" i="32"/>
  <c r="K42" i="23"/>
  <c r="K36" i="23"/>
  <c r="K41" i="39"/>
  <c r="K64" i="39" s="1"/>
  <c r="K65" i="39" s="1"/>
  <c r="K36" i="39"/>
  <c r="K35" i="39" s="1"/>
  <c r="K40" i="47"/>
  <c r="K35" i="47"/>
  <c r="K41" i="48"/>
  <c r="K36" i="48"/>
  <c r="K40" i="40"/>
  <c r="K35" i="40"/>
  <c r="K40" i="34"/>
  <c r="K63" i="34" s="1"/>
  <c r="K64" i="34" s="1"/>
  <c r="K35" i="34"/>
  <c r="K34" i="34" s="1"/>
  <c r="K40" i="32"/>
  <c r="K63" i="32" s="1"/>
  <c r="K64" i="32" s="1"/>
  <c r="K35" i="32"/>
  <c r="K40" i="46"/>
  <c r="K35" i="46"/>
  <c r="N15" i="17"/>
  <c r="G40" i="78" l="1"/>
  <c r="K40" i="79"/>
  <c r="I16" i="50"/>
  <c r="J44" i="70" s="1"/>
  <c r="K53" i="66" s="1"/>
  <c r="J35" i="78"/>
  <c r="G22" i="50"/>
  <c r="E22" i="50"/>
  <c r="F86" i="70" s="1"/>
  <c r="G89" i="66" s="1"/>
  <c r="F35" i="79"/>
  <c r="F16" i="50"/>
  <c r="G44" i="70" s="1"/>
  <c r="H53" i="66" s="1"/>
  <c r="G35" i="78"/>
  <c r="G35" i="23"/>
  <c r="G35" i="77" s="1"/>
  <c r="G36" i="77"/>
  <c r="G61" i="77" s="1"/>
  <c r="G62" i="77" s="1"/>
  <c r="J66" i="23"/>
  <c r="J67" i="23" s="1"/>
  <c r="J42" i="77"/>
  <c r="J66" i="77" s="1"/>
  <c r="J67" i="77" s="1"/>
  <c r="I22" i="50"/>
  <c r="J86" i="70" s="1"/>
  <c r="K89" i="66" s="1"/>
  <c r="J35" i="79"/>
  <c r="D36" i="77"/>
  <c r="D61" i="77" s="1"/>
  <c r="D62" i="77" s="1"/>
  <c r="H16" i="50"/>
  <c r="I44" i="70" s="1"/>
  <c r="J53" i="66" s="1"/>
  <c r="I59" i="50"/>
  <c r="J42" i="69" s="1"/>
  <c r="K53" i="65" s="1"/>
  <c r="L22" i="50"/>
  <c r="M86" i="70" s="1"/>
  <c r="N89" i="66" s="1"/>
  <c r="M35" i="79"/>
  <c r="D22" i="50"/>
  <c r="E86" i="70" s="1"/>
  <c r="F89" i="66" s="1"/>
  <c r="M22" i="50"/>
  <c r="N86" i="70" s="1"/>
  <c r="O89" i="66" s="1"/>
  <c r="N35" i="79"/>
  <c r="F22" i="50"/>
  <c r="G86" i="70" s="1"/>
  <c r="H89" i="66" s="1"/>
  <c r="G35" i="79"/>
  <c r="C16" i="50"/>
  <c r="D44" i="70" s="1"/>
  <c r="E53" i="66" s="1"/>
  <c r="D35" i="78"/>
  <c r="C35" i="78"/>
  <c r="N35" i="23"/>
  <c r="M12" i="59" s="1"/>
  <c r="N17" i="70" s="1"/>
  <c r="O22" i="66" s="1"/>
  <c r="N36" i="77"/>
  <c r="N61" i="77" s="1"/>
  <c r="N62" i="77" s="1"/>
  <c r="H66" i="23"/>
  <c r="H67" i="23" s="1"/>
  <c r="F35" i="23"/>
  <c r="E12" i="59" s="1"/>
  <c r="F17" i="70" s="1"/>
  <c r="G22" i="66" s="1"/>
  <c r="F36" i="77"/>
  <c r="F61" i="77" s="1"/>
  <c r="F62" i="77" s="1"/>
  <c r="E16" i="50"/>
  <c r="F44" i="70" s="1"/>
  <c r="G53" i="66" s="1"/>
  <c r="F35" i="78"/>
  <c r="D16" i="50"/>
  <c r="E44" i="70" s="1"/>
  <c r="F53" i="66" s="1"/>
  <c r="J22" i="50"/>
  <c r="K86" i="70" s="1"/>
  <c r="L89" i="66" s="1"/>
  <c r="K35" i="79"/>
  <c r="D66" i="23"/>
  <c r="D67" i="23" s="1"/>
  <c r="D42" i="77"/>
  <c r="D66" i="77" s="1"/>
  <c r="D67" i="77" s="1"/>
  <c r="J16" i="50"/>
  <c r="K44" i="70" s="1"/>
  <c r="L53" i="66" s="1"/>
  <c r="K35" i="78"/>
  <c r="M16" i="50"/>
  <c r="N44" i="70" s="1"/>
  <c r="O53" i="66" s="1"/>
  <c r="K66" i="23"/>
  <c r="K67" i="23" s="1"/>
  <c r="G65" i="50"/>
  <c r="H84" i="69" s="1"/>
  <c r="I89" i="65" s="1"/>
  <c r="E65" i="50"/>
  <c r="F84" i="69" s="1"/>
  <c r="G89" i="65" s="1"/>
  <c r="F40" i="79"/>
  <c r="K40" i="78"/>
  <c r="M59" i="50"/>
  <c r="N42" i="69" s="1"/>
  <c r="O53" i="65" s="1"/>
  <c r="G66" i="23"/>
  <c r="G67" i="23" s="1"/>
  <c r="G42" i="77"/>
  <c r="G66" i="77" s="1"/>
  <c r="G67" i="77" s="1"/>
  <c r="M65" i="50"/>
  <c r="N84" i="69" s="1"/>
  <c r="O89" i="65" s="1"/>
  <c r="N40" i="79"/>
  <c r="C59" i="50"/>
  <c r="D42" i="69" s="1"/>
  <c r="E53" i="65" s="1"/>
  <c r="D40" i="78"/>
  <c r="N66" i="23"/>
  <c r="N67" i="23" s="1"/>
  <c r="N42" i="77"/>
  <c r="N66" i="77" s="1"/>
  <c r="N67" i="77" s="1"/>
  <c r="H36" i="77"/>
  <c r="H61" i="77" s="1"/>
  <c r="H62" i="77" s="1"/>
  <c r="F66" i="23"/>
  <c r="F67" i="23" s="1"/>
  <c r="F42" i="77"/>
  <c r="F66" i="77" s="1"/>
  <c r="F67" i="77" s="1"/>
  <c r="E59" i="50"/>
  <c r="F42" i="69" s="1"/>
  <c r="G53" i="65" s="1"/>
  <c r="F40" i="78"/>
  <c r="C61" i="77"/>
  <c r="C62" i="77" s="1"/>
  <c r="K65" i="50"/>
  <c r="L84" i="69" s="1"/>
  <c r="M89" i="65" s="1"/>
  <c r="L40" i="79"/>
  <c r="C34" i="40"/>
  <c r="B22" i="59" s="1"/>
  <c r="C87" i="70" s="1"/>
  <c r="D88" i="66" s="1"/>
  <c r="C35" i="79"/>
  <c r="E66" i="23"/>
  <c r="E67" i="23" s="1"/>
  <c r="E42" i="77"/>
  <c r="E66" i="77" s="1"/>
  <c r="E67" i="77" s="1"/>
  <c r="C62" i="35"/>
  <c r="C63" i="35" s="1"/>
  <c r="B35" i="59"/>
  <c r="C154" i="70" s="1"/>
  <c r="D70" i="66" s="1"/>
  <c r="L153" i="68"/>
  <c r="L135" i="68"/>
  <c r="L141" i="68"/>
  <c r="L123" i="68"/>
  <c r="L147" i="68"/>
  <c r="F167" i="68"/>
  <c r="L129" i="68"/>
  <c r="N31" i="70"/>
  <c r="O34" i="66" s="1"/>
  <c r="F31" i="70"/>
  <c r="G34" i="66" s="1"/>
  <c r="J37" i="70"/>
  <c r="K47" i="66" s="1"/>
  <c r="G37" i="70"/>
  <c r="H47" i="66" s="1"/>
  <c r="K37" i="70"/>
  <c r="L47" i="66" s="1"/>
  <c r="D37" i="70"/>
  <c r="E47" i="66" s="1"/>
  <c r="N37" i="70"/>
  <c r="O47" i="66" s="1"/>
  <c r="F37" i="70"/>
  <c r="G47" i="66" s="1"/>
  <c r="H86" i="70"/>
  <c r="I89" i="66" s="1"/>
  <c r="E160" i="68"/>
  <c r="K147" i="68" s="1"/>
  <c r="N35" i="50"/>
  <c r="C153" i="70"/>
  <c r="J109" i="68"/>
  <c r="J25" i="68"/>
  <c r="L25" i="68"/>
  <c r="I25" i="68"/>
  <c r="H19" i="68"/>
  <c r="H25" i="68"/>
  <c r="M163" i="70"/>
  <c r="L35" i="60"/>
  <c r="M155" i="70" s="1"/>
  <c r="N69" i="66" s="1"/>
  <c r="K163" i="70"/>
  <c r="J35" i="60"/>
  <c r="K155" i="70" s="1"/>
  <c r="L69" i="66" s="1"/>
  <c r="K35" i="60"/>
  <c r="L155" i="70" s="1"/>
  <c r="M69" i="66" s="1"/>
  <c r="E35" i="60"/>
  <c r="F155" i="70" s="1"/>
  <c r="G69" i="66" s="1"/>
  <c r="J163" i="70"/>
  <c r="I35" i="60"/>
  <c r="J155" i="70" s="1"/>
  <c r="K69" i="66" s="1"/>
  <c r="N163" i="70"/>
  <c r="M35" i="60"/>
  <c r="N155" i="70" s="1"/>
  <c r="O69" i="66" s="1"/>
  <c r="G35" i="60"/>
  <c r="H155" i="70" s="1"/>
  <c r="I69" i="66" s="1"/>
  <c r="D35" i="60"/>
  <c r="E155" i="70" s="1"/>
  <c r="F69" i="66" s="1"/>
  <c r="C35" i="60"/>
  <c r="D155" i="70" s="1"/>
  <c r="E69" i="66" s="1"/>
  <c r="H35" i="60"/>
  <c r="I155" i="70" s="1"/>
  <c r="J69" i="66" s="1"/>
  <c r="P165" i="69"/>
  <c r="F142" i="68" s="1"/>
  <c r="D168" i="69"/>
  <c r="P179" i="69"/>
  <c r="D182" i="69"/>
  <c r="P172" i="69"/>
  <c r="D175" i="69"/>
  <c r="P33" i="58"/>
  <c r="F35" i="59"/>
  <c r="G154" i="70" s="1"/>
  <c r="H70" i="66" s="1"/>
  <c r="M27" i="50"/>
  <c r="L27" i="50"/>
  <c r="F27" i="50"/>
  <c r="J27" i="50"/>
  <c r="E27" i="50"/>
  <c r="G27" i="50"/>
  <c r="J26" i="50"/>
  <c r="E26" i="50"/>
  <c r="K26" i="50"/>
  <c r="F26" i="50"/>
  <c r="I26" i="50"/>
  <c r="C26" i="50"/>
  <c r="L26" i="50"/>
  <c r="C34" i="47"/>
  <c r="B26" i="59" s="1"/>
  <c r="C115" i="70" s="1"/>
  <c r="D119" i="66" s="1"/>
  <c r="B26" i="50"/>
  <c r="C114" i="70" s="1"/>
  <c r="D120" i="66" s="1"/>
  <c r="C25" i="50"/>
  <c r="E25" i="50"/>
  <c r="K25" i="50"/>
  <c r="I25" i="50"/>
  <c r="M25" i="50"/>
  <c r="F25" i="50"/>
  <c r="J25" i="50"/>
  <c r="M24" i="50"/>
  <c r="L24" i="50"/>
  <c r="D24" i="50"/>
  <c r="C34" i="42"/>
  <c r="B24" i="59" s="1"/>
  <c r="C101" i="70" s="1"/>
  <c r="D101" i="66" s="1"/>
  <c r="B24" i="50"/>
  <c r="C100" i="70" s="1"/>
  <c r="D102" i="66" s="1"/>
  <c r="I24" i="50"/>
  <c r="J24" i="50"/>
  <c r="C24" i="50"/>
  <c r="H24" i="50"/>
  <c r="F24" i="50"/>
  <c r="E24" i="50"/>
  <c r="K24" i="50"/>
  <c r="M23" i="50"/>
  <c r="J23" i="50"/>
  <c r="K23" i="50"/>
  <c r="D23" i="50"/>
  <c r="F23" i="50"/>
  <c r="C23" i="50"/>
  <c r="E23" i="50"/>
  <c r="F93" i="70" s="1"/>
  <c r="G96" i="66" s="1"/>
  <c r="C63" i="32"/>
  <c r="C64" i="32" s="1"/>
  <c r="D34" i="30"/>
  <c r="C15" i="59" s="1"/>
  <c r="F34" i="31"/>
  <c r="L43" i="68"/>
  <c r="L91" i="68"/>
  <c r="L67" i="68"/>
  <c r="L19" i="68"/>
  <c r="L85" i="68"/>
  <c r="L13" i="68"/>
  <c r="L61" i="68"/>
  <c r="L55" i="68"/>
  <c r="L117" i="68"/>
  <c r="L109" i="68"/>
  <c r="L49" i="68"/>
  <c r="L37" i="68"/>
  <c r="L160" i="68"/>
  <c r="L97" i="68"/>
  <c r="L31" i="68"/>
  <c r="L79" i="68"/>
  <c r="L103" i="68"/>
  <c r="L73" i="68"/>
  <c r="I31" i="68"/>
  <c r="I117" i="68"/>
  <c r="I73" i="68"/>
  <c r="P38" i="58"/>
  <c r="I43" i="68"/>
  <c r="E37" i="58"/>
  <c r="D78" i="60" s="1"/>
  <c r="E153" i="69" s="1"/>
  <c r="F69" i="65" s="1"/>
  <c r="N36" i="50"/>
  <c r="O36" i="50"/>
  <c r="T160" i="70" s="1"/>
  <c r="G32" i="58"/>
  <c r="D167" i="68"/>
  <c r="J117" i="68"/>
  <c r="J19" i="68"/>
  <c r="J103" i="68"/>
  <c r="J13" i="68"/>
  <c r="I19" i="68"/>
  <c r="I97" i="68"/>
  <c r="I67" i="68"/>
  <c r="I160" i="68"/>
  <c r="I13" i="68"/>
  <c r="I49" i="68"/>
  <c r="I37" i="68"/>
  <c r="I91" i="68"/>
  <c r="C167" i="68"/>
  <c r="I85" i="68"/>
  <c r="I109" i="68"/>
  <c r="I103" i="68"/>
  <c r="I61" i="68"/>
  <c r="M35" i="41"/>
  <c r="M35" i="31"/>
  <c r="E40" i="41"/>
  <c r="D66" i="50" s="1"/>
  <c r="E91" i="69" s="1"/>
  <c r="F96" i="65" s="1"/>
  <c r="J35" i="34"/>
  <c r="J34" i="34" s="1"/>
  <c r="I19" i="59" s="1"/>
  <c r="J41" i="39"/>
  <c r="J64" i="39" s="1"/>
  <c r="J65" i="39" s="1"/>
  <c r="L40" i="41"/>
  <c r="K66" i="50" s="1"/>
  <c r="L91" i="69" s="1"/>
  <c r="M96" i="65" s="1"/>
  <c r="H35" i="42"/>
  <c r="K34" i="42"/>
  <c r="J24" i="59" s="1"/>
  <c r="J40" i="46"/>
  <c r="I68" i="50" s="1"/>
  <c r="J105" i="69" s="1"/>
  <c r="K114" i="65" s="1"/>
  <c r="M36" i="25"/>
  <c r="L13" i="50" s="1"/>
  <c r="M40" i="47"/>
  <c r="L69" i="50" s="1"/>
  <c r="M112" i="69" s="1"/>
  <c r="N120" i="65" s="1"/>
  <c r="J36" i="35"/>
  <c r="J35" i="35" s="1"/>
  <c r="F39" i="42"/>
  <c r="E67" i="59" s="1"/>
  <c r="F99" i="69" s="1"/>
  <c r="G101" i="65" s="1"/>
  <c r="E40" i="33"/>
  <c r="E63" i="33" s="1"/>
  <c r="E64" i="33" s="1"/>
  <c r="M40" i="34"/>
  <c r="M63" i="34" s="1"/>
  <c r="M64" i="34" s="1"/>
  <c r="J40" i="40"/>
  <c r="M35" i="33"/>
  <c r="M34" i="33" s="1"/>
  <c r="L18" i="59" s="1"/>
  <c r="J40" i="42"/>
  <c r="I67" i="50" s="1"/>
  <c r="J98" i="69" s="1"/>
  <c r="K102" i="65" s="1"/>
  <c r="H97" i="68"/>
  <c r="H79" i="68"/>
  <c r="H85" i="68"/>
  <c r="F39" i="47"/>
  <c r="E69" i="59" s="1"/>
  <c r="F113" i="69" s="1"/>
  <c r="G119" i="65" s="1"/>
  <c r="D35" i="26"/>
  <c r="C14" i="59" s="1"/>
  <c r="H67" i="68"/>
  <c r="H103" i="68"/>
  <c r="F34" i="41"/>
  <c r="E23" i="59" s="1"/>
  <c r="D35" i="23"/>
  <c r="K34" i="31"/>
  <c r="J40" i="32"/>
  <c r="J39" i="32" s="1"/>
  <c r="J38" i="32" s="1"/>
  <c r="I60" i="60" s="1"/>
  <c r="J51" i="69" s="1"/>
  <c r="K57" i="65" s="1"/>
  <c r="J40" i="47"/>
  <c r="I69" i="50" s="1"/>
  <c r="J112" i="69" s="1"/>
  <c r="K120" i="65" s="1"/>
  <c r="N39" i="46"/>
  <c r="M68" i="59" s="1"/>
  <c r="N106" i="69" s="1"/>
  <c r="O113" i="65" s="1"/>
  <c r="L34" i="47"/>
  <c r="L33" i="47" s="1"/>
  <c r="K26" i="60" s="1"/>
  <c r="L116" i="70" s="1"/>
  <c r="M118" i="66" s="1"/>
  <c r="E36" i="26"/>
  <c r="E35" i="26" s="1"/>
  <c r="E34" i="26" s="1"/>
  <c r="D14" i="60" s="1"/>
  <c r="E32" i="70" s="1"/>
  <c r="F33" i="66" s="1"/>
  <c r="H13" i="68"/>
  <c r="H91" i="68"/>
  <c r="F34" i="30"/>
  <c r="E15" i="59" s="1"/>
  <c r="H55" i="68"/>
  <c r="H37" i="68"/>
  <c r="H61" i="68"/>
  <c r="B167" i="68"/>
  <c r="H73" i="68"/>
  <c r="C40" i="42"/>
  <c r="B67" i="50" s="1"/>
  <c r="C98" i="69" s="1"/>
  <c r="D102" i="65" s="1"/>
  <c r="C40" i="47"/>
  <c r="C39" i="47" s="1"/>
  <c r="B69" i="59" s="1"/>
  <c r="C113" i="69" s="1"/>
  <c r="D119" i="65" s="1"/>
  <c r="H109" i="68"/>
  <c r="H49" i="68"/>
  <c r="H31" i="68"/>
  <c r="H117" i="68"/>
  <c r="H43" i="68"/>
  <c r="I79" i="68"/>
  <c r="I55" i="68"/>
  <c r="G34" i="46"/>
  <c r="F25" i="59" s="1"/>
  <c r="E36" i="48"/>
  <c r="J40" i="30"/>
  <c r="I58" i="50" s="1"/>
  <c r="J35" i="69" s="1"/>
  <c r="K47" i="65" s="1"/>
  <c r="H42" i="25"/>
  <c r="H66" i="25" s="1"/>
  <c r="H67" i="25" s="1"/>
  <c r="J40" i="33"/>
  <c r="J63" i="33" s="1"/>
  <c r="J64" i="33" s="1"/>
  <c r="G34" i="41"/>
  <c r="G33" i="41" s="1"/>
  <c r="F23" i="60" s="1"/>
  <c r="G95" i="70" s="1"/>
  <c r="H94" i="66" s="1"/>
  <c r="C36" i="26"/>
  <c r="C62" i="26" s="1"/>
  <c r="C63" i="26" s="1"/>
  <c r="L39" i="42"/>
  <c r="K67" i="59" s="1"/>
  <c r="L99" i="69" s="1"/>
  <c r="M101" i="65" s="1"/>
  <c r="D41" i="26"/>
  <c r="C57" i="59" s="1"/>
  <c r="D29" i="69" s="1"/>
  <c r="E34" i="65" s="1"/>
  <c r="J36" i="48"/>
  <c r="G34" i="30"/>
  <c r="F15" i="59" s="1"/>
  <c r="M36" i="39"/>
  <c r="M35" i="39" s="1"/>
  <c r="L21" i="59" s="1"/>
  <c r="J36" i="26"/>
  <c r="J62" i="26" s="1"/>
  <c r="J63" i="26" s="1"/>
  <c r="E35" i="46"/>
  <c r="E35" i="79" s="1"/>
  <c r="C35" i="34"/>
  <c r="C58" i="34" s="1"/>
  <c r="C59" i="34" s="1"/>
  <c r="C39" i="41"/>
  <c r="C38" i="41" s="1"/>
  <c r="B66" i="60" s="1"/>
  <c r="C93" i="69" s="1"/>
  <c r="D94" i="65" s="1"/>
  <c r="L35" i="40"/>
  <c r="J36" i="25"/>
  <c r="I13" i="50" s="1"/>
  <c r="E35" i="32"/>
  <c r="E34" i="32" s="1"/>
  <c r="I34" i="42"/>
  <c r="I33" i="42" s="1"/>
  <c r="H24" i="60" s="1"/>
  <c r="I102" i="70" s="1"/>
  <c r="J100" i="66" s="1"/>
  <c r="I34" i="31"/>
  <c r="C34" i="41"/>
  <c r="C33" i="41" s="1"/>
  <c r="B23" i="60" s="1"/>
  <c r="C95" i="70" s="1"/>
  <c r="D94" i="66" s="1"/>
  <c r="J40" i="48"/>
  <c r="J39" i="48" s="1"/>
  <c r="I70" i="60" s="1"/>
  <c r="J121" i="69" s="1"/>
  <c r="K124" i="65" s="1"/>
  <c r="J39" i="31"/>
  <c r="C40" i="48"/>
  <c r="C39" i="48" s="1"/>
  <c r="B70" i="60" s="1"/>
  <c r="C121" i="69" s="1"/>
  <c r="D124" i="65" s="1"/>
  <c r="J34" i="33"/>
  <c r="I18" i="59" s="1"/>
  <c r="C39" i="31"/>
  <c r="F34" i="47"/>
  <c r="F33" i="47" s="1"/>
  <c r="E26" i="60" s="1"/>
  <c r="F116" i="70" s="1"/>
  <c r="G118" i="66" s="1"/>
  <c r="E35" i="34"/>
  <c r="E34" i="34" s="1"/>
  <c r="D19" i="59" s="1"/>
  <c r="E36" i="23"/>
  <c r="M39" i="41"/>
  <c r="L66" i="59" s="1"/>
  <c r="M92" i="69" s="1"/>
  <c r="N95" i="65" s="1"/>
  <c r="M35" i="26"/>
  <c r="M34" i="26" s="1"/>
  <c r="L14" i="60" s="1"/>
  <c r="M32" i="70" s="1"/>
  <c r="N33" i="66" s="1"/>
  <c r="N40" i="48"/>
  <c r="M70" i="59" s="1"/>
  <c r="N120" i="69" s="1"/>
  <c r="O125" i="65" s="1"/>
  <c r="M42" i="23"/>
  <c r="L39" i="34"/>
  <c r="L38" i="34" s="1"/>
  <c r="K62" i="60" s="1"/>
  <c r="L65" i="69" s="1"/>
  <c r="M136" i="65" s="1"/>
  <c r="J55" i="68"/>
  <c r="J35" i="41"/>
  <c r="J36" i="23"/>
  <c r="J34" i="31"/>
  <c r="L34" i="46"/>
  <c r="F34" i="26"/>
  <c r="E14" i="60" s="1"/>
  <c r="M40" i="46"/>
  <c r="L68" i="50" s="1"/>
  <c r="M105" i="69" s="1"/>
  <c r="N114" i="65" s="1"/>
  <c r="J39" i="34"/>
  <c r="J38" i="34" s="1"/>
  <c r="I62" i="60" s="1"/>
  <c r="J65" i="69" s="1"/>
  <c r="K136" i="65" s="1"/>
  <c r="C35" i="39"/>
  <c r="B21" i="59" s="1"/>
  <c r="C80" i="70" s="1"/>
  <c r="D76" i="66" s="1"/>
  <c r="J67" i="68"/>
  <c r="K35" i="26"/>
  <c r="J14" i="59" s="1"/>
  <c r="H35" i="23"/>
  <c r="K34" i="30"/>
  <c r="K33" i="30" s="1"/>
  <c r="J15" i="60" s="1"/>
  <c r="K39" i="70" s="1"/>
  <c r="L45" i="66" s="1"/>
  <c r="H35" i="34"/>
  <c r="H58" i="34" s="1"/>
  <c r="H59" i="34" s="1"/>
  <c r="C34" i="31"/>
  <c r="C62" i="23"/>
  <c r="M34" i="40"/>
  <c r="M40" i="42"/>
  <c r="L67" i="50" s="1"/>
  <c r="M98" i="69" s="1"/>
  <c r="N102" i="65" s="1"/>
  <c r="E40" i="40"/>
  <c r="C40" i="40"/>
  <c r="J61" i="68"/>
  <c r="J31" i="68"/>
  <c r="J85" i="68"/>
  <c r="J43" i="68"/>
  <c r="J37" i="68"/>
  <c r="E34" i="33"/>
  <c r="E33" i="33" s="1"/>
  <c r="D18" i="60" s="1"/>
  <c r="E60" i="70" s="1"/>
  <c r="F63" i="66" s="1"/>
  <c r="K34" i="41"/>
  <c r="J23" i="59" s="1"/>
  <c r="M34" i="34"/>
  <c r="L19" i="59" s="1"/>
  <c r="I35" i="25"/>
  <c r="I34" i="25" s="1"/>
  <c r="H13" i="60" s="1"/>
  <c r="I25" i="70" s="1"/>
  <c r="J27" i="66" s="1"/>
  <c r="G34" i="40"/>
  <c r="E40" i="31"/>
  <c r="F39" i="30"/>
  <c r="E58" i="59" s="1"/>
  <c r="F36" i="69" s="1"/>
  <c r="G46" i="65" s="1"/>
  <c r="E35" i="35"/>
  <c r="E34" i="35" s="1"/>
  <c r="D20" i="60" s="1"/>
  <c r="E74" i="70" s="1"/>
  <c r="F142" i="66" s="1"/>
  <c r="M35" i="30"/>
  <c r="J160" i="68"/>
  <c r="J73" i="68"/>
  <c r="J91" i="68"/>
  <c r="J49" i="68"/>
  <c r="J79" i="68"/>
  <c r="M34" i="42"/>
  <c r="M33" i="42" s="1"/>
  <c r="L24" i="60" s="1"/>
  <c r="M102" i="70" s="1"/>
  <c r="N100" i="66" s="1"/>
  <c r="M35" i="23"/>
  <c r="L34" i="34"/>
  <c r="L33" i="34" s="1"/>
  <c r="K19" i="60" s="1"/>
  <c r="L67" i="70" s="1"/>
  <c r="M136" i="66" s="1"/>
  <c r="L39" i="32"/>
  <c r="L38" i="32" s="1"/>
  <c r="K60" i="60" s="1"/>
  <c r="L51" i="69" s="1"/>
  <c r="M57" i="65" s="1"/>
  <c r="J97" i="68"/>
  <c r="M34" i="46"/>
  <c r="L25" i="59" s="1"/>
  <c r="P158" i="69"/>
  <c r="F136" i="68" s="1"/>
  <c r="N34" i="41"/>
  <c r="N33" i="41" s="1"/>
  <c r="M23" i="60" s="1"/>
  <c r="N95" i="70" s="1"/>
  <c r="O94" i="66" s="1"/>
  <c r="L35" i="32"/>
  <c r="L34" i="32" s="1"/>
  <c r="L36" i="48"/>
  <c r="E35" i="30"/>
  <c r="C35" i="48"/>
  <c r="C34" i="48" s="1"/>
  <c r="I34" i="34"/>
  <c r="H19" i="59" s="1"/>
  <c r="G34" i="31"/>
  <c r="N34" i="26"/>
  <c r="M14" i="60" s="1"/>
  <c r="K34" i="40"/>
  <c r="N39" i="41"/>
  <c r="N38" i="41" s="1"/>
  <c r="M66" i="60" s="1"/>
  <c r="N93" i="69" s="1"/>
  <c r="O94" i="65" s="1"/>
  <c r="J34" i="42"/>
  <c r="J33" i="42" s="1"/>
  <c r="I24" i="60" s="1"/>
  <c r="J102" i="70" s="1"/>
  <c r="K100" i="66" s="1"/>
  <c r="N34" i="46"/>
  <c r="E35" i="47"/>
  <c r="D26" i="50" s="1"/>
  <c r="E114" i="70" s="1"/>
  <c r="F120" i="66" s="1"/>
  <c r="E36" i="39"/>
  <c r="E35" i="39" s="1"/>
  <c r="E34" i="39" s="1"/>
  <c r="D21" i="60" s="1"/>
  <c r="E81" i="70" s="1"/>
  <c r="F75" i="66" s="1"/>
  <c r="C34" i="30"/>
  <c r="B15" i="59" s="1"/>
  <c r="C38" i="70" s="1"/>
  <c r="D46" i="66" s="1"/>
  <c r="C39" i="34"/>
  <c r="B62" i="59" s="1"/>
  <c r="C64" i="69" s="1"/>
  <c r="D137" i="65" s="1"/>
  <c r="L35" i="33"/>
  <c r="L58" i="33" s="1"/>
  <c r="L59" i="33" s="1"/>
  <c r="C42" i="25"/>
  <c r="L39" i="46"/>
  <c r="K68" i="59" s="1"/>
  <c r="L106" i="69" s="1"/>
  <c r="M113" i="65" s="1"/>
  <c r="G34" i="47"/>
  <c r="F26" i="59" s="1"/>
  <c r="E34" i="40"/>
  <c r="N34" i="31"/>
  <c r="H35" i="33"/>
  <c r="H34" i="33" s="1"/>
  <c r="G18" i="59" s="1"/>
  <c r="P37" i="56"/>
  <c r="P38" i="56"/>
  <c r="D37" i="58"/>
  <c r="C78" i="60" s="1"/>
  <c r="D153" i="69" s="1"/>
  <c r="E69" i="65" s="1"/>
  <c r="F34" i="42"/>
  <c r="E24" i="59" s="1"/>
  <c r="C40" i="39"/>
  <c r="B64" i="59" s="1"/>
  <c r="C78" i="69" s="1"/>
  <c r="D76" i="65" s="1"/>
  <c r="L34" i="42"/>
  <c r="K24" i="59" s="1"/>
  <c r="M35" i="48"/>
  <c r="M34" i="48" s="1"/>
  <c r="L27" i="60" s="1"/>
  <c r="M123" i="70" s="1"/>
  <c r="N124" i="66" s="1"/>
  <c r="G34" i="42"/>
  <c r="F24" i="59" s="1"/>
  <c r="P39" i="56"/>
  <c r="P160" i="70"/>
  <c r="E136" i="68" s="1"/>
  <c r="D34" i="35"/>
  <c r="C20" i="60" s="1"/>
  <c r="D74" i="70" s="1"/>
  <c r="E142" i="66" s="1"/>
  <c r="C20" i="59"/>
  <c r="F40" i="35"/>
  <c r="E63" i="60" s="1"/>
  <c r="F72" i="69" s="1"/>
  <c r="G142" i="65" s="1"/>
  <c r="E63" i="59"/>
  <c r="F71" i="69" s="1"/>
  <c r="G143" i="65" s="1"/>
  <c r="K34" i="39"/>
  <c r="J21" i="60" s="1"/>
  <c r="K81" i="70" s="1"/>
  <c r="L75" i="66" s="1"/>
  <c r="J21" i="59"/>
  <c r="J33" i="32"/>
  <c r="I17" i="60" s="1"/>
  <c r="J53" i="70" s="1"/>
  <c r="K57" i="66" s="1"/>
  <c r="I17" i="59"/>
  <c r="G34" i="25"/>
  <c r="F13" i="60" s="1"/>
  <c r="G25" i="70" s="1"/>
  <c r="H27" i="66" s="1"/>
  <c r="F13" i="59"/>
  <c r="G34" i="26"/>
  <c r="F14" i="60" s="1"/>
  <c r="G32" i="70" s="1"/>
  <c r="H33" i="66" s="1"/>
  <c r="F14" i="59"/>
  <c r="L40" i="35"/>
  <c r="K63" i="60" s="1"/>
  <c r="L72" i="69" s="1"/>
  <c r="M142" i="65" s="1"/>
  <c r="K63" i="59"/>
  <c r="L71" i="69" s="1"/>
  <c r="M143" i="65" s="1"/>
  <c r="L39" i="39"/>
  <c r="K64" i="60" s="1"/>
  <c r="L79" i="69" s="1"/>
  <c r="M75" i="65" s="1"/>
  <c r="K64" i="59"/>
  <c r="L78" i="69" s="1"/>
  <c r="M76" i="65" s="1"/>
  <c r="J19" i="50"/>
  <c r="K58" i="34"/>
  <c r="K59" i="34" s="1"/>
  <c r="D40" i="35"/>
  <c r="C63" i="60" s="1"/>
  <c r="D72" i="69" s="1"/>
  <c r="E142" i="65" s="1"/>
  <c r="C63" i="59"/>
  <c r="D71" i="69" s="1"/>
  <c r="E143" i="65" s="1"/>
  <c r="C64" i="50"/>
  <c r="D77" i="69" s="1"/>
  <c r="E77" i="65" s="1"/>
  <c r="D64" i="39"/>
  <c r="D65" i="39" s="1"/>
  <c r="M17" i="50"/>
  <c r="N58" i="32"/>
  <c r="N59" i="32" s="1"/>
  <c r="H13" i="50"/>
  <c r="I61" i="25"/>
  <c r="I62" i="25" s="1"/>
  <c r="M56" i="50"/>
  <c r="N21" i="69" s="1"/>
  <c r="O29" i="65" s="1"/>
  <c r="N66" i="25"/>
  <c r="N67" i="25" s="1"/>
  <c r="F33" i="33"/>
  <c r="E18" i="60" s="1"/>
  <c r="F60" i="70" s="1"/>
  <c r="G63" i="66" s="1"/>
  <c r="E18" i="59"/>
  <c r="E20" i="50"/>
  <c r="F62" i="35"/>
  <c r="F63" i="35" s="1"/>
  <c r="E13" i="50"/>
  <c r="F61" i="25"/>
  <c r="F62" i="25" s="1"/>
  <c r="D20" i="50"/>
  <c r="E62" i="35"/>
  <c r="E63" i="35" s="1"/>
  <c r="C34" i="32"/>
  <c r="C58" i="32"/>
  <c r="C59" i="32" s="1"/>
  <c r="K20" i="50"/>
  <c r="L62" i="35"/>
  <c r="L63" i="35" s="1"/>
  <c r="K21" i="50"/>
  <c r="L59" i="39"/>
  <c r="L60" i="39" s="1"/>
  <c r="K61" i="50"/>
  <c r="L56" i="69" s="1"/>
  <c r="M65" i="65" s="1"/>
  <c r="L63" i="33"/>
  <c r="L64" i="33" s="1"/>
  <c r="J18" i="50"/>
  <c r="K58" i="33"/>
  <c r="K59" i="33" s="1"/>
  <c r="J20" i="50"/>
  <c r="K62" i="35"/>
  <c r="K63" i="35" s="1"/>
  <c r="C62" i="50"/>
  <c r="D63" i="69" s="1"/>
  <c r="E138" i="65" s="1"/>
  <c r="D63" i="34"/>
  <c r="D64" i="34" s="1"/>
  <c r="L14" i="50"/>
  <c r="M62" i="26"/>
  <c r="M63" i="26" s="1"/>
  <c r="G61" i="50"/>
  <c r="H56" i="69" s="1"/>
  <c r="I65" i="65" s="1"/>
  <c r="H63" i="33"/>
  <c r="H64" i="33" s="1"/>
  <c r="F40" i="26"/>
  <c r="E57" i="60" s="1"/>
  <c r="F30" i="69" s="1"/>
  <c r="G33" i="65" s="1"/>
  <c r="E57" i="59"/>
  <c r="F29" i="69" s="1"/>
  <c r="G34" i="65" s="1"/>
  <c r="E57" i="50"/>
  <c r="F28" i="69" s="1"/>
  <c r="G35" i="65" s="1"/>
  <c r="F67" i="26"/>
  <c r="F68" i="26" s="1"/>
  <c r="K19" i="50"/>
  <c r="L58" i="34"/>
  <c r="L59" i="34" s="1"/>
  <c r="N35" i="48"/>
  <c r="J39" i="41"/>
  <c r="F39" i="40"/>
  <c r="L39" i="47"/>
  <c r="D39" i="30"/>
  <c r="K33" i="33"/>
  <c r="J18" i="60" s="1"/>
  <c r="K60" i="70" s="1"/>
  <c r="L63" i="66" s="1"/>
  <c r="J18" i="59"/>
  <c r="C60" i="50"/>
  <c r="D49" i="69" s="1"/>
  <c r="E59" i="65" s="1"/>
  <c r="D63" i="32"/>
  <c r="D64" i="32" s="1"/>
  <c r="C21" i="50"/>
  <c r="D59" i="39"/>
  <c r="D60" i="39" s="1"/>
  <c r="L20" i="50"/>
  <c r="M62" i="35"/>
  <c r="M63" i="35" s="1"/>
  <c r="I17" i="50"/>
  <c r="J58" i="32"/>
  <c r="J59" i="32" s="1"/>
  <c r="I21" i="50"/>
  <c r="J59" i="39"/>
  <c r="J60" i="39" s="1"/>
  <c r="I63" i="50"/>
  <c r="J70" i="69" s="1"/>
  <c r="K144" i="65" s="1"/>
  <c r="J67" i="35"/>
  <c r="J68" i="35" s="1"/>
  <c r="I57" i="50"/>
  <c r="J28" i="69" s="1"/>
  <c r="K35" i="65" s="1"/>
  <c r="J67" i="26"/>
  <c r="J68" i="26" s="1"/>
  <c r="M13" i="50"/>
  <c r="N61" i="25"/>
  <c r="N62" i="25" s="1"/>
  <c r="G62" i="50"/>
  <c r="H63" i="69" s="1"/>
  <c r="I138" i="65" s="1"/>
  <c r="H63" i="34"/>
  <c r="H64" i="34" s="1"/>
  <c r="G13" i="50"/>
  <c r="H61" i="25"/>
  <c r="H62" i="25" s="1"/>
  <c r="F38" i="33"/>
  <c r="E61" i="60" s="1"/>
  <c r="F58" i="69" s="1"/>
  <c r="G63" i="65" s="1"/>
  <c r="E61" i="59"/>
  <c r="F57" i="69" s="1"/>
  <c r="G64" i="65" s="1"/>
  <c r="D13" i="50"/>
  <c r="E61" i="25"/>
  <c r="E62" i="25" s="1"/>
  <c r="E21" i="50"/>
  <c r="F59" i="39"/>
  <c r="F60" i="39" s="1"/>
  <c r="D18" i="50"/>
  <c r="E58" i="33"/>
  <c r="E59" i="33" s="1"/>
  <c r="C56" i="50"/>
  <c r="D21" i="69" s="1"/>
  <c r="E29" i="65" s="1"/>
  <c r="D66" i="25"/>
  <c r="D67" i="25" s="1"/>
  <c r="K60" i="50"/>
  <c r="L49" i="69" s="1"/>
  <c r="M59" i="65" s="1"/>
  <c r="L63" i="32"/>
  <c r="L64" i="32" s="1"/>
  <c r="C34" i="33"/>
  <c r="B18" i="59" s="1"/>
  <c r="C59" i="70" s="1"/>
  <c r="D64" i="66" s="1"/>
  <c r="C58" i="33"/>
  <c r="C59" i="33" s="1"/>
  <c r="C35" i="25"/>
  <c r="C61" i="25"/>
  <c r="C62" i="25" s="1"/>
  <c r="M33" i="32"/>
  <c r="L17" i="60" s="1"/>
  <c r="M53" i="70" s="1"/>
  <c r="N57" i="66" s="1"/>
  <c r="L17" i="59"/>
  <c r="G33" i="34"/>
  <c r="F19" i="60" s="1"/>
  <c r="G67" i="70" s="1"/>
  <c r="H136" i="66" s="1"/>
  <c r="F19" i="59"/>
  <c r="G34" i="35"/>
  <c r="F20" i="60" s="1"/>
  <c r="G74" i="70" s="1"/>
  <c r="H142" i="66" s="1"/>
  <c r="F20" i="59"/>
  <c r="C19" i="50"/>
  <c r="D58" i="34"/>
  <c r="D59" i="34" s="1"/>
  <c r="C57" i="50"/>
  <c r="D28" i="69" s="1"/>
  <c r="E35" i="65" s="1"/>
  <c r="D67" i="26"/>
  <c r="D68" i="26" s="1"/>
  <c r="M62" i="50"/>
  <c r="N63" i="69" s="1"/>
  <c r="O138" i="65" s="1"/>
  <c r="N63" i="34"/>
  <c r="N64" i="34" s="1"/>
  <c r="I18" i="50"/>
  <c r="J58" i="33"/>
  <c r="J59" i="33" s="1"/>
  <c r="I56" i="50"/>
  <c r="J21" i="69" s="1"/>
  <c r="K29" i="65" s="1"/>
  <c r="J66" i="25"/>
  <c r="J67" i="25" s="1"/>
  <c r="F17" i="50"/>
  <c r="G58" i="32"/>
  <c r="G59" i="32" s="1"/>
  <c r="F20" i="50"/>
  <c r="G62" i="35"/>
  <c r="G63" i="35" s="1"/>
  <c r="E14" i="50"/>
  <c r="F62" i="26"/>
  <c r="F63" i="26" s="1"/>
  <c r="N39" i="31"/>
  <c r="F39" i="41"/>
  <c r="F39" i="31"/>
  <c r="F39" i="78" s="1"/>
  <c r="J17" i="50"/>
  <c r="K58" i="32"/>
  <c r="K59" i="32" s="1"/>
  <c r="C17" i="50"/>
  <c r="D58" i="32"/>
  <c r="D59" i="32" s="1"/>
  <c r="C63" i="50"/>
  <c r="D70" i="69" s="1"/>
  <c r="E144" i="65" s="1"/>
  <c r="D67" i="35"/>
  <c r="D68" i="35" s="1"/>
  <c r="I62" i="50"/>
  <c r="J63" i="69" s="1"/>
  <c r="K138" i="65" s="1"/>
  <c r="J63" i="34"/>
  <c r="J64" i="34" s="1"/>
  <c r="G63" i="50"/>
  <c r="H70" i="69" s="1"/>
  <c r="I144" i="65" s="1"/>
  <c r="H67" i="35"/>
  <c r="H68" i="35" s="1"/>
  <c r="E60" i="50"/>
  <c r="F49" i="69" s="1"/>
  <c r="G59" i="65" s="1"/>
  <c r="F63" i="32"/>
  <c r="F64" i="32" s="1"/>
  <c r="F34" i="35"/>
  <c r="E20" i="60" s="1"/>
  <c r="F74" i="70" s="1"/>
  <c r="G142" i="66" s="1"/>
  <c r="E20" i="59"/>
  <c r="E64" i="50"/>
  <c r="F77" i="69" s="1"/>
  <c r="G77" i="65" s="1"/>
  <c r="F64" i="39"/>
  <c r="F65" i="39" s="1"/>
  <c r="C13" i="50"/>
  <c r="D61" i="25"/>
  <c r="D62" i="25" s="1"/>
  <c r="G33" i="32"/>
  <c r="F17" i="60" s="1"/>
  <c r="G53" i="70" s="1"/>
  <c r="H57" i="66" s="1"/>
  <c r="F17" i="59"/>
  <c r="G34" i="39"/>
  <c r="F21" i="60" s="1"/>
  <c r="G81" i="70" s="1"/>
  <c r="H75" i="66" s="1"/>
  <c r="F21" i="59"/>
  <c r="C14" i="50"/>
  <c r="D62" i="26"/>
  <c r="D63" i="26" s="1"/>
  <c r="M19" i="50"/>
  <c r="N58" i="34"/>
  <c r="N59" i="34" s="1"/>
  <c r="L19" i="50"/>
  <c r="M58" i="34"/>
  <c r="M59" i="34" s="1"/>
  <c r="M57" i="50"/>
  <c r="N28" i="69" s="1"/>
  <c r="O35" i="65" s="1"/>
  <c r="N67" i="26"/>
  <c r="N68" i="26" s="1"/>
  <c r="E62" i="50"/>
  <c r="F63" i="69" s="1"/>
  <c r="G138" i="65" s="1"/>
  <c r="F63" i="34"/>
  <c r="F64" i="34" s="1"/>
  <c r="E61" i="50"/>
  <c r="F56" i="69" s="1"/>
  <c r="G65" i="65" s="1"/>
  <c r="F63" i="33"/>
  <c r="F64" i="33" s="1"/>
  <c r="M35" i="35"/>
  <c r="D40" i="39"/>
  <c r="K33" i="34"/>
  <c r="J19" i="60" s="1"/>
  <c r="K67" i="70" s="1"/>
  <c r="L136" i="66" s="1"/>
  <c r="J19" i="59"/>
  <c r="G33" i="33"/>
  <c r="F18" i="60" s="1"/>
  <c r="G60" i="70" s="1"/>
  <c r="H63" i="66" s="1"/>
  <c r="F18" i="59"/>
  <c r="J21" i="50"/>
  <c r="K59" i="39"/>
  <c r="K60" i="39" s="1"/>
  <c r="D34" i="39"/>
  <c r="C21" i="60" s="1"/>
  <c r="D81" i="70" s="1"/>
  <c r="E75" i="66" s="1"/>
  <c r="C21" i="59"/>
  <c r="C20" i="50"/>
  <c r="D62" i="35"/>
  <c r="D63" i="35" s="1"/>
  <c r="M60" i="50"/>
  <c r="N49" i="69" s="1"/>
  <c r="O59" i="65" s="1"/>
  <c r="N63" i="32"/>
  <c r="N64" i="32" s="1"/>
  <c r="H19" i="50"/>
  <c r="I58" i="34"/>
  <c r="I59" i="34" s="1"/>
  <c r="G20" i="50"/>
  <c r="H62" i="35"/>
  <c r="H63" i="35" s="1"/>
  <c r="F18" i="50"/>
  <c r="G58" i="33"/>
  <c r="G59" i="33" s="1"/>
  <c r="F13" i="50"/>
  <c r="G61" i="25"/>
  <c r="G62" i="25" s="1"/>
  <c r="F14" i="50"/>
  <c r="G62" i="26"/>
  <c r="G63" i="26" s="1"/>
  <c r="E17" i="50"/>
  <c r="F58" i="32"/>
  <c r="F59" i="32" s="1"/>
  <c r="F34" i="39"/>
  <c r="E21" i="60" s="1"/>
  <c r="F81" i="70" s="1"/>
  <c r="G75" i="66" s="1"/>
  <c r="E21" i="59"/>
  <c r="E63" i="50"/>
  <c r="F70" i="69" s="1"/>
  <c r="G144" i="65" s="1"/>
  <c r="F67" i="35"/>
  <c r="F68" i="35" s="1"/>
  <c r="E56" i="50"/>
  <c r="F21" i="69" s="1"/>
  <c r="G29" i="65" s="1"/>
  <c r="F66" i="25"/>
  <c r="F67" i="25" s="1"/>
  <c r="L34" i="35"/>
  <c r="K20" i="60" s="1"/>
  <c r="L74" i="70" s="1"/>
  <c r="M142" i="66" s="1"/>
  <c r="K20" i="59"/>
  <c r="L34" i="39"/>
  <c r="K21" i="60" s="1"/>
  <c r="L81" i="70" s="1"/>
  <c r="M75" i="66" s="1"/>
  <c r="K21" i="59"/>
  <c r="K63" i="50"/>
  <c r="L70" i="69" s="1"/>
  <c r="M144" i="65" s="1"/>
  <c r="L67" i="35"/>
  <c r="L68" i="35" s="1"/>
  <c r="K64" i="50"/>
  <c r="L77" i="69" s="1"/>
  <c r="M77" i="65" s="1"/>
  <c r="L64" i="39"/>
  <c r="L65" i="39" s="1"/>
  <c r="J14" i="50"/>
  <c r="K62" i="26"/>
  <c r="K63" i="26" s="1"/>
  <c r="K34" i="35"/>
  <c r="J20" i="60" s="1"/>
  <c r="K74" i="70" s="1"/>
  <c r="L142" i="66" s="1"/>
  <c r="J20" i="59"/>
  <c r="N40" i="26"/>
  <c r="M57" i="60" s="1"/>
  <c r="N30" i="69" s="1"/>
  <c r="O33" i="65" s="1"/>
  <c r="M57" i="59"/>
  <c r="N29" i="69" s="1"/>
  <c r="O34" i="65" s="1"/>
  <c r="L17" i="50"/>
  <c r="M58" i="32"/>
  <c r="M59" i="32" s="1"/>
  <c r="M14" i="50"/>
  <c r="N62" i="26"/>
  <c r="N63" i="26" s="1"/>
  <c r="F19" i="50"/>
  <c r="G58" i="34"/>
  <c r="G59" i="34" s="1"/>
  <c r="F21" i="50"/>
  <c r="G59" i="39"/>
  <c r="G60" i="39" s="1"/>
  <c r="E19" i="50"/>
  <c r="F58" i="34"/>
  <c r="F59" i="34" s="1"/>
  <c r="E18" i="50"/>
  <c r="F58" i="33"/>
  <c r="F59" i="33" s="1"/>
  <c r="K62" i="50"/>
  <c r="L63" i="69" s="1"/>
  <c r="M138" i="65" s="1"/>
  <c r="L63" i="34"/>
  <c r="L64" i="34" s="1"/>
  <c r="M12" i="50"/>
  <c r="N16" i="70" s="1"/>
  <c r="O23" i="66" s="1"/>
  <c r="N61" i="23"/>
  <c r="N62" i="23" s="1"/>
  <c r="F12" i="50"/>
  <c r="G16" i="70" s="1"/>
  <c r="H23" i="66" s="1"/>
  <c r="G61" i="23"/>
  <c r="G62" i="23" s="1"/>
  <c r="E12" i="50"/>
  <c r="F16" i="70" s="1"/>
  <c r="G23" i="66" s="1"/>
  <c r="F61" i="23"/>
  <c r="F62" i="23" s="1"/>
  <c r="J12" i="50"/>
  <c r="K16" i="70" s="1"/>
  <c r="L23" i="66" s="1"/>
  <c r="K61" i="23"/>
  <c r="K62" i="23" s="1"/>
  <c r="C12" i="50"/>
  <c r="D16" i="70" s="1"/>
  <c r="E23" i="66" s="1"/>
  <c r="D61" i="23"/>
  <c r="D62" i="23" s="1"/>
  <c r="L12" i="50"/>
  <c r="M16" i="70" s="1"/>
  <c r="N23" i="66" s="1"/>
  <c r="M61" i="23"/>
  <c r="M62" i="23" s="1"/>
  <c r="G12" i="50"/>
  <c r="H16" i="70" s="1"/>
  <c r="I23" i="66" s="1"/>
  <c r="H61" i="23"/>
  <c r="H62" i="23" s="1"/>
  <c r="O20" i="61"/>
  <c r="D39" i="46"/>
  <c r="D34" i="46"/>
  <c r="D39" i="42"/>
  <c r="D34" i="42"/>
  <c r="D40" i="33"/>
  <c r="D63" i="33" s="1"/>
  <c r="D64" i="33" s="1"/>
  <c r="D35" i="33"/>
  <c r="D58" i="33" s="1"/>
  <c r="D59" i="33" s="1"/>
  <c r="D40" i="40"/>
  <c r="D40" i="79" s="1"/>
  <c r="D35" i="40"/>
  <c r="D35" i="79" s="1"/>
  <c r="D41" i="48"/>
  <c r="C70" i="50" s="1"/>
  <c r="D119" i="69" s="1"/>
  <c r="E126" i="65" s="1"/>
  <c r="D36" i="48"/>
  <c r="D35" i="48" s="1"/>
  <c r="D39" i="34"/>
  <c r="D34" i="34"/>
  <c r="I40" i="33"/>
  <c r="I63" i="33" s="1"/>
  <c r="I64" i="33" s="1"/>
  <c r="I35" i="33"/>
  <c r="I40" i="40"/>
  <c r="I35" i="40"/>
  <c r="I41" i="48"/>
  <c r="I36" i="48"/>
  <c r="H27" i="50" s="1"/>
  <c r="I121" i="70" s="1"/>
  <c r="J126" i="66" s="1"/>
  <c r="I35" i="41"/>
  <c r="I40" i="41"/>
  <c r="H66" i="50" s="1"/>
  <c r="I91" i="69" s="1"/>
  <c r="J96" i="65" s="1"/>
  <c r="I35" i="30"/>
  <c r="I40" i="30"/>
  <c r="I36" i="26"/>
  <c r="I35" i="26" s="1"/>
  <c r="I42" i="26"/>
  <c r="I67" i="26" s="1"/>
  <c r="I68" i="26" s="1"/>
  <c r="H40" i="48"/>
  <c r="H35" i="48"/>
  <c r="H40" i="41"/>
  <c r="G66" i="50" s="1"/>
  <c r="H91" i="69" s="1"/>
  <c r="I96" i="65" s="1"/>
  <c r="H35" i="41"/>
  <c r="H42" i="26"/>
  <c r="H41" i="26" s="1"/>
  <c r="H36" i="26"/>
  <c r="H35" i="26" s="1"/>
  <c r="H40" i="47"/>
  <c r="G69" i="50" s="1"/>
  <c r="H112" i="69" s="1"/>
  <c r="I120" i="65" s="1"/>
  <c r="H35" i="47"/>
  <c r="H40" i="31"/>
  <c r="H35" i="31"/>
  <c r="H39" i="47"/>
  <c r="H41" i="35"/>
  <c r="H35" i="35"/>
  <c r="H35" i="25"/>
  <c r="L40" i="31"/>
  <c r="L35" i="31"/>
  <c r="L36" i="23"/>
  <c r="L42" i="23"/>
  <c r="N41" i="25"/>
  <c r="N35" i="25"/>
  <c r="N40" i="33"/>
  <c r="N63" i="33" s="1"/>
  <c r="N64" i="33" s="1"/>
  <c r="N35" i="33"/>
  <c r="N58" i="33" s="1"/>
  <c r="N59" i="33" s="1"/>
  <c r="N34" i="32"/>
  <c r="N39" i="32"/>
  <c r="N36" i="39"/>
  <c r="N41" i="39"/>
  <c r="N40" i="47"/>
  <c r="N40" i="78" s="1"/>
  <c r="N35" i="47"/>
  <c r="M26" i="50" s="1"/>
  <c r="N114" i="70" s="1"/>
  <c r="O120" i="66" s="1"/>
  <c r="I40" i="32"/>
  <c r="I63" i="32" s="1"/>
  <c r="I64" i="32" s="1"/>
  <c r="I35" i="32"/>
  <c r="I58" i="32" s="1"/>
  <c r="I59" i="32" s="1"/>
  <c r="I40" i="46"/>
  <c r="I35" i="46"/>
  <c r="K39" i="46"/>
  <c r="J68" i="50"/>
  <c r="K105" i="69" s="1"/>
  <c r="L114" i="65" s="1"/>
  <c r="K39" i="32"/>
  <c r="J60" i="50"/>
  <c r="K49" i="69" s="1"/>
  <c r="L59" i="65" s="1"/>
  <c r="K39" i="34"/>
  <c r="J62" i="50"/>
  <c r="K63" i="69" s="1"/>
  <c r="L138" i="65" s="1"/>
  <c r="K39" i="40"/>
  <c r="J65" i="50"/>
  <c r="K84" i="69" s="1"/>
  <c r="L89" i="65" s="1"/>
  <c r="K40" i="48"/>
  <c r="J70" i="50"/>
  <c r="K119" i="69" s="1"/>
  <c r="L126" i="65" s="1"/>
  <c r="K39" i="47"/>
  <c r="J69" i="50"/>
  <c r="K112" i="69" s="1"/>
  <c r="L120" i="65" s="1"/>
  <c r="K40" i="39"/>
  <c r="J64" i="50"/>
  <c r="K77" i="69" s="1"/>
  <c r="L77" i="65" s="1"/>
  <c r="K41" i="23"/>
  <c r="J55" i="50"/>
  <c r="M41" i="35"/>
  <c r="L63" i="50"/>
  <c r="M70" i="69" s="1"/>
  <c r="N144" i="65" s="1"/>
  <c r="M40" i="39"/>
  <c r="L64" i="50"/>
  <c r="M77" i="69" s="1"/>
  <c r="N77" i="65" s="1"/>
  <c r="J39" i="55"/>
  <c r="I77" i="50" s="1"/>
  <c r="J144" i="69" s="1"/>
  <c r="K41" i="65" s="1"/>
  <c r="J34" i="55"/>
  <c r="I34" i="50" s="1"/>
  <c r="I41" i="25"/>
  <c r="H56" i="50"/>
  <c r="I21" i="69" s="1"/>
  <c r="J29" i="65" s="1"/>
  <c r="J41" i="23"/>
  <c r="I55" i="50"/>
  <c r="G39" i="33"/>
  <c r="F61" i="50"/>
  <c r="G56" i="69" s="1"/>
  <c r="H65" i="65" s="1"/>
  <c r="G39" i="40"/>
  <c r="F65" i="50"/>
  <c r="G84" i="69" s="1"/>
  <c r="H89" i="65" s="1"/>
  <c r="G40" i="48"/>
  <c r="F70" i="50"/>
  <c r="G119" i="69" s="1"/>
  <c r="H126" i="65" s="1"/>
  <c r="G41" i="25"/>
  <c r="F56" i="50"/>
  <c r="G21" i="69" s="1"/>
  <c r="H29" i="65" s="1"/>
  <c r="G34" i="55"/>
  <c r="F34" i="50" s="1"/>
  <c r="G39" i="55"/>
  <c r="F77" i="50" s="1"/>
  <c r="G144" i="69" s="1"/>
  <c r="H41" i="65" s="1"/>
  <c r="G39" i="41"/>
  <c r="F66" i="50"/>
  <c r="G91" i="69" s="1"/>
  <c r="H96" i="65" s="1"/>
  <c r="G39" i="30"/>
  <c r="F58" i="50"/>
  <c r="G35" i="69" s="1"/>
  <c r="H47" i="65" s="1"/>
  <c r="G41" i="26"/>
  <c r="F57" i="50"/>
  <c r="G28" i="69" s="1"/>
  <c r="H35" i="65" s="1"/>
  <c r="E39" i="42"/>
  <c r="D67" i="50"/>
  <c r="E98" i="69" s="1"/>
  <c r="F102" i="65" s="1"/>
  <c r="E39" i="46"/>
  <c r="D68" i="50"/>
  <c r="E105" i="69" s="1"/>
  <c r="F114" i="65" s="1"/>
  <c r="E39" i="47"/>
  <c r="D69" i="50"/>
  <c r="E112" i="69" s="1"/>
  <c r="F120" i="65" s="1"/>
  <c r="E40" i="39"/>
  <c r="D64" i="50"/>
  <c r="E77" i="69" s="1"/>
  <c r="F77" i="65" s="1"/>
  <c r="E41" i="35"/>
  <c r="D63" i="50"/>
  <c r="E70" i="69" s="1"/>
  <c r="F144" i="65" s="1"/>
  <c r="B57" i="50"/>
  <c r="C28" i="69" s="1"/>
  <c r="D35" i="65" s="1"/>
  <c r="B58" i="50"/>
  <c r="C35" i="69" s="1"/>
  <c r="D47" i="65" s="1"/>
  <c r="B60" i="50"/>
  <c r="C49" i="69" s="1"/>
  <c r="D59" i="65" s="1"/>
  <c r="B59" i="50"/>
  <c r="C42" i="69" s="1"/>
  <c r="D53" i="65" s="1"/>
  <c r="B63" i="50"/>
  <c r="C70" i="69" s="1"/>
  <c r="D144" i="65" s="1"/>
  <c r="B68" i="50"/>
  <c r="C105" i="69" s="1"/>
  <c r="D114" i="65" s="1"/>
  <c r="L39" i="55"/>
  <c r="K77" i="50" s="1"/>
  <c r="L144" i="69" s="1"/>
  <c r="M41" i="65" s="1"/>
  <c r="L34" i="55"/>
  <c r="K34" i="50" s="1"/>
  <c r="K41" i="26"/>
  <c r="J57" i="50"/>
  <c r="K28" i="69" s="1"/>
  <c r="L35" i="65" s="1"/>
  <c r="B61" i="50"/>
  <c r="C56" i="69" s="1"/>
  <c r="D65" i="65" s="1"/>
  <c r="B62" i="50"/>
  <c r="C63" i="69" s="1"/>
  <c r="D138" i="65" s="1"/>
  <c r="K40" i="49"/>
  <c r="K35" i="49"/>
  <c r="K39" i="41"/>
  <c r="J66" i="50"/>
  <c r="K91" i="69" s="1"/>
  <c r="L96" i="65" s="1"/>
  <c r="D40" i="49"/>
  <c r="C71" i="50" s="1"/>
  <c r="D126" i="69" s="1"/>
  <c r="E132" i="65" s="1"/>
  <c r="D35" i="49"/>
  <c r="M39" i="32"/>
  <c r="L60" i="50"/>
  <c r="M49" i="69" s="1"/>
  <c r="N59" i="65" s="1"/>
  <c r="M40" i="49"/>
  <c r="M35" i="49"/>
  <c r="M39" i="40"/>
  <c r="L65" i="50"/>
  <c r="M84" i="69" s="1"/>
  <c r="N89" i="65" s="1"/>
  <c r="M41" i="25"/>
  <c r="L56" i="50"/>
  <c r="M21" i="69" s="1"/>
  <c r="N29" i="65" s="1"/>
  <c r="H41" i="23"/>
  <c r="G55" i="50"/>
  <c r="F40" i="49"/>
  <c r="E71" i="50" s="1"/>
  <c r="F126" i="69" s="1"/>
  <c r="G132" i="65" s="1"/>
  <c r="F35" i="49"/>
  <c r="E40" i="49"/>
  <c r="E35" i="49"/>
  <c r="E39" i="32"/>
  <c r="D60" i="50"/>
  <c r="E49" i="69" s="1"/>
  <c r="F59" i="65" s="1"/>
  <c r="E41" i="23"/>
  <c r="D55" i="50"/>
  <c r="B21" i="50"/>
  <c r="C79" i="70" s="1"/>
  <c r="D77" i="66" s="1"/>
  <c r="B22" i="50"/>
  <c r="C86" i="70" s="1"/>
  <c r="D89" i="66" s="1"/>
  <c r="B71" i="59"/>
  <c r="C35" i="49"/>
  <c r="N39" i="40"/>
  <c r="J34" i="30"/>
  <c r="H38" i="33"/>
  <c r="G61" i="60" s="1"/>
  <c r="H58" i="69" s="1"/>
  <c r="I63" i="65" s="1"/>
  <c r="F39" i="32"/>
  <c r="F40" i="48"/>
  <c r="F34" i="40"/>
  <c r="F40" i="39"/>
  <c r="F41" i="25"/>
  <c r="D39" i="31"/>
  <c r="C41" i="35"/>
  <c r="B63" i="59" s="1"/>
  <c r="C39" i="46"/>
  <c r="L34" i="41"/>
  <c r="K34" i="32"/>
  <c r="K35" i="48"/>
  <c r="K34" i="47"/>
  <c r="M34" i="47"/>
  <c r="E34" i="42"/>
  <c r="E34" i="31"/>
  <c r="D34" i="47"/>
  <c r="D35" i="25"/>
  <c r="D34" i="41"/>
  <c r="J34" i="46"/>
  <c r="N34" i="42"/>
  <c r="J34" i="40"/>
  <c r="J35" i="39"/>
  <c r="J41" i="35"/>
  <c r="N34" i="30"/>
  <c r="H34" i="40"/>
  <c r="F34" i="34"/>
  <c r="F34" i="46"/>
  <c r="E34" i="41"/>
  <c r="K42" i="25"/>
  <c r="K66" i="25" s="1"/>
  <c r="K67" i="25" s="1"/>
  <c r="K36" i="25"/>
  <c r="K36" i="77" s="1"/>
  <c r="K61" i="77" s="1"/>
  <c r="K62" i="77" s="1"/>
  <c r="D39" i="32"/>
  <c r="D34" i="32"/>
  <c r="I40" i="47"/>
  <c r="I40" i="78" s="1"/>
  <c r="I35" i="47"/>
  <c r="H26" i="50" s="1"/>
  <c r="I114" i="70" s="1"/>
  <c r="J120" i="66" s="1"/>
  <c r="I36" i="39"/>
  <c r="I59" i="39" s="1"/>
  <c r="I60" i="39" s="1"/>
  <c r="I41" i="39"/>
  <c r="I64" i="39" s="1"/>
  <c r="I65" i="39" s="1"/>
  <c r="I36" i="35"/>
  <c r="I62" i="35" s="1"/>
  <c r="I63" i="35" s="1"/>
  <c r="I42" i="35"/>
  <c r="I36" i="23"/>
  <c r="I42" i="23"/>
  <c r="H39" i="34"/>
  <c r="H40" i="32"/>
  <c r="H63" i="32" s="1"/>
  <c r="H64" i="32" s="1"/>
  <c r="H35" i="32"/>
  <c r="H58" i="32" s="1"/>
  <c r="H59" i="32" s="1"/>
  <c r="H40" i="46"/>
  <c r="H40" i="79" s="1"/>
  <c r="H35" i="46"/>
  <c r="G25" i="50" s="1"/>
  <c r="H107" i="70" s="1"/>
  <c r="I114" i="66" s="1"/>
  <c r="H39" i="42"/>
  <c r="H40" i="30"/>
  <c r="G58" i="50" s="1"/>
  <c r="H35" i="69" s="1"/>
  <c r="I47" i="65" s="1"/>
  <c r="H35" i="30"/>
  <c r="G15" i="50" s="1"/>
  <c r="H41" i="39"/>
  <c r="H64" i="39" s="1"/>
  <c r="H65" i="39" s="1"/>
  <c r="H36" i="39"/>
  <c r="L40" i="30"/>
  <c r="K58" i="50" s="1"/>
  <c r="L35" i="69" s="1"/>
  <c r="M47" i="65" s="1"/>
  <c r="L35" i="30"/>
  <c r="K15" i="50" s="1"/>
  <c r="L42" i="25"/>
  <c r="L66" i="25" s="1"/>
  <c r="L67" i="25" s="1"/>
  <c r="L36" i="25"/>
  <c r="L61" i="25" s="1"/>
  <c r="L62" i="25" s="1"/>
  <c r="L42" i="26"/>
  <c r="L67" i="26" s="1"/>
  <c r="L68" i="26" s="1"/>
  <c r="L36" i="26"/>
  <c r="L62" i="26" s="1"/>
  <c r="L63" i="26" s="1"/>
  <c r="N39" i="34"/>
  <c r="N34" i="34"/>
  <c r="N42" i="35"/>
  <c r="N36" i="35"/>
  <c r="D41" i="23"/>
  <c r="C55" i="50"/>
  <c r="I39" i="34"/>
  <c r="H62" i="50"/>
  <c r="I63" i="69" s="1"/>
  <c r="J138" i="65" s="1"/>
  <c r="M39" i="33"/>
  <c r="L61" i="50"/>
  <c r="M56" i="69" s="1"/>
  <c r="N65" i="65" s="1"/>
  <c r="J40" i="49"/>
  <c r="I71" i="50" s="1"/>
  <c r="J126" i="69" s="1"/>
  <c r="K132" i="65" s="1"/>
  <c r="J35" i="49"/>
  <c r="I39" i="31"/>
  <c r="H59" i="50"/>
  <c r="I42" i="69" s="1"/>
  <c r="J53" i="65" s="1"/>
  <c r="G40" i="49"/>
  <c r="G35" i="49"/>
  <c r="F28" i="50" s="1"/>
  <c r="G128" i="70" s="1"/>
  <c r="H132" i="66" s="1"/>
  <c r="E41" i="25"/>
  <c r="D56" i="50"/>
  <c r="E21" i="69" s="1"/>
  <c r="F29" i="65" s="1"/>
  <c r="B15" i="50"/>
  <c r="C37" i="70" s="1"/>
  <c r="D47" i="66" s="1"/>
  <c r="B17" i="50"/>
  <c r="C51" i="70" s="1"/>
  <c r="D59" i="66" s="1"/>
  <c r="B16" i="50"/>
  <c r="C44" i="70" s="1"/>
  <c r="D53" i="66" s="1"/>
  <c r="B20" i="50"/>
  <c r="C72" i="70" s="1"/>
  <c r="D144" i="66" s="1"/>
  <c r="B55" i="50"/>
  <c r="C14" i="69" s="1"/>
  <c r="D23" i="65" s="1"/>
  <c r="L40" i="49"/>
  <c r="K71" i="50" s="1"/>
  <c r="L126" i="69" s="1"/>
  <c r="M132" i="65" s="1"/>
  <c r="L35" i="49"/>
  <c r="B18" i="50"/>
  <c r="C58" i="70" s="1"/>
  <c r="D65" i="66" s="1"/>
  <c r="B13" i="50"/>
  <c r="C23" i="70" s="1"/>
  <c r="D29" i="66" s="1"/>
  <c r="B66" i="50"/>
  <c r="C91" i="69" s="1"/>
  <c r="D96" i="65" s="1"/>
  <c r="K39" i="33"/>
  <c r="J61" i="50"/>
  <c r="K56" i="69" s="1"/>
  <c r="L65" i="65" s="1"/>
  <c r="K39" i="42"/>
  <c r="J67" i="50"/>
  <c r="K98" i="69" s="1"/>
  <c r="L102" i="65" s="1"/>
  <c r="K39" i="31"/>
  <c r="J59" i="50"/>
  <c r="K42" i="69" s="1"/>
  <c r="L53" i="65" s="1"/>
  <c r="K41" i="35"/>
  <c r="J63" i="50"/>
  <c r="K70" i="69" s="1"/>
  <c r="L144" i="65" s="1"/>
  <c r="K34" i="55"/>
  <c r="J34" i="50" s="1"/>
  <c r="K39" i="55"/>
  <c r="J77" i="50" s="1"/>
  <c r="K144" i="69" s="1"/>
  <c r="L41" i="65" s="1"/>
  <c r="K39" i="30"/>
  <c r="J58" i="50"/>
  <c r="K35" i="69" s="1"/>
  <c r="L47" i="65" s="1"/>
  <c r="D39" i="55"/>
  <c r="C77" i="50" s="1"/>
  <c r="D144" i="69" s="1"/>
  <c r="E41" i="65" s="1"/>
  <c r="D34" i="55"/>
  <c r="C34" i="50" s="1"/>
  <c r="I39" i="42"/>
  <c r="H67" i="50"/>
  <c r="I98" i="69" s="1"/>
  <c r="J102" i="65" s="1"/>
  <c r="M34" i="55"/>
  <c r="L34" i="50" s="1"/>
  <c r="M39" i="55"/>
  <c r="L77" i="50" s="1"/>
  <c r="M144" i="69" s="1"/>
  <c r="N41" i="65" s="1"/>
  <c r="M40" i="48"/>
  <c r="L70" i="50"/>
  <c r="M119" i="69" s="1"/>
  <c r="N126" i="65" s="1"/>
  <c r="M39" i="31"/>
  <c r="L59" i="50"/>
  <c r="M42" i="69" s="1"/>
  <c r="N53" i="65" s="1"/>
  <c r="N41" i="23"/>
  <c r="M55" i="50"/>
  <c r="M39" i="30"/>
  <c r="L58" i="50"/>
  <c r="M35" i="69" s="1"/>
  <c r="N47" i="65" s="1"/>
  <c r="M41" i="26"/>
  <c r="L57" i="50"/>
  <c r="M28" i="69" s="1"/>
  <c r="N35" i="65" s="1"/>
  <c r="G39" i="32"/>
  <c r="F60" i="50"/>
  <c r="G49" i="69" s="1"/>
  <c r="H59" i="65" s="1"/>
  <c r="G39" i="34"/>
  <c r="F62" i="50"/>
  <c r="G63" i="69" s="1"/>
  <c r="H138" i="65" s="1"/>
  <c r="G39" i="42"/>
  <c r="F67" i="50"/>
  <c r="G98" i="69" s="1"/>
  <c r="H102" i="65" s="1"/>
  <c r="G39" i="46"/>
  <c r="F68" i="50"/>
  <c r="G105" i="69" s="1"/>
  <c r="H114" i="65" s="1"/>
  <c r="G39" i="31"/>
  <c r="F59" i="50"/>
  <c r="G42" i="69" s="1"/>
  <c r="H53" i="65" s="1"/>
  <c r="G39" i="47"/>
  <c r="F69" i="50"/>
  <c r="G112" i="69" s="1"/>
  <c r="H120" i="65" s="1"/>
  <c r="G40" i="39"/>
  <c r="F64" i="50"/>
  <c r="G77" i="69" s="1"/>
  <c r="H77" i="65" s="1"/>
  <c r="G41" i="35"/>
  <c r="F63" i="50"/>
  <c r="G70" i="69" s="1"/>
  <c r="H144" i="65" s="1"/>
  <c r="G41" i="23"/>
  <c r="F55" i="50"/>
  <c r="E40" i="48"/>
  <c r="D70" i="50"/>
  <c r="E119" i="69" s="1"/>
  <c r="F126" i="65" s="1"/>
  <c r="F41" i="23"/>
  <c r="F41" i="77" s="1"/>
  <c r="E55" i="50"/>
  <c r="F14" i="69" s="1"/>
  <c r="G23" i="65" s="1"/>
  <c r="F39" i="55"/>
  <c r="E77" i="50" s="1"/>
  <c r="F144" i="69" s="1"/>
  <c r="G41" i="65" s="1"/>
  <c r="F34" i="55"/>
  <c r="E34" i="50" s="1"/>
  <c r="E34" i="55"/>
  <c r="D34" i="50" s="1"/>
  <c r="E39" i="55"/>
  <c r="D77" i="50" s="1"/>
  <c r="E144" i="69" s="1"/>
  <c r="F41" i="65" s="1"/>
  <c r="E39" i="34"/>
  <c r="D62" i="50"/>
  <c r="E63" i="69" s="1"/>
  <c r="F138" i="65" s="1"/>
  <c r="E39" i="30"/>
  <c r="D58" i="50"/>
  <c r="E35" i="69" s="1"/>
  <c r="F47" i="65" s="1"/>
  <c r="E41" i="26"/>
  <c r="D57" i="50"/>
  <c r="E28" i="69" s="1"/>
  <c r="F35" i="65" s="1"/>
  <c r="B64" i="50"/>
  <c r="C77" i="69" s="1"/>
  <c r="D77" i="65" s="1"/>
  <c r="B70" i="50"/>
  <c r="C119" i="69" s="1"/>
  <c r="D126" i="65" s="1"/>
  <c r="C34" i="55"/>
  <c r="C39" i="55"/>
  <c r="B77" i="50" s="1"/>
  <c r="C144" i="69" s="1"/>
  <c r="D41" i="65" s="1"/>
  <c r="J34" i="47"/>
  <c r="N34" i="40"/>
  <c r="F34" i="32"/>
  <c r="F35" i="48"/>
  <c r="F35" i="25"/>
  <c r="D34" i="31"/>
  <c r="C41" i="23"/>
  <c r="C35" i="35"/>
  <c r="B20" i="59" s="1"/>
  <c r="C73" i="70" s="1"/>
  <c r="D143" i="66" s="1"/>
  <c r="C34" i="46"/>
  <c r="K35" i="23"/>
  <c r="G35" i="48"/>
  <c r="E35" i="25"/>
  <c r="K34" i="46"/>
  <c r="D39" i="47"/>
  <c r="D41" i="25"/>
  <c r="D39" i="41"/>
  <c r="J41" i="26"/>
  <c r="N39" i="42"/>
  <c r="N39" i="30"/>
  <c r="J41" i="25"/>
  <c r="H39" i="40"/>
  <c r="F39" i="34"/>
  <c r="F39" i="46"/>
  <c r="C39" i="32"/>
  <c r="C41" i="26"/>
  <c r="B57" i="59" s="1"/>
  <c r="C39" i="30"/>
  <c r="B58" i="59" s="1"/>
  <c r="C39" i="33"/>
  <c r="B61" i="59" s="1"/>
  <c r="L39" i="40"/>
  <c r="L40" i="48"/>
  <c r="L39" i="33"/>
  <c r="N34" i="23" l="1"/>
  <c r="M12" i="60" s="1"/>
  <c r="N18" i="70" s="1"/>
  <c r="O21" i="66" s="1"/>
  <c r="G34" i="23"/>
  <c r="F12" i="60" s="1"/>
  <c r="G18" i="70" s="1"/>
  <c r="H21" i="66" s="1"/>
  <c r="C33" i="40"/>
  <c r="B22" i="60" s="1"/>
  <c r="C88" i="70" s="1"/>
  <c r="G39" i="78"/>
  <c r="J34" i="79"/>
  <c r="F34" i="23"/>
  <c r="E12" i="60" s="1"/>
  <c r="F18" i="70" s="1"/>
  <c r="G21" i="66" s="1"/>
  <c r="H40" i="78"/>
  <c r="H42" i="77"/>
  <c r="H66" i="77" s="1"/>
  <c r="H67" i="77" s="1"/>
  <c r="D34" i="78"/>
  <c r="K39" i="78"/>
  <c r="N41" i="77"/>
  <c r="G41" i="77"/>
  <c r="L39" i="79"/>
  <c r="B55" i="59"/>
  <c r="C15" i="69" s="1"/>
  <c r="D22" i="65" s="1"/>
  <c r="I61" i="23"/>
  <c r="I62" i="23" s="1"/>
  <c r="I36" i="77"/>
  <c r="I61" i="77" s="1"/>
  <c r="I62" i="77" s="1"/>
  <c r="F34" i="79"/>
  <c r="L66" i="23"/>
  <c r="L67" i="23" s="1"/>
  <c r="L42" i="77"/>
  <c r="L66" i="77" s="1"/>
  <c r="L67" i="77" s="1"/>
  <c r="H35" i="78"/>
  <c r="N33" i="31"/>
  <c r="C66" i="25"/>
  <c r="C67" i="25" s="1"/>
  <c r="C42" i="77"/>
  <c r="C39" i="40"/>
  <c r="C39" i="79" s="1"/>
  <c r="C40" i="79"/>
  <c r="G12" i="59"/>
  <c r="H17" i="70" s="1"/>
  <c r="I22" i="66" s="1"/>
  <c r="H35" i="77"/>
  <c r="I16" i="59"/>
  <c r="J45" i="70" s="1"/>
  <c r="K52" i="66" s="1"/>
  <c r="J34" i="78"/>
  <c r="B59" i="59"/>
  <c r="C43" i="69" s="1"/>
  <c r="D52" i="65" s="1"/>
  <c r="C39" i="78"/>
  <c r="K22" i="50"/>
  <c r="L86" i="70" s="1"/>
  <c r="M89" i="66" s="1"/>
  <c r="L35" i="79"/>
  <c r="C12" i="59"/>
  <c r="D17" i="70" s="1"/>
  <c r="E22" i="66" s="1"/>
  <c r="D35" i="77"/>
  <c r="F33" i="31"/>
  <c r="F34" i="78"/>
  <c r="M40" i="78"/>
  <c r="N34" i="79"/>
  <c r="D39" i="78"/>
  <c r="N39" i="79"/>
  <c r="G39" i="79"/>
  <c r="J41" i="77"/>
  <c r="L61" i="23"/>
  <c r="L62" i="23" s="1"/>
  <c r="L36" i="77"/>
  <c r="L61" i="77" s="1"/>
  <c r="L62" i="77" s="1"/>
  <c r="F12" i="59"/>
  <c r="G17" i="70" s="1"/>
  <c r="H22" i="66" s="1"/>
  <c r="D22" i="59"/>
  <c r="E87" i="70" s="1"/>
  <c r="F88" i="66" s="1"/>
  <c r="K34" i="79"/>
  <c r="E39" i="31"/>
  <c r="E39" i="78" s="1"/>
  <c r="E40" i="78"/>
  <c r="D65" i="50"/>
  <c r="E84" i="69" s="1"/>
  <c r="F89" i="65" s="1"/>
  <c r="E40" i="79"/>
  <c r="B16" i="59"/>
  <c r="C45" i="70" s="1"/>
  <c r="D52" i="66" s="1"/>
  <c r="C34" i="78"/>
  <c r="J61" i="23"/>
  <c r="J62" i="23" s="1"/>
  <c r="J36" i="77"/>
  <c r="J61" i="77" s="1"/>
  <c r="J62" i="77" s="1"/>
  <c r="M66" i="23"/>
  <c r="M67" i="23" s="1"/>
  <c r="M42" i="77"/>
  <c r="M66" i="77" s="1"/>
  <c r="M67" i="77" s="1"/>
  <c r="E35" i="23"/>
  <c r="E34" i="23" s="1"/>
  <c r="E36" i="77"/>
  <c r="L16" i="50"/>
  <c r="M44" i="70" s="1"/>
  <c r="N53" i="66" s="1"/>
  <c r="M35" i="78"/>
  <c r="K42" i="77"/>
  <c r="K66" i="77" s="1"/>
  <c r="K67" i="77" s="1"/>
  <c r="M40" i="79"/>
  <c r="E35" i="78"/>
  <c r="I35" i="78"/>
  <c r="D41" i="77"/>
  <c r="K16" i="50"/>
  <c r="L35" i="78"/>
  <c r="I35" i="79"/>
  <c r="F39" i="79"/>
  <c r="G33" i="40"/>
  <c r="G34" i="79"/>
  <c r="I33" i="31"/>
  <c r="I66" i="23"/>
  <c r="I67" i="23" s="1"/>
  <c r="I42" i="77"/>
  <c r="I66" i="77" s="1"/>
  <c r="I67" i="77" s="1"/>
  <c r="E41" i="77"/>
  <c r="K39" i="79"/>
  <c r="K59" i="50"/>
  <c r="L42" i="69" s="1"/>
  <c r="M53" i="65" s="1"/>
  <c r="L40" i="78"/>
  <c r="I40" i="79"/>
  <c r="F16" i="59"/>
  <c r="G45" i="70" s="1"/>
  <c r="H52" i="66" s="1"/>
  <c r="G34" i="78"/>
  <c r="M34" i="23"/>
  <c r="M34" i="79"/>
  <c r="I59" i="59"/>
  <c r="J43" i="69" s="1"/>
  <c r="K52" i="65" s="1"/>
  <c r="J16" i="59"/>
  <c r="K45" i="70" s="1"/>
  <c r="L52" i="66" s="1"/>
  <c r="K34" i="78"/>
  <c r="I65" i="50"/>
  <c r="J84" i="69" s="1"/>
  <c r="K89" i="65" s="1"/>
  <c r="J40" i="79"/>
  <c r="C34" i="79"/>
  <c r="C40" i="78"/>
  <c r="N35" i="78"/>
  <c r="M36" i="77"/>
  <c r="M61" i="77" s="1"/>
  <c r="M62" i="77" s="1"/>
  <c r="F35" i="77"/>
  <c r="N35" i="77"/>
  <c r="J40" i="78"/>
  <c r="H35" i="79"/>
  <c r="B13" i="59"/>
  <c r="C24" i="70" s="1"/>
  <c r="D28" i="66" s="1"/>
  <c r="C34" i="25"/>
  <c r="B13" i="60" s="1"/>
  <c r="C25" i="70" s="1"/>
  <c r="D27" i="66" s="1"/>
  <c r="D40" i="48"/>
  <c r="C70" i="59" s="1"/>
  <c r="L39" i="41"/>
  <c r="K66" i="59" s="1"/>
  <c r="L92" i="69" s="1"/>
  <c r="M95" i="65" s="1"/>
  <c r="D23" i="70"/>
  <c r="E29" i="66" s="1"/>
  <c r="F23" i="70"/>
  <c r="G29" i="66" s="1"/>
  <c r="I23" i="70"/>
  <c r="J29" i="66" s="1"/>
  <c r="G23" i="70"/>
  <c r="H29" i="66" s="1"/>
  <c r="J23" i="70"/>
  <c r="K29" i="66" s="1"/>
  <c r="M23" i="70"/>
  <c r="N29" i="66" s="1"/>
  <c r="E23" i="70"/>
  <c r="F29" i="66" s="1"/>
  <c r="H23" i="70"/>
  <c r="I29" i="66" s="1"/>
  <c r="N23" i="70"/>
  <c r="O29" i="66" s="1"/>
  <c r="G24" i="70"/>
  <c r="H28" i="66" s="1"/>
  <c r="G31" i="70"/>
  <c r="H34" i="66" s="1"/>
  <c r="N30" i="70"/>
  <c r="O35" i="66" s="1"/>
  <c r="D30" i="70"/>
  <c r="E35" i="66" s="1"/>
  <c r="M30" i="70"/>
  <c r="N35" i="66" s="1"/>
  <c r="E167" i="68"/>
  <c r="F30" i="70"/>
  <c r="G35" i="66" s="1"/>
  <c r="F32" i="70"/>
  <c r="G33" i="66" s="1"/>
  <c r="D31" i="70"/>
  <c r="E34" i="66" s="1"/>
  <c r="K153" i="68"/>
  <c r="K30" i="70"/>
  <c r="L35" i="66" s="1"/>
  <c r="N32" i="70"/>
  <c r="O33" i="66" s="1"/>
  <c r="G30" i="70"/>
  <c r="H35" i="66" s="1"/>
  <c r="K31" i="70"/>
  <c r="L34" i="66" s="1"/>
  <c r="L37" i="70"/>
  <c r="M47" i="66" s="1"/>
  <c r="H37" i="70"/>
  <c r="I47" i="66" s="1"/>
  <c r="F38" i="70"/>
  <c r="G46" i="66" s="1"/>
  <c r="D38" i="70"/>
  <c r="E46" i="66" s="1"/>
  <c r="D33" i="30"/>
  <c r="C15" i="60" s="1"/>
  <c r="D39" i="70" s="1"/>
  <c r="E45" i="66" s="1"/>
  <c r="G38" i="70"/>
  <c r="H46" i="66" s="1"/>
  <c r="L44" i="70"/>
  <c r="M53" i="66" s="1"/>
  <c r="N51" i="70"/>
  <c r="O59" i="66" s="1"/>
  <c r="M51" i="70"/>
  <c r="N59" i="66" s="1"/>
  <c r="J51" i="70"/>
  <c r="K59" i="66" s="1"/>
  <c r="G52" i="70"/>
  <c r="H58" i="66" s="1"/>
  <c r="G51" i="70"/>
  <c r="H59" i="66" s="1"/>
  <c r="M52" i="70"/>
  <c r="N58" i="66" s="1"/>
  <c r="K51" i="70"/>
  <c r="L59" i="66" s="1"/>
  <c r="F51" i="70"/>
  <c r="G59" i="66" s="1"/>
  <c r="D51" i="70"/>
  <c r="E59" i="66" s="1"/>
  <c r="J52" i="70"/>
  <c r="K58" i="66" s="1"/>
  <c r="E58" i="70"/>
  <c r="F65" i="66" s="1"/>
  <c r="G59" i="70"/>
  <c r="H64" i="66" s="1"/>
  <c r="J58" i="70"/>
  <c r="K65" i="66" s="1"/>
  <c r="K58" i="70"/>
  <c r="L65" i="66" s="1"/>
  <c r="J59" i="70"/>
  <c r="K64" i="66" s="1"/>
  <c r="K59" i="70"/>
  <c r="L64" i="66" s="1"/>
  <c r="G58" i="70"/>
  <c r="H65" i="66" s="1"/>
  <c r="F59" i="70"/>
  <c r="G64" i="66" s="1"/>
  <c r="H59" i="70"/>
  <c r="I64" i="66" s="1"/>
  <c r="M59" i="70"/>
  <c r="N64" i="66" s="1"/>
  <c r="F58" i="70"/>
  <c r="G65" i="66" s="1"/>
  <c r="K66" i="70"/>
  <c r="L137" i="66" s="1"/>
  <c r="G66" i="70"/>
  <c r="H137" i="66" s="1"/>
  <c r="L65" i="70"/>
  <c r="M138" i="66" s="1"/>
  <c r="F65" i="70"/>
  <c r="G138" i="66" s="1"/>
  <c r="G65" i="70"/>
  <c r="H138" i="66" s="1"/>
  <c r="I65" i="70"/>
  <c r="J138" i="66" s="1"/>
  <c r="N65" i="70"/>
  <c r="O138" i="66" s="1"/>
  <c r="D65" i="70"/>
  <c r="E138" i="66" s="1"/>
  <c r="M66" i="70"/>
  <c r="N137" i="66" s="1"/>
  <c r="K65" i="70"/>
  <c r="L138" i="66" s="1"/>
  <c r="I66" i="70"/>
  <c r="J137" i="66" s="1"/>
  <c r="J66" i="70"/>
  <c r="K137" i="66" s="1"/>
  <c r="M65" i="70"/>
  <c r="N138" i="66" s="1"/>
  <c r="E66" i="70"/>
  <c r="F137" i="66" s="1"/>
  <c r="D73" i="70"/>
  <c r="E143" i="66" s="1"/>
  <c r="G73" i="70"/>
  <c r="H143" i="66" s="1"/>
  <c r="H72" i="70"/>
  <c r="I144" i="66" s="1"/>
  <c r="M72" i="70"/>
  <c r="N144" i="66" s="1"/>
  <c r="K129" i="68"/>
  <c r="N129" i="68" s="1"/>
  <c r="D72" i="70"/>
  <c r="E144" i="66" s="1"/>
  <c r="L73" i="70"/>
  <c r="M143" i="66" s="1"/>
  <c r="K73" i="70"/>
  <c r="L143" i="66" s="1"/>
  <c r="F73" i="70"/>
  <c r="G143" i="66" s="1"/>
  <c r="G72" i="70"/>
  <c r="H144" i="66" s="1"/>
  <c r="K72" i="70"/>
  <c r="L144" i="66" s="1"/>
  <c r="L72" i="70"/>
  <c r="M144" i="66" s="1"/>
  <c r="E72" i="70"/>
  <c r="F144" i="66" s="1"/>
  <c r="F72" i="70"/>
  <c r="G144" i="66" s="1"/>
  <c r="K79" i="70"/>
  <c r="L77" i="66" s="1"/>
  <c r="D79" i="70"/>
  <c r="E77" i="66" s="1"/>
  <c r="K80" i="70"/>
  <c r="L76" i="66" s="1"/>
  <c r="D80" i="70"/>
  <c r="E76" i="66" s="1"/>
  <c r="L79" i="70"/>
  <c r="M77" i="66" s="1"/>
  <c r="M80" i="70"/>
  <c r="N76" i="66" s="1"/>
  <c r="G79" i="70"/>
  <c r="H77" i="66" s="1"/>
  <c r="F79" i="70"/>
  <c r="G77" i="66" s="1"/>
  <c r="J79" i="70"/>
  <c r="K77" i="66" s="1"/>
  <c r="L80" i="70"/>
  <c r="M76" i="66" s="1"/>
  <c r="F80" i="70"/>
  <c r="G76" i="66" s="1"/>
  <c r="G80" i="70"/>
  <c r="H76" i="66" s="1"/>
  <c r="K135" i="68"/>
  <c r="N135" i="68" s="1"/>
  <c r="K94" i="70"/>
  <c r="L95" i="66" s="1"/>
  <c r="E93" i="70"/>
  <c r="F96" i="66" s="1"/>
  <c r="L93" i="70"/>
  <c r="M96" i="66" s="1"/>
  <c r="F94" i="70"/>
  <c r="G95" i="66" s="1"/>
  <c r="D93" i="70"/>
  <c r="E96" i="66" s="1"/>
  <c r="K93" i="70"/>
  <c r="L96" i="66" s="1"/>
  <c r="G93" i="70"/>
  <c r="H96" i="66" s="1"/>
  <c r="N93" i="70"/>
  <c r="O96" i="66" s="1"/>
  <c r="G101" i="70"/>
  <c r="H101" i="66" s="1"/>
  <c r="L38" i="42"/>
  <c r="K67" i="60" s="1"/>
  <c r="L100" i="69" s="1"/>
  <c r="M100" i="65" s="1"/>
  <c r="G100" i="70"/>
  <c r="H102" i="66" s="1"/>
  <c r="M100" i="70"/>
  <c r="N102" i="66" s="1"/>
  <c r="L101" i="70"/>
  <c r="M101" i="66" s="1"/>
  <c r="I100" i="70"/>
  <c r="J102" i="66" s="1"/>
  <c r="N100" i="70"/>
  <c r="O102" i="66" s="1"/>
  <c r="K117" i="68"/>
  <c r="N117" i="68" s="1"/>
  <c r="F101" i="70"/>
  <c r="G101" i="66" s="1"/>
  <c r="F100" i="70"/>
  <c r="G102" i="66" s="1"/>
  <c r="K100" i="70"/>
  <c r="L102" i="66" s="1"/>
  <c r="E100" i="70"/>
  <c r="F102" i="66" s="1"/>
  <c r="J100" i="70"/>
  <c r="K102" i="66" s="1"/>
  <c r="K101" i="70"/>
  <c r="L101" i="66" s="1"/>
  <c r="L100" i="70"/>
  <c r="M102" i="66" s="1"/>
  <c r="D100" i="70"/>
  <c r="E102" i="66" s="1"/>
  <c r="N107" i="70"/>
  <c r="O114" i="66" s="1"/>
  <c r="J107" i="70"/>
  <c r="K114" i="66" s="1"/>
  <c r="K107" i="70"/>
  <c r="L114" i="66" s="1"/>
  <c r="L107" i="70"/>
  <c r="M114" i="66" s="1"/>
  <c r="K141" i="68"/>
  <c r="D107" i="70"/>
  <c r="E114" i="66" s="1"/>
  <c r="M108" i="70"/>
  <c r="N113" i="66" s="1"/>
  <c r="G108" i="70"/>
  <c r="H113" i="66" s="1"/>
  <c r="G107" i="70"/>
  <c r="H114" i="66" s="1"/>
  <c r="F107" i="70"/>
  <c r="G114" i="66" s="1"/>
  <c r="G114" i="70"/>
  <c r="H120" i="66" s="1"/>
  <c r="M114" i="70"/>
  <c r="N120" i="66" s="1"/>
  <c r="L114" i="70"/>
  <c r="M120" i="66" s="1"/>
  <c r="K123" i="68"/>
  <c r="N123" i="68" s="1"/>
  <c r="G115" i="70"/>
  <c r="H119" i="66" s="1"/>
  <c r="D114" i="70"/>
  <c r="E120" i="66" s="1"/>
  <c r="F114" i="70"/>
  <c r="G120" i="66" s="1"/>
  <c r="J114" i="70"/>
  <c r="K120" i="66" s="1"/>
  <c r="K114" i="70"/>
  <c r="L120" i="66" s="1"/>
  <c r="E146" i="70"/>
  <c r="F41" i="66" s="1"/>
  <c r="M146" i="70"/>
  <c r="N41" i="66" s="1"/>
  <c r="G146" i="70"/>
  <c r="H41" i="66" s="1"/>
  <c r="K146" i="70"/>
  <c r="L41" i="66" s="1"/>
  <c r="F146" i="70"/>
  <c r="G41" i="66" s="1"/>
  <c r="L146" i="70"/>
  <c r="M41" i="66" s="1"/>
  <c r="D146" i="70"/>
  <c r="E41" i="66" s="1"/>
  <c r="J146" i="70"/>
  <c r="K41" i="66" s="1"/>
  <c r="G121" i="70"/>
  <c r="H126" i="66" s="1"/>
  <c r="F121" i="70"/>
  <c r="G126" i="66" s="1"/>
  <c r="N121" i="70"/>
  <c r="O126" i="66" s="1"/>
  <c r="K121" i="70"/>
  <c r="L126" i="66" s="1"/>
  <c r="U172" i="69"/>
  <c r="F148" i="68"/>
  <c r="H121" i="70"/>
  <c r="I126" i="66" s="1"/>
  <c r="M121" i="70"/>
  <c r="N126" i="66" s="1"/>
  <c r="U179" i="69"/>
  <c r="F154" i="68"/>
  <c r="K19" i="68"/>
  <c r="N19" i="68" s="1"/>
  <c r="K25" i="68"/>
  <c r="N25" i="68" s="1"/>
  <c r="L163" i="70"/>
  <c r="H163" i="70"/>
  <c r="D163" i="70"/>
  <c r="I163" i="70"/>
  <c r="F163" i="70"/>
  <c r="E163" i="70"/>
  <c r="G163" i="70"/>
  <c r="F35" i="60"/>
  <c r="G155" i="70" s="1"/>
  <c r="H69" i="66" s="1"/>
  <c r="B34" i="50"/>
  <c r="C146" i="70" s="1"/>
  <c r="D41" i="66" s="1"/>
  <c r="U165" i="69"/>
  <c r="K14" i="69"/>
  <c r="L23" i="65" s="1"/>
  <c r="G14" i="69"/>
  <c r="H23" i="65" s="1"/>
  <c r="E14" i="69"/>
  <c r="F23" i="65" s="1"/>
  <c r="J14" i="69"/>
  <c r="K23" i="65" s="1"/>
  <c r="N14" i="69"/>
  <c r="O23" i="65" s="1"/>
  <c r="D14" i="69"/>
  <c r="E23" i="65" s="1"/>
  <c r="H14" i="69"/>
  <c r="I23" i="65" s="1"/>
  <c r="C33" i="42"/>
  <c r="B24" i="60" s="1"/>
  <c r="C102" i="70" s="1"/>
  <c r="C33" i="47"/>
  <c r="B26" i="60" s="1"/>
  <c r="D28" i="50"/>
  <c r="C28" i="50"/>
  <c r="I28" i="50"/>
  <c r="C34" i="49"/>
  <c r="C33" i="49" s="1"/>
  <c r="B28" i="60" s="1"/>
  <c r="C130" i="70" s="1"/>
  <c r="D130" i="66" s="1"/>
  <c r="B28" i="50"/>
  <c r="C128" i="70" s="1"/>
  <c r="D132" i="66" s="1"/>
  <c r="L28" i="50"/>
  <c r="J28" i="50"/>
  <c r="K28" i="50"/>
  <c r="E28" i="50"/>
  <c r="K27" i="50"/>
  <c r="I27" i="50"/>
  <c r="C27" i="50"/>
  <c r="D27" i="50"/>
  <c r="G26" i="50"/>
  <c r="H25" i="50"/>
  <c r="D25" i="50"/>
  <c r="G24" i="50"/>
  <c r="H100" i="70" s="1"/>
  <c r="I102" i="66" s="1"/>
  <c r="G33" i="42"/>
  <c r="F24" i="60" s="1"/>
  <c r="L23" i="50"/>
  <c r="G23" i="50"/>
  <c r="H93" i="70" s="1"/>
  <c r="I96" i="66" s="1"/>
  <c r="I23" i="50"/>
  <c r="M34" i="41"/>
  <c r="M33" i="41" s="1"/>
  <c r="L23" i="60" s="1"/>
  <c r="H23" i="50"/>
  <c r="I93" i="70" s="1"/>
  <c r="J96" i="66" s="1"/>
  <c r="P40" i="32"/>
  <c r="P35" i="32"/>
  <c r="Q35" i="32" s="1"/>
  <c r="B17" i="59"/>
  <c r="C52" i="70" s="1"/>
  <c r="D58" i="66" s="1"/>
  <c r="B60" i="59"/>
  <c r="C50" i="69" s="1"/>
  <c r="D58" i="65" s="1"/>
  <c r="E16" i="59"/>
  <c r="K33" i="42"/>
  <c r="J24" i="60" s="1"/>
  <c r="C39" i="42"/>
  <c r="B67" i="59" s="1"/>
  <c r="C99" i="69" s="1"/>
  <c r="D101" i="65" s="1"/>
  <c r="F38" i="42"/>
  <c r="E67" i="60" s="1"/>
  <c r="F100" i="69" s="1"/>
  <c r="G100" i="65" s="1"/>
  <c r="B69" i="50"/>
  <c r="C112" i="69" s="1"/>
  <c r="D120" i="65" s="1"/>
  <c r="H34" i="47"/>
  <c r="G26" i="59" s="1"/>
  <c r="L38" i="46"/>
  <c r="K68" i="60" s="1"/>
  <c r="L107" i="69" s="1"/>
  <c r="N36" i="60"/>
  <c r="O36" i="60" s="1"/>
  <c r="T162" i="70" s="1"/>
  <c r="P32" i="58"/>
  <c r="J33" i="34"/>
  <c r="I19" i="60" s="1"/>
  <c r="N36" i="59"/>
  <c r="O36" i="59"/>
  <c r="T161" i="70" s="1"/>
  <c r="M33" i="46"/>
  <c r="L25" i="60" s="1"/>
  <c r="N38" i="46"/>
  <c r="M68" i="60" s="1"/>
  <c r="N107" i="69" s="1"/>
  <c r="O112" i="65" s="1"/>
  <c r="J39" i="46"/>
  <c r="J38" i="46" s="1"/>
  <c r="I68" i="60" s="1"/>
  <c r="J107" i="69" s="1"/>
  <c r="K112" i="65" s="1"/>
  <c r="E39" i="41"/>
  <c r="E38" i="41" s="1"/>
  <c r="D66" i="60" s="1"/>
  <c r="E93" i="69" s="1"/>
  <c r="F94" i="65" s="1"/>
  <c r="M35" i="25"/>
  <c r="L13" i="59" s="1"/>
  <c r="G33" i="46"/>
  <c r="F25" i="60" s="1"/>
  <c r="I25" i="59"/>
  <c r="J33" i="46"/>
  <c r="I25" i="60" s="1"/>
  <c r="K25" i="59"/>
  <c r="L33" i="46"/>
  <c r="K25" i="60" s="1"/>
  <c r="F33" i="41"/>
  <c r="E23" i="60" s="1"/>
  <c r="I64" i="50"/>
  <c r="J77" i="69" s="1"/>
  <c r="K77" i="65" s="1"/>
  <c r="J39" i="47"/>
  <c r="I69" i="59" s="1"/>
  <c r="J113" i="69" s="1"/>
  <c r="K119" i="65" s="1"/>
  <c r="F38" i="47"/>
  <c r="E69" i="60" s="1"/>
  <c r="F114" i="69" s="1"/>
  <c r="M25" i="59"/>
  <c r="N33" i="46"/>
  <c r="M25" i="60" s="1"/>
  <c r="M34" i="31"/>
  <c r="E58" i="32"/>
  <c r="E59" i="32" s="1"/>
  <c r="D19" i="50"/>
  <c r="J40" i="39"/>
  <c r="I64" i="59" s="1"/>
  <c r="J78" i="69" s="1"/>
  <c r="K76" i="65" s="1"/>
  <c r="M59" i="39"/>
  <c r="M60" i="39" s="1"/>
  <c r="J62" i="35"/>
  <c r="J63" i="35" s="1"/>
  <c r="I20" i="50"/>
  <c r="M34" i="39"/>
  <c r="L21" i="60" s="1"/>
  <c r="I61" i="50"/>
  <c r="J56" i="69" s="1"/>
  <c r="K65" i="65" s="1"/>
  <c r="J39" i="40"/>
  <c r="J39" i="30"/>
  <c r="J38" i="30" s="1"/>
  <c r="I58" i="60" s="1"/>
  <c r="J37" i="69" s="1"/>
  <c r="K45" i="65" s="1"/>
  <c r="D61" i="50"/>
  <c r="E56" i="69" s="1"/>
  <c r="F65" i="65" s="1"/>
  <c r="E39" i="33"/>
  <c r="E38" i="33" s="1"/>
  <c r="D61" i="60" s="1"/>
  <c r="E58" i="69" s="1"/>
  <c r="F63" i="65" s="1"/>
  <c r="I19" i="50"/>
  <c r="D17" i="50"/>
  <c r="K33" i="31"/>
  <c r="M61" i="25"/>
  <c r="M62" i="25" s="1"/>
  <c r="J58" i="34"/>
  <c r="J59" i="34" s="1"/>
  <c r="L18" i="50"/>
  <c r="F33" i="30"/>
  <c r="E15" i="60" s="1"/>
  <c r="D34" i="23"/>
  <c r="C33" i="33"/>
  <c r="B18" i="60" s="1"/>
  <c r="C60" i="70" s="1"/>
  <c r="D63" i="66" s="1"/>
  <c r="I24" i="59"/>
  <c r="C33" i="32"/>
  <c r="C33" i="30"/>
  <c r="B15" i="60" s="1"/>
  <c r="C39" i="70" s="1"/>
  <c r="D45" i="66" s="1"/>
  <c r="E33" i="40"/>
  <c r="M33" i="33"/>
  <c r="L18" i="60" s="1"/>
  <c r="B66" i="59"/>
  <c r="C92" i="69" s="1"/>
  <c r="D95" i="65" s="1"/>
  <c r="I62" i="59"/>
  <c r="J64" i="69" s="1"/>
  <c r="K137" i="65" s="1"/>
  <c r="M39" i="34"/>
  <c r="M38" i="34" s="1"/>
  <c r="L62" i="60" s="1"/>
  <c r="M65" i="69" s="1"/>
  <c r="N136" i="65" s="1"/>
  <c r="M39" i="47"/>
  <c r="L69" i="59" s="1"/>
  <c r="M113" i="69" s="1"/>
  <c r="N119" i="65" s="1"/>
  <c r="P35" i="31"/>
  <c r="Q35" i="31" s="1"/>
  <c r="P35" i="42"/>
  <c r="Q35" i="42" s="1"/>
  <c r="I34" i="46"/>
  <c r="H25" i="59" s="1"/>
  <c r="H34" i="42"/>
  <c r="G24" i="59" s="1"/>
  <c r="P40" i="34"/>
  <c r="K62" i="59"/>
  <c r="L64" i="69" s="1"/>
  <c r="M137" i="65" s="1"/>
  <c r="M58" i="33"/>
  <c r="M59" i="33" s="1"/>
  <c r="L62" i="50"/>
  <c r="M63" i="69" s="1"/>
  <c r="N138" i="65" s="1"/>
  <c r="D12" i="50"/>
  <c r="E16" i="70" s="1"/>
  <c r="F23" i="66" s="1"/>
  <c r="L14" i="59"/>
  <c r="G18" i="50"/>
  <c r="D34" i="26"/>
  <c r="C14" i="60" s="1"/>
  <c r="C38" i="31"/>
  <c r="P40" i="42"/>
  <c r="D14" i="50"/>
  <c r="J63" i="32"/>
  <c r="J64" i="32" s="1"/>
  <c r="I60" i="59"/>
  <c r="J50" i="69" s="1"/>
  <c r="K58" i="65" s="1"/>
  <c r="J33" i="31"/>
  <c r="D20" i="59"/>
  <c r="J39" i="42"/>
  <c r="J38" i="42" s="1"/>
  <c r="I67" i="60" s="1"/>
  <c r="J100" i="69" s="1"/>
  <c r="K100" i="65" s="1"/>
  <c r="K26" i="59"/>
  <c r="B23" i="59"/>
  <c r="C38" i="47"/>
  <c r="B69" i="60" s="1"/>
  <c r="C114" i="69" s="1"/>
  <c r="D118" i="65" s="1"/>
  <c r="B14" i="50"/>
  <c r="B56" i="50"/>
  <c r="C21" i="69" s="1"/>
  <c r="D29" i="65" s="1"/>
  <c r="L34" i="31"/>
  <c r="P41" i="48"/>
  <c r="H34" i="23"/>
  <c r="I14" i="50"/>
  <c r="E62" i="26"/>
  <c r="E63" i="26" s="1"/>
  <c r="M33" i="34"/>
  <c r="L19" i="60" s="1"/>
  <c r="C35" i="26"/>
  <c r="B14" i="59" s="1"/>
  <c r="C31" i="70" s="1"/>
  <c r="D34" i="66" s="1"/>
  <c r="G56" i="50"/>
  <c r="H21" i="69" s="1"/>
  <c r="I29" i="65" s="1"/>
  <c r="B19" i="50"/>
  <c r="L35" i="48"/>
  <c r="K27" i="59" s="1"/>
  <c r="J35" i="26"/>
  <c r="J34" i="26" s="1"/>
  <c r="I14" i="60" s="1"/>
  <c r="J32" i="70" s="1"/>
  <c r="K33" i="66" s="1"/>
  <c r="H41" i="25"/>
  <c r="G56" i="59" s="1"/>
  <c r="H22" i="69" s="1"/>
  <c r="I28" i="65" s="1"/>
  <c r="F22" i="59"/>
  <c r="D14" i="59"/>
  <c r="H24" i="59"/>
  <c r="I70" i="59"/>
  <c r="J120" i="69" s="1"/>
  <c r="K125" i="65" s="1"/>
  <c r="I60" i="50"/>
  <c r="J49" i="69" s="1"/>
  <c r="K59" i="65" s="1"/>
  <c r="C34" i="34"/>
  <c r="C41" i="25"/>
  <c r="C41" i="77" s="1"/>
  <c r="G19" i="50"/>
  <c r="E58" i="34"/>
  <c r="E59" i="34" s="1"/>
  <c r="B70" i="59"/>
  <c r="C120" i="69" s="1"/>
  <c r="D125" i="65" s="1"/>
  <c r="C38" i="34"/>
  <c r="B62" i="60" s="1"/>
  <c r="C65" i="69" s="1"/>
  <c r="D136" i="65" s="1"/>
  <c r="M16" i="59"/>
  <c r="I33" i="34"/>
  <c r="H19" i="60" s="1"/>
  <c r="K65" i="59"/>
  <c r="L85" i="69" s="1"/>
  <c r="M88" i="65" s="1"/>
  <c r="L38" i="40"/>
  <c r="L58" i="32"/>
  <c r="L59" i="32" s="1"/>
  <c r="M22" i="59"/>
  <c r="N33" i="40"/>
  <c r="L34" i="40"/>
  <c r="L34" i="79" s="1"/>
  <c r="J65" i="59"/>
  <c r="K85" i="69" s="1"/>
  <c r="L88" i="65" s="1"/>
  <c r="K38" i="40"/>
  <c r="K19" i="59"/>
  <c r="N39" i="48"/>
  <c r="M70" i="60" s="1"/>
  <c r="N121" i="69" s="1"/>
  <c r="O124" i="65" s="1"/>
  <c r="G33" i="30"/>
  <c r="F15" i="60" s="1"/>
  <c r="J38" i="31"/>
  <c r="F23" i="59"/>
  <c r="H13" i="59"/>
  <c r="H16" i="59"/>
  <c r="J22" i="59"/>
  <c r="K33" i="40"/>
  <c r="E35" i="48"/>
  <c r="D27" i="59" s="1"/>
  <c r="J39" i="33"/>
  <c r="G65" i="59"/>
  <c r="H85" i="69" s="1"/>
  <c r="I88" i="65" s="1"/>
  <c r="H38" i="40"/>
  <c r="I22" i="59"/>
  <c r="J33" i="40"/>
  <c r="L22" i="59"/>
  <c r="M33" i="40"/>
  <c r="D40" i="26"/>
  <c r="C57" i="60" s="1"/>
  <c r="D30" i="69" s="1"/>
  <c r="E33" i="65" s="1"/>
  <c r="P35" i="46"/>
  <c r="Q35" i="46" s="1"/>
  <c r="E34" i="46"/>
  <c r="D25" i="59" s="1"/>
  <c r="B65" i="50"/>
  <c r="C84" i="69" s="1"/>
  <c r="D89" i="65" s="1"/>
  <c r="P35" i="34"/>
  <c r="Q35" i="34" s="1"/>
  <c r="G22" i="59"/>
  <c r="H33" i="40"/>
  <c r="M65" i="59"/>
  <c r="N85" i="69" s="1"/>
  <c r="O88" i="65" s="1"/>
  <c r="N38" i="40"/>
  <c r="J34" i="41"/>
  <c r="J33" i="41" s="1"/>
  <c r="I23" i="60" s="1"/>
  <c r="J95" i="70" s="1"/>
  <c r="K94" i="66" s="1"/>
  <c r="K34" i="26"/>
  <c r="J14" i="60" s="1"/>
  <c r="L65" i="59"/>
  <c r="M85" i="69" s="1"/>
  <c r="N88" i="65" s="1"/>
  <c r="M38" i="40"/>
  <c r="L12" i="59"/>
  <c r="M17" i="70" s="1"/>
  <c r="N22" i="66" s="1"/>
  <c r="L27" i="59"/>
  <c r="F38" i="30"/>
  <c r="E58" i="60" s="1"/>
  <c r="F37" i="69" s="1"/>
  <c r="G45" i="65" s="1"/>
  <c r="E33" i="32"/>
  <c r="D17" i="60" s="1"/>
  <c r="D17" i="59"/>
  <c r="J35" i="25"/>
  <c r="J34" i="25" s="1"/>
  <c r="I13" i="60" s="1"/>
  <c r="J25" i="70" s="1"/>
  <c r="K27" i="66" s="1"/>
  <c r="L21" i="50"/>
  <c r="J61" i="25"/>
  <c r="J62" i="25" s="1"/>
  <c r="M66" i="59"/>
  <c r="N92" i="69" s="1"/>
  <c r="O95" i="65" s="1"/>
  <c r="E26" i="59"/>
  <c r="B68" i="59"/>
  <c r="C106" i="69" s="1"/>
  <c r="D113" i="65" s="1"/>
  <c r="C38" i="46"/>
  <c r="B68" i="60" s="1"/>
  <c r="C107" i="69" s="1"/>
  <c r="D112" i="65" s="1"/>
  <c r="J35" i="48"/>
  <c r="I27" i="59" s="1"/>
  <c r="L39" i="31"/>
  <c r="B25" i="59"/>
  <c r="C108" i="70" s="1"/>
  <c r="D113" i="66" s="1"/>
  <c r="C33" i="46"/>
  <c r="B25" i="60" s="1"/>
  <c r="M34" i="49"/>
  <c r="L28" i="59" s="1"/>
  <c r="M38" i="41"/>
  <c r="L66" i="60" s="1"/>
  <c r="M93" i="69" s="1"/>
  <c r="N94" i="65" s="1"/>
  <c r="L39" i="30"/>
  <c r="L38" i="30" s="1"/>
  <c r="K58" i="60" s="1"/>
  <c r="L37" i="69" s="1"/>
  <c r="M45" i="65" s="1"/>
  <c r="J33" i="33"/>
  <c r="I18" i="60" s="1"/>
  <c r="I39" i="41"/>
  <c r="I38" i="41" s="1"/>
  <c r="H66" i="60" s="1"/>
  <c r="I93" i="69" s="1"/>
  <c r="J94" i="65" s="1"/>
  <c r="P36" i="48"/>
  <c r="Q36" i="48" s="1"/>
  <c r="G34" i="49"/>
  <c r="F28" i="59" s="1"/>
  <c r="H34" i="41"/>
  <c r="G23" i="59" s="1"/>
  <c r="D18" i="59"/>
  <c r="J15" i="59"/>
  <c r="C33" i="31"/>
  <c r="M39" i="42"/>
  <c r="M38" i="42" s="1"/>
  <c r="L67" i="60" s="1"/>
  <c r="M100" i="69" s="1"/>
  <c r="N100" i="65" s="1"/>
  <c r="M39" i="46"/>
  <c r="L68" i="59" s="1"/>
  <c r="M106" i="69" s="1"/>
  <c r="N113" i="65" s="1"/>
  <c r="P40" i="41"/>
  <c r="M41" i="23"/>
  <c r="C35" i="23"/>
  <c r="E39" i="40"/>
  <c r="B12" i="50"/>
  <c r="C16" i="70" s="1"/>
  <c r="D23" i="66" s="1"/>
  <c r="I12" i="50"/>
  <c r="J16" i="70" s="1"/>
  <c r="K23" i="66" s="1"/>
  <c r="E61" i="23"/>
  <c r="E62" i="23" s="1"/>
  <c r="E33" i="34"/>
  <c r="D19" i="60" s="1"/>
  <c r="P40" i="40"/>
  <c r="Q40" i="40" s="1"/>
  <c r="K17" i="50"/>
  <c r="L24" i="59"/>
  <c r="J35" i="23"/>
  <c r="L55" i="50"/>
  <c r="D39" i="49"/>
  <c r="C71" i="59" s="1"/>
  <c r="D127" i="69" s="1"/>
  <c r="E131" i="65" s="1"/>
  <c r="C39" i="39"/>
  <c r="B64" i="60" s="1"/>
  <c r="C79" i="69" s="1"/>
  <c r="D75" i="65" s="1"/>
  <c r="L15" i="50"/>
  <c r="M34" i="30"/>
  <c r="H34" i="34"/>
  <c r="G19" i="59" s="1"/>
  <c r="D59" i="50"/>
  <c r="E42" i="69" s="1"/>
  <c r="F53" i="65" s="1"/>
  <c r="K18" i="50"/>
  <c r="K33" i="41"/>
  <c r="J23" i="60" s="1"/>
  <c r="K60" i="59"/>
  <c r="L50" i="69" s="1"/>
  <c r="M58" i="65" s="1"/>
  <c r="K37" i="57"/>
  <c r="J79" i="60" s="1"/>
  <c r="K160" i="69" s="1"/>
  <c r="L81" i="65" s="1"/>
  <c r="C34" i="39"/>
  <c r="B21" i="60" s="1"/>
  <c r="C81" i="70" s="1"/>
  <c r="D75" i="66" s="1"/>
  <c r="P36" i="35"/>
  <c r="Q36" i="35" s="1"/>
  <c r="P36" i="26"/>
  <c r="Q36" i="26" s="1"/>
  <c r="P35" i="33"/>
  <c r="Q35" i="33" s="1"/>
  <c r="P35" i="40"/>
  <c r="Q35" i="40" s="1"/>
  <c r="D21" i="59"/>
  <c r="G33" i="31"/>
  <c r="F33" i="42"/>
  <c r="E24" i="60" s="1"/>
  <c r="L33" i="32"/>
  <c r="K17" i="60" s="1"/>
  <c r="K17" i="59"/>
  <c r="N79" i="59"/>
  <c r="I34" i="33"/>
  <c r="I33" i="33" s="1"/>
  <c r="H18" i="60" s="1"/>
  <c r="I60" i="70" s="1"/>
  <c r="J63" i="66" s="1"/>
  <c r="P41" i="39"/>
  <c r="Q41" i="39" s="1"/>
  <c r="H34" i="30"/>
  <c r="G15" i="59" s="1"/>
  <c r="E59" i="39"/>
  <c r="E60" i="39" s="1"/>
  <c r="M23" i="59"/>
  <c r="G33" i="47"/>
  <c r="F26" i="60" s="1"/>
  <c r="C161" i="69"/>
  <c r="P34" i="57"/>
  <c r="Q159" i="69"/>
  <c r="F137" i="68" s="1"/>
  <c r="U160" i="70"/>
  <c r="Q161" i="70"/>
  <c r="E137" i="68" s="1"/>
  <c r="D15" i="50"/>
  <c r="E34" i="30"/>
  <c r="N37" i="57"/>
  <c r="M79" i="60" s="1"/>
  <c r="N160" i="69" s="1"/>
  <c r="O81" i="65" s="1"/>
  <c r="L34" i="33"/>
  <c r="L33" i="33" s="1"/>
  <c r="K18" i="60" s="1"/>
  <c r="L60" i="70" s="1"/>
  <c r="M63" i="66" s="1"/>
  <c r="C163" i="70"/>
  <c r="E34" i="47"/>
  <c r="E34" i="78" s="1"/>
  <c r="O79" i="59"/>
  <c r="T159" i="69" s="1"/>
  <c r="H33" i="33"/>
  <c r="G18" i="60" s="1"/>
  <c r="P35" i="30"/>
  <c r="Q35" i="30" s="1"/>
  <c r="D34" i="49"/>
  <c r="C28" i="59" s="1"/>
  <c r="L34" i="30"/>
  <c r="L33" i="30" s="1"/>
  <c r="K15" i="60" s="1"/>
  <c r="L39" i="70" s="1"/>
  <c r="M45" i="66" s="1"/>
  <c r="H39" i="30"/>
  <c r="H38" i="30" s="1"/>
  <c r="G58" i="60" s="1"/>
  <c r="H37" i="69" s="1"/>
  <c r="I45" i="65" s="1"/>
  <c r="P40" i="31"/>
  <c r="Q40" i="31" s="1"/>
  <c r="D21" i="50"/>
  <c r="H58" i="33"/>
  <c r="H59" i="33" s="1"/>
  <c r="P37" i="58"/>
  <c r="P39" i="57"/>
  <c r="L33" i="42"/>
  <c r="K24" i="60" s="1"/>
  <c r="L102" i="70" s="1"/>
  <c r="M100" i="66" s="1"/>
  <c r="B27" i="59"/>
  <c r="B27" i="60"/>
  <c r="U158" i="69"/>
  <c r="C127" i="69"/>
  <c r="D131" i="65" s="1"/>
  <c r="E40" i="25"/>
  <c r="D56" i="60" s="1"/>
  <c r="E23" i="69" s="1"/>
  <c r="F27" i="65" s="1"/>
  <c r="D56" i="59"/>
  <c r="E22" i="69" s="1"/>
  <c r="F28" i="65" s="1"/>
  <c r="F38" i="46"/>
  <c r="E68" i="60" s="1"/>
  <c r="F107" i="69" s="1"/>
  <c r="G112" i="65" s="1"/>
  <c r="E68" i="59"/>
  <c r="F106" i="69" s="1"/>
  <c r="G113" i="65" s="1"/>
  <c r="D38" i="41"/>
  <c r="C66" i="59"/>
  <c r="G39" i="39"/>
  <c r="F64" i="60" s="1"/>
  <c r="G79" i="69" s="1"/>
  <c r="H75" i="65" s="1"/>
  <c r="F64" i="59"/>
  <c r="G78" i="69" s="1"/>
  <c r="H76" i="65" s="1"/>
  <c r="M38" i="31"/>
  <c r="L59" i="59"/>
  <c r="M43" i="69" s="1"/>
  <c r="N52" i="65" s="1"/>
  <c r="F30" i="50"/>
  <c r="H38" i="34"/>
  <c r="G62" i="60" s="1"/>
  <c r="H65" i="69" s="1"/>
  <c r="I136" i="65" s="1"/>
  <c r="G62" i="59"/>
  <c r="H64" i="69" s="1"/>
  <c r="I137" i="65" s="1"/>
  <c r="D33" i="47"/>
  <c r="C26" i="60" s="1"/>
  <c r="D116" i="70" s="1"/>
  <c r="E118" i="66" s="1"/>
  <c r="C26" i="59"/>
  <c r="D115" i="70" s="1"/>
  <c r="E119" i="66" s="1"/>
  <c r="E33" i="42"/>
  <c r="D24" i="60" s="1"/>
  <c r="E102" i="70" s="1"/>
  <c r="F100" i="66" s="1"/>
  <c r="D24" i="59"/>
  <c r="F39" i="39"/>
  <c r="E64" i="60" s="1"/>
  <c r="F79" i="69" s="1"/>
  <c r="G75" i="65" s="1"/>
  <c r="E64" i="59"/>
  <c r="F78" i="69" s="1"/>
  <c r="G76" i="65" s="1"/>
  <c r="F38" i="32"/>
  <c r="E60" i="60" s="1"/>
  <c r="F51" i="69" s="1"/>
  <c r="G57" i="65" s="1"/>
  <c r="E60" i="59"/>
  <c r="F50" i="69" s="1"/>
  <c r="G58" i="65" s="1"/>
  <c r="M40" i="25"/>
  <c r="L56" i="60" s="1"/>
  <c r="M23" i="69" s="1"/>
  <c r="N27" i="65" s="1"/>
  <c r="L56" i="59"/>
  <c r="M22" i="69" s="1"/>
  <c r="N28" i="65" s="1"/>
  <c r="M38" i="32"/>
  <c r="L60" i="60" s="1"/>
  <c r="M51" i="69" s="1"/>
  <c r="N57" i="65" s="1"/>
  <c r="L60" i="59"/>
  <c r="M50" i="69" s="1"/>
  <c r="N58" i="65" s="1"/>
  <c r="K38" i="41"/>
  <c r="J66" i="60" s="1"/>
  <c r="K93" i="69" s="1"/>
  <c r="L94" i="65" s="1"/>
  <c r="J66" i="59"/>
  <c r="K92" i="69" s="1"/>
  <c r="L95" i="65" s="1"/>
  <c r="M64" i="50"/>
  <c r="N77" i="69" s="1"/>
  <c r="O77" i="65" s="1"/>
  <c r="N64" i="39"/>
  <c r="N65" i="39" s="1"/>
  <c r="N40" i="25"/>
  <c r="M56" i="60" s="1"/>
  <c r="N23" i="69" s="1"/>
  <c r="O27" i="65" s="1"/>
  <c r="M56" i="59"/>
  <c r="N22" i="69" s="1"/>
  <c r="O28" i="65" s="1"/>
  <c r="H40" i="35"/>
  <c r="G63" i="60" s="1"/>
  <c r="H72" i="69" s="1"/>
  <c r="I142" i="65" s="1"/>
  <c r="G63" i="59"/>
  <c r="H71" i="69" s="1"/>
  <c r="I143" i="65" s="1"/>
  <c r="H34" i="48"/>
  <c r="G27" i="60" s="1"/>
  <c r="H123" i="70" s="1"/>
  <c r="I124" i="66" s="1"/>
  <c r="G27" i="59"/>
  <c r="D39" i="48"/>
  <c r="C70" i="60" s="1"/>
  <c r="C68" i="60"/>
  <c r="C68" i="59"/>
  <c r="D106" i="69" s="1"/>
  <c r="E113" i="65" s="1"/>
  <c r="F38" i="41"/>
  <c r="E66" i="60" s="1"/>
  <c r="F93" i="69" s="1"/>
  <c r="G94" i="65" s="1"/>
  <c r="E66" i="59"/>
  <c r="F92" i="69" s="1"/>
  <c r="G95" i="65" s="1"/>
  <c r="F59" i="69"/>
  <c r="F38" i="40"/>
  <c r="E65" i="59"/>
  <c r="F85" i="69" s="1"/>
  <c r="G88" i="65" s="1"/>
  <c r="F31" i="69"/>
  <c r="N38" i="30"/>
  <c r="M58" i="60" s="1"/>
  <c r="N37" i="69" s="1"/>
  <c r="O45" i="65" s="1"/>
  <c r="M58" i="59"/>
  <c r="N36" i="69" s="1"/>
  <c r="O46" i="65" s="1"/>
  <c r="K33" i="46"/>
  <c r="J25" i="60" s="1"/>
  <c r="K109" i="70" s="1"/>
  <c r="L112" i="66" s="1"/>
  <c r="J25" i="59"/>
  <c r="N38" i="34"/>
  <c r="M62" i="60" s="1"/>
  <c r="N65" i="69" s="1"/>
  <c r="O136" i="65" s="1"/>
  <c r="M62" i="59"/>
  <c r="N64" i="69" s="1"/>
  <c r="O137" i="65" s="1"/>
  <c r="H34" i="26"/>
  <c r="G14" i="60" s="1"/>
  <c r="H32" i="70" s="1"/>
  <c r="I33" i="66" s="1"/>
  <c r="G14" i="59"/>
  <c r="E33" i="41"/>
  <c r="D23" i="60" s="1"/>
  <c r="E95" i="70" s="1"/>
  <c r="F94" i="66" s="1"/>
  <c r="D23" i="59"/>
  <c r="C29" i="69"/>
  <c r="D34" i="65" s="1"/>
  <c r="E38" i="34"/>
  <c r="D62" i="60" s="1"/>
  <c r="E65" i="69" s="1"/>
  <c r="F136" i="65" s="1"/>
  <c r="D62" i="59"/>
  <c r="E64" i="69" s="1"/>
  <c r="F137" i="65" s="1"/>
  <c r="G38" i="47"/>
  <c r="F69" i="60" s="1"/>
  <c r="G114" i="69" s="1"/>
  <c r="H118" i="65" s="1"/>
  <c r="F69" i="59"/>
  <c r="G113" i="69" s="1"/>
  <c r="H119" i="65" s="1"/>
  <c r="G38" i="42"/>
  <c r="F67" i="60" s="1"/>
  <c r="G100" i="69" s="1"/>
  <c r="H100" i="65" s="1"/>
  <c r="F67" i="59"/>
  <c r="G99" i="69" s="1"/>
  <c r="H101" i="65" s="1"/>
  <c r="M40" i="26"/>
  <c r="L57" i="60" s="1"/>
  <c r="M30" i="69" s="1"/>
  <c r="N33" i="65" s="1"/>
  <c r="L57" i="59"/>
  <c r="M29" i="69" s="1"/>
  <c r="N34" i="65" s="1"/>
  <c r="K38" i="42"/>
  <c r="J67" i="60" s="1"/>
  <c r="K100" i="69" s="1"/>
  <c r="L100" i="65" s="1"/>
  <c r="J67" i="59"/>
  <c r="K99" i="69" s="1"/>
  <c r="L101" i="65" s="1"/>
  <c r="N33" i="34"/>
  <c r="M19" i="60" s="1"/>
  <c r="N67" i="70" s="1"/>
  <c r="O136" i="66" s="1"/>
  <c r="M19" i="59"/>
  <c r="H38" i="42"/>
  <c r="G67" i="60" s="1"/>
  <c r="H100" i="69" s="1"/>
  <c r="I100" i="65" s="1"/>
  <c r="G67" i="59"/>
  <c r="H99" i="69" s="1"/>
  <c r="I101" i="65" s="1"/>
  <c r="F33" i="46"/>
  <c r="E25" i="60" s="1"/>
  <c r="F109" i="70" s="1"/>
  <c r="G112" i="66" s="1"/>
  <c r="E25" i="59"/>
  <c r="C36" i="69"/>
  <c r="D46" i="65" s="1"/>
  <c r="F38" i="34"/>
  <c r="E62" i="60" s="1"/>
  <c r="F65" i="69" s="1"/>
  <c r="G136" i="65" s="1"/>
  <c r="E62" i="59"/>
  <c r="F64" i="69" s="1"/>
  <c r="G137" i="65" s="1"/>
  <c r="J40" i="25"/>
  <c r="I56" i="60" s="1"/>
  <c r="J23" i="69" s="1"/>
  <c r="K27" i="65" s="1"/>
  <c r="I56" i="59"/>
  <c r="J22" i="69" s="1"/>
  <c r="K28" i="65" s="1"/>
  <c r="D38" i="47"/>
  <c r="C69" i="60" s="1"/>
  <c r="C69" i="59"/>
  <c r="F33" i="32"/>
  <c r="E17" i="60" s="1"/>
  <c r="F53" i="70" s="1"/>
  <c r="G57" i="66" s="1"/>
  <c r="E17" i="59"/>
  <c r="E73" i="50"/>
  <c r="I38" i="31"/>
  <c r="H59" i="59"/>
  <c r="I43" i="69" s="1"/>
  <c r="J52" i="65" s="1"/>
  <c r="M38" i="33"/>
  <c r="L61" i="60" s="1"/>
  <c r="M58" i="69" s="1"/>
  <c r="N63" i="65" s="1"/>
  <c r="L61" i="59"/>
  <c r="M57" i="69" s="1"/>
  <c r="N64" i="65" s="1"/>
  <c r="M63" i="50"/>
  <c r="N70" i="69" s="1"/>
  <c r="O144" i="65" s="1"/>
  <c r="N67" i="35"/>
  <c r="N68" i="35" s="1"/>
  <c r="D33" i="32"/>
  <c r="C17" i="60" s="1"/>
  <c r="D53" i="70" s="1"/>
  <c r="E57" i="66" s="1"/>
  <c r="C17" i="59"/>
  <c r="J40" i="35"/>
  <c r="I63" i="60" s="1"/>
  <c r="J72" i="69" s="1"/>
  <c r="K142" i="65" s="1"/>
  <c r="I63" i="59"/>
  <c r="J71" i="69" s="1"/>
  <c r="K143" i="65" s="1"/>
  <c r="N33" i="42"/>
  <c r="M24" i="60" s="1"/>
  <c r="N102" i="70" s="1"/>
  <c r="O100" i="66" s="1"/>
  <c r="M24" i="59"/>
  <c r="D34" i="25"/>
  <c r="C13" i="60" s="1"/>
  <c r="D25" i="70" s="1"/>
  <c r="E27" i="66" s="1"/>
  <c r="C13" i="59"/>
  <c r="E33" i="31"/>
  <c r="D16" i="59"/>
  <c r="F40" i="25"/>
  <c r="E56" i="60" s="1"/>
  <c r="F23" i="69" s="1"/>
  <c r="G27" i="65" s="1"/>
  <c r="E56" i="59"/>
  <c r="F22" i="69" s="1"/>
  <c r="G28" i="65" s="1"/>
  <c r="J33" i="30"/>
  <c r="I15" i="60" s="1"/>
  <c r="J39" i="70" s="1"/>
  <c r="K45" i="66" s="1"/>
  <c r="I15" i="59"/>
  <c r="E39" i="39"/>
  <c r="D64" i="60" s="1"/>
  <c r="E79" i="69" s="1"/>
  <c r="F75" i="65" s="1"/>
  <c r="D64" i="59"/>
  <c r="E78" i="69" s="1"/>
  <c r="F76" i="65" s="1"/>
  <c r="E38" i="47"/>
  <c r="D69" i="60" s="1"/>
  <c r="E114" i="69" s="1"/>
  <c r="F118" i="65" s="1"/>
  <c r="D69" i="59"/>
  <c r="E113" i="69" s="1"/>
  <c r="F119" i="65" s="1"/>
  <c r="E38" i="42"/>
  <c r="D67" i="60" s="1"/>
  <c r="E100" i="69" s="1"/>
  <c r="F100" i="65" s="1"/>
  <c r="D67" i="59"/>
  <c r="E99" i="69" s="1"/>
  <c r="F101" i="65" s="1"/>
  <c r="G40" i="26"/>
  <c r="F57" i="60" s="1"/>
  <c r="G30" i="69" s="1"/>
  <c r="H33" i="65" s="1"/>
  <c r="F57" i="59"/>
  <c r="G29" i="69" s="1"/>
  <c r="H34" i="65" s="1"/>
  <c r="G40" i="25"/>
  <c r="F56" i="60" s="1"/>
  <c r="G23" i="69" s="1"/>
  <c r="H27" i="65" s="1"/>
  <c r="F56" i="59"/>
  <c r="G22" i="69" s="1"/>
  <c r="H28" i="65" s="1"/>
  <c r="G39" i="48"/>
  <c r="F70" i="60" s="1"/>
  <c r="G121" i="69" s="1"/>
  <c r="H124" i="65" s="1"/>
  <c r="F70" i="59"/>
  <c r="G120" i="69" s="1"/>
  <c r="H125" i="65" s="1"/>
  <c r="G38" i="40"/>
  <c r="F65" i="59"/>
  <c r="G85" i="69" s="1"/>
  <c r="H88" i="65" s="1"/>
  <c r="G38" i="33"/>
  <c r="F61" i="60" s="1"/>
  <c r="G58" i="69" s="1"/>
  <c r="H63" i="65" s="1"/>
  <c r="F61" i="59"/>
  <c r="G57" i="69" s="1"/>
  <c r="H64" i="65" s="1"/>
  <c r="I40" i="25"/>
  <c r="H56" i="60" s="1"/>
  <c r="I23" i="69" s="1"/>
  <c r="J27" i="65" s="1"/>
  <c r="H56" i="59"/>
  <c r="I22" i="69" s="1"/>
  <c r="J28" i="65" s="1"/>
  <c r="M40" i="35"/>
  <c r="L63" i="60" s="1"/>
  <c r="M72" i="69" s="1"/>
  <c r="N142" i="65" s="1"/>
  <c r="L63" i="59"/>
  <c r="M71" i="69" s="1"/>
  <c r="N143" i="65" s="1"/>
  <c r="K39" i="39"/>
  <c r="J64" i="60" s="1"/>
  <c r="K79" i="69" s="1"/>
  <c r="L75" i="65" s="1"/>
  <c r="J64" i="59"/>
  <c r="K78" i="69" s="1"/>
  <c r="L76" i="65" s="1"/>
  <c r="K39" i="48"/>
  <c r="J70" i="60" s="1"/>
  <c r="K121" i="69" s="1"/>
  <c r="L124" i="65" s="1"/>
  <c r="J70" i="59"/>
  <c r="K120" i="69" s="1"/>
  <c r="L125" i="65" s="1"/>
  <c r="K38" i="34"/>
  <c r="J62" i="60" s="1"/>
  <c r="K65" i="69" s="1"/>
  <c r="L136" i="65" s="1"/>
  <c r="J62" i="59"/>
  <c r="K64" i="69" s="1"/>
  <c r="L137" i="65" s="1"/>
  <c r="K38" i="46"/>
  <c r="J68" i="60" s="1"/>
  <c r="K107" i="69" s="1"/>
  <c r="L112" i="65" s="1"/>
  <c r="J68" i="59"/>
  <c r="K106" i="69" s="1"/>
  <c r="L113" i="65" s="1"/>
  <c r="N33" i="32"/>
  <c r="M17" i="60" s="1"/>
  <c r="N53" i="70" s="1"/>
  <c r="O57" i="66" s="1"/>
  <c r="M17" i="59"/>
  <c r="N34" i="25"/>
  <c r="M13" i="60" s="1"/>
  <c r="N25" i="70" s="1"/>
  <c r="O27" i="66" s="1"/>
  <c r="M13" i="59"/>
  <c r="H34" i="35"/>
  <c r="G20" i="60" s="1"/>
  <c r="H74" i="70" s="1"/>
  <c r="I142" i="66" s="1"/>
  <c r="G20" i="59"/>
  <c r="G57" i="50"/>
  <c r="H28" i="69" s="1"/>
  <c r="I35" i="65" s="1"/>
  <c r="H67" i="26"/>
  <c r="H68" i="26" s="1"/>
  <c r="H14" i="50"/>
  <c r="I62" i="26"/>
  <c r="I63" i="26" s="1"/>
  <c r="D34" i="48"/>
  <c r="C27" i="60" s="1"/>
  <c r="D123" i="70" s="1"/>
  <c r="E124" i="66" s="1"/>
  <c r="C27" i="59"/>
  <c r="D122" i="70" s="1"/>
  <c r="E125" i="66" s="1"/>
  <c r="C25" i="60"/>
  <c r="D109" i="70" s="1"/>
  <c r="E112" i="66" s="1"/>
  <c r="C25" i="59"/>
  <c r="N31" i="69"/>
  <c r="M34" i="35"/>
  <c r="L20" i="60" s="1"/>
  <c r="M74" i="70" s="1"/>
  <c r="N142" i="66" s="1"/>
  <c r="L20" i="59"/>
  <c r="F38" i="31"/>
  <c r="E59" i="59"/>
  <c r="F43" i="69" s="1"/>
  <c r="G52" i="65" s="1"/>
  <c r="L38" i="47"/>
  <c r="K69" i="60" s="1"/>
  <c r="L114" i="69" s="1"/>
  <c r="M118" i="65" s="1"/>
  <c r="K69" i="59"/>
  <c r="L113" i="69" s="1"/>
  <c r="M119" i="65" s="1"/>
  <c r="K160" i="68"/>
  <c r="K49" i="68"/>
  <c r="N49" i="68" s="1"/>
  <c r="K13" i="68"/>
  <c r="N13" i="68" s="1"/>
  <c r="K67" i="68"/>
  <c r="N67" i="68" s="1"/>
  <c r="K79" i="68"/>
  <c r="N79" i="68" s="1"/>
  <c r="K97" i="68"/>
  <c r="N97" i="68" s="1"/>
  <c r="K37" i="68"/>
  <c r="N37" i="68" s="1"/>
  <c r="K109" i="68"/>
  <c r="N109" i="68" s="1"/>
  <c r="K61" i="68"/>
  <c r="N61" i="68" s="1"/>
  <c r="K85" i="68"/>
  <c r="N85" i="68" s="1"/>
  <c r="K91" i="68"/>
  <c r="N91" i="68" s="1"/>
  <c r="K103" i="68"/>
  <c r="N103" i="68" s="1"/>
  <c r="K55" i="68"/>
  <c r="N55" i="68" s="1"/>
  <c r="K73" i="68"/>
  <c r="N73" i="68" s="1"/>
  <c r="K31" i="68"/>
  <c r="N31" i="68" s="1"/>
  <c r="K43" i="68"/>
  <c r="N43" i="68" s="1"/>
  <c r="D73" i="69"/>
  <c r="L73" i="69"/>
  <c r="J39" i="49"/>
  <c r="P35" i="47"/>
  <c r="Q35" i="47" s="1"/>
  <c r="P35" i="41"/>
  <c r="Q35" i="41" s="1"/>
  <c r="P40" i="33"/>
  <c r="G34" i="48"/>
  <c r="F27" i="60" s="1"/>
  <c r="G123" i="70" s="1"/>
  <c r="H124" i="66" s="1"/>
  <c r="F27" i="59"/>
  <c r="F34" i="25"/>
  <c r="E13" i="60" s="1"/>
  <c r="F25" i="70" s="1"/>
  <c r="G27" i="66" s="1"/>
  <c r="E13" i="59"/>
  <c r="I38" i="34"/>
  <c r="H62" i="60" s="1"/>
  <c r="I65" i="69" s="1"/>
  <c r="J136" i="65" s="1"/>
  <c r="H62" i="59"/>
  <c r="I64" i="69" s="1"/>
  <c r="J137" i="65" s="1"/>
  <c r="P42" i="35"/>
  <c r="Q42" i="35" s="1"/>
  <c r="I67" i="35"/>
  <c r="I68" i="35" s="1"/>
  <c r="J13" i="50"/>
  <c r="K23" i="70" s="1"/>
  <c r="L29" i="66" s="1"/>
  <c r="K61" i="25"/>
  <c r="K62" i="25" s="1"/>
  <c r="D33" i="31"/>
  <c r="C16" i="59"/>
  <c r="D45" i="70" s="1"/>
  <c r="E52" i="66" s="1"/>
  <c r="E40" i="26"/>
  <c r="D57" i="60" s="1"/>
  <c r="E30" i="69" s="1"/>
  <c r="F33" i="65" s="1"/>
  <c r="D57" i="59"/>
  <c r="E29" i="69" s="1"/>
  <c r="F34" i="65" s="1"/>
  <c r="G38" i="31"/>
  <c r="F59" i="59"/>
  <c r="G43" i="69" s="1"/>
  <c r="H52" i="65" s="1"/>
  <c r="G38" i="34"/>
  <c r="F62" i="60" s="1"/>
  <c r="G65" i="69" s="1"/>
  <c r="H136" i="65" s="1"/>
  <c r="F62" i="59"/>
  <c r="G64" i="69" s="1"/>
  <c r="H137" i="65" s="1"/>
  <c r="D38" i="32"/>
  <c r="C60" i="60" s="1"/>
  <c r="D51" i="69" s="1"/>
  <c r="E57" i="65" s="1"/>
  <c r="C60" i="59"/>
  <c r="D50" i="69" s="1"/>
  <c r="E58" i="65" s="1"/>
  <c r="F33" i="34"/>
  <c r="E19" i="60" s="1"/>
  <c r="F67" i="70" s="1"/>
  <c r="G136" i="66" s="1"/>
  <c r="E19" i="59"/>
  <c r="L33" i="41"/>
  <c r="K23" i="60" s="1"/>
  <c r="L95" i="70" s="1"/>
  <c r="M94" i="66" s="1"/>
  <c r="K23" i="59"/>
  <c r="L39" i="48"/>
  <c r="K70" i="60" s="1"/>
  <c r="L121" i="69" s="1"/>
  <c r="M124" i="65" s="1"/>
  <c r="K70" i="59"/>
  <c r="L120" i="69" s="1"/>
  <c r="M125" i="65" s="1"/>
  <c r="C57" i="69"/>
  <c r="D64" i="65" s="1"/>
  <c r="J34" i="35"/>
  <c r="I20" i="60" s="1"/>
  <c r="J74" i="70" s="1"/>
  <c r="K142" i="66" s="1"/>
  <c r="I20" i="59"/>
  <c r="N38" i="42"/>
  <c r="M67" i="60" s="1"/>
  <c r="N100" i="69" s="1"/>
  <c r="O100" i="65" s="1"/>
  <c r="M67" i="59"/>
  <c r="N99" i="69" s="1"/>
  <c r="O101" i="65" s="1"/>
  <c r="J40" i="26"/>
  <c r="I57" i="60" s="1"/>
  <c r="J30" i="69" s="1"/>
  <c r="K33" i="65" s="1"/>
  <c r="I57" i="59"/>
  <c r="J29" i="69" s="1"/>
  <c r="K34" i="65" s="1"/>
  <c r="D40" i="25"/>
  <c r="C56" i="60" s="1"/>
  <c r="D23" i="69" s="1"/>
  <c r="E27" i="65" s="1"/>
  <c r="C56" i="59"/>
  <c r="D22" i="69" s="1"/>
  <c r="E28" i="65" s="1"/>
  <c r="E34" i="25"/>
  <c r="D13" i="60" s="1"/>
  <c r="E25" i="70" s="1"/>
  <c r="F27" i="66" s="1"/>
  <c r="D13" i="59"/>
  <c r="F34" i="48"/>
  <c r="E27" i="60" s="1"/>
  <c r="F123" i="70" s="1"/>
  <c r="G124" i="66" s="1"/>
  <c r="E27" i="59"/>
  <c r="J33" i="47"/>
  <c r="I26" i="60" s="1"/>
  <c r="J116" i="70" s="1"/>
  <c r="K118" i="66" s="1"/>
  <c r="I26" i="59"/>
  <c r="I34" i="26"/>
  <c r="H14" i="60" s="1"/>
  <c r="I32" i="70" s="1"/>
  <c r="J33" i="66" s="1"/>
  <c r="H14" i="59"/>
  <c r="E38" i="30"/>
  <c r="D58" i="60" s="1"/>
  <c r="E37" i="69" s="1"/>
  <c r="F45" i="65" s="1"/>
  <c r="D58" i="59"/>
  <c r="E36" i="69" s="1"/>
  <c r="F46" i="65" s="1"/>
  <c r="E39" i="48"/>
  <c r="D70" i="60" s="1"/>
  <c r="E121" i="69" s="1"/>
  <c r="F124" i="65" s="1"/>
  <c r="D70" i="59"/>
  <c r="E120" i="69" s="1"/>
  <c r="F125" i="65" s="1"/>
  <c r="G40" i="35"/>
  <c r="F63" i="60" s="1"/>
  <c r="G72" i="69" s="1"/>
  <c r="H142" i="65" s="1"/>
  <c r="F63" i="59"/>
  <c r="G71" i="69" s="1"/>
  <c r="H143" i="65" s="1"/>
  <c r="G38" i="46"/>
  <c r="F68" i="60" s="1"/>
  <c r="G107" i="69" s="1"/>
  <c r="H112" i="65" s="1"/>
  <c r="F68" i="59"/>
  <c r="G106" i="69" s="1"/>
  <c r="H113" i="65" s="1"/>
  <c r="G38" i="32"/>
  <c r="F60" i="60" s="1"/>
  <c r="G51" i="69" s="1"/>
  <c r="H57" i="65" s="1"/>
  <c r="F60" i="59"/>
  <c r="G50" i="69" s="1"/>
  <c r="H58" i="65" s="1"/>
  <c r="M38" i="30"/>
  <c r="L58" i="60" s="1"/>
  <c r="M37" i="69" s="1"/>
  <c r="N45" i="65" s="1"/>
  <c r="L58" i="59"/>
  <c r="M36" i="69" s="1"/>
  <c r="N46" i="65" s="1"/>
  <c r="M39" i="48"/>
  <c r="L70" i="60" s="1"/>
  <c r="M121" i="69" s="1"/>
  <c r="N124" i="65" s="1"/>
  <c r="L70" i="59"/>
  <c r="M120" i="69" s="1"/>
  <c r="N125" i="65" s="1"/>
  <c r="I38" i="42"/>
  <c r="H67" i="60" s="1"/>
  <c r="I100" i="69" s="1"/>
  <c r="J100" i="65" s="1"/>
  <c r="H67" i="59"/>
  <c r="I99" i="69" s="1"/>
  <c r="J101" i="65" s="1"/>
  <c r="K38" i="30"/>
  <c r="J58" i="60" s="1"/>
  <c r="K37" i="69" s="1"/>
  <c r="L45" i="65" s="1"/>
  <c r="J58" i="59"/>
  <c r="K36" i="69" s="1"/>
  <c r="L46" i="65" s="1"/>
  <c r="K40" i="35"/>
  <c r="J63" i="60" s="1"/>
  <c r="K72" i="69" s="1"/>
  <c r="L142" i="65" s="1"/>
  <c r="J63" i="59"/>
  <c r="K71" i="69" s="1"/>
  <c r="L143" i="65" s="1"/>
  <c r="K38" i="31"/>
  <c r="J59" i="59"/>
  <c r="K43" i="69" s="1"/>
  <c r="L52" i="65" s="1"/>
  <c r="K38" i="33"/>
  <c r="J61" i="60" s="1"/>
  <c r="K58" i="69" s="1"/>
  <c r="L63" i="65" s="1"/>
  <c r="J61" i="59"/>
  <c r="K57" i="69" s="1"/>
  <c r="L64" i="65" s="1"/>
  <c r="M20" i="50"/>
  <c r="N62" i="35"/>
  <c r="N63" i="35" s="1"/>
  <c r="P36" i="39"/>
  <c r="Q36" i="39" s="1"/>
  <c r="H59" i="39"/>
  <c r="H60" i="39" s="1"/>
  <c r="H40" i="26"/>
  <c r="G57" i="60" s="1"/>
  <c r="H30" i="69" s="1"/>
  <c r="I33" i="65" s="1"/>
  <c r="G57" i="59"/>
  <c r="H29" i="69" s="1"/>
  <c r="I34" i="65" s="1"/>
  <c r="N33" i="30"/>
  <c r="M15" i="60" s="1"/>
  <c r="N39" i="70" s="1"/>
  <c r="O45" i="66" s="1"/>
  <c r="M15" i="59"/>
  <c r="K33" i="47"/>
  <c r="J26" i="60" s="1"/>
  <c r="K116" i="70" s="1"/>
  <c r="L118" i="66" s="1"/>
  <c r="J26" i="59"/>
  <c r="K33" i="32"/>
  <c r="J17" i="60" s="1"/>
  <c r="K53" i="70" s="1"/>
  <c r="L57" i="66" s="1"/>
  <c r="J17" i="59"/>
  <c r="D38" i="31"/>
  <c r="C59" i="59"/>
  <c r="F39" i="48"/>
  <c r="E70" i="60" s="1"/>
  <c r="F121" i="69" s="1"/>
  <c r="G124" i="65" s="1"/>
  <c r="E70" i="59"/>
  <c r="F120" i="69" s="1"/>
  <c r="G125" i="65" s="1"/>
  <c r="H59" i="69"/>
  <c r="E38" i="32"/>
  <c r="D60" i="60" s="1"/>
  <c r="E51" i="69" s="1"/>
  <c r="F57" i="65" s="1"/>
  <c r="D60" i="59"/>
  <c r="E50" i="69" s="1"/>
  <c r="F58" i="65" s="1"/>
  <c r="K40" i="26"/>
  <c r="J57" i="60" s="1"/>
  <c r="K30" i="69" s="1"/>
  <c r="L33" i="65" s="1"/>
  <c r="J57" i="59"/>
  <c r="K29" i="69" s="1"/>
  <c r="L34" i="65" s="1"/>
  <c r="I41" i="50"/>
  <c r="N38" i="32"/>
  <c r="M60" i="60" s="1"/>
  <c r="N51" i="69" s="1"/>
  <c r="O57" i="65" s="1"/>
  <c r="M60" i="59"/>
  <c r="N50" i="69" s="1"/>
  <c r="O58" i="65" s="1"/>
  <c r="H38" i="47"/>
  <c r="G69" i="60" s="1"/>
  <c r="H114" i="69" s="1"/>
  <c r="I118" i="65" s="1"/>
  <c r="G69" i="59"/>
  <c r="H113" i="69" s="1"/>
  <c r="I119" i="65" s="1"/>
  <c r="G14" i="50"/>
  <c r="H62" i="26"/>
  <c r="H63" i="26" s="1"/>
  <c r="D38" i="34"/>
  <c r="C62" i="60" s="1"/>
  <c r="D65" i="69" s="1"/>
  <c r="E136" i="65" s="1"/>
  <c r="C62" i="59"/>
  <c r="D38" i="42"/>
  <c r="C67" i="60" s="1"/>
  <c r="D100" i="69" s="1"/>
  <c r="E100" i="65" s="1"/>
  <c r="C67" i="59"/>
  <c r="D99" i="69" s="1"/>
  <c r="E101" i="65" s="1"/>
  <c r="D38" i="30"/>
  <c r="C58" i="60" s="1"/>
  <c r="D37" i="69" s="1"/>
  <c r="E45" i="65" s="1"/>
  <c r="C58" i="59"/>
  <c r="D36" i="69" s="1"/>
  <c r="E46" i="65" s="1"/>
  <c r="N34" i="48"/>
  <c r="M27" i="60" s="1"/>
  <c r="N123" i="70" s="1"/>
  <c r="O124" i="66" s="1"/>
  <c r="M27" i="59"/>
  <c r="F73" i="69"/>
  <c r="P36" i="25"/>
  <c r="Q36" i="25" s="1"/>
  <c r="K34" i="49"/>
  <c r="P42" i="23"/>
  <c r="Q42" i="23" s="1"/>
  <c r="J34" i="49"/>
  <c r="H39" i="41"/>
  <c r="E34" i="49"/>
  <c r="N40" i="39"/>
  <c r="L38" i="33"/>
  <c r="K61" i="60" s="1"/>
  <c r="L58" i="69" s="1"/>
  <c r="M63" i="65" s="1"/>
  <c r="K61" i="59"/>
  <c r="L57" i="69" s="1"/>
  <c r="M64" i="65" s="1"/>
  <c r="J34" i="39"/>
  <c r="I21" i="60" s="1"/>
  <c r="J81" i="70" s="1"/>
  <c r="K75" i="66" s="1"/>
  <c r="I21" i="59"/>
  <c r="D33" i="41"/>
  <c r="C23" i="60" s="1"/>
  <c r="D95" i="70" s="1"/>
  <c r="E94" i="66" s="1"/>
  <c r="C23" i="59"/>
  <c r="D94" i="70" s="1"/>
  <c r="E95" i="66" s="1"/>
  <c r="M33" i="47"/>
  <c r="L26" i="60" s="1"/>
  <c r="M116" i="70" s="1"/>
  <c r="N118" i="66" s="1"/>
  <c r="L26" i="59"/>
  <c r="K34" i="48"/>
  <c r="J27" i="60" s="1"/>
  <c r="K123" i="70" s="1"/>
  <c r="L124" i="66" s="1"/>
  <c r="J27" i="59"/>
  <c r="C71" i="69"/>
  <c r="D143" i="65" s="1"/>
  <c r="F33" i="40"/>
  <c r="E22" i="59"/>
  <c r="E40" i="35"/>
  <c r="D63" i="60" s="1"/>
  <c r="E72" i="69" s="1"/>
  <c r="F142" i="65" s="1"/>
  <c r="D63" i="59"/>
  <c r="E71" i="69" s="1"/>
  <c r="F143" i="65" s="1"/>
  <c r="E38" i="46"/>
  <c r="D68" i="60" s="1"/>
  <c r="E107" i="69" s="1"/>
  <c r="F112" i="65" s="1"/>
  <c r="D68" i="59"/>
  <c r="E106" i="69" s="1"/>
  <c r="F113" i="65" s="1"/>
  <c r="G38" i="30"/>
  <c r="F58" i="60" s="1"/>
  <c r="G37" i="69" s="1"/>
  <c r="H45" i="65" s="1"/>
  <c r="F58" i="59"/>
  <c r="G36" i="69" s="1"/>
  <c r="H46" i="65" s="1"/>
  <c r="G38" i="41"/>
  <c r="F66" i="60" s="1"/>
  <c r="G93" i="69" s="1"/>
  <c r="H94" i="65" s="1"/>
  <c r="F66" i="59"/>
  <c r="G92" i="69" s="1"/>
  <c r="H95" i="65" s="1"/>
  <c r="M39" i="39"/>
  <c r="L64" i="60" s="1"/>
  <c r="M79" i="69" s="1"/>
  <c r="N75" i="65" s="1"/>
  <c r="L64" i="59"/>
  <c r="M78" i="69" s="1"/>
  <c r="N76" i="65" s="1"/>
  <c r="K38" i="47"/>
  <c r="J69" i="60" s="1"/>
  <c r="K114" i="69" s="1"/>
  <c r="L118" i="65" s="1"/>
  <c r="J69" i="59"/>
  <c r="K113" i="69" s="1"/>
  <c r="L119" i="65" s="1"/>
  <c r="K38" i="32"/>
  <c r="J60" i="60" s="1"/>
  <c r="K51" i="69" s="1"/>
  <c r="L57" i="65" s="1"/>
  <c r="J60" i="59"/>
  <c r="K50" i="69" s="1"/>
  <c r="L58" i="65" s="1"/>
  <c r="M21" i="50"/>
  <c r="N59" i="39"/>
  <c r="N60" i="39" s="1"/>
  <c r="H34" i="25"/>
  <c r="G13" i="60" s="1"/>
  <c r="H25" i="70" s="1"/>
  <c r="I27" i="66" s="1"/>
  <c r="G13" i="59"/>
  <c r="H39" i="48"/>
  <c r="G70" i="60" s="1"/>
  <c r="H121" i="69" s="1"/>
  <c r="I124" i="65" s="1"/>
  <c r="G70" i="59"/>
  <c r="H120" i="69" s="1"/>
  <c r="I125" i="65" s="1"/>
  <c r="H18" i="50"/>
  <c r="I58" i="33"/>
  <c r="I59" i="33" s="1"/>
  <c r="D33" i="34"/>
  <c r="C19" i="60" s="1"/>
  <c r="D67" i="70" s="1"/>
  <c r="E136" i="66" s="1"/>
  <c r="C19" i="59"/>
  <c r="D66" i="70" s="1"/>
  <c r="E137" i="66" s="1"/>
  <c r="D33" i="42"/>
  <c r="C24" i="60" s="1"/>
  <c r="D102" i="70" s="1"/>
  <c r="E100" i="66" s="1"/>
  <c r="C24" i="59"/>
  <c r="D101" i="70" s="1"/>
  <c r="E101" i="66" s="1"/>
  <c r="D39" i="39"/>
  <c r="C64" i="60" s="1"/>
  <c r="D79" i="69" s="1"/>
  <c r="E75" i="65" s="1"/>
  <c r="C64" i="59"/>
  <c r="N38" i="31"/>
  <c r="M59" i="59"/>
  <c r="N43" i="69" s="1"/>
  <c r="O52" i="65" s="1"/>
  <c r="J38" i="41"/>
  <c r="I66" i="60" s="1"/>
  <c r="J93" i="69" s="1"/>
  <c r="K94" i="65" s="1"/>
  <c r="I66" i="59"/>
  <c r="J92" i="69" s="1"/>
  <c r="K95" i="65" s="1"/>
  <c r="L80" i="69"/>
  <c r="D40" i="23"/>
  <c r="C55" i="59"/>
  <c r="D15" i="69" s="1"/>
  <c r="E22" i="65" s="1"/>
  <c r="J40" i="23"/>
  <c r="I55" i="59"/>
  <c r="J15" i="69" s="1"/>
  <c r="K22" i="65" s="1"/>
  <c r="K40" i="23"/>
  <c r="J55" i="59"/>
  <c r="K15" i="69" s="1"/>
  <c r="L22" i="65" s="1"/>
  <c r="K34" i="23"/>
  <c r="J12" i="59"/>
  <c r="K17" i="70" s="1"/>
  <c r="L22" i="66" s="1"/>
  <c r="F40" i="23"/>
  <c r="E55" i="59"/>
  <c r="F15" i="69" s="1"/>
  <c r="G22" i="65" s="1"/>
  <c r="G40" i="23"/>
  <c r="F55" i="59"/>
  <c r="G15" i="69" s="1"/>
  <c r="H22" i="65" s="1"/>
  <c r="N40" i="23"/>
  <c r="M55" i="59"/>
  <c r="N15" i="69" s="1"/>
  <c r="O22" i="65" s="1"/>
  <c r="E40" i="23"/>
  <c r="D55" i="59"/>
  <c r="E15" i="69" s="1"/>
  <c r="F22" i="65" s="1"/>
  <c r="H40" i="23"/>
  <c r="G55" i="59"/>
  <c r="H15" i="69" s="1"/>
  <c r="I22" i="65" s="1"/>
  <c r="J33" i="55"/>
  <c r="I34" i="59" s="1"/>
  <c r="J147" i="70" s="1"/>
  <c r="K40" i="66" s="1"/>
  <c r="C38" i="55"/>
  <c r="B77" i="59" s="1"/>
  <c r="C145" i="69" s="1"/>
  <c r="D40" i="65" s="1"/>
  <c r="E38" i="55"/>
  <c r="D77" i="59" s="1"/>
  <c r="E145" i="69" s="1"/>
  <c r="F40" i="65" s="1"/>
  <c r="E33" i="55"/>
  <c r="D34" i="59" s="1"/>
  <c r="E147" i="70" s="1"/>
  <c r="F40" i="66" s="1"/>
  <c r="F38" i="55"/>
  <c r="E77" i="59" s="1"/>
  <c r="F145" i="69" s="1"/>
  <c r="G40" i="65" s="1"/>
  <c r="M33" i="55"/>
  <c r="L34" i="59" s="1"/>
  <c r="M147" i="70" s="1"/>
  <c r="N40" i="66" s="1"/>
  <c r="D38" i="55"/>
  <c r="C77" i="59" s="1"/>
  <c r="D145" i="69" s="1"/>
  <c r="E40" i="65" s="1"/>
  <c r="K33" i="55"/>
  <c r="J34" i="59" s="1"/>
  <c r="K147" i="70" s="1"/>
  <c r="L40" i="66" s="1"/>
  <c r="L33" i="55"/>
  <c r="K34" i="59" s="1"/>
  <c r="L147" i="70" s="1"/>
  <c r="M40" i="66" s="1"/>
  <c r="G33" i="55"/>
  <c r="F34" i="59" s="1"/>
  <c r="G147" i="70" s="1"/>
  <c r="H40" i="66" s="1"/>
  <c r="F33" i="55"/>
  <c r="E34" i="59" s="1"/>
  <c r="F147" i="70" s="1"/>
  <c r="G40" i="66" s="1"/>
  <c r="M38" i="55"/>
  <c r="L77" i="59" s="1"/>
  <c r="M145" i="69" s="1"/>
  <c r="N40" i="65" s="1"/>
  <c r="D33" i="55"/>
  <c r="C34" i="59" s="1"/>
  <c r="D147" i="70" s="1"/>
  <c r="E40" i="66" s="1"/>
  <c r="K38" i="55"/>
  <c r="J77" i="59" s="1"/>
  <c r="K145" i="69" s="1"/>
  <c r="L40" i="65" s="1"/>
  <c r="L38" i="55"/>
  <c r="K77" i="59" s="1"/>
  <c r="L145" i="69" s="1"/>
  <c r="M40" i="65" s="1"/>
  <c r="G38" i="55"/>
  <c r="F77" i="59" s="1"/>
  <c r="G145" i="69" s="1"/>
  <c r="H40" i="65" s="1"/>
  <c r="J38" i="55"/>
  <c r="I77" i="59" s="1"/>
  <c r="J145" i="69" s="1"/>
  <c r="K40" i="65" s="1"/>
  <c r="C38" i="33"/>
  <c r="B61" i="60" s="1"/>
  <c r="C40" i="26"/>
  <c r="B57" i="60" s="1"/>
  <c r="C38" i="30"/>
  <c r="B58" i="60" s="1"/>
  <c r="C38" i="32"/>
  <c r="C34" i="35"/>
  <c r="B20" i="60" s="1"/>
  <c r="C74" i="70" s="1"/>
  <c r="D142" i="66" s="1"/>
  <c r="C40" i="23"/>
  <c r="G39" i="49"/>
  <c r="F71" i="50"/>
  <c r="G126" i="69" s="1"/>
  <c r="H132" i="65" s="1"/>
  <c r="N39" i="55"/>
  <c r="M77" i="50" s="1"/>
  <c r="N144" i="69" s="1"/>
  <c r="O41" i="65" s="1"/>
  <c r="N34" i="55"/>
  <c r="M34" i="50" s="1"/>
  <c r="K57" i="50"/>
  <c r="L28" i="69" s="1"/>
  <c r="M35" i="65" s="1"/>
  <c r="L41" i="26"/>
  <c r="K56" i="50"/>
  <c r="L21" i="69" s="1"/>
  <c r="M29" i="65" s="1"/>
  <c r="L41" i="25"/>
  <c r="G64" i="50"/>
  <c r="H77" i="69" s="1"/>
  <c r="I77" i="65" s="1"/>
  <c r="H40" i="39"/>
  <c r="H39" i="55"/>
  <c r="G77" i="50" s="1"/>
  <c r="H144" i="69" s="1"/>
  <c r="I41" i="65" s="1"/>
  <c r="H34" i="55"/>
  <c r="G34" i="50" s="1"/>
  <c r="G68" i="50"/>
  <c r="H105" i="69" s="1"/>
  <c r="I114" i="65" s="1"/>
  <c r="H39" i="46"/>
  <c r="H39" i="79" s="1"/>
  <c r="G60" i="50"/>
  <c r="H49" i="69" s="1"/>
  <c r="I59" i="65" s="1"/>
  <c r="H39" i="32"/>
  <c r="H12" i="50"/>
  <c r="I16" i="70" s="1"/>
  <c r="J23" i="66" s="1"/>
  <c r="I35" i="23"/>
  <c r="I35" i="77" s="1"/>
  <c r="H20" i="50"/>
  <c r="I72" i="70" s="1"/>
  <c r="J144" i="66" s="1"/>
  <c r="I35" i="35"/>
  <c r="H21" i="50"/>
  <c r="I35" i="39"/>
  <c r="I39" i="47"/>
  <c r="I39" i="78" s="1"/>
  <c r="H69" i="50"/>
  <c r="I112" i="69" s="1"/>
  <c r="J120" i="65" s="1"/>
  <c r="K41" i="25"/>
  <c r="K41" i="77" s="1"/>
  <c r="J56" i="50"/>
  <c r="K21" i="69" s="1"/>
  <c r="L29" i="65" s="1"/>
  <c r="H17" i="50"/>
  <c r="I34" i="32"/>
  <c r="N34" i="47"/>
  <c r="N34" i="78" s="1"/>
  <c r="M18" i="50"/>
  <c r="N34" i="33"/>
  <c r="L41" i="23"/>
  <c r="K55" i="50"/>
  <c r="L14" i="69" s="1"/>
  <c r="M23" i="65" s="1"/>
  <c r="G16" i="50"/>
  <c r="H44" i="70" s="1"/>
  <c r="I53" i="66" s="1"/>
  <c r="H34" i="31"/>
  <c r="I41" i="26"/>
  <c r="H57" i="50"/>
  <c r="I39" i="30"/>
  <c r="H58" i="50"/>
  <c r="N58" i="50" s="1"/>
  <c r="O35" i="69" s="1"/>
  <c r="I40" i="49"/>
  <c r="I35" i="49"/>
  <c r="H28" i="50" s="1"/>
  <c r="I128" i="70" s="1"/>
  <c r="J132" i="66" s="1"/>
  <c r="I35" i="48"/>
  <c r="H22" i="50"/>
  <c r="I34" i="40"/>
  <c r="C22" i="50"/>
  <c r="D34" i="40"/>
  <c r="C18" i="50"/>
  <c r="D58" i="70" s="1"/>
  <c r="E65" i="66" s="1"/>
  <c r="D34" i="33"/>
  <c r="C18" i="59" s="1"/>
  <c r="L39" i="49"/>
  <c r="N41" i="35"/>
  <c r="K35" i="25"/>
  <c r="K35" i="77" s="1"/>
  <c r="F34" i="49"/>
  <c r="P40" i="47"/>
  <c r="Q40" i="47" s="1"/>
  <c r="P42" i="25"/>
  <c r="Q42" i="25" s="1"/>
  <c r="P40" i="46"/>
  <c r="Q40" i="46" s="1"/>
  <c r="P36" i="23"/>
  <c r="Q36" i="23" s="1"/>
  <c r="P40" i="30"/>
  <c r="P42" i="26"/>
  <c r="Q42" i="26" s="1"/>
  <c r="N35" i="39"/>
  <c r="I34" i="41"/>
  <c r="N66" i="50"/>
  <c r="O91" i="69" s="1"/>
  <c r="O66" i="50"/>
  <c r="N40" i="49"/>
  <c r="M71" i="50" s="1"/>
  <c r="N126" i="69" s="1"/>
  <c r="O132" i="65" s="1"/>
  <c r="N35" i="49"/>
  <c r="K14" i="50"/>
  <c r="L30" i="70" s="1"/>
  <c r="M35" i="66" s="1"/>
  <c r="L35" i="26"/>
  <c r="K13" i="50"/>
  <c r="L23" i="70" s="1"/>
  <c r="M29" i="66" s="1"/>
  <c r="L35" i="25"/>
  <c r="G21" i="50"/>
  <c r="H79" i="70" s="1"/>
  <c r="I77" i="66" s="1"/>
  <c r="H35" i="39"/>
  <c r="G21" i="59" s="1"/>
  <c r="H40" i="49"/>
  <c r="H35" i="49"/>
  <c r="G28" i="50" s="1"/>
  <c r="H128" i="70" s="1"/>
  <c r="I132" i="66" s="1"/>
  <c r="H34" i="46"/>
  <c r="H33" i="46" s="1"/>
  <c r="G25" i="60" s="1"/>
  <c r="G17" i="50"/>
  <c r="H51" i="70" s="1"/>
  <c r="I59" i="66" s="1"/>
  <c r="H34" i="32"/>
  <c r="I41" i="23"/>
  <c r="I41" i="77" s="1"/>
  <c r="H55" i="50"/>
  <c r="I41" i="35"/>
  <c r="H63" i="50"/>
  <c r="I40" i="39"/>
  <c r="H64" i="50"/>
  <c r="I34" i="47"/>
  <c r="H26" i="59" s="1"/>
  <c r="C40" i="35"/>
  <c r="B71" i="50"/>
  <c r="E39" i="49"/>
  <c r="D71" i="50"/>
  <c r="M39" i="49"/>
  <c r="L71" i="50"/>
  <c r="M126" i="69" s="1"/>
  <c r="N132" i="65" s="1"/>
  <c r="K39" i="49"/>
  <c r="J71" i="50"/>
  <c r="K126" i="69" s="1"/>
  <c r="L132" i="65" s="1"/>
  <c r="O67" i="50"/>
  <c r="N67" i="50"/>
  <c r="O98" i="69" s="1"/>
  <c r="I39" i="46"/>
  <c r="H68" i="50"/>
  <c r="I39" i="32"/>
  <c r="H60" i="50"/>
  <c r="M69" i="50"/>
  <c r="N39" i="47"/>
  <c r="N39" i="78" s="1"/>
  <c r="M61" i="50"/>
  <c r="N39" i="33"/>
  <c r="K12" i="50"/>
  <c r="L16" i="70" s="1"/>
  <c r="M23" i="66" s="1"/>
  <c r="L35" i="23"/>
  <c r="G59" i="50"/>
  <c r="H39" i="31"/>
  <c r="H39" i="78" s="1"/>
  <c r="H15" i="50"/>
  <c r="I37" i="70" s="1"/>
  <c r="J47" i="66" s="1"/>
  <c r="I34" i="30"/>
  <c r="I34" i="55"/>
  <c r="H34" i="50" s="1"/>
  <c r="I39" i="55"/>
  <c r="H77" i="50" s="1"/>
  <c r="I144" i="69" s="1"/>
  <c r="J41" i="65" s="1"/>
  <c r="I40" i="48"/>
  <c r="H70" i="50"/>
  <c r="I39" i="40"/>
  <c r="H65" i="50"/>
  <c r="I84" i="69" s="1"/>
  <c r="J89" i="65" s="1"/>
  <c r="I39" i="33"/>
  <c r="H61" i="50"/>
  <c r="I56" i="69" s="1"/>
  <c r="J65" i="65" s="1"/>
  <c r="C65" i="50"/>
  <c r="D84" i="69" s="1"/>
  <c r="E89" i="65" s="1"/>
  <c r="D39" i="40"/>
  <c r="C61" i="50"/>
  <c r="D39" i="33"/>
  <c r="L34" i="49"/>
  <c r="N35" i="35"/>
  <c r="B71" i="60"/>
  <c r="F39" i="49"/>
  <c r="C33" i="55"/>
  <c r="G34" i="77" l="1"/>
  <c r="Q40" i="34"/>
  <c r="Q40" i="30"/>
  <c r="Q41" i="48"/>
  <c r="Q40" i="41"/>
  <c r="Q40" i="42"/>
  <c r="Q40" i="32"/>
  <c r="Q40" i="33"/>
  <c r="L41" i="77"/>
  <c r="D59" i="59"/>
  <c r="E43" i="69" s="1"/>
  <c r="F52" i="65" s="1"/>
  <c r="C38" i="40"/>
  <c r="I34" i="79"/>
  <c r="B65" i="59"/>
  <c r="C85" i="69" s="1"/>
  <c r="D88" i="65" s="1"/>
  <c r="P35" i="78"/>
  <c r="Q35" i="78" s="1"/>
  <c r="P35" i="79"/>
  <c r="Q35" i="79" s="1"/>
  <c r="I39" i="79"/>
  <c r="H34" i="79"/>
  <c r="E38" i="31"/>
  <c r="E38" i="78" s="1"/>
  <c r="C33" i="79"/>
  <c r="J35" i="77"/>
  <c r="C65" i="59"/>
  <c r="D85" i="69" s="1"/>
  <c r="E88" i="65" s="1"/>
  <c r="D39" i="79"/>
  <c r="B55" i="60"/>
  <c r="C16" i="69" s="1"/>
  <c r="D21" i="65" s="1"/>
  <c r="M55" i="60"/>
  <c r="N16" i="69" s="1"/>
  <c r="O21" i="65" s="1"/>
  <c r="N40" i="77"/>
  <c r="L35" i="77"/>
  <c r="C22" i="59"/>
  <c r="D87" i="70" s="1"/>
  <c r="E88" i="66" s="1"/>
  <c r="D34" i="79"/>
  <c r="D55" i="60"/>
  <c r="E16" i="69" s="1"/>
  <c r="F21" i="65" s="1"/>
  <c r="E40" i="77"/>
  <c r="F55" i="60"/>
  <c r="G16" i="69" s="1"/>
  <c r="H21" i="65" s="1"/>
  <c r="G40" i="77"/>
  <c r="J12" i="60"/>
  <c r="K18" i="70" s="1"/>
  <c r="L21" i="66" s="1"/>
  <c r="I55" i="60"/>
  <c r="J16" i="69" s="1"/>
  <c r="K21" i="65" s="1"/>
  <c r="J40" i="77"/>
  <c r="C59" i="60"/>
  <c r="D44" i="69" s="1"/>
  <c r="E51" i="65" s="1"/>
  <c r="D38" i="78"/>
  <c r="J59" i="60"/>
  <c r="K44" i="69" s="1"/>
  <c r="L51" i="65" s="1"/>
  <c r="K38" i="78"/>
  <c r="H59" i="60"/>
  <c r="I44" i="69" s="1"/>
  <c r="J51" i="65" s="1"/>
  <c r="E65" i="60"/>
  <c r="F86" i="69" s="1"/>
  <c r="G87" i="65" s="1"/>
  <c r="F38" i="79"/>
  <c r="L55" i="59"/>
  <c r="M15" i="69" s="1"/>
  <c r="N22" i="65" s="1"/>
  <c r="M41" i="77"/>
  <c r="B16" i="60"/>
  <c r="C46" i="70" s="1"/>
  <c r="D51" i="66" s="1"/>
  <c r="C33" i="78"/>
  <c r="I22" i="60"/>
  <c r="J33" i="79"/>
  <c r="B59" i="60"/>
  <c r="C44" i="69" s="1"/>
  <c r="D51" i="65" s="1"/>
  <c r="C38" i="78"/>
  <c r="C12" i="60"/>
  <c r="D18" i="70" s="1"/>
  <c r="E21" i="66" s="1"/>
  <c r="D34" i="77"/>
  <c r="M33" i="31"/>
  <c r="M34" i="78"/>
  <c r="M35" i="77"/>
  <c r="I34" i="78"/>
  <c r="E61" i="77"/>
  <c r="E62" i="77" s="1"/>
  <c r="P36" i="77"/>
  <c r="Q36" i="77" s="1"/>
  <c r="P40" i="79"/>
  <c r="E22" i="60"/>
  <c r="F88" i="70" s="1"/>
  <c r="G87" i="66" s="1"/>
  <c r="F33" i="79"/>
  <c r="F59" i="60"/>
  <c r="G44" i="69" s="1"/>
  <c r="H51" i="65" s="1"/>
  <c r="G38" i="78"/>
  <c r="C16" i="60"/>
  <c r="D46" i="70" s="1"/>
  <c r="E51" i="66" s="1"/>
  <c r="D33" i="78"/>
  <c r="E59" i="60"/>
  <c r="F44" i="69" s="1"/>
  <c r="G51" i="65" s="1"/>
  <c r="F38" i="78"/>
  <c r="L59" i="60"/>
  <c r="M44" i="69" s="1"/>
  <c r="N51" i="65" s="1"/>
  <c r="L38" i="31"/>
  <c r="L39" i="78"/>
  <c r="L65" i="60"/>
  <c r="M86" i="69" s="1"/>
  <c r="N87" i="65" s="1"/>
  <c r="M65" i="60"/>
  <c r="N86" i="69" s="1"/>
  <c r="O87" i="65" s="1"/>
  <c r="N38" i="79"/>
  <c r="K65" i="60"/>
  <c r="L86" i="69" s="1"/>
  <c r="M87" i="65" s="1"/>
  <c r="L38" i="79"/>
  <c r="G12" i="60"/>
  <c r="H18" i="70" s="1"/>
  <c r="I21" i="66" s="1"/>
  <c r="H34" i="77"/>
  <c r="J16" i="60"/>
  <c r="K46" i="70" s="1"/>
  <c r="L51" i="66" s="1"/>
  <c r="K33" i="78"/>
  <c r="J39" i="78"/>
  <c r="L12" i="60"/>
  <c r="M18" i="70" s="1"/>
  <c r="N21" i="66" s="1"/>
  <c r="H16" i="60"/>
  <c r="I46" i="70" s="1"/>
  <c r="J51" i="66" s="1"/>
  <c r="N34" i="77"/>
  <c r="D12" i="59"/>
  <c r="E17" i="70" s="1"/>
  <c r="F22" i="66" s="1"/>
  <c r="E35" i="77"/>
  <c r="E34" i="79"/>
  <c r="M16" i="60"/>
  <c r="N46" i="70" s="1"/>
  <c r="O51" i="66" s="1"/>
  <c r="G55" i="60"/>
  <c r="H16" i="69" s="1"/>
  <c r="I21" i="65" s="1"/>
  <c r="E55" i="60"/>
  <c r="F16" i="69" s="1"/>
  <c r="G21" i="65" s="1"/>
  <c r="F40" i="77"/>
  <c r="J55" i="60"/>
  <c r="K16" i="69" s="1"/>
  <c r="L21" i="65" s="1"/>
  <c r="C55" i="60"/>
  <c r="D16" i="69" s="1"/>
  <c r="E21" i="65" s="1"/>
  <c r="D40" i="77"/>
  <c r="F65" i="60"/>
  <c r="G86" i="69" s="1"/>
  <c r="H87" i="65" s="1"/>
  <c r="G38" i="79"/>
  <c r="D16" i="60"/>
  <c r="E46" i="70" s="1"/>
  <c r="F51" i="66" s="1"/>
  <c r="D65" i="59"/>
  <c r="E85" i="69" s="1"/>
  <c r="F88" i="65" s="1"/>
  <c r="E39" i="79"/>
  <c r="L22" i="60"/>
  <c r="M88" i="70" s="1"/>
  <c r="N87" i="66" s="1"/>
  <c r="M33" i="79"/>
  <c r="G65" i="60"/>
  <c r="H86" i="69" s="1"/>
  <c r="I87" i="65" s="1"/>
  <c r="J22" i="60"/>
  <c r="K88" i="70" s="1"/>
  <c r="L87" i="66" s="1"/>
  <c r="K33" i="79"/>
  <c r="M22" i="60"/>
  <c r="N88" i="70" s="1"/>
  <c r="O87" i="66" s="1"/>
  <c r="N33" i="79"/>
  <c r="M39" i="79"/>
  <c r="P42" i="77"/>
  <c r="Q42" i="77" s="1"/>
  <c r="C66" i="77"/>
  <c r="C67" i="77" s="1"/>
  <c r="G16" i="59"/>
  <c r="H45" i="70" s="1"/>
  <c r="I52" i="66" s="1"/>
  <c r="H34" i="78"/>
  <c r="M59" i="60"/>
  <c r="N44" i="69" s="1"/>
  <c r="O51" i="65" s="1"/>
  <c r="F16" i="60"/>
  <c r="G46" i="70" s="1"/>
  <c r="G33" i="78"/>
  <c r="B12" i="59"/>
  <c r="C17" i="70" s="1"/>
  <c r="D22" i="66" s="1"/>
  <c r="C35" i="77"/>
  <c r="B65" i="60"/>
  <c r="C86" i="69" s="1"/>
  <c r="D87" i="65" s="1"/>
  <c r="C38" i="79"/>
  <c r="G22" i="60"/>
  <c r="H88" i="70" s="1"/>
  <c r="I87" i="66" s="1"/>
  <c r="H33" i="79"/>
  <c r="I59" i="60"/>
  <c r="J44" i="69" s="1"/>
  <c r="K51" i="65" s="1"/>
  <c r="J65" i="60"/>
  <c r="K86" i="69" s="1"/>
  <c r="L87" i="65" s="1"/>
  <c r="K38" i="79"/>
  <c r="L33" i="31"/>
  <c r="L34" i="78"/>
  <c r="I16" i="60"/>
  <c r="J46" i="70" s="1"/>
  <c r="K51" i="66" s="1"/>
  <c r="J33" i="78"/>
  <c r="D12" i="60"/>
  <c r="E18" i="70" s="1"/>
  <c r="F21" i="66" s="1"/>
  <c r="E34" i="77"/>
  <c r="D22" i="60"/>
  <c r="E88" i="70" s="1"/>
  <c r="I65" i="59"/>
  <c r="J85" i="69" s="1"/>
  <c r="K88" i="65" s="1"/>
  <c r="J39" i="79"/>
  <c r="P40" i="78"/>
  <c r="H41" i="77"/>
  <c r="F22" i="60"/>
  <c r="G88" i="70" s="1"/>
  <c r="H87" i="66" s="1"/>
  <c r="G33" i="79"/>
  <c r="F34" i="77"/>
  <c r="E16" i="60"/>
  <c r="F46" i="70" s="1"/>
  <c r="G51" i="66" s="1"/>
  <c r="F33" i="78"/>
  <c r="M39" i="78"/>
  <c r="P40" i="48"/>
  <c r="Q40" i="48" s="1"/>
  <c r="L38" i="41"/>
  <c r="K66" i="60" s="1"/>
  <c r="L93" i="69" s="1"/>
  <c r="M94" i="65" s="1"/>
  <c r="B56" i="59"/>
  <c r="C22" i="69" s="1"/>
  <c r="D28" i="65" s="1"/>
  <c r="C40" i="25"/>
  <c r="B56" i="60" s="1"/>
  <c r="C23" i="69" s="1"/>
  <c r="D27" i="65" s="1"/>
  <c r="L101" i="69"/>
  <c r="N77" i="50"/>
  <c r="F33" i="70"/>
  <c r="F115" i="69"/>
  <c r="G118" i="65"/>
  <c r="C103" i="70"/>
  <c r="D100" i="66"/>
  <c r="L108" i="69"/>
  <c r="M112" i="65"/>
  <c r="L94" i="69"/>
  <c r="C89" i="70"/>
  <c r="D87" i="66"/>
  <c r="G26" i="70"/>
  <c r="L75" i="70"/>
  <c r="N33" i="70"/>
  <c r="E24" i="70"/>
  <c r="F28" i="66" s="1"/>
  <c r="N24" i="70"/>
  <c r="O28" i="66" s="1"/>
  <c r="I24" i="70"/>
  <c r="J28" i="66" s="1"/>
  <c r="D24" i="70"/>
  <c r="E28" i="66" s="1"/>
  <c r="H24" i="70"/>
  <c r="I28" i="66" s="1"/>
  <c r="F24" i="70"/>
  <c r="G28" i="66" s="1"/>
  <c r="M24" i="70"/>
  <c r="N28" i="66" s="1"/>
  <c r="D40" i="70"/>
  <c r="H30" i="70"/>
  <c r="I35" i="66" s="1"/>
  <c r="C30" i="70"/>
  <c r="D35" i="66" s="1"/>
  <c r="D32" i="70"/>
  <c r="K32" i="70"/>
  <c r="E31" i="70"/>
  <c r="F34" i="66" s="1"/>
  <c r="E30" i="70"/>
  <c r="F35" i="66" s="1"/>
  <c r="I31" i="70"/>
  <c r="J34" i="66" s="1"/>
  <c r="H31" i="70"/>
  <c r="I34" i="66" s="1"/>
  <c r="G33" i="70"/>
  <c r="I30" i="70"/>
  <c r="J35" i="66" s="1"/>
  <c r="J30" i="70"/>
  <c r="K35" i="66" s="1"/>
  <c r="M31" i="70"/>
  <c r="N34" i="66" s="1"/>
  <c r="K38" i="70"/>
  <c r="L46" i="66" s="1"/>
  <c r="G39" i="70"/>
  <c r="H45" i="66" s="1"/>
  <c r="N38" i="70"/>
  <c r="O46" i="66" s="1"/>
  <c r="E37" i="70"/>
  <c r="F47" i="66" s="1"/>
  <c r="M37" i="70"/>
  <c r="N47" i="66" s="1"/>
  <c r="F39" i="70"/>
  <c r="G45" i="66" s="1"/>
  <c r="J54" i="70"/>
  <c r="J38" i="70"/>
  <c r="K46" i="66" s="1"/>
  <c r="H38" i="70"/>
  <c r="I46" i="66" s="1"/>
  <c r="K82" i="70"/>
  <c r="G61" i="70"/>
  <c r="F45" i="70"/>
  <c r="D75" i="70"/>
  <c r="E45" i="70"/>
  <c r="F52" i="66" s="1"/>
  <c r="I45" i="70"/>
  <c r="J52" i="66" s="1"/>
  <c r="N45" i="70"/>
  <c r="O52" i="66" s="1"/>
  <c r="D52" i="70"/>
  <c r="E58" i="66" s="1"/>
  <c r="L53" i="70"/>
  <c r="M57" i="66" s="1"/>
  <c r="I51" i="70"/>
  <c r="J59" i="66" s="1"/>
  <c r="M54" i="70"/>
  <c r="L51" i="70"/>
  <c r="M59" i="66" s="1"/>
  <c r="F61" i="70"/>
  <c r="G54" i="70"/>
  <c r="F52" i="70"/>
  <c r="E51" i="70"/>
  <c r="F59" i="66" s="1"/>
  <c r="K52" i="70"/>
  <c r="L58" i="66" s="1"/>
  <c r="E53" i="70"/>
  <c r="F57" i="66" s="1"/>
  <c r="N52" i="70"/>
  <c r="L52" i="70"/>
  <c r="M58" i="66" s="1"/>
  <c r="E52" i="70"/>
  <c r="N58" i="70"/>
  <c r="O65" i="66" s="1"/>
  <c r="D59" i="70"/>
  <c r="E64" i="66" s="1"/>
  <c r="L58" i="70"/>
  <c r="M65" i="66" s="1"/>
  <c r="K61" i="70"/>
  <c r="J60" i="70"/>
  <c r="K63" i="66" s="1"/>
  <c r="H58" i="70"/>
  <c r="I65" i="66" s="1"/>
  <c r="M60" i="70"/>
  <c r="N63" i="66" s="1"/>
  <c r="M58" i="70"/>
  <c r="N65" i="66" s="1"/>
  <c r="I58" i="70"/>
  <c r="J65" i="66" s="1"/>
  <c r="F82" i="70"/>
  <c r="H60" i="70"/>
  <c r="I63" i="66" s="1"/>
  <c r="E59" i="70"/>
  <c r="F64" i="66" s="1"/>
  <c r="F75" i="70"/>
  <c r="K68" i="70"/>
  <c r="G68" i="70"/>
  <c r="N66" i="70"/>
  <c r="O137" i="66" s="1"/>
  <c r="E67" i="70"/>
  <c r="F136" i="66" s="1"/>
  <c r="L66" i="70"/>
  <c r="M137" i="66" s="1"/>
  <c r="M67" i="70"/>
  <c r="E65" i="70"/>
  <c r="F138" i="66" s="1"/>
  <c r="H65" i="70"/>
  <c r="I138" i="66" s="1"/>
  <c r="J67" i="70"/>
  <c r="K136" i="66" s="1"/>
  <c r="K75" i="70"/>
  <c r="F66" i="70"/>
  <c r="G137" i="66" s="1"/>
  <c r="H66" i="70"/>
  <c r="I137" i="66" s="1"/>
  <c r="I67" i="70"/>
  <c r="J136" i="66" s="1"/>
  <c r="C65" i="70"/>
  <c r="D138" i="66" s="1"/>
  <c r="J65" i="70"/>
  <c r="K138" i="66" s="1"/>
  <c r="N72" i="70"/>
  <c r="O144" i="66" s="1"/>
  <c r="H73" i="70"/>
  <c r="M73" i="70"/>
  <c r="G75" i="70"/>
  <c r="L82" i="70"/>
  <c r="J73" i="70"/>
  <c r="K143" i="66" s="1"/>
  <c r="E73" i="70"/>
  <c r="F143" i="66" s="1"/>
  <c r="J72" i="70"/>
  <c r="K144" i="66" s="1"/>
  <c r="I79" i="70"/>
  <c r="J77" i="66" s="1"/>
  <c r="G82" i="70"/>
  <c r="D82" i="70"/>
  <c r="N79" i="70"/>
  <c r="O77" i="66" s="1"/>
  <c r="M79" i="70"/>
  <c r="N77" i="66" s="1"/>
  <c r="M81" i="70"/>
  <c r="N75" i="66" s="1"/>
  <c r="H80" i="70"/>
  <c r="I76" i="66" s="1"/>
  <c r="J80" i="70"/>
  <c r="K76" i="66" s="1"/>
  <c r="E79" i="70"/>
  <c r="F77" i="66" s="1"/>
  <c r="E80" i="70"/>
  <c r="F76" i="66" s="1"/>
  <c r="I86" i="70"/>
  <c r="J89" i="66" s="1"/>
  <c r="F87" i="70"/>
  <c r="G88" i="66" s="1"/>
  <c r="M87" i="70"/>
  <c r="N88" i="66" s="1"/>
  <c r="D86" i="70"/>
  <c r="E89" i="66" s="1"/>
  <c r="H87" i="70"/>
  <c r="I88" i="66" s="1"/>
  <c r="J88" i="70"/>
  <c r="K87" i="66" s="1"/>
  <c r="K87" i="70"/>
  <c r="L88" i="66" s="1"/>
  <c r="N87" i="70"/>
  <c r="O88" i="66" s="1"/>
  <c r="G87" i="70"/>
  <c r="H88" i="66" s="1"/>
  <c r="J87" i="70"/>
  <c r="K88" i="66" s="1"/>
  <c r="E94" i="70"/>
  <c r="F95" i="66" s="1"/>
  <c r="K95" i="70"/>
  <c r="L94" i="66" s="1"/>
  <c r="M95" i="70"/>
  <c r="N94" i="66" s="1"/>
  <c r="L94" i="70"/>
  <c r="M95" i="66" s="1"/>
  <c r="L23" i="59"/>
  <c r="H94" i="70"/>
  <c r="I95" i="66" s="1"/>
  <c r="J93" i="70"/>
  <c r="K96" i="66" s="1"/>
  <c r="N94" i="70"/>
  <c r="O95" i="66" s="1"/>
  <c r="G94" i="70"/>
  <c r="H95" i="66" s="1"/>
  <c r="F95" i="70"/>
  <c r="G94" i="66" s="1"/>
  <c r="C94" i="70"/>
  <c r="M93" i="70"/>
  <c r="N96" i="66" s="1"/>
  <c r="I101" i="70"/>
  <c r="J101" i="66" s="1"/>
  <c r="G102" i="70"/>
  <c r="H101" i="70"/>
  <c r="I101" i="66" s="1"/>
  <c r="J101" i="70"/>
  <c r="N101" i="70"/>
  <c r="O101" i="66" s="1"/>
  <c r="F102" i="70"/>
  <c r="G100" i="66" s="1"/>
  <c r="E101" i="70"/>
  <c r="F101" i="66" s="1"/>
  <c r="M101" i="70"/>
  <c r="N101" i="66" s="1"/>
  <c r="K102" i="70"/>
  <c r="L100" i="66" s="1"/>
  <c r="D108" i="70"/>
  <c r="E113" i="66" s="1"/>
  <c r="C109" i="70"/>
  <c r="D112" i="66" s="1"/>
  <c r="N108" i="70"/>
  <c r="O113" i="66" s="1"/>
  <c r="J108" i="70"/>
  <c r="K113" i="66" s="1"/>
  <c r="F108" i="70"/>
  <c r="G113" i="66" s="1"/>
  <c r="G109" i="70"/>
  <c r="E107" i="70"/>
  <c r="F114" i="66" s="1"/>
  <c r="H109" i="70"/>
  <c r="I112" i="66" s="1"/>
  <c r="K108" i="70"/>
  <c r="L113" i="66" s="1"/>
  <c r="L108" i="70"/>
  <c r="M113" i="66" s="1"/>
  <c r="I107" i="70"/>
  <c r="J114" i="66" s="1"/>
  <c r="E108" i="70"/>
  <c r="F113" i="66" s="1"/>
  <c r="I108" i="70"/>
  <c r="J113" i="66" s="1"/>
  <c r="L109" i="70"/>
  <c r="M112" i="66" s="1"/>
  <c r="N109" i="70"/>
  <c r="O112" i="66" s="1"/>
  <c r="J109" i="70"/>
  <c r="K112" i="66" s="1"/>
  <c r="M109" i="70"/>
  <c r="K115" i="70"/>
  <c r="L119" i="66" s="1"/>
  <c r="F115" i="70"/>
  <c r="G119" i="66" s="1"/>
  <c r="I115" i="70"/>
  <c r="J119" i="66" s="1"/>
  <c r="J115" i="70"/>
  <c r="K119" i="66" s="1"/>
  <c r="C116" i="70"/>
  <c r="M115" i="70"/>
  <c r="L115" i="70"/>
  <c r="M119" i="66" s="1"/>
  <c r="H115" i="70"/>
  <c r="I119" i="66" s="1"/>
  <c r="G116" i="70"/>
  <c r="H118" i="66" s="1"/>
  <c r="H114" i="70"/>
  <c r="I120" i="66" s="1"/>
  <c r="N161" i="69"/>
  <c r="K161" i="69"/>
  <c r="N146" i="70"/>
  <c r="O41" i="66" s="1"/>
  <c r="O77" i="50"/>
  <c r="T144" i="69" s="1"/>
  <c r="B41" i="50"/>
  <c r="I146" i="70"/>
  <c r="J41" i="66" s="1"/>
  <c r="H146" i="70"/>
  <c r="I41" i="66" s="1"/>
  <c r="M129" i="70"/>
  <c r="N131" i="66" s="1"/>
  <c r="K128" i="70"/>
  <c r="L132" i="66" s="1"/>
  <c r="J128" i="70"/>
  <c r="K132" i="66" s="1"/>
  <c r="F128" i="70"/>
  <c r="G132" i="66" s="1"/>
  <c r="E128" i="70"/>
  <c r="F132" i="66" s="1"/>
  <c r="L128" i="70"/>
  <c r="M132" i="66" s="1"/>
  <c r="D129" i="70"/>
  <c r="E131" i="66" s="1"/>
  <c r="G129" i="70"/>
  <c r="H131" i="66" s="1"/>
  <c r="M128" i="70"/>
  <c r="N132" i="66" s="1"/>
  <c r="D128" i="70"/>
  <c r="E132" i="66" s="1"/>
  <c r="K122" i="70"/>
  <c r="L125" i="66" s="1"/>
  <c r="N122" i="70"/>
  <c r="E121" i="70"/>
  <c r="F126" i="66" s="1"/>
  <c r="G122" i="70"/>
  <c r="H125" i="66" s="1"/>
  <c r="C123" i="70"/>
  <c r="D124" i="66" s="1"/>
  <c r="E122" i="70"/>
  <c r="F125" i="66" s="1"/>
  <c r="D121" i="70"/>
  <c r="E126" i="66" s="1"/>
  <c r="H122" i="70"/>
  <c r="I125" i="66" s="1"/>
  <c r="C122" i="70"/>
  <c r="D125" i="66" s="1"/>
  <c r="J122" i="70"/>
  <c r="K125" i="66" s="1"/>
  <c r="J121" i="70"/>
  <c r="K126" i="66" s="1"/>
  <c r="F122" i="70"/>
  <c r="G125" i="66" s="1"/>
  <c r="M122" i="70"/>
  <c r="N125" i="66" s="1"/>
  <c r="L122" i="70"/>
  <c r="M125" i="66" s="1"/>
  <c r="L121" i="70"/>
  <c r="M126" i="66" s="1"/>
  <c r="N141" i="68"/>
  <c r="N153" i="68"/>
  <c r="N147" i="68"/>
  <c r="R162" i="70"/>
  <c r="E138" i="68" s="1"/>
  <c r="N34" i="50"/>
  <c r="O34" i="50"/>
  <c r="T146" i="70" s="1"/>
  <c r="T98" i="69"/>
  <c r="P98" i="69"/>
  <c r="F86" i="68" s="1"/>
  <c r="T91" i="69"/>
  <c r="P91" i="69"/>
  <c r="F80" i="68" s="1"/>
  <c r="U180" i="69"/>
  <c r="U166" i="69"/>
  <c r="U173" i="69"/>
  <c r="I14" i="69"/>
  <c r="J23" i="65" s="1"/>
  <c r="M14" i="69"/>
  <c r="N23" i="65" s="1"/>
  <c r="B84" i="59"/>
  <c r="B34" i="59"/>
  <c r="C32" i="55"/>
  <c r="B34" i="60" s="1"/>
  <c r="C148" i="70" s="1"/>
  <c r="D39" i="66" s="1"/>
  <c r="E30" i="50"/>
  <c r="N23" i="50"/>
  <c r="N24" i="50"/>
  <c r="O24" i="50"/>
  <c r="T100" i="70" s="1"/>
  <c r="O23" i="50"/>
  <c r="T93" i="70" s="1"/>
  <c r="O25" i="50"/>
  <c r="T107" i="70" s="1"/>
  <c r="O26" i="50"/>
  <c r="T114" i="70" s="1"/>
  <c r="B28" i="59"/>
  <c r="C129" i="70" s="1"/>
  <c r="D131" i="66" s="1"/>
  <c r="M28" i="50"/>
  <c r="N27" i="50"/>
  <c r="O27" i="50"/>
  <c r="T121" i="70" s="1"/>
  <c r="N26" i="50"/>
  <c r="N25" i="50"/>
  <c r="P100" i="70"/>
  <c r="E86" i="68" s="1"/>
  <c r="P39" i="32"/>
  <c r="Q39" i="32" s="1"/>
  <c r="P34" i="32"/>
  <c r="Q34" i="32" s="1"/>
  <c r="B60" i="60"/>
  <c r="C51" i="69" s="1"/>
  <c r="D57" i="65" s="1"/>
  <c r="B17" i="60"/>
  <c r="F101" i="69"/>
  <c r="P34" i="42"/>
  <c r="Q34" i="42" s="1"/>
  <c r="C38" i="42"/>
  <c r="P38" i="42" s="1"/>
  <c r="H33" i="42"/>
  <c r="G24" i="60" s="1"/>
  <c r="H33" i="47"/>
  <c r="G26" i="60" s="1"/>
  <c r="M34" i="25"/>
  <c r="L13" i="60" s="1"/>
  <c r="L34" i="48"/>
  <c r="K27" i="60" s="1"/>
  <c r="E34" i="48"/>
  <c r="D27" i="60" s="1"/>
  <c r="M33" i="49"/>
  <c r="L28" i="60" s="1"/>
  <c r="E33" i="46"/>
  <c r="D25" i="60" s="1"/>
  <c r="N108" i="69"/>
  <c r="I68" i="59"/>
  <c r="J106" i="69" s="1"/>
  <c r="K113" i="65" s="1"/>
  <c r="D66" i="59"/>
  <c r="E92" i="69" s="1"/>
  <c r="F95" i="65" s="1"/>
  <c r="J39" i="39"/>
  <c r="I64" i="60" s="1"/>
  <c r="J79" i="69" s="1"/>
  <c r="J38" i="47"/>
  <c r="I69" i="60" s="1"/>
  <c r="J114" i="69" s="1"/>
  <c r="K118" i="65" s="1"/>
  <c r="M38" i="46"/>
  <c r="L68" i="60" s="1"/>
  <c r="M107" i="69" s="1"/>
  <c r="N112" i="65" s="1"/>
  <c r="M38" i="47"/>
  <c r="L69" i="60" s="1"/>
  <c r="M114" i="69" s="1"/>
  <c r="N118" i="65" s="1"/>
  <c r="I33" i="46"/>
  <c r="H25" i="60" s="1"/>
  <c r="L16" i="59"/>
  <c r="L66" i="69"/>
  <c r="J38" i="40"/>
  <c r="C94" i="69"/>
  <c r="I58" i="59"/>
  <c r="J36" i="69" s="1"/>
  <c r="K46" i="65" s="1"/>
  <c r="N62" i="50"/>
  <c r="O63" i="69" s="1"/>
  <c r="O62" i="50"/>
  <c r="D61" i="59"/>
  <c r="E57" i="69" s="1"/>
  <c r="F64" i="65" s="1"/>
  <c r="I23" i="59"/>
  <c r="E38" i="40"/>
  <c r="P34" i="34"/>
  <c r="Q34" i="34" s="1"/>
  <c r="L62" i="59"/>
  <c r="M64" i="69" s="1"/>
  <c r="N137" i="65" s="1"/>
  <c r="P39" i="34"/>
  <c r="Q39" i="34" s="1"/>
  <c r="C34" i="26"/>
  <c r="B14" i="60" s="1"/>
  <c r="J66" i="69"/>
  <c r="N19" i="50"/>
  <c r="H40" i="25"/>
  <c r="G56" i="60" s="1"/>
  <c r="H23" i="69" s="1"/>
  <c r="I27" i="65" s="1"/>
  <c r="P39" i="42"/>
  <c r="Q39" i="42" s="1"/>
  <c r="H37" i="57"/>
  <c r="C115" i="69"/>
  <c r="K16" i="59"/>
  <c r="I67" i="59"/>
  <c r="J99" i="69" s="1"/>
  <c r="K101" i="65" s="1"/>
  <c r="J52" i="69"/>
  <c r="J156" i="70"/>
  <c r="J37" i="57"/>
  <c r="M40" i="23"/>
  <c r="C122" i="69"/>
  <c r="I14" i="59"/>
  <c r="F38" i="69"/>
  <c r="I13" i="59"/>
  <c r="P39" i="47"/>
  <c r="Q39" i="47" s="1"/>
  <c r="J122" i="69"/>
  <c r="O19" i="50"/>
  <c r="T65" i="70" s="1"/>
  <c r="H33" i="34"/>
  <c r="G19" i="60" s="1"/>
  <c r="B19" i="59"/>
  <c r="C33" i="34"/>
  <c r="B19" i="60" s="1"/>
  <c r="C67" i="70" s="1"/>
  <c r="D136" i="66" s="1"/>
  <c r="I73" i="50"/>
  <c r="G33" i="49"/>
  <c r="F28" i="60" s="1"/>
  <c r="P39" i="31"/>
  <c r="Q39" i="31" s="1"/>
  <c r="K59" i="59"/>
  <c r="L43" i="69" s="1"/>
  <c r="M52" i="65" s="1"/>
  <c r="N122" i="69"/>
  <c r="K58" i="59"/>
  <c r="L36" i="69" s="1"/>
  <c r="M46" i="65" s="1"/>
  <c r="H33" i="41"/>
  <c r="G23" i="60" s="1"/>
  <c r="I30" i="50"/>
  <c r="I43" i="50" s="1"/>
  <c r="O63" i="50"/>
  <c r="K22" i="59"/>
  <c r="L33" i="40"/>
  <c r="H65" i="59"/>
  <c r="I85" i="69" s="1"/>
  <c r="J88" i="65" s="1"/>
  <c r="I38" i="40"/>
  <c r="P39" i="41"/>
  <c r="Q39" i="41" s="1"/>
  <c r="H22" i="59"/>
  <c r="I33" i="40"/>
  <c r="H66" i="59"/>
  <c r="I92" i="69" s="1"/>
  <c r="J95" i="65" s="1"/>
  <c r="G58" i="59"/>
  <c r="H36" i="69" s="1"/>
  <c r="I46" i="65" s="1"/>
  <c r="L67" i="59"/>
  <c r="M99" i="69" s="1"/>
  <c r="N101" i="65" s="1"/>
  <c r="D31" i="69"/>
  <c r="K156" i="70"/>
  <c r="J34" i="48"/>
  <c r="I27" i="60" s="1"/>
  <c r="C34" i="23"/>
  <c r="I61" i="59"/>
  <c r="J57" i="69" s="1"/>
  <c r="K64" i="65" s="1"/>
  <c r="J38" i="33"/>
  <c r="I61" i="60" s="1"/>
  <c r="J58" i="69" s="1"/>
  <c r="K63" i="65" s="1"/>
  <c r="N94" i="69"/>
  <c r="M94" i="69"/>
  <c r="K18" i="59"/>
  <c r="L73" i="50"/>
  <c r="N57" i="50"/>
  <c r="O28" i="69" s="1"/>
  <c r="H33" i="30"/>
  <c r="G15" i="60" s="1"/>
  <c r="I37" i="57"/>
  <c r="P40" i="39"/>
  <c r="B30" i="50"/>
  <c r="L52" i="69"/>
  <c r="I12" i="59"/>
  <c r="J17" i="70" s="1"/>
  <c r="K22" i="66" s="1"/>
  <c r="J34" i="23"/>
  <c r="D38" i="49"/>
  <c r="C71" i="60" s="1"/>
  <c r="D128" i="69" s="1"/>
  <c r="D33" i="49"/>
  <c r="C28" i="60" s="1"/>
  <c r="H18" i="59"/>
  <c r="K15" i="59"/>
  <c r="G37" i="57"/>
  <c r="K154" i="69"/>
  <c r="L30" i="50"/>
  <c r="N22" i="50"/>
  <c r="P38" i="34"/>
  <c r="I156" i="70"/>
  <c r="L37" i="57"/>
  <c r="K79" i="60" s="1"/>
  <c r="L160" i="69" s="1"/>
  <c r="M81" i="65" s="1"/>
  <c r="M33" i="30"/>
  <c r="L15" i="60" s="1"/>
  <c r="M39" i="70" s="1"/>
  <c r="N45" i="66" s="1"/>
  <c r="L15" i="59"/>
  <c r="N38" i="55"/>
  <c r="D26" i="59"/>
  <c r="E33" i="47"/>
  <c r="D26" i="60" s="1"/>
  <c r="E116" i="70" s="1"/>
  <c r="F118" i="66" s="1"/>
  <c r="N154" i="69"/>
  <c r="U161" i="70"/>
  <c r="F37" i="57"/>
  <c r="E79" i="60" s="1"/>
  <c r="F160" i="69" s="1"/>
  <c r="G81" i="65" s="1"/>
  <c r="O35" i="50"/>
  <c r="T153" i="70" s="1"/>
  <c r="P38" i="57"/>
  <c r="E33" i="30"/>
  <c r="D15" i="60" s="1"/>
  <c r="E39" i="70" s="1"/>
  <c r="F45" i="66" s="1"/>
  <c r="D15" i="59"/>
  <c r="D37" i="57"/>
  <c r="C79" i="60" s="1"/>
  <c r="D160" i="69" s="1"/>
  <c r="E81" i="65" s="1"/>
  <c r="L103" i="70"/>
  <c r="O78" i="50"/>
  <c r="T151" i="69" s="1"/>
  <c r="N78" i="50"/>
  <c r="P33" i="57"/>
  <c r="O56" i="50"/>
  <c r="P40" i="49"/>
  <c r="D30" i="50"/>
  <c r="M37" i="57"/>
  <c r="L79" i="60" s="1"/>
  <c r="M160" i="69" s="1"/>
  <c r="N81" i="65" s="1"/>
  <c r="U159" i="69"/>
  <c r="E37" i="57"/>
  <c r="D79" i="60" s="1"/>
  <c r="E160" i="69" s="1"/>
  <c r="F81" i="65" s="1"/>
  <c r="P144" i="69"/>
  <c r="E38" i="49"/>
  <c r="D71" i="60" s="1"/>
  <c r="E128" i="69" s="1"/>
  <c r="F130" i="65" s="1"/>
  <c r="D71" i="59"/>
  <c r="E127" i="69" s="1"/>
  <c r="F131" i="65" s="1"/>
  <c r="F33" i="49"/>
  <c r="E28" i="60" s="1"/>
  <c r="F130" i="70" s="1"/>
  <c r="G130" i="66" s="1"/>
  <c r="E28" i="59"/>
  <c r="F129" i="70" s="1"/>
  <c r="G131" i="66" s="1"/>
  <c r="L38" i="49"/>
  <c r="K71" i="60" s="1"/>
  <c r="L128" i="69" s="1"/>
  <c r="M130" i="65" s="1"/>
  <c r="K71" i="59"/>
  <c r="L127" i="69" s="1"/>
  <c r="M131" i="65" s="1"/>
  <c r="I34" i="48"/>
  <c r="H27" i="59"/>
  <c r="N34" i="35"/>
  <c r="M20" i="60" s="1"/>
  <c r="N74" i="70" s="1"/>
  <c r="O142" i="66" s="1"/>
  <c r="M20" i="59"/>
  <c r="D73" i="50"/>
  <c r="E126" i="69"/>
  <c r="F132" i="65" s="1"/>
  <c r="N64" i="50"/>
  <c r="O77" i="69" s="1"/>
  <c r="I77" i="69"/>
  <c r="J77" i="65" s="1"/>
  <c r="H33" i="32"/>
  <c r="G17" i="59"/>
  <c r="I38" i="47"/>
  <c r="I38" i="78" s="1"/>
  <c r="H69" i="59"/>
  <c r="I113" i="69" s="1"/>
  <c r="J119" i="65" s="1"/>
  <c r="C17" i="69"/>
  <c r="I85" i="50"/>
  <c r="C41" i="50"/>
  <c r="K41" i="50"/>
  <c r="C85" i="50"/>
  <c r="E85" i="50"/>
  <c r="E87" i="50" s="1"/>
  <c r="J94" i="69"/>
  <c r="N19" i="70"/>
  <c r="D103" i="70"/>
  <c r="N24" i="59"/>
  <c r="O24" i="59"/>
  <c r="T101" i="70" s="1"/>
  <c r="C80" i="69"/>
  <c r="N39" i="39"/>
  <c r="M64" i="60" s="1"/>
  <c r="N79" i="69" s="1"/>
  <c r="O75" i="65" s="1"/>
  <c r="M64" i="59"/>
  <c r="N78" i="69" s="1"/>
  <c r="O76" i="65" s="1"/>
  <c r="D38" i="69"/>
  <c r="D64" i="69"/>
  <c r="H31" i="69"/>
  <c r="K59" i="69"/>
  <c r="K38" i="69"/>
  <c r="G52" i="69"/>
  <c r="G108" i="69"/>
  <c r="E122" i="69"/>
  <c r="E38" i="69"/>
  <c r="D52" i="69"/>
  <c r="I66" i="69"/>
  <c r="F45" i="69"/>
  <c r="C40" i="70"/>
  <c r="K108" i="69"/>
  <c r="K122" i="69"/>
  <c r="G59" i="69"/>
  <c r="G122" i="69"/>
  <c r="G31" i="69"/>
  <c r="E80" i="69"/>
  <c r="N38" i="69"/>
  <c r="C61" i="70"/>
  <c r="D121" i="69"/>
  <c r="E124" i="65" s="1"/>
  <c r="H73" i="69"/>
  <c r="M52" i="69"/>
  <c r="M24" i="69"/>
  <c r="F52" i="69"/>
  <c r="C30" i="59"/>
  <c r="F30" i="59"/>
  <c r="K30" i="50"/>
  <c r="B63" i="60"/>
  <c r="N38" i="47"/>
  <c r="M69" i="60" s="1"/>
  <c r="N114" i="69" s="1"/>
  <c r="O118" i="65" s="1"/>
  <c r="M69" i="59"/>
  <c r="N113" i="69" s="1"/>
  <c r="O119" i="65" s="1"/>
  <c r="O68" i="50"/>
  <c r="I105" i="69"/>
  <c r="J114" i="65" s="1"/>
  <c r="B73" i="50"/>
  <c r="C126" i="69"/>
  <c r="D132" i="65" s="1"/>
  <c r="L34" i="26"/>
  <c r="K14" i="59"/>
  <c r="L31" i="70" s="1"/>
  <c r="M34" i="66" s="1"/>
  <c r="I38" i="30"/>
  <c r="H58" i="60" s="1"/>
  <c r="I37" i="69" s="1"/>
  <c r="J45" i="65" s="1"/>
  <c r="H58" i="59"/>
  <c r="I36" i="69" s="1"/>
  <c r="J46" i="65" s="1"/>
  <c r="K40" i="25"/>
  <c r="J56" i="60" s="1"/>
  <c r="K23" i="69" s="1"/>
  <c r="L27" i="65" s="1"/>
  <c r="J56" i="59"/>
  <c r="K22" i="69" s="1"/>
  <c r="L28" i="65" s="1"/>
  <c r="C73" i="50"/>
  <c r="D56" i="69"/>
  <c r="E65" i="65" s="1"/>
  <c r="I39" i="48"/>
  <c r="H70" i="59"/>
  <c r="I120" i="69" s="1"/>
  <c r="J125" i="65" s="1"/>
  <c r="O15" i="50"/>
  <c r="T37" i="70" s="1"/>
  <c r="O13" i="50"/>
  <c r="T23" i="70" s="1"/>
  <c r="I33" i="41"/>
  <c r="H23" i="59"/>
  <c r="O58" i="50"/>
  <c r="I35" i="69"/>
  <c r="J47" i="65" s="1"/>
  <c r="K73" i="50"/>
  <c r="H38" i="32"/>
  <c r="G60" i="60" s="1"/>
  <c r="H51" i="69" s="1"/>
  <c r="I57" i="65" s="1"/>
  <c r="G60" i="59"/>
  <c r="H50" i="69" s="1"/>
  <c r="I58" i="65" s="1"/>
  <c r="L40" i="26"/>
  <c r="K57" i="60" s="1"/>
  <c r="L30" i="69" s="1"/>
  <c r="M33" i="65" s="1"/>
  <c r="K57" i="59"/>
  <c r="L29" i="69" s="1"/>
  <c r="M34" i="65" s="1"/>
  <c r="E108" i="69"/>
  <c r="I28" i="59"/>
  <c r="J33" i="49"/>
  <c r="I28" i="60" s="1"/>
  <c r="J130" i="70" s="1"/>
  <c r="K130" i="66" s="1"/>
  <c r="K33" i="49"/>
  <c r="J28" i="60" s="1"/>
  <c r="K130" i="70" s="1"/>
  <c r="L130" i="66" s="1"/>
  <c r="J28" i="59"/>
  <c r="D101" i="69"/>
  <c r="E52" i="69"/>
  <c r="D24" i="69"/>
  <c r="N101" i="69"/>
  <c r="C108" i="69"/>
  <c r="J73" i="69"/>
  <c r="D114" i="69"/>
  <c r="E118" i="65" s="1"/>
  <c r="J24" i="69"/>
  <c r="G101" i="69"/>
  <c r="E66" i="69"/>
  <c r="D120" i="69"/>
  <c r="E125" i="65" s="1"/>
  <c r="G80" i="69"/>
  <c r="C66" i="60"/>
  <c r="E24" i="69"/>
  <c r="F73" i="50"/>
  <c r="I38" i="46"/>
  <c r="H68" i="60" s="1"/>
  <c r="I107" i="69" s="1"/>
  <c r="J112" i="65" s="1"/>
  <c r="H68" i="59"/>
  <c r="I106" i="69" s="1"/>
  <c r="J113" i="65" s="1"/>
  <c r="K38" i="49"/>
  <c r="J71" i="60" s="1"/>
  <c r="K128" i="69" s="1"/>
  <c r="L130" i="65" s="1"/>
  <c r="J71" i="59"/>
  <c r="K127" i="69" s="1"/>
  <c r="L131" i="65" s="1"/>
  <c r="N17" i="50"/>
  <c r="F38" i="49"/>
  <c r="E71" i="60" s="1"/>
  <c r="F128" i="69" s="1"/>
  <c r="G130" i="65" s="1"/>
  <c r="E71" i="59"/>
  <c r="F127" i="69" s="1"/>
  <c r="G131" i="65" s="1"/>
  <c r="N40" i="35"/>
  <c r="M63" i="60" s="1"/>
  <c r="N72" i="69" s="1"/>
  <c r="O142" i="65" s="1"/>
  <c r="M63" i="59"/>
  <c r="N71" i="69" s="1"/>
  <c r="O143" i="65" s="1"/>
  <c r="N18" i="50"/>
  <c r="K85" i="50"/>
  <c r="E41" i="50"/>
  <c r="I38" i="33"/>
  <c r="H61" i="60" s="1"/>
  <c r="I58" i="69" s="1"/>
  <c r="J63" i="65" s="1"/>
  <c r="H61" i="59"/>
  <c r="I57" i="69" s="1"/>
  <c r="J64" i="65" s="1"/>
  <c r="O59" i="50"/>
  <c r="H42" i="69"/>
  <c r="I53" i="65" s="1"/>
  <c r="M73" i="50"/>
  <c r="N56" i="69"/>
  <c r="O65" i="65" s="1"/>
  <c r="I38" i="32"/>
  <c r="H60" i="60" s="1"/>
  <c r="I51" i="69" s="1"/>
  <c r="J57" i="65" s="1"/>
  <c r="H60" i="59"/>
  <c r="I50" i="69" s="1"/>
  <c r="J58" i="65" s="1"/>
  <c r="M38" i="49"/>
  <c r="L71" i="60" s="1"/>
  <c r="M128" i="69" s="1"/>
  <c r="N130" i="65" s="1"/>
  <c r="L71" i="59"/>
  <c r="M127" i="69" s="1"/>
  <c r="N131" i="65" s="1"/>
  <c r="I40" i="35"/>
  <c r="H63" i="60" s="1"/>
  <c r="I72" i="69" s="1"/>
  <c r="J142" i="65" s="1"/>
  <c r="H63" i="59"/>
  <c r="I71" i="69" s="1"/>
  <c r="J143" i="65" s="1"/>
  <c r="N21" i="50"/>
  <c r="N34" i="39"/>
  <c r="M21" i="60" s="1"/>
  <c r="N81" i="70" s="1"/>
  <c r="O75" i="66" s="1"/>
  <c r="M21" i="59"/>
  <c r="K34" i="25"/>
  <c r="K34" i="77" s="1"/>
  <c r="J13" i="59"/>
  <c r="K24" i="70" s="1"/>
  <c r="L28" i="66" s="1"/>
  <c r="N33" i="47"/>
  <c r="M26" i="60" s="1"/>
  <c r="N116" i="70" s="1"/>
  <c r="O118" i="66" s="1"/>
  <c r="M26" i="59"/>
  <c r="I34" i="39"/>
  <c r="H21" i="60" s="1"/>
  <c r="I81" i="70" s="1"/>
  <c r="J75" i="66" s="1"/>
  <c r="H21" i="59"/>
  <c r="I80" i="70" s="1"/>
  <c r="J76" i="66" s="1"/>
  <c r="M85" i="50"/>
  <c r="C58" i="69"/>
  <c r="D63" i="65" s="1"/>
  <c r="D78" i="69"/>
  <c r="G38" i="69"/>
  <c r="C128" i="69"/>
  <c r="D130" i="65" s="1"/>
  <c r="L33" i="49"/>
  <c r="K28" i="60" s="1"/>
  <c r="L130" i="70" s="1"/>
  <c r="M130" i="66" s="1"/>
  <c r="K28" i="59"/>
  <c r="D38" i="33"/>
  <c r="C61" i="60" s="1"/>
  <c r="D58" i="69" s="1"/>
  <c r="E63" i="65" s="1"/>
  <c r="C61" i="59"/>
  <c r="N70" i="50"/>
  <c r="O119" i="69" s="1"/>
  <c r="I119" i="69"/>
  <c r="J126" i="65" s="1"/>
  <c r="I33" i="30"/>
  <c r="H15" i="59"/>
  <c r="I38" i="70" s="1"/>
  <c r="J46" i="66" s="1"/>
  <c r="H38" i="31"/>
  <c r="H38" i="78" s="1"/>
  <c r="G59" i="59"/>
  <c r="H43" i="69" s="1"/>
  <c r="I52" i="65" s="1"/>
  <c r="N38" i="33"/>
  <c r="M61" i="60" s="1"/>
  <c r="N58" i="69" s="1"/>
  <c r="O63" i="65" s="1"/>
  <c r="M61" i="59"/>
  <c r="N57" i="69" s="1"/>
  <c r="O64" i="65" s="1"/>
  <c r="O60" i="50"/>
  <c r="I49" i="69"/>
  <c r="J59" i="65" s="1"/>
  <c r="N63" i="50"/>
  <c r="O70" i="69" s="1"/>
  <c r="I70" i="69"/>
  <c r="J144" i="65" s="1"/>
  <c r="P34" i="46"/>
  <c r="Q34" i="46" s="1"/>
  <c r="G25" i="59"/>
  <c r="L34" i="25"/>
  <c r="K13" i="60" s="1"/>
  <c r="L25" i="70" s="1"/>
  <c r="M27" i="66" s="1"/>
  <c r="K13" i="59"/>
  <c r="I40" i="26"/>
  <c r="H57" i="60" s="1"/>
  <c r="I30" i="69" s="1"/>
  <c r="J33" i="65" s="1"/>
  <c r="H57" i="59"/>
  <c r="I29" i="69" s="1"/>
  <c r="J34" i="65" s="1"/>
  <c r="N16" i="50"/>
  <c r="O20" i="50"/>
  <c r="T72" i="70" s="1"/>
  <c r="C30" i="69"/>
  <c r="D33" i="65" s="1"/>
  <c r="F85" i="50"/>
  <c r="J85" i="50"/>
  <c r="L85" i="50"/>
  <c r="F41" i="50"/>
  <c r="F43" i="50" s="1"/>
  <c r="J41" i="50"/>
  <c r="L41" i="50"/>
  <c r="D41" i="50"/>
  <c r="G19" i="70"/>
  <c r="D68" i="70"/>
  <c r="L59" i="69"/>
  <c r="H38" i="41"/>
  <c r="G66" i="60" s="1"/>
  <c r="H93" i="69" s="1"/>
  <c r="I94" i="65" s="1"/>
  <c r="G66" i="59"/>
  <c r="H92" i="69" s="1"/>
  <c r="I95" i="65" s="1"/>
  <c r="D43" i="69"/>
  <c r="E52" i="65" s="1"/>
  <c r="C66" i="69"/>
  <c r="R65" i="69"/>
  <c r="K73" i="69"/>
  <c r="I101" i="69"/>
  <c r="M122" i="69"/>
  <c r="M38" i="69"/>
  <c r="G73" i="69"/>
  <c r="L122" i="69"/>
  <c r="G66" i="69"/>
  <c r="E31" i="69"/>
  <c r="J30" i="50"/>
  <c r="J38" i="49"/>
  <c r="I71" i="60" s="1"/>
  <c r="J128" i="69" s="1"/>
  <c r="K130" i="65" s="1"/>
  <c r="I71" i="59"/>
  <c r="J127" i="69" s="1"/>
  <c r="K131" i="65" s="1"/>
  <c r="C26" i="70"/>
  <c r="K66" i="69"/>
  <c r="K80" i="69"/>
  <c r="M73" i="69"/>
  <c r="I24" i="69"/>
  <c r="G24" i="69"/>
  <c r="E101" i="69"/>
  <c r="E115" i="69"/>
  <c r="F24" i="69"/>
  <c r="D113" i="69"/>
  <c r="E119" i="65" s="1"/>
  <c r="N66" i="69"/>
  <c r="D107" i="69"/>
  <c r="E112" i="65" s="1"/>
  <c r="N24" i="69"/>
  <c r="K94" i="69"/>
  <c r="F80" i="69"/>
  <c r="D92" i="69"/>
  <c r="E95" i="65" s="1"/>
  <c r="N39" i="49"/>
  <c r="O22" i="50"/>
  <c r="T86" i="70" s="1"/>
  <c r="N34" i="49"/>
  <c r="P39" i="30"/>
  <c r="Q39" i="30" s="1"/>
  <c r="C37" i="55"/>
  <c r="B77" i="60" s="1"/>
  <c r="O69" i="50"/>
  <c r="N112" i="69"/>
  <c r="O120" i="65" s="1"/>
  <c r="I39" i="39"/>
  <c r="H64" i="60" s="1"/>
  <c r="I79" i="69" s="1"/>
  <c r="J75" i="65" s="1"/>
  <c r="H64" i="59"/>
  <c r="I78" i="69" s="1"/>
  <c r="J76" i="65" s="1"/>
  <c r="O14" i="50"/>
  <c r="T30" i="70" s="1"/>
  <c r="O57" i="50"/>
  <c r="I28" i="69"/>
  <c r="J35" i="65" s="1"/>
  <c r="N33" i="33"/>
  <c r="M18" i="60" s="1"/>
  <c r="N60" i="70" s="1"/>
  <c r="O63" i="66" s="1"/>
  <c r="M18" i="59"/>
  <c r="I33" i="32"/>
  <c r="H17" i="60" s="1"/>
  <c r="I53" i="70" s="1"/>
  <c r="J57" i="66" s="1"/>
  <c r="H17" i="59"/>
  <c r="I34" i="35"/>
  <c r="H20" i="60" s="1"/>
  <c r="I74" i="70" s="1"/>
  <c r="J142" i="66" s="1"/>
  <c r="H20" i="59"/>
  <c r="I73" i="70" s="1"/>
  <c r="J143" i="66" s="1"/>
  <c r="H38" i="46"/>
  <c r="H38" i="79" s="1"/>
  <c r="G68" i="59"/>
  <c r="H106" i="69" s="1"/>
  <c r="I113" i="65" s="1"/>
  <c r="H39" i="39"/>
  <c r="G64" i="59"/>
  <c r="H78" i="69" s="1"/>
  <c r="I76" i="65" s="1"/>
  <c r="L40" i="25"/>
  <c r="K56" i="60" s="1"/>
  <c r="L23" i="69" s="1"/>
  <c r="M27" i="65" s="1"/>
  <c r="K56" i="59"/>
  <c r="L22" i="69" s="1"/>
  <c r="M28" i="65" s="1"/>
  <c r="G38" i="49"/>
  <c r="F71" i="60" s="1"/>
  <c r="G128" i="69" s="1"/>
  <c r="H130" i="65" s="1"/>
  <c r="F71" i="59"/>
  <c r="G127" i="69" s="1"/>
  <c r="H131" i="65" s="1"/>
  <c r="C37" i="69"/>
  <c r="D45" i="65" s="1"/>
  <c r="D85" i="50"/>
  <c r="H122" i="69"/>
  <c r="K52" i="69"/>
  <c r="K115" i="69"/>
  <c r="M80" i="69"/>
  <c r="G94" i="69"/>
  <c r="E73" i="69"/>
  <c r="E33" i="49"/>
  <c r="D28" i="60" s="1"/>
  <c r="E130" i="70" s="1"/>
  <c r="F130" i="66" s="1"/>
  <c r="D28" i="59"/>
  <c r="H115" i="69"/>
  <c r="N52" i="69"/>
  <c r="K31" i="69"/>
  <c r="F122" i="69"/>
  <c r="J31" i="69"/>
  <c r="L115" i="69"/>
  <c r="F19" i="70"/>
  <c r="M59" i="69"/>
  <c r="F66" i="69"/>
  <c r="H101" i="69"/>
  <c r="K101" i="69"/>
  <c r="M31" i="69"/>
  <c r="G115" i="69"/>
  <c r="F94" i="69"/>
  <c r="H66" i="69"/>
  <c r="C82" i="70"/>
  <c r="F108" i="69"/>
  <c r="N62" i="60"/>
  <c r="I40" i="23"/>
  <c r="H55" i="59"/>
  <c r="I15" i="69" s="1"/>
  <c r="J22" i="65" s="1"/>
  <c r="L34" i="23"/>
  <c r="K12" i="59"/>
  <c r="L17" i="70" s="1"/>
  <c r="M22" i="66" s="1"/>
  <c r="L40" i="23"/>
  <c r="K55" i="59"/>
  <c r="L15" i="69" s="1"/>
  <c r="M22" i="65" s="1"/>
  <c r="I34" i="23"/>
  <c r="H12" i="59"/>
  <c r="I17" i="70" s="1"/>
  <c r="J22" i="66" s="1"/>
  <c r="P41" i="23"/>
  <c r="Q41" i="23" s="1"/>
  <c r="J32" i="55"/>
  <c r="I34" i="60" s="1"/>
  <c r="E37" i="55"/>
  <c r="D77" i="60" s="1"/>
  <c r="E146" i="69" s="1"/>
  <c r="F39" i="65" s="1"/>
  <c r="J37" i="55"/>
  <c r="I77" i="60" s="1"/>
  <c r="J146" i="69" s="1"/>
  <c r="K39" i="65" s="1"/>
  <c r="G37" i="55"/>
  <c r="F77" i="60" s="1"/>
  <c r="G146" i="69" s="1"/>
  <c r="H39" i="65" s="1"/>
  <c r="L37" i="55"/>
  <c r="K77" i="60" s="1"/>
  <c r="L146" i="69" s="1"/>
  <c r="M39" i="65" s="1"/>
  <c r="K37" i="55"/>
  <c r="J77" i="60" s="1"/>
  <c r="K146" i="69" s="1"/>
  <c r="L39" i="65" s="1"/>
  <c r="D32" i="55"/>
  <c r="C34" i="60" s="1"/>
  <c r="M37" i="55"/>
  <c r="L77" i="60" s="1"/>
  <c r="M146" i="69" s="1"/>
  <c r="N39" i="65" s="1"/>
  <c r="F32" i="55"/>
  <c r="E34" i="60" s="1"/>
  <c r="G32" i="55"/>
  <c r="F34" i="60" s="1"/>
  <c r="L32" i="55"/>
  <c r="K34" i="60" s="1"/>
  <c r="K32" i="55"/>
  <c r="J34" i="60" s="1"/>
  <c r="D37" i="55"/>
  <c r="C77" i="60" s="1"/>
  <c r="D146" i="69" s="1"/>
  <c r="E39" i="65" s="1"/>
  <c r="M32" i="55"/>
  <c r="L34" i="60" s="1"/>
  <c r="F37" i="55"/>
  <c r="E77" i="60" s="1"/>
  <c r="F146" i="69" s="1"/>
  <c r="G39" i="65" s="1"/>
  <c r="E32" i="55"/>
  <c r="D34" i="60" s="1"/>
  <c r="O21" i="50"/>
  <c r="T79" i="70" s="1"/>
  <c r="N12" i="50"/>
  <c r="O61" i="50"/>
  <c r="O65" i="50"/>
  <c r="N61" i="50"/>
  <c r="O56" i="69" s="1"/>
  <c r="N65" i="50"/>
  <c r="O84" i="69" s="1"/>
  <c r="O12" i="50"/>
  <c r="T16" i="70" s="1"/>
  <c r="O64" i="50"/>
  <c r="N14" i="50"/>
  <c r="O17" i="50"/>
  <c r="T51" i="70" s="1"/>
  <c r="O16" i="50"/>
  <c r="T44" i="70" s="1"/>
  <c r="N13" i="50"/>
  <c r="J73" i="50"/>
  <c r="N69" i="50"/>
  <c r="O112" i="69" s="1"/>
  <c r="N15" i="50"/>
  <c r="N20" i="50"/>
  <c r="I33" i="55"/>
  <c r="H34" i="59" s="1"/>
  <c r="I147" i="70" s="1"/>
  <c r="J40" i="66" s="1"/>
  <c r="H38" i="55"/>
  <c r="G77" i="59" s="1"/>
  <c r="H145" i="69" s="1"/>
  <c r="I40" i="65" s="1"/>
  <c r="N33" i="55"/>
  <c r="M34" i="59" s="1"/>
  <c r="N147" i="70" s="1"/>
  <c r="O40" i="66" s="1"/>
  <c r="I38" i="55"/>
  <c r="H77" i="59" s="1"/>
  <c r="I145" i="69" s="1"/>
  <c r="J40" i="65" s="1"/>
  <c r="H33" i="55"/>
  <c r="B85" i="50"/>
  <c r="D38" i="40"/>
  <c r="D38" i="79" s="1"/>
  <c r="P39" i="40"/>
  <c r="Q39" i="40" s="1"/>
  <c r="I33" i="47"/>
  <c r="I33" i="78" s="1"/>
  <c r="P34" i="47"/>
  <c r="Q34" i="47" s="1"/>
  <c r="H34" i="49"/>
  <c r="G28" i="59" s="1"/>
  <c r="H34" i="39"/>
  <c r="P35" i="39"/>
  <c r="Q35" i="39" s="1"/>
  <c r="D33" i="33"/>
  <c r="P34" i="33"/>
  <c r="Q34" i="33" s="1"/>
  <c r="D33" i="40"/>
  <c r="D33" i="79" s="1"/>
  <c r="P34" i="40"/>
  <c r="Q34" i="40" s="1"/>
  <c r="I34" i="49"/>
  <c r="H33" i="31"/>
  <c r="P34" i="31"/>
  <c r="Q34" i="31" s="1"/>
  <c r="G71" i="50"/>
  <c r="H39" i="49"/>
  <c r="G71" i="59" s="1"/>
  <c r="H127" i="69" s="1"/>
  <c r="I131" i="65" s="1"/>
  <c r="I39" i="49"/>
  <c r="H71" i="50"/>
  <c r="I126" i="69" s="1"/>
  <c r="J132" i="65" s="1"/>
  <c r="N60" i="50"/>
  <c r="O49" i="69" s="1"/>
  <c r="N68" i="50"/>
  <c r="O105" i="69" s="1"/>
  <c r="P35" i="26"/>
  <c r="Q35" i="26" s="1"/>
  <c r="P35" i="25"/>
  <c r="Q35" i="25" s="1"/>
  <c r="P35" i="49"/>
  <c r="Q35" i="49" s="1"/>
  <c r="O55" i="50"/>
  <c r="O70" i="50"/>
  <c r="P35" i="35"/>
  <c r="Q35" i="35" s="1"/>
  <c r="P41" i="25"/>
  <c r="Q41" i="25" s="1"/>
  <c r="P41" i="26"/>
  <c r="Q41" i="26" s="1"/>
  <c r="P39" i="33"/>
  <c r="Q39" i="33" s="1"/>
  <c r="P39" i="46"/>
  <c r="Q39" i="46" s="1"/>
  <c r="P39" i="55"/>
  <c r="N59" i="50"/>
  <c r="O42" i="69" s="1"/>
  <c r="N56" i="50"/>
  <c r="O21" i="69" s="1"/>
  <c r="P41" i="35"/>
  <c r="Q41" i="35" s="1"/>
  <c r="P34" i="30"/>
  <c r="Q34" i="30" s="1"/>
  <c r="P34" i="41"/>
  <c r="Q34" i="41" s="1"/>
  <c r="P34" i="55"/>
  <c r="P35" i="48"/>
  <c r="Q35" i="48" s="1"/>
  <c r="C30" i="50"/>
  <c r="P35" i="23"/>
  <c r="Q35" i="23" s="1"/>
  <c r="N55" i="50"/>
  <c r="O14" i="69" s="1"/>
  <c r="O18" i="50"/>
  <c r="T58" i="70" s="1"/>
  <c r="F87" i="69" l="1"/>
  <c r="Q38" i="34"/>
  <c r="Q40" i="49"/>
  <c r="Q40" i="78"/>
  <c r="Q40" i="39"/>
  <c r="Q38" i="42"/>
  <c r="Q40" i="79"/>
  <c r="C47" i="70"/>
  <c r="H87" i="69"/>
  <c r="H33" i="78"/>
  <c r="C45" i="69"/>
  <c r="N87" i="69"/>
  <c r="K45" i="69"/>
  <c r="I45" i="69"/>
  <c r="C87" i="69"/>
  <c r="J45" i="69"/>
  <c r="P34" i="79"/>
  <c r="Q34" i="79" s="1"/>
  <c r="D59" i="60"/>
  <c r="E44" i="69" s="1"/>
  <c r="F51" i="65" s="1"/>
  <c r="H19" i="70"/>
  <c r="P34" i="78"/>
  <c r="Q34" i="78" s="1"/>
  <c r="N45" i="69"/>
  <c r="P41" i="77"/>
  <c r="Q41" i="77" s="1"/>
  <c r="D19" i="70"/>
  <c r="K87" i="69"/>
  <c r="M34" i="77"/>
  <c r="P39" i="78"/>
  <c r="Q39" i="78" s="1"/>
  <c r="C73" i="59"/>
  <c r="P35" i="77"/>
  <c r="Q35" i="77" s="1"/>
  <c r="N38" i="78"/>
  <c r="P39" i="79"/>
  <c r="Q39" i="79" s="1"/>
  <c r="G87" i="69"/>
  <c r="G45" i="69"/>
  <c r="E33" i="79"/>
  <c r="K12" i="60"/>
  <c r="L18" i="70" s="1"/>
  <c r="M21" i="66" s="1"/>
  <c r="L34" i="77"/>
  <c r="B12" i="60"/>
  <c r="B30" i="60" s="1"/>
  <c r="B11" i="61" s="1"/>
  <c r="B13" i="61" s="1"/>
  <c r="C34" i="77"/>
  <c r="K40" i="77"/>
  <c r="H40" i="77"/>
  <c r="L16" i="60"/>
  <c r="M46" i="70" s="1"/>
  <c r="N51" i="66" s="1"/>
  <c r="M33" i="78"/>
  <c r="K55" i="60"/>
  <c r="L16" i="69" s="1"/>
  <c r="M21" i="65" s="1"/>
  <c r="L40" i="77"/>
  <c r="H55" i="60"/>
  <c r="I16" i="69" s="1"/>
  <c r="J21" i="65" s="1"/>
  <c r="I40" i="77"/>
  <c r="M45" i="69"/>
  <c r="D47" i="70"/>
  <c r="I12" i="60"/>
  <c r="J18" i="70" s="1"/>
  <c r="K21" i="66" s="1"/>
  <c r="J34" i="77"/>
  <c r="H65" i="60"/>
  <c r="I86" i="69" s="1"/>
  <c r="J87" i="65" s="1"/>
  <c r="I38" i="79"/>
  <c r="L87" i="69"/>
  <c r="J38" i="78"/>
  <c r="K59" i="60"/>
  <c r="L44" i="69" s="1"/>
  <c r="M51" i="65" s="1"/>
  <c r="L38" i="78"/>
  <c r="H12" i="60"/>
  <c r="I18" i="70" s="1"/>
  <c r="J21" i="66" s="1"/>
  <c r="I34" i="77"/>
  <c r="K22" i="60"/>
  <c r="L88" i="70" s="1"/>
  <c r="M87" i="66" s="1"/>
  <c r="L33" i="79"/>
  <c r="D65" i="60"/>
  <c r="E86" i="69" s="1"/>
  <c r="E87" i="69" s="1"/>
  <c r="E38" i="79"/>
  <c r="E19" i="70"/>
  <c r="M19" i="70"/>
  <c r="H22" i="60"/>
  <c r="I88" i="70" s="1"/>
  <c r="J87" i="66" s="1"/>
  <c r="I33" i="79"/>
  <c r="M87" i="69"/>
  <c r="L55" i="60"/>
  <c r="M16" i="69" s="1"/>
  <c r="N21" i="65" s="1"/>
  <c r="M40" i="77"/>
  <c r="I65" i="60"/>
  <c r="J86" i="69" s="1"/>
  <c r="K87" i="65" s="1"/>
  <c r="J38" i="79"/>
  <c r="K16" i="60"/>
  <c r="L46" i="70" s="1"/>
  <c r="M51" i="66" s="1"/>
  <c r="L33" i="78"/>
  <c r="E33" i="78"/>
  <c r="N33" i="78"/>
  <c r="M38" i="79"/>
  <c r="M38" i="78"/>
  <c r="C40" i="77"/>
  <c r="H89" i="70"/>
  <c r="D66" i="69"/>
  <c r="E137" i="65"/>
  <c r="J40" i="70"/>
  <c r="F103" i="70"/>
  <c r="D26" i="70"/>
  <c r="J61" i="70"/>
  <c r="D80" i="69"/>
  <c r="E76" i="65"/>
  <c r="N26" i="70"/>
  <c r="H26" i="70"/>
  <c r="M75" i="70"/>
  <c r="N143" i="66"/>
  <c r="N124" i="70"/>
  <c r="O125" i="66"/>
  <c r="C96" i="70"/>
  <c r="D95" i="66"/>
  <c r="H75" i="70"/>
  <c r="I143" i="66"/>
  <c r="N54" i="70"/>
  <c r="O58" i="66"/>
  <c r="F54" i="70"/>
  <c r="G58" i="66"/>
  <c r="E54" i="70"/>
  <c r="F58" i="66"/>
  <c r="G96" i="70"/>
  <c r="M117" i="70"/>
  <c r="N119" i="66"/>
  <c r="J103" i="70"/>
  <c r="K101" i="66"/>
  <c r="F26" i="70"/>
  <c r="F47" i="70"/>
  <c r="G52" i="66"/>
  <c r="D33" i="70"/>
  <c r="E33" i="66"/>
  <c r="D129" i="69"/>
  <c r="E130" i="65"/>
  <c r="F87" i="65"/>
  <c r="M68" i="70"/>
  <c r="N136" i="66"/>
  <c r="G47" i="70"/>
  <c r="H51" i="66"/>
  <c r="C117" i="70"/>
  <c r="D118" i="66"/>
  <c r="G110" i="70"/>
  <c r="H112" i="66"/>
  <c r="E89" i="70"/>
  <c r="F87" i="66"/>
  <c r="J80" i="69"/>
  <c r="K75" i="65"/>
  <c r="M110" i="70"/>
  <c r="N112" i="66"/>
  <c r="G103" i="70"/>
  <c r="H100" i="66"/>
  <c r="K33" i="70"/>
  <c r="L33" i="66"/>
  <c r="E33" i="70"/>
  <c r="C18" i="70"/>
  <c r="D21" i="66" s="1"/>
  <c r="I26" i="70"/>
  <c r="F40" i="70"/>
  <c r="L24" i="70"/>
  <c r="M28" i="66" s="1"/>
  <c r="J24" i="70"/>
  <c r="K28" i="66" s="1"/>
  <c r="M25" i="70"/>
  <c r="E26" i="70"/>
  <c r="G40" i="70"/>
  <c r="H33" i="70"/>
  <c r="I33" i="70"/>
  <c r="K54" i="70"/>
  <c r="J82" i="70"/>
  <c r="M33" i="70"/>
  <c r="N47" i="70"/>
  <c r="K40" i="70"/>
  <c r="C32" i="70"/>
  <c r="J31" i="70"/>
  <c r="K34" i="66" s="1"/>
  <c r="M38" i="70"/>
  <c r="N46" i="66" s="1"/>
  <c r="H39" i="70"/>
  <c r="I45" i="66" s="1"/>
  <c r="E47" i="70"/>
  <c r="N40" i="70"/>
  <c r="E38" i="70"/>
  <c r="F46" i="66" s="1"/>
  <c r="L38" i="70"/>
  <c r="M46" i="66" s="1"/>
  <c r="I68" i="70"/>
  <c r="I47" i="70"/>
  <c r="J47" i="70"/>
  <c r="F68" i="70"/>
  <c r="L45" i="70"/>
  <c r="M52" i="66" s="1"/>
  <c r="M61" i="70"/>
  <c r="M45" i="70"/>
  <c r="N52" i="66" s="1"/>
  <c r="K47" i="70"/>
  <c r="H61" i="70"/>
  <c r="M103" i="70"/>
  <c r="F110" i="70"/>
  <c r="H52" i="70"/>
  <c r="I58" i="66" s="1"/>
  <c r="L54" i="70"/>
  <c r="N110" i="70"/>
  <c r="C53" i="70"/>
  <c r="D54" i="70"/>
  <c r="I52" i="70"/>
  <c r="J58" i="66" s="1"/>
  <c r="I59" i="70"/>
  <c r="J64" i="66" s="1"/>
  <c r="K117" i="70"/>
  <c r="N96" i="70"/>
  <c r="M89" i="70"/>
  <c r="L68" i="70"/>
  <c r="L59" i="70"/>
  <c r="M64" i="66" s="1"/>
  <c r="N59" i="70"/>
  <c r="O64" i="66" s="1"/>
  <c r="N68" i="70"/>
  <c r="E68" i="70"/>
  <c r="E61" i="70"/>
  <c r="E96" i="70"/>
  <c r="E82" i="70"/>
  <c r="C66" i="70"/>
  <c r="D137" i="66" s="1"/>
  <c r="P65" i="70"/>
  <c r="E56" i="68" s="1"/>
  <c r="J68" i="70"/>
  <c r="H67" i="70"/>
  <c r="J75" i="70"/>
  <c r="P86" i="70"/>
  <c r="E74" i="68" s="1"/>
  <c r="E103" i="70"/>
  <c r="M82" i="70"/>
  <c r="F96" i="70"/>
  <c r="N89" i="70"/>
  <c r="F89" i="70"/>
  <c r="E75" i="70"/>
  <c r="N73" i="70"/>
  <c r="N80" i="70"/>
  <c r="O76" i="66" s="1"/>
  <c r="G89" i="70"/>
  <c r="J89" i="70"/>
  <c r="K89" i="70"/>
  <c r="L87" i="70"/>
  <c r="I87" i="70"/>
  <c r="J88" i="66" s="1"/>
  <c r="G117" i="70"/>
  <c r="I94" i="70"/>
  <c r="J95" i="66" s="1"/>
  <c r="L96" i="70"/>
  <c r="K103" i="70"/>
  <c r="K96" i="70"/>
  <c r="H95" i="70"/>
  <c r="I94" i="66" s="1"/>
  <c r="J94" i="70"/>
  <c r="M94" i="70"/>
  <c r="H102" i="70"/>
  <c r="K110" i="70"/>
  <c r="I103" i="70"/>
  <c r="N103" i="70"/>
  <c r="N25" i="59"/>
  <c r="H108" i="70"/>
  <c r="I113" i="66" s="1"/>
  <c r="L110" i="70"/>
  <c r="C110" i="70"/>
  <c r="J110" i="70"/>
  <c r="E109" i="70"/>
  <c r="F112" i="66" s="1"/>
  <c r="F117" i="70"/>
  <c r="I109" i="70"/>
  <c r="J112" i="66" s="1"/>
  <c r="H116" i="70"/>
  <c r="I118" i="66" s="1"/>
  <c r="J117" i="70"/>
  <c r="E115" i="70"/>
  <c r="L117" i="70"/>
  <c r="N115" i="70"/>
  <c r="M124" i="70"/>
  <c r="L161" i="69"/>
  <c r="H79" i="60"/>
  <c r="I160" i="69" s="1"/>
  <c r="J81" i="65" s="1"/>
  <c r="J154" i="69"/>
  <c r="I79" i="60"/>
  <c r="J160" i="69" s="1"/>
  <c r="K81" i="65" s="1"/>
  <c r="E161" i="69"/>
  <c r="M161" i="69"/>
  <c r="G79" i="60"/>
  <c r="H160" i="69" s="1"/>
  <c r="I81" i="65" s="1"/>
  <c r="J147" i="69"/>
  <c r="F161" i="69"/>
  <c r="G154" i="69"/>
  <c r="F79" i="60"/>
  <c r="G160" i="69" s="1"/>
  <c r="H81" i="65" s="1"/>
  <c r="F147" i="69"/>
  <c r="M148" i="70"/>
  <c r="N39" i="66" s="1"/>
  <c r="G148" i="70"/>
  <c r="H39" i="66" s="1"/>
  <c r="C146" i="69"/>
  <c r="D39" i="65" s="1"/>
  <c r="F148" i="70"/>
  <c r="J148" i="70"/>
  <c r="K39" i="66" s="1"/>
  <c r="B43" i="50"/>
  <c r="K147" i="69"/>
  <c r="B41" i="59"/>
  <c r="C147" i="70"/>
  <c r="D40" i="66" s="1"/>
  <c r="L147" i="69"/>
  <c r="D147" i="69"/>
  <c r="E148" i="70"/>
  <c r="F39" i="66" s="1"/>
  <c r="K148" i="70"/>
  <c r="M77" i="59"/>
  <c r="N145" i="69" s="1"/>
  <c r="O40" i="65" s="1"/>
  <c r="M147" i="69"/>
  <c r="L148" i="70"/>
  <c r="M39" i="66" s="1"/>
  <c r="D148" i="70"/>
  <c r="G147" i="69"/>
  <c r="E147" i="69"/>
  <c r="G130" i="70"/>
  <c r="H130" i="66" s="1"/>
  <c r="J129" i="70"/>
  <c r="H124" i="70"/>
  <c r="G124" i="70"/>
  <c r="H129" i="70"/>
  <c r="I131" i="66" s="1"/>
  <c r="K129" i="70"/>
  <c r="L131" i="66" s="1"/>
  <c r="D130" i="70"/>
  <c r="E130" i="66" s="1"/>
  <c r="N128" i="70"/>
  <c r="O132" i="66" s="1"/>
  <c r="E129" i="70"/>
  <c r="L129" i="70"/>
  <c r="M131" i="66" s="1"/>
  <c r="M130" i="70"/>
  <c r="I122" i="70"/>
  <c r="J125" i="66" s="1"/>
  <c r="K124" i="70"/>
  <c r="F124" i="70"/>
  <c r="E123" i="70"/>
  <c r="F124" i="66" s="1"/>
  <c r="L123" i="70"/>
  <c r="J123" i="70"/>
  <c r="C124" i="70"/>
  <c r="U162" i="70"/>
  <c r="U98" i="69"/>
  <c r="U91" i="69"/>
  <c r="P146" i="70"/>
  <c r="E124" i="68" s="1"/>
  <c r="O62" i="60"/>
  <c r="O65" i="69"/>
  <c r="U181" i="69"/>
  <c r="U174" i="69"/>
  <c r="U167" i="69"/>
  <c r="T84" i="69"/>
  <c r="P84" i="69"/>
  <c r="F74" i="68" s="1"/>
  <c r="T28" i="69"/>
  <c r="P28" i="69"/>
  <c r="F26" i="68" s="1"/>
  <c r="T49" i="69"/>
  <c r="P49" i="69"/>
  <c r="F44" i="68" s="1"/>
  <c r="T42" i="69"/>
  <c r="P42" i="69"/>
  <c r="T21" i="69"/>
  <c r="P21" i="69"/>
  <c r="F20" i="68" s="1"/>
  <c r="T77" i="69"/>
  <c r="P77" i="69"/>
  <c r="F68" i="68" s="1"/>
  <c r="T35" i="69"/>
  <c r="P35" i="69"/>
  <c r="T63" i="69"/>
  <c r="P63" i="69"/>
  <c r="F56" i="68" s="1"/>
  <c r="T56" i="69"/>
  <c r="P56" i="69"/>
  <c r="T119" i="69"/>
  <c r="P119" i="69"/>
  <c r="T112" i="69"/>
  <c r="P112" i="69"/>
  <c r="T105" i="69"/>
  <c r="P105" i="69"/>
  <c r="F92" i="68" s="1"/>
  <c r="T70" i="69"/>
  <c r="P70" i="69"/>
  <c r="T14" i="69"/>
  <c r="P14" i="69"/>
  <c r="E43" i="50"/>
  <c r="U100" i="70"/>
  <c r="P33" i="55"/>
  <c r="G34" i="59"/>
  <c r="H147" i="70" s="1"/>
  <c r="I40" i="66" s="1"/>
  <c r="P93" i="70"/>
  <c r="E80" i="68" s="1"/>
  <c r="M30" i="50"/>
  <c r="O28" i="50"/>
  <c r="N28" i="50"/>
  <c r="N30" i="50" s="1"/>
  <c r="F30" i="60"/>
  <c r="F11" i="61" s="1"/>
  <c r="F13" i="61" s="1"/>
  <c r="P33" i="46"/>
  <c r="Q33" i="46" s="1"/>
  <c r="B30" i="59"/>
  <c r="P33" i="32"/>
  <c r="Q33" i="32" s="1"/>
  <c r="P38" i="32"/>
  <c r="B67" i="60"/>
  <c r="N67" i="60" s="1"/>
  <c r="N24" i="60"/>
  <c r="O24" i="60" s="1"/>
  <c r="T102" i="70" s="1"/>
  <c r="P33" i="42"/>
  <c r="Q33" i="42" s="1"/>
  <c r="N25" i="60"/>
  <c r="O25" i="60" s="1"/>
  <c r="T109" i="70" s="1"/>
  <c r="M115" i="69"/>
  <c r="J108" i="69"/>
  <c r="E94" i="69"/>
  <c r="M108" i="69"/>
  <c r="J115" i="69"/>
  <c r="E59" i="69"/>
  <c r="J38" i="69"/>
  <c r="I87" i="50"/>
  <c r="N62" i="59"/>
  <c r="O64" i="69" s="1"/>
  <c r="O62" i="59"/>
  <c r="M66" i="69"/>
  <c r="H38" i="69"/>
  <c r="I94" i="69"/>
  <c r="N16" i="59"/>
  <c r="M101" i="69"/>
  <c r="H24" i="69"/>
  <c r="N67" i="59"/>
  <c r="O99" i="69" s="1"/>
  <c r="N70" i="59"/>
  <c r="O120" i="69" s="1"/>
  <c r="H154" i="69"/>
  <c r="Q99" i="69"/>
  <c r="F87" i="68" s="1"/>
  <c r="O67" i="59"/>
  <c r="O19" i="59"/>
  <c r="T66" i="70" s="1"/>
  <c r="N14" i="59"/>
  <c r="N19" i="59"/>
  <c r="B73" i="59"/>
  <c r="B86" i="59" s="1"/>
  <c r="J101" i="69"/>
  <c r="N37" i="55"/>
  <c r="O16" i="59"/>
  <c r="T45" i="70" s="1"/>
  <c r="N19" i="60"/>
  <c r="O19" i="60" s="1"/>
  <c r="T67" i="70" s="1"/>
  <c r="N69" i="59"/>
  <c r="O113" i="69" s="1"/>
  <c r="P33" i="34"/>
  <c r="Q33" i="34" s="1"/>
  <c r="N22" i="59"/>
  <c r="J87" i="50"/>
  <c r="C43" i="50"/>
  <c r="N68" i="59"/>
  <c r="O106" i="69" s="1"/>
  <c r="O22" i="59"/>
  <c r="T87" i="70" s="1"/>
  <c r="L38" i="69"/>
  <c r="N65" i="59"/>
  <c r="O85" i="69" s="1"/>
  <c r="I154" i="69"/>
  <c r="L87" i="50"/>
  <c r="O65" i="59"/>
  <c r="J59" i="69"/>
  <c r="N18" i="59"/>
  <c r="D43" i="50"/>
  <c r="P40" i="26"/>
  <c r="N58" i="60"/>
  <c r="O58" i="60" s="1"/>
  <c r="O27" i="59"/>
  <c r="T122" i="70" s="1"/>
  <c r="I73" i="59"/>
  <c r="N66" i="59"/>
  <c r="O92" i="69" s="1"/>
  <c r="I30" i="59"/>
  <c r="N27" i="59"/>
  <c r="O69" i="59"/>
  <c r="O13" i="59"/>
  <c r="T24" i="70" s="1"/>
  <c r="J30" i="59"/>
  <c r="O70" i="59"/>
  <c r="P34" i="35"/>
  <c r="Q34" i="35" s="1"/>
  <c r="L30" i="59"/>
  <c r="B87" i="50"/>
  <c r="L154" i="69"/>
  <c r="L43" i="50"/>
  <c r="O57" i="59"/>
  <c r="O59" i="59"/>
  <c r="K43" i="50"/>
  <c r="C41" i="60"/>
  <c r="C19" i="61" s="1"/>
  <c r="P32" i="57"/>
  <c r="P153" i="70"/>
  <c r="P40" i="25"/>
  <c r="Q40" i="25" s="1"/>
  <c r="Q50" i="69"/>
  <c r="F45" i="68" s="1"/>
  <c r="C87" i="50"/>
  <c r="P37" i="57"/>
  <c r="N35" i="59"/>
  <c r="U144" i="69"/>
  <c r="F124" i="68"/>
  <c r="L156" i="70"/>
  <c r="E156" i="70"/>
  <c r="D154" i="69"/>
  <c r="F154" i="69"/>
  <c r="F156" i="70"/>
  <c r="P38" i="30"/>
  <c r="P34" i="23"/>
  <c r="Q34" i="23" s="1"/>
  <c r="P38" i="55"/>
  <c r="D30" i="59"/>
  <c r="N58" i="59"/>
  <c r="O36" i="69" s="1"/>
  <c r="E30" i="60"/>
  <c r="E11" i="61" s="1"/>
  <c r="E13" i="61" s="1"/>
  <c r="D73" i="59"/>
  <c r="O58" i="59"/>
  <c r="N78" i="60"/>
  <c r="O78" i="60" s="1"/>
  <c r="T153" i="69" s="1"/>
  <c r="O35" i="59"/>
  <c r="T154" i="70" s="1"/>
  <c r="E154" i="69"/>
  <c r="N156" i="70"/>
  <c r="N78" i="59"/>
  <c r="C156" i="70"/>
  <c r="M154" i="69"/>
  <c r="D161" i="69"/>
  <c r="Q152" i="69"/>
  <c r="L73" i="59"/>
  <c r="P16" i="70"/>
  <c r="E14" i="68" s="1"/>
  <c r="O63" i="59"/>
  <c r="P38" i="33"/>
  <c r="N56" i="60"/>
  <c r="N20" i="60"/>
  <c r="O20" i="60" s="1"/>
  <c r="T74" i="70" s="1"/>
  <c r="Q29" i="69"/>
  <c r="F27" i="68" s="1"/>
  <c r="N60" i="60"/>
  <c r="Q154" i="70"/>
  <c r="P151" i="69"/>
  <c r="O78" i="59"/>
  <c r="T152" i="69" s="1"/>
  <c r="M156" i="70"/>
  <c r="G156" i="70"/>
  <c r="H156" i="70"/>
  <c r="G73" i="50"/>
  <c r="H126" i="69"/>
  <c r="I132" i="65" s="1"/>
  <c r="P33" i="47"/>
  <c r="Q33" i="47" s="1"/>
  <c r="H26" i="60"/>
  <c r="I116" i="70" s="1"/>
  <c r="J118" i="66" s="1"/>
  <c r="G85" i="50"/>
  <c r="D41" i="60"/>
  <c r="J41" i="60"/>
  <c r="J19" i="61" s="1"/>
  <c r="L84" i="60"/>
  <c r="L69" i="61" s="1"/>
  <c r="I33" i="49"/>
  <c r="H28" i="60" s="1"/>
  <c r="I130" i="70" s="1"/>
  <c r="J130" i="66" s="1"/>
  <c r="H28" i="59"/>
  <c r="M41" i="50"/>
  <c r="H41" i="50"/>
  <c r="E84" i="60"/>
  <c r="E69" i="61" s="1"/>
  <c r="C84" i="60"/>
  <c r="C69" i="61" s="1"/>
  <c r="K41" i="60"/>
  <c r="K19" i="61" s="1"/>
  <c r="E41" i="60"/>
  <c r="K84" i="60"/>
  <c r="K69" i="61" s="1"/>
  <c r="I41" i="60"/>
  <c r="I19" i="61" s="1"/>
  <c r="K30" i="59"/>
  <c r="I75" i="70"/>
  <c r="O20" i="59"/>
  <c r="T73" i="70" s="1"/>
  <c r="N20" i="59"/>
  <c r="I80" i="69"/>
  <c r="N38" i="49"/>
  <c r="M71" i="60" s="1"/>
  <c r="N128" i="69" s="1"/>
  <c r="O130" i="65" s="1"/>
  <c r="M71" i="59"/>
  <c r="O25" i="59"/>
  <c r="T108" i="70" s="1"/>
  <c r="D57" i="69"/>
  <c r="N61" i="59"/>
  <c r="O57" i="69" s="1"/>
  <c r="O61" i="59"/>
  <c r="I82" i="70"/>
  <c r="O21" i="59"/>
  <c r="T80" i="70" s="1"/>
  <c r="P79" i="70"/>
  <c r="D93" i="69"/>
  <c r="E94" i="65" s="1"/>
  <c r="N66" i="60"/>
  <c r="P114" i="70"/>
  <c r="O14" i="59"/>
  <c r="T31" i="70" s="1"/>
  <c r="D122" i="69"/>
  <c r="K17" i="69"/>
  <c r="N17" i="69"/>
  <c r="P34" i="48"/>
  <c r="Q34" i="48" s="1"/>
  <c r="H27" i="60"/>
  <c r="I123" i="70" s="1"/>
  <c r="J124" i="66" s="1"/>
  <c r="O56" i="59"/>
  <c r="O68" i="59"/>
  <c r="D30" i="60"/>
  <c r="D11" i="61" s="1"/>
  <c r="D13" i="61" s="1"/>
  <c r="F73" i="60"/>
  <c r="F61" i="61" s="1"/>
  <c r="F63" i="61" s="1"/>
  <c r="J43" i="50"/>
  <c r="O64" i="59"/>
  <c r="N60" i="59"/>
  <c r="O50" i="69" s="1"/>
  <c r="N26" i="59"/>
  <c r="Q22" i="69"/>
  <c r="D87" i="50"/>
  <c r="P33" i="40"/>
  <c r="Q33" i="40" s="1"/>
  <c r="C22" i="60"/>
  <c r="D88" i="70" s="1"/>
  <c r="E87" i="66" s="1"/>
  <c r="E84" i="59"/>
  <c r="C84" i="59"/>
  <c r="K41" i="59"/>
  <c r="E41" i="59"/>
  <c r="C41" i="59"/>
  <c r="C43" i="59" s="1"/>
  <c r="K84" i="59"/>
  <c r="I84" i="59"/>
  <c r="R23" i="69"/>
  <c r="C24" i="69"/>
  <c r="R74" i="70"/>
  <c r="C75" i="70"/>
  <c r="L24" i="69"/>
  <c r="P38" i="46"/>
  <c r="Q38" i="46" s="1"/>
  <c r="G68" i="60"/>
  <c r="D124" i="70"/>
  <c r="C131" i="70"/>
  <c r="P23" i="70"/>
  <c r="Q43" i="69"/>
  <c r="H94" i="69"/>
  <c r="J17" i="69"/>
  <c r="G17" i="69"/>
  <c r="P44" i="70"/>
  <c r="N59" i="69"/>
  <c r="H15" i="60"/>
  <c r="I39" i="70" s="1"/>
  <c r="J45" i="66" s="1"/>
  <c r="P33" i="30"/>
  <c r="Q33" i="30" s="1"/>
  <c r="R58" i="69"/>
  <c r="C59" i="69"/>
  <c r="J13" i="60"/>
  <c r="K25" i="70" s="1"/>
  <c r="L27" i="66" s="1"/>
  <c r="P34" i="25"/>
  <c r="Q34" i="25" s="1"/>
  <c r="I73" i="69"/>
  <c r="M129" i="69"/>
  <c r="R51" i="69"/>
  <c r="C52" i="69"/>
  <c r="P58" i="70"/>
  <c r="I108" i="69"/>
  <c r="H52" i="69"/>
  <c r="K24" i="69"/>
  <c r="I38" i="69"/>
  <c r="N80" i="69"/>
  <c r="E30" i="59"/>
  <c r="N64" i="59"/>
  <c r="O78" i="69" s="1"/>
  <c r="M87" i="50"/>
  <c r="O17" i="59"/>
  <c r="T52" i="70" s="1"/>
  <c r="Q106" i="69"/>
  <c r="N17" i="59"/>
  <c r="Q71" i="69"/>
  <c r="E73" i="60"/>
  <c r="E61" i="61" s="1"/>
  <c r="E63" i="61" s="1"/>
  <c r="J84" i="60"/>
  <c r="J69" i="61" s="1"/>
  <c r="K73" i="59"/>
  <c r="N33" i="49"/>
  <c r="M28" i="60" s="1"/>
  <c r="N130" i="70" s="1"/>
  <c r="O130" i="66" s="1"/>
  <c r="M28" i="59"/>
  <c r="Q92" i="69"/>
  <c r="J129" i="69"/>
  <c r="F58" i="68"/>
  <c r="C31" i="69"/>
  <c r="R30" i="69"/>
  <c r="F28" i="68" s="1"/>
  <c r="I31" i="69"/>
  <c r="N15" i="59"/>
  <c r="O15" i="59"/>
  <c r="T38" i="70" s="1"/>
  <c r="N13" i="59"/>
  <c r="N73" i="69"/>
  <c r="F129" i="69"/>
  <c r="P51" i="70"/>
  <c r="Q120" i="69"/>
  <c r="D115" i="69"/>
  <c r="H17" i="69"/>
  <c r="P107" i="70"/>
  <c r="P37" i="70"/>
  <c r="Q85" i="69"/>
  <c r="D117" i="70"/>
  <c r="D110" i="70"/>
  <c r="Q101" i="70"/>
  <c r="D17" i="69"/>
  <c r="F17" i="69"/>
  <c r="P38" i="47"/>
  <c r="Q38" i="47" s="1"/>
  <c r="H69" i="60"/>
  <c r="G17" i="60"/>
  <c r="H53" i="70" s="1"/>
  <c r="I57" i="66" s="1"/>
  <c r="L129" i="69"/>
  <c r="E129" i="69"/>
  <c r="G73" i="59"/>
  <c r="N61" i="60"/>
  <c r="F87" i="50"/>
  <c r="D45" i="69"/>
  <c r="N23" i="59"/>
  <c r="P40" i="35"/>
  <c r="N57" i="59"/>
  <c r="O29" i="69" s="1"/>
  <c r="O18" i="59"/>
  <c r="T59" i="70" s="1"/>
  <c r="Q36" i="69"/>
  <c r="P33" i="31"/>
  <c r="Q33" i="31" s="1"/>
  <c r="G16" i="60"/>
  <c r="H46" i="70" s="1"/>
  <c r="I51" i="66" s="1"/>
  <c r="P34" i="39"/>
  <c r="Q34" i="39" s="1"/>
  <c r="G21" i="60"/>
  <c r="H81" i="70" s="1"/>
  <c r="I75" i="66" s="1"/>
  <c r="P38" i="40"/>
  <c r="Q38" i="40" s="1"/>
  <c r="C65" i="60"/>
  <c r="H85" i="50"/>
  <c r="L41" i="60"/>
  <c r="F41" i="60"/>
  <c r="F19" i="61" s="1"/>
  <c r="D84" i="60"/>
  <c r="D69" i="61" s="1"/>
  <c r="E17" i="69"/>
  <c r="I38" i="49"/>
  <c r="H71" i="60" s="1"/>
  <c r="I128" i="69" s="1"/>
  <c r="J130" i="65" s="1"/>
  <c r="H71" i="59"/>
  <c r="I127" i="69" s="1"/>
  <c r="J131" i="65" s="1"/>
  <c r="H30" i="50"/>
  <c r="P33" i="33"/>
  <c r="Q33" i="33" s="1"/>
  <c r="C18" i="60"/>
  <c r="D60" i="70" s="1"/>
  <c r="E63" i="66" s="1"/>
  <c r="G30" i="50"/>
  <c r="D41" i="59"/>
  <c r="L41" i="59"/>
  <c r="J41" i="59"/>
  <c r="F41" i="59"/>
  <c r="F43" i="59" s="1"/>
  <c r="L84" i="59"/>
  <c r="J84" i="59"/>
  <c r="F84" i="59"/>
  <c r="D84" i="59"/>
  <c r="I41" i="59"/>
  <c r="C38" i="69"/>
  <c r="R37" i="69"/>
  <c r="G129" i="69"/>
  <c r="P39" i="39"/>
  <c r="G64" i="60"/>
  <c r="D108" i="69"/>
  <c r="Q113" i="69"/>
  <c r="K19" i="70"/>
  <c r="P72" i="70"/>
  <c r="P121" i="70"/>
  <c r="P38" i="31"/>
  <c r="Q38" i="31" s="1"/>
  <c r="G59" i="60"/>
  <c r="C129" i="69"/>
  <c r="Q78" i="69"/>
  <c r="I52" i="69"/>
  <c r="I59" i="69"/>
  <c r="K129" i="69"/>
  <c r="L31" i="69"/>
  <c r="H23" i="60"/>
  <c r="I95" i="70" s="1"/>
  <c r="J94" i="66" s="1"/>
  <c r="P33" i="41"/>
  <c r="Q33" i="41" s="1"/>
  <c r="P39" i="48"/>
  <c r="H70" i="60"/>
  <c r="P34" i="26"/>
  <c r="Q34" i="26" s="1"/>
  <c r="K14" i="60"/>
  <c r="N115" i="69"/>
  <c r="C72" i="69"/>
  <c r="D142" i="65" s="1"/>
  <c r="N63" i="60"/>
  <c r="Q64" i="69"/>
  <c r="D96" i="70"/>
  <c r="N55" i="59"/>
  <c r="O15" i="69" s="1"/>
  <c r="P40" i="23"/>
  <c r="Q40" i="23" s="1"/>
  <c r="B84" i="60"/>
  <c r="O55" i="59"/>
  <c r="P15" i="69" s="1"/>
  <c r="F73" i="59"/>
  <c r="N56" i="59"/>
  <c r="O22" i="69" s="1"/>
  <c r="P30" i="70"/>
  <c r="E26" i="68" s="1"/>
  <c r="O66" i="59"/>
  <c r="N59" i="59"/>
  <c r="O43" i="69" s="1"/>
  <c r="N57" i="60"/>
  <c r="J73" i="59"/>
  <c r="N21" i="59"/>
  <c r="G30" i="59"/>
  <c r="N63" i="59"/>
  <c r="O71" i="69" s="1"/>
  <c r="P38" i="41"/>
  <c r="O26" i="59"/>
  <c r="T115" i="70" s="1"/>
  <c r="O23" i="59"/>
  <c r="T94" i="70" s="1"/>
  <c r="E73" i="59"/>
  <c r="K87" i="50"/>
  <c r="O60" i="59"/>
  <c r="J73" i="60"/>
  <c r="J61" i="61" s="1"/>
  <c r="J63" i="61" s="1"/>
  <c r="O12" i="59"/>
  <c r="N12" i="59"/>
  <c r="H32" i="55"/>
  <c r="G34" i="60" s="1"/>
  <c r="I37" i="55"/>
  <c r="H77" i="60" s="1"/>
  <c r="I146" i="69" s="1"/>
  <c r="J39" i="65" s="1"/>
  <c r="N32" i="55"/>
  <c r="M34" i="60" s="1"/>
  <c r="H37" i="55"/>
  <c r="G77" i="60" s="1"/>
  <c r="H146" i="69" s="1"/>
  <c r="I39" i="65" s="1"/>
  <c r="I32" i="55"/>
  <c r="H34" i="60" s="1"/>
  <c r="O71" i="50"/>
  <c r="P126" i="69" s="1"/>
  <c r="H73" i="50"/>
  <c r="O76" i="50"/>
  <c r="T137" i="69" s="1"/>
  <c r="N76" i="50"/>
  <c r="N85" i="50" s="1"/>
  <c r="G41" i="50"/>
  <c r="O33" i="50"/>
  <c r="T139" i="70" s="1"/>
  <c r="N33" i="50"/>
  <c r="N41" i="50" s="1"/>
  <c r="H38" i="49"/>
  <c r="P39" i="49"/>
  <c r="Q39" i="49" s="1"/>
  <c r="H33" i="49"/>
  <c r="P34" i="49"/>
  <c r="Q34" i="49" s="1"/>
  <c r="N71" i="50"/>
  <c r="I87" i="69" l="1"/>
  <c r="D73" i="60"/>
  <c r="D61" i="61" s="1"/>
  <c r="D63" i="61" s="1"/>
  <c r="Q38" i="41"/>
  <c r="Q39" i="39"/>
  <c r="Q40" i="35"/>
  <c r="Q38" i="33"/>
  <c r="Q38" i="30"/>
  <c r="Q38" i="32"/>
  <c r="Q39" i="48"/>
  <c r="Q40" i="26"/>
  <c r="L73" i="60"/>
  <c r="L61" i="61" s="1"/>
  <c r="L63" i="61" s="1"/>
  <c r="J87" i="69"/>
  <c r="E45" i="69"/>
  <c r="P38" i="79"/>
  <c r="P38" i="78"/>
  <c r="C86" i="59"/>
  <c r="N12" i="60"/>
  <c r="O12" i="60" s="1"/>
  <c r="K73" i="60"/>
  <c r="K61" i="61" s="1"/>
  <c r="K63" i="61" s="1"/>
  <c r="I30" i="60"/>
  <c r="I11" i="61" s="1"/>
  <c r="I13" i="61" s="1"/>
  <c r="N55" i="60"/>
  <c r="O55" i="60" s="1"/>
  <c r="P16" i="69" s="1"/>
  <c r="P17" i="69" s="1"/>
  <c r="M17" i="69"/>
  <c r="L30" i="60"/>
  <c r="L11" i="61" s="1"/>
  <c r="L13" i="61" s="1"/>
  <c r="J19" i="70"/>
  <c r="P40" i="77"/>
  <c r="P33" i="78"/>
  <c r="Q33" i="78" s="1"/>
  <c r="P33" i="79"/>
  <c r="Q33" i="79" s="1"/>
  <c r="I73" i="60"/>
  <c r="I61" i="61" s="1"/>
  <c r="I63" i="61" s="1"/>
  <c r="P34" i="77"/>
  <c r="Q34" i="77" s="1"/>
  <c r="L45" i="69"/>
  <c r="F84" i="60"/>
  <c r="F69" i="61" s="1"/>
  <c r="F77" i="61" s="1"/>
  <c r="O77" i="59"/>
  <c r="T145" i="69" s="1"/>
  <c r="D59" i="69"/>
  <c r="E64" i="65"/>
  <c r="M84" i="59"/>
  <c r="I84" i="60"/>
  <c r="I69" i="61" s="1"/>
  <c r="N82" i="70"/>
  <c r="E40" i="70"/>
  <c r="U86" i="70"/>
  <c r="B43" i="59"/>
  <c r="L40" i="70"/>
  <c r="M96" i="70"/>
  <c r="N95" i="66"/>
  <c r="J131" i="70"/>
  <c r="K131" i="66"/>
  <c r="E117" i="70"/>
  <c r="F119" i="66"/>
  <c r="J96" i="70"/>
  <c r="K95" i="66"/>
  <c r="L89" i="70"/>
  <c r="M88" i="66"/>
  <c r="Q115" i="70"/>
  <c r="U115" i="70" s="1"/>
  <c r="O119" i="66"/>
  <c r="N75" i="70"/>
  <c r="O143" i="66"/>
  <c r="J33" i="70"/>
  <c r="E131" i="70"/>
  <c r="F131" i="66"/>
  <c r="R102" i="70"/>
  <c r="E88" i="68" s="1"/>
  <c r="I100" i="66"/>
  <c r="M131" i="70"/>
  <c r="N130" i="66"/>
  <c r="I110" i="70"/>
  <c r="J124" i="70"/>
  <c r="K124" i="66"/>
  <c r="F149" i="70"/>
  <c r="G39" i="66"/>
  <c r="C54" i="70"/>
  <c r="D57" i="66"/>
  <c r="M26" i="70"/>
  <c r="N27" i="66"/>
  <c r="L124" i="70"/>
  <c r="M124" i="66"/>
  <c r="H68" i="70"/>
  <c r="I136" i="66"/>
  <c r="C33" i="70"/>
  <c r="D33" i="66"/>
  <c r="C19" i="70"/>
  <c r="D149" i="70"/>
  <c r="E39" i="66"/>
  <c r="K149" i="70"/>
  <c r="L39" i="66"/>
  <c r="U63" i="69"/>
  <c r="L26" i="70"/>
  <c r="J26" i="70"/>
  <c r="U21" i="69"/>
  <c r="K30" i="60"/>
  <c r="K11" i="61" s="1"/>
  <c r="K13" i="61" s="1"/>
  <c r="L32" i="70"/>
  <c r="M33" i="66" s="1"/>
  <c r="Q45" i="70"/>
  <c r="E39" i="68" s="1"/>
  <c r="L61" i="70"/>
  <c r="H40" i="70"/>
  <c r="M40" i="70"/>
  <c r="Q59" i="70"/>
  <c r="E51" i="68" s="1"/>
  <c r="M47" i="70"/>
  <c r="L47" i="70"/>
  <c r="I54" i="70"/>
  <c r="I61" i="70"/>
  <c r="H103" i="70"/>
  <c r="Q87" i="70"/>
  <c r="U87" i="70" s="1"/>
  <c r="Q52" i="70"/>
  <c r="E45" i="68" s="1"/>
  <c r="Q66" i="70"/>
  <c r="E57" i="68" s="1"/>
  <c r="O66" i="69"/>
  <c r="U65" i="70"/>
  <c r="R67" i="70"/>
  <c r="E58" i="68" s="1"/>
  <c r="H96" i="70"/>
  <c r="I89" i="70"/>
  <c r="Q94" i="70"/>
  <c r="U94" i="70" s="1"/>
  <c r="H117" i="70"/>
  <c r="N117" i="70"/>
  <c r="E110" i="70"/>
  <c r="R109" i="70"/>
  <c r="U109" i="70" s="1"/>
  <c r="L149" i="70"/>
  <c r="U112" i="69"/>
  <c r="J149" i="70"/>
  <c r="M149" i="70"/>
  <c r="R160" i="69"/>
  <c r="F138" i="68" s="1"/>
  <c r="H161" i="69"/>
  <c r="I161" i="69"/>
  <c r="G161" i="69"/>
  <c r="J161" i="69"/>
  <c r="N79" i="60"/>
  <c r="O79" i="60" s="1"/>
  <c r="T160" i="69" s="1"/>
  <c r="I148" i="70"/>
  <c r="J39" i="66" s="1"/>
  <c r="H148" i="70"/>
  <c r="I147" i="69"/>
  <c r="G149" i="70"/>
  <c r="M77" i="60"/>
  <c r="N146" i="69" s="1"/>
  <c r="N148" i="70"/>
  <c r="O39" i="66" s="1"/>
  <c r="E124" i="70"/>
  <c r="H147" i="69"/>
  <c r="N77" i="59"/>
  <c r="E149" i="70"/>
  <c r="L131" i="70"/>
  <c r="D131" i="70"/>
  <c r="I129" i="70"/>
  <c r="K131" i="70"/>
  <c r="N129" i="70"/>
  <c r="O131" i="66" s="1"/>
  <c r="G131" i="70"/>
  <c r="Q122" i="70"/>
  <c r="U122" i="70" s="1"/>
  <c r="U84" i="69"/>
  <c r="N34" i="60"/>
  <c r="O34" i="60" s="1"/>
  <c r="T148" i="70" s="1"/>
  <c r="U146" i="70"/>
  <c r="O63" i="60"/>
  <c r="O72" i="69"/>
  <c r="O73" i="69" s="1"/>
  <c r="O37" i="69"/>
  <c r="O38" i="69" s="1"/>
  <c r="O61" i="60"/>
  <c r="O58" i="69"/>
  <c r="O59" i="69" s="1"/>
  <c r="O66" i="60"/>
  <c r="O93" i="69"/>
  <c r="O94" i="69" s="1"/>
  <c r="O60" i="60"/>
  <c r="O51" i="69"/>
  <c r="O52" i="69" s="1"/>
  <c r="O57" i="60"/>
  <c r="O30" i="69"/>
  <c r="O31" i="69" s="1"/>
  <c r="O67" i="60"/>
  <c r="O100" i="69"/>
  <c r="O101" i="69" s="1"/>
  <c r="O56" i="60"/>
  <c r="O23" i="69"/>
  <c r="O24" i="69" s="1"/>
  <c r="T65" i="69"/>
  <c r="U65" i="69" s="1"/>
  <c r="P65" i="69"/>
  <c r="N73" i="50"/>
  <c r="N87" i="50" s="1"/>
  <c r="O126" i="69"/>
  <c r="M43" i="50"/>
  <c r="T36" i="69"/>
  <c r="U36" i="69" s="1"/>
  <c r="P36" i="69"/>
  <c r="T106" i="69"/>
  <c r="U106" i="69" s="1"/>
  <c r="P106" i="69"/>
  <c r="T22" i="69"/>
  <c r="U22" i="69" s="1"/>
  <c r="P22" i="69"/>
  <c r="T57" i="69"/>
  <c r="P57" i="69"/>
  <c r="T29" i="69"/>
  <c r="U29" i="69" s="1"/>
  <c r="P29" i="69"/>
  <c r="T120" i="69"/>
  <c r="U120" i="69" s="1"/>
  <c r="P120" i="69"/>
  <c r="T85" i="69"/>
  <c r="U85" i="69" s="1"/>
  <c r="P85" i="69"/>
  <c r="T64" i="69"/>
  <c r="U64" i="69" s="1"/>
  <c r="P64" i="69"/>
  <c r="T92" i="69"/>
  <c r="U92" i="69" s="1"/>
  <c r="P92" i="69"/>
  <c r="T78" i="69"/>
  <c r="U78" i="69" s="1"/>
  <c r="P78" i="69"/>
  <c r="T71" i="69"/>
  <c r="U71" i="69" s="1"/>
  <c r="P71" i="69"/>
  <c r="T43" i="69"/>
  <c r="U43" i="69" s="1"/>
  <c r="P43" i="69"/>
  <c r="T50" i="69"/>
  <c r="U50" i="69" s="1"/>
  <c r="P50" i="69"/>
  <c r="T113" i="69"/>
  <c r="U113" i="69" s="1"/>
  <c r="P113" i="69"/>
  <c r="T99" i="69"/>
  <c r="U99" i="69" s="1"/>
  <c r="P99" i="69"/>
  <c r="U93" i="70"/>
  <c r="N34" i="59"/>
  <c r="N41" i="59" s="1"/>
  <c r="O34" i="59"/>
  <c r="T147" i="70" s="1"/>
  <c r="C149" i="70"/>
  <c r="Q147" i="70"/>
  <c r="C147" i="69"/>
  <c r="Q145" i="69"/>
  <c r="M73" i="60"/>
  <c r="M61" i="61" s="1"/>
  <c r="M63" i="61" s="1"/>
  <c r="B73" i="60"/>
  <c r="B61" i="61" s="1"/>
  <c r="B63" i="61" s="1"/>
  <c r="C100" i="69"/>
  <c r="U28" i="69"/>
  <c r="U49" i="69"/>
  <c r="D43" i="59"/>
  <c r="I86" i="59"/>
  <c r="K43" i="59"/>
  <c r="L43" i="59"/>
  <c r="F110" i="68"/>
  <c r="C68" i="70"/>
  <c r="U77" i="69"/>
  <c r="H87" i="50"/>
  <c r="G87" i="50"/>
  <c r="U105" i="69"/>
  <c r="U16" i="70"/>
  <c r="F98" i="68"/>
  <c r="E43" i="60"/>
  <c r="G9" i="66" s="1"/>
  <c r="F43" i="60"/>
  <c r="H9" i="66" s="1"/>
  <c r="J86" i="60"/>
  <c r="L9" i="65" s="1"/>
  <c r="C73" i="60"/>
  <c r="C86" i="60" s="1"/>
  <c r="E9" i="65" s="1"/>
  <c r="E86" i="60"/>
  <c r="G9" i="65" s="1"/>
  <c r="O71" i="59"/>
  <c r="L19" i="61"/>
  <c r="H30" i="59"/>
  <c r="I43" i="59"/>
  <c r="J43" i="59"/>
  <c r="G43" i="50"/>
  <c r="B69" i="61"/>
  <c r="D43" i="60"/>
  <c r="F9" i="66" s="1"/>
  <c r="E19" i="61"/>
  <c r="E21" i="61" s="1"/>
  <c r="E29" i="61" s="1"/>
  <c r="D19" i="61"/>
  <c r="D27" i="61" s="1"/>
  <c r="R16" i="69"/>
  <c r="F16" i="68" s="1"/>
  <c r="L86" i="59"/>
  <c r="D86" i="59"/>
  <c r="J86" i="59"/>
  <c r="H43" i="50"/>
  <c r="E131" i="68"/>
  <c r="U154" i="70"/>
  <c r="Q17" i="70"/>
  <c r="E15" i="68" s="1"/>
  <c r="P139" i="70"/>
  <c r="E118" i="68" s="1"/>
  <c r="O28" i="59"/>
  <c r="T129" i="70" s="1"/>
  <c r="F130" i="68"/>
  <c r="U151" i="69"/>
  <c r="F131" i="68"/>
  <c r="U152" i="69"/>
  <c r="C154" i="69"/>
  <c r="R153" i="69"/>
  <c r="E130" i="68"/>
  <c r="U153" i="70"/>
  <c r="H30" i="60"/>
  <c r="H11" i="61" s="1"/>
  <c r="H13" i="61" s="1"/>
  <c r="M30" i="59"/>
  <c r="N35" i="60"/>
  <c r="O35" i="60" s="1"/>
  <c r="T155" i="70" s="1"/>
  <c r="P33" i="49"/>
  <c r="Q33" i="49" s="1"/>
  <c r="G28" i="60"/>
  <c r="H130" i="70" s="1"/>
  <c r="I130" i="66" s="1"/>
  <c r="T15" i="69"/>
  <c r="N23" i="60"/>
  <c r="O23" i="60" s="1"/>
  <c r="T95" i="70" s="1"/>
  <c r="H44" i="69"/>
  <c r="I51" i="65" s="1"/>
  <c r="N59" i="60"/>
  <c r="I129" i="69"/>
  <c r="E140" i="69"/>
  <c r="M142" i="70"/>
  <c r="D86" i="69"/>
  <c r="E87" i="65" s="1"/>
  <c r="N65" i="60"/>
  <c r="N16" i="60"/>
  <c r="O16" i="60" s="1"/>
  <c r="T46" i="70" s="1"/>
  <c r="F14" i="68"/>
  <c r="U14" i="69"/>
  <c r="F75" i="68"/>
  <c r="F50" i="68"/>
  <c r="U56" i="69"/>
  <c r="E92" i="68"/>
  <c r="U107" i="70"/>
  <c r="Q24" i="70"/>
  <c r="N61" i="70"/>
  <c r="F93" i="68"/>
  <c r="E50" i="68"/>
  <c r="U58" i="70"/>
  <c r="F39" i="68"/>
  <c r="H107" i="69"/>
  <c r="I112" i="65" s="1"/>
  <c r="N68" i="60"/>
  <c r="F22" i="68"/>
  <c r="I17" i="69"/>
  <c r="N22" i="60"/>
  <c r="O22" i="60" s="1"/>
  <c r="T88" i="70" s="1"/>
  <c r="Q73" i="70"/>
  <c r="P137" i="69"/>
  <c r="O85" i="50"/>
  <c r="O73" i="50"/>
  <c r="T126" i="69"/>
  <c r="G84" i="59"/>
  <c r="G86" i="59" s="1"/>
  <c r="H84" i="59"/>
  <c r="C142" i="70"/>
  <c r="T17" i="70"/>
  <c r="U30" i="70"/>
  <c r="F57" i="68"/>
  <c r="L19" i="70"/>
  <c r="N17" i="60"/>
  <c r="O17" i="60" s="1"/>
  <c r="T53" i="70" s="1"/>
  <c r="U51" i="70"/>
  <c r="E44" i="68"/>
  <c r="F81" i="68"/>
  <c r="F21" i="68"/>
  <c r="N27" i="60"/>
  <c r="O27" i="60" s="1"/>
  <c r="T123" i="70" s="1"/>
  <c r="Q31" i="70"/>
  <c r="E27" i="68" s="1"/>
  <c r="F38" i="68"/>
  <c r="U42" i="69"/>
  <c r="E68" i="68"/>
  <c r="U79" i="70"/>
  <c r="I19" i="70"/>
  <c r="R18" i="70"/>
  <c r="J140" i="69"/>
  <c r="D142" i="70"/>
  <c r="L142" i="70"/>
  <c r="F140" i="69"/>
  <c r="G140" i="69"/>
  <c r="K142" i="70"/>
  <c r="N26" i="60"/>
  <c r="O26" i="60" s="1"/>
  <c r="T116" i="70" s="1"/>
  <c r="N43" i="50"/>
  <c r="H73" i="59"/>
  <c r="Q15" i="69"/>
  <c r="M30" i="60"/>
  <c r="M11" i="61" s="1"/>
  <c r="M13" i="61" s="1"/>
  <c r="E86" i="59"/>
  <c r="N28" i="59"/>
  <c r="N30" i="59" s="1"/>
  <c r="M41" i="60"/>
  <c r="M19" i="61" s="1"/>
  <c r="C73" i="69"/>
  <c r="R72" i="69"/>
  <c r="H79" i="69"/>
  <c r="I75" i="65" s="1"/>
  <c r="N64" i="60"/>
  <c r="F34" i="68"/>
  <c r="G142" i="70"/>
  <c r="N21" i="60"/>
  <c r="O21" i="60" s="1"/>
  <c r="T81" i="70" s="1"/>
  <c r="F33" i="68"/>
  <c r="U37" i="70"/>
  <c r="E32" i="68"/>
  <c r="U35" i="69"/>
  <c r="F32" i="68"/>
  <c r="F62" i="68"/>
  <c r="U70" i="69"/>
  <c r="N13" i="60"/>
  <c r="O13" i="60" s="1"/>
  <c r="T25" i="70" s="1"/>
  <c r="J30" i="60"/>
  <c r="F52" i="68"/>
  <c r="U44" i="70"/>
  <c r="E38" i="68"/>
  <c r="E20" i="68"/>
  <c r="U23" i="70"/>
  <c r="L17" i="69"/>
  <c r="E98" i="68"/>
  <c r="U114" i="70"/>
  <c r="Q80" i="70"/>
  <c r="N127" i="69"/>
  <c r="O131" i="65" s="1"/>
  <c r="M73" i="59"/>
  <c r="F86" i="59"/>
  <c r="F131" i="70"/>
  <c r="H84" i="60"/>
  <c r="H69" i="61" s="1"/>
  <c r="P38" i="49"/>
  <c r="G71" i="60"/>
  <c r="H41" i="60"/>
  <c r="H19" i="61" s="1"/>
  <c r="G41" i="60"/>
  <c r="G19" i="61" s="1"/>
  <c r="O30" i="50"/>
  <c r="T128" i="70"/>
  <c r="O41" i="50"/>
  <c r="H41" i="59"/>
  <c r="M41" i="59"/>
  <c r="G41" i="59"/>
  <c r="G43" i="59" s="1"/>
  <c r="N14" i="60"/>
  <c r="O14" i="60" s="1"/>
  <c r="T32" i="70" s="1"/>
  <c r="I121" i="69"/>
  <c r="J124" i="65" s="1"/>
  <c r="N70" i="60"/>
  <c r="F69" i="68"/>
  <c r="U121" i="70"/>
  <c r="E104" i="68"/>
  <c r="E62" i="68"/>
  <c r="U72" i="70"/>
  <c r="F99" i="68"/>
  <c r="P128" i="70"/>
  <c r="P134" i="70" s="1"/>
  <c r="N18" i="60"/>
  <c r="O18" i="60" s="1"/>
  <c r="T60" i="70" s="1"/>
  <c r="C30" i="60"/>
  <c r="I114" i="69"/>
  <c r="J118" i="65" s="1"/>
  <c r="N69" i="60"/>
  <c r="E87" i="68"/>
  <c r="U101" i="70"/>
  <c r="F105" i="68"/>
  <c r="F104" i="68"/>
  <c r="U119" i="69"/>
  <c r="Q38" i="70"/>
  <c r="K140" i="69"/>
  <c r="F63" i="68"/>
  <c r="F46" i="68"/>
  <c r="N15" i="60"/>
  <c r="O15" i="60" s="1"/>
  <c r="T39" i="70" s="1"/>
  <c r="E64" i="68"/>
  <c r="U74" i="70"/>
  <c r="D94" i="69"/>
  <c r="R93" i="69"/>
  <c r="Q57" i="69"/>
  <c r="H110" i="70"/>
  <c r="Q108" i="70"/>
  <c r="J142" i="70"/>
  <c r="L140" i="69"/>
  <c r="F142" i="70"/>
  <c r="D140" i="69"/>
  <c r="M140" i="69"/>
  <c r="E142" i="70"/>
  <c r="H73" i="60"/>
  <c r="H61" i="61" s="1"/>
  <c r="H63" i="61" s="1"/>
  <c r="K86" i="59"/>
  <c r="E43" i="59"/>
  <c r="N71" i="59"/>
  <c r="J71" i="61"/>
  <c r="J79" i="61" s="1"/>
  <c r="J77" i="61"/>
  <c r="I21" i="61"/>
  <c r="D71" i="61"/>
  <c r="D77" i="61"/>
  <c r="K71" i="61"/>
  <c r="C21" i="61"/>
  <c r="L71" i="61"/>
  <c r="L77" i="61"/>
  <c r="F27" i="61"/>
  <c r="F21" i="61"/>
  <c r="F29" i="61" s="1"/>
  <c r="K21" i="61"/>
  <c r="J21" i="61"/>
  <c r="C71" i="61"/>
  <c r="E71" i="61"/>
  <c r="E79" i="61" s="1"/>
  <c r="E77" i="61"/>
  <c r="N76" i="59"/>
  <c r="B41" i="60"/>
  <c r="N33" i="60"/>
  <c r="P37" i="55"/>
  <c r="P32" i="55"/>
  <c r="O76" i="59"/>
  <c r="T138" i="69" s="1"/>
  <c r="O33" i="59"/>
  <c r="T140" i="70" s="1"/>
  <c r="D86" i="60" l="1"/>
  <c r="F9" i="65" s="1"/>
  <c r="D79" i="61"/>
  <c r="Q38" i="49"/>
  <c r="Q40" i="77"/>
  <c r="Q38" i="78"/>
  <c r="L79" i="61"/>
  <c r="L78" i="61" s="1"/>
  <c r="L86" i="60"/>
  <c r="N9" i="65" s="1"/>
  <c r="Q38" i="79"/>
  <c r="I29" i="61"/>
  <c r="O16" i="69"/>
  <c r="O17" i="69" s="1"/>
  <c r="K77" i="61"/>
  <c r="L43" i="60"/>
  <c r="N9" i="66" s="1"/>
  <c r="K79" i="61"/>
  <c r="K86" i="60"/>
  <c r="M9" i="65" s="1"/>
  <c r="I27" i="61"/>
  <c r="I43" i="60"/>
  <c r="K9" i="66" s="1"/>
  <c r="L27" i="61"/>
  <c r="I77" i="61"/>
  <c r="I71" i="61"/>
  <c r="I79" i="61" s="1"/>
  <c r="F71" i="61"/>
  <c r="F79" i="61" s="1"/>
  <c r="F78" i="61" s="1"/>
  <c r="M86" i="59"/>
  <c r="F86" i="60"/>
  <c r="H9" i="65" s="1"/>
  <c r="K27" i="61"/>
  <c r="I86" i="60"/>
  <c r="K9" i="65" s="1"/>
  <c r="K43" i="60"/>
  <c r="M9" i="66" s="1"/>
  <c r="K29" i="61"/>
  <c r="U45" i="70"/>
  <c r="E99" i="68"/>
  <c r="U102" i="70"/>
  <c r="I131" i="70"/>
  <c r="J131" i="66"/>
  <c r="I149" i="70"/>
  <c r="R100" i="69"/>
  <c r="F88" i="68" s="1"/>
  <c r="D100" i="65"/>
  <c r="R146" i="69"/>
  <c r="O39" i="65"/>
  <c r="H149" i="70"/>
  <c r="I39" i="66"/>
  <c r="U66" i="70"/>
  <c r="U67" i="70"/>
  <c r="U59" i="70"/>
  <c r="U52" i="70"/>
  <c r="E75" i="68"/>
  <c r="E94" i="68"/>
  <c r="P66" i="69"/>
  <c r="E81" i="68"/>
  <c r="U160" i="69"/>
  <c r="N149" i="70"/>
  <c r="R148" i="70"/>
  <c r="U148" i="70" s="1"/>
  <c r="Q129" i="70"/>
  <c r="E111" i="68" s="1"/>
  <c r="F126" i="68"/>
  <c r="N84" i="59"/>
  <c r="N131" i="70"/>
  <c r="N77" i="60"/>
  <c r="O77" i="60" s="1"/>
  <c r="T146" i="69" s="1"/>
  <c r="N147" i="69"/>
  <c r="M84" i="60"/>
  <c r="M69" i="61" s="1"/>
  <c r="M71" i="61" s="1"/>
  <c r="M79" i="61" s="1"/>
  <c r="E105" i="68"/>
  <c r="G30" i="60"/>
  <c r="G11" i="61" s="1"/>
  <c r="G13" i="61" s="1"/>
  <c r="O64" i="60"/>
  <c r="O79" i="69"/>
  <c r="O80" i="69" s="1"/>
  <c r="T23" i="69"/>
  <c r="U23" i="69" s="1"/>
  <c r="P23" i="69"/>
  <c r="P24" i="69" s="1"/>
  <c r="O69" i="60"/>
  <c r="O114" i="69"/>
  <c r="O115" i="69" s="1"/>
  <c r="O65" i="60"/>
  <c r="O86" i="69"/>
  <c r="O87" i="69" s="1"/>
  <c r="T16" i="69"/>
  <c r="U16" i="69" s="1"/>
  <c r="C61" i="61"/>
  <c r="C77" i="61" s="1"/>
  <c r="T100" i="69"/>
  <c r="U100" i="69" s="1"/>
  <c r="P100" i="69"/>
  <c r="P101" i="69" s="1"/>
  <c r="T30" i="69"/>
  <c r="U30" i="69" s="1"/>
  <c r="P30" i="69"/>
  <c r="P31" i="69" s="1"/>
  <c r="T58" i="69"/>
  <c r="U58" i="69" s="1"/>
  <c r="P58" i="69"/>
  <c r="P59" i="69" s="1"/>
  <c r="T37" i="69"/>
  <c r="U37" i="69" s="1"/>
  <c r="P37" i="69"/>
  <c r="P38" i="69" s="1"/>
  <c r="T93" i="69"/>
  <c r="U93" i="69" s="1"/>
  <c r="P93" i="69"/>
  <c r="P94" i="69" s="1"/>
  <c r="T51" i="69"/>
  <c r="U51" i="69" s="1"/>
  <c r="P51" i="69"/>
  <c r="P52" i="69" s="1"/>
  <c r="T72" i="69"/>
  <c r="U72" i="69" s="1"/>
  <c r="P72" i="69"/>
  <c r="P73" i="69" s="1"/>
  <c r="O70" i="60"/>
  <c r="O121" i="69"/>
  <c r="O122" i="69" s="1"/>
  <c r="O68" i="60"/>
  <c r="O107" i="69"/>
  <c r="O108" i="69" s="1"/>
  <c r="O59" i="60"/>
  <c r="O44" i="69"/>
  <c r="O45" i="69" s="1"/>
  <c r="N73" i="59"/>
  <c r="O127" i="69"/>
  <c r="T127" i="69"/>
  <c r="P127" i="69"/>
  <c r="E125" i="68"/>
  <c r="U147" i="70"/>
  <c r="U145" i="69"/>
  <c r="F125" i="68"/>
  <c r="B86" i="60"/>
  <c r="D9" i="65" s="1"/>
  <c r="B77" i="61"/>
  <c r="C101" i="69"/>
  <c r="N140" i="69"/>
  <c r="U126" i="69"/>
  <c r="P187" i="70"/>
  <c r="P189" i="70" s="1"/>
  <c r="O73" i="59"/>
  <c r="L21" i="61"/>
  <c r="L29" i="61" s="1"/>
  <c r="B71" i="61"/>
  <c r="B79" i="61" s="1"/>
  <c r="M43" i="60"/>
  <c r="O9" i="66" s="1"/>
  <c r="D21" i="61"/>
  <c r="D29" i="61" s="1"/>
  <c r="D28" i="61" s="1"/>
  <c r="H43" i="59"/>
  <c r="O43" i="50"/>
  <c r="O87" i="50"/>
  <c r="E27" i="61"/>
  <c r="E28" i="61" s="1"/>
  <c r="U139" i="70"/>
  <c r="U17" i="70"/>
  <c r="M43" i="59"/>
  <c r="O30" i="59"/>
  <c r="F132" i="68"/>
  <c r="U153" i="69"/>
  <c r="Q140" i="70"/>
  <c r="E119" i="68" s="1"/>
  <c r="D156" i="70"/>
  <c r="R155" i="70"/>
  <c r="H43" i="60"/>
  <c r="J9" i="66" s="1"/>
  <c r="H86" i="60"/>
  <c r="J9" i="65" s="1"/>
  <c r="E93" i="68"/>
  <c r="U108" i="70"/>
  <c r="F51" i="68"/>
  <c r="U57" i="69"/>
  <c r="E33" i="68"/>
  <c r="U38" i="70"/>
  <c r="D61" i="70"/>
  <c r="R60" i="70"/>
  <c r="L33" i="70"/>
  <c r="R32" i="70"/>
  <c r="E28" i="68" s="1"/>
  <c r="I142" i="70"/>
  <c r="I140" i="69"/>
  <c r="H82" i="70"/>
  <c r="R81" i="70"/>
  <c r="F118" i="68"/>
  <c r="F161" i="68" s="1"/>
  <c r="P185" i="69"/>
  <c r="U137" i="69"/>
  <c r="E63" i="68"/>
  <c r="U73" i="70"/>
  <c r="H108" i="69"/>
  <c r="R107" i="69"/>
  <c r="H47" i="70"/>
  <c r="R46" i="70"/>
  <c r="N28" i="60"/>
  <c r="O28" i="60" s="1"/>
  <c r="T130" i="70" s="1"/>
  <c r="N43" i="59"/>
  <c r="Q127" i="69"/>
  <c r="Q132" i="69" s="1"/>
  <c r="H86" i="59"/>
  <c r="H140" i="69"/>
  <c r="T18" i="70"/>
  <c r="U18" i="70" s="1"/>
  <c r="I40" i="70"/>
  <c r="R39" i="70"/>
  <c r="J11" i="61"/>
  <c r="J43" i="60"/>
  <c r="L9" i="66" s="1"/>
  <c r="U31" i="70"/>
  <c r="H54" i="70"/>
  <c r="R53" i="70"/>
  <c r="E21" i="68"/>
  <c r="U24" i="70"/>
  <c r="H45" i="69"/>
  <c r="R44" i="69"/>
  <c r="I96" i="70"/>
  <c r="R95" i="70"/>
  <c r="R139" i="69"/>
  <c r="Q138" i="69"/>
  <c r="F82" i="68"/>
  <c r="C11" i="61"/>
  <c r="C43" i="60"/>
  <c r="E9" i="66" s="1"/>
  <c r="I122" i="69"/>
  <c r="R121" i="69"/>
  <c r="H142" i="70"/>
  <c r="H128" i="69"/>
  <c r="I130" i="65" s="1"/>
  <c r="N71" i="60"/>
  <c r="H80" i="69"/>
  <c r="R79" i="69"/>
  <c r="N142" i="70"/>
  <c r="E16" i="68"/>
  <c r="I124" i="70"/>
  <c r="R123" i="70"/>
  <c r="D89" i="70"/>
  <c r="R88" i="70"/>
  <c r="D87" i="69"/>
  <c r="R86" i="69"/>
  <c r="G73" i="60"/>
  <c r="G61" i="61" s="1"/>
  <c r="G63" i="61" s="1"/>
  <c r="I115" i="69"/>
  <c r="R114" i="69"/>
  <c r="E110" i="68"/>
  <c r="E161" i="68" s="1"/>
  <c r="U128" i="70"/>
  <c r="U80" i="70"/>
  <c r="E69" i="68"/>
  <c r="K26" i="70"/>
  <c r="R25" i="70"/>
  <c r="F64" i="68"/>
  <c r="F15" i="68"/>
  <c r="U15" i="69"/>
  <c r="I117" i="70"/>
  <c r="R116" i="70"/>
  <c r="N129" i="69"/>
  <c r="R141" i="70"/>
  <c r="E78" i="61"/>
  <c r="D78" i="61"/>
  <c r="B43" i="60"/>
  <c r="D9" i="66" s="1"/>
  <c r="B19" i="61"/>
  <c r="F28" i="61"/>
  <c r="J78" i="61"/>
  <c r="G21" i="61"/>
  <c r="H71" i="61"/>
  <c r="H79" i="61" s="1"/>
  <c r="H77" i="61"/>
  <c r="M27" i="61"/>
  <c r="M21" i="61"/>
  <c r="M29" i="61" s="1"/>
  <c r="H27" i="61"/>
  <c r="H21" i="61"/>
  <c r="H29" i="61" s="1"/>
  <c r="O41" i="59"/>
  <c r="O33" i="60"/>
  <c r="N41" i="60"/>
  <c r="O84" i="59"/>
  <c r="G84" i="60"/>
  <c r="N76" i="60"/>
  <c r="I28" i="61" l="1"/>
  <c r="K78" i="61"/>
  <c r="L28" i="61"/>
  <c r="I78" i="61"/>
  <c r="K28" i="61"/>
  <c r="U146" i="69"/>
  <c r="C63" i="61"/>
  <c r="C79" i="61" s="1"/>
  <c r="C78" i="61" s="1"/>
  <c r="G29" i="61"/>
  <c r="N86" i="59"/>
  <c r="G43" i="60"/>
  <c r="I9" i="66" s="1"/>
  <c r="G27" i="61"/>
  <c r="Q134" i="70"/>
  <c r="E126" i="68"/>
  <c r="U129" i="70"/>
  <c r="M77" i="61"/>
  <c r="M78" i="61" s="1"/>
  <c r="M86" i="60"/>
  <c r="O9" i="65" s="1"/>
  <c r="T141" i="70"/>
  <c r="T187" i="70" s="1"/>
  <c r="E162" i="68"/>
  <c r="E169" i="68" s="1"/>
  <c r="L154" i="68"/>
  <c r="F168" i="68"/>
  <c r="L142" i="68"/>
  <c r="L136" i="68"/>
  <c r="L148" i="68"/>
  <c r="L124" i="68"/>
  <c r="L130" i="68"/>
  <c r="P80" i="50"/>
  <c r="P81" i="50"/>
  <c r="P82" i="50"/>
  <c r="E168" i="68"/>
  <c r="K142" i="68"/>
  <c r="K148" i="68"/>
  <c r="K154" i="68"/>
  <c r="K136" i="68"/>
  <c r="K124" i="68"/>
  <c r="K130" i="68"/>
  <c r="L26" i="68"/>
  <c r="T44" i="69"/>
  <c r="U44" i="69" s="1"/>
  <c r="P44" i="69"/>
  <c r="P45" i="69" s="1"/>
  <c r="T114" i="69"/>
  <c r="U114" i="69" s="1"/>
  <c r="P114" i="69"/>
  <c r="P115" i="69" s="1"/>
  <c r="T121" i="69"/>
  <c r="U121" i="69" s="1"/>
  <c r="P121" i="69"/>
  <c r="P122" i="69" s="1"/>
  <c r="T86" i="69"/>
  <c r="U86" i="69" s="1"/>
  <c r="P86" i="69"/>
  <c r="P87" i="69" s="1"/>
  <c r="O71" i="60"/>
  <c r="O73" i="60" s="1"/>
  <c r="O128" i="69"/>
  <c r="O129" i="69" s="1"/>
  <c r="O132" i="69" s="1"/>
  <c r="O187" i="69" s="1"/>
  <c r="T107" i="69"/>
  <c r="U107" i="69" s="1"/>
  <c r="P107" i="69"/>
  <c r="P108" i="69" s="1"/>
  <c r="T79" i="69"/>
  <c r="U79" i="69" s="1"/>
  <c r="P79" i="69"/>
  <c r="P80" i="69" s="1"/>
  <c r="P38" i="50"/>
  <c r="P37" i="50"/>
  <c r="P39" i="50"/>
  <c r="B78" i="61"/>
  <c r="P25" i="50"/>
  <c r="P12" i="50"/>
  <c r="P26" i="50"/>
  <c r="P23" i="50"/>
  <c r="P27" i="50"/>
  <c r="P24" i="50"/>
  <c r="P28" i="50"/>
  <c r="P55" i="50"/>
  <c r="P34" i="50"/>
  <c r="P59" i="50"/>
  <c r="P76" i="50"/>
  <c r="P56" i="50"/>
  <c r="P73" i="50"/>
  <c r="P66" i="50"/>
  <c r="P17" i="50"/>
  <c r="P58" i="50"/>
  <c r="P67" i="50"/>
  <c r="P20" i="50"/>
  <c r="P64" i="50"/>
  <c r="P15" i="50"/>
  <c r="P19" i="50"/>
  <c r="P43" i="50"/>
  <c r="P77" i="50"/>
  <c r="P36" i="50"/>
  <c r="P62" i="50"/>
  <c r="P87" i="50"/>
  <c r="P35" i="50"/>
  <c r="P13" i="50"/>
  <c r="U140" i="70"/>
  <c r="P70" i="50"/>
  <c r="P71" i="50"/>
  <c r="P60" i="50"/>
  <c r="P14" i="50"/>
  <c r="P68" i="50"/>
  <c r="P61" i="50"/>
  <c r="P65" i="50"/>
  <c r="P22" i="50"/>
  <c r="P16" i="50"/>
  <c r="P63" i="50"/>
  <c r="P79" i="50"/>
  <c r="P78" i="50"/>
  <c r="P18" i="50"/>
  <c r="P69" i="50"/>
  <c r="P57" i="50"/>
  <c r="P21" i="50"/>
  <c r="P41" i="50"/>
  <c r="P33" i="50"/>
  <c r="P85" i="50"/>
  <c r="P30" i="50"/>
  <c r="Q187" i="70"/>
  <c r="N73" i="60"/>
  <c r="T134" i="70"/>
  <c r="L32" i="68"/>
  <c r="L50" i="68"/>
  <c r="L104" i="68"/>
  <c r="L38" i="68"/>
  <c r="L62" i="68"/>
  <c r="N30" i="60"/>
  <c r="N43" i="60" s="1"/>
  <c r="O43" i="59"/>
  <c r="O30" i="60"/>
  <c r="E132" i="68"/>
  <c r="U155" i="70"/>
  <c r="R187" i="70"/>
  <c r="E120" i="68"/>
  <c r="F76" i="68"/>
  <c r="F119" i="68"/>
  <c r="U138" i="69"/>
  <c r="Q185" i="69"/>
  <c r="Q187" i="69" s="1"/>
  <c r="F120" i="68"/>
  <c r="R185" i="69"/>
  <c r="F40" i="68"/>
  <c r="F111" i="68"/>
  <c r="U127" i="69"/>
  <c r="F94" i="68"/>
  <c r="E70" i="68"/>
  <c r="U81" i="70"/>
  <c r="F100" i="68"/>
  <c r="E76" i="68"/>
  <c r="U88" i="70"/>
  <c r="H129" i="69"/>
  <c r="R128" i="69"/>
  <c r="R132" i="69" s="1"/>
  <c r="E34" i="68"/>
  <c r="U39" i="70"/>
  <c r="E40" i="68"/>
  <c r="U46" i="70"/>
  <c r="U32" i="70"/>
  <c r="O61" i="61"/>
  <c r="O63" i="61" s="1"/>
  <c r="L118" i="68"/>
  <c r="F106" i="68"/>
  <c r="C13" i="61"/>
  <c r="C29" i="61" s="1"/>
  <c r="O11" i="61"/>
  <c r="O13" i="61" s="1"/>
  <c r="C27" i="61"/>
  <c r="L161" i="68"/>
  <c r="L56" i="68"/>
  <c r="L86" i="68"/>
  <c r="L80" i="68"/>
  <c r="L92" i="68"/>
  <c r="L74" i="68"/>
  <c r="L20" i="68"/>
  <c r="L44" i="68"/>
  <c r="L98" i="68"/>
  <c r="L68" i="68"/>
  <c r="U53" i="70"/>
  <c r="E46" i="68"/>
  <c r="J13" i="61"/>
  <c r="J29" i="61" s="1"/>
  <c r="J27" i="61"/>
  <c r="H131" i="70"/>
  <c r="R130" i="70"/>
  <c r="R134" i="70" s="1"/>
  <c r="E52" i="68"/>
  <c r="U60" i="70"/>
  <c r="E100" i="68"/>
  <c r="U116" i="70"/>
  <c r="U25" i="70"/>
  <c r="E22" i="68"/>
  <c r="E106" i="68"/>
  <c r="U123" i="70"/>
  <c r="F70" i="68"/>
  <c r="U95" i="70"/>
  <c r="E82" i="68"/>
  <c r="L110" i="68"/>
  <c r="L14" i="68"/>
  <c r="H28" i="61"/>
  <c r="M28" i="61"/>
  <c r="G86" i="60"/>
  <c r="I9" i="65" s="1"/>
  <c r="G69" i="61"/>
  <c r="H78" i="61"/>
  <c r="B21" i="61"/>
  <c r="B29" i="61" s="1"/>
  <c r="B27" i="61"/>
  <c r="O19" i="61"/>
  <c r="O21" i="61" s="1"/>
  <c r="O86" i="59"/>
  <c r="O41" i="60"/>
  <c r="O76" i="60"/>
  <c r="N84" i="60"/>
  <c r="G28" i="61" l="1"/>
  <c r="F162" i="68"/>
  <c r="L125" i="68" s="1"/>
  <c r="K137" i="68"/>
  <c r="Q189" i="70"/>
  <c r="K155" i="68"/>
  <c r="K125" i="68"/>
  <c r="K143" i="68"/>
  <c r="K149" i="68"/>
  <c r="K131" i="68"/>
  <c r="U141" i="70"/>
  <c r="U187" i="70" s="1"/>
  <c r="T189" i="70"/>
  <c r="T139" i="69"/>
  <c r="T185" i="69" s="1"/>
  <c r="P80" i="59"/>
  <c r="P82" i="59"/>
  <c r="P81" i="59"/>
  <c r="N142" i="68"/>
  <c r="N154" i="68"/>
  <c r="N148" i="68"/>
  <c r="K27" i="68"/>
  <c r="K26" i="68"/>
  <c r="N26" i="68" s="1"/>
  <c r="T128" i="69"/>
  <c r="T132" i="69" s="1"/>
  <c r="P128" i="69"/>
  <c r="P129" i="69" s="1"/>
  <c r="P33" i="59"/>
  <c r="P38" i="59"/>
  <c r="P37" i="59"/>
  <c r="P39" i="59"/>
  <c r="P56" i="59"/>
  <c r="P21" i="59"/>
  <c r="P78" i="59"/>
  <c r="P73" i="59"/>
  <c r="P64" i="59"/>
  <c r="P65" i="59"/>
  <c r="P28" i="59"/>
  <c r="P17" i="59"/>
  <c r="P61" i="59"/>
  <c r="P86" i="59"/>
  <c r="P30" i="59"/>
  <c r="P67" i="59"/>
  <c r="P79" i="59"/>
  <c r="P57" i="59"/>
  <c r="P13" i="59"/>
  <c r="P55" i="59"/>
  <c r="P36" i="59"/>
  <c r="P69" i="59"/>
  <c r="P43" i="59"/>
  <c r="P26" i="59"/>
  <c r="P68" i="59"/>
  <c r="P15" i="59"/>
  <c r="P22" i="59"/>
  <c r="P14" i="59"/>
  <c r="P66" i="59"/>
  <c r="P35" i="59"/>
  <c r="P25" i="59"/>
  <c r="P20" i="59"/>
  <c r="P27" i="59"/>
  <c r="P70" i="59"/>
  <c r="P19" i="59"/>
  <c r="P16" i="59"/>
  <c r="P18" i="59"/>
  <c r="P34" i="59"/>
  <c r="P41" i="59"/>
  <c r="P76" i="59"/>
  <c r="N86" i="60"/>
  <c r="R187" i="69"/>
  <c r="O27" i="61"/>
  <c r="R189" i="70"/>
  <c r="P77" i="59"/>
  <c r="P12" i="59"/>
  <c r="P59" i="59"/>
  <c r="P62" i="59"/>
  <c r="P60" i="59"/>
  <c r="P24" i="59"/>
  <c r="P71" i="59"/>
  <c r="P63" i="59"/>
  <c r="P23" i="59"/>
  <c r="P58" i="59"/>
  <c r="P84" i="59"/>
  <c r="K93" i="68"/>
  <c r="C28" i="61"/>
  <c r="K162" i="68"/>
  <c r="K45" i="68"/>
  <c r="K87" i="68"/>
  <c r="K39" i="68"/>
  <c r="K57" i="68"/>
  <c r="K51" i="68"/>
  <c r="K99" i="68"/>
  <c r="K105" i="68"/>
  <c r="K81" i="68"/>
  <c r="K15" i="68"/>
  <c r="K111" i="68"/>
  <c r="K75" i="68"/>
  <c r="F112" i="68"/>
  <c r="F163" i="68" s="1"/>
  <c r="K33" i="68"/>
  <c r="K119" i="68"/>
  <c r="K161" i="68"/>
  <c r="N136" i="68"/>
  <c r="N130" i="68"/>
  <c r="K56" i="68"/>
  <c r="N56" i="68" s="1"/>
  <c r="K86" i="68"/>
  <c r="N86" i="68" s="1"/>
  <c r="K80" i="68"/>
  <c r="N80" i="68" s="1"/>
  <c r="K14" i="68"/>
  <c r="N14" i="68" s="1"/>
  <c r="K74" i="68"/>
  <c r="N74" i="68" s="1"/>
  <c r="K98" i="68"/>
  <c r="N98" i="68" s="1"/>
  <c r="K118" i="68"/>
  <c r="N118" i="68" s="1"/>
  <c r="K32" i="68"/>
  <c r="N32" i="68" s="1"/>
  <c r="K50" i="68"/>
  <c r="N50" i="68" s="1"/>
  <c r="K38" i="68"/>
  <c r="N38" i="68" s="1"/>
  <c r="K44" i="68"/>
  <c r="N44" i="68" s="1"/>
  <c r="K62" i="68"/>
  <c r="N62" i="68" s="1"/>
  <c r="K68" i="68"/>
  <c r="N68" i="68" s="1"/>
  <c r="K92" i="68"/>
  <c r="N92" i="68" s="1"/>
  <c r="K20" i="68"/>
  <c r="N20" i="68" s="1"/>
  <c r="K104" i="68"/>
  <c r="N104" i="68" s="1"/>
  <c r="K110" i="68"/>
  <c r="K69" i="68"/>
  <c r="K21" i="68"/>
  <c r="E112" i="68"/>
  <c r="E163" i="68" s="1"/>
  <c r="U130" i="70"/>
  <c r="U134" i="70" s="1"/>
  <c r="J28" i="61"/>
  <c r="K63" i="68"/>
  <c r="B28" i="61"/>
  <c r="O29" i="61"/>
  <c r="G71" i="61"/>
  <c r="G79" i="61" s="1"/>
  <c r="G77" i="61"/>
  <c r="O77" i="61" s="1"/>
  <c r="O69" i="61"/>
  <c r="O71" i="61" s="1"/>
  <c r="O84" i="60"/>
  <c r="O86" i="60" s="1"/>
  <c r="O43" i="60"/>
  <c r="T187" i="69" l="1"/>
  <c r="L137" i="68"/>
  <c r="N137" i="68" s="1"/>
  <c r="F169" i="68"/>
  <c r="L131" i="68"/>
  <c r="N131" i="68" s="1"/>
  <c r="L143" i="68"/>
  <c r="N143" i="68" s="1"/>
  <c r="L149" i="68"/>
  <c r="N149" i="68" s="1"/>
  <c r="L155" i="68"/>
  <c r="N155" i="68" s="1"/>
  <c r="P132" i="69"/>
  <c r="P187" i="69" s="1"/>
  <c r="U139" i="69"/>
  <c r="U185" i="69" s="1"/>
  <c r="L150" i="68"/>
  <c r="L138" i="68"/>
  <c r="L156" i="68"/>
  <c r="F170" i="68"/>
  <c r="F175" i="68" s="1"/>
  <c r="L126" i="68"/>
  <c r="L144" i="68"/>
  <c r="L132" i="68"/>
  <c r="U128" i="69"/>
  <c r="U132" i="69" s="1"/>
  <c r="K144" i="68"/>
  <c r="E170" i="68"/>
  <c r="K156" i="68"/>
  <c r="K150" i="68"/>
  <c r="K138" i="68"/>
  <c r="K126" i="68"/>
  <c r="K132" i="68"/>
  <c r="N110" i="68"/>
  <c r="N124" i="68"/>
  <c r="L27" i="68"/>
  <c r="N27" i="68" s="1"/>
  <c r="L28" i="68"/>
  <c r="P38" i="60"/>
  <c r="P37" i="60"/>
  <c r="P82" i="60"/>
  <c r="P39" i="60"/>
  <c r="P80" i="60"/>
  <c r="P81" i="60"/>
  <c r="P76" i="60"/>
  <c r="L99" i="68"/>
  <c r="N99" i="68" s="1"/>
  <c r="L39" i="68"/>
  <c r="N39" i="68" s="1"/>
  <c r="L111" i="68"/>
  <c r="N111" i="68" s="1"/>
  <c r="L57" i="68"/>
  <c r="N57" i="68" s="1"/>
  <c r="L63" i="68"/>
  <c r="N63" i="68" s="1"/>
  <c r="L162" i="68"/>
  <c r="L93" i="68"/>
  <c r="N93" i="68" s="1"/>
  <c r="L21" i="68"/>
  <c r="N21" i="68" s="1"/>
  <c r="L81" i="68"/>
  <c r="N81" i="68" s="1"/>
  <c r="N125" i="68"/>
  <c r="L15" i="68"/>
  <c r="N15" i="68" s="1"/>
  <c r="L119" i="68"/>
  <c r="N119" i="68" s="1"/>
  <c r="L105" i="68"/>
  <c r="N105" i="68" s="1"/>
  <c r="L87" i="68"/>
  <c r="N87" i="68" s="1"/>
  <c r="L51" i="68"/>
  <c r="N51" i="68" s="1"/>
  <c r="L69" i="68"/>
  <c r="N69" i="68" s="1"/>
  <c r="L75" i="68"/>
  <c r="N75" i="68" s="1"/>
  <c r="L33" i="68"/>
  <c r="N33" i="68" s="1"/>
  <c r="L45" i="68"/>
  <c r="N45" i="68" s="1"/>
  <c r="U189" i="70"/>
  <c r="L163" i="68"/>
  <c r="L58" i="68"/>
  <c r="L16" i="68"/>
  <c r="L46" i="68"/>
  <c r="L34" i="68"/>
  <c r="L52" i="68"/>
  <c r="L22" i="68"/>
  <c r="L88" i="68"/>
  <c r="L64" i="68"/>
  <c r="L82" i="68"/>
  <c r="L70" i="68"/>
  <c r="L106" i="68"/>
  <c r="L40" i="68"/>
  <c r="L76" i="68"/>
  <c r="L94" i="68"/>
  <c r="L100" i="68"/>
  <c r="L120" i="68"/>
  <c r="L112" i="68"/>
  <c r="Q33" i="61"/>
  <c r="O33" i="61"/>
  <c r="P21" i="61"/>
  <c r="P13" i="61"/>
  <c r="O28" i="61"/>
  <c r="G78" i="61"/>
  <c r="O79" i="61"/>
  <c r="P41" i="60"/>
  <c r="P84" i="60"/>
  <c r="P73" i="60"/>
  <c r="P26" i="60"/>
  <c r="P34" i="60"/>
  <c r="P63" i="60"/>
  <c r="P62" i="60"/>
  <c r="P55" i="60"/>
  <c r="P70" i="60"/>
  <c r="P65" i="60"/>
  <c r="P60" i="60"/>
  <c r="P25" i="60"/>
  <c r="P15" i="60"/>
  <c r="P21" i="60"/>
  <c r="P16" i="60"/>
  <c r="P67" i="60"/>
  <c r="P58" i="60"/>
  <c r="P22" i="60"/>
  <c r="P23" i="60"/>
  <c r="P13" i="60"/>
  <c r="P30" i="60"/>
  <c r="P43" i="60"/>
  <c r="P27" i="60"/>
  <c r="P56" i="60"/>
  <c r="P61" i="60"/>
  <c r="P66" i="60"/>
  <c r="P71" i="60"/>
  <c r="P28" i="60"/>
  <c r="P59" i="60"/>
  <c r="P64" i="60"/>
  <c r="P69" i="60"/>
  <c r="P68" i="60"/>
  <c r="P12" i="60"/>
  <c r="P24" i="60"/>
  <c r="P19" i="60"/>
  <c r="P14" i="60"/>
  <c r="P20" i="60"/>
  <c r="P57" i="60"/>
  <c r="P17" i="60"/>
  <c r="P18" i="60"/>
  <c r="P77" i="60"/>
  <c r="P78" i="60"/>
  <c r="P79" i="60"/>
  <c r="P35" i="60"/>
  <c r="P36" i="60"/>
  <c r="P33" i="60"/>
  <c r="P86" i="60"/>
  <c r="U187" i="69" l="1"/>
  <c r="N156" i="68"/>
  <c r="N144" i="68"/>
  <c r="N150" i="68"/>
  <c r="K28" i="68"/>
  <c r="N28" i="68" s="1"/>
  <c r="E175" i="68"/>
  <c r="K163" i="68"/>
  <c r="N138" i="68"/>
  <c r="K88" i="68"/>
  <c r="N88" i="68" s="1"/>
  <c r="K94" i="68"/>
  <c r="N94" i="68" s="1"/>
  <c r="K58" i="68"/>
  <c r="N58" i="68" s="1"/>
  <c r="K64" i="68"/>
  <c r="N64" i="68" s="1"/>
  <c r="K16" i="68"/>
  <c r="N16" i="68" s="1"/>
  <c r="K120" i="68"/>
  <c r="K106" i="68"/>
  <c r="N106" i="68" s="1"/>
  <c r="K52" i="68"/>
  <c r="N52" i="68" s="1"/>
  <c r="K34" i="68"/>
  <c r="N34" i="68" s="1"/>
  <c r="K82" i="68"/>
  <c r="N82" i="68" s="1"/>
  <c r="K46" i="68"/>
  <c r="N46" i="68" s="1"/>
  <c r="K100" i="68"/>
  <c r="N100" i="68" s="1"/>
  <c r="K76" i="68"/>
  <c r="N76" i="68" s="1"/>
  <c r="K70" i="68"/>
  <c r="N70" i="68" s="1"/>
  <c r="K22" i="68"/>
  <c r="N22" i="68" s="1"/>
  <c r="K40" i="68"/>
  <c r="N40" i="68" s="1"/>
  <c r="K112" i="68"/>
  <c r="O83" i="61"/>
  <c r="Q83" i="61"/>
  <c r="P33" i="61"/>
  <c r="Q13" i="61"/>
  <c r="O78" i="61"/>
  <c r="P63" i="61"/>
  <c r="P71" i="61"/>
  <c r="N112" i="68" l="1"/>
  <c r="N120" i="68"/>
  <c r="N126" i="68"/>
  <c r="N132" i="68"/>
  <c r="P83" i="61"/>
  <c r="Q63" i="61"/>
</calcChain>
</file>

<file path=xl/sharedStrings.xml><?xml version="1.0" encoding="utf-8"?>
<sst xmlns="http://schemas.openxmlformats.org/spreadsheetml/2006/main" count="15645" uniqueCount="1184">
  <si>
    <t xml:space="preserve"> Fri, Jun  1 </t>
  </si>
  <si>
    <t xml:space="preserve"> Wed, Aug  15 </t>
  </si>
  <si>
    <t xml:space="preserve"> Thu, Sep  6 </t>
  </si>
  <si>
    <t xml:space="preserve"> Tue, Dec  11 </t>
  </si>
  <si>
    <t xml:space="preserve"> Fri, Jul  20 </t>
  </si>
  <si>
    <t xml:space="preserve">MDWS </t>
  </si>
  <si>
    <t xml:space="preserve">Wholesale - Metro Dade County Solid Waste Management </t>
  </si>
  <si>
    <t>MDWS</t>
  </si>
  <si>
    <t xml:space="preserve"> Mon, Mar  19 </t>
  </si>
  <si>
    <t xml:space="preserve"> Sun, Aug  26 </t>
  </si>
  <si>
    <t xml:space="preserve"> Sun, Dec  23 </t>
  </si>
  <si>
    <t xml:space="preserve">          2:00</t>
  </si>
  <si>
    <t xml:space="preserve">          4:00</t>
  </si>
  <si>
    <t xml:space="preserve">METRO </t>
  </si>
  <si>
    <t xml:space="preserve">MET Metropolitan Transit Service (Metrorail) </t>
  </si>
  <si>
    <t>METRO</t>
  </si>
  <si>
    <t xml:space="preserve"> Wed, Sep  5 </t>
  </si>
  <si>
    <t xml:space="preserve">OL01 </t>
  </si>
  <si>
    <t xml:space="preserve">Outdoor Lighting (Modeled Rate Class) </t>
  </si>
  <si>
    <t>OL01</t>
  </si>
  <si>
    <t xml:space="preserve">OS202 </t>
  </si>
  <si>
    <t xml:space="preserve">Sports Field (Sampled) </t>
  </si>
  <si>
    <t>OS202</t>
  </si>
  <si>
    <t xml:space="preserve"> Thu, Mar  1 </t>
  </si>
  <si>
    <t xml:space="preserve"> Tue, May  8 </t>
  </si>
  <si>
    <t xml:space="preserve"> Tue, Nov  6 </t>
  </si>
  <si>
    <t xml:space="preserve"> Thu, Dec  6 </t>
  </si>
  <si>
    <t xml:space="preserve">           22:00</t>
  </si>
  <si>
    <t xml:space="preserve">RS(T)-1 Residential Service 1 with TOU included (Sampled) </t>
  </si>
  <si>
    <t xml:space="preserve"> Sun, Jun  10 </t>
  </si>
  <si>
    <t xml:space="preserve"> Mon, Oct  22 </t>
  </si>
  <si>
    <t xml:space="preserve"> Sat, Jul  7 </t>
  </si>
  <si>
    <t xml:space="preserve"> Thu, Sep  13 </t>
  </si>
  <si>
    <t xml:space="preserve">SL01 </t>
  </si>
  <si>
    <t xml:space="preserve">Street Lighting (Modeled Rate Class) </t>
  </si>
  <si>
    <t>SL01</t>
  </si>
  <si>
    <t xml:space="preserve">SL02 </t>
  </si>
  <si>
    <t xml:space="preserve">Traffic Signal (Modeled Rate Class) </t>
  </si>
  <si>
    <t>SL02</t>
  </si>
  <si>
    <t xml:space="preserve">SSTD </t>
  </si>
  <si>
    <t>SSTD</t>
  </si>
  <si>
    <t xml:space="preserve"> Wed, Jul  25 </t>
  </si>
  <si>
    <t xml:space="preserve"> Tue, Sep  18 </t>
  </si>
  <si>
    <t xml:space="preserve">SSTTST </t>
  </si>
  <si>
    <t xml:space="preserve">SST-1 Transmission Standby </t>
  </si>
  <si>
    <t>SSTTST</t>
  </si>
  <si>
    <t xml:space="preserve"> Mon, Nov  12 </t>
  </si>
  <si>
    <t xml:space="preserve"> Sat, Dec  22 </t>
  </si>
  <si>
    <t>RS(T)-1</t>
  </si>
  <si>
    <t>GS(T)-1</t>
  </si>
  <si>
    <t>CILC-1T</t>
  </si>
  <si>
    <t>CS(T)-1</t>
  </si>
  <si>
    <t>GSLD(T)-3</t>
  </si>
  <si>
    <t>SL-1</t>
  </si>
  <si>
    <t>CS(T)-2</t>
  </si>
  <si>
    <t>SL-2</t>
  </si>
  <si>
    <t>OL-1</t>
  </si>
  <si>
    <t>OS-2</t>
  </si>
  <si>
    <t>CS(T)-3</t>
  </si>
  <si>
    <t xml:space="preserve"> Wed, Nov  14 </t>
  </si>
  <si>
    <t>TOTAL</t>
  </si>
  <si>
    <t>RLR ENERGY:</t>
  </si>
  <si>
    <t>DEMAND (KW):</t>
  </si>
  <si>
    <t>GCP ONPK</t>
  </si>
  <si>
    <t>GCP OFFPK</t>
  </si>
  <si>
    <t>REL PREC:</t>
  </si>
  <si>
    <t>SAMPLE SIZE:</t>
  </si>
  <si>
    <t>GSD(T)-1</t>
  </si>
  <si>
    <t>GSLD(T)-1</t>
  </si>
  <si>
    <t>GSLD(T)-2</t>
  </si>
  <si>
    <t>JAN</t>
  </si>
  <si>
    <t>FEB</t>
  </si>
  <si>
    <t>MAR</t>
  </si>
  <si>
    <t>APR</t>
  </si>
  <si>
    <t>MAY</t>
  </si>
  <si>
    <t>JUN</t>
  </si>
  <si>
    <t>JUL</t>
  </si>
  <si>
    <t>AUG</t>
  </si>
  <si>
    <t>SEP</t>
  </si>
  <si>
    <t>OCT</t>
  </si>
  <si>
    <t>NOV</t>
  </si>
  <si>
    <t>DEC</t>
  </si>
  <si>
    <t>AVERAGE</t>
  </si>
  <si>
    <t>RETAIL:</t>
  </si>
  <si>
    <t xml:space="preserve">CILC-1D </t>
  </si>
  <si>
    <t xml:space="preserve">CILC-1G </t>
  </si>
  <si>
    <t>WHOLESALE:</t>
  </si>
  <si>
    <t>SST-D</t>
  </si>
  <si>
    <t>SST-1T</t>
  </si>
  <si>
    <t>3-Year Average as Calculated by LodeStar Except as Noted</t>
  </si>
  <si>
    <t>GROUP NON COINCIDENT PEAK  (GNCP)</t>
  </si>
  <si>
    <t>COINCIDENT PEAK  (CP)</t>
  </si>
  <si>
    <t>3-Year Average</t>
  </si>
  <si>
    <t>Total</t>
  </si>
  <si>
    <t xml:space="preserve">MW Demand Controlled - </t>
  </si>
  <si>
    <t>Curtailment</t>
  </si>
  <si>
    <t xml:space="preserve">MWH Energy Controlled - </t>
  </si>
  <si>
    <r>
      <t xml:space="preserve">Note:  Refer to  </t>
    </r>
    <r>
      <rPr>
        <b/>
        <sz val="10"/>
        <color indexed="12"/>
        <rFont val="Arial"/>
        <family val="2"/>
      </rPr>
      <t>2007 Load Control Impact on Demand and Energy.xls</t>
    </r>
    <r>
      <rPr>
        <sz val="10"/>
        <rFont val="Arial"/>
        <family val="2"/>
      </rPr>
      <t xml:space="preserve">  file for detail.</t>
    </r>
  </si>
  <si>
    <t>CILC-1D</t>
  </si>
  <si>
    <t>CILC-1G</t>
  </si>
  <si>
    <t>FISCAL MONTH HOURS</t>
  </si>
  <si>
    <t>Note:  Fiscal Months run from the 29th of the prior to the 28th of the current month with the execption of February which runs up to the 25th during non leap years and the 26th during leap years.</t>
  </si>
  <si>
    <t>WINTER: NOVEMBER THROUGH MARCH PEAK TIMES 6A-10A AND 6P-10P</t>
  </si>
  <si>
    <t>SUMMER: APRIL THROUGH OCTOBER PEAK TIMES 12N-9P</t>
  </si>
  <si>
    <t>EXCLUDING HOLIDAYS</t>
  </si>
  <si>
    <t>DAY OF SYSTEM PEAK</t>
  </si>
  <si>
    <t>DATE</t>
  </si>
  <si>
    <t>DAY OF WEEK</t>
  </si>
  <si>
    <t xml:space="preserve">    Monday   </t>
  </si>
  <si>
    <t xml:space="preserve">    Friday   </t>
  </si>
  <si>
    <t xml:space="preserve"> Wednesday   </t>
  </si>
  <si>
    <t xml:space="preserve">  Thursday   </t>
  </si>
  <si>
    <t>CP HOUR ENDING</t>
  </si>
  <si>
    <t>CP (MW)</t>
  </si>
  <si>
    <t>SUNRISE</t>
  </si>
  <si>
    <t>SUNSET</t>
  </si>
  <si>
    <t>Notes:</t>
  </si>
  <si>
    <t>1. RLR: RATE LOAD RESEARCH</t>
  </si>
  <si>
    <t>3. SALES: ENERGY SALES FROM RATE AND REVENUE REPORT</t>
  </si>
  <si>
    <t xml:space="preserve">8. CP: COINCIDENT PEAK: DEMAND AT TIME OF SYSTEM PEAK </t>
  </si>
  <si>
    <t xml:space="preserve">CILC1D </t>
  </si>
  <si>
    <t xml:space="preserve">Commercial/Industrial Load Control - Distribution (54) </t>
  </si>
  <si>
    <t>CILC1D</t>
  </si>
  <si>
    <t xml:space="preserve">MONTH </t>
  </si>
  <si>
    <t xml:space="preserve">CUSTOMERS </t>
  </si>
  <si>
    <t xml:space="preserve">SALES </t>
  </si>
  <si>
    <t>KW</t>
  </si>
  <si>
    <t>N</t>
  </si>
  <si>
    <t>KWH</t>
  </si>
  <si>
    <t>KWH ONPK</t>
  </si>
  <si>
    <t>KWH OFFPK</t>
  </si>
  <si>
    <t>KWH ONPK%</t>
  </si>
  <si>
    <t>KWH OFFPK%</t>
  </si>
  <si>
    <t>NCP</t>
  </si>
  <si>
    <t>NCP ONPK</t>
  </si>
  <si>
    <t>NCP OFFPK</t>
  </si>
  <si>
    <t>GCP DATE</t>
  </si>
  <si>
    <t xml:space="preserve"> Fri, Mar  2 </t>
  </si>
  <si>
    <t xml:space="preserve"> Wed, Apr  4 </t>
  </si>
  <si>
    <t xml:space="preserve"> Tue, Jun  5 </t>
  </si>
  <si>
    <t xml:space="preserve"> Wed, Aug  29 </t>
  </si>
  <si>
    <t xml:space="preserve"> Thu, Oct  4 </t>
  </si>
  <si>
    <t>GCP TIME</t>
  </si>
  <si>
    <t xml:space="preserve">           14:00</t>
  </si>
  <si>
    <t xml:space="preserve">           15:00</t>
  </si>
  <si>
    <t xml:space="preserve">           16:00</t>
  </si>
  <si>
    <t xml:space="preserve">           12:00</t>
  </si>
  <si>
    <t>GCP</t>
  </si>
  <si>
    <t>CP</t>
  </si>
  <si>
    <t>PERIOD START</t>
  </si>
  <si>
    <t>NCP LF</t>
  </si>
  <si>
    <t>NCP LF ONPK</t>
  </si>
  <si>
    <t>NCP LF OFFPK</t>
  </si>
  <si>
    <t>GCP CF</t>
  </si>
  <si>
    <t>CP CF</t>
  </si>
  <si>
    <t>GCP LF</t>
  </si>
  <si>
    <t>GCP LF ONPK</t>
  </si>
  <si>
    <t>GCP LF OFFPK</t>
  </si>
  <si>
    <t>CP LF</t>
  </si>
  <si>
    <t>NCP RP</t>
  </si>
  <si>
    <t>NCP RP ONPK</t>
  </si>
  <si>
    <t>NCP RP OFFPK</t>
  </si>
  <si>
    <t>GCP RP</t>
  </si>
  <si>
    <t>GCP RP ONPK</t>
  </si>
  <si>
    <t>GCP RP OFFPK</t>
  </si>
  <si>
    <t>CP RP</t>
  </si>
  <si>
    <t>GCPSZ</t>
  </si>
  <si>
    <t>GCPSZ ONPK</t>
  </si>
  <si>
    <t>GCPSZ OFFPK</t>
  </si>
  <si>
    <t>CPSZ</t>
  </si>
  <si>
    <t>STD DEV OF R</t>
  </si>
  <si>
    <t>SDR GCP</t>
  </si>
  <si>
    <t>SDR GCP ONPK</t>
  </si>
  <si>
    <t>SDR GCP OFFPK</t>
  </si>
  <si>
    <t>SDR CP</t>
  </si>
  <si>
    <t xml:space="preserve">CILC1G </t>
  </si>
  <si>
    <t xml:space="preserve">Commercial/Industrial Load Control - General (56) </t>
  </si>
  <si>
    <t>CILC1G</t>
  </si>
  <si>
    <t xml:space="preserve"> Tue, Jul  10 </t>
  </si>
  <si>
    <t xml:space="preserve"> Tue, Aug  21 </t>
  </si>
  <si>
    <t xml:space="preserve"> Tue, Oct  9 </t>
  </si>
  <si>
    <t xml:space="preserve"> Thu, Nov  1 </t>
  </si>
  <si>
    <t xml:space="preserve">           13:00</t>
  </si>
  <si>
    <t xml:space="preserve">CILC1T </t>
  </si>
  <si>
    <t xml:space="preserve">Commercial/Industrial Load Control - Transmission (55) </t>
  </si>
  <si>
    <t>CILC1T</t>
  </si>
  <si>
    <t xml:space="preserve"> Thu, Apr  5 </t>
  </si>
  <si>
    <t xml:space="preserve"> Mon, Jul  9 </t>
  </si>
  <si>
    <t xml:space="preserve"> Mon, Aug  20 </t>
  </si>
  <si>
    <t xml:space="preserve">           11:00</t>
  </si>
  <si>
    <t xml:space="preserve"> Sat, Mar  3 </t>
  </si>
  <si>
    <t xml:space="preserve"> Sat, Jun  23 </t>
  </si>
  <si>
    <t xml:space="preserve"> Sun, Aug  5 </t>
  </si>
  <si>
    <t xml:space="preserve">           19:00</t>
  </si>
  <si>
    <t xml:space="preserve">          9:00</t>
  </si>
  <si>
    <t xml:space="preserve">           17:00</t>
  </si>
  <si>
    <t xml:space="preserve">           18:00</t>
  </si>
  <si>
    <t xml:space="preserve"> Tue, May  29 </t>
  </si>
  <si>
    <t xml:space="preserve"> Sun, Jul  29 </t>
  </si>
  <si>
    <t xml:space="preserve">          6:00</t>
  </si>
  <si>
    <t xml:space="preserve">          7:00</t>
  </si>
  <si>
    <t xml:space="preserve">          1:00</t>
  </si>
  <si>
    <t xml:space="preserve">           10:00</t>
  </si>
  <si>
    <t xml:space="preserve">          8:00</t>
  </si>
  <si>
    <t xml:space="preserve"> Thu, May  3 </t>
  </si>
  <si>
    <t xml:space="preserve"> Thu, Dec  13 </t>
  </si>
  <si>
    <t xml:space="preserve"> Mon, Apr  30 </t>
  </si>
  <si>
    <t xml:space="preserve"> Wed, May  30 </t>
  </si>
  <si>
    <t xml:space="preserve"> Tue, Jul  24 </t>
  </si>
  <si>
    <t xml:space="preserve"> Thu, Sep  27 </t>
  </si>
  <si>
    <t xml:space="preserve"> Mon, Dec  10 </t>
  </si>
  <si>
    <t xml:space="preserve"> Sat, Jun  2 </t>
  </si>
  <si>
    <t xml:space="preserve"> Fri, Oct  5 </t>
  </si>
  <si>
    <t xml:space="preserve">           24:00</t>
  </si>
  <si>
    <t xml:space="preserve">           23:00</t>
  </si>
  <si>
    <t xml:space="preserve">           21:00</t>
  </si>
  <si>
    <t xml:space="preserve"> Fri, May  4 </t>
  </si>
  <si>
    <t xml:space="preserve"> Wed, Aug  22 </t>
  </si>
  <si>
    <t xml:space="preserve"> Thu, Oct  18 </t>
  </si>
  <si>
    <t>SDR GCP OFFP</t>
  </si>
  <si>
    <t>I   SDR GCP</t>
  </si>
  <si>
    <t>I   SDR GCP ONPK</t>
  </si>
  <si>
    <t>I   SDR GCP OFFPK</t>
  </si>
  <si>
    <t>II  SDR GCP</t>
  </si>
  <si>
    <t>II  SDR GCP ONPK</t>
  </si>
  <si>
    <t>II  SDR GCP OFFPK</t>
  </si>
  <si>
    <t>II  SDR CP</t>
  </si>
  <si>
    <t>III SDR GCP</t>
  </si>
  <si>
    <t>III SDR GCP ONPK</t>
  </si>
  <si>
    <t>III SDR GCP OFFPK</t>
  </si>
  <si>
    <t>III SDR CP</t>
  </si>
  <si>
    <t>IV  SDR GCP</t>
  </si>
  <si>
    <t>IV  SDR GCP ONPK</t>
  </si>
  <si>
    <t>IV  SDR GCP OFFPK</t>
  </si>
  <si>
    <t>IV  SDR CP</t>
  </si>
  <si>
    <t xml:space="preserve"> Mon, Jun  18 </t>
  </si>
  <si>
    <t xml:space="preserve"> Fri, Jul  27 </t>
  </si>
  <si>
    <t xml:space="preserve">           20:00</t>
  </si>
  <si>
    <t>STD DEV OF R:</t>
  </si>
  <si>
    <t xml:space="preserve">GSLD(T)-1 General Service Large Demand 1 including TOU (Sampled) </t>
  </si>
  <si>
    <t xml:space="preserve"> Thu, Jul  19 </t>
  </si>
  <si>
    <t xml:space="preserve"> Tue, Apr  3 </t>
  </si>
  <si>
    <t>CNTRKE</t>
  </si>
  <si>
    <t xml:space="preserve">Wholesale - Contract Rate (Key West) </t>
  </si>
  <si>
    <t xml:space="preserve">CNTRKE </t>
  </si>
  <si>
    <t>CNTRFK</t>
  </si>
  <si>
    <t xml:space="preserve">Wholesale - Contract Rate (FKEC) </t>
  </si>
  <si>
    <t xml:space="preserve">CNTRFK </t>
  </si>
  <si>
    <t>PLEASE VERIFY THE SUN POSITION AND VERIFY THE LIGHTING CLASSES CP</t>
  </si>
  <si>
    <t xml:space="preserve"> Wednesday</t>
  </si>
  <si>
    <t>TIME OF USE PERIODS OFF-PEAK: ALL OTHER HOURS</t>
  </si>
  <si>
    <t>TIME OF USE PERIOD ON-PEAK:</t>
  </si>
  <si>
    <t>ALL DEMANDS ARE IN KW UNLESS OTHERWISE STATED</t>
  </si>
  <si>
    <t xml:space="preserve"> Mon, Jul  28 </t>
  </si>
  <si>
    <t xml:space="preserve"> Thu, May  1 </t>
  </si>
  <si>
    <t xml:space="preserve"> Thu, Apr  24 </t>
  </si>
  <si>
    <t xml:space="preserve"> Tue, Jan  1 </t>
  </si>
  <si>
    <t xml:space="preserve">SSTD-D Distribution Standby Load Combined (SST-1D, 2D &amp; 3D) </t>
  </si>
  <si>
    <t xml:space="preserve"> Thu, Aug  7 </t>
  </si>
  <si>
    <t xml:space="preserve"> Sun, Jun  29 </t>
  </si>
  <si>
    <t xml:space="preserve"> Mon, Jun  23 </t>
  </si>
  <si>
    <t xml:space="preserve"> Fri, Aug  29 </t>
  </si>
  <si>
    <t xml:space="preserve"> Tue, Jul  29 </t>
  </si>
  <si>
    <t xml:space="preserve"> Thu, May  29 </t>
  </si>
  <si>
    <t xml:space="preserve"> Tue, Apr  29 </t>
  </si>
  <si>
    <t xml:space="preserve"> Tue, Jan  29 </t>
  </si>
  <si>
    <t xml:space="preserve"> Sat, Dec  29 </t>
  </si>
  <si>
    <t xml:space="preserve"> Tue, May  20 </t>
  </si>
  <si>
    <t xml:space="preserve"> Fri, Mar  7 </t>
  </si>
  <si>
    <t xml:space="preserve"> Sun, Feb  17 </t>
  </si>
  <si>
    <t xml:space="preserve"> Mon, Aug  25 </t>
  </si>
  <si>
    <t xml:space="preserve"> Mon, Apr  28 </t>
  </si>
  <si>
    <t xml:space="preserve"> Mon, Sep  15 </t>
  </si>
  <si>
    <t xml:space="preserve"> Wed, Jun  4 </t>
  </si>
  <si>
    <t xml:space="preserve"> Tue, Feb  26 </t>
  </si>
  <si>
    <t xml:space="preserve"> Wed, Jan  23 </t>
  </si>
  <si>
    <t xml:space="preserve"> Sun, Feb  24 </t>
  </si>
  <si>
    <t xml:space="preserve"> Thu, Jan  3 </t>
  </si>
  <si>
    <t xml:space="preserve"> Thu, Aug  28 </t>
  </si>
  <si>
    <t xml:space="preserve"> Thu, Feb  28 </t>
  </si>
  <si>
    <t xml:space="preserve"> Tue, Feb  19 </t>
  </si>
  <si>
    <t xml:space="preserve"> Tue, Sep  2 </t>
  </si>
  <si>
    <t xml:space="preserve"> Wed, Jul  30 </t>
  </si>
  <si>
    <t xml:space="preserve"> Wed, Apr  2 </t>
  </si>
  <si>
    <t xml:space="preserve"> Tue, Mar  4 </t>
  </si>
  <si>
    <t xml:space="preserve"> Fri, Jun  20 </t>
  </si>
  <si>
    <t xml:space="preserve"> Mon, Mar  17 </t>
  </si>
  <si>
    <t xml:space="preserve"> Fri, Feb  1 </t>
  </si>
  <si>
    <t xml:space="preserve"> Fri, Aug  22 </t>
  </si>
  <si>
    <t xml:space="preserve"> Mon, Jun  30 </t>
  </si>
  <si>
    <t xml:space="preserve"> Fri, Jun  27 </t>
  </si>
  <si>
    <t xml:space="preserve"> Fri, May  23 </t>
  </si>
  <si>
    <t xml:space="preserve"> Wed, Jun  25 </t>
  </si>
  <si>
    <t xml:space="preserve"> Tue, Sep  16 </t>
  </si>
  <si>
    <t xml:space="preserve"> Thu, Jun  26 </t>
  </si>
  <si>
    <t xml:space="preserve"> Sun, Aug  10 </t>
  </si>
  <si>
    <t xml:space="preserve"> Tue, Jun  24 </t>
  </si>
  <si>
    <t xml:space="preserve">GSCU-1 General Service Constant Usage (0-20 kW) (Sampled) </t>
  </si>
  <si>
    <t xml:space="preserve"> Mon, Feb  25 </t>
  </si>
  <si>
    <t xml:space="preserve">          3:00</t>
  </si>
  <si>
    <t xml:space="preserve"> Sat, Jul  26 </t>
  </si>
  <si>
    <t xml:space="preserve"> Fri, Feb  8 </t>
  </si>
  <si>
    <t xml:space="preserve"> Tue, Aug  5 </t>
  </si>
  <si>
    <t xml:space="preserve"> Tue, Apr  8 </t>
  </si>
  <si>
    <t xml:space="preserve"> Sat, May  24 </t>
  </si>
  <si>
    <t xml:space="preserve"> Tue, Jun  10 </t>
  </si>
  <si>
    <t xml:space="preserve"> Tue, Apr  1 </t>
  </si>
  <si>
    <t xml:space="preserve"> Thu, Jan  10 </t>
  </si>
  <si>
    <t xml:space="preserve">    Friday</t>
  </si>
  <si>
    <t xml:space="preserve">    Monday</t>
  </si>
  <si>
    <t>Thursday</t>
  </si>
  <si>
    <t xml:space="preserve"> Wed, Oct  29 </t>
  </si>
  <si>
    <t xml:space="preserve"> Mon, Sep  29 </t>
  </si>
  <si>
    <t xml:space="preserve"> Fri, Dec  5 </t>
  </si>
  <si>
    <t xml:space="preserve"> Wed, Dec  10 </t>
  </si>
  <si>
    <t xml:space="preserve"> Tue, Dec  2 </t>
  </si>
  <si>
    <t xml:space="preserve"> Thu, Oct  30 </t>
  </si>
  <si>
    <t xml:space="preserve"> Tue, Nov  25 </t>
  </si>
  <si>
    <t xml:space="preserve"> Wed, Dec  24 </t>
  </si>
  <si>
    <t xml:space="preserve"> Sat, Nov  22 </t>
  </si>
  <si>
    <t xml:space="preserve"> Wed, Nov  19 </t>
  </si>
  <si>
    <t xml:space="preserve"> Wed, Dec  31 </t>
  </si>
  <si>
    <t xml:space="preserve"> Fri, Oct  3 </t>
  </si>
  <si>
    <t xml:space="preserve"> Mon, Dec  15 </t>
  </si>
  <si>
    <t xml:space="preserve">   Tuesday</t>
  </si>
  <si>
    <t>GSCU-1</t>
  </si>
  <si>
    <t>HLFT-1</t>
  </si>
  <si>
    <t>HLFT-2</t>
  </si>
  <si>
    <t>HLFT-3</t>
  </si>
  <si>
    <t>SDTR-1</t>
  </si>
  <si>
    <t>SDTR-2</t>
  </si>
  <si>
    <t>SDTR-3</t>
  </si>
  <si>
    <t>2008 is a leap year.</t>
  </si>
  <si>
    <t>First Historical Year</t>
  </si>
  <si>
    <t>Second Historical Year</t>
  </si>
  <si>
    <t>Third Historical Year</t>
  </si>
  <si>
    <r>
      <t xml:space="preserve">Note:  Refer to  </t>
    </r>
    <r>
      <rPr>
        <b/>
        <sz val="10"/>
        <color indexed="12"/>
        <rFont val="Arial"/>
        <family val="2"/>
      </rPr>
      <t>2008 Load Control Impact on Demand and Energy.xls</t>
    </r>
    <r>
      <rPr>
        <sz val="10"/>
        <rFont val="Arial"/>
        <family val="2"/>
      </rPr>
      <t xml:space="preserve">  file for detail.</t>
    </r>
  </si>
  <si>
    <r>
      <t xml:space="preserve">Note:  Refer to  </t>
    </r>
    <r>
      <rPr>
        <b/>
        <sz val="10"/>
        <color indexed="12"/>
        <rFont val="Arial"/>
        <family val="2"/>
      </rPr>
      <t>2009 Load Control Impact on Demand and Energy.xls</t>
    </r>
    <r>
      <rPr>
        <sz val="10"/>
        <rFont val="Arial"/>
        <family val="2"/>
      </rPr>
      <t xml:space="preserve">  file for detail.</t>
    </r>
  </si>
  <si>
    <t>(1)  Historical KWH / Hours in Month / Historical NCP.</t>
  </si>
  <si>
    <t>WINTER</t>
  </si>
  <si>
    <t>SUMMER</t>
  </si>
  <si>
    <t>CILC-1D:  COMMERCIAL/INDUSTRIAL LOAD CONTROL - DISTRIBUTION</t>
  </si>
  <si>
    <t>GNCP</t>
  </si>
  <si>
    <t>3-YEAR AVERAGE LOAD FACTORS (1):</t>
  </si>
  <si>
    <t>Agrees?</t>
  </si>
  <si>
    <t>Check Total</t>
  </si>
  <si>
    <t>Grand Total</t>
  </si>
  <si>
    <t xml:space="preserve"> SST-1T  Total</t>
  </si>
  <si>
    <t>SST-1</t>
  </si>
  <si>
    <t xml:space="preserve"> SST-1D  Total</t>
  </si>
  <si>
    <t>SST-1D</t>
  </si>
  <si>
    <t>SST-3</t>
  </si>
  <si>
    <t>SST-2</t>
  </si>
  <si>
    <t xml:space="preserve"> SL-2  Total</t>
  </si>
  <si>
    <t xml:space="preserve"> SL-1  Total</t>
  </si>
  <si>
    <t>SDTR-3 Total</t>
  </si>
  <si>
    <t>SDTR-3B</t>
  </si>
  <si>
    <t>SDTR-3A</t>
  </si>
  <si>
    <t>SDTR-2 Total</t>
  </si>
  <si>
    <t>SDTR-2B</t>
  </si>
  <si>
    <t>SDTR-2A</t>
  </si>
  <si>
    <t>SDTR-1 Total</t>
  </si>
  <si>
    <t>SDTR-1B</t>
  </si>
  <si>
    <t>SDTR-1A</t>
  </si>
  <si>
    <t xml:space="preserve"> RS(T)-1  Total</t>
  </si>
  <si>
    <t>RST-1</t>
  </si>
  <si>
    <t>RS-1</t>
  </si>
  <si>
    <t xml:space="preserve"> OS-2  Total</t>
  </si>
  <si>
    <t xml:space="preserve"> OL-1  Total</t>
  </si>
  <si>
    <t xml:space="preserve"> MET  Total</t>
  </si>
  <si>
    <t>MET</t>
  </si>
  <si>
    <t>HLFT-3 Total</t>
  </si>
  <si>
    <t>HLFT-2 Total</t>
  </si>
  <si>
    <t>HLFT-1 Total</t>
  </si>
  <si>
    <t xml:space="preserve"> GSLD(T)-3  Total</t>
  </si>
  <si>
    <t>GSLDT-3</t>
  </si>
  <si>
    <t>GSLD-3</t>
  </si>
  <si>
    <t xml:space="preserve"> GSLD(T)-2  Total</t>
  </si>
  <si>
    <t>GSLDT-2</t>
  </si>
  <si>
    <t>GSLD-2</t>
  </si>
  <si>
    <t xml:space="preserve"> GSLD(T)-1  Total</t>
  </si>
  <si>
    <t>GSLDT-1</t>
  </si>
  <si>
    <t>GSLD-1</t>
  </si>
  <si>
    <t xml:space="preserve"> GSD(T)-1  Total</t>
  </si>
  <si>
    <t>GSDT-1</t>
  </si>
  <si>
    <t>GSD-1</t>
  </si>
  <si>
    <t xml:space="preserve"> GSCU-1  Total</t>
  </si>
  <si>
    <t xml:space="preserve"> GS(T)-1  Total</t>
  </si>
  <si>
    <t>WIES-1</t>
  </si>
  <si>
    <t>GST-1</t>
  </si>
  <si>
    <t>GS-1</t>
  </si>
  <si>
    <t xml:space="preserve"> CS(T)-3  Total</t>
  </si>
  <si>
    <t>CST-3</t>
  </si>
  <si>
    <t xml:space="preserve"> CS(T)-2  Total</t>
  </si>
  <si>
    <t>CST-2</t>
  </si>
  <si>
    <t>CS-2</t>
  </si>
  <si>
    <t xml:space="preserve"> CS(T)-1  Total</t>
  </si>
  <si>
    <t>CST-1</t>
  </si>
  <si>
    <t>CS-1</t>
  </si>
  <si>
    <t xml:space="preserve"> CILC-1T  Total</t>
  </si>
  <si>
    <t xml:space="preserve"> CILC-1G  Total</t>
  </si>
  <si>
    <t xml:space="preserve"> CILC-1D  Total</t>
  </si>
  <si>
    <t>December</t>
  </si>
  <si>
    <t>November</t>
  </si>
  <si>
    <t>October</t>
  </si>
  <si>
    <t>September</t>
  </si>
  <si>
    <t>August</t>
  </si>
  <si>
    <t>July</t>
  </si>
  <si>
    <t>June</t>
  </si>
  <si>
    <t>May</t>
  </si>
  <si>
    <t>April</t>
  </si>
  <si>
    <t>March</t>
  </si>
  <si>
    <t>February</t>
  </si>
  <si>
    <t>January</t>
  </si>
  <si>
    <t>Annual Totals</t>
  </si>
  <si>
    <t>kWh Sales Forecast by COS Code Grouping</t>
  </si>
  <si>
    <t>Avg - Historical</t>
  </si>
  <si>
    <t>Hours in Month:</t>
  </si>
  <si>
    <t>Prior Year</t>
  </si>
  <si>
    <t>Test Year</t>
  </si>
  <si>
    <t>PROJECTED KWH SALES:</t>
  </si>
  <si>
    <t>FORECASTED LOAD (2):</t>
  </si>
  <si>
    <t>(2)  Projected sales / Hours in Month / Respective Average Historical Load Factor.</t>
  </si>
  <si>
    <t>Historical Load Control Events:</t>
  </si>
  <si>
    <t>KW Demand Controlled</t>
  </si>
  <si>
    <t>KWH Energy Controlled</t>
  </si>
  <si>
    <t>GNCP  (3)</t>
  </si>
  <si>
    <t>(3)  NCP is always equal or higher than GNCP and GNCP is always equal or higher than CP for the rate class.  The GCNP and/or CP forecasted loads were replaced when necessary to maintain this relationship.</t>
  </si>
  <si>
    <t>CP  (3) (4)</t>
  </si>
  <si>
    <t xml:space="preserve">(4)  The forecasted CP was adjutsed to reflect historical load control events when applicable. </t>
  </si>
  <si>
    <t>CP, GNCP and NCP LOAD FORECAST</t>
  </si>
  <si>
    <t>The replaced loads are highlighted in blue.</t>
  </si>
  <si>
    <t>CILC-1G:  COMMERCIAL/INDUSTRIAL LOAD CONTROL - GENERAL</t>
  </si>
  <si>
    <t>CILC-1T:  COMMERCIAL/INDUSTRIAL LOAD CONTROL - TRANSMISSION</t>
  </si>
  <si>
    <t>GS(T)-1:  GENERAL SERVICE (GS-1, GST-1 and WIES)</t>
  </si>
  <si>
    <t>GSCU-1:  GENERAL SERVICE CONSTANT USE</t>
  </si>
  <si>
    <t>GSD(T)-1:  GENERAL SERVICE DEMAND 21-499 kW (GSD-1 and GSDT-1)</t>
  </si>
  <si>
    <t>GSLD(T)-1:  GENERAL SERVICE LARGE DEMAND 500-1999 kW (GSLD-1 and GSLDT-1)</t>
  </si>
  <si>
    <t>GSLD(T)-2:  GENERAL SERVICE LARGE DEMAND 2000 kW + (GSLD-2 and GSLDT-2)</t>
  </si>
  <si>
    <t>GSLD(T)-3:  GENERAL SERVICE LARGE DEMAND - TRANSMISSION (GSLD-3 and GSLDT-3)</t>
  </si>
  <si>
    <t>MET:  METROPOLITAN TRANSIT SERVICE</t>
  </si>
  <si>
    <t>OL-1:  OUTDOOR LIGHTING</t>
  </si>
  <si>
    <t>OS-2:  SPORTS FIELDS SERVICE</t>
  </si>
  <si>
    <t>RS(T)-1:  RESIDENTIAL SERVICE (RS-1 and RST-1)</t>
  </si>
  <si>
    <t>SL-1:  STREET LIGHTING</t>
  </si>
  <si>
    <t>SL-2:  TRAFFIC SIGNAL SERVICE</t>
  </si>
  <si>
    <t>SST-1D:  STANDBY SERVICE DISTRIBUTION</t>
  </si>
  <si>
    <t>SST-1T:  STANDBY SERVICE - TRANSMISSION</t>
  </si>
  <si>
    <t>Total NCP</t>
  </si>
  <si>
    <t>Total Retail</t>
  </si>
  <si>
    <t>TARIFF</t>
  </si>
  <si>
    <t>% TOTAL</t>
  </si>
  <si>
    <t>LRC</t>
  </si>
  <si>
    <t>KWH SALES</t>
  </si>
  <si>
    <t>TOTAL USE PER CUSTOMER</t>
  </si>
  <si>
    <t xml:space="preserve">Resale                      </t>
  </si>
  <si>
    <t>USE PER CUSTOMER</t>
  </si>
  <si>
    <t xml:space="preserve">TOTAL JURISDICTIONAL </t>
  </si>
  <si>
    <t xml:space="preserve">Railroads &amp; Railways         </t>
  </si>
  <si>
    <t xml:space="preserve">Other                       </t>
  </si>
  <si>
    <t xml:space="preserve">Street &amp; Highway            </t>
  </si>
  <si>
    <t xml:space="preserve">Industrial                  </t>
  </si>
  <si>
    <t xml:space="preserve">Commercial                 </t>
  </si>
  <si>
    <t xml:space="preserve">Residential                </t>
  </si>
  <si>
    <t>TOTAL CUSTOMERS</t>
  </si>
  <si>
    <t>CUSTOMERS</t>
  </si>
  <si>
    <t xml:space="preserve">TOTAL SALES              </t>
  </si>
  <si>
    <t xml:space="preserve">SALES                    </t>
  </si>
  <si>
    <t>SYSTEM SALES (mWh)</t>
  </si>
  <si>
    <t>(ASSUMING 20 Year Normals for CDH &amp; HDH)</t>
  </si>
  <si>
    <t>BILLED SALES, CUSTOMERS AND USE BY CLASS</t>
  </si>
  <si>
    <t>2015 MONTHLY FORECAST OF</t>
  </si>
  <si>
    <t>2014 MONTHLY FORECAST OF</t>
  </si>
  <si>
    <t>2013 MONTHLY FORECAST OF</t>
  </si>
  <si>
    <t>2012 MONTHLY FORECAST OF</t>
  </si>
  <si>
    <t>2011 MONTHLY FORECAST OF</t>
  </si>
  <si>
    <t>2010 MONTHLY FORECAST OF</t>
  </si>
  <si>
    <t>2009 MONTHLY FORECAST OF</t>
  </si>
  <si>
    <t>2008 MONTHLY FORECAST OF</t>
  </si>
  <si>
    <t>Wholesale Billed Sales</t>
  </si>
  <si>
    <t>Year</t>
  </si>
  <si>
    <t>Period</t>
  </si>
  <si>
    <t>Florida Keys</t>
  </si>
  <si>
    <t>Key West</t>
  </si>
  <si>
    <t>Lee County</t>
  </si>
  <si>
    <t>Metro Dade</t>
  </si>
  <si>
    <t>Seminole Agreement</t>
  </si>
  <si>
    <t xml:space="preserve">Total Wholesale </t>
  </si>
  <si>
    <t>KEY WEST</t>
  </si>
  <si>
    <t>(2)  45,000 KW per contract.</t>
  </si>
  <si>
    <t>FKEC:  FLORIDA KEYS - WHOLESALE</t>
  </si>
  <si>
    <t>Seminole</t>
  </si>
  <si>
    <t>Last Rate Case</t>
  </si>
  <si>
    <t>12 CP</t>
  </si>
  <si>
    <t>Total GNCP</t>
  </si>
  <si>
    <t>Total CP</t>
  </si>
  <si>
    <t>Loss Expansion Factor</t>
  </si>
  <si>
    <t>Retail</t>
  </si>
  <si>
    <t>Retail @ Meter</t>
  </si>
  <si>
    <t>Retail -</t>
  </si>
  <si>
    <t>@ Meter</t>
  </si>
  <si>
    <t>Retail @ Gen</t>
  </si>
  <si>
    <t>FNG Forecast</t>
  </si>
  <si>
    <t>Wholesale -</t>
  </si>
  <si>
    <t>Wholesale @ Meter</t>
  </si>
  <si>
    <t>Wholesale @ Gen</t>
  </si>
  <si>
    <t>Total Wholesale</t>
  </si>
  <si>
    <t>Total System -</t>
  </si>
  <si>
    <t>@ Gen</t>
  </si>
  <si>
    <t>Variance</t>
  </si>
  <si>
    <t>Separation</t>
  </si>
  <si>
    <t>Factor</t>
  </si>
  <si>
    <t>check</t>
  </si>
  <si>
    <t>Wholesale</t>
  </si>
  <si>
    <t>Generation Level</t>
  </si>
  <si>
    <t>Dec</t>
  </si>
  <si>
    <t>Nov</t>
  </si>
  <si>
    <t>Oct</t>
  </si>
  <si>
    <t>Sep</t>
  </si>
  <si>
    <t>Aug</t>
  </si>
  <si>
    <t>Jul</t>
  </si>
  <si>
    <t>Jun</t>
  </si>
  <si>
    <t>Apr</t>
  </si>
  <si>
    <t>Mar</t>
  </si>
  <si>
    <t>Feb</t>
  </si>
  <si>
    <t>Jan</t>
  </si>
  <si>
    <t>System Monthly Peaks</t>
  </si>
  <si>
    <t>COINCIDENT PEAK (CP) FORECAST (KW)</t>
  </si>
  <si>
    <t>GROUP NON-COINCIDENT PEAK (GNCP) FORECAST (KW)</t>
  </si>
  <si>
    <t>NON-COINCIDENT PEAK (NCP) FORECAST (KW)</t>
  </si>
  <si>
    <t>%</t>
  </si>
  <si>
    <t>(5) Billing Demand Test:</t>
  </si>
  <si>
    <t>Test</t>
  </si>
  <si>
    <t>2010 Seasonal</t>
  </si>
  <si>
    <t>2010 Non Seas</t>
  </si>
  <si>
    <t>Code</t>
  </si>
  <si>
    <t xml:space="preserve"> </t>
  </si>
  <si>
    <t>2011 Seasonal</t>
  </si>
  <si>
    <t>2011 Non Seas</t>
  </si>
  <si>
    <t>2012 Seasonal</t>
  </si>
  <si>
    <t>2012 Non Seas</t>
  </si>
  <si>
    <t>2010 Billing DemandDemand Data</t>
  </si>
  <si>
    <t>2011 Billing DemandDemand Data</t>
  </si>
  <si>
    <t>2012 Billing DemandDemand Data</t>
  </si>
  <si>
    <t>2011 Billing Demand</t>
  </si>
  <si>
    <t>2011 NCP Forecast</t>
  </si>
  <si>
    <t>2012 Billing Demand</t>
  </si>
  <si>
    <t>2012 NCP Forecast</t>
  </si>
  <si>
    <t>Note:  This rate class consists of the GSD-1 and GSD(T)-1 rate schedules.  Billing demand for the GSD(T)-1 rate schedule is on-peak demand.  As a result, NCP forecast for certain months is slightly higher than the billing demand.</t>
  </si>
  <si>
    <t>Note:  This rate class consists of the GSLD-1 and GSLD(T)-1 rate schedules.  Billing demand for the GSLD(T)-1 rate schedule is on-peak demand.  As a result, NCP forecast is slightly higher than the billing demand.</t>
  </si>
  <si>
    <t>Note:  This rate class consists of the GSLD-2 and GSLD(T)-2 rate schedules.  Billing demand for the GSLD(T)-2 rate schedule is on-peak demand.  As a result, NCP forecast is slightly higher than the billing demand.</t>
  </si>
  <si>
    <t>Note:  This rate class consists of the GSLD-2 and GSLD(T)-2 rate schedules.  Billing demand for the GSLD(T)-2 rate schedule is on-peak demand.  As a result, NCP forecast for certain months is slightly higher than the billing demand.</t>
  </si>
  <si>
    <t>*</t>
  </si>
  <si>
    <t>THIS FILE WAS COMPILED BASED ON 2006 FORECASTED DATA PROVIDED BY RAP</t>
  </si>
  <si>
    <t>MONTH</t>
  </si>
  <si>
    <t xml:space="preserve">RS(T)-1 RESIDENTIAL SERVICE 1 WITH TOU INCLUDED </t>
  </si>
  <si>
    <t xml:space="preserve">SST-1 TRANSMISSION STAND BY </t>
  </si>
  <si>
    <t>MONTHLY LOAD FORECAST</t>
  </si>
  <si>
    <t>% CONTRIBUTION TO TOTAL FPL</t>
  </si>
  <si>
    <t>HISTORY</t>
  </si>
  <si>
    <t>KWH Sales</t>
  </si>
  <si>
    <t>TOTAL FPL</t>
  </si>
  <si>
    <t>RETAIL SEP FACTOR</t>
  </si>
  <si>
    <t>AF</t>
  </si>
  <si>
    <t xml:space="preserve">CHECK </t>
  </si>
  <si>
    <t>12CP</t>
  </si>
  <si>
    <t>VARIANCE</t>
  </si>
  <si>
    <t>Validation</t>
  </si>
  <si>
    <t>Total FPL</t>
  </si>
  <si>
    <t>Projected</t>
  </si>
  <si>
    <t>% Change</t>
  </si>
  <si>
    <t>FISCAL YEAR ENDING SEPTEMBER</t>
  </si>
  <si>
    <t>VARIANCE ANALYSIS - HISTORY vs. PROJECTED</t>
  </si>
  <si>
    <t>MAX</t>
  </si>
  <si>
    <t>Rosemary</t>
  </si>
  <si>
    <t>THIS FILE WAS COMPILED ON Mar 31, 2015 AT HOUR 14:31</t>
  </si>
  <si>
    <t xml:space="preserve">  Thursday    </t>
  </si>
  <si>
    <t xml:space="preserve">    Sunday   </t>
  </si>
  <si>
    <t xml:space="preserve">   Tuesday   </t>
  </si>
  <si>
    <t>1. All demands are in KW unless otherwise stated.</t>
  </si>
  <si>
    <t>2. Time of Use Periods: Excluding weekends and holidays, the On-Peak period is divided into the Winter and Summer seasons. Winter occurs from November through March from 6 to 10 AM and 6 to 10 PM.  Summer season occurs from April through October from 12 noon to 9 PM. All other hours are classified under the Off-Peak period.</t>
  </si>
  <si>
    <t>3. Sales row represents the kWh totals sales per the Rate &amp; Revenue Report. As part of the load research process, the kWh sales utilized by Lodestar may be adjusted for billing lags or corrections. As a result the kWh totals in the load research study may not match the sales from the Rate &amp; Revenue Report.</t>
  </si>
  <si>
    <t>4. Customers row represents the number of customers per the Rate &amp; Revenue Report. As part of the load research process, the customer count utilized by Lodestar may be adjusted for actual customer counts. As a result the N totals in the load research study may not match the Customers count from the Rate &amp; Revenue Report.</t>
  </si>
  <si>
    <t>5. Load Research analysis is performed on  basis consistent with FPL's Rate &amp; Revenue Report5</t>
  </si>
  <si>
    <t>6.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t>
  </si>
  <si>
    <t>7. FPL's summer peak was 22,935 MW on 07/28/14 (Monday) at 5:00 PM.</t>
  </si>
  <si>
    <t>8. FPL's winter peak was 17,830 MW on 11/24/14 (Monday) at 3:00 PM.</t>
  </si>
  <si>
    <t>9. FPL invoked no load control or CDR rider events in 2014.</t>
  </si>
  <si>
    <t xml:space="preserve">10. New Smyrna Beach contract started 02/01/14 rate code 840. Seminole contract started 06/01/14 rate code 810.  Winter Park contract started 01/01/14 rate code 840.  </t>
  </si>
  <si>
    <t>11.  January 2014 billing for Lee County changed from partial requirements (rate code 840) to full requirements (rate code 940).</t>
  </si>
  <si>
    <t>12.  GSCU12 and GS12 experienced a cancel/replace for Comcast.  Customer Service data warehouse was utilized for sales and customers.</t>
  </si>
  <si>
    <t xml:space="preserve">13.  For SL02 Customer Service's data warehouse was utilized for sales for the months of June and July.  </t>
  </si>
  <si>
    <t>Definitions:</t>
  </si>
  <si>
    <t>5. N: # OF CUSTOMERS KNOWN TO RLR FROM DATA WAREHOUSE &amp; CISII</t>
  </si>
  <si>
    <t>2. CUSTOMER: CUSTOMER COUNT FROM RATE AND REVENUE REPORT</t>
  </si>
  <si>
    <t>6. NCP: NON-COINCIDENT PEAK: SUM OF CUSTOMER MAX DEMANDS</t>
  </si>
  <si>
    <t>7. GCP: GROUP COINCIDENT PEAK: (RATE) GROUP MAX DEMAND</t>
  </si>
  <si>
    <t>4. KW: AVERAGE DEMAND CALCULATED (TOTAL SALES/# OF HOURS IN PERIOD)</t>
  </si>
  <si>
    <t xml:space="preserve">BLOUNTSTOWN </t>
  </si>
  <si>
    <t xml:space="preserve">Wholesale City of Blountstown </t>
  </si>
  <si>
    <t>BLOUNTSTOWN</t>
  </si>
  <si>
    <t xml:space="preserve"> Tue, Jan  7 </t>
  </si>
  <si>
    <t xml:space="preserve"> Fri, Feb  28 </t>
  </si>
  <si>
    <t xml:space="preserve"> Wed, May  28 </t>
  </si>
  <si>
    <t xml:space="preserve"> Thu, Oct  2 </t>
  </si>
  <si>
    <t>NOTE:     Sales line does not match sales in the Rate and Revenue Report due to billing lag.</t>
  </si>
  <si>
    <t xml:space="preserve">                 In addition, the City of Blountstown, FKEC, City of Wauchula and Lee County are classified as Rate Code 940. The sales for the contracts are reported combined in the Rate &amp; Revenue Report.</t>
  </si>
  <si>
    <t xml:space="preserve"> Tue, Jan  28 </t>
  </si>
  <si>
    <t xml:space="preserve"> Tue, Feb  4 </t>
  </si>
  <si>
    <t xml:space="preserve"> Thu, Jul  31 </t>
  </si>
  <si>
    <t xml:space="preserve"> Mon, Nov  17 </t>
  </si>
  <si>
    <t xml:space="preserve"> Mon, Jan  6 </t>
  </si>
  <si>
    <t xml:space="preserve"> Wed, Feb  5 </t>
  </si>
  <si>
    <t xml:space="preserve"> Wed, Mar  12 </t>
  </si>
  <si>
    <t xml:space="preserve"> Fri, Jul  18 </t>
  </si>
  <si>
    <t xml:space="preserve"> Wed, Aug  20 </t>
  </si>
  <si>
    <t xml:space="preserve"> Fri, Sep  5 </t>
  </si>
  <si>
    <t xml:space="preserve"> Wed, Jan  15 </t>
  </si>
  <si>
    <t xml:space="preserve"> Wed, Apr  30 </t>
  </si>
  <si>
    <t xml:space="preserve"> Tue, May  6 </t>
  </si>
  <si>
    <t xml:space="preserve"> Tue, Nov  4 </t>
  </si>
  <si>
    <t xml:space="preserve"> Wed, Jan  1 </t>
  </si>
  <si>
    <t xml:space="preserve"> Sun, Feb  23 </t>
  </si>
  <si>
    <t xml:space="preserve"> Sun, Mar  23 </t>
  </si>
  <si>
    <t xml:space="preserve"> Fri, Aug  15 </t>
  </si>
  <si>
    <t xml:space="preserve"> Mon, Sep  1 </t>
  </si>
  <si>
    <t xml:space="preserve"> Mon, Nov  24 </t>
  </si>
  <si>
    <t xml:space="preserve">GS12 </t>
  </si>
  <si>
    <t xml:space="preserve">GS(T)-1 General Service Non Demand including TOU (0-20 kW)  (Sampled) </t>
  </si>
  <si>
    <t>GS12</t>
  </si>
  <si>
    <t xml:space="preserve"> Thu, Jan  2 </t>
  </si>
  <si>
    <t xml:space="preserve"> Tue, Feb  25 </t>
  </si>
  <si>
    <t xml:space="preserve"> Tue, May  27 </t>
  </si>
  <si>
    <t xml:space="preserve"> Thu, Aug  21 </t>
  </si>
  <si>
    <t>NOTE:  In July 2014, a cancel replace was done for Comcast.  Customer Service's data warehouse was utilized for CUSTOMER and SALES from January through July 2014.</t>
  </si>
  <si>
    <t>I   SDR CP</t>
  </si>
  <si>
    <t xml:space="preserve">GSCU12 </t>
  </si>
  <si>
    <t>GSCU12</t>
  </si>
  <si>
    <t xml:space="preserve"> Fri, Jan  24 </t>
  </si>
  <si>
    <t xml:space="preserve"> Thu, Feb  6 </t>
  </si>
  <si>
    <t xml:space="preserve"> Sun, Mar  2 </t>
  </si>
  <si>
    <t xml:space="preserve"> Sat, Apr  19 </t>
  </si>
  <si>
    <t xml:space="preserve"> Fri, May  2 </t>
  </si>
  <si>
    <t xml:space="preserve"> Tue, Sep  23 </t>
  </si>
  <si>
    <t xml:space="preserve"> Thu, Oct  9 </t>
  </si>
  <si>
    <t xml:space="preserve"> Sun, Nov  23 </t>
  </si>
  <si>
    <t xml:space="preserve">GSD13 </t>
  </si>
  <si>
    <t xml:space="preserve">GSD(T)-1 General Service Demand 1 including TOU (21-499 kW)  (Sampled) </t>
  </si>
  <si>
    <t>GSD13</t>
  </si>
  <si>
    <t xml:space="preserve"> Tue, Jan  14 </t>
  </si>
  <si>
    <t xml:space="preserve"> Thu, Dec  4 </t>
  </si>
  <si>
    <t xml:space="preserve">Note: In 2014, the GSD13 rate class includes the GSD-1, GSDT-1, HLFT-1, SDTR-1A and SDTR-1B rate schedules. CUSTOMERS and SALES lines reflects the total of the aggregated rate schedules. </t>
  </si>
  <si>
    <t xml:space="preserve">GSLD13 </t>
  </si>
  <si>
    <t>GSLD13</t>
  </si>
  <si>
    <t xml:space="preserve"> Mon, Jan  13 </t>
  </si>
  <si>
    <t xml:space="preserve">Note: In 2014, the GSLD13 rate class includes the GSLD-1, GSLDT-1, CS-1, CST-1, HLFT-2, SDTR-2A and SDTR-2B rate schedules. CUSTOMERS and SALES lines reflects the total of the aggregated rate schedules. </t>
  </si>
  <si>
    <t xml:space="preserve">LEE </t>
  </si>
  <si>
    <t xml:space="preserve">Wholesale Lee County Electric Cooperative </t>
  </si>
  <si>
    <t>LEE</t>
  </si>
  <si>
    <t xml:space="preserve"> Thu, Jan  23 </t>
  </si>
  <si>
    <t xml:space="preserve"> Sat, Feb  22 </t>
  </si>
  <si>
    <t xml:space="preserve"> Mon, May  26 </t>
  </si>
  <si>
    <t xml:space="preserve"> Sun, Jul  20 </t>
  </si>
  <si>
    <t xml:space="preserve"> Sun, Aug  24 </t>
  </si>
  <si>
    <t>NOTE:      January 2014 billing for Lee County changed from partial requirements (rate code 840) to full requirements (rate code 940).  Sales line does not match sales in the Rate and Revenue Report due to billing lag.</t>
  </si>
  <si>
    <t xml:space="preserve"> Wed, Mar  5 </t>
  </si>
  <si>
    <t xml:space="preserve"> Thu, May  15 </t>
  </si>
  <si>
    <t xml:space="preserve"> Thu, Jun  12 </t>
  </si>
  <si>
    <t xml:space="preserve">NEWSMYRNA </t>
  </si>
  <si>
    <t xml:space="preserve">Wholesale Utilities Commission. City of New Smyrna Beach </t>
  </si>
  <si>
    <t>NEWSMYRNA</t>
  </si>
  <si>
    <t xml:space="preserve"> Sat, Mar  1 </t>
  </si>
  <si>
    <t xml:space="preserve"> Sun, Jun  1 </t>
  </si>
  <si>
    <t xml:space="preserve"> Tue, Jul  1 </t>
  </si>
  <si>
    <t xml:space="preserve"> Fri, Aug  1 </t>
  </si>
  <si>
    <t xml:space="preserve"> Wed, Oct  1 </t>
  </si>
  <si>
    <t xml:space="preserve"> Sat, Nov  1 </t>
  </si>
  <si>
    <t xml:space="preserve"> Mon, Dec  1 </t>
  </si>
  <si>
    <t xml:space="preserve">                 In addition, New Smyrna and Winter Park are classified as Rate Code 840. The sales for the contracts are reported combined in the Rate &amp; Revenue Report.</t>
  </si>
  <si>
    <t xml:space="preserve"> Sat, Feb  1 </t>
  </si>
  <si>
    <t xml:space="preserve"> Tue, Jun  3 </t>
  </si>
  <si>
    <t xml:space="preserve"> Tue, Aug  19 </t>
  </si>
  <si>
    <t xml:space="preserve"> Thu, Nov  6 </t>
  </si>
  <si>
    <t xml:space="preserve">RS11 </t>
  </si>
  <si>
    <t>RS11</t>
  </si>
  <si>
    <t xml:space="preserve">SEMINOLE </t>
  </si>
  <si>
    <t>Wholesale Seminole Electric Cooperative</t>
  </si>
  <si>
    <t xml:space="preserve"> Inc. </t>
  </si>
  <si>
    <t>SEMINOLE</t>
  </si>
  <si>
    <t xml:space="preserve"> Sun, Nov  2 </t>
  </si>
  <si>
    <t xml:space="preserve">NOTE:     Sales line does not match sales in the Rate and Revenue Report due to billing lag.  Seminole contract started 6/1/14 and is classified as Rate Code 810. </t>
  </si>
  <si>
    <t xml:space="preserve">Note:  For SL02 Customer Service's data warehouse was utilized for SALES in the months of June and July.  </t>
  </si>
  <si>
    <t>SSTD-D Distribution Standby Load Combined (SST-1D</t>
  </si>
  <si>
    <t xml:space="preserve"> 2D &amp; 3D) </t>
  </si>
  <si>
    <t xml:space="preserve"> Fri, Jan  31 </t>
  </si>
  <si>
    <t xml:space="preserve"> Fri, Feb  7 </t>
  </si>
  <si>
    <t xml:space="preserve"> Sat, Mar  8 </t>
  </si>
  <si>
    <t xml:space="preserve"> Mon, May  5 </t>
  </si>
  <si>
    <t xml:space="preserve"> Thu, Jul  10 </t>
  </si>
  <si>
    <t xml:space="preserve"> Wed, Oct  22 </t>
  </si>
  <si>
    <t xml:space="preserve"> Sun, Nov  16 </t>
  </si>
  <si>
    <t xml:space="preserve"> Sat, Dec  6 </t>
  </si>
  <si>
    <t xml:space="preserve"> Thu, Feb  20 </t>
  </si>
  <si>
    <t xml:space="preserve"> Fri, May  16 </t>
  </si>
  <si>
    <t xml:space="preserve"> Wed, Jun  11 </t>
  </si>
  <si>
    <t xml:space="preserve"> Thu, Jul  24 </t>
  </si>
  <si>
    <t xml:space="preserve"> Sun, Aug  31 </t>
  </si>
  <si>
    <t>Note: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t>
  </si>
  <si>
    <t xml:space="preserve">TGSLD2 </t>
  </si>
  <si>
    <t xml:space="preserve">Total GSLD(T)-2 General Service Large Demand 2 including TOU (2000+ KW) </t>
  </si>
  <si>
    <t>TGSLD2</t>
  </si>
  <si>
    <t xml:space="preserve">Note: In 2014, the TGSLD2 rate class includes the GSLD-2, GSLDT-2, CS-2, CST-2, HLFT-3, SDTR-3A and SDTR-3B rate schedules. CUSTOMERS and SALES lines reflects the total of the aggregated rate schedules. </t>
  </si>
  <si>
    <t xml:space="preserve">TGSLD3 </t>
  </si>
  <si>
    <t xml:space="preserve">Total GSLD(T)-3 General Service Large Demand 3 including TOU (2000+ KW) </t>
  </si>
  <si>
    <t>TGSLD3</t>
  </si>
  <si>
    <t xml:space="preserve"> Sat, Mar  22 </t>
  </si>
  <si>
    <t xml:space="preserve"> Mon, Sep  22 </t>
  </si>
  <si>
    <t xml:space="preserve"> Wed, Oct  15 </t>
  </si>
  <si>
    <t>Note: In 2014, the TGSLD3 rate class includes the GSLD-3, GSLDT-3, CS-3 and CST-3 rate schedules. CUSTOMERS and SALES lines reflects the total of the aggregated rate schedules.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t>
  </si>
  <si>
    <t xml:space="preserve">WAUCHULA </t>
  </si>
  <si>
    <t xml:space="preserve">Wholesale City of Wauchula </t>
  </si>
  <si>
    <t>WAUCHULA</t>
  </si>
  <si>
    <t xml:space="preserve">WINTERPARK </t>
  </si>
  <si>
    <t xml:space="preserve">Wholesale City of Winter Park </t>
  </si>
  <si>
    <t>WINTERPARK</t>
  </si>
  <si>
    <t>NOTE:     Winter Park contract started 1/1/14.  Sales line does not match sales in the Rate and Revenue Report due to billing lag.</t>
  </si>
  <si>
    <t>THIS FILE WAS COMPILED ON Apr 21, 2014 AT HOUR 10:21</t>
  </si>
  <si>
    <t xml:space="preserve">2. Time of Use Periods: Excluding weekends and holidays, the On-Peak period is divided into the Winter and Summer seasons. Winter occurs from November through March from 6 to 10 AM and </t>
  </si>
  <si>
    <t xml:space="preserve">    6 to 10 PM.  Summer season occurs from April through October from 12 noon to 9 PM. All other hours are classified under the Off-Peak period.</t>
  </si>
  <si>
    <t xml:space="preserve">3. Sales row represents the kWh totals sales per the Rate &amp; Revenue Report. As part of the load research process, the kWh sales utilized by Lodestar may be adjusted for billing lags or corrections. </t>
  </si>
  <si>
    <t xml:space="preserve">    As a result the kWh totals in the load research study may not match the sales from the Rate &amp; Revenue Report.</t>
  </si>
  <si>
    <t>4. Load Research analysis is performed on  basis consistent with FPL's Rate &amp; Revenue Report</t>
  </si>
  <si>
    <t xml:space="preserve">5. The kWh sales for standby and supplemental service components for Tropicana Manufacturing Company, Inc. are captured on the Rate &amp; Revenue Report under the SST-1 rate class, even though </t>
  </si>
  <si>
    <t xml:space="preserve">    only the standby component should be billed using the SST-1 rate. The supplemental load is billed utilizing the GSLDT-3 tariff. Accordingly, the load research study reflects the supplemental </t>
  </si>
  <si>
    <t xml:space="preserve">    component in the GSLDT-3 rate class.</t>
  </si>
  <si>
    <t>6. FPL's summer peak was 21,576 MW on 08/13/13 (Tuesday) at 5:00 PM.</t>
  </si>
  <si>
    <t>7. FPL's winter peak was 18,028 MW on 11/01/13 (Friday) at 5:00 PM.</t>
  </si>
  <si>
    <t>8. FPL invoked no load control or CDR rider events in 2013.</t>
  </si>
  <si>
    <t xml:space="preserve">9. Key West contract ended 06/01/13. Metro Dade County Solid Waste contract ended 12/01/13.  </t>
  </si>
  <si>
    <t>5. N: # OF CUSTOMERS KNOWN TO RLR FROM MARKETING WAREHOUSE &amp; CISII</t>
  </si>
  <si>
    <t xml:space="preserve"> Mon, Feb  18 </t>
  </si>
  <si>
    <t xml:space="preserve"> Mon, Mar  4 </t>
  </si>
  <si>
    <t xml:space="preserve"> Tue, Apr  16 </t>
  </si>
  <si>
    <t xml:space="preserve"> Tue, May  21 </t>
  </si>
  <si>
    <t xml:space="preserve"> Thu, Jun  27 </t>
  </si>
  <si>
    <t xml:space="preserve"> Tue, Jul  30 </t>
  </si>
  <si>
    <t xml:space="preserve"> Wed, Aug  7 </t>
  </si>
  <si>
    <t xml:space="preserve"> Thu, Sep  5 </t>
  </si>
  <si>
    <t xml:space="preserve"> Fri, Oct  4 </t>
  </si>
  <si>
    <t xml:space="preserve"> Thu, Nov  14 </t>
  </si>
  <si>
    <t xml:space="preserve"> Mon, Dec  16 </t>
  </si>
  <si>
    <t xml:space="preserve">                 In addition, the City of Blountstown, FKEC, Metro Dade and City of Wauchula are classified as Rate Code 940. The sales for the contracts are reported combined in the Rate &amp; Revenue Report.</t>
  </si>
  <si>
    <t xml:space="preserve"> Wed, Jan  9 </t>
  </si>
  <si>
    <t xml:space="preserve"> Wed, Feb  13 </t>
  </si>
  <si>
    <t xml:space="preserve"> Wed, Mar  20 </t>
  </si>
  <si>
    <t xml:space="preserve"> Thu, Apr  18 </t>
  </si>
  <si>
    <t xml:space="preserve"> Wed, May  22 </t>
  </si>
  <si>
    <t xml:space="preserve"> Tue, Jun  18 </t>
  </si>
  <si>
    <t xml:space="preserve"> Mon, Jul  22 </t>
  </si>
  <si>
    <t xml:space="preserve"> Mon, Aug  19 </t>
  </si>
  <si>
    <t xml:space="preserve"> Tue, Sep  3 </t>
  </si>
  <si>
    <t xml:space="preserve"> Tue, Oct  22 </t>
  </si>
  <si>
    <t xml:space="preserve"> Thu, Nov  7 </t>
  </si>
  <si>
    <t xml:space="preserve"> Wed, Dec  11 </t>
  </si>
  <si>
    <t xml:space="preserve"> Mon, Mar  18 </t>
  </si>
  <si>
    <t xml:space="preserve"> Fri, Apr  12 </t>
  </si>
  <si>
    <t xml:space="preserve"> Fri, May  24 </t>
  </si>
  <si>
    <t xml:space="preserve"> Wed, Jun  19 </t>
  </si>
  <si>
    <t xml:space="preserve"> Mon, Jul  1 </t>
  </si>
  <si>
    <t xml:space="preserve"> Thu, Aug  8 </t>
  </si>
  <si>
    <t xml:space="preserve"> Tue, Nov  5 </t>
  </si>
  <si>
    <t xml:space="preserve"> Fri, Mar  1 </t>
  </si>
  <si>
    <t xml:space="preserve"> Thu, Apr  4 </t>
  </si>
  <si>
    <t xml:space="preserve"> Fri, May  3 </t>
  </si>
  <si>
    <t xml:space="preserve"> Thu, Jun  13 </t>
  </si>
  <si>
    <t xml:space="preserve"> Mon, Aug  12 </t>
  </si>
  <si>
    <t xml:space="preserve"> Mon, Sep  23 </t>
  </si>
  <si>
    <t xml:space="preserve"> Thu, Oct  31 </t>
  </si>
  <si>
    <t xml:space="preserve"> Mon, Nov  25 </t>
  </si>
  <si>
    <t xml:space="preserve"> Fri, Dec  20 </t>
  </si>
  <si>
    <t xml:space="preserve"> Sun, Mar  24 </t>
  </si>
  <si>
    <t xml:space="preserve"> Mon, Apr  15 </t>
  </si>
  <si>
    <t xml:space="preserve"> Sat, Jun  22 </t>
  </si>
  <si>
    <t xml:space="preserve"> Fri, Jul  26 </t>
  </si>
  <si>
    <t xml:space="preserve"> Sat, Aug  10 </t>
  </si>
  <si>
    <t xml:space="preserve"> Sun, Sep  1 </t>
  </si>
  <si>
    <t xml:space="preserve"> Sat, Nov  2 </t>
  </si>
  <si>
    <t xml:space="preserve"> Mon, Dec  30 </t>
  </si>
  <si>
    <t xml:space="preserve"> Mon, Apr  1 </t>
  </si>
  <si>
    <t xml:space="preserve"> Wed, May  1 </t>
  </si>
  <si>
    <t>NOTE:     Sales line does not match sales in the Rate and Revenue Report due to billing lag.  City of Key West's contract ended on 6/1/2014.</t>
  </si>
  <si>
    <t xml:space="preserve"> Tue, Mar  19 </t>
  </si>
  <si>
    <t xml:space="preserve"> Tue, Jun  25 </t>
  </si>
  <si>
    <t xml:space="preserve"> Wed, Jul  31 </t>
  </si>
  <si>
    <t xml:space="preserve"> Tue, Mar  5 </t>
  </si>
  <si>
    <t xml:space="preserve"> Sat, May  18 </t>
  </si>
  <si>
    <t xml:space="preserve"> Wed, Aug  28 </t>
  </si>
  <si>
    <t xml:space="preserve"> Sat, Sep  7 </t>
  </si>
  <si>
    <t xml:space="preserve"> Sat, Oct  19 </t>
  </si>
  <si>
    <t xml:space="preserve"> Sat, Dec  21 </t>
  </si>
  <si>
    <t xml:space="preserve"> Fri, Jan  11 </t>
  </si>
  <si>
    <t xml:space="preserve"> Mon, Mar  25 </t>
  </si>
  <si>
    <t xml:space="preserve"> Tue, Aug  13 </t>
  </si>
  <si>
    <t xml:space="preserve"> Tue, Oct  1 </t>
  </si>
  <si>
    <t xml:space="preserve"> Wed, Nov  6 </t>
  </si>
  <si>
    <t xml:space="preserve"> Tue, Dec  10 </t>
  </si>
  <si>
    <t>NOTE:  Revenue and Rate Report's number of customers was revised for September and October.</t>
  </si>
  <si>
    <t xml:space="preserve"> Wed, Feb  20 </t>
  </si>
  <si>
    <t xml:space="preserve"> Sat, Mar  23 </t>
  </si>
  <si>
    <t xml:space="preserve"> Fri, Apr  5 </t>
  </si>
  <si>
    <t xml:space="preserve"> Wed, Jun  12 </t>
  </si>
  <si>
    <t xml:space="preserve"> Fri, Jul  12 </t>
  </si>
  <si>
    <t xml:space="preserve"> Sun, Aug  25 </t>
  </si>
  <si>
    <t xml:space="preserve"> Wed, Oct  23 </t>
  </si>
  <si>
    <t xml:space="preserve"> Mon, Nov  4 </t>
  </si>
  <si>
    <t xml:space="preserve"> Thu, Dec  26 </t>
  </si>
  <si>
    <t>NOTE:  In June 2013, approximately 6,000 customers were added to GSCU.  In September 2013, customers were removed from rate 168 as Comcast had a name change and they have not been put back in.  In July 2014 a cancel/replace was issued for 12,876 accounts to change their rate code back to rate 168 from December 2013 forward.</t>
  </si>
  <si>
    <t xml:space="preserve"> Thu, May  23 </t>
  </si>
  <si>
    <t xml:space="preserve"> Mon, Jul  29 </t>
  </si>
  <si>
    <t xml:space="preserve"> Wed, Aug  14 </t>
  </si>
  <si>
    <t xml:space="preserve"> Thu, Sep  26 </t>
  </si>
  <si>
    <t xml:space="preserve"> Fri, Nov  1 </t>
  </si>
  <si>
    <t xml:space="preserve"> Fri, Apr  19 </t>
  </si>
  <si>
    <t xml:space="preserve"> Mon, May  20 </t>
  </si>
  <si>
    <t xml:space="preserve"> Fri, Sep  6 </t>
  </si>
  <si>
    <t xml:space="preserve"> Mon, Oct  21 </t>
  </si>
  <si>
    <t xml:space="preserve"> Tue, Mar  12 </t>
  </si>
  <si>
    <t xml:space="preserve"> Wed, Jun  26 </t>
  </si>
  <si>
    <t xml:space="preserve"> Tue, Jul  23 </t>
  </si>
  <si>
    <t xml:space="preserve"> Thu, Aug  22 </t>
  </si>
  <si>
    <t xml:space="preserve"> Tue, Sep  24 </t>
  </si>
  <si>
    <t xml:space="preserve"> Fri, Dec  6 </t>
  </si>
  <si>
    <t xml:space="preserve"> Sat, Jan  12 </t>
  </si>
  <si>
    <t xml:space="preserve"> Tue, Oct  8 </t>
  </si>
  <si>
    <t xml:space="preserve"> Wed, Aug  21 </t>
  </si>
  <si>
    <t xml:space="preserve">Lee County Wholesale </t>
  </si>
  <si>
    <t xml:space="preserve"> Mon, Jun  17 </t>
  </si>
  <si>
    <t xml:space="preserve"> Mon, Dec  23 </t>
  </si>
  <si>
    <t>NOTE:     Sales line does not match sales in the Rate and Revenue Report due to billing lag.  Effective 2014, Lee County changed from Partial Requirement to Full Requirement.</t>
  </si>
  <si>
    <t xml:space="preserve"> Sat, Mar  30 </t>
  </si>
  <si>
    <t xml:space="preserve"> Fri, Apr  26 </t>
  </si>
  <si>
    <t xml:space="preserve"> Fri, May  10 </t>
  </si>
  <si>
    <t xml:space="preserve"> Mon, Jul  15 </t>
  </si>
  <si>
    <t xml:space="preserve"> Sat, Aug  3 </t>
  </si>
  <si>
    <t xml:space="preserve"> Sun, Oct  13 </t>
  </si>
  <si>
    <t xml:space="preserve"> Sun, Nov  24 </t>
  </si>
  <si>
    <t>NOTE:     Sales line does not match sales in the Rate and Revenue Report due to billing lag.  Metro Dade Solid Waste Management's contract ended 12/1/2013.</t>
  </si>
  <si>
    <t xml:space="preserve"> Fri, May  31 </t>
  </si>
  <si>
    <t xml:space="preserve"> Mon, Jun  24 </t>
  </si>
  <si>
    <t xml:space="preserve"> Wed, Jul  24 </t>
  </si>
  <si>
    <t xml:space="preserve"> Tue, Oct  29 </t>
  </si>
  <si>
    <t xml:space="preserve"> Fri, Nov  8 </t>
  </si>
  <si>
    <t xml:space="preserve"> Sat, Jun  1 </t>
  </si>
  <si>
    <t xml:space="preserve"> Thu, Aug  1 </t>
  </si>
  <si>
    <t xml:space="preserve"> Sun, Dec  1 </t>
  </si>
  <si>
    <t xml:space="preserve"> Tue, Jan  22 </t>
  </si>
  <si>
    <t xml:space="preserve"> Tue, Apr  9 </t>
  </si>
  <si>
    <t xml:space="preserve"> Tue, May  7 </t>
  </si>
  <si>
    <t xml:space="preserve"> Mon, Jun  10 </t>
  </si>
  <si>
    <t xml:space="preserve"> Thu, Aug  29 </t>
  </si>
  <si>
    <t xml:space="preserve"> Thu, Sep  19 </t>
  </si>
  <si>
    <t xml:space="preserve"> Thu, Oct  10 </t>
  </si>
  <si>
    <t xml:space="preserve"> Sun, Jan  13 </t>
  </si>
  <si>
    <t xml:space="preserve"> Sun, Apr  14 </t>
  </si>
  <si>
    <t xml:space="preserve"> Thu, Jul  25 </t>
  </si>
  <si>
    <t xml:space="preserve"> Sun, Aug  11 </t>
  </si>
  <si>
    <t xml:space="preserve"> Sat, Sep  14 </t>
  </si>
  <si>
    <t>NOTE:  January to June is Rate Code 44 and 45. July has Rate Code 44, 45 and 145.  August to December has Rate Code 44 and 145.</t>
  </si>
  <si>
    <t xml:space="preserve"> Wed, Jan  2 </t>
  </si>
  <si>
    <t xml:space="preserve"> Fri, Mar  15 </t>
  </si>
  <si>
    <t xml:space="preserve"> Thu, May  16 </t>
  </si>
  <si>
    <t xml:space="preserve"> Wed, Jun  5 </t>
  </si>
  <si>
    <t xml:space="preserve"> Thu, Oct  17 </t>
  </si>
  <si>
    <t xml:space="preserve"> Sat, Nov  30 </t>
  </si>
  <si>
    <t xml:space="preserve"> Wed, Dec  18 </t>
  </si>
  <si>
    <t xml:space="preserve"> Thu, May  2 </t>
  </si>
  <si>
    <t xml:space="preserve"> Tue, Jul  16 </t>
  </si>
  <si>
    <t xml:space="preserve"> Sun, Aug  18 </t>
  </si>
  <si>
    <t xml:space="preserve"> Fri, Oct  25 </t>
  </si>
  <si>
    <t xml:space="preserve"> Mon, Nov  18 </t>
  </si>
  <si>
    <t>Merged Column</t>
  </si>
  <si>
    <t xml:space="preserve">	</t>
  </si>
  <si>
    <t>Wednesday</t>
  </si>
  <si>
    <t>Friday</t>
  </si>
  <si>
    <t>Monday</t>
  </si>
  <si>
    <t>Saturday</t>
  </si>
  <si>
    <t xml:space="preserve">Notes:								</t>
  </si>
  <si>
    <t xml:space="preserve">  1. All demands are in KW unless otherwise stated.							</t>
  </si>
  <si>
    <t xml:space="preserve">  2. Time of Use Periods: Excluding weekends and holidays, the On-Peak period is divided into the Winter and Summer seasons. Winter occurs from November through March from 6 to 10 AM and</t>
  </si>
  <si>
    <t xml:space="preserve">     6 to 10 PM.  Summer season occurs from April through October from 12 noon to 9 PM. All other hours are classified under the Off-Peak period.							</t>
  </si>
  <si>
    <t xml:space="preserve">  3. Sales row represents the kWh totals sales per the Rate &amp; Revenue Report. As part of the load research process, the kWh sales utilized by Lodestar may be adjusted for billing lags or corrections.							</t>
  </si>
  <si>
    <t xml:space="preserve">     As a result the kWh totals in the load research study may not match the sales from the Rate &amp; Revenue Report.							</t>
  </si>
  <si>
    <t xml:space="preserve">  4. Load Research analysis is performed on  basis consistent with FPL's Rate &amp; Revenue Report							</t>
  </si>
  <si>
    <t xml:space="preserve">  5. The kWh sales for standby and supplemental service components for Tropicana Manufacturing Company, Inc. are captured on the Rate &amp; Revenue Report under the SST-1 rate class, even though</t>
  </si>
  <si>
    <t xml:space="preserve">     only the standby component should be billed using the SST-1 rate. The supplemental load is billed utilizing the GSLDT-3 tariff. Accordingly, the load research study reflects the</t>
  </si>
  <si>
    <t xml:space="preserve">     supplemental component in the GSLDT-3 rate class.</t>
  </si>
  <si>
    <t xml:space="preserve">  6. FPL's summer peak was 21,440 MW on 08/09/12 (Thursday) at 5:00 PM. 			</t>
  </si>
  <si>
    <t xml:space="preserve">  7. FPL's winter peak was 17,934 MW on 01/04/12 (Wednesday) at 8:00 AM.							</t>
  </si>
  <si>
    <t xml:space="preserve">  8. FPL invoked no load control or CDR rider events in 2012.</t>
  </si>
  <si>
    <t xml:space="preserve">  9. City of Blountstown contract began May 1, 2012.</t>
  </si>
  <si>
    <t xml:space="preserve">Report Definitions:								</t>
  </si>
  <si>
    <t xml:space="preserve"> Thu, Aug  2 </t>
  </si>
  <si>
    <t xml:space="preserve"> Mon, Oct  15 </t>
  </si>
  <si>
    <t xml:space="preserve"> Mon, Nov  26 </t>
  </si>
  <si>
    <t>NOTE:     City of Blountstown contract began May 1, 2012.  Sales line does not match sales in the Rate and Revenue Report due to billing lag.</t>
  </si>
  <si>
    <t xml:space="preserve"> Wed, Jan  25 </t>
  </si>
  <si>
    <t xml:space="preserve"> Mon, Feb  27 </t>
  </si>
  <si>
    <t xml:space="preserve"> Wed, Mar  21 </t>
  </si>
  <si>
    <t xml:space="preserve"> Tue, Jun  26 </t>
  </si>
  <si>
    <t xml:space="preserve"> Mon, Oct  1 </t>
  </si>
  <si>
    <t xml:space="preserve"> Tue, Nov  13 </t>
  </si>
  <si>
    <t xml:space="preserve"> Thu, Jan  26 </t>
  </si>
  <si>
    <t xml:space="preserve"> Tue, Feb  28 </t>
  </si>
  <si>
    <t xml:space="preserve"> Thu, Mar  22 </t>
  </si>
  <si>
    <t xml:space="preserve"> Thu, Jun  14 </t>
  </si>
  <si>
    <t xml:space="preserve"> Thu, Sep  20 </t>
  </si>
  <si>
    <t xml:space="preserve"> Thu, Feb  23 </t>
  </si>
  <si>
    <t xml:space="preserve"> Thu, Apr  12 </t>
  </si>
  <si>
    <t xml:space="preserve"> Fri, Jul  6 </t>
  </si>
  <si>
    <t xml:space="preserve"> Tue, Aug  7 </t>
  </si>
  <si>
    <t xml:space="preserve"> Wed, Nov  21 </t>
  </si>
  <si>
    <t xml:space="preserve"> Wed, Jan  4 </t>
  </si>
  <si>
    <t xml:space="preserve"> Sat, Feb  25 </t>
  </si>
  <si>
    <t xml:space="preserve"> Fri, Apr  6 </t>
  </si>
  <si>
    <t xml:space="preserve"> Sun, May  27 </t>
  </si>
  <si>
    <t xml:space="preserve"> Sat, Jun  30 </t>
  </si>
  <si>
    <t xml:space="preserve"> Sat, Sep  1 </t>
  </si>
  <si>
    <t xml:space="preserve"> Sun, Jan  1 </t>
  </si>
  <si>
    <t xml:space="preserve"> Wed, Feb  1 </t>
  </si>
  <si>
    <t xml:space="preserve"> Sun, Apr  1 </t>
  </si>
  <si>
    <t xml:space="preserve"> Tue, May  1 </t>
  </si>
  <si>
    <t xml:space="preserve"> Sun, Jul  1 </t>
  </si>
  <si>
    <t xml:space="preserve"> Wed, Aug  1 </t>
  </si>
  <si>
    <t xml:space="preserve"> Sat, Dec  1 </t>
  </si>
  <si>
    <t xml:space="preserve"> Wed, Jun  13 </t>
  </si>
  <si>
    <t xml:space="preserve"> Sat, Feb  4 </t>
  </si>
  <si>
    <t xml:space="preserve"> Sat, Mar  31 </t>
  </si>
  <si>
    <t xml:space="preserve">GS09 </t>
  </si>
  <si>
    <t>GS09</t>
  </si>
  <si>
    <t xml:space="preserve"> Thu, Aug  9 </t>
  </si>
  <si>
    <t xml:space="preserve">GSCU09 </t>
  </si>
  <si>
    <t>GSCU09</t>
  </si>
  <si>
    <t xml:space="preserve"> Fri, Jan  27 </t>
  </si>
  <si>
    <t xml:space="preserve"> Fri, Feb  24 </t>
  </si>
  <si>
    <t xml:space="preserve"> Fri, Mar  23 </t>
  </si>
  <si>
    <t xml:space="preserve"> Thu, Apr  26 </t>
  </si>
  <si>
    <t xml:space="preserve"> Sat, May  5 </t>
  </si>
  <si>
    <t xml:space="preserve"> Fri, Aug  17 </t>
  </si>
  <si>
    <t xml:space="preserve"> Sat, Sep  8 </t>
  </si>
  <si>
    <t xml:space="preserve"> Wed, Oct  3 </t>
  </si>
  <si>
    <t xml:space="preserve"> Tue, Jan  24 </t>
  </si>
  <si>
    <t xml:space="preserve"> Wed, Feb  29 </t>
  </si>
  <si>
    <t xml:space="preserve"> Fri, Jun  8 </t>
  </si>
  <si>
    <t xml:space="preserve"> Sat, Sep  15 </t>
  </si>
  <si>
    <t xml:space="preserve"> Sat, Oct  13 </t>
  </si>
  <si>
    <t xml:space="preserve"> Mon, Feb  13 </t>
  </si>
  <si>
    <t xml:space="preserve"> Wed, Aug  8 </t>
  </si>
  <si>
    <t xml:space="preserve"> Tue, Jan  3 </t>
  </si>
  <si>
    <t xml:space="preserve"> Tue, Feb  21 </t>
  </si>
  <si>
    <t xml:space="preserve"> Mon, Apr  2 </t>
  </si>
  <si>
    <t xml:space="preserve"> Sun, Jun  17 </t>
  </si>
  <si>
    <t xml:space="preserve"> Fri, Aug  3 </t>
  </si>
  <si>
    <t xml:space="preserve"> Wed, Oct  17 </t>
  </si>
  <si>
    <t xml:space="preserve"> Thu, Nov  22 </t>
  </si>
  <si>
    <t xml:space="preserve"> Wed, Sep  19 </t>
  </si>
  <si>
    <t xml:space="preserve"> Mon, Nov  5 </t>
  </si>
  <si>
    <t xml:space="preserve"> Wed, Dec  26 </t>
  </si>
  <si>
    <t xml:space="preserve"> Tue, Jan  31 </t>
  </si>
  <si>
    <t xml:space="preserve"> Tue, Mar  6 </t>
  </si>
  <si>
    <t xml:space="preserve"> Tue, Dec  4 </t>
  </si>
  <si>
    <t xml:space="preserve"> Sat, Mar  24 </t>
  </si>
  <si>
    <t xml:space="preserve"> Sun, Nov  4 </t>
  </si>
  <si>
    <t xml:space="preserve"> Tue, Jul  17 </t>
  </si>
  <si>
    <t xml:space="preserve"> Wed, Dec  5 </t>
  </si>
  <si>
    <t xml:space="preserve"> Mon, Jan  9 </t>
  </si>
  <si>
    <t xml:space="preserve"> Sat, Feb  18 </t>
  </si>
  <si>
    <t xml:space="preserve"> Mon, Apr  23 </t>
  </si>
  <si>
    <t xml:space="preserve"> Mon, May  28 </t>
  </si>
  <si>
    <t xml:space="preserve"> Tue, Jun  12 </t>
  </si>
  <si>
    <t xml:space="preserve"> Tue, Sep  4 </t>
  </si>
  <si>
    <t>FLORIDA KEYS</t>
  </si>
  <si>
    <t>LEE COUNTY</t>
  </si>
  <si>
    <t>NEW SMYRNA BEACH</t>
  </si>
  <si>
    <t>WINTER PARK</t>
  </si>
  <si>
    <t>METRO DADE WASTE</t>
  </si>
  <si>
    <t>GNCP LF</t>
  </si>
  <si>
    <t>NON COINCIDENT PEAK (NCP)</t>
  </si>
  <si>
    <t>SALES (KWH)</t>
  </si>
  <si>
    <t>MONTHLY</t>
  </si>
  <si>
    <t xml:space="preserve">TGSD1 </t>
  </si>
  <si>
    <t xml:space="preserve">Total GSD(T)-1 General Service Demand including TOU (21-499 kW) </t>
  </si>
  <si>
    <t>TGSD1</t>
  </si>
  <si>
    <t xml:space="preserve">TGSLD1 </t>
  </si>
  <si>
    <t xml:space="preserve">Total GSLD(T)-1 General Service Large Demand including TOU (500-1999 kW) </t>
  </si>
  <si>
    <t>TGSLD1</t>
  </si>
  <si>
    <t xml:space="preserve"> Wed, Apr  10 </t>
  </si>
  <si>
    <t xml:space="preserve"> Mon, Sep  9 </t>
  </si>
  <si>
    <t xml:space="preserve"> Sat, Oct  5 </t>
  </si>
  <si>
    <t>THIS AGGREGATED FILE WAS COMPILED ON Mar 25, 2013 AT HOUR 14:18</t>
  </si>
  <si>
    <t xml:space="preserve">NOTE:     TGSD1 rate class includes the GSD-1, GSDT-1, HLFT-1, SDTR-1A and SDTR-1B rate schedules.  </t>
  </si>
  <si>
    <t xml:space="preserve">                 Customer and Sales lines reflects the total of the aggregated rate schedules.</t>
  </si>
  <si>
    <t xml:space="preserve"> Mon, Jul  30 </t>
  </si>
  <si>
    <t xml:space="preserve">NOTE:     TGSLD1 rate class includes the GSLD-1, GSLDT-1, CS-1, CST-1, HLFT-2, SDTR-2A and SDTR-2B rate schedules.  </t>
  </si>
  <si>
    <t xml:space="preserve">NOTE:     TGSLD2 rate class includes the GSLD-2, GSLDT-2, CS-2, CST-2, HLFT-3, SDTR-3A and SDTR-3B rate schedules.  </t>
  </si>
  <si>
    <t xml:space="preserve"> Sun, Jan  22 </t>
  </si>
  <si>
    <t xml:space="preserve"> Sat, May  12 </t>
  </si>
  <si>
    <t xml:space="preserve"> Sun, Nov  25 </t>
  </si>
  <si>
    <t xml:space="preserve"> Sat, Dec  8 </t>
  </si>
  <si>
    <t xml:space="preserve">NOTE:     TGSLD3 rate class includes the GSLD-3, GSLDT-3, CS-3 and CST-3 rate schedules.  </t>
  </si>
  <si>
    <t>Jan 2016</t>
  </si>
  <si>
    <t>Feb 2016</t>
  </si>
  <si>
    <t>Mar 2016</t>
  </si>
  <si>
    <t>Apr 2016</t>
  </si>
  <si>
    <t>May 2016</t>
  </si>
  <si>
    <t>Jun 2016</t>
  </si>
  <si>
    <t>Jul 2016</t>
  </si>
  <si>
    <t>Aug 2016</t>
  </si>
  <si>
    <t>Sep 2016</t>
  </si>
  <si>
    <t>Oct 2016</t>
  </si>
  <si>
    <t>Nov 2016</t>
  </si>
  <si>
    <t>Dec 2016</t>
  </si>
  <si>
    <t>Jan 2017</t>
  </si>
  <si>
    <t>Feb 2017</t>
  </si>
  <si>
    <t>Mar 2017</t>
  </si>
  <si>
    <t>Apr 2017</t>
  </si>
  <si>
    <t>May 2017</t>
  </si>
  <si>
    <t>Jun 2017</t>
  </si>
  <si>
    <t>Jul 2017</t>
  </si>
  <si>
    <t>Aug 2017</t>
  </si>
  <si>
    <t>Sep 2017</t>
  </si>
  <si>
    <t>Oct 2017</t>
  </si>
  <si>
    <t>Nov 2017</t>
  </si>
  <si>
    <t>Dec 2017</t>
  </si>
  <si>
    <t>Jan 2018</t>
  </si>
  <si>
    <t>Feb 2018</t>
  </si>
  <si>
    <t>Mar 2018</t>
  </si>
  <si>
    <t>Apr 2018</t>
  </si>
  <si>
    <t>May 2018</t>
  </si>
  <si>
    <t>Jun 2018</t>
  </si>
  <si>
    <t>Jul 2018</t>
  </si>
  <si>
    <t>Aug 2018</t>
  </si>
  <si>
    <t>Sep 2018</t>
  </si>
  <si>
    <t>Oct 2018</t>
  </si>
  <si>
    <t>Nov 2018</t>
  </si>
  <si>
    <t>Dec 2018</t>
  </si>
  <si>
    <t>2016</t>
  </si>
  <si>
    <t>2017</t>
  </si>
  <si>
    <t>2018</t>
  </si>
  <si>
    <t>Rate Class Total </t>
  </si>
  <si>
    <t>New Smyrna Beach</t>
  </si>
  <si>
    <t>Wauchula</t>
  </si>
  <si>
    <t>Blountstown</t>
  </si>
  <si>
    <t>Winter Park</t>
  </si>
  <si>
    <t>Homestead</t>
  </si>
  <si>
    <t>Quincy</t>
  </si>
  <si>
    <t>Update</t>
  </si>
  <si>
    <t>SEMINOLE AGREEMENT</t>
  </si>
  <si>
    <t>SST-1T </t>
  </si>
  <si>
    <t>t</t>
  </si>
  <si>
    <t>Nothing important happening CREV on Friday</t>
  </si>
  <si>
    <t>2012 Load Control Impact on MW and MWH</t>
  </si>
  <si>
    <t>2013 Load Control Impact on MW and MWH</t>
  </si>
  <si>
    <t>2014 Load Control Impact on MW and MWH</t>
  </si>
  <si>
    <t>CILC-1D Total</t>
  </si>
  <si>
    <t xml:space="preserve">     KA:[Load Control On-Peak (rounded)]</t>
  </si>
  <si>
    <t xml:space="preserve">     KY:[Firm On-Peak (rounded)]</t>
  </si>
  <si>
    <t>CILC-1G Total</t>
  </si>
  <si>
    <t>CILC-1T Total</t>
  </si>
  <si>
    <t xml:space="preserve">     GN:[Demand (rounded)]</t>
  </si>
  <si>
    <t xml:space="preserve">     HH:[Max Demand (rounded)]</t>
  </si>
  <si>
    <t xml:space="preserve">     IH:[Demand - Seasonal On-Peak (rounded)]</t>
  </si>
  <si>
    <t xml:space="preserve">     IR:[Demand - Non-Seasonal (rounded)]</t>
  </si>
  <si>
    <t xml:space="preserve">     JB:[Demand - Non-Seasonal On Peak (rounded)]</t>
  </si>
  <si>
    <t>GSD(T)-1 Total</t>
  </si>
  <si>
    <t>GSLD(T)-1 Total</t>
  </si>
  <si>
    <t>GSLD(T)-2 Total</t>
  </si>
  <si>
    <t>GSLD(T)-3 Total</t>
  </si>
  <si>
    <t>MET Total</t>
  </si>
  <si>
    <t>SST-DST</t>
  </si>
  <si>
    <t xml:space="preserve">     LJ:[Distribution CSD (rounded)]</t>
  </si>
  <si>
    <t xml:space="preserve">     LZ:[Reservation/kW (rounded)]</t>
  </si>
  <si>
    <t xml:space="preserve">     MO:[Daily Demand (rounded)]</t>
  </si>
  <si>
    <t>SST-DST Total</t>
  </si>
  <si>
    <t>SST-TST</t>
  </si>
  <si>
    <t>SST-TST Total</t>
  </si>
  <si>
    <t>2016 Billing Demand</t>
  </si>
  <si>
    <t>2016 NCP Forecast</t>
  </si>
  <si>
    <t>2017 Billing Demand</t>
  </si>
  <si>
    <t>2017 NCP Forecast</t>
  </si>
  <si>
    <t xml:space="preserve">(4)  The forecasted CP was adjusted to reflect historical load control events when applicable. </t>
  </si>
  <si>
    <t>Note:  NCP is based on load data collected at 27 service points while billing demand is based on one meter for the total system.  As a result, NCP is always higher than billing demand.</t>
  </si>
  <si>
    <t>Subsequent</t>
  </si>
  <si>
    <t>SUBSEQUENT - 2018</t>
  </si>
  <si>
    <t>GSCU-1:  GENERAL SERVICE CONSTANT USE &amp; SL-2:  TRAFFIC SIGNAL SERVICE</t>
  </si>
  <si>
    <t>CILC-1D:  COMMERCIAL/INDUSTRIAL LOAD CONTROL - DISTRIBUTION &amp; CILC-1G:  COMMERCIAL/INDUSTRIAL LOAD CONTROL - GENERAL</t>
  </si>
  <si>
    <t>OL-1:  OUTDOOR LIGHTING &amp; SL-1:  STREET LIGHTING</t>
  </si>
  <si>
    <t>WHOLESALE CITY OF BLOUNTSTOWN</t>
  </si>
  <si>
    <t>COMMERCIAL/INDUSTIAL LOAD CONTROL - DISTRIBUTION (54)</t>
  </si>
  <si>
    <t xml:space="preserve">COMMERCIAL/INDUSTRIAL LOAD CONTROL - GENERAL (56) </t>
  </si>
  <si>
    <t xml:space="preserve">COMMERCIAL/INDUSTRIAL LOAD CONTROL - TRANSMISSION (55) </t>
  </si>
  <si>
    <t>WHOLESALE - CONTRACT RATE - FLORIDA KEYS</t>
  </si>
  <si>
    <t xml:space="preserve">GENERAL SERVICE NON DEMAND INCLUDING TOU (0-20 kW) (SAMPLED) </t>
  </si>
  <si>
    <t xml:space="preserve">GENERAL SERVICE CONSTANT USAGE (0-20 kW) (SAMPLED) </t>
  </si>
  <si>
    <t xml:space="preserve">GSD(T)-1 GENERAL SERVICE DEMAND 1 INCLUDING TOU (21-499 kW)  (SAMPLED) </t>
  </si>
  <si>
    <t xml:space="preserve">GSLD(T)-1 GENERAL SERVICE LARGE DEMAND 1 INCLUDING TOU (SAMPLED) </t>
  </si>
  <si>
    <t>WHOLESALE LEE COUNTY ELECTRIC COOPERATIVE</t>
  </si>
  <si>
    <t>METROPOLITAN TRANSIT SERVICE (METRORAIL)</t>
  </si>
  <si>
    <t>WHOLESALE UTILITIES COMMISSION CITY OF NEW SMYRNA BEACH</t>
  </si>
  <si>
    <t>OUTDOOR LIGHTING (MODELED RATE CLASS)</t>
  </si>
  <si>
    <t>SPORTS FIELDS (SAMPLED)</t>
  </si>
  <si>
    <t>WHOLESALE SEMINOLE ELECTRIC COOPERATIVE</t>
  </si>
  <si>
    <t>STREET LIGHTING (MODELED RATE CLASS)</t>
  </si>
  <si>
    <t>TRAFFIC SIGNAL (MODELED RATE CLASS)</t>
  </si>
  <si>
    <t>SSTD-D DISTRIBUTION STANDBY LOAD COMBINED (SST-1D 2D &amp; 3D)</t>
  </si>
  <si>
    <t xml:space="preserve">TOTAL GSLD(T)-2 GENERAL SERVICE LARGE DEMAND 2 INCLUDING TOU (2000+ KW) </t>
  </si>
  <si>
    <t xml:space="preserve">TOTAL GSLD(T)-3 GENERAL SERVICE LARGE DEMAND 3 INCLUDING TOU (2000+ KW) </t>
  </si>
  <si>
    <t>WHOLESALE CITY OF WAUCHULA</t>
  </si>
  <si>
    <t>WHOLESALE CITY OF WINTER PARK</t>
  </si>
  <si>
    <t>NON COINCIDENT PEAK ON PEAK (NCP ONPK)</t>
  </si>
  <si>
    <t>NCP ON PK LF</t>
  </si>
  <si>
    <t>NCP ON PEAK</t>
  </si>
  <si>
    <t>Revenue Forecast 2015-2021 January 2016 FC Mid Course 20160111</t>
  </si>
  <si>
    <t>From forecast summary by rate class report in UI</t>
  </si>
  <si>
    <t>FPL  RC-16</t>
  </si>
  <si>
    <t>OPC 015379</t>
  </si>
  <si>
    <t>OPC 015380</t>
  </si>
  <si>
    <t>OPC 015381</t>
  </si>
  <si>
    <t>OPC 015382</t>
  </si>
  <si>
    <t>OPC 015383</t>
  </si>
  <si>
    <t>OPC 015384</t>
  </si>
  <si>
    <t>OPC 015385</t>
  </si>
  <si>
    <t>OPC 015386</t>
  </si>
  <si>
    <t>OPC 015387</t>
  </si>
  <si>
    <t>OPC 015388</t>
  </si>
  <si>
    <t>OPC 015389</t>
  </si>
  <si>
    <t>OPC 015390</t>
  </si>
  <si>
    <t>OPC 015391</t>
  </si>
  <si>
    <t>OPC 015392</t>
  </si>
  <si>
    <t>OPC 015394</t>
  </si>
  <si>
    <t>OPC 015393</t>
  </si>
  <si>
    <t>OPC 015395</t>
  </si>
  <si>
    <t>OPC 015396</t>
  </si>
  <si>
    <t>OPC 015397</t>
  </si>
  <si>
    <t>OPC 015398</t>
  </si>
  <si>
    <t>OPC 015399</t>
  </si>
  <si>
    <t>OPC 015400</t>
  </si>
  <si>
    <t>OPC 015401</t>
  </si>
  <si>
    <t>OPC 015402</t>
  </si>
  <si>
    <t>OPC 015403</t>
  </si>
  <si>
    <t>OPC 015404</t>
  </si>
  <si>
    <t>OPC 015405</t>
  </si>
  <si>
    <t>OPC 015406</t>
  </si>
  <si>
    <t>OPC 015409</t>
  </si>
  <si>
    <t>OPC 015408</t>
  </si>
  <si>
    <t>OPC 015407</t>
  </si>
  <si>
    <t>OPC 015410</t>
  </si>
  <si>
    <t>OPC 015411</t>
  </si>
  <si>
    <t>OPC 015412</t>
  </si>
  <si>
    <t>OPC 015413</t>
  </si>
  <si>
    <t>OPC 015414</t>
  </si>
  <si>
    <t>OPC 015415</t>
  </si>
  <si>
    <t>OPC 015416</t>
  </si>
  <si>
    <t>OPC 015417</t>
  </si>
  <si>
    <t>OPC 015418</t>
  </si>
  <si>
    <t>OPC 015419</t>
  </si>
  <si>
    <t>OPC 015420</t>
  </si>
  <si>
    <t>OPC 015421</t>
  </si>
  <si>
    <t>OPC 015422</t>
  </si>
  <si>
    <t>OPC 015423</t>
  </si>
  <si>
    <t>OPC 015424</t>
  </si>
  <si>
    <t>OPC 015425</t>
  </si>
  <si>
    <t>OPC 015426</t>
  </si>
  <si>
    <t>OPC 015427</t>
  </si>
  <si>
    <t>OPC 015428</t>
  </si>
  <si>
    <t>OPC 015429</t>
  </si>
  <si>
    <t>OPC 015430</t>
  </si>
  <si>
    <t>OPC 015431</t>
  </si>
  <si>
    <t>OPC 015432</t>
  </si>
  <si>
    <t>OPC 015433</t>
  </si>
  <si>
    <t>OPC 015434</t>
  </si>
  <si>
    <t>OPC 015435</t>
  </si>
  <si>
    <t>OPC 015436</t>
  </si>
  <si>
    <t>OPC 015437</t>
  </si>
  <si>
    <t>OPC 015438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</si>
</sst>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_(* \(#,##0\);_(* &quot;-&quot;_);_(@_)"/>
    <numFmt numFmtId="43" formatCode="_(* #,##0.00_);_(* \(#,##0.00\);_(* &quot;-&quot;??_);_(@_)"/>
    <numFmt numFmtId="164" formatCode="_(* #,##0_);_(* \(#,##0\);_(* &quot;-&quot;??_);_(@_)"/>
    <numFmt numFmtId="165" formatCode="[$-409]mmm\-yy;@"/>
    <numFmt numFmtId="166" formatCode="_(* #,##0.0000_);_(* \(#,##0.0000\);_(* &quot;-&quot;??_);_(@_)"/>
    <numFmt numFmtId="167" formatCode="0.000000"/>
    <numFmt numFmtId="168" formatCode="0.000%"/>
    <numFmt numFmtId="169" formatCode="0.0%"/>
    <numFmt numFmtId="170" formatCode="_(* #,##0.00000_);_(* \(#,##0.00000\);_(* &quot;-&quot;??_);_(@_)"/>
    <numFmt numFmtId="171" formatCode="#,##0.0"/>
    <numFmt numFmtId="172" formatCode="_(* #,##0.000_);_(* \(#,##0.000\);_(* &quot;-&quot;??_);_(@_)"/>
    <numFmt numFmtId="173" formatCode="#,##0_);[Red]\(#,##0\);&quot; &quot;"/>
    <numFmt numFmtId="174" formatCode="0.0000%"/>
  </numFmts>
  <fonts count="5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6"/>
      <name val="Arial"/>
      <family val="2"/>
    </font>
    <font>
      <sz val="10"/>
      <name val="Arial"/>
      <family val="2"/>
    </font>
    <font>
      <sz val="8"/>
      <name val="Arial"/>
      <family val="2"/>
    </font>
    <font>
      <sz val="9"/>
      <name val="Arial"/>
      <family val="2"/>
    </font>
    <font>
      <b/>
      <u/>
      <sz val="10"/>
      <name val="Arial"/>
      <family val="2"/>
    </font>
    <font>
      <b/>
      <sz val="10"/>
      <color indexed="10"/>
      <name val="Arial"/>
      <family val="2"/>
    </font>
    <font>
      <b/>
      <sz val="10"/>
      <color indexed="12"/>
      <name val="Arial"/>
      <family val="2"/>
    </font>
    <font>
      <sz val="10"/>
      <color indexed="12"/>
      <name val="Arial"/>
      <family val="2"/>
    </font>
    <font>
      <sz val="10"/>
      <color indexed="12"/>
      <name val="Arial"/>
      <family val="2"/>
    </font>
    <font>
      <b/>
      <sz val="10"/>
      <color rgb="FFFF0000"/>
      <name val="Arial"/>
      <family val="2"/>
    </font>
    <font>
      <b/>
      <sz val="14"/>
      <name val="Arial"/>
      <family val="2"/>
    </font>
    <font>
      <sz val="12"/>
      <name val="Arial"/>
      <family val="2"/>
    </font>
    <font>
      <sz val="12"/>
      <color indexed="18"/>
      <name val="Arial"/>
      <family val="2"/>
    </font>
    <font>
      <b/>
      <sz val="12"/>
      <color indexed="18"/>
      <name val="Arial"/>
      <family val="2"/>
    </font>
    <font>
      <sz val="8"/>
      <name val="Times New Roman"/>
      <family val="1"/>
    </font>
    <font>
      <u/>
      <sz val="10"/>
      <name val="Arial"/>
      <family val="2"/>
    </font>
    <font>
      <b/>
      <sz val="12"/>
      <name val="Arial"/>
      <family val="2"/>
    </font>
    <font>
      <sz val="10"/>
      <color indexed="8"/>
      <name val="Arial"/>
      <family val="2"/>
    </font>
    <font>
      <b/>
      <u/>
      <sz val="14"/>
      <color indexed="18"/>
      <name val="Arial"/>
      <family val="2"/>
    </font>
    <font>
      <sz val="10"/>
      <color indexed="8"/>
      <name val="MS Sans Serif"/>
      <family val="2"/>
    </font>
    <font>
      <b/>
      <sz val="8"/>
      <name val="Times New Roman"/>
      <family val="1"/>
    </font>
    <font>
      <b/>
      <sz val="8"/>
      <name val="Tms Rmn"/>
    </font>
    <font>
      <b/>
      <sz val="10"/>
      <color indexed="8"/>
      <name val="Arial"/>
      <family val="2"/>
    </font>
    <font>
      <b/>
      <sz val="10"/>
      <color indexed="39"/>
      <name val="Arial"/>
      <family val="2"/>
    </font>
    <font>
      <b/>
      <u val="singleAccounting"/>
      <sz val="10"/>
      <color indexed="8"/>
      <name val="Arial"/>
      <family val="2"/>
    </font>
    <font>
      <sz val="10"/>
      <color indexed="8"/>
      <name val="Arial"/>
      <family val="2"/>
    </font>
    <font>
      <b/>
      <sz val="12"/>
      <color indexed="8"/>
      <name val="Arial"/>
      <family val="2"/>
    </font>
    <font>
      <sz val="10"/>
      <color indexed="39"/>
      <name val="Arial"/>
      <family val="2"/>
    </font>
    <font>
      <b/>
      <u val="singleAccounting"/>
      <sz val="14"/>
      <color indexed="8"/>
      <name val="Arial"/>
      <family val="2"/>
    </font>
    <font>
      <sz val="10"/>
      <color indexed="10"/>
      <name val="Arial"/>
      <family val="2"/>
    </font>
    <font>
      <sz val="9"/>
      <name val="Arial"/>
      <family val="2"/>
    </font>
    <font>
      <b/>
      <sz val="10"/>
      <color rgb="FF0070C0"/>
      <name val="Arial"/>
      <family val="2"/>
    </font>
    <font>
      <sz val="9"/>
      <name val="Univers (WN)"/>
    </font>
    <font>
      <sz val="10"/>
      <name val="Arial"/>
      <family val="2"/>
    </font>
    <font>
      <sz val="10"/>
      <color indexed="12"/>
      <name val="Arial"/>
      <family val="2"/>
    </font>
    <font>
      <sz val="10"/>
      <color indexed="8"/>
      <name val="Arial"/>
      <family val="2"/>
    </font>
    <font>
      <sz val="10"/>
      <color indexed="8"/>
      <name val="MS Sans Serif"/>
      <family val="2"/>
    </font>
    <font>
      <b/>
      <u/>
      <sz val="12"/>
      <color indexed="10"/>
      <name val="Arial"/>
      <family val="2"/>
    </font>
    <font>
      <b/>
      <sz val="12"/>
      <color indexed="10"/>
      <name val="Arial"/>
      <family val="2"/>
    </font>
    <font>
      <sz val="10"/>
      <color rgb="FFFF0000"/>
      <name val="Arial"/>
      <family val="2"/>
    </font>
    <font>
      <sz val="11"/>
      <name val="Calibri"/>
      <family val="2"/>
      <scheme val="minor"/>
    </font>
    <font>
      <sz val="8"/>
      <color theme="1"/>
      <name val="Calibri"/>
      <family val="2"/>
      <scheme val="minor"/>
    </font>
    <font>
      <b/>
      <sz val="8"/>
      <color theme="1"/>
      <name val="Calibri"/>
      <family val="2"/>
      <scheme val="minor"/>
    </font>
    <font>
      <b/>
      <sz val="9"/>
      <name val="Arial"/>
      <family val="2"/>
    </font>
    <font>
      <b/>
      <sz val="12"/>
      <color theme="0"/>
      <name val="Arial"/>
      <family val="2"/>
    </font>
  </fonts>
  <fills count="46">
    <fill>
      <patternFill patternType="none"/>
    </fill>
    <fill>
      <patternFill patternType="gray125"/>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4"/>
        <bgColor indexed="64"/>
      </patternFill>
    </fill>
    <fill>
      <patternFill patternType="solid">
        <fgColor indexed="46"/>
        <bgColor indexed="64"/>
      </patternFill>
    </fill>
    <fill>
      <patternFill patternType="solid">
        <fgColor indexed="22"/>
        <bgColor indexed="64"/>
      </patternFill>
    </fill>
    <fill>
      <patternFill patternType="solid">
        <fgColor indexed="61"/>
        <bgColor indexed="64"/>
      </patternFill>
    </fill>
    <fill>
      <patternFill patternType="solid">
        <fgColor indexed="40"/>
        <bgColor indexed="64"/>
      </patternFill>
    </fill>
    <fill>
      <patternFill patternType="solid">
        <fgColor indexed="15"/>
        <bgColor indexed="64"/>
      </patternFill>
    </fill>
    <fill>
      <patternFill patternType="solid">
        <fgColor indexed="11"/>
        <bgColor indexed="64"/>
      </patternFill>
    </fill>
    <fill>
      <patternFill patternType="solid">
        <fgColor indexed="13"/>
        <bgColor indexed="64"/>
      </patternFill>
    </fill>
    <fill>
      <patternFill patternType="solid">
        <fgColor indexed="5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CFFCC"/>
        <bgColor indexed="64"/>
      </patternFill>
    </fill>
    <fill>
      <patternFill patternType="solid">
        <fgColor theme="9" tint="0.59999389629810485"/>
        <bgColor indexed="64"/>
      </patternFill>
    </fill>
    <fill>
      <patternFill patternType="solid">
        <fgColor rgb="FFFF0000"/>
        <bgColor indexed="64"/>
      </patternFill>
    </fill>
    <fill>
      <patternFill patternType="solid">
        <fgColor indexed="43"/>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9"/>
      </patternFill>
    </fill>
    <fill>
      <patternFill patternType="solid">
        <fgColor indexed="54"/>
        <bgColor indexed="64"/>
      </patternFill>
    </fill>
    <fill>
      <patternFill patternType="solid">
        <fgColor indexed="40"/>
      </patternFill>
    </fill>
    <fill>
      <patternFill patternType="solid">
        <fgColor indexed="26"/>
        <bgColor indexed="64"/>
      </patternFill>
    </fill>
    <fill>
      <patternFill patternType="solid">
        <fgColor indexed="44"/>
      </patternFill>
    </fill>
    <fill>
      <patternFill patternType="solid">
        <fgColor theme="2" tint="-0.249977111117893"/>
        <bgColor indexed="64"/>
      </patternFill>
    </fill>
    <fill>
      <patternFill patternType="solid">
        <fgColor indexed="55"/>
        <bgColor indexed="64"/>
      </patternFill>
    </fill>
    <fill>
      <patternFill patternType="solid">
        <fgColor indexed="8"/>
        <bgColor indexed="64"/>
      </patternFill>
    </fill>
    <fill>
      <patternFill patternType="solid">
        <fgColor rgb="FF92D050"/>
        <bgColor indexed="64"/>
      </patternFill>
    </fill>
    <fill>
      <patternFill patternType="solid">
        <fgColor rgb="FFFFFF99"/>
        <bgColor indexed="64"/>
      </patternFill>
    </fill>
    <fill>
      <patternFill patternType="solid">
        <fgColor theme="1"/>
        <bgColor indexed="64"/>
      </patternFill>
    </fill>
    <fill>
      <patternFill patternType="solid">
        <fgColor theme="0"/>
        <bgColor indexed="64"/>
      </patternFill>
    </fill>
  </fills>
  <borders count="23">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medium">
        <color indexed="48"/>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2"/>
      </left>
      <right style="thin">
        <color indexed="22"/>
      </right>
      <top style="thin">
        <color indexed="22"/>
      </top>
      <bottom style="thin">
        <color indexed="22"/>
      </bottom>
      <diagonal/>
    </border>
  </borders>
  <cellStyleXfs count="51">
    <xf numFmtId="0" fontId="0" fillId="0" borderId="0"/>
    <xf numFmtId="167" fontId="3" fillId="0" borderId="0">
      <alignment horizontal="left" wrapText="1"/>
    </xf>
    <xf numFmtId="43" fontId="4"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25" fillId="0" borderId="0"/>
    <xf numFmtId="4" fontId="28" fillId="24" borderId="17" applyNumberFormat="0" applyProtection="0">
      <alignment vertical="center"/>
    </xf>
    <xf numFmtId="4" fontId="29" fillId="5" borderId="17" applyNumberFormat="0" applyProtection="0">
      <alignment vertical="center"/>
    </xf>
    <xf numFmtId="4" fontId="28" fillId="5" borderId="17" applyNumberFormat="0" applyProtection="0">
      <alignment horizontal="left" vertical="center" indent="1"/>
    </xf>
    <xf numFmtId="0" fontId="28" fillId="5" borderId="17" applyNumberFormat="0" applyProtection="0">
      <alignment horizontal="left" vertical="top" indent="1"/>
    </xf>
    <xf numFmtId="4" fontId="30" fillId="0" borderId="0" applyNumberFormat="0" applyProtection="0">
      <alignment horizontal="left"/>
    </xf>
    <xf numFmtId="4" fontId="31" fillId="25" borderId="17" applyNumberFormat="0" applyProtection="0">
      <alignment horizontal="right" vertical="center"/>
    </xf>
    <xf numFmtId="4" fontId="31" fillId="26" borderId="17" applyNumberFormat="0" applyProtection="0">
      <alignment horizontal="right" vertical="center"/>
    </xf>
    <xf numFmtId="4" fontId="31" fillId="27" borderId="17" applyNumberFormat="0" applyProtection="0">
      <alignment horizontal="right" vertical="center"/>
    </xf>
    <xf numFmtId="4" fontId="31" fillId="28" borderId="17" applyNumberFormat="0" applyProtection="0">
      <alignment horizontal="right" vertical="center"/>
    </xf>
    <xf numFmtId="4" fontId="31" fillId="29" borderId="17" applyNumberFormat="0" applyProtection="0">
      <alignment horizontal="right" vertical="center"/>
    </xf>
    <xf numFmtId="4" fontId="31" fillId="30" borderId="17" applyNumberFormat="0" applyProtection="0">
      <alignment horizontal="right" vertical="center"/>
    </xf>
    <xf numFmtId="4" fontId="31" fillId="31" borderId="17" applyNumberFormat="0" applyProtection="0">
      <alignment horizontal="right" vertical="center"/>
    </xf>
    <xf numFmtId="4" fontId="31" fillId="32" borderId="17" applyNumberFormat="0" applyProtection="0">
      <alignment horizontal="right" vertical="center"/>
    </xf>
    <xf numFmtId="4" fontId="31" fillId="33" borderId="17" applyNumberFormat="0" applyProtection="0">
      <alignment horizontal="right" vertical="center"/>
    </xf>
    <xf numFmtId="4" fontId="28" fillId="34" borderId="18" applyNumberFormat="0" applyProtection="0">
      <alignment horizontal="left" vertical="center" indent="1"/>
    </xf>
    <xf numFmtId="4" fontId="31" fillId="0" borderId="0" applyNumberFormat="0" applyProtection="0">
      <alignment horizontal="left" vertical="center" indent="1"/>
    </xf>
    <xf numFmtId="4" fontId="32" fillId="35" borderId="0" applyNumberFormat="0" applyProtection="0">
      <alignment horizontal="left" vertical="center" indent="1"/>
    </xf>
    <xf numFmtId="4" fontId="31" fillId="36" borderId="17" applyNumberFormat="0" applyProtection="0">
      <alignment horizontal="right" vertical="center"/>
    </xf>
    <xf numFmtId="4" fontId="23" fillId="0" borderId="0" applyNumberFormat="0" applyProtection="0">
      <alignment horizontal="left" vertical="center" indent="1"/>
    </xf>
    <xf numFmtId="4" fontId="23" fillId="11" borderId="0" applyNumberFormat="0" applyProtection="0">
      <alignment horizontal="left" vertical="center" indent="1"/>
    </xf>
    <xf numFmtId="0" fontId="5" fillId="35" borderId="17" applyNumberFormat="0" applyProtection="0">
      <alignment horizontal="left" vertical="center" indent="1"/>
    </xf>
    <xf numFmtId="0" fontId="3" fillId="35" borderId="17" applyNumberFormat="0" applyProtection="0">
      <alignment horizontal="left" vertical="top" indent="1"/>
    </xf>
    <xf numFmtId="0" fontId="3" fillId="11" borderId="17" applyNumberFormat="0" applyProtection="0">
      <alignment horizontal="left" vertical="center" indent="1"/>
    </xf>
    <xf numFmtId="0" fontId="3" fillId="11" borderId="17" applyNumberFormat="0" applyProtection="0">
      <alignment horizontal="left" vertical="top" indent="1"/>
    </xf>
    <xf numFmtId="0" fontId="7" fillId="7" borderId="17" applyNumberFormat="0" applyProtection="0">
      <alignment horizontal="left" vertical="center" indent="1"/>
    </xf>
    <xf numFmtId="0" fontId="3" fillId="7" borderId="17" applyNumberFormat="0" applyProtection="0">
      <alignment horizontal="left" vertical="top" indent="1"/>
    </xf>
    <xf numFmtId="0" fontId="3" fillId="6" borderId="17" applyNumberFormat="0" applyProtection="0">
      <alignment horizontal="left" vertical="center" indent="1"/>
    </xf>
    <xf numFmtId="0" fontId="3" fillId="6" borderId="17" applyNumberFormat="0" applyProtection="0">
      <alignment horizontal="left" vertical="top" indent="1"/>
    </xf>
    <xf numFmtId="4" fontId="31" fillId="37" borderId="17" applyNumberFormat="0" applyProtection="0">
      <alignment vertical="center"/>
    </xf>
    <xf numFmtId="4" fontId="33" fillId="37" borderId="17" applyNumberFormat="0" applyProtection="0">
      <alignment vertical="center"/>
    </xf>
    <xf numFmtId="4" fontId="31" fillId="37" borderId="17" applyNumberFormat="0" applyProtection="0">
      <alignment horizontal="left" vertical="center" indent="1"/>
    </xf>
    <xf numFmtId="0" fontId="31" fillId="37" borderId="17" applyNumberFormat="0" applyProtection="0">
      <alignment horizontal="left" vertical="top" indent="1"/>
    </xf>
    <xf numFmtId="4" fontId="31" fillId="0" borderId="0" applyNumberFormat="0" applyProtection="0">
      <alignment horizontal="right"/>
    </xf>
    <xf numFmtId="4" fontId="28" fillId="0" borderId="19" applyNumberFormat="0" applyProtection="0">
      <alignment horizontal="right" vertical="center"/>
    </xf>
    <xf numFmtId="4" fontId="28" fillId="0" borderId="0" applyNumberFormat="0" applyProtection="0">
      <alignment horizontal="left" vertical="center" wrapText="1" indent="1"/>
    </xf>
    <xf numFmtId="0" fontId="30" fillId="0" borderId="0" applyNumberFormat="0" applyProtection="0">
      <alignment horizontal="center" wrapText="1"/>
    </xf>
    <xf numFmtId="4" fontId="34" fillId="0" borderId="0" applyNumberFormat="0" applyProtection="0">
      <alignment horizontal="left"/>
    </xf>
    <xf numFmtId="4" fontId="35" fillId="0" borderId="0" applyNumberFormat="0" applyProtection="0">
      <alignment horizontal="right"/>
    </xf>
    <xf numFmtId="0" fontId="3" fillId="0" borderId="0"/>
    <xf numFmtId="167" fontId="38" fillId="0" borderId="0">
      <alignment horizontal="left" wrapText="1"/>
    </xf>
    <xf numFmtId="43" fontId="39" fillId="0" borderId="0" applyFont="0" applyFill="0" applyBorder="0" applyAlignment="0" applyProtection="0"/>
    <xf numFmtId="9" fontId="39" fillId="0" borderId="0" applyFont="0" applyFill="0" applyBorder="0" applyAlignment="0" applyProtection="0"/>
    <xf numFmtId="0" fontId="42" fillId="0" borderId="0"/>
    <xf numFmtId="0" fontId="3" fillId="0" borderId="0"/>
  </cellStyleXfs>
  <cellXfs count="483">
    <xf numFmtId="0" fontId="0" fillId="0" borderId="0" xfId="0"/>
    <xf numFmtId="14" fontId="0" fillId="0" borderId="0" xfId="0" applyNumberFormat="1"/>
    <xf numFmtId="20" fontId="0" fillId="0" borderId="0" xfId="0" applyNumberFormat="1"/>
    <xf numFmtId="22" fontId="0" fillId="0" borderId="0" xfId="0" applyNumberFormat="1"/>
    <xf numFmtId="17" fontId="0" fillId="0" borderId="0" xfId="0" applyNumberFormat="1"/>
    <xf numFmtId="10" fontId="0" fillId="0" borderId="0" xfId="0" applyNumberFormat="1"/>
    <xf numFmtId="9" fontId="0" fillId="0" borderId="0" xfId="0" applyNumberFormat="1"/>
    <xf numFmtId="0" fontId="0" fillId="2" borderId="0" xfId="0" applyFill="1"/>
    <xf numFmtId="0" fontId="5" fillId="0" borderId="0" xfId="0" applyFont="1"/>
    <xf numFmtId="0" fontId="0" fillId="0" borderId="0" xfId="0" quotePrefix="1" applyAlignment="1">
      <alignment horizontal="left"/>
    </xf>
    <xf numFmtId="0" fontId="0" fillId="0" borderId="0" xfId="0" applyFill="1"/>
    <xf numFmtId="164" fontId="3" fillId="0" borderId="0" xfId="2" applyNumberFormat="1" applyFont="1"/>
    <xf numFmtId="0" fontId="0" fillId="0" borderId="0" xfId="0" applyBorder="1"/>
    <xf numFmtId="0" fontId="5" fillId="0" borderId="0" xfId="0" applyFont="1" applyAlignment="1">
      <alignment horizontal="center"/>
    </xf>
    <xf numFmtId="0" fontId="0" fillId="3" borderId="1" xfId="0" applyFill="1" applyBorder="1"/>
    <xf numFmtId="0" fontId="0" fillId="4" borderId="1" xfId="0" applyFill="1" applyBorder="1"/>
    <xf numFmtId="0" fontId="0" fillId="5" borderId="2" xfId="0" applyFill="1" applyBorder="1"/>
    <xf numFmtId="0" fontId="0" fillId="2" borderId="1" xfId="0" applyFill="1" applyBorder="1"/>
    <xf numFmtId="0" fontId="0" fillId="6" borderId="1" xfId="0" applyFill="1" applyBorder="1"/>
    <xf numFmtId="0" fontId="0" fillId="7" borderId="3" xfId="0" applyFill="1" applyBorder="1"/>
    <xf numFmtId="0" fontId="0" fillId="8" borderId="1" xfId="0" applyFill="1" applyBorder="1"/>
    <xf numFmtId="0" fontId="0" fillId="9" borderId="3" xfId="0" applyFill="1" applyBorder="1"/>
    <xf numFmtId="0" fontId="0" fillId="10" borderId="1" xfId="0" applyFill="1" applyBorder="1"/>
    <xf numFmtId="0" fontId="0" fillId="11" borderId="3" xfId="0" applyFill="1" applyBorder="1"/>
    <xf numFmtId="0" fontId="0" fillId="12" borderId="1" xfId="0" applyFill="1" applyBorder="1"/>
    <xf numFmtId="0" fontId="0" fillId="13" borderId="3" xfId="0" applyFill="1" applyBorder="1"/>
    <xf numFmtId="0" fontId="0" fillId="14" borderId="1" xfId="0" applyFill="1" applyBorder="1"/>
    <xf numFmtId="17" fontId="5" fillId="15" borderId="4" xfId="0" applyNumberFormat="1" applyFont="1" applyFill="1" applyBorder="1" applyAlignment="1">
      <alignment horizontal="center"/>
    </xf>
    <xf numFmtId="17" fontId="5" fillId="3" borderId="5" xfId="0" applyNumberFormat="1" applyFont="1" applyFill="1" applyBorder="1" applyAlignment="1">
      <alignment horizontal="center"/>
    </xf>
    <xf numFmtId="17" fontId="5" fillId="4" borderId="5" xfId="0" applyNumberFormat="1" applyFont="1" applyFill="1" applyBorder="1" applyAlignment="1">
      <alignment horizontal="center"/>
    </xf>
    <xf numFmtId="17" fontId="5" fillId="5" borderId="6" xfId="0" applyNumberFormat="1" applyFont="1" applyFill="1" applyBorder="1" applyAlignment="1">
      <alignment horizontal="center"/>
    </xf>
    <xf numFmtId="17" fontId="5" fillId="2" borderId="5" xfId="0" applyNumberFormat="1" applyFont="1" applyFill="1" applyBorder="1" applyAlignment="1">
      <alignment horizontal="center"/>
    </xf>
    <xf numFmtId="17" fontId="5" fillId="6" borderId="5" xfId="0" applyNumberFormat="1" applyFont="1" applyFill="1" applyBorder="1" applyAlignment="1">
      <alignment horizontal="center"/>
    </xf>
    <xf numFmtId="17" fontId="5" fillId="7" borderId="7" xfId="0" applyNumberFormat="1" applyFont="1" applyFill="1" applyBorder="1" applyAlignment="1">
      <alignment horizontal="center"/>
    </xf>
    <xf numFmtId="17" fontId="5" fillId="8" borderId="5" xfId="0" applyNumberFormat="1" applyFont="1" applyFill="1" applyBorder="1" applyAlignment="1">
      <alignment horizontal="center"/>
    </xf>
    <xf numFmtId="17" fontId="5" fillId="9" borderId="7" xfId="0" applyNumberFormat="1" applyFont="1" applyFill="1" applyBorder="1" applyAlignment="1">
      <alignment horizontal="center"/>
    </xf>
    <xf numFmtId="17" fontId="5" fillId="10" borderId="5" xfId="0" applyNumberFormat="1" applyFont="1" applyFill="1" applyBorder="1" applyAlignment="1">
      <alignment horizontal="center"/>
    </xf>
    <xf numFmtId="17" fontId="5" fillId="11" borderId="7" xfId="0" applyNumberFormat="1" applyFont="1" applyFill="1" applyBorder="1" applyAlignment="1">
      <alignment horizontal="center"/>
    </xf>
    <xf numFmtId="17" fontId="5" fillId="12" borderId="5" xfId="0" applyNumberFormat="1" applyFont="1" applyFill="1" applyBorder="1" applyAlignment="1">
      <alignment horizontal="center"/>
    </xf>
    <xf numFmtId="17" fontId="5" fillId="13" borderId="7" xfId="0" applyNumberFormat="1" applyFont="1" applyFill="1" applyBorder="1" applyAlignment="1">
      <alignment horizontal="center"/>
    </xf>
    <xf numFmtId="17" fontId="5" fillId="14" borderId="5" xfId="0" applyNumberFormat="1" applyFont="1" applyFill="1" applyBorder="1" applyAlignment="1">
      <alignment horizontal="center"/>
    </xf>
    <xf numFmtId="17" fontId="5" fillId="15" borderId="8" xfId="0" applyNumberFormat="1" applyFont="1" applyFill="1" applyBorder="1" applyAlignment="1">
      <alignment horizontal="center"/>
    </xf>
    <xf numFmtId="0" fontId="10" fillId="0" borderId="0" xfId="0" applyFont="1"/>
    <xf numFmtId="0" fontId="0" fillId="0" borderId="0" xfId="0" applyAlignment="1">
      <alignment horizontal="left" indent="1"/>
    </xf>
    <xf numFmtId="164" fontId="0" fillId="0" borderId="0" xfId="0" applyNumberFormat="1"/>
    <xf numFmtId="0" fontId="0" fillId="0" borderId="0" xfId="0" applyAlignment="1">
      <alignment horizontal="left" indent="2"/>
    </xf>
    <xf numFmtId="0" fontId="7" fillId="0" borderId="0" xfId="0" applyFont="1" applyAlignment="1">
      <alignment horizontal="left" indent="1"/>
    </xf>
    <xf numFmtId="0" fontId="0" fillId="5" borderId="0" xfId="0" applyFill="1"/>
    <xf numFmtId="164" fontId="3" fillId="0" borderId="0" xfId="2" applyNumberFormat="1" applyFont="1" applyFill="1"/>
    <xf numFmtId="166" fontId="3" fillId="0" borderId="0" xfId="2" applyNumberFormat="1" applyFont="1"/>
    <xf numFmtId="0" fontId="0" fillId="0" borderId="0" xfId="0" applyAlignment="1">
      <alignment horizontal="center"/>
    </xf>
    <xf numFmtId="167" fontId="0" fillId="0" borderId="0" xfId="0" applyNumberFormat="1"/>
    <xf numFmtId="0" fontId="6" fillId="5" borderId="0" xfId="0" applyFont="1" applyFill="1"/>
    <xf numFmtId="0" fontId="5" fillId="5" borderId="0" xfId="0" applyFont="1" applyFill="1" applyAlignment="1">
      <alignment horizontal="center"/>
    </xf>
    <xf numFmtId="0" fontId="11" fillId="5" borderId="0" xfId="0" applyFont="1" applyFill="1"/>
    <xf numFmtId="0" fontId="7" fillId="5" borderId="0" xfId="0" applyFont="1" applyFill="1" applyBorder="1" applyAlignment="1">
      <alignment horizontal="left" indent="2"/>
    </xf>
    <xf numFmtId="164" fontId="0" fillId="5" borderId="0" xfId="2" applyNumberFormat="1" applyFont="1" applyFill="1"/>
    <xf numFmtId="164" fontId="0" fillId="5" borderId="0" xfId="0" applyNumberFormat="1" applyFill="1"/>
    <xf numFmtId="0" fontId="7" fillId="5" borderId="0" xfId="0" applyFont="1" applyFill="1" applyBorder="1" applyAlignment="1">
      <alignment horizontal="left" indent="4"/>
    </xf>
    <xf numFmtId="164" fontId="0" fillId="5" borderId="9" xfId="2" applyNumberFormat="1" applyFont="1" applyFill="1" applyBorder="1"/>
    <xf numFmtId="0" fontId="6" fillId="2" borderId="0" xfId="0" applyFont="1" applyFill="1"/>
    <xf numFmtId="0" fontId="5" fillId="2" borderId="0" xfId="0" applyFont="1" applyFill="1" applyAlignment="1">
      <alignment horizontal="center"/>
    </xf>
    <xf numFmtId="0" fontId="11" fillId="2" borderId="0" xfId="0" applyFont="1" applyFill="1"/>
    <xf numFmtId="0" fontId="7" fillId="2" borderId="0" xfId="0" applyFont="1" applyFill="1" applyBorder="1" applyAlignment="1">
      <alignment horizontal="left" indent="2"/>
    </xf>
    <xf numFmtId="164" fontId="3" fillId="2" borderId="0" xfId="2" applyNumberFormat="1" applyFont="1" applyFill="1"/>
    <xf numFmtId="164" fontId="0" fillId="2" borderId="0" xfId="0" applyNumberFormat="1" applyFill="1"/>
    <xf numFmtId="0" fontId="7" fillId="2" borderId="0" xfId="0" applyFont="1" applyFill="1" applyBorder="1" applyAlignment="1">
      <alignment horizontal="left" indent="4"/>
    </xf>
    <xf numFmtId="164" fontId="3" fillId="2" borderId="9" xfId="2" applyNumberFormat="1" applyFont="1" applyFill="1" applyBorder="1"/>
    <xf numFmtId="0" fontId="6" fillId="7" borderId="0" xfId="0" applyFont="1" applyFill="1"/>
    <xf numFmtId="0" fontId="0" fillId="7" borderId="0" xfId="0" applyFill="1"/>
    <xf numFmtId="0" fontId="5" fillId="7" borderId="0" xfId="0" applyFont="1" applyFill="1" applyAlignment="1">
      <alignment horizontal="center"/>
    </xf>
    <xf numFmtId="0" fontId="11" fillId="7" borderId="0" xfId="0" applyFont="1" applyFill="1"/>
    <xf numFmtId="0" fontId="7" fillId="7" borderId="0" xfId="0" applyFont="1" applyFill="1" applyBorder="1" applyAlignment="1">
      <alignment horizontal="left" indent="2"/>
    </xf>
    <xf numFmtId="164" fontId="3" fillId="7" borderId="0" xfId="2" applyNumberFormat="1" applyFont="1" applyFill="1"/>
    <xf numFmtId="164" fontId="0" fillId="7" borderId="0" xfId="0" applyNumberFormat="1" applyFill="1"/>
    <xf numFmtId="0" fontId="7" fillId="7" borderId="0" xfId="0" applyFont="1" applyFill="1" applyBorder="1" applyAlignment="1">
      <alignment horizontal="left" indent="4"/>
    </xf>
    <xf numFmtId="164" fontId="3" fillId="7" borderId="9" xfId="2" applyNumberFormat="1" applyFont="1" applyFill="1" applyBorder="1"/>
    <xf numFmtId="0" fontId="0" fillId="0" borderId="0" xfId="0" applyFill="1" applyAlignment="1">
      <alignment horizontal="left" indent="1"/>
    </xf>
    <xf numFmtId="164" fontId="0" fillId="0" borderId="0" xfId="0" applyNumberFormat="1" applyFill="1"/>
    <xf numFmtId="0" fontId="13" fillId="0" borderId="0" xfId="0" applyFont="1" applyAlignment="1">
      <alignment horizontal="left"/>
    </xf>
    <xf numFmtId="0" fontId="0" fillId="0" borderId="0" xfId="0" applyAlignment="1">
      <alignment horizontal="right"/>
    </xf>
    <xf numFmtId="0" fontId="7" fillId="0" borderId="0" xfId="0" applyFont="1"/>
    <xf numFmtId="164" fontId="3" fillId="16" borderId="0" xfId="2" applyNumberFormat="1" applyFont="1" applyFill="1"/>
    <xf numFmtId="0" fontId="0" fillId="16" borderId="0" xfId="0" applyFill="1"/>
    <xf numFmtId="0" fontId="5" fillId="0" borderId="0" xfId="0" applyFont="1" applyAlignment="1">
      <alignment horizontal="center"/>
    </xf>
    <xf numFmtId="43" fontId="0" fillId="0" borderId="0" xfId="2" applyFont="1"/>
    <xf numFmtId="0" fontId="14" fillId="0" borderId="0" xfId="0" applyFont="1" applyAlignment="1">
      <alignment horizontal="left" indent="3"/>
    </xf>
    <xf numFmtId="0" fontId="0" fillId="17" borderId="0" xfId="0" applyFill="1"/>
    <xf numFmtId="0" fontId="0" fillId="18" borderId="0" xfId="0" applyFill="1"/>
    <xf numFmtId="0" fontId="0" fillId="19" borderId="0" xfId="0" applyFill="1"/>
    <xf numFmtId="0" fontId="15" fillId="0" borderId="0" xfId="0" applyFont="1"/>
    <xf numFmtId="0" fontId="0" fillId="20" borderId="0" xfId="0" applyFill="1"/>
    <xf numFmtId="17" fontId="5" fillId="0" borderId="0" xfId="0" applyNumberFormat="1" applyFont="1" applyBorder="1" applyAlignment="1">
      <alignment horizontal="center"/>
    </xf>
    <xf numFmtId="0" fontId="5" fillId="0" borderId="0" xfId="0" applyFont="1" applyBorder="1" applyAlignment="1">
      <alignment horizontal="center"/>
    </xf>
    <xf numFmtId="164" fontId="0" fillId="0" borderId="0" xfId="2" applyNumberFormat="1" applyFont="1" applyBorder="1"/>
    <xf numFmtId="164" fontId="0" fillId="0" borderId="0" xfId="0" applyNumberFormat="1" applyBorder="1"/>
    <xf numFmtId="0" fontId="0" fillId="0" borderId="0" xfId="0" applyBorder="1" applyAlignment="1">
      <alignment horizontal="left" indent="1"/>
    </xf>
    <xf numFmtId="0" fontId="7" fillId="21" borderId="0" xfId="0" applyFont="1" applyFill="1" applyBorder="1" applyAlignment="1">
      <alignment horizontal="left" indent="2"/>
    </xf>
    <xf numFmtId="164" fontId="0" fillId="0" borderId="0" xfId="4" applyNumberFormat="1" applyFont="1"/>
    <xf numFmtId="0" fontId="17" fillId="0" borderId="0" xfId="0" applyFont="1"/>
    <xf numFmtId="10" fontId="5" fillId="7" borderId="10" xfId="0" applyNumberFormat="1" applyFont="1" applyFill="1" applyBorder="1" applyAlignment="1">
      <alignment horizontal="center"/>
    </xf>
    <xf numFmtId="10" fontId="5" fillId="6" borderId="10" xfId="0" applyNumberFormat="1" applyFont="1" applyFill="1" applyBorder="1" applyAlignment="1">
      <alignment horizontal="center"/>
    </xf>
    <xf numFmtId="10" fontId="5" fillId="5" borderId="10" xfId="0" applyNumberFormat="1" applyFont="1" applyFill="1" applyBorder="1" applyAlignment="1">
      <alignment horizontal="center"/>
    </xf>
    <xf numFmtId="10" fontId="5" fillId="3" borderId="10" xfId="0" applyNumberFormat="1" applyFont="1" applyFill="1" applyBorder="1" applyAlignment="1">
      <alignment horizontal="center"/>
    </xf>
    <xf numFmtId="166" fontId="0" fillId="0" borderId="0" xfId="0" applyNumberFormat="1"/>
    <xf numFmtId="168" fontId="0" fillId="0" borderId="0" xfId="3" applyNumberFormat="1" applyFont="1"/>
    <xf numFmtId="3" fontId="7" fillId="0" borderId="0" xfId="0" applyNumberFormat="1" applyFont="1" applyFill="1" applyAlignment="1">
      <alignment horizontal="right"/>
    </xf>
    <xf numFmtId="3" fontId="7" fillId="0" borderId="0" xfId="4" applyNumberFormat="1" applyFont="1" applyFill="1" applyBorder="1" applyAlignment="1">
      <alignment horizontal="right"/>
    </xf>
    <xf numFmtId="3" fontId="7" fillId="0" borderId="0" xfId="0" applyNumberFormat="1" applyFont="1" applyFill="1" applyAlignment="1">
      <alignment horizontal="left"/>
    </xf>
    <xf numFmtId="3" fontId="18" fillId="0" borderId="0" xfId="0" applyNumberFormat="1" applyFont="1" applyFill="1" applyAlignment="1">
      <alignment horizontal="right"/>
    </xf>
    <xf numFmtId="0" fontId="0" fillId="0" borderId="0" xfId="0" applyFill="1" applyBorder="1"/>
    <xf numFmtId="0" fontId="19" fillId="0" borderId="0" xfId="0" applyFont="1" applyBorder="1"/>
    <xf numFmtId="0" fontId="7" fillId="0" borderId="0" xfId="0" applyFont="1" applyBorder="1"/>
    <xf numFmtId="0" fontId="19" fillId="0" borderId="0" xfId="0" applyFont="1"/>
    <xf numFmtId="0" fontId="18" fillId="0" borderId="0" xfId="0" applyFont="1"/>
    <xf numFmtId="10" fontId="0" fillId="0" borderId="0" xfId="0" applyNumberFormat="1" applyFill="1"/>
    <xf numFmtId="10" fontId="0" fillId="0" borderId="0" xfId="0" applyNumberFormat="1" applyBorder="1"/>
    <xf numFmtId="10" fontId="0" fillId="0" borderId="0" xfId="0" applyNumberFormat="1" applyFill="1" applyBorder="1"/>
    <xf numFmtId="0" fontId="0" fillId="0" borderId="0" xfId="0" applyFill="1" applyBorder="1" applyAlignment="1">
      <alignment horizontal="left"/>
    </xf>
    <xf numFmtId="0" fontId="18" fillId="0" borderId="0" xfId="0" applyFont="1" applyFill="1" applyBorder="1"/>
    <xf numFmtId="0" fontId="19" fillId="0" borderId="0" xfId="0" applyFont="1" applyFill="1" applyBorder="1"/>
    <xf numFmtId="164" fontId="0" fillId="0" borderId="0" xfId="4" applyNumberFormat="1" applyFont="1" applyFill="1"/>
    <xf numFmtId="10" fontId="5" fillId="0" borderId="0" xfId="0" applyNumberFormat="1" applyFont="1" applyFill="1" applyBorder="1" applyAlignment="1">
      <alignment horizontal="center"/>
    </xf>
    <xf numFmtId="0" fontId="17" fillId="0" borderId="0" xfId="0" applyFont="1" applyFill="1"/>
    <xf numFmtId="0" fontId="6" fillId="0" borderId="0" xfId="0" applyFont="1" applyFill="1" applyBorder="1"/>
    <xf numFmtId="0" fontId="7" fillId="0" borderId="0" xfId="0" applyFont="1" applyFill="1"/>
    <xf numFmtId="0" fontId="5" fillId="0" borderId="0" xfId="0" applyFont="1" applyFill="1"/>
    <xf numFmtId="164" fontId="14" fillId="0" borderId="0" xfId="4" applyNumberFormat="1" applyFont="1" applyFill="1"/>
    <xf numFmtId="164" fontId="12" fillId="0" borderId="0" xfId="4" applyNumberFormat="1" applyFont="1" applyFill="1"/>
    <xf numFmtId="41" fontId="14" fillId="0" borderId="0" xfId="4" applyNumberFormat="1" applyFont="1" applyFill="1"/>
    <xf numFmtId="41" fontId="0" fillId="0" borderId="0" xfId="4" applyNumberFormat="1" applyFont="1" applyFill="1"/>
    <xf numFmtId="164" fontId="7" fillId="0" borderId="0" xfId="4" applyNumberFormat="1" applyFont="1" applyFill="1"/>
    <xf numFmtId="38" fontId="0" fillId="0" borderId="0" xfId="4" applyNumberFormat="1" applyFont="1" applyFill="1" applyAlignment="1">
      <alignment horizontal="center"/>
    </xf>
    <xf numFmtId="164" fontId="5" fillId="0" borderId="0" xfId="4" applyNumberFormat="1" applyFont="1" applyFill="1"/>
    <xf numFmtId="38" fontId="0" fillId="5" borderId="0" xfId="4" applyNumberFormat="1" applyFont="1" applyFill="1" applyAlignment="1">
      <alignment horizontal="center"/>
    </xf>
    <xf numFmtId="41" fontId="0" fillId="5" borderId="0" xfId="4" applyNumberFormat="1" applyFont="1" applyFill="1"/>
    <xf numFmtId="164" fontId="0" fillId="5" borderId="0" xfId="4" applyNumberFormat="1" applyFont="1" applyFill="1"/>
    <xf numFmtId="164" fontId="5" fillId="5" borderId="0" xfId="4" applyNumberFormat="1" applyFont="1" applyFill="1"/>
    <xf numFmtId="0" fontId="0" fillId="0" borderId="0" xfId="0" applyFill="1" applyAlignment="1">
      <alignment horizontal="center"/>
    </xf>
    <xf numFmtId="37" fontId="20" fillId="0" borderId="0" xfId="5" applyNumberFormat="1" applyFont="1" applyAlignment="1" applyProtection="1">
      <alignment horizontal="center"/>
    </xf>
    <xf numFmtId="0" fontId="21" fillId="0" borderId="0" xfId="0" applyFont="1" applyFill="1" applyAlignment="1">
      <alignment horizontal="center"/>
    </xf>
    <xf numFmtId="0" fontId="22" fillId="0" borderId="0" xfId="0" applyFont="1" applyFill="1"/>
    <xf numFmtId="164" fontId="7" fillId="0" borderId="0" xfId="2" applyNumberFormat="1" applyFont="1" applyFill="1" applyBorder="1" applyAlignment="1">
      <alignment horizontal="right"/>
    </xf>
    <xf numFmtId="164" fontId="0" fillId="0" borderId="9" xfId="0" applyNumberFormat="1" applyBorder="1"/>
    <xf numFmtId="164" fontId="3" fillId="0" borderId="9" xfId="2" applyNumberFormat="1" applyFont="1" applyBorder="1"/>
    <xf numFmtId="164" fontId="0" fillId="0" borderId="0" xfId="2" applyNumberFormat="1" applyFont="1"/>
    <xf numFmtId="3" fontId="15" fillId="0" borderId="0" xfId="0" applyNumberFormat="1" applyFont="1" applyFill="1" applyAlignment="1">
      <alignment horizontal="left"/>
    </xf>
    <xf numFmtId="0" fontId="24" fillId="0" borderId="0" xfId="0" applyFont="1"/>
    <xf numFmtId="0" fontId="7" fillId="0" borderId="0" xfId="0" applyFont="1" applyFill="1" applyBorder="1" applyAlignment="1">
      <alignment horizontal="left"/>
    </xf>
    <xf numFmtId="0" fontId="7" fillId="0" borderId="0" xfId="0" applyFont="1" applyFill="1" applyBorder="1" applyAlignment="1">
      <alignment horizontal="left" indent="2"/>
    </xf>
    <xf numFmtId="43" fontId="0" fillId="0" borderId="0" xfId="0" applyNumberFormat="1"/>
    <xf numFmtId="164" fontId="0" fillId="9" borderId="10" xfId="4" applyNumberFormat="1" applyFont="1" applyFill="1" applyBorder="1"/>
    <xf numFmtId="3" fontId="0" fillId="0" borderId="0" xfId="0" applyNumberFormat="1" applyBorder="1"/>
    <xf numFmtId="0" fontId="7" fillId="0" borderId="0" xfId="0" applyFont="1" applyFill="1" applyAlignment="1">
      <alignment horizontal="left" indent="2"/>
    </xf>
    <xf numFmtId="0" fontId="7" fillId="0" borderId="0" xfId="0" applyFont="1" applyFill="1" applyBorder="1"/>
    <xf numFmtId="164" fontId="7" fillId="0" borderId="0" xfId="4" applyNumberFormat="1" applyFont="1" applyFill="1" applyBorder="1"/>
    <xf numFmtId="164" fontId="7" fillId="0" borderId="0" xfId="4" applyNumberFormat="1" applyFont="1" applyBorder="1"/>
    <xf numFmtId="169" fontId="5" fillId="0" borderId="0" xfId="3" applyNumberFormat="1" applyFont="1" applyFill="1" applyBorder="1"/>
    <xf numFmtId="164" fontId="5" fillId="0" borderId="0" xfId="4" applyNumberFormat="1" applyFont="1" applyFill="1" applyBorder="1"/>
    <xf numFmtId="10" fontId="5" fillId="0" borderId="0" xfId="3" applyNumberFormat="1" applyFont="1" applyFill="1" applyBorder="1"/>
    <xf numFmtId="164" fontId="5" fillId="0" borderId="9" xfId="4" applyNumberFormat="1" applyFont="1" applyFill="1" applyBorder="1"/>
    <xf numFmtId="164" fontId="5" fillId="0" borderId="16" xfId="4" applyNumberFormat="1" applyFont="1" applyFill="1" applyBorder="1"/>
    <xf numFmtId="164" fontId="7" fillId="0" borderId="0" xfId="4" applyNumberFormat="1" applyFont="1" applyFill="1" applyBorder="1" applyAlignment="1">
      <alignment horizontal="right" wrapText="1"/>
    </xf>
    <xf numFmtId="0" fontId="7" fillId="0" borderId="0" xfId="0" applyFont="1" applyFill="1" applyAlignment="1">
      <alignment horizontal="left" indent="1"/>
    </xf>
    <xf numFmtId="0" fontId="5" fillId="0" borderId="0" xfId="0" applyFont="1" applyFill="1" applyBorder="1"/>
    <xf numFmtId="0" fontId="5" fillId="0" borderId="0" xfId="0" applyFont="1" applyFill="1" applyBorder="1" applyAlignment="1">
      <alignment horizontal="center"/>
    </xf>
    <xf numFmtId="164" fontId="5" fillId="0" borderId="0" xfId="4" applyNumberFormat="1" applyFont="1" applyFill="1" applyBorder="1" applyAlignment="1">
      <alignment horizontal="center"/>
    </xf>
    <xf numFmtId="0" fontId="5" fillId="0" borderId="0" xfId="4" applyNumberFormat="1" applyFont="1" applyFill="1" applyBorder="1" applyAlignment="1">
      <alignment horizontal="center"/>
    </xf>
    <xf numFmtId="0" fontId="5" fillId="0" borderId="0" xfId="6" applyFont="1" applyFill="1" applyBorder="1" applyAlignment="1">
      <alignment horizontal="center" wrapText="1"/>
    </xf>
    <xf numFmtId="0" fontId="5" fillId="2" borderId="11" xfId="0" applyFont="1" applyFill="1" applyBorder="1" applyAlignment="1">
      <alignment horizontal="center"/>
    </xf>
    <xf numFmtId="164" fontId="5" fillId="2" borderId="10" xfId="4" applyNumberFormat="1" applyFont="1" applyFill="1" applyBorder="1" applyAlignment="1">
      <alignment horizontal="center"/>
    </xf>
    <xf numFmtId="0" fontId="5" fillId="2" borderId="12" xfId="6" applyFont="1" applyFill="1" applyBorder="1" applyAlignment="1">
      <alignment horizontal="center"/>
    </xf>
    <xf numFmtId="0" fontId="7" fillId="0" borderId="0" xfId="0" applyFont="1" applyFill="1" applyBorder="1" applyAlignment="1"/>
    <xf numFmtId="0" fontId="3" fillId="0" borderId="0" xfId="5"/>
    <xf numFmtId="165" fontId="3" fillId="0" borderId="0" xfId="5" applyNumberFormat="1"/>
    <xf numFmtId="165" fontId="20" fillId="0" borderId="0" xfId="5" applyNumberFormat="1" applyFont="1"/>
    <xf numFmtId="37" fontId="20" fillId="0" borderId="0" xfId="5" applyNumberFormat="1" applyFont="1" applyProtection="1"/>
    <xf numFmtId="0" fontId="20" fillId="0" borderId="0" xfId="5" applyFont="1"/>
    <xf numFmtId="0" fontId="26" fillId="0" borderId="0" xfId="5" quotePrefix="1" applyFont="1" applyAlignment="1">
      <alignment horizontal="left"/>
    </xf>
    <xf numFmtId="0" fontId="20" fillId="0" borderId="0" xfId="5" applyFont="1" applyAlignment="1">
      <alignment horizontal="left"/>
    </xf>
    <xf numFmtId="0" fontId="26" fillId="0" borderId="0" xfId="5" applyFont="1" applyAlignment="1">
      <alignment horizontal="left"/>
    </xf>
    <xf numFmtId="37" fontId="20" fillId="0" borderId="0" xfId="5" applyNumberFormat="1" applyFont="1" applyFill="1" applyProtection="1"/>
    <xf numFmtId="165" fontId="27" fillId="0" borderId="0" xfId="5" applyNumberFormat="1" applyFont="1" applyAlignment="1">
      <alignment horizontal="left"/>
    </xf>
    <xf numFmtId="37" fontId="20" fillId="0" borderId="0" xfId="5" applyNumberFormat="1" applyFont="1" applyAlignment="1" applyProtection="1">
      <alignment horizontal="centerContinuous"/>
    </xf>
    <xf numFmtId="0" fontId="20" fillId="0" borderId="0" xfId="5" applyFont="1" applyAlignment="1">
      <alignment horizontal="centerContinuous"/>
    </xf>
    <xf numFmtId="37" fontId="26" fillId="0" borderId="0" xfId="5" applyNumberFormat="1" applyFont="1" applyAlignment="1" applyProtection="1">
      <alignment horizontal="centerContinuous"/>
    </xf>
    <xf numFmtId="169" fontId="3" fillId="0" borderId="0" xfId="3" applyNumberFormat="1"/>
    <xf numFmtId="37" fontId="3" fillId="0" borderId="0" xfId="5" applyNumberFormat="1"/>
    <xf numFmtId="9" fontId="20" fillId="0" borderId="0" xfId="5" applyNumberFormat="1" applyFont="1" applyProtection="1"/>
    <xf numFmtId="165" fontId="20" fillId="0" borderId="0" xfId="4" applyNumberFormat="1" applyFont="1"/>
    <xf numFmtId="3" fontId="3" fillId="0" borderId="0" xfId="5" applyNumberFormat="1"/>
    <xf numFmtId="10" fontId="5" fillId="0" borderId="16" xfId="3" applyNumberFormat="1" applyFont="1" applyFill="1" applyBorder="1"/>
    <xf numFmtId="10" fontId="5" fillId="0" borderId="9" xfId="3" applyNumberFormat="1" applyFont="1" applyFill="1" applyBorder="1"/>
    <xf numFmtId="37" fontId="5" fillId="23" borderId="10" xfId="5" applyNumberFormat="1" applyFont="1" applyFill="1" applyBorder="1"/>
    <xf numFmtId="0" fontId="36" fillId="0" borderId="0" xfId="0" applyFont="1" applyAlignment="1">
      <alignment horizontal="left"/>
    </xf>
    <xf numFmtId="0" fontId="36" fillId="0" borderId="0" xfId="0" applyFont="1" applyAlignment="1">
      <alignment horizontal="center"/>
    </xf>
    <xf numFmtId="0" fontId="36" fillId="0" borderId="0" xfId="0" applyFont="1" applyAlignment="1">
      <alignment horizontal="center" vertical="center"/>
    </xf>
    <xf numFmtId="3" fontId="36" fillId="0" borderId="0" xfId="0" applyNumberFormat="1" applyFont="1" applyAlignment="1">
      <alignment horizontal="center"/>
    </xf>
    <xf numFmtId="169" fontId="36" fillId="0" borderId="0" xfId="0" applyNumberFormat="1" applyFont="1" applyAlignment="1">
      <alignment horizontal="left"/>
    </xf>
    <xf numFmtId="1" fontId="36" fillId="0" borderId="0" xfId="0" applyNumberFormat="1" applyFont="1" applyAlignment="1">
      <alignment horizontal="left"/>
    </xf>
    <xf numFmtId="3" fontId="36" fillId="0" borderId="0" xfId="0" applyNumberFormat="1" applyFont="1" applyAlignment="1">
      <alignment horizontal="left"/>
    </xf>
    <xf numFmtId="37" fontId="20" fillId="19" borderId="0" xfId="5" applyNumberFormat="1" applyFont="1" applyFill="1" applyProtection="1"/>
    <xf numFmtId="0" fontId="7" fillId="0" borderId="0" xfId="0" applyFont="1" applyFill="1" applyBorder="1" applyAlignment="1">
      <alignment horizontal="left" indent="1"/>
    </xf>
    <xf numFmtId="169" fontId="7" fillId="0" borderId="0" xfId="3" applyNumberFormat="1" applyFont="1" applyFill="1" applyBorder="1"/>
    <xf numFmtId="164" fontId="37" fillId="0" borderId="0" xfId="4" applyNumberFormat="1" applyFont="1" applyFill="1" applyBorder="1"/>
    <xf numFmtId="10" fontId="37" fillId="0" borderId="0" xfId="3" applyNumberFormat="1" applyFont="1" applyFill="1" applyBorder="1"/>
    <xf numFmtId="0" fontId="37" fillId="0" borderId="0" xfId="0" applyFont="1" applyFill="1" applyBorder="1"/>
    <xf numFmtId="164" fontId="37" fillId="0" borderId="16" xfId="4" applyNumberFormat="1" applyFont="1" applyFill="1" applyBorder="1"/>
    <xf numFmtId="169" fontId="37" fillId="0" borderId="0" xfId="3" applyNumberFormat="1" applyFont="1" applyFill="1" applyBorder="1"/>
    <xf numFmtId="0" fontId="37" fillId="0" borderId="0" xfId="0" applyFont="1" applyFill="1"/>
    <xf numFmtId="164" fontId="37" fillId="0" borderId="0" xfId="4" applyNumberFormat="1" applyFont="1" applyFill="1" applyBorder="1" applyAlignment="1"/>
    <xf numFmtId="164" fontId="37" fillId="0" borderId="9" xfId="4" applyNumberFormat="1" applyFont="1" applyFill="1" applyBorder="1"/>
    <xf numFmtId="0" fontId="3" fillId="0" borderId="0" xfId="0" quotePrefix="1" applyFont="1" applyAlignment="1">
      <alignment horizontal="left" indent="1"/>
    </xf>
    <xf numFmtId="0" fontId="3" fillId="0" borderId="0" xfId="0" applyFont="1" applyAlignment="1">
      <alignment horizontal="left" indent="1"/>
    </xf>
    <xf numFmtId="166" fontId="0" fillId="0" borderId="14" xfId="2" applyNumberFormat="1" applyFont="1" applyBorder="1"/>
    <xf numFmtId="170" fontId="0" fillId="0" borderId="0" xfId="0" applyNumberFormat="1"/>
    <xf numFmtId="0" fontId="5" fillId="20" borderId="8" xfId="0" applyFont="1" applyFill="1" applyBorder="1" applyAlignment="1">
      <alignment horizontal="center"/>
    </xf>
    <xf numFmtId="0" fontId="5" fillId="39" borderId="5" xfId="0" applyFont="1" applyFill="1" applyBorder="1" applyAlignment="1">
      <alignment horizontal="center"/>
    </xf>
    <xf numFmtId="164" fontId="0" fillId="39" borderId="10" xfId="0" applyNumberFormat="1" applyFill="1" applyBorder="1"/>
    <xf numFmtId="170" fontId="0" fillId="20" borderId="10" xfId="0" applyNumberFormat="1" applyFill="1" applyBorder="1"/>
    <xf numFmtId="0" fontId="3" fillId="0" borderId="0" xfId="45"/>
    <xf numFmtId="3" fontId="3" fillId="0" borderId="0" xfId="45" applyNumberFormat="1"/>
    <xf numFmtId="0" fontId="9" fillId="0" borderId="0" xfId="45" quotePrefix="1" applyFont="1" applyAlignment="1">
      <alignment horizontal="left"/>
    </xf>
    <xf numFmtId="3" fontId="9" fillId="0" borderId="0" xfId="45" applyNumberFormat="1" applyFont="1" applyAlignment="1">
      <alignment horizontal="center"/>
    </xf>
    <xf numFmtId="0" fontId="9" fillId="0" borderId="0" xfId="45" applyFont="1"/>
    <xf numFmtId="0" fontId="10" fillId="0" borderId="0" xfId="45" applyFont="1"/>
    <xf numFmtId="3" fontId="9" fillId="0" borderId="0" xfId="45" applyNumberFormat="1" applyFont="1" applyFill="1" applyAlignment="1">
      <alignment horizontal="center"/>
    </xf>
    <xf numFmtId="0" fontId="38" fillId="0" borderId="0" xfId="46" applyNumberFormat="1" applyAlignment="1"/>
    <xf numFmtId="0" fontId="3" fillId="0" borderId="0" xfId="45" applyFill="1"/>
    <xf numFmtId="0" fontId="9" fillId="0" borderId="0" xfId="45" applyFont="1" applyFill="1"/>
    <xf numFmtId="171" fontId="10" fillId="0" borderId="0" xfId="45" applyNumberFormat="1" applyFont="1" applyFill="1"/>
    <xf numFmtId="0" fontId="3" fillId="0" borderId="0" xfId="45" applyFont="1"/>
    <xf numFmtId="0" fontId="3" fillId="0" borderId="0" xfId="45" applyAlignment="1">
      <alignment horizontal="center"/>
    </xf>
    <xf numFmtId="0" fontId="5" fillId="0" borderId="0" xfId="45" quotePrefix="1" applyFont="1" applyAlignment="1">
      <alignment horizontal="centerContinuous"/>
    </xf>
    <xf numFmtId="0" fontId="5" fillId="0" borderId="0" xfId="45" applyFont="1" applyAlignment="1">
      <alignment horizontal="centerContinuous"/>
    </xf>
    <xf numFmtId="164" fontId="0" fillId="0" borderId="0" xfId="2" applyNumberFormat="1" applyFont="1" applyFill="1"/>
    <xf numFmtId="166" fontId="0" fillId="0" borderId="14" xfId="2" applyNumberFormat="1" applyFont="1" applyFill="1" applyBorder="1"/>
    <xf numFmtId="10" fontId="0" fillId="0" borderId="0" xfId="3" applyNumberFormat="1" applyFont="1"/>
    <xf numFmtId="0" fontId="5" fillId="39" borderId="1" xfId="0" applyFont="1" applyFill="1" applyBorder="1" applyAlignment="1">
      <alignment horizontal="center"/>
    </xf>
    <xf numFmtId="0" fontId="5" fillId="20" borderId="4" xfId="0" applyFont="1" applyFill="1" applyBorder="1" applyAlignment="1">
      <alignment horizontal="center"/>
    </xf>
    <xf numFmtId="0" fontId="5" fillId="18" borderId="4" xfId="0" applyFont="1" applyFill="1" applyBorder="1" applyAlignment="1">
      <alignment horizontal="center"/>
    </xf>
    <xf numFmtId="0" fontId="5" fillId="18" borderId="8" xfId="0" applyFont="1" applyFill="1" applyBorder="1" applyAlignment="1">
      <alignment horizontal="center"/>
    </xf>
    <xf numFmtId="3" fontId="0" fillId="0" borderId="0" xfId="0" applyNumberFormat="1"/>
    <xf numFmtId="0" fontId="40" fillId="0" borderId="0" xfId="0" applyFont="1" applyAlignment="1">
      <alignment horizontal="center"/>
    </xf>
    <xf numFmtId="0" fontId="0" fillId="40" borderId="0" xfId="0" applyFill="1"/>
    <xf numFmtId="164" fontId="41" fillId="0" borderId="22" xfId="47" applyNumberFormat="1" applyFont="1" applyFill="1" applyBorder="1" applyAlignment="1">
      <alignment wrapText="1"/>
    </xf>
    <xf numFmtId="3" fontId="3" fillId="0" borderId="0" xfId="0" applyNumberFormat="1" applyFont="1" applyFill="1" applyAlignment="1">
      <alignment horizontal="left" indent="1"/>
    </xf>
    <xf numFmtId="1" fontId="0" fillId="0" borderId="0" xfId="0" applyNumberFormat="1"/>
    <xf numFmtId="0" fontId="8" fillId="0" borderId="0" xfId="0" applyFont="1"/>
    <xf numFmtId="164" fontId="39" fillId="0" borderId="0" xfId="47" applyNumberFormat="1"/>
    <xf numFmtId="10" fontId="39" fillId="0" borderId="0" xfId="48" applyNumberFormat="1"/>
    <xf numFmtId="172" fontId="0" fillId="0" borderId="0" xfId="0" applyNumberFormat="1"/>
    <xf numFmtId="0" fontId="3" fillId="0" borderId="0" xfId="0" applyFont="1" applyFill="1" applyBorder="1" applyAlignment="1"/>
    <xf numFmtId="0" fontId="5" fillId="0" borderId="0" xfId="49" applyFont="1" applyFill="1" applyBorder="1" applyAlignment="1">
      <alignment horizontal="center" wrapText="1"/>
    </xf>
    <xf numFmtId="0" fontId="5" fillId="3" borderId="1" xfId="49" applyFont="1" applyFill="1" applyBorder="1" applyAlignment="1">
      <alignment horizontal="center" wrapText="1"/>
    </xf>
    <xf numFmtId="0" fontId="5" fillId="3" borderId="5" xfId="49" applyFont="1" applyFill="1" applyBorder="1" applyAlignment="1">
      <alignment horizontal="center"/>
    </xf>
    <xf numFmtId="0" fontId="5" fillId="5" borderId="13" xfId="0" applyFont="1" applyFill="1" applyBorder="1" applyAlignment="1">
      <alignment horizontal="center"/>
    </xf>
    <xf numFmtId="0" fontId="5" fillId="5" borderId="12" xfId="0" applyFont="1" applyFill="1" applyBorder="1" applyAlignment="1">
      <alignment horizontal="center"/>
    </xf>
    <xf numFmtId="0" fontId="5" fillId="5" borderId="11" xfId="0" applyFont="1" applyFill="1" applyBorder="1" applyAlignment="1">
      <alignment horizontal="center"/>
    </xf>
    <xf numFmtId="0" fontId="43" fillId="0" borderId="0" xfId="0" applyFont="1"/>
    <xf numFmtId="0" fontId="3" fillId="0" borderId="0" xfId="0" applyFont="1"/>
    <xf numFmtId="0" fontId="12" fillId="0" borderId="0" xfId="0" applyFont="1" applyFill="1" applyAlignment="1">
      <alignment horizontal="left" indent="1"/>
    </xf>
    <xf numFmtId="0" fontId="3" fillId="0" borderId="0" xfId="0" applyFont="1" applyFill="1" applyBorder="1"/>
    <xf numFmtId="0" fontId="3" fillId="0" borderId="0" xfId="0" applyFont="1" applyFill="1" applyAlignment="1">
      <alignment horizontal="left" indent="2"/>
    </xf>
    <xf numFmtId="164" fontId="3" fillId="0" borderId="0" xfId="47" applyNumberFormat="1" applyFont="1" applyFill="1" applyBorder="1"/>
    <xf numFmtId="10" fontId="13" fillId="0" borderId="0" xfId="48" applyNumberFormat="1" applyFont="1" applyFill="1" applyBorder="1"/>
    <xf numFmtId="10" fontId="35" fillId="0" borderId="0" xfId="48" applyNumberFormat="1" applyFont="1" applyFill="1" applyBorder="1"/>
    <xf numFmtId="10" fontId="3" fillId="0" borderId="0" xfId="48" applyNumberFormat="1" applyFont="1" applyFill="1" applyBorder="1"/>
    <xf numFmtId="0" fontId="3" fillId="0" borderId="0" xfId="0" applyFont="1" applyFill="1" applyAlignment="1">
      <alignment horizontal="left" indent="1"/>
    </xf>
    <xf numFmtId="0" fontId="3" fillId="0" borderId="0" xfId="0" applyFont="1" applyFill="1"/>
    <xf numFmtId="164" fontId="3" fillId="0" borderId="0" xfId="47" applyNumberFormat="1" applyFont="1" applyFill="1"/>
    <xf numFmtId="164" fontId="3" fillId="0" borderId="0" xfId="0" applyNumberFormat="1" applyFont="1" applyFill="1"/>
    <xf numFmtId="0" fontId="3" fillId="0" borderId="0" xfId="0" applyFont="1" applyBorder="1"/>
    <xf numFmtId="164" fontId="3" fillId="0" borderId="0" xfId="47" applyNumberFormat="1" applyFont="1" applyBorder="1"/>
    <xf numFmtId="167" fontId="3" fillId="0" borderId="0" xfId="0" applyNumberFormat="1" applyFont="1" applyBorder="1"/>
    <xf numFmtId="0" fontId="3" fillId="5" borderId="2" xfId="0" applyFont="1" applyFill="1" applyBorder="1"/>
    <xf numFmtId="167" fontId="3" fillId="5" borderId="3" xfId="0" applyNumberFormat="1" applyFont="1" applyFill="1" applyBorder="1"/>
    <xf numFmtId="167" fontId="3" fillId="5" borderId="4" xfId="0" applyNumberFormat="1" applyFont="1" applyFill="1" applyBorder="1"/>
    <xf numFmtId="0" fontId="3" fillId="5" borderId="6" xfId="0" applyFont="1" applyFill="1" applyBorder="1"/>
    <xf numFmtId="167" fontId="3" fillId="5" borderId="7" xfId="0" applyNumberFormat="1" applyFont="1" applyFill="1" applyBorder="1"/>
    <xf numFmtId="167" fontId="3" fillId="5" borderId="8" xfId="0" applyNumberFormat="1" applyFont="1" applyFill="1" applyBorder="1"/>
    <xf numFmtId="164" fontId="3" fillId="0" borderId="0" xfId="47" applyNumberFormat="1" applyFont="1" applyFill="1" applyBorder="1" applyAlignment="1"/>
    <xf numFmtId="0" fontId="5" fillId="0" borderId="0" xfId="47" applyNumberFormat="1" applyFont="1" applyFill="1" applyBorder="1" applyAlignment="1">
      <alignment horizontal="center"/>
    </xf>
    <xf numFmtId="164" fontId="5" fillId="0" borderId="0" xfId="47" applyNumberFormat="1" applyFont="1" applyFill="1" applyBorder="1" applyAlignment="1">
      <alignment horizontal="center"/>
    </xf>
    <xf numFmtId="164" fontId="11" fillId="41" borderId="2" xfId="47" applyNumberFormat="1" applyFont="1" applyFill="1" applyBorder="1" applyAlignment="1">
      <alignment horizontal="center"/>
    </xf>
    <xf numFmtId="164" fontId="11" fillId="41" borderId="4" xfId="47" applyNumberFormat="1" applyFont="1" applyFill="1" applyBorder="1"/>
    <xf numFmtId="0" fontId="5" fillId="2" borderId="12" xfId="49" applyFont="1" applyFill="1" applyBorder="1" applyAlignment="1">
      <alignment horizontal="center"/>
    </xf>
    <xf numFmtId="164" fontId="5" fillId="2" borderId="10" xfId="47" applyNumberFormat="1" applyFont="1" applyFill="1" applyBorder="1" applyAlignment="1">
      <alignment horizontal="center"/>
    </xf>
    <xf numFmtId="164" fontId="5" fillId="2" borderId="11" xfId="47" applyNumberFormat="1" applyFont="1" applyFill="1" applyBorder="1" applyAlignment="1">
      <alignment horizontal="center"/>
    </xf>
    <xf numFmtId="164" fontId="11" fillId="41" borderId="6" xfId="47" applyNumberFormat="1" applyFont="1" applyFill="1" applyBorder="1" applyAlignment="1">
      <alignment horizontal="center"/>
    </xf>
    <xf numFmtId="164" fontId="11" fillId="41" borderId="8" xfId="47" applyNumberFormat="1" applyFont="1" applyFill="1" applyBorder="1" applyAlignment="1"/>
    <xf numFmtId="164" fontId="5" fillId="0" borderId="0" xfId="47" applyNumberFormat="1" applyFont="1" applyFill="1" applyBorder="1"/>
    <xf numFmtId="164" fontId="3" fillId="0" borderId="0" xfId="47" applyNumberFormat="1" applyFont="1"/>
    <xf numFmtId="164" fontId="3" fillId="0" borderId="0" xfId="47" applyNumberFormat="1" applyFont="1" applyFill="1" applyBorder="1" applyAlignment="1">
      <alignment horizontal="right" wrapText="1"/>
    </xf>
    <xf numFmtId="164" fontId="12" fillId="0" borderId="0" xfId="47" applyNumberFormat="1" applyFont="1" applyFill="1" applyBorder="1" applyAlignment="1">
      <alignment horizontal="right" wrapText="1"/>
    </xf>
    <xf numFmtId="0" fontId="44" fillId="0" borderId="0" xfId="0" applyFont="1" applyAlignment="1">
      <alignment horizontal="left" indent="2"/>
    </xf>
    <xf numFmtId="164" fontId="3" fillId="0" borderId="16" xfId="47" applyNumberFormat="1" applyFont="1" applyFill="1" applyBorder="1"/>
    <xf numFmtId="169" fontId="5" fillId="0" borderId="0" xfId="48" applyNumberFormat="1" applyFont="1" applyFill="1" applyBorder="1"/>
    <xf numFmtId="169" fontId="3" fillId="0" borderId="0" xfId="48" applyNumberFormat="1" applyFont="1" applyFill="1" applyBorder="1"/>
    <xf numFmtId="164" fontId="3" fillId="0" borderId="9" xfId="47" applyNumberFormat="1" applyFont="1" applyFill="1" applyBorder="1"/>
    <xf numFmtId="0" fontId="5" fillId="9" borderId="10" xfId="0" applyFont="1" applyFill="1" applyBorder="1" applyAlignment="1">
      <alignment horizontal="center"/>
    </xf>
    <xf numFmtId="0" fontId="5" fillId="7" borderId="10" xfId="0" applyFont="1" applyFill="1" applyBorder="1" applyAlignment="1">
      <alignment horizontal="center"/>
    </xf>
    <xf numFmtId="0" fontId="5" fillId="5" borderId="10" xfId="0" applyFont="1" applyFill="1" applyBorder="1" applyAlignment="1">
      <alignment horizontal="center"/>
    </xf>
    <xf numFmtId="0" fontId="5" fillId="19" borderId="6" xfId="0" applyFont="1" applyFill="1" applyBorder="1" applyAlignment="1">
      <alignment horizontal="center"/>
    </xf>
    <xf numFmtId="0" fontId="5" fillId="19" borderId="10" xfId="0" applyFont="1" applyFill="1" applyBorder="1" applyAlignment="1">
      <alignment horizontal="center"/>
    </xf>
    <xf numFmtId="164" fontId="45" fillId="0" borderId="0" xfId="47" applyNumberFormat="1" applyFont="1" applyFill="1" applyBorder="1"/>
    <xf numFmtId="0" fontId="15" fillId="0" borderId="0" xfId="0" applyFont="1" applyFill="1" applyBorder="1" applyAlignment="1">
      <alignment horizontal="center"/>
    </xf>
    <xf numFmtId="164" fontId="3" fillId="19" borderId="0" xfId="47" applyNumberFormat="1" applyFont="1" applyFill="1" applyBorder="1"/>
    <xf numFmtId="164" fontId="3" fillId="42" borderId="0" xfId="47" applyNumberFormat="1" applyFont="1" applyFill="1" applyBorder="1"/>
    <xf numFmtId="0" fontId="5" fillId="0" borderId="0" xfId="0" applyFont="1" applyAlignment="1">
      <alignment horizontal="center"/>
    </xf>
    <xf numFmtId="167" fontId="46" fillId="0" borderId="0" xfId="46" applyFont="1" applyAlignment="1">
      <alignment horizontal="left"/>
    </xf>
    <xf numFmtId="22" fontId="0" fillId="0" borderId="0" xfId="0" applyNumberFormat="1" applyFont="1"/>
    <xf numFmtId="17" fontId="5" fillId="14" borderId="0" xfId="0" applyNumberFormat="1" applyFont="1" applyFill="1" applyBorder="1" applyAlignment="1">
      <alignment horizontal="center"/>
    </xf>
    <xf numFmtId="17" fontId="5" fillId="15" borderId="0" xfId="0" applyNumberFormat="1" applyFont="1" applyFill="1" applyBorder="1" applyAlignment="1">
      <alignment horizontal="center"/>
    </xf>
    <xf numFmtId="17" fontId="5" fillId="0" borderId="0" xfId="0" applyNumberFormat="1" applyFont="1" applyFill="1" applyBorder="1" applyAlignment="1">
      <alignment horizontal="center"/>
    </xf>
    <xf numFmtId="22" fontId="2" fillId="0" borderId="0" xfId="0" applyNumberFormat="1" applyFont="1"/>
    <xf numFmtId="0" fontId="0" fillId="0" borderId="0" xfId="0" applyFont="1"/>
    <xf numFmtId="17" fontId="0" fillId="0" borderId="0" xfId="0" applyNumberFormat="1" applyFont="1"/>
    <xf numFmtId="10" fontId="0" fillId="0" borderId="0" xfId="0" applyNumberFormat="1" applyFont="1"/>
    <xf numFmtId="14" fontId="0" fillId="0" borderId="0" xfId="0" applyNumberFormat="1" applyFont="1"/>
    <xf numFmtId="0" fontId="10" fillId="0" borderId="0" xfId="0" applyFont="1" applyFill="1"/>
    <xf numFmtId="10" fontId="3" fillId="0" borderId="0" xfId="2" applyNumberFormat="1" applyFont="1" applyFill="1"/>
    <xf numFmtId="10" fontId="3" fillId="16" borderId="0" xfId="2" applyNumberFormat="1" applyFont="1" applyFill="1"/>
    <xf numFmtId="10" fontId="3" fillId="0" borderId="0" xfId="2" applyNumberFormat="1" applyFont="1" applyFill="1" applyBorder="1"/>
    <xf numFmtId="164" fontId="0" fillId="0" borderId="0" xfId="0" applyNumberFormat="1" applyFill="1" applyBorder="1"/>
    <xf numFmtId="164" fontId="3" fillId="0" borderId="0" xfId="2" applyNumberFormat="1" applyFont="1" applyFill="1" applyBorder="1"/>
    <xf numFmtId="0" fontId="0" fillId="13" borderId="1" xfId="0" applyFill="1" applyBorder="1"/>
    <xf numFmtId="17" fontId="5" fillId="13" borderId="5" xfId="0" applyNumberFormat="1" applyFont="1" applyFill="1" applyBorder="1" applyAlignment="1">
      <alignment horizontal="center"/>
    </xf>
    <xf numFmtId="22" fontId="1" fillId="0" borderId="0" xfId="0" applyNumberFormat="1" applyFont="1"/>
    <xf numFmtId="3" fontId="5" fillId="0" borderId="0" xfId="0" applyNumberFormat="1" applyFont="1" applyFill="1" applyBorder="1" applyAlignment="1">
      <alignment horizontal="center"/>
    </xf>
    <xf numFmtId="3" fontId="5" fillId="3" borderId="0" xfId="0" applyNumberFormat="1" applyFont="1" applyFill="1" applyBorder="1" applyAlignment="1">
      <alignment horizontal="center"/>
    </xf>
    <xf numFmtId="3" fontId="5" fillId="4" borderId="0" xfId="0" applyNumberFormat="1" applyFont="1" applyFill="1" applyBorder="1" applyAlignment="1">
      <alignment horizontal="center"/>
    </xf>
    <xf numFmtId="3" fontId="5" fillId="5" borderId="0" xfId="0" applyNumberFormat="1" applyFont="1" applyFill="1" applyBorder="1" applyAlignment="1">
      <alignment horizontal="center"/>
    </xf>
    <xf numFmtId="49" fontId="47" fillId="0" borderId="0" xfId="0" applyNumberFormat="1" applyFont="1" applyAlignment="1">
      <alignment horizontal="left" wrapText="1"/>
    </xf>
    <xf numFmtId="49" fontId="47" fillId="0" borderId="0" xfId="0" applyNumberFormat="1" applyFont="1" applyAlignment="1">
      <alignment horizontal="right" wrapText="1"/>
    </xf>
    <xf numFmtId="173" fontId="48" fillId="0" borderId="0" xfId="0" applyNumberFormat="1" applyFont="1" applyAlignment="1">
      <alignment horizontal="left"/>
    </xf>
    <xf numFmtId="173" fontId="47" fillId="0" borderId="0" xfId="0" applyNumberFormat="1" applyFont="1" applyAlignment="1">
      <alignment horizontal="right"/>
    </xf>
    <xf numFmtId="173" fontId="47" fillId="0" borderId="0" xfId="0" applyNumberFormat="1" applyFont="1" applyAlignment="1">
      <alignment horizontal="left"/>
    </xf>
    <xf numFmtId="164" fontId="0" fillId="9" borderId="0" xfId="4" applyNumberFormat="1" applyFont="1" applyFill="1" applyBorder="1"/>
    <xf numFmtId="0" fontId="5" fillId="2" borderId="11" xfId="0" applyFont="1" applyFill="1" applyBorder="1" applyAlignment="1">
      <alignment horizontal="center"/>
    </xf>
    <xf numFmtId="0" fontId="7" fillId="0" borderId="0" xfId="4" applyNumberFormat="1" applyFont="1" applyFill="1" applyBorder="1" applyAlignment="1">
      <alignment horizontal="right"/>
    </xf>
    <xf numFmtId="164" fontId="0" fillId="0" borderId="0" xfId="4" applyNumberFormat="1" applyFont="1" applyFill="1" applyBorder="1"/>
    <xf numFmtId="0" fontId="9" fillId="0" borderId="0" xfId="0" applyFont="1" applyAlignment="1">
      <alignment horizontal="center"/>
    </xf>
    <xf numFmtId="0" fontId="9" fillId="0" borderId="0" xfId="0" applyFont="1" applyAlignment="1">
      <alignment horizontal="center" vertical="center"/>
    </xf>
    <xf numFmtId="3" fontId="9" fillId="0" borderId="0" xfId="0" applyNumberFormat="1" applyFont="1" applyAlignment="1">
      <alignment horizontal="center"/>
    </xf>
    <xf numFmtId="3" fontId="9" fillId="0" borderId="0" xfId="0" applyNumberFormat="1" applyFont="1" applyFill="1" applyAlignment="1">
      <alignment horizontal="center"/>
    </xf>
    <xf numFmtId="3" fontId="9" fillId="43" borderId="0" xfId="0" applyNumberFormat="1" applyFont="1" applyFill="1" applyAlignment="1">
      <alignment horizontal="center"/>
    </xf>
    <xf numFmtId="0" fontId="0" fillId="43" borderId="0" xfId="0" applyFill="1"/>
    <xf numFmtId="0" fontId="9" fillId="38" borderId="20" xfId="0" applyFont="1" applyFill="1" applyBorder="1" applyAlignment="1">
      <alignment horizontal="center" vertical="center"/>
    </xf>
    <xf numFmtId="4" fontId="9" fillId="38" borderId="20" xfId="0" applyNumberFormat="1" applyFont="1" applyFill="1" applyBorder="1" applyAlignment="1">
      <alignment horizontal="center" vertical="center"/>
    </xf>
    <xf numFmtId="4" fontId="9" fillId="38" borderId="21" xfId="0" applyNumberFormat="1" applyFont="1" applyFill="1" applyBorder="1" applyAlignment="1">
      <alignment horizontal="center" vertical="center"/>
    </xf>
    <xf numFmtId="0" fontId="5" fillId="0" borderId="0" xfId="6" applyFont="1" applyFill="1" applyBorder="1" applyAlignment="1">
      <alignment horizontal="center"/>
    </xf>
    <xf numFmtId="0" fontId="5" fillId="0" borderId="0" xfId="3" applyNumberFormat="1" applyFont="1" applyFill="1" applyBorder="1"/>
    <xf numFmtId="166" fontId="3" fillId="0" borderId="0" xfId="2" applyNumberFormat="1" applyFont="1" applyFill="1"/>
    <xf numFmtId="0" fontId="45" fillId="0" borderId="0" xfId="0" applyFont="1"/>
    <xf numFmtId="164" fontId="3" fillId="0" borderId="0" xfId="4" applyNumberFormat="1" applyFont="1" applyFill="1" applyBorder="1" applyAlignment="1">
      <alignment horizontal="right" wrapText="1"/>
    </xf>
    <xf numFmtId="1" fontId="5" fillId="0" borderId="0" xfId="0" applyNumberFormat="1" applyFont="1" applyFill="1" applyBorder="1" applyAlignment="1">
      <alignment horizontal="center"/>
    </xf>
    <xf numFmtId="0" fontId="5" fillId="0" borderId="0" xfId="49" applyFont="1" applyFill="1" applyBorder="1" applyAlignment="1">
      <alignment horizontal="center"/>
    </xf>
    <xf numFmtId="164" fontId="11" fillId="0" borderId="0" xfId="47" applyNumberFormat="1" applyFont="1" applyFill="1" applyBorder="1" applyAlignment="1">
      <alignment horizontal="center"/>
    </xf>
    <xf numFmtId="164" fontId="11" fillId="0" borderId="0" xfId="47" applyNumberFormat="1" applyFont="1" applyFill="1" applyBorder="1" applyAlignment="1"/>
    <xf numFmtId="164" fontId="5" fillId="5" borderId="0" xfId="2" applyNumberFormat="1" applyFont="1" applyFill="1"/>
    <xf numFmtId="43" fontId="7" fillId="0" borderId="0" xfId="4" applyNumberFormat="1" applyFont="1" applyBorder="1"/>
    <xf numFmtId="43" fontId="3" fillId="0" borderId="0" xfId="2" applyFont="1" applyFill="1" applyBorder="1"/>
    <xf numFmtId="49" fontId="48" fillId="0" borderId="0" xfId="0" applyNumberFormat="1" applyFont="1" applyAlignment="1">
      <alignment horizontal="right" wrapText="1"/>
    </xf>
    <xf numFmtId="3" fontId="49" fillId="0" borderId="0" xfId="46" applyNumberFormat="1" applyFont="1" applyAlignment="1">
      <alignment horizontal="center"/>
    </xf>
    <xf numFmtId="3" fontId="9" fillId="0" borderId="0" xfId="46" applyNumberFormat="1" applyFont="1" applyAlignment="1">
      <alignment horizontal="center"/>
    </xf>
    <xf numFmtId="164" fontId="49" fillId="0" borderId="0" xfId="2" applyNumberFormat="1" applyFont="1" applyAlignment="1">
      <alignment horizontal="center"/>
    </xf>
    <xf numFmtId="164" fontId="9" fillId="0" borderId="0" xfId="2" applyNumberFormat="1" applyFont="1" applyAlignment="1">
      <alignment horizontal="center"/>
    </xf>
    <xf numFmtId="10" fontId="7" fillId="0" borderId="0" xfId="3" applyNumberFormat="1" applyFont="1" applyFill="1" applyAlignment="1">
      <alignment horizontal="right"/>
    </xf>
    <xf numFmtId="0" fontId="7" fillId="44" borderId="0" xfId="0" applyFont="1" applyFill="1" applyBorder="1" applyAlignment="1">
      <alignment horizontal="left"/>
    </xf>
    <xf numFmtId="10" fontId="0" fillId="44" borderId="0" xfId="0" applyNumberFormat="1" applyFill="1"/>
    <xf numFmtId="0" fontId="0" fillId="44" borderId="0" xfId="0" applyFill="1" applyBorder="1"/>
    <xf numFmtId="0" fontId="0" fillId="44" borderId="0" xfId="0" applyFill="1" applyBorder="1" applyAlignment="1">
      <alignment horizontal="left"/>
    </xf>
    <xf numFmtId="0" fontId="0" fillId="44" borderId="0" xfId="0" applyFill="1"/>
    <xf numFmtId="10" fontId="0" fillId="44" borderId="0" xfId="0" applyNumberFormat="1" applyFill="1" applyBorder="1"/>
    <xf numFmtId="3" fontId="7" fillId="44" borderId="0" xfId="0" applyNumberFormat="1" applyFont="1" applyFill="1" applyAlignment="1">
      <alignment horizontal="left"/>
    </xf>
    <xf numFmtId="164" fontId="0" fillId="44" borderId="0" xfId="2" applyNumberFormat="1" applyFont="1" applyFill="1"/>
    <xf numFmtId="0" fontId="19" fillId="44" borderId="0" xfId="0" applyFont="1" applyFill="1" applyBorder="1"/>
    <xf numFmtId="0" fontId="18" fillId="44" borderId="0" xfId="0" applyFont="1" applyFill="1" applyBorder="1"/>
    <xf numFmtId="0" fontId="18" fillId="44" borderId="0" xfId="0" applyFont="1" applyFill="1"/>
    <xf numFmtId="0" fontId="19" fillId="44" borderId="0" xfId="0" applyFont="1" applyFill="1"/>
    <xf numFmtId="168" fontId="7" fillId="0" borderId="0" xfId="3" applyNumberFormat="1" applyFont="1" applyFill="1" applyAlignment="1">
      <alignment horizontal="right"/>
    </xf>
    <xf numFmtId="168" fontId="7" fillId="0" borderId="0" xfId="0" applyNumberFormat="1" applyFont="1" applyFill="1" applyAlignment="1">
      <alignment horizontal="right"/>
    </xf>
    <xf numFmtId="0" fontId="5" fillId="0" borderId="0" xfId="0" applyFont="1" applyAlignment="1">
      <alignment horizontal="center"/>
    </xf>
    <xf numFmtId="0" fontId="3" fillId="0" borderId="0" xfId="50"/>
    <xf numFmtId="0" fontId="5" fillId="0" borderId="0" xfId="50" applyFont="1" applyAlignment="1">
      <alignment horizontal="center"/>
    </xf>
    <xf numFmtId="0" fontId="3" fillId="3" borderId="1" xfId="50" applyFill="1" applyBorder="1"/>
    <xf numFmtId="0" fontId="3" fillId="4" borderId="1" xfId="50" applyFill="1" applyBorder="1"/>
    <xf numFmtId="0" fontId="3" fillId="5" borderId="2" xfId="50" applyFill="1" applyBorder="1"/>
    <xf numFmtId="0" fontId="3" fillId="2" borderId="1" xfId="50" applyFill="1" applyBorder="1"/>
    <xf numFmtId="0" fontId="3" fillId="6" borderId="1" xfId="50" applyFill="1" applyBorder="1"/>
    <xf numFmtId="0" fontId="3" fillId="7" borderId="3" xfId="50" applyFill="1" applyBorder="1"/>
    <xf numFmtId="0" fontId="3" fillId="8" borderId="1" xfId="50" applyFill="1" applyBorder="1"/>
    <xf numFmtId="0" fontId="3" fillId="9" borderId="3" xfId="50" applyFill="1" applyBorder="1"/>
    <xf numFmtId="0" fontId="3" fillId="10" borderId="1" xfId="50" applyFill="1" applyBorder="1"/>
    <xf numFmtId="0" fontId="3" fillId="11" borderId="3" xfId="50" applyFill="1" applyBorder="1"/>
    <xf numFmtId="0" fontId="3" fillId="12" borderId="1" xfId="50" applyFill="1" applyBorder="1"/>
    <xf numFmtId="0" fontId="3" fillId="13" borderId="3" xfId="50" applyFill="1" applyBorder="1"/>
    <xf numFmtId="0" fontId="3" fillId="14" borderId="1" xfId="50" applyFill="1" applyBorder="1"/>
    <xf numFmtId="17" fontId="5" fillId="15" borderId="4" xfId="50" applyNumberFormat="1" applyFont="1" applyFill="1" applyBorder="1" applyAlignment="1">
      <alignment horizontal="center"/>
    </xf>
    <xf numFmtId="17" fontId="5" fillId="3" borderId="5" xfId="50" applyNumberFormat="1" applyFont="1" applyFill="1" applyBorder="1" applyAlignment="1">
      <alignment horizontal="center"/>
    </xf>
    <xf numFmtId="17" fontId="5" fillId="4" borderId="5" xfId="50" applyNumberFormat="1" applyFont="1" applyFill="1" applyBorder="1" applyAlignment="1">
      <alignment horizontal="center"/>
    </xf>
    <xf numFmtId="17" fontId="5" fillId="5" borderId="6" xfId="50" applyNumberFormat="1" applyFont="1" applyFill="1" applyBorder="1" applyAlignment="1">
      <alignment horizontal="center"/>
    </xf>
    <xf numFmtId="17" fontId="5" fillId="2" borderId="5" xfId="50" applyNumberFormat="1" applyFont="1" applyFill="1" applyBorder="1" applyAlignment="1">
      <alignment horizontal="center"/>
    </xf>
    <xf numFmtId="17" fontId="5" fillId="6" borderId="5" xfId="50" applyNumberFormat="1" applyFont="1" applyFill="1" applyBorder="1" applyAlignment="1">
      <alignment horizontal="center"/>
    </xf>
    <xf numFmtId="17" fontId="5" fillId="7" borderId="7" xfId="50" applyNumberFormat="1" applyFont="1" applyFill="1" applyBorder="1" applyAlignment="1">
      <alignment horizontal="center"/>
    </xf>
    <xf numFmtId="17" fontId="5" fillId="8" borderId="5" xfId="50" applyNumberFormat="1" applyFont="1" applyFill="1" applyBorder="1" applyAlignment="1">
      <alignment horizontal="center"/>
    </xf>
    <xf numFmtId="17" fontId="5" fillId="9" borderId="7" xfId="50" applyNumberFormat="1" applyFont="1" applyFill="1" applyBorder="1" applyAlignment="1">
      <alignment horizontal="center"/>
    </xf>
    <xf numFmtId="17" fontId="5" fillId="10" borderId="5" xfId="50" applyNumberFormat="1" applyFont="1" applyFill="1" applyBorder="1" applyAlignment="1">
      <alignment horizontal="center"/>
    </xf>
    <xf numFmtId="17" fontId="5" fillId="11" borderId="7" xfId="50" applyNumberFormat="1" applyFont="1" applyFill="1" applyBorder="1" applyAlignment="1">
      <alignment horizontal="center"/>
    </xf>
    <xf numFmtId="17" fontId="5" fillId="12" borderId="5" xfId="50" applyNumberFormat="1" applyFont="1" applyFill="1" applyBorder="1" applyAlignment="1">
      <alignment horizontal="center"/>
    </xf>
    <xf numFmtId="17" fontId="5" fillId="13" borderId="7" xfId="50" applyNumberFormat="1" applyFont="1" applyFill="1" applyBorder="1" applyAlignment="1">
      <alignment horizontal="center"/>
    </xf>
    <xf numFmtId="17" fontId="5" fillId="14" borderId="5" xfId="50" applyNumberFormat="1" applyFont="1" applyFill="1" applyBorder="1" applyAlignment="1">
      <alignment horizontal="center"/>
    </xf>
    <xf numFmtId="17" fontId="5" fillId="15" borderId="8" xfId="50" applyNumberFormat="1" applyFont="1" applyFill="1" applyBorder="1" applyAlignment="1">
      <alignment horizontal="center"/>
    </xf>
    <xf numFmtId="0" fontId="10" fillId="0" borderId="0" xfId="50" applyFont="1"/>
    <xf numFmtId="0" fontId="3" fillId="0" borderId="0" xfId="50" applyFont="1" applyAlignment="1">
      <alignment horizontal="left" indent="1"/>
    </xf>
    <xf numFmtId="0" fontId="3" fillId="0" borderId="0" xfId="50" applyAlignment="1">
      <alignment horizontal="left" indent="1"/>
    </xf>
    <xf numFmtId="164" fontId="3" fillId="0" borderId="0" xfId="4" applyNumberFormat="1" applyFont="1" applyFill="1"/>
    <xf numFmtId="164" fontId="3" fillId="0" borderId="0" xfId="50" applyNumberFormat="1"/>
    <xf numFmtId="164" fontId="3" fillId="0" borderId="0" xfId="4" applyNumberFormat="1" applyFont="1"/>
    <xf numFmtId="0" fontId="3" fillId="0" borderId="0" xfId="50" applyFill="1"/>
    <xf numFmtId="164" fontId="3" fillId="16" borderId="0" xfId="4" applyNumberFormat="1" applyFont="1" applyFill="1"/>
    <xf numFmtId="0" fontId="3" fillId="0" borderId="0" xfId="50" applyFont="1"/>
    <xf numFmtId="17" fontId="5" fillId="0" borderId="0" xfId="50" applyNumberFormat="1" applyFont="1" applyFill="1" applyBorder="1" applyAlignment="1">
      <alignment horizontal="center"/>
    </xf>
    <xf numFmtId="0" fontId="3" fillId="0" borderId="0" xfId="50" applyFill="1" applyAlignment="1">
      <alignment horizontal="left" indent="1"/>
    </xf>
    <xf numFmtId="164" fontId="3" fillId="0" borderId="0" xfId="50" applyNumberFormat="1" applyFill="1"/>
    <xf numFmtId="0" fontId="10" fillId="0" borderId="0" xfId="50" applyFont="1" applyFill="1"/>
    <xf numFmtId="0" fontId="0" fillId="19" borderId="0" xfId="0" applyFill="1" applyAlignment="1">
      <alignment horizontal="left" indent="1"/>
    </xf>
    <xf numFmtId="10" fontId="3" fillId="19" borderId="0" xfId="2" applyNumberFormat="1" applyFont="1" applyFill="1"/>
    <xf numFmtId="10" fontId="0" fillId="19" borderId="0" xfId="0" applyNumberFormat="1" applyFill="1" applyBorder="1"/>
    <xf numFmtId="10" fontId="3" fillId="19" borderId="0" xfId="2" applyNumberFormat="1" applyFont="1" applyFill="1" applyBorder="1"/>
    <xf numFmtId="0" fontId="15" fillId="19" borderId="0" xfId="0" applyFont="1" applyFill="1" applyAlignment="1">
      <alignment horizontal="left" indent="1"/>
    </xf>
    <xf numFmtId="10" fontId="15" fillId="19" borderId="0" xfId="2" applyNumberFormat="1" applyFont="1" applyFill="1"/>
    <xf numFmtId="10" fontId="15" fillId="19" borderId="0" xfId="0" applyNumberFormat="1" applyFont="1" applyFill="1" applyBorder="1"/>
    <xf numFmtId="10" fontId="15" fillId="19" borderId="0" xfId="2" applyNumberFormat="1" applyFont="1" applyFill="1" applyBorder="1"/>
    <xf numFmtId="0" fontId="15" fillId="19" borderId="0" xfId="0" applyFont="1" applyFill="1"/>
    <xf numFmtId="0" fontId="15" fillId="0" borderId="0" xfId="0" applyFont="1" applyAlignment="1">
      <alignment horizontal="left" indent="1"/>
    </xf>
    <xf numFmtId="10" fontId="15" fillId="0" borderId="0" xfId="2" applyNumberFormat="1" applyFont="1" applyFill="1"/>
    <xf numFmtId="10" fontId="15" fillId="0" borderId="0" xfId="0" applyNumberFormat="1" applyFont="1" applyFill="1" applyBorder="1"/>
    <xf numFmtId="10" fontId="15" fillId="0" borderId="0" xfId="2" applyNumberFormat="1" applyFont="1" applyFill="1" applyBorder="1"/>
    <xf numFmtId="10" fontId="0" fillId="45" borderId="0" xfId="0" applyNumberFormat="1" applyFill="1"/>
    <xf numFmtId="0" fontId="0" fillId="45" borderId="0" xfId="0" applyFill="1"/>
    <xf numFmtId="0" fontId="3" fillId="0" borderId="0" xfId="0" applyFont="1" applyFill="1" applyBorder="1" applyAlignment="1">
      <alignment horizontal="left"/>
    </xf>
    <xf numFmtId="173" fontId="48" fillId="19" borderId="0" xfId="0" applyNumberFormat="1" applyFont="1" applyFill="1" applyAlignment="1">
      <alignment horizontal="left"/>
    </xf>
    <xf numFmtId="174" fontId="47" fillId="0" borderId="0" xfId="3" applyNumberFormat="1" applyFont="1" applyAlignment="1">
      <alignment horizontal="right"/>
    </xf>
    <xf numFmtId="43" fontId="0" fillId="19" borderId="0" xfId="2" applyFont="1" applyFill="1"/>
    <xf numFmtId="43" fontId="0" fillId="19" borderId="0" xfId="0" applyNumberFormat="1" applyFill="1"/>
    <xf numFmtId="10" fontId="0" fillId="19" borderId="0" xfId="0" applyNumberFormat="1" applyFill="1"/>
    <xf numFmtId="0" fontId="5" fillId="8" borderId="12" xfId="0" applyFont="1" applyFill="1" applyBorder="1" applyAlignment="1">
      <alignment horizontal="center"/>
    </xf>
    <xf numFmtId="0" fontId="5" fillId="8" borderId="13" xfId="0" applyFont="1" applyFill="1" applyBorder="1" applyAlignment="1">
      <alignment horizontal="center"/>
    </xf>
    <xf numFmtId="0" fontId="5" fillId="8" borderId="11" xfId="0" applyFont="1" applyFill="1" applyBorder="1" applyAlignment="1">
      <alignment horizontal="center"/>
    </xf>
    <xf numFmtId="0" fontId="5" fillId="2" borderId="13" xfId="0" applyFont="1" applyFill="1" applyBorder="1" applyAlignment="1">
      <alignment horizontal="center"/>
    </xf>
    <xf numFmtId="0" fontId="5" fillId="7" borderId="12" xfId="0" applyFont="1" applyFill="1" applyBorder="1" applyAlignment="1">
      <alignment horizontal="center"/>
    </xf>
    <xf numFmtId="0" fontId="5" fillId="7" borderId="11" xfId="0" applyFont="1" applyFill="1" applyBorder="1" applyAlignment="1">
      <alignment horizontal="center"/>
    </xf>
    <xf numFmtId="0" fontId="5" fillId="2" borderId="12" xfId="0" applyFont="1" applyFill="1" applyBorder="1" applyAlignment="1">
      <alignment horizontal="center"/>
    </xf>
    <xf numFmtId="0" fontId="5" fillId="2" borderId="11" xfId="0" applyFont="1" applyFill="1" applyBorder="1" applyAlignment="1">
      <alignment horizontal="center"/>
    </xf>
    <xf numFmtId="0" fontId="7" fillId="23" borderId="12" xfId="0" applyFont="1" applyFill="1" applyBorder="1" applyAlignment="1">
      <alignment horizontal="center"/>
    </xf>
    <xf numFmtId="0" fontId="7" fillId="23" borderId="11" xfId="0" applyFont="1" applyFill="1" applyBorder="1" applyAlignment="1">
      <alignment horizontal="center"/>
    </xf>
    <xf numFmtId="0" fontId="5" fillId="23" borderId="12" xfId="0" applyFont="1" applyFill="1" applyBorder="1" applyAlignment="1">
      <alignment horizontal="center"/>
    </xf>
    <xf numFmtId="0" fontId="5" fillId="23" borderId="11" xfId="0" applyFont="1" applyFill="1" applyBorder="1" applyAlignment="1">
      <alignment horizontal="center"/>
    </xf>
    <xf numFmtId="10" fontId="5" fillId="11" borderId="12" xfId="0" applyNumberFormat="1" applyFont="1" applyFill="1" applyBorder="1" applyAlignment="1">
      <alignment horizontal="center"/>
    </xf>
    <xf numFmtId="10" fontId="5" fillId="11" borderId="13" xfId="0" applyNumberFormat="1" applyFont="1" applyFill="1" applyBorder="1" applyAlignment="1">
      <alignment horizontal="center"/>
    </xf>
    <xf numFmtId="10" fontId="5" fillId="11" borderId="11" xfId="0" applyNumberFormat="1" applyFont="1" applyFill="1" applyBorder="1" applyAlignment="1">
      <alignment horizontal="center"/>
    </xf>
    <xf numFmtId="10" fontId="5" fillId="22" borderId="12" xfId="0" applyNumberFormat="1" applyFont="1" applyFill="1" applyBorder="1" applyAlignment="1">
      <alignment horizontal="center"/>
    </xf>
    <xf numFmtId="10" fontId="5" fillId="22" borderId="13" xfId="0" applyNumberFormat="1" applyFont="1" applyFill="1" applyBorder="1" applyAlignment="1">
      <alignment horizontal="center"/>
    </xf>
    <xf numFmtId="10" fontId="5" fillId="22" borderId="11" xfId="0" applyNumberFormat="1" applyFont="1" applyFill="1" applyBorder="1" applyAlignment="1">
      <alignment horizontal="center"/>
    </xf>
    <xf numFmtId="0" fontId="5" fillId="19" borderId="12" xfId="0" applyFont="1" applyFill="1" applyBorder="1" applyAlignment="1">
      <alignment horizontal="center"/>
    </xf>
    <xf numFmtId="0" fontId="5" fillId="19" borderId="11" xfId="0" applyFont="1" applyFill="1" applyBorder="1" applyAlignment="1">
      <alignment horizontal="center"/>
    </xf>
    <xf numFmtId="0" fontId="0" fillId="0" borderId="14" xfId="0" applyBorder="1" applyAlignment="1">
      <alignment horizontal="center"/>
    </xf>
    <xf numFmtId="0" fontId="0" fillId="0" borderId="14" xfId="0" applyBorder="1" applyAlignment="1"/>
    <xf numFmtId="0" fontId="8" fillId="0" borderId="14" xfId="0" applyFont="1" applyBorder="1" applyAlignment="1">
      <alignment horizontal="center"/>
    </xf>
    <xf numFmtId="0" fontId="8" fillId="0" borderId="15" xfId="0" applyFont="1" applyBorder="1" applyAlignment="1">
      <alignment horizontal="center"/>
    </xf>
    <xf numFmtId="0" fontId="0" fillId="0" borderId="15" xfId="0" applyBorder="1" applyAlignment="1">
      <alignment horizontal="center"/>
    </xf>
    <xf numFmtId="0" fontId="5" fillId="0" borderId="14" xfId="0" applyFont="1" applyBorder="1" applyAlignment="1">
      <alignment horizontal="center"/>
    </xf>
    <xf numFmtId="0" fontId="16" fillId="0" borderId="0" xfId="0" applyFont="1" applyAlignment="1">
      <alignment horizontal="center"/>
    </xf>
    <xf numFmtId="0" fontId="6" fillId="0" borderId="0" xfId="0" applyFont="1" applyAlignment="1">
      <alignment horizontal="center"/>
    </xf>
    <xf numFmtId="0" fontId="5" fillId="0" borderId="0" xfId="0" applyFont="1" applyAlignment="1">
      <alignment horizontal="center"/>
    </xf>
    <xf numFmtId="0" fontId="6" fillId="0" borderId="0" xfId="50" applyFont="1" applyAlignment="1">
      <alignment horizontal="center"/>
    </xf>
    <xf numFmtId="0" fontId="16" fillId="0" borderId="0" xfId="50" applyFont="1" applyAlignment="1">
      <alignment horizontal="center"/>
    </xf>
    <xf numFmtId="0" fontId="5" fillId="0" borderId="0" xfId="50" applyFont="1" applyAlignment="1">
      <alignment horizontal="center"/>
    </xf>
    <xf numFmtId="0" fontId="0" fillId="0" borderId="0" xfId="0" applyAlignment="1">
      <alignment vertical="top" wrapText="1"/>
    </xf>
    <xf numFmtId="0" fontId="0" fillId="0" borderId="0" xfId="0" applyAlignment="1">
      <alignment wrapText="1"/>
    </xf>
    <xf numFmtId="0" fontId="50" fillId="44" borderId="0" xfId="0" applyFont="1" applyFill="1"/>
  </cellXfs>
  <cellStyles count="51">
    <cellStyle name="Comma" xfId="2" builtinId="3"/>
    <cellStyle name="Comma 2" xfId="4"/>
    <cellStyle name="Comma 3" xfId="47"/>
    <cellStyle name="Normal" xfId="0" builtinId="0"/>
    <cellStyle name="Normal 2" xfId="46"/>
    <cellStyle name="Normal 4" xfId="50"/>
    <cellStyle name="Normal_2007 BUDGET FORECAST (Aug 24)" xfId="5"/>
    <cellStyle name="Normal_2008 TYSP IRP Forecast Formula Rates Peak Forecast" xfId="45"/>
    <cellStyle name="Normal_Sheet1" xfId="6"/>
    <cellStyle name="Normal_Sheet1 2" xfId="49"/>
    <cellStyle name="Percent" xfId="3" builtinId="5"/>
    <cellStyle name="Percent 2" xfId="48"/>
    <cellStyle name="SAPBEXaggData" xfId="7"/>
    <cellStyle name="SAPBEXaggDataEmph" xfId="8"/>
    <cellStyle name="SAPBEXaggItem" xfId="9"/>
    <cellStyle name="SAPBEXaggItemX" xfId="10"/>
    <cellStyle name="SAPBEXchaText" xfId="11"/>
    <cellStyle name="SAPBEXexcBad7" xfId="12"/>
    <cellStyle name="SAPBEXexcBad8" xfId="13"/>
    <cellStyle name="SAPBEXexcBad9" xfId="14"/>
    <cellStyle name="SAPBEXexcCritical4" xfId="15"/>
    <cellStyle name="SAPBEXexcCritical5" xfId="16"/>
    <cellStyle name="SAPBEXexcCritical6" xfId="17"/>
    <cellStyle name="SAPBEXexcGood1" xfId="18"/>
    <cellStyle name="SAPBEXexcGood2" xfId="19"/>
    <cellStyle name="SAPBEXexcGood3" xfId="20"/>
    <cellStyle name="SAPBEXfilterDrill" xfId="21"/>
    <cellStyle name="SAPBEXfilterItem" xfId="22"/>
    <cellStyle name="SAPBEXfilterText" xfId="23"/>
    <cellStyle name="SAPBEXformats" xfId="24"/>
    <cellStyle name="SAPBEXheaderItem" xfId="25"/>
    <cellStyle name="SAPBEXheaderText" xfId="26"/>
    <cellStyle name="SAPBEXHLevel0" xfId="27"/>
    <cellStyle name="SAPBEXHLevel0X" xfId="28"/>
    <cellStyle name="SAPBEXHLevel1" xfId="29"/>
    <cellStyle name="SAPBEXHLevel1X" xfId="30"/>
    <cellStyle name="SAPBEXHLevel2" xfId="31"/>
    <cellStyle name="SAPBEXHLevel2X" xfId="32"/>
    <cellStyle name="SAPBEXHLevel3" xfId="33"/>
    <cellStyle name="SAPBEXHLevel3X" xfId="34"/>
    <cellStyle name="SAPBEXresData" xfId="35"/>
    <cellStyle name="SAPBEXresDataEmph" xfId="36"/>
    <cellStyle name="SAPBEXresItem" xfId="37"/>
    <cellStyle name="SAPBEXresItemX" xfId="38"/>
    <cellStyle name="SAPBEXstdData" xfId="39"/>
    <cellStyle name="SAPBEXstdDataEmph" xfId="40"/>
    <cellStyle name="SAPBEXstdItem" xfId="41"/>
    <cellStyle name="SAPBEXstdItemX" xfId="42"/>
    <cellStyle name="SAPBEXtitle" xfId="43"/>
    <cellStyle name="SAPBEXundefined" xfId="44"/>
    <cellStyle name="Style 1" xfId="1"/>
  </cellStyles>
  <dxfs count="182">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111</xdr:row>
      <xdr:rowOff>114300</xdr:rowOff>
    </xdr:from>
    <xdr:to>
      <xdr:col>5</xdr:col>
      <xdr:colOff>90488</xdr:colOff>
      <xdr:row>115</xdr:row>
      <xdr:rowOff>66675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19150" y="17602200"/>
          <a:ext cx="2390775" cy="6000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123825</xdr:colOff>
      <xdr:row>26</xdr:row>
      <xdr:rowOff>85725</xdr:rowOff>
    </xdr:from>
    <xdr:to>
      <xdr:col>15</xdr:col>
      <xdr:colOff>123825</xdr:colOff>
      <xdr:row>26</xdr:row>
      <xdr:rowOff>85725</xdr:rowOff>
    </xdr:to>
    <xdr:sp macro="" textlink="">
      <xdr:nvSpPr>
        <xdr:cNvPr id="2050" name="Line 2"/>
        <xdr:cNvSpPr>
          <a:spLocks noChangeShapeType="1"/>
        </xdr:cNvSpPr>
      </xdr:nvSpPr>
      <xdr:spPr bwMode="auto">
        <a:xfrm>
          <a:off x="10382250" y="3276600"/>
          <a:ext cx="0" cy="0"/>
        </a:xfrm>
        <a:prstGeom prst="line">
          <a:avLst/>
        </a:prstGeom>
        <a:noFill/>
        <a:ln w="9525">
          <a:solidFill>
            <a:srgbClr val="000000"/>
          </a:solidFill>
          <a:round/>
          <a:headEnd/>
          <a:tailEnd type="triangle" w="med" len="me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T\RATES\a1-Wally\BUDGET\2009\Corporate%20Instructions\2009FPL_Plan&amp;Bdgt_Ass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Assumptions"/>
      <sheetName val="Exhibit_2"/>
      <sheetName val="Exhibit_3"/>
      <sheetName val="Exhibit_4"/>
      <sheetName val="Exhibit_5"/>
      <sheetName val="Exhibit_6"/>
      <sheetName val="Exhibit_7"/>
      <sheetName val="Exhibit_8"/>
      <sheetName val="Exhibit_9"/>
      <sheetName val="Exhibit_10"/>
      <sheetName val="Exhibit 11"/>
    </sheetNames>
    <sheetDataSet>
      <sheetData sheetId="0" refreshError="1"/>
      <sheetData sheetId="1" refreshError="1"/>
      <sheetData sheetId="2" refreshError="1"/>
      <sheetData sheetId="3" refreshError="1"/>
      <sheetData sheetId="4" refreshError="1"/>
      <sheetData sheetId="5">
        <row r="5">
          <cell r="A5" t="str">
            <v>Expense Types</v>
          </cell>
          <cell r="B5" t="str">
            <v>Current Approved</v>
          </cell>
          <cell r="C5" t="str">
            <v>Estimated Actual</v>
          </cell>
          <cell r="D5" t="str">
            <v>Year-end Adjustment</v>
          </cell>
          <cell r="E5" t="str">
            <v>Year-end Adjusted</v>
          </cell>
          <cell r="F5" t="str">
            <v>Funds Request</v>
          </cell>
          <cell r="G5" t="str">
            <v>Percent Change</v>
          </cell>
          <cell r="H5" t="str">
            <v>Funds Request</v>
          </cell>
          <cell r="I5" t="str">
            <v>Percent Change</v>
          </cell>
          <cell r="J5" t="str">
            <v>Funds Request</v>
          </cell>
          <cell r="K5" t="str">
            <v>Percent Change</v>
          </cell>
          <cell r="L5" t="str">
            <v>Funds Request</v>
          </cell>
          <cell r="M5" t="str">
            <v>Percent Change</v>
          </cell>
          <cell r="N5" t="str">
            <v>Funds Request</v>
          </cell>
          <cell r="O5" t="str">
            <v>Percent Change</v>
          </cell>
        </row>
        <row r="6">
          <cell r="B6">
            <v>2003</v>
          </cell>
          <cell r="C6">
            <v>2003</v>
          </cell>
          <cell r="D6">
            <v>2003</v>
          </cell>
          <cell r="E6">
            <v>2003</v>
          </cell>
          <cell r="F6">
            <v>2004</v>
          </cell>
          <cell r="H6">
            <v>2005</v>
          </cell>
          <cell r="J6">
            <v>2006</v>
          </cell>
          <cell r="L6">
            <v>2007</v>
          </cell>
          <cell r="N6">
            <v>2008</v>
          </cell>
        </row>
        <row r="7">
          <cell r="A7" t="str">
            <v>1 - O&amp;M Base</v>
          </cell>
          <cell r="B7">
            <v>10000000</v>
          </cell>
          <cell r="C7">
            <v>10500000</v>
          </cell>
          <cell r="D7">
            <v>250000</v>
          </cell>
          <cell r="E7">
            <v>10750000</v>
          </cell>
          <cell r="F7">
            <v>10850000</v>
          </cell>
          <cell r="G7">
            <v>9.3023255813953487E-3</v>
          </cell>
          <cell r="H7">
            <v>11000000</v>
          </cell>
          <cell r="I7">
            <v>1.3824884792626729E-2</v>
          </cell>
          <cell r="J7">
            <v>11100000</v>
          </cell>
          <cell r="K7">
            <v>9.0909090909090905E-3</v>
          </cell>
          <cell r="L7">
            <v>0</v>
          </cell>
          <cell r="M7">
            <v>-1</v>
          </cell>
          <cell r="N7">
            <v>0</v>
          </cell>
          <cell r="O7" t="str">
            <v xml:space="preserve">     N/A</v>
          </cell>
        </row>
        <row r="8">
          <cell r="A8" t="str">
            <v>8 - O&amp;M ECRC</v>
          </cell>
          <cell r="B8">
            <v>100000</v>
          </cell>
          <cell r="C8">
            <v>100000</v>
          </cell>
          <cell r="E8">
            <v>100000</v>
          </cell>
          <cell r="F8">
            <v>125000</v>
          </cell>
          <cell r="G8">
            <v>0.25</v>
          </cell>
          <cell r="H8">
            <v>130000</v>
          </cell>
          <cell r="I8">
            <v>0.04</v>
          </cell>
          <cell r="J8">
            <v>131000</v>
          </cell>
          <cell r="K8">
            <v>7.6923076923076927E-3</v>
          </cell>
          <cell r="L8">
            <v>0</v>
          </cell>
          <cell r="M8">
            <v>-1</v>
          </cell>
          <cell r="N8">
            <v>0</v>
          </cell>
          <cell r="O8" t="str">
            <v xml:space="preserve">     N/A</v>
          </cell>
        </row>
        <row r="9">
          <cell r="B9">
            <v>10100000</v>
          </cell>
          <cell r="C9">
            <v>10600000</v>
          </cell>
          <cell r="D9">
            <v>250000</v>
          </cell>
          <cell r="E9">
            <v>10850000</v>
          </cell>
          <cell r="F9">
            <v>10975000</v>
          </cell>
          <cell r="G9">
            <v>1.1520737327188941E-2</v>
          </cell>
          <cell r="H9">
            <v>11130000</v>
          </cell>
          <cell r="I9">
            <v>1.4123006833712985E-2</v>
          </cell>
          <cell r="J9">
            <v>11231000</v>
          </cell>
          <cell r="K9">
            <v>9.0745732255166217E-3</v>
          </cell>
          <cell r="L9">
            <v>0</v>
          </cell>
          <cell r="M9">
            <v>-1</v>
          </cell>
          <cell r="N9">
            <v>0</v>
          </cell>
          <cell r="O9" t="str">
            <v xml:space="preserve">     N/A</v>
          </cell>
        </row>
        <row r="11">
          <cell r="A11" t="str">
            <v>2 - O&amp;M ECCR</v>
          </cell>
          <cell r="B11">
            <v>250000</v>
          </cell>
          <cell r="C11">
            <v>250000</v>
          </cell>
          <cell r="E11">
            <v>250000</v>
          </cell>
          <cell r="G11">
            <v>-1</v>
          </cell>
          <cell r="I11" t="str">
            <v xml:space="preserve">     N/A</v>
          </cell>
          <cell r="K11" t="str">
            <v xml:space="preserve">     N/A</v>
          </cell>
          <cell r="M11" t="str">
            <v xml:space="preserve">     N/A</v>
          </cell>
          <cell r="O11" t="str">
            <v xml:space="preserve">     N/A</v>
          </cell>
        </row>
        <row r="12">
          <cell r="A12" t="str">
            <v>4 - O&amp;M Fuel</v>
          </cell>
          <cell r="E12">
            <v>0</v>
          </cell>
          <cell r="G12" t="str">
            <v xml:space="preserve">     N/A</v>
          </cell>
          <cell r="I12" t="str">
            <v xml:space="preserve">     N/A</v>
          </cell>
          <cell r="K12" t="str">
            <v xml:space="preserve">     N/A</v>
          </cell>
          <cell r="M12" t="str">
            <v xml:space="preserve">     N/A</v>
          </cell>
          <cell r="O12" t="str">
            <v xml:space="preserve">     N/A</v>
          </cell>
        </row>
        <row r="13">
          <cell r="A13" t="str">
            <v>5 - O&amp;M Capacity</v>
          </cell>
          <cell r="E13">
            <v>0</v>
          </cell>
          <cell r="G13" t="str">
            <v xml:space="preserve">     N/A</v>
          </cell>
          <cell r="I13" t="str">
            <v xml:space="preserve">     N/A</v>
          </cell>
          <cell r="K13" t="str">
            <v xml:space="preserve">     N/A</v>
          </cell>
          <cell r="M13" t="str">
            <v xml:space="preserve">     N/A</v>
          </cell>
          <cell r="O13" t="str">
            <v xml:space="preserve">     N/A</v>
          </cell>
        </row>
        <row r="14">
          <cell r="A14" t="str">
            <v>9 - O&amp;M NR Fuel</v>
          </cell>
          <cell r="E14">
            <v>0</v>
          </cell>
          <cell r="G14" t="str">
            <v xml:space="preserve">     N/A</v>
          </cell>
          <cell r="I14" t="str">
            <v xml:space="preserve">     N/A</v>
          </cell>
          <cell r="K14" t="str">
            <v xml:space="preserve">     N/A</v>
          </cell>
          <cell r="M14" t="str">
            <v xml:space="preserve">     N/A</v>
          </cell>
          <cell r="O14" t="str">
            <v xml:space="preserve">     N/A</v>
          </cell>
        </row>
        <row r="15">
          <cell r="B15">
            <v>250000</v>
          </cell>
          <cell r="C15">
            <v>250000</v>
          </cell>
          <cell r="D15">
            <v>0</v>
          </cell>
          <cell r="E15">
            <v>250000</v>
          </cell>
          <cell r="F15">
            <v>0</v>
          </cell>
          <cell r="G15">
            <v>-1</v>
          </cell>
          <cell r="H15">
            <v>0</v>
          </cell>
          <cell r="I15" t="str">
            <v xml:space="preserve">     N/A</v>
          </cell>
          <cell r="J15">
            <v>0</v>
          </cell>
          <cell r="K15" t="str">
            <v xml:space="preserve">     N/A</v>
          </cell>
          <cell r="L15">
            <v>0</v>
          </cell>
          <cell r="M15" t="str">
            <v xml:space="preserve">     N/A</v>
          </cell>
          <cell r="N15">
            <v>0</v>
          </cell>
          <cell r="O15" t="str">
            <v xml:space="preserve">     N/A</v>
          </cell>
        </row>
        <row r="17">
          <cell r="A17" t="str">
            <v>6 - Below the Line Expenses</v>
          </cell>
          <cell r="B17">
            <v>500000</v>
          </cell>
          <cell r="C17">
            <v>500000</v>
          </cell>
          <cell r="E17">
            <v>500000</v>
          </cell>
          <cell r="G17">
            <v>-1</v>
          </cell>
          <cell r="I17" t="str">
            <v xml:space="preserve">     N/A</v>
          </cell>
          <cell r="K17" t="str">
            <v xml:space="preserve">     N/A</v>
          </cell>
          <cell r="M17" t="str">
            <v xml:space="preserve">     N/A</v>
          </cell>
          <cell r="O17" t="str">
            <v xml:space="preserve">     N/A</v>
          </cell>
        </row>
        <row r="18">
          <cell r="A18" t="str">
            <v>7 - Redirected Expenses (to other business units)</v>
          </cell>
          <cell r="E18">
            <v>0</v>
          </cell>
          <cell r="F18">
            <v>300000</v>
          </cell>
          <cell r="G18" t="str">
            <v xml:space="preserve">     N/A</v>
          </cell>
          <cell r="I18">
            <v>-1</v>
          </cell>
          <cell r="K18" t="str">
            <v xml:space="preserve">     N/A</v>
          </cell>
          <cell r="M18" t="str">
            <v xml:space="preserve">     N/A</v>
          </cell>
          <cell r="O18" t="str">
            <v xml:space="preserve">     N/A</v>
          </cell>
        </row>
        <row r="19">
          <cell r="A19" t="str">
            <v>G - Inter-company Expenses (to non-utility)</v>
          </cell>
          <cell r="E19">
            <v>0</v>
          </cell>
          <cell r="F19">
            <v>100000</v>
          </cell>
          <cell r="G19" t="str">
            <v xml:space="preserve">     N/A</v>
          </cell>
          <cell r="I19">
            <v>-1</v>
          </cell>
          <cell r="K19" t="str">
            <v xml:space="preserve">     N/A</v>
          </cell>
          <cell r="M19" t="str">
            <v xml:space="preserve">     N/A</v>
          </cell>
          <cell r="O19" t="str">
            <v xml:space="preserve">     N/A</v>
          </cell>
        </row>
        <row r="20">
          <cell r="A20" t="str">
            <v>S - Revenue Enhancement Expenses</v>
          </cell>
          <cell r="E20">
            <v>0</v>
          </cell>
          <cell r="G20" t="str">
            <v xml:space="preserve">     N/A</v>
          </cell>
          <cell r="I20" t="str">
            <v xml:space="preserve">     N/A</v>
          </cell>
          <cell r="K20" t="str">
            <v xml:space="preserve">     N/A</v>
          </cell>
          <cell r="M20" t="str">
            <v xml:space="preserve">     N/A</v>
          </cell>
          <cell r="O20" t="str">
            <v xml:space="preserve">     N/A</v>
          </cell>
        </row>
        <row r="21">
          <cell r="A21" t="str">
            <v>N - Other Expenses</v>
          </cell>
          <cell r="E21">
            <v>0</v>
          </cell>
          <cell r="G21" t="str">
            <v xml:space="preserve">     N/A</v>
          </cell>
          <cell r="I21" t="str">
            <v xml:space="preserve">     N/A</v>
          </cell>
          <cell r="K21" t="str">
            <v xml:space="preserve">     N/A</v>
          </cell>
          <cell r="M21" t="str">
            <v xml:space="preserve">     N/A</v>
          </cell>
          <cell r="O21" t="str">
            <v xml:space="preserve">     N/A</v>
          </cell>
        </row>
        <row r="22">
          <cell r="B22">
            <v>10850000</v>
          </cell>
          <cell r="C22">
            <v>11350000</v>
          </cell>
          <cell r="D22">
            <v>250000</v>
          </cell>
          <cell r="E22">
            <v>11600000</v>
          </cell>
          <cell r="F22">
            <v>11375000</v>
          </cell>
          <cell r="G22">
            <v>-1.9396551724137932E-2</v>
          </cell>
          <cell r="H22">
            <v>11130000</v>
          </cell>
          <cell r="I22">
            <v>-2.1538461538461538E-2</v>
          </cell>
          <cell r="J22">
            <v>11231000</v>
          </cell>
          <cell r="K22">
            <v>9.0745732255166217E-3</v>
          </cell>
          <cell r="L22">
            <v>0</v>
          </cell>
          <cell r="M22">
            <v>-1</v>
          </cell>
          <cell r="N22">
            <v>0</v>
          </cell>
          <cell r="O22" t="str">
            <v xml:space="preserve">     N/A</v>
          </cell>
        </row>
        <row r="24">
          <cell r="A24" t="str">
            <v>A - Capital Base</v>
          </cell>
          <cell r="E24">
            <v>0</v>
          </cell>
          <cell r="G24" t="str">
            <v xml:space="preserve">     N/A</v>
          </cell>
          <cell r="I24" t="str">
            <v xml:space="preserve">     N/A</v>
          </cell>
          <cell r="K24" t="str">
            <v xml:space="preserve">     N/A</v>
          </cell>
          <cell r="M24" t="str">
            <v xml:space="preserve">     N/A</v>
          </cell>
          <cell r="O24" t="str">
            <v xml:space="preserve">     N/A</v>
          </cell>
        </row>
        <row r="25">
          <cell r="A25" t="str">
            <v>B - Capital ECCR</v>
          </cell>
          <cell r="E25">
            <v>0</v>
          </cell>
          <cell r="G25" t="str">
            <v xml:space="preserve">     N/A</v>
          </cell>
          <cell r="I25" t="str">
            <v xml:space="preserve">     N/A</v>
          </cell>
          <cell r="K25" t="str">
            <v xml:space="preserve">     N/A</v>
          </cell>
          <cell r="M25" t="str">
            <v xml:space="preserve">     N/A</v>
          </cell>
          <cell r="O25" t="str">
            <v xml:space="preserve">     N/A</v>
          </cell>
        </row>
        <row r="26">
          <cell r="A26" t="str">
            <v>F - Capital Non-Regulated</v>
          </cell>
          <cell r="E26">
            <v>0</v>
          </cell>
          <cell r="G26" t="str">
            <v xml:space="preserve">     N/A</v>
          </cell>
          <cell r="I26" t="str">
            <v xml:space="preserve">     N/A</v>
          </cell>
          <cell r="K26" t="str">
            <v xml:space="preserve">     N/A</v>
          </cell>
          <cell r="M26" t="str">
            <v xml:space="preserve">     N/A</v>
          </cell>
          <cell r="O26" t="str">
            <v xml:space="preserve">     N/A</v>
          </cell>
        </row>
        <row r="27">
          <cell r="A27" t="str">
            <v>H - Capital ECRC</v>
          </cell>
          <cell r="E27">
            <v>0</v>
          </cell>
          <cell r="G27" t="str">
            <v xml:space="preserve">     N/A</v>
          </cell>
          <cell r="I27" t="str">
            <v xml:space="preserve">     N/A</v>
          </cell>
          <cell r="K27" t="str">
            <v xml:space="preserve">     N/A</v>
          </cell>
          <cell r="M27" t="str">
            <v xml:space="preserve">     N/A</v>
          </cell>
          <cell r="O27" t="str">
            <v xml:space="preserve">     N/A</v>
          </cell>
        </row>
        <row r="28">
          <cell r="A28" t="str">
            <v>V - Revenue Enhancement Capital</v>
          </cell>
          <cell r="E28">
            <v>0</v>
          </cell>
          <cell r="G28" t="str">
            <v xml:space="preserve">     N/A</v>
          </cell>
          <cell r="I28" t="str">
            <v xml:space="preserve">     N/A</v>
          </cell>
          <cell r="K28" t="str">
            <v xml:space="preserve">     N/A</v>
          </cell>
          <cell r="M28" t="str">
            <v xml:space="preserve">     N/A</v>
          </cell>
          <cell r="O28" t="str">
            <v xml:space="preserve">     N/A</v>
          </cell>
        </row>
        <row r="29">
          <cell r="B29">
            <v>0</v>
          </cell>
          <cell r="C29">
            <v>0</v>
          </cell>
          <cell r="D29">
            <v>0</v>
          </cell>
          <cell r="E29">
            <v>0</v>
          </cell>
          <cell r="F29">
            <v>0</v>
          </cell>
          <cell r="G29" t="str">
            <v xml:space="preserve">     N/A</v>
          </cell>
          <cell r="H29">
            <v>0</v>
          </cell>
          <cell r="I29" t="str">
            <v xml:space="preserve">     N/A</v>
          </cell>
          <cell r="J29">
            <v>0</v>
          </cell>
          <cell r="K29" t="str">
            <v xml:space="preserve">     N/A</v>
          </cell>
          <cell r="L29">
            <v>0</v>
          </cell>
          <cell r="M29" t="str">
            <v xml:space="preserve">     N/A</v>
          </cell>
          <cell r="N29">
            <v>0</v>
          </cell>
          <cell r="O29" t="str">
            <v xml:space="preserve">     N/A</v>
          </cell>
        </row>
        <row r="31">
          <cell r="A31" t="str">
            <v>R - Revenue Enhancement Revenue</v>
          </cell>
          <cell r="E31">
            <v>0</v>
          </cell>
          <cell r="G31" t="str">
            <v xml:space="preserve">     N/A</v>
          </cell>
          <cell r="I31" t="str">
            <v xml:space="preserve">     N/A</v>
          </cell>
          <cell r="K31" t="str">
            <v xml:space="preserve">     N/A</v>
          </cell>
          <cell r="M31" t="str">
            <v xml:space="preserve">     N/A</v>
          </cell>
          <cell r="O31" t="str">
            <v xml:space="preserve">     N/A</v>
          </cell>
        </row>
        <row r="32">
          <cell r="A32" t="str">
            <v>Memo: Affiliate Fee</v>
          </cell>
          <cell r="E32">
            <v>0</v>
          </cell>
          <cell r="G32" t="str">
            <v xml:space="preserve">     N/A</v>
          </cell>
          <cell r="I32" t="str">
            <v xml:space="preserve">     N/A</v>
          </cell>
          <cell r="K32" t="str">
            <v xml:space="preserve">     N/A</v>
          </cell>
          <cell r="M32" t="str">
            <v xml:space="preserve">     N/A</v>
          </cell>
          <cell r="O32" t="str">
            <v xml:space="preserve">     N/A</v>
          </cell>
        </row>
        <row r="33">
          <cell r="A33" t="str">
            <v>Memo: Gross Payroll Dollars</v>
          </cell>
          <cell r="E33">
            <v>0</v>
          </cell>
          <cell r="G33" t="str">
            <v xml:space="preserve">     N/A</v>
          </cell>
          <cell r="I33" t="str">
            <v xml:space="preserve">     N/A</v>
          </cell>
          <cell r="K33" t="str">
            <v xml:space="preserve">     N/A</v>
          </cell>
          <cell r="M33" t="str">
            <v xml:space="preserve">     N/A</v>
          </cell>
          <cell r="O33" t="str">
            <v xml:space="preserve">     N/A</v>
          </cell>
        </row>
        <row r="35">
          <cell r="A35" t="str">
            <v>Workforce</v>
          </cell>
        </row>
        <row r="36">
          <cell r="A36" t="str">
            <v>FEX - FPL Exempt Employees</v>
          </cell>
          <cell r="B36">
            <v>150</v>
          </cell>
          <cell r="C36">
            <v>150</v>
          </cell>
          <cell r="D36">
            <v>0</v>
          </cell>
          <cell r="E36">
            <v>150</v>
          </cell>
          <cell r="F36">
            <v>152</v>
          </cell>
          <cell r="G36">
            <v>1.3333333333333334E-2</v>
          </cell>
          <cell r="H36">
            <v>155</v>
          </cell>
          <cell r="I36">
            <v>1.9736842105263157E-2</v>
          </cell>
          <cell r="J36">
            <v>160</v>
          </cell>
          <cell r="K36">
            <v>3.2258064516129031E-2</v>
          </cell>
          <cell r="M36">
            <v>-1</v>
          </cell>
          <cell r="O36" t="str">
            <v xml:space="preserve">     N/A</v>
          </cell>
        </row>
        <row r="37">
          <cell r="A37" t="str">
            <v>FEP - FPL Exempt Part-Time Employees (.5 each)</v>
          </cell>
          <cell r="B37">
            <v>3</v>
          </cell>
          <cell r="C37">
            <v>3</v>
          </cell>
          <cell r="D37">
            <v>0</v>
          </cell>
          <cell r="E37">
            <v>3</v>
          </cell>
          <cell r="F37">
            <v>3</v>
          </cell>
          <cell r="G37">
            <v>0</v>
          </cell>
          <cell r="H37">
            <v>3</v>
          </cell>
          <cell r="I37">
            <v>0</v>
          </cell>
          <cell r="J37">
            <v>4</v>
          </cell>
          <cell r="K37">
            <v>0.33333333333333331</v>
          </cell>
          <cell r="M37">
            <v>-1</v>
          </cell>
          <cell r="O37" t="str">
            <v xml:space="preserve">     N/A</v>
          </cell>
        </row>
        <row r="38">
          <cell r="A38" t="str">
            <v>FNX - FPL Non-Exempt Employees</v>
          </cell>
          <cell r="E38">
            <v>0</v>
          </cell>
          <cell r="G38" t="str">
            <v xml:space="preserve">     N/A</v>
          </cell>
          <cell r="I38" t="str">
            <v xml:space="preserve">     N/A</v>
          </cell>
          <cell r="K38" t="str">
            <v xml:space="preserve">     N/A</v>
          </cell>
          <cell r="M38" t="str">
            <v xml:space="preserve">     N/A</v>
          </cell>
          <cell r="O38" t="str">
            <v xml:space="preserve">     N/A</v>
          </cell>
        </row>
        <row r="39">
          <cell r="A39" t="str">
            <v>FPT - FPL Non-Exempt Part-Time Employees (.5 each)</v>
          </cell>
          <cell r="E39">
            <v>0</v>
          </cell>
          <cell r="G39" t="str">
            <v xml:space="preserve">     N/A</v>
          </cell>
          <cell r="I39" t="str">
            <v xml:space="preserve">     N/A</v>
          </cell>
          <cell r="K39" t="str">
            <v xml:space="preserve">     N/A</v>
          </cell>
          <cell r="M39" t="str">
            <v xml:space="preserve">     N/A</v>
          </cell>
          <cell r="O39" t="str">
            <v xml:space="preserve">     N/A</v>
          </cell>
        </row>
        <row r="40">
          <cell r="A40" t="str">
            <v>FBV - FPL Bargaining Unit Employees</v>
          </cell>
          <cell r="E40">
            <v>0</v>
          </cell>
          <cell r="G40" t="str">
            <v xml:space="preserve">     N/A</v>
          </cell>
          <cell r="I40" t="str">
            <v xml:space="preserve">     N/A</v>
          </cell>
          <cell r="K40" t="str">
            <v xml:space="preserve">     N/A</v>
          </cell>
          <cell r="M40" t="str">
            <v xml:space="preserve">     N/A</v>
          </cell>
          <cell r="O40" t="str">
            <v xml:space="preserve">     N/A</v>
          </cell>
        </row>
        <row r="41">
          <cell r="B41">
            <v>153</v>
          </cell>
          <cell r="C41">
            <v>153</v>
          </cell>
          <cell r="D41">
            <v>0</v>
          </cell>
          <cell r="E41">
            <v>153</v>
          </cell>
          <cell r="F41">
            <v>155</v>
          </cell>
          <cell r="G41">
            <v>1.3071895424836602E-2</v>
          </cell>
          <cell r="H41">
            <v>158</v>
          </cell>
          <cell r="I41">
            <v>1.935483870967742E-2</v>
          </cell>
          <cell r="J41">
            <v>164</v>
          </cell>
          <cell r="K41">
            <v>3.7974683544303799E-2</v>
          </cell>
          <cell r="L41">
            <v>0</v>
          </cell>
          <cell r="M41">
            <v>-1</v>
          </cell>
          <cell r="N41">
            <v>0</v>
          </cell>
          <cell r="O41" t="str">
            <v xml:space="preserve">     N/A</v>
          </cell>
        </row>
        <row r="43">
          <cell r="A43" t="str">
            <v>FTTE - Full-Time Temporary Employees</v>
          </cell>
          <cell r="E43">
            <v>0</v>
          </cell>
          <cell r="G43" t="str">
            <v xml:space="preserve">     N/A</v>
          </cell>
          <cell r="I43" t="str">
            <v xml:space="preserve">     N/A</v>
          </cell>
          <cell r="K43" t="str">
            <v xml:space="preserve">     N/A</v>
          </cell>
          <cell r="M43" t="str">
            <v xml:space="preserve">     N/A</v>
          </cell>
          <cell r="O43" t="str">
            <v xml:space="preserve">     N/A</v>
          </cell>
        </row>
        <row r="44">
          <cell r="A44" t="str">
            <v>FOT - FPL Overtime Equivalent Employees</v>
          </cell>
          <cell r="E44">
            <v>0</v>
          </cell>
          <cell r="G44" t="str">
            <v xml:space="preserve">     N/A</v>
          </cell>
          <cell r="I44" t="str">
            <v xml:space="preserve">     N/A</v>
          </cell>
          <cell r="K44" t="str">
            <v xml:space="preserve">     N/A</v>
          </cell>
          <cell r="M44" t="str">
            <v xml:space="preserve">     N/A</v>
          </cell>
          <cell r="O44" t="str">
            <v xml:space="preserve">     N/A</v>
          </cell>
        </row>
        <row r="45">
          <cell r="A45" t="str">
            <v>TMP - Temporary Employees</v>
          </cell>
          <cell r="E45">
            <v>0</v>
          </cell>
          <cell r="G45" t="str">
            <v xml:space="preserve">     N/A</v>
          </cell>
          <cell r="I45" t="str">
            <v xml:space="preserve">     N/A</v>
          </cell>
          <cell r="K45" t="str">
            <v xml:space="preserve">     N/A</v>
          </cell>
          <cell r="M45" t="str">
            <v xml:space="preserve">     N/A</v>
          </cell>
          <cell r="O45" t="str">
            <v xml:space="preserve">     N/A</v>
          </cell>
        </row>
        <row r="46">
          <cell r="A46" t="str">
            <v>CON - Contractor Employees</v>
          </cell>
          <cell r="E46">
            <v>0</v>
          </cell>
          <cell r="G46" t="str">
            <v xml:space="preserve">     N/A</v>
          </cell>
          <cell r="I46" t="str">
            <v xml:space="preserve">     N/A</v>
          </cell>
          <cell r="K46" t="str">
            <v xml:space="preserve">     N/A</v>
          </cell>
          <cell r="M46" t="str">
            <v xml:space="preserve">     N/A</v>
          </cell>
          <cell r="O46" t="str">
            <v xml:space="preserve">     N/A</v>
          </cell>
        </row>
        <row r="47">
          <cell r="B47">
            <v>0</v>
          </cell>
          <cell r="C47">
            <v>0</v>
          </cell>
          <cell r="D47">
            <v>0</v>
          </cell>
          <cell r="E47">
            <v>0</v>
          </cell>
          <cell r="F47">
            <v>0</v>
          </cell>
          <cell r="G47" t="str">
            <v xml:space="preserve">     N/A</v>
          </cell>
          <cell r="H47">
            <v>0</v>
          </cell>
          <cell r="I47" t="str">
            <v xml:space="preserve">     N/A</v>
          </cell>
          <cell r="J47">
            <v>0</v>
          </cell>
          <cell r="K47" t="str">
            <v xml:space="preserve">     N/A</v>
          </cell>
          <cell r="L47">
            <v>0</v>
          </cell>
          <cell r="M47" t="str">
            <v xml:space="preserve">     N/A</v>
          </cell>
          <cell r="N47">
            <v>0</v>
          </cell>
          <cell r="O47" t="str">
            <v xml:space="preserve">     N/A</v>
          </cell>
        </row>
        <row r="49">
          <cell r="B49">
            <v>153</v>
          </cell>
          <cell r="C49">
            <v>153</v>
          </cell>
          <cell r="D49">
            <v>0</v>
          </cell>
          <cell r="E49">
            <v>153</v>
          </cell>
          <cell r="F49">
            <v>155</v>
          </cell>
          <cell r="G49">
            <v>1.3071895424836602E-2</v>
          </cell>
          <cell r="H49">
            <v>158</v>
          </cell>
          <cell r="I49">
            <v>1.935483870967742E-2</v>
          </cell>
          <cell r="J49">
            <v>164</v>
          </cell>
          <cell r="K49">
            <v>3.7974683544303799E-2</v>
          </cell>
          <cell r="L49">
            <v>0</v>
          </cell>
          <cell r="M49">
            <v>-1</v>
          </cell>
          <cell r="N49">
            <v>0</v>
          </cell>
          <cell r="O49" t="str">
            <v xml:space="preserve">     N/A</v>
          </cell>
        </row>
      </sheetData>
      <sheetData sheetId="6">
        <row r="6">
          <cell r="B6" t="str">
            <v>Current Approved</v>
          </cell>
          <cell r="C6" t="str">
            <v>Variance</v>
          </cell>
          <cell r="D6" t="str">
            <v>Year-end Estimate</v>
          </cell>
          <cell r="E6" t="str">
            <v>Year-end Adjustments</v>
          </cell>
          <cell r="F6" t="str">
            <v>Year-end Adjusted</v>
          </cell>
          <cell r="G6" t="str">
            <v>Between Year Change</v>
          </cell>
          <cell r="H6" t="str">
            <v>Funds Request</v>
          </cell>
          <cell r="I6" t="str">
            <v>Between Year Change</v>
          </cell>
          <cell r="J6" t="str">
            <v>Funds Request</v>
          </cell>
          <cell r="K6" t="str">
            <v>Between Year Change</v>
          </cell>
          <cell r="L6" t="str">
            <v>Funds Request</v>
          </cell>
        </row>
        <row r="7">
          <cell r="B7">
            <v>2003</v>
          </cell>
          <cell r="C7">
            <v>2003</v>
          </cell>
          <cell r="D7">
            <v>2003</v>
          </cell>
          <cell r="E7">
            <v>2003</v>
          </cell>
          <cell r="F7">
            <v>2003</v>
          </cell>
          <cell r="H7">
            <v>2004</v>
          </cell>
          <cell r="J7">
            <v>2005</v>
          </cell>
          <cell r="L7">
            <v>2006</v>
          </cell>
        </row>
        <row r="8">
          <cell r="B8">
            <v>100</v>
          </cell>
          <cell r="C8">
            <v>-10</v>
          </cell>
          <cell r="D8">
            <v>90</v>
          </cell>
          <cell r="E8">
            <v>5</v>
          </cell>
          <cell r="F8">
            <v>95</v>
          </cell>
          <cell r="G8">
            <v>5</v>
          </cell>
          <cell r="H8">
            <v>100</v>
          </cell>
          <cell r="I8">
            <v>5</v>
          </cell>
          <cell r="J8">
            <v>105</v>
          </cell>
          <cell r="K8">
            <v>2</v>
          </cell>
          <cell r="L8">
            <v>107</v>
          </cell>
        </row>
        <row r="9">
          <cell r="C9">
            <v>0</v>
          </cell>
          <cell r="F9">
            <v>0</v>
          </cell>
          <cell r="G9">
            <v>0</v>
          </cell>
          <cell r="I9">
            <v>0</v>
          </cell>
          <cell r="K9">
            <v>0</v>
          </cell>
        </row>
        <row r="10">
          <cell r="C10">
            <v>0</v>
          </cell>
          <cell r="F10">
            <v>0</v>
          </cell>
          <cell r="G10">
            <v>0</v>
          </cell>
          <cell r="I10">
            <v>0</v>
          </cell>
          <cell r="K10">
            <v>0</v>
          </cell>
        </row>
        <row r="11">
          <cell r="C11">
            <v>0</v>
          </cell>
          <cell r="F11">
            <v>0</v>
          </cell>
          <cell r="G11">
            <v>0</v>
          </cell>
          <cell r="I11">
            <v>0</v>
          </cell>
          <cell r="K11">
            <v>0</v>
          </cell>
        </row>
        <row r="12">
          <cell r="C12">
            <v>0</v>
          </cell>
          <cell r="F12">
            <v>0</v>
          </cell>
          <cell r="G12">
            <v>0</v>
          </cell>
          <cell r="I12">
            <v>0</v>
          </cell>
          <cell r="K12">
            <v>0</v>
          </cell>
        </row>
        <row r="13">
          <cell r="C13">
            <v>0</v>
          </cell>
          <cell r="F13">
            <v>0</v>
          </cell>
          <cell r="G13">
            <v>0</v>
          </cell>
          <cell r="I13">
            <v>0</v>
          </cell>
          <cell r="K13">
            <v>0</v>
          </cell>
        </row>
        <row r="14">
          <cell r="C14">
            <v>0</v>
          </cell>
          <cell r="F14">
            <v>0</v>
          </cell>
          <cell r="G14">
            <v>0</v>
          </cell>
          <cell r="I14">
            <v>0</v>
          </cell>
          <cell r="K14">
            <v>0</v>
          </cell>
        </row>
        <row r="15">
          <cell r="C15">
            <v>0</v>
          </cell>
          <cell r="F15">
            <v>0</v>
          </cell>
          <cell r="G15">
            <v>0</v>
          </cell>
          <cell r="I15">
            <v>0</v>
          </cell>
          <cell r="K15">
            <v>0</v>
          </cell>
        </row>
        <row r="16">
          <cell r="C16">
            <v>0</v>
          </cell>
          <cell r="F16">
            <v>0</v>
          </cell>
          <cell r="G16">
            <v>0</v>
          </cell>
          <cell r="I16">
            <v>0</v>
          </cell>
          <cell r="K16">
            <v>0</v>
          </cell>
        </row>
        <row r="17">
          <cell r="C17">
            <v>0</v>
          </cell>
          <cell r="F17">
            <v>0</v>
          </cell>
          <cell r="G17">
            <v>0</v>
          </cell>
          <cell r="I17">
            <v>0</v>
          </cell>
          <cell r="K17">
            <v>0</v>
          </cell>
        </row>
        <row r="18">
          <cell r="C18">
            <v>0</v>
          </cell>
          <cell r="F18">
            <v>0</v>
          </cell>
          <cell r="G18">
            <v>0</v>
          </cell>
          <cell r="I18">
            <v>0</v>
          </cell>
          <cell r="K18">
            <v>0</v>
          </cell>
        </row>
        <row r="19">
          <cell r="C19">
            <v>0</v>
          </cell>
          <cell r="F19">
            <v>0</v>
          </cell>
          <cell r="G19">
            <v>0</v>
          </cell>
          <cell r="I19">
            <v>0</v>
          </cell>
          <cell r="K19">
            <v>0</v>
          </cell>
        </row>
        <row r="20">
          <cell r="C20">
            <v>0</v>
          </cell>
          <cell r="F20">
            <v>0</v>
          </cell>
          <cell r="G20">
            <v>0</v>
          </cell>
          <cell r="I20">
            <v>0</v>
          </cell>
          <cell r="K20">
            <v>0</v>
          </cell>
        </row>
        <row r="21">
          <cell r="C21">
            <v>0</v>
          </cell>
          <cell r="F21">
            <v>0</v>
          </cell>
          <cell r="G21">
            <v>0</v>
          </cell>
          <cell r="I21">
            <v>0</v>
          </cell>
          <cell r="K21">
            <v>0</v>
          </cell>
        </row>
        <row r="22">
          <cell r="C22">
            <v>0</v>
          </cell>
          <cell r="F22">
            <v>0</v>
          </cell>
          <cell r="G22">
            <v>0</v>
          </cell>
          <cell r="I22">
            <v>0</v>
          </cell>
          <cell r="K22">
            <v>0</v>
          </cell>
        </row>
        <row r="23">
          <cell r="C23">
            <v>0</v>
          </cell>
          <cell r="F23">
            <v>0</v>
          </cell>
          <cell r="G23">
            <v>0</v>
          </cell>
          <cell r="I23">
            <v>0</v>
          </cell>
          <cell r="K23">
            <v>0</v>
          </cell>
        </row>
        <row r="24">
          <cell r="C24">
            <v>0</v>
          </cell>
          <cell r="F24">
            <v>0</v>
          </cell>
          <cell r="G24">
            <v>0</v>
          </cell>
          <cell r="I24">
            <v>0</v>
          </cell>
          <cell r="K24">
            <v>0</v>
          </cell>
        </row>
        <row r="25">
          <cell r="C25">
            <v>0</v>
          </cell>
          <cell r="F25">
            <v>0</v>
          </cell>
          <cell r="G25">
            <v>0</v>
          </cell>
          <cell r="I25">
            <v>0</v>
          </cell>
          <cell r="K25">
            <v>0</v>
          </cell>
        </row>
        <row r="26">
          <cell r="C26">
            <v>0</v>
          </cell>
          <cell r="F26">
            <v>0</v>
          </cell>
          <cell r="G26">
            <v>0</v>
          </cell>
          <cell r="I26">
            <v>0</v>
          </cell>
          <cell r="K26">
            <v>0</v>
          </cell>
        </row>
        <row r="27">
          <cell r="C27">
            <v>0</v>
          </cell>
          <cell r="F27">
            <v>0</v>
          </cell>
          <cell r="G27">
            <v>0</v>
          </cell>
          <cell r="I27">
            <v>0</v>
          </cell>
          <cell r="K27">
            <v>0</v>
          </cell>
        </row>
        <row r="28">
          <cell r="C28">
            <v>0</v>
          </cell>
          <cell r="F28">
            <v>0</v>
          </cell>
          <cell r="G28">
            <v>0</v>
          </cell>
          <cell r="I28">
            <v>0</v>
          </cell>
          <cell r="K28">
            <v>0</v>
          </cell>
        </row>
        <row r="29">
          <cell r="C29">
            <v>0</v>
          </cell>
          <cell r="F29">
            <v>0</v>
          </cell>
          <cell r="G29">
            <v>0</v>
          </cell>
          <cell r="I29">
            <v>0</v>
          </cell>
          <cell r="K29">
            <v>0</v>
          </cell>
        </row>
        <row r="30">
          <cell r="C30">
            <v>0</v>
          </cell>
          <cell r="F30">
            <v>0</v>
          </cell>
          <cell r="G30">
            <v>0</v>
          </cell>
          <cell r="I30">
            <v>0</v>
          </cell>
          <cell r="K30">
            <v>0</v>
          </cell>
        </row>
        <row r="31">
          <cell r="C31">
            <v>0</v>
          </cell>
          <cell r="F31">
            <v>0</v>
          </cell>
          <cell r="G31">
            <v>0</v>
          </cell>
          <cell r="I31">
            <v>0</v>
          </cell>
          <cell r="K31">
            <v>0</v>
          </cell>
        </row>
        <row r="32">
          <cell r="C32">
            <v>0</v>
          </cell>
          <cell r="F32">
            <v>0</v>
          </cell>
          <cell r="G32">
            <v>0</v>
          </cell>
          <cell r="I32">
            <v>0</v>
          </cell>
          <cell r="K32">
            <v>0</v>
          </cell>
        </row>
        <row r="33">
          <cell r="C33">
            <v>0</v>
          </cell>
          <cell r="F33">
            <v>0</v>
          </cell>
          <cell r="G33">
            <v>0</v>
          </cell>
          <cell r="I33">
            <v>0</v>
          </cell>
          <cell r="K33">
            <v>0</v>
          </cell>
        </row>
        <row r="34">
          <cell r="C34">
            <v>0</v>
          </cell>
          <cell r="F34">
            <v>0</v>
          </cell>
          <cell r="G34">
            <v>0</v>
          </cell>
          <cell r="I34">
            <v>0</v>
          </cell>
          <cell r="K34">
            <v>0</v>
          </cell>
        </row>
        <row r="35">
          <cell r="C35">
            <v>0</v>
          </cell>
          <cell r="F35">
            <v>0</v>
          </cell>
          <cell r="G35">
            <v>0</v>
          </cell>
          <cell r="I35">
            <v>0</v>
          </cell>
          <cell r="K35">
            <v>0</v>
          </cell>
        </row>
        <row r="36">
          <cell r="C36">
            <v>0</v>
          </cell>
          <cell r="F36">
            <v>0</v>
          </cell>
          <cell r="G36">
            <v>0</v>
          </cell>
          <cell r="I36">
            <v>0</v>
          </cell>
          <cell r="K36">
            <v>0</v>
          </cell>
        </row>
        <row r="37">
          <cell r="C37">
            <v>0</v>
          </cell>
          <cell r="F37">
            <v>0</v>
          </cell>
          <cell r="G37">
            <v>0</v>
          </cell>
          <cell r="I37">
            <v>0</v>
          </cell>
          <cell r="K37">
            <v>0</v>
          </cell>
        </row>
        <row r="38">
          <cell r="C38">
            <v>0</v>
          </cell>
          <cell r="F38">
            <v>0</v>
          </cell>
          <cell r="G38">
            <v>0</v>
          </cell>
          <cell r="I38">
            <v>0</v>
          </cell>
          <cell r="K38">
            <v>0</v>
          </cell>
        </row>
        <row r="39">
          <cell r="C39">
            <v>0</v>
          </cell>
          <cell r="F39">
            <v>0</v>
          </cell>
          <cell r="G39">
            <v>0</v>
          </cell>
          <cell r="I39">
            <v>0</v>
          </cell>
          <cell r="K39">
            <v>0</v>
          </cell>
        </row>
        <row r="40">
          <cell r="B40">
            <v>100</v>
          </cell>
          <cell r="C40">
            <v>-10</v>
          </cell>
          <cell r="D40">
            <v>90</v>
          </cell>
          <cell r="E40">
            <v>5</v>
          </cell>
          <cell r="F40">
            <v>95</v>
          </cell>
          <cell r="G40">
            <v>5</v>
          </cell>
          <cell r="H40">
            <v>100</v>
          </cell>
          <cell r="I40">
            <v>5</v>
          </cell>
          <cell r="J40">
            <v>105</v>
          </cell>
          <cell r="K40">
            <v>2</v>
          </cell>
          <cell r="L40">
            <v>107</v>
          </cell>
        </row>
      </sheetData>
      <sheetData sheetId="7" refreshError="1"/>
      <sheetData sheetId="8" refreshError="1"/>
      <sheetData sheetId="9">
        <row r="2">
          <cell r="A2" t="str">
            <v>Business Unit:</v>
          </cell>
        </row>
        <row r="3">
          <cell r="A3" t="str">
            <v>Prepared by:</v>
          </cell>
        </row>
        <row r="4">
          <cell r="A4" t="str">
            <v>Financial Data in Thousands</v>
          </cell>
        </row>
        <row r="8">
          <cell r="B8">
            <v>250</v>
          </cell>
        </row>
        <row r="9">
          <cell r="B9">
            <v>125</v>
          </cell>
        </row>
        <row r="25">
          <cell r="C25">
            <v>20</v>
          </cell>
        </row>
      </sheetData>
      <sheetData sheetId="10">
        <row r="5">
          <cell r="C5" t="str">
            <v>Current Approved</v>
          </cell>
          <cell r="D5" t="str">
            <v>Variance</v>
          </cell>
          <cell r="E5" t="str">
            <v>Year-end Estimate</v>
          </cell>
          <cell r="F5" t="str">
            <v>Between Year Change</v>
          </cell>
          <cell r="G5" t="str">
            <v>Funds Request</v>
          </cell>
          <cell r="H5" t="str">
            <v>Between Year Change</v>
          </cell>
          <cell r="I5" t="str">
            <v>Funds Request</v>
          </cell>
          <cell r="J5" t="str">
            <v>Between Year Change</v>
          </cell>
          <cell r="K5" t="str">
            <v>Funds Request</v>
          </cell>
          <cell r="L5" t="str">
            <v>Between Year Change</v>
          </cell>
          <cell r="M5" t="str">
            <v>Funds Request</v>
          </cell>
          <cell r="N5" t="str">
            <v>Between Year Change</v>
          </cell>
          <cell r="O5" t="str">
            <v>Funds Request</v>
          </cell>
        </row>
        <row r="6">
          <cell r="C6">
            <v>2003</v>
          </cell>
          <cell r="D6">
            <v>2003</v>
          </cell>
          <cell r="E6">
            <v>2003</v>
          </cell>
          <cell r="G6">
            <v>2004</v>
          </cell>
          <cell r="I6">
            <v>2005</v>
          </cell>
          <cell r="K6">
            <v>2006</v>
          </cell>
          <cell r="M6">
            <v>2007</v>
          </cell>
          <cell r="O6">
            <v>2008</v>
          </cell>
        </row>
        <row r="7">
          <cell r="C7">
            <v>100</v>
          </cell>
          <cell r="D7">
            <v>-10</v>
          </cell>
          <cell r="E7">
            <v>90</v>
          </cell>
          <cell r="F7">
            <v>40</v>
          </cell>
          <cell r="G7">
            <v>130</v>
          </cell>
          <cell r="H7">
            <v>-20</v>
          </cell>
          <cell r="I7">
            <v>110</v>
          </cell>
          <cell r="J7">
            <v>75</v>
          </cell>
          <cell r="K7">
            <v>185</v>
          </cell>
          <cell r="L7">
            <v>-60</v>
          </cell>
          <cell r="M7">
            <v>125</v>
          </cell>
          <cell r="N7">
            <v>-125</v>
          </cell>
          <cell r="O7">
            <v>0</v>
          </cell>
        </row>
        <row r="8">
          <cell r="D8">
            <v>0</v>
          </cell>
          <cell r="F8">
            <v>0</v>
          </cell>
          <cell r="H8">
            <v>0</v>
          </cell>
          <cell r="J8">
            <v>0</v>
          </cell>
          <cell r="L8">
            <v>0</v>
          </cell>
          <cell r="N8">
            <v>0</v>
          </cell>
        </row>
        <row r="9">
          <cell r="D9">
            <v>0</v>
          </cell>
          <cell r="F9">
            <v>0</v>
          </cell>
          <cell r="H9">
            <v>0</v>
          </cell>
          <cell r="J9">
            <v>0</v>
          </cell>
          <cell r="L9">
            <v>0</v>
          </cell>
          <cell r="N9">
            <v>0</v>
          </cell>
        </row>
        <row r="10">
          <cell r="D10">
            <v>0</v>
          </cell>
          <cell r="F10">
            <v>0</v>
          </cell>
          <cell r="H10">
            <v>0</v>
          </cell>
          <cell r="J10">
            <v>0</v>
          </cell>
          <cell r="L10">
            <v>0</v>
          </cell>
          <cell r="N10">
            <v>0</v>
          </cell>
        </row>
        <row r="11">
          <cell r="D11">
            <v>0</v>
          </cell>
          <cell r="F11">
            <v>0</v>
          </cell>
          <cell r="H11">
            <v>0</v>
          </cell>
          <cell r="J11">
            <v>0</v>
          </cell>
          <cell r="L11">
            <v>0</v>
          </cell>
          <cell r="N11">
            <v>0</v>
          </cell>
        </row>
        <row r="12">
          <cell r="D12">
            <v>0</v>
          </cell>
          <cell r="F12">
            <v>0</v>
          </cell>
          <cell r="H12">
            <v>0</v>
          </cell>
          <cell r="J12">
            <v>0</v>
          </cell>
          <cell r="L12">
            <v>0</v>
          </cell>
          <cell r="N12">
            <v>0</v>
          </cell>
        </row>
        <row r="13">
          <cell r="D13">
            <v>0</v>
          </cell>
          <cell r="F13">
            <v>0</v>
          </cell>
          <cell r="H13">
            <v>0</v>
          </cell>
          <cell r="J13">
            <v>0</v>
          </cell>
          <cell r="L13">
            <v>0</v>
          </cell>
          <cell r="N13">
            <v>0</v>
          </cell>
        </row>
        <row r="14">
          <cell r="D14">
            <v>0</v>
          </cell>
          <cell r="F14">
            <v>0</v>
          </cell>
          <cell r="H14">
            <v>0</v>
          </cell>
          <cell r="J14">
            <v>0</v>
          </cell>
          <cell r="L14">
            <v>0</v>
          </cell>
          <cell r="N14">
            <v>0</v>
          </cell>
        </row>
        <row r="15">
          <cell r="D15">
            <v>0</v>
          </cell>
          <cell r="F15">
            <v>0</v>
          </cell>
          <cell r="H15">
            <v>0</v>
          </cell>
          <cell r="J15">
            <v>0</v>
          </cell>
          <cell r="L15">
            <v>0</v>
          </cell>
          <cell r="N15">
            <v>0</v>
          </cell>
        </row>
        <row r="16">
          <cell r="D16">
            <v>0</v>
          </cell>
          <cell r="F16">
            <v>0</v>
          </cell>
          <cell r="H16">
            <v>0</v>
          </cell>
          <cell r="J16">
            <v>0</v>
          </cell>
          <cell r="L16">
            <v>0</v>
          </cell>
          <cell r="N16">
            <v>0</v>
          </cell>
        </row>
        <row r="17">
          <cell r="D17">
            <v>0</v>
          </cell>
          <cell r="F17">
            <v>0</v>
          </cell>
          <cell r="H17">
            <v>0</v>
          </cell>
          <cell r="J17">
            <v>0</v>
          </cell>
          <cell r="L17">
            <v>0</v>
          </cell>
          <cell r="N17">
            <v>0</v>
          </cell>
        </row>
        <row r="18">
          <cell r="D18">
            <v>0</v>
          </cell>
          <cell r="F18">
            <v>0</v>
          </cell>
          <cell r="H18">
            <v>0</v>
          </cell>
          <cell r="J18">
            <v>0</v>
          </cell>
          <cell r="L18">
            <v>0</v>
          </cell>
          <cell r="N18">
            <v>0</v>
          </cell>
        </row>
        <row r="19">
          <cell r="D19">
            <v>0</v>
          </cell>
          <cell r="F19">
            <v>0</v>
          </cell>
          <cell r="H19">
            <v>0</v>
          </cell>
          <cell r="J19">
            <v>0</v>
          </cell>
          <cell r="L19">
            <v>0</v>
          </cell>
          <cell r="N19">
            <v>0</v>
          </cell>
        </row>
        <row r="20">
          <cell r="D20">
            <v>0</v>
          </cell>
          <cell r="F20">
            <v>0</v>
          </cell>
          <cell r="H20">
            <v>0</v>
          </cell>
          <cell r="J20">
            <v>0</v>
          </cell>
          <cell r="L20">
            <v>0</v>
          </cell>
          <cell r="N20">
            <v>0</v>
          </cell>
        </row>
        <row r="21">
          <cell r="D21">
            <v>0</v>
          </cell>
          <cell r="F21">
            <v>0</v>
          </cell>
          <cell r="H21">
            <v>0</v>
          </cell>
          <cell r="J21">
            <v>0</v>
          </cell>
          <cell r="L21">
            <v>0</v>
          </cell>
          <cell r="N21">
            <v>0</v>
          </cell>
        </row>
        <row r="22">
          <cell r="D22">
            <v>0</v>
          </cell>
          <cell r="F22">
            <v>0</v>
          </cell>
          <cell r="H22">
            <v>0</v>
          </cell>
          <cell r="J22">
            <v>0</v>
          </cell>
          <cell r="L22">
            <v>0</v>
          </cell>
          <cell r="N22">
            <v>0</v>
          </cell>
        </row>
        <row r="23">
          <cell r="D23">
            <v>0</v>
          </cell>
          <cell r="F23">
            <v>0</v>
          </cell>
          <cell r="H23">
            <v>0</v>
          </cell>
          <cell r="J23">
            <v>0</v>
          </cell>
          <cell r="L23">
            <v>0</v>
          </cell>
          <cell r="N23">
            <v>0</v>
          </cell>
        </row>
        <row r="24">
          <cell r="D24">
            <v>0</v>
          </cell>
          <cell r="F24">
            <v>0</v>
          </cell>
          <cell r="H24">
            <v>0</v>
          </cell>
          <cell r="J24">
            <v>0</v>
          </cell>
          <cell r="L24">
            <v>0</v>
          </cell>
          <cell r="N24">
            <v>0</v>
          </cell>
        </row>
        <row r="25">
          <cell r="D25">
            <v>0</v>
          </cell>
          <cell r="F25">
            <v>0</v>
          </cell>
          <cell r="H25">
            <v>0</v>
          </cell>
          <cell r="J25">
            <v>0</v>
          </cell>
          <cell r="L25">
            <v>0</v>
          </cell>
          <cell r="N25">
            <v>0</v>
          </cell>
        </row>
        <row r="26">
          <cell r="D26">
            <v>0</v>
          </cell>
          <cell r="F26">
            <v>0</v>
          </cell>
          <cell r="H26">
            <v>0</v>
          </cell>
          <cell r="J26">
            <v>0</v>
          </cell>
          <cell r="L26">
            <v>0</v>
          </cell>
          <cell r="N26">
            <v>0</v>
          </cell>
        </row>
        <row r="27">
          <cell r="D27">
            <v>0</v>
          </cell>
          <cell r="F27">
            <v>0</v>
          </cell>
          <cell r="H27">
            <v>0</v>
          </cell>
          <cell r="J27">
            <v>0</v>
          </cell>
          <cell r="L27">
            <v>0</v>
          </cell>
          <cell r="N27">
            <v>0</v>
          </cell>
        </row>
        <row r="28">
          <cell r="D28">
            <v>0</v>
          </cell>
          <cell r="F28">
            <v>0</v>
          </cell>
          <cell r="H28">
            <v>0</v>
          </cell>
          <cell r="J28">
            <v>0</v>
          </cell>
          <cell r="L28">
            <v>0</v>
          </cell>
          <cell r="N28">
            <v>0</v>
          </cell>
        </row>
        <row r="29">
          <cell r="D29">
            <v>0</v>
          </cell>
          <cell r="F29">
            <v>0</v>
          </cell>
          <cell r="H29">
            <v>0</v>
          </cell>
          <cell r="J29">
            <v>0</v>
          </cell>
          <cell r="L29">
            <v>0</v>
          </cell>
          <cell r="N29">
            <v>0</v>
          </cell>
        </row>
        <row r="30">
          <cell r="D30">
            <v>0</v>
          </cell>
          <cell r="F30">
            <v>0</v>
          </cell>
          <cell r="H30">
            <v>0</v>
          </cell>
          <cell r="J30">
            <v>0</v>
          </cell>
          <cell r="L30">
            <v>0</v>
          </cell>
          <cell r="N30">
            <v>0</v>
          </cell>
        </row>
        <row r="31">
          <cell r="D31">
            <v>0</v>
          </cell>
          <cell r="F31">
            <v>0</v>
          </cell>
          <cell r="H31">
            <v>0</v>
          </cell>
          <cell r="J31">
            <v>0</v>
          </cell>
          <cell r="L31">
            <v>0</v>
          </cell>
          <cell r="N31">
            <v>0</v>
          </cell>
        </row>
        <row r="32">
          <cell r="D32">
            <v>0</v>
          </cell>
          <cell r="F32">
            <v>0</v>
          </cell>
          <cell r="H32">
            <v>0</v>
          </cell>
          <cell r="J32">
            <v>0</v>
          </cell>
          <cell r="L32">
            <v>0</v>
          </cell>
          <cell r="N32">
            <v>0</v>
          </cell>
        </row>
        <row r="33">
          <cell r="D33">
            <v>0</v>
          </cell>
          <cell r="F33">
            <v>0</v>
          </cell>
          <cell r="H33">
            <v>0</v>
          </cell>
          <cell r="J33">
            <v>0</v>
          </cell>
          <cell r="L33">
            <v>0</v>
          </cell>
          <cell r="N33">
            <v>0</v>
          </cell>
        </row>
        <row r="34">
          <cell r="D34">
            <v>0</v>
          </cell>
          <cell r="F34">
            <v>0</v>
          </cell>
          <cell r="H34">
            <v>0</v>
          </cell>
          <cell r="J34">
            <v>0</v>
          </cell>
          <cell r="L34">
            <v>0</v>
          </cell>
          <cell r="N34">
            <v>0</v>
          </cell>
        </row>
        <row r="35">
          <cell r="D35">
            <v>0</v>
          </cell>
          <cell r="F35">
            <v>0</v>
          </cell>
          <cell r="H35">
            <v>0</v>
          </cell>
          <cell r="J35">
            <v>0</v>
          </cell>
          <cell r="L35">
            <v>0</v>
          </cell>
          <cell r="N35">
            <v>0</v>
          </cell>
        </row>
        <row r="36">
          <cell r="D36">
            <v>0</v>
          </cell>
          <cell r="F36">
            <v>0</v>
          </cell>
          <cell r="H36">
            <v>0</v>
          </cell>
          <cell r="J36">
            <v>0</v>
          </cell>
          <cell r="L36">
            <v>0</v>
          </cell>
          <cell r="N36">
            <v>0</v>
          </cell>
        </row>
        <row r="37">
          <cell r="D37">
            <v>0</v>
          </cell>
          <cell r="F37">
            <v>0</v>
          </cell>
          <cell r="H37">
            <v>0</v>
          </cell>
          <cell r="J37">
            <v>0</v>
          </cell>
          <cell r="L37">
            <v>0</v>
          </cell>
          <cell r="N37">
            <v>0</v>
          </cell>
        </row>
        <row r="38">
          <cell r="D38">
            <v>0</v>
          </cell>
          <cell r="F38">
            <v>0</v>
          </cell>
          <cell r="H38">
            <v>0</v>
          </cell>
          <cell r="J38">
            <v>0</v>
          </cell>
          <cell r="L38">
            <v>0</v>
          </cell>
          <cell r="N38">
            <v>0</v>
          </cell>
        </row>
        <row r="39">
          <cell r="C39">
            <v>100</v>
          </cell>
          <cell r="D39">
            <v>-10</v>
          </cell>
          <cell r="E39">
            <v>90</v>
          </cell>
          <cell r="F39">
            <v>40</v>
          </cell>
          <cell r="G39">
            <v>130</v>
          </cell>
          <cell r="H39">
            <v>-20</v>
          </cell>
          <cell r="I39">
            <v>110</v>
          </cell>
          <cell r="J39">
            <v>75</v>
          </cell>
          <cell r="K39">
            <v>185</v>
          </cell>
          <cell r="L39">
            <v>-60</v>
          </cell>
          <cell r="M39">
            <v>125</v>
          </cell>
          <cell r="N39">
            <v>-125</v>
          </cell>
          <cell r="O39">
            <v>0</v>
          </cell>
        </row>
      </sheetData>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6"/>
  <sheetViews>
    <sheetView showGridLines="0" tabSelected="1" zoomScale="75" zoomScaleNormal="75" zoomScaleSheetLayoutView="75" workbookViewId="0">
      <selection sqref="A1:A2"/>
    </sheetView>
  </sheetViews>
  <sheetFormatPr defaultRowHeight="13.2"/>
  <cols>
    <col min="1" max="2" width="16.33203125" customWidth="1"/>
    <col min="3" max="3" width="15.5546875" customWidth="1"/>
    <col min="4" max="4" width="12.6640625" bestFit="1" customWidth="1"/>
    <col min="5" max="7" width="13.109375" bestFit="1" customWidth="1"/>
    <col min="8" max="8" width="12.6640625" bestFit="1" customWidth="1"/>
    <col min="9" max="9" width="12.109375" bestFit="1" customWidth="1"/>
    <col min="10" max="11" width="13.109375" bestFit="1" customWidth="1"/>
    <col min="12" max="12" width="12.44140625" bestFit="1" customWidth="1"/>
    <col min="13" max="13" width="13.109375" bestFit="1" customWidth="1"/>
    <col min="14" max="14" width="12.109375" bestFit="1" customWidth="1"/>
    <col min="15" max="15" width="13" bestFit="1" customWidth="1"/>
    <col min="258" max="258" width="11.109375" customWidth="1"/>
    <col min="259" max="259" width="15.5546875" customWidth="1"/>
    <col min="260" max="260" width="12.6640625" bestFit="1" customWidth="1"/>
    <col min="261" max="263" width="13.109375" bestFit="1" customWidth="1"/>
    <col min="264" max="264" width="12.6640625" bestFit="1" customWidth="1"/>
    <col min="265" max="265" width="12.109375" bestFit="1" customWidth="1"/>
    <col min="266" max="267" width="13.109375" bestFit="1" customWidth="1"/>
    <col min="268" max="268" width="12.44140625" bestFit="1" customWidth="1"/>
    <col min="269" max="269" width="13.109375" bestFit="1" customWidth="1"/>
    <col min="270" max="270" width="12.109375" bestFit="1" customWidth="1"/>
    <col min="271" max="271" width="13" bestFit="1" customWidth="1"/>
    <col min="514" max="514" width="11.109375" customWidth="1"/>
    <col min="515" max="515" width="15.5546875" customWidth="1"/>
    <col min="516" max="516" width="12.6640625" bestFit="1" customWidth="1"/>
    <col min="517" max="519" width="13.109375" bestFit="1" customWidth="1"/>
    <col min="520" max="520" width="12.6640625" bestFit="1" customWidth="1"/>
    <col min="521" max="521" width="12.109375" bestFit="1" customWidth="1"/>
    <col min="522" max="523" width="13.109375" bestFit="1" customWidth="1"/>
    <col min="524" max="524" width="12.44140625" bestFit="1" customWidth="1"/>
    <col min="525" max="525" width="13.109375" bestFit="1" customWidth="1"/>
    <col min="526" max="526" width="12.109375" bestFit="1" customWidth="1"/>
    <col min="527" max="527" width="13" bestFit="1" customWidth="1"/>
    <col min="770" max="770" width="11.109375" customWidth="1"/>
    <col min="771" max="771" width="15.5546875" customWidth="1"/>
    <col min="772" max="772" width="12.6640625" bestFit="1" customWidth="1"/>
    <col min="773" max="775" width="13.109375" bestFit="1" customWidth="1"/>
    <col min="776" max="776" width="12.6640625" bestFit="1" customWidth="1"/>
    <col min="777" max="777" width="12.109375" bestFit="1" customWidth="1"/>
    <col min="778" max="779" width="13.109375" bestFit="1" customWidth="1"/>
    <col min="780" max="780" width="12.44140625" bestFit="1" customWidth="1"/>
    <col min="781" max="781" width="13.109375" bestFit="1" customWidth="1"/>
    <col min="782" max="782" width="12.109375" bestFit="1" customWidth="1"/>
    <col min="783" max="783" width="13" bestFit="1" customWidth="1"/>
    <col min="1026" max="1026" width="11.109375" customWidth="1"/>
    <col min="1027" max="1027" width="15.5546875" customWidth="1"/>
    <col min="1028" max="1028" width="12.6640625" bestFit="1" customWidth="1"/>
    <col min="1029" max="1031" width="13.109375" bestFit="1" customWidth="1"/>
    <col min="1032" max="1032" width="12.6640625" bestFit="1" customWidth="1"/>
    <col min="1033" max="1033" width="12.109375" bestFit="1" customWidth="1"/>
    <col min="1034" max="1035" width="13.109375" bestFit="1" customWidth="1"/>
    <col min="1036" max="1036" width="12.44140625" bestFit="1" customWidth="1"/>
    <col min="1037" max="1037" width="13.109375" bestFit="1" customWidth="1"/>
    <col min="1038" max="1038" width="12.109375" bestFit="1" customWidth="1"/>
    <col min="1039" max="1039" width="13" bestFit="1" customWidth="1"/>
    <col min="1282" max="1282" width="11.109375" customWidth="1"/>
    <col min="1283" max="1283" width="15.5546875" customWidth="1"/>
    <col min="1284" max="1284" width="12.6640625" bestFit="1" customWidth="1"/>
    <col min="1285" max="1287" width="13.109375" bestFit="1" customWidth="1"/>
    <col min="1288" max="1288" width="12.6640625" bestFit="1" customWidth="1"/>
    <col min="1289" max="1289" width="12.109375" bestFit="1" customWidth="1"/>
    <col min="1290" max="1291" width="13.109375" bestFit="1" customWidth="1"/>
    <col min="1292" max="1292" width="12.44140625" bestFit="1" customWidth="1"/>
    <col min="1293" max="1293" width="13.109375" bestFit="1" customWidth="1"/>
    <col min="1294" max="1294" width="12.109375" bestFit="1" customWidth="1"/>
    <col min="1295" max="1295" width="13" bestFit="1" customWidth="1"/>
    <col min="1538" max="1538" width="11.109375" customWidth="1"/>
    <col min="1539" max="1539" width="15.5546875" customWidth="1"/>
    <col min="1540" max="1540" width="12.6640625" bestFit="1" customWidth="1"/>
    <col min="1541" max="1543" width="13.109375" bestFit="1" customWidth="1"/>
    <col min="1544" max="1544" width="12.6640625" bestFit="1" customWidth="1"/>
    <col min="1545" max="1545" width="12.109375" bestFit="1" customWidth="1"/>
    <col min="1546" max="1547" width="13.109375" bestFit="1" customWidth="1"/>
    <col min="1548" max="1548" width="12.44140625" bestFit="1" customWidth="1"/>
    <col min="1549" max="1549" width="13.109375" bestFit="1" customWidth="1"/>
    <col min="1550" max="1550" width="12.109375" bestFit="1" customWidth="1"/>
    <col min="1551" max="1551" width="13" bestFit="1" customWidth="1"/>
    <col min="1794" max="1794" width="11.109375" customWidth="1"/>
    <col min="1795" max="1795" width="15.5546875" customWidth="1"/>
    <col min="1796" max="1796" width="12.6640625" bestFit="1" customWidth="1"/>
    <col min="1797" max="1799" width="13.109375" bestFit="1" customWidth="1"/>
    <col min="1800" max="1800" width="12.6640625" bestFit="1" customWidth="1"/>
    <col min="1801" max="1801" width="12.109375" bestFit="1" customWidth="1"/>
    <col min="1802" max="1803" width="13.109375" bestFit="1" customWidth="1"/>
    <col min="1804" max="1804" width="12.44140625" bestFit="1" customWidth="1"/>
    <col min="1805" max="1805" width="13.109375" bestFit="1" customWidth="1"/>
    <col min="1806" max="1806" width="12.109375" bestFit="1" customWidth="1"/>
    <col min="1807" max="1807" width="13" bestFit="1" customWidth="1"/>
    <col min="2050" max="2050" width="11.109375" customWidth="1"/>
    <col min="2051" max="2051" width="15.5546875" customWidth="1"/>
    <col min="2052" max="2052" width="12.6640625" bestFit="1" customWidth="1"/>
    <col min="2053" max="2055" width="13.109375" bestFit="1" customWidth="1"/>
    <col min="2056" max="2056" width="12.6640625" bestFit="1" customWidth="1"/>
    <col min="2057" max="2057" width="12.109375" bestFit="1" customWidth="1"/>
    <col min="2058" max="2059" width="13.109375" bestFit="1" customWidth="1"/>
    <col min="2060" max="2060" width="12.44140625" bestFit="1" customWidth="1"/>
    <col min="2061" max="2061" width="13.109375" bestFit="1" customWidth="1"/>
    <col min="2062" max="2062" width="12.109375" bestFit="1" customWidth="1"/>
    <col min="2063" max="2063" width="13" bestFit="1" customWidth="1"/>
    <col min="2306" max="2306" width="11.109375" customWidth="1"/>
    <col min="2307" max="2307" width="15.5546875" customWidth="1"/>
    <col min="2308" max="2308" width="12.6640625" bestFit="1" customWidth="1"/>
    <col min="2309" max="2311" width="13.109375" bestFit="1" customWidth="1"/>
    <col min="2312" max="2312" width="12.6640625" bestFit="1" customWidth="1"/>
    <col min="2313" max="2313" width="12.109375" bestFit="1" customWidth="1"/>
    <col min="2314" max="2315" width="13.109375" bestFit="1" customWidth="1"/>
    <col min="2316" max="2316" width="12.44140625" bestFit="1" customWidth="1"/>
    <col min="2317" max="2317" width="13.109375" bestFit="1" customWidth="1"/>
    <col min="2318" max="2318" width="12.109375" bestFit="1" customWidth="1"/>
    <col min="2319" max="2319" width="13" bestFit="1" customWidth="1"/>
    <col min="2562" max="2562" width="11.109375" customWidth="1"/>
    <col min="2563" max="2563" width="15.5546875" customWidth="1"/>
    <col min="2564" max="2564" width="12.6640625" bestFit="1" customWidth="1"/>
    <col min="2565" max="2567" width="13.109375" bestFit="1" customWidth="1"/>
    <col min="2568" max="2568" width="12.6640625" bestFit="1" customWidth="1"/>
    <col min="2569" max="2569" width="12.109375" bestFit="1" customWidth="1"/>
    <col min="2570" max="2571" width="13.109375" bestFit="1" customWidth="1"/>
    <col min="2572" max="2572" width="12.44140625" bestFit="1" customWidth="1"/>
    <col min="2573" max="2573" width="13.109375" bestFit="1" customWidth="1"/>
    <col min="2574" max="2574" width="12.109375" bestFit="1" customWidth="1"/>
    <col min="2575" max="2575" width="13" bestFit="1" customWidth="1"/>
    <col min="2818" max="2818" width="11.109375" customWidth="1"/>
    <col min="2819" max="2819" width="15.5546875" customWidth="1"/>
    <col min="2820" max="2820" width="12.6640625" bestFit="1" customWidth="1"/>
    <col min="2821" max="2823" width="13.109375" bestFit="1" customWidth="1"/>
    <col min="2824" max="2824" width="12.6640625" bestFit="1" customWidth="1"/>
    <col min="2825" max="2825" width="12.109375" bestFit="1" customWidth="1"/>
    <col min="2826" max="2827" width="13.109375" bestFit="1" customWidth="1"/>
    <col min="2828" max="2828" width="12.44140625" bestFit="1" customWidth="1"/>
    <col min="2829" max="2829" width="13.109375" bestFit="1" customWidth="1"/>
    <col min="2830" max="2830" width="12.109375" bestFit="1" customWidth="1"/>
    <col min="2831" max="2831" width="13" bestFit="1" customWidth="1"/>
    <col min="3074" max="3074" width="11.109375" customWidth="1"/>
    <col min="3075" max="3075" width="15.5546875" customWidth="1"/>
    <col min="3076" max="3076" width="12.6640625" bestFit="1" customWidth="1"/>
    <col min="3077" max="3079" width="13.109375" bestFit="1" customWidth="1"/>
    <col min="3080" max="3080" width="12.6640625" bestFit="1" customWidth="1"/>
    <col min="3081" max="3081" width="12.109375" bestFit="1" customWidth="1"/>
    <col min="3082" max="3083" width="13.109375" bestFit="1" customWidth="1"/>
    <col min="3084" max="3084" width="12.44140625" bestFit="1" customWidth="1"/>
    <col min="3085" max="3085" width="13.109375" bestFit="1" customWidth="1"/>
    <col min="3086" max="3086" width="12.109375" bestFit="1" customWidth="1"/>
    <col min="3087" max="3087" width="13" bestFit="1" customWidth="1"/>
    <col min="3330" max="3330" width="11.109375" customWidth="1"/>
    <col min="3331" max="3331" width="15.5546875" customWidth="1"/>
    <col min="3332" max="3332" width="12.6640625" bestFit="1" customWidth="1"/>
    <col min="3333" max="3335" width="13.109375" bestFit="1" customWidth="1"/>
    <col min="3336" max="3336" width="12.6640625" bestFit="1" customWidth="1"/>
    <col min="3337" max="3337" width="12.109375" bestFit="1" customWidth="1"/>
    <col min="3338" max="3339" width="13.109375" bestFit="1" customWidth="1"/>
    <col min="3340" max="3340" width="12.44140625" bestFit="1" customWidth="1"/>
    <col min="3341" max="3341" width="13.109375" bestFit="1" customWidth="1"/>
    <col min="3342" max="3342" width="12.109375" bestFit="1" customWidth="1"/>
    <col min="3343" max="3343" width="13" bestFit="1" customWidth="1"/>
    <col min="3586" max="3586" width="11.109375" customWidth="1"/>
    <col min="3587" max="3587" width="15.5546875" customWidth="1"/>
    <col min="3588" max="3588" width="12.6640625" bestFit="1" customWidth="1"/>
    <col min="3589" max="3591" width="13.109375" bestFit="1" customWidth="1"/>
    <col min="3592" max="3592" width="12.6640625" bestFit="1" customWidth="1"/>
    <col min="3593" max="3593" width="12.109375" bestFit="1" customWidth="1"/>
    <col min="3594" max="3595" width="13.109375" bestFit="1" customWidth="1"/>
    <col min="3596" max="3596" width="12.44140625" bestFit="1" customWidth="1"/>
    <col min="3597" max="3597" width="13.109375" bestFit="1" customWidth="1"/>
    <col min="3598" max="3598" width="12.109375" bestFit="1" customWidth="1"/>
    <col min="3599" max="3599" width="13" bestFit="1" customWidth="1"/>
    <col min="3842" max="3842" width="11.109375" customWidth="1"/>
    <col min="3843" max="3843" width="15.5546875" customWidth="1"/>
    <col min="3844" max="3844" width="12.6640625" bestFit="1" customWidth="1"/>
    <col min="3845" max="3847" width="13.109375" bestFit="1" customWidth="1"/>
    <col min="3848" max="3848" width="12.6640625" bestFit="1" customWidth="1"/>
    <col min="3849" max="3849" width="12.109375" bestFit="1" customWidth="1"/>
    <col min="3850" max="3851" width="13.109375" bestFit="1" customWidth="1"/>
    <col min="3852" max="3852" width="12.44140625" bestFit="1" customWidth="1"/>
    <col min="3853" max="3853" width="13.109375" bestFit="1" customWidth="1"/>
    <col min="3854" max="3854" width="12.109375" bestFit="1" customWidth="1"/>
    <col min="3855" max="3855" width="13" bestFit="1" customWidth="1"/>
    <col min="4098" max="4098" width="11.109375" customWidth="1"/>
    <col min="4099" max="4099" width="15.5546875" customWidth="1"/>
    <col min="4100" max="4100" width="12.6640625" bestFit="1" customWidth="1"/>
    <col min="4101" max="4103" width="13.109375" bestFit="1" customWidth="1"/>
    <col min="4104" max="4104" width="12.6640625" bestFit="1" customWidth="1"/>
    <col min="4105" max="4105" width="12.109375" bestFit="1" customWidth="1"/>
    <col min="4106" max="4107" width="13.109375" bestFit="1" customWidth="1"/>
    <col min="4108" max="4108" width="12.44140625" bestFit="1" customWidth="1"/>
    <col min="4109" max="4109" width="13.109375" bestFit="1" customWidth="1"/>
    <col min="4110" max="4110" width="12.109375" bestFit="1" customWidth="1"/>
    <col min="4111" max="4111" width="13" bestFit="1" customWidth="1"/>
    <col min="4354" max="4354" width="11.109375" customWidth="1"/>
    <col min="4355" max="4355" width="15.5546875" customWidth="1"/>
    <col min="4356" max="4356" width="12.6640625" bestFit="1" customWidth="1"/>
    <col min="4357" max="4359" width="13.109375" bestFit="1" customWidth="1"/>
    <col min="4360" max="4360" width="12.6640625" bestFit="1" customWidth="1"/>
    <col min="4361" max="4361" width="12.109375" bestFit="1" customWidth="1"/>
    <col min="4362" max="4363" width="13.109375" bestFit="1" customWidth="1"/>
    <col min="4364" max="4364" width="12.44140625" bestFit="1" customWidth="1"/>
    <col min="4365" max="4365" width="13.109375" bestFit="1" customWidth="1"/>
    <col min="4366" max="4366" width="12.109375" bestFit="1" customWidth="1"/>
    <col min="4367" max="4367" width="13" bestFit="1" customWidth="1"/>
    <col min="4610" max="4610" width="11.109375" customWidth="1"/>
    <col min="4611" max="4611" width="15.5546875" customWidth="1"/>
    <col min="4612" max="4612" width="12.6640625" bestFit="1" customWidth="1"/>
    <col min="4613" max="4615" width="13.109375" bestFit="1" customWidth="1"/>
    <col min="4616" max="4616" width="12.6640625" bestFit="1" customWidth="1"/>
    <col min="4617" max="4617" width="12.109375" bestFit="1" customWidth="1"/>
    <col min="4618" max="4619" width="13.109375" bestFit="1" customWidth="1"/>
    <col min="4620" max="4620" width="12.44140625" bestFit="1" customWidth="1"/>
    <col min="4621" max="4621" width="13.109375" bestFit="1" customWidth="1"/>
    <col min="4622" max="4622" width="12.109375" bestFit="1" customWidth="1"/>
    <col min="4623" max="4623" width="13" bestFit="1" customWidth="1"/>
    <col min="4866" max="4866" width="11.109375" customWidth="1"/>
    <col min="4867" max="4867" width="15.5546875" customWidth="1"/>
    <col min="4868" max="4868" width="12.6640625" bestFit="1" customWidth="1"/>
    <col min="4869" max="4871" width="13.109375" bestFit="1" customWidth="1"/>
    <col min="4872" max="4872" width="12.6640625" bestFit="1" customWidth="1"/>
    <col min="4873" max="4873" width="12.109375" bestFit="1" customWidth="1"/>
    <col min="4874" max="4875" width="13.109375" bestFit="1" customWidth="1"/>
    <col min="4876" max="4876" width="12.44140625" bestFit="1" customWidth="1"/>
    <col min="4877" max="4877" width="13.109375" bestFit="1" customWidth="1"/>
    <col min="4878" max="4878" width="12.109375" bestFit="1" customWidth="1"/>
    <col min="4879" max="4879" width="13" bestFit="1" customWidth="1"/>
    <col min="5122" max="5122" width="11.109375" customWidth="1"/>
    <col min="5123" max="5123" width="15.5546875" customWidth="1"/>
    <col min="5124" max="5124" width="12.6640625" bestFit="1" customWidth="1"/>
    <col min="5125" max="5127" width="13.109375" bestFit="1" customWidth="1"/>
    <col min="5128" max="5128" width="12.6640625" bestFit="1" customWidth="1"/>
    <col min="5129" max="5129" width="12.109375" bestFit="1" customWidth="1"/>
    <col min="5130" max="5131" width="13.109375" bestFit="1" customWidth="1"/>
    <col min="5132" max="5132" width="12.44140625" bestFit="1" customWidth="1"/>
    <col min="5133" max="5133" width="13.109375" bestFit="1" customWidth="1"/>
    <col min="5134" max="5134" width="12.109375" bestFit="1" customWidth="1"/>
    <col min="5135" max="5135" width="13" bestFit="1" customWidth="1"/>
    <col min="5378" max="5378" width="11.109375" customWidth="1"/>
    <col min="5379" max="5379" width="15.5546875" customWidth="1"/>
    <col min="5380" max="5380" width="12.6640625" bestFit="1" customWidth="1"/>
    <col min="5381" max="5383" width="13.109375" bestFit="1" customWidth="1"/>
    <col min="5384" max="5384" width="12.6640625" bestFit="1" customWidth="1"/>
    <col min="5385" max="5385" width="12.109375" bestFit="1" customWidth="1"/>
    <col min="5386" max="5387" width="13.109375" bestFit="1" customWidth="1"/>
    <col min="5388" max="5388" width="12.44140625" bestFit="1" customWidth="1"/>
    <col min="5389" max="5389" width="13.109375" bestFit="1" customWidth="1"/>
    <col min="5390" max="5390" width="12.109375" bestFit="1" customWidth="1"/>
    <col min="5391" max="5391" width="13" bestFit="1" customWidth="1"/>
    <col min="5634" max="5634" width="11.109375" customWidth="1"/>
    <col min="5635" max="5635" width="15.5546875" customWidth="1"/>
    <col min="5636" max="5636" width="12.6640625" bestFit="1" customWidth="1"/>
    <col min="5637" max="5639" width="13.109375" bestFit="1" customWidth="1"/>
    <col min="5640" max="5640" width="12.6640625" bestFit="1" customWidth="1"/>
    <col min="5641" max="5641" width="12.109375" bestFit="1" customWidth="1"/>
    <col min="5642" max="5643" width="13.109375" bestFit="1" customWidth="1"/>
    <col min="5644" max="5644" width="12.44140625" bestFit="1" customWidth="1"/>
    <col min="5645" max="5645" width="13.109375" bestFit="1" customWidth="1"/>
    <col min="5646" max="5646" width="12.109375" bestFit="1" customWidth="1"/>
    <col min="5647" max="5647" width="13" bestFit="1" customWidth="1"/>
    <col min="5890" max="5890" width="11.109375" customWidth="1"/>
    <col min="5891" max="5891" width="15.5546875" customWidth="1"/>
    <col min="5892" max="5892" width="12.6640625" bestFit="1" customWidth="1"/>
    <col min="5893" max="5895" width="13.109375" bestFit="1" customWidth="1"/>
    <col min="5896" max="5896" width="12.6640625" bestFit="1" customWidth="1"/>
    <col min="5897" max="5897" width="12.109375" bestFit="1" customWidth="1"/>
    <col min="5898" max="5899" width="13.109375" bestFit="1" customWidth="1"/>
    <col min="5900" max="5900" width="12.44140625" bestFit="1" customWidth="1"/>
    <col min="5901" max="5901" width="13.109375" bestFit="1" customWidth="1"/>
    <col min="5902" max="5902" width="12.109375" bestFit="1" customWidth="1"/>
    <col min="5903" max="5903" width="13" bestFit="1" customWidth="1"/>
    <col min="6146" max="6146" width="11.109375" customWidth="1"/>
    <col min="6147" max="6147" width="15.5546875" customWidth="1"/>
    <col min="6148" max="6148" width="12.6640625" bestFit="1" customWidth="1"/>
    <col min="6149" max="6151" width="13.109375" bestFit="1" customWidth="1"/>
    <col min="6152" max="6152" width="12.6640625" bestFit="1" customWidth="1"/>
    <col min="6153" max="6153" width="12.109375" bestFit="1" customWidth="1"/>
    <col min="6154" max="6155" width="13.109375" bestFit="1" customWidth="1"/>
    <col min="6156" max="6156" width="12.44140625" bestFit="1" customWidth="1"/>
    <col min="6157" max="6157" width="13.109375" bestFit="1" customWidth="1"/>
    <col min="6158" max="6158" width="12.109375" bestFit="1" customWidth="1"/>
    <col min="6159" max="6159" width="13" bestFit="1" customWidth="1"/>
    <col min="6402" max="6402" width="11.109375" customWidth="1"/>
    <col min="6403" max="6403" width="15.5546875" customWidth="1"/>
    <col min="6404" max="6404" width="12.6640625" bestFit="1" customWidth="1"/>
    <col min="6405" max="6407" width="13.109375" bestFit="1" customWidth="1"/>
    <col min="6408" max="6408" width="12.6640625" bestFit="1" customWidth="1"/>
    <col min="6409" max="6409" width="12.109375" bestFit="1" customWidth="1"/>
    <col min="6410" max="6411" width="13.109375" bestFit="1" customWidth="1"/>
    <col min="6412" max="6412" width="12.44140625" bestFit="1" customWidth="1"/>
    <col min="6413" max="6413" width="13.109375" bestFit="1" customWidth="1"/>
    <col min="6414" max="6414" width="12.109375" bestFit="1" customWidth="1"/>
    <col min="6415" max="6415" width="13" bestFit="1" customWidth="1"/>
    <col min="6658" max="6658" width="11.109375" customWidth="1"/>
    <col min="6659" max="6659" width="15.5546875" customWidth="1"/>
    <col min="6660" max="6660" width="12.6640625" bestFit="1" customWidth="1"/>
    <col min="6661" max="6663" width="13.109375" bestFit="1" customWidth="1"/>
    <col min="6664" max="6664" width="12.6640625" bestFit="1" customWidth="1"/>
    <col min="6665" max="6665" width="12.109375" bestFit="1" customWidth="1"/>
    <col min="6666" max="6667" width="13.109375" bestFit="1" customWidth="1"/>
    <col min="6668" max="6668" width="12.44140625" bestFit="1" customWidth="1"/>
    <col min="6669" max="6669" width="13.109375" bestFit="1" customWidth="1"/>
    <col min="6670" max="6670" width="12.109375" bestFit="1" customWidth="1"/>
    <col min="6671" max="6671" width="13" bestFit="1" customWidth="1"/>
    <col min="6914" max="6914" width="11.109375" customWidth="1"/>
    <col min="6915" max="6915" width="15.5546875" customWidth="1"/>
    <col min="6916" max="6916" width="12.6640625" bestFit="1" customWidth="1"/>
    <col min="6917" max="6919" width="13.109375" bestFit="1" customWidth="1"/>
    <col min="6920" max="6920" width="12.6640625" bestFit="1" customWidth="1"/>
    <col min="6921" max="6921" width="12.109375" bestFit="1" customWidth="1"/>
    <col min="6922" max="6923" width="13.109375" bestFit="1" customWidth="1"/>
    <col min="6924" max="6924" width="12.44140625" bestFit="1" customWidth="1"/>
    <col min="6925" max="6925" width="13.109375" bestFit="1" customWidth="1"/>
    <col min="6926" max="6926" width="12.109375" bestFit="1" customWidth="1"/>
    <col min="6927" max="6927" width="13" bestFit="1" customWidth="1"/>
    <col min="7170" max="7170" width="11.109375" customWidth="1"/>
    <col min="7171" max="7171" width="15.5546875" customWidth="1"/>
    <col min="7172" max="7172" width="12.6640625" bestFit="1" customWidth="1"/>
    <col min="7173" max="7175" width="13.109375" bestFit="1" customWidth="1"/>
    <col min="7176" max="7176" width="12.6640625" bestFit="1" customWidth="1"/>
    <col min="7177" max="7177" width="12.109375" bestFit="1" customWidth="1"/>
    <col min="7178" max="7179" width="13.109375" bestFit="1" customWidth="1"/>
    <col min="7180" max="7180" width="12.44140625" bestFit="1" customWidth="1"/>
    <col min="7181" max="7181" width="13.109375" bestFit="1" customWidth="1"/>
    <col min="7182" max="7182" width="12.109375" bestFit="1" customWidth="1"/>
    <col min="7183" max="7183" width="13" bestFit="1" customWidth="1"/>
    <col min="7426" max="7426" width="11.109375" customWidth="1"/>
    <col min="7427" max="7427" width="15.5546875" customWidth="1"/>
    <col min="7428" max="7428" width="12.6640625" bestFit="1" customWidth="1"/>
    <col min="7429" max="7431" width="13.109375" bestFit="1" customWidth="1"/>
    <col min="7432" max="7432" width="12.6640625" bestFit="1" customWidth="1"/>
    <col min="7433" max="7433" width="12.109375" bestFit="1" customWidth="1"/>
    <col min="7434" max="7435" width="13.109375" bestFit="1" customWidth="1"/>
    <col min="7436" max="7436" width="12.44140625" bestFit="1" customWidth="1"/>
    <col min="7437" max="7437" width="13.109375" bestFit="1" customWidth="1"/>
    <col min="7438" max="7438" width="12.109375" bestFit="1" customWidth="1"/>
    <col min="7439" max="7439" width="13" bestFit="1" customWidth="1"/>
    <col min="7682" max="7682" width="11.109375" customWidth="1"/>
    <col min="7683" max="7683" width="15.5546875" customWidth="1"/>
    <col min="7684" max="7684" width="12.6640625" bestFit="1" customWidth="1"/>
    <col min="7685" max="7687" width="13.109375" bestFit="1" customWidth="1"/>
    <col min="7688" max="7688" width="12.6640625" bestFit="1" customWidth="1"/>
    <col min="7689" max="7689" width="12.109375" bestFit="1" customWidth="1"/>
    <col min="7690" max="7691" width="13.109375" bestFit="1" customWidth="1"/>
    <col min="7692" max="7692" width="12.44140625" bestFit="1" customWidth="1"/>
    <col min="7693" max="7693" width="13.109375" bestFit="1" customWidth="1"/>
    <col min="7694" max="7694" width="12.109375" bestFit="1" customWidth="1"/>
    <col min="7695" max="7695" width="13" bestFit="1" customWidth="1"/>
    <col min="7938" max="7938" width="11.109375" customWidth="1"/>
    <col min="7939" max="7939" width="15.5546875" customWidth="1"/>
    <col min="7940" max="7940" width="12.6640625" bestFit="1" customWidth="1"/>
    <col min="7941" max="7943" width="13.109375" bestFit="1" customWidth="1"/>
    <col min="7944" max="7944" width="12.6640625" bestFit="1" customWidth="1"/>
    <col min="7945" max="7945" width="12.109375" bestFit="1" customWidth="1"/>
    <col min="7946" max="7947" width="13.109375" bestFit="1" customWidth="1"/>
    <col min="7948" max="7948" width="12.44140625" bestFit="1" customWidth="1"/>
    <col min="7949" max="7949" width="13.109375" bestFit="1" customWidth="1"/>
    <col min="7950" max="7950" width="12.109375" bestFit="1" customWidth="1"/>
    <col min="7951" max="7951" width="13" bestFit="1" customWidth="1"/>
    <col min="8194" max="8194" width="11.109375" customWidth="1"/>
    <col min="8195" max="8195" width="15.5546875" customWidth="1"/>
    <col min="8196" max="8196" width="12.6640625" bestFit="1" customWidth="1"/>
    <col min="8197" max="8199" width="13.109375" bestFit="1" customWidth="1"/>
    <col min="8200" max="8200" width="12.6640625" bestFit="1" customWidth="1"/>
    <col min="8201" max="8201" width="12.109375" bestFit="1" customWidth="1"/>
    <col min="8202" max="8203" width="13.109375" bestFit="1" customWidth="1"/>
    <col min="8204" max="8204" width="12.44140625" bestFit="1" customWidth="1"/>
    <col min="8205" max="8205" width="13.109375" bestFit="1" customWidth="1"/>
    <col min="8206" max="8206" width="12.109375" bestFit="1" customWidth="1"/>
    <col min="8207" max="8207" width="13" bestFit="1" customWidth="1"/>
    <col min="8450" max="8450" width="11.109375" customWidth="1"/>
    <col min="8451" max="8451" width="15.5546875" customWidth="1"/>
    <col min="8452" max="8452" width="12.6640625" bestFit="1" customWidth="1"/>
    <col min="8453" max="8455" width="13.109375" bestFit="1" customWidth="1"/>
    <col min="8456" max="8456" width="12.6640625" bestFit="1" customWidth="1"/>
    <col min="8457" max="8457" width="12.109375" bestFit="1" customWidth="1"/>
    <col min="8458" max="8459" width="13.109375" bestFit="1" customWidth="1"/>
    <col min="8460" max="8460" width="12.44140625" bestFit="1" customWidth="1"/>
    <col min="8461" max="8461" width="13.109375" bestFit="1" customWidth="1"/>
    <col min="8462" max="8462" width="12.109375" bestFit="1" customWidth="1"/>
    <col min="8463" max="8463" width="13" bestFit="1" customWidth="1"/>
    <col min="8706" max="8706" width="11.109375" customWidth="1"/>
    <col min="8707" max="8707" width="15.5546875" customWidth="1"/>
    <col min="8708" max="8708" width="12.6640625" bestFit="1" customWidth="1"/>
    <col min="8709" max="8711" width="13.109375" bestFit="1" customWidth="1"/>
    <col min="8712" max="8712" width="12.6640625" bestFit="1" customWidth="1"/>
    <col min="8713" max="8713" width="12.109375" bestFit="1" customWidth="1"/>
    <col min="8714" max="8715" width="13.109375" bestFit="1" customWidth="1"/>
    <col min="8716" max="8716" width="12.44140625" bestFit="1" customWidth="1"/>
    <col min="8717" max="8717" width="13.109375" bestFit="1" customWidth="1"/>
    <col min="8718" max="8718" width="12.109375" bestFit="1" customWidth="1"/>
    <col min="8719" max="8719" width="13" bestFit="1" customWidth="1"/>
    <col min="8962" max="8962" width="11.109375" customWidth="1"/>
    <col min="8963" max="8963" width="15.5546875" customWidth="1"/>
    <col min="8964" max="8964" width="12.6640625" bestFit="1" customWidth="1"/>
    <col min="8965" max="8967" width="13.109375" bestFit="1" customWidth="1"/>
    <col min="8968" max="8968" width="12.6640625" bestFit="1" customWidth="1"/>
    <col min="8969" max="8969" width="12.109375" bestFit="1" customWidth="1"/>
    <col min="8970" max="8971" width="13.109375" bestFit="1" customWidth="1"/>
    <col min="8972" max="8972" width="12.44140625" bestFit="1" customWidth="1"/>
    <col min="8973" max="8973" width="13.109375" bestFit="1" customWidth="1"/>
    <col min="8974" max="8974" width="12.109375" bestFit="1" customWidth="1"/>
    <col min="8975" max="8975" width="13" bestFit="1" customWidth="1"/>
    <col min="9218" max="9218" width="11.109375" customWidth="1"/>
    <col min="9219" max="9219" width="15.5546875" customWidth="1"/>
    <col min="9220" max="9220" width="12.6640625" bestFit="1" customWidth="1"/>
    <col min="9221" max="9223" width="13.109375" bestFit="1" customWidth="1"/>
    <col min="9224" max="9224" width="12.6640625" bestFit="1" customWidth="1"/>
    <col min="9225" max="9225" width="12.109375" bestFit="1" customWidth="1"/>
    <col min="9226" max="9227" width="13.109375" bestFit="1" customWidth="1"/>
    <col min="9228" max="9228" width="12.44140625" bestFit="1" customWidth="1"/>
    <col min="9229" max="9229" width="13.109375" bestFit="1" customWidth="1"/>
    <col min="9230" max="9230" width="12.109375" bestFit="1" customWidth="1"/>
    <col min="9231" max="9231" width="13" bestFit="1" customWidth="1"/>
    <col min="9474" max="9474" width="11.109375" customWidth="1"/>
    <col min="9475" max="9475" width="15.5546875" customWidth="1"/>
    <col min="9476" max="9476" width="12.6640625" bestFit="1" customWidth="1"/>
    <col min="9477" max="9479" width="13.109375" bestFit="1" customWidth="1"/>
    <col min="9480" max="9480" width="12.6640625" bestFit="1" customWidth="1"/>
    <col min="9481" max="9481" width="12.109375" bestFit="1" customWidth="1"/>
    <col min="9482" max="9483" width="13.109375" bestFit="1" customWidth="1"/>
    <col min="9484" max="9484" width="12.44140625" bestFit="1" customWidth="1"/>
    <col min="9485" max="9485" width="13.109375" bestFit="1" customWidth="1"/>
    <col min="9486" max="9486" width="12.109375" bestFit="1" customWidth="1"/>
    <col min="9487" max="9487" width="13" bestFit="1" customWidth="1"/>
    <col min="9730" max="9730" width="11.109375" customWidth="1"/>
    <col min="9731" max="9731" width="15.5546875" customWidth="1"/>
    <col min="9732" max="9732" width="12.6640625" bestFit="1" customWidth="1"/>
    <col min="9733" max="9735" width="13.109375" bestFit="1" customWidth="1"/>
    <col min="9736" max="9736" width="12.6640625" bestFit="1" customWidth="1"/>
    <col min="9737" max="9737" width="12.109375" bestFit="1" customWidth="1"/>
    <col min="9738" max="9739" width="13.109375" bestFit="1" customWidth="1"/>
    <col min="9740" max="9740" width="12.44140625" bestFit="1" customWidth="1"/>
    <col min="9741" max="9741" width="13.109375" bestFit="1" customWidth="1"/>
    <col min="9742" max="9742" width="12.109375" bestFit="1" customWidth="1"/>
    <col min="9743" max="9743" width="13" bestFit="1" customWidth="1"/>
    <col min="9986" max="9986" width="11.109375" customWidth="1"/>
    <col min="9987" max="9987" width="15.5546875" customWidth="1"/>
    <col min="9988" max="9988" width="12.6640625" bestFit="1" customWidth="1"/>
    <col min="9989" max="9991" width="13.109375" bestFit="1" customWidth="1"/>
    <col min="9992" max="9992" width="12.6640625" bestFit="1" customWidth="1"/>
    <col min="9993" max="9993" width="12.109375" bestFit="1" customWidth="1"/>
    <col min="9994" max="9995" width="13.109375" bestFit="1" customWidth="1"/>
    <col min="9996" max="9996" width="12.44140625" bestFit="1" customWidth="1"/>
    <col min="9997" max="9997" width="13.109375" bestFit="1" customWidth="1"/>
    <col min="9998" max="9998" width="12.109375" bestFit="1" customWidth="1"/>
    <col min="9999" max="9999" width="13" bestFit="1" customWidth="1"/>
    <col min="10242" max="10242" width="11.109375" customWidth="1"/>
    <col min="10243" max="10243" width="15.5546875" customWidth="1"/>
    <col min="10244" max="10244" width="12.6640625" bestFit="1" customWidth="1"/>
    <col min="10245" max="10247" width="13.109375" bestFit="1" customWidth="1"/>
    <col min="10248" max="10248" width="12.6640625" bestFit="1" customWidth="1"/>
    <col min="10249" max="10249" width="12.109375" bestFit="1" customWidth="1"/>
    <col min="10250" max="10251" width="13.109375" bestFit="1" customWidth="1"/>
    <col min="10252" max="10252" width="12.44140625" bestFit="1" customWidth="1"/>
    <col min="10253" max="10253" width="13.109375" bestFit="1" customWidth="1"/>
    <col min="10254" max="10254" width="12.109375" bestFit="1" customWidth="1"/>
    <col min="10255" max="10255" width="13" bestFit="1" customWidth="1"/>
    <col min="10498" max="10498" width="11.109375" customWidth="1"/>
    <col min="10499" max="10499" width="15.5546875" customWidth="1"/>
    <col min="10500" max="10500" width="12.6640625" bestFit="1" customWidth="1"/>
    <col min="10501" max="10503" width="13.109375" bestFit="1" customWidth="1"/>
    <col min="10504" max="10504" width="12.6640625" bestFit="1" customWidth="1"/>
    <col min="10505" max="10505" width="12.109375" bestFit="1" customWidth="1"/>
    <col min="10506" max="10507" width="13.109375" bestFit="1" customWidth="1"/>
    <col min="10508" max="10508" width="12.44140625" bestFit="1" customWidth="1"/>
    <col min="10509" max="10509" width="13.109375" bestFit="1" customWidth="1"/>
    <col min="10510" max="10510" width="12.109375" bestFit="1" customWidth="1"/>
    <col min="10511" max="10511" width="13" bestFit="1" customWidth="1"/>
    <col min="10754" max="10754" width="11.109375" customWidth="1"/>
    <col min="10755" max="10755" width="15.5546875" customWidth="1"/>
    <col min="10756" max="10756" width="12.6640625" bestFit="1" customWidth="1"/>
    <col min="10757" max="10759" width="13.109375" bestFit="1" customWidth="1"/>
    <col min="10760" max="10760" width="12.6640625" bestFit="1" customWidth="1"/>
    <col min="10761" max="10761" width="12.109375" bestFit="1" customWidth="1"/>
    <col min="10762" max="10763" width="13.109375" bestFit="1" customWidth="1"/>
    <col min="10764" max="10764" width="12.44140625" bestFit="1" customWidth="1"/>
    <col min="10765" max="10765" width="13.109375" bestFit="1" customWidth="1"/>
    <col min="10766" max="10766" width="12.109375" bestFit="1" customWidth="1"/>
    <col min="10767" max="10767" width="13" bestFit="1" customWidth="1"/>
    <col min="11010" max="11010" width="11.109375" customWidth="1"/>
    <col min="11011" max="11011" width="15.5546875" customWidth="1"/>
    <col min="11012" max="11012" width="12.6640625" bestFit="1" customWidth="1"/>
    <col min="11013" max="11015" width="13.109375" bestFit="1" customWidth="1"/>
    <col min="11016" max="11016" width="12.6640625" bestFit="1" customWidth="1"/>
    <col min="11017" max="11017" width="12.109375" bestFit="1" customWidth="1"/>
    <col min="11018" max="11019" width="13.109375" bestFit="1" customWidth="1"/>
    <col min="11020" max="11020" width="12.44140625" bestFit="1" customWidth="1"/>
    <col min="11021" max="11021" width="13.109375" bestFit="1" customWidth="1"/>
    <col min="11022" max="11022" width="12.109375" bestFit="1" customWidth="1"/>
    <col min="11023" max="11023" width="13" bestFit="1" customWidth="1"/>
    <col min="11266" max="11266" width="11.109375" customWidth="1"/>
    <col min="11267" max="11267" width="15.5546875" customWidth="1"/>
    <col min="11268" max="11268" width="12.6640625" bestFit="1" customWidth="1"/>
    <col min="11269" max="11271" width="13.109375" bestFit="1" customWidth="1"/>
    <col min="11272" max="11272" width="12.6640625" bestFit="1" customWidth="1"/>
    <col min="11273" max="11273" width="12.109375" bestFit="1" customWidth="1"/>
    <col min="11274" max="11275" width="13.109375" bestFit="1" customWidth="1"/>
    <col min="11276" max="11276" width="12.44140625" bestFit="1" customWidth="1"/>
    <col min="11277" max="11277" width="13.109375" bestFit="1" customWidth="1"/>
    <col min="11278" max="11278" width="12.109375" bestFit="1" customWidth="1"/>
    <col min="11279" max="11279" width="13" bestFit="1" customWidth="1"/>
    <col min="11522" max="11522" width="11.109375" customWidth="1"/>
    <col min="11523" max="11523" width="15.5546875" customWidth="1"/>
    <col min="11524" max="11524" width="12.6640625" bestFit="1" customWidth="1"/>
    <col min="11525" max="11527" width="13.109375" bestFit="1" customWidth="1"/>
    <col min="11528" max="11528" width="12.6640625" bestFit="1" customWidth="1"/>
    <col min="11529" max="11529" width="12.109375" bestFit="1" customWidth="1"/>
    <col min="11530" max="11531" width="13.109375" bestFit="1" customWidth="1"/>
    <col min="11532" max="11532" width="12.44140625" bestFit="1" customWidth="1"/>
    <col min="11533" max="11533" width="13.109375" bestFit="1" customWidth="1"/>
    <col min="11534" max="11534" width="12.109375" bestFit="1" customWidth="1"/>
    <col min="11535" max="11535" width="13" bestFit="1" customWidth="1"/>
    <col min="11778" max="11778" width="11.109375" customWidth="1"/>
    <col min="11779" max="11779" width="15.5546875" customWidth="1"/>
    <col min="11780" max="11780" width="12.6640625" bestFit="1" customWidth="1"/>
    <col min="11781" max="11783" width="13.109375" bestFit="1" customWidth="1"/>
    <col min="11784" max="11784" width="12.6640625" bestFit="1" customWidth="1"/>
    <col min="11785" max="11785" width="12.109375" bestFit="1" customWidth="1"/>
    <col min="11786" max="11787" width="13.109375" bestFit="1" customWidth="1"/>
    <col min="11788" max="11788" width="12.44140625" bestFit="1" customWidth="1"/>
    <col min="11789" max="11789" width="13.109375" bestFit="1" customWidth="1"/>
    <col min="11790" max="11790" width="12.109375" bestFit="1" customWidth="1"/>
    <col min="11791" max="11791" width="13" bestFit="1" customWidth="1"/>
    <col min="12034" max="12034" width="11.109375" customWidth="1"/>
    <col min="12035" max="12035" width="15.5546875" customWidth="1"/>
    <col min="12036" max="12036" width="12.6640625" bestFit="1" customWidth="1"/>
    <col min="12037" max="12039" width="13.109375" bestFit="1" customWidth="1"/>
    <col min="12040" max="12040" width="12.6640625" bestFit="1" customWidth="1"/>
    <col min="12041" max="12041" width="12.109375" bestFit="1" customWidth="1"/>
    <col min="12042" max="12043" width="13.109375" bestFit="1" customWidth="1"/>
    <col min="12044" max="12044" width="12.44140625" bestFit="1" customWidth="1"/>
    <col min="12045" max="12045" width="13.109375" bestFit="1" customWidth="1"/>
    <col min="12046" max="12046" width="12.109375" bestFit="1" customWidth="1"/>
    <col min="12047" max="12047" width="13" bestFit="1" customWidth="1"/>
    <col min="12290" max="12290" width="11.109375" customWidth="1"/>
    <col min="12291" max="12291" width="15.5546875" customWidth="1"/>
    <col min="12292" max="12292" width="12.6640625" bestFit="1" customWidth="1"/>
    <col min="12293" max="12295" width="13.109375" bestFit="1" customWidth="1"/>
    <col min="12296" max="12296" width="12.6640625" bestFit="1" customWidth="1"/>
    <col min="12297" max="12297" width="12.109375" bestFit="1" customWidth="1"/>
    <col min="12298" max="12299" width="13.109375" bestFit="1" customWidth="1"/>
    <col min="12300" max="12300" width="12.44140625" bestFit="1" customWidth="1"/>
    <col min="12301" max="12301" width="13.109375" bestFit="1" customWidth="1"/>
    <col min="12302" max="12302" width="12.109375" bestFit="1" customWidth="1"/>
    <col min="12303" max="12303" width="13" bestFit="1" customWidth="1"/>
    <col min="12546" max="12546" width="11.109375" customWidth="1"/>
    <col min="12547" max="12547" width="15.5546875" customWidth="1"/>
    <col min="12548" max="12548" width="12.6640625" bestFit="1" customWidth="1"/>
    <col min="12549" max="12551" width="13.109375" bestFit="1" customWidth="1"/>
    <col min="12552" max="12552" width="12.6640625" bestFit="1" customWidth="1"/>
    <col min="12553" max="12553" width="12.109375" bestFit="1" customWidth="1"/>
    <col min="12554" max="12555" width="13.109375" bestFit="1" customWidth="1"/>
    <col min="12556" max="12556" width="12.44140625" bestFit="1" customWidth="1"/>
    <col min="12557" max="12557" width="13.109375" bestFit="1" customWidth="1"/>
    <col min="12558" max="12558" width="12.109375" bestFit="1" customWidth="1"/>
    <col min="12559" max="12559" width="13" bestFit="1" customWidth="1"/>
    <col min="12802" max="12802" width="11.109375" customWidth="1"/>
    <col min="12803" max="12803" width="15.5546875" customWidth="1"/>
    <col min="12804" max="12804" width="12.6640625" bestFit="1" customWidth="1"/>
    <col min="12805" max="12807" width="13.109375" bestFit="1" customWidth="1"/>
    <col min="12808" max="12808" width="12.6640625" bestFit="1" customWidth="1"/>
    <col min="12809" max="12809" width="12.109375" bestFit="1" customWidth="1"/>
    <col min="12810" max="12811" width="13.109375" bestFit="1" customWidth="1"/>
    <col min="12812" max="12812" width="12.44140625" bestFit="1" customWidth="1"/>
    <col min="12813" max="12813" width="13.109375" bestFit="1" customWidth="1"/>
    <col min="12814" max="12814" width="12.109375" bestFit="1" customWidth="1"/>
    <col min="12815" max="12815" width="13" bestFit="1" customWidth="1"/>
    <col min="13058" max="13058" width="11.109375" customWidth="1"/>
    <col min="13059" max="13059" width="15.5546875" customWidth="1"/>
    <col min="13060" max="13060" width="12.6640625" bestFit="1" customWidth="1"/>
    <col min="13061" max="13063" width="13.109375" bestFit="1" customWidth="1"/>
    <col min="13064" max="13064" width="12.6640625" bestFit="1" customWidth="1"/>
    <col min="13065" max="13065" width="12.109375" bestFit="1" customWidth="1"/>
    <col min="13066" max="13067" width="13.109375" bestFit="1" customWidth="1"/>
    <col min="13068" max="13068" width="12.44140625" bestFit="1" customWidth="1"/>
    <col min="13069" max="13069" width="13.109375" bestFit="1" customWidth="1"/>
    <col min="13070" max="13070" width="12.109375" bestFit="1" customWidth="1"/>
    <col min="13071" max="13071" width="13" bestFit="1" customWidth="1"/>
    <col min="13314" max="13314" width="11.109375" customWidth="1"/>
    <col min="13315" max="13315" width="15.5546875" customWidth="1"/>
    <col min="13316" max="13316" width="12.6640625" bestFit="1" customWidth="1"/>
    <col min="13317" max="13319" width="13.109375" bestFit="1" customWidth="1"/>
    <col min="13320" max="13320" width="12.6640625" bestFit="1" customWidth="1"/>
    <col min="13321" max="13321" width="12.109375" bestFit="1" customWidth="1"/>
    <col min="13322" max="13323" width="13.109375" bestFit="1" customWidth="1"/>
    <col min="13324" max="13324" width="12.44140625" bestFit="1" customWidth="1"/>
    <col min="13325" max="13325" width="13.109375" bestFit="1" customWidth="1"/>
    <col min="13326" max="13326" width="12.109375" bestFit="1" customWidth="1"/>
    <col min="13327" max="13327" width="13" bestFit="1" customWidth="1"/>
    <col min="13570" max="13570" width="11.109375" customWidth="1"/>
    <col min="13571" max="13571" width="15.5546875" customWidth="1"/>
    <col min="13572" max="13572" width="12.6640625" bestFit="1" customWidth="1"/>
    <col min="13573" max="13575" width="13.109375" bestFit="1" customWidth="1"/>
    <col min="13576" max="13576" width="12.6640625" bestFit="1" customWidth="1"/>
    <col min="13577" max="13577" width="12.109375" bestFit="1" customWidth="1"/>
    <col min="13578" max="13579" width="13.109375" bestFit="1" customWidth="1"/>
    <col min="13580" max="13580" width="12.44140625" bestFit="1" customWidth="1"/>
    <col min="13581" max="13581" width="13.109375" bestFit="1" customWidth="1"/>
    <col min="13582" max="13582" width="12.109375" bestFit="1" customWidth="1"/>
    <col min="13583" max="13583" width="13" bestFit="1" customWidth="1"/>
    <col min="13826" max="13826" width="11.109375" customWidth="1"/>
    <col min="13827" max="13827" width="15.5546875" customWidth="1"/>
    <col min="13828" max="13828" width="12.6640625" bestFit="1" customWidth="1"/>
    <col min="13829" max="13831" width="13.109375" bestFit="1" customWidth="1"/>
    <col min="13832" max="13832" width="12.6640625" bestFit="1" customWidth="1"/>
    <col min="13833" max="13833" width="12.109375" bestFit="1" customWidth="1"/>
    <col min="13834" max="13835" width="13.109375" bestFit="1" customWidth="1"/>
    <col min="13836" max="13836" width="12.44140625" bestFit="1" customWidth="1"/>
    <col min="13837" max="13837" width="13.109375" bestFit="1" customWidth="1"/>
    <col min="13838" max="13838" width="12.109375" bestFit="1" customWidth="1"/>
    <col min="13839" max="13839" width="13" bestFit="1" customWidth="1"/>
    <col min="14082" max="14082" width="11.109375" customWidth="1"/>
    <col min="14083" max="14083" width="15.5546875" customWidth="1"/>
    <col min="14084" max="14084" width="12.6640625" bestFit="1" customWidth="1"/>
    <col min="14085" max="14087" width="13.109375" bestFit="1" customWidth="1"/>
    <col min="14088" max="14088" width="12.6640625" bestFit="1" customWidth="1"/>
    <col min="14089" max="14089" width="12.109375" bestFit="1" customWidth="1"/>
    <col min="14090" max="14091" width="13.109375" bestFit="1" customWidth="1"/>
    <col min="14092" max="14092" width="12.44140625" bestFit="1" customWidth="1"/>
    <col min="14093" max="14093" width="13.109375" bestFit="1" customWidth="1"/>
    <col min="14094" max="14094" width="12.109375" bestFit="1" customWidth="1"/>
    <col min="14095" max="14095" width="13" bestFit="1" customWidth="1"/>
    <col min="14338" max="14338" width="11.109375" customWidth="1"/>
    <col min="14339" max="14339" width="15.5546875" customWidth="1"/>
    <col min="14340" max="14340" width="12.6640625" bestFit="1" customWidth="1"/>
    <col min="14341" max="14343" width="13.109375" bestFit="1" customWidth="1"/>
    <col min="14344" max="14344" width="12.6640625" bestFit="1" customWidth="1"/>
    <col min="14345" max="14345" width="12.109375" bestFit="1" customWidth="1"/>
    <col min="14346" max="14347" width="13.109375" bestFit="1" customWidth="1"/>
    <col min="14348" max="14348" width="12.44140625" bestFit="1" customWidth="1"/>
    <col min="14349" max="14349" width="13.109375" bestFit="1" customWidth="1"/>
    <col min="14350" max="14350" width="12.109375" bestFit="1" customWidth="1"/>
    <col min="14351" max="14351" width="13" bestFit="1" customWidth="1"/>
    <col min="14594" max="14594" width="11.109375" customWidth="1"/>
    <col min="14595" max="14595" width="15.5546875" customWidth="1"/>
    <col min="14596" max="14596" width="12.6640625" bestFit="1" customWidth="1"/>
    <col min="14597" max="14599" width="13.109375" bestFit="1" customWidth="1"/>
    <col min="14600" max="14600" width="12.6640625" bestFit="1" customWidth="1"/>
    <col min="14601" max="14601" width="12.109375" bestFit="1" customWidth="1"/>
    <col min="14602" max="14603" width="13.109375" bestFit="1" customWidth="1"/>
    <col min="14604" max="14604" width="12.44140625" bestFit="1" customWidth="1"/>
    <col min="14605" max="14605" width="13.109375" bestFit="1" customWidth="1"/>
    <col min="14606" max="14606" width="12.109375" bestFit="1" customWidth="1"/>
    <col min="14607" max="14607" width="13" bestFit="1" customWidth="1"/>
    <col min="14850" max="14850" width="11.109375" customWidth="1"/>
    <col min="14851" max="14851" width="15.5546875" customWidth="1"/>
    <col min="14852" max="14852" width="12.6640625" bestFit="1" customWidth="1"/>
    <col min="14853" max="14855" width="13.109375" bestFit="1" customWidth="1"/>
    <col min="14856" max="14856" width="12.6640625" bestFit="1" customWidth="1"/>
    <col min="14857" max="14857" width="12.109375" bestFit="1" customWidth="1"/>
    <col min="14858" max="14859" width="13.109375" bestFit="1" customWidth="1"/>
    <col min="14860" max="14860" width="12.44140625" bestFit="1" customWidth="1"/>
    <col min="14861" max="14861" width="13.109375" bestFit="1" customWidth="1"/>
    <col min="14862" max="14862" width="12.109375" bestFit="1" customWidth="1"/>
    <col min="14863" max="14863" width="13" bestFit="1" customWidth="1"/>
    <col min="15106" max="15106" width="11.109375" customWidth="1"/>
    <col min="15107" max="15107" width="15.5546875" customWidth="1"/>
    <col min="15108" max="15108" width="12.6640625" bestFit="1" customWidth="1"/>
    <col min="15109" max="15111" width="13.109375" bestFit="1" customWidth="1"/>
    <col min="15112" max="15112" width="12.6640625" bestFit="1" customWidth="1"/>
    <col min="15113" max="15113" width="12.109375" bestFit="1" customWidth="1"/>
    <col min="15114" max="15115" width="13.109375" bestFit="1" customWidth="1"/>
    <col min="15116" max="15116" width="12.44140625" bestFit="1" customWidth="1"/>
    <col min="15117" max="15117" width="13.109375" bestFit="1" customWidth="1"/>
    <col min="15118" max="15118" width="12.109375" bestFit="1" customWidth="1"/>
    <col min="15119" max="15119" width="13" bestFit="1" customWidth="1"/>
    <col min="15362" max="15362" width="11.109375" customWidth="1"/>
    <col min="15363" max="15363" width="15.5546875" customWidth="1"/>
    <col min="15364" max="15364" width="12.6640625" bestFit="1" customWidth="1"/>
    <col min="15365" max="15367" width="13.109375" bestFit="1" customWidth="1"/>
    <col min="15368" max="15368" width="12.6640625" bestFit="1" customWidth="1"/>
    <col min="15369" max="15369" width="12.109375" bestFit="1" customWidth="1"/>
    <col min="15370" max="15371" width="13.109375" bestFit="1" customWidth="1"/>
    <col min="15372" max="15372" width="12.44140625" bestFit="1" customWidth="1"/>
    <col min="15373" max="15373" width="13.109375" bestFit="1" customWidth="1"/>
    <col min="15374" max="15374" width="12.109375" bestFit="1" customWidth="1"/>
    <col min="15375" max="15375" width="13" bestFit="1" customWidth="1"/>
    <col min="15618" max="15618" width="11.109375" customWidth="1"/>
    <col min="15619" max="15619" width="15.5546875" customWidth="1"/>
    <col min="15620" max="15620" width="12.6640625" bestFit="1" customWidth="1"/>
    <col min="15621" max="15623" width="13.109375" bestFit="1" customWidth="1"/>
    <col min="15624" max="15624" width="12.6640625" bestFit="1" customWidth="1"/>
    <col min="15625" max="15625" width="12.109375" bestFit="1" customWidth="1"/>
    <col min="15626" max="15627" width="13.109375" bestFit="1" customWidth="1"/>
    <col min="15628" max="15628" width="12.44140625" bestFit="1" customWidth="1"/>
    <col min="15629" max="15629" width="13.109375" bestFit="1" customWidth="1"/>
    <col min="15630" max="15630" width="12.109375" bestFit="1" customWidth="1"/>
    <col min="15631" max="15631" width="13" bestFit="1" customWidth="1"/>
    <col min="15874" max="15874" width="11.109375" customWidth="1"/>
    <col min="15875" max="15875" width="15.5546875" customWidth="1"/>
    <col min="15876" max="15876" width="12.6640625" bestFit="1" customWidth="1"/>
    <col min="15877" max="15879" width="13.109375" bestFit="1" customWidth="1"/>
    <col min="15880" max="15880" width="12.6640625" bestFit="1" customWidth="1"/>
    <col min="15881" max="15881" width="12.109375" bestFit="1" customWidth="1"/>
    <col min="15882" max="15883" width="13.109375" bestFit="1" customWidth="1"/>
    <col min="15884" max="15884" width="12.44140625" bestFit="1" customWidth="1"/>
    <col min="15885" max="15885" width="13.109375" bestFit="1" customWidth="1"/>
    <col min="15886" max="15886" width="12.109375" bestFit="1" customWidth="1"/>
    <col min="15887" max="15887" width="13" bestFit="1" customWidth="1"/>
    <col min="16130" max="16130" width="11.109375" customWidth="1"/>
    <col min="16131" max="16131" width="15.5546875" customWidth="1"/>
    <col min="16132" max="16132" width="12.6640625" bestFit="1" customWidth="1"/>
    <col min="16133" max="16135" width="13.109375" bestFit="1" customWidth="1"/>
    <col min="16136" max="16136" width="12.6640625" bestFit="1" customWidth="1"/>
    <col min="16137" max="16137" width="12.109375" bestFit="1" customWidth="1"/>
    <col min="16138" max="16139" width="13.109375" bestFit="1" customWidth="1"/>
    <col min="16140" max="16140" width="12.44140625" bestFit="1" customWidth="1"/>
    <col min="16141" max="16141" width="13.109375" bestFit="1" customWidth="1"/>
    <col min="16142" max="16142" width="12.109375" bestFit="1" customWidth="1"/>
    <col min="16143" max="16143" width="13" bestFit="1" customWidth="1"/>
  </cols>
  <sheetData>
    <row r="1" spans="1:17" s="8" customFormat="1">
      <c r="A1" s="8" t="s">
        <v>1124</v>
      </c>
    </row>
    <row r="2" spans="1:17" s="8" customFormat="1">
      <c r="A2" s="8" t="s">
        <v>1123</v>
      </c>
    </row>
    <row r="4" spans="1:17">
      <c r="B4" t="s">
        <v>552</v>
      </c>
      <c r="C4" t="s">
        <v>553</v>
      </c>
    </row>
    <row r="8" spans="1:17">
      <c r="C8" t="s">
        <v>106</v>
      </c>
      <c r="D8" s="4">
        <v>42736</v>
      </c>
      <c r="E8" s="4">
        <v>42767</v>
      </c>
      <c r="F8" s="4">
        <v>42795</v>
      </c>
      <c r="G8" s="4">
        <v>42826</v>
      </c>
      <c r="H8" s="4">
        <v>42856</v>
      </c>
      <c r="I8" s="4">
        <v>42887</v>
      </c>
      <c r="J8" s="4">
        <v>42917</v>
      </c>
      <c r="K8" s="4">
        <v>42948</v>
      </c>
      <c r="L8" s="4">
        <v>42979</v>
      </c>
      <c r="M8" s="4">
        <v>43009</v>
      </c>
      <c r="N8" s="4">
        <v>43040</v>
      </c>
      <c r="O8" s="4">
        <v>43070</v>
      </c>
    </row>
    <row r="9" spans="1:17" s="247" customFormat="1">
      <c r="C9" s="247" t="s">
        <v>113</v>
      </c>
      <c r="D9" s="247">
        <f>+'CP FCST'!B86/1000</f>
        <v>17442.90249588665</v>
      </c>
      <c r="E9" s="247">
        <f>+'CP FCST'!C86/1000</f>
        <v>16954.995241141369</v>
      </c>
      <c r="F9" s="247">
        <f>+'CP FCST'!D86/1000</f>
        <v>15015.833856194786</v>
      </c>
      <c r="G9" s="247">
        <f>+'CP FCST'!E86/1000</f>
        <v>17281.567470601705</v>
      </c>
      <c r="H9" s="247">
        <f>+'CP FCST'!F86/1000</f>
        <v>18550.242764385272</v>
      </c>
      <c r="I9" s="247">
        <f>+'CP FCST'!G86/1000</f>
        <v>20890.515665466653</v>
      </c>
      <c r="J9" s="247">
        <f>+'CP FCST'!H86/1000</f>
        <v>20995.100901572943</v>
      </c>
      <c r="K9" s="247">
        <f>+'CP FCST'!I86/1000</f>
        <v>20909.730496015345</v>
      </c>
      <c r="L9" s="247">
        <f>+'CP FCST'!J86/1000</f>
        <v>21338.610610987675</v>
      </c>
      <c r="M9" s="247">
        <f>+'CP FCST'!K86/1000</f>
        <v>19949.463090940608</v>
      </c>
      <c r="N9" s="247">
        <f>+'CP FCST'!L86/1000</f>
        <v>18046.563881155042</v>
      </c>
      <c r="O9" s="247">
        <f>+'CP FCST'!M86/1000</f>
        <v>16548.092649052891</v>
      </c>
    </row>
    <row r="10" spans="1:17">
      <c r="D10" s="150"/>
      <c r="E10" s="150"/>
      <c r="F10" s="150"/>
      <c r="G10" s="150"/>
      <c r="H10" s="150"/>
      <c r="I10" s="150"/>
      <c r="J10" s="150"/>
      <c r="K10" s="150"/>
      <c r="L10" s="150"/>
      <c r="M10" s="150"/>
      <c r="N10" s="150"/>
      <c r="O10" s="150"/>
      <c r="P10" s="150"/>
      <c r="Q10" s="150"/>
    </row>
    <row r="11" spans="1:17" s="247" customFormat="1"/>
    <row r="12" spans="1:17" s="248" customFormat="1" ht="10.199999999999999"/>
    <row r="13" spans="1:17">
      <c r="A13" t="s">
        <v>600</v>
      </c>
      <c r="B13" t="s">
        <v>600</v>
      </c>
      <c r="C13" t="s">
        <v>1096</v>
      </c>
    </row>
    <row r="14" spans="1:17">
      <c r="A14" t="s">
        <v>600</v>
      </c>
      <c r="B14" t="s">
        <v>600</v>
      </c>
      <c r="C14" t="s">
        <v>554</v>
      </c>
      <c r="D14" s="4">
        <f>$D$8</f>
        <v>42736</v>
      </c>
      <c r="E14" s="4">
        <f>$E$8</f>
        <v>42767</v>
      </c>
      <c r="F14" s="4">
        <f>$F$8</f>
        <v>42795</v>
      </c>
      <c r="G14" s="4">
        <f>$G$8</f>
        <v>42826</v>
      </c>
      <c r="H14" s="4">
        <f>$H$8</f>
        <v>42856</v>
      </c>
      <c r="I14" s="4">
        <f>$I$8</f>
        <v>42887</v>
      </c>
      <c r="J14" s="4">
        <f>$J$8</f>
        <v>42917</v>
      </c>
      <c r="K14" s="4">
        <f>$K$8</f>
        <v>42948</v>
      </c>
      <c r="L14" s="4">
        <f>$L$8</f>
        <v>42979</v>
      </c>
      <c r="M14" s="4">
        <f>$M$8</f>
        <v>43009</v>
      </c>
      <c r="N14" s="4">
        <f>$N$8</f>
        <v>43040</v>
      </c>
      <c r="O14" s="4">
        <f>$O$8</f>
        <v>43070</v>
      </c>
    </row>
    <row r="15" spans="1:17" s="247" customFormat="1">
      <c r="A15" t="s">
        <v>600</v>
      </c>
      <c r="B15" t="s">
        <v>600</v>
      </c>
      <c r="C15" s="247" t="s">
        <v>148</v>
      </c>
      <c r="D15" s="247">
        <f>VLOOKUP($A15&amp;" CP",'2017 TEST'!$A$13:$R$182,'2017 TEST'!C$9,FALSE)</f>
        <v>4859.2681396457747</v>
      </c>
      <c r="E15" s="247">
        <f>VLOOKUP($A15&amp;" CP",'2017 TEST'!$A$13:$R$182,'2017 TEST'!D$9,FALSE)</f>
        <v>0</v>
      </c>
      <c r="F15" s="247">
        <f>VLOOKUP($A15&amp;" CP",'2017 TEST'!$A$13:$R$182,'2017 TEST'!E$9,FALSE)</f>
        <v>0</v>
      </c>
      <c r="G15" s="247">
        <f>VLOOKUP($A15&amp;" CP",'2017 TEST'!$A$13:$R$182,'2017 TEST'!F$9,FALSE)</f>
        <v>0</v>
      </c>
      <c r="H15" s="247">
        <f>VLOOKUP($A15&amp;" CP",'2017 TEST'!$A$13:$R$182,'2017 TEST'!G$9,FALSE)</f>
        <v>0</v>
      </c>
      <c r="I15" s="247">
        <f>VLOOKUP($A15&amp;" CP",'2017 TEST'!$A$13:$R$182,'2017 TEST'!H$9,FALSE)</f>
        <v>0</v>
      </c>
      <c r="J15" s="247">
        <f>VLOOKUP($A15&amp;" CP",'2017 TEST'!$A$13:$R$182,'2017 TEST'!I$9,FALSE)</f>
        <v>0</v>
      </c>
      <c r="K15" s="247">
        <f>VLOOKUP($A15&amp;" CP",'2017 TEST'!$A$13:$R$182,'2017 TEST'!J$9,FALSE)</f>
        <v>0</v>
      </c>
      <c r="L15" s="247">
        <f>VLOOKUP($A15&amp;" CP",'2017 TEST'!$A$13:$R$182,'2017 TEST'!K$9,FALSE)</f>
        <v>0</v>
      </c>
      <c r="M15" s="247">
        <f>VLOOKUP($A15&amp;" CP",'2017 TEST'!$A$13:$R$182,'2017 TEST'!L$9,FALSE)</f>
        <v>0</v>
      </c>
      <c r="N15" s="247">
        <f>VLOOKUP($A15&amp;" CP",'2017 TEST'!$A$13:$R$182,'2017 TEST'!M$9,FALSE)</f>
        <v>0</v>
      </c>
      <c r="O15" s="247">
        <f>VLOOKUP($A15&amp;" CP",'2017 TEST'!$A$13:$R$182,'2017 TEST'!N$9,FALSE)</f>
        <v>0</v>
      </c>
    </row>
    <row r="16" spans="1:17" s="247" customFormat="1">
      <c r="A16" t="s">
        <v>600</v>
      </c>
      <c r="B16" t="s">
        <v>600</v>
      </c>
      <c r="C16" s="247" t="s">
        <v>147</v>
      </c>
      <c r="D16" s="247">
        <f>VLOOKUP($A16&amp;" GNCP",'2017 TEST'!$A$13:$R$182,'2017 TEST'!C$9,FALSE)</f>
        <v>6655.9066981292535</v>
      </c>
      <c r="E16" s="247">
        <f>VLOOKUP($A16&amp;" GNCP",'2017 TEST'!$A$13:$R$182,'2017 TEST'!D$9,FALSE)</f>
        <v>0</v>
      </c>
      <c r="F16" s="247">
        <f>VLOOKUP($A16&amp;" GNCP",'2017 TEST'!$A$13:$R$182,'2017 TEST'!E$9,FALSE)</f>
        <v>0</v>
      </c>
      <c r="G16" s="247">
        <f>VLOOKUP($A16&amp;" GNCP",'2017 TEST'!$A$13:$R$182,'2017 TEST'!F$9,FALSE)</f>
        <v>0</v>
      </c>
      <c r="H16" s="247">
        <f>VLOOKUP($A16&amp;" GNCP",'2017 TEST'!$A$13:$R$182,'2017 TEST'!G$9,FALSE)</f>
        <v>0</v>
      </c>
      <c r="I16" s="247">
        <f>VLOOKUP($A16&amp;" GNCP",'2017 TEST'!$A$13:$R$182,'2017 TEST'!H$9,FALSE)</f>
        <v>0</v>
      </c>
      <c r="J16" s="247">
        <f>VLOOKUP($A16&amp;" GNCP",'2017 TEST'!$A$13:$R$182,'2017 TEST'!I$9,FALSE)</f>
        <v>0</v>
      </c>
      <c r="K16" s="247">
        <f>VLOOKUP($A16&amp;" GNCP",'2017 TEST'!$A$13:$R$182,'2017 TEST'!J$9,FALSE)</f>
        <v>0</v>
      </c>
      <c r="L16" s="247">
        <f>VLOOKUP($A16&amp;" GNCP",'2017 TEST'!$A$13:$R$182,'2017 TEST'!K$9,FALSE)</f>
        <v>0</v>
      </c>
      <c r="M16" s="247">
        <f>VLOOKUP($A16&amp;" GNCP",'2017 TEST'!$A$13:$R$182,'2017 TEST'!L$9,FALSE)</f>
        <v>0</v>
      </c>
      <c r="N16" s="247">
        <f>VLOOKUP($A16&amp;" GNCP",'2017 TEST'!$A$13:$R$182,'2017 TEST'!M$9,FALSE)</f>
        <v>0</v>
      </c>
      <c r="O16" s="247">
        <f>VLOOKUP($A16&amp;" GNCP",'2017 TEST'!$A$13:$R$182,'2017 TEST'!N$9,FALSE)</f>
        <v>0</v>
      </c>
    </row>
    <row r="17" spans="1:21" s="247" customFormat="1">
      <c r="A17" t="s">
        <v>600</v>
      </c>
      <c r="B17" t="s">
        <v>600</v>
      </c>
      <c r="C17" s="247" t="s">
        <v>133</v>
      </c>
      <c r="D17" s="247">
        <f>VLOOKUP($A17&amp;" NCP",'2017 TEST'!$A$13:$R$182,'2017 TEST'!C$9,FALSE)</f>
        <v>6655.9066981292535</v>
      </c>
      <c r="E17" s="247">
        <f>VLOOKUP($A17&amp;" NCP",'2017 TEST'!$A$13:$R$182,'2017 TEST'!D$9,FALSE)</f>
        <v>0</v>
      </c>
      <c r="F17" s="247">
        <f>VLOOKUP($A17&amp;" NCP",'2017 TEST'!$A$13:$R$182,'2017 TEST'!E$9,FALSE)</f>
        <v>0</v>
      </c>
      <c r="G17" s="247">
        <f>VLOOKUP($A17&amp;" NCP",'2017 TEST'!$A$13:$R$182,'2017 TEST'!F$9,FALSE)</f>
        <v>0</v>
      </c>
      <c r="H17" s="247">
        <f>VLOOKUP($A17&amp;" NCP",'2017 TEST'!$A$13:$R$182,'2017 TEST'!G$9,FALSE)</f>
        <v>0</v>
      </c>
      <c r="I17" s="247">
        <f>VLOOKUP($A17&amp;" NCP",'2017 TEST'!$A$13:$R$182,'2017 TEST'!H$9,FALSE)</f>
        <v>0</v>
      </c>
      <c r="J17" s="247">
        <f>VLOOKUP($A17&amp;" NCP",'2017 TEST'!$A$13:$R$182,'2017 TEST'!I$9,FALSE)</f>
        <v>0</v>
      </c>
      <c r="K17" s="247">
        <f>VLOOKUP($A17&amp;" NCP",'2017 TEST'!$A$13:$R$182,'2017 TEST'!J$9,FALSE)</f>
        <v>0</v>
      </c>
      <c r="L17" s="247">
        <f>VLOOKUP($A17&amp;" NCP",'2017 TEST'!$A$13:$R$182,'2017 TEST'!K$9,FALSE)</f>
        <v>0</v>
      </c>
      <c r="M17" s="247">
        <f>VLOOKUP($A17&amp;" NCP",'2017 TEST'!$A$13:$R$182,'2017 TEST'!L$9,FALSE)</f>
        <v>0</v>
      </c>
      <c r="N17" s="247">
        <f>VLOOKUP($A17&amp;" NCP",'2017 TEST'!$A$13:$R$182,'2017 TEST'!M$9,FALSE)</f>
        <v>0</v>
      </c>
      <c r="O17" s="247">
        <f>VLOOKUP($A17&amp;" NCP",'2017 TEST'!$A$13:$R$182,'2017 TEST'!N$9,FALSE)</f>
        <v>0</v>
      </c>
    </row>
    <row r="18" spans="1:21">
      <c r="D18" s="249"/>
      <c r="E18" s="249"/>
      <c r="F18" s="249"/>
      <c r="G18" s="249"/>
      <c r="H18" s="249"/>
      <c r="I18" s="249"/>
      <c r="J18" s="249"/>
      <c r="K18" s="249"/>
      <c r="L18" s="249"/>
      <c r="M18" s="249"/>
      <c r="N18" s="249"/>
      <c r="O18" s="249"/>
      <c r="P18" s="249"/>
      <c r="Q18" s="250"/>
      <c r="S18" s="44"/>
      <c r="T18" s="44"/>
      <c r="U18" s="251"/>
    </row>
    <row r="19" spans="1:21">
      <c r="A19" t="s">
        <v>98</v>
      </c>
      <c r="B19" t="s">
        <v>122</v>
      </c>
      <c r="C19" t="s">
        <v>1097</v>
      </c>
    </row>
    <row r="20" spans="1:21">
      <c r="A20" t="s">
        <v>98</v>
      </c>
      <c r="B20" t="s">
        <v>122</v>
      </c>
      <c r="C20" t="s">
        <v>554</v>
      </c>
      <c r="D20" s="4">
        <f>$D$8</f>
        <v>42736</v>
      </c>
      <c r="E20" s="4">
        <f>$E$8</f>
        <v>42767</v>
      </c>
      <c r="F20" s="4">
        <f>$F$8</f>
        <v>42795</v>
      </c>
      <c r="G20" s="4">
        <f>$G$8</f>
        <v>42826</v>
      </c>
      <c r="H20" s="4">
        <f>$H$8</f>
        <v>42856</v>
      </c>
      <c r="I20" s="4">
        <f>$I$8</f>
        <v>42887</v>
      </c>
      <c r="J20" s="4">
        <f>$J$8</f>
        <v>42917</v>
      </c>
      <c r="K20" s="4">
        <f>$K$8</f>
        <v>42948</v>
      </c>
      <c r="L20" s="4">
        <f>$L$8</f>
        <v>42979</v>
      </c>
      <c r="M20" s="4">
        <f>$M$8</f>
        <v>43009</v>
      </c>
      <c r="N20" s="4">
        <f>$N$8</f>
        <v>43040</v>
      </c>
      <c r="O20" s="4">
        <f>$O$8</f>
        <v>43070</v>
      </c>
    </row>
    <row r="21" spans="1:21" s="247" customFormat="1">
      <c r="A21" t="s">
        <v>98</v>
      </c>
      <c r="B21" t="s">
        <v>122</v>
      </c>
      <c r="C21" s="247" t="s">
        <v>148</v>
      </c>
      <c r="D21" s="247">
        <f>VLOOKUP($A21&amp;" CP",'2017 TEST'!$A$13:$R$182,'2017 TEST'!C$9,FALSE)</f>
        <v>320897.12353818654</v>
      </c>
      <c r="E21" s="247">
        <f>VLOOKUP($A21&amp;" CP",'2017 TEST'!$A$13:$R$182,'2017 TEST'!D$9,FALSE)</f>
        <v>355909.6299268268</v>
      </c>
      <c r="F21" s="247">
        <f>VLOOKUP($A21&amp;" CP",'2017 TEST'!$A$13:$R$182,'2017 TEST'!E$9,FALSE)</f>
        <v>293095.32553742337</v>
      </c>
      <c r="G21" s="247">
        <f>VLOOKUP($A21&amp;" CP",'2017 TEST'!$A$13:$R$182,'2017 TEST'!F$9,FALSE)</f>
        <v>329564.18059090408</v>
      </c>
      <c r="H21" s="247">
        <f>VLOOKUP($A21&amp;" CP",'2017 TEST'!$A$13:$R$182,'2017 TEST'!G$9,FALSE)</f>
        <v>322277.65243064769</v>
      </c>
      <c r="I21" s="247">
        <f>VLOOKUP($A21&amp;" CP",'2017 TEST'!$A$13:$R$182,'2017 TEST'!H$9,FALSE)</f>
        <v>352194.55095118709</v>
      </c>
      <c r="J21" s="247">
        <f>VLOOKUP($A21&amp;" CP",'2017 TEST'!$A$13:$R$182,'2017 TEST'!I$9,FALSE)</f>
        <v>342582.83706285182</v>
      </c>
      <c r="K21" s="247">
        <f>VLOOKUP($A21&amp;" CP",'2017 TEST'!$A$13:$R$182,'2017 TEST'!J$9,FALSE)</f>
        <v>342209.79430907388</v>
      </c>
      <c r="L21" s="247">
        <f>VLOOKUP($A21&amp;" CP",'2017 TEST'!$A$13:$R$182,'2017 TEST'!K$9,FALSE)</f>
        <v>345768.17530784954</v>
      </c>
      <c r="M21" s="247">
        <f>VLOOKUP($A21&amp;" CP",'2017 TEST'!$A$13:$R$182,'2017 TEST'!L$9,FALSE)</f>
        <v>334326.05236377643</v>
      </c>
      <c r="N21" s="247">
        <f>VLOOKUP($A21&amp;" CP",'2017 TEST'!$A$13:$R$182,'2017 TEST'!M$9,FALSE)</f>
        <v>342670.35840713623</v>
      </c>
      <c r="O21" s="247">
        <f>VLOOKUP($A21&amp;" CP",'2017 TEST'!$A$13:$R$182,'2017 TEST'!N$9,FALSE)</f>
        <v>331923.29899002623</v>
      </c>
    </row>
    <row r="22" spans="1:21" s="247" customFormat="1">
      <c r="A22" t="s">
        <v>98</v>
      </c>
      <c r="B22" t="s">
        <v>122</v>
      </c>
      <c r="C22" s="247" t="s">
        <v>147</v>
      </c>
      <c r="D22" s="247">
        <f>VLOOKUP($A22&amp;" GNCP",'2017 TEST'!$A$13:$R$182,'2017 TEST'!C$9,FALSE)</f>
        <v>365847.44792749925</v>
      </c>
      <c r="E22" s="247">
        <f>VLOOKUP($A22&amp;" GNCP",'2017 TEST'!$A$13:$R$182,'2017 TEST'!D$9,FALSE)</f>
        <v>371630.24233841762</v>
      </c>
      <c r="F22" s="247">
        <f>VLOOKUP($A22&amp;" GNCP",'2017 TEST'!$A$13:$R$182,'2017 TEST'!E$9,FALSE)</f>
        <v>337817.8780628661</v>
      </c>
      <c r="G22" s="247">
        <f>VLOOKUP($A22&amp;" GNCP",'2017 TEST'!$A$13:$R$182,'2017 TEST'!F$9,FALSE)</f>
        <v>349548.7070145926</v>
      </c>
      <c r="H22" s="247">
        <f>VLOOKUP($A22&amp;" GNCP",'2017 TEST'!$A$13:$R$182,'2017 TEST'!G$9,FALSE)</f>
        <v>345107.98815645941</v>
      </c>
      <c r="I22" s="247">
        <f>VLOOKUP($A22&amp;" GNCP",'2017 TEST'!$A$13:$R$182,'2017 TEST'!H$9,FALSE)</f>
        <v>366560.18571812287</v>
      </c>
      <c r="J22" s="247">
        <f>VLOOKUP($A22&amp;" GNCP",'2017 TEST'!$A$13:$R$182,'2017 TEST'!I$9,FALSE)</f>
        <v>364005.71521518932</v>
      </c>
      <c r="K22" s="247">
        <f>VLOOKUP($A22&amp;" GNCP",'2017 TEST'!$A$13:$R$182,'2017 TEST'!J$9,FALSE)</f>
        <v>363927.58675205999</v>
      </c>
      <c r="L22" s="247">
        <f>VLOOKUP($A22&amp;" GNCP",'2017 TEST'!$A$13:$R$182,'2017 TEST'!K$9,FALSE)</f>
        <v>371863.88665183826</v>
      </c>
      <c r="M22" s="247">
        <f>VLOOKUP($A22&amp;" GNCP",'2017 TEST'!$A$13:$R$182,'2017 TEST'!L$9,FALSE)</f>
        <v>353406.95410178462</v>
      </c>
      <c r="N22" s="247">
        <f>VLOOKUP($A22&amp;" GNCP",'2017 TEST'!$A$13:$R$182,'2017 TEST'!M$9,FALSE)</f>
        <v>358130.82334949449</v>
      </c>
      <c r="O22" s="247">
        <f>VLOOKUP($A22&amp;" GNCP",'2017 TEST'!$A$13:$R$182,'2017 TEST'!N$9,FALSE)</f>
        <v>358515.73713644518</v>
      </c>
    </row>
    <row r="23" spans="1:21" s="247" customFormat="1">
      <c r="A23" t="s">
        <v>98</v>
      </c>
      <c r="B23" t="s">
        <v>122</v>
      </c>
      <c r="C23" s="247" t="s">
        <v>133</v>
      </c>
      <c r="D23" s="247">
        <f>VLOOKUP($A23&amp;" NCP",'2017 TEST'!$A$13:$R$182,'2017 TEST'!C$9,FALSE)</f>
        <v>441049.13434209541</v>
      </c>
      <c r="E23" s="247">
        <f>VLOOKUP($A23&amp;" NCP",'2017 TEST'!$A$13:$R$182,'2017 TEST'!D$9,FALSE)</f>
        <v>444443.78121936804</v>
      </c>
      <c r="F23" s="247">
        <f>VLOOKUP($A23&amp;" NCP",'2017 TEST'!$A$13:$R$182,'2017 TEST'!E$9,FALSE)</f>
        <v>405671.96045018634</v>
      </c>
      <c r="G23" s="247">
        <f>VLOOKUP($A23&amp;" NCP",'2017 TEST'!$A$13:$R$182,'2017 TEST'!F$9,FALSE)</f>
        <v>420323.39935080212</v>
      </c>
      <c r="H23" s="247">
        <f>VLOOKUP($A23&amp;" NCP",'2017 TEST'!$A$13:$R$182,'2017 TEST'!G$9,FALSE)</f>
        <v>418329.86009315035</v>
      </c>
      <c r="I23" s="247">
        <f>VLOOKUP($A23&amp;" NCP",'2017 TEST'!$A$13:$R$182,'2017 TEST'!H$9,FALSE)</f>
        <v>443394.05894639133</v>
      </c>
      <c r="J23" s="247">
        <f>VLOOKUP($A23&amp;" NCP",'2017 TEST'!$A$13:$R$182,'2017 TEST'!I$9,FALSE)</f>
        <v>439526.8271634329</v>
      </c>
      <c r="K23" s="247">
        <f>VLOOKUP($A23&amp;" NCP",'2017 TEST'!$A$13:$R$182,'2017 TEST'!J$9,FALSE)</f>
        <v>436153.13812847645</v>
      </c>
      <c r="L23" s="247">
        <f>VLOOKUP($A23&amp;" NCP",'2017 TEST'!$A$13:$R$182,'2017 TEST'!K$9,FALSE)</f>
        <v>446709.48119654175</v>
      </c>
      <c r="M23" s="247">
        <f>VLOOKUP($A23&amp;" NCP",'2017 TEST'!$A$13:$R$182,'2017 TEST'!L$9,FALSE)</f>
        <v>424422.34045282623</v>
      </c>
      <c r="N23" s="247">
        <f>VLOOKUP($A23&amp;" NCP",'2017 TEST'!$A$13:$R$182,'2017 TEST'!M$9,FALSE)</f>
        <v>427792.60797077173</v>
      </c>
      <c r="O23" s="247">
        <f>VLOOKUP($A23&amp;" NCP",'2017 TEST'!$A$13:$R$182,'2017 TEST'!N$9,FALSE)</f>
        <v>430287.38530166342</v>
      </c>
    </row>
    <row r="24" spans="1:21">
      <c r="D24" s="249"/>
      <c r="E24" s="249"/>
      <c r="F24" s="249"/>
      <c r="G24" s="249"/>
      <c r="H24" s="249"/>
      <c r="I24" s="249"/>
      <c r="J24" s="249"/>
      <c r="K24" s="249"/>
      <c r="L24" s="249"/>
      <c r="M24" s="249"/>
      <c r="N24" s="249"/>
      <c r="O24" s="249"/>
      <c r="P24" s="249"/>
      <c r="Q24" s="250"/>
      <c r="S24" s="44"/>
      <c r="T24" s="44"/>
      <c r="U24" s="251"/>
    </row>
    <row r="25" spans="1:21">
      <c r="A25" t="s">
        <v>99</v>
      </c>
      <c r="B25" t="s">
        <v>177</v>
      </c>
      <c r="C25" t="s">
        <v>1098</v>
      </c>
    </row>
    <row r="26" spans="1:21">
      <c r="A26" t="s">
        <v>99</v>
      </c>
      <c r="B26" t="s">
        <v>177</v>
      </c>
      <c r="C26" t="s">
        <v>554</v>
      </c>
      <c r="D26" s="4">
        <f>$D$8</f>
        <v>42736</v>
      </c>
      <c r="E26" s="4">
        <f>$E$8</f>
        <v>42767</v>
      </c>
      <c r="F26" s="4">
        <f>$F$8</f>
        <v>42795</v>
      </c>
      <c r="G26" s="4">
        <f>$G$8</f>
        <v>42826</v>
      </c>
      <c r="H26" s="4">
        <f>$H$8</f>
        <v>42856</v>
      </c>
      <c r="I26" s="4">
        <f>$I$8</f>
        <v>42887</v>
      </c>
      <c r="J26" s="4">
        <f>$J$8</f>
        <v>42917</v>
      </c>
      <c r="K26" s="4">
        <f>$K$8</f>
        <v>42948</v>
      </c>
      <c r="L26" s="4">
        <f>$L$8</f>
        <v>42979</v>
      </c>
      <c r="M26" s="4">
        <f>$M$8</f>
        <v>43009</v>
      </c>
      <c r="N26" s="4">
        <f>$N$8</f>
        <v>43040</v>
      </c>
      <c r="O26" s="4">
        <f>$O$8</f>
        <v>43070</v>
      </c>
    </row>
    <row r="27" spans="1:21" s="247" customFormat="1">
      <c r="A27" t="s">
        <v>99</v>
      </c>
      <c r="B27" t="s">
        <v>177</v>
      </c>
      <c r="C27" s="247" t="s">
        <v>148</v>
      </c>
      <c r="D27" s="247">
        <f>VLOOKUP($A27&amp;" CP",'2017 TEST'!$A$13:$R$182,'2017 TEST'!C$9,FALSE)</f>
        <v>12494.310493820143</v>
      </c>
      <c r="E27" s="247">
        <f>VLOOKUP($A27&amp;" CP",'2017 TEST'!$A$13:$R$182,'2017 TEST'!D$9,FALSE)</f>
        <v>13862.569531510915</v>
      </c>
      <c r="F27" s="247">
        <f>VLOOKUP($A27&amp;" CP",'2017 TEST'!$A$13:$R$182,'2017 TEST'!E$9,FALSE)</f>
        <v>11497.431223922034</v>
      </c>
      <c r="G27" s="247">
        <f>VLOOKUP($A27&amp;" CP",'2017 TEST'!$A$13:$R$182,'2017 TEST'!F$9,FALSE)</f>
        <v>12641.134691780393</v>
      </c>
      <c r="H27" s="247">
        <f>VLOOKUP($A27&amp;" CP",'2017 TEST'!$A$13:$R$182,'2017 TEST'!G$9,FALSE)</f>
        <v>12681.288612210587</v>
      </c>
      <c r="I27" s="247">
        <f>VLOOKUP($A27&amp;" CP",'2017 TEST'!$A$13:$R$182,'2017 TEST'!H$9,FALSE)</f>
        <v>13581.731865875914</v>
      </c>
      <c r="J27" s="247">
        <f>VLOOKUP($A27&amp;" CP",'2017 TEST'!$A$13:$R$182,'2017 TEST'!I$9,FALSE)</f>
        <v>13200.774078014354</v>
      </c>
      <c r="K27" s="247">
        <f>VLOOKUP($A27&amp;" CP",'2017 TEST'!$A$13:$R$182,'2017 TEST'!J$9,FALSE)</f>
        <v>13235.085398196015</v>
      </c>
      <c r="L27" s="247">
        <f>VLOOKUP($A27&amp;" CP",'2017 TEST'!$A$13:$R$182,'2017 TEST'!K$9,FALSE)</f>
        <v>13428.634002303414</v>
      </c>
      <c r="M27" s="247">
        <f>VLOOKUP($A27&amp;" CP",'2017 TEST'!$A$13:$R$182,'2017 TEST'!L$9,FALSE)</f>
        <v>13087.079972477188</v>
      </c>
      <c r="N27" s="247">
        <f>VLOOKUP($A27&amp;" CP",'2017 TEST'!$A$13:$R$182,'2017 TEST'!M$9,FALSE)</f>
        <v>13048.238239003325</v>
      </c>
      <c r="O27" s="247">
        <f>VLOOKUP($A27&amp;" CP",'2017 TEST'!$A$13:$R$182,'2017 TEST'!N$9,FALSE)</f>
        <v>12681.566879010818</v>
      </c>
    </row>
    <row r="28" spans="1:21" s="247" customFormat="1">
      <c r="A28" t="s">
        <v>99</v>
      </c>
      <c r="B28" t="s">
        <v>177</v>
      </c>
      <c r="C28" s="247" t="s">
        <v>147</v>
      </c>
      <c r="D28" s="247">
        <f>VLOOKUP($A28&amp;" GNCP",'2017 TEST'!$A$13:$R$182,'2017 TEST'!C$9,FALSE)</f>
        <v>13890.727671043083</v>
      </c>
      <c r="E28" s="247">
        <f>VLOOKUP($A28&amp;" GNCP",'2017 TEST'!$A$13:$R$182,'2017 TEST'!D$9,FALSE)</f>
        <v>14433.423518044543</v>
      </c>
      <c r="F28" s="247">
        <f>VLOOKUP($A28&amp;" GNCP",'2017 TEST'!$A$13:$R$182,'2017 TEST'!E$9,FALSE)</f>
        <v>12748.76315769454</v>
      </c>
      <c r="G28" s="247">
        <f>VLOOKUP($A28&amp;" GNCP",'2017 TEST'!$A$13:$R$182,'2017 TEST'!F$9,FALSE)</f>
        <v>13352.986047681452</v>
      </c>
      <c r="H28" s="247">
        <f>VLOOKUP($A28&amp;" GNCP",'2017 TEST'!$A$13:$R$182,'2017 TEST'!G$9,FALSE)</f>
        <v>13251.866868300694</v>
      </c>
      <c r="I28" s="247">
        <f>VLOOKUP($A28&amp;" GNCP",'2017 TEST'!$A$13:$R$182,'2017 TEST'!H$9,FALSE)</f>
        <v>14033.069172755128</v>
      </c>
      <c r="J28" s="247">
        <f>VLOOKUP($A28&amp;" GNCP",'2017 TEST'!$A$13:$R$182,'2017 TEST'!I$9,FALSE)</f>
        <v>13951.876834000899</v>
      </c>
      <c r="K28" s="247">
        <f>VLOOKUP($A28&amp;" GNCP",'2017 TEST'!$A$13:$R$182,'2017 TEST'!J$9,FALSE)</f>
        <v>13874.248987402289</v>
      </c>
      <c r="L28" s="247">
        <f>VLOOKUP($A28&amp;" GNCP",'2017 TEST'!$A$13:$R$182,'2017 TEST'!K$9,FALSE)</f>
        <v>14438.010459479397</v>
      </c>
      <c r="M28" s="247">
        <f>VLOOKUP($A28&amp;" GNCP",'2017 TEST'!$A$13:$R$182,'2017 TEST'!L$9,FALSE)</f>
        <v>13716.180957356915</v>
      </c>
      <c r="N28" s="247">
        <f>VLOOKUP($A28&amp;" GNCP",'2017 TEST'!$A$13:$R$182,'2017 TEST'!M$9,FALSE)</f>
        <v>13677.024915878867</v>
      </c>
      <c r="O28" s="247">
        <f>VLOOKUP($A28&amp;" GNCP",'2017 TEST'!$A$13:$R$182,'2017 TEST'!N$9,FALSE)</f>
        <v>13865.051879783259</v>
      </c>
    </row>
    <row r="29" spans="1:21" s="247" customFormat="1">
      <c r="A29" t="s">
        <v>99</v>
      </c>
      <c r="B29" t="s">
        <v>177</v>
      </c>
      <c r="C29" s="247" t="s">
        <v>133</v>
      </c>
      <c r="D29" s="247">
        <f>VLOOKUP($A29&amp;" NCP",'2017 TEST'!$A$13:$R$182,'2017 TEST'!C$9,FALSE)</f>
        <v>17282.476290086659</v>
      </c>
      <c r="E29" s="247">
        <f>VLOOKUP($A29&amp;" NCP",'2017 TEST'!$A$13:$R$182,'2017 TEST'!D$9,FALSE)</f>
        <v>17584.639124244739</v>
      </c>
      <c r="F29" s="247">
        <f>VLOOKUP($A29&amp;" NCP",'2017 TEST'!$A$13:$R$182,'2017 TEST'!E$9,FALSE)</f>
        <v>15699.614339693346</v>
      </c>
      <c r="G29" s="247">
        <f>VLOOKUP($A29&amp;" NCP",'2017 TEST'!$A$13:$R$182,'2017 TEST'!F$9,FALSE)</f>
        <v>16241.19894057222</v>
      </c>
      <c r="H29" s="247">
        <f>VLOOKUP($A29&amp;" NCP",'2017 TEST'!$A$13:$R$182,'2017 TEST'!G$9,FALSE)</f>
        <v>16712.102089524564</v>
      </c>
      <c r="I29" s="247">
        <f>VLOOKUP($A29&amp;" NCP",'2017 TEST'!$A$13:$R$182,'2017 TEST'!H$9,FALSE)</f>
        <v>17621.282184078129</v>
      </c>
      <c r="J29" s="247">
        <f>VLOOKUP($A29&amp;" NCP",'2017 TEST'!$A$13:$R$182,'2017 TEST'!I$9,FALSE)</f>
        <v>17302.374004259011</v>
      </c>
      <c r="K29" s="247">
        <f>VLOOKUP($A29&amp;" NCP",'2017 TEST'!$A$13:$R$182,'2017 TEST'!J$9,FALSE)</f>
        <v>17399.282530150977</v>
      </c>
      <c r="L29" s="247">
        <f>VLOOKUP($A29&amp;" NCP",'2017 TEST'!$A$13:$R$182,'2017 TEST'!K$9,FALSE)</f>
        <v>17839.70978400638</v>
      </c>
      <c r="M29" s="247">
        <f>VLOOKUP($A29&amp;" NCP",'2017 TEST'!$A$13:$R$182,'2017 TEST'!L$9,FALSE)</f>
        <v>16772.12112273019</v>
      </c>
      <c r="N29" s="247">
        <f>VLOOKUP($A29&amp;" NCP",'2017 TEST'!$A$13:$R$182,'2017 TEST'!M$9,FALSE)</f>
        <v>16949.625198570291</v>
      </c>
      <c r="O29" s="247">
        <f>VLOOKUP($A29&amp;" NCP",'2017 TEST'!$A$13:$R$182,'2017 TEST'!N$9,FALSE)</f>
        <v>17274.231550819251</v>
      </c>
    </row>
    <row r="30" spans="1:21">
      <c r="D30" s="249"/>
      <c r="E30" s="249"/>
      <c r="F30" s="249"/>
      <c r="G30" s="249"/>
      <c r="H30" s="249"/>
      <c r="I30" s="249"/>
      <c r="J30" s="249"/>
      <c r="K30" s="249"/>
      <c r="L30" s="249"/>
      <c r="M30" s="249"/>
      <c r="N30" s="249"/>
      <c r="O30" s="249"/>
      <c r="P30" s="249"/>
      <c r="Q30" s="250"/>
      <c r="S30" s="44"/>
      <c r="T30" s="44"/>
      <c r="U30" s="251"/>
    </row>
    <row r="31" spans="1:21">
      <c r="A31" t="s">
        <v>50</v>
      </c>
      <c r="B31" t="s">
        <v>185</v>
      </c>
      <c r="C31" t="s">
        <v>1099</v>
      </c>
    </row>
    <row r="32" spans="1:21">
      <c r="A32" t="s">
        <v>50</v>
      </c>
      <c r="B32" t="s">
        <v>185</v>
      </c>
      <c r="C32" t="s">
        <v>554</v>
      </c>
      <c r="D32" s="4">
        <f>$D$8</f>
        <v>42736</v>
      </c>
      <c r="E32" s="4">
        <f>$E$8</f>
        <v>42767</v>
      </c>
      <c r="F32" s="4">
        <f>$F$8</f>
        <v>42795</v>
      </c>
      <c r="G32" s="4">
        <f>$G$8</f>
        <v>42826</v>
      </c>
      <c r="H32" s="4">
        <f>$H$8</f>
        <v>42856</v>
      </c>
      <c r="I32" s="4">
        <f>$I$8</f>
        <v>42887</v>
      </c>
      <c r="J32" s="4">
        <f>$J$8</f>
        <v>42917</v>
      </c>
      <c r="K32" s="4">
        <f>$K$8</f>
        <v>42948</v>
      </c>
      <c r="L32" s="4">
        <f>$L$8</f>
        <v>42979</v>
      </c>
      <c r="M32" s="4">
        <f>$M$8</f>
        <v>43009</v>
      </c>
      <c r="N32" s="4">
        <f>$N$8</f>
        <v>43040</v>
      </c>
      <c r="O32" s="4">
        <f>$O$8</f>
        <v>43070</v>
      </c>
    </row>
    <row r="33" spans="1:21" s="247" customFormat="1">
      <c r="A33" t="s">
        <v>50</v>
      </c>
      <c r="B33" t="s">
        <v>185</v>
      </c>
      <c r="C33" s="247" t="s">
        <v>148</v>
      </c>
      <c r="D33" s="247">
        <f>VLOOKUP($A33&amp;" CP",'2017 TEST'!$A$13:$R$182,'2017 TEST'!C$9,FALSE)</f>
        <v>162810.8647759005</v>
      </c>
      <c r="E33" s="247">
        <f>VLOOKUP($A33&amp;" CP",'2017 TEST'!$A$13:$R$182,'2017 TEST'!D$9,FALSE)</f>
        <v>187144.56379859097</v>
      </c>
      <c r="F33" s="247">
        <f>VLOOKUP($A33&amp;" CP",'2017 TEST'!$A$13:$R$182,'2017 TEST'!E$9,FALSE)</f>
        <v>173113.34662260491</v>
      </c>
      <c r="G33" s="247">
        <f>VLOOKUP($A33&amp;" CP",'2017 TEST'!$A$13:$R$182,'2017 TEST'!F$9,FALSE)</f>
        <v>170314.96258525926</v>
      </c>
      <c r="H33" s="247">
        <f>VLOOKUP($A33&amp;" CP",'2017 TEST'!$A$13:$R$182,'2017 TEST'!G$9,FALSE)</f>
        <v>178194.5966464986</v>
      </c>
      <c r="I33" s="247">
        <f>VLOOKUP($A33&amp;" CP",'2017 TEST'!$A$13:$R$182,'2017 TEST'!H$9,FALSE)</f>
        <v>182469.40562442056</v>
      </c>
      <c r="J33" s="247">
        <f>VLOOKUP($A33&amp;" CP",'2017 TEST'!$A$13:$R$182,'2017 TEST'!I$9,FALSE)</f>
        <v>178189.95550880206</v>
      </c>
      <c r="K33" s="247">
        <f>VLOOKUP($A33&amp;" CP",'2017 TEST'!$A$13:$R$182,'2017 TEST'!J$9,FALSE)</f>
        <v>176041.53858827017</v>
      </c>
      <c r="L33" s="247">
        <f>VLOOKUP($A33&amp;" CP",'2017 TEST'!$A$13:$R$182,'2017 TEST'!K$9,FALSE)</f>
        <v>181733.5772928294</v>
      </c>
      <c r="M33" s="247">
        <f>VLOOKUP($A33&amp;" CP",'2017 TEST'!$A$13:$R$182,'2017 TEST'!L$9,FALSE)</f>
        <v>176549.80015550886</v>
      </c>
      <c r="N33" s="247">
        <f>VLOOKUP($A33&amp;" CP",'2017 TEST'!$A$13:$R$182,'2017 TEST'!M$9,FALSE)</f>
        <v>195616.97297492856</v>
      </c>
      <c r="O33" s="247">
        <f>VLOOKUP($A33&amp;" CP",'2017 TEST'!$A$13:$R$182,'2017 TEST'!N$9,FALSE)</f>
        <v>187797.88993547001</v>
      </c>
    </row>
    <row r="34" spans="1:21" s="247" customFormat="1">
      <c r="A34" t="s">
        <v>50</v>
      </c>
      <c r="B34" t="s">
        <v>185</v>
      </c>
      <c r="C34" s="247" t="s">
        <v>147</v>
      </c>
      <c r="D34" s="247">
        <f>VLOOKUP($A34&amp;" GNCP",'2017 TEST'!$A$13:$R$182,'2017 TEST'!C$9,FALSE)</f>
        <v>197606.45255575387</v>
      </c>
      <c r="E34" s="247">
        <f>VLOOKUP($A34&amp;" GNCP",'2017 TEST'!$A$13:$R$182,'2017 TEST'!D$9,FALSE)</f>
        <v>208266.94143749753</v>
      </c>
      <c r="F34" s="247">
        <f>VLOOKUP($A34&amp;" GNCP",'2017 TEST'!$A$13:$R$182,'2017 TEST'!E$9,FALSE)</f>
        <v>189588.58356958599</v>
      </c>
      <c r="G34" s="247">
        <f>VLOOKUP($A34&amp;" GNCP",'2017 TEST'!$A$13:$R$182,'2017 TEST'!F$9,FALSE)</f>
        <v>198397.51995988737</v>
      </c>
      <c r="H34" s="247">
        <f>VLOOKUP($A34&amp;" GNCP",'2017 TEST'!$A$13:$R$182,'2017 TEST'!G$9,FALSE)</f>
        <v>190514.84943299234</v>
      </c>
      <c r="I34" s="247">
        <f>VLOOKUP($A34&amp;" GNCP",'2017 TEST'!$A$13:$R$182,'2017 TEST'!H$9,FALSE)</f>
        <v>205461.51020723785</v>
      </c>
      <c r="J34" s="247">
        <f>VLOOKUP($A34&amp;" GNCP",'2017 TEST'!$A$13:$R$182,'2017 TEST'!I$9,FALSE)</f>
        <v>200035.30898010291</v>
      </c>
      <c r="K34" s="247">
        <f>VLOOKUP($A34&amp;" GNCP",'2017 TEST'!$A$13:$R$182,'2017 TEST'!J$9,FALSE)</f>
        <v>197296.90933019068</v>
      </c>
      <c r="L34" s="247">
        <f>VLOOKUP($A34&amp;" GNCP",'2017 TEST'!$A$13:$R$182,'2017 TEST'!K$9,FALSE)</f>
        <v>215922.72516709683</v>
      </c>
      <c r="M34" s="247">
        <f>VLOOKUP($A34&amp;" GNCP",'2017 TEST'!$A$13:$R$182,'2017 TEST'!L$9,FALSE)</f>
        <v>199997.2269648799</v>
      </c>
      <c r="N34" s="247">
        <f>VLOOKUP($A34&amp;" GNCP",'2017 TEST'!$A$13:$R$182,'2017 TEST'!M$9,FALSE)</f>
        <v>213010.11463914276</v>
      </c>
      <c r="O34" s="247">
        <f>VLOOKUP($A34&amp;" GNCP",'2017 TEST'!$A$13:$R$182,'2017 TEST'!N$9,FALSE)</f>
        <v>208441.41320068511</v>
      </c>
    </row>
    <row r="35" spans="1:21" s="247" customFormat="1">
      <c r="A35" t="s">
        <v>50</v>
      </c>
      <c r="B35" t="s">
        <v>185</v>
      </c>
      <c r="C35" s="247" t="s">
        <v>133</v>
      </c>
      <c r="D35" s="247">
        <f>VLOOKUP($A35&amp;" NCP",'2017 TEST'!$A$13:$R$182,'2017 TEST'!C$9,FALSE)</f>
        <v>228951.17047819778</v>
      </c>
      <c r="E35" s="247">
        <f>VLOOKUP($A35&amp;" NCP",'2017 TEST'!$A$13:$R$182,'2017 TEST'!D$9,FALSE)</f>
        <v>242274.23321759261</v>
      </c>
      <c r="F35" s="247">
        <f>VLOOKUP($A35&amp;" NCP",'2017 TEST'!$A$13:$R$182,'2017 TEST'!E$9,FALSE)</f>
        <v>221631.23014474925</v>
      </c>
      <c r="G35" s="247">
        <f>VLOOKUP($A35&amp;" NCP",'2017 TEST'!$A$13:$R$182,'2017 TEST'!F$9,FALSE)</f>
        <v>230728.11070243115</v>
      </c>
      <c r="H35" s="247">
        <f>VLOOKUP($A35&amp;" NCP",'2017 TEST'!$A$13:$R$182,'2017 TEST'!G$9,FALSE)</f>
        <v>218481.79719435686</v>
      </c>
      <c r="I35" s="247">
        <f>VLOOKUP($A35&amp;" NCP",'2017 TEST'!$A$13:$R$182,'2017 TEST'!H$9,FALSE)</f>
        <v>241295.75897924902</v>
      </c>
      <c r="J35" s="247">
        <f>VLOOKUP($A35&amp;" NCP",'2017 TEST'!$A$13:$R$182,'2017 TEST'!I$9,FALSE)</f>
        <v>231549.56187756851</v>
      </c>
      <c r="K35" s="247">
        <f>VLOOKUP($A35&amp;" NCP",'2017 TEST'!$A$13:$R$182,'2017 TEST'!J$9,FALSE)</f>
        <v>227622.02928574185</v>
      </c>
      <c r="L35" s="247">
        <f>VLOOKUP($A35&amp;" NCP",'2017 TEST'!$A$13:$R$182,'2017 TEST'!K$9,FALSE)</f>
        <v>249427.2926031251</v>
      </c>
      <c r="M35" s="247">
        <f>VLOOKUP($A35&amp;" NCP",'2017 TEST'!$A$13:$R$182,'2017 TEST'!L$9,FALSE)</f>
        <v>229611.47547396144</v>
      </c>
      <c r="N35" s="247">
        <f>VLOOKUP($A35&amp;" NCP",'2017 TEST'!$A$13:$R$182,'2017 TEST'!M$9,FALSE)</f>
        <v>246054.55062571107</v>
      </c>
      <c r="O35" s="247">
        <f>VLOOKUP($A35&amp;" NCP",'2017 TEST'!$A$13:$R$182,'2017 TEST'!N$9,FALSE)</f>
        <v>235963.10132199476</v>
      </c>
    </row>
    <row r="36" spans="1:21">
      <c r="D36" s="249"/>
      <c r="E36" s="249"/>
      <c r="F36" s="249"/>
      <c r="G36" s="249"/>
      <c r="H36" s="249"/>
      <c r="I36" s="249"/>
      <c r="J36" s="249"/>
      <c r="K36" s="249"/>
      <c r="L36" s="249"/>
      <c r="M36" s="249"/>
      <c r="N36" s="249"/>
      <c r="O36" s="249"/>
      <c r="P36" s="249"/>
      <c r="Q36" s="250"/>
      <c r="S36" s="44"/>
      <c r="T36" s="44"/>
      <c r="U36" s="251"/>
    </row>
    <row r="37" spans="1:21">
      <c r="A37" t="s">
        <v>980</v>
      </c>
      <c r="B37" t="s">
        <v>245</v>
      </c>
      <c r="C37" t="s">
        <v>1100</v>
      </c>
    </row>
    <row r="38" spans="1:21">
      <c r="A38" t="s">
        <v>980</v>
      </c>
      <c r="B38" t="s">
        <v>245</v>
      </c>
      <c r="C38" t="s">
        <v>554</v>
      </c>
      <c r="D38" s="4">
        <f>$D$8</f>
        <v>42736</v>
      </c>
      <c r="E38" s="4">
        <f>$E$8</f>
        <v>42767</v>
      </c>
      <c r="F38" s="4">
        <f>$F$8</f>
        <v>42795</v>
      </c>
      <c r="G38" s="4">
        <f>$G$8</f>
        <v>42826</v>
      </c>
      <c r="H38" s="4">
        <f>$H$8</f>
        <v>42856</v>
      </c>
      <c r="I38" s="4">
        <f>$I$8</f>
        <v>42887</v>
      </c>
      <c r="J38" s="4">
        <f>$J$8</f>
        <v>42917</v>
      </c>
      <c r="K38" s="4">
        <f>$K$8</f>
        <v>42948</v>
      </c>
      <c r="L38" s="4">
        <f>$L$8</f>
        <v>42979</v>
      </c>
      <c r="M38" s="4">
        <f>$M$8</f>
        <v>43009</v>
      </c>
      <c r="N38" s="4">
        <f>$N$8</f>
        <v>43040</v>
      </c>
      <c r="O38" s="4">
        <f>$O$8</f>
        <v>43070</v>
      </c>
    </row>
    <row r="39" spans="1:21" s="247" customFormat="1">
      <c r="A39" t="s">
        <v>980</v>
      </c>
      <c r="B39" t="s">
        <v>245</v>
      </c>
      <c r="C39" s="247" t="s">
        <v>148</v>
      </c>
      <c r="D39" s="247">
        <f>VLOOKUP($A39&amp;" CP",'2017 TEST'!$A$13:$R$182,'2017 TEST'!C$9,FALSE)</f>
        <v>101510.79435871824</v>
      </c>
      <c r="E39" s="247">
        <f>VLOOKUP($A39&amp;" CP",'2017 TEST'!$A$13:$R$182,'2017 TEST'!D$9,FALSE)</f>
        <v>121252.54885302356</v>
      </c>
      <c r="F39" s="247">
        <f>VLOOKUP($A39&amp;" CP",'2017 TEST'!$A$13:$R$182,'2017 TEST'!E$9,FALSE)</f>
        <v>97017.121010267889</v>
      </c>
      <c r="G39" s="247">
        <f>VLOOKUP($A39&amp;" CP",'2017 TEST'!$A$13:$R$182,'2017 TEST'!F$9,FALSE)</f>
        <v>123041.86645868278</v>
      </c>
      <c r="H39" s="247">
        <f>VLOOKUP($A39&amp;" CP",'2017 TEST'!$A$13:$R$182,'2017 TEST'!G$9,FALSE)</f>
        <v>123809.59747177876</v>
      </c>
      <c r="I39" s="247">
        <f>VLOOKUP($A39&amp;" CP",'2017 TEST'!$A$13:$R$182,'2017 TEST'!H$9,FALSE)</f>
        <v>135344.87693171587</v>
      </c>
      <c r="J39" s="247">
        <f>VLOOKUP($A39&amp;" CP",'2017 TEST'!$A$13:$R$182,'2017 TEST'!I$9,FALSE)</f>
        <v>147729.6299850326</v>
      </c>
      <c r="K39" s="247">
        <f>VLOOKUP($A39&amp;" CP",'2017 TEST'!$A$13:$R$182,'2017 TEST'!J$9,FALSE)</f>
        <v>154419.47015399628</v>
      </c>
      <c r="L39" s="247">
        <f>VLOOKUP($A39&amp;" CP",'2017 TEST'!$A$13:$R$182,'2017 TEST'!K$9,FALSE)</f>
        <v>166784.98348250124</v>
      </c>
      <c r="M39" s="247">
        <f>VLOOKUP($A39&amp;" CP",'2017 TEST'!$A$13:$R$182,'2017 TEST'!L$9,FALSE)</f>
        <v>148650.21303626467</v>
      </c>
      <c r="N39" s="247">
        <f>VLOOKUP($A39&amp;" CP",'2017 TEST'!$A$13:$R$182,'2017 TEST'!M$9,FALSE)</f>
        <v>138663.72430454849</v>
      </c>
      <c r="O39" s="247">
        <f>VLOOKUP($A39&amp;" CP",'2017 TEST'!$A$13:$R$182,'2017 TEST'!N$9,FALSE)</f>
        <v>106241.66149457076</v>
      </c>
    </row>
    <row r="40" spans="1:21" s="247" customFormat="1">
      <c r="A40" t="s">
        <v>980</v>
      </c>
      <c r="B40" t="s">
        <v>245</v>
      </c>
      <c r="C40" s="247" t="s">
        <v>147</v>
      </c>
      <c r="D40" s="247">
        <f>VLOOKUP($A40&amp;" GNCP",'2017 TEST'!$A$13:$R$182,'2017 TEST'!C$9,FALSE)</f>
        <v>115173.34991364543</v>
      </c>
      <c r="E40" s="247">
        <f>VLOOKUP($A40&amp;" GNCP",'2017 TEST'!$A$13:$R$182,'2017 TEST'!D$9,FALSE)</f>
        <v>125487.58254727747</v>
      </c>
      <c r="F40" s="247">
        <f>VLOOKUP($A40&amp;" GNCP",'2017 TEST'!$A$13:$R$182,'2017 TEST'!E$9,FALSE)</f>
        <v>113064.95146900615</v>
      </c>
      <c r="G40" s="247">
        <f>VLOOKUP($A40&amp;" GNCP",'2017 TEST'!$A$13:$R$182,'2017 TEST'!F$9,FALSE)</f>
        <v>129019.96118258443</v>
      </c>
      <c r="H40" s="247">
        <f>VLOOKUP($A40&amp;" GNCP",'2017 TEST'!$A$13:$R$182,'2017 TEST'!G$9,FALSE)</f>
        <v>132384.77130595408</v>
      </c>
      <c r="I40" s="247">
        <f>VLOOKUP($A40&amp;" GNCP",'2017 TEST'!$A$13:$R$182,'2017 TEST'!H$9,FALSE)</f>
        <v>144115.9806212089</v>
      </c>
      <c r="J40" s="247">
        <f>VLOOKUP($A40&amp;" GNCP",'2017 TEST'!$A$13:$R$182,'2017 TEST'!I$9,FALSE)</f>
        <v>152166.44086178442</v>
      </c>
      <c r="K40" s="247">
        <f>VLOOKUP($A40&amp;" GNCP",'2017 TEST'!$A$13:$R$182,'2017 TEST'!J$9,FALSE)</f>
        <v>160017.24662607448</v>
      </c>
      <c r="L40" s="247">
        <f>VLOOKUP($A40&amp;" GNCP",'2017 TEST'!$A$13:$R$182,'2017 TEST'!K$9,FALSE)</f>
        <v>176752.24636235269</v>
      </c>
      <c r="M40" s="247">
        <f>VLOOKUP($A40&amp;" GNCP",'2017 TEST'!$A$13:$R$182,'2017 TEST'!L$9,FALSE)</f>
        <v>148807.72915664825</v>
      </c>
      <c r="N40" s="247">
        <f>VLOOKUP($A40&amp;" GNCP",'2017 TEST'!$A$13:$R$182,'2017 TEST'!M$9,FALSE)</f>
        <v>140132.63429991671</v>
      </c>
      <c r="O40" s="247">
        <f>VLOOKUP($A40&amp;" GNCP",'2017 TEST'!$A$13:$R$182,'2017 TEST'!N$9,FALSE)</f>
        <v>116730.98075781958</v>
      </c>
    </row>
    <row r="41" spans="1:21" s="247" customFormat="1">
      <c r="A41" t="s">
        <v>980</v>
      </c>
      <c r="B41" t="s">
        <v>245</v>
      </c>
      <c r="C41" s="247" t="s">
        <v>133</v>
      </c>
      <c r="D41" s="247">
        <f>VLOOKUP($A41&amp;" NCP",'2017 TEST'!$A$13:$R$182,'2017 TEST'!C$9,FALSE)</f>
        <v>115173.34991364543</v>
      </c>
      <c r="E41" s="247">
        <f>VLOOKUP($A41&amp;" NCP",'2017 TEST'!$A$13:$R$182,'2017 TEST'!D$9,FALSE)</f>
        <v>125487.58254727747</v>
      </c>
      <c r="F41" s="247">
        <f>VLOOKUP($A41&amp;" NCP",'2017 TEST'!$A$13:$R$182,'2017 TEST'!E$9,FALSE)</f>
        <v>113064.95146900615</v>
      </c>
      <c r="G41" s="247">
        <f>VLOOKUP($A41&amp;" NCP",'2017 TEST'!$A$13:$R$182,'2017 TEST'!F$9,FALSE)</f>
        <v>129019.96118258443</v>
      </c>
      <c r="H41" s="247">
        <f>VLOOKUP($A41&amp;" NCP",'2017 TEST'!$A$13:$R$182,'2017 TEST'!G$9,FALSE)</f>
        <v>132384.77130595408</v>
      </c>
      <c r="I41" s="247">
        <f>VLOOKUP($A41&amp;" NCP",'2017 TEST'!$A$13:$R$182,'2017 TEST'!H$9,FALSE)</f>
        <v>144115.9806212089</v>
      </c>
      <c r="J41" s="247">
        <f>VLOOKUP($A41&amp;" NCP",'2017 TEST'!$A$13:$R$182,'2017 TEST'!I$9,FALSE)</f>
        <v>152166.44086178442</v>
      </c>
      <c r="K41" s="247">
        <f>VLOOKUP($A41&amp;" NCP",'2017 TEST'!$A$13:$R$182,'2017 TEST'!J$9,FALSE)</f>
        <v>160017.24662607448</v>
      </c>
      <c r="L41" s="247">
        <f>VLOOKUP($A41&amp;" NCP",'2017 TEST'!$A$13:$R$182,'2017 TEST'!K$9,FALSE)</f>
        <v>176752.24636235269</v>
      </c>
      <c r="M41" s="247">
        <f>VLOOKUP($A41&amp;" NCP",'2017 TEST'!$A$13:$R$182,'2017 TEST'!L$9,FALSE)</f>
        <v>148807.72915664825</v>
      </c>
      <c r="N41" s="247">
        <f>VLOOKUP($A41&amp;" NCP",'2017 TEST'!$A$13:$R$182,'2017 TEST'!M$9,FALSE)</f>
        <v>140132.63429991671</v>
      </c>
      <c r="O41" s="247">
        <f>VLOOKUP($A41&amp;" NCP",'2017 TEST'!$A$13:$R$182,'2017 TEST'!N$9,FALSE)</f>
        <v>116730.98075781958</v>
      </c>
    </row>
    <row r="42" spans="1:21">
      <c r="D42" s="249"/>
      <c r="E42" s="249"/>
      <c r="F42" s="249"/>
      <c r="G42" s="249"/>
      <c r="H42" s="249"/>
      <c r="I42" s="249"/>
      <c r="J42" s="249"/>
      <c r="K42" s="249"/>
      <c r="L42" s="249"/>
      <c r="M42" s="249"/>
      <c r="N42" s="249"/>
      <c r="O42" s="249"/>
      <c r="P42" s="249"/>
      <c r="Q42" s="250"/>
      <c r="S42" s="44"/>
      <c r="T42" s="44"/>
      <c r="U42" s="251"/>
    </row>
    <row r="43" spans="1:21">
      <c r="A43" t="s">
        <v>49</v>
      </c>
      <c r="B43" t="s">
        <v>629</v>
      </c>
      <c r="C43" t="s">
        <v>1101</v>
      </c>
    </row>
    <row r="44" spans="1:21">
      <c r="A44" t="s">
        <v>49</v>
      </c>
      <c r="B44" t="s">
        <v>629</v>
      </c>
      <c r="C44" t="s">
        <v>554</v>
      </c>
      <c r="D44" s="4">
        <f>$D$8</f>
        <v>42736</v>
      </c>
      <c r="E44" s="4">
        <f>$E$8</f>
        <v>42767</v>
      </c>
      <c r="F44" s="4">
        <f>$F$8</f>
        <v>42795</v>
      </c>
      <c r="G44" s="4">
        <f>$G$8</f>
        <v>42826</v>
      </c>
      <c r="H44" s="4">
        <f>$H$8</f>
        <v>42856</v>
      </c>
      <c r="I44" s="4">
        <f>$I$8</f>
        <v>42887</v>
      </c>
      <c r="J44" s="4">
        <f>$J$8</f>
        <v>42917</v>
      </c>
      <c r="K44" s="4">
        <f>$K$8</f>
        <v>42948</v>
      </c>
      <c r="L44" s="4">
        <f>$L$8</f>
        <v>42979</v>
      </c>
      <c r="M44" s="4">
        <f>$M$8</f>
        <v>43009</v>
      </c>
      <c r="N44" s="4">
        <f>$N$8</f>
        <v>43040</v>
      </c>
      <c r="O44" s="4">
        <f>$O$8</f>
        <v>43070</v>
      </c>
    </row>
    <row r="45" spans="1:21" s="247" customFormat="1">
      <c r="A45" t="s">
        <v>49</v>
      </c>
      <c r="B45" t="s">
        <v>629</v>
      </c>
      <c r="C45" s="247" t="s">
        <v>148</v>
      </c>
      <c r="D45" s="247">
        <f>VLOOKUP($A45&amp;" CP",'2017 TEST'!$A$13:$R$182,'2017 TEST'!C$9,FALSE)</f>
        <v>620134.7836188518</v>
      </c>
      <c r="E45" s="247">
        <f>VLOOKUP($A45&amp;" CP",'2017 TEST'!$A$13:$R$182,'2017 TEST'!D$9,FALSE)</f>
        <v>1022311.5303045592</v>
      </c>
      <c r="F45" s="247">
        <f>VLOOKUP($A45&amp;" CP",'2017 TEST'!$A$13:$R$182,'2017 TEST'!E$9,FALSE)</f>
        <v>561793.59032886662</v>
      </c>
      <c r="G45" s="247">
        <f>VLOOKUP($A45&amp;" CP",'2017 TEST'!$A$13:$R$182,'2017 TEST'!F$9,FALSE)</f>
        <v>958566.60942932253</v>
      </c>
      <c r="H45" s="247">
        <f>VLOOKUP($A45&amp;" CP",'2017 TEST'!$A$13:$R$182,'2017 TEST'!G$9,FALSE)</f>
        <v>1046604.6618726011</v>
      </c>
      <c r="I45" s="247">
        <f>VLOOKUP($A45&amp;" CP",'2017 TEST'!$A$13:$R$182,'2017 TEST'!H$9,FALSE)</f>
        <v>1209799.9592863023</v>
      </c>
      <c r="J45" s="247">
        <f>VLOOKUP($A45&amp;" CP",'2017 TEST'!$A$13:$R$182,'2017 TEST'!I$9,FALSE)</f>
        <v>1197543.0641721191</v>
      </c>
      <c r="K45" s="247">
        <f>VLOOKUP($A45&amp;" CP",'2017 TEST'!$A$13:$R$182,'2017 TEST'!J$9,FALSE)</f>
        <v>1186535.6651968907</v>
      </c>
      <c r="L45" s="247">
        <f>VLOOKUP($A45&amp;" CP",'2017 TEST'!$A$13:$R$182,'2017 TEST'!K$9,FALSE)</f>
        <v>1098151.6741777356</v>
      </c>
      <c r="M45" s="247">
        <f>VLOOKUP($A45&amp;" CP",'2017 TEST'!$A$13:$R$182,'2017 TEST'!L$9,FALSE)</f>
        <v>1082529.2091815292</v>
      </c>
      <c r="N45" s="247">
        <f>VLOOKUP($A45&amp;" CP",'2017 TEST'!$A$13:$R$182,'2017 TEST'!M$9,FALSE)</f>
        <v>998874.59960735694</v>
      </c>
      <c r="O45" s="247">
        <f>VLOOKUP($A45&amp;" CP",'2017 TEST'!$A$13:$R$182,'2017 TEST'!N$9,FALSE)</f>
        <v>854963.48496380891</v>
      </c>
    </row>
    <row r="46" spans="1:21" s="247" customFormat="1">
      <c r="A46" t="s">
        <v>49</v>
      </c>
      <c r="B46" t="s">
        <v>629</v>
      </c>
      <c r="C46" s="247" t="s">
        <v>147</v>
      </c>
      <c r="D46" s="247">
        <f>VLOOKUP($A46&amp;" GNCP",'2017 TEST'!$A$13:$R$182,'2017 TEST'!C$9,FALSE)</f>
        <v>1034273.818271948</v>
      </c>
      <c r="E46" s="247">
        <f>VLOOKUP($A46&amp;" GNCP",'2017 TEST'!$A$13:$R$182,'2017 TEST'!D$9,FALSE)</f>
        <v>1038504.6650911041</v>
      </c>
      <c r="F46" s="247">
        <f>VLOOKUP($A46&amp;" GNCP",'2017 TEST'!$A$13:$R$182,'2017 TEST'!E$9,FALSE)</f>
        <v>940418.43626013456</v>
      </c>
      <c r="G46" s="247">
        <f>VLOOKUP($A46&amp;" GNCP",'2017 TEST'!$A$13:$R$182,'2017 TEST'!F$9,FALSE)</f>
        <v>1086228.118093591</v>
      </c>
      <c r="H46" s="247">
        <f>VLOOKUP($A46&amp;" GNCP",'2017 TEST'!$A$13:$R$182,'2017 TEST'!G$9,FALSE)</f>
        <v>1139086.3280038654</v>
      </c>
      <c r="I46" s="247">
        <f>VLOOKUP($A46&amp;" GNCP",'2017 TEST'!$A$13:$R$182,'2017 TEST'!H$9,FALSE)</f>
        <v>1261475.3424210194</v>
      </c>
      <c r="J46" s="247">
        <f>VLOOKUP($A46&amp;" GNCP",'2017 TEST'!$A$13:$R$182,'2017 TEST'!I$9,FALSE)</f>
        <v>1264299.7760644027</v>
      </c>
      <c r="K46" s="247">
        <f>VLOOKUP($A46&amp;" GNCP",'2017 TEST'!$A$13:$R$182,'2017 TEST'!J$9,FALSE)</f>
        <v>1252214.165940213</v>
      </c>
      <c r="L46" s="247">
        <f>VLOOKUP($A46&amp;" GNCP",'2017 TEST'!$A$13:$R$182,'2017 TEST'!K$9,FALSE)</f>
        <v>1297228.2035117212</v>
      </c>
      <c r="M46" s="247">
        <f>VLOOKUP($A46&amp;" GNCP",'2017 TEST'!$A$13:$R$182,'2017 TEST'!L$9,FALSE)</f>
        <v>1184566.0902203086</v>
      </c>
      <c r="N46" s="247">
        <f>VLOOKUP($A46&amp;" GNCP",'2017 TEST'!$A$13:$R$182,'2017 TEST'!M$9,FALSE)</f>
        <v>1092081.8317894263</v>
      </c>
      <c r="O46" s="247">
        <f>VLOOKUP($A46&amp;" GNCP",'2017 TEST'!$A$13:$R$182,'2017 TEST'!N$9,FALSE)</f>
        <v>1047557.4867231908</v>
      </c>
    </row>
    <row r="47" spans="1:21" s="247" customFormat="1">
      <c r="A47" t="s">
        <v>49</v>
      </c>
      <c r="B47" t="s">
        <v>629</v>
      </c>
      <c r="C47" s="247" t="s">
        <v>133</v>
      </c>
      <c r="D47" s="247">
        <f>VLOOKUP($A47&amp;" NCP",'2017 TEST'!$A$13:$R$182,'2017 TEST'!C$9,FALSE)</f>
        <v>2100946.8493607244</v>
      </c>
      <c r="E47" s="247">
        <f>VLOOKUP($A47&amp;" NCP",'2017 TEST'!$A$13:$R$182,'2017 TEST'!D$9,FALSE)</f>
        <v>1987186.1893321064</v>
      </c>
      <c r="F47" s="247">
        <f>VLOOKUP($A47&amp;" NCP",'2017 TEST'!$A$13:$R$182,'2017 TEST'!E$9,FALSE)</f>
        <v>1842798.3608995616</v>
      </c>
      <c r="G47" s="247">
        <f>VLOOKUP($A47&amp;" NCP",'2017 TEST'!$A$13:$R$182,'2017 TEST'!F$9,FALSE)</f>
        <v>1848388.7676183006</v>
      </c>
      <c r="H47" s="247">
        <f>VLOOKUP($A47&amp;" NCP",'2017 TEST'!$A$13:$R$182,'2017 TEST'!G$9,FALSE)</f>
        <v>1931254.8640808458</v>
      </c>
      <c r="I47" s="247">
        <f>VLOOKUP($A47&amp;" NCP",'2017 TEST'!$A$13:$R$182,'2017 TEST'!H$9,FALSE)</f>
        <v>2099872.7091293135</v>
      </c>
      <c r="J47" s="247">
        <f>VLOOKUP($A47&amp;" NCP",'2017 TEST'!$A$13:$R$182,'2017 TEST'!I$9,FALSE)</f>
        <v>2073346.8722489995</v>
      </c>
      <c r="K47" s="247">
        <f>VLOOKUP($A47&amp;" NCP",'2017 TEST'!$A$13:$R$182,'2017 TEST'!J$9,FALSE)</f>
        <v>2043612.6298523783</v>
      </c>
      <c r="L47" s="247">
        <f>VLOOKUP($A47&amp;" NCP",'2017 TEST'!$A$13:$R$182,'2017 TEST'!K$9,FALSE)</f>
        <v>2146410.5045588007</v>
      </c>
      <c r="M47" s="247">
        <f>VLOOKUP($A47&amp;" NCP",'2017 TEST'!$A$13:$R$182,'2017 TEST'!L$9,FALSE)</f>
        <v>1998050.9304793258</v>
      </c>
      <c r="N47" s="247">
        <f>VLOOKUP($A47&amp;" NCP",'2017 TEST'!$A$13:$R$182,'2017 TEST'!M$9,FALSE)</f>
        <v>2043354.1270344541</v>
      </c>
      <c r="O47" s="247">
        <f>VLOOKUP($A47&amp;" NCP",'2017 TEST'!$A$13:$R$182,'2017 TEST'!N$9,FALSE)</f>
        <v>1994701.1413142995</v>
      </c>
    </row>
    <row r="48" spans="1:21">
      <c r="D48" s="249"/>
      <c r="E48" s="249"/>
      <c r="F48" s="249"/>
      <c r="G48" s="249"/>
      <c r="H48" s="249"/>
      <c r="I48" s="249"/>
      <c r="J48" s="249"/>
      <c r="K48" s="249"/>
      <c r="L48" s="249"/>
      <c r="M48" s="249"/>
      <c r="N48" s="249"/>
      <c r="O48" s="249"/>
      <c r="P48" s="249"/>
      <c r="Q48" s="250"/>
      <c r="S48" s="44"/>
      <c r="T48" s="44"/>
      <c r="U48" s="251"/>
    </row>
    <row r="49" spans="1:21">
      <c r="A49" t="s">
        <v>325</v>
      </c>
      <c r="B49" t="s">
        <v>637</v>
      </c>
      <c r="C49" t="s">
        <v>1102</v>
      </c>
    </row>
    <row r="50" spans="1:21">
      <c r="A50" t="s">
        <v>325</v>
      </c>
      <c r="B50" t="s">
        <v>637</v>
      </c>
      <c r="C50" t="s">
        <v>554</v>
      </c>
      <c r="D50" s="4">
        <f>$D$8</f>
        <v>42736</v>
      </c>
      <c r="E50" s="4">
        <f>$E$8</f>
        <v>42767</v>
      </c>
      <c r="F50" s="4">
        <f>$F$8</f>
        <v>42795</v>
      </c>
      <c r="G50" s="4">
        <f>$G$8</f>
        <v>42826</v>
      </c>
      <c r="H50" s="4">
        <f>$H$8</f>
        <v>42856</v>
      </c>
      <c r="I50" s="4">
        <f>$I$8</f>
        <v>42887</v>
      </c>
      <c r="J50" s="4">
        <f>$J$8</f>
        <v>42917</v>
      </c>
      <c r="K50" s="4">
        <f>$K$8</f>
        <v>42948</v>
      </c>
      <c r="L50" s="4">
        <f>$L$8</f>
        <v>42979</v>
      </c>
      <c r="M50" s="4">
        <f>$M$8</f>
        <v>43009</v>
      </c>
      <c r="N50" s="4">
        <f>$N$8</f>
        <v>43040</v>
      </c>
      <c r="O50" s="4">
        <f>$O$8</f>
        <v>43070</v>
      </c>
    </row>
    <row r="51" spans="1:21" s="247" customFormat="1">
      <c r="A51" t="s">
        <v>325</v>
      </c>
      <c r="B51" t="s">
        <v>637</v>
      </c>
      <c r="C51" s="247" t="s">
        <v>148</v>
      </c>
      <c r="D51" s="247">
        <f>VLOOKUP($A51&amp;" CP",'2017 TEST'!$A$13:$R$182,'2017 TEST'!C$9,FALSE)</f>
        <v>7694.498242555851</v>
      </c>
      <c r="E51" s="247">
        <f>VLOOKUP($A51&amp;" CP",'2017 TEST'!$A$13:$R$182,'2017 TEST'!D$9,FALSE)</f>
        <v>8769.401036648811</v>
      </c>
      <c r="F51" s="247">
        <f>VLOOKUP($A51&amp;" CP",'2017 TEST'!$A$13:$R$182,'2017 TEST'!E$9,FALSE)</f>
        <v>7794.2313367721399</v>
      </c>
      <c r="G51" s="247">
        <f>VLOOKUP($A51&amp;" CP",'2017 TEST'!$A$13:$R$182,'2017 TEST'!F$9,FALSE)</f>
        <v>8009.0629218662543</v>
      </c>
      <c r="H51" s="247">
        <f>VLOOKUP($A51&amp;" CP",'2017 TEST'!$A$13:$R$182,'2017 TEST'!G$9,FALSE)</f>
        <v>7891.0064334661211</v>
      </c>
      <c r="I51" s="247">
        <f>VLOOKUP($A51&amp;" CP",'2017 TEST'!$A$13:$R$182,'2017 TEST'!H$9,FALSE)</f>
        <v>8154.8554893958662</v>
      </c>
      <c r="J51" s="247">
        <f>VLOOKUP($A51&amp;" CP",'2017 TEST'!$A$13:$R$182,'2017 TEST'!I$9,FALSE)</f>
        <v>7901.561100378809</v>
      </c>
      <c r="K51" s="247">
        <f>VLOOKUP($A51&amp;" CP",'2017 TEST'!$A$13:$R$182,'2017 TEST'!J$9,FALSE)</f>
        <v>7911.3974608500021</v>
      </c>
      <c r="L51" s="247">
        <f>VLOOKUP($A51&amp;" CP",'2017 TEST'!$A$13:$R$182,'2017 TEST'!K$9,FALSE)</f>
        <v>8191.5137102536619</v>
      </c>
      <c r="M51" s="247">
        <f>VLOOKUP($A51&amp;" CP",'2017 TEST'!$A$13:$R$182,'2017 TEST'!L$9,FALSE)</f>
        <v>7929.6864456097946</v>
      </c>
      <c r="N51" s="247">
        <f>VLOOKUP($A51&amp;" CP",'2017 TEST'!$A$13:$R$182,'2017 TEST'!M$9,FALSE)</f>
        <v>8250.6678114863571</v>
      </c>
      <c r="O51" s="247">
        <f>VLOOKUP($A51&amp;" CP",'2017 TEST'!$A$13:$R$182,'2017 TEST'!N$9,FALSE)</f>
        <v>7956.7252062764255</v>
      </c>
    </row>
    <row r="52" spans="1:21" s="247" customFormat="1">
      <c r="A52" t="s">
        <v>325</v>
      </c>
      <c r="B52" t="s">
        <v>637</v>
      </c>
      <c r="C52" s="247" t="s">
        <v>147</v>
      </c>
      <c r="D52" s="247">
        <f>VLOOKUP($A52&amp;" GNCP",'2017 TEST'!$A$13:$R$182,'2017 TEST'!C$9,FALSE)</f>
        <v>7971.8410416913248</v>
      </c>
      <c r="E52" s="247">
        <f>VLOOKUP($A52&amp;" GNCP",'2017 TEST'!$A$13:$R$182,'2017 TEST'!D$9,FALSE)</f>
        <v>8809.2052416115839</v>
      </c>
      <c r="F52" s="247">
        <f>VLOOKUP($A52&amp;" GNCP",'2017 TEST'!$A$13:$R$182,'2017 TEST'!E$9,FALSE)</f>
        <v>8013.0987925211939</v>
      </c>
      <c r="G52" s="247">
        <f>VLOOKUP($A52&amp;" GNCP",'2017 TEST'!$A$13:$R$182,'2017 TEST'!F$9,FALSE)</f>
        <v>8248.3299423533408</v>
      </c>
      <c r="H52" s="247">
        <f>VLOOKUP($A52&amp;" GNCP",'2017 TEST'!$A$13:$R$182,'2017 TEST'!G$9,FALSE)</f>
        <v>7974.3170049076971</v>
      </c>
      <c r="I52" s="247">
        <f>VLOOKUP($A52&amp;" GNCP",'2017 TEST'!$A$13:$R$182,'2017 TEST'!H$9,FALSE)</f>
        <v>8319.327372623964</v>
      </c>
      <c r="J52" s="247">
        <f>VLOOKUP($A52&amp;" GNCP",'2017 TEST'!$A$13:$R$182,'2017 TEST'!I$9,FALSE)</f>
        <v>7986.2598076056738</v>
      </c>
      <c r="K52" s="247">
        <f>VLOOKUP($A52&amp;" GNCP",'2017 TEST'!$A$13:$R$182,'2017 TEST'!J$9,FALSE)</f>
        <v>8064.411595121458</v>
      </c>
      <c r="L52" s="247">
        <f>VLOOKUP($A52&amp;" GNCP",'2017 TEST'!$A$13:$R$182,'2017 TEST'!K$9,FALSE)</f>
        <v>8254.5508752981405</v>
      </c>
      <c r="M52" s="247">
        <f>VLOOKUP($A52&amp;" GNCP",'2017 TEST'!$A$13:$R$182,'2017 TEST'!L$9,FALSE)</f>
        <v>8015.2663216551828</v>
      </c>
      <c r="N52" s="247">
        <f>VLOOKUP($A52&amp;" GNCP",'2017 TEST'!$A$13:$R$182,'2017 TEST'!M$9,FALSE)</f>
        <v>8324.384540471985</v>
      </c>
      <c r="O52" s="247">
        <f>VLOOKUP($A52&amp;" GNCP",'2017 TEST'!$A$13:$R$182,'2017 TEST'!N$9,FALSE)</f>
        <v>8147.6472796411317</v>
      </c>
    </row>
    <row r="53" spans="1:21" s="247" customFormat="1">
      <c r="A53" t="s">
        <v>325</v>
      </c>
      <c r="B53" t="s">
        <v>637</v>
      </c>
      <c r="C53" s="247" t="s">
        <v>133</v>
      </c>
      <c r="D53" s="247">
        <f>VLOOKUP($A53&amp;" NCP",'2017 TEST'!$A$13:$R$182,'2017 TEST'!C$9,FALSE)</f>
        <v>8388.1720430107525</v>
      </c>
      <c r="E53" s="247">
        <f>VLOOKUP($A53&amp;" NCP",'2017 TEST'!$A$13:$R$182,'2017 TEST'!D$9,FALSE)</f>
        <v>9194.4619813631671</v>
      </c>
      <c r="F53" s="247">
        <f>VLOOKUP($A53&amp;" NCP",'2017 TEST'!$A$13:$R$182,'2017 TEST'!E$9,FALSE)</f>
        <v>8381.5630914572575</v>
      </c>
      <c r="G53" s="247">
        <f>VLOOKUP($A53&amp;" NCP",'2017 TEST'!$A$13:$R$182,'2017 TEST'!F$9,FALSE)</f>
        <v>8656.3434163701077</v>
      </c>
      <c r="H53" s="247">
        <f>VLOOKUP($A53&amp;" NCP",'2017 TEST'!$A$13:$R$182,'2017 TEST'!G$9,FALSE)</f>
        <v>8307.1424185361047</v>
      </c>
      <c r="I53" s="247">
        <f>VLOOKUP($A53&amp;" NCP",'2017 TEST'!$A$13:$R$182,'2017 TEST'!H$9,FALSE)</f>
        <v>8850.6117484751667</v>
      </c>
      <c r="J53" s="247">
        <f>VLOOKUP($A53&amp;" NCP",'2017 TEST'!$A$13:$R$182,'2017 TEST'!I$9,FALSE)</f>
        <v>8329.0189480294302</v>
      </c>
      <c r="K53" s="247">
        <f>VLOOKUP($A53&amp;" NCP",'2017 TEST'!$A$13:$R$182,'2017 TEST'!J$9,FALSE)</f>
        <v>8641.89385980117</v>
      </c>
      <c r="L53" s="247">
        <f>VLOOKUP($A53&amp;" NCP",'2017 TEST'!$A$13:$R$182,'2017 TEST'!K$9,FALSE)</f>
        <v>8771.7740874908832</v>
      </c>
      <c r="M53" s="247">
        <f>VLOOKUP($A53&amp;" NCP",'2017 TEST'!$A$13:$R$182,'2017 TEST'!L$9,FALSE)</f>
        <v>8586.6855835411498</v>
      </c>
      <c r="N53" s="247">
        <f>VLOOKUP($A53&amp;" NCP",'2017 TEST'!$A$13:$R$182,'2017 TEST'!M$9,FALSE)</f>
        <v>8730.10486437699</v>
      </c>
      <c r="O53" s="247">
        <f>VLOOKUP($A53&amp;" NCP",'2017 TEST'!$A$13:$R$182,'2017 TEST'!N$9,FALSE)</f>
        <v>8600.5403813177436</v>
      </c>
    </row>
    <row r="54" spans="1:21">
      <c r="C54" s="247"/>
      <c r="D54" s="249"/>
      <c r="E54" s="249"/>
      <c r="F54" s="249"/>
      <c r="G54" s="249"/>
      <c r="H54" s="249"/>
      <c r="I54" s="249"/>
      <c r="J54" s="249"/>
      <c r="K54" s="249"/>
      <c r="L54" s="249"/>
      <c r="M54" s="249"/>
      <c r="N54" s="249"/>
      <c r="O54" s="249"/>
      <c r="P54" s="249"/>
      <c r="Q54" s="250"/>
      <c r="S54" s="44"/>
      <c r="T54" s="44"/>
      <c r="U54" s="251"/>
    </row>
    <row r="55" spans="1:21">
      <c r="A55" t="s">
        <v>67</v>
      </c>
      <c r="B55" t="s">
        <v>648</v>
      </c>
      <c r="C55" t="s">
        <v>1103</v>
      </c>
    </row>
    <row r="56" spans="1:21">
      <c r="A56" t="s">
        <v>67</v>
      </c>
      <c r="B56" t="s">
        <v>648</v>
      </c>
      <c r="C56" t="s">
        <v>554</v>
      </c>
      <c r="D56" s="4">
        <f>$D$8</f>
        <v>42736</v>
      </c>
      <c r="E56" s="4">
        <f>$E$8</f>
        <v>42767</v>
      </c>
      <c r="F56" s="4">
        <f>$F$8</f>
        <v>42795</v>
      </c>
      <c r="G56" s="4">
        <f>$G$8</f>
        <v>42826</v>
      </c>
      <c r="H56" s="4">
        <f>$H$8</f>
        <v>42856</v>
      </c>
      <c r="I56" s="4">
        <f>$I$8</f>
        <v>42887</v>
      </c>
      <c r="J56" s="4">
        <f>$J$8</f>
        <v>42917</v>
      </c>
      <c r="K56" s="4">
        <f>$K$8</f>
        <v>42948</v>
      </c>
      <c r="L56" s="4">
        <f>$L$8</f>
        <v>42979</v>
      </c>
      <c r="M56" s="4">
        <f>$M$8</f>
        <v>43009</v>
      </c>
      <c r="N56" s="4">
        <f>$N$8</f>
        <v>43040</v>
      </c>
      <c r="O56" s="4">
        <f>$O$8</f>
        <v>43070</v>
      </c>
    </row>
    <row r="57" spans="1:21" s="247" customFormat="1">
      <c r="A57" t="s">
        <v>67</v>
      </c>
      <c r="B57" t="s">
        <v>648</v>
      </c>
      <c r="C57" s="247" t="s">
        <v>148</v>
      </c>
      <c r="D57" s="247">
        <f>VLOOKUP($A57&amp;" CP",'2017 TEST'!$A$13:$R$182,'2017 TEST'!C$9,FALSE)</f>
        <v>3011725.7316200687</v>
      </c>
      <c r="E57" s="247">
        <f>VLOOKUP($A57&amp;" CP",'2017 TEST'!$A$13:$R$182,'2017 TEST'!D$9,FALSE)</f>
        <v>3932779.2998740608</v>
      </c>
      <c r="F57" s="247">
        <f>VLOOKUP($A57&amp;" CP",'2017 TEST'!$A$13:$R$182,'2017 TEST'!E$9,FALSE)</f>
        <v>2813937.3295486495</v>
      </c>
      <c r="G57" s="247">
        <f>VLOOKUP($A57&amp;" CP",'2017 TEST'!$A$13:$R$182,'2017 TEST'!F$9,FALSE)</f>
        <v>3690826.4485779088</v>
      </c>
      <c r="H57" s="247">
        <f>VLOOKUP($A57&amp;" CP",'2017 TEST'!$A$13:$R$182,'2017 TEST'!G$9,FALSE)</f>
        <v>3924891.5507652522</v>
      </c>
      <c r="I57" s="247">
        <f>VLOOKUP($A57&amp;" CP",'2017 TEST'!$A$13:$R$182,'2017 TEST'!H$9,FALSE)</f>
        <v>4309280.5397727275</v>
      </c>
      <c r="J57" s="247">
        <f>VLOOKUP($A57&amp;" CP",'2017 TEST'!$A$13:$R$182,'2017 TEST'!I$9,FALSE)</f>
        <v>4305458.4294685526</v>
      </c>
      <c r="K57" s="247">
        <f>VLOOKUP($A57&amp;" CP",'2017 TEST'!$A$13:$R$182,'2017 TEST'!J$9,FALSE)</f>
        <v>4177395.7954003825</v>
      </c>
      <c r="L57" s="247">
        <f>VLOOKUP($A57&amp;" CP",'2017 TEST'!$A$13:$R$182,'2017 TEST'!K$9,FALSE)</f>
        <v>4233291.0508323628</v>
      </c>
      <c r="M57" s="247">
        <f>VLOOKUP($A57&amp;" CP",'2017 TEST'!$A$13:$R$182,'2017 TEST'!L$9,FALSE)</f>
        <v>4123634.9151821323</v>
      </c>
      <c r="N57" s="247">
        <f>VLOOKUP($A57&amp;" CP",'2017 TEST'!$A$13:$R$182,'2017 TEST'!M$9,FALSE)</f>
        <v>3998514.3556274204</v>
      </c>
      <c r="O57" s="247">
        <f>VLOOKUP($A57&amp;" CP",'2017 TEST'!$A$13:$R$182,'2017 TEST'!N$9,FALSE)</f>
        <v>3624877.0236525545</v>
      </c>
    </row>
    <row r="58" spans="1:21" s="247" customFormat="1">
      <c r="A58" t="s">
        <v>67</v>
      </c>
      <c r="B58" t="s">
        <v>648</v>
      </c>
      <c r="C58" s="247" t="s">
        <v>147</v>
      </c>
      <c r="D58" s="247">
        <f>VLOOKUP($A58&amp;" GNCP",'2017 TEST'!$A$13:$R$182,'2017 TEST'!C$9,FALSE)</f>
        <v>4161160.1005401406</v>
      </c>
      <c r="E58" s="247">
        <f>VLOOKUP($A58&amp;" GNCP",'2017 TEST'!$A$13:$R$182,'2017 TEST'!D$9,FALSE)</f>
        <v>4051780.78143322</v>
      </c>
      <c r="F58" s="247">
        <f>VLOOKUP($A58&amp;" GNCP",'2017 TEST'!$A$13:$R$182,'2017 TEST'!E$9,FALSE)</f>
        <v>3733476.8385107256</v>
      </c>
      <c r="G58" s="247">
        <f>VLOOKUP($A58&amp;" GNCP",'2017 TEST'!$A$13:$R$182,'2017 TEST'!F$9,FALSE)</f>
        <v>4059563.7997111301</v>
      </c>
      <c r="H58" s="247">
        <f>VLOOKUP($A58&amp;" GNCP",'2017 TEST'!$A$13:$R$182,'2017 TEST'!G$9,FALSE)</f>
        <v>4227068.1116692256</v>
      </c>
      <c r="I58" s="247">
        <f>VLOOKUP($A58&amp;" GNCP",'2017 TEST'!$A$13:$R$182,'2017 TEST'!H$9,FALSE)</f>
        <v>4547352.1413276233</v>
      </c>
      <c r="J58" s="247">
        <f>VLOOKUP($A58&amp;" GNCP",'2017 TEST'!$A$13:$R$182,'2017 TEST'!I$9,FALSE)</f>
        <v>4522950.8683753731</v>
      </c>
      <c r="K58" s="247">
        <f>VLOOKUP($A58&amp;" GNCP",'2017 TEST'!$A$13:$R$182,'2017 TEST'!J$9,FALSE)</f>
        <v>4500680.5228396785</v>
      </c>
      <c r="L58" s="247">
        <f>VLOOKUP($A58&amp;" GNCP",'2017 TEST'!$A$13:$R$182,'2017 TEST'!K$9,FALSE)</f>
        <v>4684435.6960073747</v>
      </c>
      <c r="M58" s="247">
        <f>VLOOKUP($A58&amp;" GNCP",'2017 TEST'!$A$13:$R$182,'2017 TEST'!L$9,FALSE)</f>
        <v>4376209.0619425308</v>
      </c>
      <c r="N58" s="247">
        <f>VLOOKUP($A58&amp;" GNCP",'2017 TEST'!$A$13:$R$182,'2017 TEST'!M$9,FALSE)</f>
        <v>4225473.1199438656</v>
      </c>
      <c r="O58" s="247">
        <f>VLOOKUP($A58&amp;" GNCP",'2017 TEST'!$A$13:$R$182,'2017 TEST'!N$9,FALSE)</f>
        <v>4101478.588329575</v>
      </c>
    </row>
    <row r="59" spans="1:21" s="247" customFormat="1">
      <c r="A59" t="s">
        <v>67</v>
      </c>
      <c r="B59" t="s">
        <v>648</v>
      </c>
      <c r="C59" s="247" t="s">
        <v>133</v>
      </c>
      <c r="D59" s="247">
        <f>VLOOKUP($A59&amp;" NCP",'2017 TEST'!$A$13:$R$182,'2017 TEST'!C$9,FALSE)</f>
        <v>6005509.4470369071</v>
      </c>
      <c r="E59" s="247">
        <f>VLOOKUP($A59&amp;" NCP",'2017 TEST'!$A$13:$R$182,'2017 TEST'!D$9,FALSE)</f>
        <v>5799646.4480623305</v>
      </c>
      <c r="F59" s="247">
        <f>VLOOKUP($A59&amp;" NCP",'2017 TEST'!$A$13:$R$182,'2017 TEST'!E$9,FALSE)</f>
        <v>5404895.2501710104</v>
      </c>
      <c r="G59" s="247">
        <f>VLOOKUP($A59&amp;" NCP",'2017 TEST'!$A$13:$R$182,'2017 TEST'!F$9,FALSE)</f>
        <v>5557136.775972859</v>
      </c>
      <c r="H59" s="247">
        <f>VLOOKUP($A59&amp;" NCP",'2017 TEST'!$A$13:$R$182,'2017 TEST'!G$9,FALSE)</f>
        <v>5734446.1258697035</v>
      </c>
      <c r="I59" s="247">
        <f>VLOOKUP($A59&amp;" NCP",'2017 TEST'!$A$13:$R$182,'2017 TEST'!H$9,FALSE)</f>
        <v>6115615.3366184561</v>
      </c>
      <c r="J59" s="247">
        <f>VLOOKUP($A59&amp;" NCP",'2017 TEST'!$A$13:$R$182,'2017 TEST'!I$9,FALSE)</f>
        <v>6004499.9621975813</v>
      </c>
      <c r="K59" s="247">
        <f>VLOOKUP($A59&amp;" NCP",'2017 TEST'!$A$13:$R$182,'2017 TEST'!J$9,FALSE)</f>
        <v>5971835.736424136</v>
      </c>
      <c r="L59" s="247">
        <f>VLOOKUP($A59&amp;" NCP",'2017 TEST'!$A$13:$R$182,'2017 TEST'!K$9,FALSE)</f>
        <v>6241549.2640830157</v>
      </c>
      <c r="M59" s="247">
        <f>VLOOKUP($A59&amp;" NCP",'2017 TEST'!$A$13:$R$182,'2017 TEST'!L$9,FALSE)</f>
        <v>5918257.800184234</v>
      </c>
      <c r="N59" s="247">
        <f>VLOOKUP($A59&amp;" NCP",'2017 TEST'!$A$13:$R$182,'2017 TEST'!M$9,FALSE)</f>
        <v>5915427.9775112094</v>
      </c>
      <c r="O59" s="247">
        <f>VLOOKUP($A59&amp;" NCP",'2017 TEST'!$A$13:$R$182,'2017 TEST'!N$9,FALSE)</f>
        <v>5755747.2707108157</v>
      </c>
    </row>
    <row r="60" spans="1:21">
      <c r="D60" s="249"/>
      <c r="E60" s="249"/>
      <c r="F60" s="249"/>
      <c r="G60" s="249"/>
      <c r="H60" s="249"/>
      <c r="I60" s="249"/>
      <c r="J60" s="249"/>
      <c r="K60" s="249"/>
      <c r="L60" s="249"/>
      <c r="M60" s="249"/>
      <c r="N60" s="249"/>
      <c r="O60" s="249"/>
      <c r="P60" s="249"/>
      <c r="Q60" s="250"/>
      <c r="S60" s="44"/>
      <c r="T60" s="44"/>
      <c r="U60" s="251"/>
    </row>
    <row r="61" spans="1:21">
      <c r="A61" t="s">
        <v>68</v>
      </c>
      <c r="B61" t="s">
        <v>653</v>
      </c>
      <c r="C61" t="s">
        <v>1104</v>
      </c>
    </row>
    <row r="62" spans="1:21">
      <c r="A62" t="s">
        <v>68</v>
      </c>
      <c r="B62" t="s">
        <v>653</v>
      </c>
      <c r="C62" t="s">
        <v>554</v>
      </c>
      <c r="D62" s="4">
        <f>$D$8</f>
        <v>42736</v>
      </c>
      <c r="E62" s="4">
        <f>$E$8</f>
        <v>42767</v>
      </c>
      <c r="F62" s="4">
        <f>$F$8</f>
        <v>42795</v>
      </c>
      <c r="G62" s="4">
        <f>$G$8</f>
        <v>42826</v>
      </c>
      <c r="H62" s="4">
        <f>$H$8</f>
        <v>42856</v>
      </c>
      <c r="I62" s="4">
        <f>$I$8</f>
        <v>42887</v>
      </c>
      <c r="J62" s="4">
        <f>$J$8</f>
        <v>42917</v>
      </c>
      <c r="K62" s="4">
        <f>$K$8</f>
        <v>42948</v>
      </c>
      <c r="L62" s="4">
        <f>$L$8</f>
        <v>42979</v>
      </c>
      <c r="M62" s="4">
        <f>$M$8</f>
        <v>43009</v>
      </c>
      <c r="N62" s="4">
        <f>$N$8</f>
        <v>43040</v>
      </c>
      <c r="O62" s="4">
        <f>$O$8</f>
        <v>43070</v>
      </c>
    </row>
    <row r="63" spans="1:21" s="247" customFormat="1">
      <c r="A63" t="s">
        <v>68</v>
      </c>
      <c r="B63" t="s">
        <v>653</v>
      </c>
      <c r="C63" s="247" t="s">
        <v>148</v>
      </c>
      <c r="D63" s="247">
        <f>VLOOKUP($A63&amp;" CP",'2017 TEST'!$A$13:$R$182,'2017 TEST'!C$9,FALSE)</f>
        <v>1317240.0926940551</v>
      </c>
      <c r="E63" s="247">
        <f>VLOOKUP($A63&amp;" CP",'2017 TEST'!$A$13:$R$182,'2017 TEST'!D$9,FALSE)</f>
        <v>1670244.3042387536</v>
      </c>
      <c r="F63" s="247">
        <f>VLOOKUP($A63&amp;" CP",'2017 TEST'!$A$13:$R$182,'2017 TEST'!E$9,FALSE)</f>
        <v>1240310.3337699906</v>
      </c>
      <c r="G63" s="247">
        <f>VLOOKUP($A63&amp;" CP",'2017 TEST'!$A$13:$R$182,'2017 TEST'!F$9,FALSE)</f>
        <v>1508358.2098133476</v>
      </c>
      <c r="H63" s="247">
        <f>VLOOKUP($A63&amp;" CP",'2017 TEST'!$A$13:$R$182,'2017 TEST'!G$9,FALSE)</f>
        <v>1564633.8954556361</v>
      </c>
      <c r="I63" s="247">
        <f>VLOOKUP($A63&amp;" CP",'2017 TEST'!$A$13:$R$182,'2017 TEST'!H$9,FALSE)</f>
        <v>1722437.9162541626</v>
      </c>
      <c r="J63" s="247">
        <f>VLOOKUP($A63&amp;" CP",'2017 TEST'!$A$13:$R$182,'2017 TEST'!I$9,FALSE)</f>
        <v>1635293.1226237603</v>
      </c>
      <c r="K63" s="247">
        <f>VLOOKUP($A63&amp;" CP",'2017 TEST'!$A$13:$R$182,'2017 TEST'!J$9,FALSE)</f>
        <v>1638149.6899226964</v>
      </c>
      <c r="L63" s="247">
        <f>VLOOKUP($A63&amp;" CP",'2017 TEST'!$A$13:$R$182,'2017 TEST'!K$9,FALSE)</f>
        <v>1577634.0400459347</v>
      </c>
      <c r="M63" s="247">
        <f>VLOOKUP($A63&amp;" CP",'2017 TEST'!$A$13:$R$182,'2017 TEST'!L$9,FALSE)</f>
        <v>1696894.4732425881</v>
      </c>
      <c r="N63" s="247">
        <f>VLOOKUP($A63&amp;" CP",'2017 TEST'!$A$13:$R$182,'2017 TEST'!M$9,FALSE)</f>
        <v>1606001.1920615968</v>
      </c>
      <c r="O63" s="247">
        <f>VLOOKUP($A63&amp;" CP",'2017 TEST'!$A$13:$R$182,'2017 TEST'!N$9,FALSE)</f>
        <v>1466547.0977267628</v>
      </c>
    </row>
    <row r="64" spans="1:21" s="247" customFormat="1">
      <c r="A64" t="s">
        <v>68</v>
      </c>
      <c r="B64" t="s">
        <v>653</v>
      </c>
      <c r="C64" s="247" t="s">
        <v>147</v>
      </c>
      <c r="D64" s="247">
        <f>VLOOKUP($A64&amp;" GNCP",'2017 TEST'!$A$13:$R$182,'2017 TEST'!C$9,FALSE)</f>
        <v>1762324.3349642649</v>
      </c>
      <c r="E64" s="247">
        <f>VLOOKUP($A64&amp;" GNCP",'2017 TEST'!$A$13:$R$182,'2017 TEST'!D$9,FALSE)</f>
        <v>1755591.9989078969</v>
      </c>
      <c r="F64" s="247">
        <f>VLOOKUP($A64&amp;" GNCP",'2017 TEST'!$A$13:$R$182,'2017 TEST'!E$9,FALSE)</f>
        <v>1632403.5792769936</v>
      </c>
      <c r="G64" s="247">
        <f>VLOOKUP($A64&amp;" GNCP",'2017 TEST'!$A$13:$R$182,'2017 TEST'!F$9,FALSE)</f>
        <v>1677646.1974190138</v>
      </c>
      <c r="H64" s="247">
        <f>VLOOKUP($A64&amp;" GNCP",'2017 TEST'!$A$13:$R$182,'2017 TEST'!G$9,FALSE)</f>
        <v>1756164.0309979841</v>
      </c>
      <c r="I64" s="247">
        <f>VLOOKUP($A64&amp;" GNCP",'2017 TEST'!$A$13:$R$182,'2017 TEST'!H$9,FALSE)</f>
        <v>1819115.7917874628</v>
      </c>
      <c r="J64" s="247">
        <f>VLOOKUP($A64&amp;" GNCP",'2017 TEST'!$A$13:$R$182,'2017 TEST'!I$9,FALSE)</f>
        <v>1745019.4358759867</v>
      </c>
      <c r="K64" s="247">
        <f>VLOOKUP($A64&amp;" GNCP",'2017 TEST'!$A$13:$R$182,'2017 TEST'!J$9,FALSE)</f>
        <v>1829396.1253315834</v>
      </c>
      <c r="L64" s="247">
        <f>VLOOKUP($A64&amp;" GNCP",'2017 TEST'!$A$13:$R$182,'2017 TEST'!K$9,FALSE)</f>
        <v>1924758.2494338823</v>
      </c>
      <c r="M64" s="247">
        <f>VLOOKUP($A64&amp;" GNCP",'2017 TEST'!$A$13:$R$182,'2017 TEST'!L$9,FALSE)</f>
        <v>1824277.5532622901</v>
      </c>
      <c r="N64" s="247">
        <f>VLOOKUP($A64&amp;" GNCP",'2017 TEST'!$A$13:$R$182,'2017 TEST'!M$9,FALSE)</f>
        <v>1826610.3603015423</v>
      </c>
      <c r="O64" s="247">
        <f>VLOOKUP($A64&amp;" GNCP",'2017 TEST'!$A$13:$R$182,'2017 TEST'!N$9,FALSE)</f>
        <v>1843194.8969626697</v>
      </c>
    </row>
    <row r="65" spans="1:21" s="247" customFormat="1">
      <c r="A65" t="s">
        <v>68</v>
      </c>
      <c r="B65" t="s">
        <v>653</v>
      </c>
      <c r="C65" s="247" t="s">
        <v>133</v>
      </c>
      <c r="D65" s="247">
        <f>VLOOKUP($A65&amp;" NCP",'2017 TEST'!$A$13:$R$182,'2017 TEST'!C$9,FALSE)</f>
        <v>2104357.8668972384</v>
      </c>
      <c r="E65" s="247">
        <f>VLOOKUP($A65&amp;" NCP",'2017 TEST'!$A$13:$R$182,'2017 TEST'!D$9,FALSE)</f>
        <v>2060227.5697506762</v>
      </c>
      <c r="F65" s="247">
        <f>VLOOKUP($A65&amp;" NCP",'2017 TEST'!$A$13:$R$182,'2017 TEST'!E$9,FALSE)</f>
        <v>1946001.5638563316</v>
      </c>
      <c r="G65" s="247">
        <f>VLOOKUP($A65&amp;" NCP",'2017 TEST'!$A$13:$R$182,'2017 TEST'!F$9,FALSE)</f>
        <v>1976135.7325441255</v>
      </c>
      <c r="H65" s="247">
        <f>VLOOKUP($A65&amp;" NCP",'2017 TEST'!$A$13:$R$182,'2017 TEST'!G$9,FALSE)</f>
        <v>2090088.2935168943</v>
      </c>
      <c r="I65" s="247">
        <f>VLOOKUP($A65&amp;" NCP",'2017 TEST'!$A$13:$R$182,'2017 TEST'!H$9,FALSE)</f>
        <v>2230797.0261685513</v>
      </c>
      <c r="J65" s="247">
        <f>VLOOKUP($A65&amp;" NCP",'2017 TEST'!$A$13:$R$182,'2017 TEST'!I$9,FALSE)</f>
        <v>2108414.6320003322</v>
      </c>
      <c r="K65" s="247">
        <f>VLOOKUP($A65&amp;" NCP",'2017 TEST'!$A$13:$R$182,'2017 TEST'!J$9,FALSE)</f>
        <v>2147493.4655196643</v>
      </c>
      <c r="L65" s="247">
        <f>VLOOKUP($A65&amp;" NCP",'2017 TEST'!$A$13:$R$182,'2017 TEST'!K$9,FALSE)</f>
        <v>2264401.9400682305</v>
      </c>
      <c r="M65" s="247">
        <f>VLOOKUP($A65&amp;" NCP",'2017 TEST'!$A$13:$R$182,'2017 TEST'!L$9,FALSE)</f>
        <v>2135933.8174546547</v>
      </c>
      <c r="N65" s="247">
        <f>VLOOKUP($A65&amp;" NCP",'2017 TEST'!$A$13:$R$182,'2017 TEST'!M$9,FALSE)</f>
        <v>2121074.839782468</v>
      </c>
      <c r="O65" s="247">
        <f>VLOOKUP($A65&amp;" NCP",'2017 TEST'!$A$13:$R$182,'2017 TEST'!N$9,FALSE)</f>
        <v>2139617.1191293024</v>
      </c>
    </row>
    <row r="66" spans="1:21">
      <c r="D66" s="249"/>
      <c r="E66" s="249"/>
      <c r="F66" s="249"/>
      <c r="G66" s="249"/>
      <c r="H66" s="249"/>
      <c r="I66" s="249"/>
      <c r="J66" s="249"/>
      <c r="K66" s="249"/>
      <c r="L66" s="249"/>
      <c r="M66" s="249"/>
      <c r="N66" s="249"/>
      <c r="O66" s="249"/>
      <c r="P66" s="249"/>
      <c r="Q66" s="250"/>
      <c r="S66" s="44"/>
      <c r="T66" s="44"/>
      <c r="U66" s="251"/>
    </row>
    <row r="67" spans="1:21">
      <c r="A67" t="s">
        <v>981</v>
      </c>
      <c r="B67" t="s">
        <v>658</v>
      </c>
      <c r="C67" t="s">
        <v>1105</v>
      </c>
    </row>
    <row r="68" spans="1:21">
      <c r="A68" t="s">
        <v>981</v>
      </c>
      <c r="B68" t="s">
        <v>658</v>
      </c>
      <c r="C68" t="s">
        <v>554</v>
      </c>
      <c r="D68" s="4">
        <f>$D$8</f>
        <v>42736</v>
      </c>
      <c r="E68" s="4">
        <f>$E$8</f>
        <v>42767</v>
      </c>
      <c r="F68" s="4">
        <f>$F$8</f>
        <v>42795</v>
      </c>
      <c r="G68" s="4">
        <f>$G$8</f>
        <v>42826</v>
      </c>
      <c r="H68" s="4">
        <f>$H$8</f>
        <v>42856</v>
      </c>
      <c r="I68" s="4">
        <f>$I$8</f>
        <v>42887</v>
      </c>
      <c r="J68" s="4">
        <f>$J$8</f>
        <v>42917</v>
      </c>
      <c r="K68" s="4">
        <f>$K$8</f>
        <v>42948</v>
      </c>
      <c r="L68" s="4">
        <f>$L$8</f>
        <v>42979</v>
      </c>
      <c r="M68" s="4">
        <f>$M$8</f>
        <v>43009</v>
      </c>
      <c r="N68" s="4">
        <f>$N$8</f>
        <v>43040</v>
      </c>
      <c r="O68" s="4">
        <f>$O$8</f>
        <v>43070</v>
      </c>
    </row>
    <row r="69" spans="1:21" s="247" customFormat="1">
      <c r="A69" t="s">
        <v>981</v>
      </c>
      <c r="B69" t="s">
        <v>658</v>
      </c>
      <c r="C69" s="247" t="s">
        <v>148</v>
      </c>
      <c r="D69" s="247">
        <f>VLOOKUP($A69&amp;" CP",'2017 TEST'!$A$13:$R$182,'2017 TEST'!C$9,FALSE)</f>
        <v>652401.32093880035</v>
      </c>
      <c r="E69" s="247">
        <f>VLOOKUP($A69&amp;" CP",'2017 TEST'!$A$13:$R$182,'2017 TEST'!D$9,FALSE)</f>
        <v>605537.28582687373</v>
      </c>
      <c r="F69" s="247">
        <f>VLOOKUP($A69&amp;" CP",'2017 TEST'!$A$13:$R$182,'2017 TEST'!E$9,FALSE)</f>
        <v>564242.81449034822</v>
      </c>
      <c r="G69" s="247">
        <f>VLOOKUP($A69&amp;" CP",'2017 TEST'!$A$13:$R$182,'2017 TEST'!F$9,FALSE)</f>
        <v>712814.09653249686</v>
      </c>
      <c r="H69" s="247">
        <f>VLOOKUP($A69&amp;" CP",'2017 TEST'!$A$13:$R$182,'2017 TEST'!G$9,FALSE)</f>
        <v>746344.99514577689</v>
      </c>
      <c r="I69" s="247">
        <f>VLOOKUP($A69&amp;" CP",'2017 TEST'!$A$13:$R$182,'2017 TEST'!H$9,FALSE)</f>
        <v>750767.25936227292</v>
      </c>
      <c r="J69" s="247">
        <f>VLOOKUP($A69&amp;" CP",'2017 TEST'!$A$13:$R$182,'2017 TEST'!I$9,FALSE)</f>
        <v>734350.22296683863</v>
      </c>
      <c r="K69" s="247">
        <f>VLOOKUP($A69&amp;" CP",'2017 TEST'!$A$13:$R$182,'2017 TEST'!J$9,FALSE)</f>
        <v>706112.97092415846</v>
      </c>
      <c r="L69" s="247">
        <f>VLOOKUP($A69&amp;" CP",'2017 TEST'!$A$13:$R$182,'2017 TEST'!K$9,FALSE)</f>
        <v>788895.39943593345</v>
      </c>
      <c r="M69" s="247">
        <f>VLOOKUP($A69&amp;" CP",'2017 TEST'!$A$13:$R$182,'2017 TEST'!L$9,FALSE)</f>
        <v>812495.32914508996</v>
      </c>
      <c r="N69" s="247">
        <f>VLOOKUP($A69&amp;" CP",'2017 TEST'!$A$13:$R$182,'2017 TEST'!M$9,FALSE)</f>
        <v>711153.55351100897</v>
      </c>
      <c r="O69" s="247">
        <f>VLOOKUP($A69&amp;" CP",'2017 TEST'!$A$13:$R$182,'2017 TEST'!N$9,FALSE)</f>
        <v>617668.66543469822</v>
      </c>
    </row>
    <row r="70" spans="1:21" s="247" customFormat="1">
      <c r="A70" t="s">
        <v>981</v>
      </c>
      <c r="B70" t="s">
        <v>658</v>
      </c>
      <c r="C70" s="247" t="s">
        <v>147</v>
      </c>
      <c r="D70" s="247">
        <f>VLOOKUP($A70&amp;" GNCP",'2017 TEST'!$A$13:$R$182,'2017 TEST'!C$9,FALSE)</f>
        <v>652401.32093880035</v>
      </c>
      <c r="E70" s="247">
        <f>VLOOKUP($A70&amp;" GNCP",'2017 TEST'!$A$13:$R$182,'2017 TEST'!D$9,FALSE)</f>
        <v>672226.9800133321</v>
      </c>
      <c r="F70" s="247">
        <f>VLOOKUP($A70&amp;" GNCP",'2017 TEST'!$A$13:$R$182,'2017 TEST'!E$9,FALSE)</f>
        <v>565189.2419010516</v>
      </c>
      <c r="G70" s="247">
        <f>VLOOKUP($A70&amp;" GNCP",'2017 TEST'!$A$13:$R$182,'2017 TEST'!F$9,FALSE)</f>
        <v>738205.59044319333</v>
      </c>
      <c r="H70" s="247">
        <f>VLOOKUP($A70&amp;" GNCP",'2017 TEST'!$A$13:$R$182,'2017 TEST'!G$9,FALSE)</f>
        <v>757429.52065751946</v>
      </c>
      <c r="I70" s="247">
        <f>VLOOKUP($A70&amp;" GNCP",'2017 TEST'!$A$13:$R$182,'2017 TEST'!H$9,FALSE)</f>
        <v>787576.09545146674</v>
      </c>
      <c r="J70" s="247">
        <f>VLOOKUP($A70&amp;" GNCP",'2017 TEST'!$A$13:$R$182,'2017 TEST'!I$9,FALSE)</f>
        <v>775553.7544710869</v>
      </c>
      <c r="K70" s="247">
        <f>VLOOKUP($A70&amp;" GNCP",'2017 TEST'!$A$13:$R$182,'2017 TEST'!J$9,FALSE)</f>
        <v>723801.74799618952</v>
      </c>
      <c r="L70" s="247">
        <f>VLOOKUP($A70&amp;" GNCP",'2017 TEST'!$A$13:$R$182,'2017 TEST'!K$9,FALSE)</f>
        <v>825037.78775503067</v>
      </c>
      <c r="M70" s="247">
        <f>VLOOKUP($A70&amp;" GNCP",'2017 TEST'!$A$13:$R$182,'2017 TEST'!L$9,FALSE)</f>
        <v>816506.01940558362</v>
      </c>
      <c r="N70" s="247">
        <f>VLOOKUP($A70&amp;" GNCP",'2017 TEST'!$A$13:$R$182,'2017 TEST'!M$9,FALSE)</f>
        <v>718119.66254312883</v>
      </c>
      <c r="O70" s="247">
        <f>VLOOKUP($A70&amp;" GNCP",'2017 TEST'!$A$13:$R$182,'2017 TEST'!N$9,FALSE)</f>
        <v>620851.89344288502</v>
      </c>
    </row>
    <row r="71" spans="1:21" s="247" customFormat="1">
      <c r="A71" t="s">
        <v>981</v>
      </c>
      <c r="B71" t="s">
        <v>658</v>
      </c>
      <c r="C71" s="247" t="s">
        <v>133</v>
      </c>
      <c r="D71" s="247">
        <f>VLOOKUP($A71&amp;" NCP",'2017 TEST'!$A$13:$R$182,'2017 TEST'!C$9,FALSE)</f>
        <v>652401.32093880035</v>
      </c>
      <c r="E71" s="247">
        <f>VLOOKUP($A71&amp;" NCP",'2017 TEST'!$A$13:$R$182,'2017 TEST'!D$9,FALSE)</f>
        <v>672226.9800133321</v>
      </c>
      <c r="F71" s="247">
        <f>VLOOKUP($A71&amp;" NCP",'2017 TEST'!$A$13:$R$182,'2017 TEST'!E$9,FALSE)</f>
        <v>565189.2419010516</v>
      </c>
      <c r="G71" s="247">
        <f>VLOOKUP($A71&amp;" NCP",'2017 TEST'!$A$13:$R$182,'2017 TEST'!F$9,FALSE)</f>
        <v>738205.59044319333</v>
      </c>
      <c r="H71" s="247">
        <f>VLOOKUP($A71&amp;" NCP",'2017 TEST'!$A$13:$R$182,'2017 TEST'!G$9,FALSE)</f>
        <v>757429.52065751946</v>
      </c>
      <c r="I71" s="247">
        <f>VLOOKUP($A71&amp;" NCP",'2017 TEST'!$A$13:$R$182,'2017 TEST'!H$9,FALSE)</f>
        <v>787576.09545146674</v>
      </c>
      <c r="J71" s="247">
        <f>VLOOKUP($A71&amp;" NCP",'2017 TEST'!$A$13:$R$182,'2017 TEST'!I$9,FALSE)</f>
        <v>775553.7544710869</v>
      </c>
      <c r="K71" s="247">
        <f>VLOOKUP($A71&amp;" NCP",'2017 TEST'!$A$13:$R$182,'2017 TEST'!J$9,FALSE)</f>
        <v>723801.74799618952</v>
      </c>
      <c r="L71" s="247">
        <f>VLOOKUP($A71&amp;" NCP",'2017 TEST'!$A$13:$R$182,'2017 TEST'!K$9,FALSE)</f>
        <v>825037.78775503067</v>
      </c>
      <c r="M71" s="247">
        <f>VLOOKUP($A71&amp;" NCP",'2017 TEST'!$A$13:$R$182,'2017 TEST'!L$9,FALSE)</f>
        <v>816506.01940558362</v>
      </c>
      <c r="N71" s="247">
        <f>VLOOKUP($A71&amp;" NCP",'2017 TEST'!$A$13:$R$182,'2017 TEST'!M$9,FALSE)</f>
        <v>718119.66254312883</v>
      </c>
      <c r="O71" s="247">
        <f>VLOOKUP($A71&amp;" NCP",'2017 TEST'!$A$13:$R$182,'2017 TEST'!N$9,FALSE)</f>
        <v>620851.89344288502</v>
      </c>
    </row>
    <row r="72" spans="1:21">
      <c r="D72" s="249"/>
      <c r="E72" s="249"/>
      <c r="F72" s="249"/>
      <c r="G72" s="249"/>
      <c r="H72" s="249"/>
      <c r="I72" s="249"/>
      <c r="J72" s="249"/>
      <c r="K72" s="249"/>
      <c r="L72" s="249"/>
      <c r="M72" s="249"/>
      <c r="N72" s="249"/>
      <c r="O72" s="249"/>
      <c r="P72" s="249"/>
      <c r="Q72" s="250"/>
      <c r="S72" s="44"/>
      <c r="T72" s="44"/>
      <c r="U72" s="251"/>
    </row>
    <row r="73" spans="1:21">
      <c r="A73" t="s">
        <v>15</v>
      </c>
      <c r="B73" t="s">
        <v>15</v>
      </c>
      <c r="C73" t="s">
        <v>1106</v>
      </c>
    </row>
    <row r="74" spans="1:21">
      <c r="A74" t="s">
        <v>15</v>
      </c>
      <c r="B74" t="s">
        <v>15</v>
      </c>
      <c r="C74" t="s">
        <v>554</v>
      </c>
      <c r="D74" s="4">
        <f>$D$8</f>
        <v>42736</v>
      </c>
      <c r="E74" s="4">
        <f>$E$8</f>
        <v>42767</v>
      </c>
      <c r="F74" s="4">
        <f>$F$8</f>
        <v>42795</v>
      </c>
      <c r="G74" s="4">
        <f>$G$8</f>
        <v>42826</v>
      </c>
      <c r="H74" s="4">
        <f>$H$8</f>
        <v>42856</v>
      </c>
      <c r="I74" s="4">
        <f>$I$8</f>
        <v>42887</v>
      </c>
      <c r="J74" s="4">
        <f>$J$8</f>
        <v>42917</v>
      </c>
      <c r="K74" s="4">
        <f>$K$8</f>
        <v>42948</v>
      </c>
      <c r="L74" s="4">
        <f>$L$8</f>
        <v>42979</v>
      </c>
      <c r="M74" s="4">
        <f>$M$8</f>
        <v>43009</v>
      </c>
      <c r="N74" s="4">
        <f>$N$8</f>
        <v>43040</v>
      </c>
      <c r="O74" s="4">
        <f>$O$8</f>
        <v>43070</v>
      </c>
    </row>
    <row r="75" spans="1:21" s="247" customFormat="1">
      <c r="A75" t="s">
        <v>15</v>
      </c>
      <c r="B75" t="s">
        <v>15</v>
      </c>
      <c r="C75" s="247" t="s">
        <v>148</v>
      </c>
      <c r="D75" s="247">
        <f>VLOOKUP($A75&amp;" CP",'2017 TEST'!$A$13:$R$182,'2017 TEST'!C$9,FALSE)</f>
        <v>14329.328846407912</v>
      </c>
      <c r="E75" s="247">
        <f>VLOOKUP($A75&amp;" CP",'2017 TEST'!$A$13:$R$182,'2017 TEST'!D$9,FALSE)</f>
        <v>13665.585440086548</v>
      </c>
      <c r="F75" s="247">
        <f>VLOOKUP($A75&amp;" CP",'2017 TEST'!$A$13:$R$182,'2017 TEST'!E$9,FALSE)</f>
        <v>10525.721422118295</v>
      </c>
      <c r="G75" s="247">
        <f>VLOOKUP($A75&amp;" CP",'2017 TEST'!$A$13:$R$182,'2017 TEST'!F$9,FALSE)</f>
        <v>14615.748262478566</v>
      </c>
      <c r="H75" s="247">
        <f>VLOOKUP($A75&amp;" CP",'2017 TEST'!$A$13:$R$182,'2017 TEST'!G$9,FALSE)</f>
        <v>14550.263559013385</v>
      </c>
      <c r="I75" s="247">
        <f>VLOOKUP($A75&amp;" CP",'2017 TEST'!$A$13:$R$182,'2017 TEST'!H$9,FALSE)</f>
        <v>14456.279078493169</v>
      </c>
      <c r="J75" s="247">
        <f>VLOOKUP($A75&amp;" CP",'2017 TEST'!$A$13:$R$182,'2017 TEST'!I$9,FALSE)</f>
        <v>14709.881570500924</v>
      </c>
      <c r="K75" s="247">
        <f>VLOOKUP($A75&amp;" CP",'2017 TEST'!$A$13:$R$182,'2017 TEST'!J$9,FALSE)</f>
        <v>14965.669657839704</v>
      </c>
      <c r="L75" s="247">
        <f>VLOOKUP($A75&amp;" CP",'2017 TEST'!$A$13:$R$182,'2017 TEST'!K$9,FALSE)</f>
        <v>13073.503396089978</v>
      </c>
      <c r="M75" s="247">
        <f>VLOOKUP($A75&amp;" CP",'2017 TEST'!$A$13:$R$182,'2017 TEST'!L$9,FALSE)</f>
        <v>13627.089779911443</v>
      </c>
      <c r="N75" s="247">
        <f>VLOOKUP($A75&amp;" CP",'2017 TEST'!$A$13:$R$182,'2017 TEST'!M$9,FALSE)</f>
        <v>14037.880545758309</v>
      </c>
      <c r="O75" s="247">
        <f>VLOOKUP($A75&amp;" CP",'2017 TEST'!$A$13:$R$182,'2017 TEST'!N$9,FALSE)</f>
        <v>11911.993169592444</v>
      </c>
    </row>
    <row r="76" spans="1:21" s="247" customFormat="1">
      <c r="A76" t="s">
        <v>15</v>
      </c>
      <c r="B76" t="s">
        <v>15</v>
      </c>
      <c r="C76" s="247" t="s">
        <v>147</v>
      </c>
      <c r="D76" s="247">
        <f>VLOOKUP($A76&amp;" GNCP",'2017 TEST'!$A$13:$R$182,'2017 TEST'!C$9,FALSE)</f>
        <v>16346.823726247587</v>
      </c>
      <c r="E76" s="247">
        <f>VLOOKUP($A76&amp;" GNCP",'2017 TEST'!$A$13:$R$182,'2017 TEST'!D$9,FALSE)</f>
        <v>16677.138740714323</v>
      </c>
      <c r="F76" s="247">
        <f>VLOOKUP($A76&amp;" GNCP",'2017 TEST'!$A$13:$R$182,'2017 TEST'!E$9,FALSE)</f>
        <v>13931.19831458228</v>
      </c>
      <c r="G76" s="247">
        <f>VLOOKUP($A76&amp;" GNCP",'2017 TEST'!$A$13:$R$182,'2017 TEST'!F$9,FALSE)</f>
        <v>16286.434498365605</v>
      </c>
      <c r="H76" s="247">
        <f>VLOOKUP($A76&amp;" GNCP",'2017 TEST'!$A$13:$R$182,'2017 TEST'!G$9,FALSE)</f>
        <v>15540.932091739622</v>
      </c>
      <c r="I76" s="247">
        <f>VLOOKUP($A76&amp;" GNCP",'2017 TEST'!$A$13:$R$182,'2017 TEST'!H$9,FALSE)</f>
        <v>16519.549204225834</v>
      </c>
      <c r="J76" s="247">
        <f>VLOOKUP($A76&amp;" GNCP",'2017 TEST'!$A$13:$R$182,'2017 TEST'!I$9,FALSE)</f>
        <v>16565.15501213837</v>
      </c>
      <c r="K76" s="247">
        <f>VLOOKUP($A76&amp;" GNCP",'2017 TEST'!$A$13:$R$182,'2017 TEST'!J$9,FALSE)</f>
        <v>16460.591387103224</v>
      </c>
      <c r="L76" s="247">
        <f>VLOOKUP($A76&amp;" GNCP",'2017 TEST'!$A$13:$R$182,'2017 TEST'!K$9,FALSE)</f>
        <v>17139.63517860166</v>
      </c>
      <c r="M76" s="247">
        <f>VLOOKUP($A76&amp;" GNCP",'2017 TEST'!$A$13:$R$182,'2017 TEST'!L$9,FALSE)</f>
        <v>16290.66012721032</v>
      </c>
      <c r="N76" s="247">
        <f>VLOOKUP($A76&amp;" GNCP",'2017 TEST'!$A$13:$R$182,'2017 TEST'!M$9,FALSE)</f>
        <v>16250.577522295047</v>
      </c>
      <c r="O76" s="247">
        <f>VLOOKUP($A76&amp;" GNCP",'2017 TEST'!$A$13:$R$182,'2017 TEST'!N$9,FALSE)</f>
        <v>14683.69472334971</v>
      </c>
    </row>
    <row r="77" spans="1:21" s="247" customFormat="1">
      <c r="A77" t="s">
        <v>15</v>
      </c>
      <c r="B77" t="s">
        <v>15</v>
      </c>
      <c r="C77" s="247" t="s">
        <v>133</v>
      </c>
      <c r="D77" s="247">
        <f>VLOOKUP($A77&amp;" NCP",'2017 TEST'!$A$13:$R$182,'2017 TEST'!C$9,FALSE)</f>
        <v>18719.0048188332</v>
      </c>
      <c r="E77" s="247">
        <f>VLOOKUP($A77&amp;" NCP",'2017 TEST'!$A$13:$R$182,'2017 TEST'!D$9,FALSE)</f>
        <v>19758.38468764889</v>
      </c>
      <c r="F77" s="247">
        <f>VLOOKUP($A77&amp;" NCP",'2017 TEST'!$A$13:$R$182,'2017 TEST'!E$9,FALSE)</f>
        <v>16368.350734139553</v>
      </c>
      <c r="G77" s="247">
        <f>VLOOKUP($A77&amp;" NCP",'2017 TEST'!$A$13:$R$182,'2017 TEST'!F$9,FALSE)</f>
        <v>19495.289549723093</v>
      </c>
      <c r="H77" s="247">
        <f>VLOOKUP($A77&amp;" NCP",'2017 TEST'!$A$13:$R$182,'2017 TEST'!G$9,FALSE)</f>
        <v>18532.685677633159</v>
      </c>
      <c r="I77" s="247">
        <f>VLOOKUP($A77&amp;" NCP",'2017 TEST'!$A$13:$R$182,'2017 TEST'!H$9,FALSE)</f>
        <v>19859.835364219292</v>
      </c>
      <c r="J77" s="247">
        <f>VLOOKUP($A77&amp;" NCP",'2017 TEST'!$A$13:$R$182,'2017 TEST'!I$9,FALSE)</f>
        <v>20611.133376572518</v>
      </c>
      <c r="K77" s="247">
        <f>VLOOKUP($A77&amp;" NCP",'2017 TEST'!$A$13:$R$182,'2017 TEST'!J$9,FALSE)</f>
        <v>20321.36673897037</v>
      </c>
      <c r="L77" s="247">
        <f>VLOOKUP($A77&amp;" NCP",'2017 TEST'!$A$13:$R$182,'2017 TEST'!K$9,FALSE)</f>
        <v>21001.89287862759</v>
      </c>
      <c r="M77" s="247">
        <f>VLOOKUP($A77&amp;" NCP",'2017 TEST'!$A$13:$R$182,'2017 TEST'!L$9,FALSE)</f>
        <v>19964.389736269739</v>
      </c>
      <c r="N77" s="247">
        <f>VLOOKUP($A77&amp;" NCP",'2017 TEST'!$A$13:$R$182,'2017 TEST'!M$9,FALSE)</f>
        <v>18591.779348494165</v>
      </c>
      <c r="O77" s="247">
        <f>VLOOKUP($A77&amp;" NCP",'2017 TEST'!$A$13:$R$182,'2017 TEST'!N$9,FALSE)</f>
        <v>16604.575085078843</v>
      </c>
    </row>
    <row r="78" spans="1:21" s="247" customFormat="1">
      <c r="A78"/>
      <c r="B78"/>
    </row>
    <row r="79" spans="1:21">
      <c r="A79" t="s">
        <v>982</v>
      </c>
      <c r="B79" t="s">
        <v>670</v>
      </c>
      <c r="C79" t="s">
        <v>1107</v>
      </c>
    </row>
    <row r="80" spans="1:21">
      <c r="A80" t="s">
        <v>982</v>
      </c>
      <c r="B80" t="s">
        <v>670</v>
      </c>
      <c r="C80" t="s">
        <v>554</v>
      </c>
      <c r="D80" s="4">
        <f>$D$8</f>
        <v>42736</v>
      </c>
      <c r="E80" s="4">
        <f>$E$8</f>
        <v>42767</v>
      </c>
      <c r="F80" s="4">
        <f>$F$8</f>
        <v>42795</v>
      </c>
      <c r="G80" s="4">
        <f>$G$8</f>
        <v>42826</v>
      </c>
      <c r="H80" s="4">
        <f>$H$8</f>
        <v>42856</v>
      </c>
      <c r="I80" s="4">
        <f>$I$8</f>
        <v>42887</v>
      </c>
      <c r="J80" s="4">
        <f>$J$8</f>
        <v>42917</v>
      </c>
      <c r="K80" s="4">
        <f>$K$8</f>
        <v>42948</v>
      </c>
      <c r="L80" s="4">
        <f>$L$8</f>
        <v>42979</v>
      </c>
      <c r="M80" s="4">
        <f>$M$8</f>
        <v>43009</v>
      </c>
      <c r="N80" s="4">
        <f>$N$8</f>
        <v>43040</v>
      </c>
      <c r="O80" s="4">
        <f>$O$8</f>
        <v>43070</v>
      </c>
    </row>
    <row r="81" spans="1:15">
      <c r="A81" t="s">
        <v>982</v>
      </c>
      <c r="B81" t="s">
        <v>670</v>
      </c>
      <c r="C81" s="247" t="s">
        <v>148</v>
      </c>
      <c r="D81" s="247">
        <f>VLOOKUP($A81&amp;" CP",'2017 TEST'!$A$13:$R$182,'2017 TEST'!C$9,FALSE)</f>
        <v>0</v>
      </c>
      <c r="E81" s="247">
        <f>VLOOKUP($A81&amp;" CP",'2017 TEST'!$A$13:$R$182,'2017 TEST'!D$9,FALSE)</f>
        <v>289.63791398912502</v>
      </c>
      <c r="F81" s="247">
        <f>VLOOKUP($A81&amp;" CP",'2017 TEST'!$A$13:$R$182,'2017 TEST'!E$9,FALSE)</f>
        <v>0</v>
      </c>
      <c r="G81" s="247">
        <f>VLOOKUP($A81&amp;" CP",'2017 TEST'!$A$13:$R$182,'2017 TEST'!F$9,FALSE)</f>
        <v>0</v>
      </c>
      <c r="H81" s="247">
        <f>VLOOKUP($A81&amp;" CP",'2017 TEST'!$A$13:$R$182,'2017 TEST'!G$9,FALSE)</f>
        <v>0</v>
      </c>
      <c r="I81" s="247">
        <f>VLOOKUP($A81&amp;" CP",'2017 TEST'!$A$13:$R$182,'2017 TEST'!H$9,FALSE)</f>
        <v>0</v>
      </c>
      <c r="J81" s="247">
        <f>VLOOKUP($A81&amp;" CP",'2017 TEST'!$A$13:$R$182,'2017 TEST'!I$9,FALSE)</f>
        <v>0</v>
      </c>
      <c r="K81" s="247">
        <f>VLOOKUP($A81&amp;" CP",'2017 TEST'!$A$13:$R$182,'2017 TEST'!J$9,FALSE)</f>
        <v>0</v>
      </c>
      <c r="L81" s="247">
        <f>VLOOKUP($A81&amp;" CP",'2017 TEST'!$A$13:$R$182,'2017 TEST'!K$9,FALSE)</f>
        <v>251.407884151247</v>
      </c>
      <c r="M81" s="247">
        <f>VLOOKUP($A81&amp;" CP",'2017 TEST'!$A$13:$R$182,'2017 TEST'!L$9,FALSE)</f>
        <v>0</v>
      </c>
      <c r="N81" s="247">
        <f>VLOOKUP($A81&amp;" CP",'2017 TEST'!$A$13:$R$182,'2017 TEST'!M$9,FALSE)</f>
        <v>0</v>
      </c>
      <c r="O81" s="247">
        <f>VLOOKUP($A81&amp;" CP",'2017 TEST'!$A$13:$R$182,'2017 TEST'!N$9,FALSE)</f>
        <v>0</v>
      </c>
    </row>
    <row r="82" spans="1:15">
      <c r="A82" t="s">
        <v>982</v>
      </c>
      <c r="B82" t="s">
        <v>670</v>
      </c>
      <c r="C82" s="247" t="s">
        <v>147</v>
      </c>
      <c r="D82" s="247">
        <f>VLOOKUP($A82&amp;" GNCP",'2017 TEST'!$A$13:$R$182,'2017 TEST'!C$9,FALSE)</f>
        <v>0</v>
      </c>
      <c r="E82" s="247">
        <f>VLOOKUP($A82&amp;" GNCP",'2017 TEST'!$A$13:$R$182,'2017 TEST'!D$9,FALSE)</f>
        <v>337.94744241375577</v>
      </c>
      <c r="F82" s="247">
        <f>VLOOKUP($A82&amp;" GNCP",'2017 TEST'!$A$13:$R$182,'2017 TEST'!E$9,FALSE)</f>
        <v>0</v>
      </c>
      <c r="G82" s="247">
        <f>VLOOKUP($A82&amp;" GNCP",'2017 TEST'!$A$13:$R$182,'2017 TEST'!F$9,FALSE)</f>
        <v>0</v>
      </c>
      <c r="H82" s="247">
        <f>VLOOKUP($A82&amp;" GNCP",'2017 TEST'!$A$13:$R$182,'2017 TEST'!G$9,FALSE)</f>
        <v>0</v>
      </c>
      <c r="I82" s="247">
        <f>VLOOKUP($A82&amp;" GNCP",'2017 TEST'!$A$13:$R$182,'2017 TEST'!H$9,FALSE)</f>
        <v>0</v>
      </c>
      <c r="J82" s="247">
        <f>VLOOKUP($A82&amp;" GNCP",'2017 TEST'!$A$13:$R$182,'2017 TEST'!I$9,FALSE)</f>
        <v>0</v>
      </c>
      <c r="K82" s="247">
        <f>VLOOKUP($A82&amp;" GNCP",'2017 TEST'!$A$13:$R$182,'2017 TEST'!J$9,FALSE)</f>
        <v>0</v>
      </c>
      <c r="L82" s="247">
        <f>VLOOKUP($A82&amp;" GNCP",'2017 TEST'!$A$13:$R$182,'2017 TEST'!K$9,FALSE)</f>
        <v>251.407884151247</v>
      </c>
      <c r="M82" s="247">
        <f>VLOOKUP($A82&amp;" GNCP",'2017 TEST'!$A$13:$R$182,'2017 TEST'!L$9,FALSE)</f>
        <v>0</v>
      </c>
      <c r="N82" s="247">
        <f>VLOOKUP($A82&amp;" GNCP",'2017 TEST'!$A$13:$R$182,'2017 TEST'!M$9,FALSE)</f>
        <v>0</v>
      </c>
      <c r="O82" s="247">
        <f>VLOOKUP($A82&amp;" GNCP",'2017 TEST'!$A$13:$R$182,'2017 TEST'!N$9,FALSE)</f>
        <v>0</v>
      </c>
    </row>
    <row r="83" spans="1:15">
      <c r="A83" t="s">
        <v>982</v>
      </c>
      <c r="B83" t="s">
        <v>670</v>
      </c>
      <c r="C83" s="247" t="s">
        <v>133</v>
      </c>
      <c r="D83" s="247">
        <f>VLOOKUP($A83&amp;" NCP",'2017 TEST'!$A$13:$R$182,'2017 TEST'!C$9,FALSE)</f>
        <v>0</v>
      </c>
      <c r="E83" s="247">
        <f>VLOOKUP($A83&amp;" NCP",'2017 TEST'!$A$13:$R$182,'2017 TEST'!D$9,FALSE)</f>
        <v>337.94744241375577</v>
      </c>
      <c r="F83" s="247">
        <f>VLOOKUP($A83&amp;" NCP",'2017 TEST'!$A$13:$R$182,'2017 TEST'!E$9,FALSE)</f>
        <v>0</v>
      </c>
      <c r="G83" s="247">
        <f>VLOOKUP($A83&amp;" NCP",'2017 TEST'!$A$13:$R$182,'2017 TEST'!F$9,FALSE)</f>
        <v>0</v>
      </c>
      <c r="H83" s="247">
        <f>VLOOKUP($A83&amp;" NCP",'2017 TEST'!$A$13:$R$182,'2017 TEST'!G$9,FALSE)</f>
        <v>0</v>
      </c>
      <c r="I83" s="247">
        <f>VLOOKUP($A83&amp;" NCP",'2017 TEST'!$A$13:$R$182,'2017 TEST'!H$9,FALSE)</f>
        <v>0</v>
      </c>
      <c r="J83" s="247">
        <f>VLOOKUP($A83&amp;" NCP",'2017 TEST'!$A$13:$R$182,'2017 TEST'!I$9,FALSE)</f>
        <v>0</v>
      </c>
      <c r="K83" s="247">
        <f>VLOOKUP($A83&amp;" NCP",'2017 TEST'!$A$13:$R$182,'2017 TEST'!J$9,FALSE)</f>
        <v>0</v>
      </c>
      <c r="L83" s="247">
        <f>VLOOKUP($A83&amp;" NCP",'2017 TEST'!$A$13:$R$182,'2017 TEST'!K$9,FALSE)</f>
        <v>251.407884151247</v>
      </c>
      <c r="M83" s="247">
        <f>VLOOKUP($A83&amp;" NCP",'2017 TEST'!$A$13:$R$182,'2017 TEST'!L$9,FALSE)</f>
        <v>0</v>
      </c>
      <c r="N83" s="247">
        <f>VLOOKUP($A83&amp;" NCP",'2017 TEST'!$A$13:$R$182,'2017 TEST'!M$9,FALSE)</f>
        <v>0</v>
      </c>
      <c r="O83" s="247">
        <f>VLOOKUP($A83&amp;" NCP",'2017 TEST'!$A$13:$R$182,'2017 TEST'!N$9,FALSE)</f>
        <v>0</v>
      </c>
    </row>
    <row r="85" spans="1:15">
      <c r="A85" t="s">
        <v>56</v>
      </c>
      <c r="B85" t="s">
        <v>19</v>
      </c>
      <c r="C85" t="s">
        <v>1108</v>
      </c>
    </row>
    <row r="86" spans="1:15">
      <c r="A86" t="s">
        <v>56</v>
      </c>
      <c r="B86" t="s">
        <v>19</v>
      </c>
      <c r="C86" t="s">
        <v>554</v>
      </c>
      <c r="D86" s="4">
        <f>$D$8</f>
        <v>42736</v>
      </c>
      <c r="E86" s="4">
        <f>$E$8</f>
        <v>42767</v>
      </c>
      <c r="F86" s="4">
        <f>$F$8</f>
        <v>42795</v>
      </c>
      <c r="G86" s="4">
        <f>$G$8</f>
        <v>42826</v>
      </c>
      <c r="H86" s="4">
        <f>$H$8</f>
        <v>42856</v>
      </c>
      <c r="I86" s="4">
        <f>$I$8</f>
        <v>42887</v>
      </c>
      <c r="J86" s="4">
        <f>$J$8</f>
        <v>42917</v>
      </c>
      <c r="K86" s="4">
        <f>$K$8</f>
        <v>42948</v>
      </c>
      <c r="L86" s="4">
        <f>$L$8</f>
        <v>42979</v>
      </c>
      <c r="M86" s="4">
        <f>$M$8</f>
        <v>43009</v>
      </c>
      <c r="N86" s="4">
        <f>$N$8</f>
        <v>43040</v>
      </c>
      <c r="O86" s="4">
        <f>$O$8</f>
        <v>43070</v>
      </c>
    </row>
    <row r="87" spans="1:15" s="247" customFormat="1" ht="409.6">
      <c r="A87" t="s">
        <v>56</v>
      </c>
      <c r="B87" t="s">
        <v>19</v>
      </c>
      <c r="C87" s="247" t="s">
        <v>148</v>
      </c>
      <c r="D87" s="247">
        <f>VLOOKUP($A87&amp;" CP",'2017 TEST'!$A$13:$R$182,'2017 TEST'!C$9,FALSE)</f>
        <v>3299.7848300680294</v>
      </c>
      <c r="E87" s="247">
        <f>VLOOKUP($A87&amp;" CP",'2017 TEST'!$A$13:$R$182,'2017 TEST'!D$9,FALSE)</f>
        <v>0</v>
      </c>
      <c r="F87" s="247">
        <f>VLOOKUP($A87&amp;" CP",'2017 TEST'!$A$13:$R$182,'2017 TEST'!E$9,FALSE)</f>
        <v>0</v>
      </c>
      <c r="G87" s="247">
        <f>VLOOKUP($A87&amp;" CP",'2017 TEST'!$A$13:$R$182,'2017 TEST'!F$9,FALSE)</f>
        <v>0</v>
      </c>
      <c r="H87" s="247">
        <f>VLOOKUP($A87&amp;" CP",'2017 TEST'!$A$13:$R$182,'2017 TEST'!G$9,FALSE)</f>
        <v>0</v>
      </c>
      <c r="I87" s="247">
        <f>VLOOKUP($A87&amp;" CP",'2017 TEST'!$A$13:$R$182,'2017 TEST'!H$9,FALSE)</f>
        <v>0</v>
      </c>
      <c r="J87" s="247">
        <f>VLOOKUP($A87&amp;" CP",'2017 TEST'!$A$13:$R$182,'2017 TEST'!I$9,FALSE)</f>
        <v>0</v>
      </c>
      <c r="K87" s="247">
        <f>VLOOKUP($A87&amp;" CP",'2017 TEST'!$A$13:$R$182,'2017 TEST'!J$9,FALSE)</f>
        <v>0</v>
      </c>
      <c r="L87" s="247">
        <f>VLOOKUP($A87&amp;" CP",'2017 TEST'!$A$13:$R$182,'2017 TEST'!K$9,FALSE)</f>
        <v>0</v>
      </c>
      <c r="M87" s="247">
        <f>VLOOKUP($A87&amp;" CP",'2017 TEST'!$A$13:$R$182,'2017 TEST'!L$9,FALSE)</f>
        <v>0</v>
      </c>
      <c r="N87" s="247">
        <f>VLOOKUP($A87&amp;" CP",'2017 TEST'!$A$13:$R$182,'2017 TEST'!M$9,FALSE)</f>
        <v>20725.236785823403</v>
      </c>
      <c r="O87" s="247">
        <f>VLOOKUP($A87&amp;" CP",'2017 TEST'!$A$13:$R$182,'2017 TEST'!N$9,FALSE)</f>
        <v>19575.375003127832</v>
      </c>
    </row>
    <row r="88" spans="1:15" s="247" customFormat="1">
      <c r="A88" t="s">
        <v>56</v>
      </c>
      <c r="B88" t="s">
        <v>19</v>
      </c>
      <c r="C88" s="247" t="s">
        <v>147</v>
      </c>
      <c r="D88" s="247">
        <f>VLOOKUP($A88&amp;" GNCP",'2017 TEST'!$A$13:$R$182,'2017 TEST'!C$9,FALSE)</f>
        <v>19912.247393612255</v>
      </c>
      <c r="E88" s="247">
        <f>VLOOKUP($A88&amp;" GNCP",'2017 TEST'!$A$13:$R$182,'2017 TEST'!D$9,FALSE)</f>
        <v>22953.38480610128</v>
      </c>
      <c r="F88" s="247">
        <f>VLOOKUP($A88&amp;" GNCP",'2017 TEST'!$A$13:$R$182,'2017 TEST'!E$9,FALSE)</f>
        <v>22005.913080941355</v>
      </c>
      <c r="G88" s="247">
        <f>VLOOKUP($A88&amp;" GNCP",'2017 TEST'!$A$13:$R$182,'2017 TEST'!F$9,FALSE)</f>
        <v>24241.726020892689</v>
      </c>
      <c r="H88" s="247">
        <f>VLOOKUP($A88&amp;" GNCP",'2017 TEST'!$A$13:$R$182,'2017 TEST'!G$9,FALSE)</f>
        <v>24823.616833932505</v>
      </c>
      <c r="I88" s="247">
        <f>VLOOKUP($A88&amp;" GNCP",'2017 TEST'!$A$13:$R$182,'2017 TEST'!H$9,FALSE)</f>
        <v>26392.545732101738</v>
      </c>
      <c r="J88" s="247">
        <f>VLOOKUP($A88&amp;" GNCP",'2017 TEST'!$A$13:$R$182,'2017 TEST'!I$9,FALSE)</f>
        <v>25190.185701296647</v>
      </c>
      <c r="K88" s="247">
        <f>VLOOKUP($A88&amp;" GNCP",'2017 TEST'!$A$13:$R$182,'2017 TEST'!J$9,FALSE)</f>
        <v>23976.60055057528</v>
      </c>
      <c r="L88" s="247">
        <f>VLOOKUP($A88&amp;" GNCP",'2017 TEST'!$A$13:$R$182,'2017 TEST'!K$9,FALSE)</f>
        <v>23236.408641890808</v>
      </c>
      <c r="M88" s="247">
        <f>VLOOKUP($A88&amp;" GNCP",'2017 TEST'!$A$13:$R$182,'2017 TEST'!L$9,FALSE)</f>
        <v>21103.492809774645</v>
      </c>
      <c r="N88" s="247">
        <f>VLOOKUP($A88&amp;" GNCP",'2017 TEST'!$A$13:$R$182,'2017 TEST'!M$9,FALSE)</f>
        <v>20725.236785823403</v>
      </c>
      <c r="O88" s="247">
        <f>VLOOKUP($A88&amp;" GNCP",'2017 TEST'!$A$13:$R$182,'2017 TEST'!N$9,FALSE)</f>
        <v>19575.375003127832</v>
      </c>
    </row>
    <row r="89" spans="1:15" s="247" customFormat="1">
      <c r="A89" t="s">
        <v>56</v>
      </c>
      <c r="B89" t="s">
        <v>19</v>
      </c>
      <c r="C89" s="247" t="s">
        <v>133</v>
      </c>
      <c r="D89" s="247">
        <f>VLOOKUP($A89&amp;" NCP",'2017 TEST'!$A$13:$R$182,'2017 TEST'!C$9,FALSE)</f>
        <v>19912.247393612255</v>
      </c>
      <c r="E89" s="247">
        <f>VLOOKUP($A89&amp;" NCP",'2017 TEST'!$A$13:$R$182,'2017 TEST'!D$9,FALSE)</f>
        <v>22953.38480610128</v>
      </c>
      <c r="F89" s="247">
        <f>VLOOKUP($A89&amp;" NCP",'2017 TEST'!$A$13:$R$182,'2017 TEST'!E$9,FALSE)</f>
        <v>22005.913080941355</v>
      </c>
      <c r="G89" s="247">
        <f>VLOOKUP($A89&amp;" NCP",'2017 TEST'!$A$13:$R$182,'2017 TEST'!F$9,FALSE)</f>
        <v>24241.726020892689</v>
      </c>
      <c r="H89" s="247">
        <f>VLOOKUP($A89&amp;" NCP",'2017 TEST'!$A$13:$R$182,'2017 TEST'!G$9,FALSE)</f>
        <v>24823.616833932505</v>
      </c>
      <c r="I89" s="247">
        <f>VLOOKUP($A89&amp;" NCP",'2017 TEST'!$A$13:$R$182,'2017 TEST'!H$9,FALSE)</f>
        <v>26392.545732101738</v>
      </c>
      <c r="J89" s="247">
        <f>VLOOKUP($A89&amp;" NCP",'2017 TEST'!$A$13:$R$182,'2017 TEST'!I$9,FALSE)</f>
        <v>25190.185701296647</v>
      </c>
      <c r="K89" s="247">
        <f>VLOOKUP($A89&amp;" NCP",'2017 TEST'!$A$13:$R$182,'2017 TEST'!J$9,FALSE)</f>
        <v>23976.60055057528</v>
      </c>
      <c r="L89" s="247">
        <f>VLOOKUP($A89&amp;" NCP",'2017 TEST'!$A$13:$R$182,'2017 TEST'!K$9,FALSE)</f>
        <v>23236.408641890808</v>
      </c>
      <c r="M89" s="247">
        <f>VLOOKUP($A89&amp;" NCP",'2017 TEST'!$A$13:$R$182,'2017 TEST'!L$9,FALSE)</f>
        <v>21103.492809774645</v>
      </c>
      <c r="N89" s="247">
        <f>VLOOKUP($A89&amp;" NCP",'2017 TEST'!$A$13:$R$182,'2017 TEST'!M$9,FALSE)</f>
        <v>20725.236785823403</v>
      </c>
      <c r="O89" s="247">
        <f>VLOOKUP($A89&amp;" NCP",'2017 TEST'!$A$13:$R$182,'2017 TEST'!N$9,FALSE)</f>
        <v>19575.375003127832</v>
      </c>
    </row>
    <row r="91" spans="1:15" s="247" customFormat="1">
      <c r="A91"/>
      <c r="B91"/>
    </row>
    <row r="92" spans="1:15">
      <c r="A92" t="s">
        <v>57</v>
      </c>
      <c r="B92" t="s">
        <v>22</v>
      </c>
      <c r="C92" t="s">
        <v>1109</v>
      </c>
    </row>
    <row r="93" spans="1:15">
      <c r="A93" t="s">
        <v>57</v>
      </c>
      <c r="B93" t="s">
        <v>22</v>
      </c>
      <c r="C93" t="s">
        <v>554</v>
      </c>
      <c r="D93" s="4">
        <f>$D$8</f>
        <v>42736</v>
      </c>
      <c r="E93" s="4">
        <f>$E$8</f>
        <v>42767</v>
      </c>
      <c r="F93" s="4">
        <f>$F$8</f>
        <v>42795</v>
      </c>
      <c r="G93" s="4">
        <f>$G$8</f>
        <v>42826</v>
      </c>
      <c r="H93" s="4">
        <f>$H$8</f>
        <v>42856</v>
      </c>
      <c r="I93" s="4">
        <f>$I$8</f>
        <v>42887</v>
      </c>
      <c r="J93" s="4">
        <f>$J$8</f>
        <v>42917</v>
      </c>
      <c r="K93" s="4">
        <f>$K$8</f>
        <v>42948</v>
      </c>
      <c r="L93" s="4">
        <f>$L$8</f>
        <v>42979</v>
      </c>
      <c r="M93" s="4">
        <f>$M$8</f>
        <v>43009</v>
      </c>
      <c r="N93" s="4">
        <f>$N$8</f>
        <v>43040</v>
      </c>
      <c r="O93" s="4">
        <f>$O$8</f>
        <v>43070</v>
      </c>
    </row>
    <row r="94" spans="1:15" s="247" customFormat="1" ht="409.6">
      <c r="A94" t="s">
        <v>57</v>
      </c>
      <c r="B94" t="s">
        <v>22</v>
      </c>
      <c r="C94" s="247" t="s">
        <v>148</v>
      </c>
      <c r="D94" s="247">
        <f>VLOOKUP($A94&amp;" CP",'2017 TEST'!$A$13:$R$182,'2017 TEST'!C$9,FALSE)</f>
        <v>765.47030488759845</v>
      </c>
      <c r="E94" s="247">
        <f>VLOOKUP($A94&amp;" CP",'2017 TEST'!$A$13:$R$182,'2017 TEST'!D$9,FALSE)</f>
        <v>591.39015190259397</v>
      </c>
      <c r="F94" s="247">
        <f>VLOOKUP($A94&amp;" CP",'2017 TEST'!$A$13:$R$182,'2017 TEST'!E$9,FALSE)</f>
        <v>801.0853277442277</v>
      </c>
      <c r="G94" s="247">
        <f>VLOOKUP($A94&amp;" CP",'2017 TEST'!$A$13:$R$182,'2017 TEST'!F$9,FALSE)</f>
        <v>892.09384083588645</v>
      </c>
      <c r="H94" s="247">
        <f>VLOOKUP($A94&amp;" CP",'2017 TEST'!$A$13:$R$182,'2017 TEST'!G$9,FALSE)</f>
        <v>851.48324124880526</v>
      </c>
      <c r="I94" s="247">
        <f>VLOOKUP($A94&amp;" CP",'2017 TEST'!$A$13:$R$182,'2017 TEST'!H$9,FALSE)</f>
        <v>891.69394506217759</v>
      </c>
      <c r="J94" s="247">
        <f>VLOOKUP($A94&amp;" CP",'2017 TEST'!$A$13:$R$182,'2017 TEST'!I$9,FALSE)</f>
        <v>757.00738887023874</v>
      </c>
      <c r="K94" s="247">
        <f>VLOOKUP($A94&amp;" CP",'2017 TEST'!$A$13:$R$182,'2017 TEST'!J$9,FALSE)</f>
        <v>843.41427117078888</v>
      </c>
      <c r="L94" s="247">
        <f>VLOOKUP($A94&amp;" CP",'2017 TEST'!$A$13:$R$182,'2017 TEST'!K$9,FALSE)</f>
        <v>923.47714394881666</v>
      </c>
      <c r="M94" s="247">
        <f>VLOOKUP($A94&amp;" CP",'2017 TEST'!$A$13:$R$182,'2017 TEST'!L$9,FALSE)</f>
        <v>774.7413973971959</v>
      </c>
      <c r="N94" s="247">
        <f>VLOOKUP($A94&amp;" CP",'2017 TEST'!$A$13:$R$182,'2017 TEST'!M$9,FALSE)</f>
        <v>951.57521403806697</v>
      </c>
      <c r="O94" s="247">
        <f>VLOOKUP($A94&amp;" CP",'2017 TEST'!$A$13:$R$182,'2017 TEST'!N$9,FALSE)</f>
        <v>747.53998533206152</v>
      </c>
    </row>
    <row r="95" spans="1:15" s="247" customFormat="1">
      <c r="A95" t="s">
        <v>57</v>
      </c>
      <c r="B95" t="s">
        <v>22</v>
      </c>
      <c r="C95" s="247" t="s">
        <v>147</v>
      </c>
      <c r="D95" s="247">
        <f>VLOOKUP($A95&amp;" GNCP",'2017 TEST'!$A$13:$R$182,'2017 TEST'!C$9,FALSE)</f>
        <v>8201.0063639386863</v>
      </c>
      <c r="E95" s="247">
        <f>VLOOKUP($A95&amp;" GNCP",'2017 TEST'!$A$13:$R$182,'2017 TEST'!D$9,FALSE)</f>
        <v>10669.381724173949</v>
      </c>
      <c r="F95" s="247">
        <f>VLOOKUP($A95&amp;" GNCP",'2017 TEST'!$A$13:$R$182,'2017 TEST'!E$9,FALSE)</f>
        <v>11748.511372577068</v>
      </c>
      <c r="G95" s="247">
        <f>VLOOKUP($A95&amp;" GNCP",'2017 TEST'!$A$13:$R$182,'2017 TEST'!F$9,FALSE)</f>
        <v>9074.9320706465278</v>
      </c>
      <c r="H95" s="247">
        <f>VLOOKUP($A95&amp;" GNCP",'2017 TEST'!$A$13:$R$182,'2017 TEST'!G$9,FALSE)</f>
        <v>7948.7364114380234</v>
      </c>
      <c r="I95" s="247">
        <f>VLOOKUP($A95&amp;" GNCP",'2017 TEST'!$A$13:$R$182,'2017 TEST'!H$9,FALSE)</f>
        <v>6606.9457811998727</v>
      </c>
      <c r="J95" s="247">
        <f>VLOOKUP($A95&amp;" GNCP",'2017 TEST'!$A$13:$R$182,'2017 TEST'!I$9,FALSE)</f>
        <v>5035.9519512745328</v>
      </c>
      <c r="K95" s="247">
        <f>VLOOKUP($A95&amp;" GNCP",'2017 TEST'!$A$13:$R$182,'2017 TEST'!J$9,FALSE)</f>
        <v>5670.4504669013249</v>
      </c>
      <c r="L95" s="247">
        <f>VLOOKUP($A95&amp;" GNCP",'2017 TEST'!$A$13:$R$182,'2017 TEST'!K$9,FALSE)</f>
        <v>8629.2920085080532</v>
      </c>
      <c r="M95" s="247">
        <f>VLOOKUP($A95&amp;" GNCP",'2017 TEST'!$A$13:$R$182,'2017 TEST'!L$9,FALSE)</f>
        <v>9160.6309965409837</v>
      </c>
      <c r="N95" s="247">
        <f>VLOOKUP($A95&amp;" GNCP",'2017 TEST'!$A$13:$R$182,'2017 TEST'!M$9,FALSE)</f>
        <v>10957.885195143812</v>
      </c>
      <c r="O95" s="247">
        <f>VLOOKUP($A95&amp;" GNCP",'2017 TEST'!$A$13:$R$182,'2017 TEST'!N$9,FALSE)</f>
        <v>9232.5901098213453</v>
      </c>
    </row>
    <row r="96" spans="1:15" s="247" customFormat="1">
      <c r="A96" t="s">
        <v>57</v>
      </c>
      <c r="B96" t="s">
        <v>22</v>
      </c>
      <c r="C96" s="247" t="s">
        <v>133</v>
      </c>
      <c r="D96" s="247">
        <f>VLOOKUP($A96&amp;" NCP",'2017 TEST'!$A$13:$R$182,'2017 TEST'!C$9,FALSE)</f>
        <v>11991.056924046015</v>
      </c>
      <c r="E96" s="247">
        <f>VLOOKUP($A96&amp;" NCP",'2017 TEST'!$A$13:$R$182,'2017 TEST'!D$9,FALSE)</f>
        <v>13779.185777238186</v>
      </c>
      <c r="F96" s="247">
        <f>VLOOKUP($A96&amp;" NCP",'2017 TEST'!$A$13:$R$182,'2017 TEST'!E$9,FALSE)</f>
        <v>14805.66854078172</v>
      </c>
      <c r="G96" s="247">
        <f>VLOOKUP($A96&amp;" NCP",'2017 TEST'!$A$13:$R$182,'2017 TEST'!F$9,FALSE)</f>
        <v>14208.536661661663</v>
      </c>
      <c r="H96" s="247">
        <f>VLOOKUP($A96&amp;" NCP",'2017 TEST'!$A$13:$R$182,'2017 TEST'!G$9,FALSE)</f>
        <v>13551.944045730403</v>
      </c>
      <c r="I96" s="247">
        <f>VLOOKUP($A96&amp;" NCP",'2017 TEST'!$A$13:$R$182,'2017 TEST'!H$9,FALSE)</f>
        <v>11942.617722106241</v>
      </c>
      <c r="J96" s="247">
        <f>VLOOKUP($A96&amp;" NCP",'2017 TEST'!$A$13:$R$182,'2017 TEST'!I$9,FALSE)</f>
        <v>9295.1420333302103</v>
      </c>
      <c r="K96" s="247">
        <f>VLOOKUP($A96&amp;" NCP",'2017 TEST'!$A$13:$R$182,'2017 TEST'!J$9,FALSE)</f>
        <v>9955.3522076543813</v>
      </c>
      <c r="L96" s="247">
        <f>VLOOKUP($A96&amp;" NCP",'2017 TEST'!$A$13:$R$182,'2017 TEST'!K$9,FALSE)</f>
        <v>14267.269530268779</v>
      </c>
      <c r="M96" s="247">
        <f>VLOOKUP($A96&amp;" NCP",'2017 TEST'!$A$13:$R$182,'2017 TEST'!L$9,FALSE)</f>
        <v>12787.037239330151</v>
      </c>
      <c r="N96" s="247">
        <f>VLOOKUP($A96&amp;" NCP",'2017 TEST'!$A$13:$R$182,'2017 TEST'!M$9,FALSE)</f>
        <v>14712.408379827155</v>
      </c>
      <c r="O96" s="247">
        <f>VLOOKUP($A96&amp;" NCP",'2017 TEST'!$A$13:$R$182,'2017 TEST'!N$9,FALSE)</f>
        <v>13901.132388792708</v>
      </c>
    </row>
    <row r="98" spans="1:21">
      <c r="A98" t="s">
        <v>48</v>
      </c>
      <c r="B98" t="s">
        <v>684</v>
      </c>
      <c r="C98" t="s">
        <v>555</v>
      </c>
    </row>
    <row r="99" spans="1:21">
      <c r="A99" t="s">
        <v>48</v>
      </c>
      <c r="B99" t="s">
        <v>684</v>
      </c>
      <c r="C99" t="s">
        <v>554</v>
      </c>
      <c r="D99" s="4">
        <f>$D$8</f>
        <v>42736</v>
      </c>
      <c r="E99" s="4">
        <f>$E$8</f>
        <v>42767</v>
      </c>
      <c r="F99" s="4">
        <f>$F$8</f>
        <v>42795</v>
      </c>
      <c r="G99" s="4">
        <f>$G$8</f>
        <v>42826</v>
      </c>
      <c r="H99" s="4">
        <f>$H$8</f>
        <v>42856</v>
      </c>
      <c r="I99" s="4">
        <f>$I$8</f>
        <v>42887</v>
      </c>
      <c r="J99" s="4">
        <f>$J$8</f>
        <v>42917</v>
      </c>
      <c r="K99" s="4">
        <f>$K$8</f>
        <v>42948</v>
      </c>
      <c r="L99" s="4">
        <f>$L$8</f>
        <v>42979</v>
      </c>
      <c r="M99" s="4">
        <f>$M$8</f>
        <v>43009</v>
      </c>
      <c r="N99" s="4">
        <f>$N$8</f>
        <v>43040</v>
      </c>
      <c r="O99" s="4">
        <f>$O$8</f>
        <v>43070</v>
      </c>
    </row>
    <row r="100" spans="1:21" s="247" customFormat="1">
      <c r="A100" t="s">
        <v>48</v>
      </c>
      <c r="B100" t="s">
        <v>684</v>
      </c>
      <c r="C100" s="247" t="s">
        <v>148</v>
      </c>
      <c r="D100" s="247">
        <f>VLOOKUP($A100&amp;" CP",'2017 TEST'!$A$13:$R$182,'2017 TEST'!C$9,FALSE)</f>
        <v>10846998.521959459</v>
      </c>
      <c r="E100" s="247">
        <f>VLOOKUP($A100&amp;" CP",'2017 TEST'!$A$13:$R$182,'2017 TEST'!D$9,FALSE)</f>
        <v>8640385.7746734526</v>
      </c>
      <c r="F100" s="247">
        <f>VLOOKUP($A100&amp;" CP",'2017 TEST'!$A$13:$R$182,'2017 TEST'!E$9,FALSE)</f>
        <v>8940743.1274092104</v>
      </c>
      <c r="G100" s="247">
        <f>VLOOKUP($A100&amp;" CP",'2017 TEST'!$A$13:$R$182,'2017 TEST'!F$9,FALSE)</f>
        <v>9425413.6487871539</v>
      </c>
      <c r="H100" s="247">
        <f>VLOOKUP($A100&amp;" CP",'2017 TEST'!$A$13:$R$182,'2017 TEST'!G$9,FALSE)</f>
        <v>10268834.938430615</v>
      </c>
      <c r="I100" s="247">
        <f>VLOOKUP($A100&amp;" CP",'2017 TEST'!$A$13:$R$182,'2017 TEST'!H$9,FALSE)</f>
        <v>11558588.756620694</v>
      </c>
      <c r="J100" s="247">
        <f>VLOOKUP($A100&amp;" CP",'2017 TEST'!$A$13:$R$182,'2017 TEST'!I$9,FALSE)</f>
        <v>11807125.569009168</v>
      </c>
      <c r="K100" s="247">
        <f>VLOOKUP($A100&amp;" CP",'2017 TEST'!$A$13:$R$182,'2017 TEST'!J$9,FALSE)</f>
        <v>11841496.956209945</v>
      </c>
      <c r="L100" s="247">
        <f>VLOOKUP($A100&amp;" CP",'2017 TEST'!$A$13:$R$182,'2017 TEST'!K$9,FALSE)</f>
        <v>12353195.476004852</v>
      </c>
      <c r="M100" s="247">
        <f>VLOOKUP($A100&amp;" CP",'2017 TEST'!$A$13:$R$182,'2017 TEST'!L$9,FALSE)</f>
        <v>10978924.692688683</v>
      </c>
      <c r="N100" s="247">
        <f>VLOOKUP($A100&amp;" CP",'2017 TEST'!$A$13:$R$182,'2017 TEST'!M$9,FALSE)</f>
        <v>9516745.2868300565</v>
      </c>
      <c r="O100" s="247">
        <f>VLOOKUP($A100&amp;" CP",'2017 TEST'!$A$13:$R$182,'2017 TEST'!N$9,FALSE)</f>
        <v>8838724.4088336397</v>
      </c>
    </row>
    <row r="101" spans="1:21" s="247" customFormat="1">
      <c r="A101" t="s">
        <v>48</v>
      </c>
      <c r="B101" t="s">
        <v>684</v>
      </c>
      <c r="C101" s="247" t="s">
        <v>147</v>
      </c>
      <c r="D101" s="247">
        <f>VLOOKUP($A101&amp;" GNCP",'2017 TEST'!$A$13:$R$182,'2017 TEST'!C$9,FALSE)</f>
        <v>11294669.734279793</v>
      </c>
      <c r="E101" s="247">
        <f>VLOOKUP($A101&amp;" GNCP",'2017 TEST'!$A$13:$R$182,'2017 TEST'!D$9,FALSE)</f>
        <v>10683921.331025613</v>
      </c>
      <c r="F101" s="247">
        <f>VLOOKUP($A101&amp;" GNCP",'2017 TEST'!$A$13:$R$182,'2017 TEST'!E$9,FALSE)</f>
        <v>9317380.5218606386</v>
      </c>
      <c r="G101" s="247">
        <f>VLOOKUP($A101&amp;" GNCP",'2017 TEST'!$A$13:$R$182,'2017 TEST'!F$9,FALSE)</f>
        <v>9658601.6162912827</v>
      </c>
      <c r="H101" s="247">
        <f>VLOOKUP($A101&amp;" GNCP",'2017 TEST'!$A$13:$R$182,'2017 TEST'!G$9,FALSE)</f>
        <v>10498635.124289226</v>
      </c>
      <c r="I101" s="247">
        <f>VLOOKUP($A101&amp;" GNCP",'2017 TEST'!$A$13:$R$182,'2017 TEST'!H$9,FALSE)</f>
        <v>11943791.535710415</v>
      </c>
      <c r="J101" s="247">
        <f>VLOOKUP($A101&amp;" GNCP",'2017 TEST'!$A$13:$R$182,'2017 TEST'!I$9,FALSE)</f>
        <v>12368591.202595899</v>
      </c>
      <c r="K101" s="247">
        <f>VLOOKUP($A101&amp;" GNCP",'2017 TEST'!$A$13:$R$182,'2017 TEST'!J$9,FALSE)</f>
        <v>12348690.712937098</v>
      </c>
      <c r="L101" s="247">
        <f>VLOOKUP($A101&amp;" GNCP",'2017 TEST'!$A$13:$R$182,'2017 TEST'!K$9,FALSE)</f>
        <v>13165428.513728097</v>
      </c>
      <c r="M101" s="247">
        <f>VLOOKUP($A101&amp;" GNCP",'2017 TEST'!$A$13:$R$182,'2017 TEST'!L$9,FALSE)</f>
        <v>11705265.766505238</v>
      </c>
      <c r="N101" s="247">
        <f>VLOOKUP($A101&amp;" GNCP",'2017 TEST'!$A$13:$R$182,'2017 TEST'!M$9,FALSE)</f>
        <v>9896839.3597356044</v>
      </c>
      <c r="O101" s="247">
        <f>VLOOKUP($A101&amp;" GNCP",'2017 TEST'!$A$13:$R$182,'2017 TEST'!N$9,FALSE)</f>
        <v>9089693.8903043699</v>
      </c>
    </row>
    <row r="102" spans="1:21" s="247" customFormat="1">
      <c r="A102" t="s">
        <v>48</v>
      </c>
      <c r="B102" t="s">
        <v>684</v>
      </c>
      <c r="C102" s="247" t="s">
        <v>133</v>
      </c>
      <c r="D102" s="247">
        <f>VLOOKUP($A102&amp;" NCP",'2017 TEST'!$A$13:$R$182,'2017 TEST'!C$9,FALSE)</f>
        <v>33179525.281417239</v>
      </c>
      <c r="E102" s="247">
        <f>VLOOKUP($A102&amp;" NCP",'2017 TEST'!$A$13:$R$182,'2017 TEST'!D$9,FALSE)</f>
        <v>30840435.043980971</v>
      </c>
      <c r="F102" s="247">
        <f>VLOOKUP($A102&amp;" NCP",'2017 TEST'!$A$13:$R$182,'2017 TEST'!E$9,FALSE)</f>
        <v>26735099.555203814</v>
      </c>
      <c r="G102" s="247">
        <f>VLOOKUP($A102&amp;" NCP",'2017 TEST'!$A$13:$R$182,'2017 TEST'!F$9,FALSE)</f>
        <v>24200162.938596491</v>
      </c>
      <c r="H102" s="247">
        <f>VLOOKUP($A102&amp;" NCP",'2017 TEST'!$A$13:$R$182,'2017 TEST'!G$9,FALSE)</f>
        <v>24167515.620694265</v>
      </c>
      <c r="I102" s="247">
        <f>VLOOKUP($A102&amp;" NCP",'2017 TEST'!$A$13:$R$182,'2017 TEST'!H$9,FALSE)</f>
        <v>25513453.987730063</v>
      </c>
      <c r="J102" s="247">
        <f>VLOOKUP($A102&amp;" NCP",'2017 TEST'!$A$13:$R$182,'2017 TEST'!I$9,FALSE)</f>
        <v>26010053.101181228</v>
      </c>
      <c r="K102" s="247">
        <f>VLOOKUP($A102&amp;" NCP",'2017 TEST'!$A$13:$R$182,'2017 TEST'!J$9,FALSE)</f>
        <v>25724321.812180169</v>
      </c>
      <c r="L102" s="247">
        <f>VLOOKUP($A102&amp;" NCP",'2017 TEST'!$A$13:$R$182,'2017 TEST'!K$9,FALSE)</f>
        <v>27620625.32926593</v>
      </c>
      <c r="M102" s="247">
        <f>VLOOKUP($A102&amp;" NCP",'2017 TEST'!$A$13:$R$182,'2017 TEST'!L$9,FALSE)</f>
        <v>27116534.592696507</v>
      </c>
      <c r="N102" s="247">
        <f>VLOOKUP($A102&amp;" NCP",'2017 TEST'!$A$13:$R$182,'2017 TEST'!M$9,FALSE)</f>
        <v>29708823.986884139</v>
      </c>
      <c r="O102" s="247">
        <f>VLOOKUP($A102&amp;" NCP",'2017 TEST'!$A$13:$R$182,'2017 TEST'!N$9,FALSE)</f>
        <v>28486296.533586994</v>
      </c>
    </row>
    <row r="103" spans="1:21">
      <c r="D103" s="249"/>
      <c r="E103" s="249"/>
      <c r="F103" s="249"/>
      <c r="G103" s="249"/>
      <c r="H103" s="249"/>
      <c r="I103" s="249"/>
      <c r="J103" s="249"/>
      <c r="K103" s="249"/>
      <c r="L103" s="249"/>
      <c r="M103" s="249"/>
      <c r="N103" s="249"/>
      <c r="O103" s="249"/>
      <c r="P103" s="249"/>
      <c r="Q103" s="250"/>
      <c r="S103" s="44"/>
      <c r="T103" s="44"/>
      <c r="U103" s="251"/>
    </row>
    <row r="104" spans="1:21">
      <c r="A104" t="s">
        <v>1056</v>
      </c>
      <c r="B104" t="s">
        <v>688</v>
      </c>
      <c r="C104" t="s">
        <v>1110</v>
      </c>
    </row>
    <row r="105" spans="1:21">
      <c r="A105" t="s">
        <v>1056</v>
      </c>
      <c r="B105" t="s">
        <v>688</v>
      </c>
      <c r="C105" t="s">
        <v>554</v>
      </c>
      <c r="D105" s="4">
        <f>$D$8</f>
        <v>42736</v>
      </c>
      <c r="E105" s="4">
        <f>$E$8</f>
        <v>42767</v>
      </c>
      <c r="F105" s="4">
        <f>$F$8</f>
        <v>42795</v>
      </c>
      <c r="G105" s="4">
        <f>$G$8</f>
        <v>42826</v>
      </c>
      <c r="H105" s="4">
        <f>$H$8</f>
        <v>42856</v>
      </c>
      <c r="I105" s="4">
        <f>$I$8</f>
        <v>42887</v>
      </c>
      <c r="J105" s="4">
        <f>$J$8</f>
        <v>42917</v>
      </c>
      <c r="K105" s="4">
        <f>$K$8</f>
        <v>42948</v>
      </c>
      <c r="L105" s="4">
        <f>$L$8</f>
        <v>42979</v>
      </c>
      <c r="M105" s="4">
        <f>$M$8</f>
        <v>43009</v>
      </c>
      <c r="N105" s="4">
        <f>$N$8</f>
        <v>43040</v>
      </c>
      <c r="O105" s="4">
        <f>$O$8</f>
        <v>43070</v>
      </c>
    </row>
    <row r="106" spans="1:21" s="247" customFormat="1">
      <c r="A106" t="s">
        <v>1056</v>
      </c>
      <c r="B106" t="s">
        <v>688</v>
      </c>
      <c r="C106" s="247" t="s">
        <v>148</v>
      </c>
      <c r="D106" s="247">
        <f>VLOOKUP($A106&amp;" CP",'2017 TEST'!$A$13:$R$182,'2017 TEST'!C$9,FALSE)</f>
        <v>0</v>
      </c>
      <c r="E106" s="247">
        <f>VLOOKUP($A106&amp;" CP",'2017 TEST'!$A$13:$R$182,'2017 TEST'!D$9,FALSE)</f>
        <v>0</v>
      </c>
      <c r="F106" s="247">
        <f>VLOOKUP($A106&amp;" CP",'2017 TEST'!$A$13:$R$182,'2017 TEST'!E$9,FALSE)</f>
        <v>0</v>
      </c>
      <c r="G106" s="247">
        <f>VLOOKUP($A106&amp;" CP",'2017 TEST'!$A$13:$R$182,'2017 TEST'!F$9,FALSE)</f>
        <v>0</v>
      </c>
      <c r="H106" s="247">
        <f>VLOOKUP($A106&amp;" CP",'2017 TEST'!$A$13:$R$182,'2017 TEST'!G$9,FALSE)</f>
        <v>0</v>
      </c>
      <c r="I106" s="247">
        <f>VLOOKUP($A106&amp;" CP",'2017 TEST'!$A$13:$R$182,'2017 TEST'!H$9,FALSE)</f>
        <v>277203.95764963276</v>
      </c>
      <c r="J106" s="247">
        <f>VLOOKUP($A106&amp;" CP",'2017 TEST'!$A$13:$R$182,'2017 TEST'!I$9,FALSE)</f>
        <v>255290.495159001</v>
      </c>
      <c r="K106" s="247">
        <f>VLOOKUP($A106&amp;" CP",'2017 TEST'!$A$13:$R$182,'2017 TEST'!J$9,FALSE)</f>
        <v>300363.14268342452</v>
      </c>
      <c r="L106" s="247">
        <f>VLOOKUP($A106&amp;" CP",'2017 TEST'!$A$13:$R$182,'2017 TEST'!K$9,FALSE)</f>
        <v>205741.48330934267</v>
      </c>
      <c r="M106" s="247">
        <f>VLOOKUP($A106&amp;" CP",'2017 TEST'!$A$13:$R$182,'2017 TEST'!L$9,FALSE)</f>
        <v>209307.17556354226</v>
      </c>
      <c r="N106" s="247">
        <f>VLOOKUP($A106&amp;" CP",'2017 TEST'!$A$13:$R$182,'2017 TEST'!M$9,FALSE)</f>
        <v>0</v>
      </c>
      <c r="O106" s="247">
        <f>VLOOKUP($A106&amp;" CP",'2017 TEST'!$A$13:$R$182,'2017 TEST'!N$9,FALSE)</f>
        <v>0</v>
      </c>
    </row>
    <row r="107" spans="1:21" s="247" customFormat="1">
      <c r="A107" t="s">
        <v>1056</v>
      </c>
      <c r="B107" t="s">
        <v>688</v>
      </c>
      <c r="C107" s="247" t="s">
        <v>147</v>
      </c>
      <c r="D107" s="247">
        <f>VLOOKUP($A107&amp;" GNCP",'2017 TEST'!$A$13:$R$182,'2017 TEST'!C$9,FALSE)</f>
        <v>0</v>
      </c>
      <c r="E107" s="247">
        <f>VLOOKUP($A107&amp;" GNCP",'2017 TEST'!$A$13:$R$182,'2017 TEST'!D$9,FALSE)</f>
        <v>0</v>
      </c>
      <c r="F107" s="247">
        <f>VLOOKUP($A107&amp;" GNCP",'2017 TEST'!$A$13:$R$182,'2017 TEST'!E$9,FALSE)</f>
        <v>0</v>
      </c>
      <c r="G107" s="247">
        <f>VLOOKUP($A107&amp;" GNCP",'2017 TEST'!$A$13:$R$182,'2017 TEST'!F$9,FALSE)</f>
        <v>0</v>
      </c>
      <c r="H107" s="247">
        <f>VLOOKUP($A107&amp;" GNCP",'2017 TEST'!$A$13:$R$182,'2017 TEST'!G$9,FALSE)</f>
        <v>0</v>
      </c>
      <c r="I107" s="247">
        <f>VLOOKUP($A107&amp;" GNCP",'2017 TEST'!$A$13:$R$182,'2017 TEST'!H$9,FALSE)</f>
        <v>277203.95764963276</v>
      </c>
      <c r="J107" s="247">
        <f>VLOOKUP($A107&amp;" GNCP",'2017 TEST'!$A$13:$R$182,'2017 TEST'!I$9,FALSE)</f>
        <v>255290.495159001</v>
      </c>
      <c r="K107" s="247">
        <f>VLOOKUP($A107&amp;" GNCP",'2017 TEST'!$A$13:$R$182,'2017 TEST'!J$9,FALSE)</f>
        <v>300363.14268342452</v>
      </c>
      <c r="L107" s="247">
        <f>VLOOKUP($A107&amp;" GNCP",'2017 TEST'!$A$13:$R$182,'2017 TEST'!K$9,FALSE)</f>
        <v>205741.48330934267</v>
      </c>
      <c r="M107" s="247">
        <f>VLOOKUP($A107&amp;" GNCP",'2017 TEST'!$A$13:$R$182,'2017 TEST'!L$9,FALSE)</f>
        <v>209307.17556354226</v>
      </c>
      <c r="N107" s="247">
        <f>VLOOKUP($A107&amp;" GNCP",'2017 TEST'!$A$13:$R$182,'2017 TEST'!M$9,FALSE)</f>
        <v>447419.53385127638</v>
      </c>
      <c r="O107" s="247">
        <f>VLOOKUP($A107&amp;" GNCP",'2017 TEST'!$A$13:$R$182,'2017 TEST'!N$9,FALSE)</f>
        <v>648757.30994152045</v>
      </c>
    </row>
    <row r="108" spans="1:21" s="247" customFormat="1">
      <c r="A108" t="s">
        <v>1056</v>
      </c>
      <c r="B108" t="s">
        <v>688</v>
      </c>
      <c r="C108" s="247" t="s">
        <v>133</v>
      </c>
      <c r="D108" s="247">
        <f>VLOOKUP($A108&amp;" NCP",'2017 TEST'!$A$13:$R$182,'2017 TEST'!C$9,FALSE)</f>
        <v>0</v>
      </c>
      <c r="E108" s="247">
        <f>VLOOKUP($A108&amp;" NCP",'2017 TEST'!$A$13:$R$182,'2017 TEST'!D$9,FALSE)</f>
        <v>0</v>
      </c>
      <c r="F108" s="247">
        <f>VLOOKUP($A108&amp;" NCP",'2017 TEST'!$A$13:$R$182,'2017 TEST'!E$9,FALSE)</f>
        <v>0</v>
      </c>
      <c r="G108" s="247">
        <f>VLOOKUP($A108&amp;" NCP",'2017 TEST'!$A$13:$R$182,'2017 TEST'!F$9,FALSE)</f>
        <v>0</v>
      </c>
      <c r="H108" s="247">
        <f>VLOOKUP($A108&amp;" NCP",'2017 TEST'!$A$13:$R$182,'2017 TEST'!G$9,FALSE)</f>
        <v>0</v>
      </c>
      <c r="I108" s="247">
        <f>VLOOKUP($A108&amp;" NCP",'2017 TEST'!$A$13:$R$182,'2017 TEST'!H$9,FALSE)</f>
        <v>277203.95764963276</v>
      </c>
      <c r="J108" s="247">
        <f>VLOOKUP($A108&amp;" NCP",'2017 TEST'!$A$13:$R$182,'2017 TEST'!I$9,FALSE)</f>
        <v>255290.495159001</v>
      </c>
      <c r="K108" s="247">
        <f>VLOOKUP($A108&amp;" NCP",'2017 TEST'!$A$13:$R$182,'2017 TEST'!J$9,FALSE)</f>
        <v>300363.14268342452</v>
      </c>
      <c r="L108" s="247">
        <f>VLOOKUP($A108&amp;" NCP",'2017 TEST'!$A$13:$R$182,'2017 TEST'!K$9,FALSE)</f>
        <v>205741.48330934267</v>
      </c>
      <c r="M108" s="247">
        <f>VLOOKUP($A108&amp;" NCP",'2017 TEST'!$A$13:$R$182,'2017 TEST'!L$9,FALSE)</f>
        <v>209307.17556354226</v>
      </c>
      <c r="N108" s="247">
        <f>VLOOKUP($A108&amp;" NCP",'2017 TEST'!$A$13:$R$182,'2017 TEST'!M$9,FALSE)</f>
        <v>447419.53385127638</v>
      </c>
      <c r="O108" s="247">
        <f>VLOOKUP($A108&amp;" NCP",'2017 TEST'!$A$13:$R$182,'2017 TEST'!N$9,FALSE)</f>
        <v>648757.30994152045</v>
      </c>
    </row>
    <row r="109" spans="1:21">
      <c r="D109" s="249"/>
      <c r="E109" s="249"/>
      <c r="F109" s="249"/>
      <c r="G109" s="249"/>
      <c r="H109" s="249"/>
      <c r="I109" s="249"/>
      <c r="J109" s="249"/>
      <c r="K109" s="249"/>
      <c r="L109" s="249"/>
      <c r="M109" s="249"/>
      <c r="N109" s="249"/>
      <c r="O109" s="249"/>
      <c r="P109" s="249"/>
      <c r="Q109" s="250"/>
      <c r="S109" s="44"/>
      <c r="T109" s="44"/>
      <c r="U109" s="251"/>
    </row>
    <row r="110" spans="1:21">
      <c r="A110" t="s">
        <v>53</v>
      </c>
      <c r="B110" t="s">
        <v>35</v>
      </c>
      <c r="C110" t="s">
        <v>1111</v>
      </c>
    </row>
    <row r="111" spans="1:21">
      <c r="A111" t="s">
        <v>53</v>
      </c>
      <c r="B111" t="s">
        <v>35</v>
      </c>
      <c r="C111" t="s">
        <v>554</v>
      </c>
      <c r="D111" s="4">
        <f>$D$8</f>
        <v>42736</v>
      </c>
      <c r="E111" s="4">
        <f>$E$8</f>
        <v>42767</v>
      </c>
      <c r="F111" s="4">
        <f>$F$8</f>
        <v>42795</v>
      </c>
      <c r="G111" s="4">
        <f>$G$8</f>
        <v>42826</v>
      </c>
      <c r="H111" s="4">
        <f>$H$8</f>
        <v>42856</v>
      </c>
      <c r="I111" s="4">
        <f>$I$8</f>
        <v>42887</v>
      </c>
      <c r="J111" s="4">
        <f>$J$8</f>
        <v>42917</v>
      </c>
      <c r="K111" s="4">
        <f>$K$8</f>
        <v>42948</v>
      </c>
      <c r="L111" s="4">
        <f>$L$8</f>
        <v>42979</v>
      </c>
      <c r="M111" s="4">
        <f>$M$8</f>
        <v>43009</v>
      </c>
      <c r="N111" s="4">
        <f>$N$8</f>
        <v>43040</v>
      </c>
      <c r="O111" s="4">
        <f>$O$8</f>
        <v>43070</v>
      </c>
    </row>
    <row r="112" spans="1:21" s="247" customFormat="1" ht="409.6">
      <c r="A112" t="s">
        <v>53</v>
      </c>
      <c r="B112" t="s">
        <v>35</v>
      </c>
      <c r="C112" s="247" t="s">
        <v>148</v>
      </c>
      <c r="D112" s="247">
        <f>VLOOKUP($A112&amp;" CP",'2017 TEST'!$A$13:$R$182,'2017 TEST'!C$9,FALSE)</f>
        <v>19800.994434882054</v>
      </c>
      <c r="E112" s="247">
        <f>VLOOKUP($A112&amp;" CP",'2017 TEST'!$A$13:$R$182,'2017 TEST'!D$9,FALSE)</f>
        <v>0</v>
      </c>
      <c r="F112" s="247">
        <f>VLOOKUP($A112&amp;" CP",'2017 TEST'!$A$13:$R$182,'2017 TEST'!E$9,FALSE)</f>
        <v>0</v>
      </c>
      <c r="G112" s="247">
        <f>VLOOKUP($A112&amp;" CP",'2017 TEST'!$A$13:$R$182,'2017 TEST'!F$9,FALSE)</f>
        <v>0</v>
      </c>
      <c r="H112" s="247">
        <f>VLOOKUP($A112&amp;" CP",'2017 TEST'!$A$13:$R$182,'2017 TEST'!G$9,FALSE)</f>
        <v>0</v>
      </c>
      <c r="I112" s="247">
        <f>VLOOKUP($A112&amp;" CP",'2017 TEST'!$A$13:$R$182,'2017 TEST'!H$9,FALSE)</f>
        <v>0</v>
      </c>
      <c r="J112" s="247">
        <f>VLOOKUP($A112&amp;" CP",'2017 TEST'!$A$13:$R$182,'2017 TEST'!I$9,FALSE)</f>
        <v>0</v>
      </c>
      <c r="K112" s="247">
        <f>VLOOKUP($A112&amp;" CP",'2017 TEST'!$A$13:$R$182,'2017 TEST'!J$9,FALSE)</f>
        <v>0</v>
      </c>
      <c r="L112" s="247">
        <f>VLOOKUP($A112&amp;" CP",'2017 TEST'!$A$13:$R$182,'2017 TEST'!K$9,FALSE)</f>
        <v>0</v>
      </c>
      <c r="M112" s="247">
        <f>VLOOKUP($A112&amp;" CP",'2017 TEST'!$A$13:$R$182,'2017 TEST'!L$9,FALSE)</f>
        <v>0</v>
      </c>
      <c r="N112" s="247">
        <f>VLOOKUP($A112&amp;" CP",'2017 TEST'!$A$13:$R$182,'2017 TEST'!M$9,FALSE)</f>
        <v>110492.85568795193</v>
      </c>
      <c r="O112" s="247">
        <f>VLOOKUP($A112&amp;" CP",'2017 TEST'!$A$13:$R$182,'2017 TEST'!N$9,FALSE)</f>
        <v>119852.16416446072</v>
      </c>
    </row>
    <row r="113" spans="1:21" s="247" customFormat="1">
      <c r="A113" t="s">
        <v>53</v>
      </c>
      <c r="B113" t="s">
        <v>35</v>
      </c>
      <c r="C113" s="247" t="s">
        <v>147</v>
      </c>
      <c r="D113" s="247">
        <f>VLOOKUP($A113&amp;" GNCP",'2017 TEST'!$A$13:$R$182,'2017 TEST'!C$9,FALSE)</f>
        <v>119487.27572603038</v>
      </c>
      <c r="E113" s="247">
        <f>VLOOKUP($A113&amp;" GNCP",'2017 TEST'!$A$13:$R$182,'2017 TEST'!D$9,FALSE)</f>
        <v>127593.11473127265</v>
      </c>
      <c r="F113" s="247">
        <f>VLOOKUP($A113&amp;" GNCP",'2017 TEST'!$A$13:$R$182,'2017 TEST'!E$9,FALSE)</f>
        <v>123051.54558673056</v>
      </c>
      <c r="G113" s="247">
        <f>VLOOKUP($A113&amp;" GNCP",'2017 TEST'!$A$13:$R$182,'2017 TEST'!F$9,FALSE)</f>
        <v>139960.2356362773</v>
      </c>
      <c r="H113" s="247">
        <f>VLOOKUP($A113&amp;" GNCP",'2017 TEST'!$A$13:$R$182,'2017 TEST'!G$9,FALSE)</f>
        <v>142849.27588404415</v>
      </c>
      <c r="I113" s="247">
        <f>VLOOKUP($A113&amp;" GNCP",'2017 TEST'!$A$13:$R$182,'2017 TEST'!H$9,FALSE)</f>
        <v>143774.89068281197</v>
      </c>
      <c r="J113" s="247">
        <f>VLOOKUP($A113&amp;" GNCP",'2017 TEST'!$A$13:$R$182,'2017 TEST'!I$9,FALSE)</f>
        <v>142001.84194141364</v>
      </c>
      <c r="K113" s="247">
        <f>VLOOKUP($A113&amp;" GNCP",'2017 TEST'!$A$13:$R$182,'2017 TEST'!J$9,FALSE)</f>
        <v>154151.21997129478</v>
      </c>
      <c r="L113" s="247">
        <f>VLOOKUP($A113&amp;" GNCP",'2017 TEST'!$A$13:$R$182,'2017 TEST'!K$9,FALSE)</f>
        <v>132572.5880044715</v>
      </c>
      <c r="M113" s="247">
        <f>VLOOKUP($A113&amp;" GNCP",'2017 TEST'!$A$13:$R$182,'2017 TEST'!L$9,FALSE)</f>
        <v>113630.28901865915</v>
      </c>
      <c r="N113" s="247">
        <f>VLOOKUP($A113&amp;" GNCP",'2017 TEST'!$A$13:$R$182,'2017 TEST'!M$9,FALSE)</f>
        <v>110492.85568795193</v>
      </c>
      <c r="O113" s="247">
        <f>VLOOKUP($A113&amp;" GNCP",'2017 TEST'!$A$13:$R$182,'2017 TEST'!N$9,FALSE)</f>
        <v>119852.16416446072</v>
      </c>
    </row>
    <row r="114" spans="1:21" s="247" customFormat="1">
      <c r="A114" t="s">
        <v>53</v>
      </c>
      <c r="B114" t="s">
        <v>35</v>
      </c>
      <c r="C114" s="247" t="s">
        <v>133</v>
      </c>
      <c r="D114" s="247">
        <f>VLOOKUP($A114&amp;" NCP",'2017 TEST'!$A$13:$R$182,'2017 TEST'!C$9,FALSE)</f>
        <v>119487.27572603038</v>
      </c>
      <c r="E114" s="247">
        <f>VLOOKUP($A114&amp;" NCP",'2017 TEST'!$A$13:$R$182,'2017 TEST'!D$9,FALSE)</f>
        <v>127593.11473127265</v>
      </c>
      <c r="F114" s="247">
        <f>VLOOKUP($A114&amp;" NCP",'2017 TEST'!$A$13:$R$182,'2017 TEST'!E$9,FALSE)</f>
        <v>123051.54558673056</v>
      </c>
      <c r="G114" s="247">
        <f>VLOOKUP($A114&amp;" NCP",'2017 TEST'!$A$13:$R$182,'2017 TEST'!F$9,FALSE)</f>
        <v>139960.2356362773</v>
      </c>
      <c r="H114" s="247">
        <f>VLOOKUP($A114&amp;" NCP",'2017 TEST'!$A$13:$R$182,'2017 TEST'!G$9,FALSE)</f>
        <v>142849.27588404415</v>
      </c>
      <c r="I114" s="247">
        <f>VLOOKUP($A114&amp;" NCP",'2017 TEST'!$A$13:$R$182,'2017 TEST'!H$9,FALSE)</f>
        <v>143774.89068281197</v>
      </c>
      <c r="J114" s="247">
        <f>VLOOKUP($A114&amp;" NCP",'2017 TEST'!$A$13:$R$182,'2017 TEST'!I$9,FALSE)</f>
        <v>142001.84194141364</v>
      </c>
      <c r="K114" s="247">
        <f>VLOOKUP($A114&amp;" NCP",'2017 TEST'!$A$13:$R$182,'2017 TEST'!J$9,FALSE)</f>
        <v>154151.21997129478</v>
      </c>
      <c r="L114" s="247">
        <f>VLOOKUP($A114&amp;" NCP",'2017 TEST'!$A$13:$R$182,'2017 TEST'!K$9,FALSE)</f>
        <v>132572.5880044715</v>
      </c>
      <c r="M114" s="247">
        <f>VLOOKUP($A114&amp;" NCP",'2017 TEST'!$A$13:$R$182,'2017 TEST'!L$9,FALSE)</f>
        <v>113630.28901865915</v>
      </c>
      <c r="N114" s="247">
        <f>VLOOKUP($A114&amp;" NCP",'2017 TEST'!$A$13:$R$182,'2017 TEST'!M$9,FALSE)</f>
        <v>110492.85568795193</v>
      </c>
      <c r="O114" s="247">
        <f>VLOOKUP($A114&amp;" NCP",'2017 TEST'!$A$13:$R$182,'2017 TEST'!N$9,FALSE)</f>
        <v>119852.16416446072</v>
      </c>
    </row>
    <row r="116" spans="1:21">
      <c r="A116" t="s">
        <v>55</v>
      </c>
      <c r="B116" t="s">
        <v>38</v>
      </c>
      <c r="C116" t="s">
        <v>1112</v>
      </c>
    </row>
    <row r="117" spans="1:21">
      <c r="A117" t="s">
        <v>55</v>
      </c>
      <c r="B117" t="s">
        <v>38</v>
      </c>
      <c r="C117" t="s">
        <v>554</v>
      </c>
      <c r="D117" s="4">
        <f>$D$8</f>
        <v>42736</v>
      </c>
      <c r="E117" s="4">
        <f>$E$8</f>
        <v>42767</v>
      </c>
      <c r="F117" s="4">
        <f>$F$8</f>
        <v>42795</v>
      </c>
      <c r="G117" s="4">
        <f>$G$8</f>
        <v>42826</v>
      </c>
      <c r="H117" s="4">
        <f>$H$8</f>
        <v>42856</v>
      </c>
      <c r="I117" s="4">
        <f>$I$8</f>
        <v>42887</v>
      </c>
      <c r="J117" s="4">
        <f>$J$8</f>
        <v>42917</v>
      </c>
      <c r="K117" s="4">
        <f>$K$8</f>
        <v>42948</v>
      </c>
      <c r="L117" s="4">
        <f>$L$8</f>
        <v>42979</v>
      </c>
      <c r="M117" s="4">
        <f>$M$8</f>
        <v>43009</v>
      </c>
      <c r="N117" s="4">
        <f>$N$8</f>
        <v>43040</v>
      </c>
      <c r="O117" s="4">
        <f>$O$8</f>
        <v>43070</v>
      </c>
    </row>
    <row r="118" spans="1:21" s="247" customFormat="1" ht="409.6">
      <c r="A118" t="s">
        <v>55</v>
      </c>
      <c r="B118" t="s">
        <v>38</v>
      </c>
      <c r="C118" s="247" t="s">
        <v>148</v>
      </c>
      <c r="D118" s="247">
        <f>VLOOKUP($A118&amp;" CP",'2017 TEST'!$A$13:$R$182,'2017 TEST'!C$9,FALSE)</f>
        <v>3628.2486559139784</v>
      </c>
      <c r="E118" s="247">
        <f>VLOOKUP($A118&amp;" CP",'2017 TEST'!$A$13:$R$182,'2017 TEST'!D$9,FALSE)</f>
        <v>4025.9389880952381</v>
      </c>
      <c r="F118" s="247">
        <f>VLOOKUP($A118&amp;" CP",'2017 TEST'!$A$13:$R$182,'2017 TEST'!E$9,FALSE)</f>
        <v>3642.7930107526881</v>
      </c>
      <c r="G118" s="247">
        <f>VLOOKUP($A118&amp;" CP",'2017 TEST'!$A$13:$R$182,'2017 TEST'!F$9,FALSE)</f>
        <v>3772.5777777777776</v>
      </c>
      <c r="H118" s="247">
        <f>VLOOKUP($A118&amp;" CP",'2017 TEST'!$A$13:$R$182,'2017 TEST'!G$9,FALSE)</f>
        <v>3658.5672043010754</v>
      </c>
      <c r="I118" s="247">
        <f>VLOOKUP($A118&amp;" CP",'2017 TEST'!$A$13:$R$182,'2017 TEST'!H$9,FALSE)</f>
        <v>3791.4</v>
      </c>
      <c r="J118" s="247">
        <f>VLOOKUP($A118&amp;" CP",'2017 TEST'!$A$13:$R$182,'2017 TEST'!I$9,FALSE)</f>
        <v>3677.1989247311826</v>
      </c>
      <c r="K118" s="247">
        <f>VLOOKUP($A118&amp;" CP",'2017 TEST'!$A$13:$R$182,'2017 TEST'!J$9,FALSE)</f>
        <v>3681.25</v>
      </c>
      <c r="L118" s="247">
        <f>VLOOKUP($A118&amp;" CP",'2017 TEST'!$A$13:$R$182,'2017 TEST'!K$9,FALSE)</f>
        <v>3809.8027777777779</v>
      </c>
      <c r="M118" s="247">
        <f>VLOOKUP($A118&amp;" CP",'2017 TEST'!$A$13:$R$182,'2017 TEST'!L$9,FALSE)</f>
        <v>3693.4032258064517</v>
      </c>
      <c r="N118" s="247">
        <f>VLOOKUP($A118&amp;" CP",'2017 TEST'!$A$13:$R$182,'2017 TEST'!M$9,FALSE)</f>
        <v>3831.5210739479712</v>
      </c>
      <c r="O118" s="247">
        <f>VLOOKUP($A118&amp;" CP",'2017 TEST'!$A$13:$R$182,'2017 TEST'!N$9,FALSE)</f>
        <v>3708.3776881720432</v>
      </c>
    </row>
    <row r="119" spans="1:21" s="247" customFormat="1">
      <c r="A119" t="s">
        <v>55</v>
      </c>
      <c r="B119" t="s">
        <v>38</v>
      </c>
      <c r="C119" s="247" t="s">
        <v>147</v>
      </c>
      <c r="D119" s="247">
        <f>VLOOKUP($A119&amp;" GNCP",'2017 TEST'!$A$13:$R$182,'2017 TEST'!C$9,FALSE)</f>
        <v>3628.2486559139784</v>
      </c>
      <c r="E119" s="247">
        <f>VLOOKUP($A119&amp;" GNCP",'2017 TEST'!$A$13:$R$182,'2017 TEST'!D$9,FALSE)</f>
        <v>4025.9389880952381</v>
      </c>
      <c r="F119" s="247">
        <f>VLOOKUP($A119&amp;" GNCP",'2017 TEST'!$A$13:$R$182,'2017 TEST'!E$9,FALSE)</f>
        <v>3642.7930107526881</v>
      </c>
      <c r="G119" s="247">
        <f>VLOOKUP($A119&amp;" GNCP",'2017 TEST'!$A$13:$R$182,'2017 TEST'!F$9,FALSE)</f>
        <v>3772.5777777777776</v>
      </c>
      <c r="H119" s="247">
        <f>VLOOKUP($A119&amp;" GNCP",'2017 TEST'!$A$13:$R$182,'2017 TEST'!G$9,FALSE)</f>
        <v>3658.5672043010754</v>
      </c>
      <c r="I119" s="247">
        <f>VLOOKUP($A119&amp;" GNCP",'2017 TEST'!$A$13:$R$182,'2017 TEST'!H$9,FALSE)</f>
        <v>3791.4</v>
      </c>
      <c r="J119" s="247">
        <f>VLOOKUP($A119&amp;" GNCP",'2017 TEST'!$A$13:$R$182,'2017 TEST'!I$9,FALSE)</f>
        <v>3677.1989247311826</v>
      </c>
      <c r="K119" s="247">
        <f>VLOOKUP($A119&amp;" GNCP",'2017 TEST'!$A$13:$R$182,'2017 TEST'!J$9,FALSE)</f>
        <v>3681.25</v>
      </c>
      <c r="L119" s="247">
        <f>VLOOKUP($A119&amp;" GNCP",'2017 TEST'!$A$13:$R$182,'2017 TEST'!K$9,FALSE)</f>
        <v>3809.8027777777779</v>
      </c>
      <c r="M119" s="247">
        <f>VLOOKUP($A119&amp;" GNCP",'2017 TEST'!$A$13:$R$182,'2017 TEST'!L$9,FALSE)</f>
        <v>3693.4032258064517</v>
      </c>
      <c r="N119" s="247">
        <f>VLOOKUP($A119&amp;" GNCP",'2017 TEST'!$A$13:$R$182,'2017 TEST'!M$9,FALSE)</f>
        <v>3831.5210739479712</v>
      </c>
      <c r="O119" s="247">
        <f>VLOOKUP($A119&amp;" GNCP",'2017 TEST'!$A$13:$R$182,'2017 TEST'!N$9,FALSE)</f>
        <v>3708.3776881720432</v>
      </c>
    </row>
    <row r="120" spans="1:21" s="247" customFormat="1">
      <c r="A120" t="s">
        <v>55</v>
      </c>
      <c r="B120" t="s">
        <v>38</v>
      </c>
      <c r="C120" s="247" t="s">
        <v>133</v>
      </c>
      <c r="D120" s="247">
        <f>VLOOKUP($A120&amp;" NCP",'2017 TEST'!$A$13:$R$182,'2017 TEST'!C$9,FALSE)</f>
        <v>3628.2486559139784</v>
      </c>
      <c r="E120" s="247">
        <f>VLOOKUP($A120&amp;" NCP",'2017 TEST'!$A$13:$R$182,'2017 TEST'!D$9,FALSE)</f>
        <v>4025.9389880952381</v>
      </c>
      <c r="F120" s="247">
        <f>VLOOKUP($A120&amp;" NCP",'2017 TEST'!$A$13:$R$182,'2017 TEST'!E$9,FALSE)</f>
        <v>3642.7930107526881</v>
      </c>
      <c r="G120" s="247">
        <f>VLOOKUP($A120&amp;" NCP",'2017 TEST'!$A$13:$R$182,'2017 TEST'!F$9,FALSE)</f>
        <v>3772.5777777777776</v>
      </c>
      <c r="H120" s="247">
        <f>VLOOKUP($A120&amp;" NCP",'2017 TEST'!$A$13:$R$182,'2017 TEST'!G$9,FALSE)</f>
        <v>3658.5672043010754</v>
      </c>
      <c r="I120" s="247">
        <f>VLOOKUP($A120&amp;" NCP",'2017 TEST'!$A$13:$R$182,'2017 TEST'!H$9,FALSE)</f>
        <v>3791.4</v>
      </c>
      <c r="J120" s="247">
        <f>VLOOKUP($A120&amp;" NCP",'2017 TEST'!$A$13:$R$182,'2017 TEST'!I$9,FALSE)</f>
        <v>3677.1989247311826</v>
      </c>
      <c r="K120" s="247">
        <f>VLOOKUP($A120&amp;" NCP",'2017 TEST'!$A$13:$R$182,'2017 TEST'!J$9,FALSE)</f>
        <v>3681.25</v>
      </c>
      <c r="L120" s="247">
        <f>VLOOKUP($A120&amp;" NCP",'2017 TEST'!$A$13:$R$182,'2017 TEST'!K$9,FALSE)</f>
        <v>3809.8027777777779</v>
      </c>
      <c r="M120" s="247">
        <f>VLOOKUP($A120&amp;" NCP",'2017 TEST'!$A$13:$R$182,'2017 TEST'!L$9,FALSE)</f>
        <v>3693.4032258064517</v>
      </c>
      <c r="N120" s="247">
        <f>VLOOKUP($A120&amp;" NCP",'2017 TEST'!$A$13:$R$182,'2017 TEST'!M$9,FALSE)</f>
        <v>3831.5210739479712</v>
      </c>
      <c r="O120" s="247">
        <f>VLOOKUP($A120&amp;" NCP",'2017 TEST'!$A$13:$R$182,'2017 TEST'!N$9,FALSE)</f>
        <v>3708.3776881720432</v>
      </c>
    </row>
    <row r="122" spans="1:21">
      <c r="A122" t="s">
        <v>87</v>
      </c>
      <c r="B122" t="s">
        <v>40</v>
      </c>
      <c r="C122" t="s">
        <v>1113</v>
      </c>
    </row>
    <row r="123" spans="1:21">
      <c r="A123" t="s">
        <v>87</v>
      </c>
      <c r="B123" t="s">
        <v>40</v>
      </c>
      <c r="C123" t="s">
        <v>554</v>
      </c>
      <c r="D123" s="4">
        <f>$D$8</f>
        <v>42736</v>
      </c>
      <c r="E123" s="4">
        <f>$E$8</f>
        <v>42767</v>
      </c>
      <c r="F123" s="4">
        <f>$F$8</f>
        <v>42795</v>
      </c>
      <c r="G123" s="4">
        <f>$G$8</f>
        <v>42826</v>
      </c>
      <c r="H123" s="4">
        <f>$H$8</f>
        <v>42856</v>
      </c>
      <c r="I123" s="4">
        <f>$I$8</f>
        <v>42887</v>
      </c>
      <c r="J123" s="4">
        <f>$J$8</f>
        <v>42917</v>
      </c>
      <c r="K123" s="4">
        <f>$K$8</f>
        <v>42948</v>
      </c>
      <c r="L123" s="4">
        <f>$L$8</f>
        <v>42979</v>
      </c>
      <c r="M123" s="4">
        <f>$M$8</f>
        <v>43009</v>
      </c>
      <c r="N123" s="4">
        <f>$N$8</f>
        <v>43040</v>
      </c>
      <c r="O123" s="4">
        <f>$O$8</f>
        <v>43070</v>
      </c>
    </row>
    <row r="124" spans="1:21" s="247" customFormat="1">
      <c r="A124" t="s">
        <v>87</v>
      </c>
      <c r="B124" t="s">
        <v>40</v>
      </c>
      <c r="C124" s="247" t="s">
        <v>148</v>
      </c>
      <c r="D124" s="247">
        <f>VLOOKUP($A124&amp;" CP",'2017 TEST'!$A$13:$R$182,'2017 TEST'!C$9,FALSE)</f>
        <v>1221.4818188743959</v>
      </c>
      <c r="E124" s="247">
        <f>VLOOKUP($A124&amp;" CP",'2017 TEST'!$A$13:$R$182,'2017 TEST'!D$9,FALSE)</f>
        <v>4695.6069237510956</v>
      </c>
      <c r="F124" s="247">
        <f>VLOOKUP($A124&amp;" CP",'2017 TEST'!$A$13:$R$182,'2017 TEST'!E$9,FALSE)</f>
        <v>724.54450277259195</v>
      </c>
      <c r="G124" s="247">
        <f>VLOOKUP($A124&amp;" CP",'2017 TEST'!$A$13:$R$182,'2017 TEST'!F$9,FALSE)</f>
        <v>1845.0374194941171</v>
      </c>
      <c r="H124" s="247">
        <f>VLOOKUP($A124&amp;" CP",'2017 TEST'!$A$13:$R$182,'2017 TEST'!G$9,FALSE)</f>
        <v>1755.9706819985511</v>
      </c>
      <c r="I124" s="247">
        <f>VLOOKUP($A124&amp;" CP",'2017 TEST'!$A$13:$R$182,'2017 TEST'!H$9,FALSE)</f>
        <v>2115.9438102974077</v>
      </c>
      <c r="J124" s="247">
        <f>VLOOKUP($A124&amp;" CP",'2017 TEST'!$A$13:$R$182,'2017 TEST'!I$9,FALSE)</f>
        <v>1977.0733484173425</v>
      </c>
      <c r="K124" s="247">
        <f>VLOOKUP($A124&amp;" CP",'2017 TEST'!$A$13:$R$182,'2017 TEST'!J$9,FALSE)</f>
        <v>1438.7219000722648</v>
      </c>
      <c r="L124" s="247">
        <f>VLOOKUP($A124&amp;" CP",'2017 TEST'!$A$13:$R$182,'2017 TEST'!K$9,FALSE)</f>
        <v>1013.6357060185186</v>
      </c>
      <c r="M124" s="247">
        <f>VLOOKUP($A124&amp;" CP",'2017 TEST'!$A$13:$R$182,'2017 TEST'!L$9,FALSE)</f>
        <v>2387.1337567839942</v>
      </c>
      <c r="N124" s="247">
        <f>VLOOKUP($A124&amp;" CP",'2017 TEST'!$A$13:$R$182,'2017 TEST'!M$9,FALSE)</f>
        <v>232.90661773272748</v>
      </c>
      <c r="O124" s="247">
        <f>VLOOKUP($A124&amp;" CP",'2017 TEST'!$A$13:$R$182,'2017 TEST'!N$9,FALSE)</f>
        <v>568.97561430586723</v>
      </c>
    </row>
    <row r="125" spans="1:21" s="247" customFormat="1">
      <c r="A125" t="s">
        <v>87</v>
      </c>
      <c r="B125" t="s">
        <v>40</v>
      </c>
      <c r="C125" s="247" t="s">
        <v>147</v>
      </c>
      <c r="D125" s="247">
        <f>VLOOKUP($A125&amp;" GNCP",'2017 TEST'!$A$13:$R$182,'2017 TEST'!C$9,FALSE)</f>
        <v>3089.959282753191</v>
      </c>
      <c r="E125" s="247">
        <f>VLOOKUP($A125&amp;" GNCP",'2017 TEST'!$A$13:$R$182,'2017 TEST'!D$9,FALSE)</f>
        <v>4695.6069237510956</v>
      </c>
      <c r="F125" s="247">
        <f>VLOOKUP($A125&amp;" GNCP",'2017 TEST'!$A$13:$R$182,'2017 TEST'!E$9,FALSE)</f>
        <v>1581.735268602062</v>
      </c>
      <c r="G125" s="247">
        <f>VLOOKUP($A125&amp;" GNCP",'2017 TEST'!$A$13:$R$182,'2017 TEST'!F$9,FALSE)</f>
        <v>3414.7382965971892</v>
      </c>
      <c r="H125" s="247">
        <f>VLOOKUP($A125&amp;" GNCP",'2017 TEST'!$A$13:$R$182,'2017 TEST'!G$9,FALSE)</f>
        <v>3672.2909977213999</v>
      </c>
      <c r="I125" s="247">
        <f>VLOOKUP($A125&amp;" GNCP",'2017 TEST'!$A$13:$R$182,'2017 TEST'!H$9,FALSE)</f>
        <v>3088.7444874355133</v>
      </c>
      <c r="J125" s="247">
        <f>VLOOKUP($A125&amp;" GNCP",'2017 TEST'!$A$13:$R$182,'2017 TEST'!I$9,FALSE)</f>
        <v>2956.4809680681042</v>
      </c>
      <c r="K125" s="247">
        <f>VLOOKUP($A125&amp;" GNCP",'2017 TEST'!$A$13:$R$182,'2017 TEST'!J$9,FALSE)</f>
        <v>3176.678006412475</v>
      </c>
      <c r="L125" s="247">
        <f>VLOOKUP($A125&amp;" GNCP",'2017 TEST'!$A$13:$R$182,'2017 TEST'!K$9,FALSE)</f>
        <v>3531.0448898265354</v>
      </c>
      <c r="M125" s="247">
        <f>VLOOKUP($A125&amp;" GNCP",'2017 TEST'!$A$13:$R$182,'2017 TEST'!L$9,FALSE)</f>
        <v>5104.9400413235398</v>
      </c>
      <c r="N125" s="247">
        <f>VLOOKUP($A125&amp;" GNCP",'2017 TEST'!$A$13:$R$182,'2017 TEST'!M$9,FALSE)</f>
        <v>8128.1511750833542</v>
      </c>
      <c r="O125" s="247">
        <f>VLOOKUP($A125&amp;" GNCP",'2017 TEST'!$A$13:$R$182,'2017 TEST'!N$9,FALSE)</f>
        <v>1976.0050083004483</v>
      </c>
    </row>
    <row r="126" spans="1:21" s="247" customFormat="1">
      <c r="A126" t="s">
        <v>87</v>
      </c>
      <c r="B126" t="s">
        <v>40</v>
      </c>
      <c r="C126" s="247" t="s">
        <v>133</v>
      </c>
      <c r="D126" s="247">
        <f>VLOOKUP($A126&amp;" NCP",'2017 TEST'!$A$13:$R$182,'2017 TEST'!C$9,FALSE)</f>
        <v>3939.823286453704</v>
      </c>
      <c r="E126" s="247">
        <f>VLOOKUP($A126&amp;" NCP",'2017 TEST'!$A$13:$R$182,'2017 TEST'!D$9,FALSE)</f>
        <v>5260.3706431026012</v>
      </c>
      <c r="F126" s="247">
        <f>VLOOKUP($A126&amp;" NCP",'2017 TEST'!$A$13:$R$182,'2017 TEST'!E$9,FALSE)</f>
        <v>2015.3278412952566</v>
      </c>
      <c r="G126" s="247">
        <f>VLOOKUP($A126&amp;" NCP",'2017 TEST'!$A$13:$R$182,'2017 TEST'!F$9,FALSE)</f>
        <v>4189.4709967320259</v>
      </c>
      <c r="H126" s="247">
        <f>VLOOKUP($A126&amp;" NCP",'2017 TEST'!$A$13:$R$182,'2017 TEST'!G$9,FALSE)</f>
        <v>4274.886496803666</v>
      </c>
      <c r="I126" s="247">
        <f>VLOOKUP($A126&amp;" NCP",'2017 TEST'!$A$13:$R$182,'2017 TEST'!H$9,FALSE)</f>
        <v>3965.550970808963</v>
      </c>
      <c r="J126" s="247">
        <f>VLOOKUP($A126&amp;" NCP",'2017 TEST'!$A$13:$R$182,'2017 TEST'!I$9,FALSE)</f>
        <v>3650.6904579066354</v>
      </c>
      <c r="K126" s="247">
        <f>VLOOKUP($A126&amp;" NCP",'2017 TEST'!$A$13:$R$182,'2017 TEST'!J$9,FALSE)</f>
        <v>3959.892535665078</v>
      </c>
      <c r="L126" s="247">
        <f>VLOOKUP($A126&amp;" NCP",'2017 TEST'!$A$13:$R$182,'2017 TEST'!K$9,FALSE)</f>
        <v>4112.99625928353</v>
      </c>
      <c r="M126" s="247">
        <f>VLOOKUP($A126&amp;" NCP",'2017 TEST'!$A$13:$R$182,'2017 TEST'!L$9,FALSE)</f>
        <v>7318.7255513351092</v>
      </c>
      <c r="N126" s="247">
        <f>VLOOKUP($A126&amp;" NCP",'2017 TEST'!$A$13:$R$182,'2017 TEST'!M$9,FALSE)</f>
        <v>9188.4422687994102</v>
      </c>
      <c r="O126" s="247">
        <f>VLOOKUP($A126&amp;" NCP",'2017 TEST'!$A$13:$R$182,'2017 TEST'!N$9,FALSE)</f>
        <v>2726.9132406352755</v>
      </c>
    </row>
    <row r="127" spans="1:21">
      <c r="D127" s="249"/>
      <c r="E127" s="249"/>
      <c r="F127" s="249"/>
      <c r="G127" s="249"/>
      <c r="H127" s="249"/>
      <c r="I127" s="249"/>
      <c r="J127" s="249"/>
      <c r="K127" s="249"/>
      <c r="L127" s="249"/>
      <c r="M127" s="249"/>
      <c r="N127" s="249"/>
      <c r="O127" s="249"/>
      <c r="P127" s="249"/>
      <c r="Q127" s="250"/>
      <c r="S127" s="44"/>
      <c r="T127" s="44"/>
      <c r="U127" s="251"/>
    </row>
    <row r="128" spans="1:21">
      <c r="A128" t="s">
        <v>88</v>
      </c>
      <c r="B128" t="s">
        <v>45</v>
      </c>
      <c r="C128" t="s">
        <v>556</v>
      </c>
      <c r="P128" s="249"/>
      <c r="Q128" s="250"/>
      <c r="S128" s="44"/>
      <c r="T128" s="44"/>
      <c r="U128" s="251"/>
    </row>
    <row r="129" spans="1:21">
      <c r="A129" t="s">
        <v>88</v>
      </c>
      <c r="B129" t="s">
        <v>45</v>
      </c>
      <c r="C129" t="s">
        <v>554</v>
      </c>
      <c r="D129" s="4">
        <f>$D$8</f>
        <v>42736</v>
      </c>
      <c r="E129" s="4">
        <f>$E$8</f>
        <v>42767</v>
      </c>
      <c r="F129" s="4">
        <f>$F$8</f>
        <v>42795</v>
      </c>
      <c r="G129" s="4">
        <f>$G$8</f>
        <v>42826</v>
      </c>
      <c r="H129" s="4">
        <f>$H$8</f>
        <v>42856</v>
      </c>
      <c r="I129" s="4">
        <f>$I$8</f>
        <v>42887</v>
      </c>
      <c r="J129" s="4">
        <f>$J$8</f>
        <v>42917</v>
      </c>
      <c r="K129" s="4">
        <f>$K$8</f>
        <v>42948</v>
      </c>
      <c r="L129" s="4">
        <f>$L$8</f>
        <v>42979</v>
      </c>
      <c r="M129" s="4">
        <f>$M$8</f>
        <v>43009</v>
      </c>
      <c r="N129" s="4">
        <f>$N$8</f>
        <v>43040</v>
      </c>
      <c r="O129" s="4">
        <f>$O$8</f>
        <v>43070</v>
      </c>
      <c r="P129" s="249"/>
      <c r="Q129" s="250"/>
      <c r="S129" s="44"/>
      <c r="T129" s="44"/>
      <c r="U129" s="251"/>
    </row>
    <row r="130" spans="1:21">
      <c r="A130" t="s">
        <v>88</v>
      </c>
      <c r="B130" t="s">
        <v>45</v>
      </c>
      <c r="C130" s="247" t="s">
        <v>148</v>
      </c>
      <c r="D130" s="247">
        <f>VLOOKUP($A130&amp;" CP",'2017 TEST'!$A$13:$R$182,'2017 TEST'!C$9,FALSE)</f>
        <v>8121.9680851658522</v>
      </c>
      <c r="E130" s="247">
        <f>VLOOKUP($A130&amp;" CP",'2017 TEST'!$A$13:$R$182,'2017 TEST'!D$9,FALSE)</f>
        <v>8477.8385767445961</v>
      </c>
      <c r="F130" s="247">
        <f>VLOOKUP($A130&amp;" CP",'2017 TEST'!$A$13:$R$182,'2017 TEST'!E$9,FALSE)</f>
        <v>3560.9423642671468</v>
      </c>
      <c r="G130" s="247">
        <f>VLOOKUP($A130&amp;" CP",'2017 TEST'!$A$13:$R$182,'2017 TEST'!F$9,FALSE)</f>
        <v>926.06736492160792</v>
      </c>
      <c r="H130" s="247">
        <f>VLOOKUP($A130&amp;" CP",'2017 TEST'!$A$13:$R$182,'2017 TEST'!G$9,FALSE)</f>
        <v>8202.6211212465059</v>
      </c>
      <c r="I130" s="247">
        <f>VLOOKUP($A130&amp;" CP",'2017 TEST'!$A$13:$R$182,'2017 TEST'!H$9,FALSE)</f>
        <v>6073.5595696726687</v>
      </c>
      <c r="J130" s="247">
        <f>VLOOKUP($A130&amp;" CP",'2017 TEST'!$A$13:$R$182,'2017 TEST'!I$9,FALSE)</f>
        <v>4625.6695275993079</v>
      </c>
      <c r="K130" s="247">
        <f>VLOOKUP($A130&amp;" CP",'2017 TEST'!$A$13:$R$182,'2017 TEST'!J$9,FALSE)</f>
        <v>4161.4010102387392</v>
      </c>
      <c r="L130" s="247">
        <f>VLOOKUP($A130&amp;" CP",'2017 TEST'!$A$13:$R$182,'2017 TEST'!K$9,FALSE)</f>
        <v>3216.1736053447089</v>
      </c>
      <c r="M130" s="247">
        <f>VLOOKUP($A130&amp;" CP",'2017 TEST'!$A$13:$R$182,'2017 TEST'!L$9,FALSE)</f>
        <v>4901.2152572960886</v>
      </c>
      <c r="N130" s="247">
        <f>VLOOKUP($A130&amp;" CP",'2017 TEST'!$A$13:$R$182,'2017 TEST'!M$9,FALSE)</f>
        <v>13815.511988492857</v>
      </c>
      <c r="O130" s="247">
        <f>VLOOKUP($A130&amp;" CP",'2017 TEST'!$A$13:$R$182,'2017 TEST'!N$9,FALSE)</f>
        <v>6283.0809435679794</v>
      </c>
      <c r="P130" s="249"/>
      <c r="Q130" s="250"/>
      <c r="S130" s="44"/>
      <c r="T130" s="44"/>
      <c r="U130" s="251"/>
    </row>
    <row r="131" spans="1:21">
      <c r="A131" t="s">
        <v>88</v>
      </c>
      <c r="B131" t="s">
        <v>45</v>
      </c>
      <c r="C131" s="247" t="s">
        <v>147</v>
      </c>
      <c r="D131" s="247">
        <f>VLOOKUP($A131&amp;" GNCP",'2017 TEST'!$A$13:$R$182,'2017 TEST'!C$9,FALSE)</f>
        <v>27485.707853775548</v>
      </c>
      <c r="E131" s="247">
        <f>VLOOKUP($A131&amp;" GNCP",'2017 TEST'!$A$13:$R$182,'2017 TEST'!D$9,FALSE)</f>
        <v>35740.3194823577</v>
      </c>
      <c r="F131" s="247">
        <f>VLOOKUP($A131&amp;" GNCP",'2017 TEST'!$A$13:$R$182,'2017 TEST'!E$9,FALSE)</f>
        <v>51704.202449564131</v>
      </c>
      <c r="G131" s="247">
        <f>VLOOKUP($A131&amp;" GNCP",'2017 TEST'!$A$13:$R$182,'2017 TEST'!F$9,FALSE)</f>
        <v>38910.924080375953</v>
      </c>
      <c r="H131" s="247">
        <f>VLOOKUP($A131&amp;" GNCP",'2017 TEST'!$A$13:$R$182,'2017 TEST'!G$9,FALSE)</f>
        <v>52158.424500823821</v>
      </c>
      <c r="I131" s="247">
        <f>VLOOKUP($A131&amp;" GNCP",'2017 TEST'!$A$13:$R$182,'2017 TEST'!H$9,FALSE)</f>
        <v>40684.452490673684</v>
      </c>
      <c r="J131" s="247">
        <f>VLOOKUP($A131&amp;" GNCP",'2017 TEST'!$A$13:$R$182,'2017 TEST'!I$9,FALSE)</f>
        <v>28943.857015180642</v>
      </c>
      <c r="K131" s="247">
        <f>VLOOKUP($A131&amp;" GNCP",'2017 TEST'!$A$13:$R$182,'2017 TEST'!J$9,FALSE)</f>
        <v>32463.206150710193</v>
      </c>
      <c r="L131" s="247">
        <f>VLOOKUP($A131&amp;" GNCP",'2017 TEST'!$A$13:$R$182,'2017 TEST'!K$9,FALSE)</f>
        <v>25501.441604268872</v>
      </c>
      <c r="M131" s="247">
        <f>VLOOKUP($A131&amp;" GNCP",'2017 TEST'!$A$13:$R$182,'2017 TEST'!L$9,FALSE)</f>
        <v>36601.287881944649</v>
      </c>
      <c r="N131" s="247">
        <f>VLOOKUP($A131&amp;" GNCP",'2017 TEST'!$A$13:$R$182,'2017 TEST'!M$9,FALSE)</f>
        <v>57292.424028932415</v>
      </c>
      <c r="O131" s="247">
        <f>VLOOKUP($A131&amp;" GNCP",'2017 TEST'!$A$13:$R$182,'2017 TEST'!N$9,FALSE)</f>
        <v>29713.447749918032</v>
      </c>
      <c r="P131" s="249"/>
      <c r="Q131" s="250"/>
      <c r="S131" s="44"/>
      <c r="T131" s="44"/>
      <c r="U131" s="251"/>
    </row>
    <row r="132" spans="1:21">
      <c r="A132" t="s">
        <v>88</v>
      </c>
      <c r="B132" t="s">
        <v>45</v>
      </c>
      <c r="C132" s="247" t="s">
        <v>133</v>
      </c>
      <c r="D132" s="247">
        <f>VLOOKUP($A132&amp;" NCP",'2017 TEST'!$A$13:$R$182,'2017 TEST'!C$9,FALSE)</f>
        <v>77803.169044253096</v>
      </c>
      <c r="E132" s="247">
        <f>VLOOKUP($A132&amp;" NCP",'2017 TEST'!$A$13:$R$182,'2017 TEST'!D$9,FALSE)</f>
        <v>78784.822821484311</v>
      </c>
      <c r="F132" s="247">
        <f>VLOOKUP($A132&amp;" NCP",'2017 TEST'!$A$13:$R$182,'2017 TEST'!E$9,FALSE)</f>
        <v>127919.58859280038</v>
      </c>
      <c r="G132" s="247">
        <f>VLOOKUP($A132&amp;" NCP",'2017 TEST'!$A$13:$R$182,'2017 TEST'!F$9,FALSE)</f>
        <v>88052.553171983862</v>
      </c>
      <c r="H132" s="247">
        <f>VLOOKUP($A132&amp;" NCP",'2017 TEST'!$A$13:$R$182,'2017 TEST'!G$9,FALSE)</f>
        <v>128253.84024577573</v>
      </c>
      <c r="I132" s="247">
        <f>VLOOKUP($A132&amp;" NCP",'2017 TEST'!$A$13:$R$182,'2017 TEST'!H$9,FALSE)</f>
        <v>89512.866937041341</v>
      </c>
      <c r="J132" s="247">
        <f>VLOOKUP($A132&amp;" NCP",'2017 TEST'!$A$13:$R$182,'2017 TEST'!I$9,FALSE)</f>
        <v>74314.90821144385</v>
      </c>
      <c r="K132" s="247">
        <f>VLOOKUP($A132&amp;" NCP",'2017 TEST'!$A$13:$R$182,'2017 TEST'!J$9,FALSE)</f>
        <v>78701.073634670087</v>
      </c>
      <c r="L132" s="247">
        <f>VLOOKUP($A132&amp;" NCP",'2017 TEST'!$A$13:$R$182,'2017 TEST'!K$9,FALSE)</f>
        <v>51016.055440771357</v>
      </c>
      <c r="M132" s="247">
        <f>VLOOKUP($A132&amp;" NCP",'2017 TEST'!$A$13:$R$182,'2017 TEST'!L$9,FALSE)</f>
        <v>78241.569637971625</v>
      </c>
      <c r="N132" s="247">
        <f>VLOOKUP($A132&amp;" NCP",'2017 TEST'!$A$13:$R$182,'2017 TEST'!M$9,FALSE)</f>
        <v>140015.26629935723</v>
      </c>
      <c r="O132" s="247">
        <f>VLOOKUP($A132&amp;" NCP",'2017 TEST'!$A$13:$R$182,'2017 TEST'!N$9,FALSE)</f>
        <v>68613.808426596457</v>
      </c>
      <c r="P132" s="249"/>
      <c r="Q132" s="250"/>
      <c r="S132" s="44"/>
      <c r="T132" s="44"/>
      <c r="U132" s="251"/>
    </row>
    <row r="133" spans="1:21">
      <c r="D133" s="249"/>
      <c r="E133" s="249"/>
      <c r="F133" s="249"/>
      <c r="G133" s="249"/>
      <c r="H133" s="249"/>
      <c r="I133" s="249"/>
      <c r="J133" s="249"/>
      <c r="K133" s="249"/>
      <c r="L133" s="249"/>
      <c r="M133" s="249"/>
      <c r="N133" s="249"/>
      <c r="O133" s="249"/>
      <c r="P133" s="249"/>
      <c r="Q133" s="250"/>
      <c r="S133" s="44"/>
      <c r="T133" s="44"/>
      <c r="U133" s="251"/>
    </row>
    <row r="134" spans="1:21">
      <c r="A134" t="s">
        <v>69</v>
      </c>
      <c r="B134" t="s">
        <v>710</v>
      </c>
      <c r="C134" t="s">
        <v>1114</v>
      </c>
    </row>
    <row r="135" spans="1:21">
      <c r="A135" t="s">
        <v>69</v>
      </c>
      <c r="B135" t="s">
        <v>710</v>
      </c>
      <c r="C135" t="s">
        <v>554</v>
      </c>
      <c r="D135" s="4">
        <f>$D$8</f>
        <v>42736</v>
      </c>
      <c r="E135" s="4">
        <f>$E$8</f>
        <v>42767</v>
      </c>
      <c r="F135" s="4">
        <f>$F$8</f>
        <v>42795</v>
      </c>
      <c r="G135" s="4">
        <f>$G$8</f>
        <v>42826</v>
      </c>
      <c r="H135" s="4">
        <f>$H$8</f>
        <v>42856</v>
      </c>
      <c r="I135" s="4">
        <f>$I$8</f>
        <v>42887</v>
      </c>
      <c r="J135" s="4">
        <f>$J$8</f>
        <v>42917</v>
      </c>
      <c r="K135" s="4">
        <f>$K$8</f>
        <v>42948</v>
      </c>
      <c r="L135" s="4">
        <f>$L$8</f>
        <v>42979</v>
      </c>
      <c r="M135" s="4">
        <f>$M$8</f>
        <v>43009</v>
      </c>
      <c r="N135" s="4">
        <f>$N$8</f>
        <v>43040</v>
      </c>
      <c r="O135" s="4">
        <f>$O$8</f>
        <v>43070</v>
      </c>
    </row>
    <row r="136" spans="1:21" s="247" customFormat="1" ht="409.6">
      <c r="A136" t="s">
        <v>69</v>
      </c>
      <c r="B136" t="s">
        <v>710</v>
      </c>
      <c r="C136" s="247" t="s">
        <v>148</v>
      </c>
      <c r="D136" s="247">
        <f>VLOOKUP($A136&amp;" CP",'2017 TEST'!$A$13:$R$182,'2017 TEST'!C$9,FALSE)</f>
        <v>275917.25814701233</v>
      </c>
      <c r="E136" s="247">
        <f>VLOOKUP($A136&amp;" CP",'2017 TEST'!$A$13:$R$182,'2017 TEST'!D$9,FALSE)</f>
        <v>339269.53730264329</v>
      </c>
      <c r="F136" s="247">
        <f>VLOOKUP($A136&amp;" CP",'2017 TEST'!$A$13:$R$182,'2017 TEST'!E$9,FALSE)</f>
        <v>270847.44654068275</v>
      </c>
      <c r="G136" s="247">
        <f>VLOOKUP($A136&amp;" CP",'2017 TEST'!$A$13:$R$182,'2017 TEST'!F$9,FALSE)</f>
        <v>295246.51713611593</v>
      </c>
      <c r="H136" s="247">
        <f>VLOOKUP($A136&amp;" CP",'2017 TEST'!$A$13:$R$182,'2017 TEST'!G$9,FALSE)</f>
        <v>302479.47849171277</v>
      </c>
      <c r="I136" s="247">
        <f>VLOOKUP($A136&amp;" CP",'2017 TEST'!$A$13:$R$182,'2017 TEST'!H$9,FALSE)</f>
        <v>318124.9666295239</v>
      </c>
      <c r="J136" s="247">
        <f>VLOOKUP($A136&amp;" CP",'2017 TEST'!$A$13:$R$182,'2017 TEST'!I$9,FALSE)</f>
        <v>323356.4436610855</v>
      </c>
      <c r="K136" s="247">
        <f>VLOOKUP($A136&amp;" CP",'2017 TEST'!$A$13:$R$182,'2017 TEST'!J$9,FALSE)</f>
        <v>317670.90884565515</v>
      </c>
      <c r="L136" s="247">
        <f>VLOOKUP($A136&amp;" CP",'2017 TEST'!$A$13:$R$182,'2017 TEST'!K$9,FALSE)</f>
        <v>324408.78015773016</v>
      </c>
      <c r="M136" s="247">
        <f>VLOOKUP($A136&amp;" CP",'2017 TEST'!$A$13:$R$182,'2017 TEST'!L$9,FALSE)</f>
        <v>319057.15839139372</v>
      </c>
      <c r="N136" s="247">
        <f>VLOOKUP($A136&amp;" CP",'2017 TEST'!$A$13:$R$182,'2017 TEST'!M$9,FALSE)</f>
        <v>334901.98498354456</v>
      </c>
      <c r="O136" s="247">
        <f>VLOOKUP($A136&amp;" CP",'2017 TEST'!$A$13:$R$182,'2017 TEST'!N$9,FALSE)</f>
        <v>319952.63453851035</v>
      </c>
    </row>
    <row r="137" spans="1:21" s="247" customFormat="1">
      <c r="A137" t="s">
        <v>69</v>
      </c>
      <c r="B137" t="s">
        <v>710</v>
      </c>
      <c r="C137" s="247" t="s">
        <v>147</v>
      </c>
      <c r="D137" s="247">
        <f>VLOOKUP($A137&amp;" GNCP",'2017 TEST'!$A$13:$R$182,'2017 TEST'!C$9,FALSE)</f>
        <v>364864.88287769858</v>
      </c>
      <c r="E137" s="247">
        <f>VLOOKUP($A137&amp;" GNCP",'2017 TEST'!$A$13:$R$182,'2017 TEST'!D$9,FALSE)</f>
        <v>352192.19767455768</v>
      </c>
      <c r="F137" s="247">
        <f>VLOOKUP($A137&amp;" GNCP",'2017 TEST'!$A$13:$R$182,'2017 TEST'!E$9,FALSE)</f>
        <v>327082.33549580432</v>
      </c>
      <c r="G137" s="247">
        <f>VLOOKUP($A137&amp;" GNCP",'2017 TEST'!$A$13:$R$182,'2017 TEST'!F$9,FALSE)</f>
        <v>334260.66924146662</v>
      </c>
      <c r="H137" s="247">
        <f>VLOOKUP($A137&amp;" GNCP",'2017 TEST'!$A$13:$R$182,'2017 TEST'!G$9,FALSE)</f>
        <v>337911.04643600417</v>
      </c>
      <c r="I137" s="247">
        <f>VLOOKUP($A137&amp;" GNCP",'2017 TEST'!$A$13:$R$182,'2017 TEST'!H$9,FALSE)</f>
        <v>351381.26121794875</v>
      </c>
      <c r="J137" s="247">
        <f>VLOOKUP($A137&amp;" GNCP",'2017 TEST'!$A$13:$R$182,'2017 TEST'!I$9,FALSE)</f>
        <v>357840.8593076361</v>
      </c>
      <c r="K137" s="247">
        <f>VLOOKUP($A137&amp;" GNCP",'2017 TEST'!$A$13:$R$182,'2017 TEST'!J$9,FALSE)</f>
        <v>353635.71998848149</v>
      </c>
      <c r="L137" s="247">
        <f>VLOOKUP($A137&amp;" GNCP",'2017 TEST'!$A$13:$R$182,'2017 TEST'!K$9,FALSE)</f>
        <v>369033.23114490852</v>
      </c>
      <c r="M137" s="247">
        <f>VLOOKUP($A137&amp;" GNCP",'2017 TEST'!$A$13:$R$182,'2017 TEST'!L$9,FALSE)</f>
        <v>347613.2706393844</v>
      </c>
      <c r="N137" s="247">
        <f>VLOOKUP($A137&amp;" GNCP",'2017 TEST'!$A$13:$R$182,'2017 TEST'!M$9,FALSE)</f>
        <v>359905.62130389339</v>
      </c>
      <c r="O137" s="247">
        <f>VLOOKUP($A137&amp;" GNCP",'2017 TEST'!$A$13:$R$182,'2017 TEST'!N$9,FALSE)</f>
        <v>358261.75822729571</v>
      </c>
    </row>
    <row r="138" spans="1:21" s="247" customFormat="1">
      <c r="A138" t="s">
        <v>69</v>
      </c>
      <c r="B138" t="s">
        <v>710</v>
      </c>
      <c r="C138" s="247" t="s">
        <v>133</v>
      </c>
      <c r="D138" s="247">
        <f>VLOOKUP($A138&amp;" NCP",'2017 TEST'!$A$13:$R$182,'2017 TEST'!C$9,FALSE)</f>
        <v>450388.41939860355</v>
      </c>
      <c r="E138" s="247">
        <f>VLOOKUP($A138&amp;" NCP",'2017 TEST'!$A$13:$R$182,'2017 TEST'!D$9,FALSE)</f>
        <v>436626.21527906484</v>
      </c>
      <c r="F138" s="247">
        <f>VLOOKUP($A138&amp;" NCP",'2017 TEST'!$A$13:$R$182,'2017 TEST'!E$9,FALSE)</f>
        <v>406639.20752452145</v>
      </c>
      <c r="G138" s="247">
        <f>VLOOKUP($A138&amp;" NCP",'2017 TEST'!$A$13:$R$182,'2017 TEST'!F$9,FALSE)</f>
        <v>414194.42809370247</v>
      </c>
      <c r="H138" s="247">
        <f>VLOOKUP($A138&amp;" NCP",'2017 TEST'!$A$13:$R$182,'2017 TEST'!G$9,FALSE)</f>
        <v>421115.2739503971</v>
      </c>
      <c r="I138" s="247">
        <f>VLOOKUP($A138&amp;" NCP",'2017 TEST'!$A$13:$R$182,'2017 TEST'!H$9,FALSE)</f>
        <v>436644.49608883372</v>
      </c>
      <c r="J138" s="247">
        <f>VLOOKUP($A138&amp;" NCP",'2017 TEST'!$A$13:$R$182,'2017 TEST'!I$9,FALSE)</f>
        <v>446591.14198984252</v>
      </c>
      <c r="K138" s="247">
        <f>VLOOKUP($A138&amp;" NCP",'2017 TEST'!$A$13:$R$182,'2017 TEST'!J$9,FALSE)</f>
        <v>441680.82722841203</v>
      </c>
      <c r="L138" s="247">
        <f>VLOOKUP($A138&amp;" NCP",'2017 TEST'!$A$13:$R$182,'2017 TEST'!K$9,FALSE)</f>
        <v>460800.77885491756</v>
      </c>
      <c r="M138" s="247">
        <f>VLOOKUP($A138&amp;" NCP",'2017 TEST'!$A$13:$R$182,'2017 TEST'!L$9,FALSE)</f>
        <v>437648.07999829255</v>
      </c>
      <c r="N138" s="247">
        <f>VLOOKUP($A138&amp;" NCP",'2017 TEST'!$A$13:$R$182,'2017 TEST'!M$9,FALSE)</f>
        <v>441541.13087395701</v>
      </c>
      <c r="O138" s="247">
        <f>VLOOKUP($A138&amp;" NCP",'2017 TEST'!$A$13:$R$182,'2017 TEST'!N$9,FALSE)</f>
        <v>441849.84323742479</v>
      </c>
    </row>
    <row r="140" spans="1:21">
      <c r="A140" t="s">
        <v>52</v>
      </c>
      <c r="B140" t="s">
        <v>714</v>
      </c>
      <c r="C140" t="s">
        <v>1115</v>
      </c>
    </row>
    <row r="141" spans="1:21">
      <c r="A141" t="s">
        <v>52</v>
      </c>
      <c r="B141" t="s">
        <v>714</v>
      </c>
      <c r="C141" t="s">
        <v>554</v>
      </c>
      <c r="D141" s="4">
        <f>$D$8</f>
        <v>42736</v>
      </c>
      <c r="E141" s="4">
        <f>$E$8</f>
        <v>42767</v>
      </c>
      <c r="F141" s="4">
        <f>$F$8</f>
        <v>42795</v>
      </c>
      <c r="G141" s="4">
        <f>$G$8</f>
        <v>42826</v>
      </c>
      <c r="H141" s="4">
        <f>$H$8</f>
        <v>42856</v>
      </c>
      <c r="I141" s="4">
        <f>$I$8</f>
        <v>42887</v>
      </c>
      <c r="J141" s="4">
        <f>$J$8</f>
        <v>42917</v>
      </c>
      <c r="K141" s="4">
        <f>$K$8</f>
        <v>42948</v>
      </c>
      <c r="L141" s="4">
        <f>$L$8</f>
        <v>42979</v>
      </c>
      <c r="M141" s="4">
        <f>$M$8</f>
        <v>43009</v>
      </c>
      <c r="N141" s="4">
        <f>$N$8</f>
        <v>43040</v>
      </c>
      <c r="O141" s="4">
        <f>$O$8</f>
        <v>43070</v>
      </c>
    </row>
    <row r="142" spans="1:21" ht="409.6">
      <c r="A142" t="s">
        <v>52</v>
      </c>
      <c r="B142" t="s">
        <v>714</v>
      </c>
      <c r="C142" s="247" t="s">
        <v>148</v>
      </c>
      <c r="D142" s="247">
        <f>VLOOKUP($A142&amp;" CP",'2017 TEST'!$A$13:$R$182,'2017 TEST'!C$9,FALSE)</f>
        <v>20607.031618148791</v>
      </c>
      <c r="E142" s="247">
        <f>VLOOKUP($A142&amp;" CP",'2017 TEST'!$A$13:$R$182,'2017 TEST'!D$9,FALSE)</f>
        <v>25425.654922713056</v>
      </c>
      <c r="F142" s="247">
        <f>VLOOKUP($A142&amp;" CP",'2017 TEST'!$A$13:$R$182,'2017 TEST'!E$9,FALSE)</f>
        <v>22186.671748389468</v>
      </c>
      <c r="G142" s="247">
        <f>VLOOKUP($A142&amp;" CP",'2017 TEST'!$A$13:$R$182,'2017 TEST'!F$9,FALSE)</f>
        <v>24719.2084113608</v>
      </c>
      <c r="H142" s="247">
        <f>VLOOKUP($A142&amp;" CP",'2017 TEST'!$A$13:$R$182,'2017 TEST'!G$9,FALSE)</f>
        <v>22580.196821269248</v>
      </c>
      <c r="I142" s="247">
        <f>VLOOKUP($A142&amp;" CP",'2017 TEST'!$A$13:$R$182,'2017 TEST'!H$9,FALSE)</f>
        <v>25238.012625217838</v>
      </c>
      <c r="J142" s="247">
        <f>VLOOKUP($A142&amp;" CP",'2017 TEST'!$A$13:$R$182,'2017 TEST'!I$9,FALSE)</f>
        <v>21331.966017217383</v>
      </c>
      <c r="K142" s="247">
        <f>VLOOKUP($A142&amp;" CP",'2017 TEST'!$A$13:$R$182,'2017 TEST'!J$9,FALSE)</f>
        <v>23097.624082484097</v>
      </c>
      <c r="L142" s="247">
        <f>VLOOKUP($A142&amp;" CP",'2017 TEST'!$A$13:$R$182,'2017 TEST'!K$9,FALSE)</f>
        <v>18764.489381380539</v>
      </c>
      <c r="M142" s="247">
        <f>VLOOKUP($A142&amp;" CP",'2017 TEST'!$A$13:$R$182,'2017 TEST'!L$9,FALSE)</f>
        <v>20693.722154820141</v>
      </c>
      <c r="N142" s="247">
        <f>VLOOKUP($A142&amp;" CP",'2017 TEST'!$A$13:$R$182,'2017 TEST'!M$9,FALSE)</f>
        <v>18035.458883199924</v>
      </c>
      <c r="O142" s="247">
        <f>VLOOKUP($A142&amp;" CP",'2017 TEST'!$A$13:$R$182,'2017 TEST'!N$9,FALSE)</f>
        <v>16110.684829002803</v>
      </c>
    </row>
    <row r="143" spans="1:21">
      <c r="A143" t="s">
        <v>52</v>
      </c>
      <c r="B143" t="s">
        <v>714</v>
      </c>
      <c r="C143" s="247" t="s">
        <v>147</v>
      </c>
      <c r="D143" s="247">
        <f>VLOOKUP($A143&amp;" GNCP",'2017 TEST'!$A$13:$R$182,'2017 TEST'!C$9,FALSE)</f>
        <v>27309.891093335795</v>
      </c>
      <c r="E143" s="247">
        <f>VLOOKUP($A143&amp;" GNCP",'2017 TEST'!$A$13:$R$182,'2017 TEST'!D$9,FALSE)</f>
        <v>36192.353642388764</v>
      </c>
      <c r="F143" s="247">
        <f>VLOOKUP($A143&amp;" GNCP",'2017 TEST'!$A$13:$R$182,'2017 TEST'!E$9,FALSE)</f>
        <v>28834.931639917297</v>
      </c>
      <c r="G143" s="247">
        <f>VLOOKUP($A143&amp;" GNCP",'2017 TEST'!$A$13:$R$182,'2017 TEST'!F$9,FALSE)</f>
        <v>31954.950070607221</v>
      </c>
      <c r="H143" s="247">
        <f>VLOOKUP($A143&amp;" GNCP",'2017 TEST'!$A$13:$R$182,'2017 TEST'!G$9,FALSE)</f>
        <v>30873.583757714336</v>
      </c>
      <c r="I143" s="247">
        <f>VLOOKUP($A143&amp;" GNCP",'2017 TEST'!$A$13:$R$182,'2017 TEST'!H$9,FALSE)</f>
        <v>33673.058747762669</v>
      </c>
      <c r="J143" s="247">
        <f>VLOOKUP($A143&amp;" GNCP",'2017 TEST'!$A$13:$R$182,'2017 TEST'!I$9,FALSE)</f>
        <v>25825.208311724233</v>
      </c>
      <c r="K143" s="247">
        <f>VLOOKUP($A143&amp;" GNCP",'2017 TEST'!$A$13:$R$182,'2017 TEST'!J$9,FALSE)</f>
        <v>28910.201732953301</v>
      </c>
      <c r="L143" s="247">
        <f>VLOOKUP($A143&amp;" GNCP",'2017 TEST'!$A$13:$R$182,'2017 TEST'!K$9,FALSE)</f>
        <v>27354.592272114416</v>
      </c>
      <c r="M143" s="247">
        <f>VLOOKUP($A143&amp;" GNCP",'2017 TEST'!$A$13:$R$182,'2017 TEST'!L$9,FALSE)</f>
        <v>26983.278746454031</v>
      </c>
      <c r="N143" s="247">
        <f>VLOOKUP($A143&amp;" GNCP",'2017 TEST'!$A$13:$R$182,'2017 TEST'!M$9,FALSE)</f>
        <v>25238.176329111797</v>
      </c>
      <c r="O143" s="247">
        <f>VLOOKUP($A143&amp;" GNCP",'2017 TEST'!$A$13:$R$182,'2017 TEST'!N$9,FALSE)</f>
        <v>25397.617927137693</v>
      </c>
    </row>
    <row r="144" spans="1:21">
      <c r="A144" t="s">
        <v>52</v>
      </c>
      <c r="B144" t="s">
        <v>714</v>
      </c>
      <c r="C144" s="247" t="s">
        <v>133</v>
      </c>
      <c r="D144" s="247">
        <f>VLOOKUP($A144&amp;" NCP",'2017 TEST'!$A$13:$R$182,'2017 TEST'!C$9,FALSE)</f>
        <v>34891.638534990765</v>
      </c>
      <c r="E144" s="247">
        <f>VLOOKUP($A144&amp;" NCP",'2017 TEST'!$A$13:$R$182,'2017 TEST'!D$9,FALSE)</f>
        <v>42869.04396919944</v>
      </c>
      <c r="F144" s="247">
        <f>VLOOKUP($A144&amp;" NCP",'2017 TEST'!$A$13:$R$182,'2017 TEST'!E$9,FALSE)</f>
        <v>36415.284609363131</v>
      </c>
      <c r="G144" s="247">
        <f>VLOOKUP($A144&amp;" NCP",'2017 TEST'!$A$13:$R$182,'2017 TEST'!F$9,FALSE)</f>
        <v>37694.256053304787</v>
      </c>
      <c r="H144" s="247">
        <f>VLOOKUP($A144&amp;" NCP",'2017 TEST'!$A$13:$R$182,'2017 TEST'!G$9,FALSE)</f>
        <v>37932.410957046981</v>
      </c>
      <c r="I144" s="247">
        <f>VLOOKUP($A144&amp;" NCP",'2017 TEST'!$A$13:$R$182,'2017 TEST'!H$9,FALSE)</f>
        <v>41445.52450072061</v>
      </c>
      <c r="J144" s="247">
        <f>VLOOKUP($A144&amp;" NCP",'2017 TEST'!$A$13:$R$182,'2017 TEST'!I$9,FALSE)</f>
        <v>33418.750838888649</v>
      </c>
      <c r="K144" s="247">
        <f>VLOOKUP($A144&amp;" NCP",'2017 TEST'!$A$13:$R$182,'2017 TEST'!J$9,FALSE)</f>
        <v>32668.841178190996</v>
      </c>
      <c r="L144" s="247">
        <f>VLOOKUP($A144&amp;" NCP",'2017 TEST'!$A$13:$R$182,'2017 TEST'!K$9,FALSE)</f>
        <v>33011.773459383759</v>
      </c>
      <c r="M144" s="247">
        <f>VLOOKUP($A144&amp;" NCP",'2017 TEST'!$A$13:$R$182,'2017 TEST'!L$9,FALSE)</f>
        <v>32450.371451730945</v>
      </c>
      <c r="N144" s="247">
        <f>VLOOKUP($A144&amp;" NCP",'2017 TEST'!$A$13:$R$182,'2017 TEST'!M$9,FALSE)</f>
        <v>33888.578364950314</v>
      </c>
      <c r="O144" s="247">
        <f>VLOOKUP($A144&amp;" NCP",'2017 TEST'!$A$13:$R$182,'2017 TEST'!N$9,FALSE)</f>
        <v>32211.499124474783</v>
      </c>
    </row>
    <row r="146" spans="1:15">
      <c r="A146" t="s">
        <v>721</v>
      </c>
      <c r="B146" t="s">
        <v>721</v>
      </c>
      <c r="C146" s="247" t="s">
        <v>1116</v>
      </c>
    </row>
    <row r="147" spans="1:15">
      <c r="A147" t="s">
        <v>721</v>
      </c>
      <c r="B147" t="s">
        <v>721</v>
      </c>
      <c r="C147" t="s">
        <v>554</v>
      </c>
      <c r="D147" s="4">
        <f>$D$8</f>
        <v>42736</v>
      </c>
      <c r="E147" s="4">
        <f>$E$8</f>
        <v>42767</v>
      </c>
      <c r="F147" s="4">
        <f>$F$8</f>
        <v>42795</v>
      </c>
      <c r="G147" s="4">
        <f>$G$8</f>
        <v>42826</v>
      </c>
      <c r="H147" s="4">
        <f>$H$8</f>
        <v>42856</v>
      </c>
      <c r="I147" s="4">
        <f>$I$8</f>
        <v>42887</v>
      </c>
      <c r="J147" s="4">
        <f>$J$8</f>
        <v>42917</v>
      </c>
      <c r="K147" s="4">
        <f>$K$8</f>
        <v>42948</v>
      </c>
      <c r="L147" s="4">
        <f>$L$8</f>
        <v>42979</v>
      </c>
      <c r="M147" s="4">
        <f>$M$8</f>
        <v>43009</v>
      </c>
      <c r="N147" s="4">
        <f>$N$8</f>
        <v>43040</v>
      </c>
      <c r="O147" s="4">
        <f>$O$8</f>
        <v>43070</v>
      </c>
    </row>
    <row r="148" spans="1:15" ht="409.6">
      <c r="A148" t="s">
        <v>721</v>
      </c>
      <c r="B148" t="s">
        <v>721</v>
      </c>
      <c r="C148" s="247" t="s">
        <v>148</v>
      </c>
      <c r="D148" s="247">
        <f>VLOOKUP($A148&amp;" CP",'2017 TEST'!$A$13:$R$182,'2017 TEST'!C$9,FALSE)</f>
        <v>10530.379821807717</v>
      </c>
      <c r="E148" s="247">
        <f>VLOOKUP($A148&amp;" CP",'2017 TEST'!$A$13:$R$182,'2017 TEST'!D$9,FALSE)</f>
        <v>0</v>
      </c>
      <c r="F148" s="247">
        <f>VLOOKUP($A148&amp;" CP",'2017 TEST'!$A$13:$R$182,'2017 TEST'!E$9,FALSE)</f>
        <v>0</v>
      </c>
      <c r="G148" s="247">
        <f>VLOOKUP($A148&amp;" CP",'2017 TEST'!$A$13:$R$182,'2017 TEST'!F$9,FALSE)</f>
        <v>0</v>
      </c>
      <c r="H148" s="247">
        <f>VLOOKUP($A148&amp;" CP",'2017 TEST'!$A$13:$R$182,'2017 TEST'!G$9,FALSE)</f>
        <v>0</v>
      </c>
      <c r="I148" s="247">
        <f>VLOOKUP($A148&amp;" CP",'2017 TEST'!$A$13:$R$182,'2017 TEST'!H$9,FALSE)</f>
        <v>0</v>
      </c>
      <c r="J148" s="247">
        <f>VLOOKUP($A148&amp;" CP",'2017 TEST'!$A$13:$R$182,'2017 TEST'!I$9,FALSE)</f>
        <v>0</v>
      </c>
      <c r="K148" s="247">
        <f>VLOOKUP($A148&amp;" CP",'2017 TEST'!$A$13:$R$182,'2017 TEST'!J$9,FALSE)</f>
        <v>0</v>
      </c>
      <c r="L148" s="247">
        <f>VLOOKUP($A148&amp;" CP",'2017 TEST'!$A$13:$R$182,'2017 TEST'!K$9,FALSE)</f>
        <v>0</v>
      </c>
      <c r="M148" s="247">
        <f>VLOOKUP($A148&amp;" CP",'2017 TEST'!$A$13:$R$182,'2017 TEST'!L$9,FALSE)</f>
        <v>0</v>
      </c>
      <c r="N148" s="247">
        <f>VLOOKUP($A148&amp;" CP",'2017 TEST'!$A$13:$R$182,'2017 TEST'!M$9,FALSE)</f>
        <v>0</v>
      </c>
      <c r="O148" s="247">
        <f>VLOOKUP($A148&amp;" CP",'2017 TEST'!$A$13:$R$182,'2017 TEST'!N$9,FALSE)</f>
        <v>0</v>
      </c>
    </row>
    <row r="149" spans="1:15">
      <c r="A149" t="s">
        <v>721</v>
      </c>
      <c r="B149" t="s">
        <v>721</v>
      </c>
      <c r="C149" s="247" t="s">
        <v>147</v>
      </c>
      <c r="D149" s="247">
        <f>VLOOKUP($A149&amp;" GNCP",'2017 TEST'!$A$13:$R$182,'2017 TEST'!C$9,FALSE)</f>
        <v>10650.854769347416</v>
      </c>
      <c r="E149" s="247">
        <f>VLOOKUP($A149&amp;" GNCP",'2017 TEST'!$A$13:$R$182,'2017 TEST'!D$9,FALSE)</f>
        <v>0</v>
      </c>
      <c r="F149" s="247">
        <f>VLOOKUP($A149&amp;" GNCP",'2017 TEST'!$A$13:$R$182,'2017 TEST'!E$9,FALSE)</f>
        <v>0</v>
      </c>
      <c r="G149" s="247">
        <f>VLOOKUP($A149&amp;" GNCP",'2017 TEST'!$A$13:$R$182,'2017 TEST'!F$9,FALSE)</f>
        <v>0</v>
      </c>
      <c r="H149" s="247">
        <f>VLOOKUP($A149&amp;" GNCP",'2017 TEST'!$A$13:$R$182,'2017 TEST'!G$9,FALSE)</f>
        <v>0</v>
      </c>
      <c r="I149" s="247">
        <f>VLOOKUP($A149&amp;" GNCP",'2017 TEST'!$A$13:$R$182,'2017 TEST'!H$9,FALSE)</f>
        <v>0</v>
      </c>
      <c r="J149" s="247">
        <f>VLOOKUP($A149&amp;" GNCP",'2017 TEST'!$A$13:$R$182,'2017 TEST'!I$9,FALSE)</f>
        <v>0</v>
      </c>
      <c r="K149" s="247">
        <f>VLOOKUP($A149&amp;" GNCP",'2017 TEST'!$A$13:$R$182,'2017 TEST'!J$9,FALSE)</f>
        <v>0</v>
      </c>
      <c r="L149" s="247">
        <f>VLOOKUP($A149&amp;" GNCP",'2017 TEST'!$A$13:$R$182,'2017 TEST'!K$9,FALSE)</f>
        <v>0</v>
      </c>
      <c r="M149" s="247">
        <f>VLOOKUP($A149&amp;" GNCP",'2017 TEST'!$A$13:$R$182,'2017 TEST'!L$9,FALSE)</f>
        <v>0</v>
      </c>
      <c r="N149" s="247">
        <f>VLOOKUP($A149&amp;" GNCP",'2017 TEST'!$A$13:$R$182,'2017 TEST'!M$9,FALSE)</f>
        <v>0</v>
      </c>
      <c r="O149" s="247">
        <f>VLOOKUP($A149&amp;" GNCP",'2017 TEST'!$A$13:$R$182,'2017 TEST'!N$9,FALSE)</f>
        <v>0</v>
      </c>
    </row>
    <row r="150" spans="1:15">
      <c r="A150" t="s">
        <v>721</v>
      </c>
      <c r="B150" t="s">
        <v>721</v>
      </c>
      <c r="C150" s="247" t="s">
        <v>133</v>
      </c>
      <c r="D150" s="247">
        <f>VLOOKUP($A150&amp;" NCP",'2017 TEST'!$A$13:$R$182,'2017 TEST'!C$9,FALSE)</f>
        <v>10650.854769347416</v>
      </c>
      <c r="E150" s="247">
        <f>VLOOKUP($A150&amp;" NCP",'2017 TEST'!$A$13:$R$182,'2017 TEST'!D$9,FALSE)</f>
        <v>0</v>
      </c>
      <c r="F150" s="247">
        <f>VLOOKUP($A150&amp;" NCP",'2017 TEST'!$A$13:$R$182,'2017 TEST'!E$9,FALSE)</f>
        <v>0</v>
      </c>
      <c r="G150" s="247">
        <f>VLOOKUP($A150&amp;" NCP",'2017 TEST'!$A$13:$R$182,'2017 TEST'!F$9,FALSE)</f>
        <v>0</v>
      </c>
      <c r="H150" s="247">
        <f>VLOOKUP($A150&amp;" NCP",'2017 TEST'!$A$13:$R$182,'2017 TEST'!G$9,FALSE)</f>
        <v>0</v>
      </c>
      <c r="I150" s="247">
        <f>VLOOKUP($A150&amp;" NCP",'2017 TEST'!$A$13:$R$182,'2017 TEST'!H$9,FALSE)</f>
        <v>0</v>
      </c>
      <c r="J150" s="247">
        <f>VLOOKUP($A150&amp;" NCP",'2017 TEST'!$A$13:$R$182,'2017 TEST'!I$9,FALSE)</f>
        <v>0</v>
      </c>
      <c r="K150" s="247">
        <f>VLOOKUP($A150&amp;" NCP",'2017 TEST'!$A$13:$R$182,'2017 TEST'!J$9,FALSE)</f>
        <v>0</v>
      </c>
      <c r="L150" s="247">
        <f>VLOOKUP($A150&amp;" NCP",'2017 TEST'!$A$13:$R$182,'2017 TEST'!K$9,FALSE)</f>
        <v>0</v>
      </c>
      <c r="M150" s="247">
        <f>VLOOKUP($A150&amp;" NCP",'2017 TEST'!$A$13:$R$182,'2017 TEST'!L$9,FALSE)</f>
        <v>0</v>
      </c>
      <c r="N150" s="247">
        <f>VLOOKUP($A150&amp;" NCP",'2017 TEST'!$A$13:$R$182,'2017 TEST'!M$9,FALSE)</f>
        <v>0</v>
      </c>
      <c r="O150" s="247">
        <f>VLOOKUP($A150&amp;" NCP",'2017 TEST'!$A$13:$R$182,'2017 TEST'!N$9,FALSE)</f>
        <v>0</v>
      </c>
    </row>
    <row r="152" spans="1:15">
      <c r="A152" t="s">
        <v>983</v>
      </c>
      <c r="B152" t="s">
        <v>724</v>
      </c>
      <c r="C152" s="247" t="s">
        <v>1117</v>
      </c>
    </row>
    <row r="153" spans="1:15">
      <c r="A153" t="s">
        <v>983</v>
      </c>
      <c r="B153" t="s">
        <v>724</v>
      </c>
      <c r="C153" t="s">
        <v>554</v>
      </c>
      <c r="D153" s="4">
        <f>$D$8</f>
        <v>42736</v>
      </c>
      <c r="E153" s="4">
        <f>$E$8</f>
        <v>42767</v>
      </c>
      <c r="F153" s="4">
        <f>$F$8</f>
        <v>42795</v>
      </c>
      <c r="G153" s="4">
        <f>$G$8</f>
        <v>42826</v>
      </c>
      <c r="H153" s="4">
        <f>$H$8</f>
        <v>42856</v>
      </c>
      <c r="I153" s="4">
        <f>$I$8</f>
        <v>42887</v>
      </c>
      <c r="J153" s="4">
        <f>$J$8</f>
        <v>42917</v>
      </c>
      <c r="K153" s="4">
        <f>$K$8</f>
        <v>42948</v>
      </c>
      <c r="L153" s="4">
        <f>$L$8</f>
        <v>42979</v>
      </c>
      <c r="M153" s="4">
        <f>$M$8</f>
        <v>43009</v>
      </c>
      <c r="N153" s="4">
        <f>$N$8</f>
        <v>43040</v>
      </c>
      <c r="O153" s="4">
        <f>$O$8</f>
        <v>43070</v>
      </c>
    </row>
    <row r="154" spans="1:15">
      <c r="A154" t="s">
        <v>983</v>
      </c>
      <c r="B154" t="s">
        <v>724</v>
      </c>
      <c r="C154" s="247" t="s">
        <v>148</v>
      </c>
      <c r="D154" s="247">
        <f>VLOOKUP($A154&amp;" CP",'2017 TEST'!$A$13:$R$182,'2017 TEST'!C$9,FALSE)</f>
        <v>25913.23894341823</v>
      </c>
      <c r="E154" s="247">
        <f>VLOOKUP($A154&amp;" CP",'2017 TEST'!$A$13:$R$182,'2017 TEST'!D$9,FALSE)</f>
        <v>357.14285714285717</v>
      </c>
      <c r="F154" s="247">
        <f>VLOOKUP($A154&amp;" CP",'2017 TEST'!$A$13:$R$182,'2017 TEST'!E$9,FALSE)</f>
        <v>0</v>
      </c>
      <c r="G154" s="247">
        <f>VLOOKUP($A154&amp;" CP",'2017 TEST'!$A$13:$R$182,'2017 TEST'!F$9,FALSE)</f>
        <v>0</v>
      </c>
      <c r="H154" s="247">
        <f>VLOOKUP($A154&amp;" CP",'2017 TEST'!$A$13:$R$182,'2017 TEST'!G$9,FALSE)</f>
        <v>0</v>
      </c>
      <c r="I154" s="247">
        <f>VLOOKUP($A154&amp;" CP",'2017 TEST'!$A$13:$R$182,'2017 TEST'!H$9,FALSE)</f>
        <v>0</v>
      </c>
      <c r="J154" s="247">
        <f>VLOOKUP($A154&amp;" CP",'2017 TEST'!$A$13:$R$182,'2017 TEST'!I$9,FALSE)</f>
        <v>0</v>
      </c>
      <c r="K154" s="247">
        <f>VLOOKUP($A154&amp;" CP",'2017 TEST'!$A$13:$R$182,'2017 TEST'!J$9,FALSE)</f>
        <v>0</v>
      </c>
      <c r="L154" s="247">
        <f>VLOOKUP($A154&amp;" CP",'2017 TEST'!$A$13:$R$182,'2017 TEST'!K$9,FALSE)</f>
        <v>333.33333333333331</v>
      </c>
      <c r="M154" s="247">
        <f>VLOOKUP($A154&amp;" CP",'2017 TEST'!$A$13:$R$182,'2017 TEST'!L$9,FALSE)</f>
        <v>0</v>
      </c>
      <c r="N154" s="247">
        <f>VLOOKUP($A154&amp;" CP",'2017 TEST'!$A$13:$R$182,'2017 TEST'!M$9,FALSE)</f>
        <v>0</v>
      </c>
      <c r="O154" s="247">
        <f>VLOOKUP($A154&amp;" CP",'2017 TEST'!$A$13:$R$182,'2017 TEST'!N$9,FALSE)</f>
        <v>0</v>
      </c>
    </row>
    <row r="155" spans="1:15" ht="409.6">
      <c r="A155" t="s">
        <v>983</v>
      </c>
      <c r="B155" t="s">
        <v>724</v>
      </c>
      <c r="C155" s="247" t="s">
        <v>147</v>
      </c>
      <c r="D155" s="247">
        <f>VLOOKUP($A155&amp;" GNCP",'2017 TEST'!$A$13:$R$182,'2017 TEST'!C$9,FALSE)</f>
        <v>25913.23894341823</v>
      </c>
      <c r="E155" s="247">
        <f>VLOOKUP($A155&amp;" GNCP",'2017 TEST'!$A$13:$R$182,'2017 TEST'!D$9,FALSE)</f>
        <v>357.14285714285717</v>
      </c>
      <c r="F155" s="247">
        <f>VLOOKUP($A155&amp;" GNCP",'2017 TEST'!$A$13:$R$182,'2017 TEST'!E$9,FALSE)</f>
        <v>0</v>
      </c>
      <c r="G155" s="247">
        <f>VLOOKUP($A155&amp;" GNCP",'2017 TEST'!$A$13:$R$182,'2017 TEST'!F$9,FALSE)</f>
        <v>0</v>
      </c>
      <c r="H155" s="247">
        <f>VLOOKUP($A155&amp;" GNCP",'2017 TEST'!$A$13:$R$182,'2017 TEST'!G$9,FALSE)</f>
        <v>0</v>
      </c>
      <c r="I155" s="247">
        <f>VLOOKUP($A155&amp;" GNCP",'2017 TEST'!$A$13:$R$182,'2017 TEST'!H$9,FALSE)</f>
        <v>0</v>
      </c>
      <c r="J155" s="247">
        <f>VLOOKUP($A155&amp;" GNCP",'2017 TEST'!$A$13:$R$182,'2017 TEST'!I$9,FALSE)</f>
        <v>0</v>
      </c>
      <c r="K155" s="247">
        <f>VLOOKUP($A155&amp;" GNCP",'2017 TEST'!$A$13:$R$182,'2017 TEST'!J$9,FALSE)</f>
        <v>0</v>
      </c>
      <c r="L155" s="247">
        <f>VLOOKUP($A155&amp;" GNCP",'2017 TEST'!$A$13:$R$182,'2017 TEST'!K$9,FALSE)</f>
        <v>333.33333333333331</v>
      </c>
      <c r="M155" s="247">
        <f>VLOOKUP($A155&amp;" GNCP",'2017 TEST'!$A$13:$R$182,'2017 TEST'!L$9,FALSE)</f>
        <v>0</v>
      </c>
      <c r="N155" s="247">
        <f>VLOOKUP($A155&amp;" GNCP",'2017 TEST'!$A$13:$R$182,'2017 TEST'!M$9,FALSE)</f>
        <v>0</v>
      </c>
      <c r="O155" s="247">
        <f>VLOOKUP($A155&amp;" GNCP",'2017 TEST'!$A$13:$R$182,'2017 TEST'!N$9,FALSE)</f>
        <v>0</v>
      </c>
    </row>
    <row r="156" spans="1:15">
      <c r="A156" t="s">
        <v>983</v>
      </c>
      <c r="B156" t="s">
        <v>724</v>
      </c>
      <c r="C156" s="247" t="s">
        <v>133</v>
      </c>
      <c r="D156" s="247">
        <f>VLOOKUP($A156&amp;" NCP",'2017 TEST'!$A$13:$R$182,'2017 TEST'!C$9,FALSE)</f>
        <v>25913.23894341823</v>
      </c>
      <c r="E156" s="247">
        <f>VLOOKUP($A156&amp;" NCP",'2017 TEST'!$A$13:$R$182,'2017 TEST'!D$9,FALSE)</f>
        <v>357.14285714285717</v>
      </c>
      <c r="F156" s="247">
        <f>VLOOKUP($A156&amp;" NCP",'2017 TEST'!$A$13:$R$182,'2017 TEST'!E$9,FALSE)</f>
        <v>0</v>
      </c>
      <c r="G156" s="247">
        <f>VLOOKUP($A156&amp;" NCP",'2017 TEST'!$A$13:$R$182,'2017 TEST'!F$9,FALSE)</f>
        <v>0</v>
      </c>
      <c r="H156" s="247">
        <f>VLOOKUP($A156&amp;" NCP",'2017 TEST'!$A$13:$R$182,'2017 TEST'!G$9,FALSE)</f>
        <v>0</v>
      </c>
      <c r="I156" s="247">
        <f>VLOOKUP($A156&amp;" NCP",'2017 TEST'!$A$13:$R$182,'2017 TEST'!H$9,FALSE)</f>
        <v>0</v>
      </c>
      <c r="J156" s="247">
        <f>VLOOKUP($A156&amp;" NCP",'2017 TEST'!$A$13:$R$182,'2017 TEST'!I$9,FALSE)</f>
        <v>0</v>
      </c>
      <c r="K156" s="247">
        <f>VLOOKUP($A156&amp;" NCP",'2017 TEST'!$A$13:$R$182,'2017 TEST'!J$9,FALSE)</f>
        <v>0</v>
      </c>
      <c r="L156" s="247">
        <f>VLOOKUP($A156&amp;" NCP",'2017 TEST'!$A$13:$R$182,'2017 TEST'!K$9,FALSE)</f>
        <v>333.33333333333331</v>
      </c>
      <c r="M156" s="247">
        <f>VLOOKUP($A156&amp;" NCP",'2017 TEST'!$A$13:$R$182,'2017 TEST'!L$9,FALSE)</f>
        <v>0</v>
      </c>
      <c r="N156" s="247">
        <f>VLOOKUP($A156&amp;" NCP",'2017 TEST'!$A$13:$R$182,'2017 TEST'!M$9,FALSE)</f>
        <v>0</v>
      </c>
      <c r="O156" s="247">
        <f>VLOOKUP($A156&amp;" NCP",'2017 TEST'!$A$13:$R$182,'2017 TEST'!N$9,FALSE)</f>
        <v>0</v>
      </c>
    </row>
  </sheetData>
  <pageMargins left="0.25" right="0.25" top="1" bottom="0.5" header="0.75" footer="0"/>
  <pageSetup scale="70" fitToHeight="0" orientation="landscape" r:id="rId1"/>
  <headerFooter alignWithMargins="0">
    <oddHeader>&amp;C&amp;"Arial,Bold"&amp;16&amp;A</oddHeader>
    <oddFooter>&amp;L&amp;D - &amp;T&amp;CPage &amp;P of &amp;N&amp;R&amp;F</oddFooter>
  </headerFooter>
  <rowBreaks count="2" manualBreakCount="2">
    <brk id="54" max="16383" man="1"/>
    <brk id="11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83"/>
  <sheetViews>
    <sheetView showGridLines="0" zoomScale="70" zoomScaleNormal="70" workbookViewId="0">
      <selection activeCell="A2" sqref="A1:A2"/>
    </sheetView>
  </sheetViews>
  <sheetFormatPr defaultRowHeight="13.2"/>
  <cols>
    <col min="1" max="1" width="23.109375" customWidth="1"/>
    <col min="2" max="2" width="14" customWidth="1"/>
    <col min="3" max="13" width="12.33203125" bestFit="1" customWidth="1"/>
    <col min="14" max="14" width="2.6640625" customWidth="1"/>
    <col min="15" max="15" width="11.33203125" bestFit="1" customWidth="1"/>
    <col min="16" max="16" width="13" bestFit="1" customWidth="1"/>
    <col min="17" max="17" width="10.6640625" bestFit="1" customWidth="1"/>
  </cols>
  <sheetData>
    <row r="1" spans="1:18">
      <c r="A1" s="8" t="s">
        <v>1133</v>
      </c>
    </row>
    <row r="2" spans="1:18">
      <c r="A2" s="8" t="s">
        <v>1123</v>
      </c>
    </row>
    <row r="4" spans="1:18" s="172" customFormat="1" ht="21">
      <c r="A4" s="124" t="s">
        <v>527</v>
      </c>
      <c r="B4" s="165"/>
      <c r="C4" s="165"/>
      <c r="D4" s="165"/>
      <c r="E4" s="165"/>
      <c r="F4" s="165"/>
      <c r="G4" s="165"/>
      <c r="H4" s="165"/>
      <c r="I4" s="165"/>
      <c r="J4" s="165"/>
      <c r="K4" s="165"/>
      <c r="L4" s="165"/>
      <c r="M4" s="165"/>
      <c r="O4" s="165"/>
    </row>
    <row r="5" spans="1:18" s="172" customFormat="1" ht="21">
      <c r="A5" s="124" t="str">
        <f>MANUAL!$B$9&amp;" - PRIOR YEAR"</f>
        <v>2016 - PRIOR YEAR</v>
      </c>
      <c r="B5" s="165"/>
      <c r="C5" s="165"/>
      <c r="D5" s="165"/>
      <c r="E5" s="165"/>
      <c r="F5" s="165"/>
      <c r="G5" s="165"/>
      <c r="H5" s="165"/>
      <c r="I5" s="165"/>
      <c r="J5" s="165"/>
      <c r="K5" s="165"/>
      <c r="L5" s="165"/>
      <c r="M5" s="165"/>
      <c r="O5" s="165"/>
    </row>
    <row r="6" spans="1:18" s="172" customFormat="1" ht="21.6" thickBot="1">
      <c r="A6" s="124"/>
      <c r="B6" s="165"/>
      <c r="C6" s="165"/>
      <c r="D6" s="165"/>
      <c r="E6" s="165"/>
      <c r="F6" s="165"/>
      <c r="G6" s="165"/>
      <c r="H6" s="165"/>
      <c r="I6" s="165"/>
      <c r="J6" s="165"/>
      <c r="K6" s="165"/>
      <c r="L6" s="165"/>
      <c r="M6" s="165"/>
      <c r="O6" s="165"/>
    </row>
    <row r="7" spans="1:18" s="164" customFormat="1" ht="13.8" thickBot="1">
      <c r="A7" s="168"/>
      <c r="B7" s="460" t="s">
        <v>339</v>
      </c>
      <c r="C7" s="461"/>
      <c r="D7" s="462"/>
      <c r="E7" s="463" t="s">
        <v>340</v>
      </c>
      <c r="F7" s="464"/>
      <c r="G7" s="464"/>
      <c r="H7" s="464"/>
      <c r="I7" s="464"/>
      <c r="J7" s="464"/>
      <c r="K7" s="465"/>
      <c r="L7" s="460" t="s">
        <v>339</v>
      </c>
      <c r="M7" s="462"/>
      <c r="O7" s="238"/>
      <c r="P7" s="239" t="s">
        <v>510</v>
      </c>
      <c r="Q7" s="240" t="s">
        <v>530</v>
      </c>
    </row>
    <row r="8" spans="1:18" s="165" customFormat="1" ht="13.8" thickBot="1">
      <c r="A8" s="171" t="s">
        <v>450</v>
      </c>
      <c r="B8" s="100" t="s">
        <v>70</v>
      </c>
      <c r="C8" s="100" t="s">
        <v>71</v>
      </c>
      <c r="D8" s="100" t="s">
        <v>72</v>
      </c>
      <c r="E8" s="103" t="s">
        <v>73</v>
      </c>
      <c r="F8" s="103" t="s">
        <v>74</v>
      </c>
      <c r="G8" s="103" t="s">
        <v>75</v>
      </c>
      <c r="H8" s="103" t="s">
        <v>76</v>
      </c>
      <c r="I8" s="103" t="s">
        <v>77</v>
      </c>
      <c r="J8" s="103" t="s">
        <v>78</v>
      </c>
      <c r="K8" s="103" t="s">
        <v>79</v>
      </c>
      <c r="L8" s="100" t="s">
        <v>80</v>
      </c>
      <c r="M8" s="100" t="s">
        <v>81</v>
      </c>
      <c r="O8" s="217" t="s">
        <v>493</v>
      </c>
      <c r="P8" s="216" t="s">
        <v>511</v>
      </c>
      <c r="Q8" s="241" t="s">
        <v>509</v>
      </c>
    </row>
    <row r="10" spans="1:18">
      <c r="A10" s="8" t="s">
        <v>499</v>
      </c>
    </row>
    <row r="11" spans="1:18">
      <c r="A11" s="212" t="s">
        <v>498</v>
      </c>
      <c r="B11" s="145">
        <f>+'CP FCST'!B30</f>
        <v>16495154.51716285</v>
      </c>
      <c r="C11" s="145">
        <f>+'CP FCST'!C30</f>
        <v>15773582.313614005</v>
      </c>
      <c r="D11" s="145">
        <f>+'CP FCST'!D30</f>
        <v>14455016.091650853</v>
      </c>
      <c r="E11" s="145">
        <f>+'CP FCST'!E30</f>
        <v>16442560.474893844</v>
      </c>
      <c r="F11" s="145">
        <f>+'CP FCST'!F30</f>
        <v>17728144.66169969</v>
      </c>
      <c r="G11" s="145">
        <f>+'CP FCST'!G30</f>
        <v>19772909.542428687</v>
      </c>
      <c r="H11" s="145">
        <f>+'CP FCST'!H30</f>
        <v>19897554.259812478</v>
      </c>
      <c r="I11" s="145">
        <f>+'CP FCST'!I30</f>
        <v>19777112.506503839</v>
      </c>
      <c r="J11" s="145">
        <f>+'CP FCST'!J30</f>
        <v>20202250.673740756</v>
      </c>
      <c r="K11" s="145">
        <f>+'CP FCST'!K30</f>
        <v>18802378.184947312</v>
      </c>
      <c r="L11" s="145">
        <f>+'CP FCST'!L30</f>
        <v>17219529.469160039</v>
      </c>
      <c r="M11" s="145">
        <f>+'CP FCST'!M30</f>
        <v>15866146.669929257</v>
      </c>
      <c r="O11" s="44">
        <f>AVERAGE(B11:M11)</f>
        <v>17702694.947128635</v>
      </c>
    </row>
    <row r="12" spans="1:18">
      <c r="A12" s="213" t="s">
        <v>496</v>
      </c>
      <c r="B12" s="214">
        <v>1.0821933062206801</v>
      </c>
      <c r="C12" s="214">
        <f>+B12</f>
        <v>1.0821933062206801</v>
      </c>
      <c r="D12" s="214">
        <f t="shared" ref="D12:M12" si="0">+C12</f>
        <v>1.0821933062206801</v>
      </c>
      <c r="E12" s="214">
        <f t="shared" si="0"/>
        <v>1.0821933062206801</v>
      </c>
      <c r="F12" s="214">
        <f t="shared" si="0"/>
        <v>1.0821933062206801</v>
      </c>
      <c r="G12" s="214">
        <f t="shared" si="0"/>
        <v>1.0821933062206801</v>
      </c>
      <c r="H12" s="214">
        <f t="shared" si="0"/>
        <v>1.0821933062206801</v>
      </c>
      <c r="I12" s="214">
        <f t="shared" si="0"/>
        <v>1.0821933062206801</v>
      </c>
      <c r="J12" s="214">
        <f t="shared" si="0"/>
        <v>1.0821933062206801</v>
      </c>
      <c r="K12" s="214">
        <f t="shared" si="0"/>
        <v>1.0821933062206801</v>
      </c>
      <c r="L12" s="214">
        <f t="shared" si="0"/>
        <v>1.0821933062206801</v>
      </c>
      <c r="M12" s="214">
        <f t="shared" si="0"/>
        <v>1.0821933062206801</v>
      </c>
      <c r="O12" s="214">
        <f>+M12</f>
        <v>1.0821933062206801</v>
      </c>
      <c r="R12" s="354" t="s">
        <v>1055</v>
      </c>
    </row>
    <row r="13" spans="1:18">
      <c r="A13" s="212" t="s">
        <v>501</v>
      </c>
      <c r="B13" s="44">
        <f>+B11*B12</f>
        <v>17850945.80354945</v>
      </c>
      <c r="C13" s="44">
        <f t="shared" ref="C13:O13" si="1">+C11*C12</f>
        <v>17070065.194913983</v>
      </c>
      <c r="D13" s="44">
        <f t="shared" si="1"/>
        <v>15643121.65569677</v>
      </c>
      <c r="E13" s="44">
        <f t="shared" si="1"/>
        <v>17794028.883058846</v>
      </c>
      <c r="F13" s="44">
        <f t="shared" si="1"/>
        <v>19185279.48460329</v>
      </c>
      <c r="G13" s="44">
        <f t="shared" si="1"/>
        <v>21398110.351323336</v>
      </c>
      <c r="H13" s="44">
        <f t="shared" si="1"/>
        <v>21533000.030131843</v>
      </c>
      <c r="I13" s="44">
        <f t="shared" si="1"/>
        <v>21402658.770911753</v>
      </c>
      <c r="J13" s="44">
        <f t="shared" si="1"/>
        <v>21862740.449714471</v>
      </c>
      <c r="K13" s="44">
        <f t="shared" si="1"/>
        <v>20347807.812779721</v>
      </c>
      <c r="L13" s="44">
        <f t="shared" si="1"/>
        <v>18634859.527794734</v>
      </c>
      <c r="M13" s="44">
        <f t="shared" si="1"/>
        <v>17170237.721712977</v>
      </c>
      <c r="O13" s="44">
        <f t="shared" si="1"/>
        <v>19157737.973849267</v>
      </c>
      <c r="P13" s="215">
        <f>+O13/O29</f>
        <v>0.94924580399109881</v>
      </c>
      <c r="Q13" s="237">
        <f>(+P13-P15)/P15</f>
        <v>4.4270312621354805E-3</v>
      </c>
    </row>
    <row r="14" spans="1:18">
      <c r="P14" s="215"/>
    </row>
    <row r="15" spans="1:18">
      <c r="A15" s="213" t="s">
        <v>502</v>
      </c>
      <c r="B15" s="145">
        <f>+B31*(SUM(H15:I15)/SUM(H31:I31))</f>
        <v>18126414.283975117</v>
      </c>
      <c r="C15" s="145">
        <f>+C31*(G15/G31)</f>
        <v>15290760.985000907</v>
      </c>
      <c r="D15" s="145">
        <f>+D31*(SUM(E15:F15)/SUM(E31:F31))</f>
        <v>15097204.008671302</v>
      </c>
      <c r="E15" s="235">
        <f>+'2016 CP (FNG)'!B14*1000</f>
        <v>19037163.411805667</v>
      </c>
      <c r="F15" s="235">
        <f>+'2016 CP (FNG)'!C14*1000</f>
        <v>17145135.730138022</v>
      </c>
      <c r="G15" s="235">
        <f>+'2016 CP (FNG)'!D14*1000</f>
        <v>17163427.679728806</v>
      </c>
      <c r="H15" s="235">
        <f>+'2016 CP (FNG)'!E14*1000</f>
        <v>18725537.553433839</v>
      </c>
      <c r="I15" s="235">
        <f>+'2016 CP (FNG)'!F14*1000</f>
        <v>20443769.499892134</v>
      </c>
      <c r="J15" s="235">
        <f>+'2016 CP (FNG)'!G14*1000</f>
        <v>21809808.216154378</v>
      </c>
      <c r="K15" s="235">
        <f>+'2016 CP (FNG)'!H14*1000</f>
        <v>22221385.900494467</v>
      </c>
      <c r="L15" s="235">
        <f>+'2016 CP (FNG)'!I14*1000</f>
        <v>22872285.915171534</v>
      </c>
      <c r="M15" s="235">
        <f>+'2016 CP (FNG)'!J14*1000</f>
        <v>21510118.515342291</v>
      </c>
      <c r="O15" s="44">
        <f>AVERAGE(B15:M15)</f>
        <v>19120250.974984039</v>
      </c>
      <c r="P15" s="215">
        <f>+O15/O31</f>
        <v>0.94506198503867678</v>
      </c>
    </row>
    <row r="16" spans="1:18">
      <c r="E16" s="10"/>
      <c r="F16" s="10"/>
      <c r="G16" s="10"/>
      <c r="H16" s="10"/>
      <c r="I16" s="10"/>
      <c r="J16" s="10"/>
      <c r="K16" s="10"/>
      <c r="L16" s="10"/>
      <c r="M16" s="10"/>
      <c r="P16" s="215"/>
    </row>
    <row r="17" spans="1:17">
      <c r="E17" s="10"/>
      <c r="F17" s="10"/>
      <c r="G17" s="10"/>
      <c r="H17" s="10"/>
      <c r="I17" s="10"/>
      <c r="J17" s="10"/>
      <c r="K17" s="10"/>
      <c r="L17" s="10"/>
      <c r="M17" s="10"/>
      <c r="P17" s="215"/>
    </row>
    <row r="18" spans="1:17">
      <c r="A18" s="8" t="s">
        <v>503</v>
      </c>
      <c r="E18" s="10"/>
      <c r="F18" s="10"/>
      <c r="G18" s="10"/>
      <c r="H18" s="10"/>
      <c r="I18" s="10"/>
      <c r="J18" s="10"/>
      <c r="K18" s="10"/>
      <c r="L18" s="10"/>
      <c r="M18" s="10"/>
      <c r="P18" s="215"/>
    </row>
    <row r="19" spans="1:17">
      <c r="A19" s="212" t="s">
        <v>504</v>
      </c>
      <c r="B19" s="145">
        <f>+'CP FCST'!B41</f>
        <v>777513.24159480841</v>
      </c>
      <c r="C19" s="145">
        <f>+'CP FCST'!C41</f>
        <v>781226.09278922004</v>
      </c>
      <c r="D19" s="145">
        <f>+'CP FCST'!D41</f>
        <v>724354.73216595815</v>
      </c>
      <c r="E19" s="235">
        <f>+'CP FCST'!E41</f>
        <v>895203.35604354157</v>
      </c>
      <c r="F19" s="235">
        <f>+'CP FCST'!F41</f>
        <v>919920.75992849399</v>
      </c>
      <c r="G19" s="235">
        <f>+'CP FCST'!G41</f>
        <v>1237071.7473684328</v>
      </c>
      <c r="H19" s="235">
        <f>+'CP FCST'!H41</f>
        <v>1222451.9884071965</v>
      </c>
      <c r="I19" s="235">
        <f>+'CP FCST'!I41</f>
        <v>1252930.5713147908</v>
      </c>
      <c r="J19" s="235">
        <f>+'CP FCST'!J41</f>
        <v>1255639.8033434046</v>
      </c>
      <c r="K19" s="235">
        <f>+'CP FCST'!K41</f>
        <v>1250278.5969258118</v>
      </c>
      <c r="L19" s="235">
        <f>+'CP FCST'!L41</f>
        <v>913040.67715413671</v>
      </c>
      <c r="M19" s="235">
        <f>+'CP FCST'!M41</f>
        <v>770263.89425886644</v>
      </c>
      <c r="O19" s="44">
        <f>AVERAGE(B19:M19)</f>
        <v>999991.2884412217</v>
      </c>
      <c r="P19" s="215"/>
    </row>
    <row r="20" spans="1:17">
      <c r="A20" s="213" t="s">
        <v>496</v>
      </c>
      <c r="B20" s="214">
        <v>1.0243332704301951</v>
      </c>
      <c r="C20" s="214">
        <f>+B20</f>
        <v>1.0243332704301951</v>
      </c>
      <c r="D20" s="214">
        <f t="shared" ref="D20:M20" si="2">+C20</f>
        <v>1.0243332704301951</v>
      </c>
      <c r="E20" s="236">
        <f t="shared" si="2"/>
        <v>1.0243332704301951</v>
      </c>
      <c r="F20" s="236">
        <f t="shared" si="2"/>
        <v>1.0243332704301951</v>
      </c>
      <c r="G20" s="236">
        <f t="shared" si="2"/>
        <v>1.0243332704301951</v>
      </c>
      <c r="H20" s="236">
        <f t="shared" si="2"/>
        <v>1.0243332704301951</v>
      </c>
      <c r="I20" s="236">
        <f t="shared" si="2"/>
        <v>1.0243332704301951</v>
      </c>
      <c r="J20" s="236">
        <f t="shared" si="2"/>
        <v>1.0243332704301951</v>
      </c>
      <c r="K20" s="236">
        <f t="shared" si="2"/>
        <v>1.0243332704301951</v>
      </c>
      <c r="L20" s="236">
        <f t="shared" si="2"/>
        <v>1.0243332704301951</v>
      </c>
      <c r="M20" s="236">
        <f t="shared" si="2"/>
        <v>1.0243332704301951</v>
      </c>
      <c r="O20" s="214">
        <f>+M20</f>
        <v>1.0243332704301951</v>
      </c>
      <c r="P20" s="215"/>
    </row>
    <row r="21" spans="1:17">
      <c r="A21" s="212" t="s">
        <v>505</v>
      </c>
      <c r="B21" s="44">
        <f t="shared" ref="B21:M21" si="3">+B19*B20</f>
        <v>796432.68156559241</v>
      </c>
      <c r="C21" s="44">
        <f t="shared" si="3"/>
        <v>800235.87857218483</v>
      </c>
      <c r="D21" s="44">
        <f t="shared" si="3"/>
        <v>741980.65175114397</v>
      </c>
      <c r="E21" s="78">
        <f t="shared" si="3"/>
        <v>916986.58139616728</v>
      </c>
      <c r="F21" s="78">
        <f t="shared" si="3"/>
        <v>942305.44055418461</v>
      </c>
      <c r="G21" s="78">
        <f t="shared" si="3"/>
        <v>1267173.7487387029</v>
      </c>
      <c r="H21" s="78">
        <f t="shared" si="3"/>
        <v>1252198.2432290385</v>
      </c>
      <c r="I21" s="78">
        <f t="shared" si="3"/>
        <v>1283418.4697368525</v>
      </c>
      <c r="J21" s="78">
        <f t="shared" si="3"/>
        <v>1286193.6262410765</v>
      </c>
      <c r="K21" s="78">
        <f t="shared" si="3"/>
        <v>1280701.9641378925</v>
      </c>
      <c r="L21" s="78">
        <f t="shared" si="3"/>
        <v>935257.94286509673</v>
      </c>
      <c r="M21" s="78">
        <f t="shared" si="3"/>
        <v>789006.9339004826</v>
      </c>
      <c r="O21" s="44">
        <f>+O19*O20</f>
        <v>1024324.3468907011</v>
      </c>
      <c r="P21" s="215">
        <f>+O21/O29</f>
        <v>5.0754196008901478E-2</v>
      </c>
      <c r="Q21" s="237"/>
    </row>
    <row r="22" spans="1:17">
      <c r="E22" s="10"/>
      <c r="F22" s="10"/>
      <c r="G22" s="10"/>
      <c r="H22" s="10"/>
      <c r="I22" s="10"/>
      <c r="J22" s="10"/>
      <c r="K22" s="10"/>
      <c r="L22" s="10"/>
      <c r="M22" s="10"/>
      <c r="P22" s="215"/>
    </row>
    <row r="23" spans="1:17">
      <c r="A23" s="213" t="s">
        <v>502</v>
      </c>
      <c r="B23" s="145">
        <f>+B31-B15</f>
        <v>1011585.7160248831</v>
      </c>
      <c r="C23" s="145">
        <f>+C31-C15</f>
        <v>922260.09594556876</v>
      </c>
      <c r="D23" s="145">
        <f>+D31-D15</f>
        <v>969506.69459230639</v>
      </c>
      <c r="E23" s="235">
        <f>+'2016 CP (FNG)'!B11*1000</f>
        <v>1214777.6068733197</v>
      </c>
      <c r="F23" s="235">
        <f>+'2016 CP (FNG)'!C11*1000</f>
        <v>1108763.972329546</v>
      </c>
      <c r="G23" s="235">
        <f>+'2016 CP (FNG)'!D11*1000</f>
        <v>1035209.72397572</v>
      </c>
      <c r="H23" s="235">
        <f>+'2016 CP (FNG)'!E11*1000</f>
        <v>1035680.8796496628</v>
      </c>
      <c r="I23" s="235">
        <f>+'2016 CP (FNG)'!F11*1000</f>
        <v>1150251.2578921006</v>
      </c>
      <c r="J23" s="235">
        <f>+'2016 CP (FNG)'!G11*1000</f>
        <v>1233922.7468194196</v>
      </c>
      <c r="K23" s="235">
        <f>+'2016 CP (FNG)'!H11*1000</f>
        <v>1230140.4083983791</v>
      </c>
      <c r="L23" s="235">
        <f>+'2016 CP (FNG)'!I11*1000</f>
        <v>1297400.6314244899</v>
      </c>
      <c r="M23" s="235">
        <f>+'2016 CP (FNG)'!J11*1000</f>
        <v>1128401.7043799916</v>
      </c>
      <c r="O23" s="44">
        <f>AVERAGE(B23:M23)</f>
        <v>1111491.7865254488</v>
      </c>
      <c r="P23" s="215">
        <f>+O23/O31</f>
        <v>5.4938014961323105E-2</v>
      </c>
    </row>
    <row r="24" spans="1:17">
      <c r="E24" s="10"/>
      <c r="F24" s="10"/>
      <c r="G24" s="10"/>
      <c r="H24" s="10"/>
      <c r="I24" s="10"/>
      <c r="J24" s="10"/>
      <c r="K24" s="10"/>
      <c r="L24" s="10"/>
      <c r="M24" s="10"/>
      <c r="P24" s="215"/>
    </row>
    <row r="25" spans="1:17">
      <c r="P25" s="215"/>
    </row>
    <row r="26" spans="1:17">
      <c r="A26" s="8" t="s">
        <v>507</v>
      </c>
      <c r="P26" s="215"/>
    </row>
    <row r="27" spans="1:17">
      <c r="A27" s="212" t="s">
        <v>500</v>
      </c>
      <c r="B27" s="44">
        <f>+B11+B19</f>
        <v>17272667.758757658</v>
      </c>
      <c r="C27" s="44">
        <f t="shared" ref="C27:M27" si="4">+C11+C19</f>
        <v>16554808.406403225</v>
      </c>
      <c r="D27" s="44">
        <f t="shared" si="4"/>
        <v>15179370.823816812</v>
      </c>
      <c r="E27" s="44">
        <f t="shared" si="4"/>
        <v>17337763.830937386</v>
      </c>
      <c r="F27" s="44">
        <f t="shared" si="4"/>
        <v>18648065.421628185</v>
      </c>
      <c r="G27" s="44">
        <f t="shared" si="4"/>
        <v>21009981.28979712</v>
      </c>
      <c r="H27" s="44">
        <f t="shared" si="4"/>
        <v>21120006.248219676</v>
      </c>
      <c r="I27" s="44">
        <f t="shared" si="4"/>
        <v>21030043.077818628</v>
      </c>
      <c r="J27" s="44">
        <f t="shared" si="4"/>
        <v>21457890.47708416</v>
      </c>
      <c r="K27" s="44">
        <f t="shared" si="4"/>
        <v>20052656.781873122</v>
      </c>
      <c r="L27" s="44">
        <f t="shared" si="4"/>
        <v>18132570.146314174</v>
      </c>
      <c r="M27" s="44">
        <f t="shared" si="4"/>
        <v>16636410.564188123</v>
      </c>
      <c r="O27" s="44">
        <f>AVERAGE(B27:M27)</f>
        <v>18702686.235569857</v>
      </c>
      <c r="P27" s="215"/>
    </row>
    <row r="28" spans="1:17">
      <c r="A28" s="213" t="s">
        <v>496</v>
      </c>
      <c r="B28" s="214">
        <f>+B29/B27</f>
        <v>1.0795887899632861</v>
      </c>
      <c r="C28" s="214">
        <f t="shared" ref="C28:O28" si="5">+C29/C27</f>
        <v>1.0794628747605515</v>
      </c>
      <c r="D28" s="214">
        <f t="shared" si="5"/>
        <v>1.0794322437751689</v>
      </c>
      <c r="E28" s="214">
        <f t="shared" si="5"/>
        <v>1.079205810328735</v>
      </c>
      <c r="F28" s="214">
        <f t="shared" si="5"/>
        <v>1.0793390343758302</v>
      </c>
      <c r="G28" s="214">
        <f t="shared" si="5"/>
        <v>1.078786496162601</v>
      </c>
      <c r="H28" s="214">
        <f t="shared" si="5"/>
        <v>1.0788442960466251</v>
      </c>
      <c r="I28" s="214">
        <f t="shared" si="5"/>
        <v>1.0787461136766132</v>
      </c>
      <c r="J28" s="214">
        <f t="shared" si="5"/>
        <v>1.0788075417141927</v>
      </c>
      <c r="K28" s="214">
        <f t="shared" si="5"/>
        <v>1.0785857461276156</v>
      </c>
      <c r="L28" s="214">
        <f t="shared" si="5"/>
        <v>1.0792798435492537</v>
      </c>
      <c r="M28" s="214">
        <f t="shared" si="5"/>
        <v>1.0795143932233133</v>
      </c>
      <c r="O28" s="214">
        <f t="shared" si="5"/>
        <v>1.0790996580136463</v>
      </c>
      <c r="P28" s="215"/>
    </row>
    <row r="29" spans="1:17">
      <c r="A29" s="212" t="s">
        <v>508</v>
      </c>
      <c r="B29" s="44">
        <f>+B13+B21</f>
        <v>18647378.485115044</v>
      </c>
      <c r="C29" s="44">
        <f t="shared" ref="C29:M29" si="6">+C13+C21</f>
        <v>17870301.073486168</v>
      </c>
      <c r="D29" s="44">
        <f t="shared" si="6"/>
        <v>16385102.307447914</v>
      </c>
      <c r="E29" s="44">
        <f t="shared" si="6"/>
        <v>18711015.464455012</v>
      </c>
      <c r="F29" s="44">
        <f t="shared" si="6"/>
        <v>20127584.925157472</v>
      </c>
      <c r="G29" s="44">
        <f t="shared" si="6"/>
        <v>22665284.100062039</v>
      </c>
      <c r="H29" s="44">
        <f t="shared" si="6"/>
        <v>22785198.273360882</v>
      </c>
      <c r="I29" s="44">
        <f t="shared" si="6"/>
        <v>22686077.240648605</v>
      </c>
      <c r="J29" s="44">
        <f t="shared" si="6"/>
        <v>23148934.075955547</v>
      </c>
      <c r="K29" s="44">
        <f t="shared" si="6"/>
        <v>21628509.776917614</v>
      </c>
      <c r="L29" s="44">
        <f t="shared" si="6"/>
        <v>19570117.47065983</v>
      </c>
      <c r="M29" s="44">
        <f t="shared" si="6"/>
        <v>17959244.65561346</v>
      </c>
      <c r="O29" s="44">
        <f>AVERAGE(B29:M29)</f>
        <v>20182062.320739962</v>
      </c>
      <c r="P29" s="215"/>
    </row>
    <row r="30" spans="1:17">
      <c r="P30" s="215"/>
    </row>
    <row r="31" spans="1:17">
      <c r="A31" s="213" t="s">
        <v>502</v>
      </c>
      <c r="B31" s="44">
        <v>19138000</v>
      </c>
      <c r="C31" s="44">
        <v>16213021.080946475</v>
      </c>
      <c r="D31" s="44">
        <v>16066710.703263609</v>
      </c>
      <c r="E31" s="44">
        <f>+E15+E23</f>
        <v>20251941.018678986</v>
      </c>
      <c r="F31" s="44">
        <f t="shared" ref="F31:M31" si="7">+F15+F23</f>
        <v>18253899.702467568</v>
      </c>
      <c r="G31" s="44">
        <f t="shared" si="7"/>
        <v>18198637.403704528</v>
      </c>
      <c r="H31" s="44">
        <f t="shared" si="7"/>
        <v>19761218.433083501</v>
      </c>
      <c r="I31" s="44">
        <f t="shared" si="7"/>
        <v>21594020.757784236</v>
      </c>
      <c r="J31" s="44">
        <f t="shared" si="7"/>
        <v>23043730.962973796</v>
      </c>
      <c r="K31" s="44">
        <f t="shared" si="7"/>
        <v>23451526.308892846</v>
      </c>
      <c r="L31" s="44">
        <f t="shared" si="7"/>
        <v>24169686.546596024</v>
      </c>
      <c r="M31" s="44">
        <f t="shared" si="7"/>
        <v>22638520.219722282</v>
      </c>
      <c r="O31" s="44">
        <f>AVERAGE(B31:M31)</f>
        <v>20231742.761509489</v>
      </c>
      <c r="P31" s="215"/>
    </row>
    <row r="32" spans="1:17" ht="13.8" thickBot="1">
      <c r="P32" s="215"/>
    </row>
    <row r="33" spans="1:17" ht="13.8" thickBot="1">
      <c r="A33" s="8" t="s">
        <v>509</v>
      </c>
      <c r="O33" s="218">
        <f>+O29-O31</f>
        <v>-49680.440769527107</v>
      </c>
      <c r="P33" s="219">
        <f>+P13-P15</f>
        <v>4.1838189524220359E-3</v>
      </c>
      <c r="Q33" s="237">
        <f>(+O29-O31)/O31</f>
        <v>-2.4555690211741526E-3</v>
      </c>
    </row>
    <row r="36" spans="1:17">
      <c r="B36" s="44"/>
      <c r="C36" s="44"/>
      <c r="D36" s="44"/>
      <c r="E36" s="44"/>
      <c r="F36" s="44"/>
      <c r="G36" s="44"/>
      <c r="H36" s="44"/>
      <c r="I36" s="44"/>
      <c r="J36" s="44"/>
      <c r="K36" s="44"/>
      <c r="L36" s="44"/>
      <c r="M36" s="44"/>
    </row>
    <row r="54" spans="1:17" ht="21">
      <c r="A54" s="124" t="s">
        <v>527</v>
      </c>
      <c r="B54" s="165"/>
      <c r="C54" s="165"/>
      <c r="D54" s="165"/>
      <c r="E54" s="165"/>
      <c r="F54" s="165"/>
      <c r="G54" s="165"/>
      <c r="H54" s="165"/>
      <c r="I54" s="165"/>
      <c r="J54" s="165"/>
      <c r="K54" s="165"/>
      <c r="L54" s="165"/>
      <c r="M54" s="165"/>
      <c r="N54" s="172"/>
      <c r="O54" s="165"/>
      <c r="P54" s="172"/>
    </row>
    <row r="55" spans="1:17" ht="21">
      <c r="A55" s="124" t="str">
        <f>MANUAL!$B$10&amp;" - TEST YEAR"</f>
        <v>2017 - TEST YEAR</v>
      </c>
      <c r="B55" s="165"/>
      <c r="C55" s="165"/>
      <c r="D55" s="165"/>
      <c r="E55" s="165"/>
      <c r="F55" s="165"/>
      <c r="G55" s="165"/>
      <c r="H55" s="165"/>
      <c r="I55" s="165"/>
      <c r="J55" s="165"/>
      <c r="K55" s="165"/>
      <c r="L55" s="165"/>
      <c r="M55" s="165"/>
      <c r="N55" s="172"/>
      <c r="O55" s="165"/>
      <c r="P55" s="172"/>
    </row>
    <row r="56" spans="1:17" ht="21" thickBot="1">
      <c r="A56" s="124"/>
      <c r="B56" s="165"/>
      <c r="C56" s="165"/>
      <c r="D56" s="165"/>
      <c r="E56" s="165"/>
      <c r="F56" s="165"/>
      <c r="G56" s="165"/>
      <c r="H56" s="165"/>
      <c r="I56" s="165"/>
      <c r="J56" s="165"/>
      <c r="K56" s="165"/>
      <c r="L56" s="165"/>
      <c r="M56" s="165"/>
      <c r="N56" s="172"/>
      <c r="O56" s="165"/>
      <c r="P56" s="172"/>
    </row>
    <row r="57" spans="1:17" ht="13.8" thickBot="1">
      <c r="A57" s="168"/>
      <c r="B57" s="460" t="s">
        <v>339</v>
      </c>
      <c r="C57" s="461"/>
      <c r="D57" s="462"/>
      <c r="E57" s="463" t="s">
        <v>340</v>
      </c>
      <c r="F57" s="464"/>
      <c r="G57" s="464"/>
      <c r="H57" s="464"/>
      <c r="I57" s="464"/>
      <c r="J57" s="464"/>
      <c r="K57" s="465"/>
      <c r="L57" s="460" t="s">
        <v>339</v>
      </c>
      <c r="M57" s="462"/>
      <c r="N57" s="164"/>
      <c r="O57" s="238"/>
      <c r="P57" s="239" t="s">
        <v>510</v>
      </c>
      <c r="Q57" s="240" t="s">
        <v>530</v>
      </c>
    </row>
    <row r="58" spans="1:17" ht="13.8" thickBot="1">
      <c r="A58" s="171" t="s">
        <v>450</v>
      </c>
      <c r="B58" s="100" t="s">
        <v>70</v>
      </c>
      <c r="C58" s="100" t="s">
        <v>71</v>
      </c>
      <c r="D58" s="100" t="s">
        <v>72</v>
      </c>
      <c r="E58" s="103" t="s">
        <v>73</v>
      </c>
      <c r="F58" s="103" t="s">
        <v>74</v>
      </c>
      <c r="G58" s="103" t="s">
        <v>75</v>
      </c>
      <c r="H58" s="103" t="s">
        <v>76</v>
      </c>
      <c r="I58" s="103" t="s">
        <v>77</v>
      </c>
      <c r="J58" s="103" t="s">
        <v>78</v>
      </c>
      <c r="K58" s="103" t="s">
        <v>79</v>
      </c>
      <c r="L58" s="100" t="s">
        <v>80</v>
      </c>
      <c r="M58" s="100" t="s">
        <v>81</v>
      </c>
      <c r="N58" s="165"/>
      <c r="O58" s="217" t="s">
        <v>493</v>
      </c>
      <c r="P58" s="216" t="s">
        <v>511</v>
      </c>
      <c r="Q58" s="241" t="s">
        <v>509</v>
      </c>
    </row>
    <row r="60" spans="1:17">
      <c r="A60" s="8" t="s">
        <v>499</v>
      </c>
    </row>
    <row r="61" spans="1:17">
      <c r="A61" s="212" t="s">
        <v>498</v>
      </c>
      <c r="B61" s="145">
        <f>+'CP FCST'!B73</f>
        <v>16647687.49368426</v>
      </c>
      <c r="C61" s="145">
        <f>+'CP FCST'!C73</f>
        <v>16227558.625690339</v>
      </c>
      <c r="D61" s="145">
        <f>+'CP FCST'!D73</f>
        <v>14354573.920694169</v>
      </c>
      <c r="E61" s="145">
        <f>+'CP FCST'!E73</f>
        <v>16445711.507610526</v>
      </c>
      <c r="F61" s="145">
        <f>+'CP FCST'!F73</f>
        <v>17680088.171767715</v>
      </c>
      <c r="G61" s="145">
        <f>+'CP FCST'!G73</f>
        <v>19727199.571523033</v>
      </c>
      <c r="H61" s="145">
        <f>+'CP FCST'!H73</f>
        <v>19857730.553462069</v>
      </c>
      <c r="I61" s="145">
        <f>+'CP FCST'!I73</f>
        <v>19748834.912253764</v>
      </c>
      <c r="J61" s="145">
        <f>+'CP FCST'!J73</f>
        <v>20176604.003542412</v>
      </c>
      <c r="K61" s="145">
        <f>+'CP FCST'!K73</f>
        <v>18779010.373195712</v>
      </c>
      <c r="L61" s="145">
        <f>+'CP FCST'!L73</f>
        <v>17196746.603339482</v>
      </c>
      <c r="M61" s="145">
        <f>+'CP FCST'!M73</f>
        <v>15824182.322123621</v>
      </c>
      <c r="O61" s="44">
        <f>AVERAGE(B61:M61)</f>
        <v>17722160.671573926</v>
      </c>
    </row>
    <row r="62" spans="1:17">
      <c r="A62" s="213" t="s">
        <v>496</v>
      </c>
      <c r="B62" s="214">
        <v>1.0821194885550161</v>
      </c>
      <c r="C62" s="214">
        <f>+B62</f>
        <v>1.0821194885550161</v>
      </c>
      <c r="D62" s="214">
        <f t="shared" ref="D62:M62" si="8">+C62</f>
        <v>1.0821194885550161</v>
      </c>
      <c r="E62" s="214">
        <f t="shared" si="8"/>
        <v>1.0821194885550161</v>
      </c>
      <c r="F62" s="214">
        <f t="shared" si="8"/>
        <v>1.0821194885550161</v>
      </c>
      <c r="G62" s="214">
        <f t="shared" si="8"/>
        <v>1.0821194885550161</v>
      </c>
      <c r="H62" s="214">
        <f t="shared" si="8"/>
        <v>1.0821194885550161</v>
      </c>
      <c r="I62" s="214">
        <f t="shared" si="8"/>
        <v>1.0821194885550161</v>
      </c>
      <c r="J62" s="214">
        <f t="shared" si="8"/>
        <v>1.0821194885550161</v>
      </c>
      <c r="K62" s="214">
        <f t="shared" si="8"/>
        <v>1.0821194885550161</v>
      </c>
      <c r="L62" s="214">
        <f t="shared" si="8"/>
        <v>1.0821194885550161</v>
      </c>
      <c r="M62" s="214">
        <f t="shared" si="8"/>
        <v>1.0821194885550161</v>
      </c>
      <c r="O62" s="214">
        <f>+M62</f>
        <v>1.0821194885550161</v>
      </c>
    </row>
    <row r="63" spans="1:17">
      <c r="A63" s="212" t="s">
        <v>501</v>
      </c>
      <c r="B63" s="44">
        <f t="shared" ref="B63:M63" si="9">+B61*B62</f>
        <v>18014787.076289348</v>
      </c>
      <c r="C63" s="44">
        <f t="shared" si="9"/>
        <v>17560157.440528568</v>
      </c>
      <c r="D63" s="44">
        <f t="shared" si="9"/>
        <v>15533364.189486746</v>
      </c>
      <c r="E63" s="44">
        <f t="shared" si="9"/>
        <v>17796224.925538845</v>
      </c>
      <c r="F63" s="44">
        <f t="shared" si="9"/>
        <v>19131967.970040869</v>
      </c>
      <c r="G63" s="44">
        <f t="shared" si="9"/>
        <v>21347187.110959236</v>
      </c>
      <c r="H63" s="44">
        <f t="shared" si="9"/>
        <v>21488437.230375692</v>
      </c>
      <c r="I63" s="44">
        <f t="shared" si="9"/>
        <v>21370599.134805489</v>
      </c>
      <c r="J63" s="44">
        <f t="shared" si="9"/>
        <v>21833496.405090403</v>
      </c>
      <c r="K63" s="44">
        <f t="shared" si="9"/>
        <v>20321133.100611884</v>
      </c>
      <c r="L63" s="44">
        <f t="shared" si="9"/>
        <v>18608934.639215931</v>
      </c>
      <c r="M63" s="44">
        <f t="shared" si="9"/>
        <v>17123656.08121774</v>
      </c>
      <c r="O63" s="44">
        <f>+O61*O62</f>
        <v>19177495.442013398</v>
      </c>
      <c r="P63" s="215">
        <f>+O63/O79</f>
        <v>0.95233624548511686</v>
      </c>
      <c r="Q63" s="237">
        <f>(+P63-P65)/P65</f>
        <v>3.2044651762072689E-3</v>
      </c>
    </row>
    <row r="64" spans="1:17">
      <c r="P64" s="215"/>
    </row>
    <row r="65" spans="1:16">
      <c r="A65" s="213" t="s">
        <v>502</v>
      </c>
      <c r="B65" s="145">
        <f>+'2016 CP (FNG)'!K14*1000</f>
        <v>20148991.77526442</v>
      </c>
      <c r="C65" s="145">
        <f>+'2016 CP (FNG)'!L14*1000</f>
        <v>17710892.061690502</v>
      </c>
      <c r="D65" s="145">
        <f>+'2016 CP (FNG)'!M14*1000</f>
        <v>17011170.764582586</v>
      </c>
      <c r="E65" s="145">
        <f>+'2017 CP (FNG)'!B15*1000</f>
        <v>19937403.353522032</v>
      </c>
      <c r="F65" s="145">
        <f>+'2017 CP (FNG)'!C15*1000</f>
        <v>17390989.792581201</v>
      </c>
      <c r="G65" s="145">
        <f>+'2017 CP (FNG)'!D15*1000</f>
        <v>17393946.993306089</v>
      </c>
      <c r="H65" s="145">
        <f>+'2017 CP (FNG)'!E15*1000</f>
        <v>18958526.932622138</v>
      </c>
      <c r="I65" s="145">
        <f>+'2017 CP (FNG)'!F15*1000</f>
        <v>20699570.149040964</v>
      </c>
      <c r="J65" s="145">
        <f>+'2017 CP (FNG)'!G15*1000</f>
        <v>22086350.733720858</v>
      </c>
      <c r="K65" s="145">
        <f>+'2017 CP (FNG)'!H15*1000</f>
        <v>22505074.55969708</v>
      </c>
      <c r="L65" s="145">
        <f>+'2017 CP (FNG)'!I15*1000</f>
        <v>23051751.721278533</v>
      </c>
      <c r="M65" s="145">
        <f>+'2017 CP (FNG)'!J15*1000</f>
        <v>21777775.457495999</v>
      </c>
      <c r="O65" s="44">
        <f>AVERAGE(B65:M65)</f>
        <v>19889370.357900202</v>
      </c>
      <c r="P65" s="215">
        <f>+O65/O81</f>
        <v>0.94929426507072445</v>
      </c>
    </row>
    <row r="66" spans="1:16">
      <c r="P66" s="215"/>
    </row>
    <row r="67" spans="1:16">
      <c r="P67" s="215"/>
    </row>
    <row r="68" spans="1:16">
      <c r="A68" s="8" t="s">
        <v>503</v>
      </c>
      <c r="P68" s="215"/>
    </row>
    <row r="69" spans="1:16">
      <c r="A69" s="212" t="s">
        <v>504</v>
      </c>
      <c r="B69" s="145">
        <f>+'CP FCST'!B84</f>
        <v>795215.00220239034</v>
      </c>
      <c r="C69" s="145">
        <f>+'CP FCST'!C84</f>
        <v>727436.61545102927</v>
      </c>
      <c r="D69" s="145">
        <f>+'CP FCST'!D84</f>
        <v>661259.93550061609</v>
      </c>
      <c r="E69" s="145">
        <f>+'CP FCST'!E84</f>
        <v>835855.96299117967</v>
      </c>
      <c r="F69" s="145">
        <f>+'CP FCST'!F84</f>
        <v>870154.59261755564</v>
      </c>
      <c r="G69" s="145">
        <f>+'CP FCST'!G84</f>
        <v>1163316.0939436215</v>
      </c>
      <c r="H69" s="145">
        <f>+'CP FCST'!H84</f>
        <v>1137370.3481108723</v>
      </c>
      <c r="I69" s="145">
        <f>+'CP FCST'!I84</f>
        <v>1160895.5837615794</v>
      </c>
      <c r="J69" s="145">
        <f>+'CP FCST'!J84</f>
        <v>1162006.6074452619</v>
      </c>
      <c r="K69" s="145">
        <f>+'CP FCST'!K84</f>
        <v>1170452.7177448969</v>
      </c>
      <c r="L69" s="145">
        <f>+'CP FCST'!L84</f>
        <v>849817.27781555743</v>
      </c>
      <c r="M69" s="145">
        <f>+'CP FCST'!M84</f>
        <v>723910.32692926901</v>
      </c>
      <c r="O69" s="44">
        <f>AVERAGE(B69:M69)</f>
        <v>938140.92204281921</v>
      </c>
      <c r="P69" s="215"/>
    </row>
    <row r="70" spans="1:16">
      <c r="A70" s="213" t="s">
        <v>496</v>
      </c>
      <c r="B70" s="214">
        <v>1.0231086186078144</v>
      </c>
      <c r="C70" s="214">
        <f>+B70</f>
        <v>1.0231086186078144</v>
      </c>
      <c r="D70" s="214">
        <f t="shared" ref="D70:M70" si="10">+C70</f>
        <v>1.0231086186078144</v>
      </c>
      <c r="E70" s="214">
        <f t="shared" si="10"/>
        <v>1.0231086186078144</v>
      </c>
      <c r="F70" s="214">
        <f t="shared" si="10"/>
        <v>1.0231086186078144</v>
      </c>
      <c r="G70" s="214">
        <f t="shared" si="10"/>
        <v>1.0231086186078144</v>
      </c>
      <c r="H70" s="214">
        <f t="shared" si="10"/>
        <v>1.0231086186078144</v>
      </c>
      <c r="I70" s="214">
        <f t="shared" si="10"/>
        <v>1.0231086186078144</v>
      </c>
      <c r="J70" s="214">
        <f t="shared" si="10"/>
        <v>1.0231086186078144</v>
      </c>
      <c r="K70" s="214">
        <f t="shared" si="10"/>
        <v>1.0231086186078144</v>
      </c>
      <c r="L70" s="214">
        <f t="shared" si="10"/>
        <v>1.0231086186078144</v>
      </c>
      <c r="M70" s="214">
        <f t="shared" si="10"/>
        <v>1.0231086186078144</v>
      </c>
      <c r="O70" s="214">
        <f>+M70</f>
        <v>1.0231086186078144</v>
      </c>
      <c r="P70" s="215"/>
    </row>
    <row r="71" spans="1:16">
      <c r="A71" s="212" t="s">
        <v>505</v>
      </c>
      <c r="B71" s="44">
        <f t="shared" ref="B71:M71" si="11">+B69*B70</f>
        <v>813591.32239949773</v>
      </c>
      <c r="C71" s="44">
        <f t="shared" si="11"/>
        <v>744246.67075884645</v>
      </c>
      <c r="D71" s="44">
        <f t="shared" si="11"/>
        <v>676540.73915072775</v>
      </c>
      <c r="E71" s="44">
        <f t="shared" si="11"/>
        <v>855171.43965101033</v>
      </c>
      <c r="F71" s="44">
        <f t="shared" si="11"/>
        <v>890262.66322819283</v>
      </c>
      <c r="G71" s="44">
        <f t="shared" si="11"/>
        <v>1190198.7218788972</v>
      </c>
      <c r="H71" s="44">
        <f t="shared" si="11"/>
        <v>1163653.4057012035</v>
      </c>
      <c r="I71" s="44">
        <f t="shared" si="11"/>
        <v>1187722.2770502218</v>
      </c>
      <c r="J71" s="44">
        <f t="shared" si="11"/>
        <v>1188858.9749564747</v>
      </c>
      <c r="K71" s="44">
        <f t="shared" si="11"/>
        <v>1197500.2631977436</v>
      </c>
      <c r="L71" s="44">
        <f t="shared" si="11"/>
        <v>869455.38117492828</v>
      </c>
      <c r="M71" s="44">
        <f t="shared" si="11"/>
        <v>740638.89458053571</v>
      </c>
      <c r="O71" s="44">
        <f>+O69*O70</f>
        <v>959820.06281069014</v>
      </c>
      <c r="P71" s="215">
        <f>+O71/O79</f>
        <v>4.7663754514883389E-2</v>
      </c>
    </row>
    <row r="72" spans="1:16">
      <c r="P72" s="215"/>
    </row>
    <row r="73" spans="1:16">
      <c r="A73" s="213" t="s">
        <v>502</v>
      </c>
      <c r="B73" s="145">
        <f>+'2016 CP (FNG)'!K11*1000</f>
        <v>1149418.2965883941</v>
      </c>
      <c r="C73" s="145">
        <f>+'2016 CP (FNG)'!L11*1000</f>
        <v>1003721.6139613249</v>
      </c>
      <c r="D73" s="145">
        <f>+'2016 CP (FNG)'!M11*1000</f>
        <v>967800.81730682484</v>
      </c>
      <c r="E73" s="145">
        <f>+'2017 CP (FNG)'!B12*1000</f>
        <v>1202571.262427175</v>
      </c>
      <c r="F73" s="145">
        <f>+'2017 CP (FNG)'!C12*1000</f>
        <v>988547.0462671523</v>
      </c>
      <c r="G73" s="145">
        <f>+'2017 CP (FNG)'!D12*1000</f>
        <v>929947.18986483093</v>
      </c>
      <c r="H73" s="145">
        <f>+'2017 CP (FNG)'!E12*1000</f>
        <v>938703.14377022348</v>
      </c>
      <c r="I73" s="145">
        <f>+'2017 CP (FNG)'!F12*1000</f>
        <v>1043076.983116769</v>
      </c>
      <c r="J73" s="145">
        <f>+'2017 CP (FNG)'!G12*1000</f>
        <v>1115984.6051346539</v>
      </c>
      <c r="K73" s="145">
        <f>+'2017 CP (FNG)'!H12*1000</f>
        <v>1107862.8809118902</v>
      </c>
      <c r="L73" s="145">
        <f>+'2017 CP (FNG)'!I12*1000</f>
        <v>1284288.8786667027</v>
      </c>
      <c r="M73" s="145">
        <f>+'2017 CP (FNG)'!J12*1000</f>
        <v>1016560.1714629116</v>
      </c>
      <c r="O73" s="44">
        <f>AVERAGE(B73:M73)</f>
        <v>1062373.5741232377</v>
      </c>
      <c r="P73" s="215">
        <f>+O73/O81</f>
        <v>5.0705734929275541E-2</v>
      </c>
    </row>
    <row r="74" spans="1:16">
      <c r="P74" s="215"/>
    </row>
    <row r="75" spans="1:16">
      <c r="P75" s="215"/>
    </row>
    <row r="76" spans="1:16">
      <c r="A76" s="8" t="s">
        <v>507</v>
      </c>
      <c r="P76" s="215"/>
    </row>
    <row r="77" spans="1:16">
      <c r="A77" s="212" t="s">
        <v>500</v>
      </c>
      <c r="B77" s="44">
        <f>+B61+B69</f>
        <v>17442902.49588665</v>
      </c>
      <c r="C77" s="44">
        <f t="shared" ref="C77:M77" si="12">+C61+C69</f>
        <v>16954995.241141368</v>
      </c>
      <c r="D77" s="44">
        <f t="shared" si="12"/>
        <v>15015833.856194785</v>
      </c>
      <c r="E77" s="44">
        <f t="shared" si="12"/>
        <v>17281567.470601704</v>
      </c>
      <c r="F77" s="44">
        <f t="shared" si="12"/>
        <v>18550242.764385272</v>
      </c>
      <c r="G77" s="44">
        <f t="shared" si="12"/>
        <v>20890515.665466655</v>
      </c>
      <c r="H77" s="44">
        <f t="shared" si="12"/>
        <v>20995100.901572943</v>
      </c>
      <c r="I77" s="44">
        <f t="shared" si="12"/>
        <v>20909730.496015344</v>
      </c>
      <c r="J77" s="44">
        <f t="shared" si="12"/>
        <v>21338610.610987674</v>
      </c>
      <c r="K77" s="44">
        <f t="shared" si="12"/>
        <v>19949463.09094061</v>
      </c>
      <c r="L77" s="44">
        <f t="shared" si="12"/>
        <v>18046563.88115504</v>
      </c>
      <c r="M77" s="44">
        <f t="shared" si="12"/>
        <v>16548092.64905289</v>
      </c>
      <c r="O77" s="44">
        <f>AVERAGE(B77:M77)</f>
        <v>18660301.593616743</v>
      </c>
      <c r="P77" s="215"/>
    </row>
    <row r="78" spans="1:16">
      <c r="A78" s="213" t="s">
        <v>496</v>
      </c>
      <c r="B78" s="214">
        <f t="shared" ref="B78:M78" si="13">+B79/B77</f>
        <v>1.079429206413836</v>
      </c>
      <c r="C78" s="214">
        <f t="shared" si="13"/>
        <v>1.079587687932327</v>
      </c>
      <c r="D78" s="214">
        <f t="shared" si="13"/>
        <v>1.0795207967721403</v>
      </c>
      <c r="E78" s="214">
        <f t="shared" si="13"/>
        <v>1.079265315308835</v>
      </c>
      <c r="F78" s="214">
        <f t="shared" si="13"/>
        <v>1.0793514072877723</v>
      </c>
      <c r="G78" s="214">
        <f t="shared" si="13"/>
        <v>1.0788333899336846</v>
      </c>
      <c r="H78" s="214">
        <f t="shared" si="13"/>
        <v>1.0789226849764657</v>
      </c>
      <c r="I78" s="214">
        <f t="shared" si="13"/>
        <v>1.0788432407655628</v>
      </c>
      <c r="J78" s="214">
        <f t="shared" si="13"/>
        <v>1.0789060168796656</v>
      </c>
      <c r="K78" s="214">
        <f t="shared" si="13"/>
        <v>1.0786572684044617</v>
      </c>
      <c r="L78" s="214">
        <f t="shared" si="13"/>
        <v>1.0793406516977446</v>
      </c>
      <c r="M78" s="214">
        <f t="shared" si="13"/>
        <v>1.0795380080749497</v>
      </c>
      <c r="O78" s="214">
        <f>+O79/O77</f>
        <v>1.079152735222275</v>
      </c>
      <c r="P78" s="215"/>
    </row>
    <row r="79" spans="1:16">
      <c r="A79" s="212" t="s">
        <v>508</v>
      </c>
      <c r="B79" s="44">
        <f>+B63+B71</f>
        <v>18828378.398688845</v>
      </c>
      <c r="C79" s="44">
        <f t="shared" ref="C79:M79" si="14">+C63+C71</f>
        <v>18304404.111287415</v>
      </c>
      <c r="D79" s="44">
        <f t="shared" si="14"/>
        <v>16209904.928637473</v>
      </c>
      <c r="E79" s="44">
        <f t="shared" si="14"/>
        <v>18651396.365189854</v>
      </c>
      <c r="F79" s="44">
        <f t="shared" si="14"/>
        <v>20022230.63326906</v>
      </c>
      <c r="G79" s="44">
        <f t="shared" si="14"/>
        <v>22537385.832838133</v>
      </c>
      <c r="H79" s="44">
        <f t="shared" si="14"/>
        <v>22652090.636076897</v>
      </c>
      <c r="I79" s="44">
        <f t="shared" si="14"/>
        <v>22558321.411855713</v>
      </c>
      <c r="J79" s="44">
        <f t="shared" si="14"/>
        <v>23022355.380046878</v>
      </c>
      <c r="K79" s="44">
        <f t="shared" si="14"/>
        <v>21518633.363809627</v>
      </c>
      <c r="L79" s="44">
        <f t="shared" si="14"/>
        <v>19478390.020390861</v>
      </c>
      <c r="M79" s="44">
        <f t="shared" si="14"/>
        <v>17864294.975798275</v>
      </c>
      <c r="O79" s="44">
        <f>AVERAGE(B79:M79)</f>
        <v>20137315.504824083</v>
      </c>
      <c r="P79" s="215"/>
    </row>
    <row r="80" spans="1:16">
      <c r="P80" s="215"/>
    </row>
    <row r="81" spans="1:17">
      <c r="A81" s="213" t="s">
        <v>502</v>
      </c>
      <c r="B81" s="44">
        <f>+B65+B73</f>
        <v>21298410.071852814</v>
      </c>
      <c r="C81" s="44">
        <f t="shared" ref="C81:M81" si="15">+C65+C73</f>
        <v>18714613.675651826</v>
      </c>
      <c r="D81" s="44">
        <f t="shared" si="15"/>
        <v>17978971.58188941</v>
      </c>
      <c r="E81" s="44">
        <f t="shared" si="15"/>
        <v>21139974.615949206</v>
      </c>
      <c r="F81" s="44">
        <f t="shared" si="15"/>
        <v>18379536.838848352</v>
      </c>
      <c r="G81" s="44">
        <f t="shared" si="15"/>
        <v>18323894.183170918</v>
      </c>
      <c r="H81" s="44">
        <f t="shared" si="15"/>
        <v>19897230.07639236</v>
      </c>
      <c r="I81" s="44">
        <f t="shared" si="15"/>
        <v>21742647.132157732</v>
      </c>
      <c r="J81" s="44">
        <f t="shared" si="15"/>
        <v>23202335.338855512</v>
      </c>
      <c r="K81" s="44">
        <f t="shared" si="15"/>
        <v>23612937.440608971</v>
      </c>
      <c r="L81" s="44">
        <f t="shared" si="15"/>
        <v>24336040.599945236</v>
      </c>
      <c r="M81" s="44">
        <f t="shared" si="15"/>
        <v>22794335.628958911</v>
      </c>
      <c r="O81" s="44">
        <f>AVERAGE(B81:M81)</f>
        <v>20951743.93202344</v>
      </c>
      <c r="P81" s="215"/>
    </row>
    <row r="82" spans="1:17" ht="13.8" thickBot="1">
      <c r="P82" s="215"/>
    </row>
    <row r="83" spans="1:17" ht="13.8" thickBot="1">
      <c r="A83" s="8" t="s">
        <v>509</v>
      </c>
      <c r="O83" s="218">
        <f>+O79-O81</f>
        <v>-814428.42719935626</v>
      </c>
      <c r="P83" s="219">
        <f>+P63-P65</f>
        <v>3.041980414392409E-3</v>
      </c>
      <c r="Q83" s="237">
        <f>(+O79-O81)/O81</f>
        <v>-3.8871629485436439E-2</v>
      </c>
    </row>
  </sheetData>
  <mergeCells count="6">
    <mergeCell ref="B7:D7"/>
    <mergeCell ref="E7:K7"/>
    <mergeCell ref="L7:M7"/>
    <mergeCell ref="B57:D57"/>
    <mergeCell ref="E57:K57"/>
    <mergeCell ref="L57:M5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35"/>
  <sheetViews>
    <sheetView workbookViewId="0">
      <selection activeCell="A2" sqref="A1:A2"/>
    </sheetView>
  </sheetViews>
  <sheetFormatPr defaultColWidth="9.109375" defaultRowHeight="13.2"/>
  <cols>
    <col min="1" max="1" width="9.109375" style="220"/>
    <col min="2" max="13" width="10" style="220" bestFit="1" customWidth="1"/>
    <col min="14" max="16384" width="9.109375" style="220"/>
  </cols>
  <sheetData>
    <row r="1" spans="1:14">
      <c r="A1" s="8" t="s">
        <v>1134</v>
      </c>
    </row>
    <row r="2" spans="1:14">
      <c r="A2" s="8" t="s">
        <v>1123</v>
      </c>
    </row>
    <row r="4" spans="1:14">
      <c r="A4" s="234" t="s">
        <v>526</v>
      </c>
      <c r="B4" s="233"/>
      <c r="C4" s="233"/>
      <c r="D4" s="233"/>
      <c r="E4" s="233"/>
      <c r="F4" s="233"/>
      <c r="G4" s="233"/>
      <c r="H4" s="233"/>
      <c r="I4" s="233"/>
      <c r="J4" s="233"/>
      <c r="K4" s="233"/>
      <c r="L4" s="233"/>
      <c r="M4" s="233"/>
      <c r="N4" s="233"/>
    </row>
    <row r="5" spans="1:14">
      <c r="B5" s="232" t="s">
        <v>525</v>
      </c>
      <c r="C5" s="232" t="s">
        <v>524</v>
      </c>
      <c r="D5" s="232" t="s">
        <v>523</v>
      </c>
      <c r="E5" s="232" t="s">
        <v>522</v>
      </c>
      <c r="F5" s="232" t="s">
        <v>409</v>
      </c>
      <c r="G5" s="232" t="s">
        <v>521</v>
      </c>
      <c r="H5" s="232" t="s">
        <v>520</v>
      </c>
      <c r="I5" s="232" t="s">
        <v>519</v>
      </c>
      <c r="J5" s="232" t="s">
        <v>518</v>
      </c>
      <c r="K5" s="232" t="s">
        <v>517</v>
      </c>
      <c r="L5" s="232" t="s">
        <v>516</v>
      </c>
      <c r="M5" s="232" t="s">
        <v>515</v>
      </c>
      <c r="N5" s="232"/>
    </row>
    <row r="6" spans="1:14">
      <c r="B6" s="232"/>
      <c r="C6" s="232"/>
      <c r="D6" s="232"/>
      <c r="E6" s="232"/>
      <c r="F6" s="232"/>
      <c r="G6" s="232"/>
      <c r="H6" s="232"/>
      <c r="I6" s="232"/>
      <c r="J6" s="232"/>
      <c r="K6" s="232"/>
      <c r="L6" s="232"/>
      <c r="M6" s="232"/>
      <c r="N6" s="232"/>
    </row>
    <row r="7" spans="1:14">
      <c r="A7" s="225" t="s">
        <v>514</v>
      </c>
      <c r="B7" s="232"/>
      <c r="C7" s="232"/>
      <c r="D7" s="232"/>
      <c r="E7" s="232"/>
      <c r="F7" s="232"/>
      <c r="G7" s="232"/>
      <c r="H7" s="232"/>
      <c r="I7" s="232"/>
      <c r="J7" s="232"/>
      <c r="K7" s="232"/>
      <c r="L7" s="232"/>
      <c r="M7" s="232"/>
      <c r="N7" s="232"/>
    </row>
    <row r="8" spans="1:14">
      <c r="A8" s="224">
        <v>2016</v>
      </c>
      <c r="B8" s="366">
        <v>20251.941018678986</v>
      </c>
      <c r="C8" s="367">
        <v>18253.89970246757</v>
      </c>
      <c r="D8" s="367">
        <v>18198.637403704528</v>
      </c>
      <c r="E8" s="367">
        <v>19761.218433083501</v>
      </c>
      <c r="F8" s="367">
        <v>21594.020757784234</v>
      </c>
      <c r="G8" s="367">
        <v>23043.730962973797</v>
      </c>
      <c r="H8" s="367">
        <v>23451.526308892848</v>
      </c>
      <c r="I8" s="366">
        <v>24169.686546596025</v>
      </c>
      <c r="J8" s="367">
        <v>22638.520219722282</v>
      </c>
      <c r="K8" s="367">
        <v>21298.410071852817</v>
      </c>
      <c r="L8" s="367">
        <v>18714.613675651828</v>
      </c>
      <c r="M8" s="367">
        <v>17978.971581889411</v>
      </c>
      <c r="N8" s="223">
        <f>MAX(B8:M8)</f>
        <v>24169.686546596025</v>
      </c>
    </row>
    <row r="10" spans="1:14">
      <c r="A10" s="225" t="s">
        <v>513</v>
      </c>
      <c r="B10" s="223"/>
      <c r="C10" s="223"/>
      <c r="D10" s="223"/>
      <c r="E10" s="223"/>
      <c r="F10" s="223"/>
      <c r="G10" s="223"/>
      <c r="H10" s="223"/>
      <c r="I10" s="223"/>
      <c r="J10" s="223"/>
      <c r="K10" s="223"/>
      <c r="L10" s="223"/>
      <c r="M10" s="223"/>
      <c r="N10" s="223"/>
    </row>
    <row r="11" spans="1:14">
      <c r="A11" s="224">
        <v>2016</v>
      </c>
      <c r="B11" s="366">
        <v>1214.7776068733197</v>
      </c>
      <c r="C11" s="367">
        <v>1108.763972329546</v>
      </c>
      <c r="D11" s="367">
        <v>1035.20972397572</v>
      </c>
      <c r="E11" s="367">
        <v>1035.6808796496628</v>
      </c>
      <c r="F11" s="367">
        <v>1150.2512578921005</v>
      </c>
      <c r="G11" s="367">
        <v>1233.9227468194194</v>
      </c>
      <c r="H11" s="367">
        <v>1230.1404083983791</v>
      </c>
      <c r="I11" s="366">
        <v>1297.4006314244898</v>
      </c>
      <c r="J11" s="367">
        <v>1128.4017043799915</v>
      </c>
      <c r="K11" s="367">
        <v>1149.418296588394</v>
      </c>
      <c r="L11" s="367">
        <v>1003.7216139613249</v>
      </c>
      <c r="M11" s="367">
        <v>967.8008173068248</v>
      </c>
      <c r="N11" s="223">
        <f>MAX(B11:M11)</f>
        <v>1297.4006314244898</v>
      </c>
    </row>
    <row r="13" spans="1:14">
      <c r="A13" s="225" t="s">
        <v>497</v>
      </c>
      <c r="B13" s="223"/>
      <c r="C13" s="223"/>
      <c r="D13" s="223"/>
      <c r="E13" s="223"/>
      <c r="F13" s="223"/>
      <c r="G13" s="223"/>
      <c r="H13" s="223"/>
      <c r="I13" s="223"/>
      <c r="J13" s="223"/>
      <c r="K13" s="223"/>
      <c r="L13" s="223"/>
      <c r="M13" s="223"/>
      <c r="N13" s="223"/>
    </row>
    <row r="14" spans="1:14">
      <c r="A14" s="224">
        <v>2016</v>
      </c>
      <c r="B14" s="366">
        <v>19037.163411805668</v>
      </c>
      <c r="C14" s="367">
        <v>17145.135730138023</v>
      </c>
      <c r="D14" s="367">
        <v>17163.427679728808</v>
      </c>
      <c r="E14" s="367">
        <v>18725.537553433838</v>
      </c>
      <c r="F14" s="367">
        <v>20443.769499892132</v>
      </c>
      <c r="G14" s="367">
        <v>21809.808216154379</v>
      </c>
      <c r="H14" s="367">
        <v>22221.385900494468</v>
      </c>
      <c r="I14" s="366">
        <v>22872.285915171535</v>
      </c>
      <c r="J14" s="367">
        <v>21510.118515342292</v>
      </c>
      <c r="K14" s="367">
        <v>20148.991775264421</v>
      </c>
      <c r="L14" s="367">
        <v>17710.892061690502</v>
      </c>
      <c r="M14" s="367">
        <v>17011.170764582585</v>
      </c>
      <c r="N14" s="223"/>
    </row>
    <row r="17" spans="1:14">
      <c r="B17" s="364">
        <v>20251.941018678986</v>
      </c>
      <c r="C17" s="365">
        <v>18253.89970246757</v>
      </c>
      <c r="D17" s="365">
        <v>18198.637403704528</v>
      </c>
      <c r="E17" s="365">
        <v>19761.218433083501</v>
      </c>
      <c r="F17" s="365">
        <v>21594.020757784234</v>
      </c>
      <c r="G17" s="365">
        <v>23043.730962973797</v>
      </c>
      <c r="H17" s="365">
        <v>23451.526308892848</v>
      </c>
      <c r="I17" s="364">
        <v>24169.686546596025</v>
      </c>
      <c r="J17" s="365">
        <v>22638.520219722282</v>
      </c>
      <c r="K17" s="365">
        <v>21298.410071852817</v>
      </c>
      <c r="L17" s="365">
        <v>18714.613675651828</v>
      </c>
      <c r="M17" s="365">
        <v>17978.971581889411</v>
      </c>
    </row>
    <row r="18" spans="1:14" s="228" customFormat="1">
      <c r="A18" s="231" t="s">
        <v>512</v>
      </c>
      <c r="B18" s="230">
        <f>+B17-B8</f>
        <v>0</v>
      </c>
      <c r="C18" s="230">
        <f t="shared" ref="C18:M18" si="0">+C17-C8</f>
        <v>0</v>
      </c>
      <c r="D18" s="230">
        <f t="shared" si="0"/>
        <v>0</v>
      </c>
      <c r="E18" s="230">
        <f t="shared" si="0"/>
        <v>0</v>
      </c>
      <c r="F18" s="230">
        <f t="shared" si="0"/>
        <v>0</v>
      </c>
      <c r="G18" s="230">
        <f t="shared" si="0"/>
        <v>0</v>
      </c>
      <c r="H18" s="230">
        <f t="shared" si="0"/>
        <v>0</v>
      </c>
      <c r="I18" s="230">
        <f t="shared" si="0"/>
        <v>0</v>
      </c>
      <c r="J18" s="230">
        <f t="shared" si="0"/>
        <v>0</v>
      </c>
      <c r="K18" s="230">
        <f t="shared" si="0"/>
        <v>0</v>
      </c>
      <c r="L18" s="230">
        <f t="shared" si="0"/>
        <v>0</v>
      </c>
      <c r="M18" s="230">
        <f t="shared" si="0"/>
        <v>0</v>
      </c>
    </row>
    <row r="19" spans="1:14" s="228" customFormat="1">
      <c r="A19" s="229"/>
      <c r="B19" s="226"/>
      <c r="C19" s="226"/>
      <c r="D19" s="226"/>
      <c r="E19" s="226"/>
      <c r="F19" s="226"/>
      <c r="G19" s="226"/>
      <c r="H19" s="226"/>
      <c r="I19" s="226"/>
      <c r="J19" s="226"/>
      <c r="K19" s="226"/>
      <c r="L19" s="226"/>
      <c r="M19" s="226"/>
      <c r="N19" s="227"/>
    </row>
    <row r="20" spans="1:14">
      <c r="A20" s="224"/>
      <c r="B20" s="226"/>
      <c r="C20" s="226"/>
      <c r="D20" s="226"/>
      <c r="E20" s="226"/>
      <c r="F20" s="226"/>
      <c r="G20" s="226"/>
      <c r="H20" s="226"/>
      <c r="I20" s="226"/>
      <c r="J20" s="226"/>
      <c r="K20" s="226"/>
      <c r="L20" s="226"/>
      <c r="M20" s="226"/>
      <c r="N20" s="227"/>
    </row>
    <row r="21" spans="1:14">
      <c r="A21" s="225"/>
      <c r="B21" s="223"/>
      <c r="C21" s="223"/>
      <c r="D21" s="223"/>
      <c r="E21" s="223"/>
      <c r="F21" s="223"/>
      <c r="G21" s="223"/>
      <c r="H21" s="223"/>
      <c r="I21" s="223"/>
      <c r="J21" s="223"/>
      <c r="K21" s="223"/>
      <c r="L21" s="223"/>
      <c r="M21" s="223"/>
      <c r="N21" s="227"/>
    </row>
    <row r="22" spans="1:14">
      <c r="A22" s="224"/>
      <c r="B22" s="226"/>
      <c r="C22" s="226"/>
      <c r="D22" s="226"/>
      <c r="E22" s="226"/>
      <c r="F22" s="226"/>
      <c r="G22" s="226"/>
      <c r="H22" s="226"/>
      <c r="I22" s="226"/>
      <c r="J22" s="226"/>
      <c r="K22" s="226"/>
      <c r="L22" s="226"/>
      <c r="M22" s="226"/>
      <c r="N22" s="223"/>
    </row>
    <row r="23" spans="1:14">
      <c r="A23" s="224"/>
      <c r="B23" s="223"/>
      <c r="C23" s="223"/>
      <c r="D23" s="223"/>
      <c r="E23" s="223"/>
      <c r="F23" s="223"/>
      <c r="G23" s="223"/>
      <c r="H23" s="223"/>
      <c r="I23" s="223"/>
      <c r="J23" s="223"/>
      <c r="K23" s="223"/>
      <c r="L23" s="223"/>
      <c r="M23" s="223"/>
      <c r="N23" s="223"/>
    </row>
    <row r="24" spans="1:14">
      <c r="A24" s="225"/>
      <c r="B24" s="223"/>
      <c r="C24" s="223"/>
      <c r="D24" s="223"/>
      <c r="E24" s="223"/>
      <c r="F24" s="223"/>
      <c r="G24" s="223"/>
      <c r="H24" s="223"/>
      <c r="I24" s="223"/>
      <c r="J24" s="223"/>
      <c r="K24" s="223"/>
      <c r="L24" s="223"/>
      <c r="M24" s="223"/>
      <c r="N24" s="223"/>
    </row>
    <row r="25" spans="1:14">
      <c r="A25" s="224"/>
      <c r="B25" s="223"/>
      <c r="C25" s="223"/>
      <c r="D25" s="223"/>
      <c r="E25" s="223"/>
      <c r="F25" s="223"/>
      <c r="G25" s="223"/>
      <c r="H25" s="223"/>
      <c r="I25" s="223"/>
      <c r="J25" s="223"/>
      <c r="K25" s="223"/>
      <c r="L25" s="223"/>
      <c r="M25" s="223"/>
      <c r="N25" s="223"/>
    </row>
    <row r="27" spans="1:14">
      <c r="A27" s="222"/>
    </row>
    <row r="31" spans="1:14">
      <c r="B31" s="221"/>
      <c r="C31" s="221"/>
      <c r="D31" s="221"/>
      <c r="E31" s="221"/>
      <c r="F31" s="221"/>
      <c r="G31" s="221"/>
      <c r="H31" s="221"/>
      <c r="I31" s="221"/>
      <c r="J31" s="221"/>
      <c r="K31" s="221"/>
      <c r="L31" s="221"/>
      <c r="M31" s="221"/>
    </row>
    <row r="35" spans="2:13">
      <c r="B35" s="221"/>
      <c r="C35" s="221"/>
      <c r="D35" s="221"/>
      <c r="E35" s="221"/>
      <c r="F35" s="221"/>
      <c r="G35" s="221"/>
      <c r="H35" s="221"/>
      <c r="I35" s="221"/>
      <c r="J35" s="221"/>
      <c r="K35" s="221"/>
      <c r="L35" s="221"/>
      <c r="M35" s="221"/>
    </row>
  </sheetData>
  <printOptions horizontalCentered="1" verticalCentered="1"/>
  <pageMargins left="0.75" right="0.75" top="1" bottom="1" header="0.5" footer="0.5"/>
  <pageSetup scale="96" orientation="landscape" r:id="rId1"/>
  <headerFooter alignWithMargins="0">
    <oddHeader>&amp;C&amp;A</oddHeader>
    <oddFooter>&amp;R&amp;F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R36"/>
  <sheetViews>
    <sheetView workbookViewId="0">
      <selection activeCell="A2" sqref="A1:A2"/>
    </sheetView>
  </sheetViews>
  <sheetFormatPr defaultColWidth="9.109375" defaultRowHeight="13.2"/>
  <cols>
    <col min="1" max="1" width="12.44140625" style="220" customWidth="1"/>
    <col min="2" max="2" width="9.88671875" style="220" bestFit="1" customWidth="1"/>
    <col min="3" max="16384" width="9.109375" style="220"/>
  </cols>
  <sheetData>
    <row r="1" spans="1:18">
      <c r="A1" s="8" t="s">
        <v>1135</v>
      </c>
    </row>
    <row r="2" spans="1:18">
      <c r="A2" s="8" t="s">
        <v>1123</v>
      </c>
    </row>
    <row r="5" spans="1:18">
      <c r="A5" s="234" t="s">
        <v>526</v>
      </c>
      <c r="B5" s="233"/>
      <c r="C5" s="233"/>
      <c r="D5" s="233"/>
      <c r="E5" s="233"/>
      <c r="F5" s="233"/>
      <c r="G5" s="233"/>
      <c r="H5" s="233"/>
      <c r="I5" s="233"/>
      <c r="J5" s="233"/>
      <c r="K5" s="233"/>
      <c r="L5" s="233"/>
      <c r="M5" s="233"/>
      <c r="N5" s="233"/>
    </row>
    <row r="6" spans="1:18">
      <c r="B6" s="232" t="s">
        <v>525</v>
      </c>
      <c r="C6" s="232" t="s">
        <v>524</v>
      </c>
      <c r="D6" s="232" t="s">
        <v>523</v>
      </c>
      <c r="E6" s="232" t="s">
        <v>522</v>
      </c>
      <c r="F6" s="232" t="s">
        <v>409</v>
      </c>
      <c r="G6" s="232" t="s">
        <v>521</v>
      </c>
      <c r="H6" s="232" t="s">
        <v>520</v>
      </c>
      <c r="I6" s="232" t="s">
        <v>519</v>
      </c>
      <c r="J6" s="232" t="s">
        <v>518</v>
      </c>
      <c r="K6" s="232" t="s">
        <v>517</v>
      </c>
      <c r="L6" s="232" t="s">
        <v>516</v>
      </c>
      <c r="M6" s="232" t="s">
        <v>515</v>
      </c>
      <c r="N6" s="232"/>
    </row>
    <row r="7" spans="1:18">
      <c r="B7" s="232"/>
      <c r="C7" s="232"/>
      <c r="D7" s="232"/>
      <c r="E7" s="232"/>
      <c r="F7" s="232"/>
      <c r="G7" s="232"/>
      <c r="H7" s="232"/>
      <c r="I7" s="232"/>
      <c r="J7" s="232"/>
      <c r="K7" s="232"/>
      <c r="L7" s="232"/>
      <c r="M7" s="232"/>
      <c r="N7" s="232"/>
    </row>
    <row r="8" spans="1:18">
      <c r="A8" s="225" t="s">
        <v>514</v>
      </c>
      <c r="B8" s="232"/>
      <c r="C8" s="232"/>
      <c r="D8" s="232"/>
      <c r="E8" s="232"/>
      <c r="F8" s="232"/>
      <c r="G8" s="232"/>
      <c r="H8" s="232"/>
      <c r="I8" s="232"/>
      <c r="J8" s="232"/>
      <c r="K8" s="232"/>
      <c r="L8" s="232"/>
      <c r="M8" s="232"/>
      <c r="N8" s="232"/>
    </row>
    <row r="9" spans="1:18">
      <c r="A9" s="224">
        <v>2017</v>
      </c>
      <c r="B9" s="223">
        <v>21139.97461594921</v>
      </c>
      <c r="C9" s="223">
        <v>18379.536838848351</v>
      </c>
      <c r="D9" s="221">
        <v>18323.89418317092</v>
      </c>
      <c r="E9" s="221">
        <v>19897.230076392363</v>
      </c>
      <c r="F9" s="221">
        <v>21742.64713215773</v>
      </c>
      <c r="G9" s="221">
        <v>23202.335338855512</v>
      </c>
      <c r="H9" s="221">
        <v>23612.93744060897</v>
      </c>
      <c r="I9" s="221">
        <v>24336.040599945238</v>
      </c>
      <c r="J9" s="221">
        <v>22794.33562895891</v>
      </c>
      <c r="K9" s="221">
        <v>21445.001830025427</v>
      </c>
      <c r="L9" s="221">
        <v>18843.421793862519</v>
      </c>
      <c r="M9" s="221">
        <v>18102.716455118592</v>
      </c>
      <c r="N9" s="223">
        <f>MAX(B9:M9)</f>
        <v>24336.040599945238</v>
      </c>
    </row>
    <row r="11" spans="1:18">
      <c r="A11" s="225" t="s">
        <v>513</v>
      </c>
      <c r="B11" s="223"/>
      <c r="C11" s="223"/>
      <c r="D11" s="223"/>
      <c r="E11" s="223"/>
      <c r="F11" s="223"/>
      <c r="G11" s="223"/>
      <c r="H11" s="223"/>
      <c r="I11" s="223"/>
      <c r="J11" s="223"/>
      <c r="K11" s="223"/>
      <c r="L11" s="223"/>
      <c r="M11" s="223"/>
      <c r="N11" s="223"/>
    </row>
    <row r="12" spans="1:18">
      <c r="A12" s="224">
        <v>2017</v>
      </c>
      <c r="B12" s="223">
        <v>1202.571262427175</v>
      </c>
      <c r="C12" s="223">
        <v>988.54704626715227</v>
      </c>
      <c r="D12" s="221">
        <v>929.94718986483088</v>
      </c>
      <c r="E12" s="221">
        <v>938.70314377022351</v>
      </c>
      <c r="F12" s="221">
        <v>1043.076983116769</v>
      </c>
      <c r="G12" s="221">
        <v>1115.9846051346537</v>
      </c>
      <c r="H12" s="221">
        <v>1107.8628809118902</v>
      </c>
      <c r="I12" s="221">
        <v>1284.2888786667027</v>
      </c>
      <c r="J12" s="221">
        <v>1016.5601714629116</v>
      </c>
      <c r="K12" s="221">
        <v>1046.1001991297453</v>
      </c>
      <c r="L12" s="221">
        <v>904.04272774286835</v>
      </c>
      <c r="M12" s="221">
        <v>863.39345070725176</v>
      </c>
      <c r="N12" s="223">
        <f>MAX(B12:M12)</f>
        <v>1284.2888786667027</v>
      </c>
    </row>
    <row r="14" spans="1:18">
      <c r="A14" s="225" t="s">
        <v>497</v>
      </c>
      <c r="B14" s="223"/>
      <c r="C14" s="223"/>
      <c r="D14" s="223"/>
      <c r="E14" s="223"/>
      <c r="F14" s="223"/>
      <c r="G14" s="223"/>
      <c r="H14" s="223"/>
      <c r="I14" s="223"/>
      <c r="J14" s="223"/>
      <c r="K14" s="223"/>
      <c r="L14" s="223"/>
      <c r="M14" s="223"/>
      <c r="N14" s="223"/>
      <c r="O14" s="223"/>
      <c r="P14" s="223"/>
      <c r="Q14" s="223"/>
      <c r="R14" s="223"/>
    </row>
    <row r="15" spans="1:18">
      <c r="A15" s="224">
        <v>2017</v>
      </c>
      <c r="B15" s="223">
        <v>19937.403353522033</v>
      </c>
      <c r="C15" s="223">
        <v>17390.9897925812</v>
      </c>
      <c r="D15" s="221">
        <v>17393.94699330609</v>
      </c>
      <c r="E15" s="221">
        <v>18958.526932622139</v>
      </c>
      <c r="F15" s="221">
        <v>20699.570149040963</v>
      </c>
      <c r="G15" s="221">
        <v>22086.350733720858</v>
      </c>
      <c r="H15" s="221">
        <v>22505.074559697081</v>
      </c>
      <c r="I15" s="221">
        <v>23051.751721278535</v>
      </c>
      <c r="J15" s="221">
        <v>21777.775457495998</v>
      </c>
      <c r="K15" s="221">
        <v>20398.901630895682</v>
      </c>
      <c r="L15" s="221">
        <v>17939.379066119651</v>
      </c>
      <c r="M15" s="221">
        <v>17239.323004411341</v>
      </c>
      <c r="N15" s="223"/>
    </row>
    <row r="18" spans="1:14">
      <c r="B18" s="223">
        <v>21139.97461594921</v>
      </c>
      <c r="C18" s="223">
        <v>18379.536838848351</v>
      </c>
      <c r="D18" s="221">
        <v>18323.89418317092</v>
      </c>
      <c r="E18" s="221">
        <v>19897.230076392363</v>
      </c>
      <c r="F18" s="221">
        <v>21742.64713215773</v>
      </c>
      <c r="G18" s="221">
        <v>23202.335338855512</v>
      </c>
      <c r="H18" s="221">
        <v>23612.93744060897</v>
      </c>
      <c r="I18" s="221">
        <v>24336.040599945238</v>
      </c>
      <c r="J18" s="221">
        <v>22794.33562895891</v>
      </c>
      <c r="K18" s="221">
        <v>21445.001830025427</v>
      </c>
      <c r="L18" s="221">
        <v>18843.421793862519</v>
      </c>
      <c r="M18" s="221">
        <v>18102.716455118592</v>
      </c>
    </row>
    <row r="19" spans="1:14" s="228" customFormat="1">
      <c r="A19" s="231" t="s">
        <v>512</v>
      </c>
      <c r="B19" s="230">
        <f t="shared" ref="B19:M19" si="0">+B18-B9</f>
        <v>0</v>
      </c>
      <c r="C19" s="230">
        <f t="shared" si="0"/>
        <v>0</v>
      </c>
      <c r="D19" s="230">
        <f t="shared" si="0"/>
        <v>0</v>
      </c>
      <c r="E19" s="230">
        <f t="shared" si="0"/>
        <v>0</v>
      </c>
      <c r="F19" s="230">
        <f t="shared" si="0"/>
        <v>0</v>
      </c>
      <c r="G19" s="230">
        <f t="shared" si="0"/>
        <v>0</v>
      </c>
      <c r="H19" s="230">
        <f t="shared" si="0"/>
        <v>0</v>
      </c>
      <c r="I19" s="230">
        <f t="shared" si="0"/>
        <v>0</v>
      </c>
      <c r="J19" s="230">
        <f t="shared" si="0"/>
        <v>0</v>
      </c>
      <c r="K19" s="230">
        <f t="shared" si="0"/>
        <v>0</v>
      </c>
      <c r="L19" s="230">
        <f t="shared" si="0"/>
        <v>0</v>
      </c>
      <c r="M19" s="230">
        <f t="shared" si="0"/>
        <v>0</v>
      </c>
    </row>
    <row r="20" spans="1:14" s="228" customFormat="1">
      <c r="A20" s="229"/>
      <c r="B20" s="226"/>
      <c r="C20" s="226"/>
      <c r="D20" s="226"/>
      <c r="E20" s="226"/>
      <c r="F20" s="226"/>
      <c r="G20" s="226"/>
      <c r="H20" s="226"/>
      <c r="I20" s="226"/>
      <c r="J20" s="226"/>
      <c r="K20" s="226"/>
      <c r="L20" s="226"/>
      <c r="M20" s="226"/>
      <c r="N20" s="227"/>
    </row>
    <row r="21" spans="1:14">
      <c r="A21" s="224"/>
      <c r="B21" s="226"/>
      <c r="C21" s="226"/>
      <c r="D21" s="226"/>
      <c r="E21" s="226"/>
      <c r="F21" s="226"/>
      <c r="G21" s="226"/>
      <c r="H21" s="226"/>
      <c r="I21" s="226"/>
      <c r="J21" s="226"/>
      <c r="K21" s="226"/>
      <c r="L21" s="226"/>
      <c r="M21" s="226"/>
      <c r="N21" s="227"/>
    </row>
    <row r="22" spans="1:14">
      <c r="A22" s="225"/>
      <c r="B22" s="223"/>
      <c r="C22" s="223"/>
      <c r="D22" s="223"/>
      <c r="E22" s="223"/>
      <c r="F22" s="223"/>
      <c r="G22" s="223"/>
      <c r="H22" s="223"/>
      <c r="I22" s="223"/>
      <c r="J22" s="223"/>
      <c r="K22" s="223"/>
      <c r="L22" s="223"/>
      <c r="M22" s="223"/>
      <c r="N22" s="227"/>
    </row>
    <row r="23" spans="1:14">
      <c r="A23" s="224"/>
      <c r="B23" s="226"/>
      <c r="C23" s="226"/>
      <c r="D23" s="226"/>
      <c r="E23" s="226"/>
      <c r="F23" s="226"/>
      <c r="G23" s="226"/>
      <c r="H23" s="226"/>
      <c r="I23" s="226"/>
      <c r="J23" s="226"/>
      <c r="K23" s="226"/>
      <c r="L23" s="226"/>
      <c r="M23" s="226"/>
      <c r="N23" s="223"/>
    </row>
    <row r="24" spans="1:14">
      <c r="A24" s="224"/>
      <c r="B24" s="223"/>
      <c r="C24" s="223"/>
      <c r="D24" s="223"/>
      <c r="E24" s="223"/>
      <c r="F24" s="223"/>
      <c r="G24" s="223"/>
      <c r="H24" s="223"/>
      <c r="I24" s="223"/>
      <c r="J24" s="223"/>
      <c r="K24" s="223"/>
      <c r="L24" s="223"/>
      <c r="M24" s="223"/>
      <c r="N24" s="223"/>
    </row>
    <row r="25" spans="1:14">
      <c r="A25" s="225"/>
      <c r="B25" s="223"/>
      <c r="C25" s="223"/>
      <c r="D25" s="223"/>
      <c r="E25" s="223"/>
      <c r="F25" s="223"/>
      <c r="G25" s="223"/>
      <c r="H25" s="223"/>
      <c r="I25" s="223"/>
      <c r="J25" s="223"/>
      <c r="K25" s="223"/>
      <c r="L25" s="223"/>
      <c r="M25" s="223"/>
      <c r="N25" s="223"/>
    </row>
    <row r="26" spans="1:14">
      <c r="A26" s="224"/>
      <c r="B26" s="223"/>
      <c r="C26" s="223"/>
      <c r="D26" s="223"/>
      <c r="E26" s="223"/>
      <c r="F26" s="223"/>
      <c r="G26" s="223"/>
      <c r="H26" s="223"/>
      <c r="I26" s="223"/>
      <c r="J26" s="223"/>
      <c r="K26" s="223"/>
      <c r="L26" s="223"/>
      <c r="M26" s="223"/>
      <c r="N26" s="223"/>
    </row>
    <row r="28" spans="1:14">
      <c r="A28" s="222"/>
    </row>
    <row r="32" spans="1:14">
      <c r="B32" s="221"/>
      <c r="C32" s="221"/>
      <c r="D32" s="221"/>
      <c r="E32" s="221"/>
      <c r="F32" s="221"/>
      <c r="G32" s="221"/>
      <c r="H32" s="221"/>
      <c r="I32" s="221"/>
      <c r="J32" s="221"/>
      <c r="K32" s="221"/>
      <c r="L32" s="221"/>
      <c r="M32" s="221"/>
      <c r="N32" s="221"/>
    </row>
    <row r="36" spans="2:14">
      <c r="B36" s="221"/>
      <c r="C36" s="221"/>
      <c r="D36" s="221"/>
      <c r="E36" s="221"/>
      <c r="F36" s="221"/>
      <c r="G36" s="221"/>
      <c r="H36" s="221"/>
      <c r="I36" s="221"/>
      <c r="J36" s="221"/>
      <c r="K36" s="221"/>
      <c r="L36" s="221"/>
      <c r="M36" s="221"/>
      <c r="N36" s="221"/>
    </row>
  </sheetData>
  <printOptions horizontalCentered="1" verticalCentered="1"/>
  <pageMargins left="0.75" right="0.75" top="1" bottom="1" header="0.5" footer="0.5"/>
  <pageSetup scale="96" orientation="landscape" r:id="rId1"/>
  <headerFooter alignWithMargins="0">
    <oddHeader>&amp;C&amp;A</oddHeader>
    <oddFooter>&amp;R&amp;F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70"/>
  <sheetViews>
    <sheetView showGridLines="0" zoomScaleNormal="100" workbookViewId="0">
      <selection sqref="A1:A2"/>
    </sheetView>
  </sheetViews>
  <sheetFormatPr defaultRowHeight="15"/>
  <cols>
    <col min="1" max="1" width="2.6640625" style="99" customWidth="1"/>
    <col min="2" max="2" width="25.5546875" customWidth="1"/>
    <col min="3" max="14" width="14" customWidth="1"/>
    <col min="15" max="15" width="2.6640625" customWidth="1"/>
    <col min="16" max="16" width="13.6640625" bestFit="1" customWidth="1"/>
  </cols>
  <sheetData>
    <row r="1" spans="1:16" ht="13.2">
      <c r="A1" s="8" t="s">
        <v>1136</v>
      </c>
    </row>
    <row r="2" spans="1:16" ht="13.2">
      <c r="A2" s="8" t="s">
        <v>1123</v>
      </c>
    </row>
    <row r="4" spans="1:16" ht="21">
      <c r="A4" s="124" t="s">
        <v>341</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c r="B9" s="10" t="s">
        <v>98</v>
      </c>
      <c r="C9" s="329">
        <v>3</v>
      </c>
      <c r="D9" s="329">
        <v>4</v>
      </c>
      <c r="E9" s="329">
        <v>5</v>
      </c>
      <c r="F9" s="329">
        <v>6</v>
      </c>
      <c r="G9" s="329">
        <v>7</v>
      </c>
      <c r="H9" s="329">
        <v>8</v>
      </c>
      <c r="I9" s="329">
        <v>9</v>
      </c>
      <c r="J9" s="329">
        <v>10</v>
      </c>
      <c r="K9" s="329">
        <v>11</v>
      </c>
      <c r="L9" s="329">
        <v>12</v>
      </c>
      <c r="M9" s="329">
        <v>13</v>
      </c>
      <c r="N9" s="329">
        <v>14</v>
      </c>
      <c r="O9" s="329">
        <v>13</v>
      </c>
      <c r="P9" s="341"/>
    </row>
    <row r="10" spans="1:16">
      <c r="B10" s="10"/>
      <c r="C10" s="122"/>
      <c r="D10" s="122"/>
      <c r="E10" s="122"/>
      <c r="F10" s="122"/>
      <c r="G10" s="122"/>
      <c r="H10" s="122"/>
      <c r="I10" s="122"/>
      <c r="J10" s="122"/>
      <c r="K10" s="122"/>
      <c r="L10" s="122"/>
      <c r="M10" s="122"/>
      <c r="N10" s="122"/>
      <c r="O10" s="329"/>
      <c r="P10" s="341"/>
    </row>
    <row r="11" spans="1:16" s="10" customFormat="1">
      <c r="A11" s="123"/>
      <c r="B11" s="110"/>
      <c r="C11" s="110"/>
      <c r="D11" s="110"/>
      <c r="E11" s="110"/>
      <c r="F11" s="110"/>
      <c r="G11" s="110"/>
      <c r="H11" s="110"/>
      <c r="I11" s="110"/>
      <c r="J11" s="110"/>
      <c r="K11" s="110"/>
      <c r="L11" s="110"/>
      <c r="M11" s="110"/>
      <c r="N11" s="110"/>
    </row>
    <row r="12" spans="1:16" s="110" customFormat="1" ht="15.6">
      <c r="A12" s="120" t="s">
        <v>343</v>
      </c>
    </row>
    <row r="13" spans="1:16" s="110" customFormat="1">
      <c r="A13" s="119"/>
      <c r="B13" s="148" t="s">
        <v>148</v>
      </c>
      <c r="C13" s="115">
        <f>IF(VLOOKUP($B$9,'Avg CP LF'!$A$12:$P$38,C$9,FALSE)=0,"",VLOOKUP($B$9,'Avg CP LF'!$A$12:$P$38,C$9,FALSE))</f>
        <v>0.96663333333333334</v>
      </c>
      <c r="D13" s="115">
        <f>IF(VLOOKUP($B$9,'Avg CP LF'!$A$12:$P$38,D$9,FALSE)=0,"",VLOOKUP($B$9,'Avg CP LF'!$A$12:$P$38,D$9,FALSE))</f>
        <v>0.88569999999999993</v>
      </c>
      <c r="E13" s="115">
        <f>IF(VLOOKUP($B$9,'Avg CP LF'!$A$12:$P$38,E$9,FALSE)=0,"",VLOOKUP($B$9,'Avg CP LF'!$A$12:$P$38,E$9,FALSE))</f>
        <v>0.97643333333333338</v>
      </c>
      <c r="F13" s="115">
        <f>IF(VLOOKUP($B$9,'Avg CP LF'!$A$12:$P$38,F$9,FALSE)=0,"",VLOOKUP($B$9,'Avg CP LF'!$A$12:$P$38,F$9,FALSE))</f>
        <v>0.90370000000000006</v>
      </c>
      <c r="G13" s="115">
        <f>IF(VLOOKUP($B$9,'Avg CP LF'!$A$12:$P$38,G$9,FALSE)=0,"",VLOOKUP($B$9,'Avg CP LF'!$A$12:$P$38,G$9,FALSE))</f>
        <v>0.92360000000000009</v>
      </c>
      <c r="H13" s="115">
        <f>IF(VLOOKUP($B$9,'Avg CP LF'!$A$12:$P$38,H$9,FALSE)=0,"",VLOOKUP($B$9,'Avg CP LF'!$A$12:$P$38,H$9,FALSE))</f>
        <v>0.90413333333333334</v>
      </c>
      <c r="I13" s="115">
        <f>IF(VLOOKUP($B$9,'Avg CP LF'!$A$12:$P$38,I$9,FALSE)=0,"",VLOOKUP($B$9,'Avg CP LF'!$A$12:$P$38,I$9,FALSE))</f>
        <v>0.92716666666666681</v>
      </c>
      <c r="J13" s="115">
        <f>IF(VLOOKUP($B$9,'Avg CP LF'!$A$12:$P$38,J$9,FALSE)=0,"",VLOOKUP($B$9,'Avg CP LF'!$A$12:$P$38,J$9,FALSE))</f>
        <v>0.92220000000000013</v>
      </c>
      <c r="K13" s="115">
        <f>IF(VLOOKUP($B$9,'Avg CP LF'!$A$12:$P$38,K$9,FALSE)=0,"",VLOOKUP($B$9,'Avg CP LF'!$A$12:$P$38,K$9,FALSE))</f>
        <v>0.93479999999999996</v>
      </c>
      <c r="L13" s="115">
        <f>IF(VLOOKUP($B$9,'Avg CP LF'!$A$12:$P$38,L$9,FALSE)=0,"",VLOOKUP($B$9,'Avg CP LF'!$A$12:$P$38,L$9,FALSE))</f>
        <v>0.90446666666666664</v>
      </c>
      <c r="M13" s="115">
        <f>IF(VLOOKUP($B$9,'Avg CP LF'!$A$12:$P$38,M$9,FALSE)=0,"",VLOOKUP($B$9,'Avg CP LF'!$A$12:$P$38,M$9,FALSE))</f>
        <v>0.86943333333333328</v>
      </c>
      <c r="N13" s="115">
        <f>IF(VLOOKUP($B$9,'Avg CP LF'!$A$12:$P$38,N$9,FALSE)=0,"",VLOOKUP($B$9,'Avg CP LF'!$A$12:$P$38,N$9,FALSE))</f>
        <v>0.9046333333333334</v>
      </c>
    </row>
    <row r="14" spans="1:16" s="110" customFormat="1">
      <c r="A14" s="119"/>
      <c r="B14" s="118" t="s">
        <v>342</v>
      </c>
      <c r="C14" s="115">
        <f>IF(VLOOKUP($B$9,'Avg GNCP LF'!$A$12:$P$38,C$9,FALSE)=0,"",VLOOKUP($B$9,'Avg GNCP LF'!$A$12:$P$38,C$9,FALSE))</f>
        <v>0.84786666666666666</v>
      </c>
      <c r="D14" s="115">
        <f>IF(VLOOKUP($B$9,'Avg GNCP LF'!$A$12:$P$38,D$9,FALSE)=0,"",VLOOKUP($B$9,'Avg GNCP LF'!$A$12:$P$38,D$9,FALSE))</f>
        <v>0.84823333333333339</v>
      </c>
      <c r="E14" s="115">
        <f>IF(VLOOKUP($B$9,'Avg GNCP LF'!$A$12:$P$38,E$9,FALSE)=0,"",VLOOKUP($B$9,'Avg GNCP LF'!$A$12:$P$38,E$9,FALSE))</f>
        <v>0.84716666666666673</v>
      </c>
      <c r="F14" s="115">
        <f>IF(VLOOKUP($B$9,'Avg GNCP LF'!$A$12:$P$38,F$9,FALSE)=0,"",VLOOKUP($B$9,'Avg GNCP LF'!$A$12:$P$38,F$9,FALSE))</f>
        <v>0.85203333333333331</v>
      </c>
      <c r="G14" s="115">
        <f>IF(VLOOKUP($B$9,'Avg GNCP LF'!$A$12:$P$38,G$9,FALSE)=0,"",VLOOKUP($B$9,'Avg GNCP LF'!$A$12:$P$38,G$9,FALSE))</f>
        <v>0.86249999999999993</v>
      </c>
      <c r="H14" s="115">
        <f>IF(VLOOKUP($B$9,'Avg GNCP LF'!$A$12:$P$38,H$9,FALSE)=0,"",VLOOKUP($B$9,'Avg GNCP LF'!$A$12:$P$38,H$9,FALSE))</f>
        <v>0.86869999999999992</v>
      </c>
      <c r="I14" s="115">
        <f>IF(VLOOKUP($B$9,'Avg GNCP LF'!$A$12:$P$38,I$9,FALSE)=0,"",VLOOKUP($B$9,'Avg GNCP LF'!$A$12:$P$38,I$9,FALSE))</f>
        <v>0.87259999999999993</v>
      </c>
      <c r="J14" s="115">
        <f>IF(VLOOKUP($B$9,'Avg GNCP LF'!$A$12:$P$38,J$9,FALSE)=0,"",VLOOKUP($B$9,'Avg GNCP LF'!$A$12:$P$38,J$9,FALSE))</f>
        <v>0.86716666666666653</v>
      </c>
      <c r="K14" s="115">
        <f>IF(VLOOKUP($B$9,'Avg GNCP LF'!$A$12:$P$38,K$9,FALSE)=0,"",VLOOKUP($B$9,'Avg GNCP LF'!$A$12:$P$38,K$9,FALSE))</f>
        <v>0.86919999999999986</v>
      </c>
      <c r="L14" s="115">
        <f>IF(VLOOKUP($B$9,'Avg GNCP LF'!$A$12:$P$38,L$9,FALSE)=0,"",VLOOKUP($B$9,'Avg GNCP LF'!$A$12:$P$38,L$9,FALSE))</f>
        <v>0.85563333333333336</v>
      </c>
      <c r="M14" s="115">
        <f>IF(VLOOKUP($B$9,'Avg GNCP LF'!$A$12:$P$38,M$9,FALSE)=0,"",VLOOKUP($B$9,'Avg GNCP LF'!$A$12:$P$38,M$9,FALSE))</f>
        <v>0.83189999999999997</v>
      </c>
      <c r="N14" s="115">
        <f>IF(VLOOKUP($B$9,'Avg GNCP LF'!$A$12:$P$38,N$9,FALSE)=0,"",VLOOKUP($B$9,'Avg GNCP LF'!$A$12:$P$38,N$9,FALSE))</f>
        <v>0.83753333333333335</v>
      </c>
    </row>
    <row r="15" spans="1:16" s="10" customFormat="1">
      <c r="A15" s="119"/>
      <c r="B15" s="148" t="s">
        <v>133</v>
      </c>
      <c r="C15" s="115">
        <f>IF(VLOOKUP($B$9,'Avg NCP LF'!$A$12:$P$38,C$9,FALSE)=0,"",VLOOKUP($B$9,'Avg NCP LF'!$A$12:$P$38,C$9,FALSE))</f>
        <v>0.70330000000000004</v>
      </c>
      <c r="D15" s="115">
        <f>IF(VLOOKUP($B$9,'Avg NCP LF'!$A$12:$P$38,D$9,FALSE)=0,"",VLOOKUP($B$9,'Avg NCP LF'!$A$12:$P$38,D$9,FALSE))</f>
        <v>0.70926666666666671</v>
      </c>
      <c r="E15" s="115">
        <f>IF(VLOOKUP($B$9,'Avg NCP LF'!$A$12:$P$38,E$9,FALSE)=0,"",VLOOKUP($B$9,'Avg NCP LF'!$A$12:$P$38,E$9,FALSE))</f>
        <v>0.70546666666666658</v>
      </c>
      <c r="F15" s="115">
        <f>IF(VLOOKUP($B$9,'Avg NCP LF'!$A$12:$P$38,F$9,FALSE)=0,"",VLOOKUP($B$9,'Avg NCP LF'!$A$12:$P$38,F$9,FALSE))</f>
        <v>0.70856666666666668</v>
      </c>
      <c r="G15" s="115">
        <f>IF(VLOOKUP($B$9,'Avg NCP LF'!$A$12:$P$38,G$9,FALSE)=0,"",VLOOKUP($B$9,'Avg NCP LF'!$A$12:$P$38,G$9,FALSE))</f>
        <v>0.71153333333333324</v>
      </c>
      <c r="H15" s="115">
        <f>IF(VLOOKUP($B$9,'Avg NCP LF'!$A$12:$P$38,H$9,FALSE)=0,"",VLOOKUP($B$9,'Avg NCP LF'!$A$12:$P$38,H$9,FALSE))</f>
        <v>0.71816666666666651</v>
      </c>
      <c r="I15" s="115">
        <f>IF(VLOOKUP($B$9,'Avg NCP LF'!$A$12:$P$38,I$9,FALSE)=0,"",VLOOKUP($B$9,'Avg NCP LF'!$A$12:$P$38,I$9,FALSE))</f>
        <v>0.72266666666666668</v>
      </c>
      <c r="J15" s="115">
        <f>IF(VLOOKUP($B$9,'Avg NCP LF'!$A$12:$P$38,J$9,FALSE)=0,"",VLOOKUP($B$9,'Avg NCP LF'!$A$12:$P$38,J$9,FALSE))</f>
        <v>0.72356666666666669</v>
      </c>
      <c r="K15" s="115">
        <f>IF(VLOOKUP($B$9,'Avg NCP LF'!$A$12:$P$38,K$9,FALSE)=0,"",VLOOKUP($B$9,'Avg NCP LF'!$A$12:$P$38,K$9,FALSE))</f>
        <v>0.72356666666666669</v>
      </c>
      <c r="L15" s="115">
        <f>IF(VLOOKUP($B$9,'Avg NCP LF'!$A$12:$P$38,L$9,FALSE)=0,"",VLOOKUP($B$9,'Avg NCP LF'!$A$12:$P$38,L$9,FALSE))</f>
        <v>0.7124666666666668</v>
      </c>
      <c r="M15" s="115">
        <f>IF(VLOOKUP($B$9,'Avg NCP LF'!$A$12:$P$38,M$9,FALSE)=0,"",VLOOKUP($B$9,'Avg NCP LF'!$A$12:$P$38,M$9,FALSE))</f>
        <v>0.69643333333333335</v>
      </c>
      <c r="N15" s="115">
        <f>IF(VLOOKUP($B$9,'Avg NCP LF'!$A$12:$P$38,N$9,FALSE)=0,"",VLOOKUP($B$9,'Avg NCP LF'!$A$12:$P$38,N$9,FALSE))</f>
        <v>0.69783333333333319</v>
      </c>
    </row>
    <row r="16" spans="1:16" s="10" customFormat="1">
      <c r="A16" s="119"/>
      <c r="B16" s="442" t="s">
        <v>1120</v>
      </c>
      <c r="C16" s="115">
        <f>IF(VLOOKUP($B$9,'Avg NCP ON PEAK LF'!$A$12:$P$38,C$9,FALSE)=0,"",VLOOKUP($B$9,'Avg NCP ON PEAK LF'!$A$12:$P$38,C$9,FALSE))</f>
        <v>0.76296666666666668</v>
      </c>
      <c r="D16" s="115">
        <f>IF(VLOOKUP($B$9,'Avg NCP ON PEAK LF'!$A$12:$P$38,D$9,FALSE)=0,"",VLOOKUP($B$9,'Avg NCP ON PEAK LF'!$A$12:$P$38,D$9,FALSE))</f>
        <v>0.77253333333333341</v>
      </c>
      <c r="E16" s="115">
        <f>IF(VLOOKUP($B$9,'Avg NCP ON PEAK LF'!$A$12:$P$38,E$9,FALSE)=0,"",VLOOKUP($B$9,'Avg NCP ON PEAK LF'!$A$12:$P$38,E$9,FALSE))</f>
        <v>0.76933333333333342</v>
      </c>
      <c r="F16" s="115">
        <f>IF(VLOOKUP($B$9,'Avg NCP ON PEAK LF'!$A$12:$P$38,F$9,FALSE)=0,"",VLOOKUP($B$9,'Avg NCP ON PEAK LF'!$A$12:$P$38,F$9,FALSE))</f>
        <v>0.78656666666666675</v>
      </c>
      <c r="G16" s="115">
        <f>IF(VLOOKUP($B$9,'Avg NCP ON PEAK LF'!$A$12:$P$38,G$9,FALSE)=0,"",VLOOKUP($B$9,'Avg NCP ON PEAK LF'!$A$12:$P$38,G$9,FALSE))</f>
        <v>0.7929666666666666</v>
      </c>
      <c r="H16" s="115">
        <f>IF(VLOOKUP($B$9,'Avg NCP ON PEAK LF'!$A$12:$P$38,H$9,FALSE)=0,"",VLOOKUP($B$9,'Avg NCP ON PEAK LF'!$A$12:$P$38,H$9,FALSE))</f>
        <v>0.79823333333333346</v>
      </c>
      <c r="I16" s="115">
        <f>IF(VLOOKUP($B$9,'Avg NCP ON PEAK LF'!$A$12:$P$38,I$9,FALSE)=0,"",VLOOKUP($B$9,'Avg NCP ON PEAK LF'!$A$12:$P$38,I$9,FALSE))</f>
        <v>0.79863333333333342</v>
      </c>
      <c r="J16" s="115">
        <f>IF(VLOOKUP($B$9,'Avg NCP ON PEAK LF'!$A$12:$P$38,J$9,FALSE)=0,"",VLOOKUP($B$9,'Avg NCP ON PEAK LF'!$A$12:$P$38,J$9,FALSE))</f>
        <v>0.79826666666666668</v>
      </c>
      <c r="K16" s="115">
        <f>IF(VLOOKUP($B$9,'Avg NCP ON PEAK LF'!$A$12:$P$38,K$9,FALSE)=0,"",VLOOKUP($B$9,'Avg NCP ON PEAK LF'!$A$12:$P$38,K$9,FALSE))</f>
        <v>0.80623333333333347</v>
      </c>
      <c r="L16" s="115">
        <f>IF(VLOOKUP($B$9,'Avg NCP ON PEAK LF'!$A$12:$P$38,L$9,FALSE)=0,"",VLOOKUP($B$9,'Avg NCP ON PEAK LF'!$A$12:$P$38,L$9,FALSE))</f>
        <v>0.7873</v>
      </c>
      <c r="M16" s="115">
        <f>IF(VLOOKUP($B$9,'Avg NCP ON PEAK LF'!$A$12:$P$38,M$9,FALSE)=0,"",VLOOKUP($B$9,'Avg NCP ON PEAK LF'!$A$12:$P$38,M$9,FALSE))</f>
        <v>0.75633333333333341</v>
      </c>
      <c r="N16" s="115">
        <f>IF(VLOOKUP($B$9,'Avg NCP ON PEAK LF'!$A$12:$P$38,N$9,FALSE)=0,"",VLOOKUP($B$9,'Avg NCP ON PEAK LF'!$A$12:$P$38,N$9,FALSE))</f>
        <v>0.75366666666666671</v>
      </c>
    </row>
    <row r="17" spans="1:16">
      <c r="A17" s="114"/>
      <c r="C17" s="116"/>
      <c r="D17" s="116"/>
      <c r="E17" s="116"/>
      <c r="F17" s="116"/>
      <c r="G17" s="116"/>
      <c r="H17" s="116"/>
      <c r="I17" s="116"/>
      <c r="J17" s="116"/>
      <c r="K17" s="116"/>
      <c r="L17" s="116"/>
      <c r="M17" s="117"/>
      <c r="N17" s="116"/>
    </row>
    <row r="18" spans="1:16" ht="15.6">
      <c r="A18" s="113" t="s">
        <v>417</v>
      </c>
      <c r="C18" s="5"/>
      <c r="D18" s="5"/>
      <c r="E18" s="5"/>
      <c r="F18" s="5"/>
      <c r="G18" s="5"/>
      <c r="H18" s="5"/>
      <c r="I18" s="5"/>
      <c r="J18" s="5"/>
      <c r="K18" s="5"/>
      <c r="L18" s="5"/>
      <c r="M18" s="115"/>
      <c r="N18" s="5"/>
    </row>
    <row r="19" spans="1:16">
      <c r="A19" s="114"/>
      <c r="B19" s="108" t="str">
        <f>"PRIOR - "&amp;MANUAL!$B$9</f>
        <v>PRIOR - 2016</v>
      </c>
      <c r="C19" s="145">
        <f>+HOURS!$B$18</f>
        <v>744</v>
      </c>
      <c r="D19" s="145">
        <f>+HOURS!$C$18</f>
        <v>696</v>
      </c>
      <c r="E19" s="145">
        <f>+HOURS!$D$18</f>
        <v>744</v>
      </c>
      <c r="F19" s="145">
        <f>+HOURS!$E$18</f>
        <v>720</v>
      </c>
      <c r="G19" s="145">
        <f>+HOURS!$F$18</f>
        <v>744</v>
      </c>
      <c r="H19" s="145">
        <f>+HOURS!$G$18</f>
        <v>720</v>
      </c>
      <c r="I19" s="145">
        <f>+HOURS!$H$18</f>
        <v>744</v>
      </c>
      <c r="J19" s="145">
        <f>+HOURS!$I$18</f>
        <v>744</v>
      </c>
      <c r="K19" s="145">
        <f>+HOURS!$J$18</f>
        <v>720</v>
      </c>
      <c r="L19" s="145">
        <f>+HOURS!$K$18</f>
        <v>744</v>
      </c>
      <c r="M19" s="145">
        <f>+HOURS!$L$18</f>
        <v>720</v>
      </c>
      <c r="N19" s="145">
        <f>+HOURS!$M$18</f>
        <v>744</v>
      </c>
    </row>
    <row r="20" spans="1:16">
      <c r="A20" s="114"/>
      <c r="B20" s="108" t="str">
        <f>"TEST - "&amp;MANUAL!$B$10</f>
        <v>TEST - 2017</v>
      </c>
      <c r="C20" s="145">
        <f>+HOURS!$B$19</f>
        <v>744</v>
      </c>
      <c r="D20" s="145">
        <f>+HOURS!$C$19</f>
        <v>672</v>
      </c>
      <c r="E20" s="145">
        <f>+HOURS!$D$19</f>
        <v>744</v>
      </c>
      <c r="F20" s="145">
        <f>+HOURS!$E$19</f>
        <v>720</v>
      </c>
      <c r="G20" s="145">
        <f>+HOURS!$F$19</f>
        <v>744</v>
      </c>
      <c r="H20" s="145">
        <f>+HOURS!$G$19</f>
        <v>720</v>
      </c>
      <c r="I20" s="145">
        <f>+HOURS!$H$19</f>
        <v>744</v>
      </c>
      <c r="J20" s="145">
        <f>+HOURS!$I$19</f>
        <v>744</v>
      </c>
      <c r="K20" s="145">
        <f>+HOURS!$J$19</f>
        <v>720</v>
      </c>
      <c r="L20" s="145">
        <f>+HOURS!$K$19</f>
        <v>744</v>
      </c>
      <c r="M20" s="145">
        <f>+HOURS!$L$19</f>
        <v>720</v>
      </c>
      <c r="N20" s="145">
        <f>+HOURS!$M$19</f>
        <v>744</v>
      </c>
    </row>
    <row r="21" spans="1:16">
      <c r="A21" s="114"/>
      <c r="B21" s="108" t="s">
        <v>1092</v>
      </c>
      <c r="C21" s="145">
        <f>+HOURS!B$20</f>
        <v>744</v>
      </c>
      <c r="D21" s="145">
        <f>+HOURS!C$20</f>
        <v>672</v>
      </c>
      <c r="E21" s="145">
        <f>+HOURS!D$20</f>
        <v>744</v>
      </c>
      <c r="F21" s="145">
        <f>+HOURS!E$20</f>
        <v>720</v>
      </c>
      <c r="G21" s="145">
        <f>+HOURS!F$20</f>
        <v>744</v>
      </c>
      <c r="H21" s="145">
        <f>+HOURS!G$20</f>
        <v>720</v>
      </c>
      <c r="I21" s="145">
        <f>+HOURS!H$20</f>
        <v>744</v>
      </c>
      <c r="J21" s="145">
        <f>+HOURS!I$20</f>
        <v>744</v>
      </c>
      <c r="K21" s="145">
        <f>+HOURS!J$20</f>
        <v>720</v>
      </c>
      <c r="L21" s="145">
        <f>+HOURS!K$20</f>
        <v>744</v>
      </c>
      <c r="M21" s="145">
        <f>+HOURS!L$20</f>
        <v>720</v>
      </c>
      <c r="N21" s="145">
        <f>+HOURS!M$20</f>
        <v>744</v>
      </c>
    </row>
    <row r="22" spans="1:16">
      <c r="A22" s="114"/>
      <c r="C22" s="5"/>
      <c r="D22" s="5"/>
      <c r="E22" s="5"/>
      <c r="F22" s="5"/>
      <c r="G22" s="5"/>
      <c r="H22" s="5"/>
      <c r="I22" s="5"/>
      <c r="J22" s="5"/>
      <c r="K22" s="5"/>
      <c r="L22" s="5"/>
      <c r="M22" s="115"/>
      <c r="N22" s="5"/>
    </row>
    <row r="23" spans="1:16" ht="15.6">
      <c r="A23" s="113" t="s">
        <v>423</v>
      </c>
      <c r="C23" s="5"/>
      <c r="D23" s="5"/>
      <c r="E23" s="5"/>
      <c r="F23" s="5"/>
      <c r="G23" s="5"/>
      <c r="H23" s="5"/>
      <c r="I23" s="5"/>
      <c r="J23" s="5"/>
      <c r="K23" s="5"/>
      <c r="L23" s="5"/>
      <c r="M23" s="115"/>
      <c r="N23" s="5"/>
    </row>
    <row r="24" spans="1:16">
      <c r="A24" s="114"/>
      <c r="B24" t="s">
        <v>424</v>
      </c>
      <c r="C24" s="145">
        <v>0</v>
      </c>
      <c r="D24" s="145">
        <v>0</v>
      </c>
      <c r="E24" s="145">
        <v>0</v>
      </c>
      <c r="F24" s="145">
        <v>0</v>
      </c>
      <c r="G24" s="145">
        <v>0</v>
      </c>
      <c r="H24" s="145">
        <v>0</v>
      </c>
      <c r="I24" s="145">
        <v>0</v>
      </c>
      <c r="J24" s="145">
        <v>0</v>
      </c>
      <c r="K24" s="145">
        <v>0</v>
      </c>
      <c r="L24" s="145">
        <v>0</v>
      </c>
      <c r="M24" s="145">
        <v>0</v>
      </c>
      <c r="N24" s="145">
        <v>0</v>
      </c>
    </row>
    <row r="25" spans="1:16">
      <c r="A25" s="114"/>
      <c r="B25" t="s">
        <v>425</v>
      </c>
      <c r="C25" s="145">
        <v>0</v>
      </c>
      <c r="D25" s="145">
        <v>0</v>
      </c>
      <c r="E25" s="145">
        <v>0</v>
      </c>
      <c r="F25" s="145">
        <v>0</v>
      </c>
      <c r="G25" s="145">
        <v>0</v>
      </c>
      <c r="H25" s="145">
        <v>0</v>
      </c>
      <c r="I25" s="145">
        <v>0</v>
      </c>
      <c r="J25" s="145">
        <v>0</v>
      </c>
      <c r="K25" s="145">
        <v>0</v>
      </c>
      <c r="L25" s="145">
        <v>0</v>
      </c>
      <c r="M25" s="145">
        <v>0</v>
      </c>
      <c r="N25" s="145">
        <v>0</v>
      </c>
    </row>
    <row r="26" spans="1:16">
      <c r="A26" s="114"/>
      <c r="C26" s="5"/>
      <c r="D26" s="5"/>
      <c r="E26" s="5"/>
      <c r="F26" s="5"/>
      <c r="G26" s="5"/>
      <c r="H26" s="5"/>
      <c r="I26" s="5"/>
      <c r="J26" s="5"/>
      <c r="K26" s="5"/>
      <c r="L26" s="5"/>
      <c r="M26" s="115"/>
      <c r="N26" s="5"/>
    </row>
    <row r="27" spans="1:16" ht="15.6">
      <c r="A27" s="113" t="s">
        <v>420</v>
      </c>
      <c r="C27" s="5"/>
      <c r="D27" s="5"/>
      <c r="E27" s="5"/>
      <c r="F27" s="5"/>
      <c r="G27" s="5"/>
      <c r="H27" s="5"/>
      <c r="I27" s="5"/>
      <c r="J27" s="5"/>
      <c r="K27" s="5"/>
      <c r="L27" s="5"/>
      <c r="M27" s="115"/>
      <c r="N27" s="5"/>
    </row>
    <row r="28" spans="1:16" s="106" customFormat="1">
      <c r="A28" s="109"/>
      <c r="B28" s="108" t="str">
        <f>"PRIOR - "&amp;MANUAL!$B$9</f>
        <v>PRIOR - 2016</v>
      </c>
      <c r="C28" s="142">
        <f>VLOOKUP($B$9,'Sales Forecast'!$B$7:$AO$23,C9-1,FALSE)</f>
        <v>230380345</v>
      </c>
      <c r="D28" s="142">
        <f>VLOOKUP($B$9,'Sales Forecast'!$B$7:$AO$23,D9-1,FALSE)</f>
        <v>212389992</v>
      </c>
      <c r="E28" s="142">
        <f>VLOOKUP($B$9,'Sales Forecast'!$B$7:$AO$23,E9-1,FALSE)</f>
        <v>213700912</v>
      </c>
      <c r="F28" s="142">
        <f>VLOOKUP($B$9,'Sales Forecast'!$B$7:$AO$23,F9-1,FALSE)</f>
        <v>214408138</v>
      </c>
      <c r="G28" s="142">
        <f>VLOOKUP($B$9,'Sales Forecast'!$B$7:$AO$23,G9-1,FALSE)</f>
        <v>222223124</v>
      </c>
      <c r="H28" s="142">
        <f>VLOOKUP($B$9,'Sales Forecast'!$B$7:$AO$23,H9-1,FALSE)</f>
        <v>230063751</v>
      </c>
      <c r="I28" s="142">
        <f>VLOOKUP($B$9,'Sales Forecast'!$B$7:$AO$23,I9-1,FALSE)</f>
        <v>237298897</v>
      </c>
      <c r="J28" s="142">
        <f>VLOOKUP($B$9,'Sales Forecast'!$B$7:$AO$23,J9-1,FALSE)</f>
        <v>235681124</v>
      </c>
      <c r="K28" s="142">
        <f>VLOOKUP($B$9,'Sales Forecast'!$B$7:$AO$23,K9-1,FALSE)</f>
        <v>233817820</v>
      </c>
      <c r="L28" s="142">
        <f>VLOOKUP($B$9,'Sales Forecast'!$B$7:$AO$23,L9-1,FALSE)</f>
        <v>225569349</v>
      </c>
      <c r="M28" s="142">
        <f>VLOOKUP($B$9,'Sales Forecast'!$B$7:$AO$23,M9-1,FALSE)</f>
        <v>214908646</v>
      </c>
      <c r="N28" s="142">
        <f>VLOOKUP($B$9,'Sales Forecast'!$B$7:$AO$23,N9-1,FALSE)</f>
        <v>224070882</v>
      </c>
      <c r="O28" s="142">
        <f>VLOOKUP($B$9,'Sales Forecast'!$B$7:$AO$23,O9)</f>
        <v>224070882</v>
      </c>
      <c r="P28" s="106">
        <f>SUM(C28:N28)</f>
        <v>2694512980</v>
      </c>
    </row>
    <row r="29" spans="1:16" s="12" customFormat="1" ht="15.6">
      <c r="A29" s="111"/>
      <c r="B29" s="108" t="str">
        <f>"TEST - "&amp;MANUAL!$B$10</f>
        <v>TEST - 2017</v>
      </c>
      <c r="C29" s="142">
        <f>VLOOKUP($B$9,'Sales Forecast'!$B$7:$AO$23,C9+11,FALSE)</f>
        <v>230781253</v>
      </c>
      <c r="D29" s="142">
        <f>VLOOKUP($B$9,'Sales Forecast'!$B$7:$AO$23,D9+11,FALSE)</f>
        <v>211833995</v>
      </c>
      <c r="E29" s="142">
        <f>VLOOKUP($B$9,'Sales Forecast'!$B$7:$AO$23,E9+11,FALSE)</f>
        <v>212923906</v>
      </c>
      <c r="F29" s="142">
        <f>VLOOKUP($B$9,'Sales Forecast'!$B$7:$AO$23,F9+11,FALSE)</f>
        <v>214435548</v>
      </c>
      <c r="G29" s="142">
        <f>VLOOKUP($B$9,'Sales Forecast'!$B$7:$AO$23,G9+11,FALSE)</f>
        <v>221455796</v>
      </c>
      <c r="H29" s="142">
        <f>VLOOKUP($B$9,'Sales Forecast'!$B$7:$AO$23,H9+11,FALSE)</f>
        <v>229270200</v>
      </c>
      <c r="I29" s="142">
        <f>VLOOKUP($B$9,'Sales Forecast'!$B$7:$AO$23,I9+11,FALSE)</f>
        <v>236317752</v>
      </c>
      <c r="J29" s="142">
        <f>VLOOKUP($B$9,'Sales Forecast'!$B$7:$AO$23,J9+11,FALSE)</f>
        <v>234795889</v>
      </c>
      <c r="K29" s="142">
        <f>VLOOKUP($B$9,'Sales Forecast'!$B$7:$AO$23,K9+11,FALSE)</f>
        <v>232721345</v>
      </c>
      <c r="L29" s="142">
        <f>VLOOKUP($B$9,'Sales Forecast'!$B$7:$AO$23,L9+11,FALSE)</f>
        <v>224975757</v>
      </c>
      <c r="M29" s="142">
        <f>VLOOKUP($B$9,'Sales Forecast'!$B$7:$AO$23,M9+11,FALSE)</f>
        <v>214508903</v>
      </c>
      <c r="N29" s="142">
        <f>VLOOKUP($B$9,'Sales Forecast'!$B$7:$AO$23,N9+11,FALSE)</f>
        <v>223400047</v>
      </c>
      <c r="P29" s="106">
        <f>SUM(C29:N29)</f>
        <v>2687420391</v>
      </c>
    </row>
    <row r="30" spans="1:16">
      <c r="A30" s="114"/>
      <c r="B30" t="s">
        <v>1092</v>
      </c>
      <c r="C30" s="142">
        <f>VLOOKUP($B$9,'Sales Forecast'!$B$7:$AO$23,C9+23,FALSE)</f>
        <v>230147593</v>
      </c>
      <c r="D30" s="142">
        <f>VLOOKUP($B$9,'Sales Forecast'!$B$7:$AO$23,D9+23,FALSE)</f>
        <v>211718578</v>
      </c>
      <c r="E30" s="142">
        <f>VLOOKUP($B$9,'Sales Forecast'!$B$7:$AO$23,E9+23,FALSE)</f>
        <v>213057450</v>
      </c>
      <c r="F30" s="142">
        <f>VLOOKUP($B$9,'Sales Forecast'!$B$7:$AO$23,F9+23,FALSE)</f>
        <v>214749441</v>
      </c>
      <c r="G30" s="142">
        <f>VLOOKUP($B$9,'Sales Forecast'!$B$7:$AO$23,G9+23,FALSE)</f>
        <v>221607313</v>
      </c>
      <c r="H30" s="142">
        <f>VLOOKUP($B$9,'Sales Forecast'!$B$7:$AO$23,H9+23,FALSE)</f>
        <v>229312876</v>
      </c>
      <c r="I30" s="142">
        <f>VLOOKUP($B$9,'Sales Forecast'!$B$7:$AO$23,I9+23,FALSE)</f>
        <v>236244446</v>
      </c>
      <c r="J30" s="142">
        <f>VLOOKUP($B$9,'Sales Forecast'!$B$7:$AO$23,J9+23,FALSE)</f>
        <v>234641096</v>
      </c>
      <c r="K30" s="142">
        <f>VLOOKUP($B$9,'Sales Forecast'!$B$7:$AO$23,K9+23,FALSE)</f>
        <v>232382963</v>
      </c>
      <c r="L30" s="142">
        <f>VLOOKUP($B$9,'Sales Forecast'!$B$7:$AO$23,L9+23,FALSE)</f>
        <v>224910929</v>
      </c>
      <c r="M30" s="142">
        <f>VLOOKUP($B$9,'Sales Forecast'!$B$7:$AO$23,M9+23,FALSE)</f>
        <v>214593858</v>
      </c>
      <c r="N30" s="142">
        <f>VLOOKUP($B$9,'Sales Forecast'!$B$7:$AO$23,N9+23,FALSE)</f>
        <v>223591082</v>
      </c>
      <c r="P30" s="106">
        <f t="shared" ref="P30" si="0">SUM(C30:N30)</f>
        <v>2686957625</v>
      </c>
    </row>
    <row r="31" spans="1:16">
      <c r="A31" s="114"/>
    </row>
    <row r="32" spans="1:16" ht="17.399999999999999">
      <c r="A32" s="147" t="s">
        <v>421</v>
      </c>
    </row>
    <row r="33" spans="1:17" ht="15.6">
      <c r="A33" s="113"/>
      <c r="B33" s="146" t="str">
        <f>"PRIOR - "&amp;MANUAL!$B$9</f>
        <v>PRIOR - 2016</v>
      </c>
      <c r="C33" s="5"/>
      <c r="D33" s="5"/>
      <c r="E33" s="5"/>
      <c r="F33" s="5"/>
      <c r="G33" s="5"/>
      <c r="H33" s="5"/>
      <c r="I33" s="5"/>
      <c r="J33" s="5"/>
      <c r="K33" s="5"/>
      <c r="L33" s="5"/>
      <c r="M33" s="5"/>
      <c r="N33" s="5"/>
    </row>
    <row r="34" spans="1:17" s="12" customFormat="1" ht="15.6">
      <c r="A34" s="111"/>
      <c r="B34" s="149" t="s">
        <v>428</v>
      </c>
      <c r="C34" s="107">
        <f>MIN((+C$28/C$19/C13)+C24,C35)</f>
        <v>320339.66827554675</v>
      </c>
      <c r="D34" s="107">
        <f t="shared" ref="D34:N34" si="1">MIN((+D$28/D$19/D13)+D24,D35)</f>
        <v>344538.82181636966</v>
      </c>
      <c r="E34" s="107">
        <f t="shared" si="1"/>
        <v>294164.8946186637</v>
      </c>
      <c r="F34" s="107">
        <f t="shared" si="1"/>
        <v>329522.05439366552</v>
      </c>
      <c r="G34" s="107">
        <f t="shared" si="1"/>
        <v>323394.32072721515</v>
      </c>
      <c r="H34" s="107">
        <f t="shared" si="1"/>
        <v>353413.56824214716</v>
      </c>
      <c r="I34" s="107">
        <f t="shared" si="1"/>
        <v>344005.17387346114</v>
      </c>
      <c r="J34" s="107">
        <f t="shared" si="1"/>
        <v>343500.00466392888</v>
      </c>
      <c r="K34" s="107">
        <f t="shared" si="1"/>
        <v>347397.27452099085</v>
      </c>
      <c r="L34" s="107">
        <f t="shared" si="1"/>
        <v>335208.16194180853</v>
      </c>
      <c r="M34" s="107">
        <f t="shared" si="1"/>
        <v>343308.93366049411</v>
      </c>
      <c r="N34" s="107">
        <f t="shared" si="1"/>
        <v>332920.01214773644</v>
      </c>
      <c r="P34" s="152">
        <f>AVERAGE(C34:N34)</f>
        <v>334309.40740683564</v>
      </c>
      <c r="Q34" s="368">
        <f>$P$28/(P34*8760)</f>
        <v>0.9200842067891617</v>
      </c>
    </row>
    <row r="35" spans="1:17" s="12" customFormat="1" ht="15.6">
      <c r="A35" s="111"/>
      <c r="B35" s="149" t="s">
        <v>426</v>
      </c>
      <c r="C35" s="107">
        <f t="shared" ref="C35:N35" si="2">MIN(+C$28/C$19/C14,C36)</f>
        <v>365211.90597273869</v>
      </c>
      <c r="D35" s="107">
        <f t="shared" si="2"/>
        <v>359757.18294819654</v>
      </c>
      <c r="E35" s="107">
        <f t="shared" si="2"/>
        <v>339050.64954021311</v>
      </c>
      <c r="F35" s="107">
        <f t="shared" si="2"/>
        <v>349504.02631613263</v>
      </c>
      <c r="G35" s="107">
        <f t="shared" si="2"/>
        <v>346303.76188249962</v>
      </c>
      <c r="H35" s="107">
        <f t="shared" si="2"/>
        <v>367828.92540577875</v>
      </c>
      <c r="I35" s="107">
        <f t="shared" si="2"/>
        <v>365516.99561808858</v>
      </c>
      <c r="J35" s="107">
        <f t="shared" si="2"/>
        <v>365299.67822534149</v>
      </c>
      <c r="K35" s="107">
        <f t="shared" si="2"/>
        <v>373615.93674899021</v>
      </c>
      <c r="L35" s="107">
        <f t="shared" si="2"/>
        <v>354339.40808481176</v>
      </c>
      <c r="M35" s="107">
        <f t="shared" si="2"/>
        <v>358798.2095871566</v>
      </c>
      <c r="N35" s="107">
        <f t="shared" si="2"/>
        <v>359592.30317907425</v>
      </c>
      <c r="P35" s="152">
        <f>AVERAGE(C35:N35)</f>
        <v>358734.91529241856</v>
      </c>
      <c r="Q35" s="368">
        <f t="shared" ref="Q35:Q36" si="3">$P$28/(P35*8760)</f>
        <v>0.85743760315424666</v>
      </c>
    </row>
    <row r="36" spans="1:17" s="106" customFormat="1">
      <c r="A36" s="109"/>
      <c r="B36" s="149" t="s">
        <v>133</v>
      </c>
      <c r="C36" s="107">
        <f>+C$28/C$19/C15</f>
        <v>440282.95370977675</v>
      </c>
      <c r="D36" s="107">
        <f t="shared" ref="D36:N36" si="4">+D$28/D$19/D15</f>
        <v>430244.43248814536</v>
      </c>
      <c r="E36" s="107">
        <f t="shared" si="4"/>
        <v>407152.3463458948</v>
      </c>
      <c r="F36" s="107">
        <f t="shared" si="4"/>
        <v>420269.67195120035</v>
      </c>
      <c r="G36" s="107">
        <f t="shared" si="4"/>
        <v>419779.34220508195</v>
      </c>
      <c r="H36" s="107">
        <f t="shared" si="4"/>
        <v>444928.73636574618</v>
      </c>
      <c r="I36" s="107">
        <f t="shared" si="4"/>
        <v>441351.65642483038</v>
      </c>
      <c r="J36" s="107">
        <f t="shared" si="4"/>
        <v>437797.53669471864</v>
      </c>
      <c r="K36" s="107">
        <f t="shared" si="4"/>
        <v>448814.16900846118</v>
      </c>
      <c r="L36" s="107">
        <f t="shared" si="4"/>
        <v>425542.16646996496</v>
      </c>
      <c r="M36" s="107">
        <f t="shared" si="4"/>
        <v>428589.81078192056</v>
      </c>
      <c r="N36" s="107">
        <f t="shared" si="4"/>
        <v>431579.47024969774</v>
      </c>
      <c r="P36" s="152">
        <f>AVERAGE(C36:N36)</f>
        <v>431361.02439128654</v>
      </c>
      <c r="Q36" s="368">
        <f t="shared" si="3"/>
        <v>0.71307510077001379</v>
      </c>
    </row>
    <row r="37" spans="1:17" s="106" customFormat="1">
      <c r="A37" s="109"/>
      <c r="B37" s="149" t="s">
        <v>1120</v>
      </c>
      <c r="C37" s="107">
        <f>+C$28/C$19/C16</f>
        <v>405851.28403698636</v>
      </c>
      <c r="D37" s="107">
        <f t="shared" ref="D37:N37" si="5">+D$28/D$19/D16</f>
        <v>395009.53721447865</v>
      </c>
      <c r="E37" s="107">
        <f t="shared" si="5"/>
        <v>373352.35086934647</v>
      </c>
      <c r="F37" s="107">
        <f t="shared" si="5"/>
        <v>378593.56768515764</v>
      </c>
      <c r="G37" s="107">
        <f t="shared" si="5"/>
        <v>376670.30302701576</v>
      </c>
      <c r="H37" s="107">
        <f t="shared" si="5"/>
        <v>400300.23071783513</v>
      </c>
      <c r="I37" s="107">
        <f t="shared" si="5"/>
        <v>399369.91991695488</v>
      </c>
      <c r="J37" s="107">
        <f t="shared" si="5"/>
        <v>396829.42746919399</v>
      </c>
      <c r="K37" s="107">
        <f t="shared" si="5"/>
        <v>402795.26880831295</v>
      </c>
      <c r="L37" s="107">
        <f t="shared" si="5"/>
        <v>385094.13040895178</v>
      </c>
      <c r="M37" s="107">
        <f t="shared" si="5"/>
        <v>394646.4044366093</v>
      </c>
      <c r="N37" s="107">
        <f t="shared" si="5"/>
        <v>399607.085788475</v>
      </c>
      <c r="P37" s="152">
        <f>AVERAGE(C37:N37)</f>
        <v>392343.29253160983</v>
      </c>
      <c r="Q37" s="368">
        <f t="shared" ref="Q37" si="6">$P$28/(P37*8760)</f>
        <v>0.78398894996093582</v>
      </c>
    </row>
    <row r="38" spans="1:17" s="106" customFormat="1" ht="16.5" customHeight="1">
      <c r="A38" s="109"/>
      <c r="B38" s="108"/>
      <c r="C38" s="107"/>
      <c r="D38" s="107"/>
      <c r="E38" s="107"/>
      <c r="F38" s="107"/>
      <c r="G38" s="107"/>
      <c r="H38" s="107"/>
      <c r="I38" s="107"/>
      <c r="J38" s="107"/>
      <c r="K38" s="107"/>
      <c r="L38" s="107"/>
      <c r="M38" s="107"/>
      <c r="N38" s="107"/>
    </row>
    <row r="39" spans="1:17" s="106" customFormat="1" ht="16.5" customHeight="1">
      <c r="A39" s="109"/>
      <c r="B39" s="146" t="str">
        <f>"TEST - "&amp;MANUAL!$B$10</f>
        <v>TEST - 2017</v>
      </c>
      <c r="C39" s="107"/>
      <c r="D39" s="107"/>
      <c r="E39" s="107"/>
      <c r="F39" s="107"/>
      <c r="G39" s="107"/>
      <c r="H39" s="107"/>
      <c r="I39" s="107"/>
      <c r="J39" s="107"/>
      <c r="K39" s="107"/>
      <c r="L39" s="107"/>
      <c r="M39" s="107"/>
      <c r="N39" s="107"/>
    </row>
    <row r="40" spans="1:17" s="106" customFormat="1" ht="16.5" customHeight="1">
      <c r="A40" s="109"/>
      <c r="B40" s="149" t="s">
        <v>428</v>
      </c>
      <c r="C40" s="107">
        <f>MIN((+C$29/C$20/C13)+C24,C41)</f>
        <v>320897.12353818654</v>
      </c>
      <c r="D40" s="107">
        <f t="shared" ref="D40:N40" si="7">MIN((+D$29/D$20/D13)+D24,D41)</f>
        <v>355909.6299268268</v>
      </c>
      <c r="E40" s="107">
        <f t="shared" si="7"/>
        <v>293095.32553742337</v>
      </c>
      <c r="F40" s="107">
        <f t="shared" si="7"/>
        <v>329564.18059090408</v>
      </c>
      <c r="G40" s="107">
        <f t="shared" si="7"/>
        <v>322277.65243064769</v>
      </c>
      <c r="H40" s="107">
        <f t="shared" si="7"/>
        <v>352194.55095118709</v>
      </c>
      <c r="I40" s="107">
        <f t="shared" si="7"/>
        <v>342582.83706285182</v>
      </c>
      <c r="J40" s="107">
        <f t="shared" si="7"/>
        <v>342209.79430907388</v>
      </c>
      <c r="K40" s="107">
        <f t="shared" si="7"/>
        <v>345768.17530784954</v>
      </c>
      <c r="L40" s="107">
        <f t="shared" si="7"/>
        <v>334326.05236377643</v>
      </c>
      <c r="M40" s="107">
        <f t="shared" si="7"/>
        <v>342670.35840713623</v>
      </c>
      <c r="N40" s="107">
        <f t="shared" si="7"/>
        <v>331923.29899002623</v>
      </c>
      <c r="P40" s="152">
        <f>AVERAGE(C40:N40)</f>
        <v>334451.5816179908</v>
      </c>
      <c r="Q40" s="368">
        <f>$P$29/(P40*8760)</f>
        <v>0.91727223466367303</v>
      </c>
    </row>
    <row r="41" spans="1:17" s="106" customFormat="1" ht="16.5" customHeight="1">
      <c r="A41" s="109"/>
      <c r="B41" s="149" t="s">
        <v>426</v>
      </c>
      <c r="C41" s="107">
        <f t="shared" ref="C41:N41" si="8">MIN(+C$29/C$20/C14,C42)</f>
        <v>365847.44792749925</v>
      </c>
      <c r="D41" s="107">
        <f t="shared" si="8"/>
        <v>371630.24233841762</v>
      </c>
      <c r="E41" s="107">
        <f t="shared" si="8"/>
        <v>337817.8780628661</v>
      </c>
      <c r="F41" s="107">
        <f t="shared" si="8"/>
        <v>349548.7070145926</v>
      </c>
      <c r="G41" s="107">
        <f t="shared" si="8"/>
        <v>345107.98815645941</v>
      </c>
      <c r="H41" s="107">
        <f t="shared" si="8"/>
        <v>366560.18571812287</v>
      </c>
      <c r="I41" s="107">
        <f t="shared" si="8"/>
        <v>364005.71521518932</v>
      </c>
      <c r="J41" s="107">
        <f t="shared" si="8"/>
        <v>363927.58675205999</v>
      </c>
      <c r="K41" s="107">
        <f t="shared" si="8"/>
        <v>371863.88665183826</v>
      </c>
      <c r="L41" s="107">
        <f t="shared" si="8"/>
        <v>353406.95410178462</v>
      </c>
      <c r="M41" s="107">
        <f t="shared" si="8"/>
        <v>358130.82334949449</v>
      </c>
      <c r="N41" s="107">
        <f t="shared" si="8"/>
        <v>358515.73713644518</v>
      </c>
      <c r="P41" s="152">
        <f>AVERAGE(C41:N41)</f>
        <v>358863.59603539744</v>
      </c>
      <c r="Q41" s="368">
        <f>$P$29/(P41*8760)</f>
        <v>0.8548739773183176</v>
      </c>
    </row>
    <row r="42" spans="1:17" s="106" customFormat="1" ht="16.5" customHeight="1">
      <c r="A42" s="109"/>
      <c r="B42" s="149" t="s">
        <v>133</v>
      </c>
      <c r="C42" s="107">
        <f t="shared" ref="C42:N43" si="9">+C$29/C$20/C15</f>
        <v>441049.13434209541</v>
      </c>
      <c r="D42" s="107">
        <f t="shared" si="9"/>
        <v>444443.78121936804</v>
      </c>
      <c r="E42" s="107">
        <f t="shared" si="9"/>
        <v>405671.96045018634</v>
      </c>
      <c r="F42" s="107">
        <f t="shared" si="9"/>
        <v>420323.39935080212</v>
      </c>
      <c r="G42" s="107">
        <f t="shared" si="9"/>
        <v>418329.86009315035</v>
      </c>
      <c r="H42" s="107">
        <f t="shared" si="9"/>
        <v>443394.05894639133</v>
      </c>
      <c r="I42" s="107">
        <f t="shared" si="9"/>
        <v>439526.8271634329</v>
      </c>
      <c r="J42" s="107">
        <f t="shared" si="9"/>
        <v>436153.13812847645</v>
      </c>
      <c r="K42" s="107">
        <f t="shared" si="9"/>
        <v>446709.48119654175</v>
      </c>
      <c r="L42" s="107">
        <f t="shared" si="9"/>
        <v>424422.34045282623</v>
      </c>
      <c r="M42" s="107">
        <f t="shared" si="9"/>
        <v>427792.60797077173</v>
      </c>
      <c r="N42" s="107">
        <f t="shared" si="9"/>
        <v>430287.38530166342</v>
      </c>
      <c r="P42" s="152">
        <f>AVERAGE(C42:N42)</f>
        <v>431508.66455130879</v>
      </c>
      <c r="Q42" s="368">
        <f>$P$29/(P42*8760)</f>
        <v>0.71095478459634975</v>
      </c>
    </row>
    <row r="43" spans="1:17" s="106" customFormat="1" ht="16.5" customHeight="1">
      <c r="A43" s="109"/>
      <c r="B43" s="149" t="s">
        <v>1120</v>
      </c>
      <c r="C43" s="107">
        <f t="shared" si="9"/>
        <v>406557.54665926303</v>
      </c>
      <c r="D43" s="107">
        <f t="shared" si="9"/>
        <v>408046.02937459928</v>
      </c>
      <c r="E43" s="107">
        <f t="shared" si="9"/>
        <v>371994.86009392294</v>
      </c>
      <c r="F43" s="107">
        <f t="shared" si="9"/>
        <v>378641.96719922021</v>
      </c>
      <c r="G43" s="107">
        <f t="shared" si="9"/>
        <v>375369.67478870013</v>
      </c>
      <c r="H43" s="107">
        <f t="shared" si="9"/>
        <v>398919.48887125729</v>
      </c>
      <c r="I43" s="107">
        <f t="shared" si="9"/>
        <v>397718.66993210168</v>
      </c>
      <c r="J43" s="107">
        <f t="shared" si="9"/>
        <v>395338.90802383662</v>
      </c>
      <c r="K43" s="107">
        <f t="shared" si="9"/>
        <v>400906.38393903052</v>
      </c>
      <c r="L43" s="107">
        <f t="shared" si="9"/>
        <v>384080.74452088185</v>
      </c>
      <c r="M43" s="107">
        <f t="shared" si="9"/>
        <v>393912.33840164536</v>
      </c>
      <c r="N43" s="107">
        <f t="shared" si="9"/>
        <v>398410.72141929774</v>
      </c>
      <c r="P43" s="152">
        <f>AVERAGE(C43:N43)</f>
        <v>392491.44443531311</v>
      </c>
      <c r="Q43" s="368">
        <f>$P$29/(P43*8760)</f>
        <v>0.78163015782142864</v>
      </c>
    </row>
    <row r="44" spans="1:17" s="106" customFormat="1" ht="16.5" customHeight="1">
      <c r="A44" s="109"/>
      <c r="B44" s="149"/>
      <c r="C44" s="107"/>
      <c r="D44" s="107"/>
      <c r="E44" s="107"/>
      <c r="F44" s="107"/>
      <c r="G44" s="107"/>
      <c r="H44" s="107"/>
      <c r="I44" s="107"/>
      <c r="J44" s="107"/>
      <c r="K44" s="107"/>
      <c r="L44" s="107"/>
      <c r="M44" s="107"/>
      <c r="N44" s="107"/>
      <c r="P44" s="152"/>
    </row>
    <row r="45" spans="1:17" s="106" customFormat="1" ht="16.5" customHeight="1">
      <c r="A45" s="109"/>
      <c r="B45" s="146" t="str">
        <f>"SUBSEQUENT - "&amp;MANUAL!$B$11</f>
        <v>SUBSEQUENT - 2018</v>
      </c>
      <c r="C45" s="107"/>
      <c r="D45" s="107"/>
      <c r="E45" s="107"/>
      <c r="F45" s="107"/>
      <c r="G45" s="107"/>
      <c r="H45" s="107"/>
      <c r="I45" s="107"/>
      <c r="J45" s="107"/>
      <c r="K45" s="107"/>
      <c r="L45" s="107"/>
      <c r="M45" s="107"/>
      <c r="N45" s="107"/>
    </row>
    <row r="46" spans="1:17" s="106" customFormat="1" ht="16.5" customHeight="1">
      <c r="A46" s="109"/>
      <c r="B46" s="149" t="s">
        <v>428</v>
      </c>
      <c r="C46" s="107">
        <f>MIN((+C$30/C$21/C13)+C24,C47)</f>
        <v>320016.03086424561</v>
      </c>
      <c r="D46" s="107">
        <f t="shared" ref="D46:N46" si="10">MIN((+D$30/D$21/D13)+D24,D47)</f>
        <v>355715.71382871771</v>
      </c>
      <c r="E46" s="107">
        <f t="shared" si="10"/>
        <v>293279.15234620625</v>
      </c>
      <c r="F46" s="107">
        <f t="shared" si="10"/>
        <v>330046.60008852492</v>
      </c>
      <c r="G46" s="107">
        <f t="shared" si="10"/>
        <v>322498.15035368846</v>
      </c>
      <c r="H46" s="107">
        <f t="shared" si="10"/>
        <v>352260.10789952317</v>
      </c>
      <c r="I46" s="107">
        <f t="shared" si="10"/>
        <v>342476.56752854399</v>
      </c>
      <c r="J46" s="107">
        <f t="shared" si="10"/>
        <v>341984.18694892759</v>
      </c>
      <c r="K46" s="107">
        <f t="shared" si="10"/>
        <v>345265.42070793518</v>
      </c>
      <c r="L46" s="107">
        <f t="shared" si="10"/>
        <v>334229.71447558951</v>
      </c>
      <c r="M46" s="107">
        <f t="shared" si="10"/>
        <v>342806.07100410236</v>
      </c>
      <c r="N46" s="107">
        <f t="shared" si="10"/>
        <v>332207.13495279377</v>
      </c>
      <c r="O46" s="107"/>
      <c r="P46" s="152">
        <f>AVERAGE(C46:N46)</f>
        <v>334398.73758323322</v>
      </c>
      <c r="Q46" s="368">
        <f>$P$30/(P46*8760)</f>
        <v>0.91725921187796955</v>
      </c>
    </row>
    <row r="47" spans="1:17" s="106" customFormat="1" ht="16.5" customHeight="1">
      <c r="A47" s="109"/>
      <c r="B47" s="149" t="s">
        <v>426</v>
      </c>
      <c r="C47" s="107">
        <f>MIN(+C$30/C$21/C14,C48)</f>
        <v>364842.93438560539</v>
      </c>
      <c r="D47" s="107">
        <f t="shared" ref="D47:N47" si="11">MIN(+D$30/D$21/D14,D48)</f>
        <v>371427.76092045655</v>
      </c>
      <c r="E47" s="107">
        <f t="shared" si="11"/>
        <v>338029.75446301082</v>
      </c>
      <c r="F47" s="107">
        <f t="shared" si="11"/>
        <v>350060.38007120223</v>
      </c>
      <c r="G47" s="107">
        <f t="shared" si="11"/>
        <v>345344.10628019331</v>
      </c>
      <c r="H47" s="107">
        <f t="shared" si="11"/>
        <v>366628.41666346905</v>
      </c>
      <c r="I47" s="107">
        <f t="shared" si="11"/>
        <v>363892.80028292659</v>
      </c>
      <c r="J47" s="107">
        <f>MIN(+J$30/J$21/J14,J48)</f>
        <v>363687.66158481775</v>
      </c>
      <c r="K47" s="107">
        <f t="shared" si="11"/>
        <v>371323.1883085341</v>
      </c>
      <c r="L47" s="107">
        <f t="shared" si="11"/>
        <v>353305.11794696498</v>
      </c>
      <c r="M47" s="107">
        <f t="shared" si="11"/>
        <v>358272.65897343436</v>
      </c>
      <c r="N47" s="107">
        <f t="shared" si="11"/>
        <v>358822.31296202622</v>
      </c>
      <c r="O47" s="107"/>
      <c r="P47" s="152">
        <f>AVERAGE(C47:N47)</f>
        <v>358803.09107022011</v>
      </c>
      <c r="Q47" s="368">
        <f>$P$30/(P47*8760)</f>
        <v>0.85487090307300428</v>
      </c>
    </row>
    <row r="48" spans="1:17" s="106" customFormat="1" ht="16.5" customHeight="1">
      <c r="A48" s="109"/>
      <c r="B48" s="149" t="s">
        <v>133</v>
      </c>
      <c r="C48" s="107">
        <f>+C$30/C$21/C15</f>
        <v>439838.13825452665</v>
      </c>
      <c r="D48" s="107">
        <f t="shared" ref="D48:N48" si="12">+D$30/D$21/D15</f>
        <v>444201.62760329247</v>
      </c>
      <c r="E48" s="107">
        <f t="shared" si="12"/>
        <v>405926.39433365245</v>
      </c>
      <c r="F48" s="107">
        <f t="shared" si="12"/>
        <v>420938.67314296466</v>
      </c>
      <c r="G48" s="107">
        <f t="shared" si="12"/>
        <v>418616.07561135583</v>
      </c>
      <c r="H48" s="107">
        <f t="shared" si="12"/>
        <v>443476.59162992198</v>
      </c>
      <c r="I48" s="107">
        <f t="shared" si="12"/>
        <v>439390.48550767766</v>
      </c>
      <c r="J48" s="107">
        <f t="shared" si="12"/>
        <v>435865.59709444107</v>
      </c>
      <c r="K48" s="107">
        <f t="shared" si="12"/>
        <v>446059.95569785475</v>
      </c>
      <c r="L48" s="107">
        <f t="shared" si="12"/>
        <v>424300.04082439613</v>
      </c>
      <c r="M48" s="107">
        <f t="shared" si="12"/>
        <v>427962.0327382377</v>
      </c>
      <c r="N48" s="107">
        <f t="shared" si="12"/>
        <v>430655.3348690648</v>
      </c>
      <c r="O48" s="107"/>
      <c r="P48" s="152">
        <f>AVERAGE(C48:N48)</f>
        <v>431435.91227561556</v>
      </c>
      <c r="Q48" s="368">
        <f>$P$30/(P48*8760)</f>
        <v>0.71095222664875191</v>
      </c>
    </row>
    <row r="49" spans="1:17" s="106" customFormat="1" ht="16.5" customHeight="1">
      <c r="A49" s="109"/>
      <c r="B49" s="149" t="s">
        <v>1120</v>
      </c>
      <c r="C49" s="107">
        <f>+C$30/C$21/C16</f>
        <v>405441.25470891077</v>
      </c>
      <c r="D49" s="107">
        <f t="shared" ref="D49:O49" si="13">+D$30/D$21/D16</f>
        <v>407823.70694437594</v>
      </c>
      <c r="E49" s="107">
        <f t="shared" si="13"/>
        <v>372228.17199642194</v>
      </c>
      <c r="F49" s="107">
        <f t="shared" si="13"/>
        <v>379196.2272746535</v>
      </c>
      <c r="G49" s="107">
        <f t="shared" si="13"/>
        <v>375626.49754088029</v>
      </c>
      <c r="H49" s="107">
        <f t="shared" si="13"/>
        <v>398993.74312718358</v>
      </c>
      <c r="I49" s="107">
        <f t="shared" si="13"/>
        <v>397595.2972079991</v>
      </c>
      <c r="J49" s="107">
        <f t="shared" si="13"/>
        <v>395078.27443331521</v>
      </c>
      <c r="K49" s="107">
        <f t="shared" si="13"/>
        <v>400323.45716018241</v>
      </c>
      <c r="L49" s="107">
        <f t="shared" si="13"/>
        <v>383970.06954488525</v>
      </c>
      <c r="M49" s="107">
        <f t="shared" si="13"/>
        <v>394068.34508594091</v>
      </c>
      <c r="N49" s="107">
        <f t="shared" si="13"/>
        <v>398751.41244952986</v>
      </c>
      <c r="O49" s="107" t="e">
        <f t="shared" si="13"/>
        <v>#DIV/0!</v>
      </c>
      <c r="P49" s="152">
        <f>AVERAGE(C49:N49)</f>
        <v>392424.70478952321</v>
      </c>
      <c r="Q49" s="368">
        <f>$P$30/(P49*8760)</f>
        <v>0.78162847227750132</v>
      </c>
    </row>
    <row r="50" spans="1:17" s="106" customFormat="1" ht="16.5" customHeight="1">
      <c r="A50" s="109"/>
      <c r="B50" s="108"/>
      <c r="C50" s="107"/>
      <c r="D50" s="107"/>
      <c r="E50" s="107"/>
      <c r="F50" s="107"/>
      <c r="G50" s="107"/>
      <c r="H50" s="107"/>
      <c r="I50" s="107"/>
      <c r="J50" s="107"/>
      <c r="K50" s="107"/>
      <c r="L50" s="107"/>
      <c r="M50" s="107"/>
      <c r="N50" s="107"/>
    </row>
    <row r="51" spans="1:17" ht="13.2">
      <c r="A51" s="42" t="s">
        <v>116</v>
      </c>
      <c r="C51" s="105"/>
    </row>
    <row r="52" spans="1:17" ht="13.2">
      <c r="A52"/>
      <c r="B52" s="10" t="s">
        <v>338</v>
      </c>
      <c r="C52" s="105"/>
      <c r="D52" s="105"/>
      <c r="E52" s="105"/>
      <c r="F52" s="105"/>
      <c r="G52" s="105"/>
      <c r="H52" s="105"/>
      <c r="I52" s="105"/>
      <c r="J52" s="105"/>
      <c r="K52" s="105"/>
      <c r="L52" s="105"/>
      <c r="M52" s="105"/>
      <c r="N52" s="105"/>
    </row>
    <row r="53" spans="1:17" ht="13.2">
      <c r="A53"/>
      <c r="B53" s="81" t="s">
        <v>422</v>
      </c>
    </row>
    <row r="54" spans="1:17" ht="13.2">
      <c r="A54"/>
      <c r="B54" s="125" t="s">
        <v>427</v>
      </c>
      <c r="C54" s="104"/>
    </row>
    <row r="55" spans="1:17" ht="13.2">
      <c r="A55"/>
      <c r="B55" s="153" t="s">
        <v>431</v>
      </c>
      <c r="E55" s="88"/>
    </row>
    <row r="56" spans="1:17" ht="13.2">
      <c r="A56"/>
      <c r="B56" t="s">
        <v>1089</v>
      </c>
      <c r="C56" s="98"/>
      <c r="D56" s="98"/>
      <c r="E56" s="98"/>
      <c r="F56" s="98"/>
      <c r="G56" s="98"/>
      <c r="H56" s="98"/>
      <c r="I56" s="98"/>
      <c r="J56" s="98"/>
      <c r="K56" s="98"/>
      <c r="L56" s="98"/>
      <c r="M56" s="98"/>
      <c r="N56" s="98"/>
    </row>
    <row r="57" spans="1:17">
      <c r="B57" s="10" t="s">
        <v>531</v>
      </c>
      <c r="E57" s="10"/>
    </row>
    <row r="58" spans="1:17" ht="15.6" thickBot="1">
      <c r="B58" s="10"/>
      <c r="E58" s="10"/>
    </row>
    <row r="59" spans="1:17" ht="15.6" thickBot="1">
      <c r="C59" s="100" t="s">
        <v>70</v>
      </c>
      <c r="D59" s="100" t="s">
        <v>71</v>
      </c>
      <c r="E59" s="100" t="s">
        <v>72</v>
      </c>
      <c r="F59" s="103" t="s">
        <v>73</v>
      </c>
      <c r="G59" s="103" t="s">
        <v>74</v>
      </c>
      <c r="H59" s="103" t="s">
        <v>75</v>
      </c>
      <c r="I59" s="103" t="s">
        <v>76</v>
      </c>
      <c r="J59" s="103" t="s">
        <v>77</v>
      </c>
      <c r="K59" s="103" t="s">
        <v>78</v>
      </c>
      <c r="L59" s="103" t="s">
        <v>79</v>
      </c>
      <c r="M59" s="100" t="s">
        <v>80</v>
      </c>
      <c r="N59" s="100" t="s">
        <v>81</v>
      </c>
    </row>
    <row r="60" spans="1:17">
      <c r="B60" s="43" t="s">
        <v>1085</v>
      </c>
      <c r="C60" s="145">
        <f>VLOOKUP($B$9&amp;" Total",'Billing Demand'!$A$5:$AL$44,C$9,FALSE)</f>
        <v>420588</v>
      </c>
      <c r="D60" s="145">
        <f>VLOOKUP($B$9&amp;" Total",'Billing Demand'!$A$5:$AL$44,D$9,FALSE)</f>
        <v>417873</v>
      </c>
      <c r="E60" s="145">
        <f>VLOOKUP($B$9&amp;" Total",'Billing Demand'!$A$5:$AL$44,E$9,FALSE)</f>
        <v>428667</v>
      </c>
      <c r="F60" s="145">
        <f>VLOOKUP($B$9&amp;" Total",'Billing Demand'!$A$5:$AL$44,F$9,FALSE)</f>
        <v>417693</v>
      </c>
      <c r="G60" s="145">
        <f>VLOOKUP($B$9&amp;" Total",'Billing Demand'!$A$5:$AL$44,G$9,FALSE)</f>
        <v>413755</v>
      </c>
      <c r="H60" s="145">
        <f>VLOOKUP($B$9&amp;" Total",'Billing Demand'!$A$5:$AL$44,H$9,FALSE)</f>
        <v>429737</v>
      </c>
      <c r="I60" s="145">
        <f>VLOOKUP($B$9&amp;" Total",'Billing Demand'!$A$5:$AL$44,I$9,FALSE)</f>
        <v>439990</v>
      </c>
      <c r="J60" s="145">
        <f>VLOOKUP($B$9&amp;" Total",'Billing Demand'!$A$5:$AL$44,J$9,FALSE)</f>
        <v>430413</v>
      </c>
      <c r="K60" s="145">
        <f>VLOOKUP($B$9&amp;" Total",'Billing Demand'!$A$5:$AL$44,K$9,FALSE)</f>
        <v>394651</v>
      </c>
      <c r="L60" s="145">
        <f>VLOOKUP($B$9&amp;" Total",'Billing Demand'!$A$5:$AL$44,L$9,FALSE)</f>
        <v>429147</v>
      </c>
      <c r="M60" s="145">
        <f>VLOOKUP($B$9&amp;" Total",'Billing Demand'!$A$5:$AL$44,M$9,FALSE)</f>
        <v>424073</v>
      </c>
      <c r="N60" s="145">
        <f>VLOOKUP($B$9&amp;" Total",'Billing Demand'!$A$5:$AL$44,N$9,FALSE)</f>
        <v>425846</v>
      </c>
    </row>
    <row r="61" spans="1:17">
      <c r="B61" s="246" t="s">
        <v>1086</v>
      </c>
      <c r="C61" s="242">
        <f t="shared" ref="C61:N61" si="14">+C36</f>
        <v>440282.95370977675</v>
      </c>
      <c r="D61" s="242">
        <f t="shared" si="14"/>
        <v>430244.43248814536</v>
      </c>
      <c r="E61" s="242">
        <f t="shared" si="14"/>
        <v>407152.3463458948</v>
      </c>
      <c r="F61" s="242">
        <f t="shared" si="14"/>
        <v>420269.67195120035</v>
      </c>
      <c r="G61" s="242">
        <f t="shared" si="14"/>
        <v>419779.34220508195</v>
      </c>
      <c r="H61" s="242">
        <f t="shared" si="14"/>
        <v>444928.73636574618</v>
      </c>
      <c r="I61" s="242">
        <f t="shared" si="14"/>
        <v>441351.65642483038</v>
      </c>
      <c r="J61" s="242">
        <f t="shared" si="14"/>
        <v>437797.53669471864</v>
      </c>
      <c r="K61" s="242">
        <f t="shared" si="14"/>
        <v>448814.16900846118</v>
      </c>
      <c r="L61" s="242">
        <f t="shared" si="14"/>
        <v>425542.16646996496</v>
      </c>
      <c r="M61" s="242">
        <f t="shared" si="14"/>
        <v>428589.81078192056</v>
      </c>
      <c r="N61" s="242">
        <f t="shared" si="14"/>
        <v>431579.47024969774</v>
      </c>
    </row>
    <row r="62" spans="1:17">
      <c r="B62" s="45" t="s">
        <v>532</v>
      </c>
      <c r="C62" s="243" t="str">
        <f>IF(C60&gt;=C61,"OK","ERROR")</f>
        <v>ERROR</v>
      </c>
      <c r="D62" s="243" t="str">
        <f t="shared" ref="D62:N62" si="15">IF(D60&gt;=D61,"OK","ERROR")</f>
        <v>ERROR</v>
      </c>
      <c r="E62" s="243" t="str">
        <f t="shared" si="15"/>
        <v>OK</v>
      </c>
      <c r="F62" s="243" t="str">
        <f t="shared" si="15"/>
        <v>ERROR</v>
      </c>
      <c r="G62" s="243" t="str">
        <f t="shared" si="15"/>
        <v>ERROR</v>
      </c>
      <c r="H62" s="243" t="str">
        <f t="shared" si="15"/>
        <v>ERROR</v>
      </c>
      <c r="I62" s="243" t="str">
        <f t="shared" si="15"/>
        <v>ERROR</v>
      </c>
      <c r="J62" s="243" t="str">
        <f t="shared" si="15"/>
        <v>ERROR</v>
      </c>
      <c r="K62" s="243" t="str">
        <f t="shared" si="15"/>
        <v>ERROR</v>
      </c>
      <c r="L62" s="243" t="str">
        <f t="shared" si="15"/>
        <v>OK</v>
      </c>
      <c r="M62" s="243" t="str">
        <f t="shared" si="15"/>
        <v>ERROR</v>
      </c>
      <c r="N62" s="243" t="str">
        <f t="shared" si="15"/>
        <v>ERROR</v>
      </c>
    </row>
    <row r="63" spans="1:17" ht="15.6" thickBot="1">
      <c r="G63" s="145"/>
    </row>
    <row r="64" spans="1:17" ht="15.6" thickBot="1">
      <c r="C64" s="100" t="s">
        <v>70</v>
      </c>
      <c r="D64" s="100" t="s">
        <v>71</v>
      </c>
      <c r="E64" s="100" t="s">
        <v>72</v>
      </c>
      <c r="F64" s="103" t="s">
        <v>73</v>
      </c>
      <c r="G64" s="103" t="s">
        <v>74</v>
      </c>
      <c r="H64" s="103" t="s">
        <v>75</v>
      </c>
      <c r="I64" s="103" t="s">
        <v>76</v>
      </c>
      <c r="J64" s="103" t="s">
        <v>77</v>
      </c>
      <c r="K64" s="103" t="s">
        <v>78</v>
      </c>
      <c r="L64" s="103" t="s">
        <v>79</v>
      </c>
      <c r="M64" s="100" t="s">
        <v>80</v>
      </c>
      <c r="N64" s="100" t="s">
        <v>81</v>
      </c>
    </row>
    <row r="65" spans="2:14">
      <c r="B65" s="43" t="s">
        <v>1087</v>
      </c>
      <c r="C65" s="145">
        <f>VLOOKUP($B$9&amp;" Total",'Billing Demand'!$A$5:$AL$44,C$9+12,FALSE)</f>
        <v>421279</v>
      </c>
      <c r="D65" s="145">
        <f>VLOOKUP($B$9&amp;" Total",'Billing Demand'!$A$5:$AL$44,D$9+12,FALSE)</f>
        <v>416912</v>
      </c>
      <c r="E65" s="145">
        <f>VLOOKUP($B$9&amp;" Total",'Billing Demand'!$A$5:$AL$44,E$9+12,FALSE)</f>
        <v>427653</v>
      </c>
      <c r="F65" s="145">
        <f>VLOOKUP($B$9&amp;" Total",'Billing Demand'!$A$5:$AL$44,F$9+12,FALSE)</f>
        <v>418411</v>
      </c>
      <c r="G65" s="145">
        <f>VLOOKUP($B$9&amp;" Total",'Billing Demand'!$A$5:$AL$44,G$9+12,FALSE)</f>
        <v>413293</v>
      </c>
      <c r="H65" s="145">
        <f>VLOOKUP($B$9&amp;" Total",'Billing Demand'!$A$5:$AL$44,H$9+12,FALSE)</f>
        <v>429371</v>
      </c>
      <c r="I65" s="145">
        <f>VLOOKUP($B$9&amp;" Total",'Billing Demand'!$A$5:$AL$44,I$9+12,FALSE)</f>
        <v>439393</v>
      </c>
      <c r="J65" s="145">
        <f>VLOOKUP($B$9&amp;" Total",'Billing Demand'!$A$5:$AL$44,J$9+12,FALSE)</f>
        <v>429966</v>
      </c>
      <c r="K65" s="145">
        <f>VLOOKUP($B$9&amp;" Total",'Billing Demand'!$A$5:$AL$44,K$9+12,FALSE)</f>
        <v>394033</v>
      </c>
      <c r="L65" s="145">
        <f>VLOOKUP($B$9&amp;" Total",'Billing Demand'!$A$5:$AL$44,L$9+12,FALSE)</f>
        <v>429160</v>
      </c>
      <c r="M65" s="145">
        <f>VLOOKUP($B$9&amp;" Total",'Billing Demand'!$A$5:$AL$44,M$9+12,FALSE)</f>
        <v>424491</v>
      </c>
      <c r="N65" s="145">
        <f>VLOOKUP($B$9&amp;" Total",'Billing Demand'!$A$5:$AL$44,N$9+12,FALSE)</f>
        <v>425822</v>
      </c>
    </row>
    <row r="66" spans="2:14">
      <c r="B66" s="246" t="s">
        <v>1088</v>
      </c>
      <c r="C66" s="242">
        <f t="shared" ref="C66:N66" si="16">+C42</f>
        <v>441049.13434209541</v>
      </c>
      <c r="D66" s="242">
        <f t="shared" si="16"/>
        <v>444443.78121936804</v>
      </c>
      <c r="E66" s="242">
        <f t="shared" si="16"/>
        <v>405671.96045018634</v>
      </c>
      <c r="F66" s="242">
        <f t="shared" si="16"/>
        <v>420323.39935080212</v>
      </c>
      <c r="G66" s="242">
        <f t="shared" si="16"/>
        <v>418329.86009315035</v>
      </c>
      <c r="H66" s="242">
        <f t="shared" si="16"/>
        <v>443394.05894639133</v>
      </c>
      <c r="I66" s="242">
        <f t="shared" si="16"/>
        <v>439526.8271634329</v>
      </c>
      <c r="J66" s="242">
        <f t="shared" si="16"/>
        <v>436153.13812847645</v>
      </c>
      <c r="K66" s="242">
        <f t="shared" si="16"/>
        <v>446709.48119654175</v>
      </c>
      <c r="L66" s="242">
        <f t="shared" si="16"/>
        <v>424422.34045282623</v>
      </c>
      <c r="M66" s="242">
        <f t="shared" si="16"/>
        <v>427792.60797077173</v>
      </c>
      <c r="N66" s="242">
        <f t="shared" si="16"/>
        <v>430287.38530166342</v>
      </c>
    </row>
    <row r="67" spans="2:14">
      <c r="B67" s="45" t="s">
        <v>532</v>
      </c>
      <c r="C67" s="243" t="str">
        <f>IF(C65&gt;=C66,"OK","ERROR")</f>
        <v>ERROR</v>
      </c>
      <c r="D67" s="243" t="str">
        <f t="shared" ref="D67:N67" si="17">IF(D65&gt;=D66,"OK","ERROR")</f>
        <v>ERROR</v>
      </c>
      <c r="E67" s="243" t="str">
        <f t="shared" si="17"/>
        <v>OK</v>
      </c>
      <c r="F67" s="243" t="str">
        <f t="shared" si="17"/>
        <v>ERROR</v>
      </c>
      <c r="G67" s="243" t="str">
        <f t="shared" si="17"/>
        <v>ERROR</v>
      </c>
      <c r="H67" s="243" t="str">
        <f t="shared" si="17"/>
        <v>ERROR</v>
      </c>
      <c r="I67" s="243" t="str">
        <f t="shared" si="17"/>
        <v>ERROR</v>
      </c>
      <c r="J67" s="243" t="str">
        <f t="shared" si="17"/>
        <v>ERROR</v>
      </c>
      <c r="K67" s="243" t="str">
        <f t="shared" si="17"/>
        <v>ERROR</v>
      </c>
      <c r="L67" s="243" t="str">
        <f t="shared" si="17"/>
        <v>OK</v>
      </c>
      <c r="M67" s="243" t="str">
        <f t="shared" si="17"/>
        <v>ERROR</v>
      </c>
      <c r="N67" s="243" t="str">
        <f t="shared" si="17"/>
        <v>ERROR</v>
      </c>
    </row>
    <row r="70" spans="2:14">
      <c r="C70" s="242"/>
      <c r="D70" s="242"/>
      <c r="E70" s="242"/>
      <c r="F70" s="242"/>
      <c r="G70" s="242"/>
      <c r="H70" s="242"/>
      <c r="I70" s="242"/>
      <c r="J70" s="242"/>
      <c r="K70" s="242"/>
      <c r="L70" s="242"/>
      <c r="M70" s="242"/>
      <c r="N70" s="242"/>
    </row>
  </sheetData>
  <mergeCells count="3">
    <mergeCell ref="C7:E7"/>
    <mergeCell ref="F7:L7"/>
    <mergeCell ref="M7:N7"/>
  </mergeCells>
  <conditionalFormatting sqref="C35:N35">
    <cfRule type="cellIs" dxfId="112" priority="9" operator="greaterThanOrEqual">
      <formula>C36</formula>
    </cfRule>
  </conditionalFormatting>
  <conditionalFormatting sqref="C41:N41">
    <cfRule type="cellIs" dxfId="111" priority="5" operator="greaterThanOrEqual">
      <formula>C42</formula>
    </cfRule>
  </conditionalFormatting>
  <conditionalFormatting sqref="C34:N34">
    <cfRule type="cellIs" dxfId="110" priority="4" operator="greaterThanOrEqual">
      <formula>C35</formula>
    </cfRule>
  </conditionalFormatting>
  <conditionalFormatting sqref="C40:N40">
    <cfRule type="cellIs" dxfId="109" priority="3" operator="greaterThanOrEqual">
      <formula>C41</formula>
    </cfRule>
  </conditionalFormatting>
  <conditionalFormatting sqref="C62:N62">
    <cfRule type="cellIs" dxfId="108" priority="2" stopIfTrue="1" operator="equal">
      <formula>"Error"</formula>
    </cfRule>
  </conditionalFormatting>
  <conditionalFormatting sqref="C67:N67">
    <cfRule type="cellIs" dxfId="107" priority="1" stopIfTrue="1" operator="equal">
      <formula>"Error"</formula>
    </cfRule>
  </conditionalFormatting>
  <pageMargins left="0" right="0" top="1" bottom="1" header="0.5" footer="0.5"/>
  <pageSetup scale="57" orientation="landscape" r:id="rId1"/>
  <headerFooter alignWithMargins="0">
    <oddFooter>&amp;LPrinted:  &amp;D&amp;C&amp;F&amp;RPage &amp;P of &amp;N</oddFooter>
  </headerFooter>
  <ignoredErrors>
    <ignoredError sqref="D35:N35 C41:N4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7"/>
  <sheetViews>
    <sheetView showGridLines="0" zoomScale="65" workbookViewId="0">
      <selection activeCell="B2" sqref="B1:B2"/>
    </sheetView>
  </sheetViews>
  <sheetFormatPr defaultRowHeight="15"/>
  <cols>
    <col min="1" max="1" width="2.6640625" style="99" customWidth="1"/>
    <col min="2" max="2" width="25.5546875" customWidth="1"/>
    <col min="3" max="14" width="14" customWidth="1"/>
    <col min="15" max="15" width="2.6640625" customWidth="1"/>
    <col min="16" max="16" width="12.88671875" bestFit="1" customWidth="1"/>
  </cols>
  <sheetData>
    <row r="1" spans="1:16">
      <c r="B1" s="8" t="s">
        <v>1137</v>
      </c>
    </row>
    <row r="2" spans="1:16">
      <c r="B2" s="8" t="s">
        <v>1123</v>
      </c>
    </row>
    <row r="4" spans="1:16" ht="21">
      <c r="A4" s="124" t="s">
        <v>432</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10" t="s">
        <v>99</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0.94566666666666654</v>
      </c>
      <c r="D13" s="115">
        <f>IF(VLOOKUP($B$9,'Avg CP LF'!$A$12:$P$38,D$9,FALSE)=0,"",VLOOKUP($B$9,'Avg CP LF'!$A$12:$P$38,D$9,FALSE))</f>
        <v>0.86976666666666669</v>
      </c>
      <c r="E13" s="115">
        <f>IF(VLOOKUP($B$9,'Avg CP LF'!$A$12:$P$38,E$9,FALSE)=0,"",VLOOKUP($B$9,'Avg CP LF'!$A$12:$P$38,E$9,FALSE))</f>
        <v>0.94036666666666668</v>
      </c>
      <c r="F13" s="115">
        <f>IF(VLOOKUP($B$9,'Avg CP LF'!$A$12:$P$38,F$9,FALSE)=0,"",VLOOKUP($B$9,'Avg CP LF'!$A$12:$P$38,F$9,FALSE))</f>
        <v>0.88663333333333327</v>
      </c>
      <c r="G13" s="115">
        <f>IF(VLOOKUP($B$9,'Avg CP LF'!$A$12:$P$38,G$9,FALSE)=0,"",VLOOKUP($B$9,'Avg CP LF'!$A$12:$P$38,G$9,FALSE))</f>
        <v>0.8864333333333333</v>
      </c>
      <c r="H13" s="115">
        <f>IF(VLOOKUP($B$9,'Avg CP LF'!$A$12:$P$38,H$9,FALSE)=0,"",VLOOKUP($B$9,'Avg CP LF'!$A$12:$P$38,H$9,FALSE))</f>
        <v>0.87679999999999991</v>
      </c>
      <c r="I13" s="115">
        <f>IF(VLOOKUP($B$9,'Avg CP LF'!$A$12:$P$38,I$9,FALSE)=0,"",VLOOKUP($B$9,'Avg CP LF'!$A$12:$P$38,I$9,FALSE))</f>
        <v>0.89346666666666674</v>
      </c>
      <c r="J13" s="115">
        <f>IF(VLOOKUP($B$9,'Avg CP LF'!$A$12:$P$38,J$9,FALSE)=0,"",VLOOKUP($B$9,'Avg CP LF'!$A$12:$P$38,J$9,FALSE))</f>
        <v>0.89359999999999984</v>
      </c>
      <c r="K13" s="115">
        <f>IF(VLOOKUP($B$9,'Avg CP LF'!$A$12:$P$38,K$9,FALSE)=0,"",VLOOKUP($B$9,'Avg CP LF'!$A$12:$P$38,K$9,FALSE))</f>
        <v>0.90686666666666671</v>
      </c>
      <c r="L13" s="115">
        <f>IF(VLOOKUP($B$9,'Avg CP LF'!$A$12:$P$38,L$9,FALSE)=0,"",VLOOKUP($B$9,'Avg CP LF'!$A$12:$P$38,L$9,FALSE))</f>
        <v>0.87356666666666671</v>
      </c>
      <c r="M13" s="115">
        <f>IF(VLOOKUP($B$9,'Avg CP LF'!$A$12:$P$38,M$9,FALSE)=0,"",VLOOKUP($B$9,'Avg CP LF'!$A$12:$P$38,M$9,FALSE))</f>
        <v>0.8722333333333333</v>
      </c>
      <c r="N13" s="115">
        <f>IF(VLOOKUP($B$9,'Avg CP LF'!$A$12:$P$38,N$9,FALSE)=0,"",VLOOKUP($B$9,'Avg CP LF'!$A$12:$P$38,N$9,FALSE))</f>
        <v>0.91536666666666677</v>
      </c>
    </row>
    <row r="14" spans="1:16" s="110" customFormat="1">
      <c r="A14" s="119"/>
      <c r="B14" s="118" t="s">
        <v>342</v>
      </c>
      <c r="C14" s="115">
        <f>IF(VLOOKUP($B$9,'Avg GNCP LF'!$A$12:$P$38,C$9,FALSE)=0,"",VLOOKUP($B$9,'Avg GNCP LF'!$A$12:$P$38,C$9,FALSE))</f>
        <v>0.85060000000000002</v>
      </c>
      <c r="D14" s="115">
        <f>IF(VLOOKUP($B$9,'Avg GNCP LF'!$A$12:$P$38,D$9,FALSE)=0,"",VLOOKUP($B$9,'Avg GNCP LF'!$A$12:$P$38,D$9,FALSE))</f>
        <v>0.8353666666666667</v>
      </c>
      <c r="E14" s="115">
        <f>IF(VLOOKUP($B$9,'Avg GNCP LF'!$A$12:$P$38,E$9,FALSE)=0,"",VLOOKUP($B$9,'Avg GNCP LF'!$A$12:$P$38,E$9,FALSE))</f>
        <v>0.84806666666666664</v>
      </c>
      <c r="F14" s="115">
        <f>IF(VLOOKUP($B$9,'Avg GNCP LF'!$A$12:$P$38,F$9,FALSE)=0,"",VLOOKUP($B$9,'Avg GNCP LF'!$A$12:$P$38,F$9,FALSE))</f>
        <v>0.83936666666666671</v>
      </c>
      <c r="G14" s="115">
        <f>IF(VLOOKUP($B$9,'Avg GNCP LF'!$A$12:$P$38,G$9,FALSE)=0,"",VLOOKUP($B$9,'Avg GNCP LF'!$A$12:$P$38,G$9,FALSE))</f>
        <v>0.84826666666666684</v>
      </c>
      <c r="H14" s="115">
        <f>IF(VLOOKUP($B$9,'Avg GNCP LF'!$A$12:$P$38,H$9,FALSE)=0,"",VLOOKUP($B$9,'Avg GNCP LF'!$A$12:$P$38,H$9,FALSE))</f>
        <v>0.84859999999999991</v>
      </c>
      <c r="I14" s="115">
        <f>IF(VLOOKUP($B$9,'Avg GNCP LF'!$A$12:$P$38,I$9,FALSE)=0,"",VLOOKUP($B$9,'Avg GNCP LF'!$A$12:$P$38,I$9,FALSE))</f>
        <v>0.8453666666666666</v>
      </c>
      <c r="J14" s="115">
        <f>IF(VLOOKUP($B$9,'Avg GNCP LF'!$A$12:$P$38,J$9,FALSE)=0,"",VLOOKUP($B$9,'Avg GNCP LF'!$A$12:$P$38,J$9,FALSE))</f>
        <v>0.85243333333333338</v>
      </c>
      <c r="K14" s="115">
        <f>IF(VLOOKUP($B$9,'Avg GNCP LF'!$A$12:$P$38,K$9,FALSE)=0,"",VLOOKUP($B$9,'Avg GNCP LF'!$A$12:$P$38,K$9,FALSE))</f>
        <v>0.8434666666666667</v>
      </c>
      <c r="L14" s="115">
        <f>IF(VLOOKUP($B$9,'Avg GNCP LF'!$A$12:$P$38,L$9,FALSE)=0,"",VLOOKUP($B$9,'Avg GNCP LF'!$A$12:$P$38,L$9,FALSE))</f>
        <v>0.83350000000000002</v>
      </c>
      <c r="M14" s="115">
        <f>IF(VLOOKUP($B$9,'Avg GNCP LF'!$A$12:$P$38,M$9,FALSE)=0,"",VLOOKUP($B$9,'Avg GNCP LF'!$A$12:$P$38,M$9,FALSE))</f>
        <v>0.83213333333333328</v>
      </c>
      <c r="N14" s="115">
        <f>IF(VLOOKUP($B$9,'Avg GNCP LF'!$A$12:$P$38,N$9,FALSE)=0,"",VLOOKUP($B$9,'Avg GNCP LF'!$A$12:$P$38,N$9,FALSE))</f>
        <v>0.83723333333333327</v>
      </c>
    </row>
    <row r="15" spans="1:16" s="10" customFormat="1">
      <c r="A15" s="119"/>
      <c r="B15" s="148" t="s">
        <v>133</v>
      </c>
      <c r="C15" s="115">
        <f>IF(VLOOKUP($B$9,'Avg NCP LF'!$A$12:$P$38,C$9,FALSE)=0,"",VLOOKUP($B$9,'Avg NCP LF'!$A$12:$P$38,C$9,FALSE))</f>
        <v>0.68366666666666676</v>
      </c>
      <c r="D15" s="115">
        <f>IF(VLOOKUP($B$9,'Avg NCP LF'!$A$12:$P$38,D$9,FALSE)=0,"",VLOOKUP($B$9,'Avg NCP LF'!$A$12:$P$38,D$9,FALSE))</f>
        <v>0.68566666666666665</v>
      </c>
      <c r="E15" s="115">
        <f>IF(VLOOKUP($B$9,'Avg NCP LF'!$A$12:$P$38,E$9,FALSE)=0,"",VLOOKUP($B$9,'Avg NCP LF'!$A$12:$P$38,E$9,FALSE))</f>
        <v>0.68866666666666665</v>
      </c>
      <c r="F15" s="115">
        <f>IF(VLOOKUP($B$9,'Avg NCP LF'!$A$12:$P$38,F$9,FALSE)=0,"",VLOOKUP($B$9,'Avg NCP LF'!$A$12:$P$38,F$9,FALSE))</f>
        <v>0.69010000000000005</v>
      </c>
      <c r="G15" s="115">
        <f>IF(VLOOKUP($B$9,'Avg NCP LF'!$A$12:$P$38,G$9,FALSE)=0,"",VLOOKUP($B$9,'Avg NCP LF'!$A$12:$P$38,G$9,FALSE))</f>
        <v>0.67263333333333331</v>
      </c>
      <c r="H15" s="115">
        <f>IF(VLOOKUP($B$9,'Avg NCP LF'!$A$12:$P$38,H$9,FALSE)=0,"",VLOOKUP($B$9,'Avg NCP LF'!$A$12:$P$38,H$9,FALSE))</f>
        <v>0.67580000000000007</v>
      </c>
      <c r="I15" s="115">
        <f>IF(VLOOKUP($B$9,'Avg NCP LF'!$A$12:$P$38,I$9,FALSE)=0,"",VLOOKUP($B$9,'Avg NCP LF'!$A$12:$P$38,I$9,FALSE))</f>
        <v>0.68166666666666664</v>
      </c>
      <c r="J15" s="115">
        <f>IF(VLOOKUP($B$9,'Avg NCP LF'!$A$12:$P$38,J$9,FALSE)=0,"",VLOOKUP($B$9,'Avg NCP LF'!$A$12:$P$38,J$9,FALSE))</f>
        <v>0.67973333333333341</v>
      </c>
      <c r="K15" s="115">
        <f>IF(VLOOKUP($B$9,'Avg NCP LF'!$A$12:$P$38,K$9,FALSE)=0,"",VLOOKUP($B$9,'Avg NCP LF'!$A$12:$P$38,K$9,FALSE))</f>
        <v>0.68263333333333331</v>
      </c>
      <c r="L15" s="115">
        <f>IF(VLOOKUP($B$9,'Avg NCP LF'!$A$12:$P$38,L$9,FALSE)=0,"",VLOOKUP($B$9,'Avg NCP LF'!$A$12:$P$38,L$9,FALSE))</f>
        <v>0.68163333333333342</v>
      </c>
      <c r="M15" s="115">
        <f>IF(VLOOKUP($B$9,'Avg NCP LF'!$A$12:$P$38,M$9,FALSE)=0,"",VLOOKUP($B$9,'Avg NCP LF'!$A$12:$P$38,M$9,FALSE))</f>
        <v>0.67146666666666677</v>
      </c>
      <c r="N15" s="115">
        <f>IF(VLOOKUP($B$9,'Avg NCP LF'!$A$12:$P$38,N$9,FALSE)=0,"",VLOOKUP($B$9,'Avg NCP LF'!$A$12:$P$38,N$9,FALSE))</f>
        <v>0.67200000000000004</v>
      </c>
    </row>
    <row r="16" spans="1:16" s="10" customFormat="1">
      <c r="A16" s="119"/>
      <c r="B16" s="442" t="s">
        <v>1120</v>
      </c>
      <c r="C16" s="115">
        <f>IF(VLOOKUP($B$9,'Avg NCP ON PEAK LF'!$A$12:$P$38,C$9,FALSE)=0,"",VLOOKUP($B$9,'Avg NCP ON PEAK LF'!$A$12:$P$38,C$9,FALSE))</f>
        <v>0.74966666666666659</v>
      </c>
      <c r="D16" s="115">
        <f>IF(VLOOKUP($B$9,'Avg NCP ON PEAK LF'!$A$12:$P$38,D$9,FALSE)=0,"",VLOOKUP($B$9,'Avg NCP ON PEAK LF'!$A$12:$P$38,D$9,FALSE))</f>
        <v>0.749</v>
      </c>
      <c r="E16" s="115">
        <f>IF(VLOOKUP($B$9,'Avg NCP ON PEAK LF'!$A$12:$P$38,E$9,FALSE)=0,"",VLOOKUP($B$9,'Avg NCP ON PEAK LF'!$A$12:$P$38,E$9,FALSE))</f>
        <v>0.75380000000000003</v>
      </c>
      <c r="F16" s="115">
        <f>IF(VLOOKUP($B$9,'Avg NCP ON PEAK LF'!$A$12:$P$38,F$9,FALSE)=0,"",VLOOKUP($B$9,'Avg NCP ON PEAK LF'!$A$12:$P$38,F$9,FALSE))</f>
        <v>0.78173333333333339</v>
      </c>
      <c r="G16" s="115">
        <f>IF(VLOOKUP($B$9,'Avg NCP ON PEAK LF'!$A$12:$P$38,G$9,FALSE)=0,"",VLOOKUP($B$9,'Avg NCP ON PEAK LF'!$A$12:$P$38,G$9,FALSE))</f>
        <v>0.76836666666666664</v>
      </c>
      <c r="H16" s="115">
        <f>IF(VLOOKUP($B$9,'Avg NCP ON PEAK LF'!$A$12:$P$38,H$9,FALSE)=0,"",VLOOKUP($B$9,'Avg NCP ON PEAK LF'!$A$12:$P$38,H$9,FALSE))</f>
        <v>0.7685333333333334</v>
      </c>
      <c r="I16" s="115">
        <f>IF(VLOOKUP($B$9,'Avg NCP ON PEAK LF'!$A$12:$P$38,I$9,FALSE)=0,"",VLOOKUP($B$9,'Avg NCP ON PEAK LF'!$A$12:$P$38,I$9,FALSE))</f>
        <v>0.7782</v>
      </c>
      <c r="J16" s="115">
        <f>IF(VLOOKUP($B$9,'Avg NCP ON PEAK LF'!$A$12:$P$38,J$9,FALSE)=0,"",VLOOKUP($B$9,'Avg NCP ON PEAK LF'!$A$12:$P$38,J$9,FALSE))</f>
        <v>0.77050000000000007</v>
      </c>
      <c r="K16" s="115">
        <f>IF(VLOOKUP($B$9,'Avg NCP ON PEAK LF'!$A$12:$P$38,K$9,FALSE)=0,"",VLOOKUP($B$9,'Avg NCP ON PEAK LF'!$A$12:$P$38,K$9,FALSE))</f>
        <v>0.78356666666666674</v>
      </c>
      <c r="L16" s="115">
        <f>IF(VLOOKUP($B$9,'Avg NCP ON PEAK LF'!$A$12:$P$38,L$9,FALSE)=0,"",VLOOKUP($B$9,'Avg NCP ON PEAK LF'!$A$12:$P$38,L$9,FALSE))</f>
        <v>0.77636666666666665</v>
      </c>
      <c r="M16" s="115">
        <f>IF(VLOOKUP($B$9,'Avg NCP ON PEAK LF'!$A$12:$P$38,M$9,FALSE)=0,"",VLOOKUP($B$9,'Avg NCP ON PEAK LF'!$A$12:$P$38,M$9,FALSE))</f>
        <v>0.74323333333333341</v>
      </c>
      <c r="N16" s="115">
        <f>IF(VLOOKUP($B$9,'Avg NCP ON PEAK LF'!$A$12:$P$38,N$9,FALSE)=0,"",VLOOKUP($B$9,'Avg NCP ON PEAK LF'!$A$12:$P$38,N$9,FALSE))</f>
        <v>0.74080000000000001</v>
      </c>
    </row>
    <row r="17" spans="1:16">
      <c r="A17" s="114"/>
      <c r="C17" s="116"/>
      <c r="D17" s="116"/>
      <c r="E17" s="116"/>
      <c r="F17" s="116"/>
      <c r="G17" s="116"/>
      <c r="H17" s="116"/>
      <c r="I17" s="116"/>
      <c r="J17" s="116"/>
      <c r="K17" s="116"/>
      <c r="L17" s="116"/>
      <c r="M17" s="117"/>
      <c r="N17" s="116"/>
    </row>
    <row r="18" spans="1:16" ht="15.6">
      <c r="A18" s="113" t="s">
        <v>417</v>
      </c>
      <c r="C18" s="5"/>
      <c r="D18" s="5"/>
      <c r="E18" s="5"/>
      <c r="F18" s="5"/>
      <c r="G18" s="5"/>
      <c r="H18" s="5"/>
      <c r="I18" s="5"/>
      <c r="J18" s="5"/>
      <c r="K18" s="5"/>
      <c r="L18" s="5"/>
      <c r="M18" s="115"/>
      <c r="N18" s="5"/>
    </row>
    <row r="19" spans="1:16">
      <c r="A19" s="114"/>
      <c r="B19" s="108" t="str">
        <f>"PRIOR - "&amp;MANUAL!$B$9</f>
        <v>PRIOR - 2016</v>
      </c>
      <c r="C19" s="145">
        <f>+HOURS!$B$18</f>
        <v>744</v>
      </c>
      <c r="D19" s="145">
        <f>+HOURS!$C$18</f>
        <v>696</v>
      </c>
      <c r="E19" s="145">
        <f>+HOURS!$D$18</f>
        <v>744</v>
      </c>
      <c r="F19" s="145">
        <f>+HOURS!$E$18</f>
        <v>720</v>
      </c>
      <c r="G19" s="145">
        <f>+HOURS!$F$18</f>
        <v>744</v>
      </c>
      <c r="H19" s="145">
        <f>+HOURS!$G$18</f>
        <v>720</v>
      </c>
      <c r="I19" s="145">
        <f>+HOURS!$H$18</f>
        <v>744</v>
      </c>
      <c r="J19" s="145">
        <f>+HOURS!$I$18</f>
        <v>744</v>
      </c>
      <c r="K19" s="145">
        <f>+HOURS!$J$18</f>
        <v>720</v>
      </c>
      <c r="L19" s="145">
        <f>+HOURS!$K$18</f>
        <v>744</v>
      </c>
      <c r="M19" s="145">
        <f>+HOURS!$L$18</f>
        <v>720</v>
      </c>
      <c r="N19" s="145">
        <f>+HOURS!$M$18</f>
        <v>744</v>
      </c>
    </row>
    <row r="20" spans="1:16">
      <c r="A20" s="114"/>
      <c r="B20" s="108" t="str">
        <f>"TEST - "&amp;MANUAL!$B$10</f>
        <v>TEST - 2017</v>
      </c>
      <c r="C20" s="145">
        <f>+HOURS!$B$19</f>
        <v>744</v>
      </c>
      <c r="D20" s="145">
        <f>+HOURS!$C$19</f>
        <v>672</v>
      </c>
      <c r="E20" s="145">
        <f>+HOURS!$D$19</f>
        <v>744</v>
      </c>
      <c r="F20" s="145">
        <f>+HOURS!$E$19</f>
        <v>720</v>
      </c>
      <c r="G20" s="145">
        <f>+HOURS!$F$19</f>
        <v>744</v>
      </c>
      <c r="H20" s="145">
        <f>+HOURS!$G$19</f>
        <v>720</v>
      </c>
      <c r="I20" s="145">
        <f>+HOURS!$H$19</f>
        <v>744</v>
      </c>
      <c r="J20" s="145">
        <f>+HOURS!$I$19</f>
        <v>744</v>
      </c>
      <c r="K20" s="145">
        <f>+HOURS!$J$19</f>
        <v>720</v>
      </c>
      <c r="L20" s="145">
        <f>+HOURS!$K$19</f>
        <v>744</v>
      </c>
      <c r="M20" s="145">
        <f>+HOURS!$L$19</f>
        <v>720</v>
      </c>
      <c r="N20" s="145">
        <f>+HOURS!$M$19</f>
        <v>744</v>
      </c>
    </row>
    <row r="21" spans="1:16">
      <c r="A21" s="114"/>
      <c r="B21" s="108" t="s">
        <v>1092</v>
      </c>
      <c r="C21" s="145">
        <f>+HOURS!B$20</f>
        <v>744</v>
      </c>
      <c r="D21" s="145">
        <f>+HOURS!C$20</f>
        <v>672</v>
      </c>
      <c r="E21" s="145">
        <f>+HOURS!D$20</f>
        <v>744</v>
      </c>
      <c r="F21" s="145">
        <f>+HOURS!E$20</f>
        <v>720</v>
      </c>
      <c r="G21" s="145">
        <f>+HOURS!F$20</f>
        <v>744</v>
      </c>
      <c r="H21" s="145">
        <f>+HOURS!G$20</f>
        <v>720</v>
      </c>
      <c r="I21" s="145">
        <f>+HOURS!H$20</f>
        <v>744</v>
      </c>
      <c r="J21" s="145">
        <f>+HOURS!I$20</f>
        <v>744</v>
      </c>
      <c r="K21" s="145">
        <f>+HOURS!J$20</f>
        <v>720</v>
      </c>
      <c r="L21" s="145">
        <f>+HOURS!K$20</f>
        <v>744</v>
      </c>
      <c r="M21" s="145">
        <f>+HOURS!L$20</f>
        <v>720</v>
      </c>
      <c r="N21" s="145">
        <f>+HOURS!M$20</f>
        <v>744</v>
      </c>
      <c r="O21" s="145">
        <f>+HOURS!N$20</f>
        <v>8760</v>
      </c>
    </row>
    <row r="22" spans="1:16">
      <c r="A22" s="114"/>
      <c r="C22" s="5"/>
      <c r="D22" s="5"/>
      <c r="E22" s="5"/>
      <c r="F22" s="5"/>
      <c r="G22" s="5"/>
      <c r="H22" s="5"/>
      <c r="I22" s="5"/>
      <c r="J22" s="5"/>
      <c r="K22" s="5"/>
      <c r="L22" s="5"/>
      <c r="M22" s="115"/>
      <c r="N22" s="5"/>
    </row>
    <row r="23" spans="1:16" ht="15.6">
      <c r="A23" s="113" t="s">
        <v>423</v>
      </c>
      <c r="C23" s="5"/>
      <c r="D23" s="5"/>
      <c r="E23" s="5"/>
      <c r="F23" s="5"/>
      <c r="G23" s="5"/>
      <c r="H23" s="5"/>
      <c r="I23" s="5"/>
      <c r="J23" s="5"/>
      <c r="K23" s="5"/>
      <c r="L23" s="5"/>
      <c r="M23" s="115"/>
      <c r="N23" s="5"/>
    </row>
    <row r="24" spans="1:16">
      <c r="A24" s="114"/>
      <c r="B24" t="s">
        <v>424</v>
      </c>
      <c r="C24" s="145">
        <v>0</v>
      </c>
      <c r="D24" s="145">
        <v>0</v>
      </c>
      <c r="E24" s="145">
        <v>0</v>
      </c>
      <c r="F24" s="145">
        <v>0</v>
      </c>
      <c r="G24" s="145">
        <v>0</v>
      </c>
      <c r="H24" s="145">
        <v>0</v>
      </c>
      <c r="I24" s="145">
        <v>0</v>
      </c>
      <c r="J24" s="145">
        <v>0</v>
      </c>
      <c r="K24" s="145">
        <v>0</v>
      </c>
      <c r="L24" s="145">
        <v>0</v>
      </c>
      <c r="M24" s="145">
        <v>0</v>
      </c>
      <c r="N24" s="145">
        <v>0</v>
      </c>
    </row>
    <row r="25" spans="1:16">
      <c r="A25" s="114"/>
      <c r="B25" t="s">
        <v>425</v>
      </c>
      <c r="C25" s="145">
        <v>0</v>
      </c>
      <c r="D25" s="145">
        <v>0</v>
      </c>
      <c r="E25" s="145">
        <v>0</v>
      </c>
      <c r="F25" s="145">
        <v>0</v>
      </c>
      <c r="G25" s="145">
        <v>0</v>
      </c>
      <c r="H25" s="145">
        <v>0</v>
      </c>
      <c r="I25" s="145">
        <v>0</v>
      </c>
      <c r="J25" s="145">
        <v>0</v>
      </c>
      <c r="K25" s="145">
        <v>0</v>
      </c>
      <c r="L25" s="145">
        <v>0</v>
      </c>
      <c r="M25" s="145">
        <v>0</v>
      </c>
      <c r="N25" s="145">
        <v>0</v>
      </c>
    </row>
    <row r="26" spans="1:16">
      <c r="A26" s="114"/>
      <c r="C26" s="5"/>
      <c r="D26" s="5"/>
      <c r="E26" s="5"/>
      <c r="F26" s="5"/>
      <c r="G26" s="5"/>
      <c r="H26" s="5"/>
      <c r="I26" s="5"/>
      <c r="J26" s="5"/>
      <c r="K26" s="5"/>
      <c r="L26" s="5"/>
      <c r="M26" s="115"/>
      <c r="N26" s="5"/>
    </row>
    <row r="27" spans="1:16" ht="15.6">
      <c r="A27" s="113" t="s">
        <v>420</v>
      </c>
      <c r="C27" s="5"/>
      <c r="D27" s="5"/>
      <c r="E27" s="5"/>
      <c r="F27" s="5"/>
      <c r="G27" s="5"/>
      <c r="H27" s="5"/>
      <c r="I27" s="5"/>
      <c r="J27" s="5"/>
      <c r="K27" s="5"/>
      <c r="L27" s="5"/>
      <c r="M27" s="115"/>
      <c r="N27" s="5"/>
    </row>
    <row r="28" spans="1:16" s="106" customFormat="1">
      <c r="A28" s="109"/>
      <c r="B28" s="108" t="str">
        <f>"PRIOR - "&amp;MANUAL!$B$9</f>
        <v>PRIOR - 2016</v>
      </c>
      <c r="C28" s="142">
        <f>VLOOKUP($B$9,'Sales Forecast'!$B$7:$AO$23,C9-1,FALSE)</f>
        <v>8786487</v>
      </c>
      <c r="D28" s="142">
        <f>VLOOKUP($B$9,'Sales Forecast'!$B$7:$AO$23,D9-1,FALSE)</f>
        <v>8137504</v>
      </c>
      <c r="E28" s="142">
        <f>VLOOKUP($B$9,'Sales Forecast'!$B$7:$AO$23,E9-1,FALSE)</f>
        <v>8087909</v>
      </c>
      <c r="F28" s="142">
        <f>VLOOKUP($B$9,'Sales Forecast'!$B$7:$AO$23,F9-1,FALSE)</f>
        <v>8080797</v>
      </c>
      <c r="G28" s="142">
        <f>VLOOKUP($B$9,'Sales Forecast'!$B$7:$AO$23,G9-1,FALSE)</f>
        <v>8404830</v>
      </c>
      <c r="H28" s="142">
        <f>VLOOKUP($B$9,'Sales Forecast'!$B$7:$AO$23,H9-1,FALSE)</f>
        <v>8614497</v>
      </c>
      <c r="I28" s="142">
        <f>VLOOKUP($B$9,'Sales Forecast'!$B$7:$AO$23,I9-1,FALSE)</f>
        <v>8820657</v>
      </c>
      <c r="J28" s="142">
        <f>VLOOKUP($B$9,'Sales Forecast'!$B$7:$AO$23,J9-1,FALSE)</f>
        <v>8841737</v>
      </c>
      <c r="K28" s="142">
        <f>VLOOKUP($B$9,'Sales Forecast'!$B$7:$AO$23,K9-1,FALSE)</f>
        <v>8819404</v>
      </c>
      <c r="L28" s="142">
        <f>VLOOKUP($B$9,'Sales Forecast'!$B$7:$AO$23,L9-1,FALSE)</f>
        <v>8538740</v>
      </c>
      <c r="M28" s="142">
        <f>VLOOKUP($B$9,'Sales Forecast'!$B$7:$AO$23,M9-1,FALSE)</f>
        <v>8220488</v>
      </c>
      <c r="N28" s="142">
        <f>VLOOKUP($B$9,'Sales Forecast'!$B$7:$AO$23,N9-1,FALSE)</f>
        <v>8673691</v>
      </c>
      <c r="P28" s="106">
        <f>SUM(C28:N28)</f>
        <v>102026741</v>
      </c>
    </row>
    <row r="29" spans="1:16" s="12" customFormat="1" ht="15.6">
      <c r="A29" s="111"/>
      <c r="B29" s="108" t="str">
        <f>"TEST - "&amp;MANUAL!$B$10</f>
        <v>TEST - 2017</v>
      </c>
      <c r="C29" s="142">
        <f>VLOOKUP($B$9,'Sales Forecast'!$B$7:$AO$23,C9+11,FALSE)</f>
        <v>8790697</v>
      </c>
      <c r="D29" s="142">
        <f>VLOOKUP($B$9,'Sales Forecast'!$B$7:$AO$23,D9+11,FALSE)</f>
        <v>8102439</v>
      </c>
      <c r="E29" s="142">
        <f>VLOOKUP($B$9,'Sales Forecast'!$B$7:$AO$23,E9+11,FALSE)</f>
        <v>8043980</v>
      </c>
      <c r="F29" s="142">
        <f>VLOOKUP($B$9,'Sales Forecast'!$B$7:$AO$23,F9+11,FALSE)</f>
        <v>8069797</v>
      </c>
      <c r="G29" s="142">
        <f>VLOOKUP($B$9,'Sales Forecast'!$B$7:$AO$23,G9+11,FALSE)</f>
        <v>8363391</v>
      </c>
      <c r="H29" s="142">
        <f>VLOOKUP($B$9,'Sales Forecast'!$B$7:$AO$23,H9+11,FALSE)</f>
        <v>8574093</v>
      </c>
      <c r="I29" s="142">
        <f>VLOOKUP($B$9,'Sales Forecast'!$B$7:$AO$23,I9+11,FALSE)</f>
        <v>8775072</v>
      </c>
      <c r="J29" s="142">
        <f>VLOOKUP($B$9,'Sales Forecast'!$B$7:$AO$23,J9+11,FALSE)</f>
        <v>8799193</v>
      </c>
      <c r="K29" s="142">
        <f>VLOOKUP($B$9,'Sales Forecast'!$B$7:$AO$23,K9+11,FALSE)</f>
        <v>8768146</v>
      </c>
      <c r="L29" s="142">
        <f>VLOOKUP($B$9,'Sales Forecast'!$B$7:$AO$23,L9+11,FALSE)</f>
        <v>8505733</v>
      </c>
      <c r="M29" s="142">
        <f>VLOOKUP($B$9,'Sales Forecast'!$B$7:$AO$23,M9+11,FALSE)</f>
        <v>8194398</v>
      </c>
      <c r="N29" s="142">
        <f>VLOOKUP($B$9,'Sales Forecast'!$B$7:$AO$23,N9+11,FALSE)</f>
        <v>8636563</v>
      </c>
      <c r="P29" s="106">
        <f>SUM(C29:N29)</f>
        <v>101623502</v>
      </c>
    </row>
    <row r="30" spans="1:16">
      <c r="A30" s="114"/>
      <c r="B30" t="s">
        <v>1092</v>
      </c>
      <c r="C30" s="142">
        <f>VLOOKUP($B$9,'Sales Forecast'!$B$7:$AO$23,C9+23,FALSE)</f>
        <v>8755599</v>
      </c>
      <c r="D30" s="142">
        <f>VLOOKUP($B$9,'Sales Forecast'!$B$7:$AO$23,D9+23,FALSE)</f>
        <v>8087536</v>
      </c>
      <c r="E30" s="142">
        <f>VLOOKUP($B$9,'Sales Forecast'!$B$7:$AO$23,E9+23,FALSE)</f>
        <v>8039075</v>
      </c>
      <c r="F30" s="142">
        <f>VLOOKUP($B$9,'Sales Forecast'!$B$7:$AO$23,F9+23,FALSE)</f>
        <v>8072692</v>
      </c>
      <c r="G30" s="142">
        <f>VLOOKUP($B$9,'Sales Forecast'!$B$7:$AO$23,G9+23,FALSE)</f>
        <v>8360935</v>
      </c>
      <c r="H30" s="142">
        <f>VLOOKUP($B$9,'Sales Forecast'!$B$7:$AO$23,H9+23,FALSE)</f>
        <v>8568523</v>
      </c>
      <c r="I30" s="142">
        <f>VLOOKUP($B$9,'Sales Forecast'!$B$7:$AO$23,I9+23,FALSE)</f>
        <v>8766288</v>
      </c>
      <c r="J30" s="142">
        <f>VLOOKUP($B$9,'Sales Forecast'!$B$7:$AO$23,J9+23,FALSE)</f>
        <v>8786960</v>
      </c>
      <c r="K30" s="142">
        <f>VLOOKUP($B$9,'Sales Forecast'!$B$7:$AO$23,K9+23,FALSE)</f>
        <v>8748441</v>
      </c>
      <c r="L30" s="142">
        <f>VLOOKUP($B$9,'Sales Forecast'!$B$7:$AO$23,L9+23,FALSE)</f>
        <v>8495696</v>
      </c>
      <c r="M30" s="142">
        <f>VLOOKUP($B$9,'Sales Forecast'!$B$7:$AO$23,M9+23,FALSE)</f>
        <v>8190030</v>
      </c>
      <c r="N30" s="142">
        <f>VLOOKUP($B$9,'Sales Forecast'!$B$7:$AO$23,N9+23,FALSE)</f>
        <v>8636760</v>
      </c>
      <c r="P30" s="106">
        <f t="shared" ref="P30" si="0">SUM(C30:N30)</f>
        <v>101508535</v>
      </c>
    </row>
    <row r="31" spans="1:16">
      <c r="A31" s="114"/>
    </row>
    <row r="32" spans="1:16" ht="17.399999999999999">
      <c r="A32" s="147" t="s">
        <v>421</v>
      </c>
    </row>
    <row r="33" spans="1:17" ht="15.6">
      <c r="A33" s="113"/>
      <c r="B33" s="146" t="str">
        <f>"PRIOR - "&amp;MANUAL!$B$9</f>
        <v>PRIOR - 2016</v>
      </c>
      <c r="C33" s="5"/>
      <c r="D33" s="5"/>
      <c r="E33" s="5"/>
      <c r="F33" s="5"/>
      <c r="G33" s="5"/>
      <c r="H33" s="5"/>
      <c r="I33" s="5"/>
      <c r="J33" s="5"/>
      <c r="K33" s="5"/>
      <c r="L33" s="5"/>
      <c r="M33" s="5"/>
      <c r="N33" s="5"/>
    </row>
    <row r="34" spans="1:17" s="12" customFormat="1" ht="15.6">
      <c r="A34" s="111"/>
      <c r="B34" s="149" t="s">
        <v>428</v>
      </c>
      <c r="C34" s="107">
        <f>MIN((+C$28/C$19/C13)+C24,C35)</f>
        <v>12488.326776353942</v>
      </c>
      <c r="D34" s="107">
        <f t="shared" ref="D34:N34" si="1">MIN((+D$28/D$19/D13)+D24,D35)</f>
        <v>13442.474332526757</v>
      </c>
      <c r="E34" s="107">
        <f t="shared" si="1"/>
        <v>11560.219875340321</v>
      </c>
      <c r="F34" s="107">
        <f t="shared" si="1"/>
        <v>12658.36591601188</v>
      </c>
      <c r="G34" s="107">
        <f t="shared" si="1"/>
        <v>12744.121967580602</v>
      </c>
      <c r="H34" s="107">
        <f t="shared" si="1"/>
        <v>13645.733538625305</v>
      </c>
      <c r="I34" s="107">
        <f t="shared" si="1"/>
        <v>13269.349844269753</v>
      </c>
      <c r="J34" s="107">
        <f t="shared" si="1"/>
        <v>13299.076888458912</v>
      </c>
      <c r="K34" s="107">
        <f t="shared" si="1"/>
        <v>13507.136906074638</v>
      </c>
      <c r="L34" s="107">
        <f t="shared" si="1"/>
        <v>13137.865160379459</v>
      </c>
      <c r="M34" s="107">
        <f t="shared" si="1"/>
        <v>13089.782295766934</v>
      </c>
      <c r="N34" s="107">
        <f t="shared" si="1"/>
        <v>12736.084077007745</v>
      </c>
      <c r="P34" s="152">
        <f>AVERAGE(C34:N34)</f>
        <v>12964.878131533022</v>
      </c>
      <c r="Q34" s="368">
        <f>$P$28/(P34*8760)</f>
        <v>0.89834151342168889</v>
      </c>
    </row>
    <row r="35" spans="1:17" s="12" customFormat="1" ht="15.6">
      <c r="A35" s="111"/>
      <c r="B35" s="149" t="s">
        <v>426</v>
      </c>
      <c r="C35" s="107">
        <f t="shared" ref="C35:N35" si="2">MIN(+C$28/C$19/C14,C36)</f>
        <v>13884.075187912897</v>
      </c>
      <c r="D35" s="107">
        <f t="shared" si="2"/>
        <v>13996.028999585837</v>
      </c>
      <c r="E35" s="107">
        <f t="shared" si="2"/>
        <v>12818.38546117545</v>
      </c>
      <c r="F35" s="107">
        <f t="shared" si="2"/>
        <v>13371.187601763233</v>
      </c>
      <c r="G35" s="107">
        <f t="shared" si="2"/>
        <v>13317.527329608256</v>
      </c>
      <c r="H35" s="107">
        <f t="shared" si="2"/>
        <v>14099.197698169535</v>
      </c>
      <c r="I35" s="107">
        <f t="shared" si="2"/>
        <v>14024.35445076324</v>
      </c>
      <c r="J35" s="107">
        <f t="shared" si="2"/>
        <v>13941.330826489126</v>
      </c>
      <c r="K35" s="107">
        <f t="shared" si="2"/>
        <v>14522.414111075981</v>
      </c>
      <c r="L35" s="107">
        <f t="shared" si="2"/>
        <v>13769.407408840812</v>
      </c>
      <c r="M35" s="107">
        <f t="shared" si="2"/>
        <v>13720.570955509269</v>
      </c>
      <c r="N35" s="107">
        <f t="shared" si="2"/>
        <v>13924.656799725673</v>
      </c>
      <c r="P35" s="152">
        <f>AVERAGE(C35:N35)</f>
        <v>13782.428069218275</v>
      </c>
      <c r="Q35" s="368">
        <f t="shared" ref="Q35:Q36" si="3">$P$28/(P35*8760)</f>
        <v>0.84505343931533627</v>
      </c>
    </row>
    <row r="36" spans="1:17" s="106" customFormat="1">
      <c r="A36" s="109"/>
      <c r="B36" s="149" t="s">
        <v>133</v>
      </c>
      <c r="C36" s="107">
        <f t="shared" ref="C36:N37" si="4">+C$28/C$19/C15</f>
        <v>17274.199446375489</v>
      </c>
      <c r="D36" s="107">
        <f t="shared" si="4"/>
        <v>17051.749283355406</v>
      </c>
      <c r="E36" s="107">
        <f t="shared" si="4"/>
        <v>15785.351544202606</v>
      </c>
      <c r="F36" s="107">
        <f t="shared" si="4"/>
        <v>16263.337439018498</v>
      </c>
      <c r="G36" s="107">
        <f t="shared" si="4"/>
        <v>16794.90735338079</v>
      </c>
      <c r="H36" s="107">
        <f t="shared" si="4"/>
        <v>17704.319571865442</v>
      </c>
      <c r="I36" s="107">
        <f t="shared" si="4"/>
        <v>17392.256881457532</v>
      </c>
      <c r="J36" s="107">
        <f t="shared" si="4"/>
        <v>17483.407867095251</v>
      </c>
      <c r="K36" s="107">
        <f t="shared" si="4"/>
        <v>17943.999544248578</v>
      </c>
      <c r="L36" s="107">
        <f t="shared" si="4"/>
        <v>16837.206330777273</v>
      </c>
      <c r="M36" s="107">
        <f t="shared" si="4"/>
        <v>17003.5908128144</v>
      </c>
      <c r="N36" s="107">
        <f t="shared" si="4"/>
        <v>17348.492303507424</v>
      </c>
      <c r="P36" s="152">
        <f>AVERAGE(C36:N36)</f>
        <v>17073.568198174889</v>
      </c>
      <c r="Q36" s="368">
        <f t="shared" si="3"/>
        <v>0.68215900196270329</v>
      </c>
    </row>
    <row r="37" spans="1:17" s="106" customFormat="1">
      <c r="A37" s="109"/>
      <c r="B37" s="149" t="s">
        <v>1120</v>
      </c>
      <c r="C37" s="107">
        <f t="shared" si="4"/>
        <v>15753.393981554529</v>
      </c>
      <c r="D37" s="107">
        <f t="shared" si="4"/>
        <v>15609.901324371191</v>
      </c>
      <c r="E37" s="107">
        <f t="shared" si="4"/>
        <v>14421.392186398947</v>
      </c>
      <c r="F37" s="107">
        <f t="shared" si="4"/>
        <v>14356.97914889988</v>
      </c>
      <c r="G37" s="107">
        <f t="shared" si="4"/>
        <v>14702.374538365841</v>
      </c>
      <c r="H37" s="107">
        <f t="shared" si="4"/>
        <v>15568.067964954891</v>
      </c>
      <c r="I37" s="107">
        <f t="shared" si="4"/>
        <v>15234.80053224563</v>
      </c>
      <c r="J37" s="107">
        <f t="shared" si="4"/>
        <v>15423.822332935601</v>
      </c>
      <c r="K37" s="107">
        <f t="shared" si="4"/>
        <v>15632.584620184056</v>
      </c>
      <c r="L37" s="107">
        <f t="shared" si="4"/>
        <v>14782.707151177043</v>
      </c>
      <c r="M37" s="107">
        <f t="shared" si="4"/>
        <v>15361.722802768682</v>
      </c>
      <c r="N37" s="107">
        <f t="shared" si="4"/>
        <v>15737.293234283194</v>
      </c>
      <c r="P37" s="152">
        <f>AVERAGE(C37:N37)</f>
        <v>15215.419984844957</v>
      </c>
      <c r="Q37" s="368">
        <f t="shared" ref="Q37" si="5">$P$28/(P37*8760)</f>
        <v>0.76546610304610752</v>
      </c>
    </row>
    <row r="38" spans="1:17" s="106" customFormat="1" ht="16.5" customHeight="1">
      <c r="A38" s="109"/>
      <c r="B38" s="108"/>
      <c r="C38" s="107"/>
      <c r="D38" s="107"/>
      <c r="E38" s="107"/>
      <c r="F38" s="107"/>
      <c r="G38" s="107"/>
      <c r="H38" s="107"/>
      <c r="I38" s="107"/>
      <c r="J38" s="107"/>
      <c r="K38" s="107"/>
      <c r="L38" s="107"/>
      <c r="M38" s="107"/>
      <c r="N38" s="107"/>
    </row>
    <row r="39" spans="1:17" s="106" customFormat="1" ht="16.5" customHeight="1">
      <c r="A39" s="109"/>
      <c r="B39" s="146" t="str">
        <f>"TEST - "&amp;MANUAL!$B$10</f>
        <v>TEST - 2017</v>
      </c>
      <c r="C39" s="107"/>
      <c r="D39" s="107"/>
      <c r="E39" s="107"/>
      <c r="F39" s="107"/>
      <c r="G39" s="107"/>
      <c r="H39" s="107"/>
      <c r="I39" s="107"/>
      <c r="J39" s="107"/>
      <c r="K39" s="107"/>
      <c r="L39" s="107"/>
      <c r="M39" s="107"/>
      <c r="N39" s="107"/>
    </row>
    <row r="40" spans="1:17" s="106" customFormat="1" ht="16.5" customHeight="1">
      <c r="A40" s="109"/>
      <c r="B40" s="149" t="s">
        <v>428</v>
      </c>
      <c r="C40" s="107">
        <f>MIN((+C$29/C$20/C13)+C24,C41)</f>
        <v>12494.310493820143</v>
      </c>
      <c r="D40" s="107">
        <f t="shared" ref="D40:N40" si="6">MIN((+D$29/D$20/D13)+D24,D41)</f>
        <v>13862.569531510915</v>
      </c>
      <c r="E40" s="107">
        <f t="shared" si="6"/>
        <v>11497.431223922034</v>
      </c>
      <c r="F40" s="107">
        <f t="shared" si="6"/>
        <v>12641.134691780393</v>
      </c>
      <c r="G40" s="107">
        <f t="shared" si="6"/>
        <v>12681.288612210587</v>
      </c>
      <c r="H40" s="107">
        <f t="shared" si="6"/>
        <v>13581.731865875914</v>
      </c>
      <c r="I40" s="107">
        <f t="shared" si="6"/>
        <v>13200.774078014354</v>
      </c>
      <c r="J40" s="107">
        <f t="shared" si="6"/>
        <v>13235.085398196015</v>
      </c>
      <c r="K40" s="107">
        <f t="shared" si="6"/>
        <v>13428.634002303414</v>
      </c>
      <c r="L40" s="107">
        <f t="shared" si="6"/>
        <v>13087.079972477188</v>
      </c>
      <c r="M40" s="107">
        <f t="shared" si="6"/>
        <v>13048.238239003325</v>
      </c>
      <c r="N40" s="107">
        <f t="shared" si="6"/>
        <v>12681.566879010818</v>
      </c>
      <c r="P40" s="152">
        <f>AVERAGE(C40:N40)</f>
        <v>12953.32041567709</v>
      </c>
      <c r="Q40" s="368">
        <f>$P$29/(P40*8760)</f>
        <v>0.89558939487467859</v>
      </c>
    </row>
    <row r="41" spans="1:17" s="106" customFormat="1" ht="16.5" customHeight="1">
      <c r="A41" s="109"/>
      <c r="B41" s="149" t="s">
        <v>426</v>
      </c>
      <c r="C41" s="107">
        <f t="shared" ref="C41:N41" si="7">MIN(+C$29/C$20/C14,C42)</f>
        <v>13890.727671043083</v>
      </c>
      <c r="D41" s="107">
        <f t="shared" si="7"/>
        <v>14433.423518044543</v>
      </c>
      <c r="E41" s="107">
        <f t="shared" si="7"/>
        <v>12748.76315769454</v>
      </c>
      <c r="F41" s="107">
        <f t="shared" si="7"/>
        <v>13352.986047681452</v>
      </c>
      <c r="G41" s="107">
        <f t="shared" si="7"/>
        <v>13251.866868300694</v>
      </c>
      <c r="H41" s="107">
        <f t="shared" si="7"/>
        <v>14033.069172755128</v>
      </c>
      <c r="I41" s="107">
        <f t="shared" si="7"/>
        <v>13951.876834000899</v>
      </c>
      <c r="J41" s="107">
        <f t="shared" si="7"/>
        <v>13874.248987402289</v>
      </c>
      <c r="K41" s="107">
        <f t="shared" si="7"/>
        <v>14438.010459479397</v>
      </c>
      <c r="L41" s="107">
        <f t="shared" si="7"/>
        <v>13716.180957356915</v>
      </c>
      <c r="M41" s="107">
        <f t="shared" si="7"/>
        <v>13677.024915878867</v>
      </c>
      <c r="N41" s="107">
        <f t="shared" si="7"/>
        <v>13865.051879783259</v>
      </c>
      <c r="P41" s="152">
        <f>AVERAGE(C41:N41)</f>
        <v>13769.435872451753</v>
      </c>
      <c r="Q41" s="368">
        <f>$P$29/(P41*8760)</f>
        <v>0.84250774687898977</v>
      </c>
    </row>
    <row r="42" spans="1:17" s="106" customFormat="1" ht="16.5" customHeight="1">
      <c r="A42" s="109"/>
      <c r="B42" s="149" t="s">
        <v>133</v>
      </c>
      <c r="C42" s="107">
        <f t="shared" ref="C42:N43" si="8">+C$29/C$20/C15</f>
        <v>17282.476290086659</v>
      </c>
      <c r="D42" s="107">
        <f t="shared" si="8"/>
        <v>17584.639124244739</v>
      </c>
      <c r="E42" s="107">
        <f t="shared" si="8"/>
        <v>15699.614339693346</v>
      </c>
      <c r="F42" s="107">
        <f t="shared" si="8"/>
        <v>16241.19894057222</v>
      </c>
      <c r="G42" s="107">
        <f t="shared" si="8"/>
        <v>16712.102089524564</v>
      </c>
      <c r="H42" s="107">
        <f t="shared" si="8"/>
        <v>17621.282184078129</v>
      </c>
      <c r="I42" s="107">
        <f t="shared" si="8"/>
        <v>17302.374004259011</v>
      </c>
      <c r="J42" s="107">
        <f t="shared" si="8"/>
        <v>17399.282530150977</v>
      </c>
      <c r="K42" s="107">
        <f t="shared" si="8"/>
        <v>17839.70978400638</v>
      </c>
      <c r="L42" s="107">
        <f t="shared" si="8"/>
        <v>16772.12112273019</v>
      </c>
      <c r="M42" s="107">
        <f t="shared" si="8"/>
        <v>16949.625198570291</v>
      </c>
      <c r="N42" s="107">
        <f t="shared" si="8"/>
        <v>17274.231550819251</v>
      </c>
      <c r="P42" s="152">
        <f>AVERAGE(C42:N42)</f>
        <v>17056.554763227978</v>
      </c>
      <c r="Q42" s="368">
        <f>$P$29/(P42*8760)</f>
        <v>0.68014065875156759</v>
      </c>
    </row>
    <row r="43" spans="1:17" s="106" customFormat="1" ht="16.5" customHeight="1">
      <c r="A43" s="109"/>
      <c r="B43" s="149" t="s">
        <v>1120</v>
      </c>
      <c r="C43" s="107">
        <f t="shared" si="8"/>
        <v>15760.942139158624</v>
      </c>
      <c r="D43" s="107">
        <f t="shared" si="8"/>
        <v>16097.731499141713</v>
      </c>
      <c r="E43" s="107">
        <f t="shared" si="8"/>
        <v>14343.063246575772</v>
      </c>
      <c r="F43" s="107">
        <f t="shared" si="8"/>
        <v>14337.435684234464</v>
      </c>
      <c r="G43" s="107">
        <f t="shared" si="8"/>
        <v>14629.886255022175</v>
      </c>
      <c r="H43" s="107">
        <f t="shared" si="8"/>
        <v>15495.050095419845</v>
      </c>
      <c r="I43" s="107">
        <f t="shared" si="8"/>
        <v>15156.067351456213</v>
      </c>
      <c r="J43" s="107">
        <f t="shared" si="8"/>
        <v>15349.607153572948</v>
      </c>
      <c r="K43" s="107">
        <f t="shared" si="8"/>
        <v>15541.728704924773</v>
      </c>
      <c r="L43" s="107">
        <f t="shared" si="8"/>
        <v>14725.563730140815</v>
      </c>
      <c r="M43" s="107">
        <f t="shared" si="8"/>
        <v>15312.968112302102</v>
      </c>
      <c r="N43" s="107">
        <f t="shared" si="8"/>
        <v>15669.92926856174</v>
      </c>
      <c r="P43" s="152">
        <f>AVERAGE(C43:N43)</f>
        <v>15201.664436709267</v>
      </c>
      <c r="Q43" s="368">
        <f>$P$29/(P43*8760)</f>
        <v>0.76313067170987514</v>
      </c>
    </row>
    <row r="44" spans="1:17" s="106" customFormat="1" ht="16.5" customHeight="1">
      <c r="A44" s="109"/>
      <c r="B44" s="149"/>
      <c r="C44" s="107"/>
      <c r="D44" s="107"/>
      <c r="E44" s="107"/>
      <c r="F44" s="107"/>
      <c r="G44" s="107"/>
      <c r="H44" s="107"/>
      <c r="I44" s="107"/>
      <c r="J44" s="107"/>
      <c r="K44" s="107"/>
      <c r="L44" s="107"/>
      <c r="M44" s="107"/>
      <c r="N44" s="107"/>
      <c r="P44" s="152"/>
    </row>
    <row r="45" spans="1:17" s="106" customFormat="1" ht="16.5" customHeight="1">
      <c r="A45" s="109"/>
      <c r="B45" s="146" t="str">
        <f>"SUBSEQUENT - "&amp;MANUAL!$B$11</f>
        <v>SUBSEQUENT - 2018</v>
      </c>
      <c r="C45" s="107"/>
      <c r="D45" s="107"/>
      <c r="E45" s="107"/>
      <c r="F45" s="107"/>
      <c r="G45" s="107"/>
      <c r="H45" s="107"/>
      <c r="I45" s="107"/>
      <c r="J45" s="107"/>
      <c r="K45" s="107"/>
      <c r="L45" s="107"/>
      <c r="M45" s="107"/>
      <c r="N45" s="107"/>
    </row>
    <row r="46" spans="1:17" s="106" customFormat="1" ht="16.5" customHeight="1">
      <c r="A46" s="109"/>
      <c r="B46" s="149" t="s">
        <v>428</v>
      </c>
      <c r="C46" s="107">
        <f>MIN((+C$30/C$21/C13)+C24,C47)</f>
        <v>12444.425335713555</v>
      </c>
      <c r="D46" s="107">
        <f t="shared" ref="D46:N46" si="9">MIN((+D$30/D$21/D13)+D24,D47)</f>
        <v>13837.071792653749</v>
      </c>
      <c r="E46" s="107">
        <f t="shared" si="9"/>
        <v>11490.420403388749</v>
      </c>
      <c r="F46" s="107">
        <f t="shared" si="9"/>
        <v>12645.669636703136</v>
      </c>
      <c r="G46" s="107">
        <f t="shared" si="9"/>
        <v>12677.564614990848</v>
      </c>
      <c r="H46" s="107">
        <f t="shared" si="9"/>
        <v>13572.908746451745</v>
      </c>
      <c r="I46" s="107">
        <f t="shared" si="9"/>
        <v>13187.55987310512</v>
      </c>
      <c r="J46" s="107">
        <f t="shared" si="9"/>
        <v>13216.685438145572</v>
      </c>
      <c r="K46" s="107">
        <f t="shared" si="9"/>
        <v>13398.455303977062</v>
      </c>
      <c r="L46" s="107">
        <f t="shared" si="9"/>
        <v>13071.636856441948</v>
      </c>
      <c r="M46" s="107">
        <f t="shared" si="9"/>
        <v>13041.282913593457</v>
      </c>
      <c r="N46" s="107">
        <f t="shared" si="9"/>
        <v>12681.856145548349</v>
      </c>
      <c r="O46" s="107"/>
      <c r="P46" s="152">
        <f>AVERAGE(C46:N46)</f>
        <v>12938.79475505944</v>
      </c>
      <c r="Q46" s="368">
        <f>$P$30/(P46*8760)</f>
        <v>0.89558050230334918</v>
      </c>
    </row>
    <row r="47" spans="1:17" s="106" customFormat="1" ht="16.5" customHeight="1">
      <c r="A47" s="109"/>
      <c r="B47" s="149" t="s">
        <v>426</v>
      </c>
      <c r="C47" s="107">
        <f>MIN(+C$30/C$21/C14,C48)</f>
        <v>13835.26713591165</v>
      </c>
      <c r="D47" s="107">
        <f t="shared" ref="D47:N47" si="10">MIN(+D$30/D$21/D14,D48)</f>
        <v>14406.875794490015</v>
      </c>
      <c r="E47" s="107">
        <f t="shared" si="10"/>
        <v>12740.989309016588</v>
      </c>
      <c r="F47" s="107">
        <f t="shared" si="10"/>
        <v>13357.776365778431</v>
      </c>
      <c r="G47" s="107">
        <f t="shared" si="10"/>
        <v>13247.975314620071</v>
      </c>
      <c r="H47" s="107">
        <f t="shared" si="10"/>
        <v>14023.952850446487</v>
      </c>
      <c r="I47" s="107">
        <f t="shared" si="10"/>
        <v>13937.910762143041</v>
      </c>
      <c r="J47" s="107">
        <f t="shared" si="10"/>
        <v>13854.96043584274</v>
      </c>
      <c r="K47" s="107">
        <f t="shared" si="10"/>
        <v>14405.563349668035</v>
      </c>
      <c r="L47" s="107">
        <f t="shared" si="10"/>
        <v>13699.995484774012</v>
      </c>
      <c r="M47" s="107">
        <f t="shared" si="10"/>
        <v>13669.734417561289</v>
      </c>
      <c r="N47" s="107">
        <f t="shared" si="10"/>
        <v>13865.36814161338</v>
      </c>
      <c r="O47" s="107"/>
      <c r="P47" s="152">
        <f>AVERAGE(C47:N47)</f>
        <v>13753.864113488811</v>
      </c>
      <c r="Q47" s="368">
        <f>$P$30/(P47*8760)</f>
        <v>0.84250740085265574</v>
      </c>
    </row>
    <row r="48" spans="1:17" s="106" customFormat="1" ht="16.5" customHeight="1">
      <c r="A48" s="109"/>
      <c r="B48" s="149" t="s">
        <v>133</v>
      </c>
      <c r="C48" s="107">
        <f>+C$30/C$21/C15</f>
        <v>17213.473757883639</v>
      </c>
      <c r="D48" s="107">
        <f t="shared" ref="D48:N48" si="11">+D$30/D$21/D15</f>
        <v>17552.295298284604</v>
      </c>
      <c r="E48" s="107">
        <f t="shared" si="11"/>
        <v>15690.04114230397</v>
      </c>
      <c r="F48" s="107">
        <f t="shared" si="11"/>
        <v>16247.025390845127</v>
      </c>
      <c r="G48" s="107">
        <f t="shared" si="11"/>
        <v>16707.194400438657</v>
      </c>
      <c r="H48" s="107">
        <f t="shared" si="11"/>
        <v>17609.8348459439</v>
      </c>
      <c r="I48" s="107">
        <f t="shared" si="11"/>
        <v>17285.054026342772</v>
      </c>
      <c r="J48" s="107">
        <f t="shared" si="11"/>
        <v>17375.093331983444</v>
      </c>
      <c r="K48" s="107">
        <f t="shared" si="11"/>
        <v>17799.617901264708</v>
      </c>
      <c r="L48" s="107">
        <f t="shared" si="11"/>
        <v>16752.329556299777</v>
      </c>
      <c r="M48" s="107">
        <f t="shared" si="11"/>
        <v>16940.590250198566</v>
      </c>
      <c r="N48" s="107">
        <f t="shared" si="11"/>
        <v>17274.625576036866</v>
      </c>
      <c r="O48" s="107"/>
      <c r="P48" s="152">
        <f>AVERAGE(C48:N48)</f>
        <v>17037.264623152168</v>
      </c>
      <c r="Q48" s="368">
        <f>$P$30/(P48*8760)</f>
        <v>0.68014041938336434</v>
      </c>
    </row>
    <row r="49" spans="1:17" s="106" customFormat="1" ht="16.5" customHeight="1">
      <c r="A49" s="109"/>
      <c r="B49" s="149" t="s">
        <v>1120</v>
      </c>
      <c r="C49" s="107">
        <f>+C$30/C$21/C16</f>
        <v>15698.014529755161</v>
      </c>
      <c r="D49" s="107">
        <f t="shared" ref="D49:N49" si="12">+D$30/D$21/D16</f>
        <v>16068.122576133257</v>
      </c>
      <c r="E49" s="107">
        <f t="shared" si="12"/>
        <v>14334.317237109755</v>
      </c>
      <c r="F49" s="107">
        <f t="shared" si="12"/>
        <v>14342.57916879868</v>
      </c>
      <c r="G49" s="107">
        <f t="shared" si="12"/>
        <v>14625.590031081152</v>
      </c>
      <c r="H49" s="107">
        <f t="shared" si="12"/>
        <v>15484.984024404346</v>
      </c>
      <c r="I49" s="107">
        <f t="shared" si="12"/>
        <v>15140.895863904294</v>
      </c>
      <c r="J49" s="107">
        <f t="shared" si="12"/>
        <v>15328.267498412564</v>
      </c>
      <c r="K49" s="107">
        <f t="shared" si="12"/>
        <v>15506.801165610241</v>
      </c>
      <c r="L49" s="107">
        <f t="shared" si="12"/>
        <v>14708.187157991249</v>
      </c>
      <c r="M49" s="107">
        <f t="shared" si="12"/>
        <v>15304.805579225902</v>
      </c>
      <c r="N49" s="107">
        <f t="shared" si="12"/>
        <v>15670.286699644674</v>
      </c>
      <c r="O49" s="107"/>
      <c r="P49" s="152">
        <f>AVERAGE(C49:N49)</f>
        <v>15184.404294339272</v>
      </c>
      <c r="Q49" s="368">
        <f>$P$30/(P49*8760)</f>
        <v>0.76313381027769167</v>
      </c>
    </row>
    <row r="50" spans="1:17" s="106" customFormat="1" ht="16.5" customHeight="1">
      <c r="A50" s="109"/>
      <c r="B50" s="149"/>
      <c r="C50" s="107"/>
      <c r="D50" s="107"/>
      <c r="E50" s="107"/>
      <c r="F50" s="107"/>
      <c r="G50" s="107"/>
      <c r="H50" s="107"/>
      <c r="I50" s="107"/>
      <c r="J50" s="107"/>
      <c r="K50" s="107"/>
      <c r="L50" s="107"/>
      <c r="M50" s="107"/>
      <c r="N50" s="107"/>
      <c r="P50" s="152"/>
    </row>
    <row r="51" spans="1:17" ht="13.2">
      <c r="A51" s="42" t="s">
        <v>116</v>
      </c>
      <c r="C51" s="105"/>
    </row>
    <row r="52" spans="1:17" ht="13.2">
      <c r="A52"/>
      <c r="B52" s="10" t="s">
        <v>338</v>
      </c>
      <c r="C52" s="105"/>
      <c r="D52" s="105"/>
      <c r="E52" s="105"/>
      <c r="F52" s="105"/>
      <c r="G52" s="105"/>
      <c r="H52" s="105"/>
      <c r="I52" s="105"/>
      <c r="J52" s="105"/>
      <c r="K52" s="105"/>
      <c r="L52" s="105"/>
      <c r="M52" s="105"/>
      <c r="N52" s="105"/>
    </row>
    <row r="53" spans="1:17" ht="13.2">
      <c r="A53"/>
      <c r="B53" s="81" t="s">
        <v>422</v>
      </c>
    </row>
    <row r="54" spans="1:17" ht="13.2">
      <c r="A54"/>
      <c r="B54" s="125" t="s">
        <v>427</v>
      </c>
      <c r="C54" s="104"/>
    </row>
    <row r="55" spans="1:17" ht="13.2">
      <c r="A55"/>
      <c r="B55" s="153" t="s">
        <v>431</v>
      </c>
      <c r="E55" s="88"/>
    </row>
    <row r="56" spans="1:17" ht="14.25" customHeight="1">
      <c r="A56"/>
      <c r="B56" t="s">
        <v>429</v>
      </c>
      <c r="C56" s="98"/>
      <c r="D56" s="98"/>
      <c r="E56" s="98"/>
      <c r="F56" s="98"/>
      <c r="G56" s="98"/>
      <c r="H56" s="98"/>
      <c r="I56" s="98"/>
      <c r="J56" s="98"/>
      <c r="K56" s="98"/>
      <c r="L56" s="98"/>
      <c r="M56" s="98"/>
      <c r="N56" s="98"/>
    </row>
    <row r="57" spans="1:17">
      <c r="B57" s="10" t="s">
        <v>531</v>
      </c>
      <c r="E57" s="10"/>
    </row>
    <row r="58" spans="1:17" ht="15.6" thickBot="1">
      <c r="B58" s="10"/>
      <c r="E58" s="10"/>
    </row>
    <row r="59" spans="1:17" ht="15.6" thickBot="1">
      <c r="C59" s="102" t="s">
        <v>79</v>
      </c>
      <c r="D59" s="101" t="s">
        <v>80</v>
      </c>
      <c r="E59" s="100" t="s">
        <v>81</v>
      </c>
      <c r="F59" s="100" t="s">
        <v>70</v>
      </c>
      <c r="G59" s="100" t="s">
        <v>71</v>
      </c>
      <c r="H59" s="101" t="s">
        <v>72</v>
      </c>
      <c r="I59" s="102" t="s">
        <v>73</v>
      </c>
      <c r="J59" s="102" t="s">
        <v>74</v>
      </c>
      <c r="K59" s="103" t="s">
        <v>75</v>
      </c>
      <c r="L59" s="103" t="s">
        <v>76</v>
      </c>
      <c r="M59" s="103" t="s">
        <v>77</v>
      </c>
      <c r="N59" s="103" t="s">
        <v>78</v>
      </c>
    </row>
    <row r="60" spans="1:17">
      <c r="B60" s="43" t="s">
        <v>544</v>
      </c>
      <c r="C60" s="145">
        <f>VLOOKUP($B$9&amp;" Total",'Billing Demand'!$A$5:$AL$44,C$9,FALSE)</f>
        <v>17888</v>
      </c>
      <c r="D60" s="145">
        <f>VLOOKUP($B$9&amp;" Total",'Billing Demand'!$A$5:$AL$44,D$9,FALSE)</f>
        <v>17916</v>
      </c>
      <c r="E60" s="145">
        <f>VLOOKUP($B$9&amp;" Total",'Billing Demand'!$A$5:$AL$44,E$9,FALSE)</f>
        <v>18379</v>
      </c>
      <c r="F60" s="145">
        <f>VLOOKUP($B$9&amp;" Total",'Billing Demand'!$A$5:$AL$44,F$9,FALSE)</f>
        <v>17453</v>
      </c>
      <c r="G60" s="145">
        <f>VLOOKUP($B$9&amp;" Total",'Billing Demand'!$A$5:$AL$44,G$9,FALSE)</f>
        <v>17291</v>
      </c>
      <c r="H60" s="145">
        <f>VLOOKUP($B$9&amp;" Total",'Billing Demand'!$A$5:$AL$44,H$9,FALSE)</f>
        <v>17782</v>
      </c>
      <c r="I60" s="145">
        <f>VLOOKUP($B$9&amp;" Total",'Billing Demand'!$A$5:$AL$44,I$9,FALSE)</f>
        <v>18194</v>
      </c>
      <c r="J60" s="145">
        <f>VLOOKUP($B$9&amp;" Total",'Billing Demand'!$A$5:$AL$44,J$9,FALSE)</f>
        <v>17984</v>
      </c>
      <c r="K60" s="145">
        <f>VLOOKUP($B$9&amp;" Total",'Billing Demand'!$A$5:$AL$44,K$9,FALSE)</f>
        <v>16628</v>
      </c>
      <c r="L60" s="145">
        <f>VLOOKUP($B$9&amp;" Total",'Billing Demand'!$A$5:$AL$44,L$9,FALSE)</f>
        <v>17844</v>
      </c>
      <c r="M60" s="145">
        <f>VLOOKUP($B$9&amp;" Total",'Billing Demand'!$A$5:$AL$44,M$9,FALSE)</f>
        <v>17752</v>
      </c>
      <c r="N60" s="145">
        <f>VLOOKUP($B$9&amp;" Total",'Billing Demand'!$A$5:$AL$44,N$9,FALSE)</f>
        <v>18172</v>
      </c>
    </row>
    <row r="61" spans="1:17">
      <c r="B61" s="246" t="s">
        <v>545</v>
      </c>
      <c r="C61" s="242">
        <f t="shared" ref="C61:N61" si="13">+C36</f>
        <v>17274.199446375489</v>
      </c>
      <c r="D61" s="242">
        <f t="shared" si="13"/>
        <v>17051.749283355406</v>
      </c>
      <c r="E61" s="242">
        <f t="shared" si="13"/>
        <v>15785.351544202606</v>
      </c>
      <c r="F61" s="242">
        <f t="shared" si="13"/>
        <v>16263.337439018498</v>
      </c>
      <c r="G61" s="242">
        <f t="shared" si="13"/>
        <v>16794.90735338079</v>
      </c>
      <c r="H61" s="242">
        <f t="shared" si="13"/>
        <v>17704.319571865442</v>
      </c>
      <c r="I61" s="242">
        <f t="shared" si="13"/>
        <v>17392.256881457532</v>
      </c>
      <c r="J61" s="242">
        <f t="shared" si="13"/>
        <v>17483.407867095251</v>
      </c>
      <c r="K61" s="242">
        <f t="shared" si="13"/>
        <v>17943.999544248578</v>
      </c>
      <c r="L61" s="242">
        <f t="shared" si="13"/>
        <v>16837.206330777273</v>
      </c>
      <c r="M61" s="242">
        <f t="shared" si="13"/>
        <v>17003.5908128144</v>
      </c>
      <c r="N61" s="242">
        <f t="shared" si="13"/>
        <v>17348.492303507424</v>
      </c>
    </row>
    <row r="62" spans="1:17">
      <c r="B62" s="45" t="s">
        <v>532</v>
      </c>
      <c r="C62" s="243" t="str">
        <f>IF(C60&gt;=C61,"OK","ERROR")</f>
        <v>OK</v>
      </c>
      <c r="D62" s="243" t="str">
        <f t="shared" ref="D62:N62" si="14">IF(D60&gt;=D61,"OK","ERROR")</f>
        <v>OK</v>
      </c>
      <c r="E62" s="243" t="str">
        <f t="shared" si="14"/>
        <v>OK</v>
      </c>
      <c r="F62" s="243" t="str">
        <f t="shared" si="14"/>
        <v>OK</v>
      </c>
      <c r="G62" s="243" t="str">
        <f t="shared" si="14"/>
        <v>OK</v>
      </c>
      <c r="H62" s="243" t="str">
        <f t="shared" si="14"/>
        <v>OK</v>
      </c>
      <c r="I62" s="243" t="str">
        <f t="shared" si="14"/>
        <v>OK</v>
      </c>
      <c r="J62" s="243" t="str">
        <f t="shared" si="14"/>
        <v>OK</v>
      </c>
      <c r="K62" s="243" t="str">
        <f t="shared" si="14"/>
        <v>ERROR</v>
      </c>
      <c r="L62" s="243" t="str">
        <f t="shared" si="14"/>
        <v>OK</v>
      </c>
      <c r="M62" s="243" t="str">
        <f t="shared" si="14"/>
        <v>OK</v>
      </c>
      <c r="N62" s="243" t="str">
        <f t="shared" si="14"/>
        <v>OK</v>
      </c>
    </row>
    <row r="63" spans="1:17" ht="15.6" thickBot="1">
      <c r="G63" s="145"/>
    </row>
    <row r="64" spans="1:17" ht="15.6" thickBot="1">
      <c r="C64" s="102" t="s">
        <v>79</v>
      </c>
      <c r="D64" s="101" t="s">
        <v>80</v>
      </c>
      <c r="E64" s="100" t="s">
        <v>81</v>
      </c>
      <c r="F64" s="100" t="s">
        <v>70</v>
      </c>
      <c r="G64" s="100" t="s">
        <v>71</v>
      </c>
      <c r="H64" s="101" t="s">
        <v>72</v>
      </c>
      <c r="I64" s="102" t="s">
        <v>73</v>
      </c>
      <c r="J64" s="102" t="s">
        <v>74</v>
      </c>
      <c r="K64" s="103" t="s">
        <v>75</v>
      </c>
      <c r="L64" s="103" t="s">
        <v>76</v>
      </c>
      <c r="M64" s="103" t="s">
        <v>77</v>
      </c>
      <c r="N64" s="103" t="s">
        <v>78</v>
      </c>
    </row>
    <row r="65" spans="2:14">
      <c r="B65" s="43" t="s">
        <v>546</v>
      </c>
      <c r="C65" s="145">
        <f>VLOOKUP($B$9&amp;" Total",'Billing Demand'!$A$5:$AL$44,C$9+12,FALSE)</f>
        <v>17883</v>
      </c>
      <c r="D65" s="145">
        <f>VLOOKUP($B$9&amp;" Total",'Billing Demand'!$A$5:$AL$44,D$9+12,FALSE)</f>
        <v>17826</v>
      </c>
      <c r="E65" s="145">
        <f>VLOOKUP($B$9&amp;" Total",'Billing Demand'!$A$5:$AL$44,E$9+12,FALSE)</f>
        <v>18290</v>
      </c>
      <c r="F65" s="145">
        <f>VLOOKUP($B$9&amp;" Total",'Billing Demand'!$A$5:$AL$44,F$9+12,FALSE)</f>
        <v>17448</v>
      </c>
      <c r="G65" s="145">
        <f>VLOOKUP($B$9&amp;" Total",'Billing Demand'!$A$5:$AL$44,G$9+12,FALSE)</f>
        <v>17232</v>
      </c>
      <c r="H65" s="145">
        <f>VLOOKUP($B$9&amp;" Total",'Billing Demand'!$A$5:$AL$44,H$9+12,FALSE)</f>
        <v>17731</v>
      </c>
      <c r="I65" s="145">
        <f>VLOOKUP($B$9&amp;" Total",'Billing Demand'!$A$5:$AL$44,I$9+12,FALSE)</f>
        <v>18136</v>
      </c>
      <c r="J65" s="145">
        <f>VLOOKUP($B$9&amp;" Total",'Billing Demand'!$A$5:$AL$44,J$9+12,FALSE)</f>
        <v>17929</v>
      </c>
      <c r="K65" s="145">
        <f>VLOOKUP($B$9&amp;" Total",'Billing Demand'!$A$5:$AL$44,K$9+12,FALSE)</f>
        <v>16563</v>
      </c>
      <c r="L65" s="145">
        <f>VLOOKUP($B$9&amp;" Total",'Billing Demand'!$A$5:$AL$44,L$9+12,FALSE)</f>
        <v>17816</v>
      </c>
      <c r="M65" s="145">
        <f>VLOOKUP($B$9&amp;" Total",'Billing Demand'!$A$5:$AL$44,M$9+12,FALSE)</f>
        <v>17738</v>
      </c>
      <c r="N65" s="145">
        <f>VLOOKUP($B$9&amp;" Total",'Billing Demand'!$A$5:$AL$44,N$9+12,FALSE)</f>
        <v>18137</v>
      </c>
    </row>
    <row r="66" spans="2:14">
      <c r="B66" s="246" t="s">
        <v>547</v>
      </c>
      <c r="C66" s="242">
        <f t="shared" ref="C66:N66" si="15">+C42</f>
        <v>17282.476290086659</v>
      </c>
      <c r="D66" s="242">
        <f t="shared" si="15"/>
        <v>17584.639124244739</v>
      </c>
      <c r="E66" s="242">
        <f t="shared" si="15"/>
        <v>15699.614339693346</v>
      </c>
      <c r="F66" s="242">
        <f t="shared" si="15"/>
        <v>16241.19894057222</v>
      </c>
      <c r="G66" s="242">
        <f t="shared" si="15"/>
        <v>16712.102089524564</v>
      </c>
      <c r="H66" s="242">
        <f t="shared" si="15"/>
        <v>17621.282184078129</v>
      </c>
      <c r="I66" s="242">
        <f t="shared" si="15"/>
        <v>17302.374004259011</v>
      </c>
      <c r="J66" s="242">
        <f t="shared" si="15"/>
        <v>17399.282530150977</v>
      </c>
      <c r="K66" s="242">
        <f t="shared" si="15"/>
        <v>17839.70978400638</v>
      </c>
      <c r="L66" s="242">
        <f t="shared" si="15"/>
        <v>16772.12112273019</v>
      </c>
      <c r="M66" s="242">
        <f t="shared" si="15"/>
        <v>16949.625198570291</v>
      </c>
      <c r="N66" s="242">
        <f t="shared" si="15"/>
        <v>17274.231550819251</v>
      </c>
    </row>
    <row r="67" spans="2:14">
      <c r="B67" s="45" t="s">
        <v>532</v>
      </c>
      <c r="C67" s="243" t="str">
        <f>IF(C65&gt;=C66,"OK","ERROR")</f>
        <v>OK</v>
      </c>
      <c r="D67" s="243" t="str">
        <f t="shared" ref="D67:N67" si="16">IF(D65&gt;=D66,"OK","ERROR")</f>
        <v>OK</v>
      </c>
      <c r="E67" s="243" t="str">
        <f t="shared" si="16"/>
        <v>OK</v>
      </c>
      <c r="F67" s="243" t="str">
        <f t="shared" si="16"/>
        <v>OK</v>
      </c>
      <c r="G67" s="243" t="str">
        <f t="shared" si="16"/>
        <v>OK</v>
      </c>
      <c r="H67" s="243" t="str">
        <f t="shared" si="16"/>
        <v>OK</v>
      </c>
      <c r="I67" s="243" t="str">
        <f t="shared" si="16"/>
        <v>OK</v>
      </c>
      <c r="J67" s="243" t="str">
        <f t="shared" si="16"/>
        <v>OK</v>
      </c>
      <c r="K67" s="243" t="str">
        <f t="shared" si="16"/>
        <v>ERROR</v>
      </c>
      <c r="L67" s="243" t="str">
        <f t="shared" si="16"/>
        <v>OK</v>
      </c>
      <c r="M67" s="243" t="str">
        <f t="shared" si="16"/>
        <v>OK</v>
      </c>
      <c r="N67" s="243" t="str">
        <f t="shared" si="16"/>
        <v>OK</v>
      </c>
    </row>
  </sheetData>
  <mergeCells count="3">
    <mergeCell ref="C7:E7"/>
    <mergeCell ref="F7:L7"/>
    <mergeCell ref="M7:N7"/>
  </mergeCells>
  <conditionalFormatting sqref="C35:N35">
    <cfRule type="cellIs" dxfId="106" priority="8" operator="greaterThanOrEqual">
      <formula>C36</formula>
    </cfRule>
  </conditionalFormatting>
  <conditionalFormatting sqref="C41:N41">
    <cfRule type="cellIs" dxfId="105" priority="7" operator="greaterThanOrEqual">
      <formula>C42</formula>
    </cfRule>
  </conditionalFormatting>
  <conditionalFormatting sqref="C34:N34">
    <cfRule type="cellIs" dxfId="104" priority="6" operator="greaterThanOrEqual">
      <formula>C35</formula>
    </cfRule>
  </conditionalFormatting>
  <conditionalFormatting sqref="C40:N40">
    <cfRule type="cellIs" dxfId="103" priority="5" operator="greaterThanOrEqual">
      <formula>C41</formula>
    </cfRule>
  </conditionalFormatting>
  <conditionalFormatting sqref="C62:N62">
    <cfRule type="cellIs" dxfId="102" priority="4" stopIfTrue="1" operator="equal">
      <formula>"Error"</formula>
    </cfRule>
  </conditionalFormatting>
  <conditionalFormatting sqref="C67:N67">
    <cfRule type="cellIs" dxfId="101" priority="3" stopIfTrue="1" operator="equal">
      <formula>"Error"</formula>
    </cfRule>
  </conditionalFormatting>
  <pageMargins left="0" right="0" top="1" bottom="1" header="0.5" footer="0.5"/>
  <pageSetup scale="57" orientation="landscape" r:id="rId1"/>
  <headerFooter alignWithMargins="0">
    <oddFooter>&amp;LPrinted:  &amp;D&amp;C&amp;F&amp;RPage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7"/>
  <sheetViews>
    <sheetView showGridLines="0" zoomScale="65" workbookViewId="0">
      <selection activeCell="L38" sqref="L38"/>
    </sheetView>
  </sheetViews>
  <sheetFormatPr defaultRowHeight="15"/>
  <cols>
    <col min="1" max="1" width="2.6640625" style="99" customWidth="1"/>
    <col min="2" max="2" width="25.5546875" customWidth="1"/>
    <col min="3" max="14" width="14" customWidth="1"/>
    <col min="15" max="15" width="2.6640625" customWidth="1"/>
    <col min="16" max="16" width="13.6640625" bestFit="1" customWidth="1"/>
  </cols>
  <sheetData>
    <row r="1" spans="1:16">
      <c r="B1" s="8" t="s">
        <v>1139</v>
      </c>
    </row>
    <row r="2" spans="1:16">
      <c r="B2" s="8" t="s">
        <v>1123</v>
      </c>
    </row>
    <row r="4" spans="1:16" ht="21">
      <c r="A4" s="124" t="s">
        <v>1094</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10" t="s">
        <v>99</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377" t="s">
        <v>343</v>
      </c>
      <c r="B12" s="371"/>
      <c r="C12" s="371"/>
      <c r="D12" s="371"/>
      <c r="E12" s="371"/>
      <c r="F12" s="371"/>
      <c r="G12" s="371"/>
      <c r="H12" s="371"/>
      <c r="I12" s="371"/>
      <c r="J12" s="371"/>
      <c r="K12" s="371"/>
      <c r="L12" s="371"/>
      <c r="M12" s="371"/>
      <c r="N12" s="371"/>
      <c r="O12" s="371"/>
      <c r="P12" s="371"/>
    </row>
    <row r="13" spans="1:16" s="110" customFormat="1">
      <c r="A13" s="378"/>
      <c r="B13" s="369" t="s">
        <v>148</v>
      </c>
      <c r="C13" s="370">
        <f>IF(VLOOKUP($B$9,'Avg CP LF'!$A$12:$P$38,C$9,FALSE)=0,"",VLOOKUP($B$9,'Avg CP LF'!$A$12:$P$38,C$9,FALSE))</f>
        <v>0.94566666666666654</v>
      </c>
      <c r="D13" s="370">
        <f>IF(VLOOKUP($B$9,'Avg CP LF'!$A$12:$P$38,D$9,FALSE)=0,"",VLOOKUP($B$9,'Avg CP LF'!$A$12:$P$38,D$9,FALSE))</f>
        <v>0.86976666666666669</v>
      </c>
      <c r="E13" s="370">
        <f>IF(VLOOKUP($B$9,'Avg CP LF'!$A$12:$P$38,E$9,FALSE)=0,"",VLOOKUP($B$9,'Avg CP LF'!$A$12:$P$38,E$9,FALSE))</f>
        <v>0.94036666666666668</v>
      </c>
      <c r="F13" s="370">
        <f>IF(VLOOKUP($B$9,'Avg CP LF'!$A$12:$P$38,F$9,FALSE)=0,"",VLOOKUP($B$9,'Avg CP LF'!$A$12:$P$38,F$9,FALSE))</f>
        <v>0.88663333333333327</v>
      </c>
      <c r="G13" s="370">
        <f>IF(VLOOKUP($B$9,'Avg CP LF'!$A$12:$P$38,G$9,FALSE)=0,"",VLOOKUP($B$9,'Avg CP LF'!$A$12:$P$38,G$9,FALSE))</f>
        <v>0.8864333333333333</v>
      </c>
      <c r="H13" s="370">
        <f>IF(VLOOKUP($B$9,'Avg CP LF'!$A$12:$P$38,H$9,FALSE)=0,"",VLOOKUP($B$9,'Avg CP LF'!$A$12:$P$38,H$9,FALSE))</f>
        <v>0.87679999999999991</v>
      </c>
      <c r="I13" s="370">
        <f>IF(VLOOKUP($B$9,'Avg CP LF'!$A$12:$P$38,I$9,FALSE)=0,"",VLOOKUP($B$9,'Avg CP LF'!$A$12:$P$38,I$9,FALSE))</f>
        <v>0.89346666666666674</v>
      </c>
      <c r="J13" s="370">
        <f>IF(VLOOKUP($B$9,'Avg CP LF'!$A$12:$P$38,J$9,FALSE)=0,"",VLOOKUP($B$9,'Avg CP LF'!$A$12:$P$38,J$9,FALSE))</f>
        <v>0.89359999999999984</v>
      </c>
      <c r="K13" s="370">
        <f>IF(VLOOKUP($B$9,'Avg CP LF'!$A$12:$P$38,K$9,FALSE)=0,"",VLOOKUP($B$9,'Avg CP LF'!$A$12:$P$38,K$9,FALSE))</f>
        <v>0.90686666666666671</v>
      </c>
      <c r="L13" s="370">
        <f>IF(VLOOKUP($B$9,'Avg CP LF'!$A$12:$P$38,L$9,FALSE)=0,"",VLOOKUP($B$9,'Avg CP LF'!$A$12:$P$38,L$9,FALSE))</f>
        <v>0.87356666666666671</v>
      </c>
      <c r="M13" s="370">
        <f>IF(VLOOKUP($B$9,'Avg CP LF'!$A$12:$P$38,M$9,FALSE)=0,"",VLOOKUP($B$9,'Avg CP LF'!$A$12:$P$38,M$9,FALSE))</f>
        <v>0.8722333333333333</v>
      </c>
      <c r="N13" s="370">
        <f>IF(VLOOKUP($B$9,'Avg CP LF'!$A$12:$P$38,N$9,FALSE)=0,"",VLOOKUP($B$9,'Avg CP LF'!$A$12:$P$38,N$9,FALSE))</f>
        <v>0.91536666666666677</v>
      </c>
      <c r="O13" s="371"/>
      <c r="P13" s="371"/>
    </row>
    <row r="14" spans="1:16" s="110" customFormat="1">
      <c r="A14" s="378"/>
      <c r="B14" s="372" t="s">
        <v>342</v>
      </c>
      <c r="C14" s="370">
        <f>IF(VLOOKUP($B$9,'Avg GNCP LF'!$A$12:$P$38,C$9,FALSE)=0,"",VLOOKUP($B$9,'Avg GNCP LF'!$A$12:$P$38,C$9,FALSE))</f>
        <v>0.85060000000000002</v>
      </c>
      <c r="D14" s="370">
        <f>IF(VLOOKUP($B$9,'Avg GNCP LF'!$A$12:$P$38,D$9,FALSE)=0,"",VLOOKUP($B$9,'Avg GNCP LF'!$A$12:$P$38,D$9,FALSE))</f>
        <v>0.8353666666666667</v>
      </c>
      <c r="E14" s="370">
        <f>IF(VLOOKUP($B$9,'Avg GNCP LF'!$A$12:$P$38,E$9,FALSE)=0,"",VLOOKUP($B$9,'Avg GNCP LF'!$A$12:$P$38,E$9,FALSE))</f>
        <v>0.84806666666666664</v>
      </c>
      <c r="F14" s="370">
        <f>IF(VLOOKUP($B$9,'Avg GNCP LF'!$A$12:$P$38,F$9,FALSE)=0,"",VLOOKUP($B$9,'Avg GNCP LF'!$A$12:$P$38,F$9,FALSE))</f>
        <v>0.83936666666666671</v>
      </c>
      <c r="G14" s="370">
        <f>IF(VLOOKUP($B$9,'Avg GNCP LF'!$A$12:$P$38,G$9,FALSE)=0,"",VLOOKUP($B$9,'Avg GNCP LF'!$A$12:$P$38,G$9,FALSE))</f>
        <v>0.84826666666666684</v>
      </c>
      <c r="H14" s="370">
        <f>IF(VLOOKUP($B$9,'Avg GNCP LF'!$A$12:$P$38,H$9,FALSE)=0,"",VLOOKUP($B$9,'Avg GNCP LF'!$A$12:$P$38,H$9,FALSE))</f>
        <v>0.84859999999999991</v>
      </c>
      <c r="I14" s="370">
        <f>IF(VLOOKUP($B$9,'Avg GNCP LF'!$A$12:$P$38,I$9,FALSE)=0,"",VLOOKUP($B$9,'Avg GNCP LF'!$A$12:$P$38,I$9,FALSE))</f>
        <v>0.8453666666666666</v>
      </c>
      <c r="J14" s="370">
        <f>IF(VLOOKUP($B$9,'Avg GNCP LF'!$A$12:$P$38,J$9,FALSE)=0,"",VLOOKUP($B$9,'Avg GNCP LF'!$A$12:$P$38,J$9,FALSE))</f>
        <v>0.85243333333333338</v>
      </c>
      <c r="K14" s="370">
        <f>IF(VLOOKUP($B$9,'Avg GNCP LF'!$A$12:$P$38,K$9,FALSE)=0,"",VLOOKUP($B$9,'Avg GNCP LF'!$A$12:$P$38,K$9,FALSE))</f>
        <v>0.8434666666666667</v>
      </c>
      <c r="L14" s="370">
        <f>IF(VLOOKUP($B$9,'Avg GNCP LF'!$A$12:$P$38,L$9,FALSE)=0,"",VLOOKUP($B$9,'Avg GNCP LF'!$A$12:$P$38,L$9,FALSE))</f>
        <v>0.83350000000000002</v>
      </c>
      <c r="M14" s="370">
        <f>IF(VLOOKUP($B$9,'Avg GNCP LF'!$A$12:$P$38,M$9,FALSE)=0,"",VLOOKUP($B$9,'Avg GNCP LF'!$A$12:$P$38,M$9,FALSE))</f>
        <v>0.83213333333333328</v>
      </c>
      <c r="N14" s="370">
        <f>IF(VLOOKUP($B$9,'Avg GNCP LF'!$A$12:$P$38,N$9,FALSE)=0,"",VLOOKUP($B$9,'Avg GNCP LF'!$A$12:$P$38,N$9,FALSE))</f>
        <v>0.83723333333333327</v>
      </c>
      <c r="O14" s="371"/>
      <c r="P14" s="371"/>
    </row>
    <row r="15" spans="1:16" s="10" customFormat="1">
      <c r="A15" s="378"/>
      <c r="B15" s="369" t="s">
        <v>133</v>
      </c>
      <c r="C15" s="370">
        <f>IF(VLOOKUP($B$9,'Avg NCP LF'!$A$12:$P$38,C$9,FALSE)=0,"",VLOOKUP($B$9,'Avg NCP LF'!$A$12:$P$38,C$9,FALSE))</f>
        <v>0.68366666666666676</v>
      </c>
      <c r="D15" s="370">
        <f>IF(VLOOKUP($B$9,'Avg NCP LF'!$A$12:$P$38,D$9,FALSE)=0,"",VLOOKUP($B$9,'Avg NCP LF'!$A$12:$P$38,D$9,FALSE))</f>
        <v>0.68566666666666665</v>
      </c>
      <c r="E15" s="370">
        <f>IF(VLOOKUP($B$9,'Avg NCP LF'!$A$12:$P$38,E$9,FALSE)=0,"",VLOOKUP($B$9,'Avg NCP LF'!$A$12:$P$38,E$9,FALSE))</f>
        <v>0.68866666666666665</v>
      </c>
      <c r="F15" s="370">
        <f>IF(VLOOKUP($B$9,'Avg NCP LF'!$A$12:$P$38,F$9,FALSE)=0,"",VLOOKUP($B$9,'Avg NCP LF'!$A$12:$P$38,F$9,FALSE))</f>
        <v>0.69010000000000005</v>
      </c>
      <c r="G15" s="370">
        <f>IF(VLOOKUP($B$9,'Avg NCP LF'!$A$12:$P$38,G$9,FALSE)=0,"",VLOOKUP($B$9,'Avg NCP LF'!$A$12:$P$38,G$9,FALSE))</f>
        <v>0.67263333333333331</v>
      </c>
      <c r="H15" s="370">
        <f>IF(VLOOKUP($B$9,'Avg NCP LF'!$A$12:$P$38,H$9,FALSE)=0,"",VLOOKUP($B$9,'Avg NCP LF'!$A$12:$P$38,H$9,FALSE))</f>
        <v>0.67580000000000007</v>
      </c>
      <c r="I15" s="370">
        <f>IF(VLOOKUP($B$9,'Avg NCP LF'!$A$12:$P$38,I$9,FALSE)=0,"",VLOOKUP($B$9,'Avg NCP LF'!$A$12:$P$38,I$9,FALSE))</f>
        <v>0.68166666666666664</v>
      </c>
      <c r="J15" s="370">
        <f>IF(VLOOKUP($B$9,'Avg NCP LF'!$A$12:$P$38,J$9,FALSE)=0,"",VLOOKUP($B$9,'Avg NCP LF'!$A$12:$P$38,J$9,FALSE))</f>
        <v>0.67973333333333341</v>
      </c>
      <c r="K15" s="370">
        <f>IF(VLOOKUP($B$9,'Avg NCP LF'!$A$12:$P$38,K$9,FALSE)=0,"",VLOOKUP($B$9,'Avg NCP LF'!$A$12:$P$38,K$9,FALSE))</f>
        <v>0.68263333333333331</v>
      </c>
      <c r="L15" s="370">
        <f>IF(VLOOKUP($B$9,'Avg NCP LF'!$A$12:$P$38,L$9,FALSE)=0,"",VLOOKUP($B$9,'Avg NCP LF'!$A$12:$P$38,L$9,FALSE))</f>
        <v>0.68163333333333342</v>
      </c>
      <c r="M15" s="370">
        <f>IF(VLOOKUP($B$9,'Avg NCP LF'!$A$12:$P$38,M$9,FALSE)=0,"",VLOOKUP($B$9,'Avg NCP LF'!$A$12:$P$38,M$9,FALSE))</f>
        <v>0.67146666666666677</v>
      </c>
      <c r="N15" s="370">
        <f>IF(VLOOKUP($B$9,'Avg NCP LF'!$A$12:$P$38,N$9,FALSE)=0,"",VLOOKUP($B$9,'Avg NCP LF'!$A$12:$P$38,N$9,FALSE))</f>
        <v>0.67200000000000004</v>
      </c>
      <c r="O15" s="373"/>
      <c r="P15" s="373"/>
    </row>
    <row r="16" spans="1:16" s="10" customFormat="1">
      <c r="A16" s="378"/>
      <c r="B16" s="369"/>
      <c r="C16" s="370"/>
      <c r="D16" s="370"/>
      <c r="E16" s="370"/>
      <c r="F16" s="370"/>
      <c r="G16" s="370"/>
      <c r="H16" s="370"/>
      <c r="I16" s="370"/>
      <c r="J16" s="370"/>
      <c r="K16" s="370"/>
      <c r="L16" s="370"/>
      <c r="M16" s="370"/>
      <c r="N16" s="370"/>
      <c r="O16" s="373"/>
      <c r="P16" s="373"/>
    </row>
    <row r="17" spans="1:16">
      <c r="A17" s="379"/>
      <c r="B17" s="373"/>
      <c r="C17" s="374"/>
      <c r="D17" s="374"/>
      <c r="E17" s="374"/>
      <c r="F17" s="374"/>
      <c r="G17" s="374"/>
      <c r="H17" s="374"/>
      <c r="I17" s="374"/>
      <c r="J17" s="374"/>
      <c r="K17" s="374"/>
      <c r="L17" s="374"/>
      <c r="M17" s="374"/>
      <c r="N17" s="374"/>
      <c r="O17" s="373"/>
      <c r="P17" s="373"/>
    </row>
    <row r="18" spans="1:16" ht="15.6">
      <c r="A18" s="380" t="s">
        <v>417</v>
      </c>
      <c r="B18" s="373"/>
      <c r="C18" s="370"/>
      <c r="D18" s="370"/>
      <c r="E18" s="370"/>
      <c r="F18" s="370"/>
      <c r="G18" s="370"/>
      <c r="H18" s="370"/>
      <c r="I18" s="370"/>
      <c r="J18" s="370"/>
      <c r="K18" s="370"/>
      <c r="L18" s="370"/>
      <c r="M18" s="370"/>
      <c r="N18" s="370"/>
      <c r="O18" s="373"/>
      <c r="P18" s="373"/>
    </row>
    <row r="19" spans="1:16">
      <c r="A19" s="379"/>
      <c r="B19" s="375" t="str">
        <f>"PRIOR - "&amp;MANUAL!$B$9</f>
        <v>PRIOR - 2016</v>
      </c>
      <c r="C19" s="376">
        <f>+HOURS!$B$18</f>
        <v>744</v>
      </c>
      <c r="D19" s="376">
        <f>+HOURS!$C$18</f>
        <v>696</v>
      </c>
      <c r="E19" s="376">
        <f>+HOURS!$D$18</f>
        <v>744</v>
      </c>
      <c r="F19" s="376">
        <f>+HOURS!$E$18</f>
        <v>720</v>
      </c>
      <c r="G19" s="376">
        <f>+HOURS!$F$18</f>
        <v>744</v>
      </c>
      <c r="H19" s="376">
        <f>+HOURS!$G$18</f>
        <v>720</v>
      </c>
      <c r="I19" s="376">
        <f>+HOURS!$H$18</f>
        <v>744</v>
      </c>
      <c r="J19" s="376">
        <f>+HOURS!$I$18</f>
        <v>744</v>
      </c>
      <c r="K19" s="376">
        <f>+HOURS!$J$18</f>
        <v>720</v>
      </c>
      <c r="L19" s="376">
        <f>+HOURS!$K$18</f>
        <v>744</v>
      </c>
      <c r="M19" s="376">
        <f>+HOURS!$L$18</f>
        <v>720</v>
      </c>
      <c r="N19" s="376">
        <f>+HOURS!$M$18</f>
        <v>744</v>
      </c>
      <c r="O19" s="373"/>
      <c r="P19" s="373"/>
    </row>
    <row r="20" spans="1:16">
      <c r="A20" s="379"/>
      <c r="B20" s="375" t="str">
        <f>"TEST - "&amp;MANUAL!$B$10</f>
        <v>TEST - 2017</v>
      </c>
      <c r="C20" s="376">
        <f>+HOURS!$B$19</f>
        <v>744</v>
      </c>
      <c r="D20" s="376">
        <f>+HOURS!$C$19</f>
        <v>672</v>
      </c>
      <c r="E20" s="376">
        <f>+HOURS!$D$19</f>
        <v>744</v>
      </c>
      <c r="F20" s="376">
        <f>+HOURS!$E$19</f>
        <v>720</v>
      </c>
      <c r="G20" s="376">
        <f>+HOURS!$F$19</f>
        <v>744</v>
      </c>
      <c r="H20" s="376">
        <f>+HOURS!$G$19</f>
        <v>720</v>
      </c>
      <c r="I20" s="376">
        <f>+HOURS!$H$19</f>
        <v>744</v>
      </c>
      <c r="J20" s="376">
        <f>+HOURS!$I$19</f>
        <v>744</v>
      </c>
      <c r="K20" s="376">
        <f>+HOURS!$J$19</f>
        <v>720</v>
      </c>
      <c r="L20" s="376">
        <f>+HOURS!$K$19</f>
        <v>744</v>
      </c>
      <c r="M20" s="376">
        <f>+HOURS!$L$19</f>
        <v>720</v>
      </c>
      <c r="N20" s="376">
        <f>+HOURS!$M$19</f>
        <v>744</v>
      </c>
      <c r="O20" s="373"/>
      <c r="P20" s="373"/>
    </row>
    <row r="21" spans="1:16">
      <c r="A21" s="379"/>
      <c r="B21" s="375" t="s">
        <v>1092</v>
      </c>
      <c r="C21" s="376">
        <f>+HOURS!B$20</f>
        <v>744</v>
      </c>
      <c r="D21" s="376">
        <f>+HOURS!C$20</f>
        <v>672</v>
      </c>
      <c r="E21" s="376">
        <f>+HOURS!D$20</f>
        <v>744</v>
      </c>
      <c r="F21" s="376">
        <f>+HOURS!E$20</f>
        <v>720</v>
      </c>
      <c r="G21" s="376">
        <f>+HOURS!F$20</f>
        <v>744</v>
      </c>
      <c r="H21" s="376">
        <f>+HOURS!G$20</f>
        <v>720</v>
      </c>
      <c r="I21" s="376">
        <f>+HOURS!H$20</f>
        <v>744</v>
      </c>
      <c r="J21" s="376">
        <f>+HOURS!I$20</f>
        <v>744</v>
      </c>
      <c r="K21" s="376">
        <f>+HOURS!J$20</f>
        <v>720</v>
      </c>
      <c r="L21" s="376">
        <f>+HOURS!K$20</f>
        <v>744</v>
      </c>
      <c r="M21" s="376">
        <f>+HOURS!L$20</f>
        <v>720</v>
      </c>
      <c r="N21" s="376">
        <f>+HOURS!M$20</f>
        <v>744</v>
      </c>
      <c r="O21" s="376">
        <f>+HOURS!N$20</f>
        <v>8760</v>
      </c>
      <c r="P21" s="373"/>
    </row>
    <row r="22" spans="1:16">
      <c r="A22" s="379"/>
      <c r="B22" s="373"/>
      <c r="C22" s="370"/>
      <c r="D22" s="370"/>
      <c r="E22" s="370"/>
      <c r="F22" s="370"/>
      <c r="G22" s="370"/>
      <c r="H22" s="370"/>
      <c r="I22" s="370"/>
      <c r="J22" s="370"/>
      <c r="K22" s="370"/>
      <c r="L22" s="370"/>
      <c r="M22" s="370"/>
      <c r="N22" s="370"/>
      <c r="O22" s="373"/>
      <c r="P22" s="373"/>
    </row>
    <row r="23" spans="1:16" ht="15.6">
      <c r="A23" s="380" t="s">
        <v>423</v>
      </c>
      <c r="B23" s="373"/>
      <c r="C23" s="370"/>
      <c r="D23" s="370"/>
      <c r="E23" s="370"/>
      <c r="F23" s="370"/>
      <c r="G23" s="370"/>
      <c r="H23" s="370"/>
      <c r="I23" s="370"/>
      <c r="J23" s="370"/>
      <c r="K23" s="370"/>
      <c r="L23" s="370"/>
      <c r="M23" s="370"/>
      <c r="N23" s="370"/>
      <c r="O23" s="373"/>
      <c r="P23" s="373"/>
    </row>
    <row r="24" spans="1:16">
      <c r="A24" s="379"/>
      <c r="B24" s="373" t="s">
        <v>424</v>
      </c>
      <c r="C24" s="376">
        <v>0</v>
      </c>
      <c r="D24" s="376">
        <v>0</v>
      </c>
      <c r="E24" s="376">
        <v>0</v>
      </c>
      <c r="F24" s="376">
        <v>0</v>
      </c>
      <c r="G24" s="376">
        <v>0</v>
      </c>
      <c r="H24" s="376">
        <v>0</v>
      </c>
      <c r="I24" s="376">
        <v>0</v>
      </c>
      <c r="J24" s="376">
        <v>0</v>
      </c>
      <c r="K24" s="376">
        <v>0</v>
      </c>
      <c r="L24" s="376">
        <v>0</v>
      </c>
      <c r="M24" s="376">
        <v>0</v>
      </c>
      <c r="N24" s="376">
        <v>0</v>
      </c>
      <c r="O24" s="373"/>
      <c r="P24" s="373"/>
    </row>
    <row r="25" spans="1:16">
      <c r="A25" s="379"/>
      <c r="B25" s="373" t="s">
        <v>425</v>
      </c>
      <c r="C25" s="376">
        <v>0</v>
      </c>
      <c r="D25" s="376">
        <v>0</v>
      </c>
      <c r="E25" s="376">
        <v>0</v>
      </c>
      <c r="F25" s="376">
        <v>0</v>
      </c>
      <c r="G25" s="376">
        <v>0</v>
      </c>
      <c r="H25" s="376">
        <v>0</v>
      </c>
      <c r="I25" s="376">
        <v>0</v>
      </c>
      <c r="J25" s="376">
        <v>0</v>
      </c>
      <c r="K25" s="376">
        <v>0</v>
      </c>
      <c r="L25" s="376">
        <v>0</v>
      </c>
      <c r="M25" s="376">
        <v>0</v>
      </c>
      <c r="N25" s="376">
        <v>0</v>
      </c>
      <c r="O25" s="373"/>
      <c r="P25" s="373"/>
    </row>
    <row r="26" spans="1:16">
      <c r="A26" s="114"/>
      <c r="B26" s="441"/>
      <c r="C26" s="440"/>
      <c r="D26" s="440"/>
      <c r="E26" s="440"/>
      <c r="F26" s="440"/>
      <c r="G26" s="440"/>
      <c r="H26" s="440"/>
      <c r="I26" s="440"/>
      <c r="J26" s="440"/>
      <c r="K26" s="440"/>
      <c r="L26" s="440"/>
      <c r="M26" s="440"/>
      <c r="N26" s="440"/>
      <c r="O26" s="441"/>
      <c r="P26" s="441"/>
    </row>
    <row r="27" spans="1:16" ht="15.6">
      <c r="A27" s="113" t="s">
        <v>420</v>
      </c>
      <c r="C27" s="5"/>
      <c r="D27" s="5"/>
      <c r="E27" s="5"/>
      <c r="F27" s="5"/>
      <c r="G27" s="5"/>
      <c r="H27" s="5"/>
      <c r="I27" s="5"/>
      <c r="J27" s="5"/>
      <c r="K27" s="5"/>
      <c r="L27" s="5"/>
      <c r="M27" s="115"/>
      <c r="N27" s="5"/>
    </row>
    <row r="28" spans="1:16" s="106" customFormat="1">
      <c r="A28" s="109"/>
      <c r="B28" s="108" t="str">
        <f>"PRIOR - "&amp;MANUAL!$B$9</f>
        <v>PRIOR - 2016</v>
      </c>
      <c r="C28" s="142">
        <f>'CILC-1D'!C28+'CILC-1G'!C28</f>
        <v>239166832</v>
      </c>
      <c r="D28" s="142">
        <f>'CILC-1D'!D28+'CILC-1G'!D28</f>
        <v>220527496</v>
      </c>
      <c r="E28" s="142">
        <f>'CILC-1D'!E28+'CILC-1G'!E28</f>
        <v>221788821</v>
      </c>
      <c r="F28" s="142">
        <f>'CILC-1D'!F28+'CILC-1G'!F28</f>
        <v>222488935</v>
      </c>
      <c r="G28" s="142">
        <f>'CILC-1D'!G28+'CILC-1G'!G28</f>
        <v>230627954</v>
      </c>
      <c r="H28" s="142">
        <f>'CILC-1D'!H28+'CILC-1G'!H28</f>
        <v>238678248</v>
      </c>
      <c r="I28" s="142">
        <f>'CILC-1D'!I28+'CILC-1G'!I28</f>
        <v>246119554</v>
      </c>
      <c r="J28" s="142">
        <f>'CILC-1D'!J28+'CILC-1G'!J28</f>
        <v>244522861</v>
      </c>
      <c r="K28" s="142">
        <f>'CILC-1D'!K28+'CILC-1G'!K28</f>
        <v>242637224</v>
      </c>
      <c r="L28" s="142">
        <f>'CILC-1D'!L28+'CILC-1G'!L28</f>
        <v>234108089</v>
      </c>
      <c r="M28" s="142">
        <f>'CILC-1D'!M28+'CILC-1G'!M28</f>
        <v>223129134</v>
      </c>
      <c r="N28" s="142">
        <f>'CILC-1D'!N28+'CILC-1G'!N28</f>
        <v>232744573</v>
      </c>
      <c r="P28" s="106">
        <f>SUM(C28:N28)</f>
        <v>2796539721</v>
      </c>
    </row>
    <row r="29" spans="1:16" s="12" customFormat="1" ht="15.6">
      <c r="A29" s="111"/>
      <c r="B29" s="108" t="str">
        <f>"TEST - "&amp;MANUAL!$B$10</f>
        <v>TEST - 2017</v>
      </c>
      <c r="C29" s="142">
        <f>'CILC-1D'!C29+'CILC-1G'!C29</f>
        <v>239571950</v>
      </c>
      <c r="D29" s="142">
        <f>'CILC-1D'!D29+'CILC-1G'!D29</f>
        <v>219936434</v>
      </c>
      <c r="E29" s="142">
        <f>'CILC-1D'!E29+'CILC-1G'!E29</f>
        <v>220967886</v>
      </c>
      <c r="F29" s="142">
        <f>'CILC-1D'!F29+'CILC-1G'!F29</f>
        <v>222505345</v>
      </c>
      <c r="G29" s="142">
        <f>'CILC-1D'!G29+'CILC-1G'!G29</f>
        <v>229819187</v>
      </c>
      <c r="H29" s="142">
        <f>'CILC-1D'!H29+'CILC-1G'!H29</f>
        <v>237844293</v>
      </c>
      <c r="I29" s="142">
        <f>'CILC-1D'!I29+'CILC-1G'!I29</f>
        <v>245092824</v>
      </c>
      <c r="J29" s="142">
        <f>'CILC-1D'!J29+'CILC-1G'!J29</f>
        <v>243595082</v>
      </c>
      <c r="K29" s="142">
        <f>'CILC-1D'!K29+'CILC-1G'!K29</f>
        <v>241489491</v>
      </c>
      <c r="L29" s="142">
        <f>'CILC-1D'!L29+'CILC-1G'!L29</f>
        <v>233481490</v>
      </c>
      <c r="M29" s="142">
        <f>'CILC-1D'!M29+'CILC-1G'!M29</f>
        <v>222703301</v>
      </c>
      <c r="N29" s="142">
        <f>'CILC-1D'!N29+'CILC-1G'!N29</f>
        <v>232036610</v>
      </c>
      <c r="P29" s="106">
        <f>SUM(C29:N29)</f>
        <v>2789043893</v>
      </c>
    </row>
    <row r="30" spans="1:16">
      <c r="A30" s="114"/>
      <c r="B30" t="s">
        <v>1092</v>
      </c>
      <c r="C30" s="142">
        <f>'CILC-1D'!C30+'CILC-1G'!C30</f>
        <v>238903192</v>
      </c>
      <c r="D30" s="142">
        <f>'CILC-1D'!D30+'CILC-1G'!D30</f>
        <v>219806114</v>
      </c>
      <c r="E30" s="142">
        <f>'CILC-1D'!E30+'CILC-1G'!E30</f>
        <v>221096525</v>
      </c>
      <c r="F30" s="142">
        <f>'CILC-1D'!F30+'CILC-1G'!F30</f>
        <v>222822133</v>
      </c>
      <c r="G30" s="142">
        <f>'CILC-1D'!G30+'CILC-1G'!G30</f>
        <v>229968248</v>
      </c>
      <c r="H30" s="142">
        <f>'CILC-1D'!H30+'CILC-1G'!H30</f>
        <v>237881399</v>
      </c>
      <c r="I30" s="142">
        <f>'CILC-1D'!I30+'CILC-1G'!I30</f>
        <v>245010734</v>
      </c>
      <c r="J30" s="142">
        <f>'CILC-1D'!J30+'CILC-1G'!J30</f>
        <v>243428056</v>
      </c>
      <c r="K30" s="142">
        <f>'CILC-1D'!K30+'CILC-1G'!K30</f>
        <v>241131404</v>
      </c>
      <c r="L30" s="142">
        <f>'CILC-1D'!L30+'CILC-1G'!L30</f>
        <v>233406625</v>
      </c>
      <c r="M30" s="142">
        <f>'CILC-1D'!M30+'CILC-1G'!M30</f>
        <v>222783888</v>
      </c>
      <c r="N30" s="142">
        <f>'CILC-1D'!N30+'CILC-1G'!N30</f>
        <v>232227842</v>
      </c>
      <c r="P30" s="106">
        <f t="shared" ref="P30" si="0">SUM(C30:N30)</f>
        <v>2788466160</v>
      </c>
    </row>
    <row r="31" spans="1:16">
      <c r="A31" s="114"/>
    </row>
    <row r="32" spans="1:16" ht="17.399999999999999">
      <c r="A32" s="147" t="s">
        <v>421</v>
      </c>
    </row>
    <row r="33" spans="1:17" ht="15.6">
      <c r="A33" s="113"/>
      <c r="B33" s="146" t="str">
        <f>"PRIOR - "&amp;MANUAL!$B$9</f>
        <v>PRIOR - 2016</v>
      </c>
      <c r="C33" s="5"/>
      <c r="D33" s="5"/>
      <c r="E33" s="5"/>
      <c r="F33" s="5"/>
      <c r="G33" s="5"/>
      <c r="H33" s="5"/>
      <c r="I33" s="5"/>
      <c r="J33" s="5"/>
      <c r="K33" s="5"/>
      <c r="L33" s="5"/>
      <c r="M33" s="5"/>
      <c r="N33" s="5"/>
    </row>
    <row r="34" spans="1:17" s="12" customFormat="1" ht="15.6">
      <c r="A34" s="111"/>
      <c r="B34" s="149" t="s">
        <v>428</v>
      </c>
      <c r="C34" s="142">
        <f>'CILC-1D'!C34+'CILC-1G'!C34</f>
        <v>332827.99505190068</v>
      </c>
      <c r="D34" s="142">
        <f>'CILC-1D'!D34+'CILC-1G'!D34</f>
        <v>357981.29614889639</v>
      </c>
      <c r="E34" s="142">
        <f>'CILC-1D'!E34+'CILC-1G'!E34</f>
        <v>305725.11449400405</v>
      </c>
      <c r="F34" s="142">
        <f>'CILC-1D'!F34+'CILC-1G'!F34</f>
        <v>342180.42030967737</v>
      </c>
      <c r="G34" s="142">
        <f>'CILC-1D'!G34+'CILC-1G'!G34</f>
        <v>336138.44269479573</v>
      </c>
      <c r="H34" s="142">
        <f>'CILC-1D'!H34+'CILC-1G'!H34</f>
        <v>367059.30178077245</v>
      </c>
      <c r="I34" s="142">
        <f>'CILC-1D'!I34+'CILC-1G'!I34</f>
        <v>357274.52371773089</v>
      </c>
      <c r="J34" s="142">
        <f>'CILC-1D'!J34+'CILC-1G'!J34</f>
        <v>356799.0815523878</v>
      </c>
      <c r="K34" s="142">
        <f>'CILC-1D'!K34+'CILC-1G'!K34</f>
        <v>360904.4114270655</v>
      </c>
      <c r="L34" s="142">
        <f>'CILC-1D'!L34+'CILC-1G'!L34</f>
        <v>348346.02710218797</v>
      </c>
      <c r="M34" s="142">
        <f>'CILC-1D'!M34+'CILC-1G'!M34</f>
        <v>356398.71595626103</v>
      </c>
      <c r="N34" s="142">
        <f>'CILC-1D'!N34+'CILC-1G'!N34</f>
        <v>345656.09622474416</v>
      </c>
      <c r="P34" s="152">
        <f>AVERAGE(C34:N34)</f>
        <v>347274.28553836868</v>
      </c>
      <c r="Q34" s="368">
        <f>$P$28/(P34*8760)</f>
        <v>0.91927248135627049</v>
      </c>
    </row>
    <row r="35" spans="1:17" s="12" customFormat="1" ht="15.6">
      <c r="A35" s="111"/>
      <c r="B35" s="149" t="s">
        <v>426</v>
      </c>
      <c r="C35" s="142">
        <f>'CILC-1D'!C35+'CILC-1G'!C35</f>
        <v>379095.9811606516</v>
      </c>
      <c r="D35" s="142">
        <f>'CILC-1D'!D35+'CILC-1G'!D35</f>
        <v>373753.21194778237</v>
      </c>
      <c r="E35" s="142">
        <f>'CILC-1D'!E35+'CILC-1G'!E35</f>
        <v>351869.03500138858</v>
      </c>
      <c r="F35" s="142">
        <f>'CILC-1D'!F35+'CILC-1G'!F35</f>
        <v>362875.21391789586</v>
      </c>
      <c r="G35" s="142">
        <f>'CILC-1D'!G35+'CILC-1G'!G35</f>
        <v>359621.28921210789</v>
      </c>
      <c r="H35" s="142">
        <f>'CILC-1D'!H35+'CILC-1G'!H35</f>
        <v>381928.12310394831</v>
      </c>
      <c r="I35" s="142">
        <f>'CILC-1D'!I35+'CILC-1G'!I35</f>
        <v>379541.35006885184</v>
      </c>
      <c r="J35" s="142">
        <f>'CILC-1D'!J35+'CILC-1G'!J35</f>
        <v>379241.00905183062</v>
      </c>
      <c r="K35" s="142">
        <f>'CILC-1D'!K35+'CILC-1G'!K35</f>
        <v>388138.35086006619</v>
      </c>
      <c r="L35" s="142">
        <f>'CILC-1D'!L35+'CILC-1G'!L35</f>
        <v>368108.8154936526</v>
      </c>
      <c r="M35" s="142">
        <f>'CILC-1D'!M35+'CILC-1G'!M35</f>
        <v>372518.78054266586</v>
      </c>
      <c r="N35" s="142">
        <f>'CILC-1D'!N35+'CILC-1G'!N35</f>
        <v>373516.95997879992</v>
      </c>
      <c r="P35" s="152">
        <f>AVERAGE(C35:N35)</f>
        <v>372517.34336163686</v>
      </c>
      <c r="Q35" s="368">
        <f t="shared" ref="Q35:Q36" si="1">$P$28/(P35*8760)</f>
        <v>0.85697941281667211</v>
      </c>
    </row>
    <row r="36" spans="1:17" s="106" customFormat="1">
      <c r="A36" s="109"/>
      <c r="B36" s="149" t="s">
        <v>133</v>
      </c>
      <c r="C36" s="142">
        <f>'CILC-1D'!C36+'CILC-1G'!C36</f>
        <v>457557.15315615223</v>
      </c>
      <c r="D36" s="142">
        <f>'CILC-1D'!D36+'CILC-1G'!D36</f>
        <v>447296.18177150079</v>
      </c>
      <c r="E36" s="142">
        <f>'CILC-1D'!E36+'CILC-1G'!E36</f>
        <v>422937.69789009739</v>
      </c>
      <c r="F36" s="142">
        <f>'CILC-1D'!F36+'CILC-1G'!F36</f>
        <v>436533.00939021882</v>
      </c>
      <c r="G36" s="142">
        <f>'CILC-1D'!G36+'CILC-1G'!G36</f>
        <v>436574.24955846276</v>
      </c>
      <c r="H36" s="142">
        <f>'CILC-1D'!H36+'CILC-1G'!H36</f>
        <v>462633.05593761161</v>
      </c>
      <c r="I36" s="142">
        <f>'CILC-1D'!I36+'CILC-1G'!I36</f>
        <v>458743.9133062879</v>
      </c>
      <c r="J36" s="142">
        <f>'CILC-1D'!J36+'CILC-1G'!J36</f>
        <v>455280.9445618139</v>
      </c>
      <c r="K36" s="142">
        <f>'CILC-1D'!K36+'CILC-1G'!K36</f>
        <v>466758.16855270974</v>
      </c>
      <c r="L36" s="142">
        <f>'CILC-1D'!L36+'CILC-1G'!L36</f>
        <v>442379.37280074222</v>
      </c>
      <c r="M36" s="142">
        <f>'CILC-1D'!M36+'CILC-1G'!M36</f>
        <v>445593.40159473498</v>
      </c>
      <c r="N36" s="142">
        <f>'CILC-1D'!N36+'CILC-1G'!N36</f>
        <v>448927.96255320514</v>
      </c>
      <c r="P36" s="152">
        <f>AVERAGE(C36:N36)</f>
        <v>448434.59258946142</v>
      </c>
      <c r="Q36" s="368">
        <f t="shared" si="1"/>
        <v>0.71189801021961696</v>
      </c>
    </row>
    <row r="37" spans="1:17" s="106" customFormat="1">
      <c r="A37" s="109"/>
      <c r="B37" s="149" t="s">
        <v>1120</v>
      </c>
      <c r="C37" s="142">
        <f>'CILC-1D'!C37+'CILC-1G'!C37</f>
        <v>421604.6780185409</v>
      </c>
      <c r="D37" s="142">
        <f>'CILC-1D'!D37+'CILC-1G'!D37</f>
        <v>410619.43853884982</v>
      </c>
      <c r="E37" s="142">
        <f>'CILC-1D'!E37+'CILC-1G'!E37</f>
        <v>387773.74305574544</v>
      </c>
      <c r="F37" s="142">
        <f>'CILC-1D'!F37+'CILC-1G'!F37</f>
        <v>392950.54683405755</v>
      </c>
      <c r="G37" s="142">
        <f>'CILC-1D'!G37+'CILC-1G'!G37</f>
        <v>391372.67756538163</v>
      </c>
      <c r="H37" s="142">
        <f>'CILC-1D'!H37+'CILC-1G'!H37</f>
        <v>415868.29868279002</v>
      </c>
      <c r="I37" s="142">
        <f>'CILC-1D'!I37+'CILC-1G'!I37</f>
        <v>414604.72044920048</v>
      </c>
      <c r="J37" s="142">
        <f>'CILC-1D'!J37+'CILC-1G'!J37</f>
        <v>412253.24980212958</v>
      </c>
      <c r="K37" s="142">
        <f>'CILC-1D'!K37+'CILC-1G'!K37</f>
        <v>418427.85342849698</v>
      </c>
      <c r="L37" s="142">
        <f>'CILC-1D'!L37+'CILC-1G'!L37</f>
        <v>399876.83756012883</v>
      </c>
      <c r="M37" s="142">
        <f>'CILC-1D'!M37+'CILC-1G'!M37</f>
        <v>410008.12723937799</v>
      </c>
      <c r="N37" s="142">
        <f>'CILC-1D'!N37+'CILC-1G'!N37</f>
        <v>415344.37902275822</v>
      </c>
      <c r="P37" s="152">
        <f>AVERAGE(C37:N37)</f>
        <v>407558.71251645475</v>
      </c>
      <c r="Q37" s="368">
        <f t="shared" ref="Q37" si="2">$P$28/(P37*8760)</f>
        <v>0.78329743512768912</v>
      </c>
    </row>
    <row r="38" spans="1:17" s="106" customFormat="1" ht="16.5" customHeight="1">
      <c r="A38" s="109"/>
      <c r="B38" s="108"/>
      <c r="C38" s="107"/>
      <c r="D38" s="107"/>
      <c r="E38" s="107"/>
      <c r="F38" s="107"/>
      <c r="G38" s="107"/>
      <c r="H38" s="107"/>
      <c r="I38" s="107"/>
      <c r="J38" s="107"/>
      <c r="K38" s="107"/>
      <c r="L38" s="107"/>
      <c r="M38" s="107"/>
      <c r="N38" s="107"/>
    </row>
    <row r="39" spans="1:17" s="106" customFormat="1" ht="16.5" customHeight="1">
      <c r="A39" s="109"/>
      <c r="B39" s="146" t="str">
        <f>"TEST - "&amp;MANUAL!$B$10</f>
        <v>TEST - 2017</v>
      </c>
      <c r="C39" s="107"/>
      <c r="D39" s="107"/>
      <c r="E39" s="107"/>
      <c r="F39" s="107"/>
      <c r="G39" s="107"/>
      <c r="H39" s="107"/>
      <c r="I39" s="107"/>
      <c r="J39" s="107"/>
      <c r="K39" s="107"/>
      <c r="L39" s="107"/>
      <c r="M39" s="107"/>
      <c r="N39" s="107"/>
    </row>
    <row r="40" spans="1:17" s="106" customFormat="1" ht="16.5" customHeight="1">
      <c r="A40" s="109"/>
      <c r="B40" s="149" t="s">
        <v>428</v>
      </c>
      <c r="C40" s="142">
        <f>'CILC-1D'!C40+'CILC-1G'!C40</f>
        <v>333391.43403200665</v>
      </c>
      <c r="D40" s="142">
        <f>'CILC-1D'!D40+'CILC-1G'!D40</f>
        <v>369772.19945833774</v>
      </c>
      <c r="E40" s="142">
        <f>'CILC-1D'!E40+'CILC-1G'!E40</f>
        <v>304592.75676134543</v>
      </c>
      <c r="F40" s="142">
        <f>'CILC-1D'!F40+'CILC-1G'!F40</f>
        <v>342205.31528268446</v>
      </c>
      <c r="G40" s="142">
        <f>'CILC-1D'!G40+'CILC-1G'!G40</f>
        <v>334958.94104285829</v>
      </c>
      <c r="H40" s="142">
        <f>'CILC-1D'!H40+'CILC-1G'!H40</f>
        <v>365776.28281706298</v>
      </c>
      <c r="I40" s="142">
        <f>'CILC-1D'!I40+'CILC-1G'!I40</f>
        <v>355783.61114086618</v>
      </c>
      <c r="J40" s="142">
        <f>'CILC-1D'!J40+'CILC-1G'!J40</f>
        <v>355444.87970726989</v>
      </c>
      <c r="K40" s="142">
        <f>'CILC-1D'!K40+'CILC-1G'!K40</f>
        <v>359196.80931015295</v>
      </c>
      <c r="L40" s="142">
        <f>'CILC-1D'!L40+'CILC-1G'!L40</f>
        <v>347413.13233625359</v>
      </c>
      <c r="M40" s="142">
        <f>'CILC-1D'!M40+'CILC-1G'!M40</f>
        <v>355718.59664613957</v>
      </c>
      <c r="N40" s="142">
        <f>'CILC-1D'!N40+'CILC-1G'!N40</f>
        <v>344604.86586903705</v>
      </c>
      <c r="P40" s="152">
        <f>AVERAGE(C40:N40)</f>
        <v>347404.9020336679</v>
      </c>
      <c r="Q40" s="381">
        <f>$P$29/(P40*8760)</f>
        <v>0.91646376947027908</v>
      </c>
    </row>
    <row r="41" spans="1:17" s="106" customFormat="1" ht="16.5" customHeight="1">
      <c r="A41" s="109"/>
      <c r="B41" s="149" t="s">
        <v>426</v>
      </c>
      <c r="C41" s="142">
        <f>'CILC-1D'!C41+'CILC-1G'!C41</f>
        <v>379738.17559854232</v>
      </c>
      <c r="D41" s="142">
        <f>'CILC-1D'!D41+'CILC-1G'!D41</f>
        <v>386063.66585646215</v>
      </c>
      <c r="E41" s="142">
        <f>'CILC-1D'!E41+'CILC-1G'!E41</f>
        <v>350566.64122056065</v>
      </c>
      <c r="F41" s="142">
        <f>'CILC-1D'!F41+'CILC-1G'!F41</f>
        <v>362901.69306227408</v>
      </c>
      <c r="G41" s="142">
        <f>'CILC-1D'!G41+'CILC-1G'!G41</f>
        <v>358359.85502476012</v>
      </c>
      <c r="H41" s="142">
        <f>'CILC-1D'!H41+'CILC-1G'!H41</f>
        <v>380593.25489087799</v>
      </c>
      <c r="I41" s="142">
        <f>'CILC-1D'!I41+'CILC-1G'!I41</f>
        <v>377957.59204919025</v>
      </c>
      <c r="J41" s="142">
        <f>'CILC-1D'!J41+'CILC-1G'!J41</f>
        <v>377801.83573946229</v>
      </c>
      <c r="K41" s="142">
        <f>'CILC-1D'!K41+'CILC-1G'!K41</f>
        <v>386301.89711131767</v>
      </c>
      <c r="L41" s="142">
        <f>'CILC-1D'!L41+'CILC-1G'!L41</f>
        <v>367123.13505914155</v>
      </c>
      <c r="M41" s="142">
        <f>'CILC-1D'!M41+'CILC-1G'!M41</f>
        <v>371807.84826537338</v>
      </c>
      <c r="N41" s="142">
        <f>'CILC-1D'!N41+'CILC-1G'!N41</f>
        <v>372380.78901622846</v>
      </c>
      <c r="P41" s="152">
        <f>AVERAGE(C41:N41)</f>
        <v>372633.03190784919</v>
      </c>
      <c r="Q41" s="381">
        <f>$P$29/(P41*8760)</f>
        <v>0.85441702368716343</v>
      </c>
    </row>
    <row r="42" spans="1:17" s="106" customFormat="1" ht="16.5" customHeight="1">
      <c r="A42" s="109"/>
      <c r="B42" s="149" t="s">
        <v>133</v>
      </c>
      <c r="C42" s="142">
        <f>'CILC-1D'!C42+'CILC-1G'!C42</f>
        <v>458331.61063218204</v>
      </c>
      <c r="D42" s="142">
        <f>'CILC-1D'!D42+'CILC-1G'!D42</f>
        <v>462028.42034361279</v>
      </c>
      <c r="E42" s="142">
        <f>'CILC-1D'!E42+'CILC-1G'!E42</f>
        <v>421371.57478987967</v>
      </c>
      <c r="F42" s="142">
        <f>'CILC-1D'!F42+'CILC-1G'!F42</f>
        <v>436564.59829137434</v>
      </c>
      <c r="G42" s="142">
        <f>'CILC-1D'!G42+'CILC-1G'!G42</f>
        <v>435041.96218267491</v>
      </c>
      <c r="H42" s="142">
        <f>'CILC-1D'!H42+'CILC-1G'!H42</f>
        <v>461015.34113046946</v>
      </c>
      <c r="I42" s="142">
        <f>'CILC-1D'!I42+'CILC-1G'!I42</f>
        <v>456829.20116769191</v>
      </c>
      <c r="J42" s="142">
        <f>'CILC-1D'!J42+'CILC-1G'!J42</f>
        <v>453552.42065862741</v>
      </c>
      <c r="K42" s="142">
        <f>'CILC-1D'!K42+'CILC-1G'!K42</f>
        <v>464549.19098054816</v>
      </c>
      <c r="L42" s="142">
        <f>'CILC-1D'!L42+'CILC-1G'!L42</f>
        <v>441194.46157555643</v>
      </c>
      <c r="M42" s="142">
        <f>'CILC-1D'!M42+'CILC-1G'!M42</f>
        <v>444742.23316934204</v>
      </c>
      <c r="N42" s="142">
        <f>'CILC-1D'!N42+'CILC-1G'!N42</f>
        <v>447561.61685248266</v>
      </c>
      <c r="P42" s="152">
        <f>AVERAGE(C42:N42)</f>
        <v>448565.21931453684</v>
      </c>
      <c r="Q42" s="381">
        <f>$P$29/(P42*8760)</f>
        <v>0.70978308692046721</v>
      </c>
    </row>
    <row r="43" spans="1:17" s="106" customFormat="1" ht="16.5" customHeight="1">
      <c r="A43" s="109"/>
      <c r="B43" s="149" t="s">
        <v>1120</v>
      </c>
      <c r="C43" s="142">
        <f>'CILC-1D'!C43+'CILC-1G'!C43</f>
        <v>422318.48879842163</v>
      </c>
      <c r="D43" s="142">
        <f>'CILC-1D'!D43+'CILC-1G'!D43</f>
        <v>424143.760873741</v>
      </c>
      <c r="E43" s="142">
        <f>'CILC-1D'!E43+'CILC-1G'!E43</f>
        <v>386337.9233404987</v>
      </c>
      <c r="F43" s="142">
        <f>'CILC-1D'!F43+'CILC-1G'!F43</f>
        <v>392979.40288345469</v>
      </c>
      <c r="G43" s="142">
        <f>'CILC-1D'!G43+'CILC-1G'!G43</f>
        <v>389999.56104372232</v>
      </c>
      <c r="H43" s="142">
        <f>'CILC-1D'!H43+'CILC-1G'!H43</f>
        <v>414414.53896667715</v>
      </c>
      <c r="I43" s="142">
        <f>'CILC-1D'!I43+'CILC-1G'!I43</f>
        <v>412874.73728355789</v>
      </c>
      <c r="J43" s="142">
        <f>'CILC-1D'!J43+'CILC-1G'!J43</f>
        <v>410688.51517740957</v>
      </c>
      <c r="K43" s="142">
        <f>'CILC-1D'!K43+'CILC-1G'!K43</f>
        <v>416448.11264395528</v>
      </c>
      <c r="L43" s="142">
        <f>'CILC-1D'!L43+'CILC-1G'!L43</f>
        <v>398806.30825102265</v>
      </c>
      <c r="M43" s="142">
        <f>'CILC-1D'!M43+'CILC-1G'!M43</f>
        <v>409225.30651394749</v>
      </c>
      <c r="N43" s="142">
        <f>'CILC-1D'!N43+'CILC-1G'!N43</f>
        <v>414080.65068785951</v>
      </c>
      <c r="P43" s="152">
        <f>AVERAGE(C43:N43)</f>
        <v>407693.10887202231</v>
      </c>
      <c r="Q43" s="381">
        <f>$P$29/(P43*8760)</f>
        <v>0.78094036696158942</v>
      </c>
    </row>
    <row r="44" spans="1:17" s="106" customFormat="1" ht="16.5" customHeight="1">
      <c r="A44" s="109"/>
      <c r="B44" s="149"/>
      <c r="C44" s="107"/>
      <c r="D44" s="107"/>
      <c r="E44" s="107"/>
      <c r="F44" s="107"/>
      <c r="G44" s="107"/>
      <c r="H44" s="107"/>
      <c r="I44" s="107"/>
      <c r="J44" s="107"/>
      <c r="K44" s="107"/>
      <c r="L44" s="107"/>
      <c r="M44" s="107"/>
      <c r="N44" s="107"/>
      <c r="P44" s="152"/>
      <c r="Q44" s="382"/>
    </row>
    <row r="45" spans="1:17" s="106" customFormat="1" ht="16.5" customHeight="1">
      <c r="A45" s="109"/>
      <c r="B45" s="146" t="str">
        <f>"SUBSEQUENT - "&amp;MANUAL!$B$11</f>
        <v>SUBSEQUENT - 2018</v>
      </c>
      <c r="C45" s="107"/>
      <c r="D45" s="107"/>
      <c r="E45" s="107"/>
      <c r="F45" s="107"/>
      <c r="G45" s="107"/>
      <c r="H45" s="107"/>
      <c r="I45" s="107"/>
      <c r="J45" s="107"/>
      <c r="K45" s="107"/>
      <c r="L45" s="107"/>
      <c r="M45" s="107"/>
      <c r="N45" s="107"/>
      <c r="Q45" s="382"/>
    </row>
    <row r="46" spans="1:17" s="106" customFormat="1" ht="16.5" customHeight="1">
      <c r="A46" s="109"/>
      <c r="B46" s="149" t="s">
        <v>428</v>
      </c>
      <c r="C46" s="142">
        <f>'CILC-1D'!C46+'CILC-1G'!C46</f>
        <v>332460.45619995915</v>
      </c>
      <c r="D46" s="142">
        <f>'CILC-1D'!D46+'CILC-1G'!D46</f>
        <v>369552.78562137147</v>
      </c>
      <c r="E46" s="142">
        <f>'CILC-1D'!E46+'CILC-1G'!E46</f>
        <v>304769.57274959498</v>
      </c>
      <c r="F46" s="142">
        <f>'CILC-1D'!F46+'CILC-1G'!F46</f>
        <v>342692.26972522808</v>
      </c>
      <c r="G46" s="142">
        <f>'CILC-1D'!G46+'CILC-1G'!G46</f>
        <v>335175.7149686793</v>
      </c>
      <c r="H46" s="142">
        <f>'CILC-1D'!H46+'CILC-1G'!H46</f>
        <v>365833.01664597489</v>
      </c>
      <c r="I46" s="142">
        <f>'CILC-1D'!I46+'CILC-1G'!I46</f>
        <v>355664.12740164914</v>
      </c>
      <c r="J46" s="142">
        <f>'CILC-1D'!J46+'CILC-1G'!J46</f>
        <v>355200.87238707318</v>
      </c>
      <c r="K46" s="142">
        <f>'CILC-1D'!K46+'CILC-1G'!K46</f>
        <v>358663.87601191225</v>
      </c>
      <c r="L46" s="142">
        <f>'CILC-1D'!L46+'CILC-1G'!L46</f>
        <v>347301.35133203148</v>
      </c>
      <c r="M46" s="142">
        <f>'CILC-1D'!M46+'CILC-1G'!M46</f>
        <v>355847.35391769581</v>
      </c>
      <c r="N46" s="142">
        <f>'CILC-1D'!N46+'CILC-1G'!N46</f>
        <v>344888.99109834211</v>
      </c>
      <c r="O46" s="107"/>
      <c r="P46" s="152">
        <f>AVERAGE(C46:N46)</f>
        <v>347337.53233829269</v>
      </c>
      <c r="Q46" s="381">
        <f>$P$30/(P46*8760)</f>
        <v>0.91645165050718347</v>
      </c>
    </row>
    <row r="47" spans="1:17" s="106" customFormat="1" ht="16.5" customHeight="1">
      <c r="A47" s="109"/>
      <c r="B47" s="149" t="s">
        <v>426</v>
      </c>
      <c r="C47" s="142">
        <f>'CILC-1D'!C47+'CILC-1G'!C47</f>
        <v>378678.20152151701</v>
      </c>
      <c r="D47" s="142">
        <f>'CILC-1D'!D47+'CILC-1G'!D47</f>
        <v>385834.6367149466</v>
      </c>
      <c r="E47" s="142">
        <f>'CILC-1D'!E47+'CILC-1G'!E47</f>
        <v>350770.74377202743</v>
      </c>
      <c r="F47" s="142">
        <f>'CILC-1D'!F47+'CILC-1G'!F47</f>
        <v>363418.15643698064</v>
      </c>
      <c r="G47" s="142">
        <f>'CILC-1D'!G47+'CILC-1G'!G47</f>
        <v>358592.08159481338</v>
      </c>
      <c r="H47" s="142">
        <f>'CILC-1D'!H47+'CILC-1G'!H47</f>
        <v>380652.36951391556</v>
      </c>
      <c r="I47" s="142">
        <f>'CILC-1D'!I47+'CILC-1G'!I47</f>
        <v>377830.71104506962</v>
      </c>
      <c r="J47" s="142">
        <f>'CILC-1D'!J47+'CILC-1G'!J47</f>
        <v>377542.62202066049</v>
      </c>
      <c r="K47" s="142">
        <f>'CILC-1D'!K47+'CILC-1G'!K47</f>
        <v>385728.75165820215</v>
      </c>
      <c r="L47" s="142">
        <f>'CILC-1D'!L47+'CILC-1G'!L47</f>
        <v>367005.11343173898</v>
      </c>
      <c r="M47" s="142">
        <f>'CILC-1D'!M47+'CILC-1G'!M47</f>
        <v>371942.39339099562</v>
      </c>
      <c r="N47" s="142">
        <f>'CILC-1D'!N47+'CILC-1G'!N47</f>
        <v>372687.6811036396</v>
      </c>
      <c r="O47" s="107"/>
      <c r="P47" s="152">
        <f>AVERAGE(C47:N47)</f>
        <v>372556.95518370887</v>
      </c>
      <c r="Q47" s="381">
        <f>$P$30/(P47*8760)</f>
        <v>0.85441447372135892</v>
      </c>
    </row>
    <row r="48" spans="1:17" s="106" customFormat="1" ht="16.5" customHeight="1">
      <c r="A48" s="109"/>
      <c r="B48" s="149" t="s">
        <v>133</v>
      </c>
      <c r="C48" s="142">
        <f>'CILC-1D'!C48+'CILC-1G'!C48</f>
        <v>457051.6120124103</v>
      </c>
      <c r="D48" s="142">
        <f>'CILC-1D'!D48+'CILC-1G'!D48</f>
        <v>461753.92290157708</v>
      </c>
      <c r="E48" s="142">
        <f>'CILC-1D'!E48+'CILC-1G'!E48</f>
        <v>421616.43547595642</v>
      </c>
      <c r="F48" s="142">
        <f>'CILC-1D'!F48+'CILC-1G'!F48</f>
        <v>437185.6985338098</v>
      </c>
      <c r="G48" s="142">
        <f>'CILC-1D'!G48+'CILC-1G'!G48</f>
        <v>435323.27001179446</v>
      </c>
      <c r="H48" s="142">
        <f>'CILC-1D'!H48+'CILC-1G'!H48</f>
        <v>461086.42647586588</v>
      </c>
      <c r="I48" s="142">
        <f>'CILC-1D'!I48+'CILC-1G'!I48</f>
        <v>456675.53953402041</v>
      </c>
      <c r="J48" s="142">
        <f>'CILC-1D'!J48+'CILC-1G'!J48</f>
        <v>453240.69042642449</v>
      </c>
      <c r="K48" s="142">
        <f>'CILC-1D'!K48+'CILC-1G'!K48</f>
        <v>463859.57359911944</v>
      </c>
      <c r="L48" s="142">
        <f>'CILC-1D'!L48+'CILC-1G'!L48</f>
        <v>441052.37038069591</v>
      </c>
      <c r="M48" s="142">
        <f>'CILC-1D'!M48+'CILC-1G'!M48</f>
        <v>444902.62298843625</v>
      </c>
      <c r="N48" s="142">
        <f>'CILC-1D'!N48+'CILC-1G'!N48</f>
        <v>447929.96044510166</v>
      </c>
      <c r="O48" s="107"/>
      <c r="P48" s="152">
        <f>AVERAGE(C48:N48)</f>
        <v>448473.17689876765</v>
      </c>
      <c r="Q48" s="381">
        <f>$P$30/(P48*8760)</f>
        <v>0.70978170198654589</v>
      </c>
    </row>
    <row r="49" spans="1:17" s="106" customFormat="1" ht="16.5" customHeight="1">
      <c r="A49" s="109"/>
      <c r="B49" s="149" t="s">
        <v>1120</v>
      </c>
      <c r="C49" s="142">
        <f>'CILC-1D'!C49+'CILC-1G'!C49</f>
        <v>421139.26923866593</v>
      </c>
      <c r="D49" s="142">
        <f>'CILC-1D'!D49+'CILC-1G'!D49</f>
        <v>423891.82952050917</v>
      </c>
      <c r="E49" s="142">
        <f>'CILC-1D'!E49+'CILC-1G'!E49</f>
        <v>386562.4892335317</v>
      </c>
      <c r="F49" s="142">
        <f>'CILC-1D'!F49+'CILC-1G'!F49</f>
        <v>393538.80644345219</v>
      </c>
      <c r="G49" s="142">
        <f>'CILC-1D'!G49+'CILC-1G'!G49</f>
        <v>390252.08757196146</v>
      </c>
      <c r="H49" s="142">
        <f>'CILC-1D'!H49+'CILC-1G'!H49</f>
        <v>414478.72715158795</v>
      </c>
      <c r="I49" s="142">
        <f>'CILC-1D'!I49+'CILC-1G'!I49</f>
        <v>412736.19307190337</v>
      </c>
      <c r="J49" s="142">
        <f>'CILC-1D'!J49+'CILC-1G'!J49</f>
        <v>410406.54193172778</v>
      </c>
      <c r="K49" s="142">
        <f>'CILC-1D'!K49+'CILC-1G'!K49</f>
        <v>415830.25832579267</v>
      </c>
      <c r="L49" s="142">
        <f>'CILC-1D'!L49+'CILC-1G'!L49</f>
        <v>398678.25670287648</v>
      </c>
      <c r="M49" s="142">
        <f>'CILC-1D'!M49+'CILC-1G'!M49</f>
        <v>409373.15066516679</v>
      </c>
      <c r="N49" s="142">
        <f>'CILC-1D'!N49+'CILC-1G'!N49</f>
        <v>414421.69914917456</v>
      </c>
      <c r="O49" s="107"/>
      <c r="P49" s="152">
        <f>AVERAGE(C49:N49)</f>
        <v>407609.10908386251</v>
      </c>
      <c r="Q49" s="381">
        <f>$P$30/(P49*8760)</f>
        <v>0.78093950233342069</v>
      </c>
    </row>
    <row r="50" spans="1:17" s="106" customFormat="1" ht="16.5" customHeight="1">
      <c r="A50" s="109"/>
      <c r="B50" s="149"/>
      <c r="C50" s="107"/>
      <c r="D50" s="107"/>
      <c r="E50" s="107"/>
      <c r="F50" s="107"/>
      <c r="G50" s="107"/>
      <c r="H50" s="107"/>
      <c r="I50" s="107"/>
      <c r="J50" s="107"/>
      <c r="K50" s="107"/>
      <c r="L50" s="107"/>
      <c r="M50" s="107"/>
      <c r="N50" s="107"/>
      <c r="P50" s="152"/>
    </row>
    <row r="51" spans="1:17" ht="13.2">
      <c r="A51" s="42" t="s">
        <v>116</v>
      </c>
      <c r="C51" s="105"/>
    </row>
    <row r="52" spans="1:17" ht="13.2">
      <c r="A52"/>
      <c r="B52" s="10" t="s">
        <v>338</v>
      </c>
      <c r="C52" s="105"/>
      <c r="D52" s="105"/>
      <c r="E52" s="105"/>
      <c r="F52" s="105"/>
      <c r="G52" s="105"/>
      <c r="H52" s="105"/>
      <c r="I52" s="105"/>
      <c r="J52" s="105"/>
      <c r="K52" s="105"/>
      <c r="L52" s="105"/>
      <c r="M52" s="105"/>
      <c r="N52" s="105"/>
    </row>
    <row r="53" spans="1:17" ht="13.2">
      <c r="A53"/>
      <c r="B53" s="81" t="s">
        <v>422</v>
      </c>
    </row>
    <row r="54" spans="1:17" ht="13.2">
      <c r="A54"/>
      <c r="B54" s="125" t="s">
        <v>427</v>
      </c>
      <c r="C54" s="104"/>
    </row>
    <row r="55" spans="1:17" ht="13.2">
      <c r="A55"/>
      <c r="B55" s="153" t="s">
        <v>431</v>
      </c>
      <c r="E55" s="88"/>
    </row>
    <row r="56" spans="1:17" ht="14.25" customHeight="1">
      <c r="A56"/>
      <c r="B56" t="s">
        <v>429</v>
      </c>
      <c r="C56" s="98"/>
      <c r="D56" s="98"/>
      <c r="E56" s="98"/>
      <c r="F56" s="98"/>
      <c r="G56" s="98"/>
      <c r="H56" s="98"/>
      <c r="I56" s="98"/>
      <c r="J56" s="98"/>
      <c r="K56" s="98"/>
      <c r="L56" s="98"/>
      <c r="M56" s="98"/>
      <c r="N56" s="98"/>
    </row>
    <row r="57" spans="1:17">
      <c r="B57" s="10" t="s">
        <v>531</v>
      </c>
      <c r="E57" s="10"/>
    </row>
    <row r="58" spans="1:17" ht="15.6" thickBot="1">
      <c r="B58" s="10"/>
      <c r="E58" s="10"/>
    </row>
    <row r="59" spans="1:17" ht="15.6" thickBot="1">
      <c r="C59" s="102" t="s">
        <v>79</v>
      </c>
      <c r="D59" s="101" t="s">
        <v>80</v>
      </c>
      <c r="E59" s="100" t="s">
        <v>81</v>
      </c>
      <c r="F59" s="100" t="s">
        <v>70</v>
      </c>
      <c r="G59" s="100" t="s">
        <v>71</v>
      </c>
      <c r="H59" s="101" t="s">
        <v>72</v>
      </c>
      <c r="I59" s="102" t="s">
        <v>73</v>
      </c>
      <c r="J59" s="102" t="s">
        <v>74</v>
      </c>
      <c r="K59" s="103" t="s">
        <v>75</v>
      </c>
      <c r="L59" s="103" t="s">
        <v>76</v>
      </c>
      <c r="M59" s="103" t="s">
        <v>77</v>
      </c>
      <c r="N59" s="103" t="s">
        <v>78</v>
      </c>
    </row>
    <row r="60" spans="1:17">
      <c r="B60" s="43" t="s">
        <v>544</v>
      </c>
      <c r="C60" s="145">
        <f>VLOOKUP($B$9&amp;" Total",'Billing Demand'!$A$5:$AL$44,C$9,FALSE)</f>
        <v>17888</v>
      </c>
      <c r="D60" s="145">
        <f>VLOOKUP($B$9&amp;" Total",'Billing Demand'!$A$5:$AL$44,D$9,FALSE)</f>
        <v>17916</v>
      </c>
      <c r="E60" s="145">
        <f>VLOOKUP($B$9&amp;" Total",'Billing Demand'!$A$5:$AL$44,E$9,FALSE)</f>
        <v>18379</v>
      </c>
      <c r="F60" s="145">
        <f>VLOOKUP($B$9&amp;" Total",'Billing Demand'!$A$5:$AL$44,F$9,FALSE)</f>
        <v>17453</v>
      </c>
      <c r="G60" s="145">
        <f>VLOOKUP($B$9&amp;" Total",'Billing Demand'!$A$5:$AL$44,G$9,FALSE)</f>
        <v>17291</v>
      </c>
      <c r="H60" s="145">
        <f>VLOOKUP($B$9&amp;" Total",'Billing Demand'!$A$5:$AL$44,H$9,FALSE)</f>
        <v>17782</v>
      </c>
      <c r="I60" s="145">
        <f>VLOOKUP($B$9&amp;" Total",'Billing Demand'!$A$5:$AL$44,I$9,FALSE)</f>
        <v>18194</v>
      </c>
      <c r="J60" s="145">
        <f>VLOOKUP($B$9&amp;" Total",'Billing Demand'!$A$5:$AL$44,J$9,FALSE)</f>
        <v>17984</v>
      </c>
      <c r="K60" s="145">
        <f>VLOOKUP($B$9&amp;" Total",'Billing Demand'!$A$5:$AL$44,K$9,FALSE)</f>
        <v>16628</v>
      </c>
      <c r="L60" s="145">
        <f>VLOOKUP($B$9&amp;" Total",'Billing Demand'!$A$5:$AL$44,L$9,FALSE)</f>
        <v>17844</v>
      </c>
      <c r="M60" s="145">
        <f>VLOOKUP($B$9&amp;" Total",'Billing Demand'!$A$5:$AL$44,M$9,FALSE)</f>
        <v>17752</v>
      </c>
      <c r="N60" s="145">
        <f>VLOOKUP($B$9&amp;" Total",'Billing Demand'!$A$5:$AL$44,N$9,FALSE)</f>
        <v>18172</v>
      </c>
    </row>
    <row r="61" spans="1:17">
      <c r="B61" s="246" t="s">
        <v>545</v>
      </c>
      <c r="C61" s="242">
        <f t="shared" ref="C61:N61" si="3">+C36</f>
        <v>457557.15315615223</v>
      </c>
      <c r="D61" s="242">
        <f t="shared" si="3"/>
        <v>447296.18177150079</v>
      </c>
      <c r="E61" s="242">
        <f t="shared" si="3"/>
        <v>422937.69789009739</v>
      </c>
      <c r="F61" s="242">
        <f t="shared" si="3"/>
        <v>436533.00939021882</v>
      </c>
      <c r="G61" s="242">
        <f t="shared" si="3"/>
        <v>436574.24955846276</v>
      </c>
      <c r="H61" s="242">
        <f t="shared" si="3"/>
        <v>462633.05593761161</v>
      </c>
      <c r="I61" s="242">
        <f t="shared" si="3"/>
        <v>458743.9133062879</v>
      </c>
      <c r="J61" s="242">
        <f t="shared" si="3"/>
        <v>455280.9445618139</v>
      </c>
      <c r="K61" s="242">
        <f t="shared" si="3"/>
        <v>466758.16855270974</v>
      </c>
      <c r="L61" s="242">
        <f t="shared" si="3"/>
        <v>442379.37280074222</v>
      </c>
      <c r="M61" s="242">
        <f t="shared" si="3"/>
        <v>445593.40159473498</v>
      </c>
      <c r="N61" s="242">
        <f t="shared" si="3"/>
        <v>448927.96255320514</v>
      </c>
    </row>
    <row r="62" spans="1:17">
      <c r="B62" s="45" t="s">
        <v>532</v>
      </c>
      <c r="C62" s="243" t="str">
        <f>IF(C60&gt;=C61,"OK","ERROR")</f>
        <v>ERROR</v>
      </c>
      <c r="D62" s="243" t="str">
        <f t="shared" ref="D62:N62" si="4">IF(D60&gt;=D61,"OK","ERROR")</f>
        <v>ERROR</v>
      </c>
      <c r="E62" s="243" t="str">
        <f t="shared" si="4"/>
        <v>ERROR</v>
      </c>
      <c r="F62" s="243" t="str">
        <f t="shared" si="4"/>
        <v>ERROR</v>
      </c>
      <c r="G62" s="243" t="str">
        <f t="shared" si="4"/>
        <v>ERROR</v>
      </c>
      <c r="H62" s="243" t="str">
        <f t="shared" si="4"/>
        <v>ERROR</v>
      </c>
      <c r="I62" s="243" t="str">
        <f t="shared" si="4"/>
        <v>ERROR</v>
      </c>
      <c r="J62" s="243" t="str">
        <f t="shared" si="4"/>
        <v>ERROR</v>
      </c>
      <c r="K62" s="243" t="str">
        <f t="shared" si="4"/>
        <v>ERROR</v>
      </c>
      <c r="L62" s="243" t="str">
        <f t="shared" si="4"/>
        <v>ERROR</v>
      </c>
      <c r="M62" s="243" t="str">
        <f t="shared" si="4"/>
        <v>ERROR</v>
      </c>
      <c r="N62" s="243" t="str">
        <f t="shared" si="4"/>
        <v>ERROR</v>
      </c>
    </row>
    <row r="63" spans="1:17" ht="15.6" thickBot="1">
      <c r="G63" s="145"/>
    </row>
    <row r="64" spans="1:17" ht="15.6" thickBot="1">
      <c r="C64" s="102" t="s">
        <v>79</v>
      </c>
      <c r="D64" s="101" t="s">
        <v>80</v>
      </c>
      <c r="E64" s="100" t="s">
        <v>81</v>
      </c>
      <c r="F64" s="100" t="s">
        <v>70</v>
      </c>
      <c r="G64" s="100" t="s">
        <v>71</v>
      </c>
      <c r="H64" s="101" t="s">
        <v>72</v>
      </c>
      <c r="I64" s="102" t="s">
        <v>73</v>
      </c>
      <c r="J64" s="102" t="s">
        <v>74</v>
      </c>
      <c r="K64" s="103" t="s">
        <v>75</v>
      </c>
      <c r="L64" s="103" t="s">
        <v>76</v>
      </c>
      <c r="M64" s="103" t="s">
        <v>77</v>
      </c>
      <c r="N64" s="103" t="s">
        <v>78</v>
      </c>
    </row>
    <row r="65" spans="2:14">
      <c r="B65" s="43" t="s">
        <v>546</v>
      </c>
      <c r="C65" s="145">
        <f>VLOOKUP($B$9&amp;" Total",'Billing Demand'!$A$5:$AL$44,C$9+12,FALSE)</f>
        <v>17883</v>
      </c>
      <c r="D65" s="145">
        <f>VLOOKUP($B$9&amp;" Total",'Billing Demand'!$A$5:$AL$44,D$9+12,FALSE)</f>
        <v>17826</v>
      </c>
      <c r="E65" s="145">
        <f>VLOOKUP($B$9&amp;" Total",'Billing Demand'!$A$5:$AL$44,E$9+12,FALSE)</f>
        <v>18290</v>
      </c>
      <c r="F65" s="145">
        <f>VLOOKUP($B$9&amp;" Total",'Billing Demand'!$A$5:$AL$44,F$9+12,FALSE)</f>
        <v>17448</v>
      </c>
      <c r="G65" s="145">
        <f>VLOOKUP($B$9&amp;" Total",'Billing Demand'!$A$5:$AL$44,G$9+12,FALSE)</f>
        <v>17232</v>
      </c>
      <c r="H65" s="145">
        <f>VLOOKUP($B$9&amp;" Total",'Billing Demand'!$A$5:$AL$44,H$9+12,FALSE)</f>
        <v>17731</v>
      </c>
      <c r="I65" s="145">
        <f>VLOOKUP($B$9&amp;" Total",'Billing Demand'!$A$5:$AL$44,I$9+12,FALSE)</f>
        <v>18136</v>
      </c>
      <c r="J65" s="145">
        <f>VLOOKUP($B$9&amp;" Total",'Billing Demand'!$A$5:$AL$44,J$9+12,FALSE)</f>
        <v>17929</v>
      </c>
      <c r="K65" s="145">
        <f>VLOOKUP($B$9&amp;" Total",'Billing Demand'!$A$5:$AL$44,K$9+12,FALSE)</f>
        <v>16563</v>
      </c>
      <c r="L65" s="145">
        <f>VLOOKUP($B$9&amp;" Total",'Billing Demand'!$A$5:$AL$44,L$9+12,FALSE)</f>
        <v>17816</v>
      </c>
      <c r="M65" s="145">
        <f>VLOOKUP($B$9&amp;" Total",'Billing Demand'!$A$5:$AL$44,M$9+12,FALSE)</f>
        <v>17738</v>
      </c>
      <c r="N65" s="145">
        <f>VLOOKUP($B$9&amp;" Total",'Billing Demand'!$A$5:$AL$44,N$9+12,FALSE)</f>
        <v>18137</v>
      </c>
    </row>
    <row r="66" spans="2:14">
      <c r="B66" s="246" t="s">
        <v>547</v>
      </c>
      <c r="C66" s="242">
        <f t="shared" ref="C66:N66" si="5">+C42</f>
        <v>458331.61063218204</v>
      </c>
      <c r="D66" s="242">
        <f t="shared" si="5"/>
        <v>462028.42034361279</v>
      </c>
      <c r="E66" s="242">
        <f t="shared" si="5"/>
        <v>421371.57478987967</v>
      </c>
      <c r="F66" s="242">
        <f t="shared" si="5"/>
        <v>436564.59829137434</v>
      </c>
      <c r="G66" s="242">
        <f t="shared" si="5"/>
        <v>435041.96218267491</v>
      </c>
      <c r="H66" s="242">
        <f t="shared" si="5"/>
        <v>461015.34113046946</v>
      </c>
      <c r="I66" s="242">
        <f t="shared" si="5"/>
        <v>456829.20116769191</v>
      </c>
      <c r="J66" s="242">
        <f t="shared" si="5"/>
        <v>453552.42065862741</v>
      </c>
      <c r="K66" s="242">
        <f t="shared" si="5"/>
        <v>464549.19098054816</v>
      </c>
      <c r="L66" s="242">
        <f t="shared" si="5"/>
        <v>441194.46157555643</v>
      </c>
      <c r="M66" s="242">
        <f t="shared" si="5"/>
        <v>444742.23316934204</v>
      </c>
      <c r="N66" s="242">
        <f t="shared" si="5"/>
        <v>447561.61685248266</v>
      </c>
    </row>
    <row r="67" spans="2:14">
      <c r="B67" s="45" t="s">
        <v>532</v>
      </c>
      <c r="C67" s="243" t="str">
        <f>IF(C65&gt;=C66,"OK","ERROR")</f>
        <v>ERROR</v>
      </c>
      <c r="D67" s="243" t="str">
        <f t="shared" ref="D67:N67" si="6">IF(D65&gt;=D66,"OK","ERROR")</f>
        <v>ERROR</v>
      </c>
      <c r="E67" s="243" t="str">
        <f t="shared" si="6"/>
        <v>ERROR</v>
      </c>
      <c r="F67" s="243" t="str">
        <f t="shared" si="6"/>
        <v>ERROR</v>
      </c>
      <c r="G67" s="243" t="str">
        <f t="shared" si="6"/>
        <v>ERROR</v>
      </c>
      <c r="H67" s="243" t="str">
        <f t="shared" si="6"/>
        <v>ERROR</v>
      </c>
      <c r="I67" s="243" t="str">
        <f t="shared" si="6"/>
        <v>ERROR</v>
      </c>
      <c r="J67" s="243" t="str">
        <f t="shared" si="6"/>
        <v>ERROR</v>
      </c>
      <c r="K67" s="243" t="str">
        <f t="shared" si="6"/>
        <v>ERROR</v>
      </c>
      <c r="L67" s="243" t="str">
        <f t="shared" si="6"/>
        <v>ERROR</v>
      </c>
      <c r="M67" s="243" t="str">
        <f t="shared" si="6"/>
        <v>ERROR</v>
      </c>
      <c r="N67" s="243" t="str">
        <f t="shared" si="6"/>
        <v>ERROR</v>
      </c>
    </row>
  </sheetData>
  <mergeCells count="3">
    <mergeCell ref="C7:E7"/>
    <mergeCell ref="F7:L7"/>
    <mergeCell ref="M7:N7"/>
  </mergeCells>
  <conditionalFormatting sqref="C62:N62">
    <cfRule type="cellIs" dxfId="100" priority="2" stopIfTrue="1" operator="equal">
      <formula>"Error"</formula>
    </cfRule>
  </conditionalFormatting>
  <conditionalFormatting sqref="C67:N67">
    <cfRule type="cellIs" dxfId="99" priority="1" stopIfTrue="1" operator="equal">
      <formula>"Error"</formula>
    </cfRule>
  </conditionalFormatting>
  <pageMargins left="0" right="0" top="1" bottom="1" header="0.5" footer="0.5"/>
  <pageSetup scale="57" orientation="landscape" r:id="rId1"/>
  <headerFooter alignWithMargins="0">
    <oddFooter>&amp;LPrinted:  &amp;D&amp;C&amp;F&amp;RPage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8"/>
  <sheetViews>
    <sheetView showGridLines="0" zoomScale="65" workbookViewId="0">
      <selection activeCell="B2" sqref="B1:B2"/>
    </sheetView>
  </sheetViews>
  <sheetFormatPr defaultRowHeight="15"/>
  <cols>
    <col min="1" max="1" width="2.6640625" style="99" customWidth="1"/>
    <col min="2" max="2" width="25.5546875" customWidth="1"/>
    <col min="3" max="14" width="14" customWidth="1"/>
    <col min="15" max="15" width="2.6640625" customWidth="1"/>
    <col min="16" max="16" width="12.88671875" bestFit="1" customWidth="1"/>
  </cols>
  <sheetData>
    <row r="1" spans="1:16">
      <c r="B1" s="8" t="s">
        <v>1138</v>
      </c>
    </row>
    <row r="2" spans="1:16">
      <c r="B2" s="8" t="s">
        <v>1123</v>
      </c>
    </row>
    <row r="4" spans="1:16" ht="21">
      <c r="A4" s="124" t="s">
        <v>433</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10" t="s">
        <v>50</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1.0381333333333334</v>
      </c>
      <c r="D13" s="115">
        <f>IF(VLOOKUP($B$9,'Avg CP LF'!$A$12:$P$38,D$9,FALSE)=0,"",VLOOKUP($B$9,'Avg CP LF'!$A$12:$P$38,D$9,FALSE))</f>
        <v>0.93210000000000004</v>
      </c>
      <c r="E13" s="115">
        <f>IF(VLOOKUP($B$9,'Avg CP LF'!$A$12:$P$38,E$9,FALSE)=0,"",VLOOKUP($B$9,'Avg CP LF'!$A$12:$P$38,E$9,FALSE))</f>
        <v>0.92213333333333336</v>
      </c>
      <c r="F13" s="115">
        <f>IF(VLOOKUP($B$9,'Avg CP LF'!$A$12:$P$38,F$9,FALSE)=0,"",VLOOKUP($B$9,'Avg CP LF'!$A$12:$P$38,F$9,FALSE))</f>
        <v>1.0067333333333333</v>
      </c>
      <c r="G13" s="115">
        <f>IF(VLOOKUP($B$9,'Avg CP LF'!$A$12:$P$38,G$9,FALSE)=0,"",VLOOKUP($B$9,'Avg CP LF'!$A$12:$P$38,G$9,FALSE))</f>
        <v>0.92626666666666668</v>
      </c>
      <c r="H13" s="115">
        <f>IF(VLOOKUP($B$9,'Avg CP LF'!$A$12:$P$38,H$9,FALSE)=0,"",VLOOKUP($B$9,'Avg CP LF'!$A$12:$P$38,H$9,FALSE))</f>
        <v>0.97076666666666667</v>
      </c>
      <c r="I13" s="115">
        <f>IF(VLOOKUP($B$9,'Avg CP LF'!$A$12:$P$38,I$9,FALSE)=0,"",VLOOKUP($B$9,'Avg CP LF'!$A$12:$P$38,I$9,FALSE))</f>
        <v>0.96696666666666664</v>
      </c>
      <c r="J13" s="115">
        <f>IF(VLOOKUP($B$9,'Avg CP LF'!$A$12:$P$38,J$9,FALSE)=0,"",VLOOKUP($B$9,'Avg CP LF'!$A$12:$P$38,J$9,FALSE))</f>
        <v>0.97246666666666659</v>
      </c>
      <c r="K13" s="115">
        <f>IF(VLOOKUP($B$9,'Avg CP LF'!$A$12:$P$38,K$9,FALSE)=0,"",VLOOKUP($B$9,'Avg CP LF'!$A$12:$P$38,K$9,FALSE))</f>
        <v>0.99743333333333328</v>
      </c>
      <c r="L13" s="115">
        <f>IF(VLOOKUP($B$9,'Avg CP LF'!$A$12:$P$38,L$9,FALSE)=0,"",VLOOKUP($B$9,'Avg CP LF'!$A$12:$P$38,L$9,FALSE))</f>
        <v>0.96526666666666661</v>
      </c>
      <c r="M13" s="115">
        <f>IF(VLOOKUP($B$9,'Avg CP LF'!$A$12:$P$38,M$9,FALSE)=0,"",VLOOKUP($B$9,'Avg CP LF'!$A$12:$P$38,M$9,FALSE))</f>
        <v>0.92136666666666667</v>
      </c>
      <c r="N13" s="115">
        <f>IF(VLOOKUP($B$9,'Avg CP LF'!$A$12:$P$38,N$9,FALSE)=0,"",VLOOKUP($B$9,'Avg CP LF'!$A$12:$P$38,N$9,FALSE))</f>
        <v>0.93163333333333342</v>
      </c>
    </row>
    <row r="14" spans="1:16" s="110" customFormat="1">
      <c r="A14" s="119"/>
      <c r="B14" s="118" t="s">
        <v>342</v>
      </c>
      <c r="C14" s="115">
        <f>IF(VLOOKUP($B$9,'Avg GNCP LF'!$A$12:$P$38,C$9,FALSE)=0,"",VLOOKUP($B$9,'Avg GNCP LF'!$A$12:$P$38,C$9,FALSE))</f>
        <v>0.85533333333333339</v>
      </c>
      <c r="D14" s="115">
        <f>IF(VLOOKUP($B$9,'Avg GNCP LF'!$A$12:$P$38,D$9,FALSE)=0,"",VLOOKUP($B$9,'Avg GNCP LF'!$A$12:$P$38,D$9,FALSE))</f>
        <v>0.83756666666666657</v>
      </c>
      <c r="E14" s="115">
        <f>IF(VLOOKUP($B$9,'Avg GNCP LF'!$A$12:$P$38,E$9,FALSE)=0,"",VLOOKUP($B$9,'Avg GNCP LF'!$A$12:$P$38,E$9,FALSE))</f>
        <v>0.84200000000000008</v>
      </c>
      <c r="F14" s="115">
        <f>IF(VLOOKUP($B$9,'Avg GNCP LF'!$A$12:$P$38,F$9,FALSE)=0,"",VLOOKUP($B$9,'Avg GNCP LF'!$A$12:$P$38,F$9,FALSE))</f>
        <v>0.8642333333333333</v>
      </c>
      <c r="G14" s="115">
        <f>IF(VLOOKUP($B$9,'Avg GNCP LF'!$A$12:$P$38,G$9,FALSE)=0,"",VLOOKUP($B$9,'Avg GNCP LF'!$A$12:$P$38,G$9,FALSE))</f>
        <v>0.86636666666666662</v>
      </c>
      <c r="H14" s="115">
        <f>IF(VLOOKUP($B$9,'Avg GNCP LF'!$A$12:$P$38,H$9,FALSE)=0,"",VLOOKUP($B$9,'Avg GNCP LF'!$A$12:$P$38,H$9,FALSE))</f>
        <v>0.86213333333333342</v>
      </c>
      <c r="I14" s="115">
        <f>IF(VLOOKUP($B$9,'Avg GNCP LF'!$A$12:$P$38,I$9,FALSE)=0,"",VLOOKUP($B$9,'Avg GNCP LF'!$A$12:$P$38,I$9,FALSE))</f>
        <v>0.86136666666666661</v>
      </c>
      <c r="J14" s="115">
        <f>IF(VLOOKUP($B$9,'Avg GNCP LF'!$A$12:$P$38,J$9,FALSE)=0,"",VLOOKUP($B$9,'Avg GNCP LF'!$A$12:$P$38,J$9,FALSE))</f>
        <v>0.86770000000000003</v>
      </c>
      <c r="K14" s="115">
        <f>IF(VLOOKUP($B$9,'Avg GNCP LF'!$A$12:$P$38,K$9,FALSE)=0,"",VLOOKUP($B$9,'Avg GNCP LF'!$A$12:$P$38,K$9,FALSE))</f>
        <v>0.83950000000000002</v>
      </c>
      <c r="L14" s="115">
        <f>IF(VLOOKUP($B$9,'Avg GNCP LF'!$A$12:$P$38,L$9,FALSE)=0,"",VLOOKUP($B$9,'Avg GNCP LF'!$A$12:$P$38,L$9,FALSE))</f>
        <v>0.85210000000000008</v>
      </c>
      <c r="M14" s="115">
        <f>IF(VLOOKUP($B$9,'Avg GNCP LF'!$A$12:$P$38,M$9,FALSE)=0,"",VLOOKUP($B$9,'Avg GNCP LF'!$A$12:$P$38,M$9,FALSE))</f>
        <v>0.8461333333333334</v>
      </c>
      <c r="N14" s="115">
        <f>IF(VLOOKUP($B$9,'Avg GNCP LF'!$A$12:$P$38,N$9,FALSE)=0,"",VLOOKUP($B$9,'Avg GNCP LF'!$A$12:$P$38,N$9,FALSE))</f>
        <v>0.83936666666666671</v>
      </c>
    </row>
    <row r="15" spans="1:16" s="10" customFormat="1">
      <c r="A15" s="119"/>
      <c r="B15" s="148" t="s">
        <v>133</v>
      </c>
      <c r="C15" s="115">
        <f>IF(VLOOKUP($B$9,'Avg NCP LF'!$A$12:$P$38,C$9,FALSE)=0,"",VLOOKUP($B$9,'Avg NCP LF'!$A$12:$P$38,C$9,FALSE))</f>
        <v>0.73823333333333319</v>
      </c>
      <c r="D15" s="115">
        <f>IF(VLOOKUP($B$9,'Avg NCP LF'!$A$12:$P$38,D$9,FALSE)=0,"",VLOOKUP($B$9,'Avg NCP LF'!$A$12:$P$38,D$9,FALSE))</f>
        <v>0.71999999999999986</v>
      </c>
      <c r="E15" s="115">
        <f>IF(VLOOKUP($B$9,'Avg NCP LF'!$A$12:$P$38,E$9,FALSE)=0,"",VLOOKUP($B$9,'Avg NCP LF'!$A$12:$P$38,E$9,FALSE))</f>
        <v>0.72026666666666672</v>
      </c>
      <c r="F15" s="115">
        <f>IF(VLOOKUP($B$9,'Avg NCP LF'!$A$12:$P$38,F$9,FALSE)=0,"",VLOOKUP($B$9,'Avg NCP LF'!$A$12:$P$38,F$9,FALSE))</f>
        <v>0.74313333333333331</v>
      </c>
      <c r="G15" s="115">
        <f>IF(VLOOKUP($B$9,'Avg NCP LF'!$A$12:$P$38,G$9,FALSE)=0,"",VLOOKUP($B$9,'Avg NCP LF'!$A$12:$P$38,G$9,FALSE))</f>
        <v>0.75546666666666662</v>
      </c>
      <c r="H15" s="115">
        <f>IF(VLOOKUP($B$9,'Avg NCP LF'!$A$12:$P$38,H$9,FALSE)=0,"",VLOOKUP($B$9,'Avg NCP LF'!$A$12:$P$38,H$9,FALSE))</f>
        <v>0.73409999999999986</v>
      </c>
      <c r="I15" s="115">
        <f>IF(VLOOKUP($B$9,'Avg NCP LF'!$A$12:$P$38,I$9,FALSE)=0,"",VLOOKUP($B$9,'Avg NCP LF'!$A$12:$P$38,I$9,FALSE))</f>
        <v>0.7441333333333332</v>
      </c>
      <c r="J15" s="115">
        <f>IF(VLOOKUP($B$9,'Avg NCP LF'!$A$12:$P$38,J$9,FALSE)=0,"",VLOOKUP($B$9,'Avg NCP LF'!$A$12:$P$38,J$9,FALSE))</f>
        <v>0.75209999999999999</v>
      </c>
      <c r="K15" s="115">
        <f>IF(VLOOKUP($B$9,'Avg NCP LF'!$A$12:$P$38,K$9,FALSE)=0,"",VLOOKUP($B$9,'Avg NCP LF'!$A$12:$P$38,K$9,FALSE))</f>
        <v>0.72673333333333334</v>
      </c>
      <c r="L15" s="115">
        <f>IF(VLOOKUP($B$9,'Avg NCP LF'!$A$12:$P$38,L$9,FALSE)=0,"",VLOOKUP($B$9,'Avg NCP LF'!$A$12:$P$38,L$9,FALSE))</f>
        <v>0.74219999999999997</v>
      </c>
      <c r="M15" s="115">
        <f>IF(VLOOKUP($B$9,'Avg NCP LF'!$A$12:$P$38,M$9,FALSE)=0,"",VLOOKUP($B$9,'Avg NCP LF'!$A$12:$P$38,M$9,FALSE))</f>
        <v>0.73249999999999993</v>
      </c>
      <c r="N15" s="115">
        <f>IF(VLOOKUP($B$9,'Avg NCP LF'!$A$12:$P$38,N$9,FALSE)=0,"",VLOOKUP($B$9,'Avg NCP LF'!$A$12:$P$38,N$9,FALSE))</f>
        <v>0.74146666666666672</v>
      </c>
    </row>
    <row r="16" spans="1:16" s="10" customFormat="1">
      <c r="A16" s="119"/>
      <c r="B16" s="442" t="s">
        <v>1120</v>
      </c>
      <c r="C16" s="115">
        <f>IF(VLOOKUP($B$9,'Avg NCP ON PEAK LF'!$A$12:$P$38,C$9,FALSE)=0,"",VLOOKUP($B$9,'Avg NCP ON PEAK LF'!$A$12:$P$38,C$9,FALSE))</f>
        <v>0.77793333333333337</v>
      </c>
      <c r="D16" s="115">
        <f>IF(VLOOKUP($B$9,'Avg NCP ON PEAK LF'!$A$12:$P$38,D$9,FALSE)=0,"",VLOOKUP($B$9,'Avg NCP ON PEAK LF'!$A$12:$P$38,D$9,FALSE))</f>
        <v>0.76213333333333333</v>
      </c>
      <c r="E16" s="115">
        <f>IF(VLOOKUP($B$9,'Avg NCP ON PEAK LF'!$A$12:$P$38,E$9,FALSE)=0,"",VLOOKUP($B$9,'Avg NCP ON PEAK LF'!$A$12:$P$38,E$9,FALSE))</f>
        <v>0.75993333333333324</v>
      </c>
      <c r="F16" s="115">
        <f>IF(VLOOKUP($B$9,'Avg NCP ON PEAK LF'!$A$12:$P$38,F$9,FALSE)=0,"",VLOOKUP($B$9,'Avg NCP ON PEAK LF'!$A$12:$P$38,F$9,FALSE))</f>
        <v>0.78123333333333334</v>
      </c>
      <c r="G16" s="115">
        <f>IF(VLOOKUP($B$9,'Avg NCP ON PEAK LF'!$A$12:$P$38,G$9,FALSE)=0,"",VLOOKUP($B$9,'Avg NCP ON PEAK LF'!$A$12:$P$38,G$9,FALSE))</f>
        <v>0.78893333333333338</v>
      </c>
      <c r="H16" s="115">
        <f>IF(VLOOKUP($B$9,'Avg NCP ON PEAK LF'!$A$12:$P$38,H$9,FALSE)=0,"",VLOOKUP($B$9,'Avg NCP ON PEAK LF'!$A$12:$P$38,H$9,FALSE))</f>
        <v>0.77526666666666666</v>
      </c>
      <c r="I16" s="115">
        <f>IF(VLOOKUP($B$9,'Avg NCP ON PEAK LF'!$A$12:$P$38,I$9,FALSE)=0,"",VLOOKUP($B$9,'Avg NCP ON PEAK LF'!$A$12:$P$38,I$9,FALSE))</f>
        <v>0.77796666666666658</v>
      </c>
      <c r="J16" s="115">
        <f>IF(VLOOKUP($B$9,'Avg NCP ON PEAK LF'!$A$12:$P$38,J$9,FALSE)=0,"",VLOOKUP($B$9,'Avg NCP ON PEAK LF'!$A$12:$P$38,J$9,FALSE))</f>
        <v>0.79216666666666669</v>
      </c>
      <c r="K16" s="115">
        <f>IF(VLOOKUP($B$9,'Avg NCP ON PEAK LF'!$A$12:$P$38,K$9,FALSE)=0,"",VLOOKUP($B$9,'Avg NCP ON PEAK LF'!$A$12:$P$38,K$9,FALSE))</f>
        <v>0.75696666666666668</v>
      </c>
      <c r="L16" s="115">
        <f>IF(VLOOKUP($B$9,'Avg NCP ON PEAK LF'!$A$12:$P$38,L$9,FALSE)=0,"",VLOOKUP($B$9,'Avg NCP ON PEAK LF'!$A$12:$P$38,L$9,FALSE))</f>
        <v>0.76270000000000004</v>
      </c>
      <c r="M16" s="115">
        <f>IF(VLOOKUP($B$9,'Avg NCP ON PEAK LF'!$A$12:$P$38,M$9,FALSE)=0,"",VLOOKUP($B$9,'Avg NCP ON PEAK LF'!$A$12:$P$38,M$9,FALSE))</f>
        <v>0.75719999999999998</v>
      </c>
      <c r="N16" s="115">
        <f>IF(VLOOKUP($B$9,'Avg NCP ON PEAK LF'!$A$12:$P$38,N$9,FALSE)=0,"",VLOOKUP($B$9,'Avg NCP ON PEAK LF'!$A$12:$P$38,N$9,FALSE))</f>
        <v>0.77280000000000004</v>
      </c>
    </row>
    <row r="17" spans="1:16">
      <c r="A17" s="114"/>
      <c r="C17" s="116"/>
      <c r="D17" s="116"/>
      <c r="E17" s="116"/>
      <c r="F17" s="116"/>
      <c r="G17" s="116"/>
      <c r="H17" s="116"/>
      <c r="I17" s="116"/>
      <c r="J17" s="116"/>
      <c r="K17" s="116"/>
      <c r="L17" s="116"/>
      <c r="M17" s="117"/>
      <c r="N17" s="116"/>
    </row>
    <row r="18" spans="1:16" ht="15.6">
      <c r="A18" s="113" t="s">
        <v>417</v>
      </c>
      <c r="C18" s="5"/>
      <c r="D18" s="5"/>
      <c r="E18" s="5"/>
      <c r="F18" s="5"/>
      <c r="G18" s="5"/>
      <c r="H18" s="5"/>
      <c r="I18" s="5"/>
      <c r="J18" s="5"/>
      <c r="K18" s="5"/>
      <c r="L18" s="5"/>
      <c r="M18" s="115"/>
      <c r="N18" s="5"/>
    </row>
    <row r="19" spans="1:16">
      <c r="A19" s="114"/>
      <c r="B19" s="108" t="str">
        <f>"PRIOR - "&amp;MANUAL!$B$9</f>
        <v>PRIOR - 2016</v>
      </c>
      <c r="C19" s="145">
        <f>+HOURS!$B$18</f>
        <v>744</v>
      </c>
      <c r="D19" s="145">
        <f>+HOURS!$C$18</f>
        <v>696</v>
      </c>
      <c r="E19" s="145">
        <f>+HOURS!$D$18</f>
        <v>744</v>
      </c>
      <c r="F19" s="145">
        <f>+HOURS!$E$18</f>
        <v>720</v>
      </c>
      <c r="G19" s="145">
        <f>+HOURS!$F$18</f>
        <v>744</v>
      </c>
      <c r="H19" s="145">
        <f>+HOURS!$G$18</f>
        <v>720</v>
      </c>
      <c r="I19" s="145">
        <f>+HOURS!$H$18</f>
        <v>744</v>
      </c>
      <c r="J19" s="145">
        <f>+HOURS!$I$18</f>
        <v>744</v>
      </c>
      <c r="K19" s="145">
        <f>+HOURS!$J$18</f>
        <v>720</v>
      </c>
      <c r="L19" s="145">
        <f>+HOURS!$K$18</f>
        <v>744</v>
      </c>
      <c r="M19" s="145">
        <f>+HOURS!$L$18</f>
        <v>720</v>
      </c>
      <c r="N19" s="145">
        <f>+HOURS!$M$18</f>
        <v>744</v>
      </c>
    </row>
    <row r="20" spans="1:16">
      <c r="A20" s="114"/>
      <c r="B20" s="108" t="str">
        <f>"TEST - "&amp;MANUAL!$B$10</f>
        <v>TEST - 2017</v>
      </c>
      <c r="C20" s="145">
        <f>+HOURS!$B$19</f>
        <v>744</v>
      </c>
      <c r="D20" s="145">
        <f>+HOURS!$C$19</f>
        <v>672</v>
      </c>
      <c r="E20" s="145">
        <f>+HOURS!$D$19</f>
        <v>744</v>
      </c>
      <c r="F20" s="145">
        <f>+HOURS!$E$19</f>
        <v>720</v>
      </c>
      <c r="G20" s="145">
        <f>+HOURS!$F$19</f>
        <v>744</v>
      </c>
      <c r="H20" s="145">
        <f>+HOURS!$G$19</f>
        <v>720</v>
      </c>
      <c r="I20" s="145">
        <f>+HOURS!$H$19</f>
        <v>744</v>
      </c>
      <c r="J20" s="145">
        <f>+HOURS!$I$19</f>
        <v>744</v>
      </c>
      <c r="K20" s="145">
        <f>+HOURS!$J$19</f>
        <v>720</v>
      </c>
      <c r="L20" s="145">
        <f>+HOURS!$K$19</f>
        <v>744</v>
      </c>
      <c r="M20" s="145">
        <f>+HOURS!$L$19</f>
        <v>720</v>
      </c>
      <c r="N20" s="145">
        <f>+HOURS!$M$19</f>
        <v>744</v>
      </c>
    </row>
    <row r="21" spans="1:16">
      <c r="A21" s="114"/>
      <c r="B21" s="108" t="s">
        <v>1092</v>
      </c>
      <c r="C21" s="145">
        <f>+HOURS!B$20</f>
        <v>744</v>
      </c>
      <c r="D21" s="145">
        <f>+HOURS!C$20</f>
        <v>672</v>
      </c>
      <c r="E21" s="145">
        <f>+HOURS!D$20</f>
        <v>744</v>
      </c>
      <c r="F21" s="145">
        <f>+HOURS!E$20</f>
        <v>720</v>
      </c>
      <c r="G21" s="145">
        <f>+HOURS!F$20</f>
        <v>744</v>
      </c>
      <c r="H21" s="145">
        <f>+HOURS!G$20</f>
        <v>720</v>
      </c>
      <c r="I21" s="145">
        <f>+HOURS!H$20</f>
        <v>744</v>
      </c>
      <c r="J21" s="145">
        <f>+HOURS!I$20</f>
        <v>744</v>
      </c>
      <c r="K21" s="145">
        <f>+HOURS!J$20</f>
        <v>720</v>
      </c>
      <c r="L21" s="145">
        <f>+HOURS!K$20</f>
        <v>744</v>
      </c>
      <c r="M21" s="145">
        <f>+HOURS!L$20</f>
        <v>720</v>
      </c>
      <c r="N21" s="145">
        <f>+HOURS!M$20</f>
        <v>744</v>
      </c>
    </row>
    <row r="22" spans="1:16">
      <c r="A22" s="114"/>
      <c r="C22" s="5"/>
      <c r="D22" s="5"/>
      <c r="E22" s="5"/>
      <c r="F22" s="5"/>
      <c r="G22" s="5"/>
      <c r="H22" s="5"/>
      <c r="I22" s="5"/>
      <c r="J22" s="5"/>
      <c r="K22" s="5"/>
      <c r="L22" s="5"/>
      <c r="M22" s="115"/>
      <c r="N22" s="5"/>
    </row>
    <row r="23" spans="1:16" ht="15.6">
      <c r="A23" s="113" t="s">
        <v>423</v>
      </c>
      <c r="C23" s="5"/>
      <c r="D23" s="5"/>
      <c r="E23" s="5"/>
      <c r="F23" s="5"/>
      <c r="G23" s="5"/>
      <c r="H23" s="5"/>
      <c r="I23" s="5"/>
      <c r="J23" s="5"/>
      <c r="K23" s="5"/>
      <c r="L23" s="5"/>
      <c r="M23" s="115"/>
      <c r="N23" s="5"/>
    </row>
    <row r="24" spans="1:16">
      <c r="A24" s="114"/>
      <c r="B24" t="s">
        <v>424</v>
      </c>
      <c r="C24" s="145">
        <v>0</v>
      </c>
      <c r="D24" s="145">
        <v>0</v>
      </c>
      <c r="E24" s="145">
        <v>0</v>
      </c>
      <c r="F24" s="145">
        <v>0</v>
      </c>
      <c r="G24" s="145">
        <v>0</v>
      </c>
      <c r="H24" s="145">
        <v>0</v>
      </c>
      <c r="I24" s="145">
        <v>0</v>
      </c>
      <c r="J24" s="145">
        <v>0</v>
      </c>
      <c r="K24" s="145">
        <v>0</v>
      </c>
      <c r="L24" s="145">
        <v>0</v>
      </c>
      <c r="M24" s="145">
        <v>0</v>
      </c>
      <c r="N24" s="145">
        <v>0</v>
      </c>
    </row>
    <row r="25" spans="1:16">
      <c r="A25" s="114"/>
      <c r="B25" t="s">
        <v>425</v>
      </c>
      <c r="C25" s="145">
        <v>0</v>
      </c>
      <c r="D25" s="145">
        <v>0</v>
      </c>
      <c r="E25" s="145">
        <v>0</v>
      </c>
      <c r="F25" s="145">
        <v>0</v>
      </c>
      <c r="G25" s="145">
        <v>0</v>
      </c>
      <c r="H25" s="145">
        <v>0</v>
      </c>
      <c r="I25" s="145">
        <v>0</v>
      </c>
      <c r="J25" s="145">
        <v>0</v>
      </c>
      <c r="K25" s="145">
        <v>0</v>
      </c>
      <c r="L25" s="145">
        <v>0</v>
      </c>
      <c r="M25" s="145">
        <v>0</v>
      </c>
      <c r="N25" s="145">
        <v>0</v>
      </c>
    </row>
    <row r="26" spans="1:16">
      <c r="A26" s="114"/>
      <c r="C26" s="5"/>
      <c r="D26" s="5"/>
      <c r="E26" s="5"/>
      <c r="F26" s="5"/>
      <c r="G26" s="5"/>
      <c r="H26" s="5"/>
      <c r="I26" s="5"/>
      <c r="J26" s="5"/>
      <c r="K26" s="5"/>
      <c r="L26" s="5"/>
      <c r="M26" s="115"/>
      <c r="N26" s="5"/>
    </row>
    <row r="27" spans="1:16" ht="15.6">
      <c r="A27" s="113" t="s">
        <v>420</v>
      </c>
      <c r="C27" s="5"/>
      <c r="D27" s="5"/>
      <c r="E27" s="5"/>
      <c r="F27" s="5"/>
      <c r="G27" s="5"/>
      <c r="H27" s="5"/>
      <c r="I27" s="5"/>
      <c r="J27" s="5"/>
      <c r="K27" s="5"/>
      <c r="L27" s="5"/>
      <c r="M27" s="115"/>
      <c r="N27" s="5"/>
    </row>
    <row r="28" spans="1:16" s="106" customFormat="1">
      <c r="A28" s="109"/>
      <c r="B28" s="108" t="str">
        <f>"PRIOR - "&amp;MANUAL!$B$9</f>
        <v>PRIOR - 2016</v>
      </c>
      <c r="C28" s="142">
        <f>VLOOKUP($B$9,'Sales Forecast'!$B$7:$AO$23,C9-1,FALSE)</f>
        <v>122922076</v>
      </c>
      <c r="D28" s="142">
        <f>VLOOKUP($B$9,'Sales Forecast'!$B$7:$AO$23,D9-1,FALSE)</f>
        <v>114714909</v>
      </c>
      <c r="E28" s="142">
        <f>VLOOKUP($B$9,'Sales Forecast'!$B$7:$AO$23,E9-1,FALSE)</f>
        <v>116221637</v>
      </c>
      <c r="F28" s="142">
        <f>VLOOKUP($B$9,'Sales Forecast'!$B$7:$AO$23,F9-1,FALSE)</f>
        <v>120806109</v>
      </c>
      <c r="G28" s="142">
        <f>VLOOKUP($B$9,'Sales Forecast'!$B$7:$AO$23,G9-1,FALSE)</f>
        <v>120216919</v>
      </c>
      <c r="H28" s="142">
        <f>VLOOKUP($B$9,'Sales Forecast'!$B$7:$AO$23,H9-1,FALSE)</f>
        <v>124953632</v>
      </c>
      <c r="I28" s="142">
        <f>VLOOKUP($B$9,'Sales Forecast'!$B$7:$AO$23,I9-1,FALSE)</f>
        <v>125659936</v>
      </c>
      <c r="J28" s="142">
        <f>VLOOKUP($B$9,'Sales Forecast'!$B$7:$AO$23,J9-1,FALSE)</f>
        <v>124952720</v>
      </c>
      <c r="K28" s="142">
        <f>VLOOKUP($B$9,'Sales Forecast'!$B$7:$AO$23,K9-1,FALSE)</f>
        <v>128138566</v>
      </c>
      <c r="L28" s="142">
        <f>VLOOKUP($B$9,'Sales Forecast'!$B$7:$AO$23,L9-1,FALSE)</f>
        <v>124447056</v>
      </c>
      <c r="M28" s="142">
        <f>VLOOKUP($B$9,'Sales Forecast'!$B$7:$AO$23,M9-1,FALSE)</f>
        <v>127389485</v>
      </c>
      <c r="N28" s="142">
        <f>VLOOKUP($B$9,'Sales Forecast'!$B$7:$AO$23,N9-1,FALSE)</f>
        <v>127855015</v>
      </c>
      <c r="P28" s="106">
        <f>SUM(C28:N28)</f>
        <v>1478278060</v>
      </c>
    </row>
    <row r="29" spans="1:16" s="12" customFormat="1" ht="15.6">
      <c r="A29" s="111"/>
      <c r="B29" s="108" t="str">
        <f>"TEST - "&amp;MANUAL!$B$10</f>
        <v>TEST - 2017</v>
      </c>
      <c r="C29" s="142">
        <f>VLOOKUP($B$9,'Sales Forecast'!$B$7:$AO$23,C9+11,FALSE)</f>
        <v>125750423</v>
      </c>
      <c r="D29" s="142">
        <f>VLOOKUP($B$9,'Sales Forecast'!$B$7:$AO$23,D9+11,FALSE)</f>
        <v>117221965</v>
      </c>
      <c r="E29" s="142">
        <f>VLOOKUP($B$9,'Sales Forecast'!$B$7:$AO$23,E9+11,FALSE)</f>
        <v>118767389</v>
      </c>
      <c r="F29" s="142">
        <f>VLOOKUP($B$9,'Sales Forecast'!$B$7:$AO$23,F9+11,FALSE)</f>
        <v>123452460</v>
      </c>
      <c r="G29" s="142">
        <f>VLOOKUP($B$9,'Sales Forecast'!$B$7:$AO$23,G9+11,FALSE)</f>
        <v>122801452</v>
      </c>
      <c r="H29" s="142">
        <f>VLOOKUP($B$9,'Sales Forecast'!$B$7:$AO$23,H9+11,FALSE)</f>
        <v>127537356</v>
      </c>
      <c r="I29" s="142">
        <f>VLOOKUP($B$9,'Sales Forecast'!$B$7:$AO$23,I9+11,FALSE)</f>
        <v>128193988</v>
      </c>
      <c r="J29" s="142">
        <f>VLOOKUP($B$9,'Sales Forecast'!$B$7:$AO$23,J9+11,FALSE)</f>
        <v>127368729</v>
      </c>
      <c r="K29" s="142">
        <f>VLOOKUP($B$9,'Sales Forecast'!$B$7:$AO$23,K9+11,FALSE)</f>
        <v>130512332</v>
      </c>
      <c r="L29" s="142">
        <f>VLOOKUP($B$9,'Sales Forecast'!$B$7:$AO$23,L9+11,FALSE)</f>
        <v>126790722</v>
      </c>
      <c r="M29" s="142">
        <f>VLOOKUP($B$9,'Sales Forecast'!$B$7:$AO$23,M9+11,FALSE)</f>
        <v>129769170</v>
      </c>
      <c r="N29" s="142">
        <f>VLOOKUP($B$9,'Sales Forecast'!$B$7:$AO$23,N9+11,FALSE)</f>
        <v>130169328</v>
      </c>
      <c r="P29" s="106">
        <f>SUM(C29:N29)</f>
        <v>1508335314</v>
      </c>
    </row>
    <row r="30" spans="1:16" s="12" customFormat="1" ht="15.6">
      <c r="A30" s="111"/>
      <c r="B30" t="s">
        <v>1092</v>
      </c>
      <c r="C30" s="142">
        <f>VLOOKUP($B$9,'Sales Forecast'!$B$7:$AO$23,C9+23,FALSE)</f>
        <v>127991407</v>
      </c>
      <c r="D30" s="142">
        <f>VLOOKUP($B$9,'Sales Forecast'!$B$7:$AO$23,D9+23,FALSE)</f>
        <v>119297338</v>
      </c>
      <c r="E30" s="142">
        <f>VLOOKUP($B$9,'Sales Forecast'!$B$7:$AO$23,E9+23,FALSE)</f>
        <v>120875493</v>
      </c>
      <c r="F30" s="142">
        <f>VLOOKUP($B$9,'Sales Forecast'!$B$7:$AO$23,F9+23,FALSE)</f>
        <v>125583003</v>
      </c>
      <c r="G30" s="142">
        <f>VLOOKUP($B$9,'Sales Forecast'!$B$7:$AO$23,G9+23,FALSE)</f>
        <v>124861170</v>
      </c>
      <c r="H30" s="142">
        <f>VLOOKUP($B$9,'Sales Forecast'!$B$7:$AO$23,H9+23,FALSE)</f>
        <v>129581872</v>
      </c>
      <c r="I30" s="142">
        <f>VLOOKUP($B$9,'Sales Forecast'!$B$7:$AO$23,I9+23,FALSE)</f>
        <v>130185341</v>
      </c>
      <c r="J30" s="142">
        <f>VLOOKUP($B$9,'Sales Forecast'!$B$7:$AO$23,J9+23,FALSE)</f>
        <v>129273135</v>
      </c>
      <c r="K30" s="142">
        <f>VLOOKUP($B$9,'Sales Forecast'!$B$7:$AO$23,K9+23,FALSE)</f>
        <v>132412807</v>
      </c>
      <c r="L30" s="142">
        <f>VLOOKUP($B$9,'Sales Forecast'!$B$7:$AO$23,L9+23,FALSE)</f>
        <v>128676900</v>
      </c>
      <c r="M30" s="142">
        <f>VLOOKUP($B$9,'Sales Forecast'!$B$7:$AO$23,M9+23,FALSE)</f>
        <v>131665175</v>
      </c>
      <c r="N30" s="142">
        <f>VLOOKUP($B$9,'Sales Forecast'!$B$7:$AO$23,N9+23,FALSE)</f>
        <v>132017750</v>
      </c>
      <c r="P30" s="106">
        <f t="shared" ref="P30" si="0">SUM(C30:N30)</f>
        <v>1532421391</v>
      </c>
    </row>
    <row r="31" spans="1:16">
      <c r="A31" s="114"/>
    </row>
    <row r="32" spans="1:16" ht="17.399999999999999">
      <c r="A32" s="147" t="s">
        <v>421</v>
      </c>
    </row>
    <row r="33" spans="1:17" ht="15.6">
      <c r="A33" s="113"/>
      <c r="B33" s="146" t="str">
        <f>"PRIOR - "&amp;MANUAL!$B$9</f>
        <v>PRIOR - 2016</v>
      </c>
      <c r="C33" s="5"/>
      <c r="D33" s="5"/>
      <c r="E33" s="5"/>
      <c r="F33" s="5"/>
      <c r="G33" s="5"/>
      <c r="H33" s="5"/>
      <c r="I33" s="5"/>
      <c r="J33" s="5"/>
      <c r="K33" s="5"/>
      <c r="L33" s="5"/>
      <c r="M33" s="5"/>
      <c r="N33" s="5"/>
    </row>
    <row r="34" spans="1:17" s="12" customFormat="1" ht="15.6">
      <c r="A34" s="111"/>
      <c r="B34" s="149" t="s">
        <v>428</v>
      </c>
      <c r="C34" s="107">
        <f t="shared" ref="C34:N34" si="1">MIN((+C$28/C$19/C13)+C24,C35)</f>
        <v>159148.96360713604</v>
      </c>
      <c r="D34" s="107">
        <f t="shared" si="1"/>
        <v>176826.81209282711</v>
      </c>
      <c r="E34" s="107">
        <f t="shared" si="1"/>
        <v>169402.70136802926</v>
      </c>
      <c r="F34" s="107">
        <f t="shared" si="1"/>
        <v>166664.05784385142</v>
      </c>
      <c r="G34" s="107">
        <f t="shared" si="1"/>
        <v>174444.23532785097</v>
      </c>
      <c r="H34" s="107">
        <f t="shared" si="1"/>
        <v>178772.83704746535</v>
      </c>
      <c r="I34" s="107">
        <f t="shared" si="1"/>
        <v>174667.61705766508</v>
      </c>
      <c r="J34" s="107">
        <f t="shared" si="1"/>
        <v>172702.27356660928</v>
      </c>
      <c r="K34" s="107">
        <f t="shared" si="1"/>
        <v>178428.19625928774</v>
      </c>
      <c r="L34" s="107">
        <f t="shared" si="1"/>
        <v>173286.36133755452</v>
      </c>
      <c r="M34" s="107">
        <f t="shared" si="1"/>
        <v>192029.78214729327</v>
      </c>
      <c r="N34" s="107">
        <f t="shared" si="1"/>
        <v>184458.98433667771</v>
      </c>
      <c r="P34" s="152">
        <f>AVERAGE(C34:N34)</f>
        <v>175069.40183268729</v>
      </c>
      <c r="Q34" s="381">
        <f>$P$28/(P34*8760)</f>
        <v>0.96392174434698419</v>
      </c>
    </row>
    <row r="35" spans="1:17" s="12" customFormat="1" ht="15.6">
      <c r="A35" s="111"/>
      <c r="B35" s="149" t="s">
        <v>426</v>
      </c>
      <c r="C35" s="107">
        <f t="shared" ref="C35:N35" si="2">MIN(+C$28/C$19/C14,C36)</f>
        <v>193161.93774671259</v>
      </c>
      <c r="D35" s="107">
        <f t="shared" si="2"/>
        <v>196784.65979033409</v>
      </c>
      <c r="E35" s="107">
        <f t="shared" si="2"/>
        <v>185524.79535412355</v>
      </c>
      <c r="F35" s="107">
        <f t="shared" si="2"/>
        <v>194144.63204381536</v>
      </c>
      <c r="G35" s="107">
        <f t="shared" si="2"/>
        <v>186505.19069255985</v>
      </c>
      <c r="H35" s="107">
        <f t="shared" si="2"/>
        <v>201299.15455201565</v>
      </c>
      <c r="I35" s="107">
        <f t="shared" si="2"/>
        <v>196081.14636530346</v>
      </c>
      <c r="J35" s="107">
        <f t="shared" si="2"/>
        <v>193554.45926135217</v>
      </c>
      <c r="K35" s="107">
        <f t="shared" si="2"/>
        <v>211995.50989345508</v>
      </c>
      <c r="L35" s="107">
        <f t="shared" si="2"/>
        <v>196300.37364991993</v>
      </c>
      <c r="M35" s="107">
        <f t="shared" si="2"/>
        <v>209103.97133364849</v>
      </c>
      <c r="N35" s="107">
        <f t="shared" si="2"/>
        <v>204735.48124481973</v>
      </c>
      <c r="P35" s="152">
        <f>AVERAGE(C35:N35)</f>
        <v>197432.60932733832</v>
      </c>
      <c r="Q35" s="381">
        <f t="shared" ref="Q35:Q37" si="3">$P$28/(P35*8760)</f>
        <v>0.85473825104827772</v>
      </c>
    </row>
    <row r="36" spans="1:17" s="106" customFormat="1">
      <c r="A36" s="109"/>
      <c r="B36" s="149" t="s">
        <v>133</v>
      </c>
      <c r="C36" s="107">
        <f t="shared" ref="C36:N37" si="4">+C$28/C$19/C15</f>
        <v>223801.65812889539</v>
      </c>
      <c r="D36" s="107">
        <f t="shared" si="4"/>
        <v>228917.04382183912</v>
      </c>
      <c r="E36" s="107">
        <f t="shared" si="4"/>
        <v>216880.61507983899</v>
      </c>
      <c r="F36" s="107">
        <f t="shared" si="4"/>
        <v>225782.17794025299</v>
      </c>
      <c r="G36" s="107">
        <f t="shared" si="4"/>
        <v>213883.53385502659</v>
      </c>
      <c r="H36" s="107">
        <f t="shared" si="4"/>
        <v>236407.45281448186</v>
      </c>
      <c r="I36" s="107">
        <f t="shared" si="4"/>
        <v>226972.44683864035</v>
      </c>
      <c r="J36" s="107">
        <f t="shared" si="4"/>
        <v>223304.35354484149</v>
      </c>
      <c r="K36" s="107">
        <f t="shared" si="4"/>
        <v>244890.69427881233</v>
      </c>
      <c r="L36" s="107">
        <f t="shared" si="4"/>
        <v>225367.21690527728</v>
      </c>
      <c r="M36" s="107">
        <f t="shared" si="4"/>
        <v>241542.44406522566</v>
      </c>
      <c r="N36" s="107">
        <f t="shared" si="4"/>
        <v>231767.85439785136</v>
      </c>
      <c r="P36" s="152">
        <f>AVERAGE(C36:N36)</f>
        <v>228293.12430591532</v>
      </c>
      <c r="Q36" s="381">
        <f t="shared" si="3"/>
        <v>0.73919529424905439</v>
      </c>
    </row>
    <row r="37" spans="1:17" s="106" customFormat="1">
      <c r="A37" s="109"/>
      <c r="B37" s="149" t="s">
        <v>1120</v>
      </c>
      <c r="C37" s="107">
        <f t="shared" si="4"/>
        <v>212380.46630305273</v>
      </c>
      <c r="D37" s="107">
        <f t="shared" si="4"/>
        <v>216261.72789326997</v>
      </c>
      <c r="E37" s="107">
        <f t="shared" si="4"/>
        <v>205559.9759033758</v>
      </c>
      <c r="F37" s="107">
        <f t="shared" si="4"/>
        <v>214770.99778128602</v>
      </c>
      <c r="G37" s="107">
        <f t="shared" si="4"/>
        <v>204810.5632622242</v>
      </c>
      <c r="H37" s="107">
        <f t="shared" si="4"/>
        <v>223854.21503711984</v>
      </c>
      <c r="I37" s="107">
        <f t="shared" si="4"/>
        <v>217101.54262075524</v>
      </c>
      <c r="J37" s="107">
        <f t="shared" si="4"/>
        <v>212009.93599967423</v>
      </c>
      <c r="K37" s="107">
        <f t="shared" si="4"/>
        <v>235109.73255831021</v>
      </c>
      <c r="L37" s="107">
        <f t="shared" si="4"/>
        <v>219309.75270368005</v>
      </c>
      <c r="M37" s="107">
        <f t="shared" si="4"/>
        <v>233663.28615660034</v>
      </c>
      <c r="N37" s="107">
        <f t="shared" si="4"/>
        <v>222370.77955597852</v>
      </c>
      <c r="O37" s="107"/>
      <c r="P37" s="152">
        <f>AVERAGE(C37:N37)</f>
        <v>218100.24798127729</v>
      </c>
      <c r="Q37" s="381">
        <f t="shared" si="3"/>
        <v>0.77374145494247015</v>
      </c>
    </row>
    <row r="38" spans="1:17" s="106" customFormat="1" ht="16.5" customHeight="1">
      <c r="A38" s="109"/>
      <c r="B38" s="149"/>
      <c r="C38" s="107"/>
      <c r="D38" s="107"/>
      <c r="E38" s="107"/>
      <c r="F38" s="107"/>
      <c r="G38" s="107"/>
      <c r="H38" s="107"/>
      <c r="I38" s="107"/>
      <c r="J38" s="107"/>
      <c r="K38" s="107"/>
      <c r="L38" s="107"/>
      <c r="M38" s="107"/>
      <c r="N38" s="107"/>
      <c r="Q38" s="382"/>
    </row>
    <row r="39" spans="1:17" s="106" customFormat="1" ht="16.5" customHeight="1">
      <c r="A39" s="109"/>
      <c r="B39" s="146" t="str">
        <f>"TEST - "&amp;MANUAL!$B$10</f>
        <v>TEST - 2017</v>
      </c>
      <c r="C39" s="107"/>
      <c r="D39" s="107"/>
      <c r="E39" s="107"/>
      <c r="F39" s="107"/>
      <c r="G39" s="107"/>
      <c r="H39" s="107"/>
      <c r="I39" s="107"/>
      <c r="J39" s="107"/>
      <c r="K39" s="107"/>
      <c r="L39" s="107"/>
      <c r="M39" s="107"/>
      <c r="N39" s="107"/>
      <c r="Q39" s="382"/>
    </row>
    <row r="40" spans="1:17" s="106" customFormat="1" ht="16.5" customHeight="1">
      <c r="A40" s="109"/>
      <c r="B40" s="149" t="s">
        <v>428</v>
      </c>
      <c r="C40" s="107">
        <f t="shared" ref="C40:N40" si="5">MIN((+C$29/C$20/C13)+C24,C41)</f>
        <v>162810.8647759005</v>
      </c>
      <c r="D40" s="107">
        <f t="shared" si="5"/>
        <v>187144.56379859097</v>
      </c>
      <c r="E40" s="107">
        <f t="shared" si="5"/>
        <v>173113.34662260491</v>
      </c>
      <c r="F40" s="107">
        <f t="shared" si="5"/>
        <v>170314.96258525926</v>
      </c>
      <c r="G40" s="107">
        <f t="shared" si="5"/>
        <v>178194.5966464986</v>
      </c>
      <c r="H40" s="107">
        <f t="shared" si="5"/>
        <v>182469.40562442056</v>
      </c>
      <c r="I40" s="107">
        <f t="shared" si="5"/>
        <v>178189.95550880206</v>
      </c>
      <c r="J40" s="107">
        <f t="shared" si="5"/>
        <v>176041.53858827017</v>
      </c>
      <c r="K40" s="107">
        <f t="shared" si="5"/>
        <v>181733.5772928294</v>
      </c>
      <c r="L40" s="107">
        <f t="shared" si="5"/>
        <v>176549.80015550886</v>
      </c>
      <c r="M40" s="107">
        <f t="shared" si="5"/>
        <v>195616.97297492856</v>
      </c>
      <c r="N40" s="107">
        <f t="shared" si="5"/>
        <v>187797.88993547001</v>
      </c>
      <c r="P40" s="152">
        <f>AVERAGE(C40:N40)</f>
        <v>179164.78954242368</v>
      </c>
      <c r="Q40" s="381">
        <f>$P$29/(P40*8760)</f>
        <v>0.96103925896986386</v>
      </c>
    </row>
    <row r="41" spans="1:17" s="106" customFormat="1" ht="16.5" customHeight="1">
      <c r="A41" s="109"/>
      <c r="B41" s="149" t="s">
        <v>426</v>
      </c>
      <c r="C41" s="107">
        <f t="shared" ref="C41:N41" si="6">MIN(+C$29/C$20/C14,C42)</f>
        <v>197606.45255575387</v>
      </c>
      <c r="D41" s="107">
        <f t="shared" si="6"/>
        <v>208266.94143749753</v>
      </c>
      <c r="E41" s="107">
        <f t="shared" si="6"/>
        <v>189588.58356958599</v>
      </c>
      <c r="F41" s="107">
        <f t="shared" si="6"/>
        <v>198397.51995988737</v>
      </c>
      <c r="G41" s="107">
        <f t="shared" si="6"/>
        <v>190514.84943299234</v>
      </c>
      <c r="H41" s="107">
        <f t="shared" si="6"/>
        <v>205461.51020723785</v>
      </c>
      <c r="I41" s="107">
        <f t="shared" si="6"/>
        <v>200035.30898010291</v>
      </c>
      <c r="J41" s="107">
        <f t="shared" si="6"/>
        <v>197296.90933019068</v>
      </c>
      <c r="K41" s="107">
        <f t="shared" si="6"/>
        <v>215922.72516709683</v>
      </c>
      <c r="L41" s="107">
        <f t="shared" si="6"/>
        <v>199997.2269648799</v>
      </c>
      <c r="M41" s="107">
        <f t="shared" si="6"/>
        <v>213010.11463914276</v>
      </c>
      <c r="N41" s="107">
        <f t="shared" si="6"/>
        <v>208441.41320068511</v>
      </c>
      <c r="P41" s="152">
        <f>AVERAGE(C41:N41)</f>
        <v>202044.96295375444</v>
      </c>
      <c r="Q41" s="381">
        <f>$P$29/(P41*8760)</f>
        <v>0.85220831075483594</v>
      </c>
    </row>
    <row r="42" spans="1:17" s="106" customFormat="1" ht="16.5" customHeight="1">
      <c r="A42" s="109"/>
      <c r="B42" s="149" t="s">
        <v>133</v>
      </c>
      <c r="C42" s="107">
        <f t="shared" ref="C42:N43" si="7">+C$29/C$20/C15</f>
        <v>228951.17047819778</v>
      </c>
      <c r="D42" s="107">
        <f t="shared" si="7"/>
        <v>242274.23321759261</v>
      </c>
      <c r="E42" s="107">
        <f t="shared" si="7"/>
        <v>221631.23014474925</v>
      </c>
      <c r="F42" s="107">
        <f t="shared" si="7"/>
        <v>230728.11070243115</v>
      </c>
      <c r="G42" s="107">
        <f t="shared" si="7"/>
        <v>218481.79719435686</v>
      </c>
      <c r="H42" s="107">
        <f t="shared" si="7"/>
        <v>241295.75897924902</v>
      </c>
      <c r="I42" s="107">
        <f t="shared" si="7"/>
        <v>231549.56187756851</v>
      </c>
      <c r="J42" s="107">
        <f t="shared" si="7"/>
        <v>227622.02928574185</v>
      </c>
      <c r="K42" s="107">
        <f t="shared" si="7"/>
        <v>249427.2926031251</v>
      </c>
      <c r="L42" s="107">
        <f t="shared" si="7"/>
        <v>229611.47547396144</v>
      </c>
      <c r="M42" s="107">
        <f t="shared" si="7"/>
        <v>246054.55062571107</v>
      </c>
      <c r="N42" s="107">
        <f t="shared" si="7"/>
        <v>235963.10132199476</v>
      </c>
      <c r="P42" s="152">
        <f>AVERAGE(C42:N42)</f>
        <v>233632.52599205662</v>
      </c>
      <c r="Q42" s="381">
        <f>$P$29/(P42*8760)</f>
        <v>0.7369881220271387</v>
      </c>
    </row>
    <row r="43" spans="1:17" s="106" customFormat="1" ht="16.5" customHeight="1">
      <c r="A43" s="109"/>
      <c r="B43" s="149" t="s">
        <v>1120</v>
      </c>
      <c r="C43" s="107">
        <f t="shared" si="7"/>
        <v>217267.1853878072</v>
      </c>
      <c r="D43" s="107">
        <f t="shared" si="7"/>
        <v>228880.48624475158</v>
      </c>
      <c r="E43" s="107">
        <f t="shared" si="7"/>
        <v>210062.62044774729</v>
      </c>
      <c r="F43" s="107">
        <f t="shared" si="7"/>
        <v>219475.72214873918</v>
      </c>
      <c r="G43" s="107">
        <f t="shared" si="7"/>
        <v>209213.76760237041</v>
      </c>
      <c r="H43" s="107">
        <f t="shared" si="7"/>
        <v>228482.95210250237</v>
      </c>
      <c r="I43" s="107">
        <f t="shared" si="7"/>
        <v>221479.60149770082</v>
      </c>
      <c r="J43" s="107">
        <f t="shared" si="7"/>
        <v>216109.22982428755</v>
      </c>
      <c r="K43" s="107">
        <f t="shared" si="7"/>
        <v>239465.13863813173</v>
      </c>
      <c r="L43" s="107">
        <f t="shared" si="7"/>
        <v>223439.93325917685</v>
      </c>
      <c r="M43" s="107">
        <f t="shared" si="7"/>
        <v>238028.20699066739</v>
      </c>
      <c r="N43" s="107">
        <f t="shared" si="7"/>
        <v>226395.92933947773</v>
      </c>
      <c r="P43" s="152">
        <f>AVERAGE(C43:N43)</f>
        <v>223191.73112361334</v>
      </c>
      <c r="Q43" s="381">
        <f>$P$29/(P43*8760)</f>
        <v>0.77146404890770448</v>
      </c>
    </row>
    <row r="44" spans="1:17" s="106" customFormat="1" ht="16.5" customHeight="1">
      <c r="A44" s="109"/>
      <c r="B44" s="149"/>
      <c r="C44" s="107"/>
      <c r="D44" s="107"/>
      <c r="E44" s="107"/>
      <c r="F44" s="107"/>
      <c r="G44" s="107"/>
      <c r="H44" s="107"/>
      <c r="I44" s="107"/>
      <c r="J44" s="107"/>
      <c r="K44" s="107"/>
      <c r="L44" s="107"/>
      <c r="M44" s="107"/>
      <c r="N44" s="107"/>
      <c r="P44" s="152"/>
      <c r="Q44" s="382"/>
    </row>
    <row r="45" spans="1:17" s="106" customFormat="1" ht="16.5" customHeight="1">
      <c r="A45" s="109"/>
      <c r="B45" s="146" t="str">
        <f>"SUBSEQUENT - "&amp;MANUAL!$B$11</f>
        <v>SUBSEQUENT - 2018</v>
      </c>
      <c r="C45" s="107"/>
      <c r="D45" s="107"/>
      <c r="E45" s="107"/>
      <c r="F45" s="107"/>
      <c r="G45" s="107"/>
      <c r="H45" s="107"/>
      <c r="I45" s="107"/>
      <c r="J45" s="107"/>
      <c r="K45" s="107"/>
      <c r="L45" s="107"/>
      <c r="M45" s="107"/>
      <c r="N45" s="107"/>
      <c r="Q45" s="382"/>
    </row>
    <row r="46" spans="1:17" s="106" customFormat="1" ht="16.5" customHeight="1">
      <c r="A46" s="109"/>
      <c r="B46" s="149" t="s">
        <v>428</v>
      </c>
      <c r="C46" s="107">
        <f>MIN((+C$30/C$21/C13)+C24,C47)</f>
        <v>165712.2986978282</v>
      </c>
      <c r="D46" s="107">
        <f t="shared" ref="D46:N46" si="8">MIN((+D$30/D$21/D13)+D24,D47)</f>
        <v>190457.89142284959</v>
      </c>
      <c r="E46" s="107">
        <f t="shared" si="8"/>
        <v>176186.08352068136</v>
      </c>
      <c r="F46" s="107">
        <f t="shared" si="8"/>
        <v>173254.25882391896</v>
      </c>
      <c r="G46" s="107">
        <f t="shared" si="8"/>
        <v>181183.40998899503</v>
      </c>
      <c r="H46" s="107">
        <f t="shared" si="8"/>
        <v>185394.5220844922</v>
      </c>
      <c r="I46" s="107">
        <f t="shared" si="8"/>
        <v>180957.94102831269</v>
      </c>
      <c r="J46" s="107">
        <f t="shared" si="8"/>
        <v>178673.69614349501</v>
      </c>
      <c r="K46" s="107">
        <f t="shared" si="8"/>
        <v>184379.91817888134</v>
      </c>
      <c r="L46" s="107">
        <f t="shared" si="8"/>
        <v>179176.20959387234</v>
      </c>
      <c r="M46" s="107">
        <f t="shared" si="8"/>
        <v>198475.05366424273</v>
      </c>
      <c r="N46" s="107">
        <f t="shared" si="8"/>
        <v>190464.6452813246</v>
      </c>
      <c r="O46" s="107"/>
      <c r="P46" s="152">
        <f>AVERAGE(C46:N46)</f>
        <v>182026.32736907448</v>
      </c>
      <c r="Q46" s="381">
        <f>$P$30/(P46*8760)</f>
        <v>0.96103652297284548</v>
      </c>
    </row>
    <row r="47" spans="1:17" s="106" customFormat="1" ht="16.5" customHeight="1">
      <c r="A47" s="109"/>
      <c r="B47" s="149" t="s">
        <v>426</v>
      </c>
      <c r="C47" s="107">
        <f>MIN(+C$30/C$21/C14,C48)</f>
        <v>201127.97469388781</v>
      </c>
      <c r="D47" s="107">
        <f t="shared" ref="D47:N47" si="9">MIN(+D$30/D$21/D14,D48)</f>
        <v>211954.23320958109</v>
      </c>
      <c r="E47" s="107">
        <f t="shared" si="9"/>
        <v>192953.75354378973</v>
      </c>
      <c r="F47" s="107">
        <f t="shared" si="9"/>
        <v>201821.46507501832</v>
      </c>
      <c r="G47" s="107">
        <f t="shared" si="9"/>
        <v>193710.30728999246</v>
      </c>
      <c r="H47" s="107">
        <f t="shared" si="9"/>
        <v>208755.2067223425</v>
      </c>
      <c r="I47" s="107">
        <f t="shared" si="9"/>
        <v>203142.63810573597</v>
      </c>
      <c r="J47" s="107">
        <f t="shared" si="9"/>
        <v>200246.87531367686</v>
      </c>
      <c r="K47" s="107">
        <f t="shared" si="9"/>
        <v>219066.91648468003</v>
      </c>
      <c r="L47" s="107">
        <f t="shared" si="9"/>
        <v>202972.44757733264</v>
      </c>
      <c r="M47" s="107">
        <f t="shared" si="9"/>
        <v>216122.31950572538</v>
      </c>
      <c r="N47" s="107">
        <f t="shared" si="9"/>
        <v>211401.30935895088</v>
      </c>
      <c r="O47" s="107"/>
      <c r="P47" s="152">
        <f>AVERAGE(C47:N47)</f>
        <v>205272.95390672612</v>
      </c>
      <c r="Q47" s="381">
        <f>$P$30/(P47*8760)</f>
        <v>0.85220164378683994</v>
      </c>
    </row>
    <row r="48" spans="1:17" s="106" customFormat="1" ht="16.5" customHeight="1">
      <c r="A48" s="109"/>
      <c r="B48" s="149" t="s">
        <v>133</v>
      </c>
      <c r="C48" s="107">
        <f>+C$30/C$21/C15</f>
        <v>233031.28327291113</v>
      </c>
      <c r="D48" s="107">
        <f t="shared" ref="D48:N48" si="10">+D$30/D$21/D15</f>
        <v>246563.61193783075</v>
      </c>
      <c r="E48" s="107">
        <f t="shared" si="10"/>
        <v>225565.15246742542</v>
      </c>
      <c r="F48" s="107">
        <f t="shared" si="10"/>
        <v>234710.01726922041</v>
      </c>
      <c r="G48" s="107">
        <f t="shared" si="10"/>
        <v>222146.33766211587</v>
      </c>
      <c r="H48" s="107">
        <f t="shared" si="10"/>
        <v>245163.90440297269</v>
      </c>
      <c r="I48" s="107">
        <f t="shared" si="10"/>
        <v>235146.43035702937</v>
      </c>
      <c r="J48" s="107">
        <f t="shared" si="10"/>
        <v>231025.4137876312</v>
      </c>
      <c r="K48" s="107">
        <f t="shared" si="10"/>
        <v>253059.36573097267</v>
      </c>
      <c r="L48" s="107">
        <f t="shared" si="10"/>
        <v>233027.24680765986</v>
      </c>
      <c r="M48" s="107">
        <f t="shared" si="10"/>
        <v>249649.55441789917</v>
      </c>
      <c r="N48" s="107">
        <f t="shared" si="10"/>
        <v>239313.80916057102</v>
      </c>
      <c r="O48" s="107"/>
      <c r="P48" s="152">
        <f>AVERAGE(C48:N48)</f>
        <v>237366.84393951998</v>
      </c>
      <c r="Q48" s="381">
        <f>$P$30/(P48*8760)</f>
        <v>0.73697718620240249</v>
      </c>
    </row>
    <row r="49" spans="1:17" s="106" customFormat="1" ht="16.5" customHeight="1">
      <c r="A49" s="109"/>
      <c r="B49" s="149" t="s">
        <v>1120</v>
      </c>
      <c r="C49" s="107">
        <f>+C$30/C$21/C16</f>
        <v>221139.0792118074</v>
      </c>
      <c r="D49" s="107">
        <f t="shared" ref="D49:N49" si="11">+D$30/D$21/D16</f>
        <v>232932.73346121164</v>
      </c>
      <c r="E49" s="107">
        <f t="shared" si="11"/>
        <v>213791.20161927055</v>
      </c>
      <c r="F49" s="107">
        <f t="shared" si="11"/>
        <v>223263.43495327901</v>
      </c>
      <c r="G49" s="107">
        <f t="shared" si="11"/>
        <v>212722.85773086839</v>
      </c>
      <c r="H49" s="107">
        <f t="shared" si="11"/>
        <v>232145.69897096339</v>
      </c>
      <c r="I49" s="107">
        <f t="shared" si="11"/>
        <v>224920.04418742549</v>
      </c>
      <c r="J49" s="107">
        <f t="shared" si="11"/>
        <v>219340.4759642467</v>
      </c>
      <c r="K49" s="107">
        <f t="shared" si="11"/>
        <v>242952.14635900597</v>
      </c>
      <c r="L49" s="107">
        <f t="shared" si="11"/>
        <v>226763.89482187643</v>
      </c>
      <c r="M49" s="107">
        <f t="shared" si="11"/>
        <v>241505.94111345898</v>
      </c>
      <c r="N49" s="107">
        <f t="shared" si="11"/>
        <v>229610.78204657271</v>
      </c>
      <c r="O49" s="107"/>
      <c r="P49" s="152">
        <f>AVERAGE(C49:N49)</f>
        <v>226757.35753666554</v>
      </c>
      <c r="Q49" s="381">
        <f>$P$30/(P49*8760)</f>
        <v>0.77145875505277173</v>
      </c>
    </row>
    <row r="50" spans="1:17" s="106" customFormat="1" ht="16.5" customHeight="1">
      <c r="A50" s="109"/>
      <c r="B50" s="108"/>
      <c r="C50" s="107"/>
      <c r="D50" s="107"/>
      <c r="E50" s="107"/>
      <c r="F50" s="107"/>
      <c r="G50" s="107"/>
      <c r="H50" s="107"/>
      <c r="I50" s="107"/>
      <c r="J50" s="107"/>
      <c r="K50" s="107"/>
      <c r="L50" s="107"/>
      <c r="M50" s="107"/>
      <c r="N50" s="107"/>
      <c r="Q50" s="382"/>
    </row>
    <row r="51" spans="1:17" s="106" customFormat="1" ht="16.5" customHeight="1">
      <c r="A51" s="109"/>
      <c r="B51" s="108"/>
      <c r="C51" s="107"/>
      <c r="D51" s="107"/>
      <c r="E51" s="107"/>
      <c r="F51" s="107"/>
      <c r="G51" s="107"/>
      <c r="H51" s="107"/>
      <c r="I51" s="107"/>
      <c r="J51" s="107"/>
      <c r="K51" s="107"/>
      <c r="L51" s="107"/>
      <c r="M51" s="107"/>
      <c r="N51" s="107"/>
    </row>
    <row r="52" spans="1:17" ht="13.2">
      <c r="A52" s="42" t="s">
        <v>116</v>
      </c>
      <c r="C52" s="105"/>
    </row>
    <row r="53" spans="1:17" ht="13.2">
      <c r="A53"/>
      <c r="B53" s="10" t="s">
        <v>338</v>
      </c>
      <c r="C53" s="105"/>
      <c r="D53" s="105"/>
      <c r="E53" s="105"/>
      <c r="F53" s="105"/>
      <c r="G53" s="105"/>
      <c r="H53" s="105"/>
      <c r="I53" s="105"/>
      <c r="J53" s="105"/>
      <c r="K53" s="105"/>
      <c r="L53" s="105"/>
      <c r="M53" s="105"/>
      <c r="N53" s="105"/>
    </row>
    <row r="54" spans="1:17" ht="13.2">
      <c r="A54"/>
      <c r="B54" s="81" t="s">
        <v>422</v>
      </c>
    </row>
    <row r="55" spans="1:17" ht="13.2">
      <c r="A55"/>
      <c r="B55" s="125" t="s">
        <v>427</v>
      </c>
      <c r="C55" s="104"/>
    </row>
    <row r="56" spans="1:17" ht="13.2">
      <c r="A56"/>
      <c r="B56" s="153" t="s">
        <v>431</v>
      </c>
      <c r="E56" s="88"/>
    </row>
    <row r="57" spans="1:17" ht="13.2">
      <c r="A57"/>
      <c r="B57" t="s">
        <v>429</v>
      </c>
      <c r="C57" s="98"/>
      <c r="D57" s="98"/>
      <c r="E57" s="98"/>
      <c r="F57" s="98"/>
      <c r="G57" s="98"/>
      <c r="H57" s="98"/>
      <c r="I57" s="98"/>
      <c r="J57" s="98"/>
      <c r="K57" s="98"/>
      <c r="L57" s="98"/>
      <c r="M57" s="98"/>
      <c r="N57" s="98"/>
    </row>
    <row r="58" spans="1:17">
      <c r="B58" s="10" t="s">
        <v>531</v>
      </c>
      <c r="E58" s="10"/>
    </row>
    <row r="59" spans="1:17" ht="15.6" thickBot="1">
      <c r="B59" s="10"/>
      <c r="E59" s="10"/>
    </row>
    <row r="60" spans="1:17" ht="15.6" thickBot="1">
      <c r="C60" s="102" t="s">
        <v>79</v>
      </c>
      <c r="D60" s="101" t="s">
        <v>80</v>
      </c>
      <c r="E60" s="100" t="s">
        <v>81</v>
      </c>
      <c r="F60" s="100" t="s">
        <v>70</v>
      </c>
      <c r="G60" s="100" t="s">
        <v>71</v>
      </c>
      <c r="H60" s="101" t="s">
        <v>72</v>
      </c>
      <c r="I60" s="102" t="s">
        <v>73</v>
      </c>
      <c r="J60" s="102" t="s">
        <v>74</v>
      </c>
      <c r="K60" s="103" t="s">
        <v>75</v>
      </c>
      <c r="L60" s="103" t="s">
        <v>76</v>
      </c>
      <c r="M60" s="103" t="s">
        <v>77</v>
      </c>
      <c r="N60" s="103" t="s">
        <v>78</v>
      </c>
    </row>
    <row r="61" spans="1:17">
      <c r="B61" s="43" t="s">
        <v>544</v>
      </c>
      <c r="C61" s="145">
        <f>VLOOKUP($B$9&amp;" Total",'Billing Demand'!$A$5:$AL$44,C$9,FALSE)</f>
        <v>215637</v>
      </c>
      <c r="D61" s="145">
        <f>VLOOKUP($B$9&amp;" Total",'Billing Demand'!$A$5:$AL$44,D$9,FALSE)</f>
        <v>221913</v>
      </c>
      <c r="E61" s="145">
        <f>VLOOKUP($B$9&amp;" Total",'Billing Demand'!$A$5:$AL$44,E$9,FALSE)</f>
        <v>225145</v>
      </c>
      <c r="F61" s="145">
        <f>VLOOKUP($B$9&amp;" Total",'Billing Demand'!$A$5:$AL$44,F$9,FALSE)</f>
        <v>221896</v>
      </c>
      <c r="G61" s="145">
        <f>VLOOKUP($B$9&amp;" Total",'Billing Demand'!$A$5:$AL$44,G$9,FALSE)</f>
        <v>215156</v>
      </c>
      <c r="H61" s="145">
        <f>VLOOKUP($B$9&amp;" Total",'Billing Demand'!$A$5:$AL$44,H$9,FALSE)</f>
        <v>224354</v>
      </c>
      <c r="I61" s="145">
        <f>VLOOKUP($B$9&amp;" Total",'Billing Demand'!$A$5:$AL$44,I$9,FALSE)</f>
        <v>230224</v>
      </c>
      <c r="J61" s="145">
        <f>VLOOKUP($B$9&amp;" Total",'Billing Demand'!$A$5:$AL$44,J$9,FALSE)</f>
        <v>227127</v>
      </c>
      <c r="K61" s="145">
        <f>VLOOKUP($B$9&amp;" Total",'Billing Demand'!$A$5:$AL$44,K$9,FALSE)</f>
        <v>195267</v>
      </c>
      <c r="L61" s="145">
        <f>VLOOKUP($B$9&amp;" Total",'Billing Demand'!$A$5:$AL$44,L$9,FALSE)</f>
        <v>238749</v>
      </c>
      <c r="M61" s="145">
        <f>VLOOKUP($B$9&amp;" Total",'Billing Demand'!$A$5:$AL$44,M$9,FALSE)</f>
        <v>234441</v>
      </c>
      <c r="N61" s="145">
        <f>VLOOKUP($B$9&amp;" Total",'Billing Demand'!$A$5:$AL$44,N$9,FALSE)</f>
        <v>230289</v>
      </c>
    </row>
    <row r="62" spans="1:17">
      <c r="B62" s="246" t="s">
        <v>545</v>
      </c>
      <c r="C62" s="242">
        <f>+C36</f>
        <v>223801.65812889539</v>
      </c>
      <c r="D62" s="242">
        <f t="shared" ref="D62:N62" si="12">+D36</f>
        <v>228917.04382183912</v>
      </c>
      <c r="E62" s="242">
        <f t="shared" si="12"/>
        <v>216880.61507983899</v>
      </c>
      <c r="F62" s="242">
        <f t="shared" si="12"/>
        <v>225782.17794025299</v>
      </c>
      <c r="G62" s="242">
        <f t="shared" si="12"/>
        <v>213883.53385502659</v>
      </c>
      <c r="H62" s="242">
        <f t="shared" si="12"/>
        <v>236407.45281448186</v>
      </c>
      <c r="I62" s="242">
        <f t="shared" si="12"/>
        <v>226972.44683864035</v>
      </c>
      <c r="J62" s="242">
        <f t="shared" si="12"/>
        <v>223304.35354484149</v>
      </c>
      <c r="K62" s="242">
        <f t="shared" si="12"/>
        <v>244890.69427881233</v>
      </c>
      <c r="L62" s="242">
        <f t="shared" si="12"/>
        <v>225367.21690527728</v>
      </c>
      <c r="M62" s="242">
        <f t="shared" si="12"/>
        <v>241542.44406522566</v>
      </c>
      <c r="N62" s="242">
        <f t="shared" si="12"/>
        <v>231767.85439785136</v>
      </c>
    </row>
    <row r="63" spans="1:17">
      <c r="B63" s="45" t="s">
        <v>532</v>
      </c>
      <c r="C63" s="243" t="str">
        <f>IF(C61&gt;=C62,"OK","ERROR")</f>
        <v>ERROR</v>
      </c>
      <c r="D63" s="243" t="str">
        <f t="shared" ref="D63:N63" si="13">IF(D61&gt;=D62,"OK","ERROR")</f>
        <v>ERROR</v>
      </c>
      <c r="E63" s="243" t="str">
        <f t="shared" si="13"/>
        <v>OK</v>
      </c>
      <c r="F63" s="243" t="str">
        <f t="shared" si="13"/>
        <v>ERROR</v>
      </c>
      <c r="G63" s="243" t="str">
        <f t="shared" si="13"/>
        <v>OK</v>
      </c>
      <c r="H63" s="243" t="str">
        <f t="shared" si="13"/>
        <v>ERROR</v>
      </c>
      <c r="I63" s="243" t="str">
        <f t="shared" si="13"/>
        <v>OK</v>
      </c>
      <c r="J63" s="243" t="str">
        <f t="shared" si="13"/>
        <v>OK</v>
      </c>
      <c r="K63" s="243" t="str">
        <f t="shared" si="13"/>
        <v>ERROR</v>
      </c>
      <c r="L63" s="243" t="str">
        <f t="shared" si="13"/>
        <v>OK</v>
      </c>
      <c r="M63" s="243" t="str">
        <f t="shared" si="13"/>
        <v>ERROR</v>
      </c>
      <c r="N63" s="243" t="str">
        <f t="shared" si="13"/>
        <v>ERROR</v>
      </c>
    </row>
    <row r="64" spans="1:17" ht="15.6" thickBot="1">
      <c r="G64" s="145"/>
    </row>
    <row r="65" spans="2:14" ht="15.6" thickBot="1">
      <c r="C65" s="102" t="s">
        <v>79</v>
      </c>
      <c r="D65" s="101" t="s">
        <v>80</v>
      </c>
      <c r="E65" s="100" t="s">
        <v>81</v>
      </c>
      <c r="F65" s="100" t="s">
        <v>70</v>
      </c>
      <c r="G65" s="100" t="s">
        <v>71</v>
      </c>
      <c r="H65" s="101" t="s">
        <v>72</v>
      </c>
      <c r="I65" s="102" t="s">
        <v>73</v>
      </c>
      <c r="J65" s="102" t="s">
        <v>74</v>
      </c>
      <c r="K65" s="103" t="s">
        <v>75</v>
      </c>
      <c r="L65" s="103" t="s">
        <v>76</v>
      </c>
      <c r="M65" s="103" t="s">
        <v>77</v>
      </c>
      <c r="N65" s="103" t="s">
        <v>78</v>
      </c>
    </row>
    <row r="66" spans="2:14">
      <c r="B66" s="43" t="s">
        <v>546</v>
      </c>
      <c r="C66" s="145">
        <f>VLOOKUP($B$9&amp;" Total",'Billing Demand'!$A$5:$AL$44,C$9+12,FALSE)</f>
        <v>220613</v>
      </c>
      <c r="D66" s="145">
        <f>VLOOKUP($B$9&amp;" Total",'Billing Demand'!$A$5:$AL$44,D$9+12,FALSE)</f>
        <v>226871</v>
      </c>
      <c r="E66" s="145">
        <f>VLOOKUP($B$9&amp;" Total",'Billing Demand'!$A$5:$AL$44,E$9+12,FALSE)</f>
        <v>230113</v>
      </c>
      <c r="F66" s="145">
        <f>VLOOKUP($B$9&amp;" Total",'Billing Demand'!$A$5:$AL$44,F$9+12,FALSE)</f>
        <v>226817</v>
      </c>
      <c r="G66" s="145">
        <f>VLOOKUP($B$9&amp;" Total",'Billing Demand'!$A$5:$AL$44,G$9+12,FALSE)</f>
        <v>219823</v>
      </c>
      <c r="H66" s="145">
        <f>VLOOKUP($B$9&amp;" Total",'Billing Demand'!$A$5:$AL$44,H$9+12,FALSE)</f>
        <v>229045</v>
      </c>
      <c r="I66" s="145">
        <f>VLOOKUP($B$9&amp;" Total",'Billing Demand'!$A$5:$AL$44,I$9+12,FALSE)</f>
        <v>234919</v>
      </c>
      <c r="J66" s="145">
        <f>VLOOKUP($B$9&amp;" Total",'Billing Demand'!$A$5:$AL$44,J$9+12,FALSE)</f>
        <v>231598</v>
      </c>
      <c r="K66" s="145">
        <f>VLOOKUP($B$9&amp;" Total",'Billing Demand'!$A$5:$AL$44,K$9+12,FALSE)</f>
        <v>199052</v>
      </c>
      <c r="L66" s="145">
        <f>VLOOKUP($B$9&amp;" Total",'Billing Demand'!$A$5:$AL$44,L$9+12,FALSE)</f>
        <v>243352</v>
      </c>
      <c r="M66" s="145">
        <f>VLOOKUP($B$9&amp;" Total",'Billing Demand'!$A$5:$AL$44,M$9+12,FALSE)</f>
        <v>238933</v>
      </c>
      <c r="N66" s="145">
        <f>VLOOKUP($B$9&amp;" Total",'Billing Demand'!$A$5:$AL$44,N$9+12,FALSE)</f>
        <v>234555</v>
      </c>
    </row>
    <row r="67" spans="2:14">
      <c r="B67" s="246" t="s">
        <v>547</v>
      </c>
      <c r="C67" s="242">
        <f>+C42</f>
        <v>228951.17047819778</v>
      </c>
      <c r="D67" s="242">
        <f t="shared" ref="D67:N67" si="14">+D42</f>
        <v>242274.23321759261</v>
      </c>
      <c r="E67" s="242">
        <f t="shared" si="14"/>
        <v>221631.23014474925</v>
      </c>
      <c r="F67" s="242">
        <f t="shared" si="14"/>
        <v>230728.11070243115</v>
      </c>
      <c r="G67" s="242">
        <f t="shared" si="14"/>
        <v>218481.79719435686</v>
      </c>
      <c r="H67" s="242">
        <f t="shared" si="14"/>
        <v>241295.75897924902</v>
      </c>
      <c r="I67" s="242">
        <f t="shared" si="14"/>
        <v>231549.56187756851</v>
      </c>
      <c r="J67" s="242">
        <f t="shared" si="14"/>
        <v>227622.02928574185</v>
      </c>
      <c r="K67" s="242">
        <f t="shared" si="14"/>
        <v>249427.2926031251</v>
      </c>
      <c r="L67" s="242">
        <f t="shared" si="14"/>
        <v>229611.47547396144</v>
      </c>
      <c r="M67" s="242">
        <f t="shared" si="14"/>
        <v>246054.55062571107</v>
      </c>
      <c r="N67" s="242">
        <f t="shared" si="14"/>
        <v>235963.10132199476</v>
      </c>
    </row>
    <row r="68" spans="2:14">
      <c r="B68" s="45" t="s">
        <v>532</v>
      </c>
      <c r="C68" s="243" t="str">
        <f>IF(C66&gt;=C67,"OK","ERROR")</f>
        <v>ERROR</v>
      </c>
      <c r="D68" s="243" t="str">
        <f t="shared" ref="D68:N68" si="15">IF(D66&gt;=D67,"OK","ERROR")</f>
        <v>ERROR</v>
      </c>
      <c r="E68" s="243" t="str">
        <f t="shared" si="15"/>
        <v>OK</v>
      </c>
      <c r="F68" s="243" t="str">
        <f t="shared" si="15"/>
        <v>ERROR</v>
      </c>
      <c r="G68" s="243" t="str">
        <f t="shared" si="15"/>
        <v>OK</v>
      </c>
      <c r="H68" s="243" t="str">
        <f t="shared" si="15"/>
        <v>ERROR</v>
      </c>
      <c r="I68" s="243" t="str">
        <f t="shared" si="15"/>
        <v>OK</v>
      </c>
      <c r="J68" s="243" t="str">
        <f t="shared" si="15"/>
        <v>OK</v>
      </c>
      <c r="K68" s="243" t="str">
        <f t="shared" si="15"/>
        <v>ERROR</v>
      </c>
      <c r="L68" s="243" t="str">
        <f t="shared" si="15"/>
        <v>OK</v>
      </c>
      <c r="M68" s="243" t="str">
        <f t="shared" si="15"/>
        <v>ERROR</v>
      </c>
      <c r="N68" s="243" t="str">
        <f t="shared" si="15"/>
        <v>ERROR</v>
      </c>
    </row>
  </sheetData>
  <mergeCells count="3">
    <mergeCell ref="C7:E7"/>
    <mergeCell ref="F7:L7"/>
    <mergeCell ref="M7:N7"/>
  </mergeCells>
  <conditionalFormatting sqref="C35:N35">
    <cfRule type="cellIs" dxfId="98" priority="6" operator="greaterThanOrEqual">
      <formula>C36</formula>
    </cfRule>
  </conditionalFormatting>
  <conditionalFormatting sqref="C41:N41">
    <cfRule type="cellIs" dxfId="97" priority="5" operator="greaterThanOrEqual">
      <formula>C42</formula>
    </cfRule>
  </conditionalFormatting>
  <conditionalFormatting sqref="C34:N34">
    <cfRule type="cellIs" dxfId="96" priority="4" operator="greaterThanOrEqual">
      <formula>C35</formula>
    </cfRule>
  </conditionalFormatting>
  <conditionalFormatting sqref="C40:N40">
    <cfRule type="cellIs" dxfId="95" priority="3" operator="greaterThanOrEqual">
      <formula>C41</formula>
    </cfRule>
  </conditionalFormatting>
  <conditionalFormatting sqref="C63:N63">
    <cfRule type="cellIs" dxfId="94" priority="2" stopIfTrue="1" operator="equal">
      <formula>"Error"</formula>
    </cfRule>
  </conditionalFormatting>
  <conditionalFormatting sqref="C68:N68">
    <cfRule type="cellIs" dxfId="93" priority="1" stopIfTrue="1" operator="equal">
      <formula>"Error"</formula>
    </cfRule>
  </conditionalFormatting>
  <pageMargins left="0" right="0" top="1" bottom="1" header="0.5" footer="0.5"/>
  <pageSetup scale="57" orientation="landscape" r:id="rId1"/>
  <headerFooter alignWithMargins="0">
    <oddFooter>&amp;LPrinted:  &amp;D&amp;C&amp;F&amp;RPage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2"/>
  <sheetViews>
    <sheetView showGridLines="0" zoomScale="65" workbookViewId="0">
      <selection activeCell="B2" sqref="B1:B2"/>
    </sheetView>
  </sheetViews>
  <sheetFormatPr defaultRowHeight="15"/>
  <cols>
    <col min="1" max="1" width="2.6640625" style="99" customWidth="1"/>
    <col min="2" max="2" width="25.5546875" customWidth="1"/>
    <col min="3" max="3" width="13.5546875" bestFit="1" customWidth="1"/>
    <col min="4" max="14" width="14" customWidth="1"/>
    <col min="15" max="15" width="2.6640625" customWidth="1"/>
    <col min="16" max="16" width="12.88671875" bestFit="1" customWidth="1"/>
  </cols>
  <sheetData>
    <row r="1" spans="1:16">
      <c r="B1" s="8" t="s">
        <v>1140</v>
      </c>
    </row>
    <row r="2" spans="1:16">
      <c r="B2" s="8" t="s">
        <v>1123</v>
      </c>
    </row>
    <row r="4" spans="1:16" ht="21">
      <c r="A4" s="124" t="s">
        <v>434</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10" t="s">
        <v>49</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1.0274333333333334</v>
      </c>
      <c r="D13" s="115">
        <f>IF(VLOOKUP($B$9,'Avg CP LF'!$A$12:$P$38,D$9,FALSE)=0,"",VLOOKUP($B$9,'Avg CP LF'!$A$12:$P$38,D$9,FALSE))</f>
        <v>0.61353333333333326</v>
      </c>
      <c r="E13" s="115">
        <f>IF(VLOOKUP($B$9,'Avg CP LF'!$A$12:$P$38,E$9,FALSE)=0,"",VLOOKUP($B$9,'Avg CP LF'!$A$12:$P$38,E$9,FALSE))</f>
        <v>1.0434333333333334</v>
      </c>
      <c r="F13" s="115">
        <f>IF(VLOOKUP($B$9,'Avg CP LF'!$A$12:$P$38,F$9,FALSE)=0,"",VLOOKUP($B$9,'Avg CP LF'!$A$12:$P$38,F$9,FALSE))</f>
        <v>0.65516666666666667</v>
      </c>
      <c r="G13" s="115">
        <f>IF(VLOOKUP($B$9,'Avg CP LF'!$A$12:$P$38,G$9,FALSE)=0,"",VLOOKUP($B$9,'Avg CP LF'!$A$12:$P$38,G$9,FALSE))</f>
        <v>0.64910000000000001</v>
      </c>
      <c r="H13" s="115">
        <f>IF(VLOOKUP($B$9,'Avg CP LF'!$A$12:$P$38,H$9,FALSE)=0,"",VLOOKUP($B$9,'Avg CP LF'!$A$12:$P$38,H$9,FALSE))</f>
        <v>0.62086666666666668</v>
      </c>
      <c r="I13" s="115">
        <f>IF(VLOOKUP($B$9,'Avg CP LF'!$A$12:$P$38,I$9,FALSE)=0,"",VLOOKUP($B$9,'Avg CP LF'!$A$12:$P$38,I$9,FALSE))</f>
        <v>0.6407666666666666</v>
      </c>
      <c r="J13" s="115">
        <f>IF(VLOOKUP($B$9,'Avg CP LF'!$A$12:$P$38,J$9,FALSE)=0,"",VLOOKUP($B$9,'Avg CP LF'!$A$12:$P$38,J$9,FALSE))</f>
        <v>0.64696666666666669</v>
      </c>
      <c r="K13" s="115">
        <f>IF(VLOOKUP($B$9,'Avg CP LF'!$A$12:$P$38,K$9,FALSE)=0,"",VLOOKUP($B$9,'Avg CP LF'!$A$12:$P$38,K$9,FALSE))</f>
        <v>0.70266666666666666</v>
      </c>
      <c r="L13" s="115">
        <f>IF(VLOOKUP($B$9,'Avg CP LF'!$A$12:$P$38,L$9,FALSE)=0,"",VLOOKUP($B$9,'Avg CP LF'!$A$12:$P$38,L$9,FALSE))</f>
        <v>0.63966666666666672</v>
      </c>
      <c r="M13" s="115">
        <f>IF(VLOOKUP($B$9,'Avg CP LF'!$A$12:$P$38,M$9,FALSE)=0,"",VLOOKUP($B$9,'Avg CP LF'!$A$12:$P$38,M$9,FALSE))</f>
        <v>0.6452</v>
      </c>
      <c r="N13" s="115">
        <f>IF(VLOOKUP($B$9,'Avg CP LF'!$A$12:$P$38,N$9,FALSE)=0,"",VLOOKUP($B$9,'Avg CP LF'!$A$12:$P$38,N$9,FALSE))</f>
        <v>0.7261333333333333</v>
      </c>
    </row>
    <row r="14" spans="1:16" s="110" customFormat="1">
      <c r="A14" s="119"/>
      <c r="B14" s="118" t="s">
        <v>342</v>
      </c>
      <c r="C14" s="115">
        <f>IF(VLOOKUP($B$9,'Avg GNCP LF'!$A$12:$P$38,C$9,FALSE)=0,"",VLOOKUP($B$9,'Avg GNCP LF'!$A$12:$P$38,C$9,FALSE))</f>
        <v>0.61603333333333332</v>
      </c>
      <c r="D14" s="115">
        <f>IF(VLOOKUP($B$9,'Avg GNCP LF'!$A$12:$P$38,D$9,FALSE)=0,"",VLOOKUP($B$9,'Avg GNCP LF'!$A$12:$P$38,D$9,FALSE))</f>
        <v>0.60396666666666665</v>
      </c>
      <c r="E14" s="115">
        <f>IF(VLOOKUP($B$9,'Avg GNCP LF'!$A$12:$P$38,E$9,FALSE)=0,"",VLOOKUP($B$9,'Avg GNCP LF'!$A$12:$P$38,E$9,FALSE))</f>
        <v>0.62333333333333329</v>
      </c>
      <c r="F14" s="115">
        <f>IF(VLOOKUP($B$9,'Avg GNCP LF'!$A$12:$P$38,F$9,FALSE)=0,"",VLOOKUP($B$9,'Avg GNCP LF'!$A$12:$P$38,F$9,FALSE))</f>
        <v>0.57816666666666661</v>
      </c>
      <c r="G14" s="115">
        <f>IF(VLOOKUP($B$9,'Avg GNCP LF'!$A$12:$P$38,G$9,FALSE)=0,"",VLOOKUP($B$9,'Avg GNCP LF'!$A$12:$P$38,G$9,FALSE))</f>
        <v>0.59640000000000004</v>
      </c>
      <c r="H14" s="115">
        <f>IF(VLOOKUP($B$9,'Avg GNCP LF'!$A$12:$P$38,H$9,FALSE)=0,"",VLOOKUP($B$9,'Avg GNCP LF'!$A$12:$P$38,H$9,FALSE))</f>
        <v>0.59543333333333326</v>
      </c>
      <c r="I14" s="115">
        <f>IF(VLOOKUP($B$9,'Avg GNCP LF'!$A$12:$P$38,I$9,FALSE)=0,"",VLOOKUP($B$9,'Avg GNCP LF'!$A$12:$P$38,I$9,FALSE))</f>
        <v>0.60693333333333332</v>
      </c>
      <c r="J14" s="115">
        <f>IF(VLOOKUP($B$9,'Avg GNCP LF'!$A$12:$P$38,J$9,FALSE)=0,"",VLOOKUP($B$9,'Avg GNCP LF'!$A$12:$P$38,J$9,FALSE))</f>
        <v>0.61303333333333321</v>
      </c>
      <c r="K14" s="115">
        <f>IF(VLOOKUP($B$9,'Avg GNCP LF'!$A$12:$P$38,K$9,FALSE)=0,"",VLOOKUP($B$9,'Avg GNCP LF'!$A$12:$P$38,K$9,FALSE))</f>
        <v>0.59483333333333333</v>
      </c>
      <c r="L14" s="115">
        <f>IF(VLOOKUP($B$9,'Avg GNCP LF'!$A$12:$P$38,L$9,FALSE)=0,"",VLOOKUP($B$9,'Avg GNCP LF'!$A$12:$P$38,L$9,FALSE))</f>
        <v>0.58456666666666657</v>
      </c>
      <c r="M14" s="115">
        <f>IF(VLOOKUP($B$9,'Avg GNCP LF'!$A$12:$P$38,M$9,FALSE)=0,"",VLOOKUP($B$9,'Avg GNCP LF'!$A$12:$P$38,M$9,FALSE))</f>
        <v>0.59013333333333329</v>
      </c>
      <c r="N14" s="115">
        <f>IF(VLOOKUP($B$9,'Avg GNCP LF'!$A$12:$P$38,N$9,FALSE)=0,"",VLOOKUP($B$9,'Avg GNCP LF'!$A$12:$P$38,N$9,FALSE))</f>
        <v>0.59263333333333346</v>
      </c>
    </row>
    <row r="15" spans="1:16" s="10" customFormat="1">
      <c r="A15" s="119"/>
      <c r="B15" s="148" t="s">
        <v>133</v>
      </c>
      <c r="C15" s="115">
        <f>IF(VLOOKUP($B$9,'Avg NCP LF'!$A$12:$P$38,C$9,FALSE)=0,"",VLOOKUP($B$9,'Avg NCP LF'!$A$12:$P$38,C$9,FALSE))</f>
        <v>0.30326666666666663</v>
      </c>
      <c r="D15" s="115">
        <f>IF(VLOOKUP($B$9,'Avg NCP LF'!$A$12:$P$38,D$9,FALSE)=0,"",VLOOKUP($B$9,'Avg NCP LF'!$A$12:$P$38,D$9,FALSE))</f>
        <v>0.31563333333333332</v>
      </c>
      <c r="E15" s="115">
        <f>IF(VLOOKUP($B$9,'Avg NCP LF'!$A$12:$P$38,E$9,FALSE)=0,"",VLOOKUP($B$9,'Avg NCP LF'!$A$12:$P$38,E$9,FALSE))</f>
        <v>0.31809999999999999</v>
      </c>
      <c r="F15" s="115">
        <f>IF(VLOOKUP($B$9,'Avg NCP LF'!$A$12:$P$38,F$9,FALSE)=0,"",VLOOKUP($B$9,'Avg NCP LF'!$A$12:$P$38,F$9,FALSE))</f>
        <v>0.33976666666666661</v>
      </c>
      <c r="G15" s="115">
        <f>IF(VLOOKUP($B$9,'Avg NCP LF'!$A$12:$P$38,G$9,FALSE)=0,"",VLOOKUP($B$9,'Avg NCP LF'!$A$12:$P$38,G$9,FALSE))</f>
        <v>0.35176666666666662</v>
      </c>
      <c r="H15" s="115">
        <f>IF(VLOOKUP($B$9,'Avg NCP LF'!$A$12:$P$38,H$9,FALSE)=0,"",VLOOKUP($B$9,'Avg NCP LF'!$A$12:$P$38,H$9,FALSE))</f>
        <v>0.35770000000000007</v>
      </c>
      <c r="I15" s="115">
        <f>IF(VLOOKUP($B$9,'Avg NCP LF'!$A$12:$P$38,I$9,FALSE)=0,"",VLOOKUP($B$9,'Avg NCP LF'!$A$12:$P$38,I$9,FALSE))</f>
        <v>0.37010000000000004</v>
      </c>
      <c r="J15" s="115">
        <f>IF(VLOOKUP($B$9,'Avg NCP LF'!$A$12:$P$38,J$9,FALSE)=0,"",VLOOKUP($B$9,'Avg NCP LF'!$A$12:$P$38,J$9,FALSE))</f>
        <v>0.37563333333333332</v>
      </c>
      <c r="K15" s="115">
        <f>IF(VLOOKUP($B$9,'Avg NCP LF'!$A$12:$P$38,K$9,FALSE)=0,"",VLOOKUP($B$9,'Avg NCP LF'!$A$12:$P$38,K$9,FALSE))</f>
        <v>0.35949999999999999</v>
      </c>
      <c r="L15" s="115">
        <f>IF(VLOOKUP($B$9,'Avg NCP LF'!$A$12:$P$38,L$9,FALSE)=0,"",VLOOKUP($B$9,'Avg NCP LF'!$A$12:$P$38,L$9,FALSE))</f>
        <v>0.34656666666666663</v>
      </c>
      <c r="M15" s="115">
        <f>IF(VLOOKUP($B$9,'Avg NCP LF'!$A$12:$P$38,M$9,FALSE)=0,"",VLOOKUP($B$9,'Avg NCP LF'!$A$12:$P$38,M$9,FALSE))</f>
        <v>0.31539999999999996</v>
      </c>
      <c r="N15" s="115">
        <f>IF(VLOOKUP($B$9,'Avg NCP LF'!$A$12:$P$38,N$9,FALSE)=0,"",VLOOKUP($B$9,'Avg NCP LF'!$A$12:$P$38,N$9,FALSE))</f>
        <v>0.31123333333333331</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470760059</v>
      </c>
      <c r="D27" s="142">
        <f>VLOOKUP($B$9,'Sales Forecast'!$B$7:$AO$23,D9-1,FALSE)</f>
        <v>421592769</v>
      </c>
      <c r="E27" s="142">
        <f>VLOOKUP($B$9,'Sales Forecast'!$B$7:$AO$23,E9-1,FALSE)</f>
        <v>436757867</v>
      </c>
      <c r="F27" s="142">
        <f>VLOOKUP($B$9,'Sales Forecast'!$B$7:$AO$23,F9-1,FALSE)</f>
        <v>450298173</v>
      </c>
      <c r="G27" s="142">
        <f>VLOOKUP($B$9,'Sales Forecast'!$B$7:$AO$23,G9-1,FALSE)</f>
        <v>505307392</v>
      </c>
      <c r="H27" s="142">
        <f>VLOOKUP($B$9,'Sales Forecast'!$B$7:$AO$23,H9-1,FALSE)</f>
        <v>540288919</v>
      </c>
      <c r="I27" s="142">
        <f>VLOOKUP($B$9,'Sales Forecast'!$B$7:$AO$23,I9-1,FALSE)</f>
        <v>570697968</v>
      </c>
      <c r="J27" s="142">
        <f>VLOOKUP($B$9,'Sales Forecast'!$B$7:$AO$23,J9-1,FALSE)</f>
        <v>570537091</v>
      </c>
      <c r="K27" s="142">
        <f>VLOOKUP($B$9,'Sales Forecast'!$B$7:$AO$23,K9-1,FALSE)</f>
        <v>555590633</v>
      </c>
      <c r="L27" s="142">
        <f>VLOOKUP($B$9,'Sales Forecast'!$B$7:$AO$23,L9-1,FALSE)</f>
        <v>514010461</v>
      </c>
      <c r="M27" s="142">
        <f>VLOOKUP($B$9,'Sales Forecast'!$B$7:$AO$23,M9-1,FALSE)</f>
        <v>462739213</v>
      </c>
      <c r="N27" s="142">
        <f>VLOOKUP($B$9,'Sales Forecast'!$B$7:$AO$23,N9-1,FALSE)</f>
        <v>461311721</v>
      </c>
      <c r="P27" s="106">
        <f>SUM(C27:N27)</f>
        <v>5959892266</v>
      </c>
    </row>
    <row r="28" spans="1:16" s="12" customFormat="1" ht="15.6">
      <c r="A28" s="111"/>
      <c r="B28" s="108" t="str">
        <f>"TEST - "&amp;MANUAL!$B$10</f>
        <v>TEST - 2017</v>
      </c>
      <c r="C28" s="142">
        <f>VLOOKUP($B$9,'Sales Forecast'!$B$7:$AO$23,C9+11,FALSE)</f>
        <v>474037478</v>
      </c>
      <c r="D28" s="142">
        <f>VLOOKUP($B$9,'Sales Forecast'!$B$7:$AO$23,D9+11,FALSE)</f>
        <v>421493319</v>
      </c>
      <c r="E28" s="142">
        <f>VLOOKUP($B$9,'Sales Forecast'!$B$7:$AO$23,E9+11,FALSE)</f>
        <v>436128454</v>
      </c>
      <c r="F28" s="142">
        <f>VLOOKUP($B$9,'Sales Forecast'!$B$7:$AO$23,F9+11,FALSE)</f>
        <v>452175041</v>
      </c>
      <c r="G28" s="142">
        <f>VLOOKUP($B$9,'Sales Forecast'!$B$7:$AO$23,G9+11,FALSE)</f>
        <v>505437208</v>
      </c>
      <c r="H28" s="142">
        <f>VLOOKUP($B$9,'Sales Forecast'!$B$7:$AO$23,H9+11,FALSE)</f>
        <v>540809617</v>
      </c>
      <c r="I28" s="142">
        <f>VLOOKUP($B$9,'Sales Forecast'!$B$7:$AO$23,I9+11,FALSE)</f>
        <v>570905184</v>
      </c>
      <c r="J28" s="142">
        <f>VLOOKUP($B$9,'Sales Forecast'!$B$7:$AO$23,J9+11,FALSE)</f>
        <v>571130874</v>
      </c>
      <c r="K28" s="142">
        <f>VLOOKUP($B$9,'Sales Forecast'!$B$7:$AO$23,K9+11,FALSE)</f>
        <v>555576895</v>
      </c>
      <c r="L28" s="142">
        <f>VLOOKUP($B$9,'Sales Forecast'!$B$7:$AO$23,L9+11,FALSE)</f>
        <v>515188641</v>
      </c>
      <c r="M28" s="142">
        <f>VLOOKUP($B$9,'Sales Forecast'!$B$7:$AO$23,M9+11,FALSE)</f>
        <v>464021202</v>
      </c>
      <c r="N28" s="142">
        <f>VLOOKUP($B$9,'Sales Forecast'!$B$7:$AO$23,N9+11,FALSE)</f>
        <v>461888209</v>
      </c>
      <c r="P28" s="106">
        <f>SUM(C28:N28)</f>
        <v>5968792122</v>
      </c>
    </row>
    <row r="29" spans="1:16" ht="15.6">
      <c r="A29" s="111"/>
      <c r="B29" t="s">
        <v>1092</v>
      </c>
      <c r="C29" s="142">
        <f>VLOOKUP($B$9,'Sales Forecast'!$B$7:$AO$23,C9+23,FALSE)</f>
        <v>474911913</v>
      </c>
      <c r="D29" s="142">
        <f>VLOOKUP($B$9,'Sales Forecast'!$B$7:$AO$23,D9+23,FALSE)</f>
        <v>423086514</v>
      </c>
      <c r="E29" s="142">
        <f>VLOOKUP($B$9,'Sales Forecast'!$B$7:$AO$23,E9+23,FALSE)</f>
        <v>438581362</v>
      </c>
      <c r="F29" s="142">
        <f>VLOOKUP($B$9,'Sales Forecast'!$B$7:$AO$23,F9+23,FALSE)</f>
        <v>455379730</v>
      </c>
      <c r="G29" s="142">
        <f>VLOOKUP($B$9,'Sales Forecast'!$B$7:$AO$23,G9+23,FALSE)</f>
        <v>508865785</v>
      </c>
      <c r="H29" s="142">
        <f>VLOOKUP($B$9,'Sales Forecast'!$B$7:$AO$23,H9+23,FALSE)</f>
        <v>544347197</v>
      </c>
      <c r="I29" s="142">
        <f>VLOOKUP($B$9,'Sales Forecast'!$B$7:$AO$23,I9+23,FALSE)</f>
        <v>574359053</v>
      </c>
      <c r="J29" s="142">
        <f>VLOOKUP($B$9,'Sales Forecast'!$B$7:$AO$23,J9+23,FALSE)</f>
        <v>574291634</v>
      </c>
      <c r="K29" s="142">
        <f>VLOOKUP($B$9,'Sales Forecast'!$B$7:$AO$23,K9+23,FALSE)</f>
        <v>558012811</v>
      </c>
      <c r="L29" s="142">
        <f>VLOOKUP($B$9,'Sales Forecast'!$B$7:$AO$23,L9+23,FALSE)</f>
        <v>518024824</v>
      </c>
      <c r="M29" s="142">
        <f>VLOOKUP($B$9,'Sales Forecast'!$B$7:$AO$23,M9+23,FALSE)</f>
        <v>466858900</v>
      </c>
      <c r="N29" s="142">
        <f>VLOOKUP($B$9,'Sales Forecast'!$B$7:$AO$23,N9+23,FALSE)</f>
        <v>465071362</v>
      </c>
      <c r="P29" s="106">
        <f t="shared" ref="P29" si="0">SUM(C29:N29)</f>
        <v>6001791085</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MIN((+C$27/C$18/C13)+C23,C34)</f>
        <v>615847.27130871057</v>
      </c>
      <c r="D33" s="107">
        <f t="shared" ref="D33:N33" si="1">MIN((+D$27/D$18/D13)+D23,D34)</f>
        <v>987292.30207915732</v>
      </c>
      <c r="E33" s="107">
        <f t="shared" si="1"/>
        <v>562604.36106814444</v>
      </c>
      <c r="F33" s="107">
        <f t="shared" si="1"/>
        <v>954587.83388450777</v>
      </c>
      <c r="G33" s="107">
        <f t="shared" si="1"/>
        <v>1046335.852951067</v>
      </c>
      <c r="H33" s="107">
        <f t="shared" si="1"/>
        <v>1208635.1493432121</v>
      </c>
      <c r="I33" s="107">
        <f t="shared" si="1"/>
        <v>1197108.4034078801</v>
      </c>
      <c r="J33" s="107">
        <f t="shared" si="1"/>
        <v>1185302.0692927623</v>
      </c>
      <c r="K33" s="107">
        <f t="shared" si="1"/>
        <v>1098178.8286685641</v>
      </c>
      <c r="L33" s="107">
        <f t="shared" si="1"/>
        <v>1080053.5834355929</v>
      </c>
      <c r="M33" s="107">
        <f t="shared" si="1"/>
        <v>996114.92775711243</v>
      </c>
      <c r="N33" s="107">
        <f t="shared" si="1"/>
        <v>853896.39517906017</v>
      </c>
      <c r="P33" s="152">
        <f>AVERAGE(C33:N33)</f>
        <v>982163.08153131418</v>
      </c>
      <c r="Q33" s="381">
        <f>$P$27/(P33*8760)</f>
        <v>0.69270878858638396</v>
      </c>
    </row>
    <row r="34" spans="1:17" s="12" customFormat="1" ht="15.6">
      <c r="A34" s="111"/>
      <c r="B34" s="149" t="s">
        <v>426</v>
      </c>
      <c r="C34" s="107">
        <f t="shared" ref="C34:N34" si="2">MIN(+C$27/C$18/C14,C35)</f>
        <v>1027123.0151803683</v>
      </c>
      <c r="D34" s="107">
        <f t="shared" si="2"/>
        <v>1002930.7418769782</v>
      </c>
      <c r="E34" s="107">
        <f t="shared" si="2"/>
        <v>941775.63179230643</v>
      </c>
      <c r="F34" s="107">
        <f t="shared" si="2"/>
        <v>1081719.4508503892</v>
      </c>
      <c r="G34" s="107">
        <f t="shared" si="2"/>
        <v>1138793.7661813172</v>
      </c>
      <c r="H34" s="107">
        <f t="shared" si="2"/>
        <v>1260260.778797888</v>
      </c>
      <c r="I34" s="107">
        <f t="shared" si="2"/>
        <v>1263840.885254266</v>
      </c>
      <c r="J34" s="107">
        <f t="shared" si="2"/>
        <v>1250912.2866023178</v>
      </c>
      <c r="K34" s="107">
        <f t="shared" si="2"/>
        <v>1297260.2806575138</v>
      </c>
      <c r="L34" s="107">
        <f t="shared" si="2"/>
        <v>1181857.1173022201</v>
      </c>
      <c r="M34" s="107">
        <f t="shared" si="2"/>
        <v>1089064.6487611088</v>
      </c>
      <c r="N34" s="107">
        <f t="shared" si="2"/>
        <v>1046250.0181439137</v>
      </c>
      <c r="P34" s="152">
        <f>AVERAGE(C34:N34)</f>
        <v>1131815.7184500489</v>
      </c>
      <c r="Q34" s="381">
        <f t="shared" ref="Q34:Q35" si="3">$P$27/(P34*8760)</f>
        <v>0.60111640730129412</v>
      </c>
    </row>
    <row r="35" spans="1:17" s="106" customFormat="1">
      <c r="A35" s="109"/>
      <c r="B35" s="149" t="s">
        <v>133</v>
      </c>
      <c r="C35" s="107">
        <f t="shared" ref="C35:N35" si="4">+C$27/C$18/C15</f>
        <v>2086421.2402229488</v>
      </c>
      <c r="D35" s="107">
        <f t="shared" si="4"/>
        <v>1919115.2299154047</v>
      </c>
      <c r="E35" s="107">
        <f t="shared" si="4"/>
        <v>1845457.8554454709</v>
      </c>
      <c r="F35" s="107">
        <f t="shared" si="4"/>
        <v>1840716.5579319142</v>
      </c>
      <c r="G35" s="107">
        <f t="shared" si="4"/>
        <v>1930758.8424633879</v>
      </c>
      <c r="H35" s="107">
        <f t="shared" si="4"/>
        <v>2097850.9264436364</v>
      </c>
      <c r="I35" s="107">
        <f t="shared" si="4"/>
        <v>2072594.3293442919</v>
      </c>
      <c r="J35" s="107">
        <f t="shared" si="4"/>
        <v>2041487.9636971536</v>
      </c>
      <c r="K35" s="107">
        <f t="shared" si="4"/>
        <v>2146463.579817648</v>
      </c>
      <c r="L35" s="107">
        <f t="shared" si="4"/>
        <v>1993481.6068220672</v>
      </c>
      <c r="M35" s="107">
        <f t="shared" si="4"/>
        <v>2037708.7869019941</v>
      </c>
      <c r="N35" s="107">
        <f t="shared" si="4"/>
        <v>1992211.5318175694</v>
      </c>
      <c r="P35" s="152">
        <f>AVERAGE(C35:N35)</f>
        <v>2000355.7042352904</v>
      </c>
      <c r="Q35" s="381">
        <f t="shared" si="3"/>
        <v>0.34011600884849452</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07">
        <f>MIN((+C$28/C$19/C13)+C23,C39)</f>
        <v>620134.7836188518</v>
      </c>
      <c r="D38" s="107">
        <f t="shared" ref="D38:N38" si="5">MIN((+D$28/D$19/D13)+D23,D39)</f>
        <v>1022311.5303045592</v>
      </c>
      <c r="E38" s="107">
        <f t="shared" si="5"/>
        <v>561793.59032886662</v>
      </c>
      <c r="F38" s="107">
        <f t="shared" si="5"/>
        <v>958566.60942932253</v>
      </c>
      <c r="G38" s="107">
        <f t="shared" si="5"/>
        <v>1046604.6618726011</v>
      </c>
      <c r="H38" s="107">
        <f t="shared" si="5"/>
        <v>1209799.9592863023</v>
      </c>
      <c r="I38" s="107">
        <f t="shared" si="5"/>
        <v>1197543.0641721191</v>
      </c>
      <c r="J38" s="107">
        <f t="shared" si="5"/>
        <v>1186535.6651968907</v>
      </c>
      <c r="K38" s="107">
        <f t="shared" si="5"/>
        <v>1098151.6741777356</v>
      </c>
      <c r="L38" s="107">
        <f t="shared" si="5"/>
        <v>1082529.2091815292</v>
      </c>
      <c r="M38" s="107">
        <f t="shared" si="5"/>
        <v>998874.59960735694</v>
      </c>
      <c r="N38" s="107">
        <f t="shared" si="5"/>
        <v>854963.48496380891</v>
      </c>
      <c r="P38" s="152">
        <f>AVERAGE(C38:N38)</f>
        <v>986484.06934499519</v>
      </c>
      <c r="Q38" s="381">
        <f>$P$28/(P38*8760)</f>
        <v>0.69070447751989028</v>
      </c>
    </row>
    <row r="39" spans="1:17" s="106" customFormat="1" ht="16.5" customHeight="1">
      <c r="A39" s="109"/>
      <c r="B39" s="149" t="s">
        <v>426</v>
      </c>
      <c r="C39" s="107">
        <f t="shared" ref="C39:N39" si="6">MIN(+C$28/C$19/C14,C40)</f>
        <v>1034273.818271948</v>
      </c>
      <c r="D39" s="107">
        <f t="shared" si="6"/>
        <v>1038504.6650911041</v>
      </c>
      <c r="E39" s="107">
        <f t="shared" si="6"/>
        <v>940418.43626013456</v>
      </c>
      <c r="F39" s="107">
        <f t="shared" si="6"/>
        <v>1086228.118093591</v>
      </c>
      <c r="G39" s="107">
        <f t="shared" si="6"/>
        <v>1139086.3280038654</v>
      </c>
      <c r="H39" s="107">
        <f t="shared" si="6"/>
        <v>1261475.3424210194</v>
      </c>
      <c r="I39" s="107">
        <f t="shared" si="6"/>
        <v>1264299.7760644027</v>
      </c>
      <c r="J39" s="107">
        <f t="shared" si="6"/>
        <v>1252214.165940213</v>
      </c>
      <c r="K39" s="107">
        <f t="shared" si="6"/>
        <v>1297228.2035117212</v>
      </c>
      <c r="L39" s="107">
        <f t="shared" si="6"/>
        <v>1184566.0902203086</v>
      </c>
      <c r="M39" s="107">
        <f t="shared" si="6"/>
        <v>1092081.8317894263</v>
      </c>
      <c r="N39" s="107">
        <f t="shared" si="6"/>
        <v>1047557.4867231908</v>
      </c>
      <c r="P39" s="152">
        <f>AVERAGE(C39:N39)</f>
        <v>1136494.5218659104</v>
      </c>
      <c r="Q39" s="381">
        <f>$P$28/(P39*8760)</f>
        <v>0.59953563399491827</v>
      </c>
    </row>
    <row r="40" spans="1:17" s="106" customFormat="1" ht="16.5" customHeight="1">
      <c r="A40" s="109"/>
      <c r="B40" s="149" t="s">
        <v>133</v>
      </c>
      <c r="C40" s="107">
        <f t="shared" ref="C40:N40" si="7">+C$28/C$19/C15</f>
        <v>2100946.8493607244</v>
      </c>
      <c r="D40" s="107">
        <f t="shared" si="7"/>
        <v>1987186.1893321064</v>
      </c>
      <c r="E40" s="107">
        <f t="shared" si="7"/>
        <v>1842798.3608995616</v>
      </c>
      <c r="F40" s="107">
        <f t="shared" si="7"/>
        <v>1848388.7676183006</v>
      </c>
      <c r="G40" s="107">
        <f t="shared" si="7"/>
        <v>1931254.8640808458</v>
      </c>
      <c r="H40" s="107">
        <f t="shared" si="7"/>
        <v>2099872.7091293135</v>
      </c>
      <c r="I40" s="107">
        <f t="shared" si="7"/>
        <v>2073346.8722489995</v>
      </c>
      <c r="J40" s="107">
        <f t="shared" si="7"/>
        <v>2043612.6298523783</v>
      </c>
      <c r="K40" s="107">
        <f t="shared" si="7"/>
        <v>2146410.5045588007</v>
      </c>
      <c r="L40" s="107">
        <f t="shared" si="7"/>
        <v>1998050.9304793258</v>
      </c>
      <c r="M40" s="107">
        <f t="shared" si="7"/>
        <v>2043354.1270344541</v>
      </c>
      <c r="N40" s="107">
        <f t="shared" si="7"/>
        <v>1994701.1413142995</v>
      </c>
      <c r="P40" s="152">
        <f>AVERAGE(C40:N40)</f>
        <v>2009160.328825759</v>
      </c>
      <c r="Q40" s="381">
        <f>$P$28/(P40*8760)</f>
        <v>0.33913120517208895</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07">
        <f>MIN((+C$29/C$20/C13)+C23,C44)</f>
        <v>621278.7175580028</v>
      </c>
      <c r="D43" s="107">
        <f t="shared" ref="D43:N43" si="8">MIN((+D$29/D$20/D13)+D23,D44)</f>
        <v>1026175.7472330453</v>
      </c>
      <c r="E43" s="107">
        <f t="shared" si="8"/>
        <v>564953.27408586</v>
      </c>
      <c r="F43" s="107">
        <f t="shared" si="8"/>
        <v>965360.23488510132</v>
      </c>
      <c r="G43" s="107">
        <f t="shared" si="8"/>
        <v>1053704.1880154987</v>
      </c>
      <c r="H43" s="107">
        <f t="shared" si="8"/>
        <v>1217713.5836107233</v>
      </c>
      <c r="I43" s="107">
        <f t="shared" si="8"/>
        <v>1204787.9745029898</v>
      </c>
      <c r="J43" s="107">
        <f t="shared" si="8"/>
        <v>1193102.206492166</v>
      </c>
      <c r="K43" s="107">
        <f t="shared" si="8"/>
        <v>1102966.4986559139</v>
      </c>
      <c r="L43" s="107">
        <f t="shared" si="8"/>
        <v>1088488.6785792329</v>
      </c>
      <c r="M43" s="107">
        <f t="shared" si="8"/>
        <v>1004983.1662878005</v>
      </c>
      <c r="N43" s="107">
        <f t="shared" si="8"/>
        <v>860855.55912596395</v>
      </c>
      <c r="O43" s="107"/>
      <c r="P43" s="152">
        <f>AVERAGE(C43:N43)</f>
        <v>992030.81908602489</v>
      </c>
      <c r="Q43" s="381">
        <f>$P$29/(P43*8760)</f>
        <v>0.69063980213692699</v>
      </c>
    </row>
    <row r="44" spans="1:17" s="106" customFormat="1" ht="16.5" customHeight="1">
      <c r="A44" s="109"/>
      <c r="B44" s="149" t="s">
        <v>426</v>
      </c>
      <c r="C44" s="107">
        <f>MIN(+C$29/C$20/C14,C45)</f>
        <v>1036181.6953244047</v>
      </c>
      <c r="D44" s="107">
        <f t="shared" ref="D44:N44" si="9">MIN(+D$29/D$20/D14,D45)</f>
        <v>1042430.0901579243</v>
      </c>
      <c r="E44" s="107">
        <f t="shared" si="9"/>
        <v>945707.61169570475</v>
      </c>
      <c r="F44" s="107">
        <f t="shared" si="9"/>
        <v>1093926.5158066687</v>
      </c>
      <c r="G44" s="107">
        <f t="shared" si="9"/>
        <v>1146813.193227465</v>
      </c>
      <c r="H44" s="107">
        <f t="shared" si="9"/>
        <v>1269726.9892142045</v>
      </c>
      <c r="I44" s="107">
        <f t="shared" si="9"/>
        <v>1271948.551948098</v>
      </c>
      <c r="J44" s="107">
        <f t="shared" si="9"/>
        <v>1259144.1860587492</v>
      </c>
      <c r="K44" s="107">
        <f t="shared" si="9"/>
        <v>1302915.8751284208</v>
      </c>
      <c r="L44" s="107">
        <f t="shared" si="9"/>
        <v>1191087.2864193127</v>
      </c>
      <c r="M44" s="107">
        <f t="shared" si="9"/>
        <v>1098760.4025455641</v>
      </c>
      <c r="N44" s="107">
        <f t="shared" si="9"/>
        <v>1054776.8434670113</v>
      </c>
      <c r="O44" s="107"/>
      <c r="P44" s="152">
        <f>AVERAGE(C44:N44)</f>
        <v>1142784.9367494606</v>
      </c>
      <c r="Q44" s="381">
        <f>$P$29/(P44*8760)</f>
        <v>0.59953185116012098</v>
      </c>
    </row>
    <row r="45" spans="1:17" s="106" customFormat="1" ht="16.5" customHeight="1">
      <c r="A45" s="109"/>
      <c r="B45" s="149" t="s">
        <v>133</v>
      </c>
      <c r="C45" s="107">
        <f>+C$29/C$20/C15</f>
        <v>2104822.3687942764</v>
      </c>
      <c r="D45" s="107">
        <f t="shared" ref="D45:N45" si="10">+D$29/D$20/D15</f>
        <v>1994697.5185945116</v>
      </c>
      <c r="E45" s="107">
        <f t="shared" si="10"/>
        <v>1853162.7725777721</v>
      </c>
      <c r="F45" s="107">
        <f t="shared" si="10"/>
        <v>1861488.8076784725</v>
      </c>
      <c r="G45" s="107">
        <f t="shared" si="10"/>
        <v>1944355.3163295565</v>
      </c>
      <c r="H45" s="107">
        <f t="shared" si="10"/>
        <v>2113608.5367937125</v>
      </c>
      <c r="I45" s="107">
        <f t="shared" si="10"/>
        <v>2085890.2309169562</v>
      </c>
      <c r="J45" s="107">
        <f t="shared" si="10"/>
        <v>2054922.4177661242</v>
      </c>
      <c r="K45" s="107">
        <f t="shared" si="10"/>
        <v>2155821.3993200432</v>
      </c>
      <c r="L45" s="107">
        <f t="shared" si="10"/>
        <v>2009050.4705141373</v>
      </c>
      <c r="M45" s="107">
        <f t="shared" si="10"/>
        <v>2055850.1550059891</v>
      </c>
      <c r="N45" s="107">
        <f t="shared" si="10"/>
        <v>2008447.8419192461</v>
      </c>
      <c r="O45" s="107"/>
      <c r="P45" s="152">
        <f>AVERAGE(C45:N45)</f>
        <v>2020176.4863508996</v>
      </c>
      <c r="Q45" s="381">
        <f>$P$29/(P45*8760)</f>
        <v>0.33914659102130523</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9" spans="1:14">
      <c r="G59" s="145"/>
    </row>
    <row r="60" spans="1:14">
      <c r="G60" s="44"/>
    </row>
    <row r="62" spans="1:14">
      <c r="G62" s="150"/>
    </row>
  </sheetData>
  <mergeCells count="3">
    <mergeCell ref="C7:E7"/>
    <mergeCell ref="F7:L7"/>
    <mergeCell ref="M7:N7"/>
  </mergeCells>
  <conditionalFormatting sqref="C34:N34">
    <cfRule type="cellIs" dxfId="92" priority="4" operator="greaterThanOrEqual">
      <formula>C35</formula>
    </cfRule>
  </conditionalFormatting>
  <conditionalFormatting sqref="C39:N39">
    <cfRule type="cellIs" dxfId="91" priority="3" operator="greaterThanOrEqual">
      <formula>C40</formula>
    </cfRule>
  </conditionalFormatting>
  <conditionalFormatting sqref="C33:N33">
    <cfRule type="cellIs" dxfId="90" priority="2" operator="greaterThanOrEqual">
      <formula>C34</formula>
    </cfRule>
  </conditionalFormatting>
  <conditionalFormatting sqref="C38:N38">
    <cfRule type="cellIs" dxfId="89" priority="1" operator="greaterThanOrEqual">
      <formula>C39</formula>
    </cfRule>
  </conditionalFormatting>
  <pageMargins left="0" right="0" top="1" bottom="1" header="0.5" footer="0.5"/>
  <pageSetup scale="65" orientation="landscape" r:id="rId1"/>
  <headerFooter alignWithMargins="0">
    <oddFooter>&amp;LPrinted:  &amp;D&amp;C&amp;F&amp;RPage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2"/>
  <sheetViews>
    <sheetView showGridLines="0" zoomScale="65" workbookViewId="0">
      <selection activeCell="B2" sqref="B1:B2"/>
    </sheetView>
  </sheetViews>
  <sheetFormatPr defaultRowHeight="15"/>
  <cols>
    <col min="1" max="1" width="2.6640625" style="99" customWidth="1"/>
    <col min="2" max="2" width="25.5546875" customWidth="1"/>
    <col min="3" max="14" width="14" customWidth="1"/>
    <col min="15" max="15" width="2.6640625" customWidth="1"/>
    <col min="16" max="16" width="12.88671875" bestFit="1" customWidth="1"/>
  </cols>
  <sheetData>
    <row r="1" spans="1:16">
      <c r="B1" s="8" t="s">
        <v>1141</v>
      </c>
    </row>
    <row r="2" spans="1:16">
      <c r="B2" s="8" t="s">
        <v>1123</v>
      </c>
    </row>
    <row r="4" spans="1:16" ht="21">
      <c r="A4" s="124" t="s">
        <v>435</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325</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1.0165666666666668</v>
      </c>
      <c r="D13" s="115">
        <f>IF(VLOOKUP($B$9,'Avg CP LF'!$A$12:$P$38,D$9,FALSE)=0,"",VLOOKUP($B$9,'Avg CP LF'!$A$12:$P$38,D$9,FALSE))</f>
        <v>0.98853333333333337</v>
      </c>
      <c r="E13" s="115">
        <f>IF(VLOOKUP($B$9,'Avg CP LF'!$A$12:$P$38,E$9,FALSE)=0,"",VLOOKUP($B$9,'Avg CP LF'!$A$12:$P$38,E$9,FALSE))</f>
        <v>1.0056</v>
      </c>
      <c r="F13" s="115">
        <f>IF(VLOOKUP($B$9,'Avg CP LF'!$A$12:$P$38,F$9,FALSE)=0,"",VLOOKUP($B$9,'Avg CP LF'!$A$12:$P$38,F$9,FALSE))</f>
        <v>1.0123666666666666</v>
      </c>
      <c r="G13" s="115">
        <f>IF(VLOOKUP($B$9,'Avg CP LF'!$A$12:$P$38,G$9,FALSE)=0,"",VLOOKUP($B$9,'Avg CP LF'!$A$12:$P$38,G$9,FALSE))</f>
        <v>0.99546666666666672</v>
      </c>
      <c r="H13" s="115">
        <f>IF(VLOOKUP($B$9,'Avg CP LF'!$A$12:$P$38,H$9,FALSE)=0,"",VLOOKUP($B$9,'Avg CP LF'!$A$12:$P$38,H$9,FALSE))</f>
        <v>0.99646666666666661</v>
      </c>
      <c r="I13" s="115">
        <f>IF(VLOOKUP($B$9,'Avg CP LF'!$A$12:$P$38,I$9,FALSE)=0,"",VLOOKUP($B$9,'Avg CP LF'!$A$12:$P$38,I$9,FALSE))</f>
        <v>0.99633333333333329</v>
      </c>
      <c r="J13" s="115">
        <f>IF(VLOOKUP($B$9,'Avg CP LF'!$A$12:$P$38,J$9,FALSE)=0,"",VLOOKUP($B$9,'Avg CP LF'!$A$12:$P$38,J$9,FALSE))</f>
        <v>0.9961000000000001</v>
      </c>
      <c r="K13" s="115">
        <f>IF(VLOOKUP($B$9,'Avg CP LF'!$A$12:$P$38,K$9,FALSE)=0,"",VLOOKUP($B$9,'Avg CP LF'!$A$12:$P$38,K$9,FALSE))</f>
        <v>0.99519999999999997</v>
      </c>
      <c r="L13" s="115">
        <f>IF(VLOOKUP($B$9,'Avg CP LF'!$A$12:$P$38,L$9,FALSE)=0,"",VLOOKUP($B$9,'Avg CP LF'!$A$12:$P$38,L$9,FALSE))</f>
        <v>0.99590000000000012</v>
      </c>
      <c r="M13" s="115">
        <f>IF(VLOOKUP($B$9,'Avg CP LF'!$A$12:$P$38,M$9,FALSE)=0,"",VLOOKUP($B$9,'Avg CP LF'!$A$12:$P$38,M$9,FALSE))</f>
        <v>0.98996666666666666</v>
      </c>
      <c r="N13" s="115">
        <f>IF(VLOOKUP($B$9,'Avg CP LF'!$A$12:$P$38,N$9,FALSE)=0,"",VLOOKUP($B$9,'Avg CP LF'!$A$12:$P$38,N$9,FALSE))</f>
        <v>0.9943333333333334</v>
      </c>
    </row>
    <row r="14" spans="1:16" s="110" customFormat="1">
      <c r="A14" s="119"/>
      <c r="B14" s="118" t="s">
        <v>342</v>
      </c>
      <c r="C14" s="115">
        <f>IF(VLOOKUP($B$9,'Avg GNCP LF'!$A$12:$P$38,C$9,FALSE)=0,"",VLOOKUP($B$9,'Avg GNCP LF'!$A$12:$P$38,C$9,FALSE))</f>
        <v>0.98119999999999996</v>
      </c>
      <c r="D14" s="115">
        <f>IF(VLOOKUP($B$9,'Avg GNCP LF'!$A$12:$P$38,D$9,FALSE)=0,"",VLOOKUP($B$9,'Avg GNCP LF'!$A$12:$P$38,D$9,FALSE))</f>
        <v>0.98406666666666665</v>
      </c>
      <c r="E14" s="115">
        <f>IF(VLOOKUP($B$9,'Avg GNCP LF'!$A$12:$P$38,E$9,FALSE)=0,"",VLOOKUP($B$9,'Avg GNCP LF'!$A$12:$P$38,E$9,FALSE))</f>
        <v>0.97813333333333341</v>
      </c>
      <c r="F14" s="115">
        <f>IF(VLOOKUP($B$9,'Avg GNCP LF'!$A$12:$P$38,F$9,FALSE)=0,"",VLOOKUP($B$9,'Avg GNCP LF'!$A$12:$P$38,F$9,FALSE))</f>
        <v>0.98299999999999998</v>
      </c>
      <c r="G14" s="115">
        <f>IF(VLOOKUP($B$9,'Avg GNCP LF'!$A$12:$P$38,G$9,FALSE)=0,"",VLOOKUP($B$9,'Avg GNCP LF'!$A$12:$P$38,G$9,FALSE))</f>
        <v>0.98506666666666653</v>
      </c>
      <c r="H14" s="115">
        <f>IF(VLOOKUP($B$9,'Avg GNCP LF'!$A$12:$P$38,H$9,FALSE)=0,"",VLOOKUP($B$9,'Avg GNCP LF'!$A$12:$P$38,H$9,FALSE))</f>
        <v>0.97676666666666667</v>
      </c>
      <c r="I14" s="115">
        <f>IF(VLOOKUP($B$9,'Avg GNCP LF'!$A$12:$P$38,I$9,FALSE)=0,"",VLOOKUP($B$9,'Avg GNCP LF'!$A$12:$P$38,I$9,FALSE))</f>
        <v>0.98576666666666668</v>
      </c>
      <c r="J14" s="115">
        <f>IF(VLOOKUP($B$9,'Avg GNCP LF'!$A$12:$P$38,J$9,FALSE)=0,"",VLOOKUP($B$9,'Avg GNCP LF'!$A$12:$P$38,J$9,FALSE))</f>
        <v>0.97719999999999996</v>
      </c>
      <c r="K14" s="115">
        <f>IF(VLOOKUP($B$9,'Avg GNCP LF'!$A$12:$P$38,K$9,FALSE)=0,"",VLOOKUP($B$9,'Avg GNCP LF'!$A$12:$P$38,K$9,FALSE))</f>
        <v>0.98760000000000003</v>
      </c>
      <c r="L14" s="115">
        <f>IF(VLOOKUP($B$9,'Avg GNCP LF'!$A$12:$P$38,L$9,FALSE)=0,"",VLOOKUP($B$9,'Avg GNCP LF'!$A$12:$P$38,L$9,FALSE))</f>
        <v>0.98526666666666662</v>
      </c>
      <c r="M14" s="115">
        <f>IF(VLOOKUP($B$9,'Avg GNCP LF'!$A$12:$P$38,M$9,FALSE)=0,"",VLOOKUP($B$9,'Avg GNCP LF'!$A$12:$P$38,M$9,FALSE))</f>
        <v>0.98119999999999996</v>
      </c>
      <c r="N14" s="115">
        <f>IF(VLOOKUP($B$9,'Avg GNCP LF'!$A$12:$P$38,N$9,FALSE)=0,"",VLOOKUP($B$9,'Avg GNCP LF'!$A$12:$P$38,N$9,FALSE))</f>
        <v>0.9710333333333333</v>
      </c>
    </row>
    <row r="15" spans="1:16" s="10" customFormat="1">
      <c r="A15" s="119"/>
      <c r="B15" s="148" t="s">
        <v>133</v>
      </c>
      <c r="C15" s="115">
        <f>IF(VLOOKUP($B$9,'Avg NCP LF'!$A$12:$P$38,C$9,FALSE)=0,"",VLOOKUP($B$9,'Avg NCP LF'!$A$12:$P$38,C$9,FALSE))</f>
        <v>0.93250000000000011</v>
      </c>
      <c r="D15" s="115">
        <f>IF(VLOOKUP($B$9,'Avg NCP LF'!$A$12:$P$38,D$9,FALSE)=0,"",VLOOKUP($B$9,'Avg NCP LF'!$A$12:$P$38,D$9,FALSE))</f>
        <v>0.9428333333333333</v>
      </c>
      <c r="E15" s="115">
        <f>IF(VLOOKUP($B$9,'Avg NCP LF'!$A$12:$P$38,E$9,FALSE)=0,"",VLOOKUP($B$9,'Avg NCP LF'!$A$12:$P$38,E$9,FALSE))</f>
        <v>0.93513333333333337</v>
      </c>
      <c r="F15" s="115">
        <f>IF(VLOOKUP($B$9,'Avg NCP LF'!$A$12:$P$38,F$9,FALSE)=0,"",VLOOKUP($B$9,'Avg NCP LF'!$A$12:$P$38,F$9,FALSE))</f>
        <v>0.93666666666666665</v>
      </c>
      <c r="G15" s="115">
        <f>IF(VLOOKUP($B$9,'Avg NCP LF'!$A$12:$P$38,G$9,FALSE)=0,"",VLOOKUP($B$9,'Avg NCP LF'!$A$12:$P$38,G$9,FALSE))</f>
        <v>0.94560000000000011</v>
      </c>
      <c r="H15" s="115">
        <f>IF(VLOOKUP($B$9,'Avg NCP LF'!$A$12:$P$38,H$9,FALSE)=0,"",VLOOKUP($B$9,'Avg NCP LF'!$A$12:$P$38,H$9,FALSE))</f>
        <v>0.91813333333333336</v>
      </c>
      <c r="I15" s="115">
        <f>IF(VLOOKUP($B$9,'Avg NCP LF'!$A$12:$P$38,I$9,FALSE)=0,"",VLOOKUP($B$9,'Avg NCP LF'!$A$12:$P$38,I$9,FALSE))</f>
        <v>0.94520000000000015</v>
      </c>
      <c r="J15" s="115">
        <f>IF(VLOOKUP($B$9,'Avg NCP LF'!$A$12:$P$38,J$9,FALSE)=0,"",VLOOKUP($B$9,'Avg NCP LF'!$A$12:$P$38,J$9,FALSE))</f>
        <v>0.91190000000000004</v>
      </c>
      <c r="K15" s="115">
        <f>IF(VLOOKUP($B$9,'Avg NCP LF'!$A$12:$P$38,K$9,FALSE)=0,"",VLOOKUP($B$9,'Avg NCP LF'!$A$12:$P$38,K$9,FALSE))</f>
        <v>0.92936666666666667</v>
      </c>
      <c r="L15" s="115">
        <f>IF(VLOOKUP($B$9,'Avg NCP LF'!$A$12:$P$38,L$9,FALSE)=0,"",VLOOKUP($B$9,'Avg NCP LF'!$A$12:$P$38,L$9,FALSE))</f>
        <v>0.91970000000000007</v>
      </c>
      <c r="M15" s="115">
        <f>IF(VLOOKUP($B$9,'Avg NCP LF'!$A$12:$P$38,M$9,FALSE)=0,"",VLOOKUP($B$9,'Avg NCP LF'!$A$12:$P$38,M$9,FALSE))</f>
        <v>0.93559999999999999</v>
      </c>
      <c r="N15" s="115">
        <f>IF(VLOOKUP($B$9,'Avg NCP LF'!$A$12:$P$38,N$9,FALSE)=0,"",VLOOKUP($B$9,'Avg NCP LF'!$A$12:$P$38,N$9,FALSE))</f>
        <v>0.91990000000000005</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5745840</v>
      </c>
      <c r="D27" s="142">
        <f>VLOOKUP($B$9,'Sales Forecast'!$B$7:$AO$23,D9-1,FALSE)</f>
        <v>5751758</v>
      </c>
      <c r="E27" s="142">
        <f>VLOOKUP($B$9,'Sales Forecast'!$B$7:$AO$23,E9-1,FALSE)</f>
        <v>5757676</v>
      </c>
      <c r="F27" s="142">
        <f>VLOOKUP($B$9,'Sales Forecast'!$B$7:$AO$23,F9-1,FALSE)</f>
        <v>5764132</v>
      </c>
      <c r="G27" s="142">
        <f>VLOOKUP($B$9,'Sales Forecast'!$B$7:$AO$23,G9-1,FALSE)</f>
        <v>5771126</v>
      </c>
      <c r="H27" s="142">
        <f>VLOOKUP($B$9,'Sales Forecast'!$B$7:$AO$23,H9-1,FALSE)</f>
        <v>5777582</v>
      </c>
      <c r="I27" s="142">
        <f>VLOOKUP($B$9,'Sales Forecast'!$B$7:$AO$23,I9-1,FALSE)</f>
        <v>5783500</v>
      </c>
      <c r="J27" s="142">
        <f>VLOOKUP($B$9,'Sales Forecast'!$B$7:$AO$23,J9-1,FALSE)</f>
        <v>5789956</v>
      </c>
      <c r="K27" s="142">
        <f>VLOOKUP($B$9,'Sales Forecast'!$B$7:$AO$23,K9-1,FALSE)</f>
        <v>5796412</v>
      </c>
      <c r="L27" s="142">
        <f>VLOOKUP($B$9,'Sales Forecast'!$B$7:$AO$23,L9-1,FALSE)</f>
        <v>5802330</v>
      </c>
      <c r="M27" s="142">
        <f>VLOOKUP($B$9,'Sales Forecast'!$B$7:$AO$23,M9-1,FALSE)</f>
        <v>5808248</v>
      </c>
      <c r="N27" s="142">
        <f>VLOOKUP($B$9,'Sales Forecast'!$B$7:$AO$23,N9-1,FALSE)</f>
        <v>5814166</v>
      </c>
      <c r="P27" s="106">
        <f t="shared" ref="P27:P29" si="0">SUM(C27:N27)</f>
        <v>69362726</v>
      </c>
    </row>
    <row r="28" spans="1:16" s="12" customFormat="1" ht="15.6">
      <c r="A28" s="111"/>
      <c r="B28" s="108" t="str">
        <f>"TEST - "&amp;MANUAL!$B$10</f>
        <v>TEST - 2017</v>
      </c>
      <c r="C28" s="142">
        <f>VLOOKUP($B$9,'Sales Forecast'!$B$7:$AO$23,C9+11,FALSE)</f>
        <v>5819546</v>
      </c>
      <c r="D28" s="142">
        <f>VLOOKUP($B$9,'Sales Forecast'!$B$7:$AO$23,D9+11,FALSE)</f>
        <v>5825464</v>
      </c>
      <c r="E28" s="142">
        <f>VLOOKUP($B$9,'Sales Forecast'!$B$7:$AO$23,E9+11,FALSE)</f>
        <v>5831382</v>
      </c>
      <c r="F28" s="142">
        <f>VLOOKUP($B$9,'Sales Forecast'!$B$7:$AO$23,F9+11,FALSE)</f>
        <v>5837838</v>
      </c>
      <c r="G28" s="142">
        <f>VLOOKUP($B$9,'Sales Forecast'!$B$7:$AO$23,G9+11,FALSE)</f>
        <v>5844294</v>
      </c>
      <c r="H28" s="142">
        <f>VLOOKUP($B$9,'Sales Forecast'!$B$7:$AO$23,H9+11,FALSE)</f>
        <v>5850750</v>
      </c>
      <c r="I28" s="142">
        <f>VLOOKUP($B$9,'Sales Forecast'!$B$7:$AO$23,I9+11,FALSE)</f>
        <v>5857206</v>
      </c>
      <c r="J28" s="142">
        <f>VLOOKUP($B$9,'Sales Forecast'!$B$7:$AO$23,J9+11,FALSE)</f>
        <v>5863124</v>
      </c>
      <c r="K28" s="142">
        <f>VLOOKUP($B$9,'Sales Forecast'!$B$7:$AO$23,K9+11,FALSE)</f>
        <v>5869580</v>
      </c>
      <c r="L28" s="142">
        <f>VLOOKUP($B$9,'Sales Forecast'!$B$7:$AO$23,L9+11,FALSE)</f>
        <v>5875498</v>
      </c>
      <c r="M28" s="142">
        <f>VLOOKUP($B$9,'Sales Forecast'!$B$7:$AO$23,M9+11,FALSE)</f>
        <v>5880878</v>
      </c>
      <c r="N28" s="142">
        <f>VLOOKUP($B$9,'Sales Forecast'!$B$7:$AO$23,N9+11,FALSE)</f>
        <v>5886258</v>
      </c>
      <c r="P28" s="106">
        <f t="shared" si="0"/>
        <v>70241818</v>
      </c>
    </row>
    <row r="29" spans="1:16" ht="15.6">
      <c r="A29" s="111"/>
      <c r="B29" t="s">
        <v>1092</v>
      </c>
      <c r="C29" s="142">
        <f>VLOOKUP($B$9,'Sales Forecast'!$B$7:$AO$23,C9+23,FALSE)</f>
        <v>5891638</v>
      </c>
      <c r="D29" s="142">
        <f>VLOOKUP($B$9,'Sales Forecast'!$B$7:$AO$23,D9+23,FALSE)</f>
        <v>5897018</v>
      </c>
      <c r="E29" s="142">
        <f>VLOOKUP($B$9,'Sales Forecast'!$B$7:$AO$23,E9+23,FALSE)</f>
        <v>5902398</v>
      </c>
      <c r="F29" s="142">
        <f>VLOOKUP($B$9,'Sales Forecast'!$B$7:$AO$23,F9+23,FALSE)</f>
        <v>5908854</v>
      </c>
      <c r="G29" s="142">
        <f>VLOOKUP($B$9,'Sales Forecast'!$B$7:$AO$23,G9+23,FALSE)</f>
        <v>5915310</v>
      </c>
      <c r="H29" s="142">
        <f>VLOOKUP($B$9,'Sales Forecast'!$B$7:$AO$23,H9+23,FALSE)</f>
        <v>5921228</v>
      </c>
      <c r="I29" s="142">
        <f>VLOOKUP($B$9,'Sales Forecast'!$B$7:$AO$23,I9+23,FALSE)</f>
        <v>5927146</v>
      </c>
      <c r="J29" s="142">
        <f>VLOOKUP($B$9,'Sales Forecast'!$B$7:$AO$23,J9+23,FALSE)</f>
        <v>5932526</v>
      </c>
      <c r="K29" s="142">
        <f>VLOOKUP($B$9,'Sales Forecast'!$B$7:$AO$23,K9+23,FALSE)</f>
        <v>5938444</v>
      </c>
      <c r="L29" s="142">
        <f>VLOOKUP($B$9,'Sales Forecast'!$B$7:$AO$23,L9+23,FALSE)</f>
        <v>5943824</v>
      </c>
      <c r="M29" s="142">
        <f>VLOOKUP($B$9,'Sales Forecast'!$B$7:$AO$23,M9+23,FALSE)</f>
        <v>5949204</v>
      </c>
      <c r="N29" s="142">
        <f>VLOOKUP($B$9,'Sales Forecast'!$B$7:$AO$23,N9+23,FALSE)</f>
        <v>5954584</v>
      </c>
      <c r="P29" s="106">
        <f t="shared" si="0"/>
        <v>71082174</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MIN((+C$27/C$18/C13)+C23,C34)</f>
        <v>7597.0455052691577</v>
      </c>
      <c r="D33" s="107">
        <f t="shared" ref="D33:N33" si="1">MIN((+D$27/D$18/D13)+D23,D34)</f>
        <v>8359.8800731142383</v>
      </c>
      <c r="E33" s="107">
        <f t="shared" si="1"/>
        <v>7695.7158193685245</v>
      </c>
      <c r="F33" s="107">
        <f t="shared" si="1"/>
        <v>7907.9439816491613</v>
      </c>
      <c r="G33" s="107">
        <f t="shared" si="1"/>
        <v>7792.2144906371241</v>
      </c>
      <c r="H33" s="107">
        <f t="shared" si="1"/>
        <v>8052.8729287928463</v>
      </c>
      <c r="I33" s="107">
        <f t="shared" si="1"/>
        <v>7802.1293128568195</v>
      </c>
      <c r="J33" s="107">
        <f t="shared" si="1"/>
        <v>7812.6683312229516</v>
      </c>
      <c r="K33" s="107">
        <f t="shared" si="1"/>
        <v>8089.401348695963</v>
      </c>
      <c r="L33" s="107">
        <f t="shared" si="1"/>
        <v>7830.9374888656384</v>
      </c>
      <c r="M33" s="107">
        <f t="shared" si="1"/>
        <v>8148.7704412045296</v>
      </c>
      <c r="N33" s="107">
        <f t="shared" si="1"/>
        <v>7859.2751397705269</v>
      </c>
      <c r="P33" s="152">
        <f>AVERAGE(C33:N33)</f>
        <v>7912.4045717872905</v>
      </c>
      <c r="Q33" s="381">
        <f>$P$27/(P33*8760)</f>
        <v>1.0007222626893701</v>
      </c>
    </row>
    <row r="34" spans="1:17" s="12" customFormat="1" ht="15.6">
      <c r="A34" s="111"/>
      <c r="B34" s="149" t="s">
        <v>426</v>
      </c>
      <c r="C34" s="107">
        <f t="shared" ref="C34:N34" si="2">MIN(+C$27/C$18/C14,C35)</f>
        <v>7870.8756887550471</v>
      </c>
      <c r="D34" s="107">
        <f t="shared" si="2"/>
        <v>8397.8254673896026</v>
      </c>
      <c r="E34" s="107">
        <f t="shared" si="2"/>
        <v>7911.8168906321444</v>
      </c>
      <c r="F34" s="107">
        <f t="shared" si="2"/>
        <v>8144.1901209449534</v>
      </c>
      <c r="G34" s="107">
        <f t="shared" si="2"/>
        <v>7874.482050229667</v>
      </c>
      <c r="H34" s="107">
        <f t="shared" si="2"/>
        <v>8215.2879682398852</v>
      </c>
      <c r="I34" s="107">
        <f t="shared" si="2"/>
        <v>7885.7621871737838</v>
      </c>
      <c r="J34" s="107">
        <f t="shared" si="2"/>
        <v>7963.7729479443142</v>
      </c>
      <c r="K34" s="107">
        <f t="shared" si="2"/>
        <v>8151.652715899374</v>
      </c>
      <c r="L34" s="107">
        <f t="shared" si="2"/>
        <v>7915.4516325474906</v>
      </c>
      <c r="M34" s="107">
        <f t="shared" si="2"/>
        <v>8221.5767540879642</v>
      </c>
      <c r="N34" s="107">
        <f t="shared" si="2"/>
        <v>8047.8588932530583</v>
      </c>
      <c r="P34" s="152">
        <f>AVERAGE(C34:N34)</f>
        <v>8050.0461097581065</v>
      </c>
      <c r="Q34" s="381">
        <f t="shared" ref="Q34:Q35" si="3">$P$27/(P34*8760)</f>
        <v>0.98361168351501815</v>
      </c>
    </row>
    <row r="35" spans="1:17" s="106" customFormat="1">
      <c r="A35" s="109"/>
      <c r="B35" s="149" t="s">
        <v>133</v>
      </c>
      <c r="C35" s="107">
        <f t="shared" ref="C35:N35" si="4">+C$27/C$18/C15</f>
        <v>8281.9337542160338</v>
      </c>
      <c r="D35" s="107">
        <f t="shared" si="4"/>
        <v>8765.0911595642865</v>
      </c>
      <c r="E35" s="107">
        <f t="shared" si="4"/>
        <v>8275.6239694414217</v>
      </c>
      <c r="F35" s="107">
        <f t="shared" si="4"/>
        <v>8547.0521945432974</v>
      </c>
      <c r="G35" s="107">
        <f t="shared" si="4"/>
        <v>8203.140635518439</v>
      </c>
      <c r="H35" s="107">
        <f t="shared" si="4"/>
        <v>8739.928236034466</v>
      </c>
      <c r="I35" s="107">
        <f t="shared" si="4"/>
        <v>8224.2081097929986</v>
      </c>
      <c r="J35" s="107">
        <f t="shared" si="4"/>
        <v>8534.0486070086445</v>
      </c>
      <c r="K35" s="107">
        <f t="shared" si="4"/>
        <v>8662.4284160061216</v>
      </c>
      <c r="L35" s="107">
        <f t="shared" si="4"/>
        <v>8479.7549691870063</v>
      </c>
      <c r="M35" s="107">
        <f t="shared" si="4"/>
        <v>8622.2863521922955</v>
      </c>
      <c r="N35" s="107">
        <f t="shared" si="4"/>
        <v>8495.2051824239898</v>
      </c>
      <c r="P35" s="152">
        <f>AVERAGE(C35:N35)</f>
        <v>8485.891798827417</v>
      </c>
      <c r="Q35" s="381">
        <f t="shared" si="3"/>
        <v>0.93309219515229047</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07">
        <f>MIN((+C$28/C$19/C13)+C23,C39)</f>
        <v>7694.498242555851</v>
      </c>
      <c r="D38" s="107">
        <f t="shared" ref="D38:N38" si="5">MIN((+D$28/D$19/D13)+D23,D39)</f>
        <v>8769.401036648811</v>
      </c>
      <c r="E38" s="107">
        <f t="shared" si="5"/>
        <v>7794.2313367721399</v>
      </c>
      <c r="F38" s="107">
        <f t="shared" si="5"/>
        <v>8009.0629218662543</v>
      </c>
      <c r="G38" s="107">
        <f t="shared" si="5"/>
        <v>7891.0064334661211</v>
      </c>
      <c r="H38" s="107">
        <f t="shared" si="5"/>
        <v>8154.8554893958662</v>
      </c>
      <c r="I38" s="107">
        <f t="shared" si="5"/>
        <v>7901.561100378809</v>
      </c>
      <c r="J38" s="107">
        <f t="shared" si="5"/>
        <v>7911.3974608500021</v>
      </c>
      <c r="K38" s="107">
        <f t="shared" si="5"/>
        <v>8191.5137102536619</v>
      </c>
      <c r="L38" s="107">
        <f t="shared" si="5"/>
        <v>7929.6864456097946</v>
      </c>
      <c r="M38" s="107">
        <f t="shared" si="5"/>
        <v>8250.6678114863571</v>
      </c>
      <c r="N38" s="107">
        <f t="shared" si="5"/>
        <v>7956.7252062764255</v>
      </c>
      <c r="P38" s="152">
        <f>AVERAGE(C38:N38)</f>
        <v>8037.883932963342</v>
      </c>
      <c r="Q38" s="381">
        <f>$P$28/(P38*8760)</f>
        <v>0.99758499143605306</v>
      </c>
    </row>
    <row r="39" spans="1:17" s="106" customFormat="1" ht="16.5" customHeight="1">
      <c r="A39" s="109"/>
      <c r="B39" s="149" t="s">
        <v>426</v>
      </c>
      <c r="C39" s="107">
        <f t="shared" ref="C39:N39" si="6">MIN(+C$28/C$19/C14,C40)</f>
        <v>7971.8410416913248</v>
      </c>
      <c r="D39" s="107">
        <f t="shared" si="6"/>
        <v>8809.2052416115839</v>
      </c>
      <c r="E39" s="107">
        <f t="shared" si="6"/>
        <v>8013.0987925211939</v>
      </c>
      <c r="F39" s="107">
        <f t="shared" si="6"/>
        <v>8248.3299423533408</v>
      </c>
      <c r="G39" s="107">
        <f t="shared" si="6"/>
        <v>7974.3170049076971</v>
      </c>
      <c r="H39" s="107">
        <f t="shared" si="6"/>
        <v>8319.327372623964</v>
      </c>
      <c r="I39" s="107">
        <f t="shared" si="6"/>
        <v>7986.2598076056738</v>
      </c>
      <c r="J39" s="107">
        <f t="shared" si="6"/>
        <v>8064.411595121458</v>
      </c>
      <c r="K39" s="107">
        <f t="shared" si="6"/>
        <v>8254.5508752981405</v>
      </c>
      <c r="L39" s="107">
        <f t="shared" si="6"/>
        <v>8015.2663216551828</v>
      </c>
      <c r="M39" s="107">
        <f t="shared" si="6"/>
        <v>8324.384540471985</v>
      </c>
      <c r="N39" s="107">
        <f t="shared" si="6"/>
        <v>8147.6472796411317</v>
      </c>
      <c r="P39" s="152">
        <f>AVERAGE(C39:N39)</f>
        <v>8177.3866512918894</v>
      </c>
      <c r="Q39" s="381">
        <f>$P$28/(P39*8760)</f>
        <v>0.98056661820710667</v>
      </c>
    </row>
    <row r="40" spans="1:17" s="106" customFormat="1" ht="16.5" customHeight="1">
      <c r="A40" s="109"/>
      <c r="B40" s="149" t="s">
        <v>133</v>
      </c>
      <c r="C40" s="107">
        <f t="shared" ref="C40:N40" si="7">+C$28/C$19/C15</f>
        <v>8388.1720430107525</v>
      </c>
      <c r="D40" s="107">
        <f t="shared" si="7"/>
        <v>9194.4619813631671</v>
      </c>
      <c r="E40" s="107">
        <f t="shared" si="7"/>
        <v>8381.5630914572575</v>
      </c>
      <c r="F40" s="107">
        <f t="shared" si="7"/>
        <v>8656.3434163701077</v>
      </c>
      <c r="G40" s="107">
        <f t="shared" si="7"/>
        <v>8307.1424185361047</v>
      </c>
      <c r="H40" s="107">
        <f t="shared" si="7"/>
        <v>8850.6117484751667</v>
      </c>
      <c r="I40" s="107">
        <f t="shared" si="7"/>
        <v>8329.0189480294302</v>
      </c>
      <c r="J40" s="107">
        <f t="shared" si="7"/>
        <v>8641.89385980117</v>
      </c>
      <c r="K40" s="107">
        <f t="shared" si="7"/>
        <v>8771.7740874908832</v>
      </c>
      <c r="L40" s="107">
        <f t="shared" si="7"/>
        <v>8586.6855835411498</v>
      </c>
      <c r="M40" s="107">
        <f t="shared" si="7"/>
        <v>8730.10486437699</v>
      </c>
      <c r="N40" s="107">
        <f t="shared" si="7"/>
        <v>8600.5403813177436</v>
      </c>
      <c r="P40" s="152">
        <f>AVERAGE(C40:N40)</f>
        <v>8619.8593686474924</v>
      </c>
      <c r="Q40" s="381">
        <f>$P$28/(P40*8760)</f>
        <v>0.93023238912624751</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07">
        <f>MIN((+C$29/C$20/C13)+C23,C44)</f>
        <v>7789.8169782961186</v>
      </c>
      <c r="D43" s="107">
        <f t="shared" ref="D43:N43" si="8">MIN((+D$29/D$20/D13)+D23,D44)</f>
        <v>8877.1153271802377</v>
      </c>
      <c r="E43" s="107">
        <f t="shared" si="8"/>
        <v>7889.151397336208</v>
      </c>
      <c r="F43" s="107">
        <f t="shared" si="8"/>
        <v>8106.4913898126506</v>
      </c>
      <c r="G43" s="107">
        <f t="shared" si="8"/>
        <v>7986.8927309177943</v>
      </c>
      <c r="H43" s="107">
        <f t="shared" si="8"/>
        <v>8253.0886911531852</v>
      </c>
      <c r="I43" s="107">
        <f t="shared" si="8"/>
        <v>7995.9124316040534</v>
      </c>
      <c r="J43" s="107">
        <f t="shared" si="8"/>
        <v>8005.0449440991906</v>
      </c>
      <c r="K43" s="107">
        <f t="shared" si="8"/>
        <v>8287.6194623079682</v>
      </c>
      <c r="L43" s="107">
        <f t="shared" si="8"/>
        <v>8021.9005449223523</v>
      </c>
      <c r="M43" s="107">
        <f t="shared" si="8"/>
        <v>8346.5268190848165</v>
      </c>
      <c r="N43" s="107">
        <f t="shared" si="8"/>
        <v>8049.084597666345</v>
      </c>
      <c r="O43" s="107"/>
      <c r="P43" s="152">
        <f>AVERAGE(C43:N43)</f>
        <v>8134.0537761984087</v>
      </c>
      <c r="Q43" s="381">
        <f>$P$29/(P43*8760)</f>
        <v>0.99758418716158781</v>
      </c>
    </row>
    <row r="44" spans="1:17" s="106" customFormat="1" ht="16.5" customHeight="1">
      <c r="A44" s="109"/>
      <c r="B44" s="149" t="s">
        <v>426</v>
      </c>
      <c r="C44" s="107">
        <f>MIN(+C$29/C$20/C14,C45)</f>
        <v>8070.5954744903102</v>
      </c>
      <c r="D44" s="107">
        <f t="shared" ref="D44:N44" si="9">MIN(+D$29/D$20/D14,D45)</f>
        <v>8917.4084460015292</v>
      </c>
      <c r="E44" s="107">
        <f t="shared" si="9"/>
        <v>8110.6842746332713</v>
      </c>
      <c r="F44" s="107">
        <f t="shared" si="9"/>
        <v>8348.6690403526627</v>
      </c>
      <c r="G44" s="107">
        <f t="shared" si="9"/>
        <v>8071.2156373893158</v>
      </c>
      <c r="H44" s="107">
        <f t="shared" si="9"/>
        <v>8419.5417989056859</v>
      </c>
      <c r="I44" s="107">
        <f t="shared" si="9"/>
        <v>8081.6225131249839</v>
      </c>
      <c r="J44" s="107">
        <f t="shared" si="9"/>
        <v>8159.8703119291904</v>
      </c>
      <c r="K44" s="107">
        <f t="shared" si="9"/>
        <v>8351.3962017910981</v>
      </c>
      <c r="L44" s="107">
        <f t="shared" si="9"/>
        <v>8108.4756269248655</v>
      </c>
      <c r="M44" s="107">
        <f t="shared" si="9"/>
        <v>8421.1000135888025</v>
      </c>
      <c r="N44" s="107">
        <f t="shared" si="9"/>
        <v>8242.2228398746047</v>
      </c>
      <c r="O44" s="107"/>
      <c r="P44" s="152">
        <f>AVERAGE(C44:N44)</f>
        <v>8275.233514917194</v>
      </c>
      <c r="Q44" s="381">
        <f>$P$29/(P44*8760)</f>
        <v>0.98056488799140917</v>
      </c>
    </row>
    <row r="45" spans="1:17" s="106" customFormat="1" ht="16.5" customHeight="1">
      <c r="A45" s="109"/>
      <c r="B45" s="149" t="s">
        <v>133</v>
      </c>
      <c r="C45" s="107">
        <f>+C$29/C$20/C15</f>
        <v>8492.083945919454</v>
      </c>
      <c r="D45" s="107">
        <f t="shared" ref="D45:N45" si="10">+D$29/D$20/D15</f>
        <v>9307.3972827596663</v>
      </c>
      <c r="E45" s="107">
        <f t="shared" si="10"/>
        <v>8483.6358221586488</v>
      </c>
      <c r="F45" s="107">
        <f t="shared" si="10"/>
        <v>8761.6459074733102</v>
      </c>
      <c r="G45" s="107">
        <f t="shared" si="10"/>
        <v>8408.0853255826642</v>
      </c>
      <c r="H45" s="107">
        <f t="shared" si="10"/>
        <v>8957.2260141349579</v>
      </c>
      <c r="I45" s="107">
        <f t="shared" si="10"/>
        <v>8428.4744879618102</v>
      </c>
      <c r="J45" s="107">
        <f t="shared" si="10"/>
        <v>8744.1882539940834</v>
      </c>
      <c r="K45" s="107">
        <f t="shared" si="10"/>
        <v>8874.6876606530132</v>
      </c>
      <c r="L45" s="107">
        <f t="shared" si="10"/>
        <v>8686.539907239503</v>
      </c>
      <c r="M45" s="107">
        <f t="shared" si="10"/>
        <v>8831.5341313951831</v>
      </c>
      <c r="N45" s="107">
        <f t="shared" si="10"/>
        <v>8700.3729951946607</v>
      </c>
      <c r="O45" s="107"/>
      <c r="P45" s="152">
        <f>AVERAGE(C45:N45)</f>
        <v>8722.9893112055797</v>
      </c>
      <c r="Q45" s="381">
        <f>$P$29/(P45*8760)</f>
        <v>0.93023195778008638</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9" spans="1:14">
      <c r="G59" s="145"/>
    </row>
    <row r="60" spans="1:14">
      <c r="G60" s="44"/>
    </row>
    <row r="62" spans="1:14">
      <c r="G62" s="150"/>
    </row>
  </sheetData>
  <mergeCells count="3">
    <mergeCell ref="C7:E7"/>
    <mergeCell ref="F7:L7"/>
    <mergeCell ref="M7:N7"/>
  </mergeCells>
  <conditionalFormatting sqref="C34:N34">
    <cfRule type="cellIs" dxfId="88" priority="4" operator="greaterThanOrEqual">
      <formula>C35</formula>
    </cfRule>
  </conditionalFormatting>
  <conditionalFormatting sqref="C39:N39">
    <cfRule type="cellIs" dxfId="87" priority="3" operator="greaterThanOrEqual">
      <formula>C40</formula>
    </cfRule>
  </conditionalFormatting>
  <conditionalFormatting sqref="C33:N33">
    <cfRule type="cellIs" dxfId="86" priority="2" operator="greaterThanOrEqual">
      <formula>C34</formula>
    </cfRule>
  </conditionalFormatting>
  <conditionalFormatting sqref="C38:N38">
    <cfRule type="cellIs" dxfId="85" priority="1" operator="greaterThanOrEqual">
      <formula>C39</formula>
    </cfRule>
  </conditionalFormatting>
  <pageMargins left="0" right="0" top="1" bottom="1" header="0.5" footer="0.5"/>
  <pageSetup scale="64" orientation="landscape" r:id="rId1"/>
  <headerFooter alignWithMargins="0">
    <oddFooter>&amp;LPrinted:  &amp;D&amp;C&amp;F&amp;RPage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3"/>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7">
      <c r="B1" s="8" t="s">
        <v>1142</v>
      </c>
    </row>
    <row r="2" spans="1:17">
      <c r="B2" s="8" t="s">
        <v>1123</v>
      </c>
    </row>
    <row r="4" spans="1:17" ht="21">
      <c r="A4" s="124" t="s">
        <v>445</v>
      </c>
    </row>
    <row r="5" spans="1:17" ht="21">
      <c r="A5" s="124" t="s">
        <v>430</v>
      </c>
    </row>
    <row r="6" spans="1:17" ht="15.6" thickBot="1"/>
    <row r="7" spans="1:17" ht="15.6" thickBot="1">
      <c r="C7" s="460" t="s">
        <v>339</v>
      </c>
      <c r="D7" s="461"/>
      <c r="E7" s="462"/>
      <c r="F7" s="463" t="s">
        <v>340</v>
      </c>
      <c r="G7" s="464"/>
      <c r="H7" s="464"/>
      <c r="I7" s="464"/>
      <c r="J7" s="464"/>
      <c r="K7" s="464"/>
      <c r="L7" s="465"/>
      <c r="M7" s="460" t="s">
        <v>339</v>
      </c>
      <c r="N7" s="462"/>
    </row>
    <row r="8" spans="1:17"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7" hidden="1">
      <c r="B9" t="s">
        <v>55</v>
      </c>
      <c r="C9" s="329">
        <v>3</v>
      </c>
      <c r="D9" s="329">
        <v>4</v>
      </c>
      <c r="E9" s="329">
        <v>5</v>
      </c>
      <c r="F9" s="329">
        <v>6</v>
      </c>
      <c r="G9" s="329">
        <v>7</v>
      </c>
      <c r="H9" s="329">
        <v>8</v>
      </c>
      <c r="I9" s="329">
        <v>9</v>
      </c>
      <c r="J9" s="329">
        <v>10</v>
      </c>
      <c r="K9" s="329">
        <v>11</v>
      </c>
      <c r="L9" s="329">
        <v>12</v>
      </c>
      <c r="M9" s="329">
        <v>13</v>
      </c>
      <c r="N9" s="329">
        <v>14</v>
      </c>
      <c r="O9" s="10"/>
      <c r="P9" s="341"/>
      <c r="Q9" s="10"/>
    </row>
    <row r="10" spans="1:17" s="10" customFormat="1">
      <c r="A10" s="123"/>
      <c r="C10" s="122"/>
      <c r="D10" s="122"/>
      <c r="E10" s="122"/>
      <c r="F10" s="122"/>
      <c r="G10" s="122"/>
      <c r="H10" s="122"/>
      <c r="I10" s="122"/>
      <c r="J10" s="122"/>
      <c r="K10" s="122"/>
      <c r="L10" s="122"/>
      <c r="M10" s="122"/>
      <c r="N10" s="122"/>
    </row>
    <row r="11" spans="1:17" s="110" customFormat="1" ht="15.6">
      <c r="A11" s="120"/>
    </row>
    <row r="12" spans="1:17" s="110" customFormat="1" ht="15.6">
      <c r="A12" s="120" t="s">
        <v>343</v>
      </c>
    </row>
    <row r="13" spans="1:17" s="110" customFormat="1">
      <c r="A13" s="119"/>
      <c r="B13" s="148" t="s">
        <v>148</v>
      </c>
      <c r="C13" s="115">
        <f>IF(VLOOKUP($B$9,'Avg CP LF'!$A$12:$P$38,C$9,FALSE)=0,"",VLOOKUP($B$9,'Avg CP LF'!$A$12:$P$38,C$9,FALSE))</f>
        <v>1</v>
      </c>
      <c r="D13" s="115">
        <f>IF(VLOOKUP($B$9,'Avg CP LF'!$A$12:$P$38,D$9,FALSE)=0,"",VLOOKUP($B$9,'Avg CP LF'!$A$12:$P$38,D$9,FALSE))</f>
        <v>1</v>
      </c>
      <c r="E13" s="115">
        <f>IF(VLOOKUP($B$9,'Avg CP LF'!$A$12:$P$38,E$9,FALSE)=0,"",VLOOKUP($B$9,'Avg CP LF'!$A$12:$P$38,E$9,FALSE))</f>
        <v>1</v>
      </c>
      <c r="F13" s="115">
        <f>IF(VLOOKUP($B$9,'Avg CP LF'!$A$12:$P$38,F$9,FALSE)=0,"",VLOOKUP($B$9,'Avg CP LF'!$A$12:$P$38,F$9,FALSE))</f>
        <v>1</v>
      </c>
      <c r="G13" s="115">
        <f>IF(VLOOKUP($B$9,'Avg CP LF'!$A$12:$P$38,G$9,FALSE)=0,"",VLOOKUP($B$9,'Avg CP LF'!$A$12:$P$38,G$9,FALSE))</f>
        <v>1</v>
      </c>
      <c r="H13" s="115">
        <f>IF(VLOOKUP($B$9,'Avg CP LF'!$A$12:$P$38,H$9,FALSE)=0,"",VLOOKUP($B$9,'Avg CP LF'!$A$12:$P$38,H$9,FALSE))</f>
        <v>1</v>
      </c>
      <c r="I13" s="115">
        <f>IF(VLOOKUP($B$9,'Avg CP LF'!$A$12:$P$38,I$9,FALSE)=0,"",VLOOKUP($B$9,'Avg CP LF'!$A$12:$P$38,I$9,FALSE))</f>
        <v>1</v>
      </c>
      <c r="J13" s="115">
        <f>IF(VLOOKUP($B$9,'Avg CP LF'!$A$12:$P$38,J$9,FALSE)=0,"",VLOOKUP($B$9,'Avg CP LF'!$A$12:$P$38,J$9,FALSE))</f>
        <v>1</v>
      </c>
      <c r="K13" s="115">
        <f>IF(VLOOKUP($B$9,'Avg CP LF'!$A$12:$P$38,K$9,FALSE)=0,"",VLOOKUP($B$9,'Avg CP LF'!$A$12:$P$38,K$9,FALSE))</f>
        <v>1</v>
      </c>
      <c r="L13" s="115">
        <f>IF(VLOOKUP($B$9,'Avg CP LF'!$A$12:$P$38,L$9,FALSE)=0,"",VLOOKUP($B$9,'Avg CP LF'!$A$12:$P$38,L$9,FALSE))</f>
        <v>1</v>
      </c>
      <c r="M13" s="115">
        <f>IF(VLOOKUP($B$9,'Avg CP LF'!$A$12:$P$38,M$9,FALSE)=0,"",VLOOKUP($B$9,'Avg CP LF'!$A$12:$P$38,M$9,FALSE))</f>
        <v>0.99860000000000004</v>
      </c>
      <c r="N13" s="115">
        <f>IF(VLOOKUP($B$9,'Avg CP LF'!$A$12:$P$38,N$9,FALSE)=0,"",VLOOKUP($B$9,'Avg CP LF'!$A$12:$P$38,N$9,FALSE))</f>
        <v>1</v>
      </c>
    </row>
    <row r="14" spans="1:17" s="110" customFormat="1">
      <c r="A14" s="119"/>
      <c r="B14" s="118" t="s">
        <v>342</v>
      </c>
      <c r="C14" s="115">
        <f>IF(VLOOKUP($B$9,'Avg GNCP LF'!$A$12:$P$38,C$9,FALSE)=0,"",VLOOKUP($B$9,'Avg GNCP LF'!$A$12:$P$38,C$9,FALSE))</f>
        <v>1</v>
      </c>
      <c r="D14" s="115">
        <f>IF(VLOOKUP($B$9,'Avg GNCP LF'!$A$12:$P$38,D$9,FALSE)=0,"",VLOOKUP($B$9,'Avg GNCP LF'!$A$12:$P$38,D$9,FALSE))</f>
        <v>1</v>
      </c>
      <c r="E14" s="115">
        <f>IF(VLOOKUP($B$9,'Avg GNCP LF'!$A$12:$P$38,E$9,FALSE)=0,"",VLOOKUP($B$9,'Avg GNCP LF'!$A$12:$P$38,E$9,FALSE))</f>
        <v>1</v>
      </c>
      <c r="F14" s="115">
        <f>IF(VLOOKUP($B$9,'Avg GNCP LF'!$A$12:$P$38,F$9,FALSE)=0,"",VLOOKUP($B$9,'Avg GNCP LF'!$A$12:$P$38,F$9,FALSE))</f>
        <v>1</v>
      </c>
      <c r="G14" s="115">
        <f>IF(VLOOKUP($B$9,'Avg GNCP LF'!$A$12:$P$38,G$9,FALSE)=0,"",VLOOKUP($B$9,'Avg GNCP LF'!$A$12:$P$38,G$9,FALSE))</f>
        <v>1</v>
      </c>
      <c r="H14" s="115">
        <f>IF(VLOOKUP($B$9,'Avg GNCP LF'!$A$12:$P$38,H$9,FALSE)=0,"",VLOOKUP($B$9,'Avg GNCP LF'!$A$12:$P$38,H$9,FALSE))</f>
        <v>1</v>
      </c>
      <c r="I14" s="115">
        <f>IF(VLOOKUP($B$9,'Avg GNCP LF'!$A$12:$P$38,I$9,FALSE)=0,"",VLOOKUP($B$9,'Avg GNCP LF'!$A$12:$P$38,I$9,FALSE))</f>
        <v>1</v>
      </c>
      <c r="J14" s="115">
        <f>IF(VLOOKUP($B$9,'Avg GNCP LF'!$A$12:$P$38,J$9,FALSE)=0,"",VLOOKUP($B$9,'Avg GNCP LF'!$A$12:$P$38,J$9,FALSE))</f>
        <v>1</v>
      </c>
      <c r="K14" s="115">
        <f>IF(VLOOKUP($B$9,'Avg GNCP LF'!$A$12:$P$38,K$9,FALSE)=0,"",VLOOKUP($B$9,'Avg GNCP LF'!$A$12:$P$38,K$9,FALSE))</f>
        <v>1</v>
      </c>
      <c r="L14" s="115">
        <f>IF(VLOOKUP($B$9,'Avg GNCP LF'!$A$12:$P$38,L$9,FALSE)=0,"",VLOOKUP($B$9,'Avg GNCP LF'!$A$12:$P$38,L$9,FALSE))</f>
        <v>1</v>
      </c>
      <c r="M14" s="115">
        <f>IF(VLOOKUP($B$9,'Avg GNCP LF'!$A$12:$P$38,M$9,FALSE)=0,"",VLOOKUP($B$9,'Avg GNCP LF'!$A$12:$P$38,M$9,FALSE))</f>
        <v>0.99860000000000004</v>
      </c>
      <c r="N14" s="115">
        <f>IF(VLOOKUP($B$9,'Avg GNCP LF'!$A$12:$P$38,N$9,FALSE)=0,"",VLOOKUP($B$9,'Avg GNCP LF'!$A$12:$P$38,N$9,FALSE))</f>
        <v>1</v>
      </c>
    </row>
    <row r="15" spans="1:17" s="10" customFormat="1">
      <c r="A15" s="119"/>
      <c r="B15" s="148" t="s">
        <v>133</v>
      </c>
      <c r="C15" s="115">
        <f>IF(VLOOKUP($B$9,'Avg NCP LF'!$A$12:$P$38,C$9,FALSE)=0,"",VLOOKUP($B$9,'Avg NCP LF'!$A$12:$P$38,C$9,FALSE))</f>
        <v>1</v>
      </c>
      <c r="D15" s="115">
        <f>IF(VLOOKUP($B$9,'Avg NCP LF'!$A$12:$P$38,D$9,FALSE)=0,"",VLOOKUP($B$9,'Avg NCP LF'!$A$12:$P$38,D$9,FALSE))</f>
        <v>1</v>
      </c>
      <c r="E15" s="115">
        <f>IF(VLOOKUP($B$9,'Avg NCP LF'!$A$12:$P$38,E$9,FALSE)=0,"",VLOOKUP($B$9,'Avg NCP LF'!$A$12:$P$38,E$9,FALSE))</f>
        <v>1</v>
      </c>
      <c r="F15" s="115">
        <f>IF(VLOOKUP($B$9,'Avg NCP LF'!$A$12:$P$38,F$9,FALSE)=0,"",VLOOKUP($B$9,'Avg NCP LF'!$A$12:$P$38,F$9,FALSE))</f>
        <v>1</v>
      </c>
      <c r="G15" s="115">
        <f>IF(VLOOKUP($B$9,'Avg NCP LF'!$A$12:$P$38,G$9,FALSE)=0,"",VLOOKUP($B$9,'Avg NCP LF'!$A$12:$P$38,G$9,FALSE))</f>
        <v>1</v>
      </c>
      <c r="H15" s="115">
        <f>IF(VLOOKUP($B$9,'Avg NCP LF'!$A$12:$P$38,H$9,FALSE)=0,"",VLOOKUP($B$9,'Avg NCP LF'!$A$12:$P$38,H$9,FALSE))</f>
        <v>1</v>
      </c>
      <c r="I15" s="115">
        <f>IF(VLOOKUP($B$9,'Avg NCP LF'!$A$12:$P$38,I$9,FALSE)=0,"",VLOOKUP($B$9,'Avg NCP LF'!$A$12:$P$38,I$9,FALSE))</f>
        <v>1</v>
      </c>
      <c r="J15" s="115">
        <f>IF(VLOOKUP($B$9,'Avg NCP LF'!$A$12:$P$38,J$9,FALSE)=0,"",VLOOKUP($B$9,'Avg NCP LF'!$A$12:$P$38,J$9,FALSE))</f>
        <v>1</v>
      </c>
      <c r="K15" s="115">
        <f>IF(VLOOKUP($B$9,'Avg NCP LF'!$A$12:$P$38,K$9,FALSE)=0,"",VLOOKUP($B$9,'Avg NCP LF'!$A$12:$P$38,K$9,FALSE))</f>
        <v>1</v>
      </c>
      <c r="L15" s="115">
        <f>IF(VLOOKUP($B$9,'Avg NCP LF'!$A$12:$P$38,L$9,FALSE)=0,"",VLOOKUP($B$9,'Avg NCP LF'!$A$12:$P$38,L$9,FALSE))</f>
        <v>1</v>
      </c>
      <c r="M15" s="115">
        <f>IF(VLOOKUP($B$9,'Avg NCP LF'!$A$12:$P$38,M$9,FALSE)=0,"",VLOOKUP($B$9,'Avg NCP LF'!$A$12:$P$38,M$9,FALSE))</f>
        <v>0.99860000000000004</v>
      </c>
      <c r="N15" s="115">
        <f>IF(VLOOKUP($B$9,'Avg NCP LF'!$A$12:$P$38,N$9,FALSE)=0,"",VLOOKUP($B$9,'Avg NCP LF'!$A$12:$P$38,N$9,FALSE))</f>
        <v>1</v>
      </c>
    </row>
    <row r="16" spans="1:17">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2639277</v>
      </c>
      <c r="D27" s="142">
        <f>VLOOKUP($B$9,'Sales Forecast'!$B$7:$AO$23,D9-1,FALSE)</f>
        <v>2645291</v>
      </c>
      <c r="E27" s="142">
        <f>VLOOKUP($B$9,'Sales Forecast'!$B$7:$AO$23,E9-1,FALSE)</f>
        <v>2653067</v>
      </c>
      <c r="F27" s="142">
        <f>VLOOKUP($B$9,'Sales Forecast'!$B$7:$AO$23,F9-1,FALSE)</f>
        <v>2656076</v>
      </c>
      <c r="G27" s="142">
        <f>VLOOKUP($B$9,'Sales Forecast'!$B$7:$AO$23,G9-1,FALSE)</f>
        <v>2664746</v>
      </c>
      <c r="H27" s="142">
        <f>VLOOKUP($B$9,'Sales Forecast'!$B$7:$AO$23,H9-1,FALSE)</f>
        <v>2672542</v>
      </c>
      <c r="I27" s="142">
        <f>VLOOKUP($B$9,'Sales Forecast'!$B$7:$AO$23,I9-1,FALSE)</f>
        <v>2675556</v>
      </c>
      <c r="J27" s="142">
        <f>VLOOKUP($B$9,'Sales Forecast'!$B$7:$AO$23,J9-1,FALSE)</f>
        <v>2681584</v>
      </c>
      <c r="K27" s="142">
        <f>VLOOKUP($B$9,'Sales Forecast'!$B$7:$AO$23,K9-1,FALSE)</f>
        <v>2682818</v>
      </c>
      <c r="L27" s="142">
        <f>VLOOKUP($B$9,'Sales Forecast'!$B$7:$AO$23,L9-1,FALSE)</f>
        <v>2690626</v>
      </c>
      <c r="M27" s="142">
        <f>VLOOKUP($B$9,'Sales Forecast'!$B$7:$AO$23,M9-1,FALSE)</f>
        <v>2697548</v>
      </c>
      <c r="N27" s="142">
        <f>VLOOKUP($B$9,'Sales Forecast'!$B$7:$AO$23,N9-1,FALSE)</f>
        <v>2698773</v>
      </c>
      <c r="P27" s="106">
        <f>SUM(C27:N27)</f>
        <v>32057904</v>
      </c>
    </row>
    <row r="28" spans="1:16" s="12" customFormat="1" ht="15.6">
      <c r="A28" s="111"/>
      <c r="B28" s="108" t="str">
        <f>"TEST - "&amp;MANUAL!$B$10</f>
        <v>TEST - 2017</v>
      </c>
      <c r="C28" s="142">
        <f>VLOOKUP($B$9,'Sales Forecast'!$B$7:$AO$23,C9+11,FALSE)</f>
        <v>2699417</v>
      </c>
      <c r="D28" s="142">
        <f>VLOOKUP($B$9,'Sales Forecast'!$B$7:$AO$23,D9+11,FALSE)</f>
        <v>2705431</v>
      </c>
      <c r="E28" s="142">
        <f>VLOOKUP($B$9,'Sales Forecast'!$B$7:$AO$23,E9+11,FALSE)</f>
        <v>2710238</v>
      </c>
      <c r="F28" s="142">
        <f>VLOOKUP($B$9,'Sales Forecast'!$B$7:$AO$23,F9+11,FALSE)</f>
        <v>2716256</v>
      </c>
      <c r="G28" s="142">
        <f>VLOOKUP($B$9,'Sales Forecast'!$B$7:$AO$23,G9+11,FALSE)</f>
        <v>2721974</v>
      </c>
      <c r="H28" s="142">
        <f>VLOOKUP($B$9,'Sales Forecast'!$B$7:$AO$23,H9+11,FALSE)</f>
        <v>2729808</v>
      </c>
      <c r="I28" s="142">
        <f>VLOOKUP($B$9,'Sales Forecast'!$B$7:$AO$23,I9+11,FALSE)</f>
        <v>2735836</v>
      </c>
      <c r="J28" s="142">
        <f>VLOOKUP($B$9,'Sales Forecast'!$B$7:$AO$23,J9+11,FALSE)</f>
        <v>2738850</v>
      </c>
      <c r="K28" s="142">
        <f>VLOOKUP($B$9,'Sales Forecast'!$B$7:$AO$23,K9+11,FALSE)</f>
        <v>2743058</v>
      </c>
      <c r="L28" s="142">
        <f>VLOOKUP($B$9,'Sales Forecast'!$B$7:$AO$23,L9+11,FALSE)</f>
        <v>2747892</v>
      </c>
      <c r="M28" s="142">
        <f>VLOOKUP($B$9,'Sales Forecast'!$B$7:$AO$23,M9+11,FALSE)</f>
        <v>2754833</v>
      </c>
      <c r="N28" s="142">
        <f>VLOOKUP($B$9,'Sales Forecast'!$B$7:$AO$23,N9+11,FALSE)</f>
        <v>2759033</v>
      </c>
      <c r="P28" s="106">
        <f t="shared" ref="P28:P29" si="0">SUM(C28:N28)</f>
        <v>32762626</v>
      </c>
    </row>
    <row r="29" spans="1:16" ht="15.6">
      <c r="A29" s="111"/>
      <c r="B29" t="s">
        <v>1092</v>
      </c>
      <c r="C29" s="142">
        <f>VLOOKUP($B$9,'Sales Forecast'!$B$7:$AO$23,C9+23,FALSE)</f>
        <v>2756550</v>
      </c>
      <c r="D29" s="142">
        <f>VLOOKUP($B$9,'Sales Forecast'!$B$7:$AO$23,D9+23,FALSE)</f>
        <v>2762564</v>
      </c>
      <c r="E29" s="142">
        <f>VLOOKUP($B$9,'Sales Forecast'!$B$7:$AO$23,E9+23,FALSE)</f>
        <v>2767409</v>
      </c>
      <c r="F29" s="142">
        <f>VLOOKUP($B$9,'Sales Forecast'!$B$7:$AO$23,F9+23,FALSE)</f>
        <v>2773427</v>
      </c>
      <c r="G29" s="142">
        <f>VLOOKUP($B$9,'Sales Forecast'!$B$7:$AO$23,G9+23,FALSE)</f>
        <v>2782214</v>
      </c>
      <c r="H29" s="142">
        <f>VLOOKUP($B$9,'Sales Forecast'!$B$7:$AO$23,H9+23,FALSE)</f>
        <v>2787074</v>
      </c>
      <c r="I29" s="142">
        <f>VLOOKUP($B$9,'Sales Forecast'!$B$7:$AO$23,I9+23,FALSE)</f>
        <v>2793102</v>
      </c>
      <c r="J29" s="142">
        <f>VLOOKUP($B$9,'Sales Forecast'!$B$7:$AO$23,J9+23,FALSE)</f>
        <v>2796116</v>
      </c>
      <c r="K29" s="142">
        <f>VLOOKUP($B$9,'Sales Forecast'!$B$7:$AO$23,K9+23,FALSE)</f>
        <v>2800286</v>
      </c>
      <c r="L29" s="142">
        <f>VLOOKUP($B$9,'Sales Forecast'!$B$7:$AO$23,L9+23,FALSE)</f>
        <v>2808172</v>
      </c>
      <c r="M29" s="142">
        <f>VLOOKUP($B$9,'Sales Forecast'!$B$7:$AO$23,M9+23,FALSE)</f>
        <v>2812118</v>
      </c>
      <c r="N29" s="142">
        <f>VLOOKUP($B$9,'Sales Forecast'!$B$7:$AO$23,N9+23,FALSE)</f>
        <v>2816280</v>
      </c>
      <c r="P29" s="106">
        <f t="shared" si="0"/>
        <v>33455312</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IF(C13="",0,MIN((+C$27/C$18/C13)+C23,C34))</f>
        <v>3547.4153225806454</v>
      </c>
      <c r="D33" s="107">
        <f t="shared" ref="D33:N33" si="1">IF(D13="",0,MIN((+D$27/D$18/D13)+D23,D34))</f>
        <v>3800.7054597701149</v>
      </c>
      <c r="E33" s="107">
        <f t="shared" si="1"/>
        <v>3565.9502688172042</v>
      </c>
      <c r="F33" s="107">
        <f t="shared" si="1"/>
        <v>3688.9944444444445</v>
      </c>
      <c r="G33" s="107">
        <f t="shared" si="1"/>
        <v>3581.6478494623657</v>
      </c>
      <c r="H33" s="107">
        <f t="shared" si="1"/>
        <v>3711.8638888888891</v>
      </c>
      <c r="I33" s="107">
        <f t="shared" si="1"/>
        <v>3596.1774193548385</v>
      </c>
      <c r="J33" s="107">
        <f t="shared" si="1"/>
        <v>3604.2795698924733</v>
      </c>
      <c r="K33" s="107">
        <f t="shared" si="1"/>
        <v>3726.1361111111109</v>
      </c>
      <c r="L33" s="107">
        <f t="shared" si="1"/>
        <v>3616.4327956989246</v>
      </c>
      <c r="M33" s="107">
        <f t="shared" si="1"/>
        <v>3751.8470302868459</v>
      </c>
      <c r="N33" s="107">
        <f t="shared" si="1"/>
        <v>3627.3830645161293</v>
      </c>
      <c r="P33" s="152">
        <f>AVERAGE(C33:N33)</f>
        <v>3651.5694354019984</v>
      </c>
      <c r="Q33" s="368">
        <f>$P$27/(P33*8760)</f>
        <v>1.0021932067653263</v>
      </c>
    </row>
    <row r="34" spans="1:17" s="12" customFormat="1" ht="15.6">
      <c r="A34" s="111"/>
      <c r="B34" s="149" t="s">
        <v>426</v>
      </c>
      <c r="C34" s="107">
        <f t="shared" ref="C34:N34" si="2">MIN(+C$27/C$18/C14,C35)</f>
        <v>3547.4153225806454</v>
      </c>
      <c r="D34" s="107">
        <f t="shared" si="2"/>
        <v>3800.7054597701149</v>
      </c>
      <c r="E34" s="107">
        <f t="shared" si="2"/>
        <v>3565.9502688172042</v>
      </c>
      <c r="F34" s="107">
        <f t="shared" si="2"/>
        <v>3688.9944444444445</v>
      </c>
      <c r="G34" s="107">
        <f t="shared" si="2"/>
        <v>3581.6478494623657</v>
      </c>
      <c r="H34" s="107">
        <f t="shared" si="2"/>
        <v>3711.8638888888891</v>
      </c>
      <c r="I34" s="107">
        <f t="shared" si="2"/>
        <v>3596.1774193548385</v>
      </c>
      <c r="J34" s="107">
        <f t="shared" si="2"/>
        <v>3604.2795698924733</v>
      </c>
      <c r="K34" s="107">
        <f t="shared" si="2"/>
        <v>3726.1361111111109</v>
      </c>
      <c r="L34" s="107">
        <f t="shared" si="2"/>
        <v>3616.4327956989246</v>
      </c>
      <c r="M34" s="107">
        <f t="shared" si="2"/>
        <v>3751.8470302868459</v>
      </c>
      <c r="N34" s="107">
        <f t="shared" si="2"/>
        <v>3627.3830645161293</v>
      </c>
      <c r="P34" s="152">
        <f>AVERAGE(C34:N34)</f>
        <v>3651.5694354019984</v>
      </c>
      <c r="Q34" s="368">
        <f t="shared" ref="Q34:Q35" si="3">$P$27/(P34*8760)</f>
        <v>1.0021932067653263</v>
      </c>
    </row>
    <row r="35" spans="1:17" s="106" customFormat="1">
      <c r="A35" s="109"/>
      <c r="B35" s="149" t="s">
        <v>133</v>
      </c>
      <c r="C35" s="107">
        <f t="shared" ref="C35:N35" si="4">+C$27/C$18/C15</f>
        <v>3547.4153225806454</v>
      </c>
      <c r="D35" s="107">
        <f t="shared" si="4"/>
        <v>3800.7054597701149</v>
      </c>
      <c r="E35" s="107">
        <f t="shared" si="4"/>
        <v>3565.9502688172042</v>
      </c>
      <c r="F35" s="107">
        <f t="shared" si="4"/>
        <v>3688.9944444444445</v>
      </c>
      <c r="G35" s="107">
        <f t="shared" si="4"/>
        <v>3581.6478494623657</v>
      </c>
      <c r="H35" s="107">
        <f t="shared" si="4"/>
        <v>3711.8638888888891</v>
      </c>
      <c r="I35" s="107">
        <f t="shared" si="4"/>
        <v>3596.1774193548385</v>
      </c>
      <c r="J35" s="107">
        <f t="shared" si="4"/>
        <v>3604.2795698924733</v>
      </c>
      <c r="K35" s="107">
        <f t="shared" si="4"/>
        <v>3726.1361111111109</v>
      </c>
      <c r="L35" s="107">
        <f t="shared" si="4"/>
        <v>3616.4327956989246</v>
      </c>
      <c r="M35" s="107">
        <f t="shared" si="4"/>
        <v>3751.8470302868459</v>
      </c>
      <c r="N35" s="107">
        <f t="shared" si="4"/>
        <v>3627.3830645161293</v>
      </c>
      <c r="P35" s="152">
        <f>AVERAGE(C35:N35)</f>
        <v>3651.5694354019984</v>
      </c>
      <c r="Q35" s="368">
        <f t="shared" si="3"/>
        <v>1.0021932067653263</v>
      </c>
    </row>
    <row r="36" spans="1:17" s="106" customFormat="1" ht="16.5" customHeight="1">
      <c r="A36" s="109"/>
      <c r="B36" s="108"/>
      <c r="C36" s="107"/>
      <c r="D36" s="107"/>
      <c r="E36" s="107"/>
      <c r="F36" s="107"/>
      <c r="G36" s="107"/>
      <c r="H36" s="107"/>
      <c r="I36" s="107"/>
      <c r="J36" s="107"/>
      <c r="K36" s="107"/>
      <c r="L36" s="107"/>
      <c r="M36" s="107"/>
      <c r="N36" s="107"/>
    </row>
    <row r="37" spans="1:17" s="106" customFormat="1" ht="16.5" customHeight="1">
      <c r="A37" s="109"/>
      <c r="B37" s="146" t="str">
        <f>"TEST - "&amp;MANUAL!$B$10</f>
        <v>TEST - 2017</v>
      </c>
      <c r="C37" s="107"/>
      <c r="D37" s="107"/>
      <c r="E37" s="107"/>
      <c r="F37" s="107"/>
      <c r="G37" s="107"/>
      <c r="H37" s="107"/>
      <c r="I37" s="107"/>
      <c r="J37" s="107"/>
      <c r="K37" s="107"/>
      <c r="L37" s="107"/>
      <c r="M37" s="107"/>
      <c r="N37" s="107"/>
    </row>
    <row r="38" spans="1:17" s="106" customFormat="1" ht="16.5" customHeight="1">
      <c r="A38" s="109"/>
      <c r="B38" s="149" t="s">
        <v>428</v>
      </c>
      <c r="C38" s="107">
        <f>IF(C13="",0,MIN((+C$28/C$19/C13)+C23,C39))</f>
        <v>3628.2486559139784</v>
      </c>
      <c r="D38" s="107">
        <f t="shared" ref="D38:N38" si="5">IF(D13="",0,MIN((+D$28/D$19/D13)+D23,D39))</f>
        <v>4025.9389880952381</v>
      </c>
      <c r="E38" s="107">
        <f t="shared" si="5"/>
        <v>3642.7930107526881</v>
      </c>
      <c r="F38" s="107">
        <f t="shared" si="5"/>
        <v>3772.5777777777776</v>
      </c>
      <c r="G38" s="107">
        <f t="shared" si="5"/>
        <v>3658.5672043010754</v>
      </c>
      <c r="H38" s="107">
        <f t="shared" si="5"/>
        <v>3791.4</v>
      </c>
      <c r="I38" s="107">
        <f t="shared" si="5"/>
        <v>3677.1989247311826</v>
      </c>
      <c r="J38" s="107">
        <f t="shared" si="5"/>
        <v>3681.25</v>
      </c>
      <c r="K38" s="107">
        <f t="shared" si="5"/>
        <v>3809.8027777777779</v>
      </c>
      <c r="L38" s="107">
        <f t="shared" si="5"/>
        <v>3693.4032258064517</v>
      </c>
      <c r="M38" s="107">
        <f t="shared" si="5"/>
        <v>3831.5210739479712</v>
      </c>
      <c r="N38" s="107">
        <f t="shared" si="5"/>
        <v>3708.3776881720432</v>
      </c>
      <c r="P38" s="152">
        <f>AVERAGE(C38:N38)</f>
        <v>3743.4232772730156</v>
      </c>
      <c r="Q38" s="368">
        <f>$P$28/(P38*8760)</f>
        <v>0.99909241409944627</v>
      </c>
    </row>
    <row r="39" spans="1:17" s="106" customFormat="1" ht="16.5" customHeight="1">
      <c r="A39" s="109"/>
      <c r="B39" s="149" t="s">
        <v>426</v>
      </c>
      <c r="C39" s="107">
        <f t="shared" ref="C39:N39" si="6">MIN(+C$28/C$19/C14,C40)</f>
        <v>3628.2486559139784</v>
      </c>
      <c r="D39" s="107">
        <f t="shared" si="6"/>
        <v>4025.9389880952381</v>
      </c>
      <c r="E39" s="107">
        <f t="shared" si="6"/>
        <v>3642.7930107526881</v>
      </c>
      <c r="F39" s="107">
        <f t="shared" si="6"/>
        <v>3772.5777777777776</v>
      </c>
      <c r="G39" s="107">
        <f t="shared" si="6"/>
        <v>3658.5672043010754</v>
      </c>
      <c r="H39" s="107">
        <f t="shared" si="6"/>
        <v>3791.4</v>
      </c>
      <c r="I39" s="107">
        <f t="shared" si="6"/>
        <v>3677.1989247311826</v>
      </c>
      <c r="J39" s="107">
        <f t="shared" si="6"/>
        <v>3681.25</v>
      </c>
      <c r="K39" s="107">
        <f t="shared" si="6"/>
        <v>3809.8027777777779</v>
      </c>
      <c r="L39" s="107">
        <f t="shared" si="6"/>
        <v>3693.4032258064517</v>
      </c>
      <c r="M39" s="107">
        <f t="shared" si="6"/>
        <v>3831.5210739479712</v>
      </c>
      <c r="N39" s="107">
        <f t="shared" si="6"/>
        <v>3708.3776881720432</v>
      </c>
      <c r="P39" s="152">
        <f>AVERAGE(C39:N39)</f>
        <v>3743.4232772730156</v>
      </c>
      <c r="Q39" s="368">
        <f>$P$28/(P39*8760)</f>
        <v>0.99909241409944627</v>
      </c>
    </row>
    <row r="40" spans="1:17" s="106" customFormat="1" ht="16.5" customHeight="1">
      <c r="A40" s="109"/>
      <c r="B40" s="149" t="s">
        <v>133</v>
      </c>
      <c r="C40" s="107">
        <f t="shared" ref="C40:N40" si="7">+C$28/C$19/C15</f>
        <v>3628.2486559139784</v>
      </c>
      <c r="D40" s="107">
        <f t="shared" si="7"/>
        <v>4025.9389880952381</v>
      </c>
      <c r="E40" s="107">
        <f t="shared" si="7"/>
        <v>3642.7930107526881</v>
      </c>
      <c r="F40" s="107">
        <f t="shared" si="7"/>
        <v>3772.5777777777776</v>
      </c>
      <c r="G40" s="107">
        <f t="shared" si="7"/>
        <v>3658.5672043010754</v>
      </c>
      <c r="H40" s="107">
        <f t="shared" si="7"/>
        <v>3791.4</v>
      </c>
      <c r="I40" s="107">
        <f t="shared" si="7"/>
        <v>3677.1989247311826</v>
      </c>
      <c r="J40" s="107">
        <f t="shared" si="7"/>
        <v>3681.25</v>
      </c>
      <c r="K40" s="107">
        <f t="shared" si="7"/>
        <v>3809.8027777777779</v>
      </c>
      <c r="L40" s="107">
        <f t="shared" si="7"/>
        <v>3693.4032258064517</v>
      </c>
      <c r="M40" s="107">
        <f t="shared" si="7"/>
        <v>3831.5210739479712</v>
      </c>
      <c r="N40" s="107">
        <f t="shared" si="7"/>
        <v>3708.3776881720432</v>
      </c>
      <c r="P40" s="152">
        <f>AVERAGE(C40:N40)</f>
        <v>3743.4232772730156</v>
      </c>
      <c r="Q40" s="368">
        <f>$P$28/(P40*8760)</f>
        <v>0.99909241409944627</v>
      </c>
    </row>
    <row r="41" spans="1:17" s="106" customFormat="1" ht="16.5" customHeight="1">
      <c r="A41" s="109"/>
      <c r="B41" s="108"/>
      <c r="C41" s="107"/>
      <c r="D41" s="107"/>
      <c r="E41" s="107"/>
      <c r="F41" s="107"/>
      <c r="G41" s="107"/>
      <c r="H41" s="107"/>
      <c r="I41" s="107"/>
      <c r="J41" s="107"/>
      <c r="K41" s="107"/>
      <c r="L41" s="107"/>
      <c r="M41" s="107"/>
      <c r="N41" s="107"/>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row>
    <row r="43" spans="1:17" s="106" customFormat="1" ht="16.5" customHeight="1">
      <c r="A43" s="109"/>
      <c r="B43" s="149" t="s">
        <v>428</v>
      </c>
      <c r="C43" s="107">
        <f>MIN((+C$29/C$20/C13)+C23,C44)</f>
        <v>3705.0403225806454</v>
      </c>
      <c r="D43" s="107">
        <f t="shared" ref="D43:N43" si="8">MIN((+D$29/D$20/D13)+D23,D44)</f>
        <v>4110.958333333333</v>
      </c>
      <c r="E43" s="107">
        <f t="shared" si="8"/>
        <v>3719.635752688172</v>
      </c>
      <c r="F43" s="107">
        <f t="shared" si="8"/>
        <v>3851.9819444444443</v>
      </c>
      <c r="G43" s="107">
        <f t="shared" si="8"/>
        <v>3739.5349462365593</v>
      </c>
      <c r="H43" s="107">
        <f t="shared" si="8"/>
        <v>3870.9361111111111</v>
      </c>
      <c r="I43" s="107">
        <f t="shared" si="8"/>
        <v>3754.1693548387098</v>
      </c>
      <c r="J43" s="107">
        <f t="shared" si="8"/>
        <v>3758.2204301075267</v>
      </c>
      <c r="K43" s="107">
        <f t="shared" si="8"/>
        <v>3889.286111111111</v>
      </c>
      <c r="L43" s="107">
        <f t="shared" si="8"/>
        <v>3774.4247311827958</v>
      </c>
      <c r="M43" s="107">
        <f t="shared" si="8"/>
        <v>3911.195117609097</v>
      </c>
      <c r="N43" s="107">
        <f t="shared" si="8"/>
        <v>3785.3225806451615</v>
      </c>
      <c r="O43" s="107"/>
      <c r="P43" s="152">
        <f>AVERAGE(C43:N43)</f>
        <v>3822.5588113240542</v>
      </c>
      <c r="Q43" s="368">
        <f>$P$29/(P43*8760)</f>
        <v>0.99909503865975569</v>
      </c>
    </row>
    <row r="44" spans="1:17" s="106" customFormat="1" ht="16.5" customHeight="1">
      <c r="A44" s="109"/>
      <c r="B44" s="149" t="s">
        <v>426</v>
      </c>
      <c r="C44" s="107">
        <f>MIN(+C$29/C$20/C14,C45)</f>
        <v>3705.0403225806454</v>
      </c>
      <c r="D44" s="107">
        <f t="shared" ref="D44:N44" si="9">MIN(+D$29/D$20/D14,D45)</f>
        <v>4110.958333333333</v>
      </c>
      <c r="E44" s="107">
        <f t="shared" si="9"/>
        <v>3719.635752688172</v>
      </c>
      <c r="F44" s="107">
        <f t="shared" si="9"/>
        <v>3851.9819444444443</v>
      </c>
      <c r="G44" s="107">
        <f t="shared" si="9"/>
        <v>3739.5349462365593</v>
      </c>
      <c r="H44" s="107">
        <f t="shared" si="9"/>
        <v>3870.9361111111111</v>
      </c>
      <c r="I44" s="107">
        <f t="shared" si="9"/>
        <v>3754.1693548387098</v>
      </c>
      <c r="J44" s="107">
        <f t="shared" si="9"/>
        <v>3758.2204301075267</v>
      </c>
      <c r="K44" s="107">
        <f t="shared" si="9"/>
        <v>3889.286111111111</v>
      </c>
      <c r="L44" s="107">
        <f t="shared" si="9"/>
        <v>3774.4247311827958</v>
      </c>
      <c r="M44" s="107">
        <f t="shared" si="9"/>
        <v>3911.195117609097</v>
      </c>
      <c r="N44" s="107">
        <f t="shared" si="9"/>
        <v>3785.3225806451615</v>
      </c>
      <c r="O44" s="107"/>
      <c r="P44" s="152">
        <f>AVERAGE(C44:N44)</f>
        <v>3822.5588113240542</v>
      </c>
      <c r="Q44" s="368">
        <f>$P$29/(P44*8760)</f>
        <v>0.99909503865975569</v>
      </c>
    </row>
    <row r="45" spans="1:17" s="106" customFormat="1" ht="16.5" customHeight="1">
      <c r="A45" s="109"/>
      <c r="B45" s="149" t="s">
        <v>133</v>
      </c>
      <c r="C45" s="107">
        <f>+C$29/C$20/C15</f>
        <v>3705.0403225806454</v>
      </c>
      <c r="D45" s="107">
        <f t="shared" ref="D45:N45" si="10">+D$29/D$20/D15</f>
        <v>4110.958333333333</v>
      </c>
      <c r="E45" s="107">
        <f t="shared" si="10"/>
        <v>3719.635752688172</v>
      </c>
      <c r="F45" s="107">
        <f t="shared" si="10"/>
        <v>3851.9819444444443</v>
      </c>
      <c r="G45" s="107">
        <f t="shared" si="10"/>
        <v>3739.5349462365593</v>
      </c>
      <c r="H45" s="107">
        <f t="shared" si="10"/>
        <v>3870.9361111111111</v>
      </c>
      <c r="I45" s="107">
        <f t="shared" si="10"/>
        <v>3754.1693548387098</v>
      </c>
      <c r="J45" s="107">
        <f t="shared" si="10"/>
        <v>3758.2204301075267</v>
      </c>
      <c r="K45" s="107">
        <f t="shared" si="10"/>
        <v>3889.286111111111</v>
      </c>
      <c r="L45" s="107">
        <f t="shared" si="10"/>
        <v>3774.4247311827958</v>
      </c>
      <c r="M45" s="107">
        <f t="shared" si="10"/>
        <v>3911.195117609097</v>
      </c>
      <c r="N45" s="107">
        <f t="shared" si="10"/>
        <v>3785.3225806451615</v>
      </c>
      <c r="O45" s="107"/>
      <c r="P45" s="152">
        <f>AVERAGE(C45:N45)</f>
        <v>3822.5588113240542</v>
      </c>
      <c r="Q45" s="368">
        <f>$P$29/(P45*8760)</f>
        <v>0.99909503865975569</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s="106" customFormat="1" ht="16.5" customHeight="1">
      <c r="A48" s="109"/>
      <c r="B48" s="108"/>
      <c r="C48" s="107"/>
      <c r="D48" s="107"/>
      <c r="E48" s="107"/>
      <c r="F48" s="107"/>
      <c r="G48" s="107"/>
      <c r="H48" s="107"/>
      <c r="I48" s="107"/>
      <c r="J48" s="107"/>
      <c r="K48" s="107"/>
      <c r="L48" s="107"/>
      <c r="M48" s="107"/>
      <c r="N48" s="107"/>
    </row>
    <row r="49" spans="1:14" ht="13.2">
      <c r="A49" s="42" t="s">
        <v>116</v>
      </c>
      <c r="C49" s="105"/>
    </row>
    <row r="50" spans="1:14" ht="13.2">
      <c r="A50"/>
      <c r="B50" s="10" t="s">
        <v>338</v>
      </c>
      <c r="C50" s="105"/>
      <c r="D50" s="105"/>
      <c r="E50" s="105"/>
      <c r="F50" s="105"/>
      <c r="G50" s="105"/>
      <c r="H50" s="105"/>
      <c r="I50" s="105"/>
      <c r="J50" s="105"/>
      <c r="K50" s="105"/>
      <c r="L50" s="105"/>
      <c r="M50" s="105"/>
      <c r="N50" s="105"/>
    </row>
    <row r="51" spans="1:14" ht="13.2">
      <c r="A51"/>
      <c r="B51" s="81" t="s">
        <v>422</v>
      </c>
    </row>
    <row r="52" spans="1:14" ht="13.2">
      <c r="A52"/>
      <c r="B52" s="125" t="s">
        <v>427</v>
      </c>
      <c r="C52" s="104"/>
    </row>
    <row r="53" spans="1:14" ht="13.2">
      <c r="A53"/>
      <c r="B53" s="153" t="s">
        <v>431</v>
      </c>
      <c r="E53" s="88"/>
    </row>
    <row r="54" spans="1:14" ht="13.2">
      <c r="A54"/>
      <c r="B54" t="s">
        <v>429</v>
      </c>
      <c r="C54" s="98"/>
      <c r="D54" s="98"/>
      <c r="E54" s="98"/>
      <c r="F54" s="98"/>
      <c r="G54" s="98"/>
      <c r="H54" s="98"/>
      <c r="I54" s="98"/>
      <c r="J54" s="98"/>
      <c r="K54" s="98"/>
      <c r="L54" s="98"/>
      <c r="M54" s="98"/>
      <c r="N54" s="98"/>
    </row>
    <row r="60" spans="1:14">
      <c r="G60" s="145"/>
    </row>
    <row r="61" spans="1:14">
      <c r="G61" s="44"/>
    </row>
    <row r="63" spans="1:14">
      <c r="G63" s="150"/>
    </row>
  </sheetData>
  <mergeCells count="3">
    <mergeCell ref="C7:E7"/>
    <mergeCell ref="F7:L7"/>
    <mergeCell ref="M7:N7"/>
  </mergeCells>
  <conditionalFormatting sqref="C34:N34">
    <cfRule type="cellIs" dxfId="84" priority="4" operator="greaterThanOrEqual">
      <formula>C35</formula>
    </cfRule>
  </conditionalFormatting>
  <conditionalFormatting sqref="C39:N39">
    <cfRule type="cellIs" dxfId="83" priority="3" operator="greaterThanOrEqual">
      <formula>C40</formula>
    </cfRule>
  </conditionalFormatting>
  <conditionalFormatting sqref="C33:N33">
    <cfRule type="cellIs" dxfId="82" priority="2" operator="greaterThanOrEqual">
      <formula>C34</formula>
    </cfRule>
  </conditionalFormatting>
  <conditionalFormatting sqref="C38:N38">
    <cfRule type="cellIs" dxfId="81" priority="1" operator="greaterThanOrEqual">
      <formula>C39</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6"/>
  <sheetViews>
    <sheetView showGridLines="0" zoomScale="65" zoomScaleNormal="65" zoomScaleSheetLayoutView="75" workbookViewId="0">
      <selection activeCell="A2" sqref="A1:A2"/>
    </sheetView>
  </sheetViews>
  <sheetFormatPr defaultRowHeight="13.2"/>
  <cols>
    <col min="1" max="1" width="17.44140625" customWidth="1"/>
    <col min="2" max="2" width="22.6640625" customWidth="1"/>
    <col min="3" max="3" width="15.5546875" customWidth="1"/>
    <col min="4" max="4" width="17.109375" customWidth="1"/>
    <col min="5" max="7" width="13.109375" bestFit="1" customWidth="1"/>
    <col min="8" max="8" width="12.6640625" bestFit="1" customWidth="1"/>
    <col min="9" max="9" width="12.109375" bestFit="1" customWidth="1"/>
    <col min="10" max="11" width="13.109375" bestFit="1" customWidth="1"/>
    <col min="12" max="12" width="12.44140625" bestFit="1" customWidth="1"/>
    <col min="13" max="13" width="13.109375" bestFit="1" customWidth="1"/>
    <col min="14" max="14" width="12.109375" bestFit="1" customWidth="1"/>
    <col min="15" max="15" width="13" bestFit="1" customWidth="1"/>
    <col min="258" max="258" width="11.33203125" customWidth="1"/>
    <col min="259" max="259" width="15.5546875" customWidth="1"/>
    <col min="260" max="260" width="12.6640625" bestFit="1" customWidth="1"/>
    <col min="261" max="263" width="13.109375" bestFit="1" customWidth="1"/>
    <col min="264" max="264" width="12.6640625" bestFit="1" customWidth="1"/>
    <col min="265" max="265" width="12.109375" bestFit="1" customWidth="1"/>
    <col min="266" max="267" width="13.109375" bestFit="1" customWidth="1"/>
    <col min="268" max="268" width="12.44140625" bestFit="1" customWidth="1"/>
    <col min="269" max="269" width="13.109375" bestFit="1" customWidth="1"/>
    <col min="270" max="270" width="12.109375" bestFit="1" customWidth="1"/>
    <col min="271" max="271" width="13" bestFit="1" customWidth="1"/>
    <col min="514" max="514" width="11.33203125" customWidth="1"/>
    <col min="515" max="515" width="15.5546875" customWidth="1"/>
    <col min="516" max="516" width="12.6640625" bestFit="1" customWidth="1"/>
    <col min="517" max="519" width="13.109375" bestFit="1" customWidth="1"/>
    <col min="520" max="520" width="12.6640625" bestFit="1" customWidth="1"/>
    <col min="521" max="521" width="12.109375" bestFit="1" customWidth="1"/>
    <col min="522" max="523" width="13.109375" bestFit="1" customWidth="1"/>
    <col min="524" max="524" width="12.44140625" bestFit="1" customWidth="1"/>
    <col min="525" max="525" width="13.109375" bestFit="1" customWidth="1"/>
    <col min="526" max="526" width="12.109375" bestFit="1" customWidth="1"/>
    <col min="527" max="527" width="13" bestFit="1" customWidth="1"/>
    <col min="770" max="770" width="11.33203125" customWidth="1"/>
    <col min="771" max="771" width="15.5546875" customWidth="1"/>
    <col min="772" max="772" width="12.6640625" bestFit="1" customWidth="1"/>
    <col min="773" max="775" width="13.109375" bestFit="1" customWidth="1"/>
    <col min="776" max="776" width="12.6640625" bestFit="1" customWidth="1"/>
    <col min="777" max="777" width="12.109375" bestFit="1" customWidth="1"/>
    <col min="778" max="779" width="13.109375" bestFit="1" customWidth="1"/>
    <col min="780" max="780" width="12.44140625" bestFit="1" customWidth="1"/>
    <col min="781" max="781" width="13.109375" bestFit="1" customWidth="1"/>
    <col min="782" max="782" width="12.109375" bestFit="1" customWidth="1"/>
    <col min="783" max="783" width="13" bestFit="1" customWidth="1"/>
    <col min="1026" max="1026" width="11.33203125" customWidth="1"/>
    <col min="1027" max="1027" width="15.5546875" customWidth="1"/>
    <col min="1028" max="1028" width="12.6640625" bestFit="1" customWidth="1"/>
    <col min="1029" max="1031" width="13.109375" bestFit="1" customWidth="1"/>
    <col min="1032" max="1032" width="12.6640625" bestFit="1" customWidth="1"/>
    <col min="1033" max="1033" width="12.109375" bestFit="1" customWidth="1"/>
    <col min="1034" max="1035" width="13.109375" bestFit="1" customWidth="1"/>
    <col min="1036" max="1036" width="12.44140625" bestFit="1" customWidth="1"/>
    <col min="1037" max="1037" width="13.109375" bestFit="1" customWidth="1"/>
    <col min="1038" max="1038" width="12.109375" bestFit="1" customWidth="1"/>
    <col min="1039" max="1039" width="13" bestFit="1" customWidth="1"/>
    <col min="1282" max="1282" width="11.33203125" customWidth="1"/>
    <col min="1283" max="1283" width="15.5546875" customWidth="1"/>
    <col min="1284" max="1284" width="12.6640625" bestFit="1" customWidth="1"/>
    <col min="1285" max="1287" width="13.109375" bestFit="1" customWidth="1"/>
    <col min="1288" max="1288" width="12.6640625" bestFit="1" customWidth="1"/>
    <col min="1289" max="1289" width="12.109375" bestFit="1" customWidth="1"/>
    <col min="1290" max="1291" width="13.109375" bestFit="1" customWidth="1"/>
    <col min="1292" max="1292" width="12.44140625" bestFit="1" customWidth="1"/>
    <col min="1293" max="1293" width="13.109375" bestFit="1" customWidth="1"/>
    <col min="1294" max="1294" width="12.109375" bestFit="1" customWidth="1"/>
    <col min="1295" max="1295" width="13" bestFit="1" customWidth="1"/>
    <col min="1538" max="1538" width="11.33203125" customWidth="1"/>
    <col min="1539" max="1539" width="15.5546875" customWidth="1"/>
    <col min="1540" max="1540" width="12.6640625" bestFit="1" customWidth="1"/>
    <col min="1541" max="1543" width="13.109375" bestFit="1" customWidth="1"/>
    <col min="1544" max="1544" width="12.6640625" bestFit="1" customWidth="1"/>
    <col min="1545" max="1545" width="12.109375" bestFit="1" customWidth="1"/>
    <col min="1546" max="1547" width="13.109375" bestFit="1" customWidth="1"/>
    <col min="1548" max="1548" width="12.44140625" bestFit="1" customWidth="1"/>
    <col min="1549" max="1549" width="13.109375" bestFit="1" customWidth="1"/>
    <col min="1550" max="1550" width="12.109375" bestFit="1" customWidth="1"/>
    <col min="1551" max="1551" width="13" bestFit="1" customWidth="1"/>
    <col min="1794" max="1794" width="11.33203125" customWidth="1"/>
    <col min="1795" max="1795" width="15.5546875" customWidth="1"/>
    <col min="1796" max="1796" width="12.6640625" bestFit="1" customWidth="1"/>
    <col min="1797" max="1799" width="13.109375" bestFit="1" customWidth="1"/>
    <col min="1800" max="1800" width="12.6640625" bestFit="1" customWidth="1"/>
    <col min="1801" max="1801" width="12.109375" bestFit="1" customWidth="1"/>
    <col min="1802" max="1803" width="13.109375" bestFit="1" customWidth="1"/>
    <col min="1804" max="1804" width="12.44140625" bestFit="1" customWidth="1"/>
    <col min="1805" max="1805" width="13.109375" bestFit="1" customWidth="1"/>
    <col min="1806" max="1806" width="12.109375" bestFit="1" customWidth="1"/>
    <col min="1807" max="1807" width="13" bestFit="1" customWidth="1"/>
    <col min="2050" max="2050" width="11.33203125" customWidth="1"/>
    <col min="2051" max="2051" width="15.5546875" customWidth="1"/>
    <col min="2052" max="2052" width="12.6640625" bestFit="1" customWidth="1"/>
    <col min="2053" max="2055" width="13.109375" bestFit="1" customWidth="1"/>
    <col min="2056" max="2056" width="12.6640625" bestFit="1" customWidth="1"/>
    <col min="2057" max="2057" width="12.109375" bestFit="1" customWidth="1"/>
    <col min="2058" max="2059" width="13.109375" bestFit="1" customWidth="1"/>
    <col min="2060" max="2060" width="12.44140625" bestFit="1" customWidth="1"/>
    <col min="2061" max="2061" width="13.109375" bestFit="1" customWidth="1"/>
    <col min="2062" max="2062" width="12.109375" bestFit="1" customWidth="1"/>
    <col min="2063" max="2063" width="13" bestFit="1" customWidth="1"/>
    <col min="2306" max="2306" width="11.33203125" customWidth="1"/>
    <col min="2307" max="2307" width="15.5546875" customWidth="1"/>
    <col min="2308" max="2308" width="12.6640625" bestFit="1" customWidth="1"/>
    <col min="2309" max="2311" width="13.109375" bestFit="1" customWidth="1"/>
    <col min="2312" max="2312" width="12.6640625" bestFit="1" customWidth="1"/>
    <col min="2313" max="2313" width="12.109375" bestFit="1" customWidth="1"/>
    <col min="2314" max="2315" width="13.109375" bestFit="1" customWidth="1"/>
    <col min="2316" max="2316" width="12.44140625" bestFit="1" customWidth="1"/>
    <col min="2317" max="2317" width="13.109375" bestFit="1" customWidth="1"/>
    <col min="2318" max="2318" width="12.109375" bestFit="1" customWidth="1"/>
    <col min="2319" max="2319" width="13" bestFit="1" customWidth="1"/>
    <col min="2562" max="2562" width="11.33203125" customWidth="1"/>
    <col min="2563" max="2563" width="15.5546875" customWidth="1"/>
    <col min="2564" max="2564" width="12.6640625" bestFit="1" customWidth="1"/>
    <col min="2565" max="2567" width="13.109375" bestFit="1" customWidth="1"/>
    <col min="2568" max="2568" width="12.6640625" bestFit="1" customWidth="1"/>
    <col min="2569" max="2569" width="12.109375" bestFit="1" customWidth="1"/>
    <col min="2570" max="2571" width="13.109375" bestFit="1" customWidth="1"/>
    <col min="2572" max="2572" width="12.44140625" bestFit="1" customWidth="1"/>
    <col min="2573" max="2573" width="13.109375" bestFit="1" customWidth="1"/>
    <col min="2574" max="2574" width="12.109375" bestFit="1" customWidth="1"/>
    <col min="2575" max="2575" width="13" bestFit="1" customWidth="1"/>
    <col min="2818" max="2818" width="11.33203125" customWidth="1"/>
    <col min="2819" max="2819" width="15.5546875" customWidth="1"/>
    <col min="2820" max="2820" width="12.6640625" bestFit="1" customWidth="1"/>
    <col min="2821" max="2823" width="13.109375" bestFit="1" customWidth="1"/>
    <col min="2824" max="2824" width="12.6640625" bestFit="1" customWidth="1"/>
    <col min="2825" max="2825" width="12.109375" bestFit="1" customWidth="1"/>
    <col min="2826" max="2827" width="13.109375" bestFit="1" customWidth="1"/>
    <col min="2828" max="2828" width="12.44140625" bestFit="1" customWidth="1"/>
    <col min="2829" max="2829" width="13.109375" bestFit="1" customWidth="1"/>
    <col min="2830" max="2830" width="12.109375" bestFit="1" customWidth="1"/>
    <col min="2831" max="2831" width="13" bestFit="1" customWidth="1"/>
    <col min="3074" max="3074" width="11.33203125" customWidth="1"/>
    <col min="3075" max="3075" width="15.5546875" customWidth="1"/>
    <col min="3076" max="3076" width="12.6640625" bestFit="1" customWidth="1"/>
    <col min="3077" max="3079" width="13.109375" bestFit="1" customWidth="1"/>
    <col min="3080" max="3080" width="12.6640625" bestFit="1" customWidth="1"/>
    <col min="3081" max="3081" width="12.109375" bestFit="1" customWidth="1"/>
    <col min="3082" max="3083" width="13.109375" bestFit="1" customWidth="1"/>
    <col min="3084" max="3084" width="12.44140625" bestFit="1" customWidth="1"/>
    <col min="3085" max="3085" width="13.109375" bestFit="1" customWidth="1"/>
    <col min="3086" max="3086" width="12.109375" bestFit="1" customWidth="1"/>
    <col min="3087" max="3087" width="13" bestFit="1" customWidth="1"/>
    <col min="3330" max="3330" width="11.33203125" customWidth="1"/>
    <col min="3331" max="3331" width="15.5546875" customWidth="1"/>
    <col min="3332" max="3332" width="12.6640625" bestFit="1" customWidth="1"/>
    <col min="3333" max="3335" width="13.109375" bestFit="1" customWidth="1"/>
    <col min="3336" max="3336" width="12.6640625" bestFit="1" customWidth="1"/>
    <col min="3337" max="3337" width="12.109375" bestFit="1" customWidth="1"/>
    <col min="3338" max="3339" width="13.109375" bestFit="1" customWidth="1"/>
    <col min="3340" max="3340" width="12.44140625" bestFit="1" customWidth="1"/>
    <col min="3341" max="3341" width="13.109375" bestFit="1" customWidth="1"/>
    <col min="3342" max="3342" width="12.109375" bestFit="1" customWidth="1"/>
    <col min="3343" max="3343" width="13" bestFit="1" customWidth="1"/>
    <col min="3586" max="3586" width="11.33203125" customWidth="1"/>
    <col min="3587" max="3587" width="15.5546875" customWidth="1"/>
    <col min="3588" max="3588" width="12.6640625" bestFit="1" customWidth="1"/>
    <col min="3589" max="3591" width="13.109375" bestFit="1" customWidth="1"/>
    <col min="3592" max="3592" width="12.6640625" bestFit="1" customWidth="1"/>
    <col min="3593" max="3593" width="12.109375" bestFit="1" customWidth="1"/>
    <col min="3594" max="3595" width="13.109375" bestFit="1" customWidth="1"/>
    <col min="3596" max="3596" width="12.44140625" bestFit="1" customWidth="1"/>
    <col min="3597" max="3597" width="13.109375" bestFit="1" customWidth="1"/>
    <col min="3598" max="3598" width="12.109375" bestFit="1" customWidth="1"/>
    <col min="3599" max="3599" width="13" bestFit="1" customWidth="1"/>
    <col min="3842" max="3842" width="11.33203125" customWidth="1"/>
    <col min="3843" max="3843" width="15.5546875" customWidth="1"/>
    <col min="3844" max="3844" width="12.6640625" bestFit="1" customWidth="1"/>
    <col min="3845" max="3847" width="13.109375" bestFit="1" customWidth="1"/>
    <col min="3848" max="3848" width="12.6640625" bestFit="1" customWidth="1"/>
    <col min="3849" max="3849" width="12.109375" bestFit="1" customWidth="1"/>
    <col min="3850" max="3851" width="13.109375" bestFit="1" customWidth="1"/>
    <col min="3852" max="3852" width="12.44140625" bestFit="1" customWidth="1"/>
    <col min="3853" max="3853" width="13.109375" bestFit="1" customWidth="1"/>
    <col min="3854" max="3854" width="12.109375" bestFit="1" customWidth="1"/>
    <col min="3855" max="3855" width="13" bestFit="1" customWidth="1"/>
    <col min="4098" max="4098" width="11.33203125" customWidth="1"/>
    <col min="4099" max="4099" width="15.5546875" customWidth="1"/>
    <col min="4100" max="4100" width="12.6640625" bestFit="1" customWidth="1"/>
    <col min="4101" max="4103" width="13.109375" bestFit="1" customWidth="1"/>
    <col min="4104" max="4104" width="12.6640625" bestFit="1" customWidth="1"/>
    <col min="4105" max="4105" width="12.109375" bestFit="1" customWidth="1"/>
    <col min="4106" max="4107" width="13.109375" bestFit="1" customWidth="1"/>
    <col min="4108" max="4108" width="12.44140625" bestFit="1" customWidth="1"/>
    <col min="4109" max="4109" width="13.109375" bestFit="1" customWidth="1"/>
    <col min="4110" max="4110" width="12.109375" bestFit="1" customWidth="1"/>
    <col min="4111" max="4111" width="13" bestFit="1" customWidth="1"/>
    <col min="4354" max="4354" width="11.33203125" customWidth="1"/>
    <col min="4355" max="4355" width="15.5546875" customWidth="1"/>
    <col min="4356" max="4356" width="12.6640625" bestFit="1" customWidth="1"/>
    <col min="4357" max="4359" width="13.109375" bestFit="1" customWidth="1"/>
    <col min="4360" max="4360" width="12.6640625" bestFit="1" customWidth="1"/>
    <col min="4361" max="4361" width="12.109375" bestFit="1" customWidth="1"/>
    <col min="4362" max="4363" width="13.109375" bestFit="1" customWidth="1"/>
    <col min="4364" max="4364" width="12.44140625" bestFit="1" customWidth="1"/>
    <col min="4365" max="4365" width="13.109375" bestFit="1" customWidth="1"/>
    <col min="4366" max="4366" width="12.109375" bestFit="1" customWidth="1"/>
    <col min="4367" max="4367" width="13" bestFit="1" customWidth="1"/>
    <col min="4610" max="4610" width="11.33203125" customWidth="1"/>
    <col min="4611" max="4611" width="15.5546875" customWidth="1"/>
    <col min="4612" max="4612" width="12.6640625" bestFit="1" customWidth="1"/>
    <col min="4613" max="4615" width="13.109375" bestFit="1" customWidth="1"/>
    <col min="4616" max="4616" width="12.6640625" bestFit="1" customWidth="1"/>
    <col min="4617" max="4617" width="12.109375" bestFit="1" customWidth="1"/>
    <col min="4618" max="4619" width="13.109375" bestFit="1" customWidth="1"/>
    <col min="4620" max="4620" width="12.44140625" bestFit="1" customWidth="1"/>
    <col min="4621" max="4621" width="13.109375" bestFit="1" customWidth="1"/>
    <col min="4622" max="4622" width="12.109375" bestFit="1" customWidth="1"/>
    <col min="4623" max="4623" width="13" bestFit="1" customWidth="1"/>
    <col min="4866" max="4866" width="11.33203125" customWidth="1"/>
    <col min="4867" max="4867" width="15.5546875" customWidth="1"/>
    <col min="4868" max="4868" width="12.6640625" bestFit="1" customWidth="1"/>
    <col min="4869" max="4871" width="13.109375" bestFit="1" customWidth="1"/>
    <col min="4872" max="4872" width="12.6640625" bestFit="1" customWidth="1"/>
    <col min="4873" max="4873" width="12.109375" bestFit="1" customWidth="1"/>
    <col min="4874" max="4875" width="13.109375" bestFit="1" customWidth="1"/>
    <col min="4876" max="4876" width="12.44140625" bestFit="1" customWidth="1"/>
    <col min="4877" max="4877" width="13.109375" bestFit="1" customWidth="1"/>
    <col min="4878" max="4878" width="12.109375" bestFit="1" customWidth="1"/>
    <col min="4879" max="4879" width="13" bestFit="1" customWidth="1"/>
    <col min="5122" max="5122" width="11.33203125" customWidth="1"/>
    <col min="5123" max="5123" width="15.5546875" customWidth="1"/>
    <col min="5124" max="5124" width="12.6640625" bestFit="1" customWidth="1"/>
    <col min="5125" max="5127" width="13.109375" bestFit="1" customWidth="1"/>
    <col min="5128" max="5128" width="12.6640625" bestFit="1" customWidth="1"/>
    <col min="5129" max="5129" width="12.109375" bestFit="1" customWidth="1"/>
    <col min="5130" max="5131" width="13.109375" bestFit="1" customWidth="1"/>
    <col min="5132" max="5132" width="12.44140625" bestFit="1" customWidth="1"/>
    <col min="5133" max="5133" width="13.109375" bestFit="1" customWidth="1"/>
    <col min="5134" max="5134" width="12.109375" bestFit="1" customWidth="1"/>
    <col min="5135" max="5135" width="13" bestFit="1" customWidth="1"/>
    <col min="5378" max="5378" width="11.33203125" customWidth="1"/>
    <col min="5379" max="5379" width="15.5546875" customWidth="1"/>
    <col min="5380" max="5380" width="12.6640625" bestFit="1" customWidth="1"/>
    <col min="5381" max="5383" width="13.109375" bestFit="1" customWidth="1"/>
    <col min="5384" max="5384" width="12.6640625" bestFit="1" customWidth="1"/>
    <col min="5385" max="5385" width="12.109375" bestFit="1" customWidth="1"/>
    <col min="5386" max="5387" width="13.109375" bestFit="1" customWidth="1"/>
    <col min="5388" max="5388" width="12.44140625" bestFit="1" customWidth="1"/>
    <col min="5389" max="5389" width="13.109375" bestFit="1" customWidth="1"/>
    <col min="5390" max="5390" width="12.109375" bestFit="1" customWidth="1"/>
    <col min="5391" max="5391" width="13" bestFit="1" customWidth="1"/>
    <col min="5634" max="5634" width="11.33203125" customWidth="1"/>
    <col min="5635" max="5635" width="15.5546875" customWidth="1"/>
    <col min="5636" max="5636" width="12.6640625" bestFit="1" customWidth="1"/>
    <col min="5637" max="5639" width="13.109375" bestFit="1" customWidth="1"/>
    <col min="5640" max="5640" width="12.6640625" bestFit="1" customWidth="1"/>
    <col min="5641" max="5641" width="12.109375" bestFit="1" customWidth="1"/>
    <col min="5642" max="5643" width="13.109375" bestFit="1" customWidth="1"/>
    <col min="5644" max="5644" width="12.44140625" bestFit="1" customWidth="1"/>
    <col min="5645" max="5645" width="13.109375" bestFit="1" customWidth="1"/>
    <col min="5646" max="5646" width="12.109375" bestFit="1" customWidth="1"/>
    <col min="5647" max="5647" width="13" bestFit="1" customWidth="1"/>
    <col min="5890" max="5890" width="11.33203125" customWidth="1"/>
    <col min="5891" max="5891" width="15.5546875" customWidth="1"/>
    <col min="5892" max="5892" width="12.6640625" bestFit="1" customWidth="1"/>
    <col min="5893" max="5895" width="13.109375" bestFit="1" customWidth="1"/>
    <col min="5896" max="5896" width="12.6640625" bestFit="1" customWidth="1"/>
    <col min="5897" max="5897" width="12.109375" bestFit="1" customWidth="1"/>
    <col min="5898" max="5899" width="13.109375" bestFit="1" customWidth="1"/>
    <col min="5900" max="5900" width="12.44140625" bestFit="1" customWidth="1"/>
    <col min="5901" max="5901" width="13.109375" bestFit="1" customWidth="1"/>
    <col min="5902" max="5902" width="12.109375" bestFit="1" customWidth="1"/>
    <col min="5903" max="5903" width="13" bestFit="1" customWidth="1"/>
    <col min="6146" max="6146" width="11.33203125" customWidth="1"/>
    <col min="6147" max="6147" width="15.5546875" customWidth="1"/>
    <col min="6148" max="6148" width="12.6640625" bestFit="1" customWidth="1"/>
    <col min="6149" max="6151" width="13.109375" bestFit="1" customWidth="1"/>
    <col min="6152" max="6152" width="12.6640625" bestFit="1" customWidth="1"/>
    <col min="6153" max="6153" width="12.109375" bestFit="1" customWidth="1"/>
    <col min="6154" max="6155" width="13.109375" bestFit="1" customWidth="1"/>
    <col min="6156" max="6156" width="12.44140625" bestFit="1" customWidth="1"/>
    <col min="6157" max="6157" width="13.109375" bestFit="1" customWidth="1"/>
    <col min="6158" max="6158" width="12.109375" bestFit="1" customWidth="1"/>
    <col min="6159" max="6159" width="13" bestFit="1" customWidth="1"/>
    <col min="6402" max="6402" width="11.33203125" customWidth="1"/>
    <col min="6403" max="6403" width="15.5546875" customWidth="1"/>
    <col min="6404" max="6404" width="12.6640625" bestFit="1" customWidth="1"/>
    <col min="6405" max="6407" width="13.109375" bestFit="1" customWidth="1"/>
    <col min="6408" max="6408" width="12.6640625" bestFit="1" customWidth="1"/>
    <col min="6409" max="6409" width="12.109375" bestFit="1" customWidth="1"/>
    <col min="6410" max="6411" width="13.109375" bestFit="1" customWidth="1"/>
    <col min="6412" max="6412" width="12.44140625" bestFit="1" customWidth="1"/>
    <col min="6413" max="6413" width="13.109375" bestFit="1" customWidth="1"/>
    <col min="6414" max="6414" width="12.109375" bestFit="1" customWidth="1"/>
    <col min="6415" max="6415" width="13" bestFit="1" customWidth="1"/>
    <col min="6658" max="6658" width="11.33203125" customWidth="1"/>
    <col min="6659" max="6659" width="15.5546875" customWidth="1"/>
    <col min="6660" max="6660" width="12.6640625" bestFit="1" customWidth="1"/>
    <col min="6661" max="6663" width="13.109375" bestFit="1" customWidth="1"/>
    <col min="6664" max="6664" width="12.6640625" bestFit="1" customWidth="1"/>
    <col min="6665" max="6665" width="12.109375" bestFit="1" customWidth="1"/>
    <col min="6666" max="6667" width="13.109375" bestFit="1" customWidth="1"/>
    <col min="6668" max="6668" width="12.44140625" bestFit="1" customWidth="1"/>
    <col min="6669" max="6669" width="13.109375" bestFit="1" customWidth="1"/>
    <col min="6670" max="6670" width="12.109375" bestFit="1" customWidth="1"/>
    <col min="6671" max="6671" width="13" bestFit="1" customWidth="1"/>
    <col min="6914" max="6914" width="11.33203125" customWidth="1"/>
    <col min="6915" max="6915" width="15.5546875" customWidth="1"/>
    <col min="6916" max="6916" width="12.6640625" bestFit="1" customWidth="1"/>
    <col min="6917" max="6919" width="13.109375" bestFit="1" customWidth="1"/>
    <col min="6920" max="6920" width="12.6640625" bestFit="1" customWidth="1"/>
    <col min="6921" max="6921" width="12.109375" bestFit="1" customWidth="1"/>
    <col min="6922" max="6923" width="13.109375" bestFit="1" customWidth="1"/>
    <col min="6924" max="6924" width="12.44140625" bestFit="1" customWidth="1"/>
    <col min="6925" max="6925" width="13.109375" bestFit="1" customWidth="1"/>
    <col min="6926" max="6926" width="12.109375" bestFit="1" customWidth="1"/>
    <col min="6927" max="6927" width="13" bestFit="1" customWidth="1"/>
    <col min="7170" max="7170" width="11.33203125" customWidth="1"/>
    <col min="7171" max="7171" width="15.5546875" customWidth="1"/>
    <col min="7172" max="7172" width="12.6640625" bestFit="1" customWidth="1"/>
    <col min="7173" max="7175" width="13.109375" bestFit="1" customWidth="1"/>
    <col min="7176" max="7176" width="12.6640625" bestFit="1" customWidth="1"/>
    <col min="7177" max="7177" width="12.109375" bestFit="1" customWidth="1"/>
    <col min="7178" max="7179" width="13.109375" bestFit="1" customWidth="1"/>
    <col min="7180" max="7180" width="12.44140625" bestFit="1" customWidth="1"/>
    <col min="7181" max="7181" width="13.109375" bestFit="1" customWidth="1"/>
    <col min="7182" max="7182" width="12.109375" bestFit="1" customWidth="1"/>
    <col min="7183" max="7183" width="13" bestFit="1" customWidth="1"/>
    <col min="7426" max="7426" width="11.33203125" customWidth="1"/>
    <col min="7427" max="7427" width="15.5546875" customWidth="1"/>
    <col min="7428" max="7428" width="12.6640625" bestFit="1" customWidth="1"/>
    <col min="7429" max="7431" width="13.109375" bestFit="1" customWidth="1"/>
    <col min="7432" max="7432" width="12.6640625" bestFit="1" customWidth="1"/>
    <col min="7433" max="7433" width="12.109375" bestFit="1" customWidth="1"/>
    <col min="7434" max="7435" width="13.109375" bestFit="1" customWidth="1"/>
    <col min="7436" max="7436" width="12.44140625" bestFit="1" customWidth="1"/>
    <col min="7437" max="7437" width="13.109375" bestFit="1" customWidth="1"/>
    <col min="7438" max="7438" width="12.109375" bestFit="1" customWidth="1"/>
    <col min="7439" max="7439" width="13" bestFit="1" customWidth="1"/>
    <col min="7682" max="7682" width="11.33203125" customWidth="1"/>
    <col min="7683" max="7683" width="15.5546875" customWidth="1"/>
    <col min="7684" max="7684" width="12.6640625" bestFit="1" customWidth="1"/>
    <col min="7685" max="7687" width="13.109375" bestFit="1" customWidth="1"/>
    <col min="7688" max="7688" width="12.6640625" bestFit="1" customWidth="1"/>
    <col min="7689" max="7689" width="12.109375" bestFit="1" customWidth="1"/>
    <col min="7690" max="7691" width="13.109375" bestFit="1" customWidth="1"/>
    <col min="7692" max="7692" width="12.44140625" bestFit="1" customWidth="1"/>
    <col min="7693" max="7693" width="13.109375" bestFit="1" customWidth="1"/>
    <col min="7694" max="7694" width="12.109375" bestFit="1" customWidth="1"/>
    <col min="7695" max="7695" width="13" bestFit="1" customWidth="1"/>
    <col min="7938" max="7938" width="11.33203125" customWidth="1"/>
    <col min="7939" max="7939" width="15.5546875" customWidth="1"/>
    <col min="7940" max="7940" width="12.6640625" bestFit="1" customWidth="1"/>
    <col min="7941" max="7943" width="13.109375" bestFit="1" customWidth="1"/>
    <col min="7944" max="7944" width="12.6640625" bestFit="1" customWidth="1"/>
    <col min="7945" max="7945" width="12.109375" bestFit="1" customWidth="1"/>
    <col min="7946" max="7947" width="13.109375" bestFit="1" customWidth="1"/>
    <col min="7948" max="7948" width="12.44140625" bestFit="1" customWidth="1"/>
    <col min="7949" max="7949" width="13.109375" bestFit="1" customWidth="1"/>
    <col min="7950" max="7950" width="12.109375" bestFit="1" customWidth="1"/>
    <col min="7951" max="7951" width="13" bestFit="1" customWidth="1"/>
    <col min="8194" max="8194" width="11.33203125" customWidth="1"/>
    <col min="8195" max="8195" width="15.5546875" customWidth="1"/>
    <col min="8196" max="8196" width="12.6640625" bestFit="1" customWidth="1"/>
    <col min="8197" max="8199" width="13.109375" bestFit="1" customWidth="1"/>
    <col min="8200" max="8200" width="12.6640625" bestFit="1" customWidth="1"/>
    <col min="8201" max="8201" width="12.109375" bestFit="1" customWidth="1"/>
    <col min="8202" max="8203" width="13.109375" bestFit="1" customWidth="1"/>
    <col min="8204" max="8204" width="12.44140625" bestFit="1" customWidth="1"/>
    <col min="8205" max="8205" width="13.109375" bestFit="1" customWidth="1"/>
    <col min="8206" max="8206" width="12.109375" bestFit="1" customWidth="1"/>
    <col min="8207" max="8207" width="13" bestFit="1" customWidth="1"/>
    <col min="8450" max="8450" width="11.33203125" customWidth="1"/>
    <col min="8451" max="8451" width="15.5546875" customWidth="1"/>
    <col min="8452" max="8452" width="12.6640625" bestFit="1" customWidth="1"/>
    <col min="8453" max="8455" width="13.109375" bestFit="1" customWidth="1"/>
    <col min="8456" max="8456" width="12.6640625" bestFit="1" customWidth="1"/>
    <col min="8457" max="8457" width="12.109375" bestFit="1" customWidth="1"/>
    <col min="8458" max="8459" width="13.109375" bestFit="1" customWidth="1"/>
    <col min="8460" max="8460" width="12.44140625" bestFit="1" customWidth="1"/>
    <col min="8461" max="8461" width="13.109375" bestFit="1" customWidth="1"/>
    <col min="8462" max="8462" width="12.109375" bestFit="1" customWidth="1"/>
    <col min="8463" max="8463" width="13" bestFit="1" customWidth="1"/>
    <col min="8706" max="8706" width="11.33203125" customWidth="1"/>
    <col min="8707" max="8707" width="15.5546875" customWidth="1"/>
    <col min="8708" max="8708" width="12.6640625" bestFit="1" customWidth="1"/>
    <col min="8709" max="8711" width="13.109375" bestFit="1" customWidth="1"/>
    <col min="8712" max="8712" width="12.6640625" bestFit="1" customWidth="1"/>
    <col min="8713" max="8713" width="12.109375" bestFit="1" customWidth="1"/>
    <col min="8714" max="8715" width="13.109375" bestFit="1" customWidth="1"/>
    <col min="8716" max="8716" width="12.44140625" bestFit="1" customWidth="1"/>
    <col min="8717" max="8717" width="13.109375" bestFit="1" customWidth="1"/>
    <col min="8718" max="8718" width="12.109375" bestFit="1" customWidth="1"/>
    <col min="8719" max="8719" width="13" bestFit="1" customWidth="1"/>
    <col min="8962" max="8962" width="11.33203125" customWidth="1"/>
    <col min="8963" max="8963" width="15.5546875" customWidth="1"/>
    <col min="8964" max="8964" width="12.6640625" bestFit="1" customWidth="1"/>
    <col min="8965" max="8967" width="13.109375" bestFit="1" customWidth="1"/>
    <col min="8968" max="8968" width="12.6640625" bestFit="1" customWidth="1"/>
    <col min="8969" max="8969" width="12.109375" bestFit="1" customWidth="1"/>
    <col min="8970" max="8971" width="13.109375" bestFit="1" customWidth="1"/>
    <col min="8972" max="8972" width="12.44140625" bestFit="1" customWidth="1"/>
    <col min="8973" max="8973" width="13.109375" bestFit="1" customWidth="1"/>
    <col min="8974" max="8974" width="12.109375" bestFit="1" customWidth="1"/>
    <col min="8975" max="8975" width="13" bestFit="1" customWidth="1"/>
    <col min="9218" max="9218" width="11.33203125" customWidth="1"/>
    <col min="9219" max="9219" width="15.5546875" customWidth="1"/>
    <col min="9220" max="9220" width="12.6640625" bestFit="1" customWidth="1"/>
    <col min="9221" max="9223" width="13.109375" bestFit="1" customWidth="1"/>
    <col min="9224" max="9224" width="12.6640625" bestFit="1" customWidth="1"/>
    <col min="9225" max="9225" width="12.109375" bestFit="1" customWidth="1"/>
    <col min="9226" max="9227" width="13.109375" bestFit="1" customWidth="1"/>
    <col min="9228" max="9228" width="12.44140625" bestFit="1" customWidth="1"/>
    <col min="9229" max="9229" width="13.109375" bestFit="1" customWidth="1"/>
    <col min="9230" max="9230" width="12.109375" bestFit="1" customWidth="1"/>
    <col min="9231" max="9231" width="13" bestFit="1" customWidth="1"/>
    <col min="9474" max="9474" width="11.33203125" customWidth="1"/>
    <col min="9475" max="9475" width="15.5546875" customWidth="1"/>
    <col min="9476" max="9476" width="12.6640625" bestFit="1" customWidth="1"/>
    <col min="9477" max="9479" width="13.109375" bestFit="1" customWidth="1"/>
    <col min="9480" max="9480" width="12.6640625" bestFit="1" customWidth="1"/>
    <col min="9481" max="9481" width="12.109375" bestFit="1" customWidth="1"/>
    <col min="9482" max="9483" width="13.109375" bestFit="1" customWidth="1"/>
    <col min="9484" max="9484" width="12.44140625" bestFit="1" customWidth="1"/>
    <col min="9485" max="9485" width="13.109375" bestFit="1" customWidth="1"/>
    <col min="9486" max="9486" width="12.109375" bestFit="1" customWidth="1"/>
    <col min="9487" max="9487" width="13" bestFit="1" customWidth="1"/>
    <col min="9730" max="9730" width="11.33203125" customWidth="1"/>
    <col min="9731" max="9731" width="15.5546875" customWidth="1"/>
    <col min="9732" max="9732" width="12.6640625" bestFit="1" customWidth="1"/>
    <col min="9733" max="9735" width="13.109375" bestFit="1" customWidth="1"/>
    <col min="9736" max="9736" width="12.6640625" bestFit="1" customWidth="1"/>
    <col min="9737" max="9737" width="12.109375" bestFit="1" customWidth="1"/>
    <col min="9738" max="9739" width="13.109375" bestFit="1" customWidth="1"/>
    <col min="9740" max="9740" width="12.44140625" bestFit="1" customWidth="1"/>
    <col min="9741" max="9741" width="13.109375" bestFit="1" customWidth="1"/>
    <col min="9742" max="9742" width="12.109375" bestFit="1" customWidth="1"/>
    <col min="9743" max="9743" width="13" bestFit="1" customWidth="1"/>
    <col min="9986" max="9986" width="11.33203125" customWidth="1"/>
    <col min="9987" max="9987" width="15.5546875" customWidth="1"/>
    <col min="9988" max="9988" width="12.6640625" bestFit="1" customWidth="1"/>
    <col min="9989" max="9991" width="13.109375" bestFit="1" customWidth="1"/>
    <col min="9992" max="9992" width="12.6640625" bestFit="1" customWidth="1"/>
    <col min="9993" max="9993" width="12.109375" bestFit="1" customWidth="1"/>
    <col min="9994" max="9995" width="13.109375" bestFit="1" customWidth="1"/>
    <col min="9996" max="9996" width="12.44140625" bestFit="1" customWidth="1"/>
    <col min="9997" max="9997" width="13.109375" bestFit="1" customWidth="1"/>
    <col min="9998" max="9998" width="12.109375" bestFit="1" customWidth="1"/>
    <col min="9999" max="9999" width="13" bestFit="1" customWidth="1"/>
    <col min="10242" max="10242" width="11.33203125" customWidth="1"/>
    <col min="10243" max="10243" width="15.5546875" customWidth="1"/>
    <col min="10244" max="10244" width="12.6640625" bestFit="1" customWidth="1"/>
    <col min="10245" max="10247" width="13.109375" bestFit="1" customWidth="1"/>
    <col min="10248" max="10248" width="12.6640625" bestFit="1" customWidth="1"/>
    <col min="10249" max="10249" width="12.109375" bestFit="1" customWidth="1"/>
    <col min="10250" max="10251" width="13.109375" bestFit="1" customWidth="1"/>
    <col min="10252" max="10252" width="12.44140625" bestFit="1" customWidth="1"/>
    <col min="10253" max="10253" width="13.109375" bestFit="1" customWidth="1"/>
    <col min="10254" max="10254" width="12.109375" bestFit="1" customWidth="1"/>
    <col min="10255" max="10255" width="13" bestFit="1" customWidth="1"/>
    <col min="10498" max="10498" width="11.33203125" customWidth="1"/>
    <col min="10499" max="10499" width="15.5546875" customWidth="1"/>
    <col min="10500" max="10500" width="12.6640625" bestFit="1" customWidth="1"/>
    <col min="10501" max="10503" width="13.109375" bestFit="1" customWidth="1"/>
    <col min="10504" max="10504" width="12.6640625" bestFit="1" customWidth="1"/>
    <col min="10505" max="10505" width="12.109375" bestFit="1" customWidth="1"/>
    <col min="10506" max="10507" width="13.109375" bestFit="1" customWidth="1"/>
    <col min="10508" max="10508" width="12.44140625" bestFit="1" customWidth="1"/>
    <col min="10509" max="10509" width="13.109375" bestFit="1" customWidth="1"/>
    <col min="10510" max="10510" width="12.109375" bestFit="1" customWidth="1"/>
    <col min="10511" max="10511" width="13" bestFit="1" customWidth="1"/>
    <col min="10754" max="10754" width="11.33203125" customWidth="1"/>
    <col min="10755" max="10755" width="15.5546875" customWidth="1"/>
    <col min="10756" max="10756" width="12.6640625" bestFit="1" customWidth="1"/>
    <col min="10757" max="10759" width="13.109375" bestFit="1" customWidth="1"/>
    <col min="10760" max="10760" width="12.6640625" bestFit="1" customWidth="1"/>
    <col min="10761" max="10761" width="12.109375" bestFit="1" customWidth="1"/>
    <col min="10762" max="10763" width="13.109375" bestFit="1" customWidth="1"/>
    <col min="10764" max="10764" width="12.44140625" bestFit="1" customWidth="1"/>
    <col min="10765" max="10765" width="13.109375" bestFit="1" customWidth="1"/>
    <col min="10766" max="10766" width="12.109375" bestFit="1" customWidth="1"/>
    <col min="10767" max="10767" width="13" bestFit="1" customWidth="1"/>
    <col min="11010" max="11010" width="11.33203125" customWidth="1"/>
    <col min="11011" max="11011" width="15.5546875" customWidth="1"/>
    <col min="11012" max="11012" width="12.6640625" bestFit="1" customWidth="1"/>
    <col min="11013" max="11015" width="13.109375" bestFit="1" customWidth="1"/>
    <col min="11016" max="11016" width="12.6640625" bestFit="1" customWidth="1"/>
    <col min="11017" max="11017" width="12.109375" bestFit="1" customWidth="1"/>
    <col min="11018" max="11019" width="13.109375" bestFit="1" customWidth="1"/>
    <col min="11020" max="11020" width="12.44140625" bestFit="1" customWidth="1"/>
    <col min="11021" max="11021" width="13.109375" bestFit="1" customWidth="1"/>
    <col min="11022" max="11022" width="12.109375" bestFit="1" customWidth="1"/>
    <col min="11023" max="11023" width="13" bestFit="1" customWidth="1"/>
    <col min="11266" max="11266" width="11.33203125" customWidth="1"/>
    <col min="11267" max="11267" width="15.5546875" customWidth="1"/>
    <col min="11268" max="11268" width="12.6640625" bestFit="1" customWidth="1"/>
    <col min="11269" max="11271" width="13.109375" bestFit="1" customWidth="1"/>
    <col min="11272" max="11272" width="12.6640625" bestFit="1" customWidth="1"/>
    <col min="11273" max="11273" width="12.109375" bestFit="1" customWidth="1"/>
    <col min="11274" max="11275" width="13.109375" bestFit="1" customWidth="1"/>
    <col min="11276" max="11276" width="12.44140625" bestFit="1" customWidth="1"/>
    <col min="11277" max="11277" width="13.109375" bestFit="1" customWidth="1"/>
    <col min="11278" max="11278" width="12.109375" bestFit="1" customWidth="1"/>
    <col min="11279" max="11279" width="13" bestFit="1" customWidth="1"/>
    <col min="11522" max="11522" width="11.33203125" customWidth="1"/>
    <col min="11523" max="11523" width="15.5546875" customWidth="1"/>
    <col min="11524" max="11524" width="12.6640625" bestFit="1" customWidth="1"/>
    <col min="11525" max="11527" width="13.109375" bestFit="1" customWidth="1"/>
    <col min="11528" max="11528" width="12.6640625" bestFit="1" customWidth="1"/>
    <col min="11529" max="11529" width="12.109375" bestFit="1" customWidth="1"/>
    <col min="11530" max="11531" width="13.109375" bestFit="1" customWidth="1"/>
    <col min="11532" max="11532" width="12.44140625" bestFit="1" customWidth="1"/>
    <col min="11533" max="11533" width="13.109375" bestFit="1" customWidth="1"/>
    <col min="11534" max="11534" width="12.109375" bestFit="1" customWidth="1"/>
    <col min="11535" max="11535" width="13" bestFit="1" customWidth="1"/>
    <col min="11778" max="11778" width="11.33203125" customWidth="1"/>
    <col min="11779" max="11779" width="15.5546875" customWidth="1"/>
    <col min="11780" max="11780" width="12.6640625" bestFit="1" customWidth="1"/>
    <col min="11781" max="11783" width="13.109375" bestFit="1" customWidth="1"/>
    <col min="11784" max="11784" width="12.6640625" bestFit="1" customWidth="1"/>
    <col min="11785" max="11785" width="12.109375" bestFit="1" customWidth="1"/>
    <col min="11786" max="11787" width="13.109375" bestFit="1" customWidth="1"/>
    <col min="11788" max="11788" width="12.44140625" bestFit="1" customWidth="1"/>
    <col min="11789" max="11789" width="13.109375" bestFit="1" customWidth="1"/>
    <col min="11790" max="11790" width="12.109375" bestFit="1" customWidth="1"/>
    <col min="11791" max="11791" width="13" bestFit="1" customWidth="1"/>
    <col min="12034" max="12034" width="11.33203125" customWidth="1"/>
    <col min="12035" max="12035" width="15.5546875" customWidth="1"/>
    <col min="12036" max="12036" width="12.6640625" bestFit="1" customWidth="1"/>
    <col min="12037" max="12039" width="13.109375" bestFit="1" customWidth="1"/>
    <col min="12040" max="12040" width="12.6640625" bestFit="1" customWidth="1"/>
    <col min="12041" max="12041" width="12.109375" bestFit="1" customWidth="1"/>
    <col min="12042" max="12043" width="13.109375" bestFit="1" customWidth="1"/>
    <col min="12044" max="12044" width="12.44140625" bestFit="1" customWidth="1"/>
    <col min="12045" max="12045" width="13.109375" bestFit="1" customWidth="1"/>
    <col min="12046" max="12046" width="12.109375" bestFit="1" customWidth="1"/>
    <col min="12047" max="12047" width="13" bestFit="1" customWidth="1"/>
    <col min="12290" max="12290" width="11.33203125" customWidth="1"/>
    <col min="12291" max="12291" width="15.5546875" customWidth="1"/>
    <col min="12292" max="12292" width="12.6640625" bestFit="1" customWidth="1"/>
    <col min="12293" max="12295" width="13.109375" bestFit="1" customWidth="1"/>
    <col min="12296" max="12296" width="12.6640625" bestFit="1" customWidth="1"/>
    <col min="12297" max="12297" width="12.109375" bestFit="1" customWidth="1"/>
    <col min="12298" max="12299" width="13.109375" bestFit="1" customWidth="1"/>
    <col min="12300" max="12300" width="12.44140625" bestFit="1" customWidth="1"/>
    <col min="12301" max="12301" width="13.109375" bestFit="1" customWidth="1"/>
    <col min="12302" max="12302" width="12.109375" bestFit="1" customWidth="1"/>
    <col min="12303" max="12303" width="13" bestFit="1" customWidth="1"/>
    <col min="12546" max="12546" width="11.33203125" customWidth="1"/>
    <col min="12547" max="12547" width="15.5546875" customWidth="1"/>
    <col min="12548" max="12548" width="12.6640625" bestFit="1" customWidth="1"/>
    <col min="12549" max="12551" width="13.109375" bestFit="1" customWidth="1"/>
    <col min="12552" max="12552" width="12.6640625" bestFit="1" customWidth="1"/>
    <col min="12553" max="12553" width="12.109375" bestFit="1" customWidth="1"/>
    <col min="12554" max="12555" width="13.109375" bestFit="1" customWidth="1"/>
    <col min="12556" max="12556" width="12.44140625" bestFit="1" customWidth="1"/>
    <col min="12557" max="12557" width="13.109375" bestFit="1" customWidth="1"/>
    <col min="12558" max="12558" width="12.109375" bestFit="1" customWidth="1"/>
    <col min="12559" max="12559" width="13" bestFit="1" customWidth="1"/>
    <col min="12802" max="12802" width="11.33203125" customWidth="1"/>
    <col min="12803" max="12803" width="15.5546875" customWidth="1"/>
    <col min="12804" max="12804" width="12.6640625" bestFit="1" customWidth="1"/>
    <col min="12805" max="12807" width="13.109375" bestFit="1" customWidth="1"/>
    <col min="12808" max="12808" width="12.6640625" bestFit="1" customWidth="1"/>
    <col min="12809" max="12809" width="12.109375" bestFit="1" customWidth="1"/>
    <col min="12810" max="12811" width="13.109375" bestFit="1" customWidth="1"/>
    <col min="12812" max="12812" width="12.44140625" bestFit="1" customWidth="1"/>
    <col min="12813" max="12813" width="13.109375" bestFit="1" customWidth="1"/>
    <col min="12814" max="12814" width="12.109375" bestFit="1" customWidth="1"/>
    <col min="12815" max="12815" width="13" bestFit="1" customWidth="1"/>
    <col min="13058" max="13058" width="11.33203125" customWidth="1"/>
    <col min="13059" max="13059" width="15.5546875" customWidth="1"/>
    <col min="13060" max="13060" width="12.6640625" bestFit="1" customWidth="1"/>
    <col min="13061" max="13063" width="13.109375" bestFit="1" customWidth="1"/>
    <col min="13064" max="13064" width="12.6640625" bestFit="1" customWidth="1"/>
    <col min="13065" max="13065" width="12.109375" bestFit="1" customWidth="1"/>
    <col min="13066" max="13067" width="13.109375" bestFit="1" customWidth="1"/>
    <col min="13068" max="13068" width="12.44140625" bestFit="1" customWidth="1"/>
    <col min="13069" max="13069" width="13.109375" bestFit="1" customWidth="1"/>
    <col min="13070" max="13070" width="12.109375" bestFit="1" customWidth="1"/>
    <col min="13071" max="13071" width="13" bestFit="1" customWidth="1"/>
    <col min="13314" max="13314" width="11.33203125" customWidth="1"/>
    <col min="13315" max="13315" width="15.5546875" customWidth="1"/>
    <col min="13316" max="13316" width="12.6640625" bestFit="1" customWidth="1"/>
    <col min="13317" max="13319" width="13.109375" bestFit="1" customWidth="1"/>
    <col min="13320" max="13320" width="12.6640625" bestFit="1" customWidth="1"/>
    <col min="13321" max="13321" width="12.109375" bestFit="1" customWidth="1"/>
    <col min="13322" max="13323" width="13.109375" bestFit="1" customWidth="1"/>
    <col min="13324" max="13324" width="12.44140625" bestFit="1" customWidth="1"/>
    <col min="13325" max="13325" width="13.109375" bestFit="1" customWidth="1"/>
    <col min="13326" max="13326" width="12.109375" bestFit="1" customWidth="1"/>
    <col min="13327" max="13327" width="13" bestFit="1" customWidth="1"/>
    <col min="13570" max="13570" width="11.33203125" customWidth="1"/>
    <col min="13571" max="13571" width="15.5546875" customWidth="1"/>
    <col min="13572" max="13572" width="12.6640625" bestFit="1" customWidth="1"/>
    <col min="13573" max="13575" width="13.109375" bestFit="1" customWidth="1"/>
    <col min="13576" max="13576" width="12.6640625" bestFit="1" customWidth="1"/>
    <col min="13577" max="13577" width="12.109375" bestFit="1" customWidth="1"/>
    <col min="13578" max="13579" width="13.109375" bestFit="1" customWidth="1"/>
    <col min="13580" max="13580" width="12.44140625" bestFit="1" customWidth="1"/>
    <col min="13581" max="13581" width="13.109375" bestFit="1" customWidth="1"/>
    <col min="13582" max="13582" width="12.109375" bestFit="1" customWidth="1"/>
    <col min="13583" max="13583" width="13" bestFit="1" customWidth="1"/>
    <col min="13826" max="13826" width="11.33203125" customWidth="1"/>
    <col min="13827" max="13827" width="15.5546875" customWidth="1"/>
    <col min="13828" max="13828" width="12.6640625" bestFit="1" customWidth="1"/>
    <col min="13829" max="13831" width="13.109375" bestFit="1" customWidth="1"/>
    <col min="13832" max="13832" width="12.6640625" bestFit="1" customWidth="1"/>
    <col min="13833" max="13833" width="12.109375" bestFit="1" customWidth="1"/>
    <col min="13834" max="13835" width="13.109375" bestFit="1" customWidth="1"/>
    <col min="13836" max="13836" width="12.44140625" bestFit="1" customWidth="1"/>
    <col min="13837" max="13837" width="13.109375" bestFit="1" customWidth="1"/>
    <col min="13838" max="13838" width="12.109375" bestFit="1" customWidth="1"/>
    <col min="13839" max="13839" width="13" bestFit="1" customWidth="1"/>
    <col min="14082" max="14082" width="11.33203125" customWidth="1"/>
    <col min="14083" max="14083" width="15.5546875" customWidth="1"/>
    <col min="14084" max="14084" width="12.6640625" bestFit="1" customWidth="1"/>
    <col min="14085" max="14087" width="13.109375" bestFit="1" customWidth="1"/>
    <col min="14088" max="14088" width="12.6640625" bestFit="1" customWidth="1"/>
    <col min="14089" max="14089" width="12.109375" bestFit="1" customWidth="1"/>
    <col min="14090" max="14091" width="13.109375" bestFit="1" customWidth="1"/>
    <col min="14092" max="14092" width="12.44140625" bestFit="1" customWidth="1"/>
    <col min="14093" max="14093" width="13.109375" bestFit="1" customWidth="1"/>
    <col min="14094" max="14094" width="12.109375" bestFit="1" customWidth="1"/>
    <col min="14095" max="14095" width="13" bestFit="1" customWidth="1"/>
    <col min="14338" max="14338" width="11.33203125" customWidth="1"/>
    <col min="14339" max="14339" width="15.5546875" customWidth="1"/>
    <col min="14340" max="14340" width="12.6640625" bestFit="1" customWidth="1"/>
    <col min="14341" max="14343" width="13.109375" bestFit="1" customWidth="1"/>
    <col min="14344" max="14344" width="12.6640625" bestFit="1" customWidth="1"/>
    <col min="14345" max="14345" width="12.109375" bestFit="1" customWidth="1"/>
    <col min="14346" max="14347" width="13.109375" bestFit="1" customWidth="1"/>
    <col min="14348" max="14348" width="12.44140625" bestFit="1" customWidth="1"/>
    <col min="14349" max="14349" width="13.109375" bestFit="1" customWidth="1"/>
    <col min="14350" max="14350" width="12.109375" bestFit="1" customWidth="1"/>
    <col min="14351" max="14351" width="13" bestFit="1" customWidth="1"/>
    <col min="14594" max="14594" width="11.33203125" customWidth="1"/>
    <col min="14595" max="14595" width="15.5546875" customWidth="1"/>
    <col min="14596" max="14596" width="12.6640625" bestFit="1" customWidth="1"/>
    <col min="14597" max="14599" width="13.109375" bestFit="1" customWidth="1"/>
    <col min="14600" max="14600" width="12.6640625" bestFit="1" customWidth="1"/>
    <col min="14601" max="14601" width="12.109375" bestFit="1" customWidth="1"/>
    <col min="14602" max="14603" width="13.109375" bestFit="1" customWidth="1"/>
    <col min="14604" max="14604" width="12.44140625" bestFit="1" customWidth="1"/>
    <col min="14605" max="14605" width="13.109375" bestFit="1" customWidth="1"/>
    <col min="14606" max="14606" width="12.109375" bestFit="1" customWidth="1"/>
    <col min="14607" max="14607" width="13" bestFit="1" customWidth="1"/>
    <col min="14850" max="14850" width="11.33203125" customWidth="1"/>
    <col min="14851" max="14851" width="15.5546875" customWidth="1"/>
    <col min="14852" max="14852" width="12.6640625" bestFit="1" customWidth="1"/>
    <col min="14853" max="14855" width="13.109375" bestFit="1" customWidth="1"/>
    <col min="14856" max="14856" width="12.6640625" bestFit="1" customWidth="1"/>
    <col min="14857" max="14857" width="12.109375" bestFit="1" customWidth="1"/>
    <col min="14858" max="14859" width="13.109375" bestFit="1" customWidth="1"/>
    <col min="14860" max="14860" width="12.44140625" bestFit="1" customWidth="1"/>
    <col min="14861" max="14861" width="13.109375" bestFit="1" customWidth="1"/>
    <col min="14862" max="14862" width="12.109375" bestFit="1" customWidth="1"/>
    <col min="14863" max="14863" width="13" bestFit="1" customWidth="1"/>
    <col min="15106" max="15106" width="11.33203125" customWidth="1"/>
    <col min="15107" max="15107" width="15.5546875" customWidth="1"/>
    <col min="15108" max="15108" width="12.6640625" bestFit="1" customWidth="1"/>
    <col min="15109" max="15111" width="13.109375" bestFit="1" customWidth="1"/>
    <col min="15112" max="15112" width="12.6640625" bestFit="1" customWidth="1"/>
    <col min="15113" max="15113" width="12.109375" bestFit="1" customWidth="1"/>
    <col min="15114" max="15115" width="13.109375" bestFit="1" customWidth="1"/>
    <col min="15116" max="15116" width="12.44140625" bestFit="1" customWidth="1"/>
    <col min="15117" max="15117" width="13.109375" bestFit="1" customWidth="1"/>
    <col min="15118" max="15118" width="12.109375" bestFit="1" customWidth="1"/>
    <col min="15119" max="15119" width="13" bestFit="1" customWidth="1"/>
    <col min="15362" max="15362" width="11.33203125" customWidth="1"/>
    <col min="15363" max="15363" width="15.5546875" customWidth="1"/>
    <col min="15364" max="15364" width="12.6640625" bestFit="1" customWidth="1"/>
    <col min="15365" max="15367" width="13.109375" bestFit="1" customWidth="1"/>
    <col min="15368" max="15368" width="12.6640625" bestFit="1" customWidth="1"/>
    <col min="15369" max="15369" width="12.109375" bestFit="1" customWidth="1"/>
    <col min="15370" max="15371" width="13.109375" bestFit="1" customWidth="1"/>
    <col min="15372" max="15372" width="12.44140625" bestFit="1" customWidth="1"/>
    <col min="15373" max="15373" width="13.109375" bestFit="1" customWidth="1"/>
    <col min="15374" max="15374" width="12.109375" bestFit="1" customWidth="1"/>
    <col min="15375" max="15375" width="13" bestFit="1" customWidth="1"/>
    <col min="15618" max="15618" width="11.33203125" customWidth="1"/>
    <col min="15619" max="15619" width="15.5546875" customWidth="1"/>
    <col min="15620" max="15620" width="12.6640625" bestFit="1" customWidth="1"/>
    <col min="15621" max="15623" width="13.109375" bestFit="1" customWidth="1"/>
    <col min="15624" max="15624" width="12.6640625" bestFit="1" customWidth="1"/>
    <col min="15625" max="15625" width="12.109375" bestFit="1" customWidth="1"/>
    <col min="15626" max="15627" width="13.109375" bestFit="1" customWidth="1"/>
    <col min="15628" max="15628" width="12.44140625" bestFit="1" customWidth="1"/>
    <col min="15629" max="15629" width="13.109375" bestFit="1" customWidth="1"/>
    <col min="15630" max="15630" width="12.109375" bestFit="1" customWidth="1"/>
    <col min="15631" max="15631" width="13" bestFit="1" customWidth="1"/>
    <col min="15874" max="15874" width="11.33203125" customWidth="1"/>
    <col min="15875" max="15875" width="15.5546875" customWidth="1"/>
    <col min="15876" max="15876" width="12.6640625" bestFit="1" customWidth="1"/>
    <col min="15877" max="15879" width="13.109375" bestFit="1" customWidth="1"/>
    <col min="15880" max="15880" width="12.6640625" bestFit="1" customWidth="1"/>
    <col min="15881" max="15881" width="12.109375" bestFit="1" customWidth="1"/>
    <col min="15882" max="15883" width="13.109375" bestFit="1" customWidth="1"/>
    <col min="15884" max="15884" width="12.44140625" bestFit="1" customWidth="1"/>
    <col min="15885" max="15885" width="13.109375" bestFit="1" customWidth="1"/>
    <col min="15886" max="15886" width="12.109375" bestFit="1" customWidth="1"/>
    <col min="15887" max="15887" width="13" bestFit="1" customWidth="1"/>
    <col min="16130" max="16130" width="11.33203125" customWidth="1"/>
    <col min="16131" max="16131" width="15.5546875" customWidth="1"/>
    <col min="16132" max="16132" width="12.6640625" bestFit="1" customWidth="1"/>
    <col min="16133" max="16135" width="13.109375" bestFit="1" customWidth="1"/>
    <col min="16136" max="16136" width="12.6640625" bestFit="1" customWidth="1"/>
    <col min="16137" max="16137" width="12.109375" bestFit="1" customWidth="1"/>
    <col min="16138" max="16139" width="13.109375" bestFit="1" customWidth="1"/>
    <col min="16140" max="16140" width="12.44140625" bestFit="1" customWidth="1"/>
    <col min="16141" max="16141" width="13.109375" bestFit="1" customWidth="1"/>
    <col min="16142" max="16142" width="12.109375" bestFit="1" customWidth="1"/>
    <col min="16143" max="16143" width="13" bestFit="1" customWidth="1"/>
  </cols>
  <sheetData>
    <row r="1" spans="1:17">
      <c r="A1" s="8" t="s">
        <v>1125</v>
      </c>
    </row>
    <row r="2" spans="1:17">
      <c r="A2" s="8" t="s">
        <v>1123</v>
      </c>
    </row>
    <row r="5" spans="1:17">
      <c r="B5" t="s">
        <v>552</v>
      </c>
      <c r="C5" t="s">
        <v>553</v>
      </c>
    </row>
    <row r="8" spans="1:17">
      <c r="C8" t="s">
        <v>106</v>
      </c>
      <c r="D8" s="4">
        <v>42370</v>
      </c>
      <c r="E8" s="4">
        <v>42401</v>
      </c>
      <c r="F8" s="4">
        <v>42430</v>
      </c>
      <c r="G8" s="4">
        <v>42461</v>
      </c>
      <c r="H8" s="4">
        <v>42491</v>
      </c>
      <c r="I8" s="4">
        <v>42522</v>
      </c>
      <c r="J8" s="4">
        <v>42552</v>
      </c>
      <c r="K8" s="4">
        <v>42583</v>
      </c>
      <c r="L8" s="4">
        <v>42614</v>
      </c>
      <c r="M8" s="4">
        <v>42644</v>
      </c>
      <c r="N8" s="4">
        <v>42675</v>
      </c>
      <c r="O8" s="4">
        <v>42705</v>
      </c>
    </row>
    <row r="9" spans="1:17" s="247" customFormat="1">
      <c r="C9" s="247" t="s">
        <v>113</v>
      </c>
      <c r="D9" s="247">
        <f>+'CP FCST'!B43/1000</f>
        <v>17272.66775875766</v>
      </c>
      <c r="E9" s="247">
        <f>+'CP FCST'!C43/1000</f>
        <v>16554.808406403226</v>
      </c>
      <c r="F9" s="247">
        <f>+'CP FCST'!D43/1000</f>
        <v>15179.370823816811</v>
      </c>
      <c r="G9" s="247">
        <f>+'CP FCST'!E43/1000</f>
        <v>17337.763830937387</v>
      </c>
      <c r="H9" s="247">
        <f>+'CP FCST'!F43/1000</f>
        <v>18648.065421628184</v>
      </c>
      <c r="I9" s="247">
        <f>+'CP FCST'!G43/1000</f>
        <v>21009.981289797121</v>
      </c>
      <c r="J9" s="247">
        <f>+'CP FCST'!H43/1000</f>
        <v>21120.006248219677</v>
      </c>
      <c r="K9" s="247">
        <f>+'CP FCST'!I43/1000</f>
        <v>21030.043077818627</v>
      </c>
      <c r="L9" s="247">
        <f>+'CP FCST'!J43/1000</f>
        <v>21457.890477084158</v>
      </c>
      <c r="M9" s="247">
        <f>+'CP FCST'!K43/1000</f>
        <v>20052.65678187312</v>
      </c>
      <c r="N9" s="247">
        <f>+'CP FCST'!L43/1000</f>
        <v>18132.570146314174</v>
      </c>
      <c r="O9" s="247">
        <f>+'CP FCST'!M43/1000</f>
        <v>16636.410564188121</v>
      </c>
    </row>
    <row r="10" spans="1:17">
      <c r="D10" s="150"/>
      <c r="E10" s="150"/>
      <c r="F10" s="150"/>
      <c r="G10" s="150"/>
      <c r="H10" s="150"/>
      <c r="I10" s="150"/>
      <c r="J10" s="150"/>
      <c r="K10" s="150"/>
      <c r="L10" s="150"/>
      <c r="M10" s="150"/>
      <c r="N10" s="150"/>
      <c r="O10" s="150"/>
      <c r="P10" s="150"/>
      <c r="Q10" s="150"/>
    </row>
    <row r="11" spans="1:17" s="247" customFormat="1"/>
    <row r="12" spans="1:17" s="248" customFormat="1" ht="10.199999999999999">
      <c r="D12" s="248" t="str">
        <f>B13&amp;" "&amp;C15</f>
        <v>BLOUNTSTOWN CP</v>
      </c>
      <c r="E12" s="248">
        <f>VLOOKUP(D12,'2016 PRIOR'!$A$15:$R$184,3,FALSE)</f>
        <v>4864.4598800706008</v>
      </c>
    </row>
    <row r="13" spans="1:17">
      <c r="A13" t="s">
        <v>600</v>
      </c>
      <c r="B13" t="s">
        <v>600</v>
      </c>
      <c r="C13" t="s">
        <v>1096</v>
      </c>
    </row>
    <row r="14" spans="1:17">
      <c r="A14" t="s">
        <v>600</v>
      </c>
      <c r="B14" t="s">
        <v>600</v>
      </c>
      <c r="C14" t="s">
        <v>554</v>
      </c>
      <c r="D14" s="4">
        <f>$D$8</f>
        <v>42370</v>
      </c>
      <c r="E14" s="4">
        <f>$E$8</f>
        <v>42401</v>
      </c>
      <c r="F14" s="4">
        <f>$F$8</f>
        <v>42430</v>
      </c>
      <c r="G14" s="4">
        <f>$G$8</f>
        <v>42461</v>
      </c>
      <c r="H14" s="4">
        <f>$H$8</f>
        <v>42491</v>
      </c>
      <c r="I14" s="4">
        <f>$I$8</f>
        <v>42522</v>
      </c>
      <c r="J14" s="4">
        <f>$J$8</f>
        <v>42552</v>
      </c>
      <c r="K14" s="4">
        <f>$K$8</f>
        <v>42583</v>
      </c>
      <c r="L14" s="4">
        <f>$L$8</f>
        <v>42614</v>
      </c>
      <c r="M14" s="4">
        <f>$M$8</f>
        <v>42644</v>
      </c>
      <c r="N14" s="4">
        <f>$N$8</f>
        <v>42675</v>
      </c>
      <c r="O14" s="4">
        <f>$O$8</f>
        <v>42705</v>
      </c>
    </row>
    <row r="15" spans="1:17" s="247" customFormat="1">
      <c r="A15" t="s">
        <v>600</v>
      </c>
      <c r="B15" t="s">
        <v>600</v>
      </c>
      <c r="C15" s="247" t="s">
        <v>148</v>
      </c>
      <c r="D15" s="247">
        <f>VLOOKUP($A15&amp;" CP",'2016 PRIOR'!$A$15:$R$184,'2016 PRIOR'!C$11,FALSE)</f>
        <v>4864.4598800706008</v>
      </c>
      <c r="E15" s="247">
        <f>VLOOKUP($A15&amp;" CP",'2016 PRIOR'!$A$15:$R$184,'2016 PRIOR'!D$11,FALSE)</f>
        <v>5115.9727875631734</v>
      </c>
      <c r="F15" s="247">
        <f>VLOOKUP($A15&amp;" CP",'2016 PRIOR'!$A$15:$R$184,'2016 PRIOR'!E$11,FALSE)</f>
        <v>4606.76163651966</v>
      </c>
      <c r="G15" s="247">
        <f>VLOOKUP($A15&amp;" CP",'2016 PRIOR'!$A$15:$R$184,'2016 PRIOR'!F$11,FALSE)</f>
        <v>5503.3018264169095</v>
      </c>
      <c r="H15" s="247">
        <f>VLOOKUP($A15&amp;" CP",'2016 PRIOR'!$A$15:$R$184,'2016 PRIOR'!G$11,FALSE)</f>
        <v>5134.8454899965345</v>
      </c>
      <c r="I15" s="247">
        <f>VLOOKUP($A15&amp;" CP",'2016 PRIOR'!$A$15:$R$184,'2016 PRIOR'!H$11,FALSE)</f>
        <v>6444.8119604627309</v>
      </c>
      <c r="J15" s="247">
        <f>VLOOKUP($A15&amp;" CP",'2016 PRIOR'!$A$15:$R$184,'2016 PRIOR'!I$11,FALSE)</f>
        <v>7656.7910028056813</v>
      </c>
      <c r="K15" s="247">
        <f>VLOOKUP($A15&amp;" CP",'2016 PRIOR'!$A$15:$R$184,'2016 PRIOR'!J$11,FALSE)</f>
        <v>6914.3622929174135</v>
      </c>
      <c r="L15" s="247">
        <f>VLOOKUP($A15&amp;" CP",'2016 PRIOR'!$A$15:$R$184,'2016 PRIOR'!K$11,FALSE)</f>
        <v>8231.612148278211</v>
      </c>
      <c r="M15" s="247">
        <f>VLOOKUP($A15&amp;" CP",'2016 PRIOR'!$A$15:$R$184,'2016 PRIOR'!L$11,FALSE)</f>
        <v>6584.7031006537791</v>
      </c>
      <c r="N15" s="247">
        <f>VLOOKUP($A15&amp;" CP",'2016 PRIOR'!$A$15:$R$184,'2016 PRIOR'!M$11,FALSE)</f>
        <v>5065.9932893354726</v>
      </c>
      <c r="O15" s="247">
        <f>VLOOKUP($A15&amp;" CP",'2016 PRIOR'!$A$15:$R$184,'2016 PRIOR'!N$11,FALSE)</f>
        <v>3576.644235611469</v>
      </c>
    </row>
    <row r="16" spans="1:17" s="247" customFormat="1">
      <c r="A16" t="s">
        <v>600</v>
      </c>
      <c r="B16" t="s">
        <v>600</v>
      </c>
      <c r="C16" s="247" t="s">
        <v>147</v>
      </c>
      <c r="D16" s="247">
        <f>VLOOKUP($A16&amp;" GNCP",'2016 PRIOR'!$A$15:$R$184,'2016 PRIOR'!C$11,FALSE)</f>
        <v>6663.0180035512813</v>
      </c>
      <c r="E16" s="247">
        <f>VLOOKUP($A16&amp;" GNCP",'2016 PRIOR'!$A$15:$R$184,'2016 PRIOR'!D$11,FALSE)</f>
        <v>7971.2767195490842</v>
      </c>
      <c r="F16" s="247">
        <f>VLOOKUP($A16&amp;" GNCP",'2016 PRIOR'!$A$15:$R$184,'2016 PRIOR'!E$11,FALSE)</f>
        <v>6757.5537662121978</v>
      </c>
      <c r="G16" s="247">
        <f>VLOOKUP($A16&amp;" GNCP",'2016 PRIOR'!$A$15:$R$184,'2016 PRIOR'!F$11,FALSE)</f>
        <v>6829.195297630662</v>
      </c>
      <c r="H16" s="247">
        <f>VLOOKUP($A16&amp;" GNCP",'2016 PRIOR'!$A$15:$R$184,'2016 PRIOR'!G$11,FALSE)</f>
        <v>5455.680498917347</v>
      </c>
      <c r="I16" s="247">
        <f>VLOOKUP($A16&amp;" GNCP",'2016 PRIOR'!$A$15:$R$184,'2016 PRIOR'!H$11,FALSE)</f>
        <v>6970.4538587320085</v>
      </c>
      <c r="J16" s="247">
        <f>VLOOKUP($A16&amp;" GNCP",'2016 PRIOR'!$A$15:$R$184,'2016 PRIOR'!I$11,FALSE)</f>
        <v>8253.1701275187861</v>
      </c>
      <c r="K16" s="247">
        <f>VLOOKUP($A16&amp;" GNCP",'2016 PRIOR'!$A$15:$R$184,'2016 PRIOR'!J$11,FALSE)</f>
        <v>8581.6318199248235</v>
      </c>
      <c r="L16" s="247">
        <f>VLOOKUP($A16&amp;" GNCP",'2016 PRIOR'!$A$15:$R$184,'2016 PRIOR'!K$11,FALSE)</f>
        <v>8722.857852046096</v>
      </c>
      <c r="M16" s="247">
        <f>VLOOKUP($A16&amp;" GNCP",'2016 PRIOR'!$A$15:$R$184,'2016 PRIOR'!L$11,FALSE)</f>
        <v>8630.9185042525878</v>
      </c>
      <c r="N16" s="247">
        <f>VLOOKUP($A16&amp;" GNCP",'2016 PRIOR'!$A$15:$R$184,'2016 PRIOR'!M$11,FALSE)</f>
        <v>7274.4265182504096</v>
      </c>
      <c r="O16" s="247">
        <f>VLOOKUP($A16&amp;" GNCP",'2016 PRIOR'!$A$15:$R$184,'2016 PRIOR'!N$11,FALSE)</f>
        <v>5371.9008209140811</v>
      </c>
    </row>
    <row r="17" spans="1:23" s="247" customFormat="1">
      <c r="A17" t="s">
        <v>600</v>
      </c>
      <c r="B17" t="s">
        <v>600</v>
      </c>
      <c r="C17" s="247" t="s">
        <v>133</v>
      </c>
      <c r="D17" s="247">
        <f>VLOOKUP($A17&amp;" NCP",'2016 PRIOR'!$A$15:$R$184,'2016 PRIOR'!C$11,FALSE)</f>
        <v>6663.0180035512813</v>
      </c>
      <c r="E17" s="247">
        <f>VLOOKUP($A17&amp;" NCP",'2016 PRIOR'!$A$15:$R$184,'2016 PRIOR'!D$11,FALSE)</f>
        <v>7971.2767195490842</v>
      </c>
      <c r="F17" s="247">
        <f>VLOOKUP($A17&amp;" NCP",'2016 PRIOR'!$A$15:$R$184,'2016 PRIOR'!E$11,FALSE)</f>
        <v>6757.5537662121978</v>
      </c>
      <c r="G17" s="247">
        <f>VLOOKUP($A17&amp;" NCP",'2016 PRIOR'!$A$15:$R$184,'2016 PRIOR'!F$11,FALSE)</f>
        <v>6829.195297630662</v>
      </c>
      <c r="H17" s="247">
        <f>VLOOKUP($A17&amp;" NCP",'2016 PRIOR'!$A$15:$R$184,'2016 PRIOR'!G$11,FALSE)</f>
        <v>5455.680498917347</v>
      </c>
      <c r="I17" s="247">
        <f>VLOOKUP($A17&amp;" NCP",'2016 PRIOR'!$A$15:$R$184,'2016 PRIOR'!H$11,FALSE)</f>
        <v>6970.4538587320085</v>
      </c>
      <c r="J17" s="247">
        <f>VLOOKUP($A17&amp;" NCP",'2016 PRIOR'!$A$15:$R$184,'2016 PRIOR'!I$11,FALSE)</f>
        <v>8253.1701275187861</v>
      </c>
      <c r="K17" s="247">
        <f>VLOOKUP($A17&amp;" NCP",'2016 PRIOR'!$A$15:$R$184,'2016 PRIOR'!J$11,FALSE)</f>
        <v>8581.6318199248235</v>
      </c>
      <c r="L17" s="247">
        <f>VLOOKUP($A17&amp;" NCP",'2016 PRIOR'!$A$15:$R$184,'2016 PRIOR'!K$11,FALSE)</f>
        <v>8722.857852046096</v>
      </c>
      <c r="M17" s="247">
        <f>VLOOKUP($A17&amp;" NCP",'2016 PRIOR'!$A$15:$R$184,'2016 PRIOR'!L$11,FALSE)</f>
        <v>8630.9185042525878</v>
      </c>
      <c r="N17" s="247">
        <f>VLOOKUP($A17&amp;" NCP",'2016 PRIOR'!$A$15:$R$184,'2016 PRIOR'!M$11,FALSE)</f>
        <v>7274.4265182504096</v>
      </c>
      <c r="O17" s="247">
        <f>VLOOKUP($A17&amp;" NCP",'2016 PRIOR'!$A$15:$R$184,'2016 PRIOR'!N$11,FALSE)</f>
        <v>5371.9008209140811</v>
      </c>
    </row>
    <row r="18" spans="1:23">
      <c r="D18" s="249"/>
      <c r="E18" s="249"/>
      <c r="F18" s="249"/>
      <c r="G18" s="249"/>
      <c r="H18" s="249"/>
      <c r="I18" s="249"/>
      <c r="J18" s="249"/>
      <c r="K18" s="249"/>
      <c r="L18" s="249"/>
      <c r="M18" s="249"/>
      <c r="N18" s="249"/>
      <c r="O18" s="249"/>
      <c r="P18" s="249"/>
      <c r="Q18" s="250"/>
      <c r="S18" s="44"/>
      <c r="W18" s="261"/>
    </row>
    <row r="19" spans="1:23">
      <c r="A19" t="s">
        <v>98</v>
      </c>
      <c r="B19" t="s">
        <v>122</v>
      </c>
      <c r="C19" t="s">
        <v>1097</v>
      </c>
    </row>
    <row r="20" spans="1:23">
      <c r="A20" t="s">
        <v>98</v>
      </c>
      <c r="B20" t="s">
        <v>122</v>
      </c>
      <c r="C20" t="s">
        <v>554</v>
      </c>
      <c r="D20" s="4">
        <f>$D$8</f>
        <v>42370</v>
      </c>
      <c r="E20" s="4">
        <f>$E$8</f>
        <v>42401</v>
      </c>
      <c r="F20" s="4">
        <f>$F$8</f>
        <v>42430</v>
      </c>
      <c r="G20" s="4">
        <f>$G$8</f>
        <v>42461</v>
      </c>
      <c r="H20" s="4">
        <f>$H$8</f>
        <v>42491</v>
      </c>
      <c r="I20" s="4">
        <f>$I$8</f>
        <v>42522</v>
      </c>
      <c r="J20" s="4">
        <f>$J$8</f>
        <v>42552</v>
      </c>
      <c r="K20" s="4">
        <f>$K$8</f>
        <v>42583</v>
      </c>
      <c r="L20" s="4">
        <f>$L$8</f>
        <v>42614</v>
      </c>
      <c r="M20" s="4">
        <f>$M$8</f>
        <v>42644</v>
      </c>
      <c r="N20" s="4">
        <f>$N$8</f>
        <v>42675</v>
      </c>
      <c r="O20" s="4">
        <f>$O$8</f>
        <v>42705</v>
      </c>
    </row>
    <row r="21" spans="1:23" s="247" customFormat="1">
      <c r="A21" t="s">
        <v>98</v>
      </c>
      <c r="B21" t="s">
        <v>122</v>
      </c>
      <c r="C21" s="247" t="s">
        <v>148</v>
      </c>
      <c r="D21" s="247">
        <f>VLOOKUP($A21&amp;" CP",'2016 PRIOR'!$A$15:$R$184,'2016 PRIOR'!C$11,FALSE)</f>
        <v>320339.66827554675</v>
      </c>
      <c r="E21" s="247">
        <f>VLOOKUP($A21&amp;" CP",'2016 PRIOR'!$A$15:$R$184,'2016 PRIOR'!D$11,FALSE)</f>
        <v>344538.82181636966</v>
      </c>
      <c r="F21" s="247">
        <f>VLOOKUP($A21&amp;" CP",'2016 PRIOR'!$A$15:$R$184,'2016 PRIOR'!E$11,FALSE)</f>
        <v>294164.8946186637</v>
      </c>
      <c r="G21" s="247">
        <f>VLOOKUP($A21&amp;" CP",'2016 PRIOR'!$A$15:$R$184,'2016 PRIOR'!F$11,FALSE)</f>
        <v>329522.05439366552</v>
      </c>
      <c r="H21" s="247">
        <f>VLOOKUP($A21&amp;" CP",'2016 PRIOR'!$A$15:$R$184,'2016 PRIOR'!G$11,FALSE)</f>
        <v>323394.32072721515</v>
      </c>
      <c r="I21" s="247">
        <f>VLOOKUP($A21&amp;" CP",'2016 PRIOR'!$A$15:$R$184,'2016 PRIOR'!H$11,FALSE)</f>
        <v>353413.56824214716</v>
      </c>
      <c r="J21" s="247">
        <f>VLOOKUP($A21&amp;" CP",'2016 PRIOR'!$A$15:$R$184,'2016 PRIOR'!I$11,FALSE)</f>
        <v>344005.17387346114</v>
      </c>
      <c r="K21" s="247">
        <f>VLOOKUP($A21&amp;" CP",'2016 PRIOR'!$A$15:$R$184,'2016 PRIOR'!J$11,FALSE)</f>
        <v>343500.00466392888</v>
      </c>
      <c r="L21" s="247">
        <f>VLOOKUP($A21&amp;" CP",'2016 PRIOR'!$A$15:$R$184,'2016 PRIOR'!K$11,FALSE)</f>
        <v>347397.27452099085</v>
      </c>
      <c r="M21" s="247">
        <f>VLOOKUP($A21&amp;" CP",'2016 PRIOR'!$A$15:$R$184,'2016 PRIOR'!L$11,FALSE)</f>
        <v>335208.16194180853</v>
      </c>
      <c r="N21" s="247">
        <f>VLOOKUP($A21&amp;" CP",'2016 PRIOR'!$A$15:$R$184,'2016 PRIOR'!M$11,FALSE)</f>
        <v>343308.93366049411</v>
      </c>
      <c r="O21" s="247">
        <f>VLOOKUP($A21&amp;" CP",'2016 PRIOR'!$A$15:$R$184,'2016 PRIOR'!N$11,FALSE)</f>
        <v>332920.01214773644</v>
      </c>
      <c r="T21"/>
    </row>
    <row r="22" spans="1:23" s="247" customFormat="1">
      <c r="A22" t="s">
        <v>98</v>
      </c>
      <c r="B22" t="s">
        <v>122</v>
      </c>
      <c r="C22" s="247" t="s">
        <v>147</v>
      </c>
      <c r="D22" s="247">
        <f>VLOOKUP($A22&amp;" GNCP",'2016 PRIOR'!$A$15:$R$184,'2016 PRIOR'!C$11,FALSE)</f>
        <v>365211.90597273869</v>
      </c>
      <c r="E22" s="247">
        <f>VLOOKUP($A22&amp;" GNCP",'2016 PRIOR'!$A$15:$R$184,'2016 PRIOR'!D$11,FALSE)</f>
        <v>359757.18294819654</v>
      </c>
      <c r="F22" s="247">
        <f>VLOOKUP($A22&amp;" GNCP",'2016 PRIOR'!$A$15:$R$184,'2016 PRIOR'!E$11,FALSE)</f>
        <v>339050.64954021311</v>
      </c>
      <c r="G22" s="247">
        <f>VLOOKUP($A22&amp;" GNCP",'2016 PRIOR'!$A$15:$R$184,'2016 PRIOR'!F$11,FALSE)</f>
        <v>349504.02631613263</v>
      </c>
      <c r="H22" s="247">
        <f>VLOOKUP($A22&amp;" GNCP",'2016 PRIOR'!$A$15:$R$184,'2016 PRIOR'!G$11,FALSE)</f>
        <v>346303.76188249962</v>
      </c>
      <c r="I22" s="247">
        <f>VLOOKUP($A22&amp;" GNCP",'2016 PRIOR'!$A$15:$R$184,'2016 PRIOR'!H$11,FALSE)</f>
        <v>367828.92540577875</v>
      </c>
      <c r="J22" s="247">
        <f>VLOOKUP($A22&amp;" GNCP",'2016 PRIOR'!$A$15:$R$184,'2016 PRIOR'!I$11,FALSE)</f>
        <v>365516.99561808858</v>
      </c>
      <c r="K22" s="247">
        <f>VLOOKUP($A22&amp;" GNCP",'2016 PRIOR'!$A$15:$R$184,'2016 PRIOR'!J$11,FALSE)</f>
        <v>365299.67822534149</v>
      </c>
      <c r="L22" s="247">
        <f>VLOOKUP($A22&amp;" GNCP",'2016 PRIOR'!$A$15:$R$184,'2016 PRIOR'!K$11,FALSE)</f>
        <v>373615.93674899021</v>
      </c>
      <c r="M22" s="247">
        <f>VLOOKUP($A22&amp;" GNCP",'2016 PRIOR'!$A$15:$R$184,'2016 PRIOR'!L$11,FALSE)</f>
        <v>354339.40808481176</v>
      </c>
      <c r="N22" s="247">
        <f>VLOOKUP($A22&amp;" GNCP",'2016 PRIOR'!$A$15:$R$184,'2016 PRIOR'!M$11,FALSE)</f>
        <v>358798.2095871566</v>
      </c>
      <c r="O22" s="247">
        <f>VLOOKUP($A22&amp;" GNCP",'2016 PRIOR'!$A$15:$R$184,'2016 PRIOR'!N$11,FALSE)</f>
        <v>359592.30317907425</v>
      </c>
      <c r="T22"/>
    </row>
    <row r="23" spans="1:23" s="247" customFormat="1">
      <c r="A23" t="s">
        <v>98</v>
      </c>
      <c r="B23" t="s">
        <v>122</v>
      </c>
      <c r="C23" s="247" t="s">
        <v>133</v>
      </c>
      <c r="D23" s="247">
        <f>VLOOKUP($A23&amp;" NCP",'2016 PRIOR'!$A$15:$R$184,'2016 PRIOR'!C$11,FALSE)</f>
        <v>440282.95370977675</v>
      </c>
      <c r="E23" s="247">
        <f>VLOOKUP($A23&amp;" NCP",'2016 PRIOR'!$A$15:$R$184,'2016 PRIOR'!D$11,FALSE)</f>
        <v>430244.43248814536</v>
      </c>
      <c r="F23" s="247">
        <f>VLOOKUP($A23&amp;" NCP",'2016 PRIOR'!$A$15:$R$184,'2016 PRIOR'!E$11,FALSE)</f>
        <v>407152.3463458948</v>
      </c>
      <c r="G23" s="247">
        <f>VLOOKUP($A23&amp;" NCP",'2016 PRIOR'!$A$15:$R$184,'2016 PRIOR'!F$11,FALSE)</f>
        <v>420269.67195120035</v>
      </c>
      <c r="H23" s="247">
        <f>VLOOKUP($A23&amp;" NCP",'2016 PRIOR'!$A$15:$R$184,'2016 PRIOR'!G$11,FALSE)</f>
        <v>419779.34220508195</v>
      </c>
      <c r="I23" s="247">
        <f>VLOOKUP($A23&amp;" NCP",'2016 PRIOR'!$A$15:$R$184,'2016 PRIOR'!H$11,FALSE)</f>
        <v>444928.73636574618</v>
      </c>
      <c r="J23" s="247">
        <f>VLOOKUP($A23&amp;" NCP",'2016 PRIOR'!$A$15:$R$184,'2016 PRIOR'!I$11,FALSE)</f>
        <v>441351.65642483038</v>
      </c>
      <c r="K23" s="247">
        <f>VLOOKUP($A23&amp;" NCP",'2016 PRIOR'!$A$15:$R$184,'2016 PRIOR'!J$11,FALSE)</f>
        <v>437797.53669471864</v>
      </c>
      <c r="L23" s="247">
        <f>VLOOKUP($A23&amp;" NCP",'2016 PRIOR'!$A$15:$R$184,'2016 PRIOR'!K$11,FALSE)</f>
        <v>448814.16900846118</v>
      </c>
      <c r="M23" s="247">
        <f>VLOOKUP($A23&amp;" NCP",'2016 PRIOR'!$A$15:$R$184,'2016 PRIOR'!L$11,FALSE)</f>
        <v>425542.16646996496</v>
      </c>
      <c r="N23" s="247">
        <f>VLOOKUP($A23&amp;" NCP",'2016 PRIOR'!$A$15:$R$184,'2016 PRIOR'!M$11,FALSE)</f>
        <v>428589.81078192056</v>
      </c>
      <c r="O23" s="247">
        <f>VLOOKUP($A23&amp;" NCP",'2016 PRIOR'!$A$15:$R$184,'2016 PRIOR'!N$11,FALSE)</f>
        <v>431579.47024969774</v>
      </c>
      <c r="T23"/>
    </row>
    <row r="24" spans="1:23">
      <c r="D24" s="249"/>
      <c r="E24" s="249"/>
      <c r="F24" s="249"/>
      <c r="G24" s="249"/>
      <c r="H24" s="249"/>
      <c r="I24" s="249"/>
      <c r="J24" s="249"/>
      <c r="K24" s="249"/>
      <c r="L24" s="249"/>
      <c r="M24" s="249"/>
      <c r="N24" s="249"/>
      <c r="O24" s="249"/>
      <c r="P24" s="249"/>
      <c r="Q24" s="250"/>
      <c r="S24" s="44"/>
    </row>
    <row r="25" spans="1:23">
      <c r="A25" t="s">
        <v>99</v>
      </c>
      <c r="B25" t="s">
        <v>177</v>
      </c>
      <c r="C25" t="s">
        <v>1098</v>
      </c>
    </row>
    <row r="26" spans="1:23">
      <c r="A26" t="s">
        <v>99</v>
      </c>
      <c r="B26" t="s">
        <v>177</v>
      </c>
      <c r="C26" t="s">
        <v>554</v>
      </c>
      <c r="D26" s="4">
        <f>$D$8</f>
        <v>42370</v>
      </c>
      <c r="E26" s="4">
        <f>$E$8</f>
        <v>42401</v>
      </c>
      <c r="F26" s="4">
        <f>$F$8</f>
        <v>42430</v>
      </c>
      <c r="G26" s="4">
        <f>$G$8</f>
        <v>42461</v>
      </c>
      <c r="H26" s="4">
        <f>$H$8</f>
        <v>42491</v>
      </c>
      <c r="I26" s="4">
        <f>$I$8</f>
        <v>42522</v>
      </c>
      <c r="J26" s="4">
        <f>$J$8</f>
        <v>42552</v>
      </c>
      <c r="K26" s="4">
        <f>$K$8</f>
        <v>42583</v>
      </c>
      <c r="L26" s="4">
        <f>$L$8</f>
        <v>42614</v>
      </c>
      <c r="M26" s="4">
        <f>$M$8</f>
        <v>42644</v>
      </c>
      <c r="N26" s="4">
        <f>$N$8</f>
        <v>42675</v>
      </c>
      <c r="O26" s="4">
        <f>$O$8</f>
        <v>42705</v>
      </c>
    </row>
    <row r="27" spans="1:23" s="247" customFormat="1">
      <c r="A27" t="s">
        <v>99</v>
      </c>
      <c r="B27" t="s">
        <v>177</v>
      </c>
      <c r="C27" s="247" t="s">
        <v>148</v>
      </c>
      <c r="D27" s="247">
        <f>VLOOKUP($A27&amp;" CP",'2016 PRIOR'!$A$15:$R$184,'2016 PRIOR'!C$11,FALSE)</f>
        <v>12488.326776353942</v>
      </c>
      <c r="E27" s="247">
        <f>VLOOKUP($A27&amp;" CP",'2016 PRIOR'!$A$15:$R$184,'2016 PRIOR'!D$11,FALSE)</f>
        <v>13442.474332526757</v>
      </c>
      <c r="F27" s="247">
        <f>VLOOKUP($A27&amp;" CP",'2016 PRIOR'!$A$15:$R$184,'2016 PRIOR'!E$11,FALSE)</f>
        <v>11560.219875340321</v>
      </c>
      <c r="G27" s="247">
        <f>VLOOKUP($A27&amp;" CP",'2016 PRIOR'!$A$15:$R$184,'2016 PRIOR'!F$11,FALSE)</f>
        <v>12658.36591601188</v>
      </c>
      <c r="H27" s="247">
        <f>VLOOKUP($A27&amp;" CP",'2016 PRIOR'!$A$15:$R$184,'2016 PRIOR'!G$11,FALSE)</f>
        <v>12744.121967580602</v>
      </c>
      <c r="I27" s="247">
        <f>VLOOKUP($A27&amp;" CP",'2016 PRIOR'!$A$15:$R$184,'2016 PRIOR'!H$11,FALSE)</f>
        <v>13645.733538625305</v>
      </c>
      <c r="J27" s="247">
        <f>VLOOKUP($A27&amp;" CP",'2016 PRIOR'!$A$15:$R$184,'2016 PRIOR'!I$11,FALSE)</f>
        <v>13269.349844269753</v>
      </c>
      <c r="K27" s="247">
        <f>VLOOKUP($A27&amp;" CP",'2016 PRIOR'!$A$15:$R$184,'2016 PRIOR'!J$11,FALSE)</f>
        <v>13299.076888458912</v>
      </c>
      <c r="L27" s="247">
        <f>VLOOKUP($A27&amp;" CP",'2016 PRIOR'!$A$15:$R$184,'2016 PRIOR'!K$11,FALSE)</f>
        <v>13507.136906074638</v>
      </c>
      <c r="M27" s="247">
        <f>VLOOKUP($A27&amp;" CP",'2016 PRIOR'!$A$15:$R$184,'2016 PRIOR'!L$11,FALSE)</f>
        <v>13137.865160379459</v>
      </c>
      <c r="N27" s="247">
        <f>VLOOKUP($A27&amp;" CP",'2016 PRIOR'!$A$15:$R$184,'2016 PRIOR'!M$11,FALSE)</f>
        <v>13089.782295766934</v>
      </c>
      <c r="O27" s="247">
        <f>VLOOKUP($A27&amp;" CP",'2016 PRIOR'!$A$15:$R$184,'2016 PRIOR'!N$11,FALSE)</f>
        <v>12736.084077007745</v>
      </c>
      <c r="T27"/>
    </row>
    <row r="28" spans="1:23" s="247" customFormat="1">
      <c r="A28" t="s">
        <v>99</v>
      </c>
      <c r="B28" t="s">
        <v>177</v>
      </c>
      <c r="C28" s="247" t="s">
        <v>147</v>
      </c>
      <c r="D28" s="247">
        <f>VLOOKUP($A28&amp;" GNCP",'2016 PRIOR'!$A$15:$R$184,'2016 PRIOR'!C$11,FALSE)</f>
        <v>13884.075187912897</v>
      </c>
      <c r="E28" s="247">
        <f>VLOOKUP($A28&amp;" GNCP",'2016 PRIOR'!$A$15:$R$184,'2016 PRIOR'!D$11,FALSE)</f>
        <v>13996.028999585837</v>
      </c>
      <c r="F28" s="247">
        <f>VLOOKUP($A28&amp;" GNCP",'2016 PRIOR'!$A$15:$R$184,'2016 PRIOR'!E$11,FALSE)</f>
        <v>12818.38546117545</v>
      </c>
      <c r="G28" s="247">
        <f>VLOOKUP($A28&amp;" GNCP",'2016 PRIOR'!$A$15:$R$184,'2016 PRIOR'!F$11,FALSE)</f>
        <v>13371.187601763233</v>
      </c>
      <c r="H28" s="247">
        <f>VLOOKUP($A28&amp;" GNCP",'2016 PRIOR'!$A$15:$R$184,'2016 PRIOR'!G$11,FALSE)</f>
        <v>13317.527329608256</v>
      </c>
      <c r="I28" s="247">
        <f>VLOOKUP($A28&amp;" GNCP",'2016 PRIOR'!$A$15:$R$184,'2016 PRIOR'!H$11,FALSE)</f>
        <v>14099.197698169535</v>
      </c>
      <c r="J28" s="247">
        <f>VLOOKUP($A28&amp;" GNCP",'2016 PRIOR'!$A$15:$R$184,'2016 PRIOR'!I$11,FALSE)</f>
        <v>14024.35445076324</v>
      </c>
      <c r="K28" s="247">
        <f>VLOOKUP($A28&amp;" GNCP",'2016 PRIOR'!$A$15:$R$184,'2016 PRIOR'!J$11,FALSE)</f>
        <v>13941.330826489126</v>
      </c>
      <c r="L28" s="247">
        <f>VLOOKUP($A28&amp;" GNCP",'2016 PRIOR'!$A$15:$R$184,'2016 PRIOR'!K$11,FALSE)</f>
        <v>14522.414111075981</v>
      </c>
      <c r="M28" s="247">
        <f>VLOOKUP($A28&amp;" GNCP",'2016 PRIOR'!$A$15:$R$184,'2016 PRIOR'!L$11,FALSE)</f>
        <v>13769.407408840812</v>
      </c>
      <c r="N28" s="247">
        <f>VLOOKUP($A28&amp;" GNCP",'2016 PRIOR'!$A$15:$R$184,'2016 PRIOR'!M$11,FALSE)</f>
        <v>13720.570955509269</v>
      </c>
      <c r="O28" s="247">
        <f>VLOOKUP($A28&amp;" GNCP",'2016 PRIOR'!$A$15:$R$184,'2016 PRIOR'!N$11,FALSE)</f>
        <v>13924.656799725673</v>
      </c>
      <c r="T28"/>
    </row>
    <row r="29" spans="1:23" s="247" customFormat="1">
      <c r="A29" t="s">
        <v>99</v>
      </c>
      <c r="B29" t="s">
        <v>177</v>
      </c>
      <c r="C29" s="247" t="s">
        <v>133</v>
      </c>
      <c r="D29" s="247">
        <f>VLOOKUP($A29&amp;" NCP",'2016 PRIOR'!$A$15:$R$184,'2016 PRIOR'!C$11,FALSE)</f>
        <v>17274.199446375489</v>
      </c>
      <c r="E29" s="247">
        <f>VLOOKUP($A29&amp;" NCP",'2016 PRIOR'!$A$15:$R$184,'2016 PRIOR'!D$11,FALSE)</f>
        <v>17051.749283355406</v>
      </c>
      <c r="F29" s="247">
        <f>VLOOKUP($A29&amp;" NCP",'2016 PRIOR'!$A$15:$R$184,'2016 PRIOR'!E$11,FALSE)</f>
        <v>15785.351544202606</v>
      </c>
      <c r="G29" s="247">
        <f>VLOOKUP($A29&amp;" NCP",'2016 PRIOR'!$A$15:$R$184,'2016 PRIOR'!F$11,FALSE)</f>
        <v>16263.337439018498</v>
      </c>
      <c r="H29" s="247">
        <f>VLOOKUP($A29&amp;" NCP",'2016 PRIOR'!$A$15:$R$184,'2016 PRIOR'!G$11,FALSE)</f>
        <v>16794.90735338079</v>
      </c>
      <c r="I29" s="247">
        <f>VLOOKUP($A29&amp;" NCP",'2016 PRIOR'!$A$15:$R$184,'2016 PRIOR'!H$11,FALSE)</f>
        <v>17704.319571865442</v>
      </c>
      <c r="J29" s="247">
        <f>VLOOKUP($A29&amp;" NCP",'2016 PRIOR'!$A$15:$R$184,'2016 PRIOR'!I$11,FALSE)</f>
        <v>17392.256881457532</v>
      </c>
      <c r="K29" s="247">
        <f>VLOOKUP($A29&amp;" NCP",'2016 PRIOR'!$A$15:$R$184,'2016 PRIOR'!J$11,FALSE)</f>
        <v>17483.407867095251</v>
      </c>
      <c r="L29" s="247">
        <f>VLOOKUP($A29&amp;" NCP",'2016 PRIOR'!$A$15:$R$184,'2016 PRIOR'!K$11,FALSE)</f>
        <v>17943.999544248578</v>
      </c>
      <c r="M29" s="247">
        <f>VLOOKUP($A29&amp;" NCP",'2016 PRIOR'!$A$15:$R$184,'2016 PRIOR'!L$11,FALSE)</f>
        <v>16837.206330777273</v>
      </c>
      <c r="N29" s="247">
        <f>VLOOKUP($A29&amp;" NCP",'2016 PRIOR'!$A$15:$R$184,'2016 PRIOR'!M$11,FALSE)</f>
        <v>17003.5908128144</v>
      </c>
      <c r="O29" s="247">
        <f>VLOOKUP($A29&amp;" NCP",'2016 PRIOR'!$A$15:$R$184,'2016 PRIOR'!N$11,FALSE)</f>
        <v>17348.492303507424</v>
      </c>
      <c r="T29"/>
    </row>
    <row r="30" spans="1:23">
      <c r="D30" s="249"/>
      <c r="E30" s="249"/>
      <c r="F30" s="249"/>
      <c r="G30" s="249"/>
      <c r="H30" s="249"/>
      <c r="I30" s="249"/>
      <c r="J30" s="249"/>
      <c r="K30" s="249"/>
      <c r="L30" s="249"/>
      <c r="M30" s="249"/>
      <c r="N30" s="249"/>
      <c r="O30" s="249"/>
      <c r="P30" s="249"/>
      <c r="Q30" s="250"/>
      <c r="S30" s="44"/>
    </row>
    <row r="31" spans="1:23">
      <c r="A31" t="s">
        <v>50</v>
      </c>
      <c r="B31" t="s">
        <v>185</v>
      </c>
      <c r="C31" t="s">
        <v>1099</v>
      </c>
    </row>
    <row r="32" spans="1:23">
      <c r="A32" t="s">
        <v>50</v>
      </c>
      <c r="B32" t="s">
        <v>185</v>
      </c>
      <c r="C32" t="s">
        <v>554</v>
      </c>
      <c r="D32" s="4">
        <f>$D$8</f>
        <v>42370</v>
      </c>
      <c r="E32" s="4">
        <f>$E$8</f>
        <v>42401</v>
      </c>
      <c r="F32" s="4">
        <f>$F$8</f>
        <v>42430</v>
      </c>
      <c r="G32" s="4">
        <f>$G$8</f>
        <v>42461</v>
      </c>
      <c r="H32" s="4">
        <f>$H$8</f>
        <v>42491</v>
      </c>
      <c r="I32" s="4">
        <f>$I$8</f>
        <v>42522</v>
      </c>
      <c r="J32" s="4">
        <f>$J$8</f>
        <v>42552</v>
      </c>
      <c r="K32" s="4">
        <f>$K$8</f>
        <v>42583</v>
      </c>
      <c r="L32" s="4">
        <f>$L$8</f>
        <v>42614</v>
      </c>
      <c r="M32" s="4">
        <f>$M$8</f>
        <v>42644</v>
      </c>
      <c r="N32" s="4">
        <f>$N$8</f>
        <v>42675</v>
      </c>
      <c r="O32" s="4">
        <f>$O$8</f>
        <v>42705</v>
      </c>
    </row>
    <row r="33" spans="1:21" s="247" customFormat="1">
      <c r="A33" t="s">
        <v>50</v>
      </c>
      <c r="B33" t="s">
        <v>185</v>
      </c>
      <c r="C33" s="247" t="s">
        <v>148</v>
      </c>
      <c r="D33" s="247">
        <f>VLOOKUP($A33&amp;" CP",'2016 PRIOR'!$A$15:$R$184,'2016 PRIOR'!C$11,FALSE)</f>
        <v>159148.96360713604</v>
      </c>
      <c r="E33" s="247">
        <f>VLOOKUP($A33&amp;" CP",'2016 PRIOR'!$A$15:$R$184,'2016 PRIOR'!D$11,FALSE)</f>
        <v>176826.81209282711</v>
      </c>
      <c r="F33" s="247">
        <f>VLOOKUP($A33&amp;" CP",'2016 PRIOR'!$A$15:$R$184,'2016 PRIOR'!E$11,FALSE)</f>
        <v>169402.70136802926</v>
      </c>
      <c r="G33" s="247">
        <f>VLOOKUP($A33&amp;" CP",'2016 PRIOR'!$A$15:$R$184,'2016 PRIOR'!F$11,FALSE)</f>
        <v>166664.05784385142</v>
      </c>
      <c r="H33" s="247">
        <f>VLOOKUP($A33&amp;" CP",'2016 PRIOR'!$A$15:$R$184,'2016 PRIOR'!G$11,FALSE)</f>
        <v>174444.23532785097</v>
      </c>
      <c r="I33" s="247">
        <f>VLOOKUP($A33&amp;" CP",'2016 PRIOR'!$A$15:$R$184,'2016 PRIOR'!H$11,FALSE)</f>
        <v>178772.83704746535</v>
      </c>
      <c r="J33" s="247">
        <f>VLOOKUP($A33&amp;" CP",'2016 PRIOR'!$A$15:$R$184,'2016 PRIOR'!I$11,FALSE)</f>
        <v>174667.61705766508</v>
      </c>
      <c r="K33" s="247">
        <f>VLOOKUP($A33&amp;" CP",'2016 PRIOR'!$A$15:$R$184,'2016 PRIOR'!J$11,FALSE)</f>
        <v>172702.27356660928</v>
      </c>
      <c r="L33" s="247">
        <f>VLOOKUP($A33&amp;" CP",'2016 PRIOR'!$A$15:$R$184,'2016 PRIOR'!K$11,FALSE)</f>
        <v>178428.19625928774</v>
      </c>
      <c r="M33" s="247">
        <f>VLOOKUP($A33&amp;" CP",'2016 PRIOR'!$A$15:$R$184,'2016 PRIOR'!L$11,FALSE)</f>
        <v>173286.36133755452</v>
      </c>
      <c r="N33" s="247">
        <f>VLOOKUP($A33&amp;" CP",'2016 PRIOR'!$A$15:$R$184,'2016 PRIOR'!M$11,FALSE)</f>
        <v>192029.78214729327</v>
      </c>
      <c r="O33" s="247">
        <f>VLOOKUP($A33&amp;" CP",'2016 PRIOR'!$A$15:$R$184,'2016 PRIOR'!N$11,FALSE)</f>
        <v>184458.98433667771</v>
      </c>
      <c r="T33"/>
    </row>
    <row r="34" spans="1:21" s="247" customFormat="1">
      <c r="A34" t="s">
        <v>50</v>
      </c>
      <c r="B34" t="s">
        <v>185</v>
      </c>
      <c r="C34" s="247" t="s">
        <v>147</v>
      </c>
      <c r="D34" s="247">
        <f>VLOOKUP($A34&amp;" GNCP",'2016 PRIOR'!$A$15:$R$184,'2016 PRIOR'!C$11,FALSE)</f>
        <v>193161.93774671259</v>
      </c>
      <c r="E34" s="247">
        <f>VLOOKUP($A34&amp;" GNCP",'2016 PRIOR'!$A$15:$R$184,'2016 PRIOR'!D$11,FALSE)</f>
        <v>196784.65979033409</v>
      </c>
      <c r="F34" s="247">
        <f>VLOOKUP($A34&amp;" GNCP",'2016 PRIOR'!$A$15:$R$184,'2016 PRIOR'!E$11,FALSE)</f>
        <v>185524.79535412355</v>
      </c>
      <c r="G34" s="247">
        <f>VLOOKUP($A34&amp;" GNCP",'2016 PRIOR'!$A$15:$R$184,'2016 PRIOR'!F$11,FALSE)</f>
        <v>194144.63204381536</v>
      </c>
      <c r="H34" s="247">
        <f>VLOOKUP($A34&amp;" GNCP",'2016 PRIOR'!$A$15:$R$184,'2016 PRIOR'!G$11,FALSE)</f>
        <v>186505.19069255985</v>
      </c>
      <c r="I34" s="247">
        <f>VLOOKUP($A34&amp;" GNCP",'2016 PRIOR'!$A$15:$R$184,'2016 PRIOR'!H$11,FALSE)</f>
        <v>201299.15455201565</v>
      </c>
      <c r="J34" s="247">
        <f>VLOOKUP($A34&amp;" GNCP",'2016 PRIOR'!$A$15:$R$184,'2016 PRIOR'!I$11,FALSE)</f>
        <v>196081.14636530346</v>
      </c>
      <c r="K34" s="247">
        <f>VLOOKUP($A34&amp;" GNCP",'2016 PRIOR'!$A$15:$R$184,'2016 PRIOR'!J$11,FALSE)</f>
        <v>193554.45926135217</v>
      </c>
      <c r="L34" s="247">
        <f>VLOOKUP($A34&amp;" GNCP",'2016 PRIOR'!$A$15:$R$184,'2016 PRIOR'!K$11,FALSE)</f>
        <v>211995.50989345508</v>
      </c>
      <c r="M34" s="247">
        <f>VLOOKUP($A34&amp;" GNCP",'2016 PRIOR'!$A$15:$R$184,'2016 PRIOR'!L$11,FALSE)</f>
        <v>196300.37364991993</v>
      </c>
      <c r="N34" s="247">
        <f>VLOOKUP($A34&amp;" GNCP",'2016 PRIOR'!$A$15:$R$184,'2016 PRIOR'!M$11,FALSE)</f>
        <v>209103.97133364849</v>
      </c>
      <c r="O34" s="247">
        <f>VLOOKUP($A34&amp;" GNCP",'2016 PRIOR'!$A$15:$R$184,'2016 PRIOR'!N$11,FALSE)</f>
        <v>204735.48124481973</v>
      </c>
      <c r="T34"/>
    </row>
    <row r="35" spans="1:21" s="247" customFormat="1">
      <c r="A35" t="s">
        <v>50</v>
      </c>
      <c r="B35" t="s">
        <v>185</v>
      </c>
      <c r="C35" s="247" t="s">
        <v>133</v>
      </c>
      <c r="D35" s="247">
        <f>VLOOKUP($A35&amp;" NCP",'2016 PRIOR'!$A$15:$R$184,'2016 PRIOR'!C$11,FALSE)</f>
        <v>223801.65812889539</v>
      </c>
      <c r="E35" s="247">
        <f>VLOOKUP($A35&amp;" NCP",'2016 PRIOR'!$A$15:$R$184,'2016 PRIOR'!D$11,FALSE)</f>
        <v>228917.04382183912</v>
      </c>
      <c r="F35" s="247">
        <f>VLOOKUP($A35&amp;" NCP",'2016 PRIOR'!$A$15:$R$184,'2016 PRIOR'!E$11,FALSE)</f>
        <v>216880.61507983899</v>
      </c>
      <c r="G35" s="247">
        <f>VLOOKUP($A35&amp;" NCP",'2016 PRIOR'!$A$15:$R$184,'2016 PRIOR'!F$11,FALSE)</f>
        <v>225782.17794025299</v>
      </c>
      <c r="H35" s="247">
        <f>VLOOKUP($A35&amp;" NCP",'2016 PRIOR'!$A$15:$R$184,'2016 PRIOR'!G$11,FALSE)</f>
        <v>213883.53385502659</v>
      </c>
      <c r="I35" s="247">
        <f>VLOOKUP($A35&amp;" NCP",'2016 PRIOR'!$A$15:$R$184,'2016 PRIOR'!H$11,FALSE)</f>
        <v>236407.45281448186</v>
      </c>
      <c r="J35" s="247">
        <f>VLOOKUP($A35&amp;" NCP",'2016 PRIOR'!$A$15:$R$184,'2016 PRIOR'!I$11,FALSE)</f>
        <v>226972.44683864035</v>
      </c>
      <c r="K35" s="247">
        <f>VLOOKUP($A35&amp;" NCP",'2016 PRIOR'!$A$15:$R$184,'2016 PRIOR'!J$11,FALSE)</f>
        <v>223304.35354484149</v>
      </c>
      <c r="L35" s="247">
        <f>VLOOKUP($A35&amp;" NCP",'2016 PRIOR'!$A$15:$R$184,'2016 PRIOR'!K$11,FALSE)</f>
        <v>244890.69427881233</v>
      </c>
      <c r="M35" s="247">
        <f>VLOOKUP($A35&amp;" NCP",'2016 PRIOR'!$A$15:$R$184,'2016 PRIOR'!L$11,FALSE)</f>
        <v>225367.21690527728</v>
      </c>
      <c r="N35" s="247">
        <f>VLOOKUP($A35&amp;" NCP",'2016 PRIOR'!$A$15:$R$184,'2016 PRIOR'!M$11,FALSE)</f>
        <v>241542.44406522566</v>
      </c>
      <c r="O35" s="247">
        <f>VLOOKUP($A35&amp;" NCP",'2016 PRIOR'!$A$15:$R$184,'2016 PRIOR'!N$11,FALSE)</f>
        <v>231767.85439785136</v>
      </c>
      <c r="T35"/>
    </row>
    <row r="36" spans="1:21">
      <c r="D36" s="249"/>
      <c r="E36" s="249"/>
      <c r="F36" s="249"/>
      <c r="G36" s="249"/>
      <c r="H36" s="249"/>
      <c r="I36" s="249"/>
      <c r="J36" s="249"/>
      <c r="K36" s="249"/>
      <c r="L36" s="249"/>
      <c r="M36" s="249"/>
      <c r="N36" s="249"/>
      <c r="O36" s="249"/>
      <c r="P36" s="249"/>
      <c r="Q36" s="250"/>
      <c r="S36" s="44"/>
    </row>
    <row r="37" spans="1:21">
      <c r="A37" t="s">
        <v>980</v>
      </c>
      <c r="B37" t="s">
        <v>245</v>
      </c>
      <c r="C37" t="s">
        <v>1100</v>
      </c>
    </row>
    <row r="38" spans="1:21">
      <c r="A38" t="s">
        <v>980</v>
      </c>
      <c r="B38" t="s">
        <v>245</v>
      </c>
      <c r="C38" t="s">
        <v>554</v>
      </c>
      <c r="D38" s="4">
        <f>$D$8</f>
        <v>42370</v>
      </c>
      <c r="E38" s="4">
        <f>$E$8</f>
        <v>42401</v>
      </c>
      <c r="F38" s="4">
        <f>$F$8</f>
        <v>42430</v>
      </c>
      <c r="G38" s="4">
        <f>$G$8</f>
        <v>42461</v>
      </c>
      <c r="H38" s="4">
        <f>$H$8</f>
        <v>42491</v>
      </c>
      <c r="I38" s="4">
        <f>$I$8</f>
        <v>42522</v>
      </c>
      <c r="J38" s="4">
        <f>$J$8</f>
        <v>42552</v>
      </c>
      <c r="K38" s="4">
        <f>$K$8</f>
        <v>42583</v>
      </c>
      <c r="L38" s="4">
        <f>$L$8</f>
        <v>42614</v>
      </c>
      <c r="M38" s="4">
        <f>$M$8</f>
        <v>42644</v>
      </c>
      <c r="N38" s="4">
        <f>$N$8</f>
        <v>42675</v>
      </c>
      <c r="O38" s="4">
        <f>$O$8</f>
        <v>42705</v>
      </c>
    </row>
    <row r="39" spans="1:21" s="247" customFormat="1">
      <c r="A39" t="s">
        <v>980</v>
      </c>
      <c r="B39" t="s">
        <v>245</v>
      </c>
      <c r="C39" s="247" t="s">
        <v>148</v>
      </c>
      <c r="D39" s="247">
        <f>VLOOKUP($A39&amp;" CP",'2016 PRIOR'!$A$15:$R$184,'2016 PRIOR'!C$11,FALSE)</f>
        <v>101976.40499517956</v>
      </c>
      <c r="E39" s="247">
        <f>VLOOKUP($A39&amp;" CP",'2016 PRIOR'!$A$15:$R$184,'2016 PRIOR'!D$11,FALSE)</f>
        <v>115649.57712470266</v>
      </c>
      <c r="F39" s="247">
        <f>VLOOKUP($A39&amp;" CP",'2016 PRIOR'!$A$15:$R$184,'2016 PRIOR'!E$11,FALSE)</f>
        <v>95838.83408755729</v>
      </c>
      <c r="G39" s="247">
        <f>VLOOKUP($A39&amp;" CP",'2016 PRIOR'!$A$15:$R$184,'2016 PRIOR'!F$11,FALSE)</f>
        <v>121547.50525022321</v>
      </c>
      <c r="H39" s="247">
        <f>VLOOKUP($A39&amp;" CP",'2016 PRIOR'!$A$15:$R$184,'2016 PRIOR'!G$11,FALSE)</f>
        <v>122305.9120594728</v>
      </c>
      <c r="I39" s="247">
        <f>VLOOKUP($A39&amp;" CP",'2016 PRIOR'!$A$15:$R$184,'2016 PRIOR'!H$11,FALSE)</f>
        <v>133701.09388719904</v>
      </c>
      <c r="J39" s="247">
        <f>VLOOKUP($A39&amp;" CP",'2016 PRIOR'!$A$15:$R$184,'2016 PRIOR'!I$11,FALSE)</f>
        <v>145935.43232903516</v>
      </c>
      <c r="K39" s="247">
        <f>VLOOKUP($A39&amp;" CP",'2016 PRIOR'!$A$15:$R$184,'2016 PRIOR'!J$11,FALSE)</f>
        <v>152544.02342459789</v>
      </c>
      <c r="L39" s="247">
        <f>VLOOKUP($A39&amp;" CP",'2016 PRIOR'!$A$15:$R$184,'2016 PRIOR'!K$11,FALSE)</f>
        <v>164759.35581085412</v>
      </c>
      <c r="M39" s="247">
        <f>VLOOKUP($A39&amp;" CP",'2016 PRIOR'!$A$15:$R$184,'2016 PRIOR'!L$11,FALSE)</f>
        <v>146844.8347663793</v>
      </c>
      <c r="N39" s="247">
        <f>VLOOKUP($A39&amp;" CP",'2016 PRIOR'!$A$15:$R$184,'2016 PRIOR'!M$11,FALSE)</f>
        <v>136979.6333801733</v>
      </c>
      <c r="O39" s="247">
        <f>VLOOKUP($A39&amp;" CP",'2016 PRIOR'!$A$15:$R$184,'2016 PRIOR'!N$11,FALSE)</f>
        <v>104951.34119767336</v>
      </c>
      <c r="T39"/>
    </row>
    <row r="40" spans="1:21" s="247" customFormat="1">
      <c r="A40" t="s">
        <v>980</v>
      </c>
      <c r="B40" t="s">
        <v>245</v>
      </c>
      <c r="C40" s="247" t="s">
        <v>147</v>
      </c>
      <c r="D40" s="247">
        <f>VLOOKUP($A40&amp;" GNCP",'2016 PRIOR'!$A$15:$R$184,'2016 PRIOR'!C$11,FALSE)</f>
        <v>115701.62808440994</v>
      </c>
      <c r="E40" s="247">
        <f>VLOOKUP($A40&amp;" GNCP",'2016 PRIOR'!$A$15:$R$184,'2016 PRIOR'!D$11,FALSE)</f>
        <v>119688.91370345798</v>
      </c>
      <c r="F40" s="247">
        <f>VLOOKUP($A40&amp;" GNCP",'2016 PRIOR'!$A$15:$R$184,'2016 PRIOR'!E$11,FALSE)</f>
        <v>111691.76133157939</v>
      </c>
      <c r="G40" s="247">
        <f>VLOOKUP($A40&amp;" GNCP",'2016 PRIOR'!$A$15:$R$184,'2016 PRIOR'!F$11,FALSE)</f>
        <v>127452.99515177446</v>
      </c>
      <c r="H40" s="247">
        <f>VLOOKUP($A40&amp;" GNCP",'2016 PRIOR'!$A$15:$R$184,'2016 PRIOR'!G$11,FALSE)</f>
        <v>130776.93917105356</v>
      </c>
      <c r="I40" s="247">
        <f>VLOOKUP($A40&amp;" GNCP",'2016 PRIOR'!$A$15:$R$184,'2016 PRIOR'!H$11,FALSE)</f>
        <v>142365.67125775528</v>
      </c>
      <c r="J40" s="247">
        <f>VLOOKUP($A40&amp;" GNCP",'2016 PRIOR'!$A$15:$R$184,'2016 PRIOR'!I$11,FALSE)</f>
        <v>150318.35749798428</v>
      </c>
      <c r="K40" s="247">
        <f>VLOOKUP($A40&amp;" GNCP",'2016 PRIOR'!$A$15:$R$184,'2016 PRIOR'!J$11,FALSE)</f>
        <v>158073.81409432882</v>
      </c>
      <c r="L40" s="247">
        <f>VLOOKUP($A40&amp;" GNCP",'2016 PRIOR'!$A$15:$R$184,'2016 PRIOR'!K$11,FALSE)</f>
        <v>174605.56484593826</v>
      </c>
      <c r="M40" s="247">
        <f>VLOOKUP($A40&amp;" GNCP",'2016 PRIOR'!$A$15:$R$184,'2016 PRIOR'!L$11,FALSE)</f>
        <v>147000.43783076992</v>
      </c>
      <c r="N40" s="247">
        <f>VLOOKUP($A40&amp;" GNCP",'2016 PRIOR'!$A$15:$R$184,'2016 PRIOR'!M$11,FALSE)</f>
        <v>138430.70325185862</v>
      </c>
      <c r="O40" s="247">
        <f>VLOOKUP($A40&amp;" GNCP",'2016 PRIOR'!$A$15:$R$184,'2016 PRIOR'!N$11,FALSE)</f>
        <v>115313.26616610783</v>
      </c>
      <c r="T40"/>
    </row>
    <row r="41" spans="1:21" s="247" customFormat="1">
      <c r="A41" t="s">
        <v>980</v>
      </c>
      <c r="B41" t="s">
        <v>245</v>
      </c>
      <c r="C41" s="247" t="s">
        <v>133</v>
      </c>
      <c r="D41" s="247">
        <f>VLOOKUP($A41&amp;" NCP",'2016 PRIOR'!$A$15:$R$184,'2016 PRIOR'!C$11,FALSE)</f>
        <v>115701.62808440994</v>
      </c>
      <c r="E41" s="247">
        <f>VLOOKUP($A41&amp;" NCP",'2016 PRIOR'!$A$15:$R$184,'2016 PRIOR'!D$11,FALSE)</f>
        <v>119688.91370345798</v>
      </c>
      <c r="F41" s="247">
        <f>VLOOKUP($A41&amp;" NCP",'2016 PRIOR'!$A$15:$R$184,'2016 PRIOR'!E$11,FALSE)</f>
        <v>111691.76133157939</v>
      </c>
      <c r="G41" s="247">
        <f>VLOOKUP($A41&amp;" NCP",'2016 PRIOR'!$A$15:$R$184,'2016 PRIOR'!F$11,FALSE)</f>
        <v>127452.99515177446</v>
      </c>
      <c r="H41" s="247">
        <f>VLOOKUP($A41&amp;" NCP",'2016 PRIOR'!$A$15:$R$184,'2016 PRIOR'!G$11,FALSE)</f>
        <v>130776.93917105356</v>
      </c>
      <c r="I41" s="247">
        <f>VLOOKUP($A41&amp;" NCP",'2016 PRIOR'!$A$15:$R$184,'2016 PRIOR'!H$11,FALSE)</f>
        <v>142365.67125775528</v>
      </c>
      <c r="J41" s="247">
        <f>VLOOKUP($A41&amp;" NCP",'2016 PRIOR'!$A$15:$R$184,'2016 PRIOR'!I$11,FALSE)</f>
        <v>150318.35749798428</v>
      </c>
      <c r="K41" s="247">
        <f>VLOOKUP($A41&amp;" NCP",'2016 PRIOR'!$A$15:$R$184,'2016 PRIOR'!J$11,FALSE)</f>
        <v>158073.81409432882</v>
      </c>
      <c r="L41" s="247">
        <f>VLOOKUP($A41&amp;" NCP",'2016 PRIOR'!$A$15:$R$184,'2016 PRIOR'!K$11,FALSE)</f>
        <v>174605.56484593826</v>
      </c>
      <c r="M41" s="247">
        <f>VLOOKUP($A41&amp;" NCP",'2016 PRIOR'!$A$15:$R$184,'2016 PRIOR'!L$11,FALSE)</f>
        <v>147000.43783076992</v>
      </c>
      <c r="N41" s="247">
        <f>VLOOKUP($A41&amp;" NCP",'2016 PRIOR'!$A$15:$R$184,'2016 PRIOR'!M$11,FALSE)</f>
        <v>138430.70325185862</v>
      </c>
      <c r="O41" s="247">
        <f>VLOOKUP($A41&amp;" NCP",'2016 PRIOR'!$A$15:$R$184,'2016 PRIOR'!N$11,FALSE)</f>
        <v>115313.26616610783</v>
      </c>
      <c r="T41"/>
    </row>
    <row r="42" spans="1:21">
      <c r="D42" s="249"/>
      <c r="E42" s="249"/>
      <c r="F42" s="249"/>
      <c r="G42" s="249"/>
      <c r="H42" s="249"/>
      <c r="I42" s="249"/>
      <c r="J42" s="249"/>
      <c r="K42" s="249"/>
      <c r="L42" s="249"/>
      <c r="M42" s="249"/>
      <c r="N42" s="249"/>
      <c r="O42" s="249"/>
      <c r="P42" s="249"/>
      <c r="Q42" s="250"/>
      <c r="S42" s="44"/>
    </row>
    <row r="43" spans="1:21">
      <c r="A43" t="s">
        <v>49</v>
      </c>
      <c r="B43" t="s">
        <v>629</v>
      </c>
      <c r="C43" t="s">
        <v>1101</v>
      </c>
    </row>
    <row r="44" spans="1:21">
      <c r="A44" t="s">
        <v>49</v>
      </c>
      <c r="B44" t="s">
        <v>629</v>
      </c>
      <c r="C44" t="s">
        <v>554</v>
      </c>
      <c r="D44" s="4">
        <f>$D$8</f>
        <v>42370</v>
      </c>
      <c r="E44" s="4">
        <f>$E$8</f>
        <v>42401</v>
      </c>
      <c r="F44" s="4">
        <f>$F$8</f>
        <v>42430</v>
      </c>
      <c r="G44" s="4">
        <f>$G$8</f>
        <v>42461</v>
      </c>
      <c r="H44" s="4">
        <f>$H$8</f>
        <v>42491</v>
      </c>
      <c r="I44" s="4">
        <f>$I$8</f>
        <v>42522</v>
      </c>
      <c r="J44" s="4">
        <f>$J$8</f>
        <v>42552</v>
      </c>
      <c r="K44" s="4">
        <f>$K$8</f>
        <v>42583</v>
      </c>
      <c r="L44" s="4">
        <f>$L$8</f>
        <v>42614</v>
      </c>
      <c r="M44" s="4">
        <f>$M$8</f>
        <v>42644</v>
      </c>
      <c r="N44" s="4">
        <f>$N$8</f>
        <v>42675</v>
      </c>
      <c r="O44" s="4">
        <f>$O$8</f>
        <v>42705</v>
      </c>
    </row>
    <row r="45" spans="1:21" s="247" customFormat="1">
      <c r="A45" t="s">
        <v>49</v>
      </c>
      <c r="B45" t="s">
        <v>629</v>
      </c>
      <c r="C45" s="247" t="s">
        <v>148</v>
      </c>
      <c r="D45" s="247">
        <f>VLOOKUP($A45&amp;" CP",'2016 PRIOR'!$A$15:$R$184,'2016 PRIOR'!C$11,FALSE)</f>
        <v>615847.27130871057</v>
      </c>
      <c r="E45" s="247">
        <f>VLOOKUP($A45&amp;" CP",'2016 PRIOR'!$A$15:$R$184,'2016 PRIOR'!D$11,FALSE)</f>
        <v>987292.30207915732</v>
      </c>
      <c r="F45" s="247">
        <f>VLOOKUP($A45&amp;" CP",'2016 PRIOR'!$A$15:$R$184,'2016 PRIOR'!E$11,FALSE)</f>
        <v>562604.36106814444</v>
      </c>
      <c r="G45" s="247">
        <f>VLOOKUP($A45&amp;" CP",'2016 PRIOR'!$A$15:$R$184,'2016 PRIOR'!F$11,FALSE)</f>
        <v>954587.83388450777</v>
      </c>
      <c r="H45" s="247">
        <f>VLOOKUP($A45&amp;" CP",'2016 PRIOR'!$A$15:$R$184,'2016 PRIOR'!G$11,FALSE)</f>
        <v>1046335.852951067</v>
      </c>
      <c r="I45" s="247">
        <f>VLOOKUP($A45&amp;" CP",'2016 PRIOR'!$A$15:$R$184,'2016 PRIOR'!H$11,FALSE)</f>
        <v>1208635.1493432121</v>
      </c>
      <c r="J45" s="247">
        <f>VLOOKUP($A45&amp;" CP",'2016 PRIOR'!$A$15:$R$184,'2016 PRIOR'!I$11,FALSE)</f>
        <v>1197108.4034078801</v>
      </c>
      <c r="K45" s="247">
        <f>VLOOKUP($A45&amp;" CP",'2016 PRIOR'!$A$15:$R$184,'2016 PRIOR'!J$11,FALSE)</f>
        <v>1185302.0692927623</v>
      </c>
      <c r="L45" s="247">
        <f>VLOOKUP($A45&amp;" CP",'2016 PRIOR'!$A$15:$R$184,'2016 PRIOR'!K$11,FALSE)</f>
        <v>1098178.8286685641</v>
      </c>
      <c r="M45" s="247">
        <f>VLOOKUP($A45&amp;" CP",'2016 PRIOR'!$A$15:$R$184,'2016 PRIOR'!L$11,FALSE)</f>
        <v>1080053.5834355929</v>
      </c>
      <c r="N45" s="247">
        <f>VLOOKUP($A45&amp;" CP",'2016 PRIOR'!$A$15:$R$184,'2016 PRIOR'!M$11,FALSE)</f>
        <v>996114.92775711243</v>
      </c>
      <c r="O45" s="247">
        <f>VLOOKUP($A45&amp;" CP",'2016 PRIOR'!$A$15:$R$184,'2016 PRIOR'!N$11,FALSE)</f>
        <v>853896.39517906017</v>
      </c>
    </row>
    <row r="46" spans="1:21" s="247" customFormat="1">
      <c r="A46" t="s">
        <v>49</v>
      </c>
      <c r="B46" t="s">
        <v>629</v>
      </c>
      <c r="C46" s="247" t="s">
        <v>147</v>
      </c>
      <c r="D46" s="247">
        <f>VLOOKUP($A46&amp;" GNCP",'2016 PRIOR'!$A$15:$R$184,'2016 PRIOR'!C$11,FALSE)</f>
        <v>1027123.0151803683</v>
      </c>
      <c r="E46" s="247">
        <f>VLOOKUP($A46&amp;" GNCP",'2016 PRIOR'!$A$15:$R$184,'2016 PRIOR'!D$11,FALSE)</f>
        <v>1002930.7418769782</v>
      </c>
      <c r="F46" s="247">
        <f>VLOOKUP($A46&amp;" GNCP",'2016 PRIOR'!$A$15:$R$184,'2016 PRIOR'!E$11,FALSE)</f>
        <v>941775.63179230643</v>
      </c>
      <c r="G46" s="247">
        <f>VLOOKUP($A46&amp;" GNCP",'2016 PRIOR'!$A$15:$R$184,'2016 PRIOR'!F$11,FALSE)</f>
        <v>1081719.4508503892</v>
      </c>
      <c r="H46" s="247">
        <f>VLOOKUP($A46&amp;" GNCP",'2016 PRIOR'!$A$15:$R$184,'2016 PRIOR'!G$11,FALSE)</f>
        <v>1138793.7661813172</v>
      </c>
      <c r="I46" s="247">
        <f>VLOOKUP($A46&amp;" GNCP",'2016 PRIOR'!$A$15:$R$184,'2016 PRIOR'!H$11,FALSE)</f>
        <v>1260260.778797888</v>
      </c>
      <c r="J46" s="247">
        <f>VLOOKUP($A46&amp;" GNCP",'2016 PRIOR'!$A$15:$R$184,'2016 PRIOR'!I$11,FALSE)</f>
        <v>1263840.885254266</v>
      </c>
      <c r="K46" s="247">
        <f>VLOOKUP($A46&amp;" GNCP",'2016 PRIOR'!$A$15:$R$184,'2016 PRIOR'!J$11,FALSE)</f>
        <v>1250912.2866023178</v>
      </c>
      <c r="L46" s="247">
        <f>VLOOKUP($A46&amp;" GNCP",'2016 PRIOR'!$A$15:$R$184,'2016 PRIOR'!K$11,FALSE)</f>
        <v>1297260.2806575138</v>
      </c>
      <c r="M46" s="247">
        <f>VLOOKUP($A46&amp;" GNCP",'2016 PRIOR'!$A$15:$R$184,'2016 PRIOR'!L$11,FALSE)</f>
        <v>1181857.1173022201</v>
      </c>
      <c r="N46" s="247">
        <f>VLOOKUP($A46&amp;" GNCP",'2016 PRIOR'!$A$15:$R$184,'2016 PRIOR'!M$11,FALSE)</f>
        <v>1089064.6487611088</v>
      </c>
      <c r="O46" s="247">
        <f>VLOOKUP($A46&amp;" GNCP",'2016 PRIOR'!$A$15:$R$184,'2016 PRIOR'!N$11,FALSE)</f>
        <v>1046250.0181439137</v>
      </c>
    </row>
    <row r="47" spans="1:21" s="247" customFormat="1">
      <c r="A47" t="s">
        <v>49</v>
      </c>
      <c r="B47" t="s">
        <v>629</v>
      </c>
      <c r="C47" s="247" t="s">
        <v>133</v>
      </c>
      <c r="D47" s="247">
        <f>VLOOKUP($A47&amp;" NCP",'2016 PRIOR'!$A$15:$R$184,'2016 PRIOR'!C$11,FALSE)</f>
        <v>2086421.2402229488</v>
      </c>
      <c r="E47" s="247">
        <f>VLOOKUP($A47&amp;" NCP",'2016 PRIOR'!$A$15:$R$184,'2016 PRIOR'!D$11,FALSE)</f>
        <v>1919115.2299154047</v>
      </c>
      <c r="F47" s="247">
        <f>VLOOKUP($A47&amp;" NCP",'2016 PRIOR'!$A$15:$R$184,'2016 PRIOR'!E$11,FALSE)</f>
        <v>1845457.8554454709</v>
      </c>
      <c r="G47" s="247">
        <f>VLOOKUP($A47&amp;" NCP",'2016 PRIOR'!$A$15:$R$184,'2016 PRIOR'!F$11,FALSE)</f>
        <v>1840716.5579319142</v>
      </c>
      <c r="H47" s="247">
        <f>VLOOKUP($A47&amp;" NCP",'2016 PRIOR'!$A$15:$R$184,'2016 PRIOR'!G$11,FALSE)</f>
        <v>1930758.8424633879</v>
      </c>
      <c r="I47" s="247">
        <f>VLOOKUP($A47&amp;" NCP",'2016 PRIOR'!$A$15:$R$184,'2016 PRIOR'!H$11,FALSE)</f>
        <v>2097850.9264436364</v>
      </c>
      <c r="J47" s="247">
        <f>VLOOKUP($A47&amp;" NCP",'2016 PRIOR'!$A$15:$R$184,'2016 PRIOR'!I$11,FALSE)</f>
        <v>2072594.3293442919</v>
      </c>
      <c r="K47" s="247">
        <f>VLOOKUP($A47&amp;" NCP",'2016 PRIOR'!$A$15:$R$184,'2016 PRIOR'!J$11,FALSE)</f>
        <v>2041487.9636971536</v>
      </c>
      <c r="L47" s="247">
        <f>VLOOKUP($A47&amp;" NCP",'2016 PRIOR'!$A$15:$R$184,'2016 PRIOR'!K$11,FALSE)</f>
        <v>2146463.579817648</v>
      </c>
      <c r="M47" s="247">
        <f>VLOOKUP($A47&amp;" NCP",'2016 PRIOR'!$A$15:$R$184,'2016 PRIOR'!L$11,FALSE)</f>
        <v>1993481.6068220672</v>
      </c>
      <c r="N47" s="247">
        <f>VLOOKUP($A47&amp;" NCP",'2016 PRIOR'!$A$15:$R$184,'2016 PRIOR'!M$11,FALSE)</f>
        <v>2037708.7869019941</v>
      </c>
      <c r="O47" s="247">
        <f>VLOOKUP($A47&amp;" NCP",'2016 PRIOR'!$A$15:$R$184,'2016 PRIOR'!N$11,FALSE)</f>
        <v>1992211.5318175694</v>
      </c>
    </row>
    <row r="48" spans="1:21">
      <c r="D48" s="249"/>
      <c r="E48" s="249"/>
      <c r="F48" s="249"/>
      <c r="G48" s="249"/>
      <c r="H48" s="249"/>
      <c r="I48" s="249"/>
      <c r="J48" s="249"/>
      <c r="K48" s="249"/>
      <c r="L48" s="249"/>
      <c r="M48" s="249"/>
      <c r="N48" s="249"/>
      <c r="O48" s="249"/>
      <c r="P48" s="249"/>
      <c r="Q48" s="250"/>
      <c r="S48" s="44"/>
      <c r="T48" s="44"/>
      <c r="U48" s="251"/>
    </row>
    <row r="49" spans="1:21">
      <c r="A49" t="s">
        <v>325</v>
      </c>
      <c r="B49" t="s">
        <v>637</v>
      </c>
      <c r="C49" t="s">
        <v>1102</v>
      </c>
    </row>
    <row r="50" spans="1:21">
      <c r="A50" t="s">
        <v>325</v>
      </c>
      <c r="B50" t="s">
        <v>637</v>
      </c>
      <c r="C50" t="s">
        <v>554</v>
      </c>
      <c r="D50" s="4">
        <f>$D$8</f>
        <v>42370</v>
      </c>
      <c r="E50" s="4">
        <f>$E$8</f>
        <v>42401</v>
      </c>
      <c r="F50" s="4">
        <f>$F$8</f>
        <v>42430</v>
      </c>
      <c r="G50" s="4">
        <f>$G$8</f>
        <v>42461</v>
      </c>
      <c r="H50" s="4">
        <f>$H$8</f>
        <v>42491</v>
      </c>
      <c r="I50" s="4">
        <f>$I$8</f>
        <v>42522</v>
      </c>
      <c r="J50" s="4">
        <f>$J$8</f>
        <v>42552</v>
      </c>
      <c r="K50" s="4">
        <f>$K$8</f>
        <v>42583</v>
      </c>
      <c r="L50" s="4">
        <f>$L$8</f>
        <v>42614</v>
      </c>
      <c r="M50" s="4">
        <f>$M$8</f>
        <v>42644</v>
      </c>
      <c r="N50" s="4">
        <f>$N$8</f>
        <v>42675</v>
      </c>
      <c r="O50" s="4">
        <f>$O$8</f>
        <v>42705</v>
      </c>
    </row>
    <row r="51" spans="1:21" s="247" customFormat="1">
      <c r="A51" t="s">
        <v>325</v>
      </c>
      <c r="B51" t="s">
        <v>637</v>
      </c>
      <c r="C51" s="247" t="s">
        <v>148</v>
      </c>
      <c r="D51" s="247">
        <f>VLOOKUP($A51&amp;" CP",'2016 PRIOR'!$A$15:$R$184,'2016 PRIOR'!C$11,FALSE)</f>
        <v>7597.0455052691577</v>
      </c>
      <c r="E51" s="247">
        <f>VLOOKUP($A51&amp;" CP",'2016 PRIOR'!$A$15:$R$184,'2016 PRIOR'!D$11,FALSE)</f>
        <v>8359.8800731142383</v>
      </c>
      <c r="F51" s="247">
        <f>VLOOKUP($A51&amp;" CP",'2016 PRIOR'!$A$15:$R$184,'2016 PRIOR'!E$11,FALSE)</f>
        <v>7695.7158193685245</v>
      </c>
      <c r="G51" s="247">
        <f>VLOOKUP($A51&amp;" CP",'2016 PRIOR'!$A$15:$R$184,'2016 PRIOR'!F$11,FALSE)</f>
        <v>7907.9439816491613</v>
      </c>
      <c r="H51" s="247">
        <f>VLOOKUP($A51&amp;" CP",'2016 PRIOR'!$A$15:$R$184,'2016 PRIOR'!G$11,FALSE)</f>
        <v>7792.2144906371241</v>
      </c>
      <c r="I51" s="247">
        <f>VLOOKUP($A51&amp;" CP",'2016 PRIOR'!$A$15:$R$184,'2016 PRIOR'!H$11,FALSE)</f>
        <v>8052.8729287928463</v>
      </c>
      <c r="J51" s="247">
        <f>VLOOKUP($A51&amp;" CP",'2016 PRIOR'!$A$15:$R$184,'2016 PRIOR'!I$11,FALSE)</f>
        <v>7802.1293128568195</v>
      </c>
      <c r="K51" s="247">
        <f>VLOOKUP($A51&amp;" CP",'2016 PRIOR'!$A$15:$R$184,'2016 PRIOR'!J$11,FALSE)</f>
        <v>7812.6683312229516</v>
      </c>
      <c r="L51" s="247">
        <f>VLOOKUP($A51&amp;" CP",'2016 PRIOR'!$A$15:$R$184,'2016 PRIOR'!K$11,FALSE)</f>
        <v>8089.401348695963</v>
      </c>
      <c r="M51" s="247">
        <f>VLOOKUP($A51&amp;" CP",'2016 PRIOR'!$A$15:$R$184,'2016 PRIOR'!L$11,FALSE)</f>
        <v>7830.9374888656384</v>
      </c>
      <c r="N51" s="247">
        <f>VLOOKUP($A51&amp;" CP",'2016 PRIOR'!$A$15:$R$184,'2016 PRIOR'!M$11,FALSE)</f>
        <v>8148.7704412045296</v>
      </c>
      <c r="O51" s="247">
        <f>VLOOKUP($A51&amp;" CP",'2016 PRIOR'!$A$15:$R$184,'2016 PRIOR'!N$11,FALSE)</f>
        <v>7859.2751397705269</v>
      </c>
    </row>
    <row r="52" spans="1:21" s="247" customFormat="1">
      <c r="A52" t="s">
        <v>325</v>
      </c>
      <c r="B52" t="s">
        <v>637</v>
      </c>
      <c r="C52" s="247" t="s">
        <v>147</v>
      </c>
      <c r="D52" s="247">
        <f>VLOOKUP($A52&amp;" GNCP",'2016 PRIOR'!$A$15:$R$184,'2016 PRIOR'!C$11,FALSE)</f>
        <v>7870.8756887550471</v>
      </c>
      <c r="E52" s="247">
        <f>VLOOKUP($A52&amp;" GNCP",'2016 PRIOR'!$A$15:$R$184,'2016 PRIOR'!D$11,FALSE)</f>
        <v>8397.8254673896026</v>
      </c>
      <c r="F52" s="247">
        <f>VLOOKUP($A52&amp;" GNCP",'2016 PRIOR'!$A$15:$R$184,'2016 PRIOR'!E$11,FALSE)</f>
        <v>7911.8168906321444</v>
      </c>
      <c r="G52" s="247">
        <f>VLOOKUP($A52&amp;" GNCP",'2016 PRIOR'!$A$15:$R$184,'2016 PRIOR'!F$11,FALSE)</f>
        <v>8144.1901209449534</v>
      </c>
      <c r="H52" s="247">
        <f>VLOOKUP($A52&amp;" GNCP",'2016 PRIOR'!$A$15:$R$184,'2016 PRIOR'!G$11,FALSE)</f>
        <v>7874.482050229667</v>
      </c>
      <c r="I52" s="247">
        <f>VLOOKUP($A52&amp;" GNCP",'2016 PRIOR'!$A$15:$R$184,'2016 PRIOR'!H$11,FALSE)</f>
        <v>8215.2879682398852</v>
      </c>
      <c r="J52" s="247">
        <f>VLOOKUP($A52&amp;" GNCP",'2016 PRIOR'!$A$15:$R$184,'2016 PRIOR'!I$11,FALSE)</f>
        <v>7885.7621871737838</v>
      </c>
      <c r="K52" s="247">
        <f>VLOOKUP($A52&amp;" GNCP",'2016 PRIOR'!$A$15:$R$184,'2016 PRIOR'!J$11,FALSE)</f>
        <v>7963.7729479443142</v>
      </c>
      <c r="L52" s="247">
        <f>VLOOKUP($A52&amp;" GNCP",'2016 PRIOR'!$A$15:$R$184,'2016 PRIOR'!K$11,FALSE)</f>
        <v>8151.652715899374</v>
      </c>
      <c r="M52" s="247">
        <f>VLOOKUP($A52&amp;" GNCP",'2016 PRIOR'!$A$15:$R$184,'2016 PRIOR'!L$11,FALSE)</f>
        <v>7915.4516325474906</v>
      </c>
      <c r="N52" s="247">
        <f>VLOOKUP($A52&amp;" GNCP",'2016 PRIOR'!$A$15:$R$184,'2016 PRIOR'!M$11,FALSE)</f>
        <v>8221.5767540879642</v>
      </c>
      <c r="O52" s="247">
        <f>VLOOKUP($A52&amp;" GNCP",'2016 PRIOR'!$A$15:$R$184,'2016 PRIOR'!N$11,FALSE)</f>
        <v>8047.8588932530583</v>
      </c>
    </row>
    <row r="53" spans="1:21" s="247" customFormat="1">
      <c r="A53" t="s">
        <v>325</v>
      </c>
      <c r="B53" t="s">
        <v>637</v>
      </c>
      <c r="C53" s="247" t="s">
        <v>133</v>
      </c>
      <c r="D53" s="247">
        <f>VLOOKUP($A53&amp;" NCP",'2016 PRIOR'!$A$15:$R$184,'2016 PRIOR'!C$11,FALSE)</f>
        <v>8281.9337542160338</v>
      </c>
      <c r="E53" s="247">
        <f>VLOOKUP($A53&amp;" NCP",'2016 PRIOR'!$A$15:$R$184,'2016 PRIOR'!D$11,FALSE)</f>
        <v>8765.0911595642865</v>
      </c>
      <c r="F53" s="247">
        <f>VLOOKUP($A53&amp;" NCP",'2016 PRIOR'!$A$15:$R$184,'2016 PRIOR'!E$11,FALSE)</f>
        <v>8275.6239694414217</v>
      </c>
      <c r="G53" s="247">
        <f>VLOOKUP($A53&amp;" NCP",'2016 PRIOR'!$A$15:$R$184,'2016 PRIOR'!F$11,FALSE)</f>
        <v>8547.0521945432974</v>
      </c>
      <c r="H53" s="247">
        <f>VLOOKUP($A53&amp;" NCP",'2016 PRIOR'!$A$15:$R$184,'2016 PRIOR'!G$11,FALSE)</f>
        <v>8203.140635518439</v>
      </c>
      <c r="I53" s="247">
        <f>VLOOKUP($A53&amp;" NCP",'2016 PRIOR'!$A$15:$R$184,'2016 PRIOR'!H$11,FALSE)</f>
        <v>8739.928236034466</v>
      </c>
      <c r="J53" s="247">
        <f>VLOOKUP($A53&amp;" NCP",'2016 PRIOR'!$A$15:$R$184,'2016 PRIOR'!I$11,FALSE)</f>
        <v>8224.2081097929986</v>
      </c>
      <c r="K53" s="247">
        <f>VLOOKUP($A53&amp;" NCP",'2016 PRIOR'!$A$15:$R$184,'2016 PRIOR'!J$11,FALSE)</f>
        <v>8534.0486070086445</v>
      </c>
      <c r="L53" s="247">
        <f>VLOOKUP($A53&amp;" NCP",'2016 PRIOR'!$A$15:$R$184,'2016 PRIOR'!K$11,FALSE)</f>
        <v>8662.4284160061216</v>
      </c>
      <c r="M53" s="247">
        <f>VLOOKUP($A53&amp;" NCP",'2016 PRIOR'!$A$15:$R$184,'2016 PRIOR'!L$11,FALSE)</f>
        <v>8479.7549691870063</v>
      </c>
      <c r="N53" s="247">
        <f>VLOOKUP($A53&amp;" NCP",'2016 PRIOR'!$A$15:$R$184,'2016 PRIOR'!M$11,FALSE)</f>
        <v>8622.2863521922955</v>
      </c>
      <c r="O53" s="247">
        <f>VLOOKUP($A53&amp;" NCP",'2016 PRIOR'!$A$15:$R$184,'2016 PRIOR'!N$11,FALSE)</f>
        <v>8495.2051824239898</v>
      </c>
    </row>
    <row r="54" spans="1:21">
      <c r="C54" s="247"/>
      <c r="D54" s="249"/>
      <c r="E54" s="249"/>
      <c r="F54" s="249"/>
      <c r="G54" s="249"/>
      <c r="H54" s="249"/>
      <c r="I54" s="249"/>
      <c r="J54" s="249"/>
      <c r="K54" s="249"/>
      <c r="L54" s="249"/>
      <c r="M54" s="249"/>
      <c r="N54" s="249"/>
      <c r="O54" s="249"/>
      <c r="P54" s="249"/>
      <c r="Q54" s="250"/>
      <c r="S54" s="44"/>
      <c r="T54" s="44"/>
      <c r="U54" s="251"/>
    </row>
    <row r="55" spans="1:21">
      <c r="A55" t="s">
        <v>67</v>
      </c>
      <c r="B55" t="s">
        <v>648</v>
      </c>
      <c r="C55" t="s">
        <v>1103</v>
      </c>
    </row>
    <row r="56" spans="1:21">
      <c r="A56" t="s">
        <v>67</v>
      </c>
      <c r="B56" t="s">
        <v>648</v>
      </c>
      <c r="C56" t="s">
        <v>554</v>
      </c>
      <c r="D56" s="4">
        <f>$D$8</f>
        <v>42370</v>
      </c>
      <c r="E56" s="4">
        <f>$E$8</f>
        <v>42401</v>
      </c>
      <c r="F56" s="4">
        <f>$F$8</f>
        <v>42430</v>
      </c>
      <c r="G56" s="4">
        <f>$G$8</f>
        <v>42461</v>
      </c>
      <c r="H56" s="4">
        <f>$H$8</f>
        <v>42491</v>
      </c>
      <c r="I56" s="4">
        <f>$I$8</f>
        <v>42522</v>
      </c>
      <c r="J56" s="4">
        <f>$J$8</f>
        <v>42552</v>
      </c>
      <c r="K56" s="4">
        <f>$K$8</f>
        <v>42583</v>
      </c>
      <c r="L56" s="4">
        <f>$L$8</f>
        <v>42614</v>
      </c>
      <c r="M56" s="4">
        <f>$M$8</f>
        <v>42644</v>
      </c>
      <c r="N56" s="4">
        <f>$N$8</f>
        <v>42675</v>
      </c>
      <c r="O56" s="4">
        <f>$O$8</f>
        <v>42705</v>
      </c>
    </row>
    <row r="57" spans="1:21" s="247" customFormat="1">
      <c r="A57" t="s">
        <v>67</v>
      </c>
      <c r="B57" t="s">
        <v>648</v>
      </c>
      <c r="C57" s="247" t="s">
        <v>148</v>
      </c>
      <c r="D57" s="247">
        <f>VLOOKUP($A57&amp;" CP",'2016 PRIOR'!$A$15:$R$184,'2016 PRIOR'!C$11,FALSE)</f>
        <v>2993779.7512077922</v>
      </c>
      <c r="E57" s="247">
        <f>VLOOKUP($A57&amp;" CP",'2016 PRIOR'!$A$15:$R$184,'2016 PRIOR'!D$11,FALSE)</f>
        <v>3802188.6704500383</v>
      </c>
      <c r="F57" s="247">
        <f>VLOOKUP($A57&amp;" CP",'2016 PRIOR'!$A$15:$R$184,'2016 PRIOR'!E$11,FALSE)</f>
        <v>2821334.7146140649</v>
      </c>
      <c r="G57" s="247">
        <f>VLOOKUP($A57&amp;" CP",'2016 PRIOR'!$A$15:$R$184,'2016 PRIOR'!F$11,FALSE)</f>
        <v>3679914.6596233621</v>
      </c>
      <c r="H57" s="247">
        <f>VLOOKUP($A57&amp;" CP",'2016 PRIOR'!$A$15:$R$184,'2016 PRIOR'!G$11,FALSE)</f>
        <v>3928349.2147613037</v>
      </c>
      <c r="I57" s="247">
        <f>VLOOKUP($A57&amp;" CP",'2016 PRIOR'!$A$15:$R$184,'2016 PRIOR'!H$11,FALSE)</f>
        <v>4310394.3602693602</v>
      </c>
      <c r="J57" s="247">
        <f>VLOOKUP($A57&amp;" CP",'2016 PRIOR'!$A$15:$R$184,'2016 PRIOR'!I$11,FALSE)</f>
        <v>4309363.8071137164</v>
      </c>
      <c r="K57" s="247">
        <f>VLOOKUP($A57&amp;" CP",'2016 PRIOR'!$A$15:$R$184,'2016 PRIOR'!J$11,FALSE)</f>
        <v>4178223.9856699565</v>
      </c>
      <c r="L57" s="247">
        <f>VLOOKUP($A57&amp;" CP",'2016 PRIOR'!$A$15:$R$184,'2016 PRIOR'!K$11,FALSE)</f>
        <v>4238587.2132689841</v>
      </c>
      <c r="M57" s="247">
        <f>VLOOKUP($A57&amp;" CP",'2016 PRIOR'!$A$15:$R$184,'2016 PRIOR'!L$11,FALSE)</f>
        <v>4119073.4440916548</v>
      </c>
      <c r="N57" s="247">
        <f>VLOOKUP($A57&amp;" CP",'2016 PRIOR'!$A$15:$R$184,'2016 PRIOR'!M$11,FALSE)</f>
        <v>3991619.738938882</v>
      </c>
      <c r="O57" s="247">
        <f>VLOOKUP($A57&amp;" CP",'2016 PRIOR'!$A$15:$R$184,'2016 PRIOR'!N$11,FALSE)</f>
        <v>3623823.8774904609</v>
      </c>
    </row>
    <row r="58" spans="1:21" s="247" customFormat="1">
      <c r="A58" t="s">
        <v>67</v>
      </c>
      <c r="B58" t="s">
        <v>648</v>
      </c>
      <c r="C58" s="247" t="s">
        <v>147</v>
      </c>
      <c r="D58" s="247">
        <f>VLOOKUP($A58&amp;" GNCP",'2016 PRIOR'!$A$15:$R$184,'2016 PRIOR'!C$11,FALSE)</f>
        <v>4136364.9816245581</v>
      </c>
      <c r="E58" s="247">
        <f>VLOOKUP($A58&amp;" GNCP",'2016 PRIOR'!$A$15:$R$184,'2016 PRIOR'!D$11,FALSE)</f>
        <v>3917238.6263337806</v>
      </c>
      <c r="F58" s="247">
        <f>VLOOKUP($A58&amp;" GNCP",'2016 PRIOR'!$A$15:$R$184,'2016 PRIOR'!E$11,FALSE)</f>
        <v>3743291.5438765003</v>
      </c>
      <c r="G58" s="247">
        <f>VLOOKUP($A58&amp;" GNCP",'2016 PRIOR'!$A$15:$R$184,'2016 PRIOR'!F$11,FALSE)</f>
        <v>4047561.85270898</v>
      </c>
      <c r="H58" s="247">
        <f>VLOOKUP($A58&amp;" GNCP",'2016 PRIOR'!$A$15:$R$184,'2016 PRIOR'!G$11,FALSE)</f>
        <v>4230791.9804766905</v>
      </c>
      <c r="I58" s="247">
        <f>VLOOKUP($A58&amp;" GNCP",'2016 PRIOR'!$A$15:$R$184,'2016 PRIOR'!H$11,FALSE)</f>
        <v>4548527.4962328495</v>
      </c>
      <c r="J58" s="247">
        <f>VLOOKUP($A58&amp;" GNCP",'2016 PRIOR'!$A$15:$R$184,'2016 PRIOR'!I$11,FALSE)</f>
        <v>4527053.5281736022</v>
      </c>
      <c r="K58" s="247">
        <f>VLOOKUP($A58&amp;" GNCP",'2016 PRIOR'!$A$15:$R$184,'2016 PRIOR'!J$11,FALSE)</f>
        <v>4501572.8059744444</v>
      </c>
      <c r="L58" s="247">
        <f>VLOOKUP($A58&amp;" GNCP",'2016 PRIOR'!$A$15:$R$184,'2016 PRIOR'!K$11,FALSE)</f>
        <v>4690296.2740002545</v>
      </c>
      <c r="M58" s="247">
        <f>VLOOKUP($A58&amp;" GNCP",'2016 PRIOR'!$A$15:$R$184,'2016 PRIOR'!L$11,FALSE)</f>
        <v>4371368.1990794195</v>
      </c>
      <c r="N58" s="247">
        <f>VLOOKUP($A58&amp;" GNCP",'2016 PRIOR'!$A$15:$R$184,'2016 PRIOR'!M$11,FALSE)</f>
        <v>4218187.1594848931</v>
      </c>
      <c r="O58" s="247">
        <f>VLOOKUP($A58&amp;" GNCP",'2016 PRIOR'!$A$15:$R$184,'2016 PRIOR'!N$11,FALSE)</f>
        <v>4100286.9737158865</v>
      </c>
    </row>
    <row r="59" spans="1:21" s="247" customFormat="1">
      <c r="A59" t="s">
        <v>67</v>
      </c>
      <c r="B59" t="s">
        <v>648</v>
      </c>
      <c r="C59" s="247" t="s">
        <v>133</v>
      </c>
      <c r="D59" s="247">
        <f>VLOOKUP($A59&amp;" NCP",'2016 PRIOR'!$A$15:$R$184,'2016 PRIOR'!C$11,FALSE)</f>
        <v>5969724.3973656371</v>
      </c>
      <c r="E59" s="247">
        <f>VLOOKUP($A59&amp;" NCP",'2016 PRIOR'!$A$15:$R$184,'2016 PRIOR'!D$11,FALSE)</f>
        <v>5607065.2167398641</v>
      </c>
      <c r="F59" s="247">
        <f>VLOOKUP($A59&amp;" NCP",'2016 PRIOR'!$A$15:$R$184,'2016 PRIOR'!E$11,FALSE)</f>
        <v>5419103.8435834879</v>
      </c>
      <c r="G59" s="247">
        <f>VLOOKUP($A59&amp;" NCP",'2016 PRIOR'!$A$15:$R$184,'2016 PRIOR'!F$11,FALSE)</f>
        <v>5540707.3110452052</v>
      </c>
      <c r="H59" s="247">
        <f>VLOOKUP($A59&amp;" NCP",'2016 PRIOR'!$A$15:$R$184,'2016 PRIOR'!G$11,FALSE)</f>
        <v>5739497.9311617119</v>
      </c>
      <c r="I59" s="247">
        <f>VLOOKUP($A59&amp;" NCP",'2016 PRIOR'!$A$15:$R$184,'2016 PRIOR'!H$11,FALSE)</f>
        <v>6117196.0407867227</v>
      </c>
      <c r="J59" s="247">
        <f>VLOOKUP($A59&amp;" NCP",'2016 PRIOR'!$A$15:$R$184,'2016 PRIOR'!I$11,FALSE)</f>
        <v>6009946.4994959682</v>
      </c>
      <c r="K59" s="247">
        <f>VLOOKUP($A59&amp;" NCP",'2016 PRIOR'!$A$15:$R$184,'2016 PRIOR'!J$11,FALSE)</f>
        <v>5973019.6836703718</v>
      </c>
      <c r="L59" s="247">
        <f>VLOOKUP($A59&amp;" NCP",'2016 PRIOR'!$A$15:$R$184,'2016 PRIOR'!K$11,FALSE)</f>
        <v>6249357.9071368072</v>
      </c>
      <c r="M59" s="247">
        <f>VLOOKUP($A59&amp;" NCP",'2016 PRIOR'!$A$15:$R$184,'2016 PRIOR'!L$11,FALSE)</f>
        <v>5911711.1581034474</v>
      </c>
      <c r="N59" s="247">
        <f>VLOOKUP($A59&amp;" NCP",'2016 PRIOR'!$A$15:$R$184,'2016 PRIOR'!M$11,FALSE)</f>
        <v>5905228.0370267658</v>
      </c>
      <c r="O59" s="247">
        <f>VLOOKUP($A59&amp;" NCP",'2016 PRIOR'!$A$15:$R$184,'2016 PRIOR'!N$11,FALSE)</f>
        <v>5754075.0365609182</v>
      </c>
    </row>
    <row r="60" spans="1:21">
      <c r="D60" s="249"/>
      <c r="E60" s="249"/>
      <c r="F60" s="249"/>
      <c r="G60" s="249"/>
      <c r="H60" s="249"/>
      <c r="I60" s="249"/>
      <c r="J60" s="249"/>
      <c r="K60" s="249"/>
      <c r="L60" s="249"/>
      <c r="M60" s="249"/>
      <c r="N60" s="249"/>
      <c r="O60" s="249"/>
      <c r="P60" s="249"/>
      <c r="Q60" s="250"/>
      <c r="S60" s="44"/>
      <c r="T60" s="44"/>
      <c r="U60" s="251"/>
    </row>
    <row r="61" spans="1:21">
      <c r="A61" t="s">
        <v>68</v>
      </c>
      <c r="B61" t="s">
        <v>653</v>
      </c>
      <c r="C61" t="s">
        <v>1104</v>
      </c>
    </row>
    <row r="62" spans="1:21">
      <c r="A62" t="s">
        <v>68</v>
      </c>
      <c r="B62" t="s">
        <v>653</v>
      </c>
      <c r="C62" t="s">
        <v>554</v>
      </c>
      <c r="D62" s="4">
        <f>$D$8</f>
        <v>42370</v>
      </c>
      <c r="E62" s="4">
        <f>$E$8</f>
        <v>42401</v>
      </c>
      <c r="F62" s="4">
        <f>$F$8</f>
        <v>42430</v>
      </c>
      <c r="G62" s="4">
        <f>$G$8</f>
        <v>42461</v>
      </c>
      <c r="H62" s="4">
        <f>$H$8</f>
        <v>42491</v>
      </c>
      <c r="I62" s="4">
        <f>$I$8</f>
        <v>42522</v>
      </c>
      <c r="J62" s="4">
        <f>$J$8</f>
        <v>42552</v>
      </c>
      <c r="K62" s="4">
        <f>$K$8</f>
        <v>42583</v>
      </c>
      <c r="L62" s="4">
        <f>$L$8</f>
        <v>42614</v>
      </c>
      <c r="M62" s="4">
        <f>$M$8</f>
        <v>42644</v>
      </c>
      <c r="N62" s="4">
        <f>$N$8</f>
        <v>42675</v>
      </c>
      <c r="O62" s="4">
        <f>$O$8</f>
        <v>42705</v>
      </c>
    </row>
    <row r="63" spans="1:21" s="247" customFormat="1">
      <c r="A63" t="s">
        <v>68</v>
      </c>
      <c r="B63" t="s">
        <v>653</v>
      </c>
      <c r="C63" s="247" t="s">
        <v>148</v>
      </c>
      <c r="D63" s="247">
        <f>VLOOKUP($A63&amp;" CP",'2016 PRIOR'!$A$15:$R$184,'2016 PRIOR'!C$11,FALSE)</f>
        <v>1309212.786918829</v>
      </c>
      <c r="E63" s="247">
        <f>VLOOKUP($A63&amp;" CP",'2016 PRIOR'!$A$15:$R$184,'2016 PRIOR'!D$11,FALSE)</f>
        <v>1613445.6915938891</v>
      </c>
      <c r="F63" s="247">
        <f>VLOOKUP($A63&amp;" CP",'2016 PRIOR'!$A$15:$R$184,'2016 PRIOR'!E$11,FALSE)</f>
        <v>1242718.9598002294</v>
      </c>
      <c r="G63" s="247">
        <f>VLOOKUP($A63&amp;" CP",'2016 PRIOR'!$A$15:$R$184,'2016 PRIOR'!F$11,FALSE)</f>
        <v>1504205.1359090775</v>
      </c>
      <c r="H63" s="247">
        <f>VLOOKUP($A63&amp;" CP",'2016 PRIOR'!$A$15:$R$184,'2016 PRIOR'!G$11,FALSE)</f>
        <v>1565928.4946470442</v>
      </c>
      <c r="I63" s="247">
        <f>VLOOKUP($A63&amp;" CP",'2016 PRIOR'!$A$15:$R$184,'2016 PRIOR'!H$11,FALSE)</f>
        <v>1722132.7532025317</v>
      </c>
      <c r="J63" s="247">
        <f>VLOOKUP($A63&amp;" CP",'2016 PRIOR'!$A$15:$R$184,'2016 PRIOR'!I$11,FALSE)</f>
        <v>1634971.0756701063</v>
      </c>
      <c r="K63" s="247">
        <f>VLOOKUP($A63&amp;" CP",'2016 PRIOR'!$A$15:$R$184,'2016 PRIOR'!J$11,FALSE)</f>
        <v>1637577.36964779</v>
      </c>
      <c r="L63" s="247">
        <f>VLOOKUP($A63&amp;" CP",'2016 PRIOR'!$A$15:$R$184,'2016 PRIOR'!K$11,FALSE)</f>
        <v>1578969.0608767644</v>
      </c>
      <c r="M63" s="247">
        <f>VLOOKUP($A63&amp;" CP",'2016 PRIOR'!$A$15:$R$184,'2016 PRIOR'!L$11,FALSE)</f>
        <v>1694320.9882528435</v>
      </c>
      <c r="N63" s="247">
        <f>VLOOKUP($A63&amp;" CP",'2016 PRIOR'!$A$15:$R$184,'2016 PRIOR'!M$11,FALSE)</f>
        <v>1602886.6546503797</v>
      </c>
      <c r="O63" s="247">
        <f>VLOOKUP($A63&amp;" CP",'2016 PRIOR'!$A$15:$R$184,'2016 PRIOR'!N$11,FALSE)</f>
        <v>1465759.0647134471</v>
      </c>
    </row>
    <row r="64" spans="1:21" s="247" customFormat="1">
      <c r="A64" t="s">
        <v>68</v>
      </c>
      <c r="B64" t="s">
        <v>653</v>
      </c>
      <c r="C64" s="247" t="s">
        <v>147</v>
      </c>
      <c r="D64" s="247">
        <f>VLOOKUP($A64&amp;" GNCP",'2016 PRIOR'!$A$15:$R$184,'2016 PRIOR'!C$11,FALSE)</f>
        <v>1751584.6707296702</v>
      </c>
      <c r="E64" s="247">
        <f>VLOOKUP($A64&amp;" GNCP",'2016 PRIOR'!$A$15:$R$184,'2016 PRIOR'!D$11,FALSE)</f>
        <v>1695891.0380033543</v>
      </c>
      <c r="F64" s="247">
        <f>VLOOKUP($A64&amp;" GNCP",'2016 PRIOR'!$A$15:$R$184,'2016 PRIOR'!E$11,FALSE)</f>
        <v>1635573.6324853308</v>
      </c>
      <c r="G64" s="247">
        <f>VLOOKUP($A64&amp;" GNCP",'2016 PRIOR'!$A$15:$R$184,'2016 PRIOR'!F$11,FALSE)</f>
        <v>1673027.0104130565</v>
      </c>
      <c r="H64" s="247">
        <f>VLOOKUP($A64&amp;" GNCP",'2016 PRIOR'!$A$15:$R$184,'2016 PRIOR'!G$11,FALSE)</f>
        <v>1757617.1048072076</v>
      </c>
      <c r="I64" s="247">
        <f>VLOOKUP($A64&amp;" GNCP",'2016 PRIOR'!$A$15:$R$184,'2016 PRIOR'!H$11,FALSE)</f>
        <v>1818793.5003881312</v>
      </c>
      <c r="J64" s="247">
        <f>VLOOKUP($A64&amp;" GNCP",'2016 PRIOR'!$A$15:$R$184,'2016 PRIOR'!I$11,FALSE)</f>
        <v>1744675.779937112</v>
      </c>
      <c r="K64" s="247">
        <f>VLOOKUP($A64&amp;" GNCP",'2016 PRIOR'!$A$15:$R$184,'2016 PRIOR'!J$11,FALSE)</f>
        <v>1828756.9892991418</v>
      </c>
      <c r="L64" s="247">
        <f>VLOOKUP($A64&amp;" GNCP",'2016 PRIOR'!$A$15:$R$184,'2016 PRIOR'!K$11,FALSE)</f>
        <v>1926387.01269081</v>
      </c>
      <c r="M64" s="247">
        <f>VLOOKUP($A64&amp;" GNCP",'2016 PRIOR'!$A$15:$R$184,'2016 PRIOR'!L$11,FALSE)</f>
        <v>1821510.8809827364</v>
      </c>
      <c r="N64" s="247">
        <f>VLOOKUP($A64&amp;" GNCP",'2016 PRIOR'!$A$15:$R$184,'2016 PRIOR'!M$11,FALSE)</f>
        <v>1823067.9928792785</v>
      </c>
      <c r="O64" s="247">
        <f>VLOOKUP($A64&amp;" GNCP",'2016 PRIOR'!$A$15:$R$184,'2016 PRIOR'!N$11,FALSE)</f>
        <v>1842204.4763815419</v>
      </c>
    </row>
    <row r="65" spans="1:21" s="247" customFormat="1">
      <c r="A65" t="s">
        <v>68</v>
      </c>
      <c r="B65" t="s">
        <v>653</v>
      </c>
      <c r="C65" s="247" t="s">
        <v>133</v>
      </c>
      <c r="D65" s="247">
        <f>VLOOKUP($A65&amp;" NCP",'2016 PRIOR'!$A$15:$R$184,'2016 PRIOR'!C$11,FALSE)</f>
        <v>2091533.8387251694</v>
      </c>
      <c r="E65" s="247">
        <f>VLOOKUP($A65&amp;" NCP",'2016 PRIOR'!$A$15:$R$184,'2016 PRIOR'!D$11,FALSE)</f>
        <v>1990167.1196730619</v>
      </c>
      <c r="F65" s="247">
        <f>VLOOKUP($A65&amp;" NCP",'2016 PRIOR'!$A$15:$R$184,'2016 PRIOR'!E$11,FALSE)</f>
        <v>1949780.6100304793</v>
      </c>
      <c r="G65" s="247">
        <f>VLOOKUP($A65&amp;" NCP",'2016 PRIOR'!$A$15:$R$184,'2016 PRIOR'!F$11,FALSE)</f>
        <v>1970694.6922867585</v>
      </c>
      <c r="H65" s="247">
        <f>VLOOKUP($A65&amp;" NCP",'2016 PRIOR'!$A$15:$R$184,'2016 PRIOR'!G$11,FALSE)</f>
        <v>2091817.6607654355</v>
      </c>
      <c r="I65" s="247">
        <f>VLOOKUP($A65&amp;" NCP",'2016 PRIOR'!$A$15:$R$184,'2016 PRIOR'!H$11,FALSE)</f>
        <v>2230401.7975094221</v>
      </c>
      <c r="J65" s="247">
        <f>VLOOKUP($A65&amp;" NCP",'2016 PRIOR'!$A$15:$R$184,'2016 PRIOR'!I$11,FALSE)</f>
        <v>2107999.4107168317</v>
      </c>
      <c r="K65" s="247">
        <f>VLOOKUP($A65&amp;" NCP",'2016 PRIOR'!$A$15:$R$184,'2016 PRIOR'!J$11,FALSE)</f>
        <v>2146743.1958354553</v>
      </c>
      <c r="L65" s="247">
        <f>VLOOKUP($A65&amp;" NCP",'2016 PRIOR'!$A$15:$R$184,'2016 PRIOR'!K$11,FALSE)</f>
        <v>2266318.1156087089</v>
      </c>
      <c r="M65" s="247">
        <f>VLOOKUP($A65&amp;" NCP",'2016 PRIOR'!$A$15:$R$184,'2016 PRIOR'!L$11,FALSE)</f>
        <v>2132694.4919073191</v>
      </c>
      <c r="N65" s="247">
        <f>VLOOKUP($A65&amp;" NCP",'2016 PRIOR'!$A$15:$R$184,'2016 PRIOR'!M$11,FALSE)</f>
        <v>2116961.4138565422</v>
      </c>
      <c r="O65" s="247">
        <f>VLOOKUP($A65&amp;" NCP",'2016 PRIOR'!$A$15:$R$184,'2016 PRIOR'!N$11,FALSE)</f>
        <v>2138467.4193151318</v>
      </c>
    </row>
    <row r="66" spans="1:21">
      <c r="D66" s="249"/>
      <c r="E66" s="249"/>
      <c r="F66" s="249"/>
      <c r="G66" s="249"/>
      <c r="H66" s="249"/>
      <c r="I66" s="249"/>
      <c r="J66" s="249"/>
      <c r="K66" s="249"/>
      <c r="L66" s="249"/>
      <c r="M66" s="249"/>
      <c r="N66" s="249"/>
      <c r="O66" s="249"/>
      <c r="P66" s="249"/>
      <c r="Q66" s="250"/>
      <c r="S66" s="44"/>
      <c r="T66" s="44"/>
      <c r="U66" s="251"/>
    </row>
    <row r="67" spans="1:21">
      <c r="A67" t="s">
        <v>981</v>
      </c>
      <c r="B67" t="s">
        <v>658</v>
      </c>
      <c r="C67" t="s">
        <v>1105</v>
      </c>
    </row>
    <row r="68" spans="1:21">
      <c r="A68" t="s">
        <v>981</v>
      </c>
      <c r="B68" t="s">
        <v>658</v>
      </c>
      <c r="C68" t="s">
        <v>554</v>
      </c>
      <c r="D68" s="4">
        <f>$D$8</f>
        <v>42370</v>
      </c>
      <c r="E68" s="4">
        <f>$E$8</f>
        <v>42401</v>
      </c>
      <c r="F68" s="4">
        <f>$F$8</f>
        <v>42430</v>
      </c>
      <c r="G68" s="4">
        <f>$G$8</f>
        <v>42461</v>
      </c>
      <c r="H68" s="4">
        <f>$H$8</f>
        <v>42491</v>
      </c>
      <c r="I68" s="4">
        <f>$I$8</f>
        <v>42522</v>
      </c>
      <c r="J68" s="4">
        <f>$J$8</f>
        <v>42552</v>
      </c>
      <c r="K68" s="4">
        <f>$K$8</f>
        <v>42583</v>
      </c>
      <c r="L68" s="4">
        <f>$L$8</f>
        <v>42614</v>
      </c>
      <c r="M68" s="4">
        <f>$M$8</f>
        <v>42644</v>
      </c>
      <c r="N68" s="4">
        <f>$N$8</f>
        <v>42675</v>
      </c>
      <c r="O68" s="4">
        <f>$O$8</f>
        <v>42705</v>
      </c>
    </row>
    <row r="69" spans="1:21" s="247" customFormat="1">
      <c r="A69" t="s">
        <v>981</v>
      </c>
      <c r="B69" t="s">
        <v>658</v>
      </c>
      <c r="C69" s="247" t="s">
        <v>148</v>
      </c>
      <c r="D69" s="247">
        <f>VLOOKUP($A69&amp;" CP",'2016 PRIOR'!$A$15:$R$184,'2016 PRIOR'!C$11,FALSE)</f>
        <v>634100.81931062904</v>
      </c>
      <c r="E69" s="247">
        <f>VLOOKUP($A69&amp;" CP",'2016 PRIOR'!$A$15:$R$184,'2016 PRIOR'!D$11,FALSE)</f>
        <v>576016.44338081242</v>
      </c>
      <c r="F69" s="247">
        <f>VLOOKUP($A69&amp;" CP",'2016 PRIOR'!$A$15:$R$184,'2016 PRIOR'!E$11,FALSE)</f>
        <v>555904.25336011278</v>
      </c>
      <c r="G69" s="247">
        <f>VLOOKUP($A69&amp;" CP",'2016 PRIOR'!$A$15:$R$184,'2016 PRIOR'!F$11,FALSE)</f>
        <v>702279.89850148105</v>
      </c>
      <c r="H69" s="247">
        <f>VLOOKUP($A69&amp;" CP",'2016 PRIOR'!$A$15:$R$184,'2016 PRIOR'!G$11,FALSE)</f>
        <v>735315.26594804158</v>
      </c>
      <c r="I69" s="247">
        <f>VLOOKUP($A69&amp;" CP",'2016 PRIOR'!$A$15:$R$184,'2016 PRIOR'!H$11,FALSE)</f>
        <v>739672.17765968025</v>
      </c>
      <c r="J69" s="247">
        <f>VLOOKUP($A69&amp;" CP",'2016 PRIOR'!$A$15:$R$184,'2016 PRIOR'!I$11,FALSE)</f>
        <v>723497.75700377719</v>
      </c>
      <c r="K69" s="247">
        <f>VLOOKUP($A69&amp;" CP",'2016 PRIOR'!$A$15:$R$184,'2016 PRIOR'!J$11,FALSE)</f>
        <v>695677.80271177948</v>
      </c>
      <c r="L69" s="247">
        <f>VLOOKUP($A69&amp;" CP",'2016 PRIOR'!$A$15:$R$184,'2016 PRIOR'!K$11,FALSE)</f>
        <v>777236.84748506395</v>
      </c>
      <c r="M69" s="247">
        <f>VLOOKUP($A69&amp;" CP",'2016 PRIOR'!$A$15:$R$184,'2016 PRIOR'!L$11,FALSE)</f>
        <v>800488.00857034407</v>
      </c>
      <c r="N69" s="247">
        <f>VLOOKUP($A69&amp;" CP",'2016 PRIOR'!$A$15:$R$184,'2016 PRIOR'!M$11,FALSE)</f>
        <v>700643.8926112972</v>
      </c>
      <c r="O69" s="247">
        <f>VLOOKUP($A69&amp;" CP",'2016 PRIOR'!$A$15:$R$184,'2016 PRIOR'!N$11,FALSE)</f>
        <v>608540.55675536417</v>
      </c>
    </row>
    <row r="70" spans="1:21" s="247" customFormat="1">
      <c r="A70" t="s">
        <v>981</v>
      </c>
      <c r="B70" t="s">
        <v>658</v>
      </c>
      <c r="C70" s="247" t="s">
        <v>147</v>
      </c>
      <c r="D70" s="247">
        <f>VLOOKUP($A70&amp;" GNCP",'2016 PRIOR'!$A$15:$R$184,'2016 PRIOR'!C$11,FALSE)</f>
        <v>634100.81931062904</v>
      </c>
      <c r="E70" s="247">
        <f>VLOOKUP($A70&amp;" GNCP",'2016 PRIOR'!$A$15:$R$184,'2016 PRIOR'!D$11,FALSE)</f>
        <v>639454.91588210885</v>
      </c>
      <c r="F70" s="247">
        <f>VLOOKUP($A70&amp;" GNCP",'2016 PRIOR'!$A$15:$R$184,'2016 PRIOR'!E$11,FALSE)</f>
        <v>556836.69416324794</v>
      </c>
      <c r="G70" s="247">
        <f>VLOOKUP($A70&amp;" GNCP",'2016 PRIOR'!$A$15:$R$184,'2016 PRIOR'!F$11,FALSE)</f>
        <v>727296.14867547282</v>
      </c>
      <c r="H70" s="247">
        <f>VLOOKUP($A70&amp;" GNCP",'2016 PRIOR'!$A$15:$R$184,'2016 PRIOR'!G$11,FALSE)</f>
        <v>746235.98073488462</v>
      </c>
      <c r="I70" s="247">
        <f>VLOOKUP($A70&amp;" GNCP",'2016 PRIOR'!$A$15:$R$184,'2016 PRIOR'!H$11,FALSE)</f>
        <v>775937.04084822605</v>
      </c>
      <c r="J70" s="247">
        <f>VLOOKUP($A70&amp;" GNCP",'2016 PRIOR'!$A$15:$R$184,'2016 PRIOR'!I$11,FALSE)</f>
        <v>764092.36934490292</v>
      </c>
      <c r="K70" s="247">
        <f>VLOOKUP($A70&amp;" GNCP",'2016 PRIOR'!$A$15:$R$184,'2016 PRIOR'!J$11,FALSE)</f>
        <v>713105.16925629065</v>
      </c>
      <c r="L70" s="247">
        <f>VLOOKUP($A70&amp;" GNCP",'2016 PRIOR'!$A$15:$R$184,'2016 PRIOR'!K$11,FALSE)</f>
        <v>812845.11187322193</v>
      </c>
      <c r="M70" s="247">
        <f>VLOOKUP($A70&amp;" GNCP",'2016 PRIOR'!$A$15:$R$184,'2016 PRIOR'!L$11,FALSE)</f>
        <v>804439.4275440299</v>
      </c>
      <c r="N70" s="247">
        <f>VLOOKUP($A70&amp;" GNCP",'2016 PRIOR'!$A$15:$R$184,'2016 PRIOR'!M$11,FALSE)</f>
        <v>707507.05419506854</v>
      </c>
      <c r="O70" s="247">
        <f>VLOOKUP($A70&amp;" GNCP",'2016 PRIOR'!$A$15:$R$184,'2016 PRIOR'!N$11,FALSE)</f>
        <v>611676.74198343942</v>
      </c>
    </row>
    <row r="71" spans="1:21" s="247" customFormat="1">
      <c r="A71" t="s">
        <v>981</v>
      </c>
      <c r="B71" t="s">
        <v>658</v>
      </c>
      <c r="C71" s="247" t="s">
        <v>133</v>
      </c>
      <c r="D71" s="247">
        <f>VLOOKUP($A71&amp;" NCP",'2016 PRIOR'!$A$15:$R$184,'2016 PRIOR'!C$11,FALSE)</f>
        <v>278690861.05160964</v>
      </c>
      <c r="E71" s="247">
        <f>VLOOKUP($A71&amp;" NCP",'2016 PRIOR'!$A$15:$R$184,'2016 PRIOR'!D$11,FALSE)</f>
        <v>279779942</v>
      </c>
      <c r="F71" s="247">
        <f>VLOOKUP($A71&amp;" NCP",'2016 PRIOR'!$A$15:$R$184,'2016 PRIOR'!E$11,FALSE)</f>
        <v>271689087</v>
      </c>
      <c r="G71" s="247">
        <f>VLOOKUP($A71&amp;" NCP",'2016 PRIOR'!$A$15:$R$184,'2016 PRIOR'!F$11,FALSE)</f>
        <v>322430747</v>
      </c>
      <c r="H71" s="247">
        <f>VLOOKUP($A71&amp;" NCP",'2016 PRIOR'!$A$15:$R$184,'2016 PRIOR'!G$11,FALSE)</f>
        <v>352644260</v>
      </c>
      <c r="I71" s="247">
        <f>VLOOKUP($A71&amp;" NCP",'2016 PRIOR'!$A$15:$R$184,'2016 PRIOR'!H$11,FALSE)</f>
        <v>357421431</v>
      </c>
      <c r="J71" s="247">
        <f>VLOOKUP($A71&amp;" NCP",'2016 PRIOR'!$A$15:$R$184,'2016 PRIOR'!I$11,FALSE)</f>
        <v>369136080</v>
      </c>
      <c r="K71" s="247">
        <f>VLOOKUP($A71&amp;" NCP",'2016 PRIOR'!$A$15:$R$184,'2016 PRIOR'!J$11,FALSE)</f>
        <v>347333561</v>
      </c>
      <c r="L71" s="247">
        <f>VLOOKUP($A71&amp;" NCP",'2016 PRIOR'!$A$15:$R$184,'2016 PRIOR'!K$11,FALSE)</f>
        <v>372588691</v>
      </c>
      <c r="M71" s="247">
        <f>VLOOKUP($A71&amp;" NCP",'2016 PRIOR'!$A$15:$R$184,'2016 PRIOR'!L$11,FALSE)</f>
        <v>367780053</v>
      </c>
      <c r="N71" s="247">
        <f>VLOOKUP($A71&amp;" NCP",'2016 PRIOR'!$A$15:$R$184,'2016 PRIOR'!M$11,FALSE)</f>
        <v>336292253</v>
      </c>
      <c r="O71" s="247">
        <f>VLOOKUP($A71&amp;" NCP",'2016 PRIOR'!$A$15:$R$184,'2016 PRIOR'!N$11,FALSE)</f>
        <v>306122189</v>
      </c>
    </row>
    <row r="72" spans="1:21">
      <c r="D72" s="249"/>
      <c r="E72" s="249"/>
      <c r="F72" s="249"/>
      <c r="G72" s="249"/>
      <c r="H72" s="249"/>
      <c r="I72" s="249"/>
      <c r="J72" s="249"/>
      <c r="K72" s="249"/>
      <c r="L72" s="249"/>
      <c r="M72" s="249"/>
      <c r="N72" s="249"/>
      <c r="O72" s="249"/>
      <c r="P72" s="249"/>
      <c r="Q72" s="250"/>
      <c r="S72" s="44"/>
      <c r="T72" s="44"/>
      <c r="U72" s="251"/>
    </row>
    <row r="73" spans="1:21">
      <c r="A73" t="s">
        <v>15</v>
      </c>
      <c r="B73" t="s">
        <v>15</v>
      </c>
      <c r="C73" t="s">
        <v>1106</v>
      </c>
    </row>
    <row r="74" spans="1:21">
      <c r="A74" t="s">
        <v>15</v>
      </c>
      <c r="B74" t="s">
        <v>15</v>
      </c>
      <c r="C74" t="s">
        <v>554</v>
      </c>
      <c r="D74" s="4">
        <f>$D$8</f>
        <v>42370</v>
      </c>
      <c r="E74" s="4">
        <f>$E$8</f>
        <v>42401</v>
      </c>
      <c r="F74" s="4">
        <f>$F$8</f>
        <v>42430</v>
      </c>
      <c r="G74" s="4">
        <f>$G$8</f>
        <v>42461</v>
      </c>
      <c r="H74" s="4">
        <f>$H$8</f>
        <v>42491</v>
      </c>
      <c r="I74" s="4">
        <f>$I$8</f>
        <v>42522</v>
      </c>
      <c r="J74" s="4">
        <f>$J$8</f>
        <v>42552</v>
      </c>
      <c r="K74" s="4">
        <f>$K$8</f>
        <v>42583</v>
      </c>
      <c r="L74" s="4">
        <f>$L$8</f>
        <v>42614</v>
      </c>
      <c r="M74" s="4">
        <f>$M$8</f>
        <v>42644</v>
      </c>
      <c r="N74" s="4">
        <f>$N$8</f>
        <v>42675</v>
      </c>
      <c r="O74" s="4">
        <f>$O$8</f>
        <v>42705</v>
      </c>
    </row>
    <row r="75" spans="1:21" s="247" customFormat="1">
      <c r="A75" t="s">
        <v>15</v>
      </c>
      <c r="B75" t="s">
        <v>15</v>
      </c>
      <c r="C75" s="247" t="s">
        <v>148</v>
      </c>
      <c r="D75" s="247">
        <f>VLOOKUP($A75&amp;" CP",'2016 PRIOR'!$A$15:$R$184,'2016 PRIOR'!C$11,FALSE)</f>
        <v>14388.58899357392</v>
      </c>
      <c r="E75" s="247">
        <f>VLOOKUP($A75&amp;" CP",'2016 PRIOR'!$A$15:$R$184,'2016 PRIOR'!D$11,FALSE)</f>
        <v>13313.039168307558</v>
      </c>
      <c r="F75" s="247">
        <f>VLOOKUP($A75&amp;" CP",'2016 PRIOR'!$A$15:$R$184,'2016 PRIOR'!E$11,FALSE)</f>
        <v>10457.077819702041</v>
      </c>
      <c r="G75" s="247">
        <f>VLOOKUP($A75&amp;" CP",'2016 PRIOR'!$A$15:$R$184,'2016 PRIOR'!F$11,FALSE)</f>
        <v>14276.305397599062</v>
      </c>
      <c r="H75" s="247">
        <f>VLOOKUP($A75&amp;" CP",'2016 PRIOR'!$A$15:$R$184,'2016 PRIOR'!G$11,FALSE)</f>
        <v>14906.315524427728</v>
      </c>
      <c r="I75" s="247">
        <f>VLOOKUP($A75&amp;" CP",'2016 PRIOR'!$A$15:$R$184,'2016 PRIOR'!H$11,FALSE)</f>
        <v>14515.045775176346</v>
      </c>
      <c r="J75" s="247">
        <f>VLOOKUP($A75&amp;" CP",'2016 PRIOR'!$A$15:$R$184,'2016 PRIOR'!I$11,FALSE)</f>
        <v>14830.630968964659</v>
      </c>
      <c r="K75" s="247">
        <f>VLOOKUP($A75&amp;" CP",'2016 PRIOR'!$A$15:$R$184,'2016 PRIOR'!J$11,FALSE)</f>
        <v>14858.805934276266</v>
      </c>
      <c r="L75" s="247">
        <f>VLOOKUP($A75&amp;" CP",'2016 PRIOR'!$A$15:$R$184,'2016 PRIOR'!K$11,FALSE)</f>
        <v>13015.230753337983</v>
      </c>
      <c r="M75" s="247">
        <f>VLOOKUP($A75&amp;" CP",'2016 PRIOR'!$A$15:$R$184,'2016 PRIOR'!L$11,FALSE)</f>
        <v>13614.992665529075</v>
      </c>
      <c r="N75" s="247">
        <f>VLOOKUP($A75&amp;" CP",'2016 PRIOR'!$A$15:$R$184,'2016 PRIOR'!M$11,FALSE)</f>
        <v>14081.859878720377</v>
      </c>
      <c r="O75" s="247">
        <f>VLOOKUP($A75&amp;" CP",'2016 PRIOR'!$A$15:$R$184,'2016 PRIOR'!N$11,FALSE)</f>
        <v>11887.020437580723</v>
      </c>
    </row>
    <row r="76" spans="1:21" s="247" customFormat="1">
      <c r="A76" t="s">
        <v>15</v>
      </c>
      <c r="B76" t="s">
        <v>15</v>
      </c>
      <c r="C76" s="247" t="s">
        <v>147</v>
      </c>
      <c r="D76" s="247">
        <f>VLOOKUP($A76&amp;" GNCP",'2016 PRIOR'!$A$15:$R$184,'2016 PRIOR'!C$11,FALSE)</f>
        <v>16414.427393530095</v>
      </c>
      <c r="E76" s="247">
        <f>VLOOKUP($A76&amp;" GNCP",'2016 PRIOR'!$A$15:$R$184,'2016 PRIOR'!D$11,FALSE)</f>
        <v>16246.900086632731</v>
      </c>
      <c r="F76" s="247">
        <f>VLOOKUP($A76&amp;" GNCP",'2016 PRIOR'!$A$15:$R$184,'2016 PRIOR'!E$11,FALSE)</f>
        <v>13840.345858970191</v>
      </c>
      <c r="G76" s="247">
        <f>VLOOKUP($A76&amp;" GNCP",'2016 PRIOR'!$A$15:$R$184,'2016 PRIOR'!F$11,FALSE)</f>
        <v>15908.190847372392</v>
      </c>
      <c r="H76" s="247">
        <f>VLOOKUP($A76&amp;" GNCP",'2016 PRIOR'!$A$15:$R$184,'2016 PRIOR'!G$11,FALSE)</f>
        <v>15921.226193849338</v>
      </c>
      <c r="I76" s="247">
        <f>VLOOKUP($A76&amp;" GNCP",'2016 PRIOR'!$A$15:$R$184,'2016 PRIOR'!H$11,FALSE)</f>
        <v>16586.703368319955</v>
      </c>
      <c r="J76" s="247">
        <f>VLOOKUP($A76&amp;" GNCP",'2016 PRIOR'!$A$15:$R$184,'2016 PRIOR'!I$11,FALSE)</f>
        <v>16701.133843347012</v>
      </c>
      <c r="K76" s="247">
        <f>VLOOKUP($A76&amp;" GNCP",'2016 PRIOR'!$A$15:$R$184,'2016 PRIOR'!J$11,FALSE)</f>
        <v>16343.053039144257</v>
      </c>
      <c r="L76" s="247">
        <f>VLOOKUP($A76&amp;" GNCP",'2016 PRIOR'!$A$15:$R$184,'2016 PRIOR'!K$11,FALSE)</f>
        <v>17063.238530556966</v>
      </c>
      <c r="M76" s="247">
        <f>VLOOKUP($A76&amp;" GNCP",'2016 PRIOR'!$A$15:$R$184,'2016 PRIOR'!L$11,FALSE)</f>
        <v>16276.198493647616</v>
      </c>
      <c r="N76" s="247">
        <f>VLOOKUP($A76&amp;" GNCP",'2016 PRIOR'!$A$15:$R$184,'2016 PRIOR'!M$11,FALSE)</f>
        <v>16301.489022599475</v>
      </c>
      <c r="O76" s="247">
        <f>VLOOKUP($A76&amp;" GNCP",'2016 PRIOR'!$A$15:$R$184,'2016 PRIOR'!N$11,FALSE)</f>
        <v>14652.911296256736</v>
      </c>
    </row>
    <row r="77" spans="1:21" s="247" customFormat="1">
      <c r="A77" t="s">
        <v>15</v>
      </c>
      <c r="B77" t="s">
        <v>15</v>
      </c>
      <c r="C77" s="247" t="s">
        <v>133</v>
      </c>
      <c r="D77" s="247">
        <f>VLOOKUP($A77&amp;" NCP",'2016 PRIOR'!$A$15:$R$184,'2016 PRIOR'!C$11,FALSE)</f>
        <v>18796.418840959112</v>
      </c>
      <c r="E77" s="247">
        <f>VLOOKUP($A77&amp;" NCP",'2016 PRIOR'!$A$15:$R$184,'2016 PRIOR'!D$11,FALSE)</f>
        <v>19248.655712732641</v>
      </c>
      <c r="F77" s="247">
        <f>VLOOKUP($A77&amp;" NCP",'2016 PRIOR'!$A$15:$R$184,'2016 PRIOR'!E$11,FALSE)</f>
        <v>16261.604363516151</v>
      </c>
      <c r="G77" s="247">
        <f>VLOOKUP($A77&amp;" NCP",'2016 PRIOR'!$A$15:$R$184,'2016 PRIOR'!F$11,FALSE)</f>
        <v>19042.521972068385</v>
      </c>
      <c r="H77" s="247">
        <f>VLOOKUP($A77&amp;" NCP",'2016 PRIOR'!$A$15:$R$184,'2016 PRIOR'!G$11,FALSE)</f>
        <v>18986.189432610845</v>
      </c>
      <c r="I77" s="247">
        <f>VLOOKUP($A77&amp;" NCP",'2016 PRIOR'!$A$15:$R$184,'2016 PRIOR'!H$11,FALSE)</f>
        <v>19940.56823570648</v>
      </c>
      <c r="J77" s="247">
        <f>VLOOKUP($A77&amp;" NCP",'2016 PRIOR'!$A$15:$R$184,'2016 PRIOR'!I$11,FALSE)</f>
        <v>20780.32453864604</v>
      </c>
      <c r="K77" s="247">
        <f>VLOOKUP($A77&amp;" NCP",'2016 PRIOR'!$A$15:$R$184,'2016 PRIOR'!J$11,FALSE)</f>
        <v>20176.260173926887</v>
      </c>
      <c r="L77" s="247">
        <f>VLOOKUP($A77&amp;" NCP",'2016 PRIOR'!$A$15:$R$184,'2016 PRIOR'!K$11,FALSE)</f>
        <v>20908.280955048023</v>
      </c>
      <c r="M77" s="247">
        <f>VLOOKUP($A77&amp;" NCP",'2016 PRIOR'!$A$15:$R$184,'2016 PRIOR'!L$11,FALSE)</f>
        <v>19946.666839443311</v>
      </c>
      <c r="N77" s="247">
        <f>VLOOKUP($A77&amp;" NCP",'2016 PRIOR'!$A$15:$R$184,'2016 PRIOR'!M$11,FALSE)</f>
        <v>18650.02560950625</v>
      </c>
      <c r="O77" s="247">
        <f>VLOOKUP($A77&amp;" NCP",'2016 PRIOR'!$A$15:$R$184,'2016 PRIOR'!N$11,FALSE)</f>
        <v>16569.764655131094</v>
      </c>
    </row>
    <row r="78" spans="1:21" s="247" customFormat="1">
      <c r="A78"/>
      <c r="B78"/>
    </row>
    <row r="79" spans="1:21">
      <c r="A79" t="s">
        <v>982</v>
      </c>
      <c r="B79" t="s">
        <v>670</v>
      </c>
      <c r="C79" t="s">
        <v>1107</v>
      </c>
    </row>
    <row r="80" spans="1:21">
      <c r="A80" t="s">
        <v>982</v>
      </c>
      <c r="B80" t="s">
        <v>670</v>
      </c>
      <c r="C80" t="s">
        <v>554</v>
      </c>
      <c r="D80" s="4">
        <f>$D$8</f>
        <v>42370</v>
      </c>
      <c r="E80" s="4">
        <f>$E$8</f>
        <v>42401</v>
      </c>
      <c r="F80" s="4">
        <f>$F$8</f>
        <v>42430</v>
      </c>
      <c r="G80" s="4">
        <f>$G$8</f>
        <v>42461</v>
      </c>
      <c r="H80" s="4">
        <f>$H$8</f>
        <v>42491</v>
      </c>
      <c r="I80" s="4">
        <f>$I$8</f>
        <v>42522</v>
      </c>
      <c r="J80" s="4">
        <f>$J$8</f>
        <v>42552</v>
      </c>
      <c r="K80" s="4">
        <f>$K$8</f>
        <v>42583</v>
      </c>
      <c r="L80" s="4">
        <f>$L$8</f>
        <v>42614</v>
      </c>
      <c r="M80" s="4">
        <f>$M$8</f>
        <v>42644</v>
      </c>
      <c r="N80" s="4">
        <f>$N$8</f>
        <v>42675</v>
      </c>
      <c r="O80" s="4">
        <f>$O$8</f>
        <v>42705</v>
      </c>
    </row>
    <row r="81" spans="1:15">
      <c r="A81" t="s">
        <v>982</v>
      </c>
      <c r="B81" t="s">
        <v>670</v>
      </c>
      <c r="C81" s="247" t="s">
        <v>148</v>
      </c>
      <c r="D81" s="247">
        <f>VLOOKUP($A81&amp;" CP",'2016 PRIOR'!$A$15:$R$184,'2016 PRIOR'!C$11,FALSE)</f>
        <v>0</v>
      </c>
      <c r="E81" s="247">
        <f>VLOOKUP($A81&amp;" CP",'2016 PRIOR'!$A$15:$R$184,'2016 PRIOR'!D$11,FALSE)</f>
        <v>46235.532752654821</v>
      </c>
      <c r="F81" s="247">
        <f>VLOOKUP($A81&amp;" CP",'2016 PRIOR'!$A$15:$R$184,'2016 PRIOR'!E$11,FALSE)</f>
        <v>37419.354838709674</v>
      </c>
      <c r="G81" s="247">
        <f>VLOOKUP($A81&amp;" CP",'2016 PRIOR'!$A$15:$R$184,'2016 PRIOR'!F$11,FALSE)</f>
        <v>25833.333333333332</v>
      </c>
      <c r="H81" s="247">
        <f>VLOOKUP($A81&amp;" CP",'2016 PRIOR'!$A$15:$R$184,'2016 PRIOR'!G$11,FALSE)</f>
        <v>19493.240718780762</v>
      </c>
      <c r="I81" s="247">
        <f>VLOOKUP($A81&amp;" CP",'2016 PRIOR'!$A$15:$R$184,'2016 PRIOR'!H$11,FALSE)</f>
        <v>33831.714503983414</v>
      </c>
      <c r="J81" s="247">
        <f>VLOOKUP($A81&amp;" CP",'2016 PRIOR'!$A$15:$R$184,'2016 PRIOR'!I$11,FALSE)</f>
        <v>40923.64670615799</v>
      </c>
      <c r="K81" s="247">
        <f>VLOOKUP($A81&amp;" CP",'2016 PRIOR'!$A$15:$R$184,'2016 PRIOR'!J$11,FALSE)</f>
        <v>46928.772551882364</v>
      </c>
      <c r="L81" s="247">
        <f>VLOOKUP($A81&amp;" CP",'2016 PRIOR'!$A$15:$R$184,'2016 PRIOR'!K$11,FALSE)</f>
        <v>46761.866452131944</v>
      </c>
      <c r="M81" s="247">
        <f>VLOOKUP($A81&amp;" CP",'2016 PRIOR'!$A$15:$R$184,'2016 PRIOR'!L$11,FALSE)</f>
        <v>34555.159908116184</v>
      </c>
      <c r="N81" s="247">
        <f>VLOOKUP($A81&amp;" CP",'2016 PRIOR'!$A$15:$R$184,'2016 PRIOR'!M$11,FALSE)</f>
        <v>25869.550704319379</v>
      </c>
      <c r="O81" s="247">
        <f>VLOOKUP($A81&amp;" CP",'2016 PRIOR'!$A$15:$R$184,'2016 PRIOR'!N$11,FALSE)</f>
        <v>20033.99100473804</v>
      </c>
    </row>
    <row r="82" spans="1:15">
      <c r="A82" t="s">
        <v>982</v>
      </c>
      <c r="B82" t="s">
        <v>670</v>
      </c>
      <c r="C82" s="247" t="s">
        <v>147</v>
      </c>
      <c r="D82" s="247">
        <f>VLOOKUP($A82&amp;" GNCP",'2016 PRIOR'!$A$15:$R$184,'2016 PRIOR'!C$11,FALSE)</f>
        <v>0</v>
      </c>
      <c r="E82" s="247">
        <f>VLOOKUP($A82&amp;" GNCP",'2016 PRIOR'!$A$15:$R$184,'2016 PRIOR'!D$11,FALSE)</f>
        <v>53947.288278646447</v>
      </c>
      <c r="F82" s="247">
        <f>VLOOKUP($A82&amp;" GNCP",'2016 PRIOR'!$A$15:$R$184,'2016 PRIOR'!E$11,FALSE)</f>
        <v>37419.354838709674</v>
      </c>
      <c r="G82" s="247">
        <f>VLOOKUP($A82&amp;" GNCP",'2016 PRIOR'!$A$15:$R$184,'2016 PRIOR'!F$11,FALSE)</f>
        <v>25833.333333333332</v>
      </c>
      <c r="H82" s="247">
        <f>VLOOKUP($A82&amp;" GNCP",'2016 PRIOR'!$A$15:$R$184,'2016 PRIOR'!G$11,FALSE)</f>
        <v>19493.240718780762</v>
      </c>
      <c r="I82" s="247">
        <f>VLOOKUP($A82&amp;" GNCP",'2016 PRIOR'!$A$15:$R$184,'2016 PRIOR'!H$11,FALSE)</f>
        <v>33831.714503983414</v>
      </c>
      <c r="J82" s="247">
        <f>VLOOKUP($A82&amp;" GNCP",'2016 PRIOR'!$A$15:$R$184,'2016 PRIOR'!I$11,FALSE)</f>
        <v>40923.64670615799</v>
      </c>
      <c r="K82" s="247">
        <f>VLOOKUP($A82&amp;" GNCP",'2016 PRIOR'!$A$15:$R$184,'2016 PRIOR'!J$11,FALSE)</f>
        <v>46928.772551882364</v>
      </c>
      <c r="L82" s="247">
        <f>VLOOKUP($A82&amp;" GNCP",'2016 PRIOR'!$A$15:$R$184,'2016 PRIOR'!K$11,FALSE)</f>
        <v>46761.866452131944</v>
      </c>
      <c r="M82" s="247">
        <f>VLOOKUP($A82&amp;" GNCP",'2016 PRIOR'!$A$15:$R$184,'2016 PRIOR'!L$11,FALSE)</f>
        <v>34555.159908116184</v>
      </c>
      <c r="N82" s="247">
        <f>VLOOKUP($A82&amp;" GNCP",'2016 PRIOR'!$A$15:$R$184,'2016 PRIOR'!M$11,FALSE)</f>
        <v>25869.550704319379</v>
      </c>
      <c r="O82" s="247">
        <f>VLOOKUP($A82&amp;" GNCP",'2016 PRIOR'!$A$15:$R$184,'2016 PRIOR'!N$11,FALSE)</f>
        <v>20033.99100473804</v>
      </c>
    </row>
    <row r="83" spans="1:15">
      <c r="A83" t="s">
        <v>982</v>
      </c>
      <c r="B83" t="s">
        <v>670</v>
      </c>
      <c r="C83" s="247" t="s">
        <v>133</v>
      </c>
      <c r="D83" s="247">
        <f>VLOOKUP($A83&amp;" NCP",'2016 PRIOR'!$A$15:$R$184,'2016 PRIOR'!C$11,FALSE)</f>
        <v>0</v>
      </c>
      <c r="E83" s="247">
        <f>VLOOKUP($A83&amp;" NCP",'2016 PRIOR'!$A$15:$R$184,'2016 PRIOR'!D$11,FALSE)</f>
        <v>53947.288278646447</v>
      </c>
      <c r="F83" s="247">
        <f>VLOOKUP($A83&amp;" NCP",'2016 PRIOR'!$A$15:$R$184,'2016 PRIOR'!E$11,FALSE)</f>
        <v>37419.354838709674</v>
      </c>
      <c r="G83" s="247">
        <f>VLOOKUP($A83&amp;" NCP",'2016 PRIOR'!$A$15:$R$184,'2016 PRIOR'!F$11,FALSE)</f>
        <v>25833.333333333332</v>
      </c>
      <c r="H83" s="247">
        <f>VLOOKUP($A83&amp;" NCP",'2016 PRIOR'!$A$15:$R$184,'2016 PRIOR'!G$11,FALSE)</f>
        <v>19493.240718780762</v>
      </c>
      <c r="I83" s="247">
        <f>VLOOKUP($A83&amp;" NCP",'2016 PRIOR'!$A$15:$R$184,'2016 PRIOR'!H$11,FALSE)</f>
        <v>33831.714503983414</v>
      </c>
      <c r="J83" s="247">
        <f>VLOOKUP($A83&amp;" NCP",'2016 PRIOR'!$A$15:$R$184,'2016 PRIOR'!I$11,FALSE)</f>
        <v>40923.64670615799</v>
      </c>
      <c r="K83" s="247">
        <f>VLOOKUP($A83&amp;" NCP",'2016 PRIOR'!$A$15:$R$184,'2016 PRIOR'!J$11,FALSE)</f>
        <v>46928.772551882364</v>
      </c>
      <c r="L83" s="247">
        <f>VLOOKUP($A83&amp;" NCP",'2016 PRIOR'!$A$15:$R$184,'2016 PRIOR'!K$11,FALSE)</f>
        <v>46761.866452131944</v>
      </c>
      <c r="M83" s="247">
        <f>VLOOKUP($A83&amp;" NCP",'2016 PRIOR'!$A$15:$R$184,'2016 PRIOR'!L$11,FALSE)</f>
        <v>34555.159908116184</v>
      </c>
      <c r="N83" s="247">
        <f>VLOOKUP($A83&amp;" NCP",'2016 PRIOR'!$A$15:$R$184,'2016 PRIOR'!M$11,FALSE)</f>
        <v>25869.550704319379</v>
      </c>
      <c r="O83" s="247">
        <f>VLOOKUP($A83&amp;" NCP",'2016 PRIOR'!$A$15:$R$184,'2016 PRIOR'!N$11,FALSE)</f>
        <v>20033.99100473804</v>
      </c>
    </row>
    <row r="85" spans="1:15">
      <c r="A85" t="s">
        <v>56</v>
      </c>
      <c r="B85" t="s">
        <v>19</v>
      </c>
      <c r="C85" t="s">
        <v>1108</v>
      </c>
    </row>
    <row r="86" spans="1:15">
      <c r="A86" t="s">
        <v>56</v>
      </c>
      <c r="B86" t="s">
        <v>19</v>
      </c>
      <c r="C86" t="s">
        <v>554</v>
      </c>
      <c r="D86" s="4">
        <f>$D$8</f>
        <v>42370</v>
      </c>
      <c r="E86" s="4">
        <f>$E$8</f>
        <v>42401</v>
      </c>
      <c r="F86" s="4">
        <f>$F$8</f>
        <v>42430</v>
      </c>
      <c r="G86" s="4">
        <f>$G$8</f>
        <v>42461</v>
      </c>
      <c r="H86" s="4">
        <f>$H$8</f>
        <v>42491</v>
      </c>
      <c r="I86" s="4">
        <f>$I$8</f>
        <v>42522</v>
      </c>
      <c r="J86" s="4">
        <f>$J$8</f>
        <v>42552</v>
      </c>
      <c r="K86" s="4">
        <f>$K$8</f>
        <v>42583</v>
      </c>
      <c r="L86" s="4">
        <f>$L$8</f>
        <v>42614</v>
      </c>
      <c r="M86" s="4">
        <f>$M$8</f>
        <v>42644</v>
      </c>
      <c r="N86" s="4">
        <f>$N$8</f>
        <v>42675</v>
      </c>
      <c r="O86" s="4">
        <f>$O$8</f>
        <v>42705</v>
      </c>
    </row>
    <row r="87" spans="1:15" s="247" customFormat="1" ht="409.6">
      <c r="A87" t="s">
        <v>56</v>
      </c>
      <c r="B87" t="s">
        <v>19</v>
      </c>
      <c r="C87" s="247" t="s">
        <v>148</v>
      </c>
      <c r="D87" s="247">
        <f>VLOOKUP($A87&amp;" CP",'2016 PRIOR'!$A$15:$R$184,'2016 PRIOR'!C$11,FALSE)</f>
        <v>3319.4560344065367</v>
      </c>
      <c r="E87" s="247">
        <f>VLOOKUP($A87&amp;" CP",'2016 PRIOR'!$A$15:$R$184,'2016 PRIOR'!D$11,FALSE)</f>
        <v>0</v>
      </c>
      <c r="F87" s="247">
        <f>VLOOKUP($A87&amp;" CP",'2016 PRIOR'!$A$15:$R$184,'2016 PRIOR'!E$11,FALSE)</f>
        <v>0</v>
      </c>
      <c r="G87" s="247">
        <f>VLOOKUP($A87&amp;" CP",'2016 PRIOR'!$A$15:$R$184,'2016 PRIOR'!F$11,FALSE)</f>
        <v>0</v>
      </c>
      <c r="H87" s="247">
        <f>VLOOKUP($A87&amp;" CP",'2016 PRIOR'!$A$15:$R$184,'2016 PRIOR'!G$11,FALSE)</f>
        <v>0</v>
      </c>
      <c r="I87" s="247">
        <f>VLOOKUP($A87&amp;" CP",'2016 PRIOR'!$A$15:$R$184,'2016 PRIOR'!H$11,FALSE)</f>
        <v>0</v>
      </c>
      <c r="J87" s="247">
        <f>VLOOKUP($A87&amp;" CP",'2016 PRIOR'!$A$15:$R$184,'2016 PRIOR'!I$11,FALSE)</f>
        <v>0</v>
      </c>
      <c r="K87" s="247">
        <f>VLOOKUP($A87&amp;" CP",'2016 PRIOR'!$A$15:$R$184,'2016 PRIOR'!J$11,FALSE)</f>
        <v>0</v>
      </c>
      <c r="L87" s="247">
        <f>VLOOKUP($A87&amp;" CP",'2016 PRIOR'!$A$15:$R$184,'2016 PRIOR'!K$11,FALSE)</f>
        <v>0</v>
      </c>
      <c r="M87" s="247">
        <f>VLOOKUP($A87&amp;" CP",'2016 PRIOR'!$A$15:$R$184,'2016 PRIOR'!L$11,FALSE)</f>
        <v>0</v>
      </c>
      <c r="N87" s="247">
        <f>VLOOKUP($A87&amp;" CP",'2016 PRIOR'!$A$15:$R$184,'2016 PRIOR'!M$11,FALSE)</f>
        <v>20849.40421631531</v>
      </c>
      <c r="O87" s="247">
        <f>VLOOKUP($A87&amp;" CP",'2016 PRIOR'!$A$15:$R$184,'2016 PRIOR'!N$11,FALSE)</f>
        <v>19692.712052647687</v>
      </c>
    </row>
    <row r="88" spans="1:15" s="247" customFormat="1">
      <c r="A88" t="s">
        <v>56</v>
      </c>
      <c r="B88" t="s">
        <v>19</v>
      </c>
      <c r="C88" s="247" t="s">
        <v>147</v>
      </c>
      <c r="D88" s="247">
        <f>VLOOKUP($A88&amp;" GNCP",'2016 PRIOR'!$A$15:$R$184,'2016 PRIOR'!C$11,FALSE)</f>
        <v>20030.951462965342</v>
      </c>
      <c r="E88" s="247">
        <f>VLOOKUP($A88&amp;" GNCP",'2016 PRIOR'!$A$15:$R$184,'2016 PRIOR'!D$11,FALSE)</f>
        <v>22294.069433873901</v>
      </c>
      <c r="F88" s="247">
        <f>VLOOKUP($A88&amp;" GNCP",'2016 PRIOR'!$A$15:$R$184,'2016 PRIOR'!E$11,FALSE)</f>
        <v>22137.228714524204</v>
      </c>
      <c r="G88" s="247">
        <f>VLOOKUP($A88&amp;" GNCP",'2016 PRIOR'!$A$15:$R$184,'2016 PRIOR'!F$11,FALSE)</f>
        <v>24386.455365622034</v>
      </c>
      <c r="H88" s="247">
        <f>VLOOKUP($A88&amp;" GNCP",'2016 PRIOR'!$A$15:$R$184,'2016 PRIOR'!G$11,FALSE)</f>
        <v>24971.89398767276</v>
      </c>
      <c r="I88" s="247">
        <f>VLOOKUP($A88&amp;" GNCP",'2016 PRIOR'!$A$15:$R$184,'2016 PRIOR'!H$11,FALSE)</f>
        <v>26550.272969546433</v>
      </c>
      <c r="J88" s="247">
        <f>VLOOKUP($A88&amp;" GNCP",'2016 PRIOR'!$A$15:$R$184,'2016 PRIOR'!I$11,FALSE)</f>
        <v>25340.802399588865</v>
      </c>
      <c r="K88" s="247">
        <f>VLOOKUP($A88&amp;" GNCP",'2016 PRIOR'!$A$15:$R$184,'2016 PRIOR'!J$11,FALSE)</f>
        <v>24120.03246982424</v>
      </c>
      <c r="L88" s="247">
        <f>VLOOKUP($A88&amp;" GNCP",'2016 PRIOR'!$A$15:$R$184,'2016 PRIOR'!K$11,FALSE)</f>
        <v>23375.481942828461</v>
      </c>
      <c r="M88" s="247">
        <f>VLOOKUP($A88&amp;" GNCP",'2016 PRIOR'!$A$15:$R$184,'2016 PRIOR'!L$11,FALSE)</f>
        <v>21229.863326637522</v>
      </c>
      <c r="N88" s="247">
        <f>VLOOKUP($A88&amp;" GNCP",'2016 PRIOR'!$A$15:$R$184,'2016 PRIOR'!M$11,FALSE)</f>
        <v>20849.40421631531</v>
      </c>
      <c r="O88" s="247">
        <f>VLOOKUP($A88&amp;" GNCP",'2016 PRIOR'!$A$15:$R$184,'2016 PRIOR'!N$11,FALSE)</f>
        <v>19692.712052647687</v>
      </c>
    </row>
    <row r="89" spans="1:15" s="247" customFormat="1">
      <c r="A89" t="s">
        <v>56</v>
      </c>
      <c r="B89" t="s">
        <v>19</v>
      </c>
      <c r="C89" s="247" t="s">
        <v>133</v>
      </c>
      <c r="D89" s="247">
        <f>VLOOKUP($A89&amp;" NCP",'2016 PRIOR'!$A$15:$R$184,'2016 PRIOR'!C$11,FALSE)</f>
        <v>20030.951462965342</v>
      </c>
      <c r="E89" s="247">
        <f>VLOOKUP($A89&amp;" NCP",'2016 PRIOR'!$A$15:$R$184,'2016 PRIOR'!D$11,FALSE)</f>
        <v>22294.069433873901</v>
      </c>
      <c r="F89" s="247">
        <f>VLOOKUP($A89&amp;" NCP",'2016 PRIOR'!$A$15:$R$184,'2016 PRIOR'!E$11,FALSE)</f>
        <v>22137.228714524204</v>
      </c>
      <c r="G89" s="247">
        <f>VLOOKUP($A89&amp;" NCP",'2016 PRIOR'!$A$15:$R$184,'2016 PRIOR'!F$11,FALSE)</f>
        <v>24386.455365622034</v>
      </c>
      <c r="H89" s="247">
        <f>VLOOKUP($A89&amp;" NCP",'2016 PRIOR'!$A$15:$R$184,'2016 PRIOR'!G$11,FALSE)</f>
        <v>24971.89398767276</v>
      </c>
      <c r="I89" s="247">
        <f>VLOOKUP($A89&amp;" NCP",'2016 PRIOR'!$A$15:$R$184,'2016 PRIOR'!H$11,FALSE)</f>
        <v>26550.272969546433</v>
      </c>
      <c r="J89" s="247">
        <f>VLOOKUP($A89&amp;" NCP",'2016 PRIOR'!$A$15:$R$184,'2016 PRIOR'!I$11,FALSE)</f>
        <v>25340.802399588865</v>
      </c>
      <c r="K89" s="247">
        <f>VLOOKUP($A89&amp;" NCP",'2016 PRIOR'!$A$15:$R$184,'2016 PRIOR'!J$11,FALSE)</f>
        <v>24120.03246982424</v>
      </c>
      <c r="L89" s="247">
        <f>VLOOKUP($A89&amp;" NCP",'2016 PRIOR'!$A$15:$R$184,'2016 PRIOR'!K$11,FALSE)</f>
        <v>23375.481942828461</v>
      </c>
      <c r="M89" s="247">
        <f>VLOOKUP($A89&amp;" NCP",'2016 PRIOR'!$A$15:$R$184,'2016 PRIOR'!L$11,FALSE)</f>
        <v>21229.863326637522</v>
      </c>
      <c r="N89" s="247">
        <f>VLOOKUP($A89&amp;" NCP",'2016 PRIOR'!$A$15:$R$184,'2016 PRIOR'!M$11,FALSE)</f>
        <v>20849.40421631531</v>
      </c>
      <c r="O89" s="247">
        <f>VLOOKUP($A89&amp;" NCP",'2016 PRIOR'!$A$15:$R$184,'2016 PRIOR'!N$11,FALSE)</f>
        <v>19692.712052647687</v>
      </c>
    </row>
    <row r="91" spans="1:15" s="247" customFormat="1">
      <c r="A91"/>
      <c r="B91"/>
    </row>
    <row r="92" spans="1:15">
      <c r="A92" t="s">
        <v>57</v>
      </c>
      <c r="B92" t="s">
        <v>22</v>
      </c>
      <c r="C92" t="s">
        <v>1109</v>
      </c>
    </row>
    <row r="93" spans="1:15">
      <c r="A93" t="s">
        <v>57</v>
      </c>
      <c r="B93" t="s">
        <v>22</v>
      </c>
      <c r="C93" t="s">
        <v>554</v>
      </c>
      <c r="D93" s="4">
        <f>$D$8</f>
        <v>42370</v>
      </c>
      <c r="E93" s="4">
        <f>$E$8</f>
        <v>42401</v>
      </c>
      <c r="F93" s="4">
        <f>$F$8</f>
        <v>42430</v>
      </c>
      <c r="G93" s="4">
        <f>$G$8</f>
        <v>42461</v>
      </c>
      <c r="H93" s="4">
        <f>$H$8</f>
        <v>42491</v>
      </c>
      <c r="I93" s="4">
        <f>$I$8</f>
        <v>42522</v>
      </c>
      <c r="J93" s="4">
        <f>$J$8</f>
        <v>42552</v>
      </c>
      <c r="K93" s="4">
        <f>$K$8</f>
        <v>42583</v>
      </c>
      <c r="L93" s="4">
        <f>$L$8</f>
        <v>42614</v>
      </c>
      <c r="M93" s="4">
        <f>$M$8</f>
        <v>42644</v>
      </c>
      <c r="N93" s="4">
        <f>$N$8</f>
        <v>42675</v>
      </c>
      <c r="O93" s="4">
        <f>$O$8</f>
        <v>42705</v>
      </c>
    </row>
    <row r="94" spans="1:15" s="247" customFormat="1" ht="409.6">
      <c r="A94" t="s">
        <v>57</v>
      </c>
      <c r="B94" t="s">
        <v>22</v>
      </c>
      <c r="C94" s="247" t="s">
        <v>148</v>
      </c>
      <c r="D94" s="247">
        <f>VLOOKUP($A94&amp;" CP",'2016 PRIOR'!$A$15:$R$184,'2016 PRIOR'!C$11,FALSE)</f>
        <v>772.83888039980081</v>
      </c>
      <c r="E94" s="247">
        <f>VLOOKUP($A94&amp;" CP",'2016 PRIOR'!$A$15:$R$184,'2016 PRIOR'!D$11,FALSE)</f>
        <v>581.776307177592</v>
      </c>
      <c r="F94" s="247">
        <f>VLOOKUP($A94&amp;" CP",'2016 PRIOR'!$A$15:$R$184,'2016 PRIOR'!E$11,FALSE)</f>
        <v>813.32978527543776</v>
      </c>
      <c r="G94" s="247">
        <f>VLOOKUP($A94&amp;" CP",'2016 PRIOR'!$A$15:$R$184,'2016 PRIOR'!F$11,FALSE)</f>
        <v>894.33184067876505</v>
      </c>
      <c r="H94" s="247">
        <f>VLOOKUP($A94&amp;" CP",'2016 PRIOR'!$A$15:$R$184,'2016 PRIOR'!G$11,FALSE)</f>
        <v>872.98743093660391</v>
      </c>
      <c r="I94" s="247">
        <f>VLOOKUP($A94&amp;" CP",'2016 PRIOR'!$A$15:$R$184,'2016 PRIOR'!H$11,FALSE)</f>
        <v>907.06618691329811</v>
      </c>
      <c r="J94" s="247">
        <f>VLOOKUP($A94&amp;" CP",'2016 PRIOR'!$A$15:$R$184,'2016 PRIOR'!I$11,FALSE)</f>
        <v>769.84105790717626</v>
      </c>
      <c r="K94" s="247">
        <f>VLOOKUP($A94&amp;" CP",'2016 PRIOR'!$A$15:$R$184,'2016 PRIOR'!J$11,FALSE)</f>
        <v>853.49286759892209</v>
      </c>
      <c r="L94" s="247">
        <f>VLOOKUP($A94&amp;" CP",'2016 PRIOR'!$A$15:$R$184,'2016 PRIOR'!K$11,FALSE)</f>
        <v>942.09671650041867</v>
      </c>
      <c r="M94" s="247">
        <f>VLOOKUP($A94&amp;" CP",'2016 PRIOR'!$A$15:$R$184,'2016 PRIOR'!L$11,FALSE)</f>
        <v>784.44416573069589</v>
      </c>
      <c r="N94" s="247">
        <f>VLOOKUP($A94&amp;" CP",'2016 PRIOR'!$A$15:$R$184,'2016 PRIOR'!M$11,FALSE)</f>
        <v>969.19974527701129</v>
      </c>
      <c r="O94" s="247">
        <f>VLOOKUP($A94&amp;" CP",'2016 PRIOR'!$A$15:$R$184,'2016 PRIOR'!N$11,FALSE)</f>
        <v>754.81695476878997</v>
      </c>
    </row>
    <row r="95" spans="1:15" s="247" customFormat="1">
      <c r="A95" t="s">
        <v>57</v>
      </c>
      <c r="B95" t="s">
        <v>22</v>
      </c>
      <c r="C95" s="247" t="s">
        <v>147</v>
      </c>
      <c r="D95" s="247">
        <f>VLOOKUP($A95&amp;" GNCP",'2016 PRIOR'!$A$15:$R$184,'2016 PRIOR'!C$11,FALSE)</f>
        <v>8279.9509477884931</v>
      </c>
      <c r="E95" s="247">
        <f>VLOOKUP($A95&amp;" GNCP",'2016 PRIOR'!$A$15:$R$184,'2016 PRIOR'!D$11,FALSE)</f>
        <v>10495.936530881525</v>
      </c>
      <c r="F95" s="247">
        <f>VLOOKUP($A95&amp;" GNCP",'2016 PRIOR'!$A$15:$R$184,'2016 PRIOR'!E$11,FALSE)</f>
        <v>11928.085437379299</v>
      </c>
      <c r="G95" s="247">
        <f>VLOOKUP($A95&amp;" GNCP",'2016 PRIOR'!$A$15:$R$184,'2016 PRIOR'!F$11,FALSE)</f>
        <v>9097.6983936705819</v>
      </c>
      <c r="H95" s="247">
        <f>VLOOKUP($A95&amp;" GNCP",'2016 PRIOR'!$A$15:$R$184,'2016 PRIOR'!G$11,FALSE)</f>
        <v>8149.4815668202755</v>
      </c>
      <c r="I95" s="247">
        <f>VLOOKUP($A95&amp;" GNCP",'2016 PRIOR'!$A$15:$R$184,'2016 PRIOR'!H$11,FALSE)</f>
        <v>6720.8453641321785</v>
      </c>
      <c r="J95" s="247">
        <f>VLOOKUP($A95&amp;" GNCP",'2016 PRIOR'!$A$15:$R$184,'2016 PRIOR'!I$11,FALSE)</f>
        <v>5121.3272614482294</v>
      </c>
      <c r="K95" s="247">
        <f>VLOOKUP($A95&amp;" GNCP",'2016 PRIOR'!$A$15:$R$184,'2016 PRIOR'!J$11,FALSE)</f>
        <v>5738.2109776907437</v>
      </c>
      <c r="L95" s="247">
        <f>VLOOKUP($A95&amp;" GNCP",'2016 PRIOR'!$A$15:$R$184,'2016 PRIOR'!K$11,FALSE)</f>
        <v>8803.2797781829231</v>
      </c>
      <c r="M95" s="247">
        <f>VLOOKUP($A95&amp;" GNCP",'2016 PRIOR'!$A$15:$R$184,'2016 PRIOR'!L$11,FALSE)</f>
        <v>9275.3576403562311</v>
      </c>
      <c r="N95" s="247">
        <f>VLOOKUP($A95&amp;" GNCP",'2016 PRIOR'!$A$15:$R$184,'2016 PRIOR'!M$11,FALSE)</f>
        <v>11160.840870202885</v>
      </c>
      <c r="O95" s="247">
        <f>VLOOKUP($A95&amp;" GNCP",'2016 PRIOR'!$A$15:$R$184,'2016 PRIOR'!N$11,FALSE)</f>
        <v>9322.4652701730247</v>
      </c>
    </row>
    <row r="96" spans="1:15" s="247" customFormat="1">
      <c r="A96" t="s">
        <v>57</v>
      </c>
      <c r="B96" t="s">
        <v>22</v>
      </c>
      <c r="C96" s="247" t="s">
        <v>133</v>
      </c>
      <c r="D96" s="247">
        <f>VLOOKUP($A96&amp;" NCP",'2016 PRIOR'!$A$15:$R$184,'2016 PRIOR'!C$11,FALSE)</f>
        <v>12106.485318657516</v>
      </c>
      <c r="E96" s="247">
        <f>VLOOKUP($A96&amp;" NCP",'2016 PRIOR'!$A$15:$R$184,'2016 PRIOR'!D$11,FALSE)</f>
        <v>13555.186523829681</v>
      </c>
      <c r="F96" s="247">
        <f>VLOOKUP($A96&amp;" NCP",'2016 PRIOR'!$A$15:$R$184,'2016 PRIOR'!E$11,FALSE)</f>
        <v>15031.970750284498</v>
      </c>
      <c r="G96" s="247">
        <f>VLOOKUP($A96&amp;" NCP",'2016 PRIOR'!$A$15:$R$184,'2016 PRIOR'!F$11,FALSE)</f>
        <v>14244.181681681684</v>
      </c>
      <c r="H96" s="247">
        <f>VLOOKUP($A96&amp;" NCP",'2016 PRIOR'!$A$15:$R$184,'2016 PRIOR'!G$11,FALSE)</f>
        <v>13894.19808113621</v>
      </c>
      <c r="I96" s="247">
        <f>VLOOKUP($A96&amp;" NCP",'2016 PRIOR'!$A$15:$R$184,'2016 PRIOR'!H$11,FALSE)</f>
        <v>12148.500927858966</v>
      </c>
      <c r="J96" s="247">
        <f>VLOOKUP($A96&amp;" NCP",'2016 PRIOR'!$A$15:$R$184,'2016 PRIOR'!I$11,FALSE)</f>
        <v>9452.7240837314839</v>
      </c>
      <c r="K96" s="247">
        <f>VLOOKUP($A96&amp;" NCP",'2016 PRIOR'!$A$15:$R$184,'2016 PRIOR'!J$11,FALSE)</f>
        <v>10074.316257268567</v>
      </c>
      <c r="L96" s="247">
        <f>VLOOKUP($A96&amp;" NCP",'2016 PRIOR'!$A$15:$R$184,'2016 PRIOR'!K$11,FALSE)</f>
        <v>14554.932805827684</v>
      </c>
      <c r="M96" s="247">
        <f>VLOOKUP($A96&amp;" NCP",'2016 PRIOR'!$A$15:$R$184,'2016 PRIOR'!L$11,FALSE)</f>
        <v>12947.18055995543</v>
      </c>
      <c r="N96" s="247">
        <f>VLOOKUP($A96&amp;" NCP",'2016 PRIOR'!$A$15:$R$184,'2016 PRIOR'!M$11,FALSE)</f>
        <v>14984.903183459142</v>
      </c>
      <c r="O96" s="247">
        <f>VLOOKUP($A96&amp;" NCP",'2016 PRIOR'!$A$15:$R$184,'2016 PRIOR'!N$11,FALSE)</f>
        <v>14036.453732819844</v>
      </c>
    </row>
    <row r="98" spans="1:21">
      <c r="A98" t="s">
        <v>48</v>
      </c>
      <c r="B98" t="s">
        <v>684</v>
      </c>
      <c r="C98" t="s">
        <v>555</v>
      </c>
    </row>
    <row r="99" spans="1:21">
      <c r="A99" t="s">
        <v>48</v>
      </c>
      <c r="B99" t="s">
        <v>684</v>
      </c>
      <c r="C99" t="s">
        <v>554</v>
      </c>
      <c r="D99" s="4">
        <f>$D$8</f>
        <v>42370</v>
      </c>
      <c r="E99" s="4">
        <f>$E$8</f>
        <v>42401</v>
      </c>
      <c r="F99" s="4">
        <f>$F$8</f>
        <v>42430</v>
      </c>
      <c r="G99" s="4">
        <f>$G$8</f>
        <v>42461</v>
      </c>
      <c r="H99" s="4">
        <f>$H$8</f>
        <v>42491</v>
      </c>
      <c r="I99" s="4">
        <f>$I$8</f>
        <v>42522</v>
      </c>
      <c r="J99" s="4">
        <f>$J$8</f>
        <v>42552</v>
      </c>
      <c r="K99" s="4">
        <f>$K$8</f>
        <v>42583</v>
      </c>
      <c r="L99" s="4">
        <f>$L$8</f>
        <v>42614</v>
      </c>
      <c r="M99" s="4">
        <f>$M$8</f>
        <v>42644</v>
      </c>
      <c r="N99" s="4">
        <f>$N$8</f>
        <v>42675</v>
      </c>
      <c r="O99" s="4">
        <f>$O$8</f>
        <v>42705</v>
      </c>
    </row>
    <row r="100" spans="1:21" s="247" customFormat="1">
      <c r="A100" t="s">
        <v>48</v>
      </c>
      <c r="B100" t="s">
        <v>684</v>
      </c>
      <c r="C100" s="247" t="s">
        <v>148</v>
      </c>
      <c r="D100" s="247">
        <f>VLOOKUP($A100&amp;" CP",'2016 PRIOR'!$A$15:$R$184,'2016 PRIOR'!C$11,FALSE)</f>
        <v>10734482.243079774</v>
      </c>
      <c r="E100" s="247">
        <f>VLOOKUP($A100&amp;" CP",'2016 PRIOR'!$A$15:$R$184,'2016 PRIOR'!D$11,FALSE)</f>
        <v>8448878.2718851678</v>
      </c>
      <c r="F100" s="247">
        <f>VLOOKUP($A100&amp;" CP",'2016 PRIOR'!$A$15:$R$184,'2016 PRIOR'!E$11,FALSE)</f>
        <v>9036415.8851140756</v>
      </c>
      <c r="G100" s="247">
        <f>VLOOKUP($A100&amp;" CP",'2016 PRIOR'!$A$15:$R$184,'2016 PRIOR'!F$11,FALSE)</f>
        <v>9448544.3950954713</v>
      </c>
      <c r="H100" s="247">
        <f>VLOOKUP($A100&amp;" CP",'2016 PRIOR'!$A$15:$R$184,'2016 PRIOR'!G$11,FALSE)</f>
        <v>10316431.341841811</v>
      </c>
      <c r="I100" s="247">
        <f>VLOOKUP($A100&amp;" CP",'2016 PRIOR'!$A$15:$R$184,'2016 PRIOR'!H$11,FALSE)</f>
        <v>11609276.04576363</v>
      </c>
      <c r="J100" s="247">
        <f>VLOOKUP($A100&amp;" CP",'2016 PRIOR'!$A$15:$R$184,'2016 PRIOR'!I$11,FALSE)</f>
        <v>11849455.548823282</v>
      </c>
      <c r="K100" s="247">
        <f>VLOOKUP($A100&amp;" CP",'2016 PRIOR'!$A$15:$R$184,'2016 PRIOR'!J$11,FALSE)</f>
        <v>11876760.928219296</v>
      </c>
      <c r="L100" s="247">
        <f>VLOOKUP($A100&amp;" CP",'2016 PRIOR'!$A$15:$R$184,'2016 PRIOR'!K$11,FALSE)</f>
        <v>12375813.777720029</v>
      </c>
      <c r="M100" s="247">
        <f>VLOOKUP($A100&amp;" CP",'2016 PRIOR'!$A$15:$R$184,'2016 PRIOR'!L$11,FALSE)</f>
        <v>11013625.338962026</v>
      </c>
      <c r="N100" s="247">
        <f>VLOOKUP($A100&amp;" CP",'2016 PRIOR'!$A$15:$R$184,'2016 PRIOR'!M$11,FALSE)</f>
        <v>9556509.801149115</v>
      </c>
      <c r="O100" s="247">
        <f>VLOOKUP($A100&amp;" CP",'2016 PRIOR'!$A$15:$R$184,'2016 PRIOR'!N$11,FALSE)</f>
        <v>8887019.473332407</v>
      </c>
    </row>
    <row r="101" spans="1:21" s="247" customFormat="1">
      <c r="A101" t="s">
        <v>48</v>
      </c>
      <c r="B101" t="s">
        <v>684</v>
      </c>
      <c r="C101" s="247" t="s">
        <v>147</v>
      </c>
      <c r="D101" s="247">
        <f>VLOOKUP($A101&amp;" GNCP",'2016 PRIOR'!$A$15:$R$184,'2016 PRIOR'!C$11,FALSE)</f>
        <v>11177509.746924452</v>
      </c>
      <c r="E101" s="247">
        <f>VLOOKUP($A101&amp;" GNCP",'2016 PRIOR'!$A$15:$R$184,'2016 PRIOR'!D$11,FALSE)</f>
        <v>10447120.434925748</v>
      </c>
      <c r="F101" s="247">
        <f>VLOOKUP($A101&amp;" GNCP",'2016 PRIOR'!$A$15:$R$184,'2016 PRIOR'!E$11,FALSE)</f>
        <v>9417083.5864055976</v>
      </c>
      <c r="G101" s="247">
        <f>VLOOKUP($A101&amp;" GNCP",'2016 PRIOR'!$A$15:$R$184,'2016 PRIOR'!F$11,FALSE)</f>
        <v>9682304.6251993608</v>
      </c>
      <c r="H101" s="247">
        <f>VLOOKUP($A101&amp;" GNCP",'2016 PRIOR'!$A$15:$R$184,'2016 PRIOR'!G$11,FALSE)</f>
        <v>10547296.659472009</v>
      </c>
      <c r="I101" s="247">
        <f>VLOOKUP($A101&amp;" GNCP",'2016 PRIOR'!$A$15:$R$184,'2016 PRIOR'!H$11,FALSE)</f>
        <v>11996168.034933709</v>
      </c>
      <c r="J101" s="247">
        <f>VLOOKUP($A101&amp;" GNCP",'2016 PRIOR'!$A$15:$R$184,'2016 PRIOR'!I$11,FALSE)</f>
        <v>12412934.104928464</v>
      </c>
      <c r="K101" s="247">
        <f>VLOOKUP($A101&amp;" GNCP",'2016 PRIOR'!$A$15:$R$184,'2016 PRIOR'!J$11,FALSE)</f>
        <v>12385465.10770015</v>
      </c>
      <c r="L101" s="247">
        <f>VLOOKUP($A101&amp;" GNCP",'2016 PRIOR'!$A$15:$R$184,'2016 PRIOR'!K$11,FALSE)</f>
        <v>13189533.987887517</v>
      </c>
      <c r="M101" s="247">
        <f>VLOOKUP($A101&amp;" GNCP",'2016 PRIOR'!$A$15:$R$184,'2016 PRIOR'!L$11,FALSE)</f>
        <v>11742262.129834833</v>
      </c>
      <c r="N101" s="247">
        <f>VLOOKUP($A101&amp;" GNCP",'2016 PRIOR'!$A$15:$R$184,'2016 PRIOR'!M$11,FALSE)</f>
        <v>9938192.0489767715</v>
      </c>
      <c r="O101" s="247">
        <f>VLOOKUP($A101&amp;" GNCP",'2016 PRIOR'!$A$15:$R$184,'2016 PRIOR'!N$11,FALSE)</f>
        <v>9139360.2598392721</v>
      </c>
    </row>
    <row r="102" spans="1:21" s="247" customFormat="1">
      <c r="A102" t="s">
        <v>48</v>
      </c>
      <c r="B102" t="s">
        <v>684</v>
      </c>
      <c r="C102" s="247" t="s">
        <v>133</v>
      </c>
      <c r="D102" s="247">
        <f>VLOOKUP($A102&amp;" NCP",'2016 PRIOR'!$A$15:$R$184,'2016 PRIOR'!C$11,FALSE)</f>
        <v>32835352.954657752</v>
      </c>
      <c r="E102" s="247">
        <f>VLOOKUP($A102&amp;" NCP",'2016 PRIOR'!$A$15:$R$184,'2016 PRIOR'!D$11,FALSE)</f>
        <v>30156880.529842358</v>
      </c>
      <c r="F102" s="247">
        <f>VLOOKUP($A102&amp;" NCP",'2016 PRIOR'!$A$15:$R$184,'2016 PRIOR'!E$11,FALSE)</f>
        <v>27021185.472840685</v>
      </c>
      <c r="G102" s="247">
        <f>VLOOKUP($A102&amp;" NCP",'2016 PRIOR'!$A$15:$R$184,'2016 PRIOR'!F$11,FALSE)</f>
        <v>24259552.144249514</v>
      </c>
      <c r="H102" s="247">
        <f>VLOOKUP($A102&amp;" NCP",'2016 PRIOR'!$A$15:$R$184,'2016 PRIOR'!G$11,FALSE)</f>
        <v>24279532.887485072</v>
      </c>
      <c r="I102" s="247">
        <f>VLOOKUP($A102&amp;" NCP",'2016 PRIOR'!$A$15:$R$184,'2016 PRIOR'!H$11,FALSE)</f>
        <v>25625336.834896017</v>
      </c>
      <c r="J102" s="247">
        <f>VLOOKUP($A102&amp;" NCP",'2016 PRIOR'!$A$15:$R$184,'2016 PRIOR'!I$11,FALSE)</f>
        <v>26103302.301954266</v>
      </c>
      <c r="K102" s="247">
        <f>VLOOKUP($A102&amp;" NCP",'2016 PRIOR'!$A$15:$R$184,'2016 PRIOR'!J$11,FALSE)</f>
        <v>25800928.829662748</v>
      </c>
      <c r="L102" s="247">
        <f>VLOOKUP($A102&amp;" NCP",'2016 PRIOR'!$A$15:$R$184,'2016 PRIOR'!K$11,FALSE)</f>
        <v>27671197.801665701</v>
      </c>
      <c r="M102" s="247">
        <f>VLOOKUP($A102&amp;" NCP",'2016 PRIOR'!$A$15:$R$184,'2016 PRIOR'!L$11,FALSE)</f>
        <v>27202240.734363247</v>
      </c>
      <c r="N102" s="247">
        <f>VLOOKUP($A102&amp;" NCP",'2016 PRIOR'!$A$15:$R$184,'2016 PRIOR'!M$11,FALSE)</f>
        <v>29832958.543523341</v>
      </c>
      <c r="O102" s="247">
        <f>VLOOKUP($A102&amp;" NCP",'2016 PRIOR'!$A$15:$R$184,'2016 PRIOR'!N$11,FALSE)</f>
        <v>28641946.541980244</v>
      </c>
    </row>
    <row r="103" spans="1:21">
      <c r="D103" s="249"/>
      <c r="E103" s="249"/>
      <c r="F103" s="249"/>
      <c r="G103" s="249"/>
      <c r="H103" s="249"/>
      <c r="I103" s="249"/>
      <c r="J103" s="249"/>
      <c r="K103" s="249"/>
      <c r="L103" s="249"/>
      <c r="M103" s="249"/>
      <c r="N103" s="249"/>
      <c r="O103" s="249"/>
      <c r="P103" s="249"/>
      <c r="Q103" s="250"/>
      <c r="S103" s="44"/>
      <c r="T103" s="44"/>
      <c r="U103" s="251"/>
    </row>
    <row r="104" spans="1:21">
      <c r="A104" t="s">
        <v>1056</v>
      </c>
      <c r="B104" t="s">
        <v>688</v>
      </c>
      <c r="C104" t="s">
        <v>1110</v>
      </c>
    </row>
    <row r="105" spans="1:21">
      <c r="A105" t="s">
        <v>1056</v>
      </c>
      <c r="B105" t="s">
        <v>688</v>
      </c>
      <c r="C105" t="s">
        <v>554</v>
      </c>
      <c r="D105" s="4">
        <f>$D$8</f>
        <v>42370</v>
      </c>
      <c r="E105" s="4">
        <f>$E$8</f>
        <v>42401</v>
      </c>
      <c r="F105" s="4">
        <f>$F$8</f>
        <v>42430</v>
      </c>
      <c r="G105" s="4">
        <f>$G$8</f>
        <v>42461</v>
      </c>
      <c r="H105" s="4">
        <f>$H$8</f>
        <v>42491</v>
      </c>
      <c r="I105" s="4">
        <f>$I$8</f>
        <v>42522</v>
      </c>
      <c r="J105" s="4">
        <f>$J$8</f>
        <v>42552</v>
      </c>
      <c r="K105" s="4">
        <f>$K$8</f>
        <v>42583</v>
      </c>
      <c r="L105" s="4">
        <f>$L$8</f>
        <v>42614</v>
      </c>
      <c r="M105" s="4">
        <f>$M$8</f>
        <v>42644</v>
      </c>
      <c r="N105" s="4">
        <f>$N$8</f>
        <v>42675</v>
      </c>
      <c r="O105" s="4">
        <f>$O$8</f>
        <v>42705</v>
      </c>
    </row>
    <row r="106" spans="1:21" s="247" customFormat="1">
      <c r="A106" t="s">
        <v>1056</v>
      </c>
      <c r="B106" t="s">
        <v>688</v>
      </c>
      <c r="C106" s="247" t="s">
        <v>148</v>
      </c>
      <c r="D106" s="247">
        <f>VLOOKUP($A106&amp;" CP",'2016 PRIOR'!$A$15:$R$184,'2016 PRIOR'!C$11,FALSE)</f>
        <v>0</v>
      </c>
      <c r="E106" s="247">
        <f>VLOOKUP($A106&amp;" CP",'2016 PRIOR'!$A$15:$R$184,'2016 PRIOR'!D$11,FALSE)</f>
        <v>0</v>
      </c>
      <c r="F106" s="247">
        <f>VLOOKUP($A106&amp;" CP",'2016 PRIOR'!$A$15:$R$184,'2016 PRIOR'!E$11,FALSE)</f>
        <v>0</v>
      </c>
      <c r="G106" s="247">
        <f>VLOOKUP($A106&amp;" CP",'2016 PRIOR'!$A$15:$R$184,'2016 PRIOR'!F$11,FALSE)</f>
        <v>0</v>
      </c>
      <c r="H106" s="247">
        <f>VLOOKUP($A106&amp;" CP",'2016 PRIOR'!$A$15:$R$184,'2016 PRIOR'!G$11,FALSE)</f>
        <v>0</v>
      </c>
      <c r="I106" s="247">
        <f>VLOOKUP($A106&amp;" CP",'2016 PRIOR'!$A$15:$R$184,'2016 PRIOR'!H$11,FALSE)</f>
        <v>277203.95764963276</v>
      </c>
      <c r="J106" s="247">
        <f>VLOOKUP($A106&amp;" CP",'2016 PRIOR'!$A$15:$R$184,'2016 PRIOR'!I$11,FALSE)</f>
        <v>255290.495159001</v>
      </c>
      <c r="K106" s="247">
        <f>VLOOKUP($A106&amp;" CP",'2016 PRIOR'!$A$15:$R$184,'2016 PRIOR'!J$11,FALSE)</f>
        <v>300363.14268342452</v>
      </c>
      <c r="L106" s="247">
        <f>VLOOKUP($A106&amp;" CP",'2016 PRIOR'!$A$15:$R$184,'2016 PRIOR'!K$11,FALSE)</f>
        <v>205741.48330934267</v>
      </c>
      <c r="M106" s="247">
        <f>VLOOKUP($A106&amp;" CP",'2016 PRIOR'!$A$15:$R$184,'2016 PRIOR'!L$11,FALSE)</f>
        <v>209307.17556354226</v>
      </c>
      <c r="N106" s="247">
        <f>VLOOKUP($A106&amp;" CP",'2016 PRIOR'!$A$15:$R$184,'2016 PRIOR'!M$11,FALSE)</f>
        <v>0</v>
      </c>
      <c r="O106" s="247">
        <f>VLOOKUP($A106&amp;" CP",'2016 PRIOR'!$A$15:$R$184,'2016 PRIOR'!N$11,FALSE)</f>
        <v>0</v>
      </c>
    </row>
    <row r="107" spans="1:21" s="247" customFormat="1">
      <c r="A107" t="s">
        <v>1056</v>
      </c>
      <c r="B107" t="s">
        <v>688</v>
      </c>
      <c r="C107" s="247" t="s">
        <v>147</v>
      </c>
      <c r="D107" s="247">
        <f>VLOOKUP($A107&amp;" GNCP",'2016 PRIOR'!$A$15:$R$184,'2016 PRIOR'!C$11,FALSE)</f>
        <v>0</v>
      </c>
      <c r="E107" s="247">
        <f>VLOOKUP($A107&amp;" GNCP",'2016 PRIOR'!$A$15:$R$184,'2016 PRIOR'!D$11,FALSE)</f>
        <v>0</v>
      </c>
      <c r="F107" s="247">
        <f>VLOOKUP($A107&amp;" GNCP",'2016 PRIOR'!$A$15:$R$184,'2016 PRIOR'!E$11,FALSE)</f>
        <v>0</v>
      </c>
      <c r="G107" s="247">
        <f>VLOOKUP($A107&amp;" GNCP",'2016 PRIOR'!$A$15:$R$184,'2016 PRIOR'!F$11,FALSE)</f>
        <v>0</v>
      </c>
      <c r="H107" s="247">
        <f>VLOOKUP($A107&amp;" GNCP",'2016 PRIOR'!$A$15:$R$184,'2016 PRIOR'!G$11,FALSE)</f>
        <v>0</v>
      </c>
      <c r="I107" s="247">
        <f>VLOOKUP($A107&amp;" GNCP",'2016 PRIOR'!$A$15:$R$184,'2016 PRIOR'!H$11,FALSE)</f>
        <v>277203.95764963276</v>
      </c>
      <c r="J107" s="247">
        <f>VLOOKUP($A107&amp;" GNCP",'2016 PRIOR'!$A$15:$R$184,'2016 PRIOR'!I$11,FALSE)</f>
        <v>255290.495159001</v>
      </c>
      <c r="K107" s="247">
        <f>VLOOKUP($A107&amp;" GNCP",'2016 PRIOR'!$A$15:$R$184,'2016 PRIOR'!J$11,FALSE)</f>
        <v>300363.14268342452</v>
      </c>
      <c r="L107" s="247">
        <f>VLOOKUP($A107&amp;" GNCP",'2016 PRIOR'!$A$15:$R$184,'2016 PRIOR'!K$11,FALSE)</f>
        <v>205741.48330934267</v>
      </c>
      <c r="M107" s="247">
        <f>VLOOKUP($A107&amp;" GNCP",'2016 PRIOR'!$A$15:$R$184,'2016 PRIOR'!L$11,FALSE)</f>
        <v>209307.17556354226</v>
      </c>
      <c r="N107" s="247">
        <f>VLOOKUP($A107&amp;" GNCP",'2016 PRIOR'!$A$15:$R$184,'2016 PRIOR'!M$11,FALSE)</f>
        <v>447419.53385127638</v>
      </c>
      <c r="O107" s="247">
        <f>VLOOKUP($A107&amp;" GNCP",'2016 PRIOR'!$A$15:$R$184,'2016 PRIOR'!N$11,FALSE)</f>
        <v>648757.30994152045</v>
      </c>
    </row>
    <row r="108" spans="1:21" s="247" customFormat="1">
      <c r="A108" t="s">
        <v>1056</v>
      </c>
      <c r="B108" t="s">
        <v>688</v>
      </c>
      <c r="C108" s="247" t="s">
        <v>133</v>
      </c>
      <c r="D108" s="247">
        <f>VLOOKUP($A108&amp;" NCP",'2016 PRIOR'!$A$15:$R$184,'2016 PRIOR'!C$11,FALSE)</f>
        <v>0</v>
      </c>
      <c r="E108" s="247">
        <f>VLOOKUP($A108&amp;" NCP",'2016 PRIOR'!$A$15:$R$184,'2016 PRIOR'!D$11,FALSE)</f>
        <v>44020000</v>
      </c>
      <c r="F108" s="247">
        <f>VLOOKUP($A108&amp;" NCP",'2016 PRIOR'!$A$15:$R$184,'2016 PRIOR'!E$11,FALSE)</f>
        <v>44020000</v>
      </c>
      <c r="G108" s="247">
        <f>VLOOKUP($A108&amp;" NCP",'2016 PRIOR'!$A$15:$R$184,'2016 PRIOR'!F$11,FALSE)</f>
        <v>44020000</v>
      </c>
      <c r="H108" s="247">
        <f>VLOOKUP($A108&amp;" NCP",'2016 PRIOR'!$A$15:$R$184,'2016 PRIOR'!G$11,FALSE)</f>
        <v>44020000</v>
      </c>
      <c r="I108" s="247">
        <f>VLOOKUP($A108&amp;" NCP",'2016 PRIOR'!$A$15:$R$184,'2016 PRIOR'!H$11,FALSE)</f>
        <v>44020000</v>
      </c>
      <c r="J108" s="247">
        <f>VLOOKUP($A108&amp;" NCP",'2016 PRIOR'!$A$15:$R$184,'2016 PRIOR'!I$11,FALSE)</f>
        <v>44020000</v>
      </c>
      <c r="K108" s="247">
        <f>VLOOKUP($A108&amp;" NCP",'2016 PRIOR'!$A$15:$R$184,'2016 PRIOR'!J$11,FALSE)</f>
        <v>44020000</v>
      </c>
      <c r="L108" s="247">
        <f>VLOOKUP($A108&amp;" NCP",'2016 PRIOR'!$A$15:$R$184,'2016 PRIOR'!K$11,FALSE)</f>
        <v>44020000</v>
      </c>
      <c r="M108" s="247">
        <f>VLOOKUP($A108&amp;" NCP",'2016 PRIOR'!$A$15:$R$184,'2016 PRIOR'!L$11,FALSE)</f>
        <v>44020000</v>
      </c>
      <c r="N108" s="247">
        <f>VLOOKUP($A108&amp;" NCP",'2016 PRIOR'!$A$15:$R$184,'2016 PRIOR'!M$11,FALSE)</f>
        <v>44020000</v>
      </c>
      <c r="O108" s="247">
        <f>VLOOKUP($A108&amp;" NCP",'2016 PRIOR'!$A$15:$R$184,'2016 PRIOR'!N$11,FALSE)</f>
        <v>44020000</v>
      </c>
    </row>
    <row r="109" spans="1:21">
      <c r="D109" s="249"/>
      <c r="E109" s="249"/>
      <c r="F109" s="249"/>
      <c r="G109" s="249"/>
      <c r="H109" s="249"/>
      <c r="I109" s="249"/>
      <c r="J109" s="249"/>
      <c r="K109" s="249"/>
      <c r="L109" s="249"/>
      <c r="M109" s="249"/>
      <c r="N109" s="249"/>
      <c r="O109" s="249"/>
      <c r="P109" s="249"/>
      <c r="Q109" s="250"/>
      <c r="S109" s="44"/>
      <c r="T109" s="44"/>
      <c r="U109" s="251"/>
    </row>
    <row r="110" spans="1:21">
      <c r="A110" t="s">
        <v>53</v>
      </c>
      <c r="B110" t="s">
        <v>35</v>
      </c>
      <c r="C110" t="s">
        <v>1111</v>
      </c>
    </row>
    <row r="111" spans="1:21">
      <c r="A111" t="s">
        <v>53</v>
      </c>
      <c r="B111" t="s">
        <v>35</v>
      </c>
      <c r="C111" t="s">
        <v>554</v>
      </c>
      <c r="D111" s="4">
        <f>$D$8</f>
        <v>42370</v>
      </c>
      <c r="E111" s="4">
        <f>$E$8</f>
        <v>42401</v>
      </c>
      <c r="F111" s="4">
        <f>$F$8</f>
        <v>42430</v>
      </c>
      <c r="G111" s="4">
        <f>$G$8</f>
        <v>42461</v>
      </c>
      <c r="H111" s="4">
        <f>$H$8</f>
        <v>42491</v>
      </c>
      <c r="I111" s="4">
        <f>$I$8</f>
        <v>42522</v>
      </c>
      <c r="J111" s="4">
        <f>$J$8</f>
        <v>42552</v>
      </c>
      <c r="K111" s="4">
        <f>$K$8</f>
        <v>42583</v>
      </c>
      <c r="L111" s="4">
        <f>$L$8</f>
        <v>42614</v>
      </c>
      <c r="M111" s="4">
        <f>$M$8</f>
        <v>42644</v>
      </c>
      <c r="N111" s="4">
        <f>$N$8</f>
        <v>42675</v>
      </c>
      <c r="O111" s="4">
        <f>$O$8</f>
        <v>42705</v>
      </c>
    </row>
    <row r="112" spans="1:21" s="247" customFormat="1" ht="409.6">
      <c r="A112" t="s">
        <v>53</v>
      </c>
      <c r="B112" t="s">
        <v>35</v>
      </c>
      <c r="C112" s="247" t="s">
        <v>148</v>
      </c>
      <c r="D112" s="247">
        <f>VLOOKUP($A112&amp;" CP",'2016 PRIOR'!$A$15:$R$184,'2016 PRIOR'!C$11,FALSE)</f>
        <v>19431.640225418574</v>
      </c>
      <c r="E112" s="247">
        <f>VLOOKUP($A112&amp;" CP",'2016 PRIOR'!$A$15:$R$184,'2016 PRIOR'!D$11,FALSE)</f>
        <v>0</v>
      </c>
      <c r="F112" s="247">
        <f>VLOOKUP($A112&amp;" CP",'2016 PRIOR'!$A$15:$R$184,'2016 PRIOR'!E$11,FALSE)</f>
        <v>0</v>
      </c>
      <c r="G112" s="247">
        <f>VLOOKUP($A112&amp;" CP",'2016 PRIOR'!$A$15:$R$184,'2016 PRIOR'!F$11,FALSE)</f>
        <v>0</v>
      </c>
      <c r="H112" s="247">
        <f>VLOOKUP($A112&amp;" CP",'2016 PRIOR'!$A$15:$R$184,'2016 PRIOR'!G$11,FALSE)</f>
        <v>0</v>
      </c>
      <c r="I112" s="247">
        <f>VLOOKUP($A112&amp;" CP",'2016 PRIOR'!$A$15:$R$184,'2016 PRIOR'!H$11,FALSE)</f>
        <v>0</v>
      </c>
      <c r="J112" s="247">
        <f>VLOOKUP($A112&amp;" CP",'2016 PRIOR'!$A$15:$R$184,'2016 PRIOR'!I$11,FALSE)</f>
        <v>0</v>
      </c>
      <c r="K112" s="247">
        <f>VLOOKUP($A112&amp;" CP",'2016 PRIOR'!$A$15:$R$184,'2016 PRIOR'!J$11,FALSE)</f>
        <v>0</v>
      </c>
      <c r="L112" s="247">
        <f>VLOOKUP($A112&amp;" CP",'2016 PRIOR'!$A$15:$R$184,'2016 PRIOR'!K$11,FALSE)</f>
        <v>0</v>
      </c>
      <c r="M112" s="247">
        <f>VLOOKUP($A112&amp;" CP",'2016 PRIOR'!$A$15:$R$184,'2016 PRIOR'!L$11,FALSE)</f>
        <v>0</v>
      </c>
      <c r="N112" s="247">
        <f>VLOOKUP($A112&amp;" CP",'2016 PRIOR'!$A$15:$R$184,'2016 PRIOR'!M$11,FALSE)</f>
        <v>108590.88756492516</v>
      </c>
      <c r="O112" s="247">
        <f>VLOOKUP($A112&amp;" CP",'2016 PRIOR'!$A$15:$R$184,'2016 PRIOR'!N$11,FALSE)</f>
        <v>117794.01721404825</v>
      </c>
    </row>
    <row r="113" spans="1:21" s="247" customFormat="1">
      <c r="A113" t="s">
        <v>53</v>
      </c>
      <c r="B113" t="s">
        <v>35</v>
      </c>
      <c r="C113" s="247" t="s">
        <v>147</v>
      </c>
      <c r="D113" s="247">
        <f>VLOOKUP($A113&amp;" GNCP",'2016 PRIOR'!$A$15:$R$184,'2016 PRIOR'!C$11,FALSE)</f>
        <v>117258.44179489276</v>
      </c>
      <c r="E113" s="247">
        <f>VLOOKUP($A113&amp;" GNCP",'2016 PRIOR'!$A$15:$R$184,'2016 PRIOR'!D$11,FALSE)</f>
        <v>121087.35989956354</v>
      </c>
      <c r="F113" s="247">
        <f>VLOOKUP($A113&amp;" GNCP",'2016 PRIOR'!$A$15:$R$184,'2016 PRIOR'!E$11,FALSE)</f>
        <v>120986.81943023317</v>
      </c>
      <c r="G113" s="247">
        <f>VLOOKUP($A113&amp;" GNCP",'2016 PRIOR'!$A$15:$R$184,'2016 PRIOR'!F$11,FALSE)</f>
        <v>137430.65645773979</v>
      </c>
      <c r="H113" s="247">
        <f>VLOOKUP($A113&amp;" GNCP",'2016 PRIOR'!$A$15:$R$184,'2016 PRIOR'!G$11,FALSE)</f>
        <v>140371.19456025219</v>
      </c>
      <c r="I113" s="247">
        <f>VLOOKUP($A113&amp;" GNCP",'2016 PRIOR'!$A$15:$R$184,'2016 PRIOR'!H$11,FALSE)</f>
        <v>141323.04522756088</v>
      </c>
      <c r="J113" s="247">
        <f>VLOOKUP($A113&amp;" GNCP",'2016 PRIOR'!$A$15:$R$184,'2016 PRIOR'!I$11,FALSE)</f>
        <v>139590.17112389309</v>
      </c>
      <c r="K113" s="247">
        <f>VLOOKUP($A113&amp;" GNCP",'2016 PRIOR'!$A$15:$R$184,'2016 PRIOR'!J$11,FALSE)</f>
        <v>151418.65485517989</v>
      </c>
      <c r="L113" s="247">
        <f>VLOOKUP($A113&amp;" GNCP",'2016 PRIOR'!$A$15:$R$184,'2016 PRIOR'!K$11,FALSE)</f>
        <v>130308.88542878653</v>
      </c>
      <c r="M113" s="247">
        <f>VLOOKUP($A113&amp;" GNCP",'2016 PRIOR'!$A$15:$R$184,'2016 PRIOR'!L$11,FALSE)</f>
        <v>111677.50331162896</v>
      </c>
      <c r="N113" s="247">
        <f>VLOOKUP($A113&amp;" GNCP",'2016 PRIOR'!$A$15:$R$184,'2016 PRIOR'!M$11,FALSE)</f>
        <v>108590.88756492516</v>
      </c>
      <c r="O113" s="247">
        <f>VLOOKUP($A113&amp;" GNCP",'2016 PRIOR'!$A$15:$R$184,'2016 PRIOR'!N$11,FALSE)</f>
        <v>117794.01721404825</v>
      </c>
    </row>
    <row r="114" spans="1:21" s="247" customFormat="1">
      <c r="A114" t="s">
        <v>53</v>
      </c>
      <c r="B114" t="s">
        <v>35</v>
      </c>
      <c r="C114" s="247" t="s">
        <v>133</v>
      </c>
      <c r="D114" s="247">
        <f>VLOOKUP($A114&amp;" NCP",'2016 PRIOR'!$A$15:$R$184,'2016 PRIOR'!C$11,FALSE)</f>
        <v>117258.44179489276</v>
      </c>
      <c r="E114" s="247">
        <f>VLOOKUP($A114&amp;" NCP",'2016 PRIOR'!$A$15:$R$184,'2016 PRIOR'!D$11,FALSE)</f>
        <v>121087.35989956354</v>
      </c>
      <c r="F114" s="247">
        <f>VLOOKUP($A114&amp;" NCP",'2016 PRIOR'!$A$15:$R$184,'2016 PRIOR'!E$11,FALSE)</f>
        <v>120986.81943023317</v>
      </c>
      <c r="G114" s="247">
        <f>VLOOKUP($A114&amp;" NCP",'2016 PRIOR'!$A$15:$R$184,'2016 PRIOR'!F$11,FALSE)</f>
        <v>137430.65645773979</v>
      </c>
      <c r="H114" s="247">
        <f>VLOOKUP($A114&amp;" NCP",'2016 PRIOR'!$A$15:$R$184,'2016 PRIOR'!G$11,FALSE)</f>
        <v>140371.19456025219</v>
      </c>
      <c r="I114" s="247">
        <f>VLOOKUP($A114&amp;" NCP",'2016 PRIOR'!$A$15:$R$184,'2016 PRIOR'!H$11,FALSE)</f>
        <v>141323.04522756088</v>
      </c>
      <c r="J114" s="247">
        <f>VLOOKUP($A114&amp;" NCP",'2016 PRIOR'!$A$15:$R$184,'2016 PRIOR'!I$11,FALSE)</f>
        <v>139590.17112389309</v>
      </c>
      <c r="K114" s="247">
        <f>VLOOKUP($A114&amp;" NCP",'2016 PRIOR'!$A$15:$R$184,'2016 PRIOR'!J$11,FALSE)</f>
        <v>151418.65485517989</v>
      </c>
      <c r="L114" s="247">
        <f>VLOOKUP($A114&amp;" NCP",'2016 PRIOR'!$A$15:$R$184,'2016 PRIOR'!K$11,FALSE)</f>
        <v>130308.88542878653</v>
      </c>
      <c r="M114" s="247">
        <f>VLOOKUP($A114&amp;" NCP",'2016 PRIOR'!$A$15:$R$184,'2016 PRIOR'!L$11,FALSE)</f>
        <v>111677.50331162896</v>
      </c>
      <c r="N114" s="247">
        <f>VLOOKUP($A114&amp;" NCP",'2016 PRIOR'!$A$15:$R$184,'2016 PRIOR'!M$11,FALSE)</f>
        <v>108590.88756492516</v>
      </c>
      <c r="O114" s="247">
        <f>VLOOKUP($A114&amp;" NCP",'2016 PRIOR'!$A$15:$R$184,'2016 PRIOR'!N$11,FALSE)</f>
        <v>117794.01721404825</v>
      </c>
    </row>
    <row r="116" spans="1:21">
      <c r="A116" t="s">
        <v>55</v>
      </c>
      <c r="B116" t="s">
        <v>38</v>
      </c>
      <c r="C116" t="s">
        <v>1112</v>
      </c>
    </row>
    <row r="117" spans="1:21">
      <c r="A117" t="s">
        <v>55</v>
      </c>
      <c r="B117" t="s">
        <v>38</v>
      </c>
      <c r="C117" t="s">
        <v>554</v>
      </c>
      <c r="D117" s="4">
        <f>$D$8</f>
        <v>42370</v>
      </c>
      <c r="E117" s="4">
        <f>$E$8</f>
        <v>42401</v>
      </c>
      <c r="F117" s="4">
        <f>$F$8</f>
        <v>42430</v>
      </c>
      <c r="G117" s="4">
        <f>$G$8</f>
        <v>42461</v>
      </c>
      <c r="H117" s="4">
        <f>$H$8</f>
        <v>42491</v>
      </c>
      <c r="I117" s="4">
        <f>$I$8</f>
        <v>42522</v>
      </c>
      <c r="J117" s="4">
        <f>$J$8</f>
        <v>42552</v>
      </c>
      <c r="K117" s="4">
        <f>$K$8</f>
        <v>42583</v>
      </c>
      <c r="L117" s="4">
        <f>$L$8</f>
        <v>42614</v>
      </c>
      <c r="M117" s="4">
        <f>$M$8</f>
        <v>42644</v>
      </c>
      <c r="N117" s="4">
        <f>$N$8</f>
        <v>42675</v>
      </c>
      <c r="O117" s="4">
        <f>$O$8</f>
        <v>42705</v>
      </c>
    </row>
    <row r="118" spans="1:21" s="247" customFormat="1" ht="409.6">
      <c r="A118" t="s">
        <v>55</v>
      </c>
      <c r="B118" t="s">
        <v>38</v>
      </c>
      <c r="C118" s="247" t="s">
        <v>148</v>
      </c>
      <c r="D118" s="247">
        <f>VLOOKUP($A118&amp;" CP",'2016 PRIOR'!$A$15:$R$184,'2016 PRIOR'!C$11,FALSE)</f>
        <v>3547.4153225806454</v>
      </c>
      <c r="E118" s="247">
        <f>VLOOKUP($A118&amp;" CP",'2016 PRIOR'!$A$15:$R$184,'2016 PRIOR'!D$11,FALSE)</f>
        <v>3800.7054597701149</v>
      </c>
      <c r="F118" s="247">
        <f>VLOOKUP($A118&amp;" CP",'2016 PRIOR'!$A$15:$R$184,'2016 PRIOR'!E$11,FALSE)</f>
        <v>3565.9502688172042</v>
      </c>
      <c r="G118" s="247">
        <f>VLOOKUP($A118&amp;" CP",'2016 PRIOR'!$A$15:$R$184,'2016 PRIOR'!F$11,FALSE)</f>
        <v>3688.9944444444445</v>
      </c>
      <c r="H118" s="247">
        <f>VLOOKUP($A118&amp;" CP",'2016 PRIOR'!$A$15:$R$184,'2016 PRIOR'!G$11,FALSE)</f>
        <v>3581.6478494623657</v>
      </c>
      <c r="I118" s="247">
        <f>VLOOKUP($A118&amp;" CP",'2016 PRIOR'!$A$15:$R$184,'2016 PRIOR'!H$11,FALSE)</f>
        <v>3711.8638888888891</v>
      </c>
      <c r="J118" s="247">
        <f>VLOOKUP($A118&amp;" CP",'2016 PRIOR'!$A$15:$R$184,'2016 PRIOR'!I$11,FALSE)</f>
        <v>3596.1774193548385</v>
      </c>
      <c r="K118" s="247">
        <f>VLOOKUP($A118&amp;" CP",'2016 PRIOR'!$A$15:$R$184,'2016 PRIOR'!J$11,FALSE)</f>
        <v>3604.2795698924733</v>
      </c>
      <c r="L118" s="247">
        <f>VLOOKUP($A118&amp;" CP",'2016 PRIOR'!$A$15:$R$184,'2016 PRIOR'!K$11,FALSE)</f>
        <v>3726.1361111111109</v>
      </c>
      <c r="M118" s="247">
        <f>VLOOKUP($A118&amp;" CP",'2016 PRIOR'!$A$15:$R$184,'2016 PRIOR'!L$11,FALSE)</f>
        <v>3616.4327956989246</v>
      </c>
      <c r="N118" s="247">
        <f>VLOOKUP($A118&amp;" CP",'2016 PRIOR'!$A$15:$R$184,'2016 PRIOR'!M$11,FALSE)</f>
        <v>3751.8470302868459</v>
      </c>
      <c r="O118" s="247">
        <f>VLOOKUP($A118&amp;" CP",'2016 PRIOR'!$A$15:$R$184,'2016 PRIOR'!N$11,FALSE)</f>
        <v>3627.3830645161293</v>
      </c>
    </row>
    <row r="119" spans="1:21" s="247" customFormat="1">
      <c r="A119" t="s">
        <v>55</v>
      </c>
      <c r="B119" t="s">
        <v>38</v>
      </c>
      <c r="C119" s="247" t="s">
        <v>147</v>
      </c>
      <c r="D119" s="247">
        <f>VLOOKUP($A119&amp;" GNCP",'2016 PRIOR'!$A$15:$R$184,'2016 PRIOR'!C$11,FALSE)</f>
        <v>3547.4153225806454</v>
      </c>
      <c r="E119" s="247">
        <f>VLOOKUP($A119&amp;" GNCP",'2016 PRIOR'!$A$15:$R$184,'2016 PRIOR'!D$11,FALSE)</f>
        <v>3800.7054597701149</v>
      </c>
      <c r="F119" s="247">
        <f>VLOOKUP($A119&amp;" GNCP",'2016 PRIOR'!$A$15:$R$184,'2016 PRIOR'!E$11,FALSE)</f>
        <v>3565.9502688172042</v>
      </c>
      <c r="G119" s="247">
        <f>VLOOKUP($A119&amp;" GNCP",'2016 PRIOR'!$A$15:$R$184,'2016 PRIOR'!F$11,FALSE)</f>
        <v>3688.9944444444445</v>
      </c>
      <c r="H119" s="247">
        <f>VLOOKUP($A119&amp;" GNCP",'2016 PRIOR'!$A$15:$R$184,'2016 PRIOR'!G$11,FALSE)</f>
        <v>3581.6478494623657</v>
      </c>
      <c r="I119" s="247">
        <f>VLOOKUP($A119&amp;" GNCP",'2016 PRIOR'!$A$15:$R$184,'2016 PRIOR'!H$11,FALSE)</f>
        <v>3711.8638888888891</v>
      </c>
      <c r="J119" s="247">
        <f>VLOOKUP($A119&amp;" GNCP",'2016 PRIOR'!$A$15:$R$184,'2016 PRIOR'!I$11,FALSE)</f>
        <v>3596.1774193548385</v>
      </c>
      <c r="K119" s="247">
        <f>VLOOKUP($A119&amp;" GNCP",'2016 PRIOR'!$A$15:$R$184,'2016 PRIOR'!J$11,FALSE)</f>
        <v>3604.2795698924733</v>
      </c>
      <c r="L119" s="247">
        <f>VLOOKUP($A119&amp;" GNCP",'2016 PRIOR'!$A$15:$R$184,'2016 PRIOR'!K$11,FALSE)</f>
        <v>3726.1361111111109</v>
      </c>
      <c r="M119" s="247">
        <f>VLOOKUP($A119&amp;" GNCP",'2016 PRIOR'!$A$15:$R$184,'2016 PRIOR'!L$11,FALSE)</f>
        <v>3616.4327956989246</v>
      </c>
      <c r="N119" s="247">
        <f>VLOOKUP($A119&amp;" GNCP",'2016 PRIOR'!$A$15:$R$184,'2016 PRIOR'!M$11,FALSE)</f>
        <v>3751.8470302868459</v>
      </c>
      <c r="O119" s="247">
        <f>VLOOKUP($A119&amp;" GNCP",'2016 PRIOR'!$A$15:$R$184,'2016 PRIOR'!N$11,FALSE)</f>
        <v>3627.3830645161293</v>
      </c>
    </row>
    <row r="120" spans="1:21" s="247" customFormat="1">
      <c r="A120" t="s">
        <v>55</v>
      </c>
      <c r="B120" t="s">
        <v>38</v>
      </c>
      <c r="C120" s="247" t="s">
        <v>133</v>
      </c>
      <c r="D120" s="247">
        <f>VLOOKUP($A120&amp;" NCP",'2016 PRIOR'!$A$15:$R$184,'2016 PRIOR'!C$11,FALSE)</f>
        <v>3547.4153225806454</v>
      </c>
      <c r="E120" s="247">
        <f>VLOOKUP($A120&amp;" NCP",'2016 PRIOR'!$A$15:$R$184,'2016 PRIOR'!D$11,FALSE)</f>
        <v>3800.7054597701149</v>
      </c>
      <c r="F120" s="247">
        <f>VLOOKUP($A120&amp;" NCP",'2016 PRIOR'!$A$15:$R$184,'2016 PRIOR'!E$11,FALSE)</f>
        <v>3565.9502688172042</v>
      </c>
      <c r="G120" s="247">
        <f>VLOOKUP($A120&amp;" NCP",'2016 PRIOR'!$A$15:$R$184,'2016 PRIOR'!F$11,FALSE)</f>
        <v>3688.9944444444445</v>
      </c>
      <c r="H120" s="247">
        <f>VLOOKUP($A120&amp;" NCP",'2016 PRIOR'!$A$15:$R$184,'2016 PRIOR'!G$11,FALSE)</f>
        <v>3581.6478494623657</v>
      </c>
      <c r="I120" s="247">
        <f>VLOOKUP($A120&amp;" NCP",'2016 PRIOR'!$A$15:$R$184,'2016 PRIOR'!H$11,FALSE)</f>
        <v>3711.8638888888891</v>
      </c>
      <c r="J120" s="247">
        <f>VLOOKUP($A120&amp;" NCP",'2016 PRIOR'!$A$15:$R$184,'2016 PRIOR'!I$11,FALSE)</f>
        <v>3596.1774193548385</v>
      </c>
      <c r="K120" s="247">
        <f>VLOOKUP($A120&amp;" NCP",'2016 PRIOR'!$A$15:$R$184,'2016 PRIOR'!J$11,FALSE)</f>
        <v>3604.2795698924733</v>
      </c>
      <c r="L120" s="247">
        <f>VLOOKUP($A120&amp;" NCP",'2016 PRIOR'!$A$15:$R$184,'2016 PRIOR'!K$11,FALSE)</f>
        <v>3726.1361111111109</v>
      </c>
      <c r="M120" s="247">
        <f>VLOOKUP($A120&amp;" NCP",'2016 PRIOR'!$A$15:$R$184,'2016 PRIOR'!L$11,FALSE)</f>
        <v>3616.4327956989246</v>
      </c>
      <c r="N120" s="247">
        <f>VLOOKUP($A120&amp;" NCP",'2016 PRIOR'!$A$15:$R$184,'2016 PRIOR'!M$11,FALSE)</f>
        <v>3751.8470302868459</v>
      </c>
      <c r="O120" s="247">
        <f>VLOOKUP($A120&amp;" NCP",'2016 PRIOR'!$A$15:$R$184,'2016 PRIOR'!N$11,FALSE)</f>
        <v>3627.3830645161293</v>
      </c>
    </row>
    <row r="122" spans="1:21">
      <c r="A122" t="s">
        <v>87</v>
      </c>
      <c r="B122" t="s">
        <v>40</v>
      </c>
      <c r="C122" t="s">
        <v>1113</v>
      </c>
    </row>
    <row r="123" spans="1:21">
      <c r="A123" t="s">
        <v>87</v>
      </c>
      <c r="B123" t="s">
        <v>40</v>
      </c>
      <c r="C123" t="s">
        <v>554</v>
      </c>
      <c r="D123" s="4">
        <f>$D$8</f>
        <v>42370</v>
      </c>
      <c r="E123" s="4">
        <f>$E$8</f>
        <v>42401</v>
      </c>
      <c r="F123" s="4">
        <f>$F$8</f>
        <v>42430</v>
      </c>
      <c r="G123" s="4">
        <f>$G$8</f>
        <v>42461</v>
      </c>
      <c r="H123" s="4">
        <f>$H$8</f>
        <v>42491</v>
      </c>
      <c r="I123" s="4">
        <f>$I$8</f>
        <v>42522</v>
      </c>
      <c r="J123" s="4">
        <f>$J$8</f>
        <v>42552</v>
      </c>
      <c r="K123" s="4">
        <f>$K$8</f>
        <v>42583</v>
      </c>
      <c r="L123" s="4">
        <f>$L$8</f>
        <v>42614</v>
      </c>
      <c r="M123" s="4">
        <f>$M$8</f>
        <v>42644</v>
      </c>
      <c r="N123" s="4">
        <f>$N$8</f>
        <v>42675</v>
      </c>
      <c r="O123" s="4">
        <f>$O$8</f>
        <v>42705</v>
      </c>
    </row>
    <row r="124" spans="1:21" s="247" customFormat="1">
      <c r="A124" t="s">
        <v>87</v>
      </c>
      <c r="B124" t="s">
        <v>40</v>
      </c>
      <c r="C124" s="247" t="s">
        <v>148</v>
      </c>
      <c r="D124" s="247">
        <f>VLOOKUP($A124&amp;" CP",'2016 PRIOR'!$A$15:$R$184,'2016 PRIOR'!C$11,FALSE)</f>
        <v>1221.4818188743959</v>
      </c>
      <c r="E124" s="247">
        <f>VLOOKUP($A124&amp;" CP",'2016 PRIOR'!$A$15:$R$184,'2016 PRIOR'!D$11,FALSE)</f>
        <v>4533.6894436217472</v>
      </c>
      <c r="F124" s="247">
        <f>VLOOKUP($A124&amp;" CP",'2016 PRIOR'!$A$15:$R$184,'2016 PRIOR'!E$11,FALSE)</f>
        <v>724.54450277259195</v>
      </c>
      <c r="G124" s="247">
        <f>VLOOKUP($A124&amp;" CP",'2016 PRIOR'!$A$15:$R$184,'2016 PRIOR'!F$11,FALSE)</f>
        <v>1845.0374194941171</v>
      </c>
      <c r="H124" s="247">
        <f>VLOOKUP($A124&amp;" CP",'2016 PRIOR'!$A$15:$R$184,'2016 PRIOR'!G$11,FALSE)</f>
        <v>1755.9706819985511</v>
      </c>
      <c r="I124" s="247">
        <f>VLOOKUP($A124&amp;" CP",'2016 PRIOR'!$A$15:$R$184,'2016 PRIOR'!H$11,FALSE)</f>
        <v>2115.9438102974077</v>
      </c>
      <c r="J124" s="247">
        <f>VLOOKUP($A124&amp;" CP",'2016 PRIOR'!$A$15:$R$184,'2016 PRIOR'!I$11,FALSE)</f>
        <v>1977.0733484173425</v>
      </c>
      <c r="K124" s="247">
        <f>VLOOKUP($A124&amp;" CP",'2016 PRIOR'!$A$15:$R$184,'2016 PRIOR'!J$11,FALSE)</f>
        <v>1438.7219000722648</v>
      </c>
      <c r="L124" s="247">
        <f>VLOOKUP($A124&amp;" CP",'2016 PRIOR'!$A$15:$R$184,'2016 PRIOR'!K$11,FALSE)</f>
        <v>1013.6357060185186</v>
      </c>
      <c r="M124" s="247">
        <f>VLOOKUP($A124&amp;" CP",'2016 PRIOR'!$A$15:$R$184,'2016 PRIOR'!L$11,FALSE)</f>
        <v>2387.1337567839942</v>
      </c>
      <c r="N124" s="247">
        <f>VLOOKUP($A124&amp;" CP",'2016 PRIOR'!$A$15:$R$184,'2016 PRIOR'!M$11,FALSE)</f>
        <v>232.90661773272748</v>
      </c>
      <c r="O124" s="247">
        <f>VLOOKUP($A124&amp;" CP",'2016 PRIOR'!$A$15:$R$184,'2016 PRIOR'!N$11,FALSE)</f>
        <v>568.97561430586723</v>
      </c>
    </row>
    <row r="125" spans="1:21" s="247" customFormat="1">
      <c r="A125" t="s">
        <v>87</v>
      </c>
      <c r="B125" t="s">
        <v>40</v>
      </c>
      <c r="C125" s="247" t="s">
        <v>147</v>
      </c>
      <c r="D125" s="247">
        <f>VLOOKUP($A125&amp;" GNCP",'2016 PRIOR'!$A$15:$R$184,'2016 PRIOR'!C$11,FALSE)</f>
        <v>3089.959282753191</v>
      </c>
      <c r="E125" s="247">
        <f>VLOOKUP($A125&amp;" GNCP",'2016 PRIOR'!$A$15:$R$184,'2016 PRIOR'!D$11,FALSE)</f>
        <v>4533.6894436217472</v>
      </c>
      <c r="F125" s="247">
        <f>VLOOKUP($A125&amp;" GNCP",'2016 PRIOR'!$A$15:$R$184,'2016 PRIOR'!E$11,FALSE)</f>
        <v>1581.735268602062</v>
      </c>
      <c r="G125" s="247">
        <f>VLOOKUP($A125&amp;" GNCP",'2016 PRIOR'!$A$15:$R$184,'2016 PRIOR'!F$11,FALSE)</f>
        <v>3414.7382965971892</v>
      </c>
      <c r="H125" s="247">
        <f>VLOOKUP($A125&amp;" GNCP",'2016 PRIOR'!$A$15:$R$184,'2016 PRIOR'!G$11,FALSE)</f>
        <v>3672.2909977213999</v>
      </c>
      <c r="I125" s="247">
        <f>VLOOKUP($A125&amp;" GNCP",'2016 PRIOR'!$A$15:$R$184,'2016 PRIOR'!H$11,FALSE)</f>
        <v>3088.7444874355133</v>
      </c>
      <c r="J125" s="247">
        <f>VLOOKUP($A125&amp;" GNCP",'2016 PRIOR'!$A$15:$R$184,'2016 PRIOR'!I$11,FALSE)</f>
        <v>2956.4809680681042</v>
      </c>
      <c r="K125" s="247">
        <f>VLOOKUP($A125&amp;" GNCP",'2016 PRIOR'!$A$15:$R$184,'2016 PRIOR'!J$11,FALSE)</f>
        <v>3176.678006412475</v>
      </c>
      <c r="L125" s="247">
        <f>VLOOKUP($A125&amp;" GNCP",'2016 PRIOR'!$A$15:$R$184,'2016 PRIOR'!K$11,FALSE)</f>
        <v>3531.0448898265354</v>
      </c>
      <c r="M125" s="247">
        <f>VLOOKUP($A125&amp;" GNCP",'2016 PRIOR'!$A$15:$R$184,'2016 PRIOR'!L$11,FALSE)</f>
        <v>5104.9400413235398</v>
      </c>
      <c r="N125" s="247">
        <f>VLOOKUP($A125&amp;" GNCP",'2016 PRIOR'!$A$15:$R$184,'2016 PRIOR'!M$11,FALSE)</f>
        <v>8128.1511750833542</v>
      </c>
      <c r="O125" s="247">
        <f>VLOOKUP($A125&amp;" GNCP",'2016 PRIOR'!$A$15:$R$184,'2016 PRIOR'!N$11,FALSE)</f>
        <v>1976.0050083004483</v>
      </c>
    </row>
    <row r="126" spans="1:21" s="247" customFormat="1">
      <c r="A126" t="s">
        <v>87</v>
      </c>
      <c r="B126" t="s">
        <v>40</v>
      </c>
      <c r="C126" s="247" t="s">
        <v>133</v>
      </c>
      <c r="D126" s="247">
        <f>VLOOKUP($A126&amp;" NCP",'2016 PRIOR'!$A$15:$R$184,'2016 PRIOR'!C$11,FALSE)</f>
        <v>3939.823286453704</v>
      </c>
      <c r="E126" s="247">
        <f>VLOOKUP($A126&amp;" NCP",'2016 PRIOR'!$A$15:$R$184,'2016 PRIOR'!D$11,FALSE)</f>
        <v>5078.9785519611323</v>
      </c>
      <c r="F126" s="247">
        <f>VLOOKUP($A126&amp;" NCP",'2016 PRIOR'!$A$15:$R$184,'2016 PRIOR'!E$11,FALSE)</f>
        <v>2015.3278412952566</v>
      </c>
      <c r="G126" s="247">
        <f>VLOOKUP($A126&amp;" NCP",'2016 PRIOR'!$A$15:$R$184,'2016 PRIOR'!F$11,FALSE)</f>
        <v>4189.4709967320259</v>
      </c>
      <c r="H126" s="247">
        <f>VLOOKUP($A126&amp;" NCP",'2016 PRIOR'!$A$15:$R$184,'2016 PRIOR'!G$11,FALSE)</f>
        <v>4274.886496803666</v>
      </c>
      <c r="I126" s="247">
        <f>VLOOKUP($A126&amp;" NCP",'2016 PRIOR'!$A$15:$R$184,'2016 PRIOR'!H$11,FALSE)</f>
        <v>3965.550970808963</v>
      </c>
      <c r="J126" s="247">
        <f>VLOOKUP($A126&amp;" NCP",'2016 PRIOR'!$A$15:$R$184,'2016 PRIOR'!I$11,FALSE)</f>
        <v>3650.6904579066354</v>
      </c>
      <c r="K126" s="247">
        <f>VLOOKUP($A126&amp;" NCP",'2016 PRIOR'!$A$15:$R$184,'2016 PRIOR'!J$11,FALSE)</f>
        <v>3959.892535665078</v>
      </c>
      <c r="L126" s="247">
        <f>VLOOKUP($A126&amp;" NCP",'2016 PRIOR'!$A$15:$R$184,'2016 PRIOR'!K$11,FALSE)</f>
        <v>4112.99625928353</v>
      </c>
      <c r="M126" s="247">
        <f>VLOOKUP($A126&amp;" NCP",'2016 PRIOR'!$A$15:$R$184,'2016 PRIOR'!L$11,FALSE)</f>
        <v>7318.7255513351092</v>
      </c>
      <c r="N126" s="247">
        <f>VLOOKUP($A126&amp;" NCP",'2016 PRIOR'!$A$15:$R$184,'2016 PRIOR'!M$11,FALSE)</f>
        <v>9188.4422687994102</v>
      </c>
      <c r="O126" s="247">
        <f>VLOOKUP($A126&amp;" NCP",'2016 PRIOR'!$A$15:$R$184,'2016 PRIOR'!N$11,FALSE)</f>
        <v>2726.9132406352755</v>
      </c>
    </row>
    <row r="127" spans="1:21">
      <c r="D127" s="249"/>
      <c r="E127" s="249"/>
      <c r="F127" s="249"/>
      <c r="G127" s="249"/>
      <c r="H127" s="249"/>
      <c r="I127" s="249"/>
      <c r="J127" s="249"/>
      <c r="K127" s="249"/>
      <c r="L127" s="249"/>
      <c r="M127" s="249"/>
      <c r="N127" s="249"/>
      <c r="O127" s="249"/>
      <c r="P127" s="249"/>
      <c r="Q127" s="250"/>
      <c r="S127" s="44"/>
      <c r="T127" s="44"/>
      <c r="U127" s="251"/>
    </row>
    <row r="128" spans="1:21">
      <c r="A128" t="s">
        <v>88</v>
      </c>
      <c r="B128" t="s">
        <v>45</v>
      </c>
      <c r="C128" t="s">
        <v>556</v>
      </c>
      <c r="P128" s="249"/>
      <c r="Q128" s="250"/>
      <c r="S128" s="44"/>
      <c r="T128" s="44"/>
      <c r="U128" s="251"/>
    </row>
    <row r="129" spans="1:21">
      <c r="A129" t="s">
        <v>88</v>
      </c>
      <c r="B129" t="s">
        <v>45</v>
      </c>
      <c r="C129" t="s">
        <v>554</v>
      </c>
      <c r="D129" s="4">
        <f>$D$8</f>
        <v>42370</v>
      </c>
      <c r="E129" s="4">
        <f>$E$8</f>
        <v>42401</v>
      </c>
      <c r="F129" s="4">
        <f>$F$8</f>
        <v>42430</v>
      </c>
      <c r="G129" s="4">
        <f>$G$8</f>
        <v>42461</v>
      </c>
      <c r="H129" s="4">
        <f>$H$8</f>
        <v>42491</v>
      </c>
      <c r="I129" s="4">
        <f>$I$8</f>
        <v>42522</v>
      </c>
      <c r="J129" s="4">
        <f>$J$8</f>
        <v>42552</v>
      </c>
      <c r="K129" s="4">
        <f>$K$8</f>
        <v>42583</v>
      </c>
      <c r="L129" s="4">
        <f>$L$8</f>
        <v>42614</v>
      </c>
      <c r="M129" s="4">
        <f>$M$8</f>
        <v>42644</v>
      </c>
      <c r="N129" s="4">
        <f>$N$8</f>
        <v>42675</v>
      </c>
      <c r="O129" s="4">
        <f>$O$8</f>
        <v>42705</v>
      </c>
      <c r="P129" s="249"/>
      <c r="Q129" s="250"/>
      <c r="S129" s="44"/>
      <c r="T129" s="44"/>
      <c r="U129" s="251"/>
    </row>
    <row r="130" spans="1:21">
      <c r="A130" t="s">
        <v>88</v>
      </c>
      <c r="B130" t="s">
        <v>45</v>
      </c>
      <c r="C130" s="247" t="s">
        <v>148</v>
      </c>
      <c r="D130" s="247">
        <f>VLOOKUP($A130&amp;" CP",'2016 PRIOR'!$A$15:$R$184,'2016 PRIOR'!C$11,FALSE)</f>
        <v>8121.9680851658522</v>
      </c>
      <c r="E130" s="247">
        <f>VLOOKUP($A130&amp;" CP",'2016 PRIOR'!$A$15:$R$184,'2016 PRIOR'!D$11,FALSE)</f>
        <v>8185.4993154775402</v>
      </c>
      <c r="F130" s="247">
        <f>VLOOKUP($A130&amp;" CP",'2016 PRIOR'!$A$15:$R$184,'2016 PRIOR'!E$11,FALSE)</f>
        <v>3560.9423642671468</v>
      </c>
      <c r="G130" s="247">
        <f>VLOOKUP($A130&amp;" CP",'2016 PRIOR'!$A$15:$R$184,'2016 PRIOR'!F$11,FALSE)</f>
        <v>926.06736492160792</v>
      </c>
      <c r="H130" s="247">
        <f>VLOOKUP($A130&amp;" CP",'2016 PRIOR'!$A$15:$R$184,'2016 PRIOR'!G$11,FALSE)</f>
        <v>8202.6211212465059</v>
      </c>
      <c r="I130" s="247">
        <f>VLOOKUP($A130&amp;" CP",'2016 PRIOR'!$A$15:$R$184,'2016 PRIOR'!H$11,FALSE)</f>
        <v>6073.5595696726687</v>
      </c>
      <c r="J130" s="247">
        <f>VLOOKUP($A130&amp;" CP",'2016 PRIOR'!$A$15:$R$184,'2016 PRIOR'!I$11,FALSE)</f>
        <v>4625.6695275993079</v>
      </c>
      <c r="K130" s="247">
        <f>VLOOKUP($A130&amp;" CP",'2016 PRIOR'!$A$15:$R$184,'2016 PRIOR'!J$11,FALSE)</f>
        <v>4161.4010102387392</v>
      </c>
      <c r="L130" s="247">
        <f>VLOOKUP($A130&amp;" CP",'2016 PRIOR'!$A$15:$R$184,'2016 PRIOR'!K$11,FALSE)</f>
        <v>3216.1736053447089</v>
      </c>
      <c r="M130" s="247">
        <f>VLOOKUP($A130&amp;" CP",'2016 PRIOR'!$A$15:$R$184,'2016 PRIOR'!L$11,FALSE)</f>
        <v>4901.2152572960886</v>
      </c>
      <c r="N130" s="247">
        <f>VLOOKUP($A130&amp;" CP",'2016 PRIOR'!$A$15:$R$184,'2016 PRIOR'!M$11,FALSE)</f>
        <v>13815.511988492857</v>
      </c>
      <c r="O130" s="247">
        <f>VLOOKUP($A130&amp;" CP",'2016 PRIOR'!$A$15:$R$184,'2016 PRIOR'!N$11,FALSE)</f>
        <v>6283.0809435679794</v>
      </c>
      <c r="P130" s="249"/>
      <c r="Q130" s="250"/>
      <c r="S130" s="44"/>
      <c r="T130" s="44"/>
      <c r="U130" s="251"/>
    </row>
    <row r="131" spans="1:21">
      <c r="A131" t="s">
        <v>88</v>
      </c>
      <c r="B131" t="s">
        <v>45</v>
      </c>
      <c r="C131" s="247" t="s">
        <v>147</v>
      </c>
      <c r="D131" s="247">
        <f>VLOOKUP($A131&amp;" GNCP",'2016 PRIOR'!$A$15:$R$184,'2016 PRIOR'!C$11,FALSE)</f>
        <v>27485.707853775548</v>
      </c>
      <c r="E131" s="247">
        <f>VLOOKUP($A131&amp;" GNCP",'2016 PRIOR'!$A$15:$R$184,'2016 PRIOR'!D$11,FALSE)</f>
        <v>34507.894672621223</v>
      </c>
      <c r="F131" s="247">
        <f>VLOOKUP($A131&amp;" GNCP",'2016 PRIOR'!$A$15:$R$184,'2016 PRIOR'!E$11,FALSE)</f>
        <v>51704.202449564131</v>
      </c>
      <c r="G131" s="247">
        <f>VLOOKUP($A131&amp;" GNCP",'2016 PRIOR'!$A$15:$R$184,'2016 PRIOR'!F$11,FALSE)</f>
        <v>38910.924080375953</v>
      </c>
      <c r="H131" s="247">
        <f>VLOOKUP($A131&amp;" GNCP",'2016 PRIOR'!$A$15:$R$184,'2016 PRIOR'!G$11,FALSE)</f>
        <v>52158.424500823821</v>
      </c>
      <c r="I131" s="247">
        <f>VLOOKUP($A131&amp;" GNCP",'2016 PRIOR'!$A$15:$R$184,'2016 PRIOR'!H$11,FALSE)</f>
        <v>40684.452490673684</v>
      </c>
      <c r="J131" s="247">
        <f>VLOOKUP($A131&amp;" GNCP",'2016 PRIOR'!$A$15:$R$184,'2016 PRIOR'!I$11,FALSE)</f>
        <v>28943.857015180642</v>
      </c>
      <c r="K131" s="247">
        <f>VLOOKUP($A131&amp;" GNCP",'2016 PRIOR'!$A$15:$R$184,'2016 PRIOR'!J$11,FALSE)</f>
        <v>32463.206150710193</v>
      </c>
      <c r="L131" s="247">
        <f>VLOOKUP($A131&amp;" GNCP",'2016 PRIOR'!$A$15:$R$184,'2016 PRIOR'!K$11,FALSE)</f>
        <v>25501.441604268872</v>
      </c>
      <c r="M131" s="247">
        <f>VLOOKUP($A131&amp;" GNCP",'2016 PRIOR'!$A$15:$R$184,'2016 PRIOR'!L$11,FALSE)</f>
        <v>36601.287881944649</v>
      </c>
      <c r="N131" s="247">
        <f>VLOOKUP($A131&amp;" GNCP",'2016 PRIOR'!$A$15:$R$184,'2016 PRIOR'!M$11,FALSE)</f>
        <v>57292.424028932415</v>
      </c>
      <c r="O131" s="247">
        <f>VLOOKUP($A131&amp;" GNCP",'2016 PRIOR'!$A$15:$R$184,'2016 PRIOR'!N$11,FALSE)</f>
        <v>29713.447749918032</v>
      </c>
      <c r="P131" s="249"/>
      <c r="Q131" s="250"/>
      <c r="S131" s="44"/>
      <c r="T131" s="44"/>
      <c r="U131" s="251"/>
    </row>
    <row r="132" spans="1:21">
      <c r="A132" t="s">
        <v>88</v>
      </c>
      <c r="B132" t="s">
        <v>45</v>
      </c>
      <c r="C132" s="247" t="s">
        <v>133</v>
      </c>
      <c r="D132" s="247">
        <f>VLOOKUP($A132&amp;" NCP",'2016 PRIOR'!$A$15:$R$184,'2016 PRIOR'!C$11,FALSE)</f>
        <v>77803.169044253096</v>
      </c>
      <c r="E132" s="247">
        <f>VLOOKUP($A132&amp;" NCP",'2016 PRIOR'!$A$15:$R$184,'2016 PRIOR'!D$11,FALSE)</f>
        <v>76068.104793157254</v>
      </c>
      <c r="F132" s="247">
        <f>VLOOKUP($A132&amp;" NCP",'2016 PRIOR'!$A$15:$R$184,'2016 PRIOR'!E$11,FALSE)</f>
        <v>127919.58859280038</v>
      </c>
      <c r="G132" s="247">
        <f>VLOOKUP($A132&amp;" NCP",'2016 PRIOR'!$A$15:$R$184,'2016 PRIOR'!F$11,FALSE)</f>
        <v>88052.553171983862</v>
      </c>
      <c r="H132" s="247">
        <f>VLOOKUP($A132&amp;" NCP",'2016 PRIOR'!$A$15:$R$184,'2016 PRIOR'!G$11,FALSE)</f>
        <v>128253.84024577573</v>
      </c>
      <c r="I132" s="247">
        <f>VLOOKUP($A132&amp;" NCP",'2016 PRIOR'!$A$15:$R$184,'2016 PRIOR'!H$11,FALSE)</f>
        <v>89512.866937041341</v>
      </c>
      <c r="J132" s="247">
        <f>VLOOKUP($A132&amp;" NCP",'2016 PRIOR'!$A$15:$R$184,'2016 PRIOR'!I$11,FALSE)</f>
        <v>74314.90821144385</v>
      </c>
      <c r="K132" s="247">
        <f>VLOOKUP($A132&amp;" NCP",'2016 PRIOR'!$A$15:$R$184,'2016 PRIOR'!J$11,FALSE)</f>
        <v>78701.073634670087</v>
      </c>
      <c r="L132" s="247">
        <f>VLOOKUP($A132&amp;" NCP",'2016 PRIOR'!$A$15:$R$184,'2016 PRIOR'!K$11,FALSE)</f>
        <v>51016.055440771357</v>
      </c>
      <c r="M132" s="247">
        <f>VLOOKUP($A132&amp;" NCP",'2016 PRIOR'!$A$15:$R$184,'2016 PRIOR'!L$11,FALSE)</f>
        <v>78241.569637971625</v>
      </c>
      <c r="N132" s="247">
        <f>VLOOKUP($A132&amp;" NCP",'2016 PRIOR'!$A$15:$R$184,'2016 PRIOR'!M$11,FALSE)</f>
        <v>140015.26629935723</v>
      </c>
      <c r="O132" s="247">
        <f>VLOOKUP($A132&amp;" NCP",'2016 PRIOR'!$A$15:$R$184,'2016 PRIOR'!N$11,FALSE)</f>
        <v>68613.808426596457</v>
      </c>
      <c r="P132" s="249"/>
      <c r="Q132" s="250"/>
      <c r="S132" s="44"/>
      <c r="T132" s="44"/>
      <c r="U132" s="251"/>
    </row>
    <row r="134" spans="1:21">
      <c r="A134" t="s">
        <v>69</v>
      </c>
      <c r="B134" t="s">
        <v>710</v>
      </c>
      <c r="C134" t="s">
        <v>1114</v>
      </c>
    </row>
    <row r="135" spans="1:21">
      <c r="A135" t="s">
        <v>69</v>
      </c>
      <c r="B135" t="s">
        <v>710</v>
      </c>
      <c r="C135" t="s">
        <v>554</v>
      </c>
      <c r="D135" s="4">
        <f>$D$8</f>
        <v>42370</v>
      </c>
      <c r="E135" s="4">
        <f>$E$8</f>
        <v>42401</v>
      </c>
      <c r="F135" s="4">
        <f>$F$8</f>
        <v>42430</v>
      </c>
      <c r="G135" s="4">
        <f>$G$8</f>
        <v>42461</v>
      </c>
      <c r="H135" s="4">
        <f>$H$8</f>
        <v>42491</v>
      </c>
      <c r="I135" s="4">
        <f>$I$8</f>
        <v>42522</v>
      </c>
      <c r="J135" s="4">
        <f>$J$8</f>
        <v>42552</v>
      </c>
      <c r="K135" s="4">
        <f>$K$8</f>
        <v>42583</v>
      </c>
      <c r="L135" s="4">
        <f>$L$8</f>
        <v>42614</v>
      </c>
      <c r="M135" s="4">
        <f>$M$8</f>
        <v>42644</v>
      </c>
      <c r="N135" s="4">
        <f>$N$8</f>
        <v>42675</v>
      </c>
      <c r="O135" s="4">
        <f>$O$8</f>
        <v>42705</v>
      </c>
    </row>
    <row r="136" spans="1:21" ht="409.6">
      <c r="A136" t="s">
        <v>69</v>
      </c>
      <c r="B136" t="s">
        <v>710</v>
      </c>
      <c r="C136" s="247" t="s">
        <v>148</v>
      </c>
      <c r="D136" s="247">
        <f>VLOOKUP($A136&amp;" CP",'2016 PRIOR'!$A$15:$R$184,'2016 PRIOR'!C$11,FALSE)</f>
        <v>271299.0916656183</v>
      </c>
      <c r="E136" s="247">
        <f>VLOOKUP($A136&amp;" CP",'2016 PRIOR'!$A$15:$R$184,'2016 PRIOR'!D$11,FALSE)</f>
        <v>324179.99169944477</v>
      </c>
      <c r="F136" s="247">
        <f>VLOOKUP($A136&amp;" CP",'2016 PRIOR'!$A$15:$R$184,'2016 PRIOR'!E$11,FALSE)</f>
        <v>268347.36232183501</v>
      </c>
      <c r="G136" s="247">
        <f>VLOOKUP($A136&amp;" CP",'2016 PRIOR'!$A$15:$R$184,'2016 PRIOR'!F$11,FALSE)</f>
        <v>292766.8943982292</v>
      </c>
      <c r="H136" s="247">
        <f>VLOOKUP($A136&amp;" CP",'2016 PRIOR'!$A$15:$R$184,'2016 PRIOR'!G$11,FALSE)</f>
        <v>301051.47842185234</v>
      </c>
      <c r="I136" s="247">
        <f>VLOOKUP($A136&amp;" CP",'2016 PRIOR'!$A$15:$R$184,'2016 PRIOR'!H$11,FALSE)</f>
        <v>316508.73871207377</v>
      </c>
      <c r="J136" s="247">
        <f>VLOOKUP($A136&amp;" CP",'2016 PRIOR'!$A$15:$R$184,'2016 PRIOR'!I$11,FALSE)</f>
        <v>320120.23262785265</v>
      </c>
      <c r="K136" s="247">
        <f>VLOOKUP($A136&amp;" CP",'2016 PRIOR'!$A$15:$R$184,'2016 PRIOR'!J$11,FALSE)</f>
        <v>314331.01097324857</v>
      </c>
      <c r="L136" s="247">
        <f>VLOOKUP($A136&amp;" CP",'2016 PRIOR'!$A$15:$R$184,'2016 PRIOR'!K$11,FALSE)</f>
        <v>322870.65862849413</v>
      </c>
      <c r="M136" s="247">
        <f>VLOOKUP($A136&amp;" CP",'2016 PRIOR'!$A$15:$R$184,'2016 PRIOR'!L$11,FALSE)</f>
        <v>320178.72189792467</v>
      </c>
      <c r="N136" s="247">
        <f>VLOOKUP($A136&amp;" CP",'2016 PRIOR'!$A$15:$R$184,'2016 PRIOR'!M$11,FALSE)</f>
        <v>335797.65925837099</v>
      </c>
      <c r="O136" s="247">
        <f>VLOOKUP($A136&amp;" CP",'2016 PRIOR'!$A$15:$R$184,'2016 PRIOR'!N$11,FALSE)</f>
        <v>321205.74305640615</v>
      </c>
    </row>
    <row r="137" spans="1:21">
      <c r="A137" t="s">
        <v>69</v>
      </c>
      <c r="B137" t="s">
        <v>710</v>
      </c>
      <c r="C137" s="247" t="s">
        <v>147</v>
      </c>
      <c r="D137" s="247">
        <f>VLOOKUP($A137&amp;" GNCP",'2016 PRIOR'!$A$15:$R$184,'2016 PRIOR'!C$11,FALSE)</f>
        <v>358757.95508470875</v>
      </c>
      <c r="E137" s="247">
        <f>VLOOKUP($A137&amp;" GNCP",'2016 PRIOR'!$A$15:$R$184,'2016 PRIOR'!D$11,FALSE)</f>
        <v>336527.89645213389</v>
      </c>
      <c r="F137" s="247">
        <f>VLOOKUP($A137&amp;" GNCP",'2016 PRIOR'!$A$15:$R$184,'2016 PRIOR'!E$11,FALSE)</f>
        <v>324063.1695568923</v>
      </c>
      <c r="G137" s="247">
        <f>VLOOKUP($A137&amp;" GNCP",'2016 PRIOR'!$A$15:$R$184,'2016 PRIOR'!F$11,FALSE)</f>
        <v>331453.38682583609</v>
      </c>
      <c r="H137" s="247">
        <f>VLOOKUP($A137&amp;" GNCP",'2016 PRIOR'!$A$15:$R$184,'2016 PRIOR'!G$11,FALSE)</f>
        <v>336315.77458376694</v>
      </c>
      <c r="I137" s="247">
        <f>VLOOKUP($A137&amp;" GNCP",'2016 PRIOR'!$A$15:$R$184,'2016 PRIOR'!H$11,FALSE)</f>
        <v>349596.07532051287</v>
      </c>
      <c r="J137" s="247">
        <f>VLOOKUP($A137&amp;" GNCP",'2016 PRIOR'!$A$15:$R$184,'2016 PRIOR'!I$11,FALSE)</f>
        <v>354259.52187108679</v>
      </c>
      <c r="K137" s="247">
        <f>VLOOKUP($A137&amp;" GNCP",'2016 PRIOR'!$A$15:$R$184,'2016 PRIOR'!J$11,FALSE)</f>
        <v>349917.69874099497</v>
      </c>
      <c r="L137" s="247">
        <f>VLOOKUP($A137&amp;" GNCP",'2016 PRIOR'!$A$15:$R$184,'2016 PRIOR'!K$11,FALSE)</f>
        <v>367283.53140635166</v>
      </c>
      <c r="M137" s="247">
        <f>VLOOKUP($A137&amp;" GNCP",'2016 PRIOR'!$A$15:$R$184,'2016 PRIOR'!L$11,FALSE)</f>
        <v>348835.21582532109</v>
      </c>
      <c r="N137" s="247">
        <f>VLOOKUP($A137&amp;" GNCP",'2016 PRIOR'!$A$15:$R$184,'2016 PRIOR'!M$11,FALSE)</f>
        <v>360868.16622993542</v>
      </c>
      <c r="O137" s="247">
        <f>VLOOKUP($A137&amp;" GNCP",'2016 PRIOR'!$A$15:$R$184,'2016 PRIOR'!N$11,FALSE)</f>
        <v>359664.90610735142</v>
      </c>
    </row>
    <row r="138" spans="1:21">
      <c r="A138" t="s">
        <v>69</v>
      </c>
      <c r="B138" t="s">
        <v>710</v>
      </c>
      <c r="C138" s="247" t="s">
        <v>133</v>
      </c>
      <c r="D138" s="247">
        <f>VLOOKUP($A138&amp;" NCP",'2016 PRIOR'!$A$15:$R$184,'2016 PRIOR'!C$11,FALSE)</f>
        <v>442850.04098746978</v>
      </c>
      <c r="E138" s="247">
        <f>VLOOKUP($A138&amp;" NCP",'2016 PRIOR'!$A$15:$R$184,'2016 PRIOR'!D$11,FALSE)</f>
        <v>417206.57849296514</v>
      </c>
      <c r="F138" s="247">
        <f>VLOOKUP($A138&amp;" NCP",'2016 PRIOR'!$A$15:$R$184,'2016 PRIOR'!E$11,FALSE)</f>
        <v>402885.68398763222</v>
      </c>
      <c r="G138" s="247">
        <f>VLOOKUP($A138&amp;" NCP",'2016 PRIOR'!$A$15:$R$184,'2016 PRIOR'!F$11,FALSE)</f>
        <v>410715.8233949258</v>
      </c>
      <c r="H138" s="247">
        <f>VLOOKUP($A138&amp;" NCP",'2016 PRIOR'!$A$15:$R$184,'2016 PRIOR'!G$11,FALSE)</f>
        <v>419127.19646620192</v>
      </c>
      <c r="I138" s="247">
        <f>VLOOKUP($A138&amp;" NCP",'2016 PRIOR'!$A$15:$R$184,'2016 PRIOR'!H$11,FALSE)</f>
        <v>434426.13192818122</v>
      </c>
      <c r="J138" s="247">
        <f>VLOOKUP($A138&amp;" NCP",'2016 PRIOR'!$A$15:$R$184,'2016 PRIOR'!I$11,FALSE)</f>
        <v>442121.5753262309</v>
      </c>
      <c r="K138" s="247">
        <f>VLOOKUP($A138&amp;" NCP",'2016 PRIOR'!$A$15:$R$184,'2016 PRIOR'!J$11,FALSE)</f>
        <v>437037.12579379411</v>
      </c>
      <c r="L138" s="247">
        <f>VLOOKUP($A138&amp;" NCP",'2016 PRIOR'!$A$15:$R$184,'2016 PRIOR'!K$11,FALSE)</f>
        <v>458615.98102576856</v>
      </c>
      <c r="M138" s="247">
        <f>VLOOKUP($A138&amp;" NCP",'2016 PRIOR'!$A$15:$R$184,'2016 PRIOR'!L$11,FALSE)</f>
        <v>439186.51943561522</v>
      </c>
      <c r="N138" s="247">
        <f>VLOOKUP($A138&amp;" NCP",'2016 PRIOR'!$A$15:$R$184,'2016 PRIOR'!M$11,FALSE)</f>
        <v>442722.00483091793</v>
      </c>
      <c r="O138" s="247">
        <f>VLOOKUP($A138&amp;" NCP",'2016 PRIOR'!$A$15:$R$184,'2016 PRIOR'!N$11,FALSE)</f>
        <v>443580.36751640245</v>
      </c>
    </row>
    <row r="140" spans="1:21">
      <c r="A140" t="s">
        <v>52</v>
      </c>
      <c r="B140" t="s">
        <v>714</v>
      </c>
      <c r="C140" t="s">
        <v>1115</v>
      </c>
    </row>
    <row r="141" spans="1:21">
      <c r="A141" t="s">
        <v>52</v>
      </c>
      <c r="B141" t="s">
        <v>714</v>
      </c>
      <c r="C141" t="s">
        <v>554</v>
      </c>
      <c r="D141" s="4">
        <f>$D$8</f>
        <v>42370</v>
      </c>
      <c r="E141" s="4">
        <f>$E$8</f>
        <v>42401</v>
      </c>
      <c r="F141" s="4">
        <f>$F$8</f>
        <v>42430</v>
      </c>
      <c r="G141" s="4">
        <f>$G$8</f>
        <v>42461</v>
      </c>
      <c r="H141" s="4">
        <f>$H$8</f>
        <v>42491</v>
      </c>
      <c r="I141" s="4">
        <f>$I$8</f>
        <v>42522</v>
      </c>
      <c r="J141" s="4">
        <f>$J$8</f>
        <v>42552</v>
      </c>
      <c r="K141" s="4">
        <f>$K$8</f>
        <v>42583</v>
      </c>
      <c r="L141" s="4">
        <f>$L$8</f>
        <v>42614</v>
      </c>
      <c r="M141" s="4">
        <f>$M$8</f>
        <v>42644</v>
      </c>
      <c r="N141" s="4">
        <f>$N$8</f>
        <v>42675</v>
      </c>
      <c r="O141" s="4">
        <f>$O$8</f>
        <v>42705</v>
      </c>
    </row>
    <row r="142" spans="1:21" ht="409.6">
      <c r="A142" t="s">
        <v>52</v>
      </c>
      <c r="B142" t="s">
        <v>714</v>
      </c>
      <c r="C142" s="247" t="s">
        <v>148</v>
      </c>
      <c r="D142" s="247">
        <f>VLOOKUP($A142&amp;" CP",'2016 PRIOR'!$A$15:$R$184,'2016 PRIOR'!C$11,FALSE)</f>
        <v>20155.979457399353</v>
      </c>
      <c r="E142" s="247">
        <f>VLOOKUP($A142&amp;" CP",'2016 PRIOR'!$A$15:$R$184,'2016 PRIOR'!D$11,FALSE)</f>
        <v>24014.687897115447</v>
      </c>
      <c r="F142" s="247">
        <f>VLOOKUP($A142&amp;" CP",'2016 PRIOR'!$A$15:$R$184,'2016 PRIOR'!E$11,FALSE)</f>
        <v>21649.432310265871</v>
      </c>
      <c r="G142" s="247">
        <f>VLOOKUP($A142&amp;" CP",'2016 PRIOR'!$A$15:$R$184,'2016 PRIOR'!F$11,FALSE)</f>
        <v>24158.397380878065</v>
      </c>
      <c r="H142" s="247">
        <f>VLOOKUP($A142&amp;" CP",'2016 PRIOR'!$A$15:$R$184,'2016 PRIOR'!G$11,FALSE)</f>
        <v>22353.843955255667</v>
      </c>
      <c r="I142" s="247">
        <f>VLOOKUP($A142&amp;" CP",'2016 PRIOR'!$A$15:$R$184,'2016 PRIOR'!H$11,FALSE)</f>
        <v>24754.004149897821</v>
      </c>
      <c r="J142" s="247">
        <f>VLOOKUP($A142&amp;" CP",'2016 PRIOR'!$A$15:$R$184,'2016 PRIOR'!I$11,FALSE)</f>
        <v>20991.529759147896</v>
      </c>
      <c r="K142" s="247">
        <f>VLOOKUP($A142&amp;" CP",'2016 PRIOR'!$A$15:$R$184,'2016 PRIOR'!J$11,FALSE)</f>
        <v>22686.417968485832</v>
      </c>
      <c r="L142" s="247">
        <f>VLOOKUP($A142&amp;" CP",'2016 PRIOR'!$A$15:$R$184,'2016 PRIOR'!K$11,FALSE)</f>
        <v>18495.852650557274</v>
      </c>
      <c r="M142" s="247">
        <f>VLOOKUP($A142&amp;" CP",'2016 PRIOR'!$A$15:$R$184,'2016 PRIOR'!L$11,FALSE)</f>
        <v>20358.563737624539</v>
      </c>
      <c r="N142" s="247">
        <f>VLOOKUP($A142&amp;" CP",'2016 PRIOR'!$A$15:$R$184,'2016 PRIOR'!M$11,FALSE)</f>
        <v>17731.801819667799</v>
      </c>
      <c r="O142" s="247">
        <f>VLOOKUP($A142&amp;" CP",'2016 PRIOR'!$A$15:$R$184,'2016 PRIOR'!N$11,FALSE)</f>
        <v>15859.754174846345</v>
      </c>
    </row>
    <row r="143" spans="1:21">
      <c r="A143" t="s">
        <v>52</v>
      </c>
      <c r="B143" t="s">
        <v>714</v>
      </c>
      <c r="C143" s="247" t="s">
        <v>147</v>
      </c>
      <c r="D143" s="247">
        <f>VLOOKUP($A143&amp;" GNCP",'2016 PRIOR'!$A$15:$R$184,'2016 PRIOR'!C$11,FALSE)</f>
        <v>26712.124970793808</v>
      </c>
      <c r="E143" s="247">
        <f>VLOOKUP($A143&amp;" GNCP",'2016 PRIOR'!$A$15:$R$184,'2016 PRIOR'!D$11,FALSE)</f>
        <v>34183.901245649911</v>
      </c>
      <c r="F143" s="247">
        <f>VLOOKUP($A143&amp;" GNCP",'2016 PRIOR'!$A$15:$R$184,'2016 PRIOR'!E$11,FALSE)</f>
        <v>28136.707830224612</v>
      </c>
      <c r="G143" s="247">
        <f>VLOOKUP($A143&amp;" GNCP",'2016 PRIOR'!$A$15:$R$184,'2016 PRIOR'!F$11,FALSE)</f>
        <v>31229.97991056418</v>
      </c>
      <c r="H143" s="247">
        <f>VLOOKUP($A143&amp;" GNCP",'2016 PRIOR'!$A$15:$R$184,'2016 PRIOR'!G$11,FALSE)</f>
        <v>30564.09468536549</v>
      </c>
      <c r="I143" s="247">
        <f>VLOOKUP($A143&amp;" GNCP",'2016 PRIOR'!$A$15:$R$184,'2016 PRIOR'!H$11,FALSE)</f>
        <v>33027.285006942002</v>
      </c>
      <c r="J143" s="247">
        <f>VLOOKUP($A143&amp;" GNCP",'2016 PRIOR'!$A$15:$R$184,'2016 PRIOR'!I$11,FALSE)</f>
        <v>25413.06452364524</v>
      </c>
      <c r="K143" s="247">
        <f>VLOOKUP($A143&amp;" GNCP",'2016 PRIOR'!$A$15:$R$184,'2016 PRIOR'!J$11,FALSE)</f>
        <v>28395.514522396054</v>
      </c>
      <c r="L143" s="247">
        <f>VLOOKUP($A143&amp;" GNCP",'2016 PRIOR'!$A$15:$R$184,'2016 PRIOR'!K$11,FALSE)</f>
        <v>26962.977659447377</v>
      </c>
      <c r="M143" s="247">
        <f>VLOOKUP($A143&amp;" GNCP",'2016 PRIOR'!$A$15:$R$184,'2016 PRIOR'!L$11,FALSE)</f>
        <v>26546.253791361418</v>
      </c>
      <c r="N143" s="247">
        <f>VLOOKUP($A143&amp;" GNCP",'2016 PRIOR'!$A$15:$R$184,'2016 PRIOR'!M$11,FALSE)</f>
        <v>24813.249491228955</v>
      </c>
      <c r="O143" s="247">
        <f>VLOOKUP($A143&amp;" GNCP",'2016 PRIOR'!$A$15:$R$184,'2016 PRIOR'!N$11,FALSE)</f>
        <v>25002.039405919302</v>
      </c>
    </row>
    <row r="144" spans="1:21">
      <c r="A144" t="s">
        <v>52</v>
      </c>
      <c r="B144" t="s">
        <v>714</v>
      </c>
      <c r="C144" s="247" t="s">
        <v>133</v>
      </c>
      <c r="D144" s="247">
        <f>VLOOKUP($A144&amp;" NCP",'2016 PRIOR'!$A$15:$R$184,'2016 PRIOR'!C$11,FALSE)</f>
        <v>34127.9211182894</v>
      </c>
      <c r="E144" s="247">
        <f>VLOOKUP($A144&amp;" NCP",'2016 PRIOR'!$A$15:$R$184,'2016 PRIOR'!D$11,FALSE)</f>
        <v>40490.076440406279</v>
      </c>
      <c r="F144" s="247">
        <f>VLOOKUP($A144&amp;" NCP",'2016 PRIOR'!$A$15:$R$184,'2016 PRIOR'!E$11,FALSE)</f>
        <v>35533.506248709949</v>
      </c>
      <c r="G144" s="247">
        <f>VLOOKUP($A144&amp;" NCP",'2016 PRIOR'!$A$15:$R$184,'2016 PRIOR'!F$11,FALSE)</f>
        <v>36839.076784262405</v>
      </c>
      <c r="H144" s="247">
        <f>VLOOKUP($A144&amp;" NCP",'2016 PRIOR'!$A$15:$R$184,'2016 PRIOR'!G$11,FALSE)</f>
        <v>37552.161395765703</v>
      </c>
      <c r="I144" s="247">
        <f>VLOOKUP($A144&amp;" NCP",'2016 PRIOR'!$A$15:$R$184,'2016 PRIOR'!H$11,FALSE)</f>
        <v>40650.692299773524</v>
      </c>
      <c r="J144" s="247">
        <f>VLOOKUP($A144&amp;" NCP",'2016 PRIOR'!$A$15:$R$184,'2016 PRIOR'!I$11,FALSE)</f>
        <v>32885.421914786421</v>
      </c>
      <c r="K144" s="247">
        <f>VLOOKUP($A144&amp;" NCP",'2016 PRIOR'!$A$15:$R$184,'2016 PRIOR'!J$11,FALSE)</f>
        <v>32087.239054018504</v>
      </c>
      <c r="L144" s="247">
        <f>VLOOKUP($A144&amp;" NCP",'2016 PRIOR'!$A$15:$R$184,'2016 PRIOR'!K$11,FALSE)</f>
        <v>32539.169344208276</v>
      </c>
      <c r="M144" s="247">
        <f>VLOOKUP($A144&amp;" NCP",'2016 PRIOR'!$A$15:$R$184,'2016 PRIOR'!L$11,FALSE)</f>
        <v>31924.800698832914</v>
      </c>
      <c r="N144" s="247">
        <f>VLOOKUP($A144&amp;" NCP",'2016 PRIOR'!$A$15:$R$184,'2016 PRIOR'!M$11,FALSE)</f>
        <v>33318.00756549232</v>
      </c>
      <c r="O144" s="247">
        <f>VLOOKUP($A144&amp;" NCP",'2016 PRIOR'!$A$15:$R$184,'2016 PRIOR'!N$11,FALSE)</f>
        <v>31709.791553849744</v>
      </c>
    </row>
    <row r="146" spans="1:15">
      <c r="A146" t="s">
        <v>721</v>
      </c>
      <c r="B146" t="s">
        <v>721</v>
      </c>
      <c r="C146" s="247" t="s">
        <v>1116</v>
      </c>
    </row>
    <row r="147" spans="1:15">
      <c r="A147" t="s">
        <v>721</v>
      </c>
      <c r="B147" t="s">
        <v>721</v>
      </c>
      <c r="C147" t="s">
        <v>554</v>
      </c>
      <c r="D147" s="4">
        <f>$D$8</f>
        <v>42370</v>
      </c>
      <c r="E147" s="4">
        <f>$E$8</f>
        <v>42401</v>
      </c>
      <c r="F147" s="4">
        <f>$F$8</f>
        <v>42430</v>
      </c>
      <c r="G147" s="4">
        <f>$G$8</f>
        <v>42461</v>
      </c>
      <c r="H147" s="4">
        <f>$H$8</f>
        <v>42491</v>
      </c>
      <c r="I147" s="4">
        <f>$I$8</f>
        <v>42522</v>
      </c>
      <c r="J147" s="4">
        <f>$J$8</f>
        <v>42552</v>
      </c>
      <c r="K147" s="4">
        <f>$K$8</f>
        <v>42583</v>
      </c>
      <c r="L147" s="4">
        <f>$L$8</f>
        <v>42614</v>
      </c>
      <c r="M147" s="4">
        <f>$M$8</f>
        <v>42644</v>
      </c>
      <c r="N147" s="4">
        <f>$N$8</f>
        <v>42675</v>
      </c>
      <c r="O147" s="4">
        <f>$O$8</f>
        <v>42705</v>
      </c>
    </row>
    <row r="148" spans="1:15" ht="409.6">
      <c r="A148" t="s">
        <v>721</v>
      </c>
      <c r="B148" t="s">
        <v>721</v>
      </c>
      <c r="C148" s="247" t="s">
        <v>148</v>
      </c>
      <c r="D148" s="247">
        <f>VLOOKUP($A148&amp;" CP",'2016 PRIOR'!$A$15:$R$184,'2016 PRIOR'!C$11,FALSE)</f>
        <v>10658.318465510989</v>
      </c>
      <c r="E148" s="247">
        <f>VLOOKUP($A148&amp;" CP",'2016 PRIOR'!$A$15:$R$184,'2016 PRIOR'!D$11,FALSE)</f>
        <v>10682.603068918015</v>
      </c>
      <c r="F148" s="247">
        <f>VLOOKUP($A148&amp;" CP",'2016 PRIOR'!$A$15:$R$184,'2016 PRIOR'!E$11,FALSE)</f>
        <v>6206.9104561715176</v>
      </c>
      <c r="G148" s="247">
        <f>VLOOKUP($A148&amp;" CP",'2016 PRIOR'!$A$15:$R$184,'2016 PRIOR'!F$11,FALSE)</f>
        <v>12613.98040649882</v>
      </c>
      <c r="H148" s="247">
        <f>VLOOKUP($A148&amp;" CP",'2016 PRIOR'!$A$15:$R$184,'2016 PRIOR'!G$11,FALSE)</f>
        <v>11873.852985937689</v>
      </c>
      <c r="I148" s="247">
        <f>VLOOKUP($A148&amp;" CP",'2016 PRIOR'!$A$15:$R$184,'2016 PRIOR'!H$11,FALSE)</f>
        <v>12552.557447752395</v>
      </c>
      <c r="J148" s="247">
        <f>VLOOKUP($A148&amp;" CP",'2016 PRIOR'!$A$15:$R$184,'2016 PRIOR'!I$11,FALSE)</f>
        <v>11718.580643247336</v>
      </c>
      <c r="K148" s="247">
        <f>VLOOKUP($A148&amp;" CP",'2016 PRIOR'!$A$15:$R$184,'2016 PRIOR'!J$11,FALSE)</f>
        <v>12932.81056215139</v>
      </c>
      <c r="L148" s="247">
        <f>VLOOKUP($A148&amp;" CP",'2016 PRIOR'!$A$15:$R$184,'2016 PRIOR'!K$11,FALSE)</f>
        <v>13246.567673844755</v>
      </c>
      <c r="M148" s="247">
        <f>VLOOKUP($A148&amp;" CP",'2016 PRIOR'!$A$15:$R$184,'2016 PRIOR'!L$11,FALSE)</f>
        <v>13925.128580297556</v>
      </c>
      <c r="N148" s="247">
        <f>VLOOKUP($A148&amp;" CP",'2016 PRIOR'!$A$15:$R$184,'2016 PRIOR'!M$11,FALSE)</f>
        <v>11168.881189429485</v>
      </c>
      <c r="O148" s="247">
        <f>VLOOKUP($A148&amp;" CP",'2016 PRIOR'!$A$15:$R$184,'2016 PRIOR'!N$11,FALSE)</f>
        <v>7637.220346595831</v>
      </c>
    </row>
    <row r="149" spans="1:15">
      <c r="A149" t="s">
        <v>721</v>
      </c>
      <c r="B149" t="s">
        <v>721</v>
      </c>
      <c r="C149" s="247" t="s">
        <v>147</v>
      </c>
      <c r="D149" s="247">
        <f>VLOOKUP($A149&amp;" GNCP",'2016 PRIOR'!$A$15:$R$184,'2016 PRIOR'!C$11,FALSE)</f>
        <v>10780.257121069702</v>
      </c>
      <c r="E149" s="247">
        <f>VLOOKUP($A149&amp;" GNCP",'2016 PRIOR'!$A$15:$R$184,'2016 PRIOR'!D$11,FALSE)</f>
        <v>12047.535214431915</v>
      </c>
      <c r="F149" s="247">
        <f>VLOOKUP($A149&amp;" GNCP",'2016 PRIOR'!$A$15:$R$184,'2016 PRIOR'!E$11,FALSE)</f>
        <v>6651.9611675611168</v>
      </c>
      <c r="G149" s="247">
        <f>VLOOKUP($A149&amp;" GNCP",'2016 PRIOR'!$A$15:$R$184,'2016 PRIOR'!F$11,FALSE)</f>
        <v>13444.388168558746</v>
      </c>
      <c r="H149" s="247">
        <f>VLOOKUP($A149&amp;" GNCP",'2016 PRIOR'!$A$15:$R$184,'2016 PRIOR'!G$11,FALSE)</f>
        <v>12036.862952839861</v>
      </c>
      <c r="I149" s="247">
        <f>VLOOKUP($A149&amp;" GNCP",'2016 PRIOR'!$A$15:$R$184,'2016 PRIOR'!H$11,FALSE)</f>
        <v>13490.251207150186</v>
      </c>
      <c r="J149" s="247">
        <f>VLOOKUP($A149&amp;" GNCP",'2016 PRIOR'!$A$15:$R$184,'2016 PRIOR'!I$11,FALSE)</f>
        <v>12718.612743256317</v>
      </c>
      <c r="K149" s="247">
        <f>VLOOKUP($A149&amp;" GNCP",'2016 PRIOR'!$A$15:$R$184,'2016 PRIOR'!J$11,FALSE)</f>
        <v>13234.280980314748</v>
      </c>
      <c r="L149" s="247">
        <f>VLOOKUP($A149&amp;" GNCP",'2016 PRIOR'!$A$15:$R$184,'2016 PRIOR'!K$11,FALSE)</f>
        <v>14086.027894118686</v>
      </c>
      <c r="M149" s="247">
        <f>VLOOKUP($A149&amp;" GNCP",'2016 PRIOR'!$A$15:$R$184,'2016 PRIOR'!L$11,FALSE)</f>
        <v>14704.1839108441</v>
      </c>
      <c r="N149" s="247">
        <f>VLOOKUP($A149&amp;" GNCP",'2016 PRIOR'!$A$15:$R$184,'2016 PRIOR'!M$11,FALSE)</f>
        <v>11548.201682655392</v>
      </c>
      <c r="O149" s="247">
        <f>VLOOKUP($A149&amp;" GNCP",'2016 PRIOR'!$A$15:$R$184,'2016 PRIOR'!N$11,FALSE)</f>
        <v>8149.6280619176096</v>
      </c>
    </row>
    <row r="150" spans="1:15">
      <c r="A150" t="s">
        <v>721</v>
      </c>
      <c r="B150" t="s">
        <v>721</v>
      </c>
      <c r="C150" s="247" t="s">
        <v>133</v>
      </c>
      <c r="D150" s="247">
        <f>VLOOKUP($A150&amp;" NCP",'2016 PRIOR'!$A$15:$R$184,'2016 PRIOR'!C$11,FALSE)</f>
        <v>10780.257121069702</v>
      </c>
      <c r="E150" s="247">
        <f>VLOOKUP($A150&amp;" NCP",'2016 PRIOR'!$A$15:$R$184,'2016 PRIOR'!D$11,FALSE)</f>
        <v>4086614.3911555288</v>
      </c>
      <c r="F150" s="247">
        <f>VLOOKUP($A150&amp;" NCP",'2016 PRIOR'!$A$15:$R$184,'2016 PRIOR'!E$11,FALSE)</f>
        <v>4086614.3911555288</v>
      </c>
      <c r="G150" s="247">
        <f>VLOOKUP($A150&amp;" NCP",'2016 PRIOR'!$A$15:$R$184,'2016 PRIOR'!F$11,FALSE)</f>
        <v>4086614.3911555288</v>
      </c>
      <c r="H150" s="247">
        <f>VLOOKUP($A150&amp;" NCP",'2016 PRIOR'!$A$15:$R$184,'2016 PRIOR'!G$11,FALSE)</f>
        <v>4086614.3911555288</v>
      </c>
      <c r="I150" s="247">
        <f>VLOOKUP($A150&amp;" NCP",'2016 PRIOR'!$A$15:$R$184,'2016 PRIOR'!H$11,FALSE)</f>
        <v>4086614.3911555288</v>
      </c>
      <c r="J150" s="247">
        <f>VLOOKUP($A150&amp;" NCP",'2016 PRIOR'!$A$15:$R$184,'2016 PRIOR'!I$11,FALSE)</f>
        <v>4086614.3911555288</v>
      </c>
      <c r="K150" s="247">
        <f>VLOOKUP($A150&amp;" NCP",'2016 PRIOR'!$A$15:$R$184,'2016 PRIOR'!J$11,FALSE)</f>
        <v>4086614.3911555288</v>
      </c>
      <c r="L150" s="247">
        <f>VLOOKUP($A150&amp;" NCP",'2016 PRIOR'!$A$15:$R$184,'2016 PRIOR'!K$11,FALSE)</f>
        <v>4086614.3911555288</v>
      </c>
      <c r="M150" s="247">
        <f>VLOOKUP($A150&amp;" NCP",'2016 PRIOR'!$A$15:$R$184,'2016 PRIOR'!L$11,FALSE)</f>
        <v>4086614.3911555288</v>
      </c>
      <c r="N150" s="247">
        <f>VLOOKUP($A150&amp;" NCP",'2016 PRIOR'!$A$15:$R$184,'2016 PRIOR'!M$11,FALSE)</f>
        <v>4086614.3911555288</v>
      </c>
      <c r="O150" s="247">
        <f>VLOOKUP($A150&amp;" NCP",'2016 PRIOR'!$A$15:$R$184,'2016 PRIOR'!N$11,FALSE)</f>
        <v>4086614.3911555288</v>
      </c>
    </row>
    <row r="152" spans="1:15">
      <c r="A152" t="s">
        <v>983</v>
      </c>
      <c r="B152" t="s">
        <v>724</v>
      </c>
      <c r="C152" s="247" t="s">
        <v>1117</v>
      </c>
    </row>
    <row r="153" spans="1:15">
      <c r="A153" t="s">
        <v>983</v>
      </c>
      <c r="B153" t="s">
        <v>724</v>
      </c>
      <c r="C153" t="s">
        <v>554</v>
      </c>
      <c r="D153" s="4">
        <f>$D$8</f>
        <v>42370</v>
      </c>
      <c r="E153" s="4">
        <f>$E$8</f>
        <v>42401</v>
      </c>
      <c r="F153" s="4">
        <f>$F$8</f>
        <v>42430</v>
      </c>
      <c r="G153" s="4">
        <f>$G$8</f>
        <v>42461</v>
      </c>
      <c r="H153" s="4">
        <f>$H$8</f>
        <v>42491</v>
      </c>
      <c r="I153" s="4">
        <f>$I$8</f>
        <v>42522</v>
      </c>
      <c r="J153" s="4">
        <f>$J$8</f>
        <v>42552</v>
      </c>
      <c r="K153" s="4">
        <f>$K$8</f>
        <v>42583</v>
      </c>
      <c r="L153" s="4">
        <f>$L$8</f>
        <v>42614</v>
      </c>
      <c r="M153" s="4">
        <f>$M$8</f>
        <v>42644</v>
      </c>
      <c r="N153" s="4">
        <f>$N$8</f>
        <v>42675</v>
      </c>
      <c r="O153" s="4">
        <f>$O$8</f>
        <v>42705</v>
      </c>
    </row>
    <row r="154" spans="1:15" ht="409.6">
      <c r="A154" t="s">
        <v>983</v>
      </c>
      <c r="B154" t="s">
        <v>724</v>
      </c>
      <c r="C154" s="247" t="s">
        <v>148</v>
      </c>
      <c r="D154" s="247">
        <f>VLOOKUP($A154&amp;" CP",'2016 PRIOR'!$A$15:$R$184,'2016 PRIOR'!C$11,FALSE)</f>
        <v>25913.23894341823</v>
      </c>
      <c r="E154" s="247">
        <f>VLOOKUP($A154&amp;" CP",'2016 PRIOR'!$A$15:$R$184,'2016 PRIOR'!D$11,FALSE)</f>
        <v>27525.963674568957</v>
      </c>
      <c r="F154" s="247">
        <f>VLOOKUP($A154&amp;" CP",'2016 PRIOR'!$A$15:$R$184,'2016 PRIOR'!E$11,FALSE)</f>
        <v>24378.617786887215</v>
      </c>
      <c r="G154" s="247">
        <f>VLOOKUP($A154&amp;" CP",'2016 PRIOR'!$A$15:$R$184,'2016 PRIOR'!F$11,FALSE)</f>
        <v>27425.336725588313</v>
      </c>
      <c r="H154" s="247">
        <f>VLOOKUP($A154&amp;" CP",'2016 PRIOR'!$A$15:$R$184,'2016 PRIOR'!G$11,FALSE)</f>
        <v>25797.642726264501</v>
      </c>
      <c r="I154" s="247">
        <f>VLOOKUP($A154&amp;" CP",'2016 PRIOR'!$A$15:$R$184,'2016 PRIOR'!H$11,FALSE)</f>
        <v>33665.434259722198</v>
      </c>
      <c r="J154" s="247">
        <f>VLOOKUP($A154&amp;" CP",'2016 PRIOR'!$A$15:$R$184,'2016 PRIOR'!I$11,FALSE)</f>
        <v>37429.285563172045</v>
      </c>
      <c r="K154" s="247">
        <f>VLOOKUP($A154&amp;" CP",'2016 PRIOR'!$A$15:$R$184,'2016 PRIOR'!J$11,FALSE)</f>
        <v>37569.657088037595</v>
      </c>
      <c r="L154" s="247">
        <f>VLOOKUP($A154&amp;" CP",'2016 PRIOR'!$A$15:$R$184,'2016 PRIOR'!K$11,FALSE)</f>
        <v>39662.070463888827</v>
      </c>
      <c r="M154" s="247">
        <f>VLOOKUP($A154&amp;" CP",'2016 PRIOR'!$A$15:$R$184,'2016 PRIOR'!L$11,FALSE)</f>
        <v>38573.586436478538</v>
      </c>
      <c r="N154" s="247">
        <f>VLOOKUP($A154&amp;" CP",'2016 PRIOR'!$A$15:$R$184,'2016 PRIOR'!M$11,FALSE)</f>
        <v>33312.72597958197</v>
      </c>
      <c r="O154" s="247">
        <f>VLOOKUP($A154&amp;" CP",'2016 PRIOR'!$A$15:$R$184,'2016 PRIOR'!N$11,FALSE)</f>
        <v>25524.140718883536</v>
      </c>
    </row>
    <row r="155" spans="1:15" ht="409.6">
      <c r="A155" t="s">
        <v>983</v>
      </c>
      <c r="B155" t="s">
        <v>724</v>
      </c>
      <c r="C155" s="247" t="s">
        <v>147</v>
      </c>
      <c r="D155" s="247">
        <f>VLOOKUP($A155&amp;" GNCP",'2016 PRIOR'!$A$15:$R$184,'2016 PRIOR'!C$11,FALSE)</f>
        <v>25913.23894341823</v>
      </c>
      <c r="E155" s="247">
        <f>VLOOKUP($A155&amp;" GNCP",'2016 PRIOR'!$A$15:$R$184,'2016 PRIOR'!D$11,FALSE)</f>
        <v>27525.963674568957</v>
      </c>
      <c r="F155" s="247">
        <f>VLOOKUP($A155&amp;" GNCP",'2016 PRIOR'!$A$15:$R$184,'2016 PRIOR'!E$11,FALSE)</f>
        <v>24378.617786887215</v>
      </c>
      <c r="G155" s="247">
        <f>VLOOKUP($A155&amp;" GNCP",'2016 PRIOR'!$A$15:$R$184,'2016 PRIOR'!F$11,FALSE)</f>
        <v>27425.336725588313</v>
      </c>
      <c r="H155" s="247">
        <f>VLOOKUP($A155&amp;" GNCP",'2016 PRIOR'!$A$15:$R$184,'2016 PRIOR'!G$11,FALSE)</f>
        <v>25797.642726264501</v>
      </c>
      <c r="I155" s="247">
        <f>VLOOKUP($A155&amp;" GNCP",'2016 PRIOR'!$A$15:$R$184,'2016 PRIOR'!H$11,FALSE)</f>
        <v>33665.434259722198</v>
      </c>
      <c r="J155" s="247">
        <f>VLOOKUP($A155&amp;" GNCP",'2016 PRIOR'!$A$15:$R$184,'2016 PRIOR'!I$11,FALSE)</f>
        <v>37429.285563172045</v>
      </c>
      <c r="K155" s="247">
        <f>VLOOKUP($A155&amp;" GNCP",'2016 PRIOR'!$A$15:$R$184,'2016 PRIOR'!J$11,FALSE)</f>
        <v>37569.657088037595</v>
      </c>
      <c r="L155" s="247">
        <f>VLOOKUP($A155&amp;" GNCP",'2016 PRIOR'!$A$15:$R$184,'2016 PRIOR'!K$11,FALSE)</f>
        <v>39662.070463888827</v>
      </c>
      <c r="M155" s="247">
        <f>VLOOKUP($A155&amp;" GNCP",'2016 PRIOR'!$A$15:$R$184,'2016 PRIOR'!L$11,FALSE)</f>
        <v>38573.586436478538</v>
      </c>
      <c r="N155" s="247">
        <f>VLOOKUP($A155&amp;" GNCP",'2016 PRIOR'!$A$15:$R$184,'2016 PRIOR'!M$11,FALSE)</f>
        <v>33312.72597958197</v>
      </c>
      <c r="O155" s="247">
        <f>VLOOKUP($A155&amp;" GNCP",'2016 PRIOR'!$A$15:$R$184,'2016 PRIOR'!N$11,FALSE)</f>
        <v>25524.140718883536</v>
      </c>
    </row>
    <row r="156" spans="1:15">
      <c r="A156" t="s">
        <v>983</v>
      </c>
      <c r="B156" t="s">
        <v>724</v>
      </c>
      <c r="C156" s="247" t="s">
        <v>133</v>
      </c>
      <c r="D156" s="247">
        <f>VLOOKUP($A156&amp;" NCP",'2016 PRIOR'!$A$15:$R$184,'2016 PRIOR'!C$11,FALSE)</f>
        <v>25913.23894341823</v>
      </c>
      <c r="E156" s="247">
        <f>VLOOKUP($A156&amp;" NCP",'2016 PRIOR'!$A$15:$R$184,'2016 PRIOR'!D$11,FALSE)</f>
        <v>17586602.599499986</v>
      </c>
      <c r="F156" s="247">
        <f>VLOOKUP($A156&amp;" NCP",'2016 PRIOR'!$A$15:$R$184,'2016 PRIOR'!E$11,FALSE)</f>
        <v>17586602.599499986</v>
      </c>
      <c r="G156" s="247">
        <f>VLOOKUP($A156&amp;" NCP",'2016 PRIOR'!$A$15:$R$184,'2016 PRIOR'!F$11,FALSE)</f>
        <v>17586602.599499986</v>
      </c>
      <c r="H156" s="247">
        <f>VLOOKUP($A156&amp;" NCP",'2016 PRIOR'!$A$15:$R$184,'2016 PRIOR'!G$11,FALSE)</f>
        <v>17586602.599499986</v>
      </c>
      <c r="I156" s="247">
        <f>VLOOKUP($A156&amp;" NCP",'2016 PRIOR'!$A$15:$R$184,'2016 PRIOR'!H$11,FALSE)</f>
        <v>17586602.599499986</v>
      </c>
      <c r="J156" s="247">
        <f>VLOOKUP($A156&amp;" NCP",'2016 PRIOR'!$A$15:$R$184,'2016 PRIOR'!I$11,FALSE)</f>
        <v>17586602.599499986</v>
      </c>
      <c r="K156" s="247">
        <f>VLOOKUP($A156&amp;" NCP",'2016 PRIOR'!$A$15:$R$184,'2016 PRIOR'!J$11,FALSE)</f>
        <v>17586602.599499986</v>
      </c>
      <c r="L156" s="247">
        <f>VLOOKUP($A156&amp;" NCP",'2016 PRIOR'!$A$15:$R$184,'2016 PRIOR'!K$11,FALSE)</f>
        <v>17586602.599499986</v>
      </c>
      <c r="M156" s="247">
        <f>VLOOKUP($A156&amp;" NCP",'2016 PRIOR'!$A$15:$R$184,'2016 PRIOR'!L$11,FALSE)</f>
        <v>17586602.599499986</v>
      </c>
      <c r="N156" s="247">
        <f>VLOOKUP($A156&amp;" NCP",'2016 PRIOR'!$A$15:$R$184,'2016 PRIOR'!M$11,FALSE)</f>
        <v>17586602.599499986</v>
      </c>
      <c r="O156" s="247">
        <f>VLOOKUP($A156&amp;" NCP",'2016 PRIOR'!$A$15:$R$184,'2016 PRIOR'!N$11,FALSE)</f>
        <v>17586602.599499986</v>
      </c>
    </row>
  </sheetData>
  <pageMargins left="0.25" right="0.25" top="1" bottom="0.5" header="0.75" footer="0"/>
  <pageSetup scale="70" fitToHeight="0" orientation="landscape" r:id="rId1"/>
  <headerFooter alignWithMargins="0">
    <oddHeader>&amp;C&amp;"Arial,Bold"&amp;16&amp;A</oddHeader>
    <oddFooter>&amp;L&amp;D - &amp;T&amp;CPage &amp;P of &amp;N&amp;R&amp;F</oddFooter>
  </headerFooter>
  <rowBreaks count="1" manualBreakCount="1">
    <brk id="5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3"/>
  <sheetViews>
    <sheetView showGridLines="0" zoomScaleNormal="100" workbookViewId="0">
      <selection activeCell="B2"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7">
      <c r="B1" s="8" t="s">
        <v>1143</v>
      </c>
    </row>
    <row r="2" spans="1:17">
      <c r="B2" s="8" t="s">
        <v>1123</v>
      </c>
    </row>
    <row r="4" spans="1:17" ht="21">
      <c r="A4" s="124" t="s">
        <v>1093</v>
      </c>
    </row>
    <row r="5" spans="1:17" ht="21">
      <c r="A5" s="124" t="s">
        <v>430</v>
      </c>
    </row>
    <row r="6" spans="1:17" ht="15.6" thickBot="1"/>
    <row r="7" spans="1:17" ht="15.6" thickBot="1">
      <c r="C7" s="460" t="s">
        <v>339</v>
      </c>
      <c r="D7" s="461"/>
      <c r="E7" s="462"/>
      <c r="F7" s="463" t="s">
        <v>340</v>
      </c>
      <c r="G7" s="464"/>
      <c r="H7" s="464"/>
      <c r="I7" s="464"/>
      <c r="J7" s="464"/>
      <c r="K7" s="464"/>
      <c r="L7" s="465"/>
      <c r="M7" s="460" t="s">
        <v>339</v>
      </c>
      <c r="N7" s="462"/>
    </row>
    <row r="8" spans="1:17"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7" hidden="1">
      <c r="B9" t="s">
        <v>55</v>
      </c>
      <c r="C9" s="329">
        <v>3</v>
      </c>
      <c r="D9" s="329">
        <v>4</v>
      </c>
      <c r="E9" s="329">
        <v>5</v>
      </c>
      <c r="F9" s="329">
        <v>6</v>
      </c>
      <c r="G9" s="329">
        <v>7</v>
      </c>
      <c r="H9" s="329">
        <v>8</v>
      </c>
      <c r="I9" s="329">
        <v>9</v>
      </c>
      <c r="J9" s="329">
        <v>10</v>
      </c>
      <c r="K9" s="329">
        <v>11</v>
      </c>
      <c r="L9" s="329">
        <v>12</v>
      </c>
      <c r="M9" s="329">
        <v>13</v>
      </c>
      <c r="N9" s="329">
        <v>14</v>
      </c>
      <c r="O9" s="10"/>
      <c r="P9" s="341"/>
      <c r="Q9" s="10"/>
    </row>
    <row r="10" spans="1:17" s="10" customFormat="1">
      <c r="A10" s="123"/>
      <c r="C10" s="122"/>
      <c r="D10" s="122"/>
      <c r="E10" s="122"/>
      <c r="F10" s="122"/>
      <c r="G10" s="122"/>
      <c r="H10" s="122"/>
      <c r="I10" s="122"/>
      <c r="J10" s="122"/>
      <c r="K10" s="122"/>
      <c r="L10" s="122"/>
      <c r="M10" s="122"/>
      <c r="N10" s="122"/>
    </row>
    <row r="11" spans="1:17" s="110" customFormat="1" ht="15.6">
      <c r="A11" s="120"/>
    </row>
    <row r="12" spans="1:17" s="110" customFormat="1" ht="15.6">
      <c r="A12" s="377" t="s">
        <v>343</v>
      </c>
      <c r="B12" s="371"/>
      <c r="C12" s="371"/>
      <c r="D12" s="371"/>
      <c r="E12" s="371"/>
      <c r="F12" s="371"/>
      <c r="G12" s="371"/>
      <c r="H12" s="371"/>
      <c r="I12" s="371"/>
      <c r="J12" s="371"/>
      <c r="K12" s="371"/>
      <c r="L12" s="371"/>
      <c r="M12" s="371"/>
      <c r="N12" s="371"/>
    </row>
    <row r="13" spans="1:17" s="110" customFormat="1">
      <c r="A13" s="378"/>
      <c r="B13" s="369" t="s">
        <v>148</v>
      </c>
      <c r="C13" s="370">
        <f>IF(VLOOKUP($B$9,'Avg CP LF'!$A$12:$P$38,C$9,FALSE)=0,"",VLOOKUP($B$9,'Avg CP LF'!$A$12:$P$38,C$9,FALSE))</f>
        <v>1</v>
      </c>
      <c r="D13" s="370">
        <f>IF(VLOOKUP($B$9,'Avg CP LF'!$A$12:$P$38,D$9,FALSE)=0,"",VLOOKUP($B$9,'Avg CP LF'!$A$12:$P$38,D$9,FALSE))</f>
        <v>1</v>
      </c>
      <c r="E13" s="370">
        <f>IF(VLOOKUP($B$9,'Avg CP LF'!$A$12:$P$38,E$9,FALSE)=0,"",VLOOKUP($B$9,'Avg CP LF'!$A$12:$P$38,E$9,FALSE))</f>
        <v>1</v>
      </c>
      <c r="F13" s="370">
        <f>IF(VLOOKUP($B$9,'Avg CP LF'!$A$12:$P$38,F$9,FALSE)=0,"",VLOOKUP($B$9,'Avg CP LF'!$A$12:$P$38,F$9,FALSE))</f>
        <v>1</v>
      </c>
      <c r="G13" s="370">
        <f>IF(VLOOKUP($B$9,'Avg CP LF'!$A$12:$P$38,G$9,FALSE)=0,"",VLOOKUP($B$9,'Avg CP LF'!$A$12:$P$38,G$9,FALSE))</f>
        <v>1</v>
      </c>
      <c r="H13" s="370">
        <f>IF(VLOOKUP($B$9,'Avg CP LF'!$A$12:$P$38,H$9,FALSE)=0,"",VLOOKUP($B$9,'Avg CP LF'!$A$12:$P$38,H$9,FALSE))</f>
        <v>1</v>
      </c>
      <c r="I13" s="370">
        <f>IF(VLOOKUP($B$9,'Avg CP LF'!$A$12:$P$38,I$9,FALSE)=0,"",VLOOKUP($B$9,'Avg CP LF'!$A$12:$P$38,I$9,FALSE))</f>
        <v>1</v>
      </c>
      <c r="J13" s="370">
        <f>IF(VLOOKUP($B$9,'Avg CP LF'!$A$12:$P$38,J$9,FALSE)=0,"",VLOOKUP($B$9,'Avg CP LF'!$A$12:$P$38,J$9,FALSE))</f>
        <v>1</v>
      </c>
      <c r="K13" s="370">
        <f>IF(VLOOKUP($B$9,'Avg CP LF'!$A$12:$P$38,K$9,FALSE)=0,"",VLOOKUP($B$9,'Avg CP LF'!$A$12:$P$38,K$9,FALSE))</f>
        <v>1</v>
      </c>
      <c r="L13" s="370">
        <f>IF(VLOOKUP($B$9,'Avg CP LF'!$A$12:$P$38,L$9,FALSE)=0,"",VLOOKUP($B$9,'Avg CP LF'!$A$12:$P$38,L$9,FALSE))</f>
        <v>1</v>
      </c>
      <c r="M13" s="370">
        <f>IF(VLOOKUP($B$9,'Avg CP LF'!$A$12:$P$38,M$9,FALSE)=0,"",VLOOKUP($B$9,'Avg CP LF'!$A$12:$P$38,M$9,FALSE))</f>
        <v>0.99860000000000004</v>
      </c>
      <c r="N13" s="370">
        <f>IF(VLOOKUP($B$9,'Avg CP LF'!$A$12:$P$38,N$9,FALSE)=0,"",VLOOKUP($B$9,'Avg CP LF'!$A$12:$P$38,N$9,FALSE))</f>
        <v>1</v>
      </c>
    </row>
    <row r="14" spans="1:17" s="110" customFormat="1">
      <c r="A14" s="378"/>
      <c r="B14" s="372" t="s">
        <v>342</v>
      </c>
      <c r="C14" s="370">
        <f>IF(VLOOKUP($B$9,'Avg GNCP LF'!$A$12:$P$38,C$9,FALSE)=0,"",VLOOKUP($B$9,'Avg GNCP LF'!$A$12:$P$38,C$9,FALSE))</f>
        <v>1</v>
      </c>
      <c r="D14" s="370">
        <f>IF(VLOOKUP($B$9,'Avg GNCP LF'!$A$12:$P$38,D$9,FALSE)=0,"",VLOOKUP($B$9,'Avg GNCP LF'!$A$12:$P$38,D$9,FALSE))</f>
        <v>1</v>
      </c>
      <c r="E14" s="370">
        <f>IF(VLOOKUP($B$9,'Avg GNCP LF'!$A$12:$P$38,E$9,FALSE)=0,"",VLOOKUP($B$9,'Avg GNCP LF'!$A$12:$P$38,E$9,FALSE))</f>
        <v>1</v>
      </c>
      <c r="F14" s="370">
        <f>IF(VLOOKUP($B$9,'Avg GNCP LF'!$A$12:$P$38,F$9,FALSE)=0,"",VLOOKUP($B$9,'Avg GNCP LF'!$A$12:$P$38,F$9,FALSE))</f>
        <v>1</v>
      </c>
      <c r="G14" s="370">
        <f>IF(VLOOKUP($B$9,'Avg GNCP LF'!$A$12:$P$38,G$9,FALSE)=0,"",VLOOKUP($B$9,'Avg GNCP LF'!$A$12:$P$38,G$9,FALSE))</f>
        <v>1</v>
      </c>
      <c r="H14" s="370">
        <f>IF(VLOOKUP($B$9,'Avg GNCP LF'!$A$12:$P$38,H$9,FALSE)=0,"",VLOOKUP($B$9,'Avg GNCP LF'!$A$12:$P$38,H$9,FALSE))</f>
        <v>1</v>
      </c>
      <c r="I14" s="370">
        <f>IF(VLOOKUP($B$9,'Avg GNCP LF'!$A$12:$P$38,I$9,FALSE)=0,"",VLOOKUP($B$9,'Avg GNCP LF'!$A$12:$P$38,I$9,FALSE))</f>
        <v>1</v>
      </c>
      <c r="J14" s="370">
        <f>IF(VLOOKUP($B$9,'Avg GNCP LF'!$A$12:$P$38,J$9,FALSE)=0,"",VLOOKUP($B$9,'Avg GNCP LF'!$A$12:$P$38,J$9,FALSE))</f>
        <v>1</v>
      </c>
      <c r="K14" s="370">
        <f>IF(VLOOKUP($B$9,'Avg GNCP LF'!$A$12:$P$38,K$9,FALSE)=0,"",VLOOKUP($B$9,'Avg GNCP LF'!$A$12:$P$38,K$9,FALSE))</f>
        <v>1</v>
      </c>
      <c r="L14" s="370">
        <f>IF(VLOOKUP($B$9,'Avg GNCP LF'!$A$12:$P$38,L$9,FALSE)=0,"",VLOOKUP($B$9,'Avg GNCP LF'!$A$12:$P$38,L$9,FALSE))</f>
        <v>1</v>
      </c>
      <c r="M14" s="370">
        <f>IF(VLOOKUP($B$9,'Avg GNCP LF'!$A$12:$P$38,M$9,FALSE)=0,"",VLOOKUP($B$9,'Avg GNCP LF'!$A$12:$P$38,M$9,FALSE))</f>
        <v>0.99860000000000004</v>
      </c>
      <c r="N14" s="370">
        <f>IF(VLOOKUP($B$9,'Avg GNCP LF'!$A$12:$P$38,N$9,FALSE)=0,"",VLOOKUP($B$9,'Avg GNCP LF'!$A$12:$P$38,N$9,FALSE))</f>
        <v>1</v>
      </c>
    </row>
    <row r="15" spans="1:17" s="10" customFormat="1">
      <c r="A15" s="378"/>
      <c r="B15" s="369" t="s">
        <v>133</v>
      </c>
      <c r="C15" s="370">
        <f>IF(VLOOKUP($B$9,'Avg NCP LF'!$A$12:$P$38,C$9,FALSE)=0,"",VLOOKUP($B$9,'Avg NCP LF'!$A$12:$P$38,C$9,FALSE))</f>
        <v>1</v>
      </c>
      <c r="D15" s="370">
        <f>IF(VLOOKUP($B$9,'Avg NCP LF'!$A$12:$P$38,D$9,FALSE)=0,"",VLOOKUP($B$9,'Avg NCP LF'!$A$12:$P$38,D$9,FALSE))</f>
        <v>1</v>
      </c>
      <c r="E15" s="370">
        <f>IF(VLOOKUP($B$9,'Avg NCP LF'!$A$12:$P$38,E$9,FALSE)=0,"",VLOOKUP($B$9,'Avg NCP LF'!$A$12:$P$38,E$9,FALSE))</f>
        <v>1</v>
      </c>
      <c r="F15" s="370">
        <f>IF(VLOOKUP($B$9,'Avg NCP LF'!$A$12:$P$38,F$9,FALSE)=0,"",VLOOKUP($B$9,'Avg NCP LF'!$A$12:$P$38,F$9,FALSE))</f>
        <v>1</v>
      </c>
      <c r="G15" s="370">
        <f>IF(VLOOKUP($B$9,'Avg NCP LF'!$A$12:$P$38,G$9,FALSE)=0,"",VLOOKUP($B$9,'Avg NCP LF'!$A$12:$P$38,G$9,FALSE))</f>
        <v>1</v>
      </c>
      <c r="H15" s="370">
        <f>IF(VLOOKUP($B$9,'Avg NCP LF'!$A$12:$P$38,H$9,FALSE)=0,"",VLOOKUP($B$9,'Avg NCP LF'!$A$12:$P$38,H$9,FALSE))</f>
        <v>1</v>
      </c>
      <c r="I15" s="370">
        <f>IF(VLOOKUP($B$9,'Avg NCP LF'!$A$12:$P$38,I$9,FALSE)=0,"",VLOOKUP($B$9,'Avg NCP LF'!$A$12:$P$38,I$9,FALSE))</f>
        <v>1</v>
      </c>
      <c r="J15" s="370">
        <f>IF(VLOOKUP($B$9,'Avg NCP LF'!$A$12:$P$38,J$9,FALSE)=0,"",VLOOKUP($B$9,'Avg NCP LF'!$A$12:$P$38,J$9,FALSE))</f>
        <v>1</v>
      </c>
      <c r="K15" s="370">
        <f>IF(VLOOKUP($B$9,'Avg NCP LF'!$A$12:$P$38,K$9,FALSE)=0,"",VLOOKUP($B$9,'Avg NCP LF'!$A$12:$P$38,K$9,FALSE))</f>
        <v>1</v>
      </c>
      <c r="L15" s="370">
        <f>IF(VLOOKUP($B$9,'Avg NCP LF'!$A$12:$P$38,L$9,FALSE)=0,"",VLOOKUP($B$9,'Avg NCP LF'!$A$12:$P$38,L$9,FALSE))</f>
        <v>1</v>
      </c>
      <c r="M15" s="370">
        <f>IF(VLOOKUP($B$9,'Avg NCP LF'!$A$12:$P$38,M$9,FALSE)=0,"",VLOOKUP($B$9,'Avg NCP LF'!$A$12:$P$38,M$9,FALSE))</f>
        <v>0.99860000000000004</v>
      </c>
      <c r="N15" s="370">
        <f>IF(VLOOKUP($B$9,'Avg NCP LF'!$A$12:$P$38,N$9,FALSE)=0,"",VLOOKUP($B$9,'Avg NCP LF'!$A$12:$P$38,N$9,FALSE))</f>
        <v>1</v>
      </c>
    </row>
    <row r="16" spans="1:17">
      <c r="A16" s="379"/>
      <c r="B16" s="373"/>
      <c r="C16" s="374"/>
      <c r="D16" s="374"/>
      <c r="E16" s="374"/>
      <c r="F16" s="374"/>
      <c r="G16" s="374"/>
      <c r="H16" s="374"/>
      <c r="I16" s="374"/>
      <c r="J16" s="374"/>
      <c r="K16" s="374"/>
      <c r="L16" s="374"/>
      <c r="M16" s="374"/>
      <c r="N16" s="374"/>
    </row>
    <row r="17" spans="1:16" ht="15.6">
      <c r="A17" s="380" t="s">
        <v>417</v>
      </c>
      <c r="B17" s="373"/>
      <c r="C17" s="370"/>
      <c r="D17" s="370"/>
      <c r="E17" s="370"/>
      <c r="F17" s="370"/>
      <c r="G17" s="370"/>
      <c r="H17" s="370"/>
      <c r="I17" s="370"/>
      <c r="J17" s="370"/>
      <c r="K17" s="370"/>
      <c r="L17" s="370"/>
      <c r="M17" s="370"/>
      <c r="N17" s="370"/>
    </row>
    <row r="18" spans="1:16">
      <c r="A18" s="379"/>
      <c r="B18" s="375" t="str">
        <f>"PRIOR - "&amp;MANUAL!$B$9</f>
        <v>PRIOR - 2016</v>
      </c>
      <c r="C18" s="376">
        <f>+HOURS!$B$18</f>
        <v>744</v>
      </c>
      <c r="D18" s="376">
        <f>+HOURS!$C$18</f>
        <v>696</v>
      </c>
      <c r="E18" s="376">
        <f>+HOURS!$D$18</f>
        <v>744</v>
      </c>
      <c r="F18" s="376">
        <f>+HOURS!$E$18</f>
        <v>720</v>
      </c>
      <c r="G18" s="376">
        <f>+HOURS!$F$18</f>
        <v>744</v>
      </c>
      <c r="H18" s="376">
        <f>+HOURS!$G$18</f>
        <v>720</v>
      </c>
      <c r="I18" s="376">
        <f>+HOURS!$H$18</f>
        <v>744</v>
      </c>
      <c r="J18" s="376">
        <f>+HOURS!$I$18</f>
        <v>744</v>
      </c>
      <c r="K18" s="376">
        <f>+HOURS!$J$18</f>
        <v>720</v>
      </c>
      <c r="L18" s="376">
        <f>+HOURS!$K$18</f>
        <v>744</v>
      </c>
      <c r="M18" s="376">
        <f>+HOURS!$L$18</f>
        <v>720</v>
      </c>
      <c r="N18" s="376">
        <f>+HOURS!$M$18</f>
        <v>744</v>
      </c>
    </row>
    <row r="19" spans="1:16">
      <c r="A19" s="379"/>
      <c r="B19" s="375" t="str">
        <f>"TEST - "&amp;MANUAL!$B$10</f>
        <v>TEST - 2017</v>
      </c>
      <c r="C19" s="376">
        <f>+HOURS!$B$19</f>
        <v>744</v>
      </c>
      <c r="D19" s="376">
        <f>+HOURS!$C$19</f>
        <v>672</v>
      </c>
      <c r="E19" s="376">
        <f>+HOURS!$D$19</f>
        <v>744</v>
      </c>
      <c r="F19" s="376">
        <f>+HOURS!$E$19</f>
        <v>720</v>
      </c>
      <c r="G19" s="376">
        <f>+HOURS!$F$19</f>
        <v>744</v>
      </c>
      <c r="H19" s="376">
        <f>+HOURS!$G$19</f>
        <v>720</v>
      </c>
      <c r="I19" s="376">
        <f>+HOURS!$H$19</f>
        <v>744</v>
      </c>
      <c r="J19" s="376">
        <f>+HOURS!$I$19</f>
        <v>744</v>
      </c>
      <c r="K19" s="376">
        <f>+HOURS!$J$19</f>
        <v>720</v>
      </c>
      <c r="L19" s="376">
        <f>+HOURS!$K$19</f>
        <v>744</v>
      </c>
      <c r="M19" s="376">
        <f>+HOURS!$L$19</f>
        <v>720</v>
      </c>
      <c r="N19" s="376">
        <f>+HOURS!$M$19</f>
        <v>744</v>
      </c>
    </row>
    <row r="20" spans="1:16">
      <c r="A20" s="379"/>
      <c r="B20" s="375" t="s">
        <v>1092</v>
      </c>
      <c r="C20" s="376">
        <f>+HOURS!B$20</f>
        <v>744</v>
      </c>
      <c r="D20" s="376">
        <f>+HOURS!C$20</f>
        <v>672</v>
      </c>
      <c r="E20" s="376">
        <f>+HOURS!D$20</f>
        <v>744</v>
      </c>
      <c r="F20" s="376">
        <f>+HOURS!E$20</f>
        <v>720</v>
      </c>
      <c r="G20" s="376">
        <f>+HOURS!F$20</f>
        <v>744</v>
      </c>
      <c r="H20" s="376">
        <f>+HOURS!G$20</f>
        <v>720</v>
      </c>
      <c r="I20" s="376">
        <f>+HOURS!H$20</f>
        <v>744</v>
      </c>
      <c r="J20" s="376">
        <f>+HOURS!I$20</f>
        <v>744</v>
      </c>
      <c r="K20" s="376">
        <f>+HOURS!J$20</f>
        <v>720</v>
      </c>
      <c r="L20" s="376">
        <f>+HOURS!K$20</f>
        <v>744</v>
      </c>
      <c r="M20" s="376">
        <f>+HOURS!L$20</f>
        <v>720</v>
      </c>
      <c r="N20" s="376">
        <f>+HOURS!M$20</f>
        <v>744</v>
      </c>
    </row>
    <row r="21" spans="1:16">
      <c r="A21" s="379"/>
      <c r="B21" s="373"/>
      <c r="C21" s="370"/>
      <c r="D21" s="370"/>
      <c r="E21" s="370"/>
      <c r="F21" s="370"/>
      <c r="G21" s="370"/>
      <c r="H21" s="370"/>
      <c r="I21" s="370"/>
      <c r="J21" s="370"/>
      <c r="K21" s="370"/>
      <c r="L21" s="370"/>
      <c r="M21" s="370"/>
      <c r="N21" s="370"/>
    </row>
    <row r="22" spans="1:16" ht="15.6">
      <c r="A22" s="482" t="s">
        <v>423</v>
      </c>
      <c r="B22" s="373"/>
      <c r="C22" s="370"/>
      <c r="D22" s="370"/>
      <c r="E22" s="370"/>
      <c r="F22" s="370"/>
      <c r="G22" s="370"/>
      <c r="H22" s="370"/>
      <c r="I22" s="370"/>
      <c r="J22" s="370"/>
      <c r="K22" s="370"/>
      <c r="L22" s="370"/>
      <c r="M22" s="370"/>
      <c r="N22" s="370"/>
    </row>
    <row r="23" spans="1:16">
      <c r="A23" s="379"/>
      <c r="B23" s="373" t="s">
        <v>424</v>
      </c>
      <c r="C23" s="376">
        <v>0</v>
      </c>
      <c r="D23" s="376">
        <v>0</v>
      </c>
      <c r="E23" s="376">
        <v>0</v>
      </c>
      <c r="F23" s="376">
        <v>0</v>
      </c>
      <c r="G23" s="376">
        <v>0</v>
      </c>
      <c r="H23" s="376">
        <v>0</v>
      </c>
      <c r="I23" s="376">
        <v>0</v>
      </c>
      <c r="J23" s="376">
        <v>0</v>
      </c>
      <c r="K23" s="376">
        <v>0</v>
      </c>
      <c r="L23" s="376">
        <v>0</v>
      </c>
      <c r="M23" s="376">
        <v>0</v>
      </c>
      <c r="N23" s="376">
        <v>0</v>
      </c>
    </row>
    <row r="24" spans="1:16">
      <c r="A24" s="379"/>
      <c r="B24" s="373" t="s">
        <v>425</v>
      </c>
      <c r="C24" s="376">
        <v>0</v>
      </c>
      <c r="D24" s="376">
        <v>0</v>
      </c>
      <c r="E24" s="376">
        <v>0</v>
      </c>
      <c r="F24" s="376">
        <v>0</v>
      </c>
      <c r="G24" s="376">
        <v>0</v>
      </c>
      <c r="H24" s="376">
        <v>0</v>
      </c>
      <c r="I24" s="376">
        <v>0</v>
      </c>
      <c r="J24" s="376">
        <v>0</v>
      </c>
      <c r="K24" s="376">
        <v>0</v>
      </c>
      <c r="L24" s="376">
        <v>0</v>
      </c>
      <c r="M24" s="376">
        <v>0</v>
      </c>
      <c r="N24" s="376">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'GSCU-1'!C27+'SL-2'!C27</f>
        <v>8385117</v>
      </c>
      <c r="D27" s="142">
        <f>'GSCU-1'!D27+'SL-2'!D27</f>
        <v>8397049</v>
      </c>
      <c r="E27" s="142">
        <f>'GSCU-1'!E27+'SL-2'!E27</f>
        <v>8410743</v>
      </c>
      <c r="F27" s="142">
        <f>'GSCU-1'!F27+'SL-2'!F27</f>
        <v>8420208</v>
      </c>
      <c r="G27" s="142">
        <f>'GSCU-1'!G27+'SL-2'!G27</f>
        <v>8435872</v>
      </c>
      <c r="H27" s="142">
        <f>'GSCU-1'!H27+'SL-2'!H27</f>
        <v>8450124</v>
      </c>
      <c r="I27" s="142">
        <f>'GSCU-1'!I27+'SL-2'!I27</f>
        <v>8459056</v>
      </c>
      <c r="J27" s="142">
        <f>'GSCU-1'!J27+'SL-2'!J27</f>
        <v>8471540</v>
      </c>
      <c r="K27" s="142">
        <f>'GSCU-1'!K27+'SL-2'!K27</f>
        <v>8479230</v>
      </c>
      <c r="L27" s="142">
        <f>'GSCU-1'!L27+'SL-2'!L27</f>
        <v>8492956</v>
      </c>
      <c r="M27" s="142">
        <f>'GSCU-1'!M27+'SL-2'!M27</f>
        <v>8505796</v>
      </c>
      <c r="N27" s="142">
        <f>'GSCU-1'!N27+'SL-2'!N27</f>
        <v>8512939</v>
      </c>
      <c r="P27" s="106">
        <f>SUM(C27:N27)</f>
        <v>101420630</v>
      </c>
    </row>
    <row r="28" spans="1:16" s="12" customFormat="1" ht="15.6">
      <c r="A28" s="111"/>
      <c r="B28" s="108" t="str">
        <f>"TEST - "&amp;MANUAL!$B$10</f>
        <v>TEST - 2017</v>
      </c>
      <c r="C28" s="142">
        <f>'GSCU-1'!C28+'SL-2'!C28</f>
        <v>8518963</v>
      </c>
      <c r="D28" s="142">
        <f>'GSCU-1'!D28+'SL-2'!D28</f>
        <v>8530895</v>
      </c>
      <c r="E28" s="142">
        <f>'GSCU-1'!E28+'SL-2'!E28</f>
        <v>8541620</v>
      </c>
      <c r="F28" s="142">
        <f>'GSCU-1'!F28+'SL-2'!F28</f>
        <v>8554094</v>
      </c>
      <c r="G28" s="142">
        <f>'GSCU-1'!G28+'SL-2'!G28</f>
        <v>8566268</v>
      </c>
      <c r="H28" s="142">
        <f>'GSCU-1'!H28+'SL-2'!H28</f>
        <v>8580558</v>
      </c>
      <c r="I28" s="142">
        <f>'GSCU-1'!I28+'SL-2'!I28</f>
        <v>8593042</v>
      </c>
      <c r="J28" s="142">
        <f>'GSCU-1'!J28+'SL-2'!J28</f>
        <v>8601974</v>
      </c>
      <c r="K28" s="142">
        <f>'GSCU-1'!K28+'SL-2'!K28</f>
        <v>8612638</v>
      </c>
      <c r="L28" s="142">
        <f>'GSCU-1'!L28+'SL-2'!L28</f>
        <v>8623390</v>
      </c>
      <c r="M28" s="142">
        <f>'GSCU-1'!M28+'SL-2'!M28</f>
        <v>8635711</v>
      </c>
      <c r="N28" s="142">
        <f>'GSCU-1'!N28+'SL-2'!N28</f>
        <v>8645291</v>
      </c>
      <c r="P28" s="106">
        <f t="shared" ref="P28:P29" si="0">SUM(C28:N28)</f>
        <v>103004444</v>
      </c>
    </row>
    <row r="29" spans="1:16" ht="15.6">
      <c r="A29" s="111"/>
      <c r="B29" t="s">
        <v>1092</v>
      </c>
      <c r="C29" s="142">
        <f>'GSCU-1'!C29+'SL-2'!C29</f>
        <v>8648188</v>
      </c>
      <c r="D29" s="142">
        <f>'GSCU-1'!D29+'SL-2'!D29</f>
        <v>8659582</v>
      </c>
      <c r="E29" s="142">
        <f>'GSCU-1'!E29+'SL-2'!E29</f>
        <v>8669807</v>
      </c>
      <c r="F29" s="142">
        <f>'GSCU-1'!F29+'SL-2'!F29</f>
        <v>8682281</v>
      </c>
      <c r="G29" s="142">
        <f>'GSCU-1'!G29+'SL-2'!G29</f>
        <v>8697524</v>
      </c>
      <c r="H29" s="142">
        <f>'GSCU-1'!H29+'SL-2'!H29</f>
        <v>8708302</v>
      </c>
      <c r="I29" s="142">
        <f>'GSCU-1'!I29+'SL-2'!I29</f>
        <v>8720248</v>
      </c>
      <c r="J29" s="142">
        <f>'GSCU-1'!J29+'SL-2'!J29</f>
        <v>8728642</v>
      </c>
      <c r="K29" s="142">
        <f>'GSCU-1'!K29+'SL-2'!K29</f>
        <v>8738730</v>
      </c>
      <c r="L29" s="142">
        <f>'GSCU-1'!L29+'SL-2'!L29</f>
        <v>8751996</v>
      </c>
      <c r="M29" s="142">
        <f>'GSCU-1'!M29+'SL-2'!M29</f>
        <v>8761322</v>
      </c>
      <c r="N29" s="142">
        <f>'GSCU-1'!N29+'SL-2'!N29</f>
        <v>8770864</v>
      </c>
      <c r="P29" s="106">
        <f t="shared" si="0"/>
        <v>104537486</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42">
        <f>'GSCU-1'!C33+'SL-2'!C33</f>
        <v>11144.460827849804</v>
      </c>
      <c r="D33" s="142">
        <f>'GSCU-1'!D33+'SL-2'!D33</f>
        <v>12160.585532884354</v>
      </c>
      <c r="E33" s="142">
        <f>'GSCU-1'!E33+'SL-2'!E33</f>
        <v>11261.666088185728</v>
      </c>
      <c r="F33" s="142">
        <f>'GSCU-1'!F33+'SL-2'!F33</f>
        <v>11596.938426093606</v>
      </c>
      <c r="G33" s="142">
        <f>'GSCU-1'!G33+'SL-2'!G33</f>
        <v>11373.862340099489</v>
      </c>
      <c r="H33" s="142">
        <f>'GSCU-1'!H33+'SL-2'!H33</f>
        <v>11764.736817681736</v>
      </c>
      <c r="I33" s="142">
        <f>'GSCU-1'!I33+'SL-2'!I33</f>
        <v>11398.306732211659</v>
      </c>
      <c r="J33" s="142">
        <f>'GSCU-1'!J33+'SL-2'!J33</f>
        <v>11416.947901115425</v>
      </c>
      <c r="K33" s="142">
        <f>'GSCU-1'!K33+'SL-2'!K33</f>
        <v>11815.537459807074</v>
      </c>
      <c r="L33" s="142">
        <f>'GSCU-1'!L33+'SL-2'!L33</f>
        <v>11447.370284564564</v>
      </c>
      <c r="M33" s="142">
        <f>'GSCU-1'!M33+'SL-2'!M33</f>
        <v>11900.617471491376</v>
      </c>
      <c r="N33" s="142">
        <f>'GSCU-1'!N33+'SL-2'!N33</f>
        <v>11486.658204286656</v>
      </c>
      <c r="P33" s="152">
        <f>AVERAGE(C33:N33)</f>
        <v>11563.974007189288</v>
      </c>
      <c r="Q33" s="381">
        <f>$P$27/(P33*8760)</f>
        <v>1.0011867444000353</v>
      </c>
    </row>
    <row r="34" spans="1:17" s="12" customFormat="1" ht="15.6">
      <c r="A34" s="111"/>
      <c r="B34" s="149" t="s">
        <v>426</v>
      </c>
      <c r="C34" s="142">
        <f>'GSCU-1'!C34+'SL-2'!C34</f>
        <v>11418.291011335692</v>
      </c>
      <c r="D34" s="142">
        <f>'GSCU-1'!D34+'SL-2'!D34</f>
        <v>12198.530927159718</v>
      </c>
      <c r="E34" s="142">
        <f>'GSCU-1'!E34+'SL-2'!E34</f>
        <v>11477.767159449348</v>
      </c>
      <c r="F34" s="142">
        <f>'GSCU-1'!F34+'SL-2'!F34</f>
        <v>11833.184565389398</v>
      </c>
      <c r="G34" s="142">
        <f>'GSCU-1'!G34+'SL-2'!G34</f>
        <v>11456.129899692032</v>
      </c>
      <c r="H34" s="142">
        <f>'GSCU-1'!H34+'SL-2'!H34</f>
        <v>11927.151857128774</v>
      </c>
      <c r="I34" s="142">
        <f>'GSCU-1'!I34+'SL-2'!I34</f>
        <v>11481.939606528622</v>
      </c>
      <c r="J34" s="142">
        <f>'GSCU-1'!J34+'SL-2'!J34</f>
        <v>11568.052517836788</v>
      </c>
      <c r="K34" s="142">
        <f>'GSCU-1'!K34+'SL-2'!K34</f>
        <v>11877.788827010485</v>
      </c>
      <c r="L34" s="142">
        <f>'GSCU-1'!L34+'SL-2'!L34</f>
        <v>11531.884428246416</v>
      </c>
      <c r="M34" s="142">
        <f>'GSCU-1'!M34+'SL-2'!M34</f>
        <v>11973.423784374811</v>
      </c>
      <c r="N34" s="142">
        <f>'GSCU-1'!N34+'SL-2'!N34</f>
        <v>11675.241957769187</v>
      </c>
      <c r="P34" s="152">
        <f>AVERAGE(C34:N34)</f>
        <v>11701.615545160106</v>
      </c>
      <c r="Q34" s="381">
        <f t="shared" ref="Q34:Q35" si="1">$P$27/(P34*8760)</f>
        <v>0.98941017536447051</v>
      </c>
    </row>
    <row r="35" spans="1:17" s="106" customFormat="1">
      <c r="A35" s="109"/>
      <c r="B35" s="149" t="s">
        <v>133</v>
      </c>
      <c r="C35" s="142">
        <f>'GSCU-1'!C35+'SL-2'!C35</f>
        <v>11829.34907679668</v>
      </c>
      <c r="D35" s="142">
        <f>'GSCU-1'!D35+'SL-2'!D35</f>
        <v>12565.796619334402</v>
      </c>
      <c r="E35" s="142">
        <f>'GSCU-1'!E35+'SL-2'!E35</f>
        <v>11841.574238258625</v>
      </c>
      <c r="F35" s="142">
        <f>'GSCU-1'!F35+'SL-2'!F35</f>
        <v>12236.046638987742</v>
      </c>
      <c r="G35" s="142">
        <f>'GSCU-1'!G35+'SL-2'!G35</f>
        <v>11784.788484980805</v>
      </c>
      <c r="H35" s="142">
        <f>'GSCU-1'!H35+'SL-2'!H35</f>
        <v>12451.792124923355</v>
      </c>
      <c r="I35" s="142">
        <f>'GSCU-1'!I35+'SL-2'!I35</f>
        <v>11820.385529147838</v>
      </c>
      <c r="J35" s="142">
        <f>'GSCU-1'!J35+'SL-2'!J35</f>
        <v>12138.328176901117</v>
      </c>
      <c r="K35" s="142">
        <f>'GSCU-1'!K35+'SL-2'!K35</f>
        <v>12388.564527117233</v>
      </c>
      <c r="L35" s="142">
        <f>'GSCU-1'!L35+'SL-2'!L35</f>
        <v>12096.18776488593</v>
      </c>
      <c r="M35" s="142">
        <f>'GSCU-1'!M35+'SL-2'!M35</f>
        <v>12374.133382479142</v>
      </c>
      <c r="N35" s="142">
        <f>'GSCU-1'!N35+'SL-2'!N35</f>
        <v>12122.588246940119</v>
      </c>
      <c r="P35" s="152">
        <f>AVERAGE(C35:N35)</f>
        <v>12137.461234229415</v>
      </c>
      <c r="Q35" s="381">
        <f t="shared" si="1"/>
        <v>0.95388131547095489</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42">
        <f>'GSCU-1'!C38+'SL-2'!C38</f>
        <v>11322.74689846983</v>
      </c>
      <c r="D38" s="142">
        <f>'GSCU-1'!D38+'SL-2'!D38</f>
        <v>12795.34002474405</v>
      </c>
      <c r="E38" s="142">
        <f>'GSCU-1'!E38+'SL-2'!E38</f>
        <v>11437.024347524828</v>
      </c>
      <c r="F38" s="142">
        <f>'GSCU-1'!F38+'SL-2'!F38</f>
        <v>11781.640699644031</v>
      </c>
      <c r="G38" s="142">
        <f>'GSCU-1'!G38+'SL-2'!G38</f>
        <v>11549.573637767196</v>
      </c>
      <c r="H38" s="142">
        <f>'GSCU-1'!H38+'SL-2'!H38</f>
        <v>11946.255489395866</v>
      </c>
      <c r="I38" s="142">
        <f>'GSCU-1'!I38+'SL-2'!I38</f>
        <v>11578.760025109992</v>
      </c>
      <c r="J38" s="142">
        <f>'GSCU-1'!J38+'SL-2'!J38</f>
        <v>11592.647460850003</v>
      </c>
      <c r="K38" s="142">
        <f>'GSCU-1'!K38+'SL-2'!K38</f>
        <v>12001.31648803144</v>
      </c>
      <c r="L38" s="142">
        <f>'GSCU-1'!L38+'SL-2'!L38</f>
        <v>11623.089671416246</v>
      </c>
      <c r="M38" s="142">
        <f>'GSCU-1'!M38+'SL-2'!M38</f>
        <v>12082.188885434329</v>
      </c>
      <c r="N38" s="142">
        <f>'GSCU-1'!N38+'SL-2'!N38</f>
        <v>11665.102894448468</v>
      </c>
      <c r="P38" s="152">
        <f>AVERAGE(C38:N38)</f>
        <v>11781.307210236357</v>
      </c>
      <c r="Q38" s="381">
        <f>$P$28/(P38*8760)</f>
        <v>0.99806396384430429</v>
      </c>
    </row>
    <row r="39" spans="1:17" s="106" customFormat="1" ht="16.5" customHeight="1">
      <c r="A39" s="109"/>
      <c r="B39" s="149" t="s">
        <v>426</v>
      </c>
      <c r="C39" s="142">
        <f>'GSCU-1'!C39+'SL-2'!C39</f>
        <v>11600.089697605303</v>
      </c>
      <c r="D39" s="142">
        <f>'GSCU-1'!D39+'SL-2'!D39</f>
        <v>12835.144229706822</v>
      </c>
      <c r="E39" s="142">
        <f>'GSCU-1'!E39+'SL-2'!E39</f>
        <v>11655.891803273882</v>
      </c>
      <c r="F39" s="142">
        <f>'GSCU-1'!F39+'SL-2'!F39</f>
        <v>12020.907720131119</v>
      </c>
      <c r="G39" s="142">
        <f>'GSCU-1'!G39+'SL-2'!G39</f>
        <v>11632.884209208773</v>
      </c>
      <c r="H39" s="142">
        <f>'GSCU-1'!H39+'SL-2'!H39</f>
        <v>12110.727372623964</v>
      </c>
      <c r="I39" s="142">
        <f>'GSCU-1'!I39+'SL-2'!I39</f>
        <v>11663.458732336856</v>
      </c>
      <c r="J39" s="142">
        <f>'GSCU-1'!J39+'SL-2'!J39</f>
        <v>11745.661595121459</v>
      </c>
      <c r="K39" s="142">
        <f>'GSCU-1'!K39+'SL-2'!K39</f>
        <v>12064.353653075919</v>
      </c>
      <c r="L39" s="142">
        <f>'GSCU-1'!L39+'SL-2'!L39</f>
        <v>11708.669547461635</v>
      </c>
      <c r="M39" s="142">
        <f>'GSCU-1'!M39+'SL-2'!M39</f>
        <v>12155.905614419957</v>
      </c>
      <c r="N39" s="142">
        <f>'GSCU-1'!N39+'SL-2'!N39</f>
        <v>11856.024967813175</v>
      </c>
      <c r="P39" s="152">
        <f>AVERAGE(C39:N39)</f>
        <v>11920.809928564906</v>
      </c>
      <c r="Q39" s="381">
        <f>$P$28/(P39*8760)</f>
        <v>0.9863841671814606</v>
      </c>
    </row>
    <row r="40" spans="1:17" s="106" customFormat="1" ht="16.5" customHeight="1">
      <c r="A40" s="109"/>
      <c r="B40" s="149" t="s">
        <v>133</v>
      </c>
      <c r="C40" s="142">
        <f>'GSCU-1'!C40+'SL-2'!C40</f>
        <v>12016.42069892473</v>
      </c>
      <c r="D40" s="142">
        <f>'GSCU-1'!D40+'SL-2'!D40</f>
        <v>13220.400969458406</v>
      </c>
      <c r="E40" s="142">
        <f>'GSCU-1'!E40+'SL-2'!E40</f>
        <v>12024.356102209946</v>
      </c>
      <c r="F40" s="142">
        <f>'GSCU-1'!F40+'SL-2'!F40</f>
        <v>12428.921194147886</v>
      </c>
      <c r="G40" s="142">
        <f>'GSCU-1'!G40+'SL-2'!G40</f>
        <v>11965.709622837181</v>
      </c>
      <c r="H40" s="142">
        <f>'GSCU-1'!H40+'SL-2'!H40</f>
        <v>12642.011748475166</v>
      </c>
      <c r="I40" s="142">
        <f>'GSCU-1'!I40+'SL-2'!I40</f>
        <v>12006.217872760613</v>
      </c>
      <c r="J40" s="142">
        <f>'GSCU-1'!J40+'SL-2'!J40</f>
        <v>12323.14385980117</v>
      </c>
      <c r="K40" s="142">
        <f>'GSCU-1'!K40+'SL-2'!K40</f>
        <v>12581.57686526866</v>
      </c>
      <c r="L40" s="142">
        <f>'GSCU-1'!L40+'SL-2'!L40</f>
        <v>12280.088809347602</v>
      </c>
      <c r="M40" s="142">
        <f>'GSCU-1'!M40+'SL-2'!M40</f>
        <v>12561.625938324962</v>
      </c>
      <c r="N40" s="142">
        <f>'GSCU-1'!N40+'SL-2'!N40</f>
        <v>12308.918069489788</v>
      </c>
      <c r="P40" s="152">
        <f>AVERAGE(C40:N40)</f>
        <v>12363.282645920508</v>
      </c>
      <c r="Q40" s="381">
        <f>$P$28/(P40*8760)</f>
        <v>0.95108220933506804</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42">
        <f>'GSCU-1'!C43+'SL-2'!C43</f>
        <v>11494.857300876763</v>
      </c>
      <c r="D43" s="142">
        <f>'GSCU-1'!D43+'SL-2'!D43</f>
        <v>12988.073660513572</v>
      </c>
      <c r="E43" s="142">
        <f>'GSCU-1'!E43+'SL-2'!E43</f>
        <v>11608.78715002438</v>
      </c>
      <c r="F43" s="142">
        <f>'GSCU-1'!F43+'SL-2'!F43</f>
        <v>11958.473334257094</v>
      </c>
      <c r="G43" s="142">
        <f>'GSCU-1'!G43+'SL-2'!G43</f>
        <v>11726.427677154354</v>
      </c>
      <c r="H43" s="142">
        <f>'GSCU-1'!H43+'SL-2'!H43</f>
        <v>12124.024802264295</v>
      </c>
      <c r="I43" s="142">
        <f>'GSCU-1'!I43+'SL-2'!I43</f>
        <v>11750.081786442763</v>
      </c>
      <c r="J43" s="142">
        <f>'GSCU-1'!J43+'SL-2'!J43</f>
        <v>11763.265374206718</v>
      </c>
      <c r="K43" s="142">
        <f>'GSCU-1'!K43+'SL-2'!K43</f>
        <v>12176.905573419079</v>
      </c>
      <c r="L43" s="142">
        <f>'GSCU-1'!L43+'SL-2'!L43</f>
        <v>11796.325276105148</v>
      </c>
      <c r="M43" s="142">
        <f>'GSCU-1'!M43+'SL-2'!M43</f>
        <v>12257.721936693913</v>
      </c>
      <c r="N43" s="142">
        <f>'GSCU-1'!N43+'SL-2'!N43</f>
        <v>11834.407178311507</v>
      </c>
      <c r="O43" s="107"/>
      <c r="P43" s="152">
        <f>AVERAGE(C43:N43)</f>
        <v>11956.612587522462</v>
      </c>
      <c r="Q43" s="381">
        <f>$P$29/(P43*8760)</f>
        <v>0.99806721014695676</v>
      </c>
    </row>
    <row r="44" spans="1:17" s="106" customFormat="1" ht="16.5" customHeight="1">
      <c r="A44" s="109"/>
      <c r="B44" s="149" t="s">
        <v>426</v>
      </c>
      <c r="C44" s="142">
        <f>'GSCU-1'!C44+'SL-2'!C44</f>
        <v>11775.635797070956</v>
      </c>
      <c r="D44" s="142">
        <f>'GSCU-1'!D44+'SL-2'!D44</f>
        <v>13028.366779334861</v>
      </c>
      <c r="E44" s="142">
        <f>'GSCU-1'!E44+'SL-2'!E44</f>
        <v>11830.320027321442</v>
      </c>
      <c r="F44" s="142">
        <f>'GSCU-1'!F44+'SL-2'!F44</f>
        <v>12200.650984797107</v>
      </c>
      <c r="G44" s="142">
        <f>'GSCU-1'!G44+'SL-2'!G44</f>
        <v>11810.750583625875</v>
      </c>
      <c r="H44" s="142">
        <f>'GSCU-1'!H44+'SL-2'!H44</f>
        <v>12290.477910016798</v>
      </c>
      <c r="I44" s="142">
        <f>'GSCU-1'!I44+'SL-2'!I44</f>
        <v>11835.791867963693</v>
      </c>
      <c r="J44" s="142">
        <f>'GSCU-1'!J44+'SL-2'!J44</f>
        <v>11918.090742036717</v>
      </c>
      <c r="K44" s="142">
        <f>'GSCU-1'!K44+'SL-2'!K44</f>
        <v>12240.682312902209</v>
      </c>
      <c r="L44" s="142">
        <f>'GSCU-1'!L44+'SL-2'!L44</f>
        <v>11882.900358107661</v>
      </c>
      <c r="M44" s="142">
        <f>'GSCU-1'!M44+'SL-2'!M44</f>
        <v>12332.2951311979</v>
      </c>
      <c r="N44" s="142">
        <f>'GSCU-1'!N44+'SL-2'!N44</f>
        <v>12027.545420519766</v>
      </c>
      <c r="O44" s="107"/>
      <c r="P44" s="152">
        <f>AVERAGE(C44:N44)</f>
        <v>12097.79232624125</v>
      </c>
      <c r="Q44" s="381">
        <f>$P$29/(P44*8760)</f>
        <v>0.98641988936705738</v>
      </c>
    </row>
    <row r="45" spans="1:17" s="106" customFormat="1" ht="16.5" customHeight="1">
      <c r="A45" s="109"/>
      <c r="B45" s="149" t="s">
        <v>133</v>
      </c>
      <c r="C45" s="142">
        <f>'GSCU-1'!C45+'SL-2'!C45</f>
        <v>12197.1242685001</v>
      </c>
      <c r="D45" s="142">
        <f>'GSCU-1'!D45+'SL-2'!D45</f>
        <v>13418.355616092998</v>
      </c>
      <c r="E45" s="142">
        <f>'GSCU-1'!E45+'SL-2'!E45</f>
        <v>12203.271574846822</v>
      </c>
      <c r="F45" s="142">
        <f>'GSCU-1'!F45+'SL-2'!F45</f>
        <v>12613.627851917754</v>
      </c>
      <c r="G45" s="142">
        <f>'GSCU-1'!G45+'SL-2'!G45</f>
        <v>12147.620271819223</v>
      </c>
      <c r="H45" s="142">
        <f>'GSCU-1'!H45+'SL-2'!H45</f>
        <v>12828.162125246068</v>
      </c>
      <c r="I45" s="142">
        <f>'GSCU-1'!I45+'SL-2'!I45</f>
        <v>12182.64384280052</v>
      </c>
      <c r="J45" s="142">
        <f>'GSCU-1'!J45+'SL-2'!J45</f>
        <v>12502.408684101611</v>
      </c>
      <c r="K45" s="142">
        <f>'GSCU-1'!K45+'SL-2'!K45</f>
        <v>12763.973771764124</v>
      </c>
      <c r="L45" s="142">
        <f>'GSCU-1'!L45+'SL-2'!L45</f>
        <v>12460.964638422298</v>
      </c>
      <c r="M45" s="142">
        <f>'GSCU-1'!M45+'SL-2'!M45</f>
        <v>12742.72924900428</v>
      </c>
      <c r="N45" s="142">
        <f>'GSCU-1'!N45+'SL-2'!N45</f>
        <v>12485.695575839822</v>
      </c>
      <c r="O45" s="107"/>
      <c r="P45" s="152">
        <f>AVERAGE(C45:N45)</f>
        <v>12545.548122529633</v>
      </c>
      <c r="Q45" s="381">
        <f>$P$29/(P45*8760)</f>
        <v>0.95121415592882896</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s="106" customFormat="1" ht="16.5" customHeight="1">
      <c r="A48" s="109"/>
      <c r="B48" s="108"/>
      <c r="C48" s="107"/>
      <c r="D48" s="107"/>
      <c r="E48" s="107"/>
      <c r="F48" s="107"/>
      <c r="G48" s="107"/>
      <c r="H48" s="107"/>
      <c r="I48" s="107"/>
      <c r="J48" s="107"/>
      <c r="K48" s="107"/>
      <c r="L48" s="107"/>
      <c r="M48" s="107"/>
      <c r="N48" s="107"/>
    </row>
    <row r="49" spans="1:14" ht="13.2">
      <c r="A49" s="42" t="s">
        <v>116</v>
      </c>
      <c r="C49" s="105"/>
    </row>
    <row r="50" spans="1:14" ht="13.2">
      <c r="A50"/>
      <c r="B50" s="10" t="s">
        <v>338</v>
      </c>
      <c r="C50" s="105"/>
      <c r="D50" s="105"/>
      <c r="E50" s="105"/>
      <c r="F50" s="105"/>
      <c r="G50" s="105"/>
      <c r="H50" s="105"/>
      <c r="I50" s="105"/>
      <c r="J50" s="105"/>
      <c r="K50" s="105"/>
      <c r="L50" s="105"/>
      <c r="M50" s="105"/>
      <c r="N50" s="105"/>
    </row>
    <row r="51" spans="1:14" ht="13.2">
      <c r="A51"/>
      <c r="B51" s="81" t="s">
        <v>422</v>
      </c>
    </row>
    <row r="52" spans="1:14" ht="13.2">
      <c r="A52"/>
      <c r="B52" s="125" t="s">
        <v>427</v>
      </c>
      <c r="C52" s="104"/>
    </row>
    <row r="53" spans="1:14" ht="13.2">
      <c r="A53"/>
      <c r="B53" s="153" t="s">
        <v>431</v>
      </c>
      <c r="E53" s="88"/>
    </row>
    <row r="54" spans="1:14" ht="13.2">
      <c r="A54"/>
      <c r="B54" t="s">
        <v>429</v>
      </c>
      <c r="C54" s="98"/>
      <c r="D54" s="98"/>
      <c r="E54" s="98"/>
      <c r="F54" s="98"/>
      <c r="G54" s="98"/>
      <c r="H54" s="98"/>
      <c r="I54" s="98"/>
      <c r="J54" s="98"/>
      <c r="K54" s="98"/>
      <c r="L54" s="98"/>
      <c r="M54" s="98"/>
      <c r="N54" s="98"/>
    </row>
    <row r="60" spans="1:14">
      <c r="G60" s="145"/>
    </row>
    <row r="61" spans="1:14">
      <c r="G61" s="44"/>
    </row>
    <row r="63" spans="1:14">
      <c r="G63" s="150"/>
    </row>
  </sheetData>
  <mergeCells count="3">
    <mergeCell ref="C7:E7"/>
    <mergeCell ref="F7:L7"/>
    <mergeCell ref="M7:N7"/>
  </mergeCells>
  <pageMargins left="0" right="0" top="1" bottom="1" header="0.5" footer="0.5"/>
  <pageSetup scale="62" orientation="landscape" r:id="rId1"/>
  <headerFooter alignWithMargins="0">
    <oddFooter>&amp;LPrinted:  &amp;D&amp;C&amp;F&amp;RPage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6"/>
  <sheetViews>
    <sheetView showGridLines="0" zoomScale="65" zoomScaleNormal="65" workbookViewId="0">
      <selection activeCell="B2" sqref="B1:B2"/>
    </sheetView>
  </sheetViews>
  <sheetFormatPr defaultRowHeight="15"/>
  <cols>
    <col min="1" max="1" width="2.6640625" style="99" customWidth="1"/>
    <col min="2" max="2" width="23.33203125" customWidth="1"/>
    <col min="3" max="14" width="16.44140625" customWidth="1"/>
    <col min="15" max="15" width="2.6640625" customWidth="1"/>
    <col min="16" max="16" width="14" bestFit="1" customWidth="1"/>
  </cols>
  <sheetData>
    <row r="1" spans="1:16">
      <c r="B1" s="8" t="s">
        <v>1144</v>
      </c>
    </row>
    <row r="2" spans="1:16">
      <c r="B2" s="8" t="s">
        <v>1123</v>
      </c>
    </row>
    <row r="4" spans="1:16" ht="21">
      <c r="A4" s="124" t="s">
        <v>436</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67</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0.94836666666666669</v>
      </c>
      <c r="D13" s="115">
        <f>IF(VLOOKUP($B$9,'Avg CP LF'!$A$12:$P$38,D$9,FALSE)=0,"",VLOOKUP($B$9,'Avg CP LF'!$A$12:$P$38,D$9,FALSE))</f>
        <v>0.70706666666666662</v>
      </c>
      <c r="E13" s="115">
        <f>IF(VLOOKUP($B$9,'Avg CP LF'!$A$12:$P$38,E$9,FALSE)=0,"",VLOOKUP($B$9,'Avg CP LF'!$A$12:$P$38,E$9,FALSE))</f>
        <v>0.91786666666666672</v>
      </c>
      <c r="F13" s="115">
        <f>IF(VLOOKUP($B$9,'Avg CP LF'!$A$12:$P$38,F$9,FALSE)=0,"",VLOOKUP($B$9,'Avg CP LF'!$A$12:$P$38,F$9,FALSE))</f>
        <v>0.74460000000000004</v>
      </c>
      <c r="G13" s="115">
        <f>IF(VLOOKUP($B$9,'Avg CP LF'!$A$12:$P$38,G$9,FALSE)=0,"",VLOOKUP($B$9,'Avg CP LF'!$A$12:$P$38,G$9,FALSE))</f>
        <v>0.74513333333333343</v>
      </c>
      <c r="H13" s="115">
        <f>IF(VLOOKUP($B$9,'Avg CP LF'!$A$12:$P$38,H$9,FALSE)=0,"",VLOOKUP($B$9,'Avg CP LF'!$A$12:$P$38,H$9,FALSE))</f>
        <v>0.73919999999999997</v>
      </c>
      <c r="I13" s="115">
        <f>IF(VLOOKUP($B$9,'Avg CP LF'!$A$12:$P$38,I$9,FALSE)=0,"",VLOOKUP($B$9,'Avg CP LF'!$A$12:$P$38,I$9,FALSE))</f>
        <v>0.74380000000000013</v>
      </c>
      <c r="J13" s="115">
        <f>IF(VLOOKUP($B$9,'Avg CP LF'!$A$12:$P$38,J$9,FALSE)=0,"",VLOOKUP($B$9,'Avg CP LF'!$A$12:$P$38,J$9,FALSE))</f>
        <v>0.76476666666666659</v>
      </c>
      <c r="K13" s="115">
        <f>IF(VLOOKUP($B$9,'Avg CP LF'!$A$12:$P$38,K$9,FALSE)=0,"",VLOOKUP($B$9,'Avg CP LF'!$A$12:$P$38,K$9,FALSE))</f>
        <v>0.77356666666666685</v>
      </c>
      <c r="L13" s="115">
        <f>IF(VLOOKUP($B$9,'Avg CP LF'!$A$12:$P$38,L$9,FALSE)=0,"",VLOOKUP($B$9,'Avg CP LF'!$A$12:$P$38,L$9,FALSE))</f>
        <v>0.72539999999999993</v>
      </c>
      <c r="M13" s="115">
        <f>IF(VLOOKUP($B$9,'Avg CP LF'!$A$12:$P$38,M$9,FALSE)=0,"",VLOOKUP($B$9,'Avg CP LF'!$A$12:$P$38,M$9,FALSE))</f>
        <v>0.71120000000000017</v>
      </c>
      <c r="N13" s="115">
        <f>IF(VLOOKUP($B$9,'Avg CP LF'!$A$12:$P$38,N$9,FALSE)=0,"",VLOOKUP($B$9,'Avg CP LF'!$A$12:$P$38,N$9,FALSE))</f>
        <v>0.7682000000000001</v>
      </c>
    </row>
    <row r="14" spans="1:16" s="110" customFormat="1">
      <c r="A14" s="119"/>
      <c r="B14" s="118" t="s">
        <v>342</v>
      </c>
      <c r="C14" s="115">
        <f>IF(VLOOKUP($B$9,'Avg GNCP LF'!$A$12:$P$38,C$9,FALSE)=0,"",VLOOKUP($B$9,'Avg GNCP LF'!$A$12:$P$38,C$9,FALSE))</f>
        <v>0.68640000000000001</v>
      </c>
      <c r="D14" s="115">
        <f>IF(VLOOKUP($B$9,'Avg GNCP LF'!$A$12:$P$38,D$9,FALSE)=0,"",VLOOKUP($B$9,'Avg GNCP LF'!$A$12:$P$38,D$9,FALSE))</f>
        <v>0.68630000000000002</v>
      </c>
      <c r="E14" s="115">
        <f>IF(VLOOKUP($B$9,'Avg GNCP LF'!$A$12:$P$38,E$9,FALSE)=0,"",VLOOKUP($B$9,'Avg GNCP LF'!$A$12:$P$38,E$9,FALSE))</f>
        <v>0.69180000000000008</v>
      </c>
      <c r="F14" s="115">
        <f>IF(VLOOKUP($B$9,'Avg GNCP LF'!$A$12:$P$38,F$9,FALSE)=0,"",VLOOKUP($B$9,'Avg GNCP LF'!$A$12:$P$38,F$9,FALSE))</f>
        <v>0.67696666666666661</v>
      </c>
      <c r="G14" s="115">
        <f>IF(VLOOKUP($B$9,'Avg GNCP LF'!$A$12:$P$38,G$9,FALSE)=0,"",VLOOKUP($B$9,'Avg GNCP LF'!$A$12:$P$38,G$9,FALSE))</f>
        <v>0.69186666666666674</v>
      </c>
      <c r="H14" s="115">
        <f>IF(VLOOKUP($B$9,'Avg GNCP LF'!$A$12:$P$38,H$9,FALSE)=0,"",VLOOKUP($B$9,'Avg GNCP LF'!$A$12:$P$38,H$9,FALSE))</f>
        <v>0.7004999999999999</v>
      </c>
      <c r="I14" s="115">
        <f>IF(VLOOKUP($B$9,'Avg GNCP LF'!$A$12:$P$38,I$9,FALSE)=0,"",VLOOKUP($B$9,'Avg GNCP LF'!$A$12:$P$38,I$9,FALSE))</f>
        <v>0.70803333333333329</v>
      </c>
      <c r="J14" s="115">
        <f>IF(VLOOKUP($B$9,'Avg GNCP LF'!$A$12:$P$38,J$9,FALSE)=0,"",VLOOKUP($B$9,'Avg GNCP LF'!$A$12:$P$38,J$9,FALSE))</f>
        <v>0.70983333333333343</v>
      </c>
      <c r="K14" s="115">
        <f>IF(VLOOKUP($B$9,'Avg GNCP LF'!$A$12:$P$38,K$9,FALSE)=0,"",VLOOKUP($B$9,'Avg GNCP LF'!$A$12:$P$38,K$9,FALSE))</f>
        <v>0.69906666666666661</v>
      </c>
      <c r="L14" s="115">
        <f>IF(VLOOKUP($B$9,'Avg GNCP LF'!$A$12:$P$38,L$9,FALSE)=0,"",VLOOKUP($B$9,'Avg GNCP LF'!$A$12:$P$38,L$9,FALSE))</f>
        <v>0.68353333333333344</v>
      </c>
      <c r="M14" s="115">
        <f>IF(VLOOKUP($B$9,'Avg GNCP LF'!$A$12:$P$38,M$9,FALSE)=0,"",VLOOKUP($B$9,'Avg GNCP LF'!$A$12:$P$38,M$9,FALSE))</f>
        <v>0.67300000000000004</v>
      </c>
      <c r="N14" s="115">
        <f>IF(VLOOKUP($B$9,'Avg GNCP LF'!$A$12:$P$38,N$9,FALSE)=0,"",VLOOKUP($B$9,'Avg GNCP LF'!$A$12:$P$38,N$9,FALSE))</f>
        <v>0.67893333333333328</v>
      </c>
    </row>
    <row r="15" spans="1:16" s="10" customFormat="1">
      <c r="A15" s="119"/>
      <c r="B15" s="148" t="s">
        <v>133</v>
      </c>
      <c r="C15" s="115">
        <f>IF(VLOOKUP($B$9,'Avg NCP LF'!$A$12:$P$38,C$9,FALSE)=0,"",VLOOKUP($B$9,'Avg NCP LF'!$A$12:$P$38,C$9,FALSE))</f>
        <v>0.47559999999999997</v>
      </c>
      <c r="D15" s="115">
        <f>IF(VLOOKUP($B$9,'Avg NCP LF'!$A$12:$P$38,D$9,FALSE)=0,"",VLOOKUP($B$9,'Avg NCP LF'!$A$12:$P$38,D$9,FALSE))</f>
        <v>0.47946666666666671</v>
      </c>
      <c r="E15" s="115">
        <f>IF(VLOOKUP($B$9,'Avg NCP LF'!$A$12:$P$38,E$9,FALSE)=0,"",VLOOKUP($B$9,'Avg NCP LF'!$A$12:$P$38,E$9,FALSE))</f>
        <v>0.47786666666666672</v>
      </c>
      <c r="F15" s="115">
        <f>IF(VLOOKUP($B$9,'Avg NCP LF'!$A$12:$P$38,F$9,FALSE)=0,"",VLOOKUP($B$9,'Avg NCP LF'!$A$12:$P$38,F$9,FALSE))</f>
        <v>0.49453333333333332</v>
      </c>
      <c r="G15" s="115">
        <f>IF(VLOOKUP($B$9,'Avg NCP LF'!$A$12:$P$38,G$9,FALSE)=0,"",VLOOKUP($B$9,'Avg NCP LF'!$A$12:$P$38,G$9,FALSE))</f>
        <v>0.51</v>
      </c>
      <c r="H15" s="115">
        <f>IF(VLOOKUP($B$9,'Avg NCP LF'!$A$12:$P$38,H$9,FALSE)=0,"",VLOOKUP($B$9,'Avg NCP LF'!$A$12:$P$38,H$9,FALSE))</f>
        <v>0.5208666666666667</v>
      </c>
      <c r="I15" s="115">
        <f>IF(VLOOKUP($B$9,'Avg NCP LF'!$A$12:$P$38,I$9,FALSE)=0,"",VLOOKUP($B$9,'Avg NCP LF'!$A$12:$P$38,I$9,FALSE))</f>
        <v>0.53333333333333333</v>
      </c>
      <c r="J15" s="115">
        <f>IF(VLOOKUP($B$9,'Avg NCP LF'!$A$12:$P$38,J$9,FALSE)=0,"",VLOOKUP($B$9,'Avg NCP LF'!$A$12:$P$38,J$9,FALSE))</f>
        <v>0.5349666666666667</v>
      </c>
      <c r="K15" s="115">
        <f>IF(VLOOKUP($B$9,'Avg NCP LF'!$A$12:$P$38,K$9,FALSE)=0,"",VLOOKUP($B$9,'Avg NCP LF'!$A$12:$P$38,K$9,FALSE))</f>
        <v>0.52466666666666661</v>
      </c>
      <c r="L15" s="115">
        <f>IF(VLOOKUP($B$9,'Avg NCP LF'!$A$12:$P$38,L$9,FALSE)=0,"",VLOOKUP($B$9,'Avg NCP LF'!$A$12:$P$38,L$9,FALSE))</f>
        <v>0.5054333333333334</v>
      </c>
      <c r="M15" s="115">
        <f>IF(VLOOKUP($B$9,'Avg NCP LF'!$A$12:$P$38,M$9,FALSE)=0,"",VLOOKUP($B$9,'Avg NCP LF'!$A$12:$P$38,M$9,FALSE))</f>
        <v>0.48073333333333329</v>
      </c>
      <c r="N15" s="115">
        <f>IF(VLOOKUP($B$9,'Avg NCP LF'!$A$12:$P$38,N$9,FALSE)=0,"",VLOOKUP($B$9,'Avg NCP LF'!$A$12:$P$38,N$9,FALSE))</f>
        <v>0.48380000000000001</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2112365487</v>
      </c>
      <c r="D27" s="142">
        <f>VLOOKUP($B$9,'Sales Forecast'!$B$7:$AO$23,D9-1,FALSE)</f>
        <v>1871127005</v>
      </c>
      <c r="E27" s="142">
        <f>VLOOKUP($B$9,'Sales Forecast'!$B$7:$AO$23,E9-1,FALSE)</f>
        <v>1926669163</v>
      </c>
      <c r="F27" s="142">
        <f>VLOOKUP($B$9,'Sales Forecast'!$B$7:$AO$23,F9-1,FALSE)</f>
        <v>1972846408</v>
      </c>
      <c r="G27" s="142">
        <f>VLOOKUP($B$9,'Sales Forecast'!$B$7:$AO$23,G9-1,FALSE)</f>
        <v>2177795095</v>
      </c>
      <c r="H27" s="142">
        <f>VLOOKUP($B$9,'Sales Forecast'!$B$7:$AO$23,H9-1,FALSE)</f>
        <v>2294095328</v>
      </c>
      <c r="I27" s="142">
        <f>VLOOKUP($B$9,'Sales Forecast'!$B$7:$AO$23,I9-1,FALSE)</f>
        <v>2384746771</v>
      </c>
      <c r="J27" s="142">
        <f>VLOOKUP($B$9,'Sales Forecast'!$B$7:$AO$23,J9-1,FALSE)</f>
        <v>2377352624</v>
      </c>
      <c r="K27" s="142">
        <f>VLOOKUP($B$9,'Sales Forecast'!$B$7:$AO$23,K9-1,FALSE)</f>
        <v>2360757443</v>
      </c>
      <c r="L27" s="142">
        <f>VLOOKUP($B$9,'Sales Forecast'!$B$7:$AO$23,L9-1,FALSE)</f>
        <v>2223054052</v>
      </c>
      <c r="M27" s="142">
        <f>VLOOKUP($B$9,'Sales Forecast'!$B$7:$AO$23,M9-1,FALSE)</f>
        <v>2043964770</v>
      </c>
      <c r="N27" s="142">
        <f>VLOOKUP($B$9,'Sales Forecast'!$B$7:$AO$23,N9-1,FALSE)</f>
        <v>2071163198</v>
      </c>
      <c r="P27" s="106">
        <f t="shared" ref="P27:P29" si="0">SUM(C27:N27)</f>
        <v>25815937344</v>
      </c>
    </row>
    <row r="28" spans="1:16" s="12" customFormat="1" ht="15.6">
      <c r="A28" s="111"/>
      <c r="B28" s="108" t="str">
        <f>"TEST - "&amp;MANUAL!$B$10</f>
        <v>TEST - 2017</v>
      </c>
      <c r="C28" s="142">
        <f>VLOOKUP($B$9,'Sales Forecast'!$B$7:$AO$23,C9+11,FALSE)</f>
        <v>2125027898</v>
      </c>
      <c r="D28" s="142">
        <f>VLOOKUP($B$9,'Sales Forecast'!$B$7:$AO$23,D9+11,FALSE)</f>
        <v>1868655365</v>
      </c>
      <c r="E28" s="142">
        <f>VLOOKUP($B$9,'Sales Forecast'!$B$7:$AO$23,E9+11,FALSE)</f>
        <v>1921617542</v>
      </c>
      <c r="F28" s="142">
        <f>VLOOKUP($B$9,'Sales Forecast'!$B$7:$AO$23,F9+11,FALSE)</f>
        <v>1978696349</v>
      </c>
      <c r="G28" s="142">
        <f>VLOOKUP($B$9,'Sales Forecast'!$B$7:$AO$23,G9+11,FALSE)</f>
        <v>2175878238</v>
      </c>
      <c r="H28" s="142">
        <f>VLOOKUP($B$9,'Sales Forecast'!$B$7:$AO$23,H9+11,FALSE)</f>
        <v>2293502526</v>
      </c>
      <c r="I28" s="142">
        <f>VLOOKUP($B$9,'Sales Forecast'!$B$7:$AO$23,I9+11,FALSE)</f>
        <v>2382585585</v>
      </c>
      <c r="J28" s="142">
        <f>VLOOKUP($B$9,'Sales Forecast'!$B$7:$AO$23,J9+11,FALSE)</f>
        <v>2376881395</v>
      </c>
      <c r="K28" s="142">
        <f>VLOOKUP($B$9,'Sales Forecast'!$B$7:$AO$23,K9+11,FALSE)</f>
        <v>2357807650</v>
      </c>
      <c r="L28" s="142">
        <f>VLOOKUP($B$9,'Sales Forecast'!$B$7:$AO$23,L9+11,FALSE)</f>
        <v>2225515867</v>
      </c>
      <c r="M28" s="142">
        <f>VLOOKUP($B$9,'Sales Forecast'!$B$7:$AO$23,M9+11,FALSE)</f>
        <v>2047495255</v>
      </c>
      <c r="N28" s="142">
        <f>VLOOKUP($B$9,'Sales Forecast'!$B$7:$AO$23,N9+11,FALSE)</f>
        <v>2071765114</v>
      </c>
      <c r="P28" s="106">
        <f t="shared" si="0"/>
        <v>25825428784</v>
      </c>
    </row>
    <row r="29" spans="1:16" ht="15.6">
      <c r="A29" s="111"/>
      <c r="B29" t="s">
        <v>1092</v>
      </c>
      <c r="C29" s="142">
        <f>VLOOKUP($B$9,'Sales Forecast'!$B$7:$AO$23,C9+23,FALSE)</f>
        <v>2126959738</v>
      </c>
      <c r="D29" s="142">
        <f>VLOOKUP($B$9,'Sales Forecast'!$B$7:$AO$23,D9+23,FALSE)</f>
        <v>1873797784</v>
      </c>
      <c r="E29" s="142">
        <f>VLOOKUP($B$9,'Sales Forecast'!$B$7:$AO$23,E9+23,FALSE)</f>
        <v>1930704311</v>
      </c>
      <c r="F29" s="142">
        <f>VLOOKUP($B$9,'Sales Forecast'!$B$7:$AO$23,F9+23,FALSE)</f>
        <v>1991087521</v>
      </c>
      <c r="G29" s="142">
        <f>VLOOKUP($B$9,'Sales Forecast'!$B$7:$AO$23,G9+23,FALSE)</f>
        <v>2189052499</v>
      </c>
      <c r="H29" s="142">
        <f>VLOOKUP($B$9,'Sales Forecast'!$B$7:$AO$23,H9+23,FALSE)</f>
        <v>2306918989</v>
      </c>
      <c r="I29" s="142">
        <f>VLOOKUP($B$9,'Sales Forecast'!$B$7:$AO$23,I9+23,FALSE)</f>
        <v>2395264761</v>
      </c>
      <c r="J29" s="142">
        <f>VLOOKUP($B$9,'Sales Forecast'!$B$7:$AO$23,J9+23,FALSE)</f>
        <v>2388332886</v>
      </c>
      <c r="K29" s="142">
        <f>VLOOKUP($B$9,'Sales Forecast'!$B$7:$AO$23,K9+23,FALSE)</f>
        <v>2366641005</v>
      </c>
      <c r="L29" s="142">
        <f>VLOOKUP($B$9,'Sales Forecast'!$B$7:$AO$23,L9+23,FALSE)</f>
        <v>2236585324</v>
      </c>
      <c r="M29" s="142">
        <f>VLOOKUP($B$9,'Sales Forecast'!$B$7:$AO$23,M9+23,FALSE)</f>
        <v>2059115027</v>
      </c>
      <c r="N29" s="142">
        <f>VLOOKUP($B$9,'Sales Forecast'!$B$7:$AO$23,N9+23,FALSE)</f>
        <v>2085282411</v>
      </c>
      <c r="P29" s="106">
        <f t="shared" si="0"/>
        <v>25949742256</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MIN((+C$27/C$18/C13)+C23,C34)</f>
        <v>2993779.7512077922</v>
      </c>
      <c r="D33" s="107">
        <f t="shared" ref="D33:N33" si="1">MIN((+D$27/D$18/D13)+D23,D34)</f>
        <v>3802188.6704500383</v>
      </c>
      <c r="E33" s="107">
        <f t="shared" si="1"/>
        <v>2821334.7146140649</v>
      </c>
      <c r="F33" s="107">
        <f t="shared" si="1"/>
        <v>3679914.6596233621</v>
      </c>
      <c r="G33" s="107">
        <f t="shared" si="1"/>
        <v>3928349.2147613037</v>
      </c>
      <c r="H33" s="107">
        <f t="shared" si="1"/>
        <v>4310394.3602693602</v>
      </c>
      <c r="I33" s="107">
        <f t="shared" si="1"/>
        <v>4309363.8071137164</v>
      </c>
      <c r="J33" s="107">
        <f t="shared" si="1"/>
        <v>4178223.9856699565</v>
      </c>
      <c r="K33" s="107">
        <f t="shared" si="1"/>
        <v>4238587.2132689841</v>
      </c>
      <c r="L33" s="107">
        <f t="shared" si="1"/>
        <v>4119073.4440916548</v>
      </c>
      <c r="M33" s="107">
        <f t="shared" si="1"/>
        <v>3991619.738938882</v>
      </c>
      <c r="N33" s="107">
        <f t="shared" si="1"/>
        <v>3623823.8774904609</v>
      </c>
      <c r="P33" s="152">
        <f>AVERAGE(C33:N33)</f>
        <v>3833054.4531249646</v>
      </c>
      <c r="Q33" s="381">
        <f>$P$27/(P33*8760)</f>
        <v>0.76884501563923535</v>
      </c>
    </row>
    <row r="34" spans="1:17" s="12" customFormat="1" ht="15.6">
      <c r="A34" s="111"/>
      <c r="B34" s="149" t="s">
        <v>426</v>
      </c>
      <c r="C34" s="107">
        <f t="shared" ref="C34:N34" si="2">MIN(+C$27/C$18/C14,C35)</f>
        <v>4136364.9816245581</v>
      </c>
      <c r="D34" s="107">
        <f t="shared" si="2"/>
        <v>3917238.6263337806</v>
      </c>
      <c r="E34" s="107">
        <f t="shared" si="2"/>
        <v>3743291.5438765003</v>
      </c>
      <c r="F34" s="107">
        <f t="shared" si="2"/>
        <v>4047561.85270898</v>
      </c>
      <c r="G34" s="107">
        <f t="shared" si="2"/>
        <v>4230791.9804766905</v>
      </c>
      <c r="H34" s="107">
        <f t="shared" si="2"/>
        <v>4548527.4962328495</v>
      </c>
      <c r="I34" s="107">
        <f t="shared" si="2"/>
        <v>4527053.5281736022</v>
      </c>
      <c r="J34" s="107">
        <f t="shared" si="2"/>
        <v>4501572.8059744444</v>
      </c>
      <c r="K34" s="107">
        <f t="shared" si="2"/>
        <v>4690296.2740002545</v>
      </c>
      <c r="L34" s="107">
        <f t="shared" si="2"/>
        <v>4371368.1990794195</v>
      </c>
      <c r="M34" s="107">
        <f t="shared" si="2"/>
        <v>4218187.1594848931</v>
      </c>
      <c r="N34" s="107">
        <f t="shared" si="2"/>
        <v>4100286.9737158865</v>
      </c>
      <c r="P34" s="152">
        <f>AVERAGE(C34:N34)</f>
        <v>4252711.7851401549</v>
      </c>
      <c r="Q34" s="381">
        <f t="shared" ref="Q34:Q35" si="3">$P$27/(P34*8760)</f>
        <v>0.69297543775630688</v>
      </c>
    </row>
    <row r="35" spans="1:17" s="106" customFormat="1">
      <c r="A35" s="109"/>
      <c r="B35" s="149" t="s">
        <v>133</v>
      </c>
      <c r="C35" s="107">
        <f t="shared" ref="C35:N35" si="4">+C$27/C$18/C15</f>
        <v>5969724.3973656371</v>
      </c>
      <c r="D35" s="107">
        <f t="shared" si="4"/>
        <v>5607065.2167398641</v>
      </c>
      <c r="E35" s="107">
        <f t="shared" si="4"/>
        <v>5419103.8435834879</v>
      </c>
      <c r="F35" s="107">
        <f t="shared" si="4"/>
        <v>5540707.3110452052</v>
      </c>
      <c r="G35" s="107">
        <f t="shared" si="4"/>
        <v>5739497.9311617119</v>
      </c>
      <c r="H35" s="107">
        <f t="shared" si="4"/>
        <v>6117196.0407867227</v>
      </c>
      <c r="I35" s="107">
        <f t="shared" si="4"/>
        <v>6009946.4994959682</v>
      </c>
      <c r="J35" s="107">
        <f t="shared" si="4"/>
        <v>5973019.6836703718</v>
      </c>
      <c r="K35" s="107">
        <f t="shared" si="4"/>
        <v>6249357.9071368072</v>
      </c>
      <c r="L35" s="107">
        <f t="shared" si="4"/>
        <v>5911711.1581034474</v>
      </c>
      <c r="M35" s="107">
        <f t="shared" si="4"/>
        <v>5905228.0370267658</v>
      </c>
      <c r="N35" s="107">
        <f t="shared" si="4"/>
        <v>5754075.0365609182</v>
      </c>
      <c r="P35" s="152">
        <f>AVERAGE(C35:N35)</f>
        <v>5849719.4218897419</v>
      </c>
      <c r="Q35" s="381">
        <f t="shared" si="3"/>
        <v>0.50378908771779563</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07">
        <f>MIN((+C$28/C$19/C13)+C23,C39)</f>
        <v>3011725.7316200687</v>
      </c>
      <c r="D38" s="107">
        <f t="shared" ref="D38:N38" si="5">MIN((+D$28/D$19/D13)+D23,D39)</f>
        <v>3932779.2998740608</v>
      </c>
      <c r="E38" s="107">
        <f t="shared" si="5"/>
        <v>2813937.3295486495</v>
      </c>
      <c r="F38" s="107">
        <f t="shared" si="5"/>
        <v>3690826.4485779088</v>
      </c>
      <c r="G38" s="107">
        <f t="shared" si="5"/>
        <v>3924891.5507652522</v>
      </c>
      <c r="H38" s="107">
        <f t="shared" si="5"/>
        <v>4309280.5397727275</v>
      </c>
      <c r="I38" s="107">
        <f t="shared" si="5"/>
        <v>4305458.4294685526</v>
      </c>
      <c r="J38" s="107">
        <f t="shared" si="5"/>
        <v>4177395.7954003825</v>
      </c>
      <c r="K38" s="107">
        <f t="shared" si="5"/>
        <v>4233291.0508323628</v>
      </c>
      <c r="L38" s="107">
        <f t="shared" si="5"/>
        <v>4123634.9151821323</v>
      </c>
      <c r="M38" s="107">
        <f t="shared" si="5"/>
        <v>3998514.3556274204</v>
      </c>
      <c r="N38" s="107">
        <f t="shared" si="5"/>
        <v>3624877.0236525545</v>
      </c>
      <c r="P38" s="152">
        <f>AVERAGE(C38:N38)</f>
        <v>3845551.0391935059</v>
      </c>
      <c r="Q38" s="381">
        <f>$P$28/(P38*8760)</f>
        <v>0.76662831376542606</v>
      </c>
    </row>
    <row r="39" spans="1:17" s="106" customFormat="1" ht="16.5" customHeight="1">
      <c r="A39" s="109"/>
      <c r="B39" s="149" t="s">
        <v>426</v>
      </c>
      <c r="C39" s="107">
        <f t="shared" ref="C39:N39" si="6">MIN(+C$28/C$19/C14,C40)</f>
        <v>4161160.1005401406</v>
      </c>
      <c r="D39" s="107">
        <f t="shared" si="6"/>
        <v>4051780.78143322</v>
      </c>
      <c r="E39" s="107">
        <f t="shared" si="6"/>
        <v>3733476.8385107256</v>
      </c>
      <c r="F39" s="107">
        <f t="shared" si="6"/>
        <v>4059563.7997111301</v>
      </c>
      <c r="G39" s="107">
        <f t="shared" si="6"/>
        <v>4227068.1116692256</v>
      </c>
      <c r="H39" s="107">
        <f t="shared" si="6"/>
        <v>4547352.1413276233</v>
      </c>
      <c r="I39" s="107">
        <f t="shared" si="6"/>
        <v>4522950.8683753731</v>
      </c>
      <c r="J39" s="107">
        <f t="shared" si="6"/>
        <v>4500680.5228396785</v>
      </c>
      <c r="K39" s="107">
        <f t="shared" si="6"/>
        <v>4684435.6960073747</v>
      </c>
      <c r="L39" s="107">
        <f t="shared" si="6"/>
        <v>4376209.0619425308</v>
      </c>
      <c r="M39" s="107">
        <f t="shared" si="6"/>
        <v>4225473.1199438656</v>
      </c>
      <c r="N39" s="107">
        <f t="shared" si="6"/>
        <v>4101478.588329575</v>
      </c>
      <c r="P39" s="152">
        <f>AVERAGE(C39:N39)</f>
        <v>4265969.1358858719</v>
      </c>
      <c r="Q39" s="381">
        <f>$P$28/(P39*8760)</f>
        <v>0.6910758645382451</v>
      </c>
    </row>
    <row r="40" spans="1:17" s="106" customFormat="1" ht="16.5" customHeight="1">
      <c r="A40" s="109"/>
      <c r="B40" s="149" t="s">
        <v>133</v>
      </c>
      <c r="C40" s="107">
        <f t="shared" ref="C40:N40" si="7">+C$28/C$19/C15</f>
        <v>6005509.4470369071</v>
      </c>
      <c r="D40" s="107">
        <f t="shared" si="7"/>
        <v>5799646.4480623305</v>
      </c>
      <c r="E40" s="107">
        <f t="shared" si="7"/>
        <v>5404895.2501710104</v>
      </c>
      <c r="F40" s="107">
        <f t="shared" si="7"/>
        <v>5557136.775972859</v>
      </c>
      <c r="G40" s="107">
        <f t="shared" si="7"/>
        <v>5734446.1258697035</v>
      </c>
      <c r="H40" s="107">
        <f t="shared" si="7"/>
        <v>6115615.3366184561</v>
      </c>
      <c r="I40" s="107">
        <f t="shared" si="7"/>
        <v>6004499.9621975813</v>
      </c>
      <c r="J40" s="107">
        <f t="shared" si="7"/>
        <v>5971835.736424136</v>
      </c>
      <c r="K40" s="107">
        <f t="shared" si="7"/>
        <v>6241549.2640830157</v>
      </c>
      <c r="L40" s="107">
        <f t="shared" si="7"/>
        <v>5918257.800184234</v>
      </c>
      <c r="M40" s="107">
        <f t="shared" si="7"/>
        <v>5915427.9775112094</v>
      </c>
      <c r="N40" s="107">
        <f t="shared" si="7"/>
        <v>5755747.2707108157</v>
      </c>
      <c r="P40" s="152">
        <f>AVERAGE(C40:N40)</f>
        <v>5868713.9495701874</v>
      </c>
      <c r="Q40" s="381">
        <f>$P$28/(P40*8760)</f>
        <v>0.50234315967840149</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07">
        <f>MIN((+C$29/C$20/C13)+C23,C44)</f>
        <v>3014463.6590810912</v>
      </c>
      <c r="D43" s="107">
        <f t="shared" ref="D43:N43" si="8">MIN((+D$29/D$20/D13)+D23,D44)</f>
        <v>3943602.054766844</v>
      </c>
      <c r="E43" s="107">
        <f t="shared" si="8"/>
        <v>2827243.6186177391</v>
      </c>
      <c r="F43" s="107">
        <f t="shared" si="8"/>
        <v>3713939.477198794</v>
      </c>
      <c r="G43" s="107">
        <f t="shared" si="8"/>
        <v>3948655.5393853155</v>
      </c>
      <c r="H43" s="107">
        <f t="shared" si="8"/>
        <v>4334488.8411646225</v>
      </c>
      <c r="I43" s="107">
        <f t="shared" si="8"/>
        <v>4328370.3724986771</v>
      </c>
      <c r="J43" s="107">
        <f t="shared" si="8"/>
        <v>4197521.91968033</v>
      </c>
      <c r="K43" s="107">
        <f t="shared" si="8"/>
        <v>4249150.7680872139</v>
      </c>
      <c r="L43" s="107">
        <f t="shared" si="8"/>
        <v>4144145.3954955521</v>
      </c>
      <c r="M43" s="107">
        <f t="shared" si="8"/>
        <v>4021206.3863110854</v>
      </c>
      <c r="N43" s="107">
        <f t="shared" si="8"/>
        <v>3648527.6484198496</v>
      </c>
      <c r="O43" s="107"/>
      <c r="P43" s="152">
        <f>AVERAGE(C43:N43)</f>
        <v>3864276.3067255928</v>
      </c>
      <c r="Q43" s="381">
        <f>$P$29/(P43*8760)</f>
        <v>0.76658580007244648</v>
      </c>
    </row>
    <row r="44" spans="1:17" s="106" customFormat="1" ht="16.5" customHeight="1">
      <c r="A44" s="109"/>
      <c r="B44" s="149" t="s">
        <v>426</v>
      </c>
      <c r="C44" s="107">
        <f>MIN(+C$29/C$20/C14,C45)</f>
        <v>4164942.9664197806</v>
      </c>
      <c r="D44" s="107">
        <f t="shared" ref="D44:N44" si="9">MIN(+D$29/D$20/D14,D45)</f>
        <v>4062931.0207253527</v>
      </c>
      <c r="E44" s="107">
        <f t="shared" si="9"/>
        <v>3751131.3617740222</v>
      </c>
      <c r="F44" s="107">
        <f t="shared" si="9"/>
        <v>4084985.968864379</v>
      </c>
      <c r="G44" s="107">
        <f t="shared" si="9"/>
        <v>4252661.6846896969</v>
      </c>
      <c r="H44" s="107">
        <f t="shared" si="9"/>
        <v>4573953.1069077644</v>
      </c>
      <c r="I44" s="107">
        <f t="shared" si="9"/>
        <v>4547020.2199489428</v>
      </c>
      <c r="J44" s="107">
        <f t="shared" si="9"/>
        <v>4522364.1889281897</v>
      </c>
      <c r="K44" s="107">
        <f t="shared" si="9"/>
        <v>4701985.5938870879</v>
      </c>
      <c r="L44" s="107">
        <f t="shared" si="9"/>
        <v>4397975.8166767862</v>
      </c>
      <c r="M44" s="107">
        <f t="shared" si="9"/>
        <v>4249453.1678223545</v>
      </c>
      <c r="N44" s="107">
        <f t="shared" si="9"/>
        <v>4128238.815076781</v>
      </c>
      <c r="O44" s="107"/>
      <c r="P44" s="152">
        <f>AVERAGE(C44:N44)</f>
        <v>4286470.325976762</v>
      </c>
      <c r="Q44" s="381">
        <f>$P$29/(P44*8760)</f>
        <v>0.69108126710692097</v>
      </c>
    </row>
    <row r="45" spans="1:17" s="106" customFormat="1" ht="16.5" customHeight="1">
      <c r="A45" s="109"/>
      <c r="B45" s="149" t="s">
        <v>133</v>
      </c>
      <c r="C45" s="107">
        <f>+C$29/C$20/C15</f>
        <v>6010968.9910650495</v>
      </c>
      <c r="D45" s="107">
        <f t="shared" ref="D45:N45" si="10">+D$29/D$20/D15</f>
        <v>5815606.7008978231</v>
      </c>
      <c r="E45" s="107">
        <f t="shared" si="10"/>
        <v>5430453.4237066172</v>
      </c>
      <c r="F45" s="107">
        <f t="shared" si="10"/>
        <v>5591937.1826413227</v>
      </c>
      <c r="G45" s="107">
        <f t="shared" si="10"/>
        <v>5769166.4004849251</v>
      </c>
      <c r="H45" s="107">
        <f t="shared" si="10"/>
        <v>6151390.281688638</v>
      </c>
      <c r="I45" s="107">
        <f t="shared" si="10"/>
        <v>6036453.5307459682</v>
      </c>
      <c r="J45" s="107">
        <f t="shared" si="10"/>
        <v>6000607.2280656612</v>
      </c>
      <c r="K45" s="107">
        <f t="shared" si="10"/>
        <v>6264932.7747776378</v>
      </c>
      <c r="L45" s="107">
        <f t="shared" si="10"/>
        <v>5947694.5259364359</v>
      </c>
      <c r="M45" s="107">
        <f t="shared" si="10"/>
        <v>5948998.7143484503</v>
      </c>
      <c r="N45" s="107">
        <f t="shared" si="10"/>
        <v>5793300.8257877817</v>
      </c>
      <c r="O45" s="107"/>
      <c r="P45" s="152">
        <f>AVERAGE(C45:N45)</f>
        <v>5896792.5483455257</v>
      </c>
      <c r="Q45" s="381">
        <f>$P$29/(P45*8760)</f>
        <v>0.50235773431157504</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4" spans="1:14">
      <c r="B54" s="10" t="s">
        <v>531</v>
      </c>
      <c r="E54" s="10"/>
    </row>
    <row r="55" spans="1:14" ht="15.6" thickBot="1">
      <c r="B55" s="10"/>
      <c r="E55" s="10"/>
    </row>
    <row r="56" spans="1:14" ht="15.6" thickBot="1">
      <c r="C56" s="102" t="s">
        <v>79</v>
      </c>
      <c r="D56" s="101" t="s">
        <v>80</v>
      </c>
      <c r="E56" s="100" t="s">
        <v>81</v>
      </c>
      <c r="F56" s="100" t="s">
        <v>70</v>
      </c>
      <c r="G56" s="100" t="s">
        <v>71</v>
      </c>
      <c r="H56" s="101" t="s">
        <v>72</v>
      </c>
      <c r="I56" s="102" t="s">
        <v>73</v>
      </c>
      <c r="J56" s="102" t="s">
        <v>74</v>
      </c>
      <c r="K56" s="103" t="s">
        <v>75</v>
      </c>
      <c r="L56" s="103" t="s">
        <v>76</v>
      </c>
      <c r="M56" s="103" t="s">
        <v>77</v>
      </c>
      <c r="N56" s="103" t="s">
        <v>78</v>
      </c>
    </row>
    <row r="57" spans="1:14">
      <c r="B57" s="43" t="s">
        <v>544</v>
      </c>
      <c r="C57" s="145">
        <f>VLOOKUP($B$9&amp;" Total",'Billing Demand'!$A$5:$AL$44,C$9,FALSE)</f>
        <v>5912073</v>
      </c>
      <c r="D57" s="145">
        <f>VLOOKUP($B$9&amp;" Total",'Billing Demand'!$A$5:$AL$44,D$9,FALSE)</f>
        <v>5635694</v>
      </c>
      <c r="E57" s="145">
        <f>VLOOKUP($B$9&amp;" Total",'Billing Demand'!$A$5:$AL$44,E$9,FALSE)</f>
        <v>5910445</v>
      </c>
      <c r="F57" s="145">
        <f>VLOOKUP($B$9&amp;" Total",'Billing Demand'!$A$5:$AL$44,F$9,FALSE)</f>
        <v>5681766</v>
      </c>
      <c r="G57" s="145">
        <f>VLOOKUP($B$9&amp;" Total",'Billing Demand'!$A$5:$AL$44,G$9,FALSE)</f>
        <v>5886937</v>
      </c>
      <c r="H57" s="145">
        <f>VLOOKUP($B$9&amp;" Total",'Billing Demand'!$A$5:$AL$44,H$9,FALSE)</f>
        <v>6021716</v>
      </c>
      <c r="I57" s="145">
        <f>VLOOKUP($B$9&amp;" Total",'Billing Demand'!$A$5:$AL$44,I$9,FALSE)</f>
        <v>6111639</v>
      </c>
      <c r="J57" s="145">
        <f>VLOOKUP($B$9&amp;" Total",'Billing Demand'!$A$5:$AL$44,J$9,FALSE)</f>
        <v>6019269</v>
      </c>
      <c r="K57" s="145">
        <f>VLOOKUP($B$9&amp;" Total",'Billing Demand'!$A$5:$AL$44,K$9,FALSE)</f>
        <v>5971438</v>
      </c>
      <c r="L57" s="145">
        <f>VLOOKUP($B$9&amp;" Total",'Billing Demand'!$A$5:$AL$44,L$9,FALSE)</f>
        <v>6036151</v>
      </c>
      <c r="M57" s="145">
        <f>VLOOKUP($B$9&amp;" Total",'Billing Demand'!$A$5:$AL$44,M$9,FALSE)</f>
        <v>5847000</v>
      </c>
      <c r="N57" s="145">
        <f>VLOOKUP($B$9&amp;" Total",'Billing Demand'!$A$5:$AL$44,N$9,FALSE)</f>
        <v>5952351</v>
      </c>
    </row>
    <row r="58" spans="1:14">
      <c r="B58" s="246" t="s">
        <v>545</v>
      </c>
      <c r="C58" s="242">
        <f>+C35</f>
        <v>5969724.3973656371</v>
      </c>
      <c r="D58" s="242">
        <f t="shared" ref="D58:N58" si="11">+D35</f>
        <v>5607065.2167398641</v>
      </c>
      <c r="E58" s="242">
        <f t="shared" si="11"/>
        <v>5419103.8435834879</v>
      </c>
      <c r="F58" s="242">
        <f t="shared" si="11"/>
        <v>5540707.3110452052</v>
      </c>
      <c r="G58" s="242">
        <f t="shared" si="11"/>
        <v>5739497.9311617119</v>
      </c>
      <c r="H58" s="242">
        <f t="shared" si="11"/>
        <v>6117196.0407867227</v>
      </c>
      <c r="I58" s="242">
        <f t="shared" si="11"/>
        <v>6009946.4994959682</v>
      </c>
      <c r="J58" s="242">
        <f t="shared" si="11"/>
        <v>5973019.6836703718</v>
      </c>
      <c r="K58" s="242">
        <f t="shared" si="11"/>
        <v>6249357.9071368072</v>
      </c>
      <c r="L58" s="242">
        <f t="shared" si="11"/>
        <v>5911711.1581034474</v>
      </c>
      <c r="M58" s="242">
        <f t="shared" si="11"/>
        <v>5905228.0370267658</v>
      </c>
      <c r="N58" s="242">
        <f t="shared" si="11"/>
        <v>5754075.0365609182</v>
      </c>
    </row>
    <row r="59" spans="1:14">
      <c r="B59" s="45" t="s">
        <v>532</v>
      </c>
      <c r="C59" s="243" t="str">
        <f>IF(C57&gt;=C58,"OK","CHECK")</f>
        <v>CHECK</v>
      </c>
      <c r="D59" s="243" t="str">
        <f>IF(D57&gt;=D58,"OK","CHECK")</f>
        <v>OK</v>
      </c>
      <c r="E59" s="243" t="str">
        <f>IF(E57&gt;=E58,"OK","CHECK")</f>
        <v>OK</v>
      </c>
      <c r="F59" s="243" t="str">
        <f>IF(F57&gt;=F58,"OK","CHECK")</f>
        <v>OK</v>
      </c>
      <c r="G59" s="243" t="str">
        <f t="shared" ref="G59:N59" si="12">IF(G57&gt;=G58,"OK","CHECK")</f>
        <v>OK</v>
      </c>
      <c r="H59" s="243" t="str">
        <f t="shared" si="12"/>
        <v>CHECK</v>
      </c>
      <c r="I59" s="243" t="str">
        <f t="shared" si="12"/>
        <v>OK</v>
      </c>
      <c r="J59" s="243" t="str">
        <f t="shared" si="12"/>
        <v>OK</v>
      </c>
      <c r="K59" s="243" t="str">
        <f t="shared" si="12"/>
        <v>CHECK</v>
      </c>
      <c r="L59" s="243" t="str">
        <f t="shared" si="12"/>
        <v>OK</v>
      </c>
      <c r="M59" s="243" t="str">
        <f t="shared" si="12"/>
        <v>CHECK</v>
      </c>
      <c r="N59" s="243" t="str">
        <f t="shared" si="12"/>
        <v>OK</v>
      </c>
    </row>
    <row r="60" spans="1:14" ht="15.6" thickBot="1">
      <c r="G60" s="145"/>
    </row>
    <row r="61" spans="1:14" ht="15.6" thickBot="1">
      <c r="C61" s="102" t="s">
        <v>79</v>
      </c>
      <c r="D61" s="101" t="s">
        <v>80</v>
      </c>
      <c r="E61" s="100" t="s">
        <v>81</v>
      </c>
      <c r="F61" s="100" t="s">
        <v>70</v>
      </c>
      <c r="G61" s="100" t="s">
        <v>71</v>
      </c>
      <c r="H61" s="101" t="s">
        <v>72</v>
      </c>
      <c r="I61" s="102" t="s">
        <v>73</v>
      </c>
      <c r="J61" s="102" t="s">
        <v>74</v>
      </c>
      <c r="K61" s="103" t="s">
        <v>75</v>
      </c>
      <c r="L61" s="103" t="s">
        <v>76</v>
      </c>
      <c r="M61" s="103" t="s">
        <v>77</v>
      </c>
      <c r="N61" s="103" t="s">
        <v>78</v>
      </c>
    </row>
    <row r="62" spans="1:14">
      <c r="B62" s="43" t="s">
        <v>546</v>
      </c>
      <c r="C62" s="145">
        <f>VLOOKUP($B$9&amp;" Total",'Billing Demand'!$A$5:$AL$44,C$9+12,FALSE)</f>
        <v>5945124</v>
      </c>
      <c r="D62" s="145">
        <f>VLOOKUP($B$9&amp;" Total",'Billing Demand'!$A$5:$AL$44,D$9+12,FALSE)</f>
        <v>5628161</v>
      </c>
      <c r="E62" s="145">
        <f>VLOOKUP($B$9&amp;" Total",'Billing Demand'!$A$5:$AL$44,E$9+12,FALSE)</f>
        <v>5904347</v>
      </c>
      <c r="F62" s="145">
        <f>VLOOKUP($B$9&amp;" Total",'Billing Demand'!$A$5:$AL$44,F$9+12,FALSE)</f>
        <v>5710738</v>
      </c>
      <c r="G62" s="145">
        <f>VLOOKUP($B$9&amp;" Total",'Billing Demand'!$A$5:$AL$44,G$9+12,FALSE)</f>
        <v>5898898</v>
      </c>
      <c r="H62" s="145">
        <f>VLOOKUP($B$9&amp;" Total",'Billing Demand'!$A$5:$AL$44,H$9+12,FALSE)</f>
        <v>6038885</v>
      </c>
      <c r="I62" s="145">
        <f>VLOOKUP($B$9&amp;" Total",'Billing Demand'!$A$5:$AL$44,I$9+12,FALSE)</f>
        <v>6125599</v>
      </c>
      <c r="J62" s="145">
        <f>VLOOKUP($B$9&amp;" Total",'Billing Demand'!$A$5:$AL$44,J$9+12,FALSE)</f>
        <v>6036883</v>
      </c>
      <c r="K62" s="145">
        <f>VLOOKUP($B$9&amp;" Total",'Billing Demand'!$A$5:$AL$44,K$9+12,FALSE)</f>
        <v>5983118</v>
      </c>
      <c r="L62" s="145">
        <f>VLOOKUP($B$9&amp;" Total",'Billing Demand'!$A$5:$AL$44,L$9+12,FALSE)</f>
        <v>6063392</v>
      </c>
      <c r="M62" s="145">
        <f>VLOOKUP($B$9&amp;" Total",'Billing Demand'!$A$5:$AL$44,M$9+12,FALSE)</f>
        <v>5878454</v>
      </c>
      <c r="N62" s="145">
        <f>VLOOKUP($B$9&amp;" Total",'Billing Demand'!$A$5:$AL$44,N$9+12,FALSE)</f>
        <v>5977202</v>
      </c>
    </row>
    <row r="63" spans="1:14">
      <c r="B63" s="246" t="s">
        <v>547</v>
      </c>
      <c r="C63" s="242">
        <f>+C40</f>
        <v>6005509.4470369071</v>
      </c>
      <c r="D63" s="242">
        <f t="shared" ref="D63:N63" si="13">+D40</f>
        <v>5799646.4480623305</v>
      </c>
      <c r="E63" s="242">
        <f t="shared" si="13"/>
        <v>5404895.2501710104</v>
      </c>
      <c r="F63" s="242">
        <f t="shared" si="13"/>
        <v>5557136.775972859</v>
      </c>
      <c r="G63" s="242">
        <f t="shared" si="13"/>
        <v>5734446.1258697035</v>
      </c>
      <c r="H63" s="242">
        <f t="shared" si="13"/>
        <v>6115615.3366184561</v>
      </c>
      <c r="I63" s="242">
        <f t="shared" si="13"/>
        <v>6004499.9621975813</v>
      </c>
      <c r="J63" s="242">
        <f t="shared" si="13"/>
        <v>5971835.736424136</v>
      </c>
      <c r="K63" s="242">
        <f t="shared" si="13"/>
        <v>6241549.2640830157</v>
      </c>
      <c r="L63" s="242">
        <f t="shared" si="13"/>
        <v>5918257.800184234</v>
      </c>
      <c r="M63" s="242">
        <f t="shared" si="13"/>
        <v>5915427.9775112094</v>
      </c>
      <c r="N63" s="242">
        <f t="shared" si="13"/>
        <v>5755747.2707108157</v>
      </c>
    </row>
    <row r="64" spans="1:14">
      <c r="B64" s="45" t="s">
        <v>532</v>
      </c>
      <c r="C64" s="243" t="str">
        <f>IF(C62&gt;=C63,"OK","CHECK")</f>
        <v>CHECK</v>
      </c>
      <c r="D64" s="243" t="str">
        <f>IF(D62&gt;=D63,"OK","CHECK")</f>
        <v>CHECK</v>
      </c>
      <c r="E64" s="243" t="str">
        <f>IF(E62&gt;=E63,"OK","CHECK")</f>
        <v>OK</v>
      </c>
      <c r="F64" s="243" t="str">
        <f>IF(F62&gt;=F63,"OK","CHECK")</f>
        <v>OK</v>
      </c>
      <c r="G64" s="243" t="str">
        <f t="shared" ref="G64:N64" si="14">IF(G62&gt;=G63,"OK","CHECK")</f>
        <v>OK</v>
      </c>
      <c r="H64" s="243" t="str">
        <f t="shared" si="14"/>
        <v>CHECK</v>
      </c>
      <c r="I64" s="243" t="str">
        <f t="shared" si="14"/>
        <v>OK</v>
      </c>
      <c r="J64" s="243" t="str">
        <f t="shared" si="14"/>
        <v>OK</v>
      </c>
      <c r="K64" s="243" t="str">
        <f t="shared" si="14"/>
        <v>CHECK</v>
      </c>
      <c r="L64" s="243" t="str">
        <f t="shared" si="14"/>
        <v>OK</v>
      </c>
      <c r="M64" s="243" t="str">
        <f t="shared" si="14"/>
        <v>CHECK</v>
      </c>
      <c r="N64" s="243" t="str">
        <f t="shared" si="14"/>
        <v>OK</v>
      </c>
    </row>
    <row r="66" spans="2:2">
      <c r="B66" s="45" t="s">
        <v>548</v>
      </c>
    </row>
  </sheetData>
  <mergeCells count="3">
    <mergeCell ref="C7:E7"/>
    <mergeCell ref="F7:L7"/>
    <mergeCell ref="M7:N7"/>
  </mergeCells>
  <conditionalFormatting sqref="C34:N34">
    <cfRule type="cellIs" dxfId="80" priority="7" operator="greaterThanOrEqual">
      <formula>C35</formula>
    </cfRule>
  </conditionalFormatting>
  <conditionalFormatting sqref="C39:P39 R39:Z39">
    <cfRule type="cellIs" dxfId="79" priority="6" operator="greaterThanOrEqual">
      <formula>C40</formula>
    </cfRule>
  </conditionalFormatting>
  <conditionalFormatting sqref="C33:P33 R33:Z33">
    <cfRule type="cellIs" dxfId="78" priority="5" operator="greaterThanOrEqual">
      <formula>C34</formula>
    </cfRule>
  </conditionalFormatting>
  <conditionalFormatting sqref="C38:P38 R38:Z38">
    <cfRule type="cellIs" dxfId="77" priority="4" operator="greaterThanOrEqual">
      <formula>C39</formula>
    </cfRule>
  </conditionalFormatting>
  <conditionalFormatting sqref="C59:N59">
    <cfRule type="cellIs" dxfId="76" priority="3" stopIfTrue="1" operator="equal">
      <formula>"Check"</formula>
    </cfRule>
  </conditionalFormatting>
  <conditionalFormatting sqref="C64:N64">
    <cfRule type="cellIs" dxfId="75" priority="2" stopIfTrue="1" operator="equal">
      <formula>"Error"</formula>
    </cfRule>
  </conditionalFormatting>
  <conditionalFormatting sqref="C64:N64">
    <cfRule type="cellIs" dxfId="74" priority="1" stopIfTrue="1" operator="equal">
      <formula>"Check"</formula>
    </cfRule>
  </conditionalFormatting>
  <pageMargins left="0" right="0" top="1" bottom="1" header="0.5" footer="0.5"/>
  <pageSetup scale="55" orientation="landscape" r:id="rId1"/>
  <headerFooter alignWithMargins="0">
    <oddFooter>&amp;LPrinted:  &amp;D&amp;C&amp;F&amp;RPage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66"/>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4" bestFit="1" customWidth="1"/>
  </cols>
  <sheetData>
    <row r="1" spans="1:16">
      <c r="B1" s="8" t="s">
        <v>1145</v>
      </c>
    </row>
    <row r="2" spans="1:16">
      <c r="B2" s="8" t="s">
        <v>1123</v>
      </c>
    </row>
    <row r="4" spans="1:16" ht="21">
      <c r="A4" s="124" t="s">
        <v>437</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68</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0.88706666666666667</v>
      </c>
      <c r="D13" s="115">
        <f>IF(VLOOKUP($B$9,'Avg CP LF'!$A$12:$P$38,D$9,FALSE)=0,"",VLOOKUP($B$9,'Avg CP LF'!$A$12:$P$38,D$9,FALSE))</f>
        <v>0.69663333333333333</v>
      </c>
      <c r="E13" s="115">
        <f>IF(VLOOKUP($B$9,'Avg CP LF'!$A$12:$P$38,E$9,FALSE)=0,"",VLOOKUP($B$9,'Avg CP LF'!$A$12:$P$38,E$9,FALSE))</f>
        <v>0.86680000000000001</v>
      </c>
      <c r="F13" s="115">
        <f>IF(VLOOKUP($B$9,'Avg CP LF'!$A$12:$P$38,F$9,FALSE)=0,"",VLOOKUP($B$9,'Avg CP LF'!$A$12:$P$38,F$9,FALSE))</f>
        <v>0.74886666666666668</v>
      </c>
      <c r="G13" s="115">
        <f>IF(VLOOKUP($B$9,'Avg CP LF'!$A$12:$P$38,G$9,FALSE)=0,"",VLOOKUP($B$9,'Avg CP LF'!$A$12:$P$38,G$9,FALSE))</f>
        <v>0.76623333333333343</v>
      </c>
      <c r="H13" s="115">
        <f>IF(VLOOKUP($B$9,'Avg CP LF'!$A$12:$P$38,H$9,FALSE)=0,"",VLOOKUP($B$9,'Avg CP LF'!$A$12:$P$38,H$9,FALSE))</f>
        <v>0.74073333333333335</v>
      </c>
      <c r="I13" s="115">
        <f>IF(VLOOKUP($B$9,'Avg CP LF'!$A$12:$P$38,I$9,FALSE)=0,"",VLOOKUP($B$9,'Avg CP LF'!$A$12:$P$38,I$9,FALSE))</f>
        <v>0.76813333333333345</v>
      </c>
      <c r="J13" s="115">
        <f>IF(VLOOKUP($B$9,'Avg CP LF'!$A$12:$P$38,J$9,FALSE)=0,"",VLOOKUP($B$9,'Avg CP LF'!$A$12:$P$38,J$9,FALSE))</f>
        <v>0.77226666666666677</v>
      </c>
      <c r="K13" s="115">
        <f>IF(VLOOKUP($B$9,'Avg CP LF'!$A$12:$P$38,K$9,FALSE)=0,"",VLOOKUP($B$9,'Avg CP LF'!$A$12:$P$38,K$9,FALSE))</f>
        <v>0.83209999999999995</v>
      </c>
      <c r="L13" s="115">
        <f>IF(VLOOKUP($B$9,'Avg CP LF'!$A$12:$P$38,L$9,FALSE)=0,"",VLOOKUP($B$9,'Avg CP LF'!$A$12:$P$38,L$9,FALSE))</f>
        <v>0.72083333333333333</v>
      </c>
      <c r="M13" s="115">
        <f>IF(VLOOKUP($B$9,'Avg CP LF'!$A$12:$P$38,M$9,FALSE)=0,"",VLOOKUP($B$9,'Avg CP LF'!$A$12:$P$38,M$9,FALSE))</f>
        <v>0.72586666666666666</v>
      </c>
      <c r="N13" s="115">
        <f>IF(VLOOKUP($B$9,'Avg CP LF'!$A$12:$P$38,N$9,FALSE)=0,"",VLOOKUP($B$9,'Avg CP LF'!$A$12:$P$38,N$9,FALSE))</f>
        <v>0.79016666666666657</v>
      </c>
    </row>
    <row r="14" spans="1:16" s="110" customFormat="1">
      <c r="A14" s="119"/>
      <c r="B14" s="118" t="s">
        <v>342</v>
      </c>
      <c r="C14" s="115">
        <f>IF(VLOOKUP($B$9,'Avg GNCP LF'!$A$12:$P$38,C$9,FALSE)=0,"",VLOOKUP($B$9,'Avg GNCP LF'!$A$12:$P$38,C$9,FALSE))</f>
        <v>0.66303333333333336</v>
      </c>
      <c r="D14" s="115">
        <f>IF(VLOOKUP($B$9,'Avg GNCP LF'!$A$12:$P$38,D$9,FALSE)=0,"",VLOOKUP($B$9,'Avg GNCP LF'!$A$12:$P$38,D$9,FALSE))</f>
        <v>0.66276666666666662</v>
      </c>
      <c r="E14" s="115">
        <f>IF(VLOOKUP($B$9,'Avg GNCP LF'!$A$12:$P$38,E$9,FALSE)=0,"",VLOOKUP($B$9,'Avg GNCP LF'!$A$12:$P$38,E$9,FALSE))</f>
        <v>0.65859999999999996</v>
      </c>
      <c r="F14" s="115">
        <f>IF(VLOOKUP($B$9,'Avg GNCP LF'!$A$12:$P$38,F$9,FALSE)=0,"",VLOOKUP($B$9,'Avg GNCP LF'!$A$12:$P$38,F$9,FALSE))</f>
        <v>0.67330000000000012</v>
      </c>
      <c r="G14" s="115">
        <f>IF(VLOOKUP($B$9,'Avg GNCP LF'!$A$12:$P$38,G$9,FALSE)=0,"",VLOOKUP($B$9,'Avg GNCP LF'!$A$12:$P$38,G$9,FALSE))</f>
        <v>0.68266666666666664</v>
      </c>
      <c r="H14" s="115">
        <f>IF(VLOOKUP($B$9,'Avg GNCP LF'!$A$12:$P$38,H$9,FALSE)=0,"",VLOOKUP($B$9,'Avg GNCP LF'!$A$12:$P$38,H$9,FALSE))</f>
        <v>0.70136666666666658</v>
      </c>
      <c r="I14" s="115">
        <f>IF(VLOOKUP($B$9,'Avg GNCP LF'!$A$12:$P$38,I$9,FALSE)=0,"",VLOOKUP($B$9,'Avg GNCP LF'!$A$12:$P$38,I$9,FALSE))</f>
        <v>0.71983333333333333</v>
      </c>
      <c r="J14" s="115">
        <f>IF(VLOOKUP($B$9,'Avg GNCP LF'!$A$12:$P$38,J$9,FALSE)=0,"",VLOOKUP($B$9,'Avg GNCP LF'!$A$12:$P$38,J$9,FALSE))</f>
        <v>0.69153333333333344</v>
      </c>
      <c r="K14" s="115">
        <f>IF(VLOOKUP($B$9,'Avg GNCP LF'!$A$12:$P$38,K$9,FALSE)=0,"",VLOOKUP($B$9,'Avg GNCP LF'!$A$12:$P$38,K$9,FALSE))</f>
        <v>0.68203333333333338</v>
      </c>
      <c r="L14" s="115">
        <f>IF(VLOOKUP($B$9,'Avg GNCP LF'!$A$12:$P$38,L$9,FALSE)=0,"",VLOOKUP($B$9,'Avg GNCP LF'!$A$12:$P$38,L$9,FALSE))</f>
        <v>0.67049999999999998</v>
      </c>
      <c r="M14" s="115">
        <f>IF(VLOOKUP($B$9,'Avg GNCP LF'!$A$12:$P$38,M$9,FALSE)=0,"",VLOOKUP($B$9,'Avg GNCP LF'!$A$12:$P$38,M$9,FALSE))</f>
        <v>0.63819999999999999</v>
      </c>
      <c r="N14" s="115">
        <f>IF(VLOOKUP($B$9,'Avg GNCP LF'!$A$12:$P$38,N$9,FALSE)=0,"",VLOOKUP($B$9,'Avg GNCP LF'!$A$12:$P$38,N$9,FALSE))</f>
        <v>0.62869999999999993</v>
      </c>
    </row>
    <row r="15" spans="1:16" s="10" customFormat="1">
      <c r="A15" s="119"/>
      <c r="B15" s="148" t="s">
        <v>133</v>
      </c>
      <c r="C15" s="115">
        <f>IF(VLOOKUP($B$9,'Avg NCP LF'!$A$12:$P$38,C$9,FALSE)=0,"",VLOOKUP($B$9,'Avg NCP LF'!$A$12:$P$38,C$9,FALSE))</f>
        <v>0.55526666666666669</v>
      </c>
      <c r="D15" s="115">
        <f>IF(VLOOKUP($B$9,'Avg NCP LF'!$A$12:$P$38,D$9,FALSE)=0,"",VLOOKUP($B$9,'Avg NCP LF'!$A$12:$P$38,D$9,FALSE))</f>
        <v>0.56476666666666675</v>
      </c>
      <c r="E15" s="115">
        <f>IF(VLOOKUP($B$9,'Avg NCP LF'!$A$12:$P$38,E$9,FALSE)=0,"",VLOOKUP($B$9,'Avg NCP LF'!$A$12:$P$38,E$9,FALSE))</f>
        <v>0.55246666666666666</v>
      </c>
      <c r="F15" s="115">
        <f>IF(VLOOKUP($B$9,'Avg NCP LF'!$A$12:$P$38,F$9,FALSE)=0,"",VLOOKUP($B$9,'Avg NCP LF'!$A$12:$P$38,F$9,FALSE))</f>
        <v>0.5716</v>
      </c>
      <c r="G15" s="115">
        <f>IF(VLOOKUP($B$9,'Avg NCP LF'!$A$12:$P$38,G$9,FALSE)=0,"",VLOOKUP($B$9,'Avg NCP LF'!$A$12:$P$38,G$9,FALSE))</f>
        <v>0.57359999999999989</v>
      </c>
      <c r="H15" s="115">
        <f>IF(VLOOKUP($B$9,'Avg NCP LF'!$A$12:$P$38,H$9,FALSE)=0,"",VLOOKUP($B$9,'Avg NCP LF'!$A$12:$P$38,H$9,FALSE))</f>
        <v>0.57193333333333329</v>
      </c>
      <c r="I15" s="115">
        <f>IF(VLOOKUP($B$9,'Avg NCP LF'!$A$12:$P$38,I$9,FALSE)=0,"",VLOOKUP($B$9,'Avg NCP LF'!$A$12:$P$38,I$9,FALSE))</f>
        <v>0.59576666666666667</v>
      </c>
      <c r="J15" s="115">
        <f>IF(VLOOKUP($B$9,'Avg NCP LF'!$A$12:$P$38,J$9,FALSE)=0,"",VLOOKUP($B$9,'Avg NCP LF'!$A$12:$P$38,J$9,FALSE))</f>
        <v>0.58910000000000007</v>
      </c>
      <c r="K15" s="115">
        <f>IF(VLOOKUP($B$9,'Avg NCP LF'!$A$12:$P$38,K$9,FALSE)=0,"",VLOOKUP($B$9,'Avg NCP LF'!$A$12:$P$38,K$9,FALSE))</f>
        <v>0.57973333333333332</v>
      </c>
      <c r="L15" s="115">
        <f>IF(VLOOKUP($B$9,'Avg NCP LF'!$A$12:$P$38,L$9,FALSE)=0,"",VLOOKUP($B$9,'Avg NCP LF'!$A$12:$P$38,L$9,FALSE))</f>
        <v>0.57266666666666666</v>
      </c>
      <c r="M15" s="115">
        <f>IF(VLOOKUP($B$9,'Avg NCP LF'!$A$12:$P$38,M$9,FALSE)=0,"",VLOOKUP($B$9,'Avg NCP LF'!$A$12:$P$38,M$9,FALSE))</f>
        <v>0.54959999999999998</v>
      </c>
      <c r="N15" s="115">
        <f>IF(VLOOKUP($B$9,'Avg NCP LF'!$A$12:$P$38,N$9,FALSE)=0,"",VLOOKUP($B$9,'Avg NCP LF'!$A$12:$P$38,N$9,FALSE))</f>
        <v>0.54159999999999997</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864051113</v>
      </c>
      <c r="D27" s="142">
        <f>VLOOKUP($B$9,'Sales Forecast'!$B$7:$AO$23,D9-1,FALSE)</f>
        <v>782290115</v>
      </c>
      <c r="E27" s="142">
        <f>VLOOKUP($B$9,'Sales Forecast'!$B$7:$AO$23,E9-1,FALSE)</f>
        <v>801428463</v>
      </c>
      <c r="F27" s="142">
        <f>VLOOKUP($B$9,'Sales Forecast'!$B$7:$AO$23,F9-1,FALSE)</f>
        <v>811043342</v>
      </c>
      <c r="G27" s="142">
        <f>VLOOKUP($B$9,'Sales Forecast'!$B$7:$AO$23,G9-1,FALSE)</f>
        <v>892700758</v>
      </c>
      <c r="H27" s="142">
        <f>VLOOKUP($B$9,'Sales Forecast'!$B$7:$AO$23,H9-1,FALSE)</f>
        <v>918461617</v>
      </c>
      <c r="I27" s="142">
        <f>VLOOKUP($B$9,'Sales Forecast'!$B$7:$AO$23,I9-1,FALSE)</f>
        <v>934371582</v>
      </c>
      <c r="J27" s="142">
        <f>VLOOKUP($B$9,'Sales Forecast'!$B$7:$AO$23,J9-1,FALSE)</f>
        <v>940896934</v>
      </c>
      <c r="K27" s="142">
        <f>VLOOKUP($B$9,'Sales Forecast'!$B$7:$AO$23,K9-1,FALSE)</f>
        <v>945979312</v>
      </c>
      <c r="L27" s="142">
        <f>VLOOKUP($B$9,'Sales Forecast'!$B$7:$AO$23,L9-1,FALSE)</f>
        <v>908664346</v>
      </c>
      <c r="M27" s="142">
        <f>VLOOKUP($B$9,'Sales Forecast'!$B$7:$AO$23,M9-1,FALSE)</f>
        <v>837707035</v>
      </c>
      <c r="N27" s="142">
        <f>VLOOKUP($B$9,'Sales Forecast'!$B$7:$AO$23,N9-1,FALSE)</f>
        <v>861696302</v>
      </c>
      <c r="P27" s="106">
        <f t="shared" ref="P27:P29" si="0">SUM(C27:N27)</f>
        <v>10499290919</v>
      </c>
    </row>
    <row r="28" spans="1:16" s="12" customFormat="1" ht="15.6">
      <c r="A28" s="111"/>
      <c r="B28" s="108" t="str">
        <f>"TEST - "&amp;MANUAL!$B$10</f>
        <v>TEST - 2017</v>
      </c>
      <c r="C28" s="142">
        <f>VLOOKUP($B$9,'Sales Forecast'!$B$7:$AO$23,C9+11,FALSE)</f>
        <v>869348955</v>
      </c>
      <c r="D28" s="142">
        <f>VLOOKUP($B$9,'Sales Forecast'!$B$7:$AO$23,D9+11,FALSE)</f>
        <v>781904160</v>
      </c>
      <c r="E28" s="142">
        <f>VLOOKUP($B$9,'Sales Forecast'!$B$7:$AO$23,E9+11,FALSE)</f>
        <v>799875142</v>
      </c>
      <c r="F28" s="142">
        <f>VLOOKUP($B$9,'Sales Forecast'!$B$7:$AO$23,F9+11,FALSE)</f>
        <v>813282613</v>
      </c>
      <c r="G28" s="142">
        <f>VLOOKUP($B$9,'Sales Forecast'!$B$7:$AO$23,G9+11,FALSE)</f>
        <v>891962736</v>
      </c>
      <c r="H28" s="142">
        <f>VLOOKUP($B$9,'Sales Forecast'!$B$7:$AO$23,H9+11,FALSE)</f>
        <v>918624369</v>
      </c>
      <c r="I28" s="142">
        <f>VLOOKUP($B$9,'Sales Forecast'!$B$7:$AO$23,I9+11,FALSE)</f>
        <v>934555629</v>
      </c>
      <c r="J28" s="142">
        <f>VLOOKUP($B$9,'Sales Forecast'!$B$7:$AO$23,J9+11,FALSE)</f>
        <v>941225770</v>
      </c>
      <c r="K28" s="142">
        <f>VLOOKUP($B$9,'Sales Forecast'!$B$7:$AO$23,K9+11,FALSE)</f>
        <v>945179485</v>
      </c>
      <c r="L28" s="142">
        <f>VLOOKUP($B$9,'Sales Forecast'!$B$7:$AO$23,L9+11,FALSE)</f>
        <v>910044506</v>
      </c>
      <c r="M28" s="142">
        <f>VLOOKUP($B$9,'Sales Forecast'!$B$7:$AO$23,M9+11,FALSE)</f>
        <v>839334767</v>
      </c>
      <c r="N28" s="142">
        <f>VLOOKUP($B$9,'Sales Forecast'!$B$7:$AO$23,N9+11,FALSE)</f>
        <v>862159574</v>
      </c>
      <c r="P28" s="106">
        <f t="shared" si="0"/>
        <v>10507497706</v>
      </c>
    </row>
    <row r="29" spans="1:16" ht="15.6">
      <c r="A29" s="111"/>
      <c r="B29" t="s">
        <v>1092</v>
      </c>
      <c r="C29" s="142">
        <f>VLOOKUP($B$9,'Sales Forecast'!$B$7:$AO$23,C9+23,FALSE)</f>
        <v>870597168</v>
      </c>
      <c r="D29" s="142">
        <f>VLOOKUP($B$9,'Sales Forecast'!$B$7:$AO$23,D9+23,FALSE)</f>
        <v>784006470</v>
      </c>
      <c r="E29" s="142">
        <f>VLOOKUP($B$9,'Sales Forecast'!$B$7:$AO$23,E9+23,FALSE)</f>
        <v>803735942</v>
      </c>
      <c r="F29" s="142">
        <f>VLOOKUP($B$9,'Sales Forecast'!$B$7:$AO$23,F9+23,FALSE)</f>
        <v>818611119</v>
      </c>
      <c r="G29" s="142">
        <f>VLOOKUP($B$9,'Sales Forecast'!$B$7:$AO$23,G9+23,FALSE)</f>
        <v>897899840</v>
      </c>
      <c r="H29" s="142">
        <f>VLOOKUP($B$9,'Sales Forecast'!$B$7:$AO$23,H9+23,FALSE)</f>
        <v>923960089</v>
      </c>
      <c r="I29" s="142">
        <f>VLOOKUP($B$9,'Sales Forecast'!$B$7:$AO$23,I9+23,FALSE)</f>
        <v>939148073</v>
      </c>
      <c r="J29" s="142">
        <f>VLOOKUP($B$9,'Sales Forecast'!$B$7:$AO$23,J9+23,FALSE)</f>
        <v>946418138</v>
      </c>
      <c r="K29" s="142">
        <f>VLOOKUP($B$9,'Sales Forecast'!$B$7:$AO$23,K9+23,FALSE)</f>
        <v>949043502</v>
      </c>
      <c r="L29" s="142">
        <f>VLOOKUP($B$9,'Sales Forecast'!$B$7:$AO$23,L9+23,FALSE)</f>
        <v>915120924</v>
      </c>
      <c r="M29" s="142">
        <f>VLOOKUP($B$9,'Sales Forecast'!$B$7:$AO$23,M9+23,FALSE)</f>
        <v>844793003</v>
      </c>
      <c r="N29" s="142">
        <f>VLOOKUP($B$9,'Sales Forecast'!$B$7:$AO$23,N9+23,FALSE)</f>
        <v>868293213</v>
      </c>
      <c r="P29" s="106">
        <f t="shared" si="0"/>
        <v>10561627481</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MIN((+C$27/C$18/C13)+C23,C34)</f>
        <v>1309212.786918829</v>
      </c>
      <c r="D33" s="107">
        <f t="shared" ref="D33:N33" si="1">MIN((+D$27/D$18/D13)+D23,D34)</f>
        <v>1613445.6915938891</v>
      </c>
      <c r="E33" s="107">
        <f t="shared" si="1"/>
        <v>1242718.9598002294</v>
      </c>
      <c r="F33" s="107">
        <f t="shared" si="1"/>
        <v>1504205.1359090775</v>
      </c>
      <c r="G33" s="107">
        <f t="shared" si="1"/>
        <v>1565928.4946470442</v>
      </c>
      <c r="H33" s="107">
        <f t="shared" si="1"/>
        <v>1722132.7532025317</v>
      </c>
      <c r="I33" s="107">
        <f t="shared" si="1"/>
        <v>1634971.0756701063</v>
      </c>
      <c r="J33" s="107">
        <f t="shared" si="1"/>
        <v>1637577.36964779</v>
      </c>
      <c r="K33" s="107">
        <f t="shared" si="1"/>
        <v>1578969.0608767644</v>
      </c>
      <c r="L33" s="107">
        <f t="shared" si="1"/>
        <v>1694320.9882528435</v>
      </c>
      <c r="M33" s="107">
        <f t="shared" si="1"/>
        <v>1602886.6546503797</v>
      </c>
      <c r="N33" s="107">
        <f t="shared" si="1"/>
        <v>1465759.0647134471</v>
      </c>
      <c r="P33" s="152">
        <f>AVERAGE(C33:N33)</f>
        <v>1547677.3363235777</v>
      </c>
      <c r="Q33" s="381">
        <f>$P$27/(P33*8760)</f>
        <v>0.77441800273030703</v>
      </c>
    </row>
    <row r="34" spans="1:17" s="12" customFormat="1" ht="15.6">
      <c r="A34" s="111"/>
      <c r="B34" s="149" t="s">
        <v>426</v>
      </c>
      <c r="C34" s="107">
        <f t="shared" ref="C34:N34" si="2">MIN(+C$27/C$18/C14,C35)</f>
        <v>1751584.6707296702</v>
      </c>
      <c r="D34" s="107">
        <f t="shared" si="2"/>
        <v>1695891.0380033543</v>
      </c>
      <c r="E34" s="107">
        <f t="shared" si="2"/>
        <v>1635573.6324853308</v>
      </c>
      <c r="F34" s="107">
        <f t="shared" si="2"/>
        <v>1673027.0104130565</v>
      </c>
      <c r="G34" s="107">
        <f t="shared" si="2"/>
        <v>1757617.1048072076</v>
      </c>
      <c r="H34" s="107">
        <f t="shared" si="2"/>
        <v>1818793.5003881312</v>
      </c>
      <c r="I34" s="107">
        <f t="shared" si="2"/>
        <v>1744675.779937112</v>
      </c>
      <c r="J34" s="107">
        <f t="shared" si="2"/>
        <v>1828756.9892991418</v>
      </c>
      <c r="K34" s="107">
        <f t="shared" si="2"/>
        <v>1926387.01269081</v>
      </c>
      <c r="L34" s="107">
        <f t="shared" si="2"/>
        <v>1821510.8809827364</v>
      </c>
      <c r="M34" s="107">
        <f t="shared" si="2"/>
        <v>1823067.9928792785</v>
      </c>
      <c r="N34" s="107">
        <f t="shared" si="2"/>
        <v>1842204.4763815419</v>
      </c>
      <c r="P34" s="152">
        <f>AVERAGE(C34:N34)</f>
        <v>1776590.8407497809</v>
      </c>
      <c r="Q34" s="381">
        <f t="shared" ref="Q34:Q35" si="3">$P$27/(P34*8760)</f>
        <v>0.67463434133254829</v>
      </c>
    </row>
    <row r="35" spans="1:17" s="106" customFormat="1">
      <c r="A35" s="109"/>
      <c r="B35" s="149" t="s">
        <v>133</v>
      </c>
      <c r="C35" s="107">
        <f t="shared" ref="C35:N35" si="4">+C$27/C$18/C15</f>
        <v>2091533.8387251694</v>
      </c>
      <c r="D35" s="107">
        <f t="shared" si="4"/>
        <v>1990167.1196730619</v>
      </c>
      <c r="E35" s="107">
        <f t="shared" si="4"/>
        <v>1949780.6100304793</v>
      </c>
      <c r="F35" s="107">
        <f t="shared" si="4"/>
        <v>1970694.6922867585</v>
      </c>
      <c r="G35" s="107">
        <f t="shared" si="4"/>
        <v>2091817.6607654355</v>
      </c>
      <c r="H35" s="107">
        <f t="shared" si="4"/>
        <v>2230401.7975094221</v>
      </c>
      <c r="I35" s="107">
        <f t="shared" si="4"/>
        <v>2107999.4107168317</v>
      </c>
      <c r="J35" s="107">
        <f t="shared" si="4"/>
        <v>2146743.1958354553</v>
      </c>
      <c r="K35" s="107">
        <f t="shared" si="4"/>
        <v>2266318.1156087089</v>
      </c>
      <c r="L35" s="107">
        <f t="shared" si="4"/>
        <v>2132694.4919073191</v>
      </c>
      <c r="M35" s="107">
        <f t="shared" si="4"/>
        <v>2116961.4138565422</v>
      </c>
      <c r="N35" s="107">
        <f t="shared" si="4"/>
        <v>2138467.4193151318</v>
      </c>
      <c r="P35" s="152">
        <f>AVERAGE(C35:N35)</f>
        <v>2102798.3138525267</v>
      </c>
      <c r="Q35" s="381">
        <f t="shared" si="3"/>
        <v>0.56997819703916852</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07">
        <f>MIN((+C$28/C$19/C13)+C23,C39)</f>
        <v>1317240.0926940551</v>
      </c>
      <c r="D38" s="107">
        <f t="shared" ref="D38:N38" si="5">MIN((+D$28/D$19/D13)+D23,D39)</f>
        <v>1670244.3042387536</v>
      </c>
      <c r="E38" s="107">
        <f t="shared" si="5"/>
        <v>1240310.3337699906</v>
      </c>
      <c r="F38" s="107">
        <f t="shared" si="5"/>
        <v>1508358.2098133476</v>
      </c>
      <c r="G38" s="107">
        <f t="shared" si="5"/>
        <v>1564633.8954556361</v>
      </c>
      <c r="H38" s="107">
        <f t="shared" si="5"/>
        <v>1722437.9162541626</v>
      </c>
      <c r="I38" s="107">
        <f t="shared" si="5"/>
        <v>1635293.1226237603</v>
      </c>
      <c r="J38" s="107">
        <f t="shared" si="5"/>
        <v>1638149.6899226964</v>
      </c>
      <c r="K38" s="107">
        <f t="shared" si="5"/>
        <v>1577634.0400459347</v>
      </c>
      <c r="L38" s="107">
        <f t="shared" si="5"/>
        <v>1696894.4732425881</v>
      </c>
      <c r="M38" s="107">
        <f t="shared" si="5"/>
        <v>1606001.1920615968</v>
      </c>
      <c r="N38" s="107">
        <f t="shared" si="5"/>
        <v>1466547.0977267628</v>
      </c>
      <c r="P38" s="152">
        <f>AVERAGE(C38:N38)</f>
        <v>1553645.3639874402</v>
      </c>
      <c r="Q38" s="381">
        <f>$P$28/(P38*8760)</f>
        <v>0.77204622579970805</v>
      </c>
    </row>
    <row r="39" spans="1:17" s="106" customFormat="1" ht="16.5" customHeight="1">
      <c r="A39" s="109"/>
      <c r="B39" s="149" t="s">
        <v>426</v>
      </c>
      <c r="C39" s="107">
        <f t="shared" ref="C39:N39" si="6">MIN(+C$28/C$19/C14,C40)</f>
        <v>1762324.3349642649</v>
      </c>
      <c r="D39" s="107">
        <f t="shared" si="6"/>
        <v>1755591.9989078969</v>
      </c>
      <c r="E39" s="107">
        <f t="shared" si="6"/>
        <v>1632403.5792769936</v>
      </c>
      <c r="F39" s="107">
        <f t="shared" si="6"/>
        <v>1677646.1974190138</v>
      </c>
      <c r="G39" s="107">
        <f t="shared" si="6"/>
        <v>1756164.0309979841</v>
      </c>
      <c r="H39" s="107">
        <f t="shared" si="6"/>
        <v>1819115.7917874628</v>
      </c>
      <c r="I39" s="107">
        <f t="shared" si="6"/>
        <v>1745019.4358759867</v>
      </c>
      <c r="J39" s="107">
        <f t="shared" si="6"/>
        <v>1829396.1253315834</v>
      </c>
      <c r="K39" s="107">
        <f t="shared" si="6"/>
        <v>1924758.2494338823</v>
      </c>
      <c r="L39" s="107">
        <f t="shared" si="6"/>
        <v>1824277.5532622901</v>
      </c>
      <c r="M39" s="107">
        <f t="shared" si="6"/>
        <v>1826610.3603015423</v>
      </c>
      <c r="N39" s="107">
        <f t="shared" si="6"/>
        <v>1843194.8969626697</v>
      </c>
      <c r="P39" s="152">
        <f>AVERAGE(C39:N39)</f>
        <v>1783041.8795434644</v>
      </c>
      <c r="Q39" s="381">
        <f>$P$28/(P39*8760)</f>
        <v>0.67271893793366033</v>
      </c>
    </row>
    <row r="40" spans="1:17" s="106" customFormat="1" ht="16.5" customHeight="1">
      <c r="A40" s="109"/>
      <c r="B40" s="149" t="s">
        <v>133</v>
      </c>
      <c r="C40" s="107">
        <f t="shared" ref="C40:N40" si="7">+C$28/C$19/C15</f>
        <v>2104357.8668972384</v>
      </c>
      <c r="D40" s="107">
        <f t="shared" si="7"/>
        <v>2060227.5697506762</v>
      </c>
      <c r="E40" s="107">
        <f t="shared" si="7"/>
        <v>1946001.5638563316</v>
      </c>
      <c r="F40" s="107">
        <f t="shared" si="7"/>
        <v>1976135.7325441255</v>
      </c>
      <c r="G40" s="107">
        <f t="shared" si="7"/>
        <v>2090088.2935168943</v>
      </c>
      <c r="H40" s="107">
        <f t="shared" si="7"/>
        <v>2230797.0261685513</v>
      </c>
      <c r="I40" s="107">
        <f t="shared" si="7"/>
        <v>2108414.6320003322</v>
      </c>
      <c r="J40" s="107">
        <f t="shared" si="7"/>
        <v>2147493.4655196643</v>
      </c>
      <c r="K40" s="107">
        <f t="shared" si="7"/>
        <v>2264401.9400682305</v>
      </c>
      <c r="L40" s="107">
        <f t="shared" si="7"/>
        <v>2135933.8174546547</v>
      </c>
      <c r="M40" s="107">
        <f t="shared" si="7"/>
        <v>2121074.839782468</v>
      </c>
      <c r="N40" s="107">
        <f t="shared" si="7"/>
        <v>2139617.1191293024</v>
      </c>
      <c r="P40" s="152">
        <f>AVERAGE(C40:N40)</f>
        <v>2110378.6555573731</v>
      </c>
      <c r="Q40" s="381">
        <f>$P$28/(P40*8760)</f>
        <v>0.56837479678779268</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07">
        <f>MIN((+C$29/C$20/C13)+C23,C44)</f>
        <v>1319131.3887016771</v>
      </c>
      <c r="D43" s="107">
        <f t="shared" ref="D43:N43" si="8">MIN((+D$29/D$20/D13)+D23,D44)</f>
        <v>1674735.0992528691</v>
      </c>
      <c r="E43" s="107">
        <f t="shared" si="8"/>
        <v>1246297.0057956344</v>
      </c>
      <c r="F43" s="107">
        <f t="shared" si="8"/>
        <v>1518240.7471289949</v>
      </c>
      <c r="G43" s="107">
        <f t="shared" si="8"/>
        <v>1575048.4495444125</v>
      </c>
      <c r="H43" s="107">
        <f t="shared" si="8"/>
        <v>1732442.491299913</v>
      </c>
      <c r="I43" s="107">
        <f t="shared" si="8"/>
        <v>1643329.0188895296</v>
      </c>
      <c r="J43" s="107">
        <f t="shared" si="8"/>
        <v>1647186.7098389324</v>
      </c>
      <c r="K43" s="107">
        <f t="shared" si="8"/>
        <v>1584083.6137483479</v>
      </c>
      <c r="L43" s="107">
        <f t="shared" si="8"/>
        <v>1706360.1044191683</v>
      </c>
      <c r="M43" s="107">
        <f t="shared" si="8"/>
        <v>1616445.0981967917</v>
      </c>
      <c r="N43" s="107">
        <f t="shared" si="8"/>
        <v>1476980.5148634769</v>
      </c>
      <c r="O43" s="107"/>
      <c r="P43" s="152">
        <f>AVERAGE(C43:N43)</f>
        <v>1561690.020139979</v>
      </c>
      <c r="Q43" s="381">
        <f>$P$29/(P43*8760)</f>
        <v>0.7720259603432762</v>
      </c>
    </row>
    <row r="44" spans="1:17" s="106" customFormat="1" ht="16.5" customHeight="1">
      <c r="A44" s="109"/>
      <c r="B44" s="149" t="s">
        <v>426</v>
      </c>
      <c r="C44" s="107">
        <f>MIN(+C$29/C$20/C14,C45)</f>
        <v>1764854.6838333432</v>
      </c>
      <c r="D44" s="107">
        <f t="shared" ref="D44:N44" si="9">MIN(+D$29/D$20/D14,D45)</f>
        <v>1760312.2687363937</v>
      </c>
      <c r="E44" s="107">
        <f t="shared" si="9"/>
        <v>1640282.7886784938</v>
      </c>
      <c r="F44" s="107">
        <f t="shared" si="9"/>
        <v>1688637.8843012026</v>
      </c>
      <c r="G44" s="107">
        <f t="shared" si="9"/>
        <v>1767853.4526209675</v>
      </c>
      <c r="H44" s="107">
        <f t="shared" si="9"/>
        <v>1829681.9087337423</v>
      </c>
      <c r="I44" s="107">
        <f t="shared" si="9"/>
        <v>1753594.5316642893</v>
      </c>
      <c r="J44" s="107">
        <f t="shared" si="9"/>
        <v>1839488.1757229532</v>
      </c>
      <c r="K44" s="107">
        <f t="shared" si="9"/>
        <v>1932626.9121743806</v>
      </c>
      <c r="L44" s="107">
        <f t="shared" si="9"/>
        <v>1834453.7538187678</v>
      </c>
      <c r="M44" s="107">
        <f t="shared" si="9"/>
        <v>1838488.8988996833</v>
      </c>
      <c r="N44" s="107">
        <f t="shared" si="9"/>
        <v>1856307.8895519176</v>
      </c>
      <c r="O44" s="107"/>
      <c r="P44" s="152">
        <f>AVERAGE(C44:N44)</f>
        <v>1792215.2623946781</v>
      </c>
      <c r="Q44" s="381">
        <f>$P$29/(P44*8760)</f>
        <v>0.67272345172762427</v>
      </c>
    </row>
    <row r="45" spans="1:17" s="106" customFormat="1" ht="16.5" customHeight="1">
      <c r="A45" s="109"/>
      <c r="B45" s="149" t="s">
        <v>133</v>
      </c>
      <c r="C45" s="107">
        <f>+C$29/C$20/C15</f>
        <v>2107379.3082080102</v>
      </c>
      <c r="D45" s="107">
        <f t="shared" ref="D45:N45" si="10">+D$29/D$20/D15</f>
        <v>2065766.9149079681</v>
      </c>
      <c r="E45" s="107">
        <f t="shared" si="10"/>
        <v>1955394.4333721297</v>
      </c>
      <c r="F45" s="107">
        <f t="shared" si="10"/>
        <v>1989083.0782015396</v>
      </c>
      <c r="G45" s="107">
        <f t="shared" si="10"/>
        <v>2104000.3899161681</v>
      </c>
      <c r="H45" s="107">
        <f t="shared" si="10"/>
        <v>2243754.3444263125</v>
      </c>
      <c r="I45" s="107">
        <f t="shared" si="10"/>
        <v>2118775.4664180791</v>
      </c>
      <c r="J45" s="107">
        <f t="shared" si="10"/>
        <v>2159340.3323458601</v>
      </c>
      <c r="K45" s="107">
        <f t="shared" si="10"/>
        <v>2273659.1105105798</v>
      </c>
      <c r="L45" s="107">
        <f t="shared" si="10"/>
        <v>2147848.5016335575</v>
      </c>
      <c r="M45" s="107">
        <f t="shared" si="10"/>
        <v>2134868.2956291446</v>
      </c>
      <c r="N45" s="107">
        <f t="shared" si="10"/>
        <v>2154838.9404750564</v>
      </c>
      <c r="O45" s="107"/>
      <c r="P45" s="152">
        <f>AVERAGE(C45:N45)</f>
        <v>2121225.759670367</v>
      </c>
      <c r="Q45" s="381">
        <f>$P$29/(P45*8760)</f>
        <v>0.56838138612102984</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23" ht="13.2">
      <c r="A49"/>
      <c r="B49" s="10" t="s">
        <v>338</v>
      </c>
      <c r="C49" s="105"/>
      <c r="D49" s="105"/>
      <c r="E49" s="105"/>
      <c r="F49" s="105"/>
      <c r="G49" s="105"/>
      <c r="H49" s="105"/>
      <c r="I49" s="105"/>
      <c r="J49" s="105"/>
      <c r="K49" s="105"/>
      <c r="L49" s="105"/>
      <c r="M49" s="105"/>
      <c r="N49" s="105"/>
    </row>
    <row r="50" spans="1:23" ht="13.2">
      <c r="A50"/>
      <c r="B50" s="81" t="s">
        <v>422</v>
      </c>
    </row>
    <row r="51" spans="1:23" ht="13.2">
      <c r="A51"/>
      <c r="B51" s="125" t="s">
        <v>427</v>
      </c>
      <c r="C51" s="104"/>
    </row>
    <row r="52" spans="1:23" ht="13.2">
      <c r="A52"/>
      <c r="B52" s="153" t="s">
        <v>431</v>
      </c>
      <c r="E52" s="88"/>
    </row>
    <row r="53" spans="1:23" ht="13.2">
      <c r="A53"/>
      <c r="B53" t="s">
        <v>429</v>
      </c>
      <c r="C53" s="98"/>
      <c r="D53" s="98"/>
      <c r="E53" s="98"/>
      <c r="F53" s="98"/>
      <c r="G53" s="98"/>
      <c r="H53" s="98"/>
      <c r="I53" s="98"/>
      <c r="J53" s="98"/>
      <c r="K53" s="98"/>
      <c r="L53" s="98"/>
      <c r="M53" s="98"/>
      <c r="N53" s="98"/>
    </row>
    <row r="54" spans="1:23">
      <c r="B54" s="10" t="s">
        <v>531</v>
      </c>
      <c r="E54" s="10"/>
    </row>
    <row r="55" spans="1:23" ht="15.6" thickBot="1">
      <c r="B55" s="10"/>
      <c r="E55" s="10"/>
    </row>
    <row r="56" spans="1:23" ht="15.6" thickBot="1">
      <c r="C56" s="102" t="s">
        <v>79</v>
      </c>
      <c r="D56" s="101" t="s">
        <v>80</v>
      </c>
      <c r="E56" s="100" t="s">
        <v>81</v>
      </c>
      <c r="F56" s="100" t="s">
        <v>70</v>
      </c>
      <c r="G56" s="100" t="s">
        <v>71</v>
      </c>
      <c r="H56" s="101" t="s">
        <v>72</v>
      </c>
      <c r="I56" s="102" t="s">
        <v>73</v>
      </c>
      <c r="J56" s="102" t="s">
        <v>74</v>
      </c>
      <c r="K56" s="103" t="s">
        <v>75</v>
      </c>
      <c r="L56" s="103" t="s">
        <v>76</v>
      </c>
      <c r="M56" s="103" t="s">
        <v>77</v>
      </c>
      <c r="N56" s="103" t="s">
        <v>78</v>
      </c>
    </row>
    <row r="57" spans="1:23">
      <c r="B57" s="43" t="s">
        <v>544</v>
      </c>
      <c r="C57" s="145">
        <f>VLOOKUP($B$9&amp;" Total",'Billing Demand'!$A$5:$AL$44,C$9,FALSE)</f>
        <v>1924149</v>
      </c>
      <c r="D57" s="145">
        <f>VLOOKUP($B$9&amp;" Total",'Billing Demand'!$A$5:$AL$44,D$9,FALSE)</f>
        <v>1840233</v>
      </c>
      <c r="E57" s="145">
        <f>VLOOKUP($B$9&amp;" Total",'Billing Demand'!$A$5:$AL$44,E$9,FALSE)</f>
        <v>1920942</v>
      </c>
      <c r="F57" s="145">
        <f>VLOOKUP($B$9&amp;" Total",'Billing Demand'!$A$5:$AL$44,F$9,FALSE)</f>
        <v>1884366</v>
      </c>
      <c r="G57" s="145">
        <f>VLOOKUP($B$9&amp;" Total",'Billing Demand'!$A$5:$AL$44,G$9,FALSE)</f>
        <v>1967261</v>
      </c>
      <c r="H57" s="145">
        <f>VLOOKUP($B$9&amp;" Total",'Billing Demand'!$A$5:$AL$44,H$9,FALSE)</f>
        <v>1957443</v>
      </c>
      <c r="I57" s="145">
        <f>VLOOKUP($B$9&amp;" Total",'Billing Demand'!$A$5:$AL$44,I$9,FALSE)</f>
        <v>1956181</v>
      </c>
      <c r="J57" s="145">
        <f>VLOOKUP($B$9&amp;" Total",'Billing Demand'!$A$5:$AL$44,J$9,FALSE)</f>
        <v>1958811</v>
      </c>
      <c r="K57" s="145">
        <f>VLOOKUP($B$9&amp;" Total",'Billing Demand'!$A$5:$AL$44,K$9,FALSE)</f>
        <v>1974958</v>
      </c>
      <c r="L57" s="145">
        <f>VLOOKUP($B$9&amp;" Total",'Billing Demand'!$A$5:$AL$44,L$9,FALSE)</f>
        <v>2032458</v>
      </c>
      <c r="M57" s="145">
        <f>VLOOKUP($B$9&amp;" Total",'Billing Demand'!$A$5:$AL$44,M$9,FALSE)</f>
        <v>1952891</v>
      </c>
      <c r="N57" s="145">
        <f>VLOOKUP($B$9&amp;" Total",'Billing Demand'!$A$5:$AL$44,N$9,FALSE)</f>
        <v>1965742</v>
      </c>
    </row>
    <row r="58" spans="1:23">
      <c r="B58" s="246" t="s">
        <v>545</v>
      </c>
      <c r="C58" s="242">
        <f>+C35</f>
        <v>2091533.8387251694</v>
      </c>
      <c r="D58" s="242">
        <f t="shared" ref="D58:N58" si="11">+D35</f>
        <v>1990167.1196730619</v>
      </c>
      <c r="E58" s="242">
        <f t="shared" si="11"/>
        <v>1949780.6100304793</v>
      </c>
      <c r="F58" s="242">
        <f t="shared" si="11"/>
        <v>1970694.6922867585</v>
      </c>
      <c r="G58" s="242">
        <f t="shared" si="11"/>
        <v>2091817.6607654355</v>
      </c>
      <c r="H58" s="242">
        <f t="shared" si="11"/>
        <v>2230401.7975094221</v>
      </c>
      <c r="I58" s="242">
        <f t="shared" si="11"/>
        <v>2107999.4107168317</v>
      </c>
      <c r="J58" s="242">
        <f t="shared" si="11"/>
        <v>2146743.1958354553</v>
      </c>
      <c r="K58" s="242">
        <f t="shared" si="11"/>
        <v>2266318.1156087089</v>
      </c>
      <c r="L58" s="242">
        <f t="shared" si="11"/>
        <v>2132694.4919073191</v>
      </c>
      <c r="M58" s="242">
        <f t="shared" si="11"/>
        <v>2116961.4138565422</v>
      </c>
      <c r="N58" s="242">
        <f t="shared" si="11"/>
        <v>2138467.4193151318</v>
      </c>
      <c r="W58" t="s">
        <v>1059</v>
      </c>
    </row>
    <row r="59" spans="1:23">
      <c r="B59" s="45" t="s">
        <v>532</v>
      </c>
      <c r="C59" s="243" t="str">
        <f>IF(C57&gt;=C58,"OK","CHECK")</f>
        <v>CHECK</v>
      </c>
      <c r="D59" s="243" t="str">
        <f>IF(D57&gt;=D58,"OK","CHECK")</f>
        <v>CHECK</v>
      </c>
      <c r="E59" s="243" t="str">
        <f>IF(E57&gt;=E58,"OK","CHECK")</f>
        <v>CHECK</v>
      </c>
      <c r="F59" s="243" t="str">
        <f>IF(F57&gt;=F58,"OK","CHECK")</f>
        <v>CHECK</v>
      </c>
      <c r="G59" s="243" t="str">
        <f t="shared" ref="G59:N59" si="12">IF(G57&gt;=G58,"OK","CHECK")</f>
        <v>CHECK</v>
      </c>
      <c r="H59" s="243" t="str">
        <f t="shared" si="12"/>
        <v>CHECK</v>
      </c>
      <c r="I59" s="243" t="str">
        <f t="shared" si="12"/>
        <v>CHECK</v>
      </c>
      <c r="J59" s="243" t="str">
        <f t="shared" si="12"/>
        <v>CHECK</v>
      </c>
      <c r="K59" s="243" t="str">
        <f t="shared" si="12"/>
        <v>CHECK</v>
      </c>
      <c r="L59" s="243" t="str">
        <f t="shared" si="12"/>
        <v>CHECK</v>
      </c>
      <c r="M59" s="243" t="str">
        <f t="shared" si="12"/>
        <v>CHECK</v>
      </c>
      <c r="N59" s="243" t="str">
        <f t="shared" si="12"/>
        <v>CHECK</v>
      </c>
    </row>
    <row r="60" spans="1:23" ht="15.6" thickBot="1">
      <c r="G60" s="145"/>
    </row>
    <row r="61" spans="1:23" ht="15.6" thickBot="1">
      <c r="C61" s="102" t="s">
        <v>79</v>
      </c>
      <c r="D61" s="101" t="s">
        <v>80</v>
      </c>
      <c r="E61" s="100" t="s">
        <v>81</v>
      </c>
      <c r="F61" s="100" t="s">
        <v>70</v>
      </c>
      <c r="G61" s="100" t="s">
        <v>71</v>
      </c>
      <c r="H61" s="101" t="s">
        <v>72</v>
      </c>
      <c r="I61" s="102" t="s">
        <v>73</v>
      </c>
      <c r="J61" s="102" t="s">
        <v>74</v>
      </c>
      <c r="K61" s="103" t="s">
        <v>75</v>
      </c>
      <c r="L61" s="103" t="s">
        <v>76</v>
      </c>
      <c r="M61" s="103" t="s">
        <v>77</v>
      </c>
      <c r="N61" s="103" t="s">
        <v>78</v>
      </c>
    </row>
    <row r="62" spans="1:23">
      <c r="B62" s="43" t="s">
        <v>546</v>
      </c>
      <c r="C62" s="145">
        <f>VLOOKUP($B$9&amp;" Total",'Billing Demand'!$A$5:$AL$44,C$9+12,FALSE)</f>
        <v>1935224</v>
      </c>
      <c r="D62" s="145">
        <f>VLOOKUP($B$9&amp;" Total",'Billing Demand'!$A$5:$AL$44,D$9+12,FALSE)</f>
        <v>1839084</v>
      </c>
      <c r="E62" s="145">
        <f>VLOOKUP($B$9&amp;" Total",'Billing Demand'!$A$5:$AL$44,E$9+12,FALSE)</f>
        <v>1919835</v>
      </c>
      <c r="F62" s="145">
        <f>VLOOKUP($B$9&amp;" Total",'Billing Demand'!$A$5:$AL$44,F$9+12,FALSE)</f>
        <v>1893352</v>
      </c>
      <c r="G62" s="145">
        <f>VLOOKUP($B$9&amp;" Total",'Billing Demand'!$A$5:$AL$44,G$9+12,FALSE)</f>
        <v>1971301</v>
      </c>
      <c r="H62" s="145">
        <f>VLOOKUP($B$9&amp;" Total",'Billing Demand'!$A$5:$AL$44,H$9+12,FALSE)</f>
        <v>1963589</v>
      </c>
      <c r="I62" s="145">
        <f>VLOOKUP($B$9&amp;" Total",'Billing Demand'!$A$5:$AL$44,I$9+12,FALSE)</f>
        <v>1962446</v>
      </c>
      <c r="J62" s="145">
        <f>VLOOKUP($B$9&amp;" Total",'Billing Demand'!$A$5:$AL$44,J$9+12,FALSE)</f>
        <v>1965436</v>
      </c>
      <c r="K62" s="145">
        <f>VLOOKUP($B$9&amp;" Total",'Billing Demand'!$A$5:$AL$44,K$9+12,FALSE)</f>
        <v>1979228</v>
      </c>
      <c r="L62" s="145">
        <f>VLOOKUP($B$9&amp;" Total",'Billing Demand'!$A$5:$AL$44,L$9+12,FALSE)</f>
        <v>2042093</v>
      </c>
      <c r="M62" s="145">
        <f>VLOOKUP($B$9&amp;" Total",'Billing Demand'!$A$5:$AL$44,M$9+12,FALSE)</f>
        <v>1963832</v>
      </c>
      <c r="N62" s="145">
        <f>VLOOKUP($B$9&amp;" Total",'Billing Demand'!$A$5:$AL$44,N$9+12,FALSE)</f>
        <v>1974493</v>
      </c>
    </row>
    <row r="63" spans="1:23">
      <c r="B63" s="246" t="s">
        <v>547</v>
      </c>
      <c r="C63" s="242">
        <f>+C40</f>
        <v>2104357.8668972384</v>
      </c>
      <c r="D63" s="242">
        <f t="shared" ref="D63:N63" si="13">+D40</f>
        <v>2060227.5697506762</v>
      </c>
      <c r="E63" s="242">
        <f t="shared" si="13"/>
        <v>1946001.5638563316</v>
      </c>
      <c r="F63" s="242">
        <f t="shared" si="13"/>
        <v>1976135.7325441255</v>
      </c>
      <c r="G63" s="242">
        <f t="shared" si="13"/>
        <v>2090088.2935168943</v>
      </c>
      <c r="H63" s="242">
        <f t="shared" si="13"/>
        <v>2230797.0261685513</v>
      </c>
      <c r="I63" s="242">
        <f t="shared" si="13"/>
        <v>2108414.6320003322</v>
      </c>
      <c r="J63" s="242">
        <f t="shared" si="13"/>
        <v>2147493.4655196643</v>
      </c>
      <c r="K63" s="242">
        <f t="shared" si="13"/>
        <v>2264401.9400682305</v>
      </c>
      <c r="L63" s="242">
        <f t="shared" si="13"/>
        <v>2135933.8174546547</v>
      </c>
      <c r="M63" s="242">
        <f t="shared" si="13"/>
        <v>2121074.839782468</v>
      </c>
      <c r="N63" s="242">
        <f t="shared" si="13"/>
        <v>2139617.1191293024</v>
      </c>
    </row>
    <row r="64" spans="1:23">
      <c r="B64" s="45" t="s">
        <v>532</v>
      </c>
      <c r="C64" s="243" t="str">
        <f>IF(C62&gt;=C63,"OK","CHECK")</f>
        <v>CHECK</v>
      </c>
      <c r="D64" s="243" t="str">
        <f>IF(D62&gt;=D63,"OK","CHECK")</f>
        <v>CHECK</v>
      </c>
      <c r="E64" s="243" t="str">
        <f>IF(E62&gt;=E63,"OK","CHECK")</f>
        <v>CHECK</v>
      </c>
      <c r="F64" s="243" t="str">
        <f>IF(F62&gt;=F63,"OK","CHECK")</f>
        <v>CHECK</v>
      </c>
      <c r="G64" s="243" t="str">
        <f t="shared" ref="G64:N64" si="14">IF(G62&gt;=G63,"OK","CHECK")</f>
        <v>CHECK</v>
      </c>
      <c r="H64" s="243" t="str">
        <f t="shared" si="14"/>
        <v>CHECK</v>
      </c>
      <c r="I64" s="243" t="str">
        <f t="shared" si="14"/>
        <v>CHECK</v>
      </c>
      <c r="J64" s="243" t="str">
        <f t="shared" si="14"/>
        <v>CHECK</v>
      </c>
      <c r="K64" s="243" t="str">
        <f t="shared" si="14"/>
        <v>CHECK</v>
      </c>
      <c r="L64" s="243" t="str">
        <f t="shared" si="14"/>
        <v>CHECK</v>
      </c>
      <c r="M64" s="243" t="str">
        <f t="shared" si="14"/>
        <v>CHECK</v>
      </c>
      <c r="N64" s="243" t="str">
        <f t="shared" si="14"/>
        <v>CHECK</v>
      </c>
    </row>
    <row r="66" spans="2:2">
      <c r="B66" s="45" t="s">
        <v>549</v>
      </c>
    </row>
  </sheetData>
  <mergeCells count="3">
    <mergeCell ref="C7:E7"/>
    <mergeCell ref="F7:L7"/>
    <mergeCell ref="M7:N7"/>
  </mergeCells>
  <conditionalFormatting sqref="C34:N34">
    <cfRule type="cellIs" dxfId="73" priority="7" operator="greaterThanOrEqual">
      <formula>C35</formula>
    </cfRule>
  </conditionalFormatting>
  <conditionalFormatting sqref="C39:N39">
    <cfRule type="cellIs" dxfId="72" priority="6" operator="greaterThanOrEqual">
      <formula>C40</formula>
    </cfRule>
  </conditionalFormatting>
  <conditionalFormatting sqref="C33:N33">
    <cfRule type="cellIs" dxfId="71" priority="5" operator="greaterThanOrEqual">
      <formula>C34</formula>
    </cfRule>
  </conditionalFormatting>
  <conditionalFormatting sqref="C38:N38">
    <cfRule type="cellIs" dxfId="70" priority="4" operator="greaterThanOrEqual">
      <formula>C39</formula>
    </cfRule>
  </conditionalFormatting>
  <conditionalFormatting sqref="C59:N59">
    <cfRule type="cellIs" dxfId="69" priority="3" stopIfTrue="1" operator="equal">
      <formula>"Check"</formula>
    </cfRule>
  </conditionalFormatting>
  <conditionalFormatting sqref="C64:N64">
    <cfRule type="cellIs" dxfId="68" priority="2" stopIfTrue="1" operator="equal">
      <formula>"Error"</formula>
    </cfRule>
  </conditionalFormatting>
  <conditionalFormatting sqref="C64:N64">
    <cfRule type="cellIs" dxfId="67" priority="1" stopIfTrue="1" operator="equal">
      <formula>"Check"</formula>
    </cfRule>
  </conditionalFormatting>
  <pageMargins left="0" right="0" top="1" bottom="1" header="0.5" footer="0.5"/>
  <pageSetup scale="43" orientation="landscape" r:id="rId1"/>
  <headerFooter alignWithMargins="0">
    <oddFooter>&amp;LPrinted:  &amp;D&amp;C&amp;F&amp;RPage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6"/>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3.6640625" bestFit="1" customWidth="1"/>
  </cols>
  <sheetData>
    <row r="1" spans="1:16">
      <c r="B1" s="8" t="s">
        <v>1146</v>
      </c>
    </row>
    <row r="2" spans="1:16">
      <c r="B2" s="8" t="s">
        <v>1123</v>
      </c>
    </row>
    <row r="4" spans="1:16" ht="21">
      <c r="A4" s="124" t="s">
        <v>438</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69</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1.0427333333333333</v>
      </c>
      <c r="D13" s="115">
        <f>IF(VLOOKUP($B$9,'Avg CP LF'!$A$12:$P$38,D$9,FALSE)=0,"",VLOOKUP($B$9,'Avg CP LF'!$A$12:$P$38,D$9,FALSE))</f>
        <v>0.8267000000000001</v>
      </c>
      <c r="E13" s="115">
        <f>IF(VLOOKUP($B$9,'Avg CP LF'!$A$12:$P$38,E$9,FALSE)=0,"",VLOOKUP($B$9,'Avg CP LF'!$A$12:$P$38,E$9,FALSE))</f>
        <v>0.95756666666666668</v>
      </c>
      <c r="F13" s="115">
        <f>IF(VLOOKUP($B$9,'Avg CP LF'!$A$12:$P$38,F$9,FALSE)=0,"",VLOOKUP($B$9,'Avg CP LF'!$A$12:$P$38,F$9,FALSE))</f>
        <v>0.91360000000000008</v>
      </c>
      <c r="G13" s="115">
        <f>IF(VLOOKUP($B$9,'Avg CP LF'!$A$12:$P$38,G$9,FALSE)=0,"",VLOOKUP($B$9,'Avg CP LF'!$A$12:$P$38,G$9,FALSE))</f>
        <v>0.9235000000000001</v>
      </c>
      <c r="H13" s="115">
        <f>IF(VLOOKUP($B$9,'Avg CP LF'!$A$12:$P$38,H$9,FALSE)=0,"",VLOOKUP($B$9,'Avg CP LF'!$A$12:$P$38,H$9,FALSE))</f>
        <v>0.9572666666666666</v>
      </c>
      <c r="I13" s="115">
        <f>IF(VLOOKUP($B$9,'Avg CP LF'!$A$12:$P$38,I$9,FALSE)=0,"",VLOOKUP($B$9,'Avg CP LF'!$A$12:$P$38,I$9,FALSE))</f>
        <v>0.93979999999999997</v>
      </c>
      <c r="J13" s="115">
        <f>IF(VLOOKUP($B$9,'Avg CP LF'!$A$12:$P$38,J$9,FALSE)=0,"",VLOOKUP($B$9,'Avg CP LF'!$A$12:$P$38,J$9,FALSE))</f>
        <v>0.96853333333333325</v>
      </c>
      <c r="K13" s="115">
        <f>IF(VLOOKUP($B$9,'Avg CP LF'!$A$12:$P$38,K$9,FALSE)=0,"",VLOOKUP($B$9,'Avg CP LF'!$A$12:$P$38,K$9,FALSE))</f>
        <v>0.95240000000000002</v>
      </c>
      <c r="L13" s="115">
        <f>IF(VLOOKUP($B$9,'Avg CP LF'!$A$12:$P$38,L$9,FALSE)=0,"",VLOOKUP($B$9,'Avg CP LF'!$A$12:$P$38,L$9,FALSE))</f>
        <v>0.89836666666666665</v>
      </c>
      <c r="M13" s="115">
        <f>IF(VLOOKUP($B$9,'Avg CP LF'!$A$12:$P$38,M$9,FALSE)=0,"",VLOOKUP($B$9,'Avg CP LF'!$A$12:$P$38,M$9,FALSE))</f>
        <v>0.83389999999999997</v>
      </c>
      <c r="N13" s="115">
        <f>IF(VLOOKUP($B$9,'Avg CP LF'!$A$12:$P$38,N$9,FALSE)=0,"",VLOOKUP($B$9,'Avg CP LF'!$A$12:$P$38,N$9,FALSE))</f>
        <v>0.86909999999999998</v>
      </c>
    </row>
    <row r="14" spans="1:16" s="110" customFormat="1">
      <c r="A14" s="119"/>
      <c r="B14" s="118" t="s">
        <v>342</v>
      </c>
      <c r="C14" s="115">
        <f>IF(VLOOKUP($B$9,'Avg GNCP LF'!$A$12:$P$38,C$9,FALSE)=0,"",VLOOKUP($B$9,'Avg GNCP LF'!$A$12:$P$38,C$9,FALSE))</f>
        <v>0.78853333333333342</v>
      </c>
      <c r="D14" s="115">
        <f>IF(VLOOKUP($B$9,'Avg GNCP LF'!$A$12:$P$38,D$9,FALSE)=0,"",VLOOKUP($B$9,'Avg GNCP LF'!$A$12:$P$38,D$9,FALSE))</f>
        <v>0.79636666666666667</v>
      </c>
      <c r="E14" s="115">
        <f>IF(VLOOKUP($B$9,'Avg GNCP LF'!$A$12:$P$38,E$9,FALSE)=0,"",VLOOKUP($B$9,'Avg GNCP LF'!$A$12:$P$38,E$9,FALSE))</f>
        <v>0.79293333333333338</v>
      </c>
      <c r="F14" s="115">
        <f>IF(VLOOKUP($B$9,'Avg GNCP LF'!$A$12:$P$38,F$9,FALSE)=0,"",VLOOKUP($B$9,'Avg GNCP LF'!$A$12:$P$38,F$9,FALSE))</f>
        <v>0.80696666666666672</v>
      </c>
      <c r="G14" s="115">
        <f>IF(VLOOKUP($B$9,'Avg GNCP LF'!$A$12:$P$38,G$9,FALSE)=0,"",VLOOKUP($B$9,'Avg GNCP LF'!$A$12:$P$38,G$9,FALSE))</f>
        <v>0.82666666666666666</v>
      </c>
      <c r="H14" s="115">
        <f>IF(VLOOKUP($B$9,'Avg GNCP LF'!$A$12:$P$38,H$9,FALSE)=0,"",VLOOKUP($B$9,'Avg GNCP LF'!$A$12:$P$38,H$9,FALSE))</f>
        <v>0.86666666666666659</v>
      </c>
      <c r="I14" s="115">
        <f>IF(VLOOKUP($B$9,'Avg GNCP LF'!$A$12:$P$38,I$9,FALSE)=0,"",VLOOKUP($B$9,'Avg GNCP LF'!$A$12:$P$38,I$9,FALSE))</f>
        <v>0.84923333333333328</v>
      </c>
      <c r="J14" s="115">
        <f>IF(VLOOKUP($B$9,'Avg GNCP LF'!$A$12:$P$38,J$9,FALSE)=0,"",VLOOKUP($B$9,'Avg GNCP LF'!$A$12:$P$38,J$9,FALSE))</f>
        <v>0.87003333333333333</v>
      </c>
      <c r="K14" s="115">
        <f>IF(VLOOKUP($B$9,'Avg GNCP LF'!$A$12:$P$38,K$9,FALSE)=0,"",VLOOKUP($B$9,'Avg GNCP LF'!$A$12:$P$38,K$9,FALSE))</f>
        <v>0.83723333333333327</v>
      </c>
      <c r="L14" s="115">
        <f>IF(VLOOKUP($B$9,'Avg GNCP LF'!$A$12:$P$38,L$9,FALSE)=0,"",VLOOKUP($B$9,'Avg GNCP LF'!$A$12:$P$38,L$9,FALSE))</f>
        <v>0.82456666666666667</v>
      </c>
      <c r="M14" s="115">
        <f>IF(VLOOKUP($B$9,'Avg GNCP LF'!$A$12:$P$38,M$9,FALSE)=0,"",VLOOKUP($B$9,'Avg GNCP LF'!$A$12:$P$38,M$9,FALSE))</f>
        <v>0.77596666666666669</v>
      </c>
      <c r="N14" s="115">
        <f>IF(VLOOKUP($B$9,'Avg GNCP LF'!$A$12:$P$38,N$9,FALSE)=0,"",VLOOKUP($B$9,'Avg GNCP LF'!$A$12:$P$38,N$9,FALSE))</f>
        <v>0.77616666666666667</v>
      </c>
    </row>
    <row r="15" spans="1:16" s="10" customFormat="1">
      <c r="A15" s="119"/>
      <c r="B15" s="148" t="s">
        <v>133</v>
      </c>
      <c r="C15" s="115">
        <f>IF(VLOOKUP($B$9,'Avg NCP LF'!$A$12:$P$38,C$9,FALSE)=0,"",VLOOKUP($B$9,'Avg NCP LF'!$A$12:$P$38,C$9,FALSE))</f>
        <v>0.63880000000000003</v>
      </c>
      <c r="D15" s="115">
        <f>IF(VLOOKUP($B$9,'Avg NCP LF'!$A$12:$P$38,D$9,FALSE)=0,"",VLOOKUP($B$9,'Avg NCP LF'!$A$12:$P$38,D$9,FALSE))</f>
        <v>0.64236666666666664</v>
      </c>
      <c r="E15" s="115">
        <f>IF(VLOOKUP($B$9,'Avg NCP LF'!$A$12:$P$38,E$9,FALSE)=0,"",VLOOKUP($B$9,'Avg NCP LF'!$A$12:$P$38,E$9,FALSE))</f>
        <v>0.63780000000000003</v>
      </c>
      <c r="F15" s="115">
        <f>IF(VLOOKUP($B$9,'Avg NCP LF'!$A$12:$P$38,F$9,FALSE)=0,"",VLOOKUP($B$9,'Avg NCP LF'!$A$12:$P$38,F$9,FALSE))</f>
        <v>0.65123333333333344</v>
      </c>
      <c r="G15" s="115">
        <f>IF(VLOOKUP($B$9,'Avg NCP LF'!$A$12:$P$38,G$9,FALSE)=0,"",VLOOKUP($B$9,'Avg NCP LF'!$A$12:$P$38,G$9,FALSE))</f>
        <v>0.66333333333333344</v>
      </c>
      <c r="H15" s="115">
        <f>IF(VLOOKUP($B$9,'Avg NCP LF'!$A$12:$P$38,H$9,FALSE)=0,"",VLOOKUP($B$9,'Avg NCP LF'!$A$12:$P$38,H$9,FALSE))</f>
        <v>0.69743333333333324</v>
      </c>
      <c r="I15" s="115">
        <f>IF(VLOOKUP($B$9,'Avg NCP LF'!$A$12:$P$38,I$9,FALSE)=0,"",VLOOKUP($B$9,'Avg NCP LF'!$A$12:$P$38,I$9,FALSE))</f>
        <v>0.68046666666666666</v>
      </c>
      <c r="J15" s="115">
        <f>IF(VLOOKUP($B$9,'Avg NCP LF'!$A$12:$P$38,J$9,FALSE)=0,"",VLOOKUP($B$9,'Avg NCP LF'!$A$12:$P$38,J$9,FALSE))</f>
        <v>0.6966</v>
      </c>
      <c r="K15" s="115">
        <f>IF(VLOOKUP($B$9,'Avg NCP LF'!$A$12:$P$38,K$9,FALSE)=0,"",VLOOKUP($B$9,'Avg NCP LF'!$A$12:$P$38,K$9,FALSE))</f>
        <v>0.67049999999999998</v>
      </c>
      <c r="L15" s="115">
        <f>IF(VLOOKUP($B$9,'Avg NCP LF'!$A$12:$P$38,L$9,FALSE)=0,"",VLOOKUP($B$9,'Avg NCP LF'!$A$12:$P$38,L$9,FALSE))</f>
        <v>0.65493333333333326</v>
      </c>
      <c r="M15" s="115">
        <f>IF(VLOOKUP($B$9,'Avg NCP LF'!$A$12:$P$38,M$9,FALSE)=0,"",VLOOKUP($B$9,'Avg NCP LF'!$A$12:$P$38,M$9,FALSE))</f>
        <v>0.63249999999999995</v>
      </c>
      <c r="N15" s="115">
        <f>IF(VLOOKUP($B$9,'Avg NCP LF'!$A$12:$P$38,N$9,FALSE)=0,"",VLOOKUP($B$9,'Avg NCP LF'!$A$12:$P$38,N$9,FALSE))</f>
        <v>0.6293333333333333</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210472099</v>
      </c>
      <c r="D27" s="142">
        <f>VLOOKUP($B$9,'Sales Forecast'!$B$7:$AO$23,D9-1,FALSE)</f>
        <v>186527721</v>
      </c>
      <c r="E27" s="142">
        <f>VLOOKUP($B$9,'Sales Forecast'!$B$7:$AO$23,E9-1,FALSE)</f>
        <v>191178604</v>
      </c>
      <c r="F27" s="142">
        <f>VLOOKUP($B$9,'Sales Forecast'!$B$7:$AO$23,F9-1,FALSE)</f>
        <v>192579721</v>
      </c>
      <c r="G27" s="142">
        <f>VLOOKUP($B$9,'Sales Forecast'!$B$7:$AO$23,G9-1,FALSE)</f>
        <v>206847654</v>
      </c>
      <c r="H27" s="142">
        <f>VLOOKUP($B$9,'Sales Forecast'!$B$7:$AO$23,H9-1,FALSE)</f>
        <v>218147951</v>
      </c>
      <c r="I27" s="142">
        <f>VLOOKUP($B$9,'Sales Forecast'!$B$7:$AO$23,I9-1,FALSE)</f>
        <v>223831652</v>
      </c>
      <c r="J27" s="142">
        <f>VLOOKUP($B$9,'Sales Forecast'!$B$7:$AO$23,J9-1,FALSE)</f>
        <v>226503406</v>
      </c>
      <c r="K27" s="142">
        <f>VLOOKUP($B$9,'Sales Forecast'!$B$7:$AO$23,K9-1,FALSE)</f>
        <v>221401451</v>
      </c>
      <c r="L27" s="142">
        <f>VLOOKUP($B$9,'Sales Forecast'!$B$7:$AO$23,L9-1,FALSE)</f>
        <v>214002591</v>
      </c>
      <c r="M27" s="142">
        <f>VLOOKUP($B$9,'Sales Forecast'!$B$7:$AO$23,M9-1,FALSE)</f>
        <v>201615601</v>
      </c>
      <c r="N27" s="142">
        <f>VLOOKUP($B$9,'Sales Forecast'!$B$7:$AO$23,N9-1,FALSE)</f>
        <v>207694974</v>
      </c>
      <c r="P27" s="106">
        <f t="shared" ref="P27:P29" si="0">SUM(C27:N27)</f>
        <v>2500803425</v>
      </c>
    </row>
    <row r="28" spans="1:16" s="12" customFormat="1" ht="15.6">
      <c r="A28" s="111"/>
      <c r="B28" s="108" t="str">
        <f>"TEST - "&amp;MANUAL!$B$10</f>
        <v>TEST - 2017</v>
      </c>
      <c r="C28" s="142">
        <f>VLOOKUP($B$9,'Sales Forecast'!$B$7:$AO$23,C9+11,FALSE)</f>
        <v>214054843</v>
      </c>
      <c r="D28" s="142">
        <f>VLOOKUP($B$9,'Sales Forecast'!$B$7:$AO$23,D9+11,FALSE)</f>
        <v>188478613</v>
      </c>
      <c r="E28" s="142">
        <f>VLOOKUP($B$9,'Sales Forecast'!$B$7:$AO$23,E9+11,FALSE)</f>
        <v>192959738</v>
      </c>
      <c r="F28" s="142">
        <f>VLOOKUP($B$9,'Sales Forecast'!$B$7:$AO$23,F9+11,FALSE)</f>
        <v>194210797</v>
      </c>
      <c r="G28" s="142">
        <f>VLOOKUP($B$9,'Sales Forecast'!$B$7:$AO$23,G9+11,FALSE)</f>
        <v>207828810</v>
      </c>
      <c r="H28" s="142">
        <f>VLOOKUP($B$9,'Sales Forecast'!$B$7:$AO$23,H9+11,FALSE)</f>
        <v>219261907</v>
      </c>
      <c r="I28" s="142">
        <f>VLOOKUP($B$9,'Sales Forecast'!$B$7:$AO$23,I9+11,FALSE)</f>
        <v>226094447</v>
      </c>
      <c r="J28" s="142">
        <f>VLOOKUP($B$9,'Sales Forecast'!$B$7:$AO$23,J9+11,FALSE)</f>
        <v>228910099</v>
      </c>
      <c r="K28" s="142">
        <f>VLOOKUP($B$9,'Sales Forecast'!$B$7:$AO$23,K9+11,FALSE)</f>
        <v>222456184</v>
      </c>
      <c r="L28" s="142">
        <f>VLOOKUP($B$9,'Sales Forecast'!$B$7:$AO$23,L9+11,FALSE)</f>
        <v>213252955</v>
      </c>
      <c r="M28" s="142">
        <f>VLOOKUP($B$9,'Sales Forecast'!$B$7:$AO$23,M9+11,FALSE)</f>
        <v>201077831</v>
      </c>
      <c r="N28" s="142">
        <f>VLOOKUP($B$9,'Sales Forecast'!$B$7:$AO$23,N9+11,FALSE)</f>
        <v>206884701</v>
      </c>
      <c r="P28" s="106">
        <f t="shared" si="0"/>
        <v>2515470925</v>
      </c>
    </row>
    <row r="29" spans="1:16" ht="15.6">
      <c r="A29" s="111"/>
      <c r="B29" t="s">
        <v>1092</v>
      </c>
      <c r="C29" s="142">
        <f>VLOOKUP($B$9,'Sales Forecast'!$B$7:$AO$23,C9+23,FALSE)</f>
        <v>213349844</v>
      </c>
      <c r="D29" s="142">
        <f>VLOOKUP($B$9,'Sales Forecast'!$B$7:$AO$23,D9+23,FALSE)</f>
        <v>188241092</v>
      </c>
      <c r="E29" s="142">
        <f>VLOOKUP($B$9,'Sales Forecast'!$B$7:$AO$23,E9+23,FALSE)</f>
        <v>193060457</v>
      </c>
      <c r="F29" s="142">
        <f>VLOOKUP($B$9,'Sales Forecast'!$B$7:$AO$23,F9+23,FALSE)</f>
        <v>194555503</v>
      </c>
      <c r="G29" s="142">
        <f>VLOOKUP($B$9,'Sales Forecast'!$B$7:$AO$23,G9+23,FALSE)</f>
        <v>208135640</v>
      </c>
      <c r="H29" s="142">
        <f>VLOOKUP($B$9,'Sales Forecast'!$B$7:$AO$23,H9+23,FALSE)</f>
        <v>219534845</v>
      </c>
      <c r="I29" s="142">
        <f>VLOOKUP($B$9,'Sales Forecast'!$B$7:$AO$23,I9+23,FALSE)</f>
        <v>224959658</v>
      </c>
      <c r="J29" s="142">
        <f>VLOOKUP($B$9,'Sales Forecast'!$B$7:$AO$23,J9+23,FALSE)</f>
        <v>227679903</v>
      </c>
      <c r="K29" s="142">
        <f>VLOOKUP($B$9,'Sales Forecast'!$B$7:$AO$23,K9+23,FALSE)</f>
        <v>221058338</v>
      </c>
      <c r="L29" s="142">
        <f>VLOOKUP($B$9,'Sales Forecast'!$B$7:$AO$23,L9+23,FALSE)</f>
        <v>212178164</v>
      </c>
      <c r="M29" s="142">
        <f>VLOOKUP($B$9,'Sales Forecast'!$B$7:$AO$23,M9+23,FALSE)</f>
        <v>201348538</v>
      </c>
      <c r="N29" s="142">
        <f>VLOOKUP($B$9,'Sales Forecast'!$B$7:$AO$23,N9+23,FALSE)</f>
        <v>207329605</v>
      </c>
      <c r="P29" s="106">
        <f t="shared" si="0"/>
        <v>2511431587</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MIN((+C$27/C$18/C13)+C23,C34)</f>
        <v>271299.0916656183</v>
      </c>
      <c r="D33" s="107">
        <f t="shared" ref="D33:N33" si="1">MIN((+D$27/D$18/D13)+D23,D34)</f>
        <v>324179.99169944477</v>
      </c>
      <c r="E33" s="107">
        <f t="shared" si="1"/>
        <v>268347.36232183501</v>
      </c>
      <c r="F33" s="107">
        <f t="shared" si="1"/>
        <v>292766.8943982292</v>
      </c>
      <c r="G33" s="107">
        <f t="shared" si="1"/>
        <v>301051.47842185234</v>
      </c>
      <c r="H33" s="107">
        <f t="shared" si="1"/>
        <v>316508.73871207377</v>
      </c>
      <c r="I33" s="107">
        <f t="shared" si="1"/>
        <v>320120.23262785265</v>
      </c>
      <c r="J33" s="107">
        <f t="shared" si="1"/>
        <v>314331.01097324857</v>
      </c>
      <c r="K33" s="107">
        <f t="shared" si="1"/>
        <v>322870.65862849413</v>
      </c>
      <c r="L33" s="107">
        <f t="shared" si="1"/>
        <v>320178.72189792467</v>
      </c>
      <c r="M33" s="107">
        <f t="shared" si="1"/>
        <v>335797.65925837099</v>
      </c>
      <c r="N33" s="107">
        <f t="shared" si="1"/>
        <v>321205.74305640615</v>
      </c>
      <c r="P33" s="152">
        <f>AVERAGE(C33:N33)</f>
        <v>309054.79863844585</v>
      </c>
      <c r="Q33" s="381">
        <f>$P$27/(P33*8760)</f>
        <v>0.92371917308588425</v>
      </c>
    </row>
    <row r="34" spans="1:17" s="12" customFormat="1" ht="15.6">
      <c r="A34" s="111"/>
      <c r="B34" s="149" t="s">
        <v>426</v>
      </c>
      <c r="C34" s="107">
        <f t="shared" ref="C34:N34" si="2">MIN(+C$27/C$18/C14,C35)</f>
        <v>358757.95508470875</v>
      </c>
      <c r="D34" s="107">
        <f t="shared" si="2"/>
        <v>336527.89645213389</v>
      </c>
      <c r="E34" s="107">
        <f t="shared" si="2"/>
        <v>324063.1695568923</v>
      </c>
      <c r="F34" s="107">
        <f t="shared" si="2"/>
        <v>331453.38682583609</v>
      </c>
      <c r="G34" s="107">
        <f t="shared" si="2"/>
        <v>336315.77458376694</v>
      </c>
      <c r="H34" s="107">
        <f t="shared" si="2"/>
        <v>349596.07532051287</v>
      </c>
      <c r="I34" s="107">
        <f t="shared" si="2"/>
        <v>354259.52187108679</v>
      </c>
      <c r="J34" s="107">
        <f t="shared" si="2"/>
        <v>349917.69874099497</v>
      </c>
      <c r="K34" s="107">
        <f t="shared" si="2"/>
        <v>367283.53140635166</v>
      </c>
      <c r="L34" s="107">
        <f t="shared" si="2"/>
        <v>348835.21582532109</v>
      </c>
      <c r="M34" s="107">
        <f t="shared" si="2"/>
        <v>360868.16622993542</v>
      </c>
      <c r="N34" s="107">
        <f t="shared" si="2"/>
        <v>359664.90610735142</v>
      </c>
      <c r="P34" s="152">
        <f>AVERAGE(C34:N34)</f>
        <v>348128.60816707439</v>
      </c>
      <c r="Q34" s="381">
        <f t="shared" ref="Q34:Q35" si="3">$P$27/(P34*8760)</f>
        <v>0.8200413190389737</v>
      </c>
    </row>
    <row r="35" spans="1:17" s="106" customFormat="1">
      <c r="A35" s="109"/>
      <c r="B35" s="149" t="s">
        <v>133</v>
      </c>
      <c r="C35" s="107">
        <f t="shared" ref="C35:N35" si="4">+C$27/C$18/C15</f>
        <v>442850.04098746978</v>
      </c>
      <c r="D35" s="107">
        <f t="shared" si="4"/>
        <v>417206.57849296514</v>
      </c>
      <c r="E35" s="107">
        <f t="shared" si="4"/>
        <v>402885.68398763222</v>
      </c>
      <c r="F35" s="107">
        <f t="shared" si="4"/>
        <v>410715.8233949258</v>
      </c>
      <c r="G35" s="107">
        <f t="shared" si="4"/>
        <v>419127.19646620192</v>
      </c>
      <c r="H35" s="107">
        <f t="shared" si="4"/>
        <v>434426.13192818122</v>
      </c>
      <c r="I35" s="107">
        <f t="shared" si="4"/>
        <v>442121.5753262309</v>
      </c>
      <c r="J35" s="107">
        <f t="shared" si="4"/>
        <v>437037.12579379411</v>
      </c>
      <c r="K35" s="107">
        <f t="shared" si="4"/>
        <v>458615.98102576856</v>
      </c>
      <c r="L35" s="107">
        <f t="shared" si="4"/>
        <v>439186.51943561522</v>
      </c>
      <c r="M35" s="107">
        <f t="shared" si="4"/>
        <v>442722.00483091793</v>
      </c>
      <c r="N35" s="107">
        <f t="shared" si="4"/>
        <v>443580.36751640245</v>
      </c>
      <c r="P35" s="152">
        <f>AVERAGE(C35:N35)</f>
        <v>432539.58576550876</v>
      </c>
      <c r="Q35" s="381">
        <f t="shared" si="3"/>
        <v>0.6600085921183082</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07">
        <f>MIN((+C$28/C$19/C13)+C23,C39)</f>
        <v>275917.25814701233</v>
      </c>
      <c r="D38" s="107">
        <f t="shared" ref="D38:N38" si="5">MIN((+D$28/D$19/D13)+D23,D39)</f>
        <v>339269.53730264329</v>
      </c>
      <c r="E38" s="107">
        <f t="shared" si="5"/>
        <v>270847.44654068275</v>
      </c>
      <c r="F38" s="107">
        <f t="shared" si="5"/>
        <v>295246.51713611593</v>
      </c>
      <c r="G38" s="107">
        <f t="shared" si="5"/>
        <v>302479.47849171277</v>
      </c>
      <c r="H38" s="107">
        <f t="shared" si="5"/>
        <v>318124.9666295239</v>
      </c>
      <c r="I38" s="107">
        <f t="shared" si="5"/>
        <v>323356.4436610855</v>
      </c>
      <c r="J38" s="107">
        <f t="shared" si="5"/>
        <v>317670.90884565515</v>
      </c>
      <c r="K38" s="107">
        <f t="shared" si="5"/>
        <v>324408.78015773016</v>
      </c>
      <c r="L38" s="107">
        <f t="shared" si="5"/>
        <v>319057.15839139372</v>
      </c>
      <c r="M38" s="107">
        <f t="shared" si="5"/>
        <v>334901.98498354456</v>
      </c>
      <c r="N38" s="107">
        <f t="shared" si="5"/>
        <v>319952.63453851035</v>
      </c>
      <c r="P38" s="152">
        <f>AVERAGE(C38:N38)</f>
        <v>311769.42623546749</v>
      </c>
      <c r="Q38" s="381">
        <f>$P$28/(P38*8760)</f>
        <v>0.92104674486513582</v>
      </c>
    </row>
    <row r="39" spans="1:17" s="106" customFormat="1" ht="16.5" customHeight="1">
      <c r="A39" s="109"/>
      <c r="B39" s="149" t="s">
        <v>426</v>
      </c>
      <c r="C39" s="107">
        <f t="shared" ref="C39:N39" si="6">MIN(+C$28/C$19/C14,C40)</f>
        <v>364864.88287769858</v>
      </c>
      <c r="D39" s="107">
        <f t="shared" si="6"/>
        <v>352192.19767455768</v>
      </c>
      <c r="E39" s="107">
        <f t="shared" si="6"/>
        <v>327082.33549580432</v>
      </c>
      <c r="F39" s="107">
        <f t="shared" si="6"/>
        <v>334260.66924146662</v>
      </c>
      <c r="G39" s="107">
        <f t="shared" si="6"/>
        <v>337911.04643600417</v>
      </c>
      <c r="H39" s="107">
        <f t="shared" si="6"/>
        <v>351381.26121794875</v>
      </c>
      <c r="I39" s="107">
        <f t="shared" si="6"/>
        <v>357840.8593076361</v>
      </c>
      <c r="J39" s="107">
        <f t="shared" si="6"/>
        <v>353635.71998848149</v>
      </c>
      <c r="K39" s="107">
        <f t="shared" si="6"/>
        <v>369033.23114490852</v>
      </c>
      <c r="L39" s="107">
        <f t="shared" si="6"/>
        <v>347613.2706393844</v>
      </c>
      <c r="M39" s="107">
        <f t="shared" si="6"/>
        <v>359905.62130389339</v>
      </c>
      <c r="N39" s="107">
        <f t="shared" si="6"/>
        <v>358261.75822729571</v>
      </c>
      <c r="P39" s="152">
        <f>AVERAGE(C39:N39)</f>
        <v>351165.23779625661</v>
      </c>
      <c r="Q39" s="381">
        <f>$P$28/(P39*8760)</f>
        <v>0.81771822571245822</v>
      </c>
    </row>
    <row r="40" spans="1:17" s="106" customFormat="1" ht="16.5" customHeight="1">
      <c r="A40" s="109"/>
      <c r="B40" s="149" t="s">
        <v>133</v>
      </c>
      <c r="C40" s="107">
        <f t="shared" ref="C40:N40" si="7">+C$28/C$19/C15</f>
        <v>450388.41939860355</v>
      </c>
      <c r="D40" s="107">
        <f t="shared" si="7"/>
        <v>436626.21527906484</v>
      </c>
      <c r="E40" s="107">
        <f t="shared" si="7"/>
        <v>406639.20752452145</v>
      </c>
      <c r="F40" s="107">
        <f t="shared" si="7"/>
        <v>414194.42809370247</v>
      </c>
      <c r="G40" s="107">
        <f t="shared" si="7"/>
        <v>421115.2739503971</v>
      </c>
      <c r="H40" s="107">
        <f t="shared" si="7"/>
        <v>436644.49608883372</v>
      </c>
      <c r="I40" s="107">
        <f t="shared" si="7"/>
        <v>446591.14198984252</v>
      </c>
      <c r="J40" s="107">
        <f t="shared" si="7"/>
        <v>441680.82722841203</v>
      </c>
      <c r="K40" s="107">
        <f t="shared" si="7"/>
        <v>460800.77885491756</v>
      </c>
      <c r="L40" s="107">
        <f t="shared" si="7"/>
        <v>437648.07999829255</v>
      </c>
      <c r="M40" s="107">
        <f t="shared" si="7"/>
        <v>441541.13087395701</v>
      </c>
      <c r="N40" s="107">
        <f t="shared" si="7"/>
        <v>441849.84323742479</v>
      </c>
      <c r="P40" s="152">
        <f>AVERAGE(C40:N40)</f>
        <v>436309.98687649751</v>
      </c>
      <c r="Q40" s="381">
        <f>$P$28/(P40*8760)</f>
        <v>0.65814265962225305</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07">
        <f>MIN((+C$29/C$20/C13)+C23,C44)</f>
        <v>275008.51257344743</v>
      </c>
      <c r="D43" s="107">
        <f t="shared" ref="D43:N43" si="8">MIN((+D$29/D$20/D13)+D23,D44)</f>
        <v>338841.98937830847</v>
      </c>
      <c r="E43" s="107">
        <f t="shared" si="8"/>
        <v>270988.82050942298</v>
      </c>
      <c r="F43" s="107">
        <f t="shared" si="8"/>
        <v>295770.55208941427</v>
      </c>
      <c r="G43" s="107">
        <f t="shared" si="8"/>
        <v>302926.04688800784</v>
      </c>
      <c r="H43" s="107">
        <f t="shared" si="8"/>
        <v>318520.96971701836</v>
      </c>
      <c r="I43" s="107">
        <f t="shared" si="8"/>
        <v>321733.48767868709</v>
      </c>
      <c r="J43" s="107">
        <f t="shared" si="8"/>
        <v>315963.69940803968</v>
      </c>
      <c r="K43" s="107">
        <f t="shared" si="8"/>
        <v>322370.29551075643</v>
      </c>
      <c r="L43" s="107">
        <f t="shared" si="8"/>
        <v>317449.11613788945</v>
      </c>
      <c r="M43" s="107">
        <f t="shared" si="8"/>
        <v>335352.85672409431</v>
      </c>
      <c r="N43" s="107">
        <f t="shared" si="8"/>
        <v>320640.69028274214</v>
      </c>
      <c r="O43" s="107"/>
      <c r="P43" s="152">
        <f>AVERAGE(C43:N43)</f>
        <v>311297.25307481899</v>
      </c>
      <c r="Q43" s="381">
        <f>$P$29/(P43*8760)</f>
        <v>0.92096252282029389</v>
      </c>
    </row>
    <row r="44" spans="1:17" s="106" customFormat="1" ht="16.5" customHeight="1">
      <c r="A44" s="109"/>
      <c r="B44" s="149" t="s">
        <v>426</v>
      </c>
      <c r="C44" s="107">
        <f>MIN(+C$29/C$20/C14,C45)</f>
        <v>363663.18440660211</v>
      </c>
      <c r="D44" s="107">
        <f t="shared" ref="D44:N44" si="9">MIN(+D$29/D$20/D14,D45)</f>
        <v>351748.36459635128</v>
      </c>
      <c r="E44" s="107">
        <f t="shared" si="9"/>
        <v>327253.06233286503</v>
      </c>
      <c r="F44" s="107">
        <f t="shared" si="9"/>
        <v>334853.95066573034</v>
      </c>
      <c r="G44" s="107">
        <f t="shared" si="9"/>
        <v>338409.92455775233</v>
      </c>
      <c r="H44" s="107">
        <f t="shared" si="9"/>
        <v>351818.66185897437</v>
      </c>
      <c r="I44" s="107">
        <f t="shared" si="9"/>
        <v>356044.82284464041</v>
      </c>
      <c r="J44" s="107">
        <f t="shared" si="9"/>
        <v>351735.23045094055</v>
      </c>
      <c r="K44" s="107">
        <f t="shared" si="9"/>
        <v>366714.34022109862</v>
      </c>
      <c r="L44" s="107">
        <f t="shared" si="9"/>
        <v>345861.30610147782</v>
      </c>
      <c r="M44" s="107">
        <f t="shared" si="9"/>
        <v>360390.15493219922</v>
      </c>
      <c r="N44" s="107">
        <f t="shared" si="9"/>
        <v>359032.19745509705</v>
      </c>
      <c r="O44" s="107"/>
      <c r="P44" s="152">
        <f>AVERAGE(C44:N44)</f>
        <v>350627.10003531072</v>
      </c>
      <c r="Q44" s="381">
        <f>$P$29/(P44*8760)</f>
        <v>0.81765814310970453</v>
      </c>
    </row>
    <row r="45" spans="1:17" s="106" customFormat="1" ht="16.5" customHeight="1">
      <c r="A45" s="109"/>
      <c r="B45" s="149" t="s">
        <v>133</v>
      </c>
      <c r="C45" s="107">
        <f>+C$29/C$20/C15</f>
        <v>448905.0454144532</v>
      </c>
      <c r="D45" s="107">
        <f t="shared" ref="D45:N45" si="10">+D$29/D$20/D15</f>
        <v>436075.97833902907</v>
      </c>
      <c r="E45" s="107">
        <f t="shared" si="10"/>
        <v>406851.4605819062</v>
      </c>
      <c r="F45" s="107">
        <f t="shared" si="10"/>
        <v>414929.58446366718</v>
      </c>
      <c r="G45" s="107">
        <f t="shared" si="10"/>
        <v>421736.99140865612</v>
      </c>
      <c r="H45" s="107">
        <f t="shared" si="10"/>
        <v>437188.03270722815</v>
      </c>
      <c r="I45" s="107">
        <f t="shared" si="10"/>
        <v>444349.65962637909</v>
      </c>
      <c r="J45" s="107">
        <f t="shared" si="10"/>
        <v>439307.17054263566</v>
      </c>
      <c r="K45" s="107">
        <f t="shared" si="10"/>
        <v>457905.24898500292</v>
      </c>
      <c r="L45" s="107">
        <f t="shared" si="10"/>
        <v>435442.34166491544</v>
      </c>
      <c r="M45" s="107">
        <f t="shared" si="10"/>
        <v>442135.56873078615</v>
      </c>
      <c r="N45" s="107">
        <f t="shared" si="10"/>
        <v>442800.03801599238</v>
      </c>
      <c r="O45" s="107"/>
      <c r="P45" s="152">
        <f>AVERAGE(C45:N45)</f>
        <v>435635.59337338764</v>
      </c>
      <c r="Q45" s="381">
        <f>$P$29/(P45*8760)</f>
        <v>0.65810302899902218</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4" spans="1:14">
      <c r="B54" s="10" t="s">
        <v>531</v>
      </c>
      <c r="E54" s="10"/>
    </row>
    <row r="55" spans="1:14" ht="15.6" thickBot="1">
      <c r="B55" s="10"/>
      <c r="E55" s="10"/>
    </row>
    <row r="56" spans="1:14" ht="15.6" thickBot="1">
      <c r="C56" s="102" t="s">
        <v>79</v>
      </c>
      <c r="D56" s="101" t="s">
        <v>80</v>
      </c>
      <c r="E56" s="100" t="s">
        <v>81</v>
      </c>
      <c r="F56" s="100" t="s">
        <v>70</v>
      </c>
      <c r="G56" s="100" t="s">
        <v>71</v>
      </c>
      <c r="H56" s="101" t="s">
        <v>72</v>
      </c>
      <c r="I56" s="102" t="s">
        <v>73</v>
      </c>
      <c r="J56" s="102" t="s">
        <v>74</v>
      </c>
      <c r="K56" s="103" t="s">
        <v>75</v>
      </c>
      <c r="L56" s="103" t="s">
        <v>76</v>
      </c>
      <c r="M56" s="103" t="s">
        <v>77</v>
      </c>
      <c r="N56" s="103" t="s">
        <v>78</v>
      </c>
    </row>
    <row r="57" spans="1:14">
      <c r="B57" s="43" t="s">
        <v>544</v>
      </c>
      <c r="C57" s="145">
        <f>VLOOKUP($B$9&amp;" Total",'Billing Demand'!$A$5:$AL$44,C$9,FALSE)</f>
        <v>376127</v>
      </c>
      <c r="D57" s="145">
        <f>VLOOKUP($B$9&amp;" Total",'Billing Demand'!$A$5:$AL$44,D$9,FALSE)</f>
        <v>364958</v>
      </c>
      <c r="E57" s="145">
        <f>VLOOKUP($B$9&amp;" Total",'Billing Demand'!$A$5:$AL$44,E$9,FALSE)</f>
        <v>375577</v>
      </c>
      <c r="F57" s="145">
        <f>VLOOKUP($B$9&amp;" Total",'Billing Demand'!$A$5:$AL$44,F$9,FALSE)</f>
        <v>365185</v>
      </c>
      <c r="G57" s="145">
        <f>VLOOKUP($B$9&amp;" Total",'Billing Demand'!$A$5:$AL$44,G$9,FALSE)</f>
        <v>370958</v>
      </c>
      <c r="H57" s="145">
        <f>VLOOKUP($B$9&amp;" Total",'Billing Demand'!$A$5:$AL$44,H$9,FALSE)</f>
        <v>381934</v>
      </c>
      <c r="I57" s="145">
        <f>VLOOKUP($B$9&amp;" Total",'Billing Demand'!$A$5:$AL$44,I$9,FALSE)</f>
        <v>391309</v>
      </c>
      <c r="J57" s="145">
        <f>VLOOKUP($B$9&amp;" Total",'Billing Demand'!$A$5:$AL$44,J$9,FALSE)</f>
        <v>387764</v>
      </c>
      <c r="K57" s="145">
        <f>VLOOKUP($B$9&amp;" Total",'Billing Demand'!$A$5:$AL$44,K$9,FALSE)</f>
        <v>385306</v>
      </c>
      <c r="L57" s="145">
        <f>VLOOKUP($B$9&amp;" Total",'Billing Demand'!$A$5:$AL$44,L$9,FALSE)</f>
        <v>392036</v>
      </c>
      <c r="M57" s="145">
        <f>VLOOKUP($B$9&amp;" Total",'Billing Demand'!$A$5:$AL$44,M$9,FALSE)</f>
        <v>382631</v>
      </c>
      <c r="N57" s="145">
        <f>VLOOKUP($B$9&amp;" Total",'Billing Demand'!$A$5:$AL$44,N$9,FALSE)</f>
        <v>398025</v>
      </c>
    </row>
    <row r="58" spans="1:14">
      <c r="B58" s="246" t="s">
        <v>545</v>
      </c>
      <c r="C58" s="242">
        <f>+C35</f>
        <v>442850.04098746978</v>
      </c>
      <c r="D58" s="242">
        <f t="shared" ref="D58:N58" si="11">+D35</f>
        <v>417206.57849296514</v>
      </c>
      <c r="E58" s="242">
        <f t="shared" si="11"/>
        <v>402885.68398763222</v>
      </c>
      <c r="F58" s="242">
        <f t="shared" si="11"/>
        <v>410715.8233949258</v>
      </c>
      <c r="G58" s="242">
        <f t="shared" si="11"/>
        <v>419127.19646620192</v>
      </c>
      <c r="H58" s="242">
        <f t="shared" si="11"/>
        <v>434426.13192818122</v>
      </c>
      <c r="I58" s="242">
        <f t="shared" si="11"/>
        <v>442121.5753262309</v>
      </c>
      <c r="J58" s="242">
        <f t="shared" si="11"/>
        <v>437037.12579379411</v>
      </c>
      <c r="K58" s="242">
        <f t="shared" si="11"/>
        <v>458615.98102576856</v>
      </c>
      <c r="L58" s="242">
        <f t="shared" si="11"/>
        <v>439186.51943561522</v>
      </c>
      <c r="M58" s="242">
        <f t="shared" si="11"/>
        <v>442722.00483091793</v>
      </c>
      <c r="N58" s="242">
        <f t="shared" si="11"/>
        <v>443580.36751640245</v>
      </c>
    </row>
    <row r="59" spans="1:14">
      <c r="B59" s="45" t="s">
        <v>532</v>
      </c>
      <c r="C59" s="243" t="str">
        <f>IF(C57&gt;=C58,"OK","CHECK")</f>
        <v>CHECK</v>
      </c>
      <c r="D59" s="243" t="str">
        <f>IF(D57&gt;=D58,"OK","CHECK")</f>
        <v>CHECK</v>
      </c>
      <c r="E59" s="243" t="str">
        <f>IF(E57&gt;=E58,"OK","CHECK")</f>
        <v>CHECK</v>
      </c>
      <c r="F59" s="243" t="str">
        <f>IF(F57&gt;=F58,"OK","CHECK")</f>
        <v>CHECK</v>
      </c>
      <c r="G59" s="243" t="str">
        <f t="shared" ref="G59:N59" si="12">IF(G57&gt;=G58,"OK","CHECK")</f>
        <v>CHECK</v>
      </c>
      <c r="H59" s="243" t="str">
        <f t="shared" si="12"/>
        <v>CHECK</v>
      </c>
      <c r="I59" s="243" t="str">
        <f t="shared" si="12"/>
        <v>CHECK</v>
      </c>
      <c r="J59" s="243" t="str">
        <f t="shared" si="12"/>
        <v>CHECK</v>
      </c>
      <c r="K59" s="243" t="str">
        <f t="shared" si="12"/>
        <v>CHECK</v>
      </c>
      <c r="L59" s="243" t="str">
        <f t="shared" si="12"/>
        <v>CHECK</v>
      </c>
      <c r="M59" s="243" t="str">
        <f t="shared" si="12"/>
        <v>CHECK</v>
      </c>
      <c r="N59" s="243" t="str">
        <f t="shared" si="12"/>
        <v>CHECK</v>
      </c>
    </row>
    <row r="60" spans="1:14" ht="15.6" thickBot="1">
      <c r="G60" s="145"/>
    </row>
    <row r="61" spans="1:14" ht="15.6" thickBot="1">
      <c r="C61" s="102" t="s">
        <v>79</v>
      </c>
      <c r="D61" s="101" t="s">
        <v>80</v>
      </c>
      <c r="E61" s="100" t="s">
        <v>81</v>
      </c>
      <c r="F61" s="100" t="s">
        <v>70</v>
      </c>
      <c r="G61" s="100" t="s">
        <v>71</v>
      </c>
      <c r="H61" s="101" t="s">
        <v>72</v>
      </c>
      <c r="I61" s="102" t="s">
        <v>73</v>
      </c>
      <c r="J61" s="102" t="s">
        <v>74</v>
      </c>
      <c r="K61" s="103" t="s">
        <v>75</v>
      </c>
      <c r="L61" s="103" t="s">
        <v>76</v>
      </c>
      <c r="M61" s="103" t="s">
        <v>77</v>
      </c>
      <c r="N61" s="103" t="s">
        <v>78</v>
      </c>
    </row>
    <row r="62" spans="1:14">
      <c r="B62" s="43" t="s">
        <v>546</v>
      </c>
      <c r="C62" s="145">
        <f>VLOOKUP($B$9&amp;" Total",'Billing Demand'!$A$5:$AL$44,C$9+12,FALSE)</f>
        <v>382413</v>
      </c>
      <c r="D62" s="145">
        <f>VLOOKUP($B$9&amp;" Total",'Billing Demand'!$A$5:$AL$44,D$9+12,FALSE)</f>
        <v>368757</v>
      </c>
      <c r="E62" s="145">
        <f>VLOOKUP($B$9&amp;" Total",'Billing Demand'!$A$5:$AL$44,E$9+12,FALSE)</f>
        <v>379641</v>
      </c>
      <c r="F62" s="145">
        <f>VLOOKUP($B$9&amp;" Total",'Billing Demand'!$A$5:$AL$44,F$9+12,FALSE)</f>
        <v>369308</v>
      </c>
      <c r="G62" s="145">
        <f>VLOOKUP($B$9&amp;" Total",'Billing Demand'!$A$5:$AL$44,G$9+12,FALSE)</f>
        <v>374068</v>
      </c>
      <c r="H62" s="145">
        <f>VLOOKUP($B$9&amp;" Total",'Billing Demand'!$A$5:$AL$44,H$9+12,FALSE)</f>
        <v>385418</v>
      </c>
      <c r="I62" s="145">
        <f>VLOOKUP($B$9&amp;" Total",'Billing Demand'!$A$5:$AL$44,I$9+12,FALSE)</f>
        <v>396691</v>
      </c>
      <c r="J62" s="145">
        <f>VLOOKUP($B$9&amp;" Total",'Billing Demand'!$A$5:$AL$44,J$9+12,FALSE)</f>
        <v>393297</v>
      </c>
      <c r="K62" s="145">
        <f>VLOOKUP($B$9&amp;" Total",'Billing Demand'!$A$5:$AL$44,K$9+12,FALSE)</f>
        <v>387806</v>
      </c>
      <c r="L62" s="145">
        <f>VLOOKUP($B$9&amp;" Total",'Billing Demand'!$A$5:$AL$44,L$9+12,FALSE)</f>
        <v>391863</v>
      </c>
      <c r="M62" s="145">
        <f>VLOOKUP($B$9&amp;" Total",'Billing Demand'!$A$5:$AL$44,M$9+12,FALSE)</f>
        <v>382903</v>
      </c>
      <c r="N62" s="145">
        <f>VLOOKUP($B$9&amp;" Total",'Billing Demand'!$A$5:$AL$44,N$9+12,FALSE)</f>
        <v>397849</v>
      </c>
    </row>
    <row r="63" spans="1:14">
      <c r="B63" s="246" t="s">
        <v>547</v>
      </c>
      <c r="C63" s="242">
        <f>+C40</f>
        <v>450388.41939860355</v>
      </c>
      <c r="D63" s="242">
        <f t="shared" ref="D63:N63" si="13">+D40</f>
        <v>436626.21527906484</v>
      </c>
      <c r="E63" s="242">
        <f t="shared" si="13"/>
        <v>406639.20752452145</v>
      </c>
      <c r="F63" s="242">
        <f t="shared" si="13"/>
        <v>414194.42809370247</v>
      </c>
      <c r="G63" s="242">
        <f t="shared" si="13"/>
        <v>421115.2739503971</v>
      </c>
      <c r="H63" s="242">
        <f t="shared" si="13"/>
        <v>436644.49608883372</v>
      </c>
      <c r="I63" s="242">
        <f t="shared" si="13"/>
        <v>446591.14198984252</v>
      </c>
      <c r="J63" s="242">
        <f t="shared" si="13"/>
        <v>441680.82722841203</v>
      </c>
      <c r="K63" s="242">
        <f t="shared" si="13"/>
        <v>460800.77885491756</v>
      </c>
      <c r="L63" s="242">
        <f t="shared" si="13"/>
        <v>437648.07999829255</v>
      </c>
      <c r="M63" s="242">
        <f t="shared" si="13"/>
        <v>441541.13087395701</v>
      </c>
      <c r="N63" s="242">
        <f t="shared" si="13"/>
        <v>441849.84323742479</v>
      </c>
    </row>
    <row r="64" spans="1:14">
      <c r="B64" s="45" t="s">
        <v>532</v>
      </c>
      <c r="C64" s="243" t="str">
        <f>IF(C62&gt;=C63,"OK","CHECK")</f>
        <v>CHECK</v>
      </c>
      <c r="D64" s="243" t="str">
        <f>IF(D62&gt;=D63,"OK","CHECK")</f>
        <v>CHECK</v>
      </c>
      <c r="E64" s="243" t="str">
        <f>IF(E62&gt;=E63,"OK","CHECK")</f>
        <v>CHECK</v>
      </c>
      <c r="F64" s="243" t="str">
        <f>IF(F62&gt;=F63,"OK","CHECK")</f>
        <v>CHECK</v>
      </c>
      <c r="G64" s="243" t="str">
        <f t="shared" ref="G64:N64" si="14">IF(G62&gt;=G63,"OK","CHECK")</f>
        <v>CHECK</v>
      </c>
      <c r="H64" s="243" t="str">
        <f t="shared" si="14"/>
        <v>CHECK</v>
      </c>
      <c r="I64" s="243" t="str">
        <f t="shared" si="14"/>
        <v>CHECK</v>
      </c>
      <c r="J64" s="243" t="str">
        <f t="shared" si="14"/>
        <v>CHECK</v>
      </c>
      <c r="K64" s="243" t="str">
        <f t="shared" si="14"/>
        <v>CHECK</v>
      </c>
      <c r="L64" s="243" t="str">
        <f t="shared" si="14"/>
        <v>CHECK</v>
      </c>
      <c r="M64" s="243" t="str">
        <f t="shared" si="14"/>
        <v>CHECK</v>
      </c>
      <c r="N64" s="243" t="str">
        <f t="shared" si="14"/>
        <v>CHECK</v>
      </c>
    </row>
    <row r="66" spans="2:2">
      <c r="B66" s="45" t="s">
        <v>550</v>
      </c>
    </row>
  </sheetData>
  <mergeCells count="3">
    <mergeCell ref="C7:E7"/>
    <mergeCell ref="F7:L7"/>
    <mergeCell ref="M7:N7"/>
  </mergeCells>
  <conditionalFormatting sqref="C34:N34">
    <cfRule type="cellIs" dxfId="66" priority="7" operator="greaterThanOrEqual">
      <formula>C35</formula>
    </cfRule>
  </conditionalFormatting>
  <conditionalFormatting sqref="C39:N39">
    <cfRule type="cellIs" dxfId="65" priority="6" operator="greaterThanOrEqual">
      <formula>C40</formula>
    </cfRule>
  </conditionalFormatting>
  <conditionalFormatting sqref="C33:N33">
    <cfRule type="cellIs" dxfId="64" priority="5" operator="greaterThanOrEqual">
      <formula>C34</formula>
    </cfRule>
  </conditionalFormatting>
  <conditionalFormatting sqref="C38:N38">
    <cfRule type="cellIs" dxfId="63" priority="4" operator="greaterThanOrEqual">
      <formula>C39</formula>
    </cfRule>
  </conditionalFormatting>
  <conditionalFormatting sqref="C59:N59">
    <cfRule type="cellIs" dxfId="62" priority="3" stopIfTrue="1" operator="equal">
      <formula>"Check"</formula>
    </cfRule>
  </conditionalFormatting>
  <conditionalFormatting sqref="C64:N64">
    <cfRule type="cellIs" dxfId="61" priority="2" stopIfTrue="1" operator="equal">
      <formula>"Error"</formula>
    </cfRule>
  </conditionalFormatting>
  <conditionalFormatting sqref="C64:N64">
    <cfRule type="cellIs" dxfId="60" priority="1" stopIfTrue="1" operator="equal">
      <formula>"Check"</formula>
    </cfRule>
  </conditionalFormatting>
  <pageMargins left="0" right="0" top="1" bottom="1" header="0.5" footer="0.5"/>
  <pageSetup scale="55" orientation="landscape" r:id="rId1"/>
  <headerFooter alignWithMargins="0">
    <oddFooter>&amp;LPrinted:  &amp;D&amp;C&amp;F&amp;RPage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70"/>
  <sheetViews>
    <sheetView showGridLines="0" zoomScale="65" zoomScaleNormal="65" workbookViewId="0">
      <selection activeCell="E46" sqref="E46"/>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s>
  <sheetData>
    <row r="1" spans="1:16">
      <c r="B1" s="8" t="s">
        <v>1147</v>
      </c>
    </row>
    <row r="2" spans="1:16">
      <c r="B2" s="8" t="s">
        <v>1123</v>
      </c>
    </row>
    <row r="4" spans="1:16" ht="21">
      <c r="A4" s="124" t="s">
        <v>439</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18" t="s">
        <v>52</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0.98803333333333343</v>
      </c>
      <c r="D13" s="115">
        <f>IF(VLOOKUP($B$9,'Avg CP LF'!$A$12:$P$38,D$9,FALSE)=0,"",VLOOKUP($B$9,'Avg CP LF'!$A$12:$P$38,D$9,FALSE))</f>
        <v>0.96240000000000003</v>
      </c>
      <c r="E13" s="115">
        <f>IF(VLOOKUP($B$9,'Avg CP LF'!$A$12:$P$38,E$9,FALSE)=0,"",VLOOKUP($B$9,'Avg CP LF'!$A$12:$P$38,E$9,FALSE))</f>
        <v>0.90633333333333332</v>
      </c>
      <c r="F13" s="115">
        <f>IF(VLOOKUP($B$9,'Avg CP LF'!$A$12:$P$38,F$9,FALSE)=0,"",VLOOKUP($B$9,'Avg CP LF'!$A$12:$P$38,F$9,FALSE))</f>
        <v>0.85440000000000005</v>
      </c>
      <c r="G13" s="115">
        <f>IF(VLOOKUP($B$9,'Avg CP LF'!$A$12:$P$38,G$9,FALSE)=0,"",VLOOKUP($B$9,'Avg CP LF'!$A$12:$P$38,G$9,FALSE))</f>
        <v>0.95933333333333337</v>
      </c>
      <c r="H13" s="115">
        <f>IF(VLOOKUP($B$9,'Avg CP LF'!$A$12:$P$38,H$9,FALSE)=0,"",VLOOKUP($B$9,'Avg CP LF'!$A$12:$P$38,H$9,FALSE))</f>
        <v>0.88623333333333332</v>
      </c>
      <c r="I13" s="115">
        <f>IF(VLOOKUP($B$9,'Avg CP LF'!$A$12:$P$38,I$9,FALSE)=0,"",VLOOKUP($B$9,'Avg CP LF'!$A$12:$P$38,I$9,FALSE))</f>
        <v>0.86596666666666666</v>
      </c>
      <c r="J13" s="115">
        <f>IF(VLOOKUP($B$9,'Avg CP LF'!$A$12:$P$38,J$9,FALSE)=0,"",VLOOKUP($B$9,'Avg CP LF'!$A$12:$P$38,J$9,FALSE))</f>
        <v>0.82679999999999998</v>
      </c>
      <c r="K13" s="115">
        <f>IF(VLOOKUP($B$9,'Avg CP LF'!$A$12:$P$38,K$9,FALSE)=0,"",VLOOKUP($B$9,'Avg CP LF'!$A$12:$P$38,K$9,FALSE))</f>
        <v>0.94906666666666661</v>
      </c>
      <c r="L13" s="115">
        <f>IF(VLOOKUP($B$9,'Avg CP LF'!$A$12:$P$38,L$9,FALSE)=0,"",VLOOKUP($B$9,'Avg CP LF'!$A$12:$P$38,L$9,FALSE))</f>
        <v>0.85703333333333331</v>
      </c>
      <c r="M13" s="115">
        <f>IF(VLOOKUP($B$9,'Avg CP LF'!$A$12:$P$38,M$9,FALSE)=0,"",VLOOKUP($B$9,'Avg CP LF'!$A$12:$P$38,M$9,FALSE))</f>
        <v>0.92446666666666655</v>
      </c>
      <c r="N13" s="115">
        <f>IF(VLOOKUP($B$9,'Avg CP LF'!$A$12:$P$38,N$9,FALSE)=0,"",VLOOKUP($B$9,'Avg CP LF'!$A$12:$P$38,N$9,FALSE))</f>
        <v>1.0877999999999999</v>
      </c>
    </row>
    <row r="14" spans="1:16" s="110" customFormat="1">
      <c r="A14" s="119"/>
      <c r="B14" s="118" t="s">
        <v>342</v>
      </c>
      <c r="C14" s="115">
        <f>IF(VLOOKUP($B$9,'Avg GNCP LF'!$A$12:$P$38,C$9,FALSE)=0,"",VLOOKUP($B$9,'Avg GNCP LF'!$A$12:$P$38,C$9,FALSE))</f>
        <v>0.74553333333333327</v>
      </c>
      <c r="D14" s="115">
        <f>IF(VLOOKUP($B$9,'Avg GNCP LF'!$A$12:$P$38,D$9,FALSE)=0,"",VLOOKUP($B$9,'Avg GNCP LF'!$A$12:$P$38,D$9,FALSE))</f>
        <v>0.67610000000000003</v>
      </c>
      <c r="E14" s="115">
        <f>IF(VLOOKUP($B$9,'Avg GNCP LF'!$A$12:$P$38,E$9,FALSE)=0,"",VLOOKUP($B$9,'Avg GNCP LF'!$A$12:$P$38,E$9,FALSE))</f>
        <v>0.69736666666666658</v>
      </c>
      <c r="F14" s="115">
        <f>IF(VLOOKUP($B$9,'Avg GNCP LF'!$A$12:$P$38,F$9,FALSE)=0,"",VLOOKUP($B$9,'Avg GNCP LF'!$A$12:$P$38,F$9,FALSE))</f>
        <v>0.66093333333333337</v>
      </c>
      <c r="G14" s="115">
        <f>IF(VLOOKUP($B$9,'Avg GNCP LF'!$A$12:$P$38,G$9,FALSE)=0,"",VLOOKUP($B$9,'Avg GNCP LF'!$A$12:$P$38,G$9,FALSE))</f>
        <v>0.70163333333333322</v>
      </c>
      <c r="H14" s="115">
        <f>IF(VLOOKUP($B$9,'Avg GNCP LF'!$A$12:$P$38,H$9,FALSE)=0,"",VLOOKUP($B$9,'Avg GNCP LF'!$A$12:$P$38,H$9,FALSE))</f>
        <v>0.66423333333333334</v>
      </c>
      <c r="I14" s="115">
        <f>IF(VLOOKUP($B$9,'Avg GNCP LF'!$A$12:$P$38,I$9,FALSE)=0,"",VLOOKUP($B$9,'Avg GNCP LF'!$A$12:$P$38,I$9,FALSE))</f>
        <v>0.71530000000000005</v>
      </c>
      <c r="J14" s="115">
        <f>IF(VLOOKUP($B$9,'Avg GNCP LF'!$A$12:$P$38,J$9,FALSE)=0,"",VLOOKUP($B$9,'Avg GNCP LF'!$A$12:$P$38,J$9,FALSE))</f>
        <v>0.66056666666666664</v>
      </c>
      <c r="K14" s="115">
        <f>IF(VLOOKUP($B$9,'Avg GNCP LF'!$A$12:$P$38,K$9,FALSE)=0,"",VLOOKUP($B$9,'Avg GNCP LF'!$A$12:$P$38,K$9,FALSE))</f>
        <v>0.65103333333333335</v>
      </c>
      <c r="L14" s="115">
        <f>IF(VLOOKUP($B$9,'Avg GNCP LF'!$A$12:$P$38,L$9,FALSE)=0,"",VLOOKUP($B$9,'Avg GNCP LF'!$A$12:$P$38,L$9,FALSE))</f>
        <v>0.65726666666666678</v>
      </c>
      <c r="M14" s="115">
        <f>IF(VLOOKUP($B$9,'Avg GNCP LF'!$A$12:$P$38,M$9,FALSE)=0,"",VLOOKUP($B$9,'Avg GNCP LF'!$A$12:$P$38,M$9,FALSE))</f>
        <v>0.66063333333333329</v>
      </c>
      <c r="N14" s="115">
        <f>IF(VLOOKUP($B$9,'Avg GNCP LF'!$A$12:$P$38,N$9,FALSE)=0,"",VLOOKUP($B$9,'Avg GNCP LF'!$A$12:$P$38,N$9,FALSE))</f>
        <v>0.69003333333333339</v>
      </c>
    </row>
    <row r="15" spans="1:16" s="10" customFormat="1">
      <c r="A15" s="119"/>
      <c r="B15" s="148" t="s">
        <v>133</v>
      </c>
      <c r="C15" s="115">
        <f>IF(VLOOKUP($B$9,'Avg NCP LF'!$A$12:$P$38,C$9,FALSE)=0,"",VLOOKUP($B$9,'Avg NCP LF'!$A$12:$P$38,C$9,FALSE))</f>
        <v>0.58353333333333335</v>
      </c>
      <c r="D15" s="115">
        <f>IF(VLOOKUP($B$9,'Avg NCP LF'!$A$12:$P$38,D$9,FALSE)=0,"",VLOOKUP($B$9,'Avg NCP LF'!$A$12:$P$38,D$9,FALSE))</f>
        <v>0.57080000000000009</v>
      </c>
      <c r="E15" s="115">
        <f>IF(VLOOKUP($B$9,'Avg NCP LF'!$A$12:$P$38,E$9,FALSE)=0,"",VLOOKUP($B$9,'Avg NCP LF'!$A$12:$P$38,E$9,FALSE))</f>
        <v>0.55220000000000002</v>
      </c>
      <c r="F15" s="115">
        <f>IF(VLOOKUP($B$9,'Avg NCP LF'!$A$12:$P$38,F$9,FALSE)=0,"",VLOOKUP($B$9,'Avg NCP LF'!$A$12:$P$38,F$9,FALSE))</f>
        <v>0.56029999999999991</v>
      </c>
      <c r="G15" s="115">
        <f>IF(VLOOKUP($B$9,'Avg NCP LF'!$A$12:$P$38,G$9,FALSE)=0,"",VLOOKUP($B$9,'Avg NCP LF'!$A$12:$P$38,G$9,FALSE))</f>
        <v>0.57106666666666672</v>
      </c>
      <c r="H15" s="115">
        <f>IF(VLOOKUP($B$9,'Avg NCP LF'!$A$12:$P$38,H$9,FALSE)=0,"",VLOOKUP($B$9,'Avg NCP LF'!$A$12:$P$38,H$9,FALSE))</f>
        <v>0.53966666666666663</v>
      </c>
      <c r="I15" s="115">
        <f>IF(VLOOKUP($B$9,'Avg NCP LF'!$A$12:$P$38,I$9,FALSE)=0,"",VLOOKUP($B$9,'Avg NCP LF'!$A$12:$P$38,I$9,FALSE))</f>
        <v>0.55276666666666663</v>
      </c>
      <c r="J15" s="115">
        <f>IF(VLOOKUP($B$9,'Avg NCP LF'!$A$12:$P$38,J$9,FALSE)=0,"",VLOOKUP($B$9,'Avg NCP LF'!$A$12:$P$38,J$9,FALSE))</f>
        <v>0.58456666666666668</v>
      </c>
      <c r="K15" s="115">
        <f>IF(VLOOKUP($B$9,'Avg NCP LF'!$A$12:$P$38,K$9,FALSE)=0,"",VLOOKUP($B$9,'Avg NCP LF'!$A$12:$P$38,K$9,FALSE))</f>
        <v>0.53946666666666665</v>
      </c>
      <c r="L15" s="115">
        <f>IF(VLOOKUP($B$9,'Avg NCP LF'!$A$12:$P$38,L$9,FALSE)=0,"",VLOOKUP($B$9,'Avg NCP LF'!$A$12:$P$38,L$9,FALSE))</f>
        <v>0.54653333333333343</v>
      </c>
      <c r="M15" s="115">
        <f>IF(VLOOKUP($B$9,'Avg NCP LF'!$A$12:$P$38,M$9,FALSE)=0,"",VLOOKUP($B$9,'Avg NCP LF'!$A$12:$P$38,M$9,FALSE))</f>
        <v>0.49199999999999999</v>
      </c>
      <c r="N15" s="115">
        <f>IF(VLOOKUP($B$9,'Avg NCP LF'!$A$12:$P$38,N$9,FALSE)=0,"",VLOOKUP($B$9,'Avg NCP LF'!$A$12:$P$38,N$9,FALSE))</f>
        <v>0.5440666666666667</v>
      </c>
    </row>
    <row r="16" spans="1:16" s="10" customFormat="1">
      <c r="A16" s="119"/>
      <c r="B16" s="442" t="s">
        <v>1120</v>
      </c>
      <c r="C16" s="115">
        <f>IF(VLOOKUP($B$9,'Avg NCP ON PEAK LF'!$A$12:$P$38,C$9,FALSE)=0,"",VLOOKUP($B$9,'Avg NCP ON PEAK LF'!$A$12:$P$38,C$9,FALSE))</f>
        <v>0.77569999999999995</v>
      </c>
      <c r="D16" s="115">
        <f>IF(VLOOKUP($B$9,'Avg NCP ON PEAK LF'!$A$12:$P$38,D$9,FALSE)=0,"",VLOOKUP($B$9,'Avg NCP ON PEAK LF'!$A$12:$P$38,D$9,FALSE))</f>
        <v>0.7409</v>
      </c>
      <c r="E16" s="115">
        <f>IF(VLOOKUP($B$9,'Avg NCP ON PEAK LF'!$A$12:$P$38,E$9,FALSE)=0,"",VLOOKUP($B$9,'Avg NCP ON PEAK LF'!$A$12:$P$38,E$9,FALSE))</f>
        <v>0.75309999999999999</v>
      </c>
      <c r="F16" s="115">
        <f>IF(VLOOKUP($B$9,'Avg NCP ON PEAK LF'!$A$12:$P$38,F$9,FALSE)=0,"",VLOOKUP($B$9,'Avg NCP ON PEAK LF'!$A$12:$P$38,F$9,FALSE))</f>
        <v>0.6341</v>
      </c>
      <c r="G16" s="115">
        <f>IF(VLOOKUP($B$9,'Avg NCP ON PEAK LF'!$A$12:$P$38,G$9,FALSE)=0,"",VLOOKUP($B$9,'Avg NCP ON PEAK LF'!$A$12:$P$38,G$9,FALSE))</f>
        <v>0.6673</v>
      </c>
      <c r="H16" s="115">
        <f>IF(VLOOKUP($B$9,'Avg NCP ON PEAK LF'!$A$12:$P$38,H$9,FALSE)=0,"",VLOOKUP($B$9,'Avg NCP ON PEAK LF'!$A$12:$P$38,H$9,FALSE))</f>
        <v>0.76129999999999998</v>
      </c>
      <c r="I16" s="115">
        <f>IF(VLOOKUP($B$9,'Avg NCP ON PEAK LF'!$A$12:$P$38,I$9,FALSE)=0,"",VLOOKUP($B$9,'Avg NCP ON PEAK LF'!$A$12:$P$38,I$9,FALSE))</f>
        <v>0.79879999999999995</v>
      </c>
      <c r="J16" s="115">
        <f>IF(VLOOKUP($B$9,'Avg NCP ON PEAK LF'!$A$12:$P$38,J$9,FALSE)=0,"",VLOOKUP($B$9,'Avg NCP ON PEAK LF'!$A$12:$P$38,J$9,FALSE))</f>
        <v>0.69589999999999996</v>
      </c>
      <c r="K16" s="115">
        <f>IF(VLOOKUP($B$9,'Avg NCP ON PEAK LF'!$A$12:$P$38,K$9,FALSE)=0,"",VLOOKUP($B$9,'Avg NCP ON PEAK LF'!$A$12:$P$38,K$9,FALSE))</f>
        <v>0.78659999999999997</v>
      </c>
      <c r="L16" s="115">
        <f>IF(VLOOKUP($B$9,'Avg NCP ON PEAK LF'!$A$12:$P$38,L$9,FALSE)=0,"",VLOOKUP($B$9,'Avg NCP ON PEAK LF'!$A$12:$P$38,L$9,FALSE))</f>
        <v>0.73960000000000004</v>
      </c>
      <c r="M16" s="115">
        <f>IF(VLOOKUP($B$9,'Avg NCP ON PEAK LF'!$A$12:$P$38,M$9,FALSE)=0,"",VLOOKUP($B$9,'Avg NCP ON PEAK LF'!$A$12:$P$38,M$9,FALSE))</f>
        <v>0.74839999999999995</v>
      </c>
      <c r="N16" s="115">
        <f>IF(VLOOKUP($B$9,'Avg NCP ON PEAK LF'!$A$12:$P$38,N$9,FALSE)=0,"",VLOOKUP($B$9,'Avg NCP ON PEAK LF'!$A$12:$P$38,N$9,FALSE))</f>
        <v>0.67859999999999998</v>
      </c>
    </row>
    <row r="17" spans="1:16">
      <c r="A17" s="114"/>
      <c r="C17" s="116"/>
      <c r="D17" s="116"/>
      <c r="E17" s="116"/>
      <c r="F17" s="116"/>
      <c r="G17" s="116"/>
      <c r="H17" s="116"/>
      <c r="I17" s="116"/>
      <c r="J17" s="116"/>
      <c r="K17" s="116"/>
      <c r="L17" s="116"/>
      <c r="M17" s="117"/>
      <c r="N17" s="116"/>
    </row>
    <row r="18" spans="1:16" ht="15.6">
      <c r="A18" s="113" t="s">
        <v>417</v>
      </c>
      <c r="C18" s="5"/>
      <c r="D18" s="5"/>
      <c r="E18" s="5"/>
      <c r="F18" s="5"/>
      <c r="G18" s="5"/>
      <c r="H18" s="5"/>
      <c r="I18" s="5"/>
      <c r="J18" s="5"/>
      <c r="K18" s="5"/>
      <c r="L18" s="5"/>
      <c r="M18" s="115"/>
      <c r="N18" s="5"/>
    </row>
    <row r="19" spans="1:16">
      <c r="A19" s="114"/>
      <c r="B19" s="108" t="str">
        <f>"PRIOR - "&amp;MANUAL!$B$9</f>
        <v>PRIOR - 2016</v>
      </c>
      <c r="C19" s="145">
        <f>+HOURS!$B$18</f>
        <v>744</v>
      </c>
      <c r="D19" s="145">
        <f>+HOURS!$C$18</f>
        <v>696</v>
      </c>
      <c r="E19" s="145">
        <f>+HOURS!$D$18</f>
        <v>744</v>
      </c>
      <c r="F19" s="145">
        <f>+HOURS!$E$18</f>
        <v>720</v>
      </c>
      <c r="G19" s="145">
        <f>+HOURS!$F$18</f>
        <v>744</v>
      </c>
      <c r="H19" s="145">
        <f>+HOURS!$G$18</f>
        <v>720</v>
      </c>
      <c r="I19" s="145">
        <f>+HOURS!$H$18</f>
        <v>744</v>
      </c>
      <c r="J19" s="145">
        <f>+HOURS!$I$18</f>
        <v>744</v>
      </c>
      <c r="K19" s="145">
        <f>+HOURS!$J$18</f>
        <v>720</v>
      </c>
      <c r="L19" s="145">
        <f>+HOURS!$K$18</f>
        <v>744</v>
      </c>
      <c r="M19" s="145">
        <f>+HOURS!$L$18</f>
        <v>720</v>
      </c>
      <c r="N19" s="145">
        <f>+HOURS!$M$18</f>
        <v>744</v>
      </c>
    </row>
    <row r="20" spans="1:16">
      <c r="A20" s="114"/>
      <c r="B20" s="108" t="str">
        <f>"TEST - "&amp;MANUAL!$B$10</f>
        <v>TEST - 2017</v>
      </c>
      <c r="C20" s="145">
        <f>+HOURS!$B$19</f>
        <v>744</v>
      </c>
      <c r="D20" s="145">
        <f>+HOURS!$C$19</f>
        <v>672</v>
      </c>
      <c r="E20" s="145">
        <f>+HOURS!$D$19</f>
        <v>744</v>
      </c>
      <c r="F20" s="145">
        <f>+HOURS!$E$19</f>
        <v>720</v>
      </c>
      <c r="G20" s="145">
        <f>+HOURS!$F$19</f>
        <v>744</v>
      </c>
      <c r="H20" s="145">
        <f>+HOURS!$G$19</f>
        <v>720</v>
      </c>
      <c r="I20" s="145">
        <f>+HOURS!$H$19</f>
        <v>744</v>
      </c>
      <c r="J20" s="145">
        <f>+HOURS!$I$19</f>
        <v>744</v>
      </c>
      <c r="K20" s="145">
        <f>+HOURS!$J$19</f>
        <v>720</v>
      </c>
      <c r="L20" s="145">
        <f>+HOURS!$K$19</f>
        <v>744</v>
      </c>
      <c r="M20" s="145">
        <f>+HOURS!$L$19</f>
        <v>720</v>
      </c>
      <c r="N20" s="145">
        <f>+HOURS!$M$19</f>
        <v>744</v>
      </c>
    </row>
    <row r="21" spans="1:16">
      <c r="A21" s="114"/>
      <c r="B21" s="108" t="s">
        <v>1092</v>
      </c>
      <c r="C21" s="145">
        <f>+HOURS!B$20</f>
        <v>744</v>
      </c>
      <c r="D21" s="145">
        <f>+HOURS!C$20</f>
        <v>672</v>
      </c>
      <c r="E21" s="145">
        <f>+HOURS!D$20</f>
        <v>744</v>
      </c>
      <c r="F21" s="145">
        <f>+HOURS!E$20</f>
        <v>720</v>
      </c>
      <c r="G21" s="145">
        <f>+HOURS!F$20</f>
        <v>744</v>
      </c>
      <c r="H21" s="145">
        <f>+HOURS!G$20</f>
        <v>720</v>
      </c>
      <c r="I21" s="145">
        <f>+HOURS!H$20</f>
        <v>744</v>
      </c>
      <c r="J21" s="145">
        <f>+HOURS!I$20</f>
        <v>744</v>
      </c>
      <c r="K21" s="145">
        <f>+HOURS!J$20</f>
        <v>720</v>
      </c>
      <c r="L21" s="145">
        <f>+HOURS!K$20</f>
        <v>744</v>
      </c>
      <c r="M21" s="145">
        <f>+HOURS!L$20</f>
        <v>720</v>
      </c>
      <c r="N21" s="145">
        <f>+HOURS!M$20</f>
        <v>744</v>
      </c>
    </row>
    <row r="22" spans="1:16">
      <c r="A22" s="114"/>
      <c r="C22" s="5"/>
      <c r="D22" s="5"/>
      <c r="E22" s="5"/>
      <c r="F22" s="5"/>
      <c r="G22" s="5"/>
      <c r="H22" s="5"/>
      <c r="I22" s="5"/>
      <c r="J22" s="5"/>
      <c r="K22" s="5"/>
      <c r="L22" s="5"/>
      <c r="M22" s="115"/>
      <c r="N22" s="5"/>
    </row>
    <row r="23" spans="1:16" ht="15.6">
      <c r="A23" s="113" t="s">
        <v>423</v>
      </c>
      <c r="C23" s="5"/>
      <c r="D23" s="5"/>
      <c r="E23" s="5"/>
      <c r="F23" s="5"/>
      <c r="G23" s="5"/>
      <c r="H23" s="5"/>
      <c r="I23" s="5"/>
      <c r="J23" s="5"/>
      <c r="K23" s="5"/>
      <c r="L23" s="5"/>
      <c r="M23" s="115"/>
      <c r="N23" s="5"/>
    </row>
    <row r="24" spans="1:16">
      <c r="A24" s="114"/>
      <c r="B24" t="s">
        <v>424</v>
      </c>
      <c r="C24" s="145">
        <v>0</v>
      </c>
      <c r="D24" s="145">
        <v>0</v>
      </c>
      <c r="E24" s="145">
        <v>0</v>
      </c>
      <c r="F24" s="145">
        <v>0</v>
      </c>
      <c r="G24" s="145">
        <v>0</v>
      </c>
      <c r="H24" s="145">
        <v>0</v>
      </c>
      <c r="I24" s="145">
        <v>0</v>
      </c>
      <c r="J24" s="145">
        <v>0</v>
      </c>
      <c r="K24" s="145">
        <v>0</v>
      </c>
      <c r="L24" s="145">
        <v>0</v>
      </c>
      <c r="M24" s="145">
        <v>0</v>
      </c>
      <c r="N24" s="145">
        <v>0</v>
      </c>
    </row>
    <row r="25" spans="1:16">
      <c r="A25" s="114"/>
      <c r="B25" t="s">
        <v>425</v>
      </c>
      <c r="C25" s="145">
        <v>0</v>
      </c>
      <c r="D25" s="145">
        <v>0</v>
      </c>
      <c r="E25" s="145">
        <v>0</v>
      </c>
      <c r="F25" s="145">
        <v>0</v>
      </c>
      <c r="G25" s="145">
        <v>0</v>
      </c>
      <c r="H25" s="145">
        <v>0</v>
      </c>
      <c r="I25" s="145">
        <v>0</v>
      </c>
      <c r="J25" s="145">
        <v>0</v>
      </c>
      <c r="K25" s="145">
        <v>0</v>
      </c>
      <c r="L25" s="145">
        <v>0</v>
      </c>
      <c r="M25" s="145">
        <v>0</v>
      </c>
      <c r="N25" s="145">
        <v>0</v>
      </c>
    </row>
    <row r="26" spans="1:16">
      <c r="A26" s="114"/>
      <c r="C26" s="5"/>
      <c r="D26" s="5"/>
      <c r="E26" s="5"/>
      <c r="F26" s="5"/>
      <c r="G26" s="5"/>
      <c r="H26" s="5"/>
      <c r="I26" s="5"/>
      <c r="J26" s="5"/>
      <c r="K26" s="5"/>
      <c r="L26" s="5"/>
      <c r="M26" s="115"/>
      <c r="N26" s="5"/>
    </row>
    <row r="27" spans="1:16" ht="15.6">
      <c r="A27" s="113" t="s">
        <v>420</v>
      </c>
      <c r="C27" s="5"/>
      <c r="D27" s="5"/>
      <c r="E27" s="5"/>
      <c r="F27" s="5"/>
      <c r="G27" s="5"/>
      <c r="H27" s="5"/>
      <c r="I27" s="5"/>
      <c r="J27" s="5"/>
      <c r="K27" s="5"/>
      <c r="L27" s="5"/>
      <c r="M27" s="115"/>
      <c r="N27" s="5"/>
    </row>
    <row r="28" spans="1:16" s="106" customFormat="1">
      <c r="A28" s="109"/>
      <c r="B28" s="108" t="str">
        <f>"PRIOR - "&amp;MANUAL!$B$9</f>
        <v>PRIOR - 2016</v>
      </c>
      <c r="C28" s="142">
        <f>VLOOKUP($B$9,'Sales Forecast'!$B$7:$AO$23,C9-1,FALSE)</f>
        <v>14816596</v>
      </c>
      <c r="D28" s="142">
        <f>VLOOKUP($B$9,'Sales Forecast'!$B$7:$AO$23,D9-1,FALSE)</f>
        <v>16085768</v>
      </c>
      <c r="E28" s="142">
        <f>VLOOKUP($B$9,'Sales Forecast'!$B$7:$AO$23,E9-1,FALSE)</f>
        <v>14598472</v>
      </c>
      <c r="F28" s="142">
        <f>VLOOKUP($B$9,'Sales Forecast'!$B$7:$AO$23,F9-1,FALSE)</f>
        <v>14861473</v>
      </c>
      <c r="G28" s="142">
        <f>VLOOKUP($B$9,'Sales Forecast'!$B$7:$AO$23,G9-1,FALSE)</f>
        <v>15954922</v>
      </c>
      <c r="H28" s="142">
        <f>VLOOKUP($B$9,'Sales Forecast'!$B$7:$AO$23,H9-1,FALSE)</f>
        <v>15795233</v>
      </c>
      <c r="I28" s="142">
        <f>VLOOKUP($B$9,'Sales Forecast'!$B$7:$AO$23,I9-1,FALSE)</f>
        <v>13524406</v>
      </c>
      <c r="J28" s="142">
        <f>VLOOKUP($B$9,'Sales Forecast'!$B$7:$AO$23,J9-1,FALSE)</f>
        <v>13955305</v>
      </c>
      <c r="K28" s="142">
        <f>VLOOKUP($B$9,'Sales Forecast'!$B$7:$AO$23,K9-1,FALSE)</f>
        <v>12638734</v>
      </c>
      <c r="L28" s="142">
        <f>VLOOKUP($B$9,'Sales Forecast'!$B$7:$AO$23,L9-1,FALSE)</f>
        <v>12981288</v>
      </c>
      <c r="M28" s="142">
        <f>VLOOKUP($B$9,'Sales Forecast'!$B$7:$AO$23,M9-1,FALSE)</f>
        <v>11802571</v>
      </c>
      <c r="N28" s="142">
        <f>VLOOKUP($B$9,'Sales Forecast'!$B$7:$AO$23,N9-1,FALSE)</f>
        <v>12835667</v>
      </c>
      <c r="P28" s="106">
        <f t="shared" ref="P28:P30" si="0">SUM(C28:N28)</f>
        <v>169850435</v>
      </c>
    </row>
    <row r="29" spans="1:16" s="12" customFormat="1" ht="15.6">
      <c r="A29" s="111"/>
      <c r="B29" s="108" t="str">
        <f>"TEST - "&amp;MANUAL!$B$10</f>
        <v>TEST - 2017</v>
      </c>
      <c r="C29" s="142">
        <f>VLOOKUP($B$9,'Sales Forecast'!$B$7:$AO$23,C9+11,FALSE)</f>
        <v>15148163</v>
      </c>
      <c r="D29" s="142">
        <f>VLOOKUP($B$9,'Sales Forecast'!$B$7:$AO$23,D9+11,FALSE)</f>
        <v>16443605</v>
      </c>
      <c r="E29" s="142">
        <f>VLOOKUP($B$9,'Sales Forecast'!$B$7:$AO$23,E9+11,FALSE)</f>
        <v>14960739</v>
      </c>
      <c r="F29" s="142">
        <f>VLOOKUP($B$9,'Sales Forecast'!$B$7:$AO$23,F9+11,FALSE)</f>
        <v>15206466</v>
      </c>
      <c r="G29" s="142">
        <f>VLOOKUP($B$9,'Sales Forecast'!$B$7:$AO$23,G9+11,FALSE)</f>
        <v>16116480</v>
      </c>
      <c r="H29" s="142">
        <f>VLOOKUP($B$9,'Sales Forecast'!$B$7:$AO$23,H9+11,FALSE)</f>
        <v>16104073</v>
      </c>
      <c r="I29" s="142">
        <f>VLOOKUP($B$9,'Sales Forecast'!$B$7:$AO$23,I9+11,FALSE)</f>
        <v>13743742</v>
      </c>
      <c r="J29" s="142">
        <f>VLOOKUP($B$9,'Sales Forecast'!$B$7:$AO$23,J9+11,FALSE)</f>
        <v>14208254</v>
      </c>
      <c r="K29" s="142">
        <f>VLOOKUP($B$9,'Sales Forecast'!$B$7:$AO$23,K9+11,FALSE)</f>
        <v>12822301</v>
      </c>
      <c r="L29" s="142">
        <f>VLOOKUP($B$9,'Sales Forecast'!$B$7:$AO$23,L9+11,FALSE)</f>
        <v>13194996</v>
      </c>
      <c r="M29" s="142">
        <f>VLOOKUP($B$9,'Sales Forecast'!$B$7:$AO$23,M9+11,FALSE)</f>
        <v>12004690</v>
      </c>
      <c r="N29" s="142">
        <f>VLOOKUP($B$9,'Sales Forecast'!$B$7:$AO$23,N9+11,FALSE)</f>
        <v>13038751</v>
      </c>
      <c r="P29" s="106">
        <f t="shared" si="0"/>
        <v>172992260</v>
      </c>
    </row>
    <row r="30" spans="1:16" ht="15.6">
      <c r="A30" s="111"/>
      <c r="B30" t="s">
        <v>1092</v>
      </c>
      <c r="C30" s="142">
        <f>VLOOKUP($B$9,'Sales Forecast'!$B$7:$AO$23,C9+23,FALSE)</f>
        <v>15425108</v>
      </c>
      <c r="D30" s="142">
        <f>VLOOKUP($B$9,'Sales Forecast'!$B$7:$AO$23,D9+23,FALSE)</f>
        <v>16748922</v>
      </c>
      <c r="E30" s="142">
        <f>VLOOKUP($B$9,'Sales Forecast'!$B$7:$AO$23,E9+23,FALSE)</f>
        <v>15198299</v>
      </c>
      <c r="F30" s="142">
        <f>VLOOKUP($B$9,'Sales Forecast'!$B$7:$AO$23,F9+23,FALSE)</f>
        <v>15447726</v>
      </c>
      <c r="G30" s="142">
        <f>VLOOKUP($B$9,'Sales Forecast'!$B$7:$AO$23,G9+23,FALSE)</f>
        <v>16458422</v>
      </c>
      <c r="H30" s="142">
        <f>VLOOKUP($B$9,'Sales Forecast'!$B$7:$AO$23,H9+23,FALSE)</f>
        <v>16352543</v>
      </c>
      <c r="I30" s="142">
        <f>VLOOKUP($B$9,'Sales Forecast'!$B$7:$AO$23,I9+23,FALSE)</f>
        <v>13949252</v>
      </c>
      <c r="J30" s="142">
        <f>VLOOKUP($B$9,'Sales Forecast'!$B$7:$AO$23,J9+23,FALSE)</f>
        <v>14409104</v>
      </c>
      <c r="K30" s="142">
        <f>VLOOKUP($B$9,'Sales Forecast'!$B$7:$AO$23,K9+23,FALSE)</f>
        <v>13006701</v>
      </c>
      <c r="L30" s="142">
        <f>VLOOKUP($B$9,'Sales Forecast'!$B$7:$AO$23,L9+23,FALSE)</f>
        <v>13385730</v>
      </c>
      <c r="M30" s="142">
        <f>VLOOKUP($B$9,'Sales Forecast'!$B$7:$AO$23,M9+23,FALSE)</f>
        <v>12175178</v>
      </c>
      <c r="N30" s="142">
        <f>VLOOKUP($B$9,'Sales Forecast'!$B$7:$AO$23,N9+23,FALSE)</f>
        <v>13225543</v>
      </c>
      <c r="P30" s="106">
        <f t="shared" si="0"/>
        <v>175782528</v>
      </c>
    </row>
    <row r="31" spans="1:16">
      <c r="A31" s="114"/>
    </row>
    <row r="32" spans="1:16" ht="17.399999999999999">
      <c r="A32" s="147" t="s">
        <v>421</v>
      </c>
    </row>
    <row r="33" spans="1:17" ht="15.6">
      <c r="A33" s="113"/>
      <c r="B33" s="146" t="str">
        <f>"PRIOR - "&amp;MANUAL!$B$9</f>
        <v>PRIOR - 2016</v>
      </c>
      <c r="C33" s="5"/>
      <c r="D33" s="5"/>
      <c r="E33" s="5"/>
      <c r="F33" s="5"/>
      <c r="G33" s="5"/>
      <c r="H33" s="5"/>
      <c r="I33" s="5"/>
      <c r="J33" s="5"/>
      <c r="K33" s="5"/>
      <c r="L33" s="5"/>
      <c r="M33" s="5"/>
      <c r="N33" s="5"/>
    </row>
    <row r="34" spans="1:17" s="12" customFormat="1" ht="15.6">
      <c r="A34" s="111"/>
      <c r="B34" s="149" t="s">
        <v>428</v>
      </c>
      <c r="C34" s="107">
        <f>MIN((+C$28/C$19/C13)+C24,C35)</f>
        <v>20155.979457399353</v>
      </c>
      <c r="D34" s="107">
        <f t="shared" ref="D34:N34" si="1">MIN((+D$28/D$19/D13)+D24,D35)</f>
        <v>24014.687897115447</v>
      </c>
      <c r="E34" s="107">
        <f t="shared" si="1"/>
        <v>21649.432310265871</v>
      </c>
      <c r="F34" s="107">
        <f t="shared" si="1"/>
        <v>24158.397380878065</v>
      </c>
      <c r="G34" s="107">
        <f t="shared" si="1"/>
        <v>22353.843955255667</v>
      </c>
      <c r="H34" s="107">
        <f t="shared" si="1"/>
        <v>24754.004149897821</v>
      </c>
      <c r="I34" s="107">
        <f t="shared" si="1"/>
        <v>20991.529759147896</v>
      </c>
      <c r="J34" s="107">
        <f t="shared" si="1"/>
        <v>22686.417968485832</v>
      </c>
      <c r="K34" s="107">
        <f t="shared" si="1"/>
        <v>18495.852650557274</v>
      </c>
      <c r="L34" s="107">
        <f t="shared" si="1"/>
        <v>20358.563737624539</v>
      </c>
      <c r="M34" s="107">
        <f t="shared" si="1"/>
        <v>17731.801819667799</v>
      </c>
      <c r="N34" s="107">
        <f t="shared" si="1"/>
        <v>15859.754174846345</v>
      </c>
      <c r="P34" s="152">
        <f>AVERAGE(C34:N34)</f>
        <v>21100.855438428491</v>
      </c>
      <c r="Q34" s="381">
        <f>$P$28/(P34*8760)</f>
        <v>0.91888782047269368</v>
      </c>
    </row>
    <row r="35" spans="1:17" s="12" customFormat="1" ht="15.6">
      <c r="A35" s="111"/>
      <c r="B35" s="149" t="s">
        <v>426</v>
      </c>
      <c r="C35" s="107">
        <f t="shared" ref="C35:N35" si="2">MIN(+C$28/C$19/C14,C36)</f>
        <v>26712.124970793808</v>
      </c>
      <c r="D35" s="107">
        <f t="shared" si="2"/>
        <v>34183.901245649911</v>
      </c>
      <c r="E35" s="107">
        <f t="shared" si="2"/>
        <v>28136.707830224612</v>
      </c>
      <c r="F35" s="107">
        <f t="shared" si="2"/>
        <v>31229.97991056418</v>
      </c>
      <c r="G35" s="107">
        <f t="shared" si="2"/>
        <v>30564.09468536549</v>
      </c>
      <c r="H35" s="107">
        <f t="shared" si="2"/>
        <v>33027.285006942002</v>
      </c>
      <c r="I35" s="107">
        <f t="shared" si="2"/>
        <v>25413.06452364524</v>
      </c>
      <c r="J35" s="107">
        <f t="shared" si="2"/>
        <v>28395.514522396054</v>
      </c>
      <c r="K35" s="107">
        <f t="shared" si="2"/>
        <v>26962.977659447377</v>
      </c>
      <c r="L35" s="107">
        <f t="shared" si="2"/>
        <v>26546.253791361418</v>
      </c>
      <c r="M35" s="107">
        <f t="shared" si="2"/>
        <v>24813.249491228955</v>
      </c>
      <c r="N35" s="107">
        <f t="shared" si="2"/>
        <v>25002.039405919302</v>
      </c>
      <c r="P35" s="152">
        <f>AVERAGE(C35:N35)</f>
        <v>28415.59942029486</v>
      </c>
      <c r="Q35" s="381">
        <f t="shared" ref="Q35:Q36" si="3">$P$28/(P35*8760)</f>
        <v>0.6823477054676802</v>
      </c>
    </row>
    <row r="36" spans="1:17" s="106" customFormat="1">
      <c r="A36" s="109"/>
      <c r="B36" s="149" t="s">
        <v>133</v>
      </c>
      <c r="C36" s="107">
        <f t="shared" ref="C36:N37" si="4">+C$28/C$19/C15</f>
        <v>34127.9211182894</v>
      </c>
      <c r="D36" s="107">
        <f t="shared" si="4"/>
        <v>40490.076440406279</v>
      </c>
      <c r="E36" s="107">
        <f t="shared" si="4"/>
        <v>35533.506248709949</v>
      </c>
      <c r="F36" s="107">
        <f t="shared" si="4"/>
        <v>36839.076784262405</v>
      </c>
      <c r="G36" s="107">
        <f t="shared" si="4"/>
        <v>37552.161395765703</v>
      </c>
      <c r="H36" s="107">
        <f t="shared" si="4"/>
        <v>40650.692299773524</v>
      </c>
      <c r="I36" s="107">
        <f t="shared" si="4"/>
        <v>32885.421914786421</v>
      </c>
      <c r="J36" s="107">
        <f t="shared" si="4"/>
        <v>32087.239054018504</v>
      </c>
      <c r="K36" s="107">
        <f t="shared" si="4"/>
        <v>32539.169344208276</v>
      </c>
      <c r="L36" s="107">
        <f t="shared" si="4"/>
        <v>31924.800698832914</v>
      </c>
      <c r="M36" s="107">
        <f t="shared" si="4"/>
        <v>33318.00756549232</v>
      </c>
      <c r="N36" s="107">
        <f t="shared" si="4"/>
        <v>31709.791553849744</v>
      </c>
      <c r="P36" s="152">
        <f>AVERAGE(C36:N36)</f>
        <v>34971.488701532951</v>
      </c>
      <c r="Q36" s="381">
        <f t="shared" si="3"/>
        <v>0.55443218987349041</v>
      </c>
    </row>
    <row r="37" spans="1:17" s="106" customFormat="1">
      <c r="A37" s="109"/>
      <c r="B37" s="149" t="s">
        <v>1120</v>
      </c>
      <c r="C37" s="107">
        <f t="shared" si="4"/>
        <v>25673.300979621603</v>
      </c>
      <c r="D37" s="107">
        <f t="shared" si="4"/>
        <v>31194.136364129987</v>
      </c>
      <c r="E37" s="107">
        <f t="shared" si="4"/>
        <v>26054.444496796754</v>
      </c>
      <c r="F37" s="107">
        <f t="shared" si="4"/>
        <v>32551.545059489388</v>
      </c>
      <c r="G37" s="107">
        <f t="shared" si="4"/>
        <v>32136.65163256197</v>
      </c>
      <c r="H37" s="107">
        <f t="shared" si="4"/>
        <v>28816.26640103916</v>
      </c>
      <c r="I37" s="107">
        <f t="shared" si="4"/>
        <v>22756.591204010318</v>
      </c>
      <c r="J37" s="107">
        <f t="shared" si="4"/>
        <v>26953.772634493584</v>
      </c>
      <c r="K37" s="107">
        <f t="shared" si="4"/>
        <v>22316.040201146992</v>
      </c>
      <c r="L37" s="107">
        <f t="shared" si="4"/>
        <v>23591.086725169665</v>
      </c>
      <c r="M37" s="107">
        <f t="shared" si="4"/>
        <v>21903.340088485067</v>
      </c>
      <c r="N37" s="107">
        <f t="shared" si="4"/>
        <v>25423.284101676763</v>
      </c>
      <c r="P37" s="152">
        <f>AVERAGE(C37:N37)</f>
        <v>26614.204990718441</v>
      </c>
      <c r="Q37" s="381">
        <f t="shared" ref="Q37" si="5">$P$28/(P37*8760)</f>
        <v>0.72853271667099806</v>
      </c>
    </row>
    <row r="38" spans="1:17" s="106" customFormat="1" ht="16.5" customHeight="1">
      <c r="A38" s="109"/>
      <c r="B38" s="108"/>
      <c r="C38" s="107"/>
      <c r="D38" s="107"/>
      <c r="E38" s="107"/>
      <c r="F38" s="107"/>
      <c r="G38" s="107"/>
      <c r="H38" s="107"/>
      <c r="I38" s="107"/>
      <c r="J38" s="107"/>
      <c r="K38" s="107"/>
      <c r="L38" s="107"/>
      <c r="M38" s="107"/>
      <c r="N38" s="107"/>
      <c r="Q38" s="382"/>
    </row>
    <row r="39" spans="1:17" s="106" customFormat="1" ht="16.5" customHeight="1">
      <c r="A39" s="109"/>
      <c r="B39" s="146" t="str">
        <f>"TEST - "&amp;MANUAL!$B$10</f>
        <v>TEST - 2017</v>
      </c>
      <c r="C39" s="107"/>
      <c r="D39" s="107"/>
      <c r="E39" s="107"/>
      <c r="F39" s="107"/>
      <c r="G39" s="107"/>
      <c r="H39" s="107"/>
      <c r="I39" s="107"/>
      <c r="J39" s="107"/>
      <c r="K39" s="107"/>
      <c r="L39" s="107"/>
      <c r="M39" s="107"/>
      <c r="N39" s="107"/>
      <c r="Q39" s="382"/>
    </row>
    <row r="40" spans="1:17" s="106" customFormat="1" ht="16.5" customHeight="1">
      <c r="A40" s="109"/>
      <c r="B40" s="149" t="s">
        <v>428</v>
      </c>
      <c r="C40" s="107">
        <f>MIN((+C$29/C$20/C13)+C24,C41)</f>
        <v>20607.031618148791</v>
      </c>
      <c r="D40" s="107">
        <f t="shared" ref="D40:N40" si="6">MIN((+D$29/D$20/D13)+D24,D41)</f>
        <v>25425.654922713056</v>
      </c>
      <c r="E40" s="107">
        <f t="shared" si="6"/>
        <v>22186.671748389468</v>
      </c>
      <c r="F40" s="107">
        <f t="shared" si="6"/>
        <v>24719.2084113608</v>
      </c>
      <c r="G40" s="107">
        <f t="shared" si="6"/>
        <v>22580.196821269248</v>
      </c>
      <c r="H40" s="107">
        <f t="shared" si="6"/>
        <v>25238.012625217838</v>
      </c>
      <c r="I40" s="107">
        <f t="shared" si="6"/>
        <v>21331.966017217383</v>
      </c>
      <c r="J40" s="107">
        <f t="shared" si="6"/>
        <v>23097.624082484097</v>
      </c>
      <c r="K40" s="107">
        <f t="shared" si="6"/>
        <v>18764.489381380539</v>
      </c>
      <c r="L40" s="107">
        <f t="shared" si="6"/>
        <v>20693.722154820141</v>
      </c>
      <c r="M40" s="107">
        <f t="shared" si="6"/>
        <v>18035.458883199924</v>
      </c>
      <c r="N40" s="107">
        <f t="shared" si="6"/>
        <v>16110.684829002803</v>
      </c>
      <c r="P40" s="152">
        <f>AVERAGE(C40:N40)</f>
        <v>21565.893457933671</v>
      </c>
      <c r="Q40" s="381">
        <f>$P$29/(P40*8760)</f>
        <v>0.91570399920434797</v>
      </c>
    </row>
    <row r="41" spans="1:17" s="106" customFormat="1" ht="16.5" customHeight="1">
      <c r="A41" s="109"/>
      <c r="B41" s="149" t="s">
        <v>426</v>
      </c>
      <c r="C41" s="107">
        <f t="shared" ref="C41:N41" si="7">MIN(+C$29/C$20/C14,C42)</f>
        <v>27309.891093335795</v>
      </c>
      <c r="D41" s="107">
        <f t="shared" si="7"/>
        <v>36192.353642388764</v>
      </c>
      <c r="E41" s="107">
        <f t="shared" si="7"/>
        <v>28834.931639917297</v>
      </c>
      <c r="F41" s="107">
        <f t="shared" si="7"/>
        <v>31954.950070607221</v>
      </c>
      <c r="G41" s="107">
        <f t="shared" si="7"/>
        <v>30873.583757714336</v>
      </c>
      <c r="H41" s="107">
        <f t="shared" si="7"/>
        <v>33673.058747762669</v>
      </c>
      <c r="I41" s="107">
        <f t="shared" si="7"/>
        <v>25825.208311724233</v>
      </c>
      <c r="J41" s="107">
        <f t="shared" si="7"/>
        <v>28910.201732953301</v>
      </c>
      <c r="K41" s="107">
        <f t="shared" si="7"/>
        <v>27354.592272114416</v>
      </c>
      <c r="L41" s="107">
        <f t="shared" si="7"/>
        <v>26983.278746454031</v>
      </c>
      <c r="M41" s="107">
        <f t="shared" si="7"/>
        <v>25238.176329111797</v>
      </c>
      <c r="N41" s="107">
        <f t="shared" si="7"/>
        <v>25397.617927137693</v>
      </c>
      <c r="P41" s="152">
        <f>AVERAGE(C41:N41)</f>
        <v>29045.653689268467</v>
      </c>
      <c r="Q41" s="381">
        <f>$P$29/(P41*8760)</f>
        <v>0.67989431730851546</v>
      </c>
    </row>
    <row r="42" spans="1:17" s="106" customFormat="1" ht="16.5" customHeight="1">
      <c r="A42" s="109"/>
      <c r="B42" s="149" t="s">
        <v>133</v>
      </c>
      <c r="C42" s="107">
        <f t="shared" ref="C42:N43" si="8">+C$29/C$20/C15</f>
        <v>34891.638534990765</v>
      </c>
      <c r="D42" s="107">
        <f t="shared" si="8"/>
        <v>42869.04396919944</v>
      </c>
      <c r="E42" s="107">
        <f t="shared" si="8"/>
        <v>36415.284609363131</v>
      </c>
      <c r="F42" s="107">
        <f t="shared" si="8"/>
        <v>37694.256053304787</v>
      </c>
      <c r="G42" s="107">
        <f t="shared" si="8"/>
        <v>37932.410957046981</v>
      </c>
      <c r="H42" s="107">
        <f t="shared" si="8"/>
        <v>41445.52450072061</v>
      </c>
      <c r="I42" s="107">
        <f t="shared" si="8"/>
        <v>33418.750838888649</v>
      </c>
      <c r="J42" s="107">
        <f t="shared" si="8"/>
        <v>32668.841178190996</v>
      </c>
      <c r="K42" s="107">
        <f t="shared" si="8"/>
        <v>33011.773459383759</v>
      </c>
      <c r="L42" s="107">
        <f t="shared" si="8"/>
        <v>32450.371451730945</v>
      </c>
      <c r="M42" s="107">
        <f t="shared" si="8"/>
        <v>33888.578364950314</v>
      </c>
      <c r="N42" s="107">
        <f t="shared" si="8"/>
        <v>32211.499124474783</v>
      </c>
      <c r="P42" s="152">
        <f>AVERAGE(C42:N42)</f>
        <v>35741.497753520431</v>
      </c>
      <c r="Q42" s="381">
        <f>$P$29/(P42*8760)</f>
        <v>0.5525223095582118</v>
      </c>
    </row>
    <row r="43" spans="1:17" s="106" customFormat="1" ht="16.5" customHeight="1">
      <c r="A43" s="109"/>
      <c r="B43" s="149" t="s">
        <v>1120</v>
      </c>
      <c r="C43" s="107">
        <f t="shared" si="8"/>
        <v>26247.820213723022</v>
      </c>
      <c r="D43" s="107">
        <f t="shared" si="8"/>
        <v>33026.927112456535</v>
      </c>
      <c r="E43" s="107">
        <f t="shared" si="8"/>
        <v>26700.996097849318</v>
      </c>
      <c r="F43" s="107">
        <f t="shared" si="8"/>
        <v>33307.193923145664</v>
      </c>
      <c r="G43" s="107">
        <f t="shared" si="8"/>
        <v>32462.064264754932</v>
      </c>
      <c r="H43" s="107">
        <f t="shared" si="8"/>
        <v>29379.703212341465</v>
      </c>
      <c r="I43" s="107">
        <f t="shared" si="8"/>
        <v>23125.652861011953</v>
      </c>
      <c r="J43" s="107">
        <f t="shared" si="8"/>
        <v>27442.327333521844</v>
      </c>
      <c r="K43" s="107">
        <f t="shared" si="8"/>
        <v>22640.16194875272</v>
      </c>
      <c r="L43" s="107">
        <f t="shared" si="8"/>
        <v>23979.461435126224</v>
      </c>
      <c r="M43" s="107">
        <f t="shared" si="8"/>
        <v>22278.434734841736</v>
      </c>
      <c r="N43" s="107">
        <f t="shared" si="8"/>
        <v>25825.527493352856</v>
      </c>
      <c r="P43" s="152">
        <f>AVERAGE(C43:N43)</f>
        <v>27201.355885906523</v>
      </c>
      <c r="Q43" s="381">
        <f>$P$29/(P43*8760)</f>
        <v>0.72599229864407255</v>
      </c>
    </row>
    <row r="44" spans="1:17" s="106" customFormat="1" ht="16.5" customHeight="1">
      <c r="A44" s="109"/>
      <c r="B44" s="108"/>
      <c r="C44" s="107"/>
      <c r="D44" s="107"/>
      <c r="E44" s="107"/>
      <c r="F44" s="107"/>
      <c r="G44" s="107"/>
      <c r="H44" s="107"/>
      <c r="I44" s="107"/>
      <c r="J44" s="107"/>
      <c r="K44" s="107"/>
      <c r="L44" s="107"/>
      <c r="M44" s="107"/>
      <c r="N44" s="107"/>
      <c r="Q44" s="382"/>
    </row>
    <row r="45" spans="1:17" s="106" customFormat="1" ht="16.5" customHeight="1">
      <c r="A45" s="109"/>
      <c r="B45" s="146" t="str">
        <f>"SUBSEQUENT - "&amp;MANUAL!$B$11</f>
        <v>SUBSEQUENT - 2018</v>
      </c>
      <c r="C45" s="107"/>
      <c r="D45" s="107"/>
      <c r="E45" s="107"/>
      <c r="F45" s="107"/>
      <c r="G45" s="107"/>
      <c r="H45" s="107"/>
      <c r="I45" s="107"/>
      <c r="J45" s="107"/>
      <c r="K45" s="107"/>
      <c r="L45" s="107"/>
      <c r="M45" s="107"/>
      <c r="N45" s="107"/>
      <c r="Q45" s="382"/>
    </row>
    <row r="46" spans="1:17" s="106" customFormat="1" ht="16.5" customHeight="1">
      <c r="A46" s="109"/>
      <c r="B46" s="149" t="s">
        <v>428</v>
      </c>
      <c r="C46" s="107">
        <f>MIN((+C$30/C$21/C13)+C24,C47)</f>
        <v>20983.777918772055</v>
      </c>
      <c r="D46" s="107">
        <f t="shared" ref="D46:N46" si="9">MIN((+D$30/D$21/D13)+D24,D47)</f>
        <v>25897.746333570834</v>
      </c>
      <c r="E46" s="107">
        <f t="shared" si="9"/>
        <v>22538.971573989489</v>
      </c>
      <c r="F46" s="107">
        <f t="shared" si="9"/>
        <v>25111.393960674155</v>
      </c>
      <c r="G46" s="107">
        <f t="shared" si="9"/>
        <v>23059.27895716111</v>
      </c>
      <c r="H46" s="107">
        <f t="shared" si="9"/>
        <v>25627.410325848476</v>
      </c>
      <c r="I46" s="107">
        <f t="shared" si="9"/>
        <v>21650.942634808016</v>
      </c>
      <c r="J46" s="107">
        <f t="shared" si="9"/>
        <v>23424.135545255449</v>
      </c>
      <c r="K46" s="107">
        <f t="shared" si="9"/>
        <v>19034.345146108459</v>
      </c>
      <c r="L46" s="107">
        <f t="shared" si="9"/>
        <v>20992.850430529925</v>
      </c>
      <c r="M46" s="107">
        <f t="shared" si="9"/>
        <v>18291.594553015555</v>
      </c>
      <c r="N46" s="107">
        <f t="shared" si="9"/>
        <v>16341.485082844531</v>
      </c>
      <c r="O46" s="107"/>
      <c r="P46" s="152">
        <f>AVERAGE(C46:N46)</f>
        <v>21912.827705214833</v>
      </c>
      <c r="Q46" s="381">
        <f>$P$30/(P46*8760)</f>
        <v>0.91574208952327707</v>
      </c>
    </row>
    <row r="47" spans="1:17" s="106" customFormat="1" ht="16.5" customHeight="1">
      <c r="A47" s="109"/>
      <c r="B47" s="149" t="s">
        <v>426</v>
      </c>
      <c r="C47" s="107">
        <f>MIN(+C$30/C$21/C14,C48)</f>
        <v>27809.181851485409</v>
      </c>
      <c r="D47" s="107">
        <f t="shared" ref="D47:N47" si="10">MIN(+D$30/D$21/D14,D48)</f>
        <v>36864.355970165023</v>
      </c>
      <c r="E47" s="107">
        <f t="shared" si="10"/>
        <v>29292.798484621875</v>
      </c>
      <c r="F47" s="107">
        <f t="shared" si="10"/>
        <v>32461.935142223116</v>
      </c>
      <c r="G47" s="107">
        <f t="shared" si="10"/>
        <v>31528.625986369752</v>
      </c>
      <c r="H47" s="107">
        <f t="shared" si="10"/>
        <v>34192.600909988127</v>
      </c>
      <c r="I47" s="107">
        <f t="shared" si="10"/>
        <v>26211.372324417607</v>
      </c>
      <c r="J47" s="107">
        <f t="shared" si="10"/>
        <v>29318.880661276486</v>
      </c>
      <c r="K47" s="107">
        <f t="shared" si="10"/>
        <v>27747.983974194867</v>
      </c>
      <c r="L47" s="107">
        <f t="shared" si="10"/>
        <v>27373.322721338613</v>
      </c>
      <c r="M47" s="107">
        <f t="shared" si="10"/>
        <v>25596.603427687234</v>
      </c>
      <c r="N47" s="107">
        <f t="shared" si="10"/>
        <v>25761.461967709209</v>
      </c>
      <c r="O47" s="107"/>
      <c r="P47" s="152">
        <f>AVERAGE(C47:N47)</f>
        <v>29513.260285123109</v>
      </c>
      <c r="Q47" s="381">
        <f>$P$30/(P47*8760)</f>
        <v>0.67991467009329365</v>
      </c>
    </row>
    <row r="48" spans="1:17" s="106" customFormat="1" ht="16.5" customHeight="1">
      <c r="A48" s="109"/>
      <c r="B48" s="149" t="s">
        <v>133</v>
      </c>
      <c r="C48" s="107">
        <f>+C$30/C$21/C15</f>
        <v>35529.541945065837</v>
      </c>
      <c r="D48" s="107">
        <f t="shared" ref="D48:N48" si="11">+D$30/D$21/D15</f>
        <v>43665.015892481722</v>
      </c>
      <c r="E48" s="107">
        <f t="shared" si="11"/>
        <v>36993.519081056023</v>
      </c>
      <c r="F48" s="107">
        <f t="shared" si="11"/>
        <v>38292.29876851687</v>
      </c>
      <c r="G48" s="107">
        <f t="shared" si="11"/>
        <v>38737.219728408636</v>
      </c>
      <c r="H48" s="107">
        <f t="shared" si="11"/>
        <v>42084.988161416521</v>
      </c>
      <c r="I48" s="107">
        <f t="shared" si="11"/>
        <v>33918.46099678451</v>
      </c>
      <c r="J48" s="107">
        <f t="shared" si="11"/>
        <v>33130.652794920228</v>
      </c>
      <c r="K48" s="107">
        <f t="shared" si="11"/>
        <v>33486.522182402376</v>
      </c>
      <c r="L48" s="107">
        <f t="shared" si="11"/>
        <v>32919.44238956787</v>
      </c>
      <c r="M48" s="107">
        <f t="shared" si="11"/>
        <v>34369.856594399273</v>
      </c>
      <c r="N48" s="107">
        <f t="shared" si="11"/>
        <v>32672.958227763036</v>
      </c>
      <c r="O48" s="107"/>
      <c r="P48" s="152">
        <f>AVERAGE(C48:N48)</f>
        <v>36316.706396898568</v>
      </c>
      <c r="Q48" s="381">
        <f>$P$30/(P48*8760)</f>
        <v>0.55254180846781464</v>
      </c>
    </row>
    <row r="49" spans="1:17" s="106" customFormat="1" ht="16.5" customHeight="1">
      <c r="A49" s="109"/>
      <c r="B49" s="149" t="s">
        <v>1120</v>
      </c>
      <c r="C49" s="107">
        <f>+C$30/C$21/C16</f>
        <v>26727.693751464165</v>
      </c>
      <c r="D49" s="107">
        <f t="shared" ref="D49:N49" si="12">+D$30/D$21/D16</f>
        <v>33640.155313036266</v>
      </c>
      <c r="E49" s="107">
        <f t="shared" si="12"/>
        <v>27124.978404672871</v>
      </c>
      <c r="F49" s="107">
        <f t="shared" si="12"/>
        <v>33835.633180886296</v>
      </c>
      <c r="G49" s="107">
        <f t="shared" si="12"/>
        <v>33150.809150661713</v>
      </c>
      <c r="H49" s="107">
        <f t="shared" si="12"/>
        <v>29833.003123312465</v>
      </c>
      <c r="I49" s="107">
        <f t="shared" si="12"/>
        <v>23471.450455252776</v>
      </c>
      <c r="J49" s="107">
        <f t="shared" si="12"/>
        <v>27830.25617016411</v>
      </c>
      <c r="K49" s="107">
        <f t="shared" si="12"/>
        <v>22965.754513094329</v>
      </c>
      <c r="L49" s="107">
        <f t="shared" si="12"/>
        <v>24326.085155009685</v>
      </c>
      <c r="M49" s="107">
        <f t="shared" si="12"/>
        <v>22594.828226141693</v>
      </c>
      <c r="N49" s="107">
        <f t="shared" si="12"/>
        <v>26195.501728733096</v>
      </c>
      <c r="O49" s="107"/>
      <c r="P49" s="152">
        <f>AVERAGE(C49:N49)</f>
        <v>27641.345764369122</v>
      </c>
      <c r="Q49" s="381">
        <f>$P$30/(P49*8760)</f>
        <v>0.72595953906135646</v>
      </c>
    </row>
    <row r="50" spans="1:17" s="106" customFormat="1" ht="16.5" customHeight="1">
      <c r="A50" s="109"/>
      <c r="B50" s="108"/>
      <c r="C50" s="107"/>
      <c r="D50" s="107"/>
      <c r="E50" s="107"/>
      <c r="F50" s="107"/>
      <c r="G50" s="107"/>
      <c r="H50" s="107"/>
      <c r="I50" s="107"/>
      <c r="J50" s="107"/>
      <c r="K50" s="107"/>
      <c r="L50" s="107"/>
      <c r="M50" s="107"/>
      <c r="N50" s="107"/>
    </row>
    <row r="51" spans="1:17" s="106" customFormat="1" ht="16.5" customHeight="1">
      <c r="A51" s="109"/>
      <c r="B51" s="108"/>
      <c r="C51" s="107"/>
      <c r="D51" s="107"/>
      <c r="E51" s="107"/>
      <c r="F51" s="107"/>
      <c r="G51" s="107"/>
      <c r="H51" s="107"/>
      <c r="I51" s="107"/>
      <c r="J51" s="107"/>
      <c r="K51" s="107"/>
      <c r="L51" s="107"/>
      <c r="M51" s="107"/>
      <c r="N51" s="107"/>
    </row>
    <row r="52" spans="1:17" ht="13.2">
      <c r="A52" s="42" t="s">
        <v>116</v>
      </c>
      <c r="C52" s="105"/>
    </row>
    <row r="53" spans="1:17" ht="13.2">
      <c r="A53"/>
      <c r="B53" s="10" t="s">
        <v>338</v>
      </c>
      <c r="C53" s="105"/>
      <c r="D53" s="105"/>
      <c r="E53" s="105"/>
      <c r="F53" s="105"/>
      <c r="G53" s="105"/>
      <c r="H53" s="105"/>
      <c r="I53" s="105"/>
      <c r="J53" s="105"/>
      <c r="K53" s="105"/>
      <c r="L53" s="105"/>
      <c r="M53" s="105"/>
      <c r="N53" s="105"/>
    </row>
    <row r="54" spans="1:17" ht="13.2">
      <c r="A54"/>
      <c r="B54" s="81" t="s">
        <v>422</v>
      </c>
    </row>
    <row r="55" spans="1:17" ht="13.2">
      <c r="A55"/>
      <c r="B55" s="125" t="s">
        <v>427</v>
      </c>
      <c r="C55" s="104"/>
    </row>
    <row r="56" spans="1:17" ht="13.2">
      <c r="A56"/>
      <c r="B56" s="153" t="s">
        <v>431</v>
      </c>
      <c r="E56" s="88"/>
    </row>
    <row r="57" spans="1:17" ht="13.2">
      <c r="A57"/>
      <c r="B57" t="s">
        <v>429</v>
      </c>
      <c r="C57" s="98"/>
      <c r="D57" s="98"/>
      <c r="E57" s="98"/>
      <c r="F57" s="98"/>
      <c r="G57" s="98"/>
      <c r="H57" s="98"/>
      <c r="I57" s="98"/>
      <c r="J57" s="98"/>
      <c r="K57" s="98"/>
      <c r="L57" s="98"/>
      <c r="M57" s="98"/>
      <c r="N57" s="98"/>
    </row>
    <row r="58" spans="1:17">
      <c r="B58" s="10" t="s">
        <v>531</v>
      </c>
      <c r="E58" s="10"/>
    </row>
    <row r="59" spans="1:17" ht="15.6" thickBot="1">
      <c r="B59" s="10"/>
      <c r="E59" s="10"/>
    </row>
    <row r="60" spans="1:17" ht="15.6" thickBot="1">
      <c r="C60" s="102" t="s">
        <v>79</v>
      </c>
      <c r="D60" s="101" t="s">
        <v>80</v>
      </c>
      <c r="E60" s="100" t="s">
        <v>81</v>
      </c>
      <c r="F60" s="100" t="s">
        <v>70</v>
      </c>
      <c r="G60" s="100" t="s">
        <v>71</v>
      </c>
      <c r="H60" s="101" t="s">
        <v>72</v>
      </c>
      <c r="I60" s="102" t="s">
        <v>73</v>
      </c>
      <c r="J60" s="102" t="s">
        <v>74</v>
      </c>
      <c r="K60" s="103" t="s">
        <v>75</v>
      </c>
      <c r="L60" s="103" t="s">
        <v>76</v>
      </c>
      <c r="M60" s="103" t="s">
        <v>77</v>
      </c>
      <c r="N60" s="103" t="s">
        <v>78</v>
      </c>
    </row>
    <row r="61" spans="1:17">
      <c r="B61" s="43" t="s">
        <v>544</v>
      </c>
      <c r="C61" s="145">
        <f>VLOOKUP($B$9&amp;" Total",'Billing Demand'!$A$5:$AL$44,C$9,FALSE)</f>
        <v>30457</v>
      </c>
      <c r="D61" s="145">
        <f>VLOOKUP($B$9&amp;" Total",'Billing Demand'!$A$5:$AL$44,D$9,FALSE)</f>
        <v>32447</v>
      </c>
      <c r="E61" s="145">
        <f>VLOOKUP($B$9&amp;" Total",'Billing Demand'!$A$5:$AL$44,E$9,FALSE)</f>
        <v>32388</v>
      </c>
      <c r="F61" s="145">
        <f>VLOOKUP($B$9&amp;" Total",'Billing Demand'!$A$5:$AL$44,F$9,FALSE)</f>
        <v>33876</v>
      </c>
      <c r="G61" s="145">
        <f>VLOOKUP($B$9&amp;" Total",'Billing Demand'!$A$5:$AL$44,G$9,FALSE)</f>
        <v>32393</v>
      </c>
      <c r="H61" s="145">
        <f>VLOOKUP($B$9&amp;" Total",'Billing Demand'!$A$5:$AL$44,H$9,FALSE)</f>
        <v>30900</v>
      </c>
      <c r="I61" s="145">
        <f>VLOOKUP($B$9&amp;" Total",'Billing Demand'!$A$5:$AL$44,I$9,FALSE)</f>
        <v>28009</v>
      </c>
      <c r="J61" s="145">
        <f>VLOOKUP($B$9&amp;" Total",'Billing Demand'!$A$5:$AL$44,J$9,FALSE)</f>
        <v>28872</v>
      </c>
      <c r="K61" s="145">
        <f>VLOOKUP($B$9&amp;" Total",'Billing Demand'!$A$5:$AL$44,K$9,FALSE)</f>
        <v>24013</v>
      </c>
      <c r="L61" s="145">
        <f>VLOOKUP($B$9&amp;" Total",'Billing Demand'!$A$5:$AL$44,L$9,FALSE)</f>
        <v>25660</v>
      </c>
      <c r="M61" s="145">
        <f>VLOOKUP($B$9&amp;" Total",'Billing Demand'!$A$5:$AL$44,M$9,FALSE)</f>
        <v>22555</v>
      </c>
      <c r="N61" s="145">
        <f>VLOOKUP($B$9&amp;" Total",'Billing Demand'!$A$5:$AL$44,N$9,FALSE)</f>
        <v>23453</v>
      </c>
    </row>
    <row r="62" spans="1:17">
      <c r="B62" s="246" t="s">
        <v>545</v>
      </c>
      <c r="C62" s="242">
        <f>+C36</f>
        <v>34127.9211182894</v>
      </c>
      <c r="D62" s="242">
        <f t="shared" ref="D62:N62" si="13">+D36</f>
        <v>40490.076440406279</v>
      </c>
      <c r="E62" s="242">
        <f t="shared" si="13"/>
        <v>35533.506248709949</v>
      </c>
      <c r="F62" s="242">
        <f t="shared" si="13"/>
        <v>36839.076784262405</v>
      </c>
      <c r="G62" s="242">
        <f t="shared" si="13"/>
        <v>37552.161395765703</v>
      </c>
      <c r="H62" s="242">
        <f t="shared" si="13"/>
        <v>40650.692299773524</v>
      </c>
      <c r="I62" s="242">
        <f t="shared" si="13"/>
        <v>32885.421914786421</v>
      </c>
      <c r="J62" s="242">
        <f t="shared" si="13"/>
        <v>32087.239054018504</v>
      </c>
      <c r="K62" s="242">
        <f t="shared" si="13"/>
        <v>32539.169344208276</v>
      </c>
      <c r="L62" s="242">
        <f t="shared" si="13"/>
        <v>31924.800698832914</v>
      </c>
      <c r="M62" s="242">
        <f t="shared" si="13"/>
        <v>33318.00756549232</v>
      </c>
      <c r="N62" s="242">
        <f t="shared" si="13"/>
        <v>31709.791553849744</v>
      </c>
    </row>
    <row r="63" spans="1:17">
      <c r="B63" s="45" t="s">
        <v>532</v>
      </c>
      <c r="C63" s="243" t="str">
        <f>IF(C61&gt;=C62,"OK","CHECK")</f>
        <v>CHECK</v>
      </c>
      <c r="D63" s="243" t="str">
        <f>IF(D61&gt;=D62,"OK","CHECK")</f>
        <v>CHECK</v>
      </c>
      <c r="E63" s="243" t="str">
        <f>IF(E61&gt;=E62,"OK","CHECK")</f>
        <v>CHECK</v>
      </c>
      <c r="F63" s="243" t="str">
        <f>IF(F61&gt;=F62,"OK","CHECK")</f>
        <v>CHECK</v>
      </c>
      <c r="G63" s="243" t="str">
        <f t="shared" ref="G63:N63" si="14">IF(G61&gt;=G62,"OK","CHECK")</f>
        <v>CHECK</v>
      </c>
      <c r="H63" s="243" t="str">
        <f t="shared" si="14"/>
        <v>CHECK</v>
      </c>
      <c r="I63" s="243" t="str">
        <f t="shared" si="14"/>
        <v>CHECK</v>
      </c>
      <c r="J63" s="243" t="str">
        <f t="shared" si="14"/>
        <v>CHECK</v>
      </c>
      <c r="K63" s="243" t="str">
        <f t="shared" si="14"/>
        <v>CHECK</v>
      </c>
      <c r="L63" s="243" t="str">
        <f t="shared" si="14"/>
        <v>CHECK</v>
      </c>
      <c r="M63" s="243" t="str">
        <f t="shared" si="14"/>
        <v>CHECK</v>
      </c>
      <c r="N63" s="243" t="str">
        <f t="shared" si="14"/>
        <v>CHECK</v>
      </c>
    </row>
    <row r="64" spans="1:17" ht="15.6" thickBot="1">
      <c r="G64" s="145"/>
    </row>
    <row r="65" spans="2:14" ht="15.6" thickBot="1">
      <c r="C65" s="102" t="s">
        <v>79</v>
      </c>
      <c r="D65" s="101" t="s">
        <v>80</v>
      </c>
      <c r="E65" s="100" t="s">
        <v>81</v>
      </c>
      <c r="F65" s="100" t="s">
        <v>70</v>
      </c>
      <c r="G65" s="100" t="s">
        <v>71</v>
      </c>
      <c r="H65" s="101" t="s">
        <v>72</v>
      </c>
      <c r="I65" s="102" t="s">
        <v>73</v>
      </c>
      <c r="J65" s="102" t="s">
        <v>74</v>
      </c>
      <c r="K65" s="103" t="s">
        <v>75</v>
      </c>
      <c r="L65" s="103" t="s">
        <v>76</v>
      </c>
      <c r="M65" s="103" t="s">
        <v>77</v>
      </c>
      <c r="N65" s="103" t="s">
        <v>78</v>
      </c>
    </row>
    <row r="66" spans="2:14">
      <c r="B66" s="43" t="s">
        <v>546</v>
      </c>
      <c r="C66" s="145">
        <f>VLOOKUP($B$9&amp;" Total",'Billing Demand'!$A$5:$AL$44,C$9+12,FALSE)</f>
        <v>31153</v>
      </c>
      <c r="D66" s="145">
        <f>VLOOKUP($B$9&amp;" Total",'Billing Demand'!$A$5:$AL$44,D$9+12,FALSE)</f>
        <v>33170</v>
      </c>
      <c r="E66" s="145">
        <f>VLOOKUP($B$9&amp;" Total",'Billing Demand'!$A$5:$AL$44,E$9+12,FALSE)</f>
        <v>33222</v>
      </c>
      <c r="F66" s="145">
        <f>VLOOKUP($B$9&amp;" Total",'Billing Demand'!$A$5:$AL$44,F$9+12,FALSE)</f>
        <v>34679</v>
      </c>
      <c r="G66" s="145">
        <f>VLOOKUP($B$9&amp;" Total",'Billing Demand'!$A$5:$AL$44,G$9+12,FALSE)</f>
        <v>32733</v>
      </c>
      <c r="H66" s="145">
        <f>VLOOKUP($B$9&amp;" Total",'Billing Demand'!$A$5:$AL$44,H$9+12,FALSE)</f>
        <v>31503</v>
      </c>
      <c r="I66" s="145">
        <f>VLOOKUP($B$9&amp;" Total",'Billing Demand'!$A$5:$AL$44,I$9+12,FALSE)</f>
        <v>28487</v>
      </c>
      <c r="J66" s="145">
        <f>VLOOKUP($B$9&amp;" Total",'Billing Demand'!$A$5:$AL$44,J$9+12,FALSE)</f>
        <v>29403</v>
      </c>
      <c r="K66" s="145">
        <f>VLOOKUP($B$9&amp;" Total",'Billing Demand'!$A$5:$AL$44,K$9+12,FALSE)</f>
        <v>24359</v>
      </c>
      <c r="L66" s="145">
        <f>VLOOKUP($B$9&amp;" Total",'Billing Demand'!$A$5:$AL$44,L$9+12,FALSE)</f>
        <v>26088</v>
      </c>
      <c r="M66" s="145">
        <f>VLOOKUP($B$9&amp;" Total",'Billing Demand'!$A$5:$AL$44,M$9+12,FALSE)</f>
        <v>22927</v>
      </c>
      <c r="N66" s="145">
        <f>VLOOKUP($B$9&amp;" Total",'Billing Demand'!$A$5:$AL$44,N$9+12,FALSE)</f>
        <v>23830</v>
      </c>
    </row>
    <row r="67" spans="2:14">
      <c r="B67" s="246" t="s">
        <v>547</v>
      </c>
      <c r="C67" s="242">
        <f>+C42</f>
        <v>34891.638534990765</v>
      </c>
      <c r="D67" s="242">
        <f t="shared" ref="D67:N67" si="15">+D42</f>
        <v>42869.04396919944</v>
      </c>
      <c r="E67" s="242">
        <f t="shared" si="15"/>
        <v>36415.284609363131</v>
      </c>
      <c r="F67" s="242">
        <f t="shared" si="15"/>
        <v>37694.256053304787</v>
      </c>
      <c r="G67" s="242">
        <f t="shared" si="15"/>
        <v>37932.410957046981</v>
      </c>
      <c r="H67" s="242">
        <f t="shared" si="15"/>
        <v>41445.52450072061</v>
      </c>
      <c r="I67" s="242">
        <f t="shared" si="15"/>
        <v>33418.750838888649</v>
      </c>
      <c r="J67" s="242">
        <f t="shared" si="15"/>
        <v>32668.841178190996</v>
      </c>
      <c r="K67" s="242">
        <f t="shared" si="15"/>
        <v>33011.773459383759</v>
      </c>
      <c r="L67" s="242">
        <f t="shared" si="15"/>
        <v>32450.371451730945</v>
      </c>
      <c r="M67" s="242">
        <f t="shared" si="15"/>
        <v>33888.578364950314</v>
      </c>
      <c r="N67" s="242">
        <f t="shared" si="15"/>
        <v>32211.499124474783</v>
      </c>
    </row>
    <row r="68" spans="2:14">
      <c r="B68" s="45" t="s">
        <v>532</v>
      </c>
      <c r="C68" s="243" t="str">
        <f>IF(C66&gt;=C67,"OK","CHECK")</f>
        <v>CHECK</v>
      </c>
      <c r="D68" s="243" t="str">
        <f>IF(D66&gt;=D67,"OK","CHECK")</f>
        <v>CHECK</v>
      </c>
      <c r="E68" s="243" t="str">
        <f>IF(E66&gt;=E67,"OK","CHECK")</f>
        <v>CHECK</v>
      </c>
      <c r="F68" s="243" t="str">
        <f>IF(F66&gt;=F67,"OK","CHECK")</f>
        <v>CHECK</v>
      </c>
      <c r="G68" s="243" t="str">
        <f t="shared" ref="G68:N68" si="16">IF(G66&gt;=G67,"OK","CHECK")</f>
        <v>CHECK</v>
      </c>
      <c r="H68" s="243" t="str">
        <f t="shared" si="16"/>
        <v>CHECK</v>
      </c>
      <c r="I68" s="243" t="str">
        <f t="shared" si="16"/>
        <v>CHECK</v>
      </c>
      <c r="J68" s="243" t="str">
        <f t="shared" si="16"/>
        <v>CHECK</v>
      </c>
      <c r="K68" s="243" t="str">
        <f t="shared" si="16"/>
        <v>CHECK</v>
      </c>
      <c r="L68" s="243" t="str">
        <f t="shared" si="16"/>
        <v>CHECK</v>
      </c>
      <c r="M68" s="243" t="str">
        <f t="shared" si="16"/>
        <v>CHECK</v>
      </c>
      <c r="N68" s="243" t="str">
        <f t="shared" si="16"/>
        <v>CHECK</v>
      </c>
    </row>
    <row r="70" spans="2:14">
      <c r="B70" s="45" t="s">
        <v>551</v>
      </c>
    </row>
  </sheetData>
  <mergeCells count="3">
    <mergeCell ref="C7:E7"/>
    <mergeCell ref="F7:L7"/>
    <mergeCell ref="M7:N7"/>
  </mergeCells>
  <conditionalFormatting sqref="C35:N35">
    <cfRule type="cellIs" dxfId="59" priority="7" operator="greaterThanOrEqual">
      <formula>C36</formula>
    </cfRule>
  </conditionalFormatting>
  <conditionalFormatting sqref="C41:N41">
    <cfRule type="cellIs" dxfId="58" priority="6" operator="greaterThanOrEqual">
      <formula>C42</formula>
    </cfRule>
  </conditionalFormatting>
  <conditionalFormatting sqref="C34:N34">
    <cfRule type="cellIs" dxfId="57" priority="5" operator="greaterThanOrEqual">
      <formula>C35</formula>
    </cfRule>
  </conditionalFormatting>
  <conditionalFormatting sqref="C40:N40">
    <cfRule type="cellIs" dxfId="56" priority="4" operator="greaterThanOrEqual">
      <formula>C41</formula>
    </cfRule>
  </conditionalFormatting>
  <conditionalFormatting sqref="C63:N63">
    <cfRule type="cellIs" dxfId="55" priority="3" stopIfTrue="1" operator="equal">
      <formula>"Check"</formula>
    </cfRule>
  </conditionalFormatting>
  <conditionalFormatting sqref="C68:N68">
    <cfRule type="cellIs" dxfId="54" priority="2" stopIfTrue="1" operator="equal">
      <formula>"Error"</formula>
    </cfRule>
  </conditionalFormatting>
  <conditionalFormatting sqref="C68:N68">
    <cfRule type="cellIs" dxfId="53" priority="1" stopIfTrue="1" operator="equal">
      <formula>"Check"</formula>
    </cfRule>
  </conditionalFormatting>
  <pageMargins left="0" right="0" top="1" bottom="1" header="0.5" footer="0.5"/>
  <pageSetup scale="55" orientation="landscape" r:id="rId1"/>
  <headerFooter alignWithMargins="0">
    <oddFooter>&amp;LPrinted:  &amp;D&amp;C&amp;F&amp;RPage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7"/>
  <sheetViews>
    <sheetView showGridLines="0" zoomScaleNormal="100" workbookViewId="0">
      <selection activeCell="B2" sqref="B1: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s>
  <sheetData>
    <row r="1" spans="1:16">
      <c r="B1" s="8" t="s">
        <v>1148</v>
      </c>
    </row>
    <row r="2" spans="1:16">
      <c r="B2" s="8" t="s">
        <v>1123</v>
      </c>
    </row>
    <row r="4" spans="1:16" ht="21">
      <c r="A4" s="124" t="s">
        <v>440</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10" t="s">
        <v>15</v>
      </c>
      <c r="C9" s="329">
        <v>3</v>
      </c>
      <c r="D9" s="329">
        <v>4</v>
      </c>
      <c r="E9" s="329">
        <v>5</v>
      </c>
      <c r="F9" s="329">
        <v>6</v>
      </c>
      <c r="G9" s="329">
        <v>7</v>
      </c>
      <c r="H9" s="329">
        <v>8</v>
      </c>
      <c r="I9" s="329">
        <v>9</v>
      </c>
      <c r="J9" s="329">
        <v>10</v>
      </c>
      <c r="K9" s="329">
        <v>11</v>
      </c>
      <c r="L9" s="329">
        <v>12</v>
      </c>
      <c r="M9" s="329">
        <v>13</v>
      </c>
      <c r="N9" s="329">
        <v>14</v>
      </c>
    </row>
    <row r="10" spans="1:16" s="10" customFormat="1">
      <c r="A10" s="123"/>
      <c r="B10" s="10" t="s">
        <v>370</v>
      </c>
      <c r="C10" s="329"/>
      <c r="D10" s="329"/>
      <c r="E10" s="329"/>
      <c r="F10" s="329"/>
      <c r="G10" s="329"/>
      <c r="H10" s="329"/>
      <c r="I10" s="329"/>
      <c r="J10" s="329"/>
      <c r="K10" s="329"/>
      <c r="L10" s="329"/>
      <c r="M10" s="329"/>
      <c r="N10" s="329"/>
    </row>
    <row r="11" spans="1:16" s="10" customFormat="1">
      <c r="A11" s="123"/>
      <c r="C11" s="122"/>
      <c r="D11" s="122"/>
      <c r="E11" s="122"/>
      <c r="F11" s="122"/>
      <c r="G11" s="122"/>
      <c r="H11" s="122"/>
      <c r="I11" s="122"/>
      <c r="J11" s="122"/>
      <c r="K11" s="122"/>
      <c r="L11" s="122"/>
      <c r="M11" s="122"/>
      <c r="N11" s="122"/>
    </row>
    <row r="12" spans="1:16" s="110" customFormat="1" ht="15.6">
      <c r="A12" s="120"/>
    </row>
    <row r="13" spans="1:16" s="110" customFormat="1" ht="15.6">
      <c r="A13" s="120" t="s">
        <v>343</v>
      </c>
    </row>
    <row r="14" spans="1:16" s="110" customFormat="1">
      <c r="A14" s="119"/>
      <c r="B14" s="148" t="s">
        <v>148</v>
      </c>
      <c r="C14" s="115">
        <f>IF(VLOOKUP($B$9,'Avg CP LF'!$A$12:$P$38,C$9,FALSE)=0,"",VLOOKUP($B$9,'Avg CP LF'!$A$12:$P$38,C$9,FALSE))</f>
        <v>0.7243666666666666</v>
      </c>
      <c r="D14" s="115">
        <f>IF(VLOOKUP($B$9,'Avg CP LF'!$A$12:$P$38,D$9,FALSE)=0,"",VLOOKUP($B$9,'Avg CP LF'!$A$12:$P$38,D$9,FALSE))</f>
        <v>0.7658666666666667</v>
      </c>
      <c r="E14" s="115">
        <f>IF(VLOOKUP($B$9,'Avg CP LF'!$A$12:$P$38,E$9,FALSE)=0,"",VLOOKUP($B$9,'Avg CP LF'!$A$12:$P$38,E$9,FALSE))</f>
        <v>0.84980000000000011</v>
      </c>
      <c r="F14" s="115">
        <f>IF(VLOOKUP($B$9,'Avg CP LF'!$A$12:$P$38,F$9,FALSE)=0,"",VLOOKUP($B$9,'Avg CP LF'!$A$12:$P$38,F$9,FALSE))</f>
        <v>0.73859999999999992</v>
      </c>
      <c r="G14" s="115">
        <f>IF(VLOOKUP($B$9,'Avg CP LF'!$A$12:$P$38,G$9,FALSE)=0,"",VLOOKUP($B$9,'Avg CP LF'!$A$12:$P$38,G$9,FALSE))</f>
        <v>0.71743333333333348</v>
      </c>
      <c r="H14" s="115">
        <f>IF(VLOOKUP($B$9,'Avg CP LF'!$A$12:$P$38,H$9,FALSE)=0,"",VLOOKUP($B$9,'Avg CP LF'!$A$12:$P$38,H$9,FALSE))</f>
        <v>0.7403333333333334</v>
      </c>
      <c r="I14" s="115">
        <f>IF(VLOOKUP($B$9,'Avg CP LF'!$A$12:$P$38,I$9,FALSE)=0,"",VLOOKUP($B$9,'Avg CP LF'!$A$12:$P$38,I$9,FALSE))</f>
        <v>0.73870000000000002</v>
      </c>
      <c r="J14" s="115">
        <f>IF(VLOOKUP($B$9,'Avg CP LF'!$A$12:$P$38,J$9,FALSE)=0,"",VLOOKUP($B$9,'Avg CP LF'!$A$12:$P$38,J$9,FALSE))</f>
        <v>0.73369999999999991</v>
      </c>
      <c r="K14" s="115">
        <f>IF(VLOOKUP($B$9,'Avg CP LF'!$A$12:$P$38,K$9,FALSE)=0,"",VLOOKUP($B$9,'Avg CP LF'!$A$12:$P$38,K$9,FALSE))</f>
        <v>0.8604666666666666</v>
      </c>
      <c r="L14" s="115">
        <f>IF(VLOOKUP($B$9,'Avg CP LF'!$A$12:$P$38,L$9,FALSE)=0,"",VLOOKUP($B$9,'Avg CP LF'!$A$12:$P$38,L$9,FALSE))</f>
        <v>0.79020000000000001</v>
      </c>
      <c r="M14" s="115">
        <f>IF(VLOOKUP($B$9,'Avg CP LF'!$A$12:$P$38,M$9,FALSE)=0,"",VLOOKUP($B$9,'Avg CP LF'!$A$12:$P$38,M$9,FALSE))</f>
        <v>0.71826666666666661</v>
      </c>
      <c r="N14" s="115">
        <f>IF(VLOOKUP($B$9,'Avg CP LF'!$A$12:$P$38,N$9,FALSE)=0,"",VLOOKUP($B$9,'Avg CP LF'!$A$12:$P$38,N$9,FALSE))</f>
        <v>0.78176666666666661</v>
      </c>
    </row>
    <row r="15" spans="1:16" s="110" customFormat="1">
      <c r="A15" s="119"/>
      <c r="B15" s="118" t="s">
        <v>342</v>
      </c>
      <c r="C15" s="115">
        <f>IF(VLOOKUP($B$9,'Avg GNCP LF'!$A$12:$P$38,C$9,FALSE)=0,"",VLOOKUP($B$9,'Avg GNCP LF'!$A$12:$P$38,C$9,FALSE))</f>
        <v>0.63496666666666668</v>
      </c>
      <c r="D15" s="115">
        <f>IF(VLOOKUP($B$9,'Avg GNCP LF'!$A$12:$P$38,D$9,FALSE)=0,"",VLOOKUP($B$9,'Avg GNCP LF'!$A$12:$P$38,D$9,FALSE))</f>
        <v>0.62756666666666672</v>
      </c>
      <c r="E15" s="115">
        <f>IF(VLOOKUP($B$9,'Avg GNCP LF'!$A$12:$P$38,E$9,FALSE)=0,"",VLOOKUP($B$9,'Avg GNCP LF'!$A$12:$P$38,E$9,FALSE))</f>
        <v>0.64206666666666667</v>
      </c>
      <c r="F15" s="115">
        <f>IF(VLOOKUP($B$9,'Avg GNCP LF'!$A$12:$P$38,F$9,FALSE)=0,"",VLOOKUP($B$9,'Avg GNCP LF'!$A$12:$P$38,F$9,FALSE))</f>
        <v>0.66283333333333327</v>
      </c>
      <c r="G15" s="115">
        <f>IF(VLOOKUP($B$9,'Avg GNCP LF'!$A$12:$P$38,G$9,FALSE)=0,"",VLOOKUP($B$9,'Avg GNCP LF'!$A$12:$P$38,G$9,FALSE))</f>
        <v>0.67170000000000007</v>
      </c>
      <c r="H15" s="115">
        <f>IF(VLOOKUP($B$9,'Avg GNCP LF'!$A$12:$P$38,H$9,FALSE)=0,"",VLOOKUP($B$9,'Avg GNCP LF'!$A$12:$P$38,H$9,FALSE))</f>
        <v>0.6478666666666667</v>
      </c>
      <c r="I15" s="115">
        <f>IF(VLOOKUP($B$9,'Avg GNCP LF'!$A$12:$P$38,I$9,FALSE)=0,"",VLOOKUP($B$9,'Avg GNCP LF'!$A$12:$P$38,I$9,FALSE))</f>
        <v>0.65596666666666659</v>
      </c>
      <c r="J15" s="115">
        <f>IF(VLOOKUP($B$9,'Avg GNCP LF'!$A$12:$P$38,J$9,FALSE)=0,"",VLOOKUP($B$9,'Avg GNCP LF'!$A$12:$P$38,J$9,FALSE))</f>
        <v>0.66706666666666659</v>
      </c>
      <c r="K15" s="115">
        <f>IF(VLOOKUP($B$9,'Avg GNCP LF'!$A$12:$P$38,K$9,FALSE)=0,"",VLOOKUP($B$9,'Avg GNCP LF'!$A$12:$P$38,K$9,FALSE))</f>
        <v>0.65633333333333332</v>
      </c>
      <c r="L15" s="115">
        <f>IF(VLOOKUP($B$9,'Avg GNCP LF'!$A$12:$P$38,L$9,FALSE)=0,"",VLOOKUP($B$9,'Avg GNCP LF'!$A$12:$P$38,L$9,FALSE))</f>
        <v>0.66100000000000003</v>
      </c>
      <c r="M15" s="115">
        <f>IF(VLOOKUP($B$9,'Avg GNCP LF'!$A$12:$P$38,M$9,FALSE)=0,"",VLOOKUP($B$9,'Avg GNCP LF'!$A$12:$P$38,M$9,FALSE))</f>
        <v>0.62046666666666672</v>
      </c>
      <c r="N15" s="115">
        <f>IF(VLOOKUP($B$9,'Avg GNCP LF'!$A$12:$P$38,N$9,FALSE)=0,"",VLOOKUP($B$9,'Avg GNCP LF'!$A$12:$P$38,N$9,FALSE))</f>
        <v>0.63419999999999999</v>
      </c>
    </row>
    <row r="16" spans="1:16" s="10" customFormat="1">
      <c r="A16" s="119"/>
      <c r="B16" s="148" t="s">
        <v>133</v>
      </c>
      <c r="C16" s="115">
        <f>IF(VLOOKUP($B$9,'Avg NCP LF'!$A$12:$P$38,C$9,FALSE)=0,"",VLOOKUP($B$9,'Avg NCP LF'!$A$12:$P$38,C$9,FALSE))</f>
        <v>0.55449999999999999</v>
      </c>
      <c r="D16" s="115">
        <f>IF(VLOOKUP($B$9,'Avg NCP LF'!$A$12:$P$38,D$9,FALSE)=0,"",VLOOKUP($B$9,'Avg NCP LF'!$A$12:$P$38,D$9,FALSE))</f>
        <v>0.52970000000000006</v>
      </c>
      <c r="E16" s="115">
        <f>IF(VLOOKUP($B$9,'Avg NCP LF'!$A$12:$P$38,E$9,FALSE)=0,"",VLOOKUP($B$9,'Avg NCP LF'!$A$12:$P$38,E$9,FALSE))</f>
        <v>0.54646666666666677</v>
      </c>
      <c r="F16" s="115">
        <f>IF(VLOOKUP($B$9,'Avg NCP LF'!$A$12:$P$38,F$9,FALSE)=0,"",VLOOKUP($B$9,'Avg NCP LF'!$A$12:$P$38,F$9,FALSE))</f>
        <v>0.5537333333333333</v>
      </c>
      <c r="G16" s="115">
        <f>IF(VLOOKUP($B$9,'Avg NCP LF'!$A$12:$P$38,G$9,FALSE)=0,"",VLOOKUP($B$9,'Avg NCP LF'!$A$12:$P$38,G$9,FALSE))</f>
        <v>0.56326666666666669</v>
      </c>
      <c r="H16" s="115">
        <f>IF(VLOOKUP($B$9,'Avg NCP LF'!$A$12:$P$38,H$9,FALSE)=0,"",VLOOKUP($B$9,'Avg NCP LF'!$A$12:$P$38,H$9,FALSE))</f>
        <v>0.53890000000000005</v>
      </c>
      <c r="I16" s="115">
        <f>IF(VLOOKUP($B$9,'Avg NCP LF'!$A$12:$P$38,I$9,FALSE)=0,"",VLOOKUP($B$9,'Avg NCP LF'!$A$12:$P$38,I$9,FALSE))</f>
        <v>0.5272</v>
      </c>
      <c r="J16" s="115">
        <f>IF(VLOOKUP($B$9,'Avg NCP LF'!$A$12:$P$38,J$9,FALSE)=0,"",VLOOKUP($B$9,'Avg NCP LF'!$A$12:$P$38,J$9,FALSE))</f>
        <v>0.54033333333333333</v>
      </c>
      <c r="K16" s="115">
        <f>IF(VLOOKUP($B$9,'Avg NCP LF'!$A$12:$P$38,K$9,FALSE)=0,"",VLOOKUP($B$9,'Avg NCP LF'!$A$12:$P$38,K$9,FALSE))</f>
        <v>0.53563333333333329</v>
      </c>
      <c r="L16" s="115">
        <f>IF(VLOOKUP($B$9,'Avg NCP LF'!$A$12:$P$38,L$9,FALSE)=0,"",VLOOKUP($B$9,'Avg NCP LF'!$A$12:$P$38,L$9,FALSE))</f>
        <v>0.53936666666666666</v>
      </c>
      <c r="M16" s="115">
        <f>IF(VLOOKUP($B$9,'Avg NCP LF'!$A$12:$P$38,M$9,FALSE)=0,"",VLOOKUP($B$9,'Avg NCP LF'!$A$12:$P$38,M$9,FALSE))</f>
        <v>0.54233333333333322</v>
      </c>
      <c r="N16" s="115">
        <f>IF(VLOOKUP($B$9,'Avg NCP LF'!$A$12:$P$38,N$9,FALSE)=0,"",VLOOKUP($B$9,'Avg NCP LF'!$A$12:$P$38,N$9,FALSE))</f>
        <v>0.56083333333333341</v>
      </c>
    </row>
    <row r="17" spans="1:16">
      <c r="A17" s="114"/>
      <c r="C17" s="116"/>
      <c r="D17" s="116"/>
      <c r="E17" s="116"/>
      <c r="F17" s="116"/>
      <c r="G17" s="116"/>
      <c r="H17" s="116"/>
      <c r="I17" s="116"/>
      <c r="J17" s="116"/>
      <c r="K17" s="116"/>
      <c r="L17" s="116"/>
      <c r="M17" s="117"/>
      <c r="N17" s="116"/>
    </row>
    <row r="18" spans="1:16" ht="15.6">
      <c r="A18" s="113" t="s">
        <v>417</v>
      </c>
      <c r="C18" s="5"/>
      <c r="D18" s="5"/>
      <c r="E18" s="5"/>
      <c r="F18" s="5"/>
      <c r="G18" s="5"/>
      <c r="H18" s="5"/>
      <c r="I18" s="5"/>
      <c r="J18" s="5"/>
      <c r="K18" s="5"/>
      <c r="L18" s="5"/>
      <c r="M18" s="115"/>
      <c r="N18" s="5"/>
    </row>
    <row r="19" spans="1:16">
      <c r="A19" s="114"/>
      <c r="B19" s="108" t="str">
        <f>"PRIOR - "&amp;MANUAL!$B$9</f>
        <v>PRIOR - 2016</v>
      </c>
      <c r="C19" s="145">
        <f>+HOURS!$B$18</f>
        <v>744</v>
      </c>
      <c r="D19" s="145">
        <f>+HOURS!$C$18</f>
        <v>696</v>
      </c>
      <c r="E19" s="145">
        <f>+HOURS!$D$18</f>
        <v>744</v>
      </c>
      <c r="F19" s="145">
        <f>+HOURS!$E$18</f>
        <v>720</v>
      </c>
      <c r="G19" s="145">
        <f>+HOURS!$F$18</f>
        <v>744</v>
      </c>
      <c r="H19" s="145">
        <f>+HOURS!$G$18</f>
        <v>720</v>
      </c>
      <c r="I19" s="145">
        <f>+HOURS!$H$18</f>
        <v>744</v>
      </c>
      <c r="J19" s="145">
        <f>+HOURS!$I$18</f>
        <v>744</v>
      </c>
      <c r="K19" s="145">
        <f>+HOURS!$J$18</f>
        <v>720</v>
      </c>
      <c r="L19" s="145">
        <f>+HOURS!$K$18</f>
        <v>744</v>
      </c>
      <c r="M19" s="145">
        <f>+HOURS!$L$18</f>
        <v>720</v>
      </c>
      <c r="N19" s="145">
        <f>+HOURS!$M$18</f>
        <v>744</v>
      </c>
    </row>
    <row r="20" spans="1:16">
      <c r="A20" s="114"/>
      <c r="B20" s="108" t="str">
        <f>"TEST - "&amp;MANUAL!$B$10</f>
        <v>TEST - 2017</v>
      </c>
      <c r="C20" s="145">
        <f>+HOURS!$B$19</f>
        <v>744</v>
      </c>
      <c r="D20" s="145">
        <f>+HOURS!$C$19</f>
        <v>672</v>
      </c>
      <c r="E20" s="145">
        <f>+HOURS!$D$19</f>
        <v>744</v>
      </c>
      <c r="F20" s="145">
        <f>+HOURS!$E$19</f>
        <v>720</v>
      </c>
      <c r="G20" s="145">
        <f>+HOURS!$F$19</f>
        <v>744</v>
      </c>
      <c r="H20" s="145">
        <f>+HOURS!$G$19</f>
        <v>720</v>
      </c>
      <c r="I20" s="145">
        <f>+HOURS!$H$19</f>
        <v>744</v>
      </c>
      <c r="J20" s="145">
        <f>+HOURS!$I$19</f>
        <v>744</v>
      </c>
      <c r="K20" s="145">
        <f>+HOURS!$J$19</f>
        <v>720</v>
      </c>
      <c r="L20" s="145">
        <f>+HOURS!$K$19</f>
        <v>744</v>
      </c>
      <c r="M20" s="145">
        <f>+HOURS!$L$19</f>
        <v>720</v>
      </c>
      <c r="N20" s="145">
        <f>+HOURS!$M$19</f>
        <v>744</v>
      </c>
    </row>
    <row r="21" spans="1:16">
      <c r="A21" s="114"/>
      <c r="B21" s="108" t="s">
        <v>1092</v>
      </c>
      <c r="C21" s="145">
        <f>+HOURS!B$20</f>
        <v>744</v>
      </c>
      <c r="D21" s="145">
        <f>+HOURS!C$20</f>
        <v>672</v>
      </c>
      <c r="E21" s="145">
        <f>+HOURS!D$20</f>
        <v>744</v>
      </c>
      <c r="F21" s="145">
        <f>+HOURS!E$20</f>
        <v>720</v>
      </c>
      <c r="G21" s="145">
        <f>+HOURS!F$20</f>
        <v>744</v>
      </c>
      <c r="H21" s="145">
        <f>+HOURS!G$20</f>
        <v>720</v>
      </c>
      <c r="I21" s="145">
        <f>+HOURS!H$20</f>
        <v>744</v>
      </c>
      <c r="J21" s="145">
        <f>+HOURS!I$20</f>
        <v>744</v>
      </c>
      <c r="K21" s="145">
        <f>+HOURS!J$20</f>
        <v>720</v>
      </c>
      <c r="L21" s="145">
        <f>+HOURS!K$20</f>
        <v>744</v>
      </c>
      <c r="M21" s="145">
        <f>+HOURS!L$20</f>
        <v>720</v>
      </c>
      <c r="N21" s="145">
        <f>+HOURS!M$20</f>
        <v>744</v>
      </c>
    </row>
    <row r="22" spans="1:16">
      <c r="A22" s="114"/>
      <c r="C22" s="5"/>
      <c r="D22" s="5"/>
      <c r="E22" s="5"/>
      <c r="F22" s="5"/>
      <c r="G22" s="5"/>
      <c r="H22" s="5"/>
      <c r="I22" s="5"/>
      <c r="J22" s="5"/>
      <c r="K22" s="5"/>
      <c r="L22" s="5"/>
      <c r="M22" s="115"/>
      <c r="N22" s="5"/>
    </row>
    <row r="23" spans="1:16" ht="15.6">
      <c r="A23" s="113" t="s">
        <v>423</v>
      </c>
      <c r="C23" s="5"/>
      <c r="D23" s="5"/>
      <c r="E23" s="5"/>
      <c r="F23" s="5"/>
      <c r="G23" s="5"/>
      <c r="H23" s="5"/>
      <c r="I23" s="5"/>
      <c r="J23" s="5"/>
      <c r="K23" s="5"/>
      <c r="L23" s="5"/>
      <c r="M23" s="115"/>
      <c r="N23" s="5"/>
    </row>
    <row r="24" spans="1:16">
      <c r="A24" s="114"/>
      <c r="B24" t="s">
        <v>424</v>
      </c>
      <c r="C24" s="145">
        <v>0</v>
      </c>
      <c r="D24" s="145">
        <v>0</v>
      </c>
      <c r="E24" s="145">
        <v>0</v>
      </c>
      <c r="F24" s="145">
        <v>0</v>
      </c>
      <c r="G24" s="145">
        <v>0</v>
      </c>
      <c r="H24" s="145">
        <v>0</v>
      </c>
      <c r="I24" s="145">
        <v>0</v>
      </c>
      <c r="J24" s="145">
        <v>0</v>
      </c>
      <c r="K24" s="145">
        <v>0</v>
      </c>
      <c r="L24" s="145">
        <v>0</v>
      </c>
      <c r="M24" s="145">
        <v>0</v>
      </c>
      <c r="N24" s="145">
        <v>0</v>
      </c>
    </row>
    <row r="25" spans="1:16">
      <c r="A25" s="114"/>
      <c r="B25" t="s">
        <v>425</v>
      </c>
      <c r="C25" s="145">
        <v>0</v>
      </c>
      <c r="D25" s="145">
        <v>0</v>
      </c>
      <c r="E25" s="145">
        <v>0</v>
      </c>
      <c r="F25" s="145">
        <v>0</v>
      </c>
      <c r="G25" s="145">
        <v>0</v>
      </c>
      <c r="H25" s="145">
        <v>0</v>
      </c>
      <c r="I25" s="145">
        <v>0</v>
      </c>
      <c r="J25" s="145">
        <v>0</v>
      </c>
      <c r="K25" s="145">
        <v>0</v>
      </c>
      <c r="L25" s="145">
        <v>0</v>
      </c>
      <c r="M25" s="145">
        <v>0</v>
      </c>
      <c r="N25" s="145">
        <v>0</v>
      </c>
    </row>
    <row r="26" spans="1:16">
      <c r="A26" s="114"/>
      <c r="C26" s="5"/>
      <c r="D26" s="5"/>
      <c r="E26" s="5"/>
      <c r="F26" s="5"/>
      <c r="G26" s="5"/>
      <c r="H26" s="5"/>
      <c r="I26" s="5"/>
      <c r="J26" s="5"/>
      <c r="K26" s="5"/>
      <c r="L26" s="5"/>
      <c r="M26" s="115"/>
      <c r="N26" s="5"/>
    </row>
    <row r="27" spans="1:16" ht="15.6">
      <c r="A27" s="113" t="s">
        <v>420</v>
      </c>
      <c r="C27" s="5"/>
      <c r="D27" s="5"/>
      <c r="E27" s="5"/>
      <c r="F27" s="5"/>
      <c r="G27" s="5"/>
      <c r="H27" s="5"/>
      <c r="I27" s="5"/>
      <c r="J27" s="5"/>
      <c r="K27" s="5"/>
      <c r="L27" s="5"/>
      <c r="M27" s="115"/>
      <c r="N27" s="5"/>
    </row>
    <row r="28" spans="1:16" s="106" customFormat="1">
      <c r="A28" s="109"/>
      <c r="B28" s="108" t="str">
        <f>"PRIOR - "&amp;MANUAL!$B$9</f>
        <v>PRIOR - 2016</v>
      </c>
      <c r="C28" s="142">
        <f>VLOOKUP($B$9,'Sales Forecast'!$B$7:$AO$23,C9-1,FALSE)</f>
        <v>7754425</v>
      </c>
      <c r="D28" s="142">
        <f>VLOOKUP($B$9,'Sales Forecast'!$B$7:$AO$23,D9-1,FALSE)</f>
        <v>7096425</v>
      </c>
      <c r="E28" s="142">
        <f>VLOOKUP($B$9,'Sales Forecast'!$B$7:$AO$23,E9-1,FALSE)</f>
        <v>6611500</v>
      </c>
      <c r="F28" s="142">
        <f>VLOOKUP($B$9,'Sales Forecast'!$B$7:$AO$23,F9-1,FALSE)</f>
        <v>7592025</v>
      </c>
      <c r="G28" s="142">
        <f>VLOOKUP($B$9,'Sales Forecast'!$B$7:$AO$23,G9-1,FALSE)</f>
        <v>7956550</v>
      </c>
      <c r="H28" s="142">
        <f>VLOOKUP($B$9,'Sales Forecast'!$B$7:$AO$23,H9-1,FALSE)</f>
        <v>7737100</v>
      </c>
      <c r="I28" s="142">
        <f>VLOOKUP($B$9,'Sales Forecast'!$B$7:$AO$23,I9-1,FALSE)</f>
        <v>8150808</v>
      </c>
      <c r="J28" s="142">
        <f>VLOOKUP($B$9,'Sales Forecast'!$B$7:$AO$23,J9-1,FALSE)</f>
        <v>8111018</v>
      </c>
      <c r="K28" s="142">
        <f>VLOOKUP($B$9,'Sales Forecast'!$B$7:$AO$23,K9-1,FALSE)</f>
        <v>8063404</v>
      </c>
      <c r="L28" s="142">
        <f>VLOOKUP($B$9,'Sales Forecast'!$B$7:$AO$23,L9-1,FALSE)</f>
        <v>8004374</v>
      </c>
      <c r="M28" s="142">
        <f>VLOOKUP($B$9,'Sales Forecast'!$B$7:$AO$23,M9-1,FALSE)</f>
        <v>7282462</v>
      </c>
      <c r="N28" s="142">
        <f>VLOOKUP($B$9,'Sales Forecast'!$B$7:$AO$23,N9-1,FALSE)</f>
        <v>6913900</v>
      </c>
      <c r="P28" s="106">
        <f t="shared" ref="P28:P30" si="0">SUM(C28:N28)</f>
        <v>91273991</v>
      </c>
    </row>
    <row r="29" spans="1:16" s="12" customFormat="1" ht="15.6">
      <c r="A29" s="111"/>
      <c r="B29" s="108" t="str">
        <f>"TEST - "&amp;MANUAL!$B$10</f>
        <v>TEST - 2017</v>
      </c>
      <c r="C29" s="142">
        <f>VLOOKUP($B$9,'Sales Forecast'!$B$7:$AO$23,C9+11,FALSE)</f>
        <v>7722488</v>
      </c>
      <c r="D29" s="142">
        <f>VLOOKUP($B$9,'Sales Forecast'!$B$7:$AO$23,D9+11,FALSE)</f>
        <v>7033163</v>
      </c>
      <c r="E29" s="142">
        <f>VLOOKUP($B$9,'Sales Forecast'!$B$7:$AO$23,E9+11,FALSE)</f>
        <v>6654900</v>
      </c>
      <c r="F29" s="142">
        <f>VLOOKUP($B$9,'Sales Forecast'!$B$7:$AO$23,F9+11,FALSE)</f>
        <v>7772538</v>
      </c>
      <c r="G29" s="142">
        <f>VLOOKUP($B$9,'Sales Forecast'!$B$7:$AO$23,G9+11,FALSE)</f>
        <v>7766500</v>
      </c>
      <c r="H29" s="142">
        <f>VLOOKUP($B$9,'Sales Forecast'!$B$7:$AO$23,H9+11,FALSE)</f>
        <v>7705775</v>
      </c>
      <c r="I29" s="142">
        <f>VLOOKUP($B$9,'Sales Forecast'!$B$7:$AO$23,I9+11,FALSE)</f>
        <v>8084445</v>
      </c>
      <c r="J29" s="142">
        <f>VLOOKUP($B$9,'Sales Forecast'!$B$7:$AO$23,J9+11,FALSE)</f>
        <v>8169352</v>
      </c>
      <c r="K29" s="142">
        <f>VLOOKUP($B$9,'Sales Forecast'!$B$7:$AO$23,K9+11,FALSE)</f>
        <v>8099506</v>
      </c>
      <c r="L29" s="142">
        <f>VLOOKUP($B$9,'Sales Forecast'!$B$7:$AO$23,L9+11,FALSE)</f>
        <v>8011486</v>
      </c>
      <c r="M29" s="142">
        <f>VLOOKUP($B$9,'Sales Forecast'!$B$7:$AO$23,M9+11,FALSE)</f>
        <v>7259718</v>
      </c>
      <c r="N29" s="142">
        <f>VLOOKUP($B$9,'Sales Forecast'!$B$7:$AO$23,N9+11,FALSE)</f>
        <v>6928425</v>
      </c>
      <c r="P29" s="106">
        <f t="shared" si="0"/>
        <v>91208296</v>
      </c>
    </row>
    <row r="30" spans="1:16" ht="15.6">
      <c r="A30" s="111"/>
      <c r="B30" t="s">
        <v>1092</v>
      </c>
      <c r="C30" s="142">
        <f>VLOOKUP($B$9,'Sales Forecast'!$B$7:$AO$23,C$9+23,FALSE)</f>
        <v>7738456</v>
      </c>
      <c r="D30" s="142">
        <f>VLOOKUP($B$9,'Sales Forecast'!$B$7:$AO$23,D$9+23,FALSE)</f>
        <v>7064794</v>
      </c>
      <c r="E30" s="142">
        <f>VLOOKUP($B$9,'Sales Forecast'!$B$7:$AO$23,E$9+23,FALSE)</f>
        <v>6633200</v>
      </c>
      <c r="F30" s="142">
        <f>VLOOKUP($B$9,'Sales Forecast'!$B$7:$AO$23,F$9+23,FALSE)</f>
        <v>7682281</v>
      </c>
      <c r="G30" s="142">
        <f>VLOOKUP($B$9,'Sales Forecast'!$B$7:$AO$23,G$9+23,FALSE)</f>
        <v>7861525</v>
      </c>
      <c r="H30" s="142">
        <f>VLOOKUP($B$9,'Sales Forecast'!$B$7:$AO$23,H$9+23,FALSE)</f>
        <v>7721438</v>
      </c>
      <c r="I30" s="142">
        <f>VLOOKUP($B$9,'Sales Forecast'!$B$7:$AO$23,I$9+23,FALSE)</f>
        <v>8117627</v>
      </c>
      <c r="J30" s="142">
        <f>VLOOKUP($B$9,'Sales Forecast'!$B$7:$AO$23,J$9+23,FALSE)</f>
        <v>8140185</v>
      </c>
      <c r="K30" s="142">
        <f>VLOOKUP($B$9,'Sales Forecast'!$B$7:$AO$23,K$9+23,FALSE)</f>
        <v>8081455</v>
      </c>
      <c r="L30" s="142">
        <f>VLOOKUP($B$9,'Sales Forecast'!$B$7:$AO$23,L$9+23,FALSE)</f>
        <v>8007930</v>
      </c>
      <c r="M30" s="142">
        <f>VLOOKUP($B$9,'Sales Forecast'!$B$7:$AO$23,M$9+23,FALSE)</f>
        <v>7271090</v>
      </c>
      <c r="N30" s="142">
        <f>VLOOKUP($B$9,'Sales Forecast'!$B$7:$AO$23,N$9+23,FALSE)</f>
        <v>6921163</v>
      </c>
      <c r="P30" s="106">
        <f t="shared" si="0"/>
        <v>91241144</v>
      </c>
    </row>
    <row r="31" spans="1:16">
      <c r="A31" s="114"/>
    </row>
    <row r="32" spans="1:16" ht="17.399999999999999">
      <c r="A32" s="147" t="s">
        <v>421</v>
      </c>
    </row>
    <row r="33" spans="1:17" ht="15.6">
      <c r="A33" s="113"/>
      <c r="B33" s="146" t="str">
        <f>"PRIOR - "&amp;MANUAL!$B$9</f>
        <v>PRIOR - 2016</v>
      </c>
      <c r="C33" s="5"/>
      <c r="D33" s="5"/>
      <c r="E33" s="5"/>
      <c r="F33" s="5"/>
      <c r="G33" s="5"/>
      <c r="H33" s="5"/>
      <c r="I33" s="5"/>
      <c r="J33" s="5"/>
      <c r="K33" s="5"/>
      <c r="L33" s="5"/>
      <c r="M33" s="5"/>
      <c r="N33" s="5"/>
    </row>
    <row r="34" spans="1:17" s="12" customFormat="1" ht="15.6">
      <c r="A34" s="111"/>
      <c r="B34" s="149" t="s">
        <v>428</v>
      </c>
      <c r="C34" s="107">
        <f>MIN((+C$28/C$19/C14)+C24,C35)</f>
        <v>14388.58899357392</v>
      </c>
      <c r="D34" s="107">
        <f t="shared" ref="D34:N34" si="1">MIN((+D$28/D$19/D14)+D24,D35)</f>
        <v>13313.039168307558</v>
      </c>
      <c r="E34" s="107">
        <f t="shared" si="1"/>
        <v>10457.077819702041</v>
      </c>
      <c r="F34" s="107">
        <f t="shared" si="1"/>
        <v>14276.305397599062</v>
      </c>
      <c r="G34" s="107">
        <f t="shared" si="1"/>
        <v>14906.315524427728</v>
      </c>
      <c r="H34" s="107">
        <f t="shared" si="1"/>
        <v>14515.045775176346</v>
      </c>
      <c r="I34" s="107">
        <f t="shared" si="1"/>
        <v>14830.630968964659</v>
      </c>
      <c r="J34" s="107">
        <f t="shared" si="1"/>
        <v>14858.805934276266</v>
      </c>
      <c r="K34" s="107">
        <f t="shared" si="1"/>
        <v>13015.230753337983</v>
      </c>
      <c r="L34" s="107">
        <f t="shared" si="1"/>
        <v>13614.992665529075</v>
      </c>
      <c r="M34" s="107">
        <f t="shared" si="1"/>
        <v>14081.859878720377</v>
      </c>
      <c r="N34" s="107">
        <f t="shared" si="1"/>
        <v>11887.020437580723</v>
      </c>
      <c r="P34" s="152">
        <f>AVERAGE(C34:N34)</f>
        <v>13678.742776432977</v>
      </c>
      <c r="Q34" s="381">
        <f>$P$28/(P34*8760)</f>
        <v>0.76172244303389736</v>
      </c>
    </row>
    <row r="35" spans="1:17" s="12" customFormat="1" ht="15.6">
      <c r="A35" s="111"/>
      <c r="B35" s="149" t="s">
        <v>426</v>
      </c>
      <c r="C35" s="107">
        <f t="shared" ref="C35:N35" si="2">MIN(+C$28/C$19/C15,C36)</f>
        <v>16414.427393530095</v>
      </c>
      <c r="D35" s="107">
        <f t="shared" si="2"/>
        <v>16246.900086632731</v>
      </c>
      <c r="E35" s="107">
        <f t="shared" si="2"/>
        <v>13840.345858970191</v>
      </c>
      <c r="F35" s="107">
        <f t="shared" si="2"/>
        <v>15908.190847372392</v>
      </c>
      <c r="G35" s="107">
        <f t="shared" si="2"/>
        <v>15921.226193849338</v>
      </c>
      <c r="H35" s="107">
        <f t="shared" si="2"/>
        <v>16586.703368319955</v>
      </c>
      <c r="I35" s="107">
        <f t="shared" si="2"/>
        <v>16701.133843347012</v>
      </c>
      <c r="J35" s="107">
        <f t="shared" si="2"/>
        <v>16343.053039144257</v>
      </c>
      <c r="K35" s="107">
        <f t="shared" si="2"/>
        <v>17063.238530556966</v>
      </c>
      <c r="L35" s="107">
        <f t="shared" si="2"/>
        <v>16276.198493647616</v>
      </c>
      <c r="M35" s="107">
        <f t="shared" si="2"/>
        <v>16301.489022599475</v>
      </c>
      <c r="N35" s="107">
        <f t="shared" si="2"/>
        <v>14652.911296256736</v>
      </c>
      <c r="P35" s="152">
        <f>AVERAGE(C35:N35)</f>
        <v>16021.318164518896</v>
      </c>
      <c r="Q35" s="381">
        <f t="shared" ref="Q35:Q36" si="3">$P$28/(P35*8760)</f>
        <v>0.65034632346118737</v>
      </c>
    </row>
    <row r="36" spans="1:17" s="106" customFormat="1">
      <c r="A36" s="109"/>
      <c r="B36" s="149" t="s">
        <v>133</v>
      </c>
      <c r="C36" s="107">
        <f>+C$28/C$19/C16</f>
        <v>18796.418840959112</v>
      </c>
      <c r="D36" s="107">
        <f t="shared" ref="D36:N36" si="4">+D$28/D$19/D16</f>
        <v>19248.655712732641</v>
      </c>
      <c r="E36" s="107">
        <f t="shared" si="4"/>
        <v>16261.604363516151</v>
      </c>
      <c r="F36" s="107">
        <f t="shared" si="4"/>
        <v>19042.521972068385</v>
      </c>
      <c r="G36" s="107">
        <f t="shared" si="4"/>
        <v>18986.189432610845</v>
      </c>
      <c r="H36" s="107">
        <f t="shared" si="4"/>
        <v>19940.56823570648</v>
      </c>
      <c r="I36" s="107">
        <f t="shared" si="4"/>
        <v>20780.32453864604</v>
      </c>
      <c r="J36" s="107">
        <f t="shared" si="4"/>
        <v>20176.260173926887</v>
      </c>
      <c r="K36" s="107">
        <f t="shared" si="4"/>
        <v>20908.280955048023</v>
      </c>
      <c r="L36" s="107">
        <f t="shared" si="4"/>
        <v>19946.666839443311</v>
      </c>
      <c r="M36" s="107">
        <f t="shared" si="4"/>
        <v>18650.02560950625</v>
      </c>
      <c r="N36" s="107">
        <f t="shared" si="4"/>
        <v>16569.764655131094</v>
      </c>
      <c r="P36" s="152">
        <f>AVERAGE(C36:N36)</f>
        <v>19108.940110774598</v>
      </c>
      <c r="Q36" s="381">
        <f t="shared" si="3"/>
        <v>0.54526338482906289</v>
      </c>
    </row>
    <row r="37" spans="1:17" s="106" customFormat="1" ht="16.5" customHeight="1">
      <c r="A37" s="109"/>
      <c r="B37" s="108"/>
      <c r="C37" s="107"/>
      <c r="D37" s="107"/>
      <c r="E37" s="107"/>
      <c r="F37" s="107"/>
      <c r="G37" s="107"/>
      <c r="H37" s="107"/>
      <c r="I37" s="107"/>
      <c r="J37" s="107"/>
      <c r="K37" s="107"/>
      <c r="L37" s="107"/>
      <c r="M37" s="107"/>
      <c r="N37" s="107"/>
      <c r="Q37" s="382"/>
    </row>
    <row r="38" spans="1:17" s="106" customFormat="1" ht="16.5" customHeight="1">
      <c r="A38" s="109"/>
      <c r="B38" s="146" t="str">
        <f>"TEST - "&amp;MANUAL!$B$10</f>
        <v>TEST - 2017</v>
      </c>
      <c r="C38" s="107"/>
      <c r="D38" s="107"/>
      <c r="E38" s="107"/>
      <c r="F38" s="107"/>
      <c r="G38" s="107"/>
      <c r="H38" s="107"/>
      <c r="I38" s="107"/>
      <c r="J38" s="107"/>
      <c r="K38" s="107"/>
      <c r="L38" s="107"/>
      <c r="M38" s="107"/>
      <c r="N38" s="107"/>
      <c r="Q38" s="382"/>
    </row>
    <row r="39" spans="1:17" s="106" customFormat="1" ht="16.5" customHeight="1">
      <c r="A39" s="109"/>
      <c r="B39" s="149" t="s">
        <v>428</v>
      </c>
      <c r="C39" s="107">
        <f>MIN((+C$29/C$20/C14)+C24,C40)</f>
        <v>14329.328846407912</v>
      </c>
      <c r="D39" s="107">
        <f t="shared" ref="D39:N39" si="5">MIN((+D$29/D$20/D14)+D24,D40)</f>
        <v>13665.585440086548</v>
      </c>
      <c r="E39" s="107">
        <f t="shared" si="5"/>
        <v>10525.721422118295</v>
      </c>
      <c r="F39" s="107">
        <f t="shared" si="5"/>
        <v>14615.748262478566</v>
      </c>
      <c r="G39" s="107">
        <f t="shared" si="5"/>
        <v>14550.263559013385</v>
      </c>
      <c r="H39" s="107">
        <f t="shared" si="5"/>
        <v>14456.279078493169</v>
      </c>
      <c r="I39" s="107">
        <f t="shared" si="5"/>
        <v>14709.881570500924</v>
      </c>
      <c r="J39" s="107">
        <f t="shared" si="5"/>
        <v>14965.669657839704</v>
      </c>
      <c r="K39" s="107">
        <f t="shared" si="5"/>
        <v>13073.503396089978</v>
      </c>
      <c r="L39" s="107">
        <f t="shared" si="5"/>
        <v>13627.089779911443</v>
      </c>
      <c r="M39" s="107">
        <f t="shared" si="5"/>
        <v>14037.880545758309</v>
      </c>
      <c r="N39" s="107">
        <f t="shared" si="5"/>
        <v>11911.993169592444</v>
      </c>
      <c r="P39" s="152">
        <f>AVERAGE(C39:N39)</f>
        <v>13705.745394024221</v>
      </c>
      <c r="Q39" s="381">
        <f>$P$29/(P39*8760)</f>
        <v>0.75967454791716083</v>
      </c>
    </row>
    <row r="40" spans="1:17" s="106" customFormat="1" ht="16.5" customHeight="1">
      <c r="A40" s="109"/>
      <c r="B40" s="149" t="s">
        <v>426</v>
      </c>
      <c r="C40" s="107">
        <f t="shared" ref="C40:N40" si="6">MIN(+C$29/C$20/C15,C41)</f>
        <v>16346.823726247587</v>
      </c>
      <c r="D40" s="107">
        <f t="shared" si="6"/>
        <v>16677.138740714323</v>
      </c>
      <c r="E40" s="107">
        <f t="shared" si="6"/>
        <v>13931.19831458228</v>
      </c>
      <c r="F40" s="107">
        <f t="shared" si="6"/>
        <v>16286.434498365605</v>
      </c>
      <c r="G40" s="107">
        <f t="shared" si="6"/>
        <v>15540.932091739622</v>
      </c>
      <c r="H40" s="107">
        <f t="shared" si="6"/>
        <v>16519.549204225834</v>
      </c>
      <c r="I40" s="107">
        <f t="shared" si="6"/>
        <v>16565.15501213837</v>
      </c>
      <c r="J40" s="107">
        <f t="shared" si="6"/>
        <v>16460.591387103224</v>
      </c>
      <c r="K40" s="107">
        <f t="shared" si="6"/>
        <v>17139.63517860166</v>
      </c>
      <c r="L40" s="107">
        <f t="shared" si="6"/>
        <v>16290.66012721032</v>
      </c>
      <c r="M40" s="107">
        <f t="shared" si="6"/>
        <v>16250.577522295047</v>
      </c>
      <c r="N40" s="107">
        <f t="shared" si="6"/>
        <v>14683.69472334971</v>
      </c>
      <c r="P40" s="152">
        <f>AVERAGE(C40:N40)</f>
        <v>16057.699210547798</v>
      </c>
      <c r="Q40" s="381">
        <f t="shared" ref="Q40:Q41" si="7">$P$29/(P40*8760)</f>
        <v>0.64840583943892816</v>
      </c>
    </row>
    <row r="41" spans="1:17" s="106" customFormat="1" ht="16.5" customHeight="1">
      <c r="A41" s="109"/>
      <c r="B41" s="149" t="s">
        <v>133</v>
      </c>
      <c r="C41" s="107">
        <f t="shared" ref="C41:N41" si="8">+C$29/C$20/C16</f>
        <v>18719.0048188332</v>
      </c>
      <c r="D41" s="107">
        <f t="shared" si="8"/>
        <v>19758.38468764889</v>
      </c>
      <c r="E41" s="107">
        <f t="shared" si="8"/>
        <v>16368.350734139553</v>
      </c>
      <c r="F41" s="107">
        <f t="shared" si="8"/>
        <v>19495.289549723093</v>
      </c>
      <c r="G41" s="107">
        <f t="shared" si="8"/>
        <v>18532.685677633159</v>
      </c>
      <c r="H41" s="107">
        <f t="shared" si="8"/>
        <v>19859.835364219292</v>
      </c>
      <c r="I41" s="107">
        <f t="shared" si="8"/>
        <v>20611.133376572518</v>
      </c>
      <c r="J41" s="107">
        <f t="shared" si="8"/>
        <v>20321.36673897037</v>
      </c>
      <c r="K41" s="107">
        <f t="shared" si="8"/>
        <v>21001.89287862759</v>
      </c>
      <c r="L41" s="107">
        <f t="shared" si="8"/>
        <v>19964.389736269739</v>
      </c>
      <c r="M41" s="107">
        <f t="shared" si="8"/>
        <v>18591.779348494165</v>
      </c>
      <c r="N41" s="107">
        <f t="shared" si="8"/>
        <v>16604.575085078843</v>
      </c>
      <c r="P41" s="152">
        <f>AVERAGE(C41:N41)</f>
        <v>19152.390666350864</v>
      </c>
      <c r="Q41" s="381">
        <f t="shared" si="7"/>
        <v>0.5436347930373987</v>
      </c>
    </row>
    <row r="42" spans="1:17" s="106" customFormat="1" ht="16.5" customHeight="1">
      <c r="A42" s="109"/>
      <c r="B42" s="108"/>
      <c r="C42" s="107"/>
      <c r="D42" s="107"/>
      <c r="E42" s="107"/>
      <c r="F42" s="107"/>
      <c r="G42" s="107"/>
      <c r="H42" s="107"/>
      <c r="I42" s="107"/>
      <c r="J42" s="107"/>
      <c r="K42" s="107"/>
      <c r="L42" s="107"/>
      <c r="M42" s="107"/>
      <c r="N42" s="107"/>
      <c r="Q42" s="382"/>
    </row>
    <row r="43" spans="1:17" s="106" customFormat="1" ht="16.5" customHeight="1">
      <c r="A43" s="109"/>
      <c r="B43" s="146" t="str">
        <f>"SUBSEQUENT - "&amp;MANUAL!$B$11</f>
        <v>SUBSEQUENT - 2018</v>
      </c>
      <c r="C43" s="107"/>
      <c r="D43" s="107"/>
      <c r="E43" s="107"/>
      <c r="F43" s="107"/>
      <c r="G43" s="107"/>
      <c r="H43" s="107"/>
      <c r="I43" s="107"/>
      <c r="J43" s="107"/>
      <c r="K43" s="107"/>
      <c r="L43" s="107"/>
      <c r="M43" s="107"/>
      <c r="N43" s="107"/>
      <c r="Q43" s="382"/>
    </row>
    <row r="44" spans="1:17" s="106" customFormat="1" ht="16.5" customHeight="1">
      <c r="A44" s="109"/>
      <c r="B44" s="149" t="s">
        <v>428</v>
      </c>
      <c r="C44" s="107">
        <f>MIN((+C$30/C$21/C14)+C24,C45)</f>
        <v>14358.957992224578</v>
      </c>
      <c r="D44" s="107">
        <f t="shared" ref="D44:N44" si="9">MIN((+D$30/D$21/D14)+D24,D45)</f>
        <v>13727.045146488261</v>
      </c>
      <c r="E44" s="107">
        <f t="shared" si="9"/>
        <v>10491.39962091017</v>
      </c>
      <c r="F44" s="107">
        <f t="shared" si="9"/>
        <v>14446.025889821585</v>
      </c>
      <c r="G44" s="107">
        <f t="shared" si="9"/>
        <v>14728.289541720558</v>
      </c>
      <c r="H44" s="107">
        <f t="shared" si="9"/>
        <v>14485.663364850667</v>
      </c>
      <c r="I44" s="107">
        <f t="shared" si="9"/>
        <v>14770.257179497257</v>
      </c>
      <c r="J44" s="107">
        <f t="shared" si="9"/>
        <v>14912.237796057985</v>
      </c>
      <c r="K44" s="107">
        <f t="shared" si="9"/>
        <v>13044.36707471398</v>
      </c>
      <c r="L44" s="107">
        <f t="shared" si="9"/>
        <v>13621.04122272026</v>
      </c>
      <c r="M44" s="107">
        <f t="shared" si="9"/>
        <v>14059.870212239342</v>
      </c>
      <c r="N44" s="107">
        <f t="shared" si="9"/>
        <v>11899.507663233126</v>
      </c>
      <c r="O44" s="107"/>
      <c r="P44" s="152">
        <f>AVERAGE(C44:N44)</f>
        <v>13712.055225373146</v>
      </c>
      <c r="Q44" s="381">
        <f>$P$30/(P44*8760)</f>
        <v>0.75959843630801271</v>
      </c>
    </row>
    <row r="45" spans="1:17" s="106" customFormat="1" ht="16.5" customHeight="1">
      <c r="A45" s="109"/>
      <c r="B45" s="149" t="s">
        <v>426</v>
      </c>
      <c r="C45" s="107">
        <f>MIN(+C$30/C$21/C15,C46)</f>
        <v>16380.624501497834</v>
      </c>
      <c r="D45" s="107">
        <f t="shared" ref="D45:N45" si="10">MIN(+D$30/D$21/D15,D46)</f>
        <v>16752.142629506256</v>
      </c>
      <c r="E45" s="107">
        <f t="shared" si="10"/>
        <v>13885.772086776236</v>
      </c>
      <c r="F45" s="107">
        <f t="shared" si="10"/>
        <v>16097.311625178108</v>
      </c>
      <c r="G45" s="107">
        <f t="shared" si="10"/>
        <v>15731.079142794481</v>
      </c>
      <c r="H45" s="107">
        <f t="shared" si="10"/>
        <v>16553.127358166974</v>
      </c>
      <c r="I45" s="107">
        <f t="shared" si="10"/>
        <v>16633.145452250559</v>
      </c>
      <c r="J45" s="107">
        <f t="shared" si="10"/>
        <v>16401.822213123742</v>
      </c>
      <c r="K45" s="107">
        <f t="shared" si="10"/>
        <v>17101.436854579311</v>
      </c>
      <c r="L45" s="107">
        <f t="shared" si="10"/>
        <v>16283.42931042897</v>
      </c>
      <c r="M45" s="107">
        <f t="shared" si="10"/>
        <v>16276.033272447261</v>
      </c>
      <c r="N45" s="107">
        <f t="shared" si="10"/>
        <v>14668.304069473692</v>
      </c>
      <c r="O45" s="107"/>
      <c r="P45" s="152">
        <f>AVERAGE(C45:N45)</f>
        <v>16063.685709685289</v>
      </c>
      <c r="Q45" s="381">
        <f t="shared" ref="Q45:Q46" si="11">$P$30/(P45*8760)</f>
        <v>0.64839762779239629</v>
      </c>
    </row>
    <row r="46" spans="1:17" s="106" customFormat="1" ht="16.5" customHeight="1">
      <c r="A46" s="109"/>
      <c r="B46" s="149" t="s">
        <v>133</v>
      </c>
      <c r="C46" s="107">
        <f>+C$30/C$21/C16</f>
        <v>18757.710617915975</v>
      </c>
      <c r="D46" s="107">
        <f t="shared" ref="D46:N46" si="12">+D$30/D$21/D16</f>
        <v>19847.246195060994</v>
      </c>
      <c r="E46" s="107">
        <f t="shared" si="12"/>
        <v>16314.977548827854</v>
      </c>
      <c r="F46" s="107">
        <f t="shared" si="12"/>
        <v>19268.904506782248</v>
      </c>
      <c r="G46" s="107">
        <f t="shared" si="12"/>
        <v>18759.437555122004</v>
      </c>
      <c r="H46" s="107">
        <f t="shared" si="12"/>
        <v>19900.20308859611</v>
      </c>
      <c r="I46" s="107">
        <f t="shared" si="12"/>
        <v>20695.730232349437</v>
      </c>
      <c r="J46" s="107">
        <f t="shared" si="12"/>
        <v>20248.813456448628</v>
      </c>
      <c r="K46" s="107">
        <f t="shared" si="12"/>
        <v>20955.086916837805</v>
      </c>
      <c r="L46" s="107">
        <f t="shared" si="12"/>
        <v>19955.528287856527</v>
      </c>
      <c r="M46" s="107">
        <f t="shared" si="12"/>
        <v>18620.902479000208</v>
      </c>
      <c r="N46" s="107">
        <f t="shared" si="12"/>
        <v>16587.171068398598</v>
      </c>
      <c r="O46" s="107"/>
      <c r="P46" s="152">
        <f>AVERAGE(C46:N46)</f>
        <v>19159.309329433036</v>
      </c>
      <c r="Q46" s="381">
        <f t="shared" si="11"/>
        <v>0.54363419519313005</v>
      </c>
    </row>
    <row r="47" spans="1:17" s="106" customFormat="1" ht="16.5" customHeight="1">
      <c r="A47" s="109"/>
      <c r="B47" s="108"/>
      <c r="C47" s="107"/>
      <c r="D47" s="107"/>
      <c r="E47" s="107"/>
      <c r="F47" s="107"/>
      <c r="G47" s="107"/>
      <c r="H47" s="107"/>
      <c r="I47" s="107"/>
      <c r="J47" s="107"/>
      <c r="K47" s="107"/>
      <c r="L47" s="107"/>
      <c r="M47" s="107"/>
      <c r="N47" s="107"/>
    </row>
    <row r="48" spans="1:17" s="106" customFormat="1" ht="16.5" customHeight="1">
      <c r="A48" s="109"/>
      <c r="B48" s="108"/>
      <c r="C48" s="107"/>
      <c r="D48" s="107"/>
      <c r="E48" s="107"/>
      <c r="F48" s="107"/>
      <c r="G48" s="107"/>
      <c r="H48" s="107"/>
      <c r="I48" s="107"/>
      <c r="J48" s="107"/>
      <c r="K48" s="107"/>
      <c r="L48" s="107"/>
      <c r="M48" s="107"/>
      <c r="N48" s="107"/>
    </row>
    <row r="49" spans="1:14" ht="13.2">
      <c r="A49" s="42" t="s">
        <v>116</v>
      </c>
      <c r="C49" s="105"/>
    </row>
    <row r="50" spans="1:14" ht="13.2">
      <c r="A50"/>
      <c r="B50" s="10" t="s">
        <v>338</v>
      </c>
      <c r="C50" s="105"/>
      <c r="D50" s="105"/>
      <c r="E50" s="105"/>
      <c r="F50" s="105"/>
      <c r="G50" s="105"/>
      <c r="H50" s="105"/>
      <c r="I50" s="105"/>
      <c r="J50" s="105"/>
      <c r="K50" s="105"/>
      <c r="L50" s="105"/>
      <c r="M50" s="105"/>
      <c r="N50" s="105"/>
    </row>
    <row r="51" spans="1:14" ht="13.2">
      <c r="A51"/>
      <c r="B51" s="81" t="s">
        <v>422</v>
      </c>
    </row>
    <row r="52" spans="1:14" ht="13.2">
      <c r="A52"/>
      <c r="B52" s="125" t="s">
        <v>427</v>
      </c>
      <c r="C52" s="104"/>
    </row>
    <row r="53" spans="1:14" ht="13.2">
      <c r="A53"/>
      <c r="B53" s="153" t="s">
        <v>431</v>
      </c>
      <c r="E53" s="88"/>
    </row>
    <row r="54" spans="1:14" ht="13.2">
      <c r="A54"/>
      <c r="B54" t="s">
        <v>429</v>
      </c>
      <c r="C54" s="98"/>
      <c r="D54" s="98"/>
      <c r="E54" s="98"/>
      <c r="F54" s="98"/>
      <c r="G54" s="98"/>
      <c r="H54" s="98"/>
      <c r="I54" s="98"/>
      <c r="J54" s="98"/>
      <c r="K54" s="98"/>
      <c r="L54" s="98"/>
      <c r="M54" s="98"/>
      <c r="N54" s="98"/>
    </row>
    <row r="55" spans="1:14">
      <c r="B55" s="10" t="s">
        <v>531</v>
      </c>
      <c r="E55" s="10"/>
    </row>
    <row r="56" spans="1:14" ht="15.6" thickBot="1">
      <c r="B56" s="10"/>
      <c r="E56" s="10"/>
    </row>
    <row r="57" spans="1:14" ht="15.6" thickBot="1">
      <c r="C57" s="102" t="s">
        <v>79</v>
      </c>
      <c r="D57" s="101" t="s">
        <v>80</v>
      </c>
      <c r="E57" s="100" t="s">
        <v>81</v>
      </c>
      <c r="F57" s="100" t="s">
        <v>70</v>
      </c>
      <c r="G57" s="100" t="s">
        <v>71</v>
      </c>
      <c r="H57" s="101" t="s">
        <v>72</v>
      </c>
      <c r="I57" s="102" t="s">
        <v>73</v>
      </c>
      <c r="J57" s="102" t="s">
        <v>74</v>
      </c>
      <c r="K57" s="103" t="s">
        <v>75</v>
      </c>
      <c r="L57" s="103" t="s">
        <v>76</v>
      </c>
      <c r="M57" s="103" t="s">
        <v>77</v>
      </c>
      <c r="N57" s="103" t="s">
        <v>78</v>
      </c>
    </row>
    <row r="58" spans="1:14">
      <c r="B58" s="43" t="s">
        <v>544</v>
      </c>
      <c r="C58" s="145">
        <f>VLOOKUP($B$10&amp;" Total",'Billing Demand'!$A$5:$AL$44,C$9,FALSE)</f>
        <v>15770</v>
      </c>
      <c r="D58" s="145">
        <f>VLOOKUP($B$10&amp;" Total",'Billing Demand'!$A$5:$AL$44,D$9,FALSE)</f>
        <v>15915</v>
      </c>
      <c r="E58" s="145">
        <f>VLOOKUP($B$10&amp;" Total",'Billing Demand'!$A$5:$AL$44,E$9,FALSE)</f>
        <v>15828</v>
      </c>
      <c r="F58" s="145">
        <f>VLOOKUP($B$10&amp;" Total",'Billing Demand'!$A$5:$AL$44,F$9,FALSE)</f>
        <v>16408</v>
      </c>
      <c r="G58" s="145">
        <f>VLOOKUP($B$10&amp;" Total",'Billing Demand'!$A$5:$AL$44,G$9,FALSE)</f>
        <v>16036</v>
      </c>
      <c r="H58" s="145">
        <f>VLOOKUP($B$10&amp;" Total",'Billing Demand'!$A$5:$AL$44,H$9,FALSE)</f>
        <v>16263</v>
      </c>
      <c r="I58" s="145">
        <f>VLOOKUP($B$10&amp;" Total",'Billing Demand'!$A$5:$AL$44,I$9,FALSE)</f>
        <v>17003</v>
      </c>
      <c r="J58" s="145">
        <f>VLOOKUP($B$10&amp;" Total",'Billing Demand'!$A$5:$AL$44,J$9,FALSE)</f>
        <v>16909</v>
      </c>
      <c r="K58" s="145">
        <f>VLOOKUP($B$10&amp;" Total",'Billing Demand'!$A$5:$AL$44,K$9,FALSE)</f>
        <v>17020</v>
      </c>
      <c r="L58" s="145">
        <f>VLOOKUP($B$10&amp;" Total",'Billing Demand'!$A$5:$AL$44,L$9,FALSE)</f>
        <v>17007</v>
      </c>
      <c r="M58" s="145">
        <f>VLOOKUP($B$10&amp;" Total",'Billing Demand'!$A$5:$AL$44,M$9,FALSE)</f>
        <v>15961</v>
      </c>
      <c r="N58" s="145">
        <f>VLOOKUP($B$10&amp;" Total",'Billing Demand'!$A$5:$AL$44,N$9,FALSE)</f>
        <v>16053</v>
      </c>
    </row>
    <row r="59" spans="1:14">
      <c r="B59" s="246" t="s">
        <v>545</v>
      </c>
      <c r="C59" s="242">
        <f>+C36</f>
        <v>18796.418840959112</v>
      </c>
      <c r="D59" s="242">
        <f t="shared" ref="D59:N59" si="13">+D36</f>
        <v>19248.655712732641</v>
      </c>
      <c r="E59" s="242">
        <f t="shared" si="13"/>
        <v>16261.604363516151</v>
      </c>
      <c r="F59" s="242">
        <f t="shared" si="13"/>
        <v>19042.521972068385</v>
      </c>
      <c r="G59" s="242">
        <f t="shared" si="13"/>
        <v>18986.189432610845</v>
      </c>
      <c r="H59" s="242">
        <f t="shared" si="13"/>
        <v>19940.56823570648</v>
      </c>
      <c r="I59" s="242">
        <f t="shared" si="13"/>
        <v>20780.32453864604</v>
      </c>
      <c r="J59" s="242">
        <f t="shared" si="13"/>
        <v>20176.260173926887</v>
      </c>
      <c r="K59" s="242">
        <f t="shared" si="13"/>
        <v>20908.280955048023</v>
      </c>
      <c r="L59" s="242">
        <f t="shared" si="13"/>
        <v>19946.666839443311</v>
      </c>
      <c r="M59" s="242">
        <f t="shared" si="13"/>
        <v>18650.02560950625</v>
      </c>
      <c r="N59" s="242">
        <f t="shared" si="13"/>
        <v>16569.764655131094</v>
      </c>
    </row>
    <row r="60" spans="1:14">
      <c r="B60" s="45" t="s">
        <v>532</v>
      </c>
      <c r="C60" s="243" t="str">
        <f>IF(C58&gt;=C59,"OK","CHECK")</f>
        <v>CHECK</v>
      </c>
      <c r="D60" s="243" t="str">
        <f>IF(D58&gt;=D59,"OK","CHECK")</f>
        <v>CHECK</v>
      </c>
      <c r="E60" s="243" t="str">
        <f>IF(E58&gt;=E59,"OK","CHECK")</f>
        <v>CHECK</v>
      </c>
      <c r="F60" s="243" t="str">
        <f>IF(F58&gt;=F59,"OK","CHECK")</f>
        <v>CHECK</v>
      </c>
      <c r="G60" s="243" t="str">
        <f t="shared" ref="G60:N60" si="14">IF(G58&gt;=G59,"OK","CHECK")</f>
        <v>CHECK</v>
      </c>
      <c r="H60" s="243" t="str">
        <f t="shared" si="14"/>
        <v>CHECK</v>
      </c>
      <c r="I60" s="243" t="str">
        <f t="shared" si="14"/>
        <v>CHECK</v>
      </c>
      <c r="J60" s="243" t="str">
        <f t="shared" si="14"/>
        <v>CHECK</v>
      </c>
      <c r="K60" s="243" t="str">
        <f t="shared" si="14"/>
        <v>CHECK</v>
      </c>
      <c r="L60" s="243" t="str">
        <f t="shared" si="14"/>
        <v>CHECK</v>
      </c>
      <c r="M60" s="243" t="str">
        <f t="shared" si="14"/>
        <v>CHECK</v>
      </c>
      <c r="N60" s="243" t="str">
        <f t="shared" si="14"/>
        <v>CHECK</v>
      </c>
    </row>
    <row r="61" spans="1:14" ht="15.6" thickBot="1">
      <c r="G61" s="145"/>
    </row>
    <row r="62" spans="1:14" ht="15.6" thickBot="1">
      <c r="C62" s="102" t="s">
        <v>79</v>
      </c>
      <c r="D62" s="101" t="s">
        <v>80</v>
      </c>
      <c r="E62" s="100" t="s">
        <v>81</v>
      </c>
      <c r="F62" s="100" t="s">
        <v>70</v>
      </c>
      <c r="G62" s="100" t="s">
        <v>71</v>
      </c>
      <c r="H62" s="101" t="s">
        <v>72</v>
      </c>
      <c r="I62" s="102" t="s">
        <v>73</v>
      </c>
      <c r="J62" s="102" t="s">
        <v>74</v>
      </c>
      <c r="K62" s="103" t="s">
        <v>75</v>
      </c>
      <c r="L62" s="103" t="s">
        <v>76</v>
      </c>
      <c r="M62" s="103" t="s">
        <v>77</v>
      </c>
      <c r="N62" s="103" t="s">
        <v>78</v>
      </c>
    </row>
    <row r="63" spans="1:14">
      <c r="B63" s="43" t="s">
        <v>546</v>
      </c>
      <c r="C63" s="145">
        <f>VLOOKUP($B$10&amp;" Total",'Billing Demand'!$A$5:$AL$44,C$9+12,FALSE)</f>
        <v>15705</v>
      </c>
      <c r="D63" s="145">
        <f>VLOOKUP($B$10&amp;" Total",'Billing Demand'!$A$5:$AL$44,D$9+12,FALSE)</f>
        <v>15773</v>
      </c>
      <c r="E63" s="145">
        <f>VLOOKUP($B$10&amp;" Total",'Billing Demand'!$A$5:$AL$44,E$9+12,FALSE)</f>
        <v>15932</v>
      </c>
      <c r="F63" s="145">
        <f>VLOOKUP($B$10&amp;" Total",'Billing Demand'!$A$5:$AL$44,F$9+12,FALSE)</f>
        <v>16798</v>
      </c>
      <c r="G63" s="145">
        <f>VLOOKUP($B$10&amp;" Total",'Billing Demand'!$A$5:$AL$44,G$9+12,FALSE)</f>
        <v>15653</v>
      </c>
      <c r="H63" s="145">
        <f>VLOOKUP($B$10&amp;" Total",'Billing Demand'!$A$5:$AL$44,H$9+12,FALSE)</f>
        <v>16197</v>
      </c>
      <c r="I63" s="145">
        <f>VLOOKUP($B$10&amp;" Total",'Billing Demand'!$A$5:$AL$44,I$9+12,FALSE)</f>
        <v>16865</v>
      </c>
      <c r="J63" s="145">
        <f>VLOOKUP($B$10&amp;" Total",'Billing Demand'!$A$5:$AL$44,J$9+12,FALSE)</f>
        <v>17031</v>
      </c>
      <c r="K63" s="145">
        <f>VLOOKUP($B$10&amp;" Total",'Billing Demand'!$A$5:$AL$44,K$9+12,FALSE)</f>
        <v>17096</v>
      </c>
      <c r="L63" s="145">
        <f>VLOOKUP($B$10&amp;" Total",'Billing Demand'!$A$5:$AL$44,L$9+12,FALSE)</f>
        <v>17022</v>
      </c>
      <c r="M63" s="145">
        <f>VLOOKUP($B$10&amp;" Total",'Billing Demand'!$A$5:$AL$44,M$9+12,FALSE)</f>
        <v>15912</v>
      </c>
      <c r="N63" s="145">
        <f>VLOOKUP($B$10&amp;" Total",'Billing Demand'!$A$5:$AL$44,N$9+12,FALSE)</f>
        <v>16086</v>
      </c>
    </row>
    <row r="64" spans="1:14">
      <c r="B64" s="246" t="s">
        <v>547</v>
      </c>
      <c r="C64" s="242">
        <f>+C41</f>
        <v>18719.0048188332</v>
      </c>
      <c r="D64" s="242">
        <f t="shared" ref="D64:N64" si="15">+D41</f>
        <v>19758.38468764889</v>
      </c>
      <c r="E64" s="242">
        <f t="shared" si="15"/>
        <v>16368.350734139553</v>
      </c>
      <c r="F64" s="242">
        <f t="shared" si="15"/>
        <v>19495.289549723093</v>
      </c>
      <c r="G64" s="242">
        <f t="shared" si="15"/>
        <v>18532.685677633159</v>
      </c>
      <c r="H64" s="242">
        <f t="shared" si="15"/>
        <v>19859.835364219292</v>
      </c>
      <c r="I64" s="242">
        <f t="shared" si="15"/>
        <v>20611.133376572518</v>
      </c>
      <c r="J64" s="242">
        <f t="shared" si="15"/>
        <v>20321.36673897037</v>
      </c>
      <c r="K64" s="242">
        <f t="shared" si="15"/>
        <v>21001.89287862759</v>
      </c>
      <c r="L64" s="242">
        <f t="shared" si="15"/>
        <v>19964.389736269739</v>
      </c>
      <c r="M64" s="242">
        <f t="shared" si="15"/>
        <v>18591.779348494165</v>
      </c>
      <c r="N64" s="242">
        <f t="shared" si="15"/>
        <v>16604.575085078843</v>
      </c>
    </row>
    <row r="65" spans="2:14">
      <c r="B65" s="45" t="s">
        <v>532</v>
      </c>
      <c r="C65" s="243" t="str">
        <f>IF(C63&gt;=C64,"OK","CHECK")</f>
        <v>CHECK</v>
      </c>
      <c r="D65" s="243" t="str">
        <f>IF(D63&gt;=D64,"OK","CHECK")</f>
        <v>CHECK</v>
      </c>
      <c r="E65" s="243" t="str">
        <f>IF(E63&gt;=E64,"OK","CHECK")</f>
        <v>CHECK</v>
      </c>
      <c r="F65" s="243" t="str">
        <f>IF(F63&gt;=F64,"OK","CHECK")</f>
        <v>CHECK</v>
      </c>
      <c r="G65" s="243" t="str">
        <f t="shared" ref="G65:N65" si="16">IF(G63&gt;=G64,"OK","CHECK")</f>
        <v>CHECK</v>
      </c>
      <c r="H65" s="243" t="str">
        <f t="shared" si="16"/>
        <v>CHECK</v>
      </c>
      <c r="I65" s="243" t="str">
        <f t="shared" si="16"/>
        <v>CHECK</v>
      </c>
      <c r="J65" s="243" t="str">
        <f t="shared" si="16"/>
        <v>CHECK</v>
      </c>
      <c r="K65" s="243" t="str">
        <f t="shared" si="16"/>
        <v>CHECK</v>
      </c>
      <c r="L65" s="243" t="str">
        <f t="shared" si="16"/>
        <v>CHECK</v>
      </c>
      <c r="M65" s="243" t="str">
        <f t="shared" si="16"/>
        <v>CHECK</v>
      </c>
      <c r="N65" s="243" t="str">
        <f t="shared" si="16"/>
        <v>CHECK</v>
      </c>
    </row>
    <row r="67" spans="2:14">
      <c r="B67" s="45" t="s">
        <v>1090</v>
      </c>
    </row>
  </sheetData>
  <mergeCells count="3">
    <mergeCell ref="C7:E7"/>
    <mergeCell ref="F7:L7"/>
    <mergeCell ref="M7:N7"/>
  </mergeCells>
  <conditionalFormatting sqref="C35:N35">
    <cfRule type="cellIs" dxfId="52" priority="7" operator="greaterThanOrEqual">
      <formula>C36</formula>
    </cfRule>
  </conditionalFormatting>
  <conditionalFormatting sqref="C40:N40">
    <cfRule type="cellIs" dxfId="51" priority="6" operator="greaterThanOrEqual">
      <formula>C41</formula>
    </cfRule>
  </conditionalFormatting>
  <conditionalFormatting sqref="C34:N34">
    <cfRule type="cellIs" dxfId="50" priority="5" operator="greaterThanOrEqual">
      <formula>C35</formula>
    </cfRule>
  </conditionalFormatting>
  <conditionalFormatting sqref="C39:N39">
    <cfRule type="cellIs" dxfId="49" priority="4" operator="greaterThanOrEqual">
      <formula>C40</formula>
    </cfRule>
  </conditionalFormatting>
  <conditionalFormatting sqref="C60:N60">
    <cfRule type="cellIs" dxfId="48" priority="3" stopIfTrue="1" operator="equal">
      <formula>"Check"</formula>
    </cfRule>
  </conditionalFormatting>
  <conditionalFormatting sqref="C65:N65">
    <cfRule type="cellIs" dxfId="47" priority="2" stopIfTrue="1" operator="equal">
      <formula>"Error"</formula>
    </cfRule>
  </conditionalFormatting>
  <conditionalFormatting sqref="C65:N65">
    <cfRule type="cellIs" dxfId="46" priority="1" stopIfTrue="1" operator="equal">
      <formula>"Check"</formula>
    </cfRule>
  </conditionalFormatting>
  <pageMargins left="0" right="0" top="1" bottom="1" header="0.5" footer="0.5"/>
  <pageSetup scale="55" orientation="landscape" r:id="rId1"/>
  <headerFooter alignWithMargins="0">
    <oddFooter>&amp;LPrinted:  &amp;D&amp;C&amp;F&amp;RPage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2"/>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s>
  <sheetData>
    <row r="1" spans="1:16">
      <c r="B1" s="8" t="s">
        <v>1149</v>
      </c>
    </row>
    <row r="2" spans="1:16">
      <c r="B2" s="8" t="s">
        <v>1123</v>
      </c>
    </row>
    <row r="4" spans="1:16" ht="21">
      <c r="A4" s="124" t="s">
        <v>441</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56</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3.3322000000000003</v>
      </c>
      <c r="D13" s="115" t="str">
        <f>IF(VLOOKUP($B$9,'Avg CP LF'!$A$12:$P$38,D$9,FALSE)=0,"",VLOOKUP($B$9,'Avg CP LF'!$A$12:$P$38,D$9,FALSE))</f>
        <v/>
      </c>
      <c r="E13" s="115" t="str">
        <f>IF(VLOOKUP($B$9,'Avg CP LF'!$A$12:$P$38,E$9,FALSE)=0,"",VLOOKUP($B$9,'Avg CP LF'!$A$12:$P$38,E$9,FALSE))</f>
        <v/>
      </c>
      <c r="F13" s="115" t="str">
        <f>IF(VLOOKUP($B$9,'Avg CP LF'!$A$12:$P$38,F$9,FALSE)=0,"",VLOOKUP($B$9,'Avg CP LF'!$A$12:$P$38,F$9,FALSE))</f>
        <v/>
      </c>
      <c r="G13" s="115" t="str">
        <f>IF(VLOOKUP($B$9,'Avg CP LF'!$A$12:$P$38,G$9,FALSE)=0,"",VLOOKUP($B$9,'Avg CP LF'!$A$12:$P$38,G$9,FALSE))</f>
        <v/>
      </c>
      <c r="H13" s="115" t="str">
        <f>IF(VLOOKUP($B$9,'Avg CP LF'!$A$12:$P$38,H$9,FALSE)=0,"",VLOOKUP($B$9,'Avg CP LF'!$A$12:$P$38,H$9,FALSE))</f>
        <v/>
      </c>
      <c r="I13" s="115" t="str">
        <f>IF(VLOOKUP($B$9,'Avg CP LF'!$A$12:$P$38,I$9,FALSE)=0,"",VLOOKUP($B$9,'Avg CP LF'!$A$12:$P$38,I$9,FALSE))</f>
        <v/>
      </c>
      <c r="J13" s="115" t="str">
        <f>IF(VLOOKUP($B$9,'Avg CP LF'!$A$12:$P$38,J$9,FALSE)=0,"",VLOOKUP($B$9,'Avg CP LF'!$A$12:$P$38,J$9,FALSE))</f>
        <v/>
      </c>
      <c r="K13" s="115" t="str">
        <f>IF(VLOOKUP($B$9,'Avg CP LF'!$A$12:$P$38,K$9,FALSE)=0,"",VLOOKUP($B$9,'Avg CP LF'!$A$12:$P$38,K$9,FALSE))</f>
        <v/>
      </c>
      <c r="L13" s="115" t="str">
        <f>IF(VLOOKUP($B$9,'Avg CP LF'!$A$12:$P$38,L$9,FALSE)=0,"",VLOOKUP($B$9,'Avg CP LF'!$A$12:$P$38,L$9,FALSE))</f>
        <v/>
      </c>
      <c r="M13" s="115">
        <f>IF(VLOOKUP($B$9,'Avg CP LF'!$A$12:$P$38,M$9,FALSE)=0,"",VLOOKUP($B$9,'Avg CP LF'!$A$12:$P$38,M$9,FALSE))</f>
        <v>0.18189999999999998</v>
      </c>
      <c r="N13" s="115">
        <f>IF(VLOOKUP($B$9,'Avg CP LF'!$A$12:$P$38,N$9,FALSE)=0,"",VLOOKUP($B$9,'Avg CP LF'!$A$12:$P$38,N$9,FALSE))</f>
        <v>0.18623333333333333</v>
      </c>
    </row>
    <row r="14" spans="1:16" s="110" customFormat="1">
      <c r="A14" s="119"/>
      <c r="B14" s="118" t="s">
        <v>342</v>
      </c>
      <c r="C14" s="115">
        <f>IF(VLOOKUP($B$9,'Avg GNCP LF'!$A$12:$P$38,C$9,FALSE)=0,"",VLOOKUP($B$9,'Avg GNCP LF'!$A$12:$P$38,C$9,FALSE))</f>
        <v>0.55220000000000002</v>
      </c>
      <c r="D14" s="115">
        <f>IF(VLOOKUP($B$9,'Avg GNCP LF'!$A$12:$P$38,D$9,FALSE)=0,"",VLOOKUP($B$9,'Avg GNCP LF'!$A$12:$P$38,D$9,FALSE))</f>
        <v>0.5300999999999999</v>
      </c>
      <c r="E14" s="115">
        <f>IF(VLOOKUP($B$9,'Avg GNCP LF'!$A$12:$P$38,E$9,FALSE)=0,"",VLOOKUP($B$9,'Avg GNCP LF'!$A$12:$P$38,E$9,FALSE))</f>
        <v>0.4991666666666667</v>
      </c>
      <c r="F14" s="115">
        <f>IF(VLOOKUP($B$9,'Avg GNCP LF'!$A$12:$P$38,F$9,FALSE)=0,"",VLOOKUP($B$9,'Avg GNCP LF'!$A$12:$P$38,F$9,FALSE))</f>
        <v>0.46799999999999997</v>
      </c>
      <c r="G14" s="115">
        <f>IF(VLOOKUP($B$9,'Avg GNCP LF'!$A$12:$P$38,G$9,FALSE)=0,"",VLOOKUP($B$9,'Avg GNCP LF'!$A$12:$P$38,G$9,FALSE))</f>
        <v>0.44206666666666666</v>
      </c>
      <c r="H14" s="115">
        <f>IF(VLOOKUP($B$9,'Avg GNCP LF'!$A$12:$P$38,H$9,FALSE)=0,"",VLOOKUP($B$9,'Avg GNCP LF'!$A$12:$P$38,H$9,FALSE))</f>
        <v>0.42943333333333333</v>
      </c>
      <c r="I14" s="115">
        <f>IF(VLOOKUP($B$9,'Avg GNCP LF'!$A$12:$P$38,I$9,FALSE)=0,"",VLOOKUP($B$9,'Avg GNCP LF'!$A$12:$P$38,I$9,FALSE))</f>
        <v>0.43520000000000003</v>
      </c>
      <c r="J14" s="115">
        <f>IF(VLOOKUP($B$9,'Avg GNCP LF'!$A$12:$P$38,J$9,FALSE)=0,"",VLOOKUP($B$9,'Avg GNCP LF'!$A$12:$P$38,J$9,FALSE))</f>
        <v>0.45700000000000002</v>
      </c>
      <c r="K14" s="115">
        <f>IF(VLOOKUP($B$9,'Avg GNCP LF'!$A$12:$P$38,K$9,FALSE)=0,"",VLOOKUP($B$9,'Avg GNCP LF'!$A$12:$P$38,K$9,FALSE))</f>
        <v>0.48703333333333337</v>
      </c>
      <c r="L14" s="115">
        <f>IF(VLOOKUP($B$9,'Avg GNCP LF'!$A$12:$P$38,L$9,FALSE)=0,"",VLOOKUP($B$9,'Avg GNCP LF'!$A$12:$P$38,L$9,FALSE))</f>
        <v>0.51869999999999994</v>
      </c>
      <c r="M14" s="115">
        <f>IF(VLOOKUP($B$9,'Avg GNCP LF'!$A$12:$P$38,M$9,FALSE)=0,"",VLOOKUP($B$9,'Avg GNCP LF'!$A$12:$P$38,M$9,FALSE))</f>
        <v>0.54549999999999998</v>
      </c>
      <c r="N14" s="115">
        <f>IF(VLOOKUP($B$9,'Avg GNCP LF'!$A$12:$P$38,N$9,FALSE)=0,"",VLOOKUP($B$9,'Avg GNCP LF'!$A$12:$P$38,N$9,FALSE))</f>
        <v>0.55863333333333332</v>
      </c>
    </row>
    <row r="15" spans="1:16" s="10" customFormat="1">
      <c r="A15" s="119"/>
      <c r="B15" s="148" t="s">
        <v>133</v>
      </c>
      <c r="C15" s="115">
        <f>IF(VLOOKUP($B$9,'Avg NCP LF'!$A$12:$P$38,C$9,FALSE)=0,"",VLOOKUP($B$9,'Avg NCP LF'!$A$12:$P$38,C$9,FALSE))</f>
        <v>0.55220000000000002</v>
      </c>
      <c r="D15" s="115">
        <f>IF(VLOOKUP($B$9,'Avg NCP LF'!$A$12:$P$38,D$9,FALSE)=0,"",VLOOKUP($B$9,'Avg NCP LF'!$A$12:$P$38,D$9,FALSE))</f>
        <v>0.5300999999999999</v>
      </c>
      <c r="E15" s="115">
        <f>IF(VLOOKUP($B$9,'Avg NCP LF'!$A$12:$P$38,E$9,FALSE)=0,"",VLOOKUP($B$9,'Avg NCP LF'!$A$12:$P$38,E$9,FALSE))</f>
        <v>0.4991666666666667</v>
      </c>
      <c r="F15" s="115">
        <f>IF(VLOOKUP($B$9,'Avg NCP LF'!$A$12:$P$38,F$9,FALSE)=0,"",VLOOKUP($B$9,'Avg NCP LF'!$A$12:$P$38,F$9,FALSE))</f>
        <v>0.46799999999999997</v>
      </c>
      <c r="G15" s="115">
        <f>IF(VLOOKUP($B$9,'Avg NCP LF'!$A$12:$P$38,G$9,FALSE)=0,"",VLOOKUP($B$9,'Avg NCP LF'!$A$12:$P$38,G$9,FALSE))</f>
        <v>0.44206666666666666</v>
      </c>
      <c r="H15" s="115">
        <f>IF(VLOOKUP($B$9,'Avg NCP LF'!$A$12:$P$38,H$9,FALSE)=0,"",VLOOKUP($B$9,'Avg NCP LF'!$A$12:$P$38,H$9,FALSE))</f>
        <v>0.42943333333333333</v>
      </c>
      <c r="I15" s="115">
        <f>IF(VLOOKUP($B$9,'Avg NCP LF'!$A$12:$P$38,I$9,FALSE)=0,"",VLOOKUP($B$9,'Avg NCP LF'!$A$12:$P$38,I$9,FALSE))</f>
        <v>0.43520000000000003</v>
      </c>
      <c r="J15" s="115">
        <f>IF(VLOOKUP($B$9,'Avg NCP LF'!$A$12:$P$38,J$9,FALSE)=0,"",VLOOKUP($B$9,'Avg NCP LF'!$A$12:$P$38,J$9,FALSE))</f>
        <v>0.45700000000000002</v>
      </c>
      <c r="K15" s="115">
        <f>IF(VLOOKUP($B$9,'Avg NCP LF'!$A$12:$P$38,K$9,FALSE)=0,"",VLOOKUP($B$9,'Avg NCP LF'!$A$12:$P$38,K$9,FALSE))</f>
        <v>0.48703333333333337</v>
      </c>
      <c r="L15" s="115">
        <f>IF(VLOOKUP($B$9,'Avg NCP LF'!$A$12:$P$38,L$9,FALSE)=0,"",VLOOKUP($B$9,'Avg NCP LF'!$A$12:$P$38,L$9,FALSE))</f>
        <v>0.51869999999999994</v>
      </c>
      <c r="M15" s="115">
        <f>IF(VLOOKUP($B$9,'Avg NCP LF'!$A$12:$P$38,M$9,FALSE)=0,"",VLOOKUP($B$9,'Avg NCP LF'!$A$12:$P$38,M$9,FALSE))</f>
        <v>0.54549999999999998</v>
      </c>
      <c r="N15" s="115">
        <f>IF(VLOOKUP($B$9,'Avg NCP LF'!$A$12:$P$38,N$9,FALSE)=0,"",VLOOKUP($B$9,'Avg NCP LF'!$A$12:$P$38,N$9,FALSE))</f>
        <v>0.55863333333333332</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8229452</v>
      </c>
      <c r="D27" s="142">
        <f>VLOOKUP($B$9,'Sales Forecast'!$B$7:$AO$23,D9-1,FALSE)</f>
        <v>8225388</v>
      </c>
      <c r="E27" s="142">
        <f>VLOOKUP($B$9,'Sales Forecast'!$B$7:$AO$23,E9-1,FALSE)</f>
        <v>8221324</v>
      </c>
      <c r="F27" s="142">
        <f>VLOOKUP($B$9,'Sales Forecast'!$B$7:$AO$23,F9-1,FALSE)</f>
        <v>8217260</v>
      </c>
      <c r="G27" s="142">
        <f>VLOOKUP($B$9,'Sales Forecast'!$B$7:$AO$23,G9-1,FALSE)</f>
        <v>8213196</v>
      </c>
      <c r="H27" s="142">
        <f>VLOOKUP($B$9,'Sales Forecast'!$B$7:$AO$23,H9-1,FALSE)</f>
        <v>8209132</v>
      </c>
      <c r="I27" s="142">
        <f>VLOOKUP($B$9,'Sales Forecast'!$B$7:$AO$23,I9-1,FALSE)</f>
        <v>8205068</v>
      </c>
      <c r="J27" s="142">
        <f>VLOOKUP($B$9,'Sales Forecast'!$B$7:$AO$23,J9-1,FALSE)</f>
        <v>8201004</v>
      </c>
      <c r="K27" s="142">
        <f>VLOOKUP($B$9,'Sales Forecast'!$B$7:$AO$23,K9-1,FALSE)</f>
        <v>8196940</v>
      </c>
      <c r="L27" s="142">
        <f>VLOOKUP($B$9,'Sales Forecast'!$B$7:$AO$23,L9-1,FALSE)</f>
        <v>8192876</v>
      </c>
      <c r="M27" s="142">
        <f>VLOOKUP($B$9,'Sales Forecast'!$B$7:$AO$23,M9-1,FALSE)</f>
        <v>8188812</v>
      </c>
      <c r="N27" s="142">
        <f>VLOOKUP($B$9,'Sales Forecast'!$B$7:$AO$23,N9-1,FALSE)</f>
        <v>8184748</v>
      </c>
      <c r="P27" s="106">
        <f t="shared" ref="P27:P29" si="0">SUM(C27:N27)</f>
        <v>98485200</v>
      </c>
    </row>
    <row r="28" spans="1:16" s="12" customFormat="1" ht="15.6">
      <c r="A28" s="111"/>
      <c r="B28" s="108" t="str">
        <f>"TEST - "&amp;MANUAL!$B$10</f>
        <v>TEST - 2017</v>
      </c>
      <c r="C28" s="142">
        <f>VLOOKUP($B$9,'Sales Forecast'!$B$7:$AO$23,C9+11,FALSE)</f>
        <v>8180684</v>
      </c>
      <c r="D28" s="142">
        <f>VLOOKUP($B$9,'Sales Forecast'!$B$7:$AO$23,D9+11,FALSE)</f>
        <v>8176620</v>
      </c>
      <c r="E28" s="142">
        <f>VLOOKUP($B$9,'Sales Forecast'!$B$7:$AO$23,E9+11,FALSE)</f>
        <v>8172556</v>
      </c>
      <c r="F28" s="142">
        <f>VLOOKUP($B$9,'Sales Forecast'!$B$7:$AO$23,F9+11,FALSE)</f>
        <v>8168492</v>
      </c>
      <c r="G28" s="142">
        <f>VLOOKUP($B$9,'Sales Forecast'!$B$7:$AO$23,G9+11,FALSE)</f>
        <v>8164428</v>
      </c>
      <c r="H28" s="142">
        <f>VLOOKUP($B$9,'Sales Forecast'!$B$7:$AO$23,H9+11,FALSE)</f>
        <v>8160364</v>
      </c>
      <c r="I28" s="142">
        <f>VLOOKUP($B$9,'Sales Forecast'!$B$7:$AO$23,I9+11,FALSE)</f>
        <v>8156300</v>
      </c>
      <c r="J28" s="142">
        <f>VLOOKUP($B$9,'Sales Forecast'!$B$7:$AO$23,J9+11,FALSE)</f>
        <v>8152236</v>
      </c>
      <c r="K28" s="142">
        <f>VLOOKUP($B$9,'Sales Forecast'!$B$7:$AO$23,K9+11,FALSE)</f>
        <v>8148172</v>
      </c>
      <c r="L28" s="142">
        <f>VLOOKUP($B$9,'Sales Forecast'!$B$7:$AO$23,L9+11,FALSE)</f>
        <v>8144108</v>
      </c>
      <c r="M28" s="142">
        <f>VLOOKUP($B$9,'Sales Forecast'!$B$7:$AO$23,M9+11,FALSE)</f>
        <v>8140044</v>
      </c>
      <c r="N28" s="142">
        <f>VLOOKUP($B$9,'Sales Forecast'!$B$7:$AO$23,N9+11,FALSE)</f>
        <v>8135980</v>
      </c>
      <c r="P28" s="106">
        <f t="shared" si="0"/>
        <v>97899984</v>
      </c>
    </row>
    <row r="29" spans="1:16" ht="15.6">
      <c r="A29" s="111"/>
      <c r="B29" t="s">
        <v>1092</v>
      </c>
      <c r="C29" s="142">
        <f>VLOOKUP($B$9,'Sales Forecast'!$B$7:$AO$23,C9+23,FALSE)</f>
        <v>8131916</v>
      </c>
      <c r="D29" s="142">
        <f>VLOOKUP($B$9,'Sales Forecast'!$B$7:$AO$23,D9+23,FALSE)</f>
        <v>8127852</v>
      </c>
      <c r="E29" s="142">
        <f>VLOOKUP($B$9,'Sales Forecast'!$B$7:$AO$23,E9+23,FALSE)</f>
        <v>8123788</v>
      </c>
      <c r="F29" s="142">
        <f>VLOOKUP($B$9,'Sales Forecast'!$B$7:$AO$23,F9+23,FALSE)</f>
        <v>8119724</v>
      </c>
      <c r="G29" s="142">
        <f>VLOOKUP($B$9,'Sales Forecast'!$B$7:$AO$23,G9+23,FALSE)</f>
        <v>8115660</v>
      </c>
      <c r="H29" s="142">
        <f>VLOOKUP($B$9,'Sales Forecast'!$B$7:$AO$23,H9+23,FALSE)</f>
        <v>8111596</v>
      </c>
      <c r="I29" s="142">
        <f>VLOOKUP($B$9,'Sales Forecast'!$B$7:$AO$23,I9+23,FALSE)</f>
        <v>8107532</v>
      </c>
      <c r="J29" s="142">
        <f>VLOOKUP($B$9,'Sales Forecast'!$B$7:$AO$23,J9+23,FALSE)</f>
        <v>8103468</v>
      </c>
      <c r="K29" s="142">
        <f>VLOOKUP($B$9,'Sales Forecast'!$B$7:$AO$23,K9+23,FALSE)</f>
        <v>8099404</v>
      </c>
      <c r="L29" s="142">
        <f>VLOOKUP($B$9,'Sales Forecast'!$B$7:$AO$23,L9+23,FALSE)</f>
        <v>8095340</v>
      </c>
      <c r="M29" s="142">
        <f>VLOOKUP($B$9,'Sales Forecast'!$B$7:$AO$23,M9+23,FALSE)</f>
        <v>8091276</v>
      </c>
      <c r="N29" s="142">
        <f>VLOOKUP($B$9,'Sales Forecast'!$B$7:$AO$23,N9+23,FALSE)</f>
        <v>8087212</v>
      </c>
      <c r="P29" s="106">
        <f t="shared" si="0"/>
        <v>97314768</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IF(C13="",0,MIN((+C$27/C$18/C13)+C23,C34))</f>
        <v>3319.4560344065367</v>
      </c>
      <c r="D33" s="107">
        <f t="shared" ref="D33:N33" si="1">IF(D13="",0,MIN((+D$27/D$18/D13)+D23,D34))</f>
        <v>0</v>
      </c>
      <c r="E33" s="107">
        <f t="shared" si="1"/>
        <v>0</v>
      </c>
      <c r="F33" s="107">
        <f t="shared" si="1"/>
        <v>0</v>
      </c>
      <c r="G33" s="107">
        <f t="shared" si="1"/>
        <v>0</v>
      </c>
      <c r="H33" s="107">
        <f t="shared" si="1"/>
        <v>0</v>
      </c>
      <c r="I33" s="107">
        <f t="shared" si="1"/>
        <v>0</v>
      </c>
      <c r="J33" s="107">
        <f t="shared" si="1"/>
        <v>0</v>
      </c>
      <c r="K33" s="107">
        <f t="shared" si="1"/>
        <v>0</v>
      </c>
      <c r="L33" s="107">
        <f t="shared" si="1"/>
        <v>0</v>
      </c>
      <c r="M33" s="107">
        <f t="shared" si="1"/>
        <v>20849.40421631531</v>
      </c>
      <c r="N33" s="107">
        <f t="shared" si="1"/>
        <v>19692.712052647687</v>
      </c>
      <c r="P33" s="152">
        <f>AVERAGE(C33:N33)</f>
        <v>3655.1310252807943</v>
      </c>
      <c r="Q33" s="368">
        <f>$P$27/(P33*8760)</f>
        <v>3.075841238512742</v>
      </c>
    </row>
    <row r="34" spans="1:17" s="12" customFormat="1" ht="15.6">
      <c r="A34" s="111"/>
      <c r="B34" s="149" t="s">
        <v>426</v>
      </c>
      <c r="C34" s="107">
        <f t="shared" ref="C34:N34" si="2">MIN(+C$27/C$18/C14,C35)</f>
        <v>20030.951462965342</v>
      </c>
      <c r="D34" s="107">
        <f t="shared" si="2"/>
        <v>22294.069433873901</v>
      </c>
      <c r="E34" s="107">
        <f t="shared" si="2"/>
        <v>22137.228714524204</v>
      </c>
      <c r="F34" s="107">
        <f t="shared" si="2"/>
        <v>24386.455365622034</v>
      </c>
      <c r="G34" s="107">
        <f t="shared" si="2"/>
        <v>24971.89398767276</v>
      </c>
      <c r="H34" s="107">
        <f t="shared" si="2"/>
        <v>26550.272969546433</v>
      </c>
      <c r="I34" s="107">
        <f t="shared" si="2"/>
        <v>25340.802399588865</v>
      </c>
      <c r="J34" s="107">
        <f t="shared" si="2"/>
        <v>24120.03246982424</v>
      </c>
      <c r="K34" s="107">
        <f t="shared" si="2"/>
        <v>23375.481942828461</v>
      </c>
      <c r="L34" s="107">
        <f t="shared" si="2"/>
        <v>21229.863326637522</v>
      </c>
      <c r="M34" s="107">
        <f t="shared" si="2"/>
        <v>20849.40421631531</v>
      </c>
      <c r="N34" s="107">
        <f t="shared" si="2"/>
        <v>19692.712052647687</v>
      </c>
      <c r="P34" s="152">
        <f>AVERAGE(C34:N34)</f>
        <v>22914.930695170562</v>
      </c>
      <c r="Q34" s="368">
        <f t="shared" ref="Q34:Q35" si="3">$P$27/(P34*8760)</f>
        <v>0.49062346682529845</v>
      </c>
    </row>
    <row r="35" spans="1:17" s="106" customFormat="1">
      <c r="A35" s="109"/>
      <c r="B35" s="149" t="s">
        <v>133</v>
      </c>
      <c r="C35" s="107">
        <f t="shared" ref="C35:N35" si="4">+C$27/C$18/C15</f>
        <v>20030.951462965342</v>
      </c>
      <c r="D35" s="107">
        <f t="shared" si="4"/>
        <v>22294.069433873901</v>
      </c>
      <c r="E35" s="107">
        <f t="shared" si="4"/>
        <v>22137.228714524204</v>
      </c>
      <c r="F35" s="107">
        <f t="shared" si="4"/>
        <v>24386.455365622034</v>
      </c>
      <c r="G35" s="107">
        <f t="shared" si="4"/>
        <v>24971.89398767276</v>
      </c>
      <c r="H35" s="107">
        <f t="shared" si="4"/>
        <v>26550.272969546433</v>
      </c>
      <c r="I35" s="107">
        <f t="shared" si="4"/>
        <v>25340.802399588865</v>
      </c>
      <c r="J35" s="107">
        <f t="shared" si="4"/>
        <v>24120.03246982424</v>
      </c>
      <c r="K35" s="107">
        <f t="shared" si="4"/>
        <v>23375.481942828461</v>
      </c>
      <c r="L35" s="107">
        <f t="shared" si="4"/>
        <v>21229.863326637522</v>
      </c>
      <c r="M35" s="107">
        <f t="shared" si="4"/>
        <v>20849.40421631531</v>
      </c>
      <c r="N35" s="107">
        <f t="shared" si="4"/>
        <v>19692.712052647687</v>
      </c>
      <c r="P35" s="152">
        <f>AVERAGE(C35:N35)</f>
        <v>22914.930695170562</v>
      </c>
      <c r="Q35" s="368">
        <f t="shared" si="3"/>
        <v>0.49062346682529845</v>
      </c>
    </row>
    <row r="36" spans="1:17" s="106" customFormat="1" ht="16.5" customHeight="1">
      <c r="A36" s="109"/>
      <c r="B36" s="108"/>
      <c r="C36" s="107"/>
      <c r="D36" s="107"/>
      <c r="E36" s="107"/>
      <c r="F36" s="107"/>
      <c r="G36" s="107"/>
      <c r="H36" s="107"/>
      <c r="I36" s="107"/>
      <c r="J36" s="107"/>
      <c r="K36" s="107"/>
      <c r="L36" s="107"/>
      <c r="M36" s="107"/>
      <c r="N36" s="107"/>
    </row>
    <row r="37" spans="1:17" s="106" customFormat="1" ht="16.5" customHeight="1">
      <c r="A37" s="109"/>
      <c r="B37" s="146" t="str">
        <f>"TEST - "&amp;MANUAL!$B$10</f>
        <v>TEST - 2017</v>
      </c>
      <c r="C37" s="107"/>
      <c r="D37" s="107"/>
      <c r="E37" s="107"/>
      <c r="F37" s="107"/>
      <c r="G37" s="107"/>
      <c r="H37" s="107"/>
      <c r="I37" s="107"/>
      <c r="J37" s="107"/>
      <c r="K37" s="107"/>
      <c r="L37" s="107"/>
      <c r="M37" s="107"/>
      <c r="N37" s="107"/>
    </row>
    <row r="38" spans="1:17" s="106" customFormat="1" ht="16.5" customHeight="1">
      <c r="A38" s="109"/>
      <c r="B38" s="149" t="s">
        <v>428</v>
      </c>
      <c r="C38" s="107">
        <f>IF(C13="",0,MIN((+C$28/C$19/C13)+C23,C39))</f>
        <v>3299.7848300680294</v>
      </c>
      <c r="D38" s="107">
        <f t="shared" ref="D38:N38" si="5">IF(D13="",0,MIN((+D$28/D$19/D13)+D23,D39))</f>
        <v>0</v>
      </c>
      <c r="E38" s="107">
        <f t="shared" si="5"/>
        <v>0</v>
      </c>
      <c r="F38" s="107">
        <f t="shared" si="5"/>
        <v>0</v>
      </c>
      <c r="G38" s="107">
        <f t="shared" si="5"/>
        <v>0</v>
      </c>
      <c r="H38" s="107">
        <f t="shared" si="5"/>
        <v>0</v>
      </c>
      <c r="I38" s="107">
        <f t="shared" si="5"/>
        <v>0</v>
      </c>
      <c r="J38" s="107">
        <f t="shared" si="5"/>
        <v>0</v>
      </c>
      <c r="K38" s="107">
        <f t="shared" si="5"/>
        <v>0</v>
      </c>
      <c r="L38" s="107">
        <f t="shared" si="5"/>
        <v>0</v>
      </c>
      <c r="M38" s="107">
        <f t="shared" si="5"/>
        <v>20725.236785823403</v>
      </c>
      <c r="N38" s="107">
        <f t="shared" si="5"/>
        <v>19575.375003127832</v>
      </c>
      <c r="P38" s="152">
        <f>AVERAGE(C38:N38)</f>
        <v>3633.3663849182722</v>
      </c>
      <c r="Q38" s="368">
        <f>$P$28/(P38*8760)</f>
        <v>3.0758795222699122</v>
      </c>
    </row>
    <row r="39" spans="1:17" s="106" customFormat="1" ht="16.5" customHeight="1">
      <c r="A39" s="109"/>
      <c r="B39" s="149" t="s">
        <v>426</v>
      </c>
      <c r="C39" s="107">
        <f t="shared" ref="C39:N39" si="6">MIN(+C$28/C$19/C14,C40)</f>
        <v>19912.247393612255</v>
      </c>
      <c r="D39" s="107">
        <f t="shared" si="6"/>
        <v>22953.38480610128</v>
      </c>
      <c r="E39" s="107">
        <f t="shared" si="6"/>
        <v>22005.913080941355</v>
      </c>
      <c r="F39" s="107">
        <f t="shared" si="6"/>
        <v>24241.726020892689</v>
      </c>
      <c r="G39" s="107">
        <f t="shared" si="6"/>
        <v>24823.616833932505</v>
      </c>
      <c r="H39" s="107">
        <f t="shared" si="6"/>
        <v>26392.545732101738</v>
      </c>
      <c r="I39" s="107">
        <f t="shared" si="6"/>
        <v>25190.185701296647</v>
      </c>
      <c r="J39" s="107">
        <f t="shared" si="6"/>
        <v>23976.60055057528</v>
      </c>
      <c r="K39" s="107">
        <f t="shared" si="6"/>
        <v>23236.408641890808</v>
      </c>
      <c r="L39" s="107">
        <f t="shared" si="6"/>
        <v>21103.492809774645</v>
      </c>
      <c r="M39" s="107">
        <f t="shared" si="6"/>
        <v>20725.236785823403</v>
      </c>
      <c r="N39" s="107">
        <f t="shared" si="6"/>
        <v>19575.375003127832</v>
      </c>
      <c r="P39" s="152">
        <f>AVERAGE(C39:N39)</f>
        <v>22844.727780005865</v>
      </c>
      <c r="Q39" s="368">
        <f>$P$28/(P39*8760)</f>
        <v>0.48920684754472055</v>
      </c>
    </row>
    <row r="40" spans="1:17" s="106" customFormat="1" ht="16.5" customHeight="1">
      <c r="A40" s="109"/>
      <c r="B40" s="149" t="s">
        <v>133</v>
      </c>
      <c r="C40" s="107">
        <f t="shared" ref="C40:N40" si="7">+C$28/C$19/C15</f>
        <v>19912.247393612255</v>
      </c>
      <c r="D40" s="107">
        <f t="shared" si="7"/>
        <v>22953.38480610128</v>
      </c>
      <c r="E40" s="107">
        <f t="shared" si="7"/>
        <v>22005.913080941355</v>
      </c>
      <c r="F40" s="107">
        <f t="shared" si="7"/>
        <v>24241.726020892689</v>
      </c>
      <c r="G40" s="107">
        <f t="shared" si="7"/>
        <v>24823.616833932505</v>
      </c>
      <c r="H40" s="107">
        <f t="shared" si="7"/>
        <v>26392.545732101738</v>
      </c>
      <c r="I40" s="107">
        <f t="shared" si="7"/>
        <v>25190.185701296647</v>
      </c>
      <c r="J40" s="107">
        <f t="shared" si="7"/>
        <v>23976.60055057528</v>
      </c>
      <c r="K40" s="107">
        <f t="shared" si="7"/>
        <v>23236.408641890808</v>
      </c>
      <c r="L40" s="107">
        <f t="shared" si="7"/>
        <v>21103.492809774645</v>
      </c>
      <c r="M40" s="107">
        <f t="shared" si="7"/>
        <v>20725.236785823403</v>
      </c>
      <c r="N40" s="107">
        <f t="shared" si="7"/>
        <v>19575.375003127832</v>
      </c>
      <c r="P40" s="152">
        <f>AVERAGE(C40:N40)</f>
        <v>22844.727780005865</v>
      </c>
      <c r="Q40" s="368">
        <f>$P$28/(P40*8760)</f>
        <v>0.48920684754472055</v>
      </c>
    </row>
    <row r="41" spans="1:17" s="106" customFormat="1" ht="16.5" customHeight="1">
      <c r="A41" s="109"/>
      <c r="B41" s="108"/>
      <c r="C41" s="107"/>
      <c r="D41" s="107"/>
      <c r="E41" s="107"/>
      <c r="F41" s="107"/>
      <c r="G41" s="107"/>
      <c r="H41" s="107"/>
      <c r="I41" s="107"/>
      <c r="J41" s="107"/>
      <c r="K41" s="107"/>
      <c r="L41" s="107"/>
      <c r="M41" s="107"/>
      <c r="N41" s="107"/>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row>
    <row r="43" spans="1:17" s="106" customFormat="1" ht="16.5" customHeight="1">
      <c r="A43" s="109"/>
      <c r="B43" s="149" t="s">
        <v>428</v>
      </c>
      <c r="C43" s="107">
        <f>MIN((+C$29/C$20/C13)+C23,C44)</f>
        <v>3280.113625729522</v>
      </c>
      <c r="D43" s="107">
        <f>IF(D13="",0,MIN((+D$29/D$20/D13)+D23,D44))</f>
        <v>0</v>
      </c>
      <c r="E43" s="107">
        <f t="shared" ref="E43:N43" si="8">IF(E13="",0,MIN((+E$29/E$20/E13)+E23,E44))</f>
        <v>0</v>
      </c>
      <c r="F43" s="107">
        <f t="shared" si="8"/>
        <v>0</v>
      </c>
      <c r="G43" s="107">
        <f t="shared" si="8"/>
        <v>0</v>
      </c>
      <c r="H43" s="107">
        <f t="shared" si="8"/>
        <v>0</v>
      </c>
      <c r="I43" s="107">
        <f t="shared" si="8"/>
        <v>0</v>
      </c>
      <c r="J43" s="107">
        <f t="shared" si="8"/>
        <v>0</v>
      </c>
      <c r="K43" s="107">
        <f t="shared" si="8"/>
        <v>0</v>
      </c>
      <c r="L43" s="107">
        <f t="shared" si="8"/>
        <v>0</v>
      </c>
      <c r="M43" s="107">
        <f t="shared" si="8"/>
        <v>20601.0693553315</v>
      </c>
      <c r="N43" s="107">
        <f t="shared" si="8"/>
        <v>19458.037953607978</v>
      </c>
      <c r="O43" s="107"/>
      <c r="P43" s="152">
        <f>AVERAGE(C43:N43)</f>
        <v>3611.60174455575</v>
      </c>
      <c r="Q43" s="368">
        <f>$P$29/(P43*8760)</f>
        <v>3.075918267446843</v>
      </c>
    </row>
    <row r="44" spans="1:17" s="106" customFormat="1" ht="16.5" customHeight="1">
      <c r="A44" s="109"/>
      <c r="B44" s="149" t="s">
        <v>426</v>
      </c>
      <c r="C44" s="107">
        <f>MIN(+C$29/C$20/C14,C45)</f>
        <v>19793.543324259168</v>
      </c>
      <c r="D44" s="107">
        <f t="shared" ref="D44:N44" si="9">MIN(+D$29/D$20/D14,D45)</f>
        <v>22816.48341283316</v>
      </c>
      <c r="E44" s="107">
        <f t="shared" si="9"/>
        <v>21874.597447358501</v>
      </c>
      <c r="F44" s="107">
        <f t="shared" si="9"/>
        <v>24096.996676163344</v>
      </c>
      <c r="G44" s="107">
        <f t="shared" si="9"/>
        <v>24675.339680192254</v>
      </c>
      <c r="H44" s="107">
        <f t="shared" si="9"/>
        <v>26234.818494657044</v>
      </c>
      <c r="I44" s="107">
        <f t="shared" si="9"/>
        <v>25039.569003004428</v>
      </c>
      <c r="J44" s="107">
        <f t="shared" si="9"/>
        <v>23833.16863132632</v>
      </c>
      <c r="K44" s="107">
        <f t="shared" si="9"/>
        <v>23097.335340953159</v>
      </c>
      <c r="L44" s="107">
        <f t="shared" si="9"/>
        <v>20977.122292911768</v>
      </c>
      <c r="M44" s="107">
        <f t="shared" si="9"/>
        <v>20601.0693553315</v>
      </c>
      <c r="N44" s="107">
        <f t="shared" si="9"/>
        <v>19458.037953607978</v>
      </c>
      <c r="O44" s="107"/>
      <c r="P44" s="152">
        <f>AVERAGE(C44:N44)</f>
        <v>22708.173467716555</v>
      </c>
      <c r="Q44" s="368">
        <f>$P$29/(P44*8760)</f>
        <v>0.4892067517722285</v>
      </c>
    </row>
    <row r="45" spans="1:17" s="106" customFormat="1" ht="16.5" customHeight="1">
      <c r="A45" s="109"/>
      <c r="B45" s="149" t="s">
        <v>133</v>
      </c>
      <c r="C45" s="107">
        <f>+C$29/C$20/C15</f>
        <v>19793.543324259168</v>
      </c>
      <c r="D45" s="107">
        <f t="shared" ref="D45:N45" si="10">+D$29/D$20/D15</f>
        <v>22816.48341283316</v>
      </c>
      <c r="E45" s="107">
        <f t="shared" si="10"/>
        <v>21874.597447358501</v>
      </c>
      <c r="F45" s="107">
        <f t="shared" si="10"/>
        <v>24096.996676163344</v>
      </c>
      <c r="G45" s="107">
        <f t="shared" si="10"/>
        <v>24675.339680192254</v>
      </c>
      <c r="H45" s="107">
        <f t="shared" si="10"/>
        <v>26234.818494657044</v>
      </c>
      <c r="I45" s="107">
        <f t="shared" si="10"/>
        <v>25039.569003004428</v>
      </c>
      <c r="J45" s="107">
        <f t="shared" si="10"/>
        <v>23833.16863132632</v>
      </c>
      <c r="K45" s="107">
        <f t="shared" si="10"/>
        <v>23097.335340953159</v>
      </c>
      <c r="L45" s="107">
        <f t="shared" si="10"/>
        <v>20977.122292911768</v>
      </c>
      <c r="M45" s="107">
        <f t="shared" si="10"/>
        <v>20601.0693553315</v>
      </c>
      <c r="N45" s="107">
        <f t="shared" si="10"/>
        <v>19458.037953607978</v>
      </c>
      <c r="O45" s="107"/>
      <c r="P45" s="152">
        <f>AVERAGE(C45:N45)</f>
        <v>22708.173467716555</v>
      </c>
      <c r="Q45" s="368">
        <f>$P$29/(P45*8760)</f>
        <v>0.4892067517722285</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9" spans="1:14">
      <c r="G59" s="145"/>
    </row>
    <row r="60" spans="1:14">
      <c r="G60" s="44"/>
    </row>
    <row r="62" spans="1:14">
      <c r="G62" s="150"/>
    </row>
  </sheetData>
  <mergeCells count="3">
    <mergeCell ref="C7:E7"/>
    <mergeCell ref="F7:L7"/>
    <mergeCell ref="M7:N7"/>
  </mergeCells>
  <conditionalFormatting sqref="C34:N34">
    <cfRule type="cellIs" dxfId="45" priority="4" operator="greaterThanOrEqual">
      <formula>C35</formula>
    </cfRule>
  </conditionalFormatting>
  <conditionalFormatting sqref="C39:N39">
    <cfRule type="cellIs" dxfId="44" priority="3" operator="greaterThanOrEqual">
      <formula>C40</formula>
    </cfRule>
  </conditionalFormatting>
  <conditionalFormatting sqref="C33:N33">
    <cfRule type="cellIs" dxfId="43" priority="2" operator="greaterThanOrEqual">
      <formula>C34</formula>
    </cfRule>
  </conditionalFormatting>
  <conditionalFormatting sqref="C38:N38">
    <cfRule type="cellIs" dxfId="42" priority="1" operator="greaterThanOrEqual">
      <formula>C39</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2"/>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1150</v>
      </c>
    </row>
    <row r="2" spans="1:16">
      <c r="B2" s="8" t="s">
        <v>1123</v>
      </c>
    </row>
    <row r="4" spans="1:16" ht="21">
      <c r="A4" s="124" t="s">
        <v>444</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hidden="1">
      <c r="B9" t="s">
        <v>53</v>
      </c>
      <c r="C9" s="329">
        <v>3</v>
      </c>
      <c r="D9" s="329">
        <v>4</v>
      </c>
      <c r="E9" s="329">
        <v>5</v>
      </c>
      <c r="F9" s="329">
        <v>6</v>
      </c>
      <c r="G9" s="329">
        <v>7</v>
      </c>
      <c r="H9" s="329">
        <v>8</v>
      </c>
      <c r="I9" s="329">
        <v>9</v>
      </c>
      <c r="J9" s="329">
        <v>10</v>
      </c>
      <c r="K9" s="329">
        <v>11</v>
      </c>
      <c r="L9" s="329">
        <v>12</v>
      </c>
      <c r="M9" s="329">
        <v>13</v>
      </c>
      <c r="N9" s="329">
        <v>14</v>
      </c>
      <c r="P9" s="338"/>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3.3322000000000003</v>
      </c>
      <c r="D13" s="115" t="str">
        <f>IF(VLOOKUP($B$9,'Avg CP LF'!$A$12:$P$38,D$9,FALSE)=0,"",VLOOKUP($B$9,'Avg CP LF'!$A$12:$P$38,D$9,FALSE))</f>
        <v/>
      </c>
      <c r="E13" s="115" t="str">
        <f>IF(VLOOKUP($B$9,'Avg CP LF'!$A$12:$P$38,E$9,FALSE)=0,"",VLOOKUP($B$9,'Avg CP LF'!$A$12:$P$38,E$9,FALSE))</f>
        <v/>
      </c>
      <c r="F13" s="115" t="str">
        <f>IF(VLOOKUP($B$9,'Avg CP LF'!$A$12:$P$38,F$9,FALSE)=0,"",VLOOKUP($B$9,'Avg CP LF'!$A$12:$P$38,F$9,FALSE))</f>
        <v/>
      </c>
      <c r="G13" s="115" t="str">
        <f>IF(VLOOKUP($B$9,'Avg CP LF'!$A$12:$P$38,G$9,FALSE)=0,"",VLOOKUP($B$9,'Avg CP LF'!$A$12:$P$38,G$9,FALSE))</f>
        <v/>
      </c>
      <c r="H13" s="115" t="str">
        <f>IF(VLOOKUP($B$9,'Avg CP LF'!$A$12:$P$38,H$9,FALSE)=0,"",VLOOKUP($B$9,'Avg CP LF'!$A$12:$P$38,H$9,FALSE))</f>
        <v/>
      </c>
      <c r="I13" s="115" t="str">
        <f>IF(VLOOKUP($B$9,'Avg CP LF'!$A$12:$P$38,I$9,FALSE)=0,"",VLOOKUP($B$9,'Avg CP LF'!$A$12:$P$38,I$9,FALSE))</f>
        <v/>
      </c>
      <c r="J13" s="115" t="str">
        <f>IF(VLOOKUP($B$9,'Avg CP LF'!$A$12:$P$38,J$9,FALSE)=0,"",VLOOKUP($B$9,'Avg CP LF'!$A$12:$P$38,J$9,FALSE))</f>
        <v/>
      </c>
      <c r="K13" s="115" t="str">
        <f>IF(VLOOKUP($B$9,'Avg CP LF'!$A$12:$P$38,K$9,FALSE)=0,"",VLOOKUP($B$9,'Avg CP LF'!$A$12:$P$38,K$9,FALSE))</f>
        <v/>
      </c>
      <c r="L13" s="115" t="str">
        <f>IF(VLOOKUP($B$9,'Avg CP LF'!$A$12:$P$38,L$9,FALSE)=0,"",VLOOKUP($B$9,'Avg CP LF'!$A$12:$P$38,L$9,FALSE))</f>
        <v/>
      </c>
      <c r="M13" s="115">
        <f>IF(VLOOKUP($B$9,'Avg CP LF'!$A$12:$P$38,M$9,FALSE)=0,"",VLOOKUP($B$9,'Avg CP LF'!$A$12:$P$38,M$9,FALSE))</f>
        <v>0.18189999999999998</v>
      </c>
      <c r="N13" s="115">
        <f>IF(VLOOKUP($B$9,'Avg CP LF'!$A$12:$P$38,N$9,FALSE)=0,"",VLOOKUP($B$9,'Avg CP LF'!$A$12:$P$38,N$9,FALSE))</f>
        <v>0.18623333333333333</v>
      </c>
    </row>
    <row r="14" spans="1:16" s="110" customFormat="1">
      <c r="A14" s="119"/>
      <c r="B14" s="118" t="s">
        <v>342</v>
      </c>
      <c r="C14" s="115">
        <f>IF(VLOOKUP($B$9,'Avg GNCP LF'!$A$12:$P$38,C$9,FALSE)=0,"",VLOOKUP($B$9,'Avg GNCP LF'!$A$12:$P$38,C$9,FALSE))</f>
        <v>0.55220000000000002</v>
      </c>
      <c r="D14" s="115">
        <f>IF(VLOOKUP($B$9,'Avg GNCP LF'!$A$12:$P$38,D$9,FALSE)=0,"",VLOOKUP($B$9,'Avg GNCP LF'!$A$12:$P$38,D$9,FALSE))</f>
        <v>0.5300999999999999</v>
      </c>
      <c r="E14" s="115">
        <f>IF(VLOOKUP($B$9,'Avg GNCP LF'!$A$12:$P$38,E$9,FALSE)=0,"",VLOOKUP($B$9,'Avg GNCP LF'!$A$12:$P$38,E$9,FALSE))</f>
        <v>0.4991666666666667</v>
      </c>
      <c r="F14" s="115">
        <f>IF(VLOOKUP($B$9,'Avg GNCP LF'!$A$12:$P$38,F$9,FALSE)=0,"",VLOOKUP($B$9,'Avg GNCP LF'!$A$12:$P$38,F$9,FALSE))</f>
        <v>0.46799999999999997</v>
      </c>
      <c r="G14" s="115">
        <f>IF(VLOOKUP($B$9,'Avg GNCP LF'!$A$12:$P$38,G$9,FALSE)=0,"",VLOOKUP($B$9,'Avg GNCP LF'!$A$12:$P$38,G$9,FALSE))</f>
        <v>0.44206666666666666</v>
      </c>
      <c r="H14" s="115">
        <f>IF(VLOOKUP($B$9,'Avg GNCP LF'!$A$12:$P$38,H$9,FALSE)=0,"",VLOOKUP($B$9,'Avg GNCP LF'!$A$12:$P$38,H$9,FALSE))</f>
        <v>0.42943333333333333</v>
      </c>
      <c r="I14" s="115">
        <f>IF(VLOOKUP($B$9,'Avg GNCP LF'!$A$12:$P$38,I$9,FALSE)=0,"",VLOOKUP($B$9,'Avg GNCP LF'!$A$12:$P$38,I$9,FALSE))</f>
        <v>0.43520000000000003</v>
      </c>
      <c r="J14" s="115">
        <f>IF(VLOOKUP($B$9,'Avg GNCP LF'!$A$12:$P$38,J$9,FALSE)=0,"",VLOOKUP($B$9,'Avg GNCP LF'!$A$12:$P$38,J$9,FALSE))</f>
        <v>0.45700000000000002</v>
      </c>
      <c r="K14" s="115">
        <f>IF(VLOOKUP($B$9,'Avg GNCP LF'!$A$12:$P$38,K$9,FALSE)=0,"",VLOOKUP($B$9,'Avg GNCP LF'!$A$12:$P$38,K$9,FALSE))</f>
        <v>0.48703333333333337</v>
      </c>
      <c r="L14" s="115">
        <f>IF(VLOOKUP($B$9,'Avg GNCP LF'!$A$12:$P$38,L$9,FALSE)=0,"",VLOOKUP($B$9,'Avg GNCP LF'!$A$12:$P$38,L$9,FALSE))</f>
        <v>0.51869999999999994</v>
      </c>
      <c r="M14" s="115">
        <f>IF(VLOOKUP($B$9,'Avg GNCP LF'!$A$12:$P$38,M$9,FALSE)=0,"",VLOOKUP($B$9,'Avg GNCP LF'!$A$12:$P$38,M$9,FALSE))</f>
        <v>0.54549999999999998</v>
      </c>
      <c r="N14" s="115">
        <f>IF(VLOOKUP($B$9,'Avg GNCP LF'!$A$12:$P$38,N$9,FALSE)=0,"",VLOOKUP($B$9,'Avg GNCP LF'!$A$12:$P$38,N$9,FALSE))</f>
        <v>0.55893333333333339</v>
      </c>
    </row>
    <row r="15" spans="1:16" s="10" customFormat="1">
      <c r="A15" s="119"/>
      <c r="B15" s="148" t="s">
        <v>133</v>
      </c>
      <c r="C15" s="115">
        <f>IF(VLOOKUP($B$9,'Avg NCP LF'!$A$12:$P$38,C$9,FALSE)=0,"",VLOOKUP($B$9,'Avg NCP LF'!$A$12:$P$38,C$9,FALSE))</f>
        <v>0.55220000000000002</v>
      </c>
      <c r="D15" s="115">
        <f>IF(VLOOKUP($B$9,'Avg NCP LF'!$A$12:$P$38,D$9,FALSE)=0,"",VLOOKUP($B$9,'Avg NCP LF'!$A$12:$P$38,D$9,FALSE))</f>
        <v>0.5300999999999999</v>
      </c>
      <c r="E15" s="115">
        <f>IF(VLOOKUP($B$9,'Avg NCP LF'!$A$12:$P$38,E$9,FALSE)=0,"",VLOOKUP($B$9,'Avg NCP LF'!$A$12:$P$38,E$9,FALSE))</f>
        <v>0.4991666666666667</v>
      </c>
      <c r="F15" s="115">
        <f>IF(VLOOKUP($B$9,'Avg NCP LF'!$A$12:$P$38,F$9,FALSE)=0,"",VLOOKUP($B$9,'Avg NCP LF'!$A$12:$P$38,F$9,FALSE))</f>
        <v>0.46799999999999997</v>
      </c>
      <c r="G15" s="115">
        <f>IF(VLOOKUP($B$9,'Avg NCP LF'!$A$12:$P$38,G$9,FALSE)=0,"",VLOOKUP($B$9,'Avg NCP LF'!$A$12:$P$38,G$9,FALSE))</f>
        <v>0.44206666666666666</v>
      </c>
      <c r="H15" s="115">
        <f>IF(VLOOKUP($B$9,'Avg NCP LF'!$A$12:$P$38,H$9,FALSE)=0,"",VLOOKUP($B$9,'Avg NCP LF'!$A$12:$P$38,H$9,FALSE))</f>
        <v>0.42943333333333333</v>
      </c>
      <c r="I15" s="115">
        <f>IF(VLOOKUP($B$9,'Avg NCP LF'!$A$12:$P$38,I$9,FALSE)=0,"",VLOOKUP($B$9,'Avg NCP LF'!$A$12:$P$38,I$9,FALSE))</f>
        <v>0.43520000000000003</v>
      </c>
      <c r="J15" s="115">
        <f>IF(VLOOKUP($B$9,'Avg NCP LF'!$A$12:$P$38,J$9,FALSE)=0,"",VLOOKUP($B$9,'Avg NCP LF'!$A$12:$P$38,J$9,FALSE))</f>
        <v>0.45700000000000002</v>
      </c>
      <c r="K15" s="115">
        <f>IF(VLOOKUP($B$9,'Avg NCP LF'!$A$12:$P$38,K$9,FALSE)=0,"",VLOOKUP($B$9,'Avg NCP LF'!$A$12:$P$38,K$9,FALSE))</f>
        <v>0.48703333333333337</v>
      </c>
      <c r="L15" s="115">
        <f>IF(VLOOKUP($B$9,'Avg NCP LF'!$A$12:$P$38,L$9,FALSE)=0,"",VLOOKUP($B$9,'Avg NCP LF'!$A$12:$P$38,L$9,FALSE))</f>
        <v>0.51869999999999994</v>
      </c>
      <c r="M15" s="115">
        <f>IF(VLOOKUP($B$9,'Avg NCP LF'!$A$12:$P$38,M$9,FALSE)=0,"",VLOOKUP($B$9,'Avg NCP LF'!$A$12:$P$38,M$9,FALSE))</f>
        <v>0.54549999999999998</v>
      </c>
      <c r="N15" s="115">
        <f>IF(VLOOKUP($B$9,'Avg NCP LF'!$A$12:$P$38,N$9,FALSE)=0,"",VLOOKUP($B$9,'Avg NCP LF'!$A$12:$P$38,N$9,FALSE))</f>
        <v>0.55893333333333339</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48174083</v>
      </c>
      <c r="D27" s="142">
        <f>VLOOKUP($B$9,'Sales Forecast'!$B$7:$AO$23,D9-1,FALSE)</f>
        <v>44675133</v>
      </c>
      <c r="E27" s="142">
        <f>VLOOKUP($B$9,'Sales Forecast'!$B$7:$AO$23,E9-1,FALSE)</f>
        <v>44932085</v>
      </c>
      <c r="F27" s="142">
        <f>VLOOKUP($B$9,'Sales Forecast'!$B$7:$AO$23,F9-1,FALSE)</f>
        <v>46308634</v>
      </c>
      <c r="G27" s="142">
        <f>VLOOKUP($B$9,'Sales Forecast'!$B$7:$AO$23,G9-1,FALSE)</f>
        <v>46167749</v>
      </c>
      <c r="H27" s="142">
        <f>VLOOKUP($B$9,'Sales Forecast'!$B$7:$AO$23,H9-1,FALSE)</f>
        <v>43695955</v>
      </c>
      <c r="I27" s="142">
        <f>VLOOKUP($B$9,'Sales Forecast'!$B$7:$AO$23,I9-1,FALSE)</f>
        <v>45197734</v>
      </c>
      <c r="J27" s="142">
        <f>VLOOKUP($B$9,'Sales Forecast'!$B$7:$AO$23,J9-1,FALSE)</f>
        <v>51483554</v>
      </c>
      <c r="K27" s="142">
        <f>VLOOKUP($B$9,'Sales Forecast'!$B$7:$AO$23,K9-1,FALSE)</f>
        <v>45694635</v>
      </c>
      <c r="L27" s="142">
        <f>VLOOKUP($B$9,'Sales Forecast'!$B$7:$AO$23,L9-1,FALSE)</f>
        <v>43097778</v>
      </c>
      <c r="M27" s="142">
        <f>VLOOKUP($B$9,'Sales Forecast'!$B$7:$AO$23,M9-1,FALSE)</f>
        <v>42650157</v>
      </c>
      <c r="N27" s="142">
        <f>VLOOKUP($B$9,'Sales Forecast'!$B$7:$AO$23,N9-1,FALSE)</f>
        <v>48984218</v>
      </c>
      <c r="P27" s="106">
        <f t="shared" ref="P27:P29" si="0">SUM(C27:N27)</f>
        <v>551061715</v>
      </c>
    </row>
    <row r="28" spans="1:16" s="12" customFormat="1" ht="15.6">
      <c r="A28" s="111"/>
      <c r="B28" s="108" t="str">
        <f>"TEST - "&amp;MANUAL!$B$10</f>
        <v>TEST - 2017</v>
      </c>
      <c r="C28" s="142">
        <f>VLOOKUP($B$9,'Sales Forecast'!$B$7:$AO$23,C9+11,FALSE)</f>
        <v>49089770</v>
      </c>
      <c r="D28" s="142">
        <f>VLOOKUP($B$9,'Sales Forecast'!$B$7:$AO$23,D9+11,FALSE)</f>
        <v>45452138</v>
      </c>
      <c r="E28" s="142">
        <f>VLOOKUP($B$9,'Sales Forecast'!$B$7:$AO$23,E9+11,FALSE)</f>
        <v>45698883</v>
      </c>
      <c r="F28" s="142">
        <f>VLOOKUP($B$9,'Sales Forecast'!$B$7:$AO$23,F9+11,FALSE)</f>
        <v>47161001</v>
      </c>
      <c r="G28" s="142">
        <f>VLOOKUP($B$9,'Sales Forecast'!$B$7:$AO$23,G9+11,FALSE)</f>
        <v>46982784</v>
      </c>
      <c r="H28" s="142">
        <f>VLOOKUP($B$9,'Sales Forecast'!$B$7:$AO$23,H9+11,FALSE)</f>
        <v>44454046</v>
      </c>
      <c r="I28" s="142">
        <f>VLOOKUP($B$9,'Sales Forecast'!$B$7:$AO$23,I9+11,FALSE)</f>
        <v>45978606</v>
      </c>
      <c r="J28" s="142">
        <f>VLOOKUP($B$9,'Sales Forecast'!$B$7:$AO$23,J9+11,FALSE)</f>
        <v>52412648</v>
      </c>
      <c r="K28" s="142">
        <f>VLOOKUP($B$9,'Sales Forecast'!$B$7:$AO$23,K9+11,FALSE)</f>
        <v>46488434</v>
      </c>
      <c r="L28" s="142">
        <f>VLOOKUP($B$9,'Sales Forecast'!$B$7:$AO$23,L9+11,FALSE)</f>
        <v>43851383</v>
      </c>
      <c r="M28" s="142">
        <f>VLOOKUP($B$9,'Sales Forecast'!$B$7:$AO$23,M9+11,FALSE)</f>
        <v>43397174</v>
      </c>
      <c r="N28" s="142">
        <f>VLOOKUP($B$9,'Sales Forecast'!$B$7:$AO$23,N9+11,FALSE)</f>
        <v>49840091</v>
      </c>
      <c r="P28" s="106">
        <f t="shared" si="0"/>
        <v>560806958</v>
      </c>
    </row>
    <row r="29" spans="1:16" ht="15.6">
      <c r="A29" s="111"/>
      <c r="B29" t="s">
        <v>1092</v>
      </c>
      <c r="C29" s="142">
        <f>VLOOKUP($B$9,'Sales Forecast'!$B$7:$AO$23,C9+23,FALSE)</f>
        <v>49954501</v>
      </c>
      <c r="D29" s="142">
        <f>VLOOKUP($B$9,'Sales Forecast'!$B$7:$AO$23,D9+23,FALSE)</f>
        <v>46262213</v>
      </c>
      <c r="E29" s="142">
        <f>VLOOKUP($B$9,'Sales Forecast'!$B$7:$AO$23,E9+23,FALSE)</f>
        <v>46526540</v>
      </c>
      <c r="F29" s="142">
        <f>VLOOKUP($B$9,'Sales Forecast'!$B$7:$AO$23,F9+23,FALSE)</f>
        <v>48037603</v>
      </c>
      <c r="G29" s="142">
        <f>VLOOKUP($B$9,'Sales Forecast'!$B$7:$AO$23,G9+23,FALSE)</f>
        <v>47848318</v>
      </c>
      <c r="H29" s="142">
        <f>VLOOKUP($B$9,'Sales Forecast'!$B$7:$AO$23,H9+23,FALSE)</f>
        <v>45261755</v>
      </c>
      <c r="I29" s="142">
        <f>VLOOKUP($B$9,'Sales Forecast'!$B$7:$AO$23,I9+23,FALSE)</f>
        <v>46811116</v>
      </c>
      <c r="J29" s="142">
        <f>VLOOKUP($B$9,'Sales Forecast'!$B$7:$AO$23,J9+23,FALSE)</f>
        <v>53380049</v>
      </c>
      <c r="K29" s="142">
        <f>VLOOKUP($B$9,'Sales Forecast'!$B$7:$AO$23,K9+23,FALSE)</f>
        <v>47321203</v>
      </c>
      <c r="L29" s="142">
        <f>VLOOKUP($B$9,'Sales Forecast'!$B$7:$AO$23,L9+23,FALSE)</f>
        <v>44630969</v>
      </c>
      <c r="M29" s="142">
        <f>VLOOKUP($B$9,'Sales Forecast'!$B$7:$AO$23,M9+23,FALSE)</f>
        <v>44174215</v>
      </c>
      <c r="N29" s="142">
        <f>VLOOKUP($B$9,'Sales Forecast'!$B$7:$AO$23,N9+23,FALSE)</f>
        <v>50751782</v>
      </c>
      <c r="P29" s="106">
        <f t="shared" si="0"/>
        <v>570960264</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IF(C13="",0,MIN((+C$27/C$18/C13)+C23,C34))</f>
        <v>19431.640225418574</v>
      </c>
      <c r="D33" s="107">
        <f>IF(D13="",0,MIN((+D$27/D$18/D13)+D23,D34))</f>
        <v>0</v>
      </c>
      <c r="E33" s="107">
        <f t="shared" ref="E33:N33" si="1">IF(E13="",0,MIN((+E$27/E$18/E13)+E23,E34))</f>
        <v>0</v>
      </c>
      <c r="F33" s="107">
        <f t="shared" si="1"/>
        <v>0</v>
      </c>
      <c r="G33" s="107">
        <f t="shared" si="1"/>
        <v>0</v>
      </c>
      <c r="H33" s="107">
        <f t="shared" si="1"/>
        <v>0</v>
      </c>
      <c r="I33" s="107">
        <f t="shared" si="1"/>
        <v>0</v>
      </c>
      <c r="J33" s="107">
        <f t="shared" si="1"/>
        <v>0</v>
      </c>
      <c r="K33" s="107">
        <f t="shared" si="1"/>
        <v>0</v>
      </c>
      <c r="L33" s="107">
        <f t="shared" si="1"/>
        <v>0</v>
      </c>
      <c r="M33" s="107">
        <f t="shared" si="1"/>
        <v>108590.88756492516</v>
      </c>
      <c r="N33" s="107">
        <f t="shared" si="1"/>
        <v>117794.01721404825</v>
      </c>
      <c r="P33" s="152">
        <f>AVERAGE(C33:N33)</f>
        <v>20484.712083699331</v>
      </c>
      <c r="Q33" s="368">
        <f>$P$27/(P33*8760)</f>
        <v>3.0709042047204282</v>
      </c>
    </row>
    <row r="34" spans="1:17" s="12" customFormat="1" ht="15.6">
      <c r="A34" s="111"/>
      <c r="B34" s="149" t="s">
        <v>426</v>
      </c>
      <c r="C34" s="107">
        <f t="shared" ref="C34:N34" si="2">MIN(+C$27/C$18/C14,C35)</f>
        <v>117258.44179489276</v>
      </c>
      <c r="D34" s="107">
        <f t="shared" si="2"/>
        <v>121087.35989956354</v>
      </c>
      <c r="E34" s="107">
        <f t="shared" si="2"/>
        <v>120986.81943023317</v>
      </c>
      <c r="F34" s="107">
        <f t="shared" si="2"/>
        <v>137430.65645773979</v>
      </c>
      <c r="G34" s="107">
        <f t="shared" si="2"/>
        <v>140371.19456025219</v>
      </c>
      <c r="H34" s="107">
        <f t="shared" si="2"/>
        <v>141323.04522756088</v>
      </c>
      <c r="I34" s="107">
        <f t="shared" si="2"/>
        <v>139590.17112389309</v>
      </c>
      <c r="J34" s="107">
        <f t="shared" si="2"/>
        <v>151418.65485517989</v>
      </c>
      <c r="K34" s="107">
        <f t="shared" si="2"/>
        <v>130308.88542878653</v>
      </c>
      <c r="L34" s="107">
        <f t="shared" si="2"/>
        <v>111677.50331162896</v>
      </c>
      <c r="M34" s="107">
        <f t="shared" si="2"/>
        <v>108590.88756492516</v>
      </c>
      <c r="N34" s="107">
        <f t="shared" si="2"/>
        <v>117794.01721404825</v>
      </c>
      <c r="P34" s="152">
        <f>AVERAGE(C34:N34)</f>
        <v>128153.13640572537</v>
      </c>
      <c r="Q34" s="368">
        <f t="shared" ref="Q34:Q35" si="3">$P$27/(P34*8760)</f>
        <v>0.49087045572697524</v>
      </c>
    </row>
    <row r="35" spans="1:17" s="106" customFormat="1">
      <c r="A35" s="109"/>
      <c r="B35" s="149" t="s">
        <v>133</v>
      </c>
      <c r="C35" s="107">
        <f t="shared" ref="C35:N35" si="4">+C$27/C$18/C15</f>
        <v>117258.44179489276</v>
      </c>
      <c r="D35" s="107">
        <f t="shared" si="4"/>
        <v>121087.35989956354</v>
      </c>
      <c r="E35" s="107">
        <f t="shared" si="4"/>
        <v>120986.81943023317</v>
      </c>
      <c r="F35" s="107">
        <f t="shared" si="4"/>
        <v>137430.65645773979</v>
      </c>
      <c r="G35" s="107">
        <f t="shared" si="4"/>
        <v>140371.19456025219</v>
      </c>
      <c r="H35" s="107">
        <f t="shared" si="4"/>
        <v>141323.04522756088</v>
      </c>
      <c r="I35" s="107">
        <f t="shared" si="4"/>
        <v>139590.17112389309</v>
      </c>
      <c r="J35" s="107">
        <f t="shared" si="4"/>
        <v>151418.65485517989</v>
      </c>
      <c r="K35" s="107">
        <f t="shared" si="4"/>
        <v>130308.88542878653</v>
      </c>
      <c r="L35" s="107">
        <f t="shared" si="4"/>
        <v>111677.50331162896</v>
      </c>
      <c r="M35" s="107">
        <f t="shared" si="4"/>
        <v>108590.88756492516</v>
      </c>
      <c r="N35" s="107">
        <f t="shared" si="4"/>
        <v>117794.01721404825</v>
      </c>
      <c r="P35" s="152">
        <f>AVERAGE(C35:N35)</f>
        <v>128153.13640572537</v>
      </c>
      <c r="Q35" s="368">
        <f t="shared" si="3"/>
        <v>0.49087045572697524</v>
      </c>
    </row>
    <row r="36" spans="1:17" s="106" customFormat="1" ht="16.5" customHeight="1">
      <c r="A36" s="109"/>
      <c r="B36" s="108"/>
      <c r="C36" s="107"/>
      <c r="D36" s="107"/>
      <c r="E36" s="107"/>
      <c r="F36" s="107"/>
      <c r="G36" s="107"/>
      <c r="H36" s="107"/>
      <c r="I36" s="107"/>
      <c r="J36" s="107"/>
      <c r="K36" s="107"/>
      <c r="L36" s="107"/>
      <c r="M36" s="107"/>
      <c r="N36" s="107"/>
    </row>
    <row r="37" spans="1:17" s="106" customFormat="1" ht="16.5" customHeight="1">
      <c r="A37" s="109"/>
      <c r="B37" s="146" t="str">
        <f>"TEST - "&amp;MANUAL!$B$10</f>
        <v>TEST - 2017</v>
      </c>
      <c r="C37" s="107"/>
      <c r="D37" s="107"/>
      <c r="E37" s="107"/>
      <c r="F37" s="107"/>
      <c r="G37" s="107"/>
      <c r="H37" s="107"/>
      <c r="I37" s="107"/>
      <c r="J37" s="107"/>
      <c r="K37" s="107"/>
      <c r="L37" s="107"/>
      <c r="M37" s="107"/>
      <c r="N37" s="107"/>
    </row>
    <row r="38" spans="1:17" s="106" customFormat="1" ht="16.5" customHeight="1">
      <c r="A38" s="109"/>
      <c r="B38" s="149" t="s">
        <v>428</v>
      </c>
      <c r="C38" s="107">
        <f>IF(C13="",0,MIN((+C$28/C$19/C13)+C23,C39))</f>
        <v>19800.994434882054</v>
      </c>
      <c r="D38" s="107">
        <f>IF(D13="",0,MIN((+D$28/D$19/D13)+D23,D39))</f>
        <v>0</v>
      </c>
      <c r="E38" s="107">
        <f t="shared" ref="E38:N38" si="5">IF(E13="",0,MIN((+E$28/E$19/E13)+E23,E39))</f>
        <v>0</v>
      </c>
      <c r="F38" s="107">
        <f t="shared" si="5"/>
        <v>0</v>
      </c>
      <c r="G38" s="107">
        <f t="shared" si="5"/>
        <v>0</v>
      </c>
      <c r="H38" s="107">
        <f t="shared" si="5"/>
        <v>0</v>
      </c>
      <c r="I38" s="107">
        <f t="shared" si="5"/>
        <v>0</v>
      </c>
      <c r="J38" s="107">
        <f t="shared" si="5"/>
        <v>0</v>
      </c>
      <c r="K38" s="107">
        <f t="shared" si="5"/>
        <v>0</v>
      </c>
      <c r="L38" s="107">
        <f t="shared" si="5"/>
        <v>0</v>
      </c>
      <c r="M38" s="107">
        <f t="shared" si="5"/>
        <v>110492.85568795193</v>
      </c>
      <c r="N38" s="107">
        <f t="shared" si="5"/>
        <v>119852.16416446072</v>
      </c>
      <c r="P38" s="152">
        <f>AVERAGE(C38:N38)</f>
        <v>20845.501190607891</v>
      </c>
      <c r="Q38" s="368">
        <f>$P$28/(P38*8760)</f>
        <v>3.0711211281053008</v>
      </c>
    </row>
    <row r="39" spans="1:17" s="106" customFormat="1" ht="16.5" customHeight="1">
      <c r="A39" s="109"/>
      <c r="B39" s="149" t="s">
        <v>426</v>
      </c>
      <c r="C39" s="107">
        <f t="shared" ref="C39:N39" si="6">MIN(+C$28/C$19/C14,C40)</f>
        <v>119487.27572603038</v>
      </c>
      <c r="D39" s="107">
        <f t="shared" si="6"/>
        <v>127593.11473127265</v>
      </c>
      <c r="E39" s="107">
        <f t="shared" si="6"/>
        <v>123051.54558673056</v>
      </c>
      <c r="F39" s="107">
        <f t="shared" si="6"/>
        <v>139960.2356362773</v>
      </c>
      <c r="G39" s="107">
        <f t="shared" si="6"/>
        <v>142849.27588404415</v>
      </c>
      <c r="H39" s="107">
        <f t="shared" si="6"/>
        <v>143774.89068281197</v>
      </c>
      <c r="I39" s="107">
        <f t="shared" si="6"/>
        <v>142001.84194141364</v>
      </c>
      <c r="J39" s="107">
        <f t="shared" si="6"/>
        <v>154151.21997129478</v>
      </c>
      <c r="K39" s="107">
        <f t="shared" si="6"/>
        <v>132572.5880044715</v>
      </c>
      <c r="L39" s="107">
        <f t="shared" si="6"/>
        <v>113630.28901865915</v>
      </c>
      <c r="M39" s="107">
        <f t="shared" si="6"/>
        <v>110492.85568795193</v>
      </c>
      <c r="N39" s="107">
        <f t="shared" si="6"/>
        <v>119852.16416446072</v>
      </c>
      <c r="P39" s="152">
        <f>AVERAGE(C39:N39)</f>
        <v>130784.77475295156</v>
      </c>
      <c r="Q39" s="368">
        <f>$P$28/(P39*8760)</f>
        <v>0.48949932630422871</v>
      </c>
    </row>
    <row r="40" spans="1:17" s="106" customFormat="1" ht="16.5" customHeight="1">
      <c r="A40" s="109"/>
      <c r="B40" s="149" t="s">
        <v>133</v>
      </c>
      <c r="C40" s="107">
        <f t="shared" ref="C40:N40" si="7">+C$28/C$19/C15</f>
        <v>119487.27572603038</v>
      </c>
      <c r="D40" s="107">
        <f t="shared" si="7"/>
        <v>127593.11473127265</v>
      </c>
      <c r="E40" s="107">
        <f t="shared" si="7"/>
        <v>123051.54558673056</v>
      </c>
      <c r="F40" s="107">
        <f t="shared" si="7"/>
        <v>139960.2356362773</v>
      </c>
      <c r="G40" s="107">
        <f t="shared" si="7"/>
        <v>142849.27588404415</v>
      </c>
      <c r="H40" s="107">
        <f t="shared" si="7"/>
        <v>143774.89068281197</v>
      </c>
      <c r="I40" s="107">
        <f t="shared" si="7"/>
        <v>142001.84194141364</v>
      </c>
      <c r="J40" s="107">
        <f t="shared" si="7"/>
        <v>154151.21997129478</v>
      </c>
      <c r="K40" s="107">
        <f t="shared" si="7"/>
        <v>132572.5880044715</v>
      </c>
      <c r="L40" s="107">
        <f t="shared" si="7"/>
        <v>113630.28901865915</v>
      </c>
      <c r="M40" s="107">
        <f t="shared" si="7"/>
        <v>110492.85568795193</v>
      </c>
      <c r="N40" s="107">
        <f t="shared" si="7"/>
        <v>119852.16416446072</v>
      </c>
      <c r="P40" s="152">
        <f>AVERAGE(C40:N40)</f>
        <v>130784.77475295156</v>
      </c>
      <c r="Q40" s="368">
        <f>$P$28/(P40*8760)</f>
        <v>0.48949932630422871</v>
      </c>
    </row>
    <row r="41" spans="1:17" s="106" customFormat="1" ht="16.5" customHeight="1">
      <c r="A41" s="109"/>
      <c r="B41" s="108"/>
      <c r="C41" s="107"/>
      <c r="D41" s="107"/>
      <c r="E41" s="107"/>
      <c r="F41" s="107"/>
      <c r="G41" s="107"/>
      <c r="H41" s="107"/>
      <c r="I41" s="107"/>
      <c r="J41" s="107"/>
      <c r="K41" s="107"/>
      <c r="L41" s="107"/>
      <c r="M41" s="107"/>
      <c r="N41" s="107"/>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row>
    <row r="43" spans="1:17" s="106" customFormat="1" ht="16.5" customHeight="1">
      <c r="A43" s="109"/>
      <c r="B43" s="149" t="s">
        <v>428</v>
      </c>
      <c r="C43" s="107">
        <f>MIN((+C$29/C$20/C13)+C23,C44)</f>
        <v>20149.794881872738</v>
      </c>
      <c r="D43" s="107">
        <f>IF(D13="",0,MIN((+D$29/D$20/D13)+D23,D44))</f>
        <v>0</v>
      </c>
      <c r="E43" s="107">
        <f t="shared" ref="E43:N43" si="8">IF(E13="",0,MIN((+E$29/E$20/E13)+E23,E44))</f>
        <v>0</v>
      </c>
      <c r="F43" s="107">
        <f t="shared" si="8"/>
        <v>0</v>
      </c>
      <c r="G43" s="107">
        <f t="shared" si="8"/>
        <v>0</v>
      </c>
      <c r="H43" s="107">
        <f t="shared" si="8"/>
        <v>0</v>
      </c>
      <c r="I43" s="107">
        <f t="shared" si="8"/>
        <v>0</v>
      </c>
      <c r="J43" s="107">
        <f t="shared" si="8"/>
        <v>0</v>
      </c>
      <c r="K43" s="107">
        <f t="shared" si="8"/>
        <v>0</v>
      </c>
      <c r="L43" s="107">
        <f t="shared" si="8"/>
        <v>0</v>
      </c>
      <c r="M43" s="107">
        <f t="shared" si="8"/>
        <v>112471.26744067625</v>
      </c>
      <c r="N43" s="107">
        <f t="shared" si="8"/>
        <v>122044.53856039152</v>
      </c>
      <c r="O43" s="107"/>
      <c r="P43" s="152">
        <f>AVERAGE(C43:N43)</f>
        <v>21222.133406911711</v>
      </c>
      <c r="Q43" s="368">
        <f>$P$29/(P43*8760)</f>
        <v>3.071232805818648</v>
      </c>
    </row>
    <row r="44" spans="1:17" s="106" customFormat="1" ht="16.5" customHeight="1">
      <c r="A44" s="109"/>
      <c r="B44" s="149" t="s">
        <v>426</v>
      </c>
      <c r="C44" s="107">
        <f>MIN(+C$29/C$20/C14,C45)</f>
        <v>121592.07987210492</v>
      </c>
      <c r="D44" s="107">
        <f t="shared" ref="D44:N44" si="9">MIN(+D$29/D$20/D14,D45)</f>
        <v>129867.15500669238</v>
      </c>
      <c r="E44" s="107">
        <f t="shared" si="9"/>
        <v>125280.14432656577</v>
      </c>
      <c r="F44" s="107">
        <f t="shared" si="9"/>
        <v>142561.73729819563</v>
      </c>
      <c r="G44" s="107">
        <f t="shared" si="9"/>
        <v>145480.89739785271</v>
      </c>
      <c r="H44" s="107">
        <f t="shared" si="9"/>
        <v>146387.21247639006</v>
      </c>
      <c r="I44" s="107">
        <f t="shared" si="9"/>
        <v>144572.99325980392</v>
      </c>
      <c r="J44" s="107">
        <f t="shared" si="9"/>
        <v>156996.45008352742</v>
      </c>
      <c r="K44" s="107">
        <f t="shared" si="9"/>
        <v>134947.42260397418</v>
      </c>
      <c r="L44" s="107">
        <f t="shared" si="9"/>
        <v>115650.39822467667</v>
      </c>
      <c r="M44" s="107">
        <f t="shared" si="9"/>
        <v>112471.26744067625</v>
      </c>
      <c r="N44" s="107">
        <f t="shared" si="9"/>
        <v>122044.53856039152</v>
      </c>
      <c r="O44" s="107"/>
      <c r="P44" s="152">
        <f>AVERAGE(C44:N44)</f>
        <v>133154.35804590429</v>
      </c>
      <c r="Q44" s="368">
        <f>$P$29/(P44*8760)</f>
        <v>0.48949289595386208</v>
      </c>
    </row>
    <row r="45" spans="1:17" s="106" customFormat="1" ht="16.5" customHeight="1">
      <c r="A45" s="109"/>
      <c r="B45" s="149" t="s">
        <v>133</v>
      </c>
      <c r="C45" s="107">
        <f>+C$29/C$20/C15</f>
        <v>121592.07987210492</v>
      </c>
      <c r="D45" s="107">
        <f t="shared" ref="D45:N45" si="10">+D$29/D$20/D15</f>
        <v>129867.15500669238</v>
      </c>
      <c r="E45" s="107">
        <f t="shared" si="10"/>
        <v>125280.14432656577</v>
      </c>
      <c r="F45" s="107">
        <f t="shared" si="10"/>
        <v>142561.73729819563</v>
      </c>
      <c r="G45" s="107">
        <f t="shared" si="10"/>
        <v>145480.89739785271</v>
      </c>
      <c r="H45" s="107">
        <f t="shared" si="10"/>
        <v>146387.21247639006</v>
      </c>
      <c r="I45" s="107">
        <f t="shared" si="10"/>
        <v>144572.99325980392</v>
      </c>
      <c r="J45" s="107">
        <f t="shared" si="10"/>
        <v>156996.45008352742</v>
      </c>
      <c r="K45" s="107">
        <f t="shared" si="10"/>
        <v>134947.42260397418</v>
      </c>
      <c r="L45" s="107">
        <f t="shared" si="10"/>
        <v>115650.39822467667</v>
      </c>
      <c r="M45" s="107">
        <f t="shared" si="10"/>
        <v>112471.26744067625</v>
      </c>
      <c r="N45" s="107">
        <f t="shared" si="10"/>
        <v>122044.53856039152</v>
      </c>
      <c r="O45" s="107"/>
      <c r="P45" s="152">
        <f>AVERAGE(C45:N45)</f>
        <v>133154.35804590429</v>
      </c>
      <c r="Q45" s="368">
        <f>$P$29/(P45*8760)</f>
        <v>0.48949289595386208</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9" spans="1:14">
      <c r="G59" s="145"/>
    </row>
    <row r="60" spans="1:14">
      <c r="G60" s="44"/>
    </row>
    <row r="62" spans="1:14">
      <c r="G62" s="150"/>
    </row>
  </sheetData>
  <mergeCells count="3">
    <mergeCell ref="C7:E7"/>
    <mergeCell ref="F7:L7"/>
    <mergeCell ref="M7:N7"/>
  </mergeCells>
  <conditionalFormatting sqref="C34:N34">
    <cfRule type="cellIs" dxfId="41" priority="5" operator="greaterThanOrEqual">
      <formula>C35</formula>
    </cfRule>
  </conditionalFormatting>
  <conditionalFormatting sqref="C39:N39">
    <cfRule type="cellIs" dxfId="40" priority="4" operator="greaterThanOrEqual">
      <formula>C40</formula>
    </cfRule>
  </conditionalFormatting>
  <conditionalFormatting sqref="C33:N33">
    <cfRule type="cellIs" dxfId="39" priority="3" operator="greaterThanOrEqual">
      <formula>C34</formula>
    </cfRule>
  </conditionalFormatting>
  <conditionalFormatting sqref="C38:N38">
    <cfRule type="cellIs" dxfId="38" priority="2" operator="greaterThanOrEqual">
      <formula>C39</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2"/>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1151</v>
      </c>
    </row>
    <row r="2" spans="1:16">
      <c r="B2" s="8" t="s">
        <v>1123</v>
      </c>
    </row>
    <row r="4" spans="1:16" ht="21">
      <c r="A4" s="124" t="s">
        <v>1095</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hidden="1">
      <c r="B9" t="s">
        <v>53</v>
      </c>
      <c r="C9" s="329">
        <v>3</v>
      </c>
      <c r="D9" s="329">
        <v>4</v>
      </c>
      <c r="E9" s="329">
        <v>5</v>
      </c>
      <c r="F9" s="329">
        <v>6</v>
      </c>
      <c r="G9" s="329">
        <v>7</v>
      </c>
      <c r="H9" s="329">
        <v>8</v>
      </c>
      <c r="I9" s="329">
        <v>9</v>
      </c>
      <c r="J9" s="329">
        <v>10</v>
      </c>
      <c r="K9" s="329">
        <v>11</v>
      </c>
      <c r="L9" s="329">
        <v>12</v>
      </c>
      <c r="M9" s="329">
        <v>13</v>
      </c>
      <c r="N9" s="329">
        <v>14</v>
      </c>
      <c r="P9" s="338"/>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377" t="s">
        <v>343</v>
      </c>
      <c r="B12" s="371"/>
      <c r="C12" s="371"/>
      <c r="D12" s="371"/>
      <c r="E12" s="371"/>
      <c r="F12" s="371"/>
      <c r="G12" s="371"/>
      <c r="H12" s="371"/>
      <c r="I12" s="371"/>
      <c r="J12" s="371"/>
      <c r="K12" s="371"/>
      <c r="L12" s="371"/>
      <c r="M12" s="371"/>
      <c r="N12" s="371"/>
      <c r="O12" s="371"/>
      <c r="P12" s="371"/>
    </row>
    <row r="13" spans="1:16" s="110" customFormat="1">
      <c r="A13" s="378"/>
      <c r="B13" s="369" t="s">
        <v>148</v>
      </c>
      <c r="C13" s="370">
        <f>IF(VLOOKUP($B$9,'Avg CP LF'!$A$12:$P$38,C$9,FALSE)=0,"",VLOOKUP($B$9,'Avg CP LF'!$A$12:$P$38,C$9,FALSE))</f>
        <v>3.3322000000000003</v>
      </c>
      <c r="D13" s="370" t="str">
        <f>IF(VLOOKUP($B$9,'Avg CP LF'!$A$12:$P$38,D$9,FALSE)=0,"",VLOOKUP($B$9,'Avg CP LF'!$A$12:$P$38,D$9,FALSE))</f>
        <v/>
      </c>
      <c r="E13" s="370" t="str">
        <f>IF(VLOOKUP($B$9,'Avg CP LF'!$A$12:$P$38,E$9,FALSE)=0,"",VLOOKUP($B$9,'Avg CP LF'!$A$12:$P$38,E$9,FALSE))</f>
        <v/>
      </c>
      <c r="F13" s="370" t="str">
        <f>IF(VLOOKUP($B$9,'Avg CP LF'!$A$12:$P$38,F$9,FALSE)=0,"",VLOOKUP($B$9,'Avg CP LF'!$A$12:$P$38,F$9,FALSE))</f>
        <v/>
      </c>
      <c r="G13" s="370" t="str">
        <f>IF(VLOOKUP($B$9,'Avg CP LF'!$A$12:$P$38,G$9,FALSE)=0,"",VLOOKUP($B$9,'Avg CP LF'!$A$12:$P$38,G$9,FALSE))</f>
        <v/>
      </c>
      <c r="H13" s="370" t="str">
        <f>IF(VLOOKUP($B$9,'Avg CP LF'!$A$12:$P$38,H$9,FALSE)=0,"",VLOOKUP($B$9,'Avg CP LF'!$A$12:$P$38,H$9,FALSE))</f>
        <v/>
      </c>
      <c r="I13" s="370" t="str">
        <f>IF(VLOOKUP($B$9,'Avg CP LF'!$A$12:$P$38,I$9,FALSE)=0,"",VLOOKUP($B$9,'Avg CP LF'!$A$12:$P$38,I$9,FALSE))</f>
        <v/>
      </c>
      <c r="J13" s="370" t="str">
        <f>IF(VLOOKUP($B$9,'Avg CP LF'!$A$12:$P$38,J$9,FALSE)=0,"",VLOOKUP($B$9,'Avg CP LF'!$A$12:$P$38,J$9,FALSE))</f>
        <v/>
      </c>
      <c r="K13" s="370" t="str">
        <f>IF(VLOOKUP($B$9,'Avg CP LF'!$A$12:$P$38,K$9,FALSE)=0,"",VLOOKUP($B$9,'Avg CP LF'!$A$12:$P$38,K$9,FALSE))</f>
        <v/>
      </c>
      <c r="L13" s="370" t="str">
        <f>IF(VLOOKUP($B$9,'Avg CP LF'!$A$12:$P$38,L$9,FALSE)=0,"",VLOOKUP($B$9,'Avg CP LF'!$A$12:$P$38,L$9,FALSE))</f>
        <v/>
      </c>
      <c r="M13" s="370">
        <f>IF(VLOOKUP($B$9,'Avg CP LF'!$A$12:$P$38,M$9,FALSE)=0,"",VLOOKUP($B$9,'Avg CP LF'!$A$12:$P$38,M$9,FALSE))</f>
        <v>0.18189999999999998</v>
      </c>
      <c r="N13" s="370">
        <f>IF(VLOOKUP($B$9,'Avg CP LF'!$A$12:$P$38,N$9,FALSE)=0,"",VLOOKUP($B$9,'Avg CP LF'!$A$12:$P$38,N$9,FALSE))</f>
        <v>0.18623333333333333</v>
      </c>
      <c r="O13" s="371"/>
      <c r="P13" s="371"/>
    </row>
    <row r="14" spans="1:16" s="110" customFormat="1">
      <c r="A14" s="378"/>
      <c r="B14" s="372" t="s">
        <v>342</v>
      </c>
      <c r="C14" s="370">
        <f>IF(VLOOKUP($B$9,'Avg GNCP LF'!$A$12:$P$38,C$9,FALSE)=0,"",VLOOKUP($B$9,'Avg GNCP LF'!$A$12:$P$38,C$9,FALSE))</f>
        <v>0.55220000000000002</v>
      </c>
      <c r="D14" s="370">
        <f>IF(VLOOKUP($B$9,'Avg GNCP LF'!$A$12:$P$38,D$9,FALSE)=0,"",VLOOKUP($B$9,'Avg GNCP LF'!$A$12:$P$38,D$9,FALSE))</f>
        <v>0.5300999999999999</v>
      </c>
      <c r="E14" s="370">
        <f>IF(VLOOKUP($B$9,'Avg GNCP LF'!$A$12:$P$38,E$9,FALSE)=0,"",VLOOKUP($B$9,'Avg GNCP LF'!$A$12:$P$38,E$9,FALSE))</f>
        <v>0.4991666666666667</v>
      </c>
      <c r="F14" s="370">
        <f>IF(VLOOKUP($B$9,'Avg GNCP LF'!$A$12:$P$38,F$9,FALSE)=0,"",VLOOKUP($B$9,'Avg GNCP LF'!$A$12:$P$38,F$9,FALSE))</f>
        <v>0.46799999999999997</v>
      </c>
      <c r="G14" s="370">
        <f>IF(VLOOKUP($B$9,'Avg GNCP LF'!$A$12:$P$38,G$9,FALSE)=0,"",VLOOKUP($B$9,'Avg GNCP LF'!$A$12:$P$38,G$9,FALSE))</f>
        <v>0.44206666666666666</v>
      </c>
      <c r="H14" s="370">
        <f>IF(VLOOKUP($B$9,'Avg GNCP LF'!$A$12:$P$38,H$9,FALSE)=0,"",VLOOKUP($B$9,'Avg GNCP LF'!$A$12:$P$38,H$9,FALSE))</f>
        <v>0.42943333333333333</v>
      </c>
      <c r="I14" s="370">
        <f>IF(VLOOKUP($B$9,'Avg GNCP LF'!$A$12:$P$38,I$9,FALSE)=0,"",VLOOKUP($B$9,'Avg GNCP LF'!$A$12:$P$38,I$9,FALSE))</f>
        <v>0.43520000000000003</v>
      </c>
      <c r="J14" s="370">
        <f>IF(VLOOKUP($B$9,'Avg GNCP LF'!$A$12:$P$38,J$9,FALSE)=0,"",VLOOKUP($B$9,'Avg GNCP LF'!$A$12:$P$38,J$9,FALSE))</f>
        <v>0.45700000000000002</v>
      </c>
      <c r="K14" s="370">
        <f>IF(VLOOKUP($B$9,'Avg GNCP LF'!$A$12:$P$38,K$9,FALSE)=0,"",VLOOKUP($B$9,'Avg GNCP LF'!$A$12:$P$38,K$9,FALSE))</f>
        <v>0.48703333333333337</v>
      </c>
      <c r="L14" s="370">
        <f>IF(VLOOKUP($B$9,'Avg GNCP LF'!$A$12:$P$38,L$9,FALSE)=0,"",VLOOKUP($B$9,'Avg GNCP LF'!$A$12:$P$38,L$9,FALSE))</f>
        <v>0.51869999999999994</v>
      </c>
      <c r="M14" s="370">
        <f>IF(VLOOKUP($B$9,'Avg GNCP LF'!$A$12:$P$38,M$9,FALSE)=0,"",VLOOKUP($B$9,'Avg GNCP LF'!$A$12:$P$38,M$9,FALSE))</f>
        <v>0.54549999999999998</v>
      </c>
      <c r="N14" s="370">
        <f>IF(VLOOKUP($B$9,'Avg GNCP LF'!$A$12:$P$38,N$9,FALSE)=0,"",VLOOKUP($B$9,'Avg GNCP LF'!$A$12:$P$38,N$9,FALSE))</f>
        <v>0.55893333333333339</v>
      </c>
      <c r="O14" s="371"/>
      <c r="P14" s="371"/>
    </row>
    <row r="15" spans="1:16" s="10" customFormat="1">
      <c r="A15" s="378"/>
      <c r="B15" s="369" t="s">
        <v>133</v>
      </c>
      <c r="C15" s="370">
        <f>IF(VLOOKUP($B$9,'Avg NCP LF'!$A$12:$P$38,C$9,FALSE)=0,"",VLOOKUP($B$9,'Avg NCP LF'!$A$12:$P$38,C$9,FALSE))</f>
        <v>0.55220000000000002</v>
      </c>
      <c r="D15" s="370">
        <f>IF(VLOOKUP($B$9,'Avg NCP LF'!$A$12:$P$38,D$9,FALSE)=0,"",VLOOKUP($B$9,'Avg NCP LF'!$A$12:$P$38,D$9,FALSE))</f>
        <v>0.5300999999999999</v>
      </c>
      <c r="E15" s="370">
        <f>IF(VLOOKUP($B$9,'Avg NCP LF'!$A$12:$P$38,E$9,FALSE)=0,"",VLOOKUP($B$9,'Avg NCP LF'!$A$12:$P$38,E$9,FALSE))</f>
        <v>0.4991666666666667</v>
      </c>
      <c r="F15" s="370">
        <f>IF(VLOOKUP($B$9,'Avg NCP LF'!$A$12:$P$38,F$9,FALSE)=0,"",VLOOKUP($B$9,'Avg NCP LF'!$A$12:$P$38,F$9,FALSE))</f>
        <v>0.46799999999999997</v>
      </c>
      <c r="G15" s="370">
        <f>IF(VLOOKUP($B$9,'Avg NCP LF'!$A$12:$P$38,G$9,FALSE)=0,"",VLOOKUP($B$9,'Avg NCP LF'!$A$12:$P$38,G$9,FALSE))</f>
        <v>0.44206666666666666</v>
      </c>
      <c r="H15" s="370">
        <f>IF(VLOOKUP($B$9,'Avg NCP LF'!$A$12:$P$38,H$9,FALSE)=0,"",VLOOKUP($B$9,'Avg NCP LF'!$A$12:$P$38,H$9,FALSE))</f>
        <v>0.42943333333333333</v>
      </c>
      <c r="I15" s="370">
        <f>IF(VLOOKUP($B$9,'Avg NCP LF'!$A$12:$P$38,I$9,FALSE)=0,"",VLOOKUP($B$9,'Avg NCP LF'!$A$12:$P$38,I$9,FALSE))</f>
        <v>0.43520000000000003</v>
      </c>
      <c r="J15" s="370">
        <f>IF(VLOOKUP($B$9,'Avg NCP LF'!$A$12:$P$38,J$9,FALSE)=0,"",VLOOKUP($B$9,'Avg NCP LF'!$A$12:$P$38,J$9,FALSE))</f>
        <v>0.45700000000000002</v>
      </c>
      <c r="K15" s="370">
        <f>IF(VLOOKUP($B$9,'Avg NCP LF'!$A$12:$P$38,K$9,FALSE)=0,"",VLOOKUP($B$9,'Avg NCP LF'!$A$12:$P$38,K$9,FALSE))</f>
        <v>0.48703333333333337</v>
      </c>
      <c r="L15" s="370">
        <f>IF(VLOOKUP($B$9,'Avg NCP LF'!$A$12:$P$38,L$9,FALSE)=0,"",VLOOKUP($B$9,'Avg NCP LF'!$A$12:$P$38,L$9,FALSE))</f>
        <v>0.51869999999999994</v>
      </c>
      <c r="M15" s="370">
        <f>IF(VLOOKUP($B$9,'Avg NCP LF'!$A$12:$P$38,M$9,FALSE)=0,"",VLOOKUP($B$9,'Avg NCP LF'!$A$12:$P$38,M$9,FALSE))</f>
        <v>0.54549999999999998</v>
      </c>
      <c r="N15" s="370">
        <f>IF(VLOOKUP($B$9,'Avg NCP LF'!$A$12:$P$38,N$9,FALSE)=0,"",VLOOKUP($B$9,'Avg NCP LF'!$A$12:$P$38,N$9,FALSE))</f>
        <v>0.55893333333333339</v>
      </c>
      <c r="O15" s="373"/>
      <c r="P15" s="373"/>
    </row>
    <row r="16" spans="1:16">
      <c r="A16" s="379"/>
      <c r="B16" s="373"/>
      <c r="C16" s="374"/>
      <c r="D16" s="374"/>
      <c r="E16" s="374"/>
      <c r="F16" s="374"/>
      <c r="G16" s="374"/>
      <c r="H16" s="374"/>
      <c r="I16" s="374"/>
      <c r="J16" s="374"/>
      <c r="K16" s="374"/>
      <c r="L16" s="374"/>
      <c r="M16" s="374"/>
      <c r="N16" s="374"/>
      <c r="O16" s="373"/>
      <c r="P16" s="373"/>
    </row>
    <row r="17" spans="1:16" ht="15.6">
      <c r="A17" s="380" t="s">
        <v>417</v>
      </c>
      <c r="B17" s="373"/>
      <c r="C17" s="370"/>
      <c r="D17" s="370"/>
      <c r="E17" s="370"/>
      <c r="F17" s="370"/>
      <c r="G17" s="370"/>
      <c r="H17" s="370"/>
      <c r="I17" s="370"/>
      <c r="J17" s="370"/>
      <c r="K17" s="370"/>
      <c r="L17" s="370"/>
      <c r="M17" s="370"/>
      <c r="N17" s="370"/>
      <c r="O17" s="373"/>
      <c r="P17" s="373"/>
    </row>
    <row r="18" spans="1:16">
      <c r="A18" s="379"/>
      <c r="B18" s="375" t="str">
        <f>"PRIOR - "&amp;MANUAL!$B$9</f>
        <v>PRIOR - 2016</v>
      </c>
      <c r="C18" s="376">
        <f>+HOURS!$B$18</f>
        <v>744</v>
      </c>
      <c r="D18" s="376">
        <f>+HOURS!$C$18</f>
        <v>696</v>
      </c>
      <c r="E18" s="376">
        <f>+HOURS!$D$18</f>
        <v>744</v>
      </c>
      <c r="F18" s="376">
        <f>+HOURS!$E$18</f>
        <v>720</v>
      </c>
      <c r="G18" s="376">
        <f>+HOURS!$F$18</f>
        <v>744</v>
      </c>
      <c r="H18" s="376">
        <f>+HOURS!$G$18</f>
        <v>720</v>
      </c>
      <c r="I18" s="376">
        <f>+HOURS!$H$18</f>
        <v>744</v>
      </c>
      <c r="J18" s="376">
        <f>+HOURS!$I$18</f>
        <v>744</v>
      </c>
      <c r="K18" s="376">
        <f>+HOURS!$J$18</f>
        <v>720</v>
      </c>
      <c r="L18" s="376">
        <f>+HOURS!$K$18</f>
        <v>744</v>
      </c>
      <c r="M18" s="376">
        <f>+HOURS!$L$18</f>
        <v>720</v>
      </c>
      <c r="N18" s="376">
        <f>+HOURS!$M$18</f>
        <v>744</v>
      </c>
      <c r="O18" s="373"/>
      <c r="P18" s="373"/>
    </row>
    <row r="19" spans="1:16">
      <c r="A19" s="379"/>
      <c r="B19" s="375" t="str">
        <f>"TEST - "&amp;MANUAL!$B$10</f>
        <v>TEST - 2017</v>
      </c>
      <c r="C19" s="376">
        <f>+HOURS!$B$19</f>
        <v>744</v>
      </c>
      <c r="D19" s="376">
        <f>+HOURS!$C$19</f>
        <v>672</v>
      </c>
      <c r="E19" s="376">
        <f>+HOURS!$D$19</f>
        <v>744</v>
      </c>
      <c r="F19" s="376">
        <f>+HOURS!$E$19</f>
        <v>720</v>
      </c>
      <c r="G19" s="376">
        <f>+HOURS!$F$19</f>
        <v>744</v>
      </c>
      <c r="H19" s="376">
        <f>+HOURS!$G$19</f>
        <v>720</v>
      </c>
      <c r="I19" s="376">
        <f>+HOURS!$H$19</f>
        <v>744</v>
      </c>
      <c r="J19" s="376">
        <f>+HOURS!$I$19</f>
        <v>744</v>
      </c>
      <c r="K19" s="376">
        <f>+HOURS!$J$19</f>
        <v>720</v>
      </c>
      <c r="L19" s="376">
        <f>+HOURS!$K$19</f>
        <v>744</v>
      </c>
      <c r="M19" s="376">
        <f>+HOURS!$L$19</f>
        <v>720</v>
      </c>
      <c r="N19" s="376">
        <f>+HOURS!$M$19</f>
        <v>744</v>
      </c>
      <c r="O19" s="373"/>
      <c r="P19" s="373"/>
    </row>
    <row r="20" spans="1:16">
      <c r="A20" s="379"/>
      <c r="B20" s="375" t="s">
        <v>1092</v>
      </c>
      <c r="C20" s="376">
        <f>+HOURS!B$20</f>
        <v>744</v>
      </c>
      <c r="D20" s="376">
        <f>+HOURS!C$20</f>
        <v>672</v>
      </c>
      <c r="E20" s="376">
        <f>+HOURS!D$20</f>
        <v>744</v>
      </c>
      <c r="F20" s="376">
        <f>+HOURS!E$20</f>
        <v>720</v>
      </c>
      <c r="G20" s="376">
        <f>+HOURS!F$20</f>
        <v>744</v>
      </c>
      <c r="H20" s="376">
        <f>+HOURS!G$20</f>
        <v>720</v>
      </c>
      <c r="I20" s="376">
        <f>+HOURS!H$20</f>
        <v>744</v>
      </c>
      <c r="J20" s="376">
        <f>+HOURS!I$20</f>
        <v>744</v>
      </c>
      <c r="K20" s="376">
        <f>+HOURS!J$20</f>
        <v>720</v>
      </c>
      <c r="L20" s="376">
        <f>+HOURS!K$20</f>
        <v>744</v>
      </c>
      <c r="M20" s="376">
        <f>+HOURS!L$20</f>
        <v>720</v>
      </c>
      <c r="N20" s="376">
        <f>+HOURS!M$20</f>
        <v>744</v>
      </c>
      <c r="O20" s="373"/>
      <c r="P20" s="373"/>
    </row>
    <row r="21" spans="1:16">
      <c r="A21" s="379"/>
      <c r="B21" s="373"/>
      <c r="C21" s="370"/>
      <c r="D21" s="370"/>
      <c r="E21" s="370"/>
      <c r="F21" s="370"/>
      <c r="G21" s="370"/>
      <c r="H21" s="370"/>
      <c r="I21" s="370"/>
      <c r="J21" s="370"/>
      <c r="K21" s="370"/>
      <c r="L21" s="370"/>
      <c r="M21" s="370"/>
      <c r="N21" s="370"/>
      <c r="O21" s="373"/>
      <c r="P21" s="373"/>
    </row>
    <row r="22" spans="1:16" ht="15.6">
      <c r="A22" s="380" t="s">
        <v>423</v>
      </c>
      <c r="B22" s="373"/>
      <c r="C22" s="370"/>
      <c r="D22" s="370"/>
      <c r="E22" s="370"/>
      <c r="F22" s="370"/>
      <c r="G22" s="370"/>
      <c r="H22" s="370"/>
      <c r="I22" s="370"/>
      <c r="J22" s="370"/>
      <c r="K22" s="370"/>
      <c r="L22" s="370"/>
      <c r="M22" s="370"/>
      <c r="N22" s="370"/>
      <c r="O22" s="373"/>
      <c r="P22" s="373"/>
    </row>
    <row r="23" spans="1:16">
      <c r="A23" s="379"/>
      <c r="B23" s="373" t="s">
        <v>424</v>
      </c>
      <c r="C23" s="376">
        <v>0</v>
      </c>
      <c r="D23" s="376">
        <v>0</v>
      </c>
      <c r="E23" s="376">
        <v>0</v>
      </c>
      <c r="F23" s="376">
        <v>0</v>
      </c>
      <c r="G23" s="376">
        <v>0</v>
      </c>
      <c r="H23" s="376">
        <v>0</v>
      </c>
      <c r="I23" s="376">
        <v>0</v>
      </c>
      <c r="J23" s="376">
        <v>0</v>
      </c>
      <c r="K23" s="376">
        <v>0</v>
      </c>
      <c r="L23" s="376">
        <v>0</v>
      </c>
      <c r="M23" s="376">
        <v>0</v>
      </c>
      <c r="N23" s="376">
        <v>0</v>
      </c>
      <c r="O23" s="373"/>
      <c r="P23" s="373"/>
    </row>
    <row r="24" spans="1:16">
      <c r="A24" s="379"/>
      <c r="B24" s="373" t="s">
        <v>425</v>
      </c>
      <c r="C24" s="376">
        <v>0</v>
      </c>
      <c r="D24" s="376">
        <v>0</v>
      </c>
      <c r="E24" s="376">
        <v>0</v>
      </c>
      <c r="F24" s="376">
        <v>0</v>
      </c>
      <c r="G24" s="376">
        <v>0</v>
      </c>
      <c r="H24" s="376">
        <v>0</v>
      </c>
      <c r="I24" s="376">
        <v>0</v>
      </c>
      <c r="J24" s="376">
        <v>0</v>
      </c>
      <c r="K24" s="376">
        <v>0</v>
      </c>
      <c r="L24" s="376">
        <v>0</v>
      </c>
      <c r="M24" s="376">
        <v>0</v>
      </c>
      <c r="N24" s="376">
        <v>0</v>
      </c>
      <c r="O24" s="373"/>
      <c r="P24" s="373"/>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'OL-1'!C27+'SL-1'!C27</f>
        <v>56403535</v>
      </c>
      <c r="D27" s="142">
        <f>'OL-1'!D27+'SL-1'!D27</f>
        <v>52900521</v>
      </c>
      <c r="E27" s="142">
        <f>'OL-1'!E27+'SL-1'!E27</f>
        <v>53153409</v>
      </c>
      <c r="F27" s="142">
        <f>'OL-1'!F27+'SL-1'!F27</f>
        <v>54525894</v>
      </c>
      <c r="G27" s="142">
        <f>'OL-1'!G27+'SL-1'!G27</f>
        <v>54380945</v>
      </c>
      <c r="H27" s="142">
        <f>'OL-1'!H27+'SL-1'!H27</f>
        <v>51905087</v>
      </c>
      <c r="I27" s="142">
        <f>'OL-1'!I27+'SL-1'!I27</f>
        <v>53402802</v>
      </c>
      <c r="J27" s="142">
        <f>'OL-1'!J27+'SL-1'!J27</f>
        <v>59684558</v>
      </c>
      <c r="K27" s="142">
        <f>'OL-1'!K27+'SL-1'!K27</f>
        <v>53891575</v>
      </c>
      <c r="L27" s="142">
        <f>'OL-1'!L27+'SL-1'!L27</f>
        <v>51290654</v>
      </c>
      <c r="M27" s="142">
        <f>'OL-1'!M27+'SL-1'!M27</f>
        <v>50838969</v>
      </c>
      <c r="N27" s="142">
        <f>'OL-1'!N27+'SL-1'!N27</f>
        <v>57168966</v>
      </c>
      <c r="P27" s="106">
        <f>SUM(C27:N27)</f>
        <v>649546915</v>
      </c>
    </row>
    <row r="28" spans="1:16" s="12" customFormat="1" ht="15.6">
      <c r="A28" s="111"/>
      <c r="B28" s="108" t="str">
        <f>"TEST - "&amp;MANUAL!$B$10</f>
        <v>TEST - 2017</v>
      </c>
      <c r="C28" s="142">
        <f>'OL-1'!C28+'SL-1'!C28</f>
        <v>57270454</v>
      </c>
      <c r="D28" s="142">
        <f>'OL-1'!D28+'SL-1'!D28</f>
        <v>53628758</v>
      </c>
      <c r="E28" s="142">
        <f>'OL-1'!E28+'SL-1'!E28</f>
        <v>53871439</v>
      </c>
      <c r="F28" s="142">
        <f>'OL-1'!F28+'SL-1'!F28</f>
        <v>55329493</v>
      </c>
      <c r="G28" s="142">
        <f>'OL-1'!G28+'SL-1'!G28</f>
        <v>55147212</v>
      </c>
      <c r="H28" s="142">
        <f>'OL-1'!H28+'SL-1'!H28</f>
        <v>52614410</v>
      </c>
      <c r="I28" s="142">
        <f>'OL-1'!I28+'SL-1'!I28</f>
        <v>54134906</v>
      </c>
      <c r="J28" s="142">
        <f>'OL-1'!J28+'SL-1'!J28</f>
        <v>60564884</v>
      </c>
      <c r="K28" s="142">
        <f>'OL-1'!K28+'SL-1'!K28</f>
        <v>54636606</v>
      </c>
      <c r="L28" s="142">
        <f>'OL-1'!L28+'SL-1'!L28</f>
        <v>51995491</v>
      </c>
      <c r="M28" s="142">
        <f>'OL-1'!M28+'SL-1'!M28</f>
        <v>51537218</v>
      </c>
      <c r="N28" s="142">
        <f>'OL-1'!N28+'SL-1'!N28</f>
        <v>57976071</v>
      </c>
      <c r="P28" s="106">
        <f t="shared" ref="P28:P29" si="0">SUM(C28:N28)</f>
        <v>658706942</v>
      </c>
    </row>
    <row r="29" spans="1:16" ht="15.6">
      <c r="A29" s="111"/>
      <c r="B29" t="s">
        <v>1092</v>
      </c>
      <c r="C29" s="142">
        <f>'OL-1'!C29+'SL-1'!C29</f>
        <v>58086417</v>
      </c>
      <c r="D29" s="142">
        <f>'OL-1'!D29+'SL-1'!D29</f>
        <v>54390065</v>
      </c>
      <c r="E29" s="142">
        <f>'OL-1'!E29+'SL-1'!E29</f>
        <v>54650328</v>
      </c>
      <c r="F29" s="142">
        <f>'OL-1'!F29+'SL-1'!F29</f>
        <v>56157327</v>
      </c>
      <c r="G29" s="142">
        <f>'OL-1'!G29+'SL-1'!G29</f>
        <v>55963978</v>
      </c>
      <c r="H29" s="142">
        <f>'OL-1'!H29+'SL-1'!H29</f>
        <v>53373351</v>
      </c>
      <c r="I29" s="142">
        <f>'OL-1'!I29+'SL-1'!I29</f>
        <v>54918648</v>
      </c>
      <c r="J29" s="142">
        <f>'OL-1'!J29+'SL-1'!J29</f>
        <v>61483517</v>
      </c>
      <c r="K29" s="142">
        <f>'OL-1'!K29+'SL-1'!K29</f>
        <v>55420607</v>
      </c>
      <c r="L29" s="142">
        <f>'OL-1'!L29+'SL-1'!L29</f>
        <v>52726309</v>
      </c>
      <c r="M29" s="142">
        <f>'OL-1'!M29+'SL-1'!M29</f>
        <v>52265491</v>
      </c>
      <c r="N29" s="142">
        <f>'OL-1'!N29+'SL-1'!N29</f>
        <v>58838994</v>
      </c>
      <c r="P29" s="106">
        <f t="shared" si="0"/>
        <v>668275032</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42">
        <f>'OL-1'!C33+'SL-1'!C33</f>
        <v>22751.09625982511</v>
      </c>
      <c r="D33" s="142">
        <f>'OL-1'!D33+'SL-1'!D33</f>
        <v>0</v>
      </c>
      <c r="E33" s="142">
        <f>'OL-1'!E33+'SL-1'!E33</f>
        <v>0</v>
      </c>
      <c r="F33" s="142">
        <f>'OL-1'!F33+'SL-1'!F33</f>
        <v>0</v>
      </c>
      <c r="G33" s="142">
        <f>'OL-1'!G33+'SL-1'!G33</f>
        <v>0</v>
      </c>
      <c r="H33" s="142">
        <f>'OL-1'!H33+'SL-1'!H33</f>
        <v>0</v>
      </c>
      <c r="I33" s="142">
        <f>'OL-1'!I33+'SL-1'!I33</f>
        <v>0</v>
      </c>
      <c r="J33" s="142">
        <f>'OL-1'!J33+'SL-1'!J33</f>
        <v>0</v>
      </c>
      <c r="K33" s="142">
        <f>'OL-1'!K33+'SL-1'!K33</f>
        <v>0</v>
      </c>
      <c r="L33" s="142">
        <f>'OL-1'!L33+'SL-1'!L33</f>
        <v>0</v>
      </c>
      <c r="M33" s="142">
        <f>'OL-1'!M33+'SL-1'!M33</f>
        <v>129440.29178124046</v>
      </c>
      <c r="N33" s="142">
        <f>'OL-1'!N33+'SL-1'!N33</f>
        <v>137486.72926669594</v>
      </c>
      <c r="P33" s="152">
        <f>AVERAGE(C33:N33)</f>
        <v>24139.843108980127</v>
      </c>
      <c r="Q33" s="381">
        <f>$P$27/(P33*8760)</f>
        <v>3.0716517450132823</v>
      </c>
    </row>
    <row r="34" spans="1:17" s="12" customFormat="1" ht="15.6">
      <c r="A34" s="111"/>
      <c r="B34" s="149" t="s">
        <v>426</v>
      </c>
      <c r="C34" s="142">
        <f>'OL-1'!C34+'SL-1'!C34</f>
        <v>137289.39325785812</v>
      </c>
      <c r="D34" s="142">
        <f>'OL-1'!D34+'SL-1'!D34</f>
        <v>143381.42933343744</v>
      </c>
      <c r="E34" s="142">
        <f>'OL-1'!E34+'SL-1'!E34</f>
        <v>143124.04814475737</v>
      </c>
      <c r="F34" s="142">
        <f>'OL-1'!F34+'SL-1'!F34</f>
        <v>161817.11182336183</v>
      </c>
      <c r="G34" s="142">
        <f>'OL-1'!G34+'SL-1'!G34</f>
        <v>165343.08854792494</v>
      </c>
      <c r="H34" s="142">
        <f>'OL-1'!H34+'SL-1'!H34</f>
        <v>167873.31819710732</v>
      </c>
      <c r="I34" s="142">
        <f>'OL-1'!I34+'SL-1'!I34</f>
        <v>164930.97352348195</v>
      </c>
      <c r="J34" s="142">
        <f>'OL-1'!J34+'SL-1'!J34</f>
        <v>175538.68732500414</v>
      </c>
      <c r="K34" s="142">
        <f>'OL-1'!K34+'SL-1'!K34</f>
        <v>153684.36737161499</v>
      </c>
      <c r="L34" s="142">
        <f>'OL-1'!L34+'SL-1'!L34</f>
        <v>132907.36663826648</v>
      </c>
      <c r="M34" s="142">
        <f>'OL-1'!M34+'SL-1'!M34</f>
        <v>129440.29178124046</v>
      </c>
      <c r="N34" s="142">
        <f>'OL-1'!N34+'SL-1'!N34</f>
        <v>137486.72926669594</v>
      </c>
      <c r="P34" s="152">
        <f>AVERAGE(C34:N34)</f>
        <v>151068.06710089592</v>
      </c>
      <c r="Q34" s="381">
        <f t="shared" ref="Q34:Q35" si="1">$P$27/(P34*8760)</f>
        <v>0.49083299093595084</v>
      </c>
    </row>
    <row r="35" spans="1:17" s="106" customFormat="1">
      <c r="A35" s="109"/>
      <c r="B35" s="149" t="s">
        <v>133</v>
      </c>
      <c r="C35" s="142">
        <f>'OL-1'!C35+'SL-1'!C35</f>
        <v>137289.39325785812</v>
      </c>
      <c r="D35" s="142">
        <f>'OL-1'!D35+'SL-1'!D35</f>
        <v>143381.42933343744</v>
      </c>
      <c r="E35" s="142">
        <f>'OL-1'!E35+'SL-1'!E35</f>
        <v>143124.04814475737</v>
      </c>
      <c r="F35" s="142">
        <f>'OL-1'!F35+'SL-1'!F35</f>
        <v>161817.11182336183</v>
      </c>
      <c r="G35" s="142">
        <f>'OL-1'!G35+'SL-1'!G35</f>
        <v>165343.08854792494</v>
      </c>
      <c r="H35" s="142">
        <f>'OL-1'!H35+'SL-1'!H35</f>
        <v>167873.31819710732</v>
      </c>
      <c r="I35" s="142">
        <f>'OL-1'!I35+'SL-1'!I35</f>
        <v>164930.97352348195</v>
      </c>
      <c r="J35" s="142">
        <f>'OL-1'!J35+'SL-1'!J35</f>
        <v>175538.68732500414</v>
      </c>
      <c r="K35" s="142">
        <f>'OL-1'!K35+'SL-1'!K35</f>
        <v>153684.36737161499</v>
      </c>
      <c r="L35" s="142">
        <f>'OL-1'!L35+'SL-1'!L35</f>
        <v>132907.36663826648</v>
      </c>
      <c r="M35" s="142">
        <f>'OL-1'!M35+'SL-1'!M35</f>
        <v>129440.29178124046</v>
      </c>
      <c r="N35" s="142">
        <f>'OL-1'!N35+'SL-1'!N35</f>
        <v>137486.72926669594</v>
      </c>
      <c r="P35" s="152">
        <f>AVERAGE(C35:N35)</f>
        <v>151068.06710089592</v>
      </c>
      <c r="Q35" s="381">
        <f t="shared" si="1"/>
        <v>0.49083299093595084</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42">
        <f>'OL-1'!C38+'SL-1'!C38</f>
        <v>23100.779264950084</v>
      </c>
      <c r="D38" s="142">
        <f>'OL-1'!D38+'SL-1'!D38</f>
        <v>0</v>
      </c>
      <c r="E38" s="142">
        <f>'OL-1'!E38+'SL-1'!E38</f>
        <v>0</v>
      </c>
      <c r="F38" s="142">
        <f>'OL-1'!F38+'SL-1'!F38</f>
        <v>0</v>
      </c>
      <c r="G38" s="142">
        <f>'OL-1'!G38+'SL-1'!G38</f>
        <v>0</v>
      </c>
      <c r="H38" s="142">
        <f>'OL-1'!H38+'SL-1'!H38</f>
        <v>0</v>
      </c>
      <c r="I38" s="142">
        <f>'OL-1'!I38+'SL-1'!I38</f>
        <v>0</v>
      </c>
      <c r="J38" s="142">
        <f>'OL-1'!J38+'SL-1'!J38</f>
        <v>0</v>
      </c>
      <c r="K38" s="142">
        <f>'OL-1'!K38+'SL-1'!K38</f>
        <v>0</v>
      </c>
      <c r="L38" s="142">
        <f>'OL-1'!L38+'SL-1'!L38</f>
        <v>0</v>
      </c>
      <c r="M38" s="142">
        <f>'OL-1'!M38+'SL-1'!M38</f>
        <v>131218.09247377532</v>
      </c>
      <c r="N38" s="142">
        <f>'OL-1'!N38+'SL-1'!N38</f>
        <v>139427.53916758855</v>
      </c>
      <c r="P38" s="152">
        <f>AVERAGE(C38:N38)</f>
        <v>24478.867575526161</v>
      </c>
      <c r="Q38" s="381">
        <f>$P$28/(P38*8760)</f>
        <v>3.0718274103444831</v>
      </c>
    </row>
    <row r="39" spans="1:17" s="106" customFormat="1" ht="16.5" customHeight="1">
      <c r="A39" s="109"/>
      <c r="B39" s="149" t="s">
        <v>426</v>
      </c>
      <c r="C39" s="142">
        <f>'OL-1'!C39+'SL-1'!C39</f>
        <v>139399.52311964263</v>
      </c>
      <c r="D39" s="142">
        <f>'OL-1'!D39+'SL-1'!D39</f>
        <v>150546.49953737392</v>
      </c>
      <c r="E39" s="142">
        <f>'OL-1'!E39+'SL-1'!E39</f>
        <v>145057.45866767192</v>
      </c>
      <c r="F39" s="142">
        <f>'OL-1'!F39+'SL-1'!F39</f>
        <v>164201.96165716997</v>
      </c>
      <c r="G39" s="142">
        <f>'OL-1'!G39+'SL-1'!G39</f>
        <v>167672.89271797665</v>
      </c>
      <c r="H39" s="142">
        <f>'OL-1'!H39+'SL-1'!H39</f>
        <v>170167.43641491371</v>
      </c>
      <c r="I39" s="142">
        <f>'OL-1'!I39+'SL-1'!I39</f>
        <v>167192.02764271028</v>
      </c>
      <c r="J39" s="142">
        <f>'OL-1'!J39+'SL-1'!J39</f>
        <v>178127.82052187005</v>
      </c>
      <c r="K39" s="142">
        <f>'OL-1'!K39+'SL-1'!K39</f>
        <v>155808.9966463623</v>
      </c>
      <c r="L39" s="142">
        <f>'OL-1'!L39+'SL-1'!L39</f>
        <v>134733.7818284338</v>
      </c>
      <c r="M39" s="142">
        <f>'OL-1'!M39+'SL-1'!M39</f>
        <v>131218.09247377532</v>
      </c>
      <c r="N39" s="142">
        <f>'OL-1'!N39+'SL-1'!N39</f>
        <v>139427.53916758855</v>
      </c>
      <c r="P39" s="152">
        <f>AVERAGE(C39:N39)</f>
        <v>153629.50253295744</v>
      </c>
      <c r="Q39" s="381">
        <f>$P$28/(P39*8760)</f>
        <v>0.48945583467317977</v>
      </c>
    </row>
    <row r="40" spans="1:17" s="106" customFormat="1" ht="16.5" customHeight="1">
      <c r="A40" s="109"/>
      <c r="B40" s="149" t="s">
        <v>133</v>
      </c>
      <c r="C40" s="142">
        <f>'OL-1'!C40+'SL-1'!C40</f>
        <v>139399.52311964263</v>
      </c>
      <c r="D40" s="142">
        <f>'OL-1'!D40+'SL-1'!D40</f>
        <v>150546.49953737392</v>
      </c>
      <c r="E40" s="142">
        <f>'OL-1'!E40+'SL-1'!E40</f>
        <v>145057.45866767192</v>
      </c>
      <c r="F40" s="142">
        <f>'OL-1'!F40+'SL-1'!F40</f>
        <v>164201.96165716997</v>
      </c>
      <c r="G40" s="142">
        <f>'OL-1'!G40+'SL-1'!G40</f>
        <v>167672.89271797665</v>
      </c>
      <c r="H40" s="142">
        <f>'OL-1'!H40+'SL-1'!H40</f>
        <v>170167.43641491371</v>
      </c>
      <c r="I40" s="142">
        <f>'OL-1'!I40+'SL-1'!I40</f>
        <v>167192.02764271028</v>
      </c>
      <c r="J40" s="142">
        <f>'OL-1'!J40+'SL-1'!J40</f>
        <v>178127.82052187005</v>
      </c>
      <c r="K40" s="142">
        <f>'OL-1'!K40+'SL-1'!K40</f>
        <v>155808.9966463623</v>
      </c>
      <c r="L40" s="142">
        <f>'OL-1'!L40+'SL-1'!L40</f>
        <v>134733.7818284338</v>
      </c>
      <c r="M40" s="142">
        <f>'OL-1'!M40+'SL-1'!M40</f>
        <v>131218.09247377532</v>
      </c>
      <c r="N40" s="142">
        <f>'OL-1'!N40+'SL-1'!N40</f>
        <v>139427.53916758855</v>
      </c>
      <c r="P40" s="152">
        <f>AVERAGE(C40:N40)</f>
        <v>153629.50253295744</v>
      </c>
      <c r="Q40" s="381">
        <f>$P$28/(P40*8760)</f>
        <v>0.48945583467317977</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42">
        <f>'OL-1'!C43+'SL-1'!C43</f>
        <v>23429.90850760226</v>
      </c>
      <c r="D43" s="142">
        <f>'OL-1'!D43+'SL-1'!D43</f>
        <v>0</v>
      </c>
      <c r="E43" s="142">
        <f>'OL-1'!E43+'SL-1'!E43</f>
        <v>0</v>
      </c>
      <c r="F43" s="142">
        <f>'OL-1'!F43+'SL-1'!F43</f>
        <v>0</v>
      </c>
      <c r="G43" s="142">
        <f>'OL-1'!G43+'SL-1'!G43</f>
        <v>0</v>
      </c>
      <c r="H43" s="142">
        <f>'OL-1'!H43+'SL-1'!H43</f>
        <v>0</v>
      </c>
      <c r="I43" s="142">
        <f>'OL-1'!I43+'SL-1'!I43</f>
        <v>0</v>
      </c>
      <c r="J43" s="142">
        <f>'OL-1'!J43+'SL-1'!J43</f>
        <v>0</v>
      </c>
      <c r="K43" s="142">
        <f>'OL-1'!K43+'SL-1'!K43</f>
        <v>0</v>
      </c>
      <c r="L43" s="142">
        <f>'OL-1'!L43+'SL-1'!L43</f>
        <v>0</v>
      </c>
      <c r="M43" s="142">
        <f>'OL-1'!M43+'SL-1'!M43</f>
        <v>133072.33679600776</v>
      </c>
      <c r="N43" s="142">
        <f>'OL-1'!N43+'SL-1'!N43</f>
        <v>141502.57651399949</v>
      </c>
      <c r="O43" s="107"/>
      <c r="P43" s="152">
        <f>AVERAGE(C43:N43)</f>
        <v>24833.735151467456</v>
      </c>
      <c r="Q43" s="381">
        <f>$P$29/(P43*8760)</f>
        <v>3.0719142184731378</v>
      </c>
    </row>
    <row r="44" spans="1:17" s="106" customFormat="1" ht="16.5" customHeight="1">
      <c r="A44" s="109"/>
      <c r="B44" s="149" t="s">
        <v>426</v>
      </c>
      <c r="C44" s="142">
        <f>'OL-1'!C44+'SL-1'!C44</f>
        <v>141385.62319636409</v>
      </c>
      <c r="D44" s="142">
        <f>'OL-1'!D44+'SL-1'!D44</f>
        <v>152683.63841952555</v>
      </c>
      <c r="E44" s="142">
        <f>'OL-1'!E44+'SL-1'!E44</f>
        <v>147154.74177392427</v>
      </c>
      <c r="F44" s="142">
        <f>'OL-1'!F44+'SL-1'!F44</f>
        <v>166658.73397435897</v>
      </c>
      <c r="G44" s="142">
        <f>'OL-1'!G44+'SL-1'!G44</f>
        <v>170156.23707804497</v>
      </c>
      <c r="H44" s="142">
        <f>'OL-1'!H44+'SL-1'!H44</f>
        <v>172622.03097104712</v>
      </c>
      <c r="I44" s="142">
        <f>'OL-1'!I44+'SL-1'!I44</f>
        <v>169612.56226280835</v>
      </c>
      <c r="J44" s="142">
        <f>'OL-1'!J44+'SL-1'!J44</f>
        <v>180829.61871485374</v>
      </c>
      <c r="K44" s="142">
        <f>'OL-1'!K44+'SL-1'!K44</f>
        <v>158044.75794492735</v>
      </c>
      <c r="L44" s="142">
        <f>'OL-1'!L44+'SL-1'!L44</f>
        <v>136627.52051758845</v>
      </c>
      <c r="M44" s="142">
        <f>'OL-1'!M44+'SL-1'!M44</f>
        <v>133072.33679600776</v>
      </c>
      <c r="N44" s="142">
        <f>'OL-1'!N44+'SL-1'!N44</f>
        <v>141502.57651399949</v>
      </c>
      <c r="O44" s="107"/>
      <c r="P44" s="152">
        <f>AVERAGE(C44:N44)</f>
        <v>155862.53151362084</v>
      </c>
      <c r="Q44" s="381">
        <f>$P$29/(P44*8760)</f>
        <v>0.48945120657765206</v>
      </c>
    </row>
    <row r="45" spans="1:17" s="106" customFormat="1" ht="16.5" customHeight="1">
      <c r="A45" s="109"/>
      <c r="B45" s="149" t="s">
        <v>133</v>
      </c>
      <c r="C45" s="142">
        <f>'OL-1'!C45+'SL-1'!C45</f>
        <v>141385.62319636409</v>
      </c>
      <c r="D45" s="142">
        <f>'OL-1'!D45+'SL-1'!D45</f>
        <v>152683.63841952555</v>
      </c>
      <c r="E45" s="142">
        <f>'OL-1'!E45+'SL-1'!E45</f>
        <v>147154.74177392427</v>
      </c>
      <c r="F45" s="142">
        <f>'OL-1'!F45+'SL-1'!F45</f>
        <v>166658.73397435897</v>
      </c>
      <c r="G45" s="142">
        <f>'OL-1'!G45+'SL-1'!G45</f>
        <v>170156.23707804497</v>
      </c>
      <c r="H45" s="142">
        <f>'OL-1'!H45+'SL-1'!H45</f>
        <v>172622.03097104712</v>
      </c>
      <c r="I45" s="142">
        <f>'OL-1'!I45+'SL-1'!I45</f>
        <v>169612.56226280835</v>
      </c>
      <c r="J45" s="142">
        <f>'OL-1'!J45+'SL-1'!J45</f>
        <v>180829.61871485374</v>
      </c>
      <c r="K45" s="142">
        <f>'OL-1'!K45+'SL-1'!K45</f>
        <v>158044.75794492735</v>
      </c>
      <c r="L45" s="142">
        <f>'OL-1'!L45+'SL-1'!L45</f>
        <v>136627.52051758845</v>
      </c>
      <c r="M45" s="142">
        <f>'OL-1'!M45+'SL-1'!M45</f>
        <v>133072.33679600776</v>
      </c>
      <c r="N45" s="142">
        <f>'OL-1'!N45+'SL-1'!N45</f>
        <v>141502.57651399949</v>
      </c>
      <c r="O45" s="107"/>
      <c r="P45" s="152">
        <f>AVERAGE(C45:N45)</f>
        <v>155862.53151362084</v>
      </c>
      <c r="Q45" s="381">
        <f>$P$29/(P45*8760)</f>
        <v>0.48945120657765206</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9" spans="1:14">
      <c r="G59" s="145"/>
    </row>
    <row r="60" spans="1:14">
      <c r="G60" s="44"/>
    </row>
    <row r="62" spans="1:14">
      <c r="G62" s="150"/>
    </row>
  </sheetData>
  <mergeCells count="3">
    <mergeCell ref="C7:E7"/>
    <mergeCell ref="F7:L7"/>
    <mergeCell ref="M7:N7"/>
  </mergeCells>
  <pageMargins left="0" right="0" top="1" bottom="1" header="0.5" footer="0.5"/>
  <pageSetup scale="62" orientation="landscape" r:id="rId1"/>
  <headerFooter alignWithMargins="0">
    <oddFooter>&amp;LPrinted:  &amp;D&amp;C&amp;F&amp;RPage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2"/>
  <sheetViews>
    <sheetView showGridLines="0" zoomScale="65" zoomScaleNormal="65" workbookViewId="0">
      <selection activeCell="B2" sqref="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s>
  <sheetData>
    <row r="1" spans="1:16">
      <c r="B1" s="8" t="s">
        <v>1154</v>
      </c>
    </row>
    <row r="2" spans="1:16">
      <c r="B2" s="8" t="s">
        <v>1123</v>
      </c>
    </row>
    <row r="4" spans="1:16" ht="21">
      <c r="A4" s="124" t="s">
        <v>442</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57</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1.5241999999999998</v>
      </c>
      <c r="D13" s="115">
        <f>IF(VLOOKUP($B$9,'Avg CP LF'!$A$12:$P$38,D$9,FALSE)=0,"",VLOOKUP($B$9,'Avg CP LF'!$A$12:$P$38,D$9,FALSE))</f>
        <v>2.4674333333333336</v>
      </c>
      <c r="E13" s="115">
        <f>IF(VLOOKUP($B$9,'Avg CP LF'!$A$12:$P$38,E$9,FALSE)=0,"",VLOOKUP($B$9,'Avg CP LF'!$A$12:$P$38,E$9,FALSE))</f>
        <v>1.7638</v>
      </c>
      <c r="F13" s="115">
        <f>IF(VLOOKUP($B$9,'Avg CP LF'!$A$12:$P$38,F$9,FALSE)=0,"",VLOOKUP($B$9,'Avg CP LF'!$A$12:$P$38,F$9,FALSE))</f>
        <v>1.4143333333333334</v>
      </c>
      <c r="G13" s="115">
        <f>IF(VLOOKUP($B$9,'Avg CP LF'!$A$12:$P$38,G$9,FALSE)=0,"",VLOOKUP($B$9,'Avg CP LF'!$A$12:$P$38,G$9,FALSE))</f>
        <v>1.3592000000000002</v>
      </c>
      <c r="H13" s="115">
        <f>IF(VLOOKUP($B$9,'Avg CP LF'!$A$12:$P$38,H$9,FALSE)=0,"",VLOOKUP($B$9,'Avg CP LF'!$A$12:$P$38,H$9,FALSE))</f>
        <v>1.2830666666666666</v>
      </c>
      <c r="I13" s="115">
        <f>IF(VLOOKUP($B$9,'Avg CP LF'!$A$12:$P$38,I$9,FALSE)=0,"",VLOOKUP($B$9,'Avg CP LF'!$A$12:$P$38,I$9,FALSE))</f>
        <v>1.2684</v>
      </c>
      <c r="J13" s="115">
        <f>IF(VLOOKUP($B$9,'Avg CP LF'!$A$12:$P$38,J$9,FALSE)=0,"",VLOOKUP($B$9,'Avg CP LF'!$A$12:$P$38,J$9,FALSE))</f>
        <v>1.1481000000000001</v>
      </c>
      <c r="K13" s="115">
        <f>IF(VLOOKUP($B$9,'Avg CP LF'!$A$12:$P$38,K$9,FALSE)=0,"",VLOOKUP($B$9,'Avg CP LF'!$A$12:$P$38,K$9,FALSE))</f>
        <v>1.3667666666666667</v>
      </c>
      <c r="L13" s="115">
        <f>IF(VLOOKUP($B$9,'Avg CP LF'!$A$12:$P$38,L$9,FALSE)=0,"",VLOOKUP($B$9,'Avg CP LF'!$A$12:$P$38,L$9,FALSE))</f>
        <v>1.6246333333333334</v>
      </c>
      <c r="M13" s="115">
        <f>IF(VLOOKUP($B$9,'Avg CP LF'!$A$12:$P$38,M$9,FALSE)=0,"",VLOOKUP($B$9,'Avg CP LF'!$A$12:$P$38,M$9,FALSE))</f>
        <v>1.5703333333333334</v>
      </c>
      <c r="N13" s="115">
        <f>IF(VLOOKUP($B$9,'Avg CP LF'!$A$12:$P$38,N$9,FALSE)=0,"",VLOOKUP($B$9,'Avg CP LF'!$A$12:$P$38,N$9,FALSE))</f>
        <v>1.6978000000000002</v>
      </c>
    </row>
    <row r="14" spans="1:16" s="110" customFormat="1">
      <c r="A14" s="119"/>
      <c r="B14" s="118" t="s">
        <v>342</v>
      </c>
      <c r="C14" s="115">
        <f>IF(VLOOKUP($B$9,'Avg GNCP LF'!$A$12:$P$38,C$9,FALSE)=0,"",VLOOKUP($B$9,'Avg GNCP LF'!$A$12:$P$38,C$9,FALSE))</f>
        <v>0.14226666666666668</v>
      </c>
      <c r="D14" s="115">
        <f>IF(VLOOKUP($B$9,'Avg GNCP LF'!$A$12:$P$38,D$9,FALSE)=0,"",VLOOKUP($B$9,'Avg GNCP LF'!$A$12:$P$38,D$9,FALSE))</f>
        <v>0.13676666666666668</v>
      </c>
      <c r="E14" s="115">
        <f>IF(VLOOKUP($B$9,'Avg GNCP LF'!$A$12:$P$38,E$9,FALSE)=0,"",VLOOKUP($B$9,'Avg GNCP LF'!$A$12:$P$38,E$9,FALSE))</f>
        <v>0.12026666666666667</v>
      </c>
      <c r="F14" s="115">
        <f>IF(VLOOKUP($B$9,'Avg GNCP LF'!$A$12:$P$38,F$9,FALSE)=0,"",VLOOKUP($B$9,'Avg GNCP LF'!$A$12:$P$38,F$9,FALSE))</f>
        <v>0.13903333333333334</v>
      </c>
      <c r="G14" s="115">
        <f>IF(VLOOKUP($B$9,'Avg GNCP LF'!$A$12:$P$38,G$9,FALSE)=0,"",VLOOKUP($B$9,'Avg GNCP LF'!$A$12:$P$38,G$9,FALSE))</f>
        <v>0.14560000000000001</v>
      </c>
      <c r="H14" s="115">
        <f>IF(VLOOKUP($B$9,'Avg GNCP LF'!$A$12:$P$38,H$9,FALSE)=0,"",VLOOKUP($B$9,'Avg GNCP LF'!$A$12:$P$38,H$9,FALSE))</f>
        <v>0.17316666666666666</v>
      </c>
      <c r="I14" s="115">
        <f>IF(VLOOKUP($B$9,'Avg GNCP LF'!$A$12:$P$38,I$9,FALSE)=0,"",VLOOKUP($B$9,'Avg GNCP LF'!$A$12:$P$38,I$9,FALSE))</f>
        <v>0.19066666666666665</v>
      </c>
      <c r="J14" s="115">
        <f>IF(VLOOKUP($B$9,'Avg GNCP LF'!$A$12:$P$38,J$9,FALSE)=0,"",VLOOKUP($B$9,'Avg GNCP LF'!$A$12:$P$38,J$9,FALSE))</f>
        <v>0.17076666666666665</v>
      </c>
      <c r="K14" s="115">
        <f>IF(VLOOKUP($B$9,'Avg GNCP LF'!$A$12:$P$38,K$9,FALSE)=0,"",VLOOKUP($B$9,'Avg GNCP LF'!$A$12:$P$38,K$9,FALSE))</f>
        <v>0.14626666666666666</v>
      </c>
      <c r="L14" s="115">
        <f>IF(VLOOKUP($B$9,'Avg GNCP LF'!$A$12:$P$38,L$9,FALSE)=0,"",VLOOKUP($B$9,'Avg GNCP LF'!$A$12:$P$38,L$9,FALSE))</f>
        <v>0.13739999999999999</v>
      </c>
      <c r="M14" s="115">
        <f>IF(VLOOKUP($B$9,'Avg GNCP LF'!$A$12:$P$38,M$9,FALSE)=0,"",VLOOKUP($B$9,'Avg GNCP LF'!$A$12:$P$38,M$9,FALSE))</f>
        <v>0.13636666666666666</v>
      </c>
      <c r="N14" s="115">
        <f>IF(VLOOKUP($B$9,'Avg GNCP LF'!$A$12:$P$38,N$9,FALSE)=0,"",VLOOKUP($B$9,'Avg GNCP LF'!$A$12:$P$38,N$9,FALSE))</f>
        <v>0.13746666666666665</v>
      </c>
    </row>
    <row r="15" spans="1:16" s="10" customFormat="1">
      <c r="A15" s="119"/>
      <c r="B15" s="148" t="s">
        <v>133</v>
      </c>
      <c r="C15" s="115">
        <f>IF(VLOOKUP($B$9,'Avg NCP LF'!$A$12:$P$38,C$9,FALSE)=0,"",VLOOKUP($B$9,'Avg NCP LF'!$A$12:$P$38,C$9,FALSE))</f>
        <v>9.7299999999999998E-2</v>
      </c>
      <c r="D15" s="115">
        <f>IF(VLOOKUP($B$9,'Avg NCP LF'!$A$12:$P$38,D$9,FALSE)=0,"",VLOOKUP($B$9,'Avg NCP LF'!$A$12:$P$38,D$9,FALSE))</f>
        <v>0.10589999999999999</v>
      </c>
      <c r="E15" s="115">
        <f>IF(VLOOKUP($B$9,'Avg NCP LF'!$A$12:$P$38,E$9,FALSE)=0,"",VLOOKUP($B$9,'Avg NCP LF'!$A$12:$P$38,E$9,FALSE))</f>
        <v>9.5433333333333328E-2</v>
      </c>
      <c r="F15" s="115">
        <f>IF(VLOOKUP($B$9,'Avg NCP LF'!$A$12:$P$38,F$9,FALSE)=0,"",VLOOKUP($B$9,'Avg NCP LF'!$A$12:$P$38,F$9,FALSE))</f>
        <v>8.879999999999999E-2</v>
      </c>
      <c r="G15" s="115">
        <f>IF(VLOOKUP($B$9,'Avg NCP LF'!$A$12:$P$38,G$9,FALSE)=0,"",VLOOKUP($B$9,'Avg NCP LF'!$A$12:$P$38,G$9,FALSE))</f>
        <v>8.539999999999999E-2</v>
      </c>
      <c r="H15" s="115">
        <f>IF(VLOOKUP($B$9,'Avg NCP LF'!$A$12:$P$38,H$9,FALSE)=0,"",VLOOKUP($B$9,'Avg NCP LF'!$A$12:$P$38,H$9,FALSE))</f>
        <v>9.5799999999999996E-2</v>
      </c>
      <c r="I15" s="115">
        <f>IF(VLOOKUP($B$9,'Avg NCP LF'!$A$12:$P$38,I$9,FALSE)=0,"",VLOOKUP($B$9,'Avg NCP LF'!$A$12:$P$38,I$9,FALSE))</f>
        <v>0.1033</v>
      </c>
      <c r="J15" s="115">
        <f>IF(VLOOKUP($B$9,'Avg NCP LF'!$A$12:$P$38,J$9,FALSE)=0,"",VLOOKUP($B$9,'Avg NCP LF'!$A$12:$P$38,J$9,FALSE))</f>
        <v>9.7266666666666668E-2</v>
      </c>
      <c r="K15" s="115">
        <f>IF(VLOOKUP($B$9,'Avg NCP LF'!$A$12:$P$38,K$9,FALSE)=0,"",VLOOKUP($B$9,'Avg NCP LF'!$A$12:$P$38,K$9,FALSE))</f>
        <v>8.8466666666666652E-2</v>
      </c>
      <c r="L15" s="115">
        <f>IF(VLOOKUP($B$9,'Avg NCP LF'!$A$12:$P$38,L$9,FALSE)=0,"",VLOOKUP($B$9,'Avg NCP LF'!$A$12:$P$38,L$9,FALSE))</f>
        <v>9.8433333333333331E-2</v>
      </c>
      <c r="M15" s="115">
        <f>IF(VLOOKUP($B$9,'Avg NCP LF'!$A$12:$P$38,M$9,FALSE)=0,"",VLOOKUP($B$9,'Avg NCP LF'!$A$12:$P$38,M$9,FALSE))</f>
        <v>0.10156666666666665</v>
      </c>
      <c r="N15" s="115">
        <f>IF(VLOOKUP($B$9,'Avg NCP LF'!$A$12:$P$38,N$9,FALSE)=0,"",VLOOKUP($B$9,'Avg NCP LF'!$A$12:$P$38,N$9,FALSE))</f>
        <v>9.1299999999999992E-2</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876403</v>
      </c>
      <c r="D27" s="142">
        <f>VLOOKUP($B$9,'Sales Forecast'!$B$7:$AO$23,D9-1,FALSE)</f>
        <v>999104</v>
      </c>
      <c r="E27" s="142">
        <f>VLOOKUP($B$9,'Sales Forecast'!$B$7:$AO$23,E9-1,FALSE)</f>
        <v>1067306</v>
      </c>
      <c r="F27" s="142">
        <f>VLOOKUP($B$9,'Sales Forecast'!$B$7:$AO$23,F9-1,FALSE)</f>
        <v>910716</v>
      </c>
      <c r="G27" s="142">
        <f>VLOOKUP($B$9,'Sales Forecast'!$B$7:$AO$23,G9-1,FALSE)</f>
        <v>882804</v>
      </c>
      <c r="H27" s="142">
        <f>VLOOKUP($B$9,'Sales Forecast'!$B$7:$AO$23,H9-1,FALSE)</f>
        <v>837955</v>
      </c>
      <c r="I27" s="142">
        <f>VLOOKUP($B$9,'Sales Forecast'!$B$7:$AO$23,I9-1,FALSE)</f>
        <v>726491</v>
      </c>
      <c r="J27" s="142">
        <f>VLOOKUP($B$9,'Sales Forecast'!$B$7:$AO$23,J9-1,FALSE)</f>
        <v>729042</v>
      </c>
      <c r="K27" s="142">
        <f>VLOOKUP($B$9,'Sales Forecast'!$B$7:$AO$23,K9-1,FALSE)</f>
        <v>927091</v>
      </c>
      <c r="L27" s="142">
        <f>VLOOKUP($B$9,'Sales Forecast'!$B$7:$AO$23,L9-1,FALSE)</f>
        <v>948179</v>
      </c>
      <c r="M27" s="142">
        <f>VLOOKUP($B$9,'Sales Forecast'!$B$7:$AO$23,M9-1,FALSE)</f>
        <v>1095816</v>
      </c>
      <c r="N27" s="142">
        <f>VLOOKUP($B$9,'Sales Forecast'!$B$7:$AO$23,N9-1,FALSE)</f>
        <v>953457</v>
      </c>
      <c r="P27" s="106">
        <f t="shared" ref="P27:P29" si="0">SUM(C27:N27)</f>
        <v>10954364</v>
      </c>
    </row>
    <row r="28" spans="1:16" s="12" customFormat="1" ht="15.6">
      <c r="A28" s="111"/>
      <c r="B28" s="108" t="str">
        <f>"TEST - "&amp;MANUAL!$B$10</f>
        <v>TEST - 2017</v>
      </c>
      <c r="C28" s="142">
        <f>VLOOKUP($B$9,'Sales Forecast'!$B$7:$AO$23,C9+11,FALSE)</f>
        <v>868047</v>
      </c>
      <c r="D28" s="142">
        <f>VLOOKUP($B$9,'Sales Forecast'!$B$7:$AO$23,D9+11,FALSE)</f>
        <v>980593</v>
      </c>
      <c r="E28" s="142">
        <f>VLOOKUP($B$9,'Sales Forecast'!$B$7:$AO$23,E9+11,FALSE)</f>
        <v>1051238</v>
      </c>
      <c r="F28" s="142">
        <f>VLOOKUP($B$9,'Sales Forecast'!$B$7:$AO$23,F9+11,FALSE)</f>
        <v>908437</v>
      </c>
      <c r="G28" s="142">
        <f>VLOOKUP($B$9,'Sales Forecast'!$B$7:$AO$23,G9+11,FALSE)</f>
        <v>861058</v>
      </c>
      <c r="H28" s="142">
        <f>VLOOKUP($B$9,'Sales Forecast'!$B$7:$AO$23,H9+11,FALSE)</f>
        <v>823754</v>
      </c>
      <c r="I28" s="142">
        <f>VLOOKUP($B$9,'Sales Forecast'!$B$7:$AO$23,I9+11,FALSE)</f>
        <v>714380</v>
      </c>
      <c r="J28" s="142">
        <f>VLOOKUP($B$9,'Sales Forecast'!$B$7:$AO$23,J9+11,FALSE)</f>
        <v>720433</v>
      </c>
      <c r="K28" s="142">
        <f>VLOOKUP($B$9,'Sales Forecast'!$B$7:$AO$23,K9+11,FALSE)</f>
        <v>908768</v>
      </c>
      <c r="L28" s="142">
        <f>VLOOKUP($B$9,'Sales Forecast'!$B$7:$AO$23,L9+11,FALSE)</f>
        <v>936451</v>
      </c>
      <c r="M28" s="142">
        <f>VLOOKUP($B$9,'Sales Forecast'!$B$7:$AO$23,M9+11,FALSE)</f>
        <v>1075889</v>
      </c>
      <c r="N28" s="142">
        <f>VLOOKUP($B$9,'Sales Forecast'!$B$7:$AO$23,N9+11,FALSE)</f>
        <v>944265</v>
      </c>
      <c r="P28" s="106">
        <f t="shared" si="0"/>
        <v>10793313</v>
      </c>
    </row>
    <row r="29" spans="1:16" ht="15.6">
      <c r="A29" s="111"/>
      <c r="B29" t="s">
        <v>1092</v>
      </c>
      <c r="C29" s="142">
        <f>VLOOKUP($B$9,'Sales Forecast'!$B$7:$AO$23,C9+23,FALSE)</f>
        <v>867864</v>
      </c>
      <c r="D29" s="142">
        <f>VLOOKUP($B$9,'Sales Forecast'!$B$7:$AO$23,D9+23,FALSE)</f>
        <v>984899</v>
      </c>
      <c r="E29" s="142">
        <f>VLOOKUP($B$9,'Sales Forecast'!$B$7:$AO$23,E9+23,FALSE)</f>
        <v>1053975</v>
      </c>
      <c r="F29" s="142">
        <f>VLOOKUP($B$9,'Sales Forecast'!$B$7:$AO$23,F9+23,FALSE)</f>
        <v>905029</v>
      </c>
      <c r="G29" s="142">
        <f>VLOOKUP($B$9,'Sales Forecast'!$B$7:$AO$23,G9+23,FALSE)</f>
        <v>867571</v>
      </c>
      <c r="H29" s="142">
        <f>VLOOKUP($B$9,'Sales Forecast'!$B$7:$AO$23,H9+23,FALSE)</f>
        <v>826700</v>
      </c>
      <c r="I29" s="142">
        <f>VLOOKUP($B$9,'Sales Forecast'!$B$7:$AO$23,I9+23,FALSE)</f>
        <v>716833</v>
      </c>
      <c r="J29" s="142">
        <f>VLOOKUP($B$9,'Sales Forecast'!$B$7:$AO$23,J9+23,FALSE)</f>
        <v>721114</v>
      </c>
      <c r="K29" s="142">
        <f>VLOOKUP($B$9,'Sales Forecast'!$B$7:$AO$23,K9+23,FALSE)</f>
        <v>913339</v>
      </c>
      <c r="L29" s="142">
        <f>VLOOKUP($B$9,'Sales Forecast'!$B$7:$AO$23,L9+23,FALSE)</f>
        <v>937603</v>
      </c>
      <c r="M29" s="142">
        <f>VLOOKUP($B$9,'Sales Forecast'!$B$7:$AO$23,M9+23,FALSE)</f>
        <v>1080423</v>
      </c>
      <c r="N29" s="142">
        <f>VLOOKUP($B$9,'Sales Forecast'!$B$7:$AO$23,N9+23,FALSE)</f>
        <v>944116</v>
      </c>
      <c r="P29" s="106">
        <f t="shared" si="0"/>
        <v>10819466</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IF(C13="",0,MIN((+C$27/C$18/C13)+C23,C34))</f>
        <v>772.83888039980081</v>
      </c>
      <c r="D33" s="107">
        <f t="shared" ref="D33:N33" si="1">IF(D13="",0,MIN((+D$27/D$18/D13)+D23,D34))</f>
        <v>581.776307177592</v>
      </c>
      <c r="E33" s="107">
        <f t="shared" si="1"/>
        <v>813.32978527543776</v>
      </c>
      <c r="F33" s="107">
        <f t="shared" si="1"/>
        <v>894.33184067876505</v>
      </c>
      <c r="G33" s="107">
        <f t="shared" si="1"/>
        <v>872.98743093660391</v>
      </c>
      <c r="H33" s="107">
        <f t="shared" si="1"/>
        <v>907.06618691329811</v>
      </c>
      <c r="I33" s="107">
        <f t="shared" si="1"/>
        <v>769.84105790717626</v>
      </c>
      <c r="J33" s="107">
        <f t="shared" si="1"/>
        <v>853.49286759892209</v>
      </c>
      <c r="K33" s="107">
        <f t="shared" si="1"/>
        <v>942.09671650041867</v>
      </c>
      <c r="L33" s="107">
        <f t="shared" si="1"/>
        <v>784.44416573069589</v>
      </c>
      <c r="M33" s="107">
        <f t="shared" si="1"/>
        <v>969.19974527701129</v>
      </c>
      <c r="N33" s="107">
        <f t="shared" si="1"/>
        <v>754.81695476878997</v>
      </c>
      <c r="P33" s="152">
        <f>AVERAGE(C33:N33)</f>
        <v>826.35182826370931</v>
      </c>
      <c r="Q33" s="381">
        <f>$P$27/(P33*8760)</f>
        <v>1.5132757389107112</v>
      </c>
    </row>
    <row r="34" spans="1:17" s="12" customFormat="1" ht="15.6">
      <c r="A34" s="111"/>
      <c r="B34" s="149" t="s">
        <v>426</v>
      </c>
      <c r="C34" s="107">
        <f t="shared" ref="C34:N34" si="2">MIN(+C$27/C$18/C14,C35)</f>
        <v>8279.9509477884931</v>
      </c>
      <c r="D34" s="107">
        <f t="shared" si="2"/>
        <v>10495.936530881525</v>
      </c>
      <c r="E34" s="107">
        <f t="shared" si="2"/>
        <v>11928.085437379299</v>
      </c>
      <c r="F34" s="107">
        <f t="shared" si="2"/>
        <v>9097.6983936705819</v>
      </c>
      <c r="G34" s="107">
        <f t="shared" si="2"/>
        <v>8149.4815668202755</v>
      </c>
      <c r="H34" s="107">
        <f t="shared" si="2"/>
        <v>6720.8453641321785</v>
      </c>
      <c r="I34" s="107">
        <f t="shared" si="2"/>
        <v>5121.3272614482294</v>
      </c>
      <c r="J34" s="107">
        <f t="shared" si="2"/>
        <v>5738.2109776907437</v>
      </c>
      <c r="K34" s="107">
        <f t="shared" si="2"/>
        <v>8803.2797781829231</v>
      </c>
      <c r="L34" s="107">
        <f t="shared" si="2"/>
        <v>9275.3576403562311</v>
      </c>
      <c r="M34" s="107">
        <f t="shared" si="2"/>
        <v>11160.840870202885</v>
      </c>
      <c r="N34" s="107">
        <f t="shared" si="2"/>
        <v>9322.4652701730247</v>
      </c>
      <c r="P34" s="152">
        <f>AVERAGE(C34:N34)</f>
        <v>8674.4566698938652</v>
      </c>
      <c r="Q34" s="381">
        <f t="shared" ref="Q34:Q35" si="3">$P$27/(P34*8760)</f>
        <v>0.14415867426671714</v>
      </c>
    </row>
    <row r="35" spans="1:17" s="106" customFormat="1">
      <c r="A35" s="109"/>
      <c r="B35" s="149" t="s">
        <v>133</v>
      </c>
      <c r="C35" s="107">
        <f t="shared" ref="C35:N35" si="4">+C$27/C$18/C15</f>
        <v>12106.485318657516</v>
      </c>
      <c r="D35" s="107">
        <f t="shared" si="4"/>
        <v>13555.186523829681</v>
      </c>
      <c r="E35" s="107">
        <f t="shared" si="4"/>
        <v>15031.970750284498</v>
      </c>
      <c r="F35" s="107">
        <f t="shared" si="4"/>
        <v>14244.181681681684</v>
      </c>
      <c r="G35" s="107">
        <f t="shared" si="4"/>
        <v>13894.19808113621</v>
      </c>
      <c r="H35" s="107">
        <f t="shared" si="4"/>
        <v>12148.500927858966</v>
      </c>
      <c r="I35" s="107">
        <f t="shared" si="4"/>
        <v>9452.7240837314839</v>
      </c>
      <c r="J35" s="107">
        <f t="shared" si="4"/>
        <v>10074.316257268567</v>
      </c>
      <c r="K35" s="107">
        <f t="shared" si="4"/>
        <v>14554.932805827684</v>
      </c>
      <c r="L35" s="107">
        <f t="shared" si="4"/>
        <v>12947.18055995543</v>
      </c>
      <c r="M35" s="107">
        <f t="shared" si="4"/>
        <v>14984.903183459142</v>
      </c>
      <c r="N35" s="107">
        <f t="shared" si="4"/>
        <v>14036.453732819844</v>
      </c>
      <c r="P35" s="152">
        <f>AVERAGE(C35:N35)</f>
        <v>13085.919492209228</v>
      </c>
      <c r="Q35" s="381">
        <f t="shared" si="3"/>
        <v>9.5560588941455166E-2</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07">
        <f>IF(C13="",0,MIN((+C$28/C$19/C13)+C23,C39))</f>
        <v>765.47030488759845</v>
      </c>
      <c r="D38" s="107">
        <f t="shared" ref="D38:N38" si="5">IF(D13="",0,MIN((+D$28/D$19/D13)+D23,D39))</f>
        <v>591.39015190259397</v>
      </c>
      <c r="E38" s="107">
        <f t="shared" si="5"/>
        <v>801.0853277442277</v>
      </c>
      <c r="F38" s="107">
        <f t="shared" si="5"/>
        <v>892.09384083588645</v>
      </c>
      <c r="G38" s="107">
        <f t="shared" si="5"/>
        <v>851.48324124880526</v>
      </c>
      <c r="H38" s="107">
        <f t="shared" si="5"/>
        <v>891.69394506217759</v>
      </c>
      <c r="I38" s="107">
        <f t="shared" si="5"/>
        <v>757.00738887023874</v>
      </c>
      <c r="J38" s="107">
        <f t="shared" si="5"/>
        <v>843.41427117078888</v>
      </c>
      <c r="K38" s="107">
        <f t="shared" si="5"/>
        <v>923.47714394881666</v>
      </c>
      <c r="L38" s="107">
        <f t="shared" si="5"/>
        <v>774.7413973971959</v>
      </c>
      <c r="M38" s="107">
        <f t="shared" si="5"/>
        <v>951.57521403806697</v>
      </c>
      <c r="N38" s="107">
        <f t="shared" si="5"/>
        <v>747.53998533206152</v>
      </c>
      <c r="P38" s="152">
        <f>AVERAGE(C38:N38)</f>
        <v>815.91435103653828</v>
      </c>
      <c r="Q38" s="381">
        <f>$P$28/(P38*8760)</f>
        <v>1.5101013416409526</v>
      </c>
    </row>
    <row r="39" spans="1:17" s="106" customFormat="1" ht="16.5" customHeight="1">
      <c r="A39" s="109"/>
      <c r="B39" s="149" t="s">
        <v>426</v>
      </c>
      <c r="C39" s="107">
        <f t="shared" ref="C39:N39" si="6">MIN(+C$28/C$19/C14,C40)</f>
        <v>8201.0063639386863</v>
      </c>
      <c r="D39" s="107">
        <f t="shared" si="6"/>
        <v>10669.381724173949</v>
      </c>
      <c r="E39" s="107">
        <f t="shared" si="6"/>
        <v>11748.511372577068</v>
      </c>
      <c r="F39" s="107">
        <f t="shared" si="6"/>
        <v>9074.9320706465278</v>
      </c>
      <c r="G39" s="107">
        <f t="shared" si="6"/>
        <v>7948.7364114380234</v>
      </c>
      <c r="H39" s="107">
        <f t="shared" si="6"/>
        <v>6606.9457811998727</v>
      </c>
      <c r="I39" s="107">
        <f t="shared" si="6"/>
        <v>5035.9519512745328</v>
      </c>
      <c r="J39" s="107">
        <f t="shared" si="6"/>
        <v>5670.4504669013249</v>
      </c>
      <c r="K39" s="107">
        <f t="shared" si="6"/>
        <v>8629.2920085080532</v>
      </c>
      <c r="L39" s="107">
        <f t="shared" si="6"/>
        <v>9160.6309965409837</v>
      </c>
      <c r="M39" s="107">
        <f t="shared" si="6"/>
        <v>10957.885195143812</v>
      </c>
      <c r="N39" s="107">
        <f t="shared" si="6"/>
        <v>9232.5901098213453</v>
      </c>
      <c r="P39" s="152">
        <f>AVERAGE(C39:N39)</f>
        <v>8578.0262043470157</v>
      </c>
      <c r="Q39" s="381">
        <f>$P$28/(P39*8760)</f>
        <v>0.14363599816703704</v>
      </c>
    </row>
    <row r="40" spans="1:17" s="106" customFormat="1" ht="16.5" customHeight="1">
      <c r="A40" s="109"/>
      <c r="B40" s="149" t="s">
        <v>133</v>
      </c>
      <c r="C40" s="107">
        <f t="shared" ref="C40:N40" si="7">+C$28/C$19/C15</f>
        <v>11991.056924046015</v>
      </c>
      <c r="D40" s="107">
        <f t="shared" si="7"/>
        <v>13779.185777238186</v>
      </c>
      <c r="E40" s="107">
        <f t="shared" si="7"/>
        <v>14805.66854078172</v>
      </c>
      <c r="F40" s="107">
        <f t="shared" si="7"/>
        <v>14208.536661661663</v>
      </c>
      <c r="G40" s="107">
        <f t="shared" si="7"/>
        <v>13551.944045730403</v>
      </c>
      <c r="H40" s="107">
        <f t="shared" si="7"/>
        <v>11942.617722106241</v>
      </c>
      <c r="I40" s="107">
        <f t="shared" si="7"/>
        <v>9295.1420333302103</v>
      </c>
      <c r="J40" s="107">
        <f t="shared" si="7"/>
        <v>9955.3522076543813</v>
      </c>
      <c r="K40" s="107">
        <f t="shared" si="7"/>
        <v>14267.269530268779</v>
      </c>
      <c r="L40" s="107">
        <f t="shared" si="7"/>
        <v>12787.037239330151</v>
      </c>
      <c r="M40" s="107">
        <f t="shared" si="7"/>
        <v>14712.408379827155</v>
      </c>
      <c r="N40" s="107">
        <f t="shared" si="7"/>
        <v>13901.132388792708</v>
      </c>
      <c r="P40" s="152">
        <f>AVERAGE(C40:N40)</f>
        <v>12933.1126208973</v>
      </c>
      <c r="Q40" s="381">
        <f>$P$28/(P40*8760)</f>
        <v>9.526812239874391E-2</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07">
        <f>MIN((+C$29/C$20/C13)+C23,C44)</f>
        <v>765.30892990929146</v>
      </c>
      <c r="D43" s="107">
        <f t="shared" ref="D43:N43" si="8">MIN((+D$29/D$20/D13)+D23,D44)</f>
        <v>593.98707641061367</v>
      </c>
      <c r="E43" s="107">
        <f t="shared" si="8"/>
        <v>803.17103102173087</v>
      </c>
      <c r="F43" s="107">
        <f t="shared" si="8"/>
        <v>888.74715217220512</v>
      </c>
      <c r="G43" s="107">
        <f t="shared" si="8"/>
        <v>857.92381824855852</v>
      </c>
      <c r="H43" s="107">
        <f t="shared" si="8"/>
        <v>894.88291939450619</v>
      </c>
      <c r="I43" s="107">
        <f t="shared" si="8"/>
        <v>759.60676052803808</v>
      </c>
      <c r="J43" s="107">
        <f t="shared" si="8"/>
        <v>844.21152104505518</v>
      </c>
      <c r="K43" s="107">
        <f t="shared" si="8"/>
        <v>928.1221292750937</v>
      </c>
      <c r="L43" s="107">
        <f t="shared" si="8"/>
        <v>775.69446604659834</v>
      </c>
      <c r="M43" s="107">
        <f t="shared" si="8"/>
        <v>955.58533220123115</v>
      </c>
      <c r="N43" s="107">
        <f t="shared" si="8"/>
        <v>747.42202749415117</v>
      </c>
      <c r="O43" s="107"/>
      <c r="P43" s="152">
        <f>AVERAGE(C43:N43)</f>
        <v>817.88859697892269</v>
      </c>
      <c r="Q43" s="381">
        <f>$P$29/(P43*8760)</f>
        <v>1.510106465611132</v>
      </c>
    </row>
    <row r="44" spans="1:17" s="106" customFormat="1" ht="16.5" customHeight="1">
      <c r="A44" s="109"/>
      <c r="B44" s="149" t="s">
        <v>426</v>
      </c>
      <c r="C44" s="107">
        <f>MIN(+C$29/C$20/C14,C45)</f>
        <v>8199.2774435408282</v>
      </c>
      <c r="D44" s="107">
        <f t="shared" ref="D44:N44" si="9">MIN(+D$29/D$20/D14,D45)</f>
        <v>10716.23333101215</v>
      </c>
      <c r="E44" s="107">
        <f t="shared" si="9"/>
        <v>11779.099760389099</v>
      </c>
      <c r="F44" s="107">
        <f t="shared" si="9"/>
        <v>9040.8874770238945</v>
      </c>
      <c r="G44" s="107">
        <f t="shared" si="9"/>
        <v>8008.8602593642918</v>
      </c>
      <c r="H44" s="107">
        <f t="shared" si="9"/>
        <v>6630.5742701315367</v>
      </c>
      <c r="I44" s="107">
        <f t="shared" si="9"/>
        <v>5053.2441348973616</v>
      </c>
      <c r="J44" s="107">
        <f t="shared" si="9"/>
        <v>5675.810544476838</v>
      </c>
      <c r="K44" s="107">
        <f t="shared" si="9"/>
        <v>8672.6963688848391</v>
      </c>
      <c r="L44" s="107">
        <f t="shared" si="9"/>
        <v>9171.9001893850455</v>
      </c>
      <c r="M44" s="107">
        <f t="shared" si="9"/>
        <v>11004.063798582254</v>
      </c>
      <c r="N44" s="107">
        <f t="shared" si="9"/>
        <v>9231.1332561559411</v>
      </c>
      <c r="O44" s="107"/>
      <c r="P44" s="152">
        <f>AVERAGE(C44:N44)</f>
        <v>8598.6484028203395</v>
      </c>
      <c r="Q44" s="381">
        <f>$P$29/(P44*8760)</f>
        <v>0.14363872094623367</v>
      </c>
    </row>
    <row r="45" spans="1:17" s="106" customFormat="1" ht="16.5" customHeight="1">
      <c r="A45" s="109"/>
      <c r="B45" s="149" t="s">
        <v>133</v>
      </c>
      <c r="C45" s="107">
        <f>+C$29/C$20/C15</f>
        <v>11988.528992474225</v>
      </c>
      <c r="D45" s="107">
        <f t="shared" ref="D45:N45" si="10">+D$29/D$20/D15</f>
        <v>13839.693219119566</v>
      </c>
      <c r="E45" s="107">
        <f t="shared" si="10"/>
        <v>14844.216533525629</v>
      </c>
      <c r="F45" s="107">
        <f t="shared" si="10"/>
        <v>14155.23335835836</v>
      </c>
      <c r="G45" s="107">
        <f t="shared" si="10"/>
        <v>13654.450278260434</v>
      </c>
      <c r="H45" s="107">
        <f t="shared" si="10"/>
        <v>11985.328230109022</v>
      </c>
      <c r="I45" s="107">
        <f t="shared" si="10"/>
        <v>9327.0591970354635</v>
      </c>
      <c r="J45" s="107">
        <f t="shared" si="10"/>
        <v>9964.7626522806167</v>
      </c>
      <c r="K45" s="107">
        <f t="shared" si="10"/>
        <v>14339.032278322033</v>
      </c>
      <c r="L45" s="107">
        <f t="shared" si="10"/>
        <v>12802.767551860874</v>
      </c>
      <c r="M45" s="107">
        <f t="shared" si="10"/>
        <v>14774.409255004926</v>
      </c>
      <c r="N45" s="107">
        <f t="shared" si="10"/>
        <v>13898.938863960242</v>
      </c>
      <c r="O45" s="107"/>
      <c r="P45" s="152">
        <f>AVERAGE(C45:N45)</f>
        <v>12964.535034192617</v>
      </c>
      <c r="Q45" s="381">
        <f>$P$29/(P45*8760)</f>
        <v>9.5267501317250744E-2</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9" spans="1:14">
      <c r="G59" s="145"/>
    </row>
    <row r="60" spans="1:14">
      <c r="G60" s="44"/>
    </row>
    <row r="62" spans="1:14">
      <c r="G62" s="150"/>
    </row>
  </sheetData>
  <mergeCells count="3">
    <mergeCell ref="C7:E7"/>
    <mergeCell ref="F7:L7"/>
    <mergeCell ref="M7:N7"/>
  </mergeCells>
  <conditionalFormatting sqref="C34:N34">
    <cfRule type="cellIs" dxfId="37" priority="4" operator="greaterThanOrEqual">
      <formula>C35</formula>
    </cfRule>
  </conditionalFormatting>
  <conditionalFormatting sqref="C39:N39">
    <cfRule type="cellIs" dxfId="36" priority="3" operator="greaterThanOrEqual">
      <formula>C40</formula>
    </cfRule>
  </conditionalFormatting>
  <conditionalFormatting sqref="C33:N33">
    <cfRule type="cellIs" dxfId="35" priority="2" operator="greaterThanOrEqual">
      <formula>C34</formula>
    </cfRule>
  </conditionalFormatting>
  <conditionalFormatting sqref="C38:N38">
    <cfRule type="cellIs" dxfId="34" priority="1" operator="greaterThanOrEqual">
      <formula>C39</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8"/>
  </sheetPr>
  <dimension ref="A1:Y372"/>
  <sheetViews>
    <sheetView showGridLines="0" zoomScale="70" zoomScaleNormal="70" workbookViewId="0">
      <selection activeCell="A2" sqref="A1:A2"/>
    </sheetView>
  </sheetViews>
  <sheetFormatPr defaultRowHeight="13.2"/>
  <cols>
    <col min="1" max="1" width="15.6640625" style="262" customWidth="1"/>
    <col min="2" max="6" width="16.33203125" style="262" bestFit="1" customWidth="1"/>
    <col min="7" max="7" width="2.6640625" style="262" customWidth="1"/>
    <col min="8" max="12" width="8.33203125" style="262" bestFit="1" customWidth="1"/>
    <col min="13" max="13" width="2.6640625" style="262" customWidth="1"/>
    <col min="14" max="14" width="12" style="262" bestFit="1" customWidth="1"/>
    <col min="15" max="15" width="9.109375" style="262"/>
    <col min="16" max="19" width="12.6640625" style="262" customWidth="1"/>
    <col min="20" max="21" width="12.5546875" style="262" bestFit="1" customWidth="1"/>
    <col min="22" max="252" width="9.109375" style="262"/>
    <col min="253" max="253" width="15.6640625" style="262" customWidth="1"/>
    <col min="254" max="259" width="16.33203125" style="262" bestFit="1" customWidth="1"/>
    <col min="260" max="260" width="2.6640625" style="262" customWidth="1"/>
    <col min="261" max="266" width="8.33203125" style="262" bestFit="1" customWidth="1"/>
    <col min="267" max="267" width="2.6640625" style="262" customWidth="1"/>
    <col min="268" max="268" width="8.33203125" style="262" bestFit="1" customWidth="1"/>
    <col min="269" max="508" width="9.109375" style="262"/>
    <col min="509" max="509" width="15.6640625" style="262" customWidth="1"/>
    <col min="510" max="515" width="16.33203125" style="262" bestFit="1" customWidth="1"/>
    <col min="516" max="516" width="2.6640625" style="262" customWidth="1"/>
    <col min="517" max="522" width="8.33203125" style="262" bestFit="1" customWidth="1"/>
    <col min="523" max="523" width="2.6640625" style="262" customWidth="1"/>
    <col min="524" max="524" width="8.33203125" style="262" bestFit="1" customWidth="1"/>
    <col min="525" max="764" width="9.109375" style="262"/>
    <col min="765" max="765" width="15.6640625" style="262" customWidth="1"/>
    <col min="766" max="771" width="16.33203125" style="262" bestFit="1" customWidth="1"/>
    <col min="772" max="772" width="2.6640625" style="262" customWidth="1"/>
    <col min="773" max="778" width="8.33203125" style="262" bestFit="1" customWidth="1"/>
    <col min="779" max="779" width="2.6640625" style="262" customWidth="1"/>
    <col min="780" max="780" width="8.33203125" style="262" bestFit="1" customWidth="1"/>
    <col min="781" max="1020" width="9.109375" style="262"/>
    <col min="1021" max="1021" width="15.6640625" style="262" customWidth="1"/>
    <col min="1022" max="1027" width="16.33203125" style="262" bestFit="1" customWidth="1"/>
    <col min="1028" max="1028" width="2.6640625" style="262" customWidth="1"/>
    <col min="1029" max="1034" width="8.33203125" style="262" bestFit="1" customWidth="1"/>
    <col min="1035" max="1035" width="2.6640625" style="262" customWidth="1"/>
    <col min="1036" max="1036" width="8.33203125" style="262" bestFit="1" customWidth="1"/>
    <col min="1037" max="1276" width="9.109375" style="262"/>
    <col min="1277" max="1277" width="15.6640625" style="262" customWidth="1"/>
    <col min="1278" max="1283" width="16.33203125" style="262" bestFit="1" customWidth="1"/>
    <col min="1284" max="1284" width="2.6640625" style="262" customWidth="1"/>
    <col min="1285" max="1290" width="8.33203125" style="262" bestFit="1" customWidth="1"/>
    <col min="1291" max="1291" width="2.6640625" style="262" customWidth="1"/>
    <col min="1292" max="1292" width="8.33203125" style="262" bestFit="1" customWidth="1"/>
    <col min="1293" max="1532" width="9.109375" style="262"/>
    <col min="1533" max="1533" width="15.6640625" style="262" customWidth="1"/>
    <col min="1534" max="1539" width="16.33203125" style="262" bestFit="1" customWidth="1"/>
    <col min="1540" max="1540" width="2.6640625" style="262" customWidth="1"/>
    <col min="1541" max="1546" width="8.33203125" style="262" bestFit="1" customWidth="1"/>
    <col min="1547" max="1547" width="2.6640625" style="262" customWidth="1"/>
    <col min="1548" max="1548" width="8.33203125" style="262" bestFit="1" customWidth="1"/>
    <col min="1549" max="1788" width="9.109375" style="262"/>
    <col min="1789" max="1789" width="15.6640625" style="262" customWidth="1"/>
    <col min="1790" max="1795" width="16.33203125" style="262" bestFit="1" customWidth="1"/>
    <col min="1796" max="1796" width="2.6640625" style="262" customWidth="1"/>
    <col min="1797" max="1802" width="8.33203125" style="262" bestFit="1" customWidth="1"/>
    <col min="1803" max="1803" width="2.6640625" style="262" customWidth="1"/>
    <col min="1804" max="1804" width="8.33203125" style="262" bestFit="1" customWidth="1"/>
    <col min="1805" max="2044" width="9.109375" style="262"/>
    <col min="2045" max="2045" width="15.6640625" style="262" customWidth="1"/>
    <col min="2046" max="2051" width="16.33203125" style="262" bestFit="1" customWidth="1"/>
    <col min="2052" max="2052" width="2.6640625" style="262" customWidth="1"/>
    <col min="2053" max="2058" width="8.33203125" style="262" bestFit="1" customWidth="1"/>
    <col min="2059" max="2059" width="2.6640625" style="262" customWidth="1"/>
    <col min="2060" max="2060" width="8.33203125" style="262" bestFit="1" customWidth="1"/>
    <col min="2061" max="2300" width="9.109375" style="262"/>
    <col min="2301" max="2301" width="15.6640625" style="262" customWidth="1"/>
    <col min="2302" max="2307" width="16.33203125" style="262" bestFit="1" customWidth="1"/>
    <col min="2308" max="2308" width="2.6640625" style="262" customWidth="1"/>
    <col min="2309" max="2314" width="8.33203125" style="262" bestFit="1" customWidth="1"/>
    <col min="2315" max="2315" width="2.6640625" style="262" customWidth="1"/>
    <col min="2316" max="2316" width="8.33203125" style="262" bestFit="1" customWidth="1"/>
    <col min="2317" max="2556" width="9.109375" style="262"/>
    <col min="2557" max="2557" width="15.6640625" style="262" customWidth="1"/>
    <col min="2558" max="2563" width="16.33203125" style="262" bestFit="1" customWidth="1"/>
    <col min="2564" max="2564" width="2.6640625" style="262" customWidth="1"/>
    <col min="2565" max="2570" width="8.33203125" style="262" bestFit="1" customWidth="1"/>
    <col min="2571" max="2571" width="2.6640625" style="262" customWidth="1"/>
    <col min="2572" max="2572" width="8.33203125" style="262" bestFit="1" customWidth="1"/>
    <col min="2573" max="2812" width="9.109375" style="262"/>
    <col min="2813" max="2813" width="15.6640625" style="262" customWidth="1"/>
    <col min="2814" max="2819" width="16.33203125" style="262" bestFit="1" customWidth="1"/>
    <col min="2820" max="2820" width="2.6640625" style="262" customWidth="1"/>
    <col min="2821" max="2826" width="8.33203125" style="262" bestFit="1" customWidth="1"/>
    <col min="2827" max="2827" width="2.6640625" style="262" customWidth="1"/>
    <col min="2828" max="2828" width="8.33203125" style="262" bestFit="1" customWidth="1"/>
    <col min="2829" max="3068" width="9.109375" style="262"/>
    <col min="3069" max="3069" width="15.6640625" style="262" customWidth="1"/>
    <col min="3070" max="3075" width="16.33203125" style="262" bestFit="1" customWidth="1"/>
    <col min="3076" max="3076" width="2.6640625" style="262" customWidth="1"/>
    <col min="3077" max="3082" width="8.33203125" style="262" bestFit="1" customWidth="1"/>
    <col min="3083" max="3083" width="2.6640625" style="262" customWidth="1"/>
    <col min="3084" max="3084" width="8.33203125" style="262" bestFit="1" customWidth="1"/>
    <col min="3085" max="3324" width="9.109375" style="262"/>
    <col min="3325" max="3325" width="15.6640625" style="262" customWidth="1"/>
    <col min="3326" max="3331" width="16.33203125" style="262" bestFit="1" customWidth="1"/>
    <col min="3332" max="3332" width="2.6640625" style="262" customWidth="1"/>
    <col min="3333" max="3338" width="8.33203125" style="262" bestFit="1" customWidth="1"/>
    <col min="3339" max="3339" width="2.6640625" style="262" customWidth="1"/>
    <col min="3340" max="3340" width="8.33203125" style="262" bestFit="1" customWidth="1"/>
    <col min="3341" max="3580" width="9.109375" style="262"/>
    <col min="3581" max="3581" width="15.6640625" style="262" customWidth="1"/>
    <col min="3582" max="3587" width="16.33203125" style="262" bestFit="1" customWidth="1"/>
    <col min="3588" max="3588" width="2.6640625" style="262" customWidth="1"/>
    <col min="3589" max="3594" width="8.33203125" style="262" bestFit="1" customWidth="1"/>
    <col min="3595" max="3595" width="2.6640625" style="262" customWidth="1"/>
    <col min="3596" max="3596" width="8.33203125" style="262" bestFit="1" customWidth="1"/>
    <col min="3597" max="3836" width="9.109375" style="262"/>
    <col min="3837" max="3837" width="15.6640625" style="262" customWidth="1"/>
    <col min="3838" max="3843" width="16.33203125" style="262" bestFit="1" customWidth="1"/>
    <col min="3844" max="3844" width="2.6640625" style="262" customWidth="1"/>
    <col min="3845" max="3850" width="8.33203125" style="262" bestFit="1" customWidth="1"/>
    <col min="3851" max="3851" width="2.6640625" style="262" customWidth="1"/>
    <col min="3852" max="3852" width="8.33203125" style="262" bestFit="1" customWidth="1"/>
    <col min="3853" max="4092" width="9.109375" style="262"/>
    <col min="4093" max="4093" width="15.6640625" style="262" customWidth="1"/>
    <col min="4094" max="4099" width="16.33203125" style="262" bestFit="1" customWidth="1"/>
    <col min="4100" max="4100" width="2.6640625" style="262" customWidth="1"/>
    <col min="4101" max="4106" width="8.33203125" style="262" bestFit="1" customWidth="1"/>
    <col min="4107" max="4107" width="2.6640625" style="262" customWidth="1"/>
    <col min="4108" max="4108" width="8.33203125" style="262" bestFit="1" customWidth="1"/>
    <col min="4109" max="4348" width="9.109375" style="262"/>
    <col min="4349" max="4349" width="15.6640625" style="262" customWidth="1"/>
    <col min="4350" max="4355" width="16.33203125" style="262" bestFit="1" customWidth="1"/>
    <col min="4356" max="4356" width="2.6640625" style="262" customWidth="1"/>
    <col min="4357" max="4362" width="8.33203125" style="262" bestFit="1" customWidth="1"/>
    <col min="4363" max="4363" width="2.6640625" style="262" customWidth="1"/>
    <col min="4364" max="4364" width="8.33203125" style="262" bestFit="1" customWidth="1"/>
    <col min="4365" max="4604" width="9.109375" style="262"/>
    <col min="4605" max="4605" width="15.6640625" style="262" customWidth="1"/>
    <col min="4606" max="4611" width="16.33203125" style="262" bestFit="1" customWidth="1"/>
    <col min="4612" max="4612" width="2.6640625" style="262" customWidth="1"/>
    <col min="4613" max="4618" width="8.33203125" style="262" bestFit="1" customWidth="1"/>
    <col min="4619" max="4619" width="2.6640625" style="262" customWidth="1"/>
    <col min="4620" max="4620" width="8.33203125" style="262" bestFit="1" customWidth="1"/>
    <col min="4621" max="4860" width="9.109375" style="262"/>
    <col min="4861" max="4861" width="15.6640625" style="262" customWidth="1"/>
    <col min="4862" max="4867" width="16.33203125" style="262" bestFit="1" customWidth="1"/>
    <col min="4868" max="4868" width="2.6640625" style="262" customWidth="1"/>
    <col min="4869" max="4874" width="8.33203125" style="262" bestFit="1" customWidth="1"/>
    <col min="4875" max="4875" width="2.6640625" style="262" customWidth="1"/>
    <col min="4876" max="4876" width="8.33203125" style="262" bestFit="1" customWidth="1"/>
    <col min="4877" max="5116" width="9.109375" style="262"/>
    <col min="5117" max="5117" width="15.6640625" style="262" customWidth="1"/>
    <col min="5118" max="5123" width="16.33203125" style="262" bestFit="1" customWidth="1"/>
    <col min="5124" max="5124" width="2.6640625" style="262" customWidth="1"/>
    <col min="5125" max="5130" width="8.33203125" style="262" bestFit="1" customWidth="1"/>
    <col min="5131" max="5131" width="2.6640625" style="262" customWidth="1"/>
    <col min="5132" max="5132" width="8.33203125" style="262" bestFit="1" customWidth="1"/>
    <col min="5133" max="5372" width="9.109375" style="262"/>
    <col min="5373" max="5373" width="15.6640625" style="262" customWidth="1"/>
    <col min="5374" max="5379" width="16.33203125" style="262" bestFit="1" customWidth="1"/>
    <col min="5380" max="5380" width="2.6640625" style="262" customWidth="1"/>
    <col min="5381" max="5386" width="8.33203125" style="262" bestFit="1" customWidth="1"/>
    <col min="5387" max="5387" width="2.6640625" style="262" customWidth="1"/>
    <col min="5388" max="5388" width="8.33203125" style="262" bestFit="1" customWidth="1"/>
    <col min="5389" max="5628" width="9.109375" style="262"/>
    <col min="5629" max="5629" width="15.6640625" style="262" customWidth="1"/>
    <col min="5630" max="5635" width="16.33203125" style="262" bestFit="1" customWidth="1"/>
    <col min="5636" max="5636" width="2.6640625" style="262" customWidth="1"/>
    <col min="5637" max="5642" width="8.33203125" style="262" bestFit="1" customWidth="1"/>
    <col min="5643" max="5643" width="2.6640625" style="262" customWidth="1"/>
    <col min="5644" max="5644" width="8.33203125" style="262" bestFit="1" customWidth="1"/>
    <col min="5645" max="5884" width="9.109375" style="262"/>
    <col min="5885" max="5885" width="15.6640625" style="262" customWidth="1"/>
    <col min="5886" max="5891" width="16.33203125" style="262" bestFit="1" customWidth="1"/>
    <col min="5892" max="5892" width="2.6640625" style="262" customWidth="1"/>
    <col min="5893" max="5898" width="8.33203125" style="262" bestFit="1" customWidth="1"/>
    <col min="5899" max="5899" width="2.6640625" style="262" customWidth="1"/>
    <col min="5900" max="5900" width="8.33203125" style="262" bestFit="1" customWidth="1"/>
    <col min="5901" max="6140" width="9.109375" style="262"/>
    <col min="6141" max="6141" width="15.6640625" style="262" customWidth="1"/>
    <col min="6142" max="6147" width="16.33203125" style="262" bestFit="1" customWidth="1"/>
    <col min="6148" max="6148" width="2.6640625" style="262" customWidth="1"/>
    <col min="6149" max="6154" width="8.33203125" style="262" bestFit="1" customWidth="1"/>
    <col min="6155" max="6155" width="2.6640625" style="262" customWidth="1"/>
    <col min="6156" max="6156" width="8.33203125" style="262" bestFit="1" customWidth="1"/>
    <col min="6157" max="6396" width="9.109375" style="262"/>
    <col min="6397" max="6397" width="15.6640625" style="262" customWidth="1"/>
    <col min="6398" max="6403" width="16.33203125" style="262" bestFit="1" customWidth="1"/>
    <col min="6404" max="6404" width="2.6640625" style="262" customWidth="1"/>
    <col min="6405" max="6410" width="8.33203125" style="262" bestFit="1" customWidth="1"/>
    <col min="6411" max="6411" width="2.6640625" style="262" customWidth="1"/>
    <col min="6412" max="6412" width="8.33203125" style="262" bestFit="1" customWidth="1"/>
    <col min="6413" max="6652" width="9.109375" style="262"/>
    <col min="6653" max="6653" width="15.6640625" style="262" customWidth="1"/>
    <col min="6654" max="6659" width="16.33203125" style="262" bestFit="1" customWidth="1"/>
    <col min="6660" max="6660" width="2.6640625" style="262" customWidth="1"/>
    <col min="6661" max="6666" width="8.33203125" style="262" bestFit="1" customWidth="1"/>
    <col min="6667" max="6667" width="2.6640625" style="262" customWidth="1"/>
    <col min="6668" max="6668" width="8.33203125" style="262" bestFit="1" customWidth="1"/>
    <col min="6669" max="6908" width="9.109375" style="262"/>
    <col min="6909" max="6909" width="15.6640625" style="262" customWidth="1"/>
    <col min="6910" max="6915" width="16.33203125" style="262" bestFit="1" customWidth="1"/>
    <col min="6916" max="6916" width="2.6640625" style="262" customWidth="1"/>
    <col min="6917" max="6922" width="8.33203125" style="262" bestFit="1" customWidth="1"/>
    <col min="6923" max="6923" width="2.6640625" style="262" customWidth="1"/>
    <col min="6924" max="6924" width="8.33203125" style="262" bestFit="1" customWidth="1"/>
    <col min="6925" max="7164" width="9.109375" style="262"/>
    <col min="7165" max="7165" width="15.6640625" style="262" customWidth="1"/>
    <col min="7166" max="7171" width="16.33203125" style="262" bestFit="1" customWidth="1"/>
    <col min="7172" max="7172" width="2.6640625" style="262" customWidth="1"/>
    <col min="7173" max="7178" width="8.33203125" style="262" bestFit="1" customWidth="1"/>
    <col min="7179" max="7179" width="2.6640625" style="262" customWidth="1"/>
    <col min="7180" max="7180" width="8.33203125" style="262" bestFit="1" customWidth="1"/>
    <col min="7181" max="7420" width="9.109375" style="262"/>
    <col min="7421" max="7421" width="15.6640625" style="262" customWidth="1"/>
    <col min="7422" max="7427" width="16.33203125" style="262" bestFit="1" customWidth="1"/>
    <col min="7428" max="7428" width="2.6640625" style="262" customWidth="1"/>
    <col min="7429" max="7434" width="8.33203125" style="262" bestFit="1" customWidth="1"/>
    <col min="7435" max="7435" width="2.6640625" style="262" customWidth="1"/>
    <col min="7436" max="7436" width="8.33203125" style="262" bestFit="1" customWidth="1"/>
    <col min="7437" max="7676" width="9.109375" style="262"/>
    <col min="7677" max="7677" width="15.6640625" style="262" customWidth="1"/>
    <col min="7678" max="7683" width="16.33203125" style="262" bestFit="1" customWidth="1"/>
    <col min="7684" max="7684" width="2.6640625" style="262" customWidth="1"/>
    <col min="7685" max="7690" width="8.33203125" style="262" bestFit="1" customWidth="1"/>
    <col min="7691" max="7691" width="2.6640625" style="262" customWidth="1"/>
    <col min="7692" max="7692" width="8.33203125" style="262" bestFit="1" customWidth="1"/>
    <col min="7693" max="7932" width="9.109375" style="262"/>
    <col min="7933" max="7933" width="15.6640625" style="262" customWidth="1"/>
    <col min="7934" max="7939" width="16.33203125" style="262" bestFit="1" customWidth="1"/>
    <col min="7940" max="7940" width="2.6640625" style="262" customWidth="1"/>
    <col min="7941" max="7946" width="8.33203125" style="262" bestFit="1" customWidth="1"/>
    <col min="7947" max="7947" width="2.6640625" style="262" customWidth="1"/>
    <col min="7948" max="7948" width="8.33203125" style="262" bestFit="1" customWidth="1"/>
    <col min="7949" max="8188" width="9.109375" style="262"/>
    <col min="8189" max="8189" width="15.6640625" style="262" customWidth="1"/>
    <col min="8190" max="8195" width="16.33203125" style="262" bestFit="1" customWidth="1"/>
    <col min="8196" max="8196" width="2.6640625" style="262" customWidth="1"/>
    <col min="8197" max="8202" width="8.33203125" style="262" bestFit="1" customWidth="1"/>
    <col min="8203" max="8203" width="2.6640625" style="262" customWidth="1"/>
    <col min="8204" max="8204" width="8.33203125" style="262" bestFit="1" customWidth="1"/>
    <col min="8205" max="8444" width="9.109375" style="262"/>
    <col min="8445" max="8445" width="15.6640625" style="262" customWidth="1"/>
    <col min="8446" max="8451" width="16.33203125" style="262" bestFit="1" customWidth="1"/>
    <col min="8452" max="8452" width="2.6640625" style="262" customWidth="1"/>
    <col min="8453" max="8458" width="8.33203125" style="262" bestFit="1" customWidth="1"/>
    <col min="8459" max="8459" width="2.6640625" style="262" customWidth="1"/>
    <col min="8460" max="8460" width="8.33203125" style="262" bestFit="1" customWidth="1"/>
    <col min="8461" max="8700" width="9.109375" style="262"/>
    <col min="8701" max="8701" width="15.6640625" style="262" customWidth="1"/>
    <col min="8702" max="8707" width="16.33203125" style="262" bestFit="1" customWidth="1"/>
    <col min="8708" max="8708" width="2.6640625" style="262" customWidth="1"/>
    <col min="8709" max="8714" width="8.33203125" style="262" bestFit="1" customWidth="1"/>
    <col min="8715" max="8715" width="2.6640625" style="262" customWidth="1"/>
    <col min="8716" max="8716" width="8.33203125" style="262" bestFit="1" customWidth="1"/>
    <col min="8717" max="8956" width="9.109375" style="262"/>
    <col min="8957" max="8957" width="15.6640625" style="262" customWidth="1"/>
    <col min="8958" max="8963" width="16.33203125" style="262" bestFit="1" customWidth="1"/>
    <col min="8964" max="8964" width="2.6640625" style="262" customWidth="1"/>
    <col min="8965" max="8970" width="8.33203125" style="262" bestFit="1" customWidth="1"/>
    <col min="8971" max="8971" width="2.6640625" style="262" customWidth="1"/>
    <col min="8972" max="8972" width="8.33203125" style="262" bestFit="1" customWidth="1"/>
    <col min="8973" max="9212" width="9.109375" style="262"/>
    <col min="9213" max="9213" width="15.6640625" style="262" customWidth="1"/>
    <col min="9214" max="9219" width="16.33203125" style="262" bestFit="1" customWidth="1"/>
    <col min="9220" max="9220" width="2.6640625" style="262" customWidth="1"/>
    <col min="9221" max="9226" width="8.33203125" style="262" bestFit="1" customWidth="1"/>
    <col min="9227" max="9227" width="2.6640625" style="262" customWidth="1"/>
    <col min="9228" max="9228" width="8.33203125" style="262" bestFit="1" customWidth="1"/>
    <col min="9229" max="9468" width="9.109375" style="262"/>
    <col min="9469" max="9469" width="15.6640625" style="262" customWidth="1"/>
    <col min="9470" max="9475" width="16.33203125" style="262" bestFit="1" customWidth="1"/>
    <col min="9476" max="9476" width="2.6640625" style="262" customWidth="1"/>
    <col min="9477" max="9482" width="8.33203125" style="262" bestFit="1" customWidth="1"/>
    <col min="9483" max="9483" width="2.6640625" style="262" customWidth="1"/>
    <col min="9484" max="9484" width="8.33203125" style="262" bestFit="1" customWidth="1"/>
    <col min="9485" max="9724" width="9.109375" style="262"/>
    <col min="9725" max="9725" width="15.6640625" style="262" customWidth="1"/>
    <col min="9726" max="9731" width="16.33203125" style="262" bestFit="1" customWidth="1"/>
    <col min="9732" max="9732" width="2.6640625" style="262" customWidth="1"/>
    <col min="9733" max="9738" width="8.33203125" style="262" bestFit="1" customWidth="1"/>
    <col min="9739" max="9739" width="2.6640625" style="262" customWidth="1"/>
    <col min="9740" max="9740" width="8.33203125" style="262" bestFit="1" customWidth="1"/>
    <col min="9741" max="9980" width="9.109375" style="262"/>
    <col min="9981" max="9981" width="15.6640625" style="262" customWidth="1"/>
    <col min="9982" max="9987" width="16.33203125" style="262" bestFit="1" customWidth="1"/>
    <col min="9988" max="9988" width="2.6640625" style="262" customWidth="1"/>
    <col min="9989" max="9994" width="8.33203125" style="262" bestFit="1" customWidth="1"/>
    <col min="9995" max="9995" width="2.6640625" style="262" customWidth="1"/>
    <col min="9996" max="9996" width="8.33203125" style="262" bestFit="1" customWidth="1"/>
    <col min="9997" max="10236" width="9.109375" style="262"/>
    <col min="10237" max="10237" width="15.6640625" style="262" customWidth="1"/>
    <col min="10238" max="10243" width="16.33203125" style="262" bestFit="1" customWidth="1"/>
    <col min="10244" max="10244" width="2.6640625" style="262" customWidth="1"/>
    <col min="10245" max="10250" width="8.33203125" style="262" bestFit="1" customWidth="1"/>
    <col min="10251" max="10251" width="2.6640625" style="262" customWidth="1"/>
    <col min="10252" max="10252" width="8.33203125" style="262" bestFit="1" customWidth="1"/>
    <col min="10253" max="10492" width="9.109375" style="262"/>
    <col min="10493" max="10493" width="15.6640625" style="262" customWidth="1"/>
    <col min="10494" max="10499" width="16.33203125" style="262" bestFit="1" customWidth="1"/>
    <col min="10500" max="10500" width="2.6640625" style="262" customWidth="1"/>
    <col min="10501" max="10506" width="8.33203125" style="262" bestFit="1" customWidth="1"/>
    <col min="10507" max="10507" width="2.6640625" style="262" customWidth="1"/>
    <col min="10508" max="10508" width="8.33203125" style="262" bestFit="1" customWidth="1"/>
    <col min="10509" max="10748" width="9.109375" style="262"/>
    <col min="10749" max="10749" width="15.6640625" style="262" customWidth="1"/>
    <col min="10750" max="10755" width="16.33203125" style="262" bestFit="1" customWidth="1"/>
    <col min="10756" max="10756" width="2.6640625" style="262" customWidth="1"/>
    <col min="10757" max="10762" width="8.33203125" style="262" bestFit="1" customWidth="1"/>
    <col min="10763" max="10763" width="2.6640625" style="262" customWidth="1"/>
    <col min="10764" max="10764" width="8.33203125" style="262" bestFit="1" customWidth="1"/>
    <col min="10765" max="11004" width="9.109375" style="262"/>
    <col min="11005" max="11005" width="15.6640625" style="262" customWidth="1"/>
    <col min="11006" max="11011" width="16.33203125" style="262" bestFit="1" customWidth="1"/>
    <col min="11012" max="11012" width="2.6640625" style="262" customWidth="1"/>
    <col min="11013" max="11018" width="8.33203125" style="262" bestFit="1" customWidth="1"/>
    <col min="11019" max="11019" width="2.6640625" style="262" customWidth="1"/>
    <col min="11020" max="11020" width="8.33203125" style="262" bestFit="1" customWidth="1"/>
    <col min="11021" max="11260" width="9.109375" style="262"/>
    <col min="11261" max="11261" width="15.6640625" style="262" customWidth="1"/>
    <col min="11262" max="11267" width="16.33203125" style="262" bestFit="1" customWidth="1"/>
    <col min="11268" max="11268" width="2.6640625" style="262" customWidth="1"/>
    <col min="11269" max="11274" width="8.33203125" style="262" bestFit="1" customWidth="1"/>
    <col min="11275" max="11275" width="2.6640625" style="262" customWidth="1"/>
    <col min="11276" max="11276" width="8.33203125" style="262" bestFit="1" customWidth="1"/>
    <col min="11277" max="11516" width="9.109375" style="262"/>
    <col min="11517" max="11517" width="15.6640625" style="262" customWidth="1"/>
    <col min="11518" max="11523" width="16.33203125" style="262" bestFit="1" customWidth="1"/>
    <col min="11524" max="11524" width="2.6640625" style="262" customWidth="1"/>
    <col min="11525" max="11530" width="8.33203125" style="262" bestFit="1" customWidth="1"/>
    <col min="11531" max="11531" width="2.6640625" style="262" customWidth="1"/>
    <col min="11532" max="11532" width="8.33203125" style="262" bestFit="1" customWidth="1"/>
    <col min="11533" max="11772" width="9.109375" style="262"/>
    <col min="11773" max="11773" width="15.6640625" style="262" customWidth="1"/>
    <col min="11774" max="11779" width="16.33203125" style="262" bestFit="1" customWidth="1"/>
    <col min="11780" max="11780" width="2.6640625" style="262" customWidth="1"/>
    <col min="11781" max="11786" width="8.33203125" style="262" bestFit="1" customWidth="1"/>
    <col min="11787" max="11787" width="2.6640625" style="262" customWidth="1"/>
    <col min="11788" max="11788" width="8.33203125" style="262" bestFit="1" customWidth="1"/>
    <col min="11789" max="12028" width="9.109375" style="262"/>
    <col min="12029" max="12029" width="15.6640625" style="262" customWidth="1"/>
    <col min="12030" max="12035" width="16.33203125" style="262" bestFit="1" customWidth="1"/>
    <col min="12036" max="12036" width="2.6640625" style="262" customWidth="1"/>
    <col min="12037" max="12042" width="8.33203125" style="262" bestFit="1" customWidth="1"/>
    <col min="12043" max="12043" width="2.6640625" style="262" customWidth="1"/>
    <col min="12044" max="12044" width="8.33203125" style="262" bestFit="1" customWidth="1"/>
    <col min="12045" max="12284" width="9.109375" style="262"/>
    <col min="12285" max="12285" width="15.6640625" style="262" customWidth="1"/>
    <col min="12286" max="12291" width="16.33203125" style="262" bestFit="1" customWidth="1"/>
    <col min="12292" max="12292" width="2.6640625" style="262" customWidth="1"/>
    <col min="12293" max="12298" width="8.33203125" style="262" bestFit="1" customWidth="1"/>
    <col min="12299" max="12299" width="2.6640625" style="262" customWidth="1"/>
    <col min="12300" max="12300" width="8.33203125" style="262" bestFit="1" customWidth="1"/>
    <col min="12301" max="12540" width="9.109375" style="262"/>
    <col min="12541" max="12541" width="15.6640625" style="262" customWidth="1"/>
    <col min="12542" max="12547" width="16.33203125" style="262" bestFit="1" customWidth="1"/>
    <col min="12548" max="12548" width="2.6640625" style="262" customWidth="1"/>
    <col min="12549" max="12554" width="8.33203125" style="262" bestFit="1" customWidth="1"/>
    <col min="12555" max="12555" width="2.6640625" style="262" customWidth="1"/>
    <col min="12556" max="12556" width="8.33203125" style="262" bestFit="1" customWidth="1"/>
    <col min="12557" max="12796" width="9.109375" style="262"/>
    <col min="12797" max="12797" width="15.6640625" style="262" customWidth="1"/>
    <col min="12798" max="12803" width="16.33203125" style="262" bestFit="1" customWidth="1"/>
    <col min="12804" max="12804" width="2.6640625" style="262" customWidth="1"/>
    <col min="12805" max="12810" width="8.33203125" style="262" bestFit="1" customWidth="1"/>
    <col min="12811" max="12811" width="2.6640625" style="262" customWidth="1"/>
    <col min="12812" max="12812" width="8.33203125" style="262" bestFit="1" customWidth="1"/>
    <col min="12813" max="13052" width="9.109375" style="262"/>
    <col min="13053" max="13053" width="15.6640625" style="262" customWidth="1"/>
    <col min="13054" max="13059" width="16.33203125" style="262" bestFit="1" customWidth="1"/>
    <col min="13060" max="13060" width="2.6640625" style="262" customWidth="1"/>
    <col min="13061" max="13066" width="8.33203125" style="262" bestFit="1" customWidth="1"/>
    <col min="13067" max="13067" width="2.6640625" style="262" customWidth="1"/>
    <col min="13068" max="13068" width="8.33203125" style="262" bestFit="1" customWidth="1"/>
    <col min="13069" max="13308" width="9.109375" style="262"/>
    <col min="13309" max="13309" width="15.6640625" style="262" customWidth="1"/>
    <col min="13310" max="13315" width="16.33203125" style="262" bestFit="1" customWidth="1"/>
    <col min="13316" max="13316" width="2.6640625" style="262" customWidth="1"/>
    <col min="13317" max="13322" width="8.33203125" style="262" bestFit="1" customWidth="1"/>
    <col min="13323" max="13323" width="2.6640625" style="262" customWidth="1"/>
    <col min="13324" max="13324" width="8.33203125" style="262" bestFit="1" customWidth="1"/>
    <col min="13325" max="13564" width="9.109375" style="262"/>
    <col min="13565" max="13565" width="15.6640625" style="262" customWidth="1"/>
    <col min="13566" max="13571" width="16.33203125" style="262" bestFit="1" customWidth="1"/>
    <col min="13572" max="13572" width="2.6640625" style="262" customWidth="1"/>
    <col min="13573" max="13578" width="8.33203125" style="262" bestFit="1" customWidth="1"/>
    <col min="13579" max="13579" width="2.6640625" style="262" customWidth="1"/>
    <col min="13580" max="13580" width="8.33203125" style="262" bestFit="1" customWidth="1"/>
    <col min="13581" max="13820" width="9.109375" style="262"/>
    <col min="13821" max="13821" width="15.6640625" style="262" customWidth="1"/>
    <col min="13822" max="13827" width="16.33203125" style="262" bestFit="1" customWidth="1"/>
    <col min="13828" max="13828" width="2.6640625" style="262" customWidth="1"/>
    <col min="13829" max="13834" width="8.33203125" style="262" bestFit="1" customWidth="1"/>
    <col min="13835" max="13835" width="2.6640625" style="262" customWidth="1"/>
    <col min="13836" max="13836" width="8.33203125" style="262" bestFit="1" customWidth="1"/>
    <col min="13837" max="14076" width="9.109375" style="262"/>
    <col min="14077" max="14077" width="15.6640625" style="262" customWidth="1"/>
    <col min="14078" max="14083" width="16.33203125" style="262" bestFit="1" customWidth="1"/>
    <col min="14084" max="14084" width="2.6640625" style="262" customWidth="1"/>
    <col min="14085" max="14090" width="8.33203125" style="262" bestFit="1" customWidth="1"/>
    <col min="14091" max="14091" width="2.6640625" style="262" customWidth="1"/>
    <col min="14092" max="14092" width="8.33203125" style="262" bestFit="1" customWidth="1"/>
    <col min="14093" max="14332" width="9.109375" style="262"/>
    <col min="14333" max="14333" width="15.6640625" style="262" customWidth="1"/>
    <col min="14334" max="14339" width="16.33203125" style="262" bestFit="1" customWidth="1"/>
    <col min="14340" max="14340" width="2.6640625" style="262" customWidth="1"/>
    <col min="14341" max="14346" width="8.33203125" style="262" bestFit="1" customWidth="1"/>
    <col min="14347" max="14347" width="2.6640625" style="262" customWidth="1"/>
    <col min="14348" max="14348" width="8.33203125" style="262" bestFit="1" customWidth="1"/>
    <col min="14349" max="14588" width="9.109375" style="262"/>
    <col min="14589" max="14589" width="15.6640625" style="262" customWidth="1"/>
    <col min="14590" max="14595" width="16.33203125" style="262" bestFit="1" customWidth="1"/>
    <col min="14596" max="14596" width="2.6640625" style="262" customWidth="1"/>
    <col min="14597" max="14602" width="8.33203125" style="262" bestFit="1" customWidth="1"/>
    <col min="14603" max="14603" width="2.6640625" style="262" customWidth="1"/>
    <col min="14604" max="14604" width="8.33203125" style="262" bestFit="1" customWidth="1"/>
    <col min="14605" max="14844" width="9.109375" style="262"/>
    <col min="14845" max="14845" width="15.6640625" style="262" customWidth="1"/>
    <col min="14846" max="14851" width="16.33203125" style="262" bestFit="1" customWidth="1"/>
    <col min="14852" max="14852" width="2.6640625" style="262" customWidth="1"/>
    <col min="14853" max="14858" width="8.33203125" style="262" bestFit="1" customWidth="1"/>
    <col min="14859" max="14859" width="2.6640625" style="262" customWidth="1"/>
    <col min="14860" max="14860" width="8.33203125" style="262" bestFit="1" customWidth="1"/>
    <col min="14861" max="15100" width="9.109375" style="262"/>
    <col min="15101" max="15101" width="15.6640625" style="262" customWidth="1"/>
    <col min="15102" max="15107" width="16.33203125" style="262" bestFit="1" customWidth="1"/>
    <col min="15108" max="15108" width="2.6640625" style="262" customWidth="1"/>
    <col min="15109" max="15114" width="8.33203125" style="262" bestFit="1" customWidth="1"/>
    <col min="15115" max="15115" width="2.6640625" style="262" customWidth="1"/>
    <col min="15116" max="15116" width="8.33203125" style="262" bestFit="1" customWidth="1"/>
    <col min="15117" max="15356" width="9.109375" style="262"/>
    <col min="15357" max="15357" width="15.6640625" style="262" customWidth="1"/>
    <col min="15358" max="15363" width="16.33203125" style="262" bestFit="1" customWidth="1"/>
    <col min="15364" max="15364" width="2.6640625" style="262" customWidth="1"/>
    <col min="15365" max="15370" width="8.33203125" style="262" bestFit="1" customWidth="1"/>
    <col min="15371" max="15371" width="2.6640625" style="262" customWidth="1"/>
    <col min="15372" max="15372" width="8.33203125" style="262" bestFit="1" customWidth="1"/>
    <col min="15373" max="15612" width="9.109375" style="262"/>
    <col min="15613" max="15613" width="15.6640625" style="262" customWidth="1"/>
    <col min="15614" max="15619" width="16.33203125" style="262" bestFit="1" customWidth="1"/>
    <col min="15620" max="15620" width="2.6640625" style="262" customWidth="1"/>
    <col min="15621" max="15626" width="8.33203125" style="262" bestFit="1" customWidth="1"/>
    <col min="15627" max="15627" width="2.6640625" style="262" customWidth="1"/>
    <col min="15628" max="15628" width="8.33203125" style="262" bestFit="1" customWidth="1"/>
    <col min="15629" max="15868" width="9.109375" style="262"/>
    <col min="15869" max="15869" width="15.6640625" style="262" customWidth="1"/>
    <col min="15870" max="15875" width="16.33203125" style="262" bestFit="1" customWidth="1"/>
    <col min="15876" max="15876" width="2.6640625" style="262" customWidth="1"/>
    <col min="15877" max="15882" width="8.33203125" style="262" bestFit="1" customWidth="1"/>
    <col min="15883" max="15883" width="2.6640625" style="262" customWidth="1"/>
    <col min="15884" max="15884" width="8.33203125" style="262" bestFit="1" customWidth="1"/>
    <col min="15885" max="16124" width="9.109375" style="262"/>
    <col min="16125" max="16125" width="15.6640625" style="262" customWidth="1"/>
    <col min="16126" max="16131" width="16.33203125" style="262" bestFit="1" customWidth="1"/>
    <col min="16132" max="16132" width="2.6640625" style="262" customWidth="1"/>
    <col min="16133" max="16138" width="8.33203125" style="262" bestFit="1" customWidth="1"/>
    <col min="16139" max="16139" width="2.6640625" style="262" customWidth="1"/>
    <col min="16140" max="16140" width="8.33203125" style="262" bestFit="1" customWidth="1"/>
    <col min="16141" max="16384" width="9.109375" style="262"/>
  </cols>
  <sheetData>
    <row r="1" spans="1:15">
      <c r="A1" s="8" t="s">
        <v>1126</v>
      </c>
    </row>
    <row r="2" spans="1:15">
      <c r="A2" s="8" t="s">
        <v>1123</v>
      </c>
    </row>
    <row r="4" spans="1:15" s="252" customFormat="1" ht="21">
      <c r="A4" s="124" t="s">
        <v>557</v>
      </c>
    </row>
    <row r="5" spans="1:15" s="252" customFormat="1" ht="21">
      <c r="A5" s="124" t="s">
        <v>572</v>
      </c>
    </row>
    <row r="6" spans="1:15" s="164" customFormat="1" ht="13.8" thickBot="1">
      <c r="A6" s="253"/>
    </row>
    <row r="7" spans="1:15" s="164" customFormat="1" ht="13.8" thickBot="1">
      <c r="A7" s="253"/>
      <c r="H7" s="448" t="s">
        <v>558</v>
      </c>
      <c r="I7" s="449"/>
      <c r="J7" s="449"/>
      <c r="K7" s="449"/>
      <c r="L7" s="450"/>
      <c r="N7" s="300" t="s">
        <v>570</v>
      </c>
    </row>
    <row r="8" spans="1:15" s="164" customFormat="1" ht="13.8" thickBot="1">
      <c r="A8" s="254"/>
      <c r="B8" s="451" t="s">
        <v>559</v>
      </c>
      <c r="C8" s="451"/>
      <c r="D8" s="451"/>
      <c r="E8" s="452" t="s">
        <v>569</v>
      </c>
      <c r="F8" s="453"/>
      <c r="H8" s="454" t="s">
        <v>559</v>
      </c>
      <c r="I8" s="451"/>
      <c r="J8" s="455"/>
      <c r="K8" s="452" t="s">
        <v>569</v>
      </c>
      <c r="L8" s="453"/>
      <c r="N8" s="301" t="s">
        <v>569</v>
      </c>
    </row>
    <row r="9" spans="1:15" s="165" customFormat="1" ht="13.8" thickBot="1">
      <c r="A9" s="255" t="s">
        <v>450</v>
      </c>
      <c r="B9" s="256">
        <f>+MANUAL!$B$5</f>
        <v>2012</v>
      </c>
      <c r="C9" s="256">
        <f>+MANUAL!$B$6</f>
        <v>2013</v>
      </c>
      <c r="D9" s="256">
        <f>+MANUAL!$B$7</f>
        <v>2014</v>
      </c>
      <c r="E9" s="256">
        <f>+MANUAL!$B$9</f>
        <v>2016</v>
      </c>
      <c r="F9" s="258">
        <f>+MANUAL!$B$10</f>
        <v>2017</v>
      </c>
      <c r="H9" s="257">
        <f>+MANUAL!$B$5</f>
        <v>2012</v>
      </c>
      <c r="I9" s="256">
        <f>+MANUAL!$B$6</f>
        <v>2013</v>
      </c>
      <c r="J9" s="256">
        <f>+MANUAL!$B$7</f>
        <v>2014</v>
      </c>
      <c r="K9" s="256">
        <f>+MANUAL!$B$9</f>
        <v>2016</v>
      </c>
      <c r="L9" s="258">
        <f>+MANUAL!$B$10</f>
        <v>2017</v>
      </c>
      <c r="N9" s="302">
        <f>+MANUAL!$B$10</f>
        <v>2017</v>
      </c>
    </row>
    <row r="10" spans="1:15" s="164" customFormat="1">
      <c r="A10" s="253"/>
    </row>
    <row r="11" spans="1:15" s="260" customFormat="1" ht="15.6">
      <c r="A11" s="259" t="s">
        <v>83</v>
      </c>
    </row>
    <row r="12" spans="1:15">
      <c r="A12" s="261" t="s">
        <v>84</v>
      </c>
    </row>
    <row r="13" spans="1:15">
      <c r="A13" s="263" t="s">
        <v>560</v>
      </c>
      <c r="B13" s="307">
        <f>VLOOKUP(A12,'Avg KWH'!$B$54:$P$79,14,FALSE)</f>
        <v>2883599601</v>
      </c>
      <c r="C13" s="307">
        <f>VLOOKUP(A12,'Avg KWH'!$B$96:$P$121,14,FALSE)</f>
        <v>2849709850</v>
      </c>
      <c r="D13" s="307">
        <f>VLOOKUP(A12,'Avg KWH'!$B$138:$P$164,14,FALSE)</f>
        <v>2756755103</v>
      </c>
      <c r="E13" s="264">
        <f>+'2016 PRIOR'!O15</f>
        <v>2694512980</v>
      </c>
      <c r="F13" s="264">
        <f>+'2017 TEST'!O13</f>
        <v>2687420391</v>
      </c>
      <c r="H13" s="265">
        <f>+B13/B$160</f>
        <v>2.7669530860136238E-2</v>
      </c>
      <c r="I13" s="265">
        <f>+C13/C$160</f>
        <v>2.7124071410781974E-2</v>
      </c>
      <c r="J13" s="265">
        <f>+D13/D$160</f>
        <v>2.5051855530609624E-2</v>
      </c>
      <c r="K13" s="265">
        <f>+E13/E$160</f>
        <v>2.3657263510603072E-2</v>
      </c>
      <c r="L13" s="265">
        <f>+F13/F$160</f>
        <v>2.373340373161318E-2</v>
      </c>
      <c r="N13" s="266">
        <f>(+L13-K13)/K13</f>
        <v>3.2184711886048311E-3</v>
      </c>
      <c r="O13" s="267"/>
    </row>
    <row r="14" spans="1:15">
      <c r="A14" s="263" t="s">
        <v>133</v>
      </c>
      <c r="B14" s="308">
        <f>VLOOKUP(A12,'Avg NCP'!$B$54:$P$79,15,FALSE)</f>
        <v>489022</v>
      </c>
      <c r="C14" s="308">
        <f>VLOOKUP(A12,'Avg NCP'!$B$96:$P$121,15,FALSE)</f>
        <v>504734</v>
      </c>
      <c r="D14" s="308">
        <f>VLOOKUP(A12,'Avg NCP'!$B$138:$P$164,15,FALSE)</f>
        <v>463776</v>
      </c>
      <c r="E14" s="264">
        <f>+'2016 PRIOR'!P16</f>
        <v>448814.16900846118</v>
      </c>
      <c r="F14" s="264">
        <f>+'2017 TEST'!P14</f>
        <v>446709.48119654175</v>
      </c>
      <c r="H14" s="265">
        <f>+B14/B$161</f>
        <v>1.1228508677053941E-2</v>
      </c>
      <c r="I14" s="265">
        <f>+C14/C$161</f>
        <v>1.2327634183255096E-2</v>
      </c>
      <c r="J14" s="265">
        <f>+D14/D$161</f>
        <v>1.019275120745188E-2</v>
      </c>
      <c r="K14" s="265">
        <f>+E14/E$161</f>
        <v>4.013453503445617E-3</v>
      </c>
      <c r="L14" s="265">
        <f>+F14/F$161</f>
        <v>9.4797664856160931E-3</v>
      </c>
      <c r="N14" s="266">
        <f>(+L14-K14)/K14</f>
        <v>1.3619973365774776</v>
      </c>
    </row>
    <row r="15" spans="1:15">
      <c r="A15" s="263" t="s">
        <v>342</v>
      </c>
      <c r="B15" s="308">
        <f>VLOOKUP(A12,'Avg GNCP'!$B$62:$P$87,15,FALSE)</f>
        <v>403040</v>
      </c>
      <c r="C15" s="308">
        <f>VLOOKUP(A12,'Avg GNCP'!$B$104:$P$129,15,FALSE)</f>
        <v>416826</v>
      </c>
      <c r="D15" s="308">
        <f>VLOOKUP(A12,'Avg GNCP'!$B$146:$P$172,15,FALSE)</f>
        <v>387428</v>
      </c>
      <c r="E15" s="264">
        <f>+'2016 PRIOR'!Q17</f>
        <v>373615.93674899021</v>
      </c>
      <c r="F15" s="264">
        <f>+'2017 TEST'!Q15</f>
        <v>371863.88665183826</v>
      </c>
      <c r="H15" s="265">
        <f>+B15/B$162</f>
        <v>1.8533649168101081E-2</v>
      </c>
      <c r="I15" s="265">
        <f>+C15/C$162</f>
        <v>1.8303966623516556E-2</v>
      </c>
      <c r="J15" s="265">
        <f>+D15/D$162</f>
        <v>1.5640324058303755E-2</v>
      </c>
      <c r="K15" s="265">
        <f>+E15/E$162</f>
        <v>1.5475187181759808E-2</v>
      </c>
      <c r="L15" s="265">
        <f>+F15/F$162</f>
        <v>1.5454986786787545E-2</v>
      </c>
      <c r="N15" s="266">
        <f>(+L15-K15)/K15</f>
        <v>-1.3053409134897334E-3</v>
      </c>
    </row>
    <row r="16" spans="1:15">
      <c r="A16" s="263" t="s">
        <v>148</v>
      </c>
      <c r="B16" s="308">
        <f>VLOOKUP(A12,'Avg CP'!$B$54:$P$79,15,FALSE)</f>
        <v>354832.83333333331</v>
      </c>
      <c r="C16" s="308">
        <f>VLOOKUP(A12,'Avg CP'!$B$96:$P$121,15,FALSE)</f>
        <v>358630.25</v>
      </c>
      <c r="D16" s="308">
        <f>VLOOKUP(A12,'Avg CP'!$B$138:$P$164,15,FALSE)</f>
        <v>343302.33333333331</v>
      </c>
      <c r="E16" s="264">
        <f>+'2016 PRIOR'!R18</f>
        <v>334309.40740683564</v>
      </c>
      <c r="F16" s="264">
        <f>+'2017 TEST'!R16</f>
        <v>334451.5816179908</v>
      </c>
      <c r="H16" s="265">
        <f>+B16/B$163</f>
        <v>2.0738048308158362E-2</v>
      </c>
      <c r="I16" s="265">
        <f>+C16/C$163</f>
        <v>2.0867675677921384E-2</v>
      </c>
      <c r="J16" s="265">
        <f>+D16/D$163</f>
        <v>1.8393107094682976E-2</v>
      </c>
      <c r="K16" s="265">
        <f>+E16/E$163</f>
        <v>1.7874940700819027E-2</v>
      </c>
      <c r="L16" s="265">
        <f>+F16/F$163</f>
        <v>1.7923160563085384E-2</v>
      </c>
      <c r="N16" s="266">
        <f>(+L16-K16)/K16</f>
        <v>2.697623621439384E-3</v>
      </c>
    </row>
    <row r="17" spans="1:14">
      <c r="A17" s="268"/>
      <c r="D17" s="264"/>
    </row>
    <row r="18" spans="1:14">
      <c r="A18" s="261" t="s">
        <v>85</v>
      </c>
      <c r="D18" s="264"/>
    </row>
    <row r="19" spans="1:14">
      <c r="A19" s="263" t="s">
        <v>560</v>
      </c>
      <c r="B19" s="307">
        <f>VLOOKUP(A18,'Avg KWH'!$B$54:$P$79,14,FALSE)</f>
        <v>187854893</v>
      </c>
      <c r="C19" s="307">
        <f>VLOOKUP(A18,'Avg KWH'!$B$96:$P$121,14,FALSE)</f>
        <v>190319705</v>
      </c>
      <c r="D19" s="307">
        <f>VLOOKUP(A18,'Avg KWH'!$B$138:$P$164,14,FALSE)</f>
        <v>146960875</v>
      </c>
      <c r="E19" s="264">
        <f>+'2016 PRIOR'!O22</f>
        <v>102026741</v>
      </c>
      <c r="F19" s="264">
        <f>+'2017 TEST'!O20</f>
        <v>101623502</v>
      </c>
      <c r="H19" s="265">
        <f>+B19/B$160</f>
        <v>1.8025584263808793E-3</v>
      </c>
      <c r="I19" s="265">
        <f>+C19/C$160</f>
        <v>1.8114985528435322E-3</v>
      </c>
      <c r="J19" s="265">
        <f>+D19/D$160</f>
        <v>1.3354986103573305E-3</v>
      </c>
      <c r="K19" s="265">
        <f>+E19/E$160</f>
        <v>8.9577356460351888E-4</v>
      </c>
      <c r="L19" s="265">
        <f>+F19/F$160</f>
        <v>8.974671806702086E-4</v>
      </c>
      <c r="N19" s="266">
        <f>(+L19-K19)/K19</f>
        <v>1.8906743105768515E-3</v>
      </c>
    </row>
    <row r="20" spans="1:14">
      <c r="A20" s="263" t="s">
        <v>133</v>
      </c>
      <c r="B20" s="308">
        <f>VLOOKUP(A18,'Avg NCP'!$B$54:$P$79,15,FALSE)</f>
        <v>33086</v>
      </c>
      <c r="C20" s="308">
        <f>VLOOKUP(A18,'Avg NCP'!$B$96:$P$121,15,FALSE)</f>
        <v>33959</v>
      </c>
      <c r="D20" s="308">
        <f>VLOOKUP(A18,'Avg NCP'!$B$138:$P$164,15,FALSE)</f>
        <v>32547</v>
      </c>
      <c r="E20" s="264">
        <f>+'2016 PRIOR'!P23</f>
        <v>17943.999544248578</v>
      </c>
      <c r="F20" s="264">
        <f>+'2017 TEST'!P21</f>
        <v>17839.70978400638</v>
      </c>
      <c r="H20" s="265">
        <f>+B20/B$161</f>
        <v>7.5969268885450281E-4</v>
      </c>
      <c r="I20" s="265">
        <f>+C20/C$161</f>
        <v>8.2941535388771071E-4</v>
      </c>
      <c r="J20" s="265">
        <f>+D20/D$161</f>
        <v>7.1530970457491622E-4</v>
      </c>
      <c r="K20" s="265">
        <f>+E20/E$161</f>
        <v>1.6046152909074784E-4</v>
      </c>
      <c r="L20" s="265">
        <f>+F20/F$161</f>
        <v>3.7858225545280954E-4</v>
      </c>
      <c r="N20" s="266">
        <f>(+L20-K20)/K20</f>
        <v>1.3593334651491769</v>
      </c>
    </row>
    <row r="21" spans="1:14">
      <c r="A21" s="263" t="s">
        <v>342</v>
      </c>
      <c r="B21" s="308">
        <f>VLOOKUP(A18,'Avg GNCP'!$B$62:$P$87,15,FALSE)</f>
        <v>27088</v>
      </c>
      <c r="C21" s="308">
        <f>VLOOKUP(A18,'Avg GNCP'!$B$104:$P$129,15,FALSE)</f>
        <v>28011</v>
      </c>
      <c r="D21" s="308">
        <f>VLOOKUP(A18,'Avg GNCP'!$B$146:$P$172,15,FALSE)</f>
        <v>26507</v>
      </c>
      <c r="E21" s="264">
        <f>+'2016 PRIOR'!Q24</f>
        <v>14522.414111075981</v>
      </c>
      <c r="F21" s="264">
        <f>+'2017 TEST'!Q22</f>
        <v>14438.010459479397</v>
      </c>
      <c r="H21" s="265">
        <f>+B21/B$162</f>
        <v>1.2456319190788062E-3</v>
      </c>
      <c r="I21" s="265">
        <f>+C21/C$162</f>
        <v>1.2300394147469742E-3</v>
      </c>
      <c r="J21" s="265">
        <f>+D21/D$162</f>
        <v>1.070077717184761E-3</v>
      </c>
      <c r="K21" s="265">
        <f>+E21/E$162</f>
        <v>6.0151897870169802E-4</v>
      </c>
      <c r="L21" s="265">
        <f>+F21/F$162</f>
        <v>6.0005628104369034E-4</v>
      </c>
      <c r="N21" s="266">
        <f>(+L21-K21)/K21</f>
        <v>-2.4316733300164955E-3</v>
      </c>
    </row>
    <row r="22" spans="1:14">
      <c r="A22" s="263" t="s">
        <v>148</v>
      </c>
      <c r="B22" s="308">
        <f>VLOOKUP(A18,'Avg CP'!$B$54:$P$79,15,FALSE)</f>
        <v>23809.333333333332</v>
      </c>
      <c r="C22" s="308">
        <f>VLOOKUP(A18,'Avg CP'!$B$96:$P$121,15,FALSE)</f>
        <v>24272.166666666668</v>
      </c>
      <c r="D22" s="308">
        <f>VLOOKUP(A18,'Avg CP'!$B$138:$P$164,15,FALSE)</f>
        <v>18769.583333333332</v>
      </c>
      <c r="E22" s="264">
        <f>+'2016 PRIOR'!R25</f>
        <v>12964.878131533022</v>
      </c>
      <c r="F22" s="264">
        <f>+'2017 TEST'!R23</f>
        <v>12953.32041567709</v>
      </c>
      <c r="H22" s="265">
        <f>+B22/B$163</f>
        <v>1.3915259763683421E-3</v>
      </c>
      <c r="I22" s="265">
        <f>+C22/C$163</f>
        <v>1.4123284413416163E-3</v>
      </c>
      <c r="J22" s="265">
        <f>+D22/D$163</f>
        <v>1.00561785590129E-3</v>
      </c>
      <c r="K22" s="265">
        <f>+E22/E$163</f>
        <v>6.9320941217928655E-4</v>
      </c>
      <c r="L22" s="265">
        <f>+F22/F$163</f>
        <v>6.9416457985374286E-4</v>
      </c>
      <c r="N22" s="266">
        <f>(+L22-K22)/K22</f>
        <v>1.3778919582951069E-3</v>
      </c>
    </row>
    <row r="23" spans="1:14">
      <c r="A23" s="268"/>
    </row>
    <row r="24" spans="1:14">
      <c r="A24" s="261" t="s">
        <v>50</v>
      </c>
    </row>
    <row r="25" spans="1:14">
      <c r="A25" s="263" t="s">
        <v>560</v>
      </c>
      <c r="B25" s="307">
        <f>VLOOKUP(A24,'Avg KWH'!$B$54:$P$79,14,FALSE)</f>
        <v>1346172820</v>
      </c>
      <c r="C25" s="307">
        <f>VLOOKUP(A24,'Avg KWH'!$B$96:$P$121,14,FALSE)</f>
        <v>1314362240</v>
      </c>
      <c r="D25" s="307">
        <f>VLOOKUP(A24,'Avg KWH'!$B$138:$P$164,14,FALSE)</f>
        <v>1373661697</v>
      </c>
      <c r="E25" s="264">
        <f>+'2016 PRIOR'!O29</f>
        <v>1478278060</v>
      </c>
      <c r="F25" s="264">
        <f>+'2017 TEST'!O27</f>
        <v>1508335314</v>
      </c>
      <c r="H25" s="265">
        <f>+B25/B$160</f>
        <v>1.2917178367325841E-2</v>
      </c>
      <c r="I25" s="265">
        <f>+C25/C$160</f>
        <v>1.2510345661118923E-2</v>
      </c>
      <c r="J25" s="265">
        <f>+D25/D$160</f>
        <v>1.2483072705198526E-2</v>
      </c>
      <c r="K25" s="265">
        <f>+E25/E$160</f>
        <v>1.2978973887653381E-2</v>
      </c>
      <c r="L25" s="265">
        <f>+F25/F$160</f>
        <v>1.3320554941719031E-2</v>
      </c>
      <c r="N25" s="266">
        <f>(+L25-K25)/K25</f>
        <v>2.6318032305357265E-2</v>
      </c>
    </row>
    <row r="26" spans="1:14">
      <c r="A26" s="263" t="s">
        <v>133</v>
      </c>
      <c r="B26" s="308">
        <f>VLOOKUP(A24,'Avg NCP'!$B$54:$P$79,15,FALSE)</f>
        <v>221144</v>
      </c>
      <c r="C26" s="308">
        <f>VLOOKUP(A24,'Avg NCP'!$B$96:$P$121,15,FALSE)</f>
        <v>212712</v>
      </c>
      <c r="D26" s="308">
        <f>VLOOKUP(A24,'Avg NCP'!$B$138:$P$164,15,FALSE)</f>
        <v>223592</v>
      </c>
      <c r="E26" s="264">
        <f>+'2016 PRIOR'!P30</f>
        <v>244890.69427881233</v>
      </c>
      <c r="F26" s="264">
        <f>+'2017 TEST'!P28</f>
        <v>249427.2926031251</v>
      </c>
      <c r="H26" s="265">
        <f>+B26/B$161</f>
        <v>5.0777210900090726E-3</v>
      </c>
      <c r="I26" s="265">
        <f>+C26/C$161</f>
        <v>5.1952825099726941E-3</v>
      </c>
      <c r="J26" s="265">
        <f>+D26/D$161</f>
        <v>4.9140482215047371E-3</v>
      </c>
      <c r="K26" s="265">
        <f>+E26/E$161</f>
        <v>2.1898983650313407E-3</v>
      </c>
      <c r="L26" s="265">
        <f>+F26/F$161</f>
        <v>5.2931773077293017E-3</v>
      </c>
      <c r="N26" s="266">
        <f>(+L26-K26)/K26</f>
        <v>1.4170881134264641</v>
      </c>
    </row>
    <row r="27" spans="1:14">
      <c r="A27" s="263" t="s">
        <v>342</v>
      </c>
      <c r="B27" s="308">
        <f>VLOOKUP(A24,'Avg GNCP'!$B$62:$P$87,15,FALSE)</f>
        <v>196118</v>
      </c>
      <c r="C27" s="308">
        <f>VLOOKUP(A24,'Avg GNCP'!$B$104:$P$129,15,FALSE)</f>
        <v>190332</v>
      </c>
      <c r="D27" s="308">
        <f>VLOOKUP(A24,'Avg GNCP'!$B$146:$P$172,15,FALSE)</f>
        <v>193326</v>
      </c>
      <c r="E27" s="264">
        <f>+'2016 PRIOR'!Q31</f>
        <v>211995.50989345508</v>
      </c>
      <c r="F27" s="264">
        <f>+'2017 TEST'!Q29</f>
        <v>215922.72516709683</v>
      </c>
      <c r="H27" s="265">
        <f>+B27/B$162</f>
        <v>9.0184155606134568E-3</v>
      </c>
      <c r="I27" s="265">
        <f>+C27/C$162</f>
        <v>8.3579972827682366E-3</v>
      </c>
      <c r="J27" s="265">
        <f>+D27/D$162</f>
        <v>7.804498613666621E-3</v>
      </c>
      <c r="K27" s="265">
        <f>+E27/E$162</f>
        <v>8.7808625773314192E-3</v>
      </c>
      <c r="L27" s="265">
        <f>+F27/F$162</f>
        <v>8.9739363896581357E-3</v>
      </c>
      <c r="N27" s="266">
        <f>(+L27-K27)/K27</f>
        <v>2.1988023457416791E-2</v>
      </c>
    </row>
    <row r="28" spans="1:14">
      <c r="A28" s="263" t="s">
        <v>148</v>
      </c>
      <c r="B28" s="308">
        <f>VLOOKUP(A24,'Avg CP'!$B$54:$P$79,15,FALSE)</f>
        <v>158914.16666666666</v>
      </c>
      <c r="C28" s="308">
        <f>VLOOKUP(A24,'Avg CP'!$B$96:$P$121,15,FALSE)</f>
        <v>157642.83333333334</v>
      </c>
      <c r="D28" s="308">
        <f>VLOOKUP(A24,'Avg CP'!$B$138:$P$164,15,FALSE)</f>
        <v>163745.08333333334</v>
      </c>
      <c r="E28" s="264">
        <f>+'2016 PRIOR'!R32</f>
        <v>175069.40183268729</v>
      </c>
      <c r="F28" s="264">
        <f>+'2017 TEST'!R30</f>
        <v>179164.78954242368</v>
      </c>
      <c r="H28" s="265">
        <f>+B28/B$163</f>
        <v>9.2876683203895437E-3</v>
      </c>
      <c r="I28" s="265">
        <f>+C28/C$163</f>
        <v>9.1727887397915105E-3</v>
      </c>
      <c r="J28" s="265">
        <f>+D28/D$163</f>
        <v>8.7729693670723329E-3</v>
      </c>
      <c r="K28" s="265">
        <f>+E28/E$163</f>
        <v>9.360655449575473E-3</v>
      </c>
      <c r="L28" s="265">
        <f>+F28/F$163</f>
        <v>9.601387664801295E-3</v>
      </c>
      <c r="N28" s="266">
        <f>(+L28-K28)/K28</f>
        <v>2.5717452856011246E-2</v>
      </c>
    </row>
    <row r="29" spans="1:14">
      <c r="A29" s="268"/>
    </row>
    <row r="30" spans="1:14">
      <c r="A30" s="261" t="s">
        <v>49</v>
      </c>
    </row>
    <row r="31" spans="1:14">
      <c r="A31" s="263" t="s">
        <v>560</v>
      </c>
      <c r="B31" s="307">
        <f>VLOOKUP(A30,'Avg KWH'!$B$54:$P$79,14,FALSE)</f>
        <v>5794879490</v>
      </c>
      <c r="C31" s="307">
        <f>VLOOKUP(A30,'Avg KWH'!$B$96:$P$121,14,FALSE)</f>
        <v>5838211171</v>
      </c>
      <c r="D31" s="307">
        <f>VLOOKUP(A30,'Avg KWH'!$B$138:$P$164,14,FALSE)</f>
        <v>6688998793</v>
      </c>
      <c r="E31" s="264">
        <f>+'2016 PRIOR'!O36</f>
        <v>5959892266</v>
      </c>
      <c r="F31" s="264">
        <f>+'2017 TEST'!O34</f>
        <v>5968792122</v>
      </c>
      <c r="H31" s="265">
        <f>+B31/B$160</f>
        <v>5.5604667452347017E-2</v>
      </c>
      <c r="I31" s="265">
        <f>+C31/C$160</f>
        <v>5.5569186004473074E-2</v>
      </c>
      <c r="J31" s="265">
        <f>+D31/D$160</f>
        <v>6.0785896877201914E-2</v>
      </c>
      <c r="K31" s="265">
        <f>+E31/E$160</f>
        <v>5.2326614448733239E-2</v>
      </c>
      <c r="L31" s="265">
        <f>+F31/F$160</f>
        <v>5.2712167287227434E-2</v>
      </c>
      <c r="N31" s="266">
        <f>(+L31-K31)/K31</f>
        <v>7.3681976668285819E-3</v>
      </c>
    </row>
    <row r="32" spans="1:14">
      <c r="A32" s="263" t="s">
        <v>133</v>
      </c>
      <c r="B32" s="308">
        <f>VLOOKUP(A30,'Avg NCP'!$B$54:$P$79,15,FALSE)</f>
        <v>2127107</v>
      </c>
      <c r="C32" s="308">
        <f>VLOOKUP(A30,'Avg NCP'!$B$96:$P$121,15,FALSE)</f>
        <v>2199307</v>
      </c>
      <c r="D32" s="308">
        <f>VLOOKUP(A30,'Avg NCP'!$B$138:$P$164,15,FALSE)</f>
        <v>2591468</v>
      </c>
      <c r="E32" s="264">
        <f>+'2016 PRIOR'!P37</f>
        <v>2146463.579817648</v>
      </c>
      <c r="F32" s="264">
        <f>+'2017 TEST'!P35</f>
        <v>2146410.5045588007</v>
      </c>
      <c r="H32" s="265">
        <f>+B32/B$161</f>
        <v>4.8840828033344462E-2</v>
      </c>
      <c r="I32" s="265">
        <f>+C32/C$161</f>
        <v>5.3715921956262534E-2</v>
      </c>
      <c r="J32" s="265">
        <f>+D32/D$161</f>
        <v>5.6954625910079236E-2</v>
      </c>
      <c r="K32" s="265">
        <f>+E32/E$161</f>
        <v>1.919442916312019E-2</v>
      </c>
      <c r="L32" s="265">
        <f>+F32/F$161</f>
        <v>4.5549672039619044E-2</v>
      </c>
      <c r="N32" s="266">
        <f>(+L32-K32)/K32</f>
        <v>1.3730672922087892</v>
      </c>
    </row>
    <row r="33" spans="1:14">
      <c r="A33" s="263" t="s">
        <v>342</v>
      </c>
      <c r="B33" s="308">
        <f>VLOOKUP(A30,'Avg GNCP'!$B$62:$P$87,15,FALSE)</f>
        <v>1199798</v>
      </c>
      <c r="C33" s="308">
        <f>VLOOKUP(A30,'Avg GNCP'!$B$104:$P$129,15,FALSE)</f>
        <v>1363722</v>
      </c>
      <c r="D33" s="308">
        <f>VLOOKUP(A30,'Avg GNCP'!$B$146:$P$172,15,FALSE)</f>
        <v>1605649</v>
      </c>
      <c r="E33" s="264">
        <f>+'2016 PRIOR'!Q38</f>
        <v>1297260.2806575138</v>
      </c>
      <c r="F33" s="264">
        <f>+'2017 TEST'!Q36</f>
        <v>1297228.2035117212</v>
      </c>
      <c r="H33" s="265">
        <f>+B33/B$162</f>
        <v>5.5172278693403486E-2</v>
      </c>
      <c r="I33" s="265">
        <f>+C33/C$162</f>
        <v>5.9884752802740825E-2</v>
      </c>
      <c r="J33" s="265">
        <f>+D33/D$162</f>
        <v>6.4819452088881971E-2</v>
      </c>
      <c r="K33" s="265">
        <f>+E33/E$162</f>
        <v>5.3732573190861208E-2</v>
      </c>
      <c r="L33" s="265">
        <f>+F33/F$162</f>
        <v>5.3913933200758921E-2</v>
      </c>
      <c r="N33" s="266">
        <f>(+L33-K33)/K33</f>
        <v>3.3752340364104996E-3</v>
      </c>
    </row>
    <row r="34" spans="1:14">
      <c r="A34" s="263" t="s">
        <v>148</v>
      </c>
      <c r="B34" s="308">
        <f>VLOOKUP(A30,'Avg CP'!$B$54:$P$79,15,FALSE)</f>
        <v>912113.66666666663</v>
      </c>
      <c r="C34" s="308">
        <f>VLOOKUP(A30,'Avg CP'!$B$96:$P$121,15,FALSE)</f>
        <v>1016465</v>
      </c>
      <c r="D34" s="308">
        <f>VLOOKUP(A30,'Avg CP'!$B$138:$P$164,15,FALSE)</f>
        <v>1143540.6666666667</v>
      </c>
      <c r="E34" s="264">
        <f>+'2016 PRIOR'!R39</f>
        <v>982163.08153131418</v>
      </c>
      <c r="F34" s="264">
        <f>+'2017 TEST'!R37</f>
        <v>986484.06934499519</v>
      </c>
      <c r="H34" s="265">
        <f>+B34/B$163</f>
        <v>5.3308080608469026E-2</v>
      </c>
      <c r="I34" s="265">
        <f>+C34/C$163</f>
        <v>5.9145211420281361E-2</v>
      </c>
      <c r="J34" s="265">
        <f>+D34/D$163</f>
        <v>6.1267471574982503E-2</v>
      </c>
      <c r="K34" s="265">
        <f>+E34/E$163</f>
        <v>5.2514546261455144E-2</v>
      </c>
      <c r="L34" s="265">
        <f>+F34/F$163</f>
        <v>5.2865387217666884E-2</v>
      </c>
      <c r="N34" s="266">
        <f>(+L34-K34)/K34</f>
        <v>6.6808338105979522E-3</v>
      </c>
    </row>
    <row r="35" spans="1:14">
      <c r="A35" s="268"/>
    </row>
    <row r="36" spans="1:14">
      <c r="A36" s="261" t="s">
        <v>325</v>
      </c>
    </row>
    <row r="37" spans="1:14">
      <c r="A37" s="263" t="s">
        <v>560</v>
      </c>
      <c r="B37" s="307">
        <f>VLOOKUP(A36,'Avg KWH'!$B$54:$P$79,14,FALSE)</f>
        <v>28095764</v>
      </c>
      <c r="C37" s="307">
        <f>VLOOKUP(A36,'Avg KWH'!$B$96:$P$121,14,FALSE)</f>
        <v>31496960</v>
      </c>
      <c r="D37" s="307">
        <f>VLOOKUP(A36,'Avg KWH'!$B$138:$P$164,14,FALSE)</f>
        <v>87222395</v>
      </c>
      <c r="E37" s="264">
        <f>+'2016 PRIOR'!O43</f>
        <v>69362726</v>
      </c>
      <c r="F37" s="264">
        <f>+'2017 TEST'!O41</f>
        <v>70241818</v>
      </c>
      <c r="H37" s="265">
        <f>+B37/B$160</f>
        <v>2.695924249564719E-4</v>
      </c>
      <c r="I37" s="265">
        <f>+C37/C$160</f>
        <v>2.9979395701023508E-4</v>
      </c>
      <c r="J37" s="265">
        <f>+D37/D$160</f>
        <v>7.9262856399390776E-4</v>
      </c>
      <c r="K37" s="265">
        <f>+E37/E$160</f>
        <v>6.0899030695920372E-4</v>
      </c>
      <c r="L37" s="265">
        <f>+F37/F$160</f>
        <v>6.2032625450764243E-4</v>
      </c>
      <c r="N37" s="266">
        <f>(+L37-K37)/K37</f>
        <v>1.8614331655032564E-2</v>
      </c>
    </row>
    <row r="38" spans="1:14">
      <c r="A38" s="263" t="s">
        <v>133</v>
      </c>
      <c r="B38" s="308">
        <f>VLOOKUP(A36,'Avg NCP'!$B$54:$P$79,15,FALSE)</f>
        <v>3859</v>
      </c>
      <c r="C38" s="308">
        <f>VLOOKUP(A36,'Avg NCP'!$B$96:$P$121,15,FALSE)</f>
        <v>7163</v>
      </c>
      <c r="D38" s="308">
        <f>VLOOKUP(A36,'Avg NCP'!$B$138:$P$164,15,FALSE)</f>
        <v>12264</v>
      </c>
      <c r="E38" s="264">
        <f>+'2016 PRIOR'!P44</f>
        <v>8765.0911595642865</v>
      </c>
      <c r="F38" s="264">
        <f>+'2017 TEST'!P42</f>
        <v>9194.4619813631671</v>
      </c>
      <c r="H38" s="265">
        <f>+B38/B$161</f>
        <v>8.8607087175528203E-5</v>
      </c>
      <c r="I38" s="265">
        <f>+C38/C$161</f>
        <v>1.7494926764326607E-4</v>
      </c>
      <c r="J38" s="265">
        <f>+D38/D$161</f>
        <v>2.6953507902131602E-4</v>
      </c>
      <c r="K38" s="265">
        <f>+E38/E$161</f>
        <v>7.8380515258889475E-5</v>
      </c>
      <c r="L38" s="265">
        <f>+F38/F$161</f>
        <v>1.9511865365098201E-4</v>
      </c>
      <c r="N38" s="266">
        <f>(+L38-K38)/K38</f>
        <v>1.4893770219104647</v>
      </c>
    </row>
    <row r="39" spans="1:14">
      <c r="A39" s="263" t="s">
        <v>342</v>
      </c>
      <c r="B39" s="308">
        <f>VLOOKUP(A36,'Avg GNCP'!$B$62:$P$87,15,FALSE)</f>
        <v>3707</v>
      </c>
      <c r="C39" s="308">
        <f>VLOOKUP(A36,'Avg GNCP'!$B$104:$P$129,15,FALSE)</f>
        <v>6841</v>
      </c>
      <c r="D39" s="308">
        <f>VLOOKUP(A36,'Avg GNCP'!$B$146:$P$172,15,FALSE)</f>
        <v>11473</v>
      </c>
      <c r="E39" s="264">
        <f>+'2016 PRIOR'!Q45</f>
        <v>8397.8254673896026</v>
      </c>
      <c r="F39" s="264">
        <f>+'2017 TEST'!Q43</f>
        <v>8809.2052416115839</v>
      </c>
      <c r="H39" s="265">
        <f>+B39/B$162</f>
        <v>1.7046505921534019E-4</v>
      </c>
      <c r="I39" s="265">
        <f>+C39/C$162</f>
        <v>3.0040696998622152E-4</v>
      </c>
      <c r="J39" s="265">
        <f>+D39/D$162</f>
        <v>4.6316073675862086E-4</v>
      </c>
      <c r="K39" s="265">
        <f>+E39/E$162</f>
        <v>3.4783826985119873E-4</v>
      </c>
      <c r="L39" s="265">
        <f>+F39/F$162</f>
        <v>3.661182370706381E-4</v>
      </c>
      <c r="N39" s="266">
        <f>(+L39-K39)/K39</f>
        <v>5.2553065041576155E-2</v>
      </c>
    </row>
    <row r="40" spans="1:14">
      <c r="A40" s="263" t="s">
        <v>148</v>
      </c>
      <c r="B40" s="308">
        <f>VLOOKUP(A36,'Avg CP'!$B$54:$P$79,15,FALSE)</f>
        <v>3205.1666666666665</v>
      </c>
      <c r="C40" s="308">
        <f>VLOOKUP(A36,'Avg CP'!$B$96:$P$121,15,FALSE)</f>
        <v>3612.5833333333335</v>
      </c>
      <c r="D40" s="308">
        <f>VLOOKUP(A36,'Avg CP'!$B$138:$P$164,15,FALSE)</f>
        <v>9951</v>
      </c>
      <c r="E40" s="264">
        <f>+'2016 PRIOR'!R46</f>
        <v>7912.4045717872905</v>
      </c>
      <c r="F40" s="264">
        <f>+'2017 TEST'!R44</f>
        <v>8037.883932963342</v>
      </c>
      <c r="H40" s="265">
        <f>+B40/B$163</f>
        <v>1.8732455095718477E-4</v>
      </c>
      <c r="I40" s="265">
        <f>+C40/C$163</f>
        <v>2.1020596382894126E-4</v>
      </c>
      <c r="J40" s="265">
        <f>+D40/D$163</f>
        <v>5.3314466849683595E-4</v>
      </c>
      <c r="K40" s="265">
        <f>+E40/E$163</f>
        <v>4.2306246664925676E-4</v>
      </c>
      <c r="L40" s="265">
        <f>+F40/F$163</f>
        <v>4.3074780397509325E-4</v>
      </c>
      <c r="N40" s="266">
        <f>(+L40-K40)/K40</f>
        <v>1.8165963496374341E-2</v>
      </c>
    </row>
    <row r="41" spans="1:14">
      <c r="A41" s="268"/>
    </row>
    <row r="42" spans="1:14">
      <c r="A42" s="261" t="s">
        <v>67</v>
      </c>
    </row>
    <row r="43" spans="1:14">
      <c r="A43" s="263" t="s">
        <v>560</v>
      </c>
      <c r="B43" s="307">
        <f>VLOOKUP(A42,'Avg KWH'!$B$54:$P$79,14,FALSE)</f>
        <v>24574301339</v>
      </c>
      <c r="C43" s="307">
        <f>VLOOKUP(A42,'Avg KWH'!$B$96:$P$121,14,FALSE)</f>
        <v>25010455920</v>
      </c>
      <c r="D43" s="307">
        <f>VLOOKUP(A42,'Avg KWH'!$B$138:$P$164,14,FALSE)</f>
        <v>25143214654</v>
      </c>
      <c r="E43" s="264">
        <f>+'2016 PRIOR'!O50</f>
        <v>25815937344</v>
      </c>
      <c r="F43" s="264">
        <f>+'2017 TEST'!O48</f>
        <v>25825428784</v>
      </c>
      <c r="H43" s="265">
        <f>+B43/B$160</f>
        <v>0.23580228996770061</v>
      </c>
      <c r="I43" s="265">
        <f>+C43/C$160</f>
        <v>0.23805419783010359</v>
      </c>
      <c r="J43" s="265">
        <f>+D43/D$160</f>
        <v>0.2284875360896774</v>
      </c>
      <c r="K43" s="265">
        <f>+E43/E$160</f>
        <v>0.22665856021232689</v>
      </c>
      <c r="L43" s="265">
        <f>+F43/F$160</f>
        <v>0.22807199421621716</v>
      </c>
      <c r="N43" s="266">
        <f>(+L43-K43)/K43</f>
        <v>6.2359612739364707E-3</v>
      </c>
    </row>
    <row r="44" spans="1:14">
      <c r="A44" s="263" t="s">
        <v>133</v>
      </c>
      <c r="B44" s="308">
        <f>VLOOKUP(A42,'Avg NCP'!$B$54:$P$79,15,FALSE)</f>
        <v>5914223</v>
      </c>
      <c r="C44" s="308">
        <f>VLOOKUP(A42,'Avg NCP'!$B$96:$P$121,15,FALSE)</f>
        <v>6302910</v>
      </c>
      <c r="D44" s="308">
        <f>VLOOKUP(A42,'Avg NCP'!$B$138:$P$164,15,FALSE)</f>
        <v>6484783</v>
      </c>
      <c r="E44" s="264">
        <f>+'2016 PRIOR'!P51</f>
        <v>6249357.9071368072</v>
      </c>
      <c r="F44" s="264">
        <f>+'2017 TEST'!P49</f>
        <v>6241549.2640830157</v>
      </c>
      <c r="H44" s="265">
        <f>+B44/B$161</f>
        <v>0.13579737572856024</v>
      </c>
      <c r="I44" s="265">
        <f>+C44/C$161</f>
        <v>0.15394241079455787</v>
      </c>
      <c r="J44" s="265">
        <f>+D44/D$161</f>
        <v>0.14252091473753153</v>
      </c>
      <c r="K44" s="265">
        <f>+E44/E$161</f>
        <v>5.5883947340822353E-2</v>
      </c>
      <c r="L44" s="265">
        <f>+F44/F$161</f>
        <v>0.13245393711700343</v>
      </c>
      <c r="N44" s="266">
        <f>(+L44-K44)/K44</f>
        <v>1.3701607244957066</v>
      </c>
    </row>
    <row r="45" spans="1:14">
      <c r="A45" s="263" t="s">
        <v>342</v>
      </c>
      <c r="B45" s="308">
        <f>VLOOKUP(A42,'Avg GNCP'!$B$62:$P$87,15,FALSE)</f>
        <v>4503487</v>
      </c>
      <c r="C45" s="308">
        <f>VLOOKUP(A42,'Avg GNCP'!$B$104:$P$129,15,FALSE)</f>
        <v>4754302</v>
      </c>
      <c r="D45" s="308">
        <f>VLOOKUP(A42,'Avg GNCP'!$B$146:$P$172,15,FALSE)</f>
        <v>4772110</v>
      </c>
      <c r="E45" s="264">
        <f>+'2016 PRIOR'!Q52</f>
        <v>4690296.2740002545</v>
      </c>
      <c r="F45" s="264">
        <f>+'2017 TEST'!Q50</f>
        <v>4684435.6960073747</v>
      </c>
      <c r="H45" s="265">
        <f>+B45/B$162</f>
        <v>0.20709122690329504</v>
      </c>
      <c r="I45" s="265">
        <f>+C45/C$162</f>
        <v>0.20877436898398374</v>
      </c>
      <c r="J45" s="265">
        <f>+D45/D$162</f>
        <v>0.19264830327666541</v>
      </c>
      <c r="K45" s="265">
        <f>+E45/E$162</f>
        <v>0.19427226100054926</v>
      </c>
      <c r="L45" s="265">
        <f>+F45/F$162</f>
        <v>0.19468922469778097</v>
      </c>
      <c r="N45" s="266">
        <f>(+L45-K45)/K45</f>
        <v>2.146285296131548E-3</v>
      </c>
    </row>
    <row r="46" spans="1:14">
      <c r="A46" s="263" t="s">
        <v>148</v>
      </c>
      <c r="B46" s="308">
        <f>VLOOKUP(A42,'Avg CP'!$B$54:$P$79,15,FALSE)</f>
        <v>3635027.4166666665</v>
      </c>
      <c r="C46" s="308">
        <f>VLOOKUP(A42,'Avg CP'!$B$96:$P$121,15,FALSE)</f>
        <v>3730835.75</v>
      </c>
      <c r="D46" s="308">
        <f>VLOOKUP(A42,'Avg CP'!$B$138:$P$164,15,FALSE)</f>
        <v>3826224.25</v>
      </c>
      <c r="E46" s="264">
        <f>+'2016 PRIOR'!R53</f>
        <v>3833054.4531249646</v>
      </c>
      <c r="F46" s="264">
        <f>+'2017 TEST'!R51</f>
        <v>3845551.0391935059</v>
      </c>
      <c r="H46" s="265">
        <f>+B46/B$163</f>
        <v>0.21244757273489845</v>
      </c>
      <c r="I46" s="265">
        <f>+C46/C$163</f>
        <v>0.2170867360982365</v>
      </c>
      <c r="J46" s="265">
        <f>+D46/D$163</f>
        <v>0.20499759414740276</v>
      </c>
      <c r="K46" s="265">
        <f>+E46/E$163</f>
        <v>0.20494673357857207</v>
      </c>
      <c r="L46" s="265">
        <f>+F46/F$163</f>
        <v>0.20608193387983512</v>
      </c>
      <c r="N46" s="266">
        <f>(+L46-K46)/K46</f>
        <v>5.5390016783450433E-3</v>
      </c>
    </row>
    <row r="47" spans="1:14">
      <c r="A47" s="268"/>
    </row>
    <row r="48" spans="1:14">
      <c r="A48" s="261" t="s">
        <v>68</v>
      </c>
    </row>
    <row r="49" spans="1:14">
      <c r="A49" s="263" t="s">
        <v>560</v>
      </c>
      <c r="B49" s="307">
        <f>VLOOKUP(A48,'Avg KWH'!$B$54:$P$79,14,FALSE)</f>
        <v>10604645909</v>
      </c>
      <c r="C49" s="307">
        <f>VLOOKUP(A48,'Avg KWH'!$B$96:$P$121,14,FALSE)</f>
        <v>10408339889</v>
      </c>
      <c r="D49" s="307">
        <f>VLOOKUP(A48,'Avg KWH'!$B$138:$P$164,14,FALSE)</f>
        <v>10372088152</v>
      </c>
      <c r="E49" s="264">
        <f>+'2016 PRIOR'!O57</f>
        <v>10499290919</v>
      </c>
      <c r="F49" s="264">
        <f>+'2017 TEST'!O55</f>
        <v>10507497706</v>
      </c>
      <c r="H49" s="265">
        <f>+B49/B$160</f>
        <v>0.10175669920960466</v>
      </c>
      <c r="I49" s="265">
        <f>+C49/C$160</f>
        <v>9.9068526017456318E-2</v>
      </c>
      <c r="J49" s="265">
        <f>+D49/D$160</f>
        <v>9.4255762382332936E-2</v>
      </c>
      <c r="K49" s="265">
        <f>+E49/E$160</f>
        <v>9.2181590435413255E-2</v>
      </c>
      <c r="L49" s="265">
        <f>+F49/F$160</f>
        <v>9.279481769977288E-2</v>
      </c>
      <c r="N49" s="266">
        <f>(+L49-K49)/K49</f>
        <v>6.652383208654673E-3</v>
      </c>
    </row>
    <row r="50" spans="1:14">
      <c r="A50" s="263" t="s">
        <v>133</v>
      </c>
      <c r="B50" s="308">
        <f>VLOOKUP(A48,'Avg NCP'!$B$54:$P$79,15,FALSE)</f>
        <v>2438934</v>
      </c>
      <c r="C50" s="308">
        <f>VLOOKUP(A48,'Avg NCP'!$B$96:$P$121,15,FALSE)</f>
        <v>2436863</v>
      </c>
      <c r="D50" s="308">
        <f>VLOOKUP(A48,'Avg NCP'!$B$138:$P$164,15,FALSE)</f>
        <v>2198142</v>
      </c>
      <c r="E50" s="264">
        <f>+'2016 PRIOR'!P58</f>
        <v>2266318.1156087089</v>
      </c>
      <c r="F50" s="264">
        <f>+'2017 TEST'!P56</f>
        <v>2264401.9400682305</v>
      </c>
      <c r="H50" s="265">
        <f>+B50/B$161</f>
        <v>5.6000735307944985E-2</v>
      </c>
      <c r="I50" s="265">
        <f>+C50/C$161</f>
        <v>5.9517994862065091E-2</v>
      </c>
      <c r="J50" s="265">
        <f>+D50/D$161</f>
        <v>4.8310206920260404E-2</v>
      </c>
      <c r="K50" s="265">
        <f>+E50/E$161</f>
        <v>2.0266210403086821E-2</v>
      </c>
      <c r="L50" s="265">
        <f>+F50/F$161</f>
        <v>4.8053606482505645E-2</v>
      </c>
      <c r="N50" s="266">
        <f>(+L50-K50)/K50</f>
        <v>1.3711194903604882</v>
      </c>
    </row>
    <row r="51" spans="1:14">
      <c r="A51" s="263" t="s">
        <v>342</v>
      </c>
      <c r="B51" s="308">
        <f>VLOOKUP(A48,'Avg GNCP'!$B$62:$P$87,15,FALSE)</f>
        <v>2072336</v>
      </c>
      <c r="C51" s="308">
        <f>VLOOKUP(A48,'Avg GNCP'!$B$104:$P$129,15,FALSE)</f>
        <v>2065260</v>
      </c>
      <c r="D51" s="308">
        <f>VLOOKUP(A48,'Avg GNCP'!$B$146:$P$172,15,FALSE)</f>
        <v>1892928</v>
      </c>
      <c r="E51" s="264">
        <f>+'2016 PRIOR'!Q59</f>
        <v>1926387.01269081</v>
      </c>
      <c r="F51" s="264">
        <f>+'2017 TEST'!Q57</f>
        <v>1924758.2494338823</v>
      </c>
      <c r="H51" s="265">
        <f>+B51/B$162</f>
        <v>9.5295624212053204E-2</v>
      </c>
      <c r="I51" s="265">
        <f>+C51/C$162</f>
        <v>9.0691199946461604E-2</v>
      </c>
      <c r="J51" s="265">
        <f>+D51/D$162</f>
        <v>7.641679831875034E-2</v>
      </c>
      <c r="K51" s="265">
        <f>+E51/E$162</f>
        <v>7.9791027827406949E-2</v>
      </c>
      <c r="L51" s="265">
        <f>+F51/F$162</f>
        <v>7.999462808985279E-2</v>
      </c>
      <c r="N51" s="266">
        <f>(+L51-K51)/K51</f>
        <v>2.5516686272827735E-3</v>
      </c>
    </row>
    <row r="52" spans="1:14">
      <c r="A52" s="263" t="s">
        <v>148</v>
      </c>
      <c r="B52" s="308">
        <f>VLOOKUP(A48,'Avg CP'!$B$54:$P$79,15,FALSE)</f>
        <v>1578955.6666666667</v>
      </c>
      <c r="C52" s="308">
        <f>VLOOKUP(A48,'Avg CP'!$B$96:$P$121,15,FALSE)</f>
        <v>1581575.3333333333</v>
      </c>
      <c r="D52" s="308">
        <f>VLOOKUP(A48,'Avg CP'!$B$138:$P$164,15,FALSE)</f>
        <v>1505284.5</v>
      </c>
      <c r="E52" s="264">
        <f>+'2016 PRIOR'!R60</f>
        <v>1547677.3363235777</v>
      </c>
      <c r="F52" s="264">
        <f>+'2017 TEST'!R58</f>
        <v>1553645.3639874402</v>
      </c>
      <c r="H52" s="265">
        <f>+B52/B$163</f>
        <v>9.2281366930363165E-2</v>
      </c>
      <c r="I52" s="265">
        <f>+C52/C$163</f>
        <v>9.2027376709578751E-2</v>
      </c>
      <c r="J52" s="265">
        <f>+D52/D$163</f>
        <v>8.0648618806745606E-2</v>
      </c>
      <c r="K52" s="265">
        <f>+E52/E$163</f>
        <v>8.275160673872152E-2</v>
      </c>
      <c r="L52" s="265">
        <f>+F52/F$163</f>
        <v>8.3259391933885304E-2</v>
      </c>
      <c r="N52" s="266">
        <f>(+L52-K52)/K52</f>
        <v>6.1362578344497497E-3</v>
      </c>
    </row>
    <row r="53" spans="1:14">
      <c r="A53" s="268"/>
    </row>
    <row r="54" spans="1:14">
      <c r="A54" s="261" t="s">
        <v>69</v>
      </c>
    </row>
    <row r="55" spans="1:14">
      <c r="A55" s="263" t="s">
        <v>560</v>
      </c>
      <c r="B55" s="307">
        <f>VLOOKUP(A54,'Avg KWH'!$B$54:$P$79,14,FALSE)</f>
        <v>2456721485</v>
      </c>
      <c r="C55" s="307">
        <f>VLOOKUP(A54,'Avg KWH'!$B$96:$P$121,14,FALSE)</f>
        <v>2516349787</v>
      </c>
      <c r="D55" s="307">
        <f>VLOOKUP(A54,'Avg KWH'!$B$138:$P$164,14,FALSE)</f>
        <v>2481065710</v>
      </c>
      <c r="E55" s="264">
        <f>+'2016 PRIOR'!O64</f>
        <v>2500803425</v>
      </c>
      <c r="F55" s="264">
        <f>+'2017 TEST'!O62</f>
        <v>2515470925</v>
      </c>
      <c r="H55" s="265">
        <f>+B55/B$160</f>
        <v>2.3573429168319279E-2</v>
      </c>
      <c r="I55" s="265">
        <f>+C55/C$160</f>
        <v>2.3951087973778807E-2</v>
      </c>
      <c r="J55" s="265">
        <f>+D55/D$160</f>
        <v>2.2546543819300366E-2</v>
      </c>
      <c r="K55" s="265">
        <f>+E55/E$160</f>
        <v>2.195653390893804E-2</v>
      </c>
      <c r="L55" s="265">
        <f>+F55/F$160</f>
        <v>2.2214867178240245E-2</v>
      </c>
      <c r="N55" s="266">
        <f>(+L55-K55)/K55</f>
        <v>1.1765667130049293E-2</v>
      </c>
    </row>
    <row r="56" spans="1:14">
      <c r="A56" s="263" t="s">
        <v>133</v>
      </c>
      <c r="B56" s="308">
        <f>VLOOKUP(A54,'Avg NCP'!$B$54:$P$79,15,FALSE)</f>
        <v>461794</v>
      </c>
      <c r="C56" s="308">
        <f>VLOOKUP(A54,'Avg NCP'!$B$96:$P$121,15,FALSE)</f>
        <v>467940</v>
      </c>
      <c r="D56" s="308">
        <f>VLOOKUP(A54,'Avg NCP'!$B$138:$P$164,15,FALSE)</f>
        <v>480660</v>
      </c>
      <c r="E56" s="264">
        <f>+'2016 PRIOR'!P65</f>
        <v>458615.98102576856</v>
      </c>
      <c r="F56" s="264">
        <f>+'2017 TEST'!P63</f>
        <v>460800.77885491756</v>
      </c>
      <c r="H56" s="265">
        <f>+B56/B$161</f>
        <v>1.0603322419055681E-2</v>
      </c>
      <c r="I56" s="265">
        <f>+C56/C$161</f>
        <v>1.1428976727766289E-2</v>
      </c>
      <c r="J56" s="265">
        <f>+D56/D$161</f>
        <v>1.0563823473775746E-2</v>
      </c>
      <c r="K56" s="265">
        <f>+E56/E$161</f>
        <v>4.1011047397421169E-3</v>
      </c>
      <c r="L56" s="265">
        <f>+F56/F$161</f>
        <v>9.7788024741133645E-3</v>
      </c>
      <c r="N56" s="266">
        <f>(+L56-K56)/K56</f>
        <v>1.3844312922201223</v>
      </c>
    </row>
    <row r="57" spans="1:14">
      <c r="A57" s="263" t="s">
        <v>342</v>
      </c>
      <c r="B57" s="308">
        <f>VLOOKUP(A54,'Avg GNCP'!$B$62:$P$87,15,FALSE)</f>
        <v>365498</v>
      </c>
      <c r="C57" s="308">
        <f>VLOOKUP(A54,'Avg GNCP'!$B$104:$P$129,15,FALSE)</f>
        <v>377895</v>
      </c>
      <c r="D57" s="308">
        <f>VLOOKUP(A54,'Avg GNCP'!$B$146:$P$172,15,FALSE)</f>
        <v>384908</v>
      </c>
      <c r="E57" s="264">
        <f>+'2016 PRIOR'!Q66</f>
        <v>367283.53140635166</v>
      </c>
      <c r="F57" s="264">
        <f>+'2017 TEST'!Q64</f>
        <v>369033.23114490852</v>
      </c>
      <c r="H57" s="265">
        <f>+B57/B$162</f>
        <v>1.6807293826028705E-2</v>
      </c>
      <c r="I57" s="265">
        <f>+C57/C$162</f>
        <v>1.6594400222619963E-2</v>
      </c>
      <c r="J57" s="265">
        <f>+D57/D$162</f>
        <v>1.5538592596904667E-2</v>
      </c>
      <c r="K57" s="265">
        <f>+E57/E$162</f>
        <v>1.5212898696849849E-2</v>
      </c>
      <c r="L57" s="265">
        <f>+F57/F$162</f>
        <v>1.5337342280214349E-2</v>
      </c>
      <c r="N57" s="266">
        <f>(+L57-K57)/K57</f>
        <v>8.1801362018053703E-3</v>
      </c>
    </row>
    <row r="58" spans="1:14">
      <c r="A58" s="263" t="s">
        <v>148</v>
      </c>
      <c r="B58" s="308">
        <f>VLOOKUP(A54,'Avg CP'!$B$54:$P$79,15,FALSE)</f>
        <v>304778.08333333331</v>
      </c>
      <c r="C58" s="308">
        <f>VLOOKUP(A54,'Avg CP'!$B$96:$P$121,15,FALSE)</f>
        <v>312239.75</v>
      </c>
      <c r="D58" s="308">
        <f>VLOOKUP(A54,'Avg CP'!$B$138:$P$164,15,FALSE)</f>
        <v>308552.16666666669</v>
      </c>
      <c r="E58" s="264">
        <f>+'2016 PRIOR'!R67</f>
        <v>309054.79863844585</v>
      </c>
      <c r="F58" s="264">
        <f>+'2017 TEST'!R65</f>
        <v>311769.42623546749</v>
      </c>
      <c r="H58" s="265">
        <f>+B58/B$163</f>
        <v>1.7812620540380044E-2</v>
      </c>
      <c r="I58" s="265">
        <f>+C58/C$163</f>
        <v>1.8168344239659798E-2</v>
      </c>
      <c r="J58" s="265">
        <f>+D58/D$163</f>
        <v>1.653129761948352E-2</v>
      </c>
      <c r="K58" s="265">
        <f>+E58/E$163</f>
        <v>1.6524620834982906E-2</v>
      </c>
      <c r="L58" s="265">
        <f>+F58/F$163</f>
        <v>1.6707630617402065E-2</v>
      </c>
      <c r="N58" s="266">
        <f>(+L58-K58)/K58</f>
        <v>1.1074976197440108E-2</v>
      </c>
    </row>
    <row r="59" spans="1:14">
      <c r="A59" s="268"/>
    </row>
    <row r="60" spans="1:14">
      <c r="A60" s="261" t="s">
        <v>52</v>
      </c>
    </row>
    <row r="61" spans="1:14">
      <c r="A61" s="263" t="s">
        <v>560</v>
      </c>
      <c r="B61" s="307">
        <f>VLOOKUP(A60,'Avg KWH'!$B$54:$P$79,14,FALSE)</f>
        <v>168033890</v>
      </c>
      <c r="C61" s="307">
        <f>VLOOKUP(A60,'Avg KWH'!$B$96:$P$121,14,FALSE)</f>
        <v>155836374</v>
      </c>
      <c r="D61" s="307">
        <f>VLOOKUP(A60,'Avg KWH'!$B$138:$P$164,14,FALSE)</f>
        <v>162359082</v>
      </c>
      <c r="E61" s="264">
        <f>+'2016 PRIOR'!O71</f>
        <v>169850435</v>
      </c>
      <c r="F61" s="264">
        <f>+'2017 TEST'!O69</f>
        <v>172992260</v>
      </c>
      <c r="H61" s="265">
        <f>+B61/B$160</f>
        <v>1.6123663296705173E-3</v>
      </c>
      <c r="I61" s="265">
        <f>+C61/C$160</f>
        <v>1.4832797580333758E-3</v>
      </c>
      <c r="J61" s="265">
        <f>+D61/D$160</f>
        <v>1.4754289424984159E-3</v>
      </c>
      <c r="K61" s="265">
        <f>+E61/E$160</f>
        <v>1.4912514907185783E-3</v>
      </c>
      <c r="L61" s="265">
        <f>+F61/F$160</f>
        <v>1.5277457753814438E-3</v>
      </c>
      <c r="N61" s="266">
        <f>(+L61-K61)/K61</f>
        <v>2.4472253600417389E-2</v>
      </c>
    </row>
    <row r="62" spans="1:14">
      <c r="A62" s="263" t="s">
        <v>133</v>
      </c>
      <c r="B62" s="308">
        <f>VLOOKUP(A60,'Avg NCP'!$B$54:$P$79,15,FALSE)</f>
        <v>37716</v>
      </c>
      <c r="C62" s="308">
        <f>VLOOKUP(A60,'Avg NCP'!$B$96:$P$121,15,FALSE)</f>
        <v>38875</v>
      </c>
      <c r="D62" s="308">
        <f>VLOOKUP(A60,'Avg NCP'!$B$138:$P$164,15,FALSE)</f>
        <v>37663</v>
      </c>
      <c r="E62" s="264">
        <f>+'2016 PRIOR'!P72</f>
        <v>40650.692299773524</v>
      </c>
      <c r="F62" s="264">
        <f>+'2017 TEST'!P70</f>
        <v>42869.04396919944</v>
      </c>
      <c r="H62" s="265">
        <f>+B62/B$161</f>
        <v>8.660028245432034E-4</v>
      </c>
      <c r="I62" s="265">
        <f>+C62/C$161</f>
        <v>9.4948384470640345E-4</v>
      </c>
      <c r="J62" s="265">
        <f>+D62/D$161</f>
        <v>8.2774785397748084E-4</v>
      </c>
      <c r="K62" s="265">
        <f>+E62/E$161</f>
        <v>3.6351272908440659E-4</v>
      </c>
      <c r="L62" s="265">
        <f>+F62/F$161</f>
        <v>9.0973785736779133E-4</v>
      </c>
      <c r="N62" s="266">
        <f>(+L62-K62)/K62</f>
        <v>1.5026299894894546</v>
      </c>
    </row>
    <row r="63" spans="1:14">
      <c r="A63" s="263" t="s">
        <v>342</v>
      </c>
      <c r="B63" s="308">
        <f>VLOOKUP(A60,'Avg GNCP'!$B$62:$P$87,15,FALSE)</f>
        <v>31692</v>
      </c>
      <c r="C63" s="308">
        <f>VLOOKUP(A60,'Avg GNCP'!$B$104:$P$129,15,FALSE)</f>
        <v>31544</v>
      </c>
      <c r="D63" s="308">
        <f>VLOOKUP(A60,'Avg GNCP'!$B$146:$P$172,15,FALSE)</f>
        <v>33464</v>
      </c>
      <c r="E63" s="264">
        <f>+'2016 PRIOR'!Q73</f>
        <v>34183.901245649911</v>
      </c>
      <c r="F63" s="264">
        <f>+'2017 TEST'!Q71</f>
        <v>36192.353642388764</v>
      </c>
      <c r="H63" s="265">
        <f>+B63/B$162</f>
        <v>1.4573452000681308E-3</v>
      </c>
      <c r="I63" s="265">
        <f>+C63/C$162</f>
        <v>1.3851830816028901E-3</v>
      </c>
      <c r="J63" s="265">
        <f>+D63/D$162</f>
        <v>1.3509292159758117E-3</v>
      </c>
      <c r="K63" s="265">
        <f>+E63/E$162</f>
        <v>1.4158985694837452E-3</v>
      </c>
      <c r="L63" s="265">
        <f>+F63/F$162</f>
        <v>1.5041857179574965E-3</v>
      </c>
      <c r="N63" s="266">
        <f>(+L63-K63)/K63</f>
        <v>6.2354147660409025E-2</v>
      </c>
    </row>
    <row r="64" spans="1:14">
      <c r="A64" s="263" t="s">
        <v>148</v>
      </c>
      <c r="B64" s="308">
        <f>VLOOKUP(A60,'Avg CP'!$B$54:$P$79,15,FALSE)</f>
        <v>21080.583333333332</v>
      </c>
      <c r="C64" s="308">
        <f>VLOOKUP(A60,'Avg CP'!$B$96:$P$121,15,FALSE)</f>
        <v>18883.083333333332</v>
      </c>
      <c r="D64" s="308">
        <f>VLOOKUP(A60,'Avg CP'!$B$138:$P$164,15,FALSE)</f>
        <v>21023.5</v>
      </c>
      <c r="E64" s="264">
        <f>+'2016 PRIOR'!R74</f>
        <v>21100.855438428491</v>
      </c>
      <c r="F64" s="264">
        <f>+'2017 TEST'!R72</f>
        <v>21565.893457933671</v>
      </c>
      <c r="H64" s="265">
        <f>+B64/B$163</f>
        <v>1.2320453871869938E-3</v>
      </c>
      <c r="I64" s="265">
        <f>+C64/C$163</f>
        <v>1.0987529880682476E-3</v>
      </c>
      <c r="J64" s="265">
        <f>+D64/D$163</f>
        <v>1.1263759359002343E-3</v>
      </c>
      <c r="K64" s="265">
        <f>+E64/E$163</f>
        <v>1.1282259228782678E-3</v>
      </c>
      <c r="L64" s="265">
        <f>+F64/F$163</f>
        <v>1.1557098018882435E-3</v>
      </c>
      <c r="N64" s="266">
        <f>(+L64-K64)/K64</f>
        <v>2.4360261941030716E-2</v>
      </c>
    </row>
    <row r="65" spans="1:14">
      <c r="A65" s="268"/>
    </row>
    <row r="66" spans="1:14">
      <c r="A66" s="261" t="s">
        <v>15</v>
      </c>
    </row>
    <row r="67" spans="1:14">
      <c r="A67" s="263" t="s">
        <v>560</v>
      </c>
      <c r="B67" s="307">
        <f>VLOOKUP(A66,'Avg KWH'!$B$54:$P$79,14,FALSE)</f>
        <v>80110813</v>
      </c>
      <c r="C67" s="307">
        <f>VLOOKUP(A66,'Avg KWH'!$B$96:$P$121,14,FALSE)</f>
        <v>88345481</v>
      </c>
      <c r="D67" s="307">
        <f>VLOOKUP(A66,'Avg KWH'!$B$138:$P$164,14,FALSE)</f>
        <v>91380625</v>
      </c>
      <c r="E67" s="264">
        <f>+'2016 PRIOR'!O78</f>
        <v>91273991</v>
      </c>
      <c r="F67" s="264">
        <f>+'2017 TEST'!O76</f>
        <v>91208296</v>
      </c>
      <c r="H67" s="265">
        <f>+B67/B$160</f>
        <v>7.6870194175550637E-4</v>
      </c>
      <c r="I67" s="265">
        <f>+C67/C$160</f>
        <v>8.4088881380814341E-4</v>
      </c>
      <c r="J67" s="265">
        <f>+D67/D$160</f>
        <v>8.3041624310609423E-4</v>
      </c>
      <c r="K67" s="265">
        <f>+E67/E$160</f>
        <v>8.0136665615595333E-4</v>
      </c>
      <c r="L67" s="265">
        <f>+F67/F$160</f>
        <v>8.0548741830264677E-4</v>
      </c>
      <c r="N67" s="266">
        <f>(+L67-K67)/K67</f>
        <v>5.1421682135617949E-3</v>
      </c>
    </row>
    <row r="68" spans="1:14">
      <c r="A68" s="263" t="s">
        <v>133</v>
      </c>
      <c r="B68" s="308">
        <f>VLOOKUP(A66,'Avg NCP'!$B$54:$P$79,15,FALSE)</f>
        <v>17746</v>
      </c>
      <c r="C68" s="308">
        <f>VLOOKUP(A66,'Avg NCP'!$B$96:$P$121,15,FALSE)</f>
        <v>21020</v>
      </c>
      <c r="D68" s="308">
        <f>VLOOKUP(A66,'Avg NCP'!$B$138:$P$164,15,FALSE)</f>
        <v>20749</v>
      </c>
      <c r="E68" s="264">
        <f>+'2016 PRIOR'!P79</f>
        <v>20908.280955048023</v>
      </c>
      <c r="F68" s="264">
        <f>+'2017 TEST'!P77</f>
        <v>21001.89287862759</v>
      </c>
      <c r="H68" s="265">
        <f>+B68/B$161</f>
        <v>4.0746861078438029E-4</v>
      </c>
      <c r="I68" s="265">
        <f>+C68/C$161</f>
        <v>5.133929367389994E-4</v>
      </c>
      <c r="J68" s="265">
        <f>+D68/D$161</f>
        <v>4.5601625526853277E-4</v>
      </c>
      <c r="K68" s="265">
        <f>+E68/E$161</f>
        <v>1.8696917175197467E-4</v>
      </c>
      <c r="L68" s="265">
        <f>+F68/F$161</f>
        <v>4.4568796639827044E-4</v>
      </c>
      <c r="N68" s="266">
        <f>(+L68-K68)/K68</f>
        <v>1.3837510869947112</v>
      </c>
    </row>
    <row r="69" spans="1:14">
      <c r="A69" s="263" t="s">
        <v>342</v>
      </c>
      <c r="B69" s="308">
        <f>VLOOKUP(A66,'Avg GNCP'!$B$62:$P$87,15,FALSE)</f>
        <v>14513</v>
      </c>
      <c r="C69" s="308">
        <f>VLOOKUP(A66,'Avg GNCP'!$B$104:$P$129,15,FALSE)</f>
        <v>16812</v>
      </c>
      <c r="D69" s="308">
        <f>VLOOKUP(A66,'Avg GNCP'!$B$146:$P$172,15,FALSE)</f>
        <v>16573</v>
      </c>
      <c r="E69" s="264">
        <f>+'2016 PRIOR'!Q80</f>
        <v>17063.238530556966</v>
      </c>
      <c r="F69" s="264">
        <f>+'2017 TEST'!Q78</f>
        <v>17139.63517860166</v>
      </c>
      <c r="H69" s="265">
        <f>+B69/B$162</f>
        <v>6.6737507536882435E-4</v>
      </c>
      <c r="I69" s="265">
        <f>+C69/C$162</f>
        <v>7.3826077757759912E-4</v>
      </c>
      <c r="J69" s="265">
        <f>+D69/D$162</f>
        <v>6.6904583720915395E-4</v>
      </c>
      <c r="K69" s="265">
        <f>+E69/E$162</f>
        <v>7.0676002872112201E-4</v>
      </c>
      <c r="L69" s="265">
        <f>+F69/F$162</f>
        <v>7.1233815577164804E-4</v>
      </c>
      <c r="N69" s="266">
        <f>(+L69-K69)/K69</f>
        <v>7.8925332840619443E-3</v>
      </c>
    </row>
    <row r="70" spans="1:14">
      <c r="A70" s="263" t="s">
        <v>148</v>
      </c>
      <c r="B70" s="308">
        <f>VLOOKUP(A66,'Avg CP'!$B$54:$P$79,15,FALSE)</f>
        <v>12155.666666666666</v>
      </c>
      <c r="C70" s="308">
        <f>VLOOKUP(A66,'Avg CP'!$B$96:$P$121,15,FALSE)</f>
        <v>13691.083333333334</v>
      </c>
      <c r="D70" s="308">
        <f>VLOOKUP(A66,'Avg CP'!$B$138:$P$164,15,FALSE)</f>
        <v>13481.583333333334</v>
      </c>
      <c r="E70" s="264">
        <f>+'2016 PRIOR'!R81</f>
        <v>13678.742776432977</v>
      </c>
      <c r="F70" s="264">
        <f>+'2017 TEST'!R79</f>
        <v>13705.745394024221</v>
      </c>
      <c r="H70" s="265">
        <f>+B70/B$163</f>
        <v>7.1043257238371973E-4</v>
      </c>
      <c r="I70" s="265">
        <f>+C70/C$163</f>
        <v>7.9664525421208846E-4</v>
      </c>
      <c r="J70" s="265">
        <f>+D70/D$163</f>
        <v>7.2230271099009847E-4</v>
      </c>
      <c r="K70" s="265">
        <f>+E70/E$163</f>
        <v>7.3137850916933742E-4</v>
      </c>
      <c r="L70" s="265">
        <f>+F70/F$163</f>
        <v>7.3448681015491442E-4</v>
      </c>
      <c r="N70" s="266">
        <f>(+L70-K70)/K70</f>
        <v>4.2499211374247871E-3</v>
      </c>
    </row>
    <row r="71" spans="1:14">
      <c r="A71" s="268"/>
    </row>
    <row r="72" spans="1:14">
      <c r="A72" s="261" t="s">
        <v>56</v>
      </c>
    </row>
    <row r="73" spans="1:14">
      <c r="A73" s="263" t="s">
        <v>560</v>
      </c>
      <c r="B73" s="307">
        <f>VLOOKUP(A72,'Avg KWH'!$B$54:$P$79,14,FALSE)</f>
        <v>100429515</v>
      </c>
      <c r="C73" s="307">
        <f>VLOOKUP(A72,'Avg KWH'!$B$96:$P$121,14,FALSE)</f>
        <v>100757743</v>
      </c>
      <c r="D73" s="307">
        <f>VLOOKUP(A72,'Avg KWH'!$B$138:$P$164,14,FALSE)</f>
        <v>100632469</v>
      </c>
      <c r="E73" s="264">
        <f>+'2016 PRIOR'!O85</f>
        <v>98485200</v>
      </c>
      <c r="F73" s="264">
        <f>+'2017 TEST'!O83</f>
        <v>97899984</v>
      </c>
      <c r="H73" s="265">
        <f>+B73/B$160</f>
        <v>9.636697007439402E-4</v>
      </c>
      <c r="I73" s="265">
        <f>+C73/C$160</f>
        <v>9.5903104532597155E-4</v>
      </c>
      <c r="J73" s="265">
        <f>+D73/D$160</f>
        <v>9.1449185033994345E-4</v>
      </c>
      <c r="K73" s="265">
        <f>+E73/E$160</f>
        <v>8.6467957125760278E-4</v>
      </c>
      <c r="L73" s="265">
        <f>+F73/F$160</f>
        <v>8.6458369273810824E-4</v>
      </c>
      <c r="N73" s="266">
        <f>(+L73-K73)/K73</f>
        <v>-1.108832944383033E-4</v>
      </c>
    </row>
    <row r="74" spans="1:14">
      <c r="A74" s="263" t="s">
        <v>133</v>
      </c>
      <c r="B74" s="308">
        <f>VLOOKUP(A72,'Avg NCP'!$B$54:$P$79,15,FALSE)</f>
        <v>27122</v>
      </c>
      <c r="C74" s="308">
        <f>VLOOKUP(A72,'Avg NCP'!$B$96:$P$121,15,FALSE)</f>
        <v>27183</v>
      </c>
      <c r="D74" s="308">
        <f>VLOOKUP(A72,'Avg NCP'!$B$138:$P$164,15,FALSE)</f>
        <v>27201</v>
      </c>
      <c r="E74" s="264">
        <f>+'2016 PRIOR'!P86</f>
        <v>26550.272969546433</v>
      </c>
      <c r="F74" s="264">
        <f>+'2017 TEST'!P84</f>
        <v>26392.545732101738</v>
      </c>
      <c r="H74" s="265">
        <f>+B74/B$161</f>
        <v>6.2275237584210317E-4</v>
      </c>
      <c r="I74" s="265">
        <f>+C74/C$161</f>
        <v>6.6391818265348337E-4</v>
      </c>
      <c r="J74" s="265">
        <f>+D74/D$161</f>
        <v>5.9781667355339344E-4</v>
      </c>
      <c r="K74" s="265">
        <f>+E74/E$161</f>
        <v>2.3742184054143518E-4</v>
      </c>
      <c r="L74" s="265">
        <f>+F74/F$161</f>
        <v>5.6008475537860382E-4</v>
      </c>
      <c r="N74" s="266">
        <f>(+L74-K74)/K74</f>
        <v>1.3590279398952645</v>
      </c>
    </row>
    <row r="75" spans="1:14">
      <c r="A75" s="263" t="s">
        <v>342</v>
      </c>
      <c r="B75" s="308">
        <f>VLOOKUP(A72,'Avg GNCP'!$B$62:$P$87,15,FALSE)</f>
        <v>27122</v>
      </c>
      <c r="C75" s="308">
        <f>VLOOKUP(A72,'Avg GNCP'!$B$104:$P$129,15,FALSE)</f>
        <v>27183</v>
      </c>
      <c r="D75" s="308">
        <f>VLOOKUP(A72,'Avg GNCP'!$B$146:$P$172,15,FALSE)</f>
        <v>27201</v>
      </c>
      <c r="E75" s="264">
        <f>+'2016 PRIOR'!Q87</f>
        <v>26550.272969546433</v>
      </c>
      <c r="F75" s="264">
        <f>+'2017 TEST'!Q85</f>
        <v>26392.545732101738</v>
      </c>
      <c r="H75" s="265">
        <f>+B75/B$162</f>
        <v>1.2471953968272069E-3</v>
      </c>
      <c r="I75" s="265">
        <f>+C75/C$162</f>
        <v>1.1936796762367285E-3</v>
      </c>
      <c r="J75" s="265">
        <f>+D75/D$162</f>
        <v>1.0980942386970493E-3</v>
      </c>
      <c r="K75" s="265">
        <f>+E75/E$162</f>
        <v>1.0997133781436837E-3</v>
      </c>
      <c r="L75" s="265">
        <f>+F75/F$162</f>
        <v>1.0968971717902148E-3</v>
      </c>
      <c r="N75" s="266">
        <f>(+L75-K75)/K75</f>
        <v>-2.5608548640398258E-3</v>
      </c>
    </row>
    <row r="76" spans="1:14">
      <c r="A76" s="263" t="s">
        <v>148</v>
      </c>
      <c r="B76" s="308">
        <f>VLOOKUP(A72,'Avg CP'!$B$54:$P$79,15,FALSE)</f>
        <v>3644.6666666666665</v>
      </c>
      <c r="C76" s="308">
        <f>VLOOKUP(A72,'Avg CP'!$B$96:$P$121,15,FALSE)</f>
        <v>1700.0833333333333</v>
      </c>
      <c r="D76" s="308">
        <f>VLOOKUP(A72,'Avg CP'!$B$138:$P$164,15,FALSE)</f>
        <v>197.91666666666666</v>
      </c>
      <c r="E76" s="264">
        <f>+'2016 PRIOR'!R88</f>
        <v>3655.1310252807943</v>
      </c>
      <c r="F76" s="264">
        <f>+'2017 TEST'!R86</f>
        <v>3633.3663849182722</v>
      </c>
      <c r="H76" s="265">
        <f>+B76/B$163</f>
        <v>2.130109344460359E-4</v>
      </c>
      <c r="I76" s="265">
        <f>+C76/C$163</f>
        <v>9.8923020647141482E-5</v>
      </c>
      <c r="J76" s="265">
        <f>+D76/D$163</f>
        <v>1.0603780086423353E-5</v>
      </c>
      <c r="K76" s="265">
        <f>+E76/E$163</f>
        <v>1.95433478337954E-4</v>
      </c>
      <c r="L76" s="265">
        <f>+F76/F$163</f>
        <v>1.9471102150681017E-4</v>
      </c>
      <c r="N76" s="266">
        <f>(+L76-K76)/K76</f>
        <v>-3.6966892125540689E-3</v>
      </c>
    </row>
    <row r="77" spans="1:14">
      <c r="A77" s="268"/>
    </row>
    <row r="78" spans="1:14">
      <c r="A78" s="261" t="s">
        <v>57</v>
      </c>
    </row>
    <row r="79" spans="1:14">
      <c r="A79" s="263" t="s">
        <v>560</v>
      </c>
      <c r="B79" s="307">
        <f>VLOOKUP(A78,'Avg KWH'!$B$54:$P$79,14,FALSE)</f>
        <v>11802999</v>
      </c>
      <c r="C79" s="307">
        <f>VLOOKUP(A78,'Avg KWH'!$B$96:$P$121,14,FALSE)</f>
        <v>11503403</v>
      </c>
      <c r="D79" s="307">
        <f>VLOOKUP(A78,'Avg KWH'!$B$138:$P$164,14,FALSE)</f>
        <v>11285054</v>
      </c>
      <c r="E79" s="264">
        <f>+'2016 PRIOR'!O92</f>
        <v>10954364</v>
      </c>
      <c r="F79" s="264">
        <f>+'2017 TEST'!O90</f>
        <v>10793313</v>
      </c>
      <c r="H79" s="265">
        <f>+B79/B$160</f>
        <v>1.1325547588486339E-4</v>
      </c>
      <c r="I79" s="265">
        <f>+C79/C$160</f>
        <v>1.0949154154729247E-4</v>
      </c>
      <c r="J79" s="265">
        <f>+D79/D$160</f>
        <v>1.0255228770791841E-4</v>
      </c>
      <c r="K79" s="265">
        <f>+E79/E$160</f>
        <v>9.6177037432220461E-5</v>
      </c>
      <c r="L79" s="265">
        <f>+F79/F$160</f>
        <v>9.5318937032903186E-5</v>
      </c>
      <c r="N79" s="266">
        <f>(+L79-K79)/K79</f>
        <v>-8.9220922397616025E-3</v>
      </c>
    </row>
    <row r="80" spans="1:14">
      <c r="A80" s="263" t="s">
        <v>133</v>
      </c>
      <c r="B80" s="308">
        <f>VLOOKUP(A78,'Avg NCP'!$B$54:$P$79,15,FALSE)</f>
        <v>16881</v>
      </c>
      <c r="C80" s="308">
        <f>VLOOKUP(A78,'Avg NCP'!$B$96:$P$121,15,FALSE)</f>
        <v>16406</v>
      </c>
      <c r="D80" s="308">
        <f>VLOOKUP(A78,'Avg NCP'!$B$138:$P$164,15,FALSE)</f>
        <v>15913</v>
      </c>
      <c r="E80" s="264">
        <f>+'2016 PRIOR'!P93</f>
        <v>15031.970750284498</v>
      </c>
      <c r="F80" s="264">
        <f>+'2017 TEST'!P91</f>
        <v>14805.66854078172</v>
      </c>
      <c r="H80" s="265">
        <f>+B80/B$161</f>
        <v>3.8760721394405067E-4</v>
      </c>
      <c r="I80" s="265">
        <f>+C80/C$161</f>
        <v>4.0070050048239883E-4</v>
      </c>
      <c r="J80" s="265">
        <f>+D80/D$161</f>
        <v>3.4973187479339543E-4</v>
      </c>
      <c r="K80" s="265">
        <f>+E80/E$161</f>
        <v>1.3442114763155796E-4</v>
      </c>
      <c r="L80" s="265">
        <f>+F80/F$161</f>
        <v>3.1419588421113109E-4</v>
      </c>
      <c r="N80" s="266">
        <f>(+L80-K80)/K80</f>
        <v>1.3373992094780147</v>
      </c>
    </row>
    <row r="81" spans="1:14">
      <c r="A81" s="263" t="s">
        <v>342</v>
      </c>
      <c r="B81" s="308">
        <f>VLOOKUP(A78,'Avg GNCP'!$B$62:$P$87,15,FALSE)</f>
        <v>12039</v>
      </c>
      <c r="C81" s="308">
        <f>VLOOKUP(A78,'Avg GNCP'!$B$104:$P$129,15,FALSE)</f>
        <v>12719</v>
      </c>
      <c r="D81" s="308">
        <f>VLOOKUP(A78,'Avg GNCP'!$B$146:$P$172,15,FALSE)</f>
        <v>12949</v>
      </c>
      <c r="E81" s="264">
        <f>+'2016 PRIOR'!Q94</f>
        <v>11928.085437379299</v>
      </c>
      <c r="F81" s="264">
        <f>+'2017 TEST'!Q92</f>
        <v>11748.511372577068</v>
      </c>
      <c r="H81" s="265">
        <f>+B81/B$162</f>
        <v>5.5360907685284065E-4</v>
      </c>
      <c r="I81" s="265">
        <f>+C81/C$162</f>
        <v>5.5852598322683104E-4</v>
      </c>
      <c r="J81" s="265">
        <f>+D81/D$162</f>
        <v>5.2274630700665755E-4</v>
      </c>
      <c r="K81" s="265">
        <f>+E81/E$162</f>
        <v>4.940617803128733E-4</v>
      </c>
      <c r="L81" s="265">
        <f>+F81/F$162</f>
        <v>4.8827835814452622E-4</v>
      </c>
      <c r="N81" s="266">
        <f>(+L81-K81)/K81</f>
        <v>-1.1705868372746075E-2</v>
      </c>
    </row>
    <row r="82" spans="1:14">
      <c r="A82" s="263" t="s">
        <v>148</v>
      </c>
      <c r="B82" s="308">
        <f>VLOOKUP(A78,'Avg CP'!$B$54:$P$79,15,FALSE)</f>
        <v>2071.6666666666665</v>
      </c>
      <c r="C82" s="308">
        <f>VLOOKUP(A78,'Avg CP'!$B$96:$P$121,15,FALSE)</f>
        <v>1234.5</v>
      </c>
      <c r="D82" s="308">
        <f>VLOOKUP(A78,'Avg CP'!$B$138:$P$164,15,FALSE)</f>
        <v>823.91666666666663</v>
      </c>
      <c r="E82" s="264">
        <f>+'2016 PRIOR'!R95</f>
        <v>826.35182826370931</v>
      </c>
      <c r="F82" s="264">
        <f>+'2017 TEST'!R93</f>
        <v>815.91435103653828</v>
      </c>
      <c r="H82" s="265">
        <f>+B82/B$163</f>
        <v>1.2107764382496004E-4</v>
      </c>
      <c r="I82" s="265">
        <f>+C82/C$163</f>
        <v>7.1832048814604878E-5</v>
      </c>
      <c r="J82" s="265">
        <f>+D82/D$163</f>
        <v>4.4142978406091658E-5</v>
      </c>
      <c r="K82" s="265">
        <f>+E82/E$163</f>
        <v>4.4183590413451135E-5</v>
      </c>
      <c r="L82" s="265">
        <f>+F82/F$163</f>
        <v>4.372460685821091E-5</v>
      </c>
      <c r="N82" s="266">
        <f>(+L82-K82)/K82</f>
        <v>-1.038809999244635E-2</v>
      </c>
    </row>
    <row r="83" spans="1:14">
      <c r="A83" s="268"/>
    </row>
    <row r="84" spans="1:14">
      <c r="A84" s="261" t="s">
        <v>48</v>
      </c>
    </row>
    <row r="85" spans="1:14">
      <c r="A85" s="263" t="s">
        <v>560</v>
      </c>
      <c r="B85" s="307">
        <f>VLOOKUP(A84,'Avg KWH'!$B$54:$P$79,14,FALSE)</f>
        <v>53401494406</v>
      </c>
      <c r="C85" s="307">
        <f>VLOOKUP(A84,'Avg KWH'!$B$96:$P$121,14,FALSE)</f>
        <v>53902565826</v>
      </c>
      <c r="D85" s="307">
        <f>VLOOKUP(A84,'Avg KWH'!$B$138:$P$164,14,FALSE)</f>
        <v>55174090263</v>
      </c>
      <c r="E85" s="264">
        <f>+'2016 PRIOR'!O99</f>
        <v>57198700689</v>
      </c>
      <c r="F85" s="264">
        <f>+'2017 TEST'!O97</f>
        <v>56993678507</v>
      </c>
      <c r="H85" s="265">
        <f>+B85/B$160</f>
        <v>0.51241313007943146</v>
      </c>
      <c r="I85" s="265">
        <f>+C85/C$160</f>
        <v>0.5130547043899224</v>
      </c>
      <c r="J85" s="265">
        <f>+D85/D$160</f>
        <v>0.50139141369406259</v>
      </c>
      <c r="K85" s="265">
        <f>+E85/E$160</f>
        <v>0.50219269482375495</v>
      </c>
      <c r="L85" s="265">
        <f>+F85/F$160</f>
        <v>0.50332801919876324</v>
      </c>
      <c r="N85" s="266">
        <f>(+L85-K85)/K85</f>
        <v>2.2607345481334383E-3</v>
      </c>
    </row>
    <row r="86" spans="1:14">
      <c r="A86" s="263" t="s">
        <v>133</v>
      </c>
      <c r="B86" s="308">
        <f>VLOOKUP(A84,'Avg NCP'!$B$54:$P$79,15,FALSE)</f>
        <v>31118474</v>
      </c>
      <c r="C86" s="308">
        <f>VLOOKUP(A84,'Avg NCP'!$B$96:$P$121,15,FALSE)</f>
        <v>28027482</v>
      </c>
      <c r="D86" s="308">
        <f>VLOOKUP(A84,'Avg NCP'!$B$138:$P$164,15,FALSE)</f>
        <v>31622291</v>
      </c>
      <c r="E86" s="264">
        <f>+'2016 PRIOR'!P100</f>
        <v>32835352.954657752</v>
      </c>
      <c r="F86" s="264">
        <f>+'2017 TEST'!P98</f>
        <v>33179525.281417239</v>
      </c>
      <c r="H86" s="265">
        <f>+B86/B$161</f>
        <v>0.71451602448494633</v>
      </c>
      <c r="I86" s="265">
        <f>+C86/C$161</f>
        <v>0.68454382937104874</v>
      </c>
      <c r="J86" s="265">
        <f>+D86/D$161</f>
        <v>0.69498668489237203</v>
      </c>
      <c r="K86" s="265">
        <f>+E86/E$161</f>
        <v>0.29362522721572132</v>
      </c>
      <c r="L86" s="265">
        <f>+F86/F$161</f>
        <v>0.70411344511634244</v>
      </c>
      <c r="N86" s="266">
        <f>(+L86-K86)/K86</f>
        <v>1.398000511717076</v>
      </c>
    </row>
    <row r="87" spans="1:14">
      <c r="A87" s="263" t="s">
        <v>342</v>
      </c>
      <c r="B87" s="308">
        <f>VLOOKUP(A84,'Avg GNCP'!$B$62:$P$87,15,FALSE)</f>
        <v>12298113</v>
      </c>
      <c r="C87" s="308">
        <f>VLOOKUP(A84,'Avg GNCP'!$B$104:$P$129,15,FALSE)</f>
        <v>12887259</v>
      </c>
      <c r="D87" s="308">
        <f>VLOOKUP(A84,'Avg GNCP'!$B$146:$P$172,15,FALSE)</f>
        <v>14177423</v>
      </c>
      <c r="E87" s="264">
        <f>+'2016 PRIOR'!Q101</f>
        <v>13189533.987887517</v>
      </c>
      <c r="F87" s="264">
        <f>+'2017 TEST'!Q99</f>
        <v>13165428.513728097</v>
      </c>
      <c r="H87" s="265">
        <f>+B87/B$162</f>
        <v>0.56552429478876309</v>
      </c>
      <c r="I87" s="265">
        <f>+C87/C$162</f>
        <v>0.56591469487175305</v>
      </c>
      <c r="J87" s="265">
        <f>+D87/D$162</f>
        <v>0.57233728597739186</v>
      </c>
      <c r="K87" s="265">
        <f>+E87/E$162</f>
        <v>0.54631103019535177</v>
      </c>
      <c r="L87" s="265">
        <f>+F87/F$162</f>
        <v>0.54716666776670952</v>
      </c>
      <c r="N87" s="266">
        <f>(+L87-K87)/K87</f>
        <v>1.5662095840382306E-3</v>
      </c>
    </row>
    <row r="88" spans="1:14">
      <c r="A88" s="263" t="s">
        <v>148</v>
      </c>
      <c r="B88" s="308">
        <f>VLOOKUP(A84,'Avg CP'!$B$54:$P$79,15,FALSE)</f>
        <v>9744783.333333334</v>
      </c>
      <c r="C88" s="308">
        <f>VLOOKUP(A84,'Avg CP'!$B$96:$P$121,15,FALSE)</f>
        <v>9608050.75</v>
      </c>
      <c r="D88" s="308">
        <f>VLOOKUP(A84,'Avg CP'!$B$138:$P$164,15,FALSE)</f>
        <v>10451925.25</v>
      </c>
      <c r="E88" s="264">
        <f>+'2016 PRIOR'!R102</f>
        <v>10429434.420915509</v>
      </c>
      <c r="F88" s="264">
        <f>+'2017 TEST'!R100</f>
        <v>10418098.096454745</v>
      </c>
      <c r="H88" s="265">
        <f>+B88/B$163</f>
        <v>0.56952956021789558</v>
      </c>
      <c r="I88" s="265">
        <f>+C88/C$163</f>
        <v>0.55906518467979016</v>
      </c>
      <c r="J88" s="265">
        <f>+D88/D$163</f>
        <v>0.55998273767108431</v>
      </c>
      <c r="K88" s="265">
        <f>+E88/E$163</f>
        <v>0.55764366089188822</v>
      </c>
      <c r="L88" s="265">
        <f>+F88/F$163</f>
        <v>0.55830277148460128</v>
      </c>
      <c r="N88" s="266">
        <f>(+L88-K88)/K88</f>
        <v>1.1819565771784986E-3</v>
      </c>
    </row>
    <row r="89" spans="1:14">
      <c r="A89" s="268"/>
    </row>
    <row r="90" spans="1:14">
      <c r="A90" s="261" t="s">
        <v>53</v>
      </c>
    </row>
    <row r="91" spans="1:14">
      <c r="A91" s="263" t="s">
        <v>560</v>
      </c>
      <c r="B91" s="307">
        <f>VLOOKUP(A90,'Avg KWH'!$B$54:$P$79,14,FALSE)</f>
        <v>510235217</v>
      </c>
      <c r="C91" s="307">
        <f>VLOOKUP(A90,'Avg KWH'!$B$96:$P$121,14,FALSE)</f>
        <v>511287980</v>
      </c>
      <c r="D91" s="307">
        <f>VLOOKUP(A90,'Avg KWH'!$B$138:$P$164,14,FALSE)</f>
        <v>517038621</v>
      </c>
      <c r="E91" s="264">
        <f>+'2016 PRIOR'!O106</f>
        <v>551061715</v>
      </c>
      <c r="F91" s="264">
        <f>+'2017 TEST'!O104</f>
        <v>560806958</v>
      </c>
      <c r="H91" s="265">
        <f>+B91/B$160</f>
        <v>4.8959533347881787E-3</v>
      </c>
      <c r="I91" s="265">
        <f>+C91/C$160</f>
        <v>4.8665346336906777E-3</v>
      </c>
      <c r="J91" s="265">
        <f>+D91/D$160</f>
        <v>4.6985591222600603E-3</v>
      </c>
      <c r="K91" s="265">
        <f>+E91/E$160</f>
        <v>4.8382072378659871E-3</v>
      </c>
      <c r="L91" s="265">
        <f>+F91/F$160</f>
        <v>4.9526519908406237E-3</v>
      </c>
      <c r="N91" s="266">
        <f>(+L91-K91)/K91</f>
        <v>2.3654371825774741E-2</v>
      </c>
    </row>
    <row r="92" spans="1:14">
      <c r="A92" s="263" t="s">
        <v>133</v>
      </c>
      <c r="B92" s="308">
        <f>VLOOKUP(A90,'Avg NCP'!$B$54:$P$79,15,FALSE)</f>
        <v>144305</v>
      </c>
      <c r="C92" s="308">
        <f>VLOOKUP(A90,'Avg NCP'!$B$96:$P$121,15,FALSE)</f>
        <v>143265</v>
      </c>
      <c r="D92" s="308">
        <f>VLOOKUP(A90,'Avg NCP'!$B$138:$P$164,15,FALSE)</f>
        <v>140741</v>
      </c>
      <c r="E92" s="264">
        <f>+'2016 PRIOR'!P107</f>
        <v>151418.65485517989</v>
      </c>
      <c r="F92" s="264">
        <f>+'2017 TEST'!P105</f>
        <v>154151.21997129478</v>
      </c>
      <c r="H92" s="265">
        <f>+B92/B$161</f>
        <v>3.3134090994725572E-3</v>
      </c>
      <c r="I92" s="265">
        <f>+C92/C$161</f>
        <v>3.4991074729739651E-3</v>
      </c>
      <c r="J92" s="265">
        <f>+D92/D$161</f>
        <v>3.0931699736251659E-3</v>
      </c>
      <c r="K92" s="265">
        <f>+E92/E$161</f>
        <v>1.354038648463631E-3</v>
      </c>
      <c r="L92" s="265">
        <f>+F92/F$161</f>
        <v>3.2712929326829503E-3</v>
      </c>
      <c r="N92" s="266">
        <f>(+L92-K92)/K92</f>
        <v>1.4159524075584877</v>
      </c>
    </row>
    <row r="93" spans="1:14">
      <c r="A93" s="263" t="s">
        <v>342</v>
      </c>
      <c r="B93" s="308">
        <f>VLOOKUP(A90,'Avg GNCP'!$B$62:$P$87,15,FALSE)</f>
        <v>144305</v>
      </c>
      <c r="C93" s="308">
        <f>VLOOKUP(A90,'Avg GNCP'!$B$104:$P$129,15,FALSE)</f>
        <v>143265</v>
      </c>
      <c r="D93" s="308">
        <f>VLOOKUP(A90,'Avg GNCP'!$B$146:$P$172,15,FALSE)</f>
        <v>140741</v>
      </c>
      <c r="E93" s="264">
        <f>+'2016 PRIOR'!Q108</f>
        <v>151418.65485517989</v>
      </c>
      <c r="F93" s="264">
        <f>+'2017 TEST'!Q106</f>
        <v>154151.21997129478</v>
      </c>
      <c r="H93" s="265">
        <f>+B93/B$162</f>
        <v>6.6358134259696961E-3</v>
      </c>
      <c r="I93" s="265">
        <f>+C93/C$162</f>
        <v>6.2911569295535773E-3</v>
      </c>
      <c r="J93" s="265">
        <f>+D93/D$162</f>
        <v>5.681661749511467E-3</v>
      </c>
      <c r="K93" s="265">
        <f>+E93/E$162</f>
        <v>6.2717667963625096E-3</v>
      </c>
      <c r="L93" s="265">
        <f>+F93/F$162</f>
        <v>6.4066588699270349E-3</v>
      </c>
      <c r="N93" s="266">
        <f>(+L93-K93)/K93</f>
        <v>2.1507826732773263E-2</v>
      </c>
    </row>
    <row r="94" spans="1:14">
      <c r="A94" s="263" t="s">
        <v>148</v>
      </c>
      <c r="B94" s="308">
        <f>VLOOKUP(A90,'Avg CP'!$B$54:$P$79,15,FALSE)</f>
        <v>19654.75</v>
      </c>
      <c r="C94" s="308">
        <f>VLOOKUP(A90,'Avg CP'!$B$96:$P$121,15,FALSE)</f>
        <v>8452.25</v>
      </c>
      <c r="D94" s="308">
        <f>VLOOKUP(A90,'Avg CP'!$B$138:$P$164,15,FALSE)</f>
        <v>961.58333333333337</v>
      </c>
      <c r="E94" s="264">
        <f>+'2016 PRIOR'!R109</f>
        <v>20484.712083699331</v>
      </c>
      <c r="F94" s="264">
        <f>+'2017 TEST'!R107</f>
        <v>20845.501190607891</v>
      </c>
      <c r="H94" s="265">
        <f>+B94/B$163</f>
        <v>1.1487131874345776E-3</v>
      </c>
      <c r="I94" s="265">
        <f>+C94/C$163</f>
        <v>4.9181242170372131E-4</v>
      </c>
      <c r="J94" s="265">
        <f>+D94/D$163</f>
        <v>5.1518744596732244E-5</v>
      </c>
      <c r="K94" s="265">
        <f>+E94/E$163</f>
        <v>1.0952818127665694E-3</v>
      </c>
      <c r="L94" s="265">
        <f>+F94/F$163</f>
        <v>1.1171041950221567E-3</v>
      </c>
      <c r="N94" s="266">
        <f>(+L94-K94)/K94</f>
        <v>1.9923988512569411E-2</v>
      </c>
    </row>
    <row r="95" spans="1:14">
      <c r="A95" s="268"/>
    </row>
    <row r="96" spans="1:14">
      <c r="A96" s="261" t="s">
        <v>55</v>
      </c>
    </row>
    <row r="97" spans="1:24">
      <c r="A97" s="263" t="s">
        <v>560</v>
      </c>
      <c r="B97" s="307">
        <f>VLOOKUP(A96,'Avg KWH'!$B$54:$P$79,14,FALSE)</f>
        <v>31423371</v>
      </c>
      <c r="C97" s="307">
        <f>VLOOKUP(A96,'Avg KWH'!$B$96:$P$121,14,FALSE)</f>
        <v>31008593</v>
      </c>
      <c r="D97" s="307">
        <f>VLOOKUP(A96,'Avg KWH'!$B$138:$P$164,14,FALSE)</f>
        <v>30928602</v>
      </c>
      <c r="E97" s="264">
        <f>+'2016 PRIOR'!O113</f>
        <v>32057904</v>
      </c>
      <c r="F97" s="264">
        <f>+'2017 TEST'!O111</f>
        <v>32762626</v>
      </c>
      <c r="H97" s="265">
        <f>+B97/B$160</f>
        <v>3.0152242125171876E-4</v>
      </c>
      <c r="I97" s="265">
        <f>+C97/C$160</f>
        <v>2.9514558855171661E-4</v>
      </c>
      <c r="J97" s="265">
        <f>+D97/D$160</f>
        <v>2.8106191522944425E-4</v>
      </c>
      <c r="K97" s="265">
        <f>+E97/E$160</f>
        <v>2.8146172913430024E-4</v>
      </c>
      <c r="L97" s="265">
        <f>+F97/F$160</f>
        <v>2.8933643309765562E-4</v>
      </c>
      <c r="N97" s="266">
        <f>(+L97-K97)/K97</f>
        <v>2.797788526197089E-2</v>
      </c>
    </row>
    <row r="98" spans="1:24">
      <c r="A98" s="263" t="s">
        <v>133</v>
      </c>
      <c r="B98" s="308">
        <f>VLOOKUP(A96,'Avg NCP'!$B$54:$P$79,15,FALSE)</f>
        <v>3768</v>
      </c>
      <c r="C98" s="308">
        <f>VLOOKUP(A96,'Avg NCP'!$B$96:$P$121,15,FALSE)</f>
        <v>3908</v>
      </c>
      <c r="D98" s="308">
        <f>VLOOKUP(A96,'Avg NCP'!$B$138:$P$164,15,FALSE)</f>
        <v>3853</v>
      </c>
      <c r="E98" s="264">
        <f>+'2016 PRIOR'!P114</f>
        <v>3800.7054597701149</v>
      </c>
      <c r="F98" s="264">
        <f>+'2017 TEST'!P112</f>
        <v>4025.9389880952381</v>
      </c>
      <c r="H98" s="265">
        <f>+B98/B$161</f>
        <v>8.6517622305620702E-5</v>
      </c>
      <c r="I98" s="265">
        <f>+C98/C$161</f>
        <v>9.5449076916080385E-5</v>
      </c>
      <c r="J98" s="265">
        <f>+D98/D$161</f>
        <v>8.4680255990633607E-5</v>
      </c>
      <c r="K98" s="265">
        <f>+E98/E$161</f>
        <v>3.398723947770838E-5</v>
      </c>
      <c r="L98" s="265">
        <f>+F98/F$161</f>
        <v>8.5435754330203509E-5</v>
      </c>
      <c r="N98" s="266">
        <f>(+L98-K98)/K98</f>
        <v>1.513759741688915</v>
      </c>
    </row>
    <row r="99" spans="1:24">
      <c r="A99" s="263" t="s">
        <v>342</v>
      </c>
      <c r="B99" s="308">
        <f>VLOOKUP(A96,'Avg GNCP'!$B$62:$P$87,15,FALSE)</f>
        <v>3768</v>
      </c>
      <c r="C99" s="308">
        <f>VLOOKUP(A96,'Avg GNCP'!$B$104:$P$129,15,FALSE)</f>
        <v>3908</v>
      </c>
      <c r="D99" s="308">
        <f>VLOOKUP(A96,'Avg GNCP'!$B$146:$P$172,15,FALSE)</f>
        <v>3853</v>
      </c>
      <c r="E99" s="264">
        <f>+'2016 PRIOR'!Q115</f>
        <v>3800.7054597701149</v>
      </c>
      <c r="F99" s="264">
        <f>+'2017 TEST'!Q113</f>
        <v>4025.9389880952381</v>
      </c>
      <c r="H99" s="265">
        <f>+B99/B$162</f>
        <v>1.7327012223452976E-4</v>
      </c>
      <c r="I99" s="265">
        <f>+C99/C$162</f>
        <v>1.7161093973193299E-4</v>
      </c>
      <c r="J99" s="265">
        <f>+D99/D$162</f>
        <v>1.555441749090008E-4</v>
      </c>
      <c r="K99" s="265">
        <f>+E99/E$162</f>
        <v>1.574253735653528E-4</v>
      </c>
      <c r="L99" s="265">
        <f>+F99/F$162</f>
        <v>1.6732152838406619E-4</v>
      </c>
      <c r="N99" s="266">
        <f>(+L99-K99)/K99</f>
        <v>6.2862514438342121E-2</v>
      </c>
    </row>
    <row r="100" spans="1:24">
      <c r="A100" s="263" t="s">
        <v>148</v>
      </c>
      <c r="B100" s="308">
        <f>VLOOKUP(A96,'Avg CP'!$B$54:$P$79,15,FALSE)</f>
        <v>3579.8333333333335</v>
      </c>
      <c r="C100" s="308">
        <f>VLOOKUP(A96,'Avg CP'!$B$96:$P$121,15,FALSE)</f>
        <v>3542.9166666666665</v>
      </c>
      <c r="D100" s="308">
        <f>VLOOKUP(A96,'Avg CP'!$B$138:$P$164,15,FALSE)</f>
        <v>3534.0833333333335</v>
      </c>
      <c r="E100" s="264">
        <f>+'2016 PRIOR'!R116</f>
        <v>3651.5694354019984</v>
      </c>
      <c r="F100" s="264">
        <f>+'2017 TEST'!R114</f>
        <v>3743.4232772730156</v>
      </c>
      <c r="H100" s="265">
        <f>+B100/B$163</f>
        <v>2.0922177889914055E-4</v>
      </c>
      <c r="I100" s="265">
        <f>+C100/C$163</f>
        <v>2.0615225836053232E-4</v>
      </c>
      <c r="J100" s="265">
        <f>+D100/D$163</f>
        <v>1.8934556197268548E-4</v>
      </c>
      <c r="K100" s="265">
        <f>+E100/E$163</f>
        <v>1.9524304634150515E-4</v>
      </c>
      <c r="L100" s="265">
        <f>+F100/F$163</f>
        <v>2.0060893756152127E-4</v>
      </c>
      <c r="N100" s="266">
        <f>(+L100-K100)/K100</f>
        <v>2.7483136124758514E-2</v>
      </c>
    </row>
    <row r="101" spans="1:24">
      <c r="A101" s="268"/>
      <c r="R101" s="269"/>
      <c r="S101" s="269"/>
      <c r="T101" s="269"/>
      <c r="U101" s="269"/>
      <c r="V101" s="269"/>
    </row>
    <row r="102" spans="1:24">
      <c r="A102" s="261" t="s">
        <v>87</v>
      </c>
    </row>
    <row r="103" spans="1:24">
      <c r="A103" s="263" t="s">
        <v>560</v>
      </c>
      <c r="B103" s="307">
        <f>VLOOKUP(A102,'Avg KWH'!$B$54:$P$79,14,FALSE)</f>
        <v>9846239</v>
      </c>
      <c r="C103" s="307">
        <f>VLOOKUP(A102,'Avg KWH'!$B$96:$P$121,14,FALSE)</f>
        <v>10417179</v>
      </c>
      <c r="D103" s="307">
        <f>VLOOKUP(A102,'Avg KWH'!$B$138:$P$164,14,FALSE)</f>
        <v>15334153</v>
      </c>
      <c r="E103" s="264">
        <f>+'2016 PRIOR'!O120</f>
        <v>11856926</v>
      </c>
      <c r="F103" s="264">
        <f>+'2017 TEST'!O118</f>
        <v>11856926</v>
      </c>
      <c r="H103" s="265">
        <f>+B103/B$160</f>
        <v>9.4479418630900617E-5</v>
      </c>
      <c r="I103" s="265">
        <f>+C103/C$160</f>
        <v>9.9152658329372856E-5</v>
      </c>
      <c r="J103" s="265">
        <f>+D103/D$160</f>
        <v>1.3934824505166214E-4</v>
      </c>
      <c r="K103" s="265">
        <f>+E103/E$160</f>
        <v>1.0410134406096675E-4</v>
      </c>
      <c r="L103" s="265">
        <f>+F103/F$160</f>
        <v>1.047120177833991E-4</v>
      </c>
      <c r="N103" s="266">
        <f>(+L103-K103)/K103</f>
        <v>5.8661463782322008E-3</v>
      </c>
    </row>
    <row r="104" spans="1:24">
      <c r="A104" s="263" t="s">
        <v>133</v>
      </c>
      <c r="B104" s="308">
        <f>VLOOKUP(A102,'Avg NCP'!$B$54:$P$79,15,FALSE)</f>
        <v>5932</v>
      </c>
      <c r="C104" s="308">
        <f>VLOOKUP(A102,'Avg NCP'!$B$96:$P$121,15,FALSE)</f>
        <v>6779</v>
      </c>
      <c r="D104" s="308">
        <f>VLOOKUP(A102,'Avg NCP'!$B$138:$P$164,15,FALSE)</f>
        <v>7495</v>
      </c>
      <c r="E104" s="264">
        <f>+'2016 PRIOR'!P121</f>
        <v>9188.4422687994102</v>
      </c>
      <c r="F104" s="264">
        <f>+'2017 TEST'!P119</f>
        <v>9188.4422687994102</v>
      </c>
      <c r="H104" s="265">
        <f>+B104/B$161</f>
        <v>1.3620555613506953E-4</v>
      </c>
      <c r="I104" s="265">
        <f>+C104/C$161</f>
        <v>1.6557044329941375E-4</v>
      </c>
      <c r="J104" s="265">
        <f>+D104/D$161</f>
        <v>1.6472320753952737E-4</v>
      </c>
      <c r="K104" s="265">
        <f>+E104/E$161</f>
        <v>8.2166269163007569E-5</v>
      </c>
      <c r="L104" s="265">
        <f>+F104/F$161</f>
        <v>1.9499090738228387E-4</v>
      </c>
      <c r="N104" s="266">
        <f>(+L104-K104)/K104</f>
        <v>1.3731259721120643</v>
      </c>
    </row>
    <row r="105" spans="1:24">
      <c r="A105" s="263" t="s">
        <v>342</v>
      </c>
      <c r="B105" s="308">
        <f>VLOOKUP(A102,'Avg GNCP'!$B$62:$P$87,15,FALSE)</f>
        <v>4084</v>
      </c>
      <c r="C105" s="308">
        <f>VLOOKUP(A102,'Avg GNCP'!$B$104:$P$129,15,FALSE)</f>
        <v>5073</v>
      </c>
      <c r="D105" s="308">
        <f>VLOOKUP(A102,'Avg GNCP'!$B$146:$P$172,15,FALSE)</f>
        <v>5550</v>
      </c>
      <c r="E105" s="264">
        <f>+'2016 PRIOR'!Q122</f>
        <v>8128.1511750833542</v>
      </c>
      <c r="F105" s="264">
        <f>+'2017 TEST'!Q120</f>
        <v>8128.1511750833542</v>
      </c>
      <c r="H105" s="265">
        <f>+B105/B$162</f>
        <v>1.8780126836672492E-4</v>
      </c>
      <c r="I105" s="265">
        <f>+C105/C$162</f>
        <v>2.2276926746675948E-4</v>
      </c>
      <c r="J105" s="265">
        <f>+D105/D$162</f>
        <v>2.240514328432272E-4</v>
      </c>
      <c r="K105" s="265">
        <f>+E105/E$162</f>
        <v>3.3666834977803128E-4</v>
      </c>
      <c r="L105" s="265">
        <f>+F105/F$162</f>
        <v>3.3781303729968939E-4</v>
      </c>
      <c r="N105" s="266">
        <f>(+L105-K105)/K105</f>
        <v>3.4000449475360926E-3</v>
      </c>
    </row>
    <row r="106" spans="1:24">
      <c r="A106" s="263" t="s">
        <v>148</v>
      </c>
      <c r="B106" s="308">
        <f>VLOOKUP(A102,'Avg CP'!$B$54:$P$79,15,FALSE)</f>
        <v>1419.75</v>
      </c>
      <c r="C106" s="308">
        <f>VLOOKUP(A102,'Avg CP'!$B$96:$P$121,15,FALSE)</f>
        <v>1323</v>
      </c>
      <c r="D106" s="308">
        <f>VLOOKUP(A102,'Avg CP'!$B$138:$P$164,15,FALSE)</f>
        <v>1949.0833333333333</v>
      </c>
      <c r="E106" s="264">
        <f>+'2016 PRIOR'!R123</f>
        <v>1651.2595516991269</v>
      </c>
      <c r="F106" s="264">
        <f>+'2017 TEST'!R121</f>
        <v>1664.7526750432392</v>
      </c>
      <c r="H106" s="265">
        <f>+B106/B$163</f>
        <v>8.2976662021152226E-5</v>
      </c>
      <c r="I106" s="265">
        <f>+C106/C$163</f>
        <v>7.6981612459880311E-5</v>
      </c>
      <c r="J106" s="265">
        <f>+D106/D$163</f>
        <v>1.0442602629109718E-4</v>
      </c>
      <c r="K106" s="265">
        <f>+E106/E$163</f>
        <v>8.8289967061451542E-5</v>
      </c>
      <c r="L106" s="265">
        <f>+F106/F$163</f>
        <v>8.9213599613669332E-5</v>
      </c>
      <c r="N106" s="266">
        <f>(+L106-K106)/K106</f>
        <v>1.0461353457918088E-2</v>
      </c>
    </row>
    <row r="107" spans="1:24">
      <c r="A107" s="268"/>
    </row>
    <row r="108" spans="1:24">
      <c r="A108" s="261" t="s">
        <v>88</v>
      </c>
      <c r="X108" s="269"/>
    </row>
    <row r="109" spans="1:24">
      <c r="A109" s="263" t="s">
        <v>560</v>
      </c>
      <c r="B109" s="307">
        <f>VLOOKUP(A108,'Avg KWH'!$B$54:$P$79,14,FALSE)</f>
        <v>77254571</v>
      </c>
      <c r="C109" s="307">
        <f>VLOOKUP(A108,'Avg KWH'!$B$96:$P$121,14,FALSE)</f>
        <v>91927614</v>
      </c>
      <c r="D109" s="307">
        <f>VLOOKUP(A108,'Avg KWH'!$B$138:$P$164,14,FALSE)</f>
        <v>55310545</v>
      </c>
      <c r="E109" s="264">
        <f>+'2016 PRIOR'!O127</f>
        <v>89667754</v>
      </c>
      <c r="F109" s="264">
        <f>+'2017 TEST'!O125</f>
        <v>89667754</v>
      </c>
      <c r="H109" s="265">
        <f>+B109/B$160</f>
        <v>7.4129492028983195E-4</v>
      </c>
      <c r="I109" s="265">
        <f>+C109/C$160</f>
        <v>8.7498422576558134E-4</v>
      </c>
      <c r="J109" s="265">
        <f>+D109/D$160</f>
        <v>5.0263143837165226E-4</v>
      </c>
      <c r="K109" s="265">
        <f>+E109/E$160</f>
        <v>7.8726422939032659E-4</v>
      </c>
      <c r="L109" s="265">
        <f>+F109/F$160</f>
        <v>7.9188243659827646E-4</v>
      </c>
      <c r="N109" s="266">
        <f>(+L109-K109)/K109</f>
        <v>5.8661463782322528E-3</v>
      </c>
    </row>
    <row r="110" spans="1:24">
      <c r="A110" s="263" t="s">
        <v>133</v>
      </c>
      <c r="B110" s="308">
        <f>VLOOKUP(A108,'Avg NCP'!$B$54:$P$79,15,FALSE)</f>
        <v>95511</v>
      </c>
      <c r="C110" s="308">
        <f>VLOOKUP(A108,'Avg NCP'!$B$96:$P$121,15,FALSE)</f>
        <v>100347</v>
      </c>
      <c r="D110" s="308">
        <f>VLOOKUP(A108,'Avg NCP'!$B$138:$P$164,15,FALSE)</f>
        <v>97677</v>
      </c>
      <c r="E110" s="264">
        <f>+'2016 PRIOR'!P128</f>
        <v>140015.26629935723</v>
      </c>
      <c r="F110" s="264">
        <f>+'2017 TEST'!P126</f>
        <v>140015.26629935723</v>
      </c>
      <c r="H110" s="265">
        <f>+B110/B$161</f>
        <v>2.1930426284586355E-3</v>
      </c>
      <c r="I110" s="265">
        <f>+C110/C$161</f>
        <v>2.4508773084180955E-3</v>
      </c>
      <c r="J110" s="265">
        <f>+D110/D$161</f>
        <v>2.1467203125868466E-3</v>
      </c>
      <c r="K110" s="265">
        <f>+E110/E$161</f>
        <v>1.252065553782533E-3</v>
      </c>
      <c r="L110" s="265">
        <f>+F110/F$161</f>
        <v>2.9713092844682039E-3</v>
      </c>
      <c r="N110" s="266">
        <f>(+L110-K110)/K110</f>
        <v>1.3731259721120646</v>
      </c>
    </row>
    <row r="111" spans="1:24">
      <c r="A111" s="263" t="s">
        <v>342</v>
      </c>
      <c r="B111" s="308">
        <f>VLOOKUP(A108,'Avg GNCP'!$B$62:$P$87,15,FALSE)</f>
        <v>44487</v>
      </c>
      <c r="C111" s="308">
        <f>VLOOKUP(A108,'Avg GNCP'!$B$104:$P$129,15,FALSE)</f>
        <v>49044</v>
      </c>
      <c r="D111" s="308">
        <f>VLOOKUP(A108,'Avg GNCP'!$B$146:$P$172,15,FALSE)</f>
        <v>39259</v>
      </c>
      <c r="E111" s="264">
        <f>+'2016 PRIOR'!Q129</f>
        <v>57292.424028932415</v>
      </c>
      <c r="F111" s="264">
        <f>+'2017 TEST'!Q127</f>
        <v>57292.424028932415</v>
      </c>
      <c r="H111" s="265">
        <f>+B111/B$162</f>
        <v>2.0457186645030587E-3</v>
      </c>
      <c r="I111" s="265">
        <f>+C111/C$162</f>
        <v>2.153655815817022E-3</v>
      </c>
      <c r="J111" s="265">
        <f>+D111/D$162</f>
        <v>1.5848712075661724E-3</v>
      </c>
      <c r="K111" s="265">
        <f>+E111/E$162</f>
        <v>2.3730545159805173E-3</v>
      </c>
      <c r="L111" s="265">
        <f>+F111/F$162</f>
        <v>2.3811230079978044E-3</v>
      </c>
      <c r="N111" s="266">
        <f>(+L111-K111)/K111</f>
        <v>3.400044947536031E-3</v>
      </c>
    </row>
    <row r="112" spans="1:24">
      <c r="A112" s="263" t="s">
        <v>148</v>
      </c>
      <c r="B112" s="308">
        <f>VLOOKUP(A108,'Avg CP'!$B$54:$P$79,15,FALSE)</f>
        <v>7038.5</v>
      </c>
      <c r="C112" s="308">
        <f>VLOOKUP(A108,'Avg CP'!$B$96:$P$121,15,FALSE)</f>
        <v>8598.6666666666661</v>
      </c>
      <c r="D112" s="308">
        <f>VLOOKUP(A108,'Avg CP'!$B$138:$P$164,15,FALSE)</f>
        <v>8121.916666666667</v>
      </c>
      <c r="E112" s="264">
        <f>+'2016 PRIOR'!R130</f>
        <v>6006.1425127742514</v>
      </c>
      <c r="F112" s="264">
        <f>+'2017 TEST'!R128</f>
        <v>6030.5041178798392</v>
      </c>
      <c r="H112" s="265">
        <f>+B112/B$163</f>
        <v>4.113620254522838E-4</v>
      </c>
      <c r="I112" s="265">
        <f>+C112/C$163</f>
        <v>5.0033199168936064E-4</v>
      </c>
      <c r="J112" s="265">
        <f>+D112/D$163</f>
        <v>4.3514788150024393E-4</v>
      </c>
      <c r="K112" s="265">
        <f>+E112/E$163</f>
        <v>3.211379604578628E-4</v>
      </c>
      <c r="L112" s="265">
        <f>+F112/F$163</f>
        <v>3.2317291805952043E-4</v>
      </c>
      <c r="N112" s="266">
        <f>(+L112-K112)/K112</f>
        <v>6.3367083690644421E-3</v>
      </c>
    </row>
    <row r="113" spans="1:25">
      <c r="A113" s="268"/>
    </row>
    <row r="114" spans="1:25">
      <c r="Y114" s="269"/>
    </row>
    <row r="115" spans="1:25" s="269" customFormat="1" ht="15.6">
      <c r="A115" s="259" t="s">
        <v>86</v>
      </c>
      <c r="U115" s="262"/>
      <c r="V115" s="262"/>
      <c r="W115" s="262"/>
      <c r="X115" s="262"/>
      <c r="Y115" s="262"/>
    </row>
    <row r="116" spans="1:25">
      <c r="A116" s="261" t="s">
        <v>600</v>
      </c>
    </row>
    <row r="117" spans="1:25">
      <c r="A117" s="263" t="s">
        <v>560</v>
      </c>
      <c r="B117" s="307">
        <f>IFERROR(VLOOKUP(A116,'Avg KWH'!$B$54:$P$79,14,FALSE),0)</f>
        <v>27609963</v>
      </c>
      <c r="C117" s="307">
        <f>IFERROR(VLOOKUP(A116,'Avg KWH'!$B$96:$P$121,14,FALSE),0)</f>
        <v>38141884</v>
      </c>
      <c r="D117" s="307">
        <f>IFERROR(VLOOKUP(A116,'Avg KWH'!$B$138:$P$164,14,FALSE),0)</f>
        <v>38471651</v>
      </c>
      <c r="E117" s="264">
        <f>'2016 PRIOR'!O138</f>
        <v>38638013.203729928</v>
      </c>
      <c r="F117" s="264">
        <f>+'2017 TEST'!O136</f>
        <v>2927123.998252566</v>
      </c>
      <c r="H117" s="265">
        <f>+B117/B$160</f>
        <v>2.6493092973476235E-4</v>
      </c>
      <c r="I117" s="265">
        <f>+C117/C$160</f>
        <v>3.6304158662249861E-4</v>
      </c>
      <c r="J117" s="265">
        <f>+D117/D$160</f>
        <v>3.4960894488857803E-4</v>
      </c>
      <c r="K117" s="265">
        <f>+E117/E$160</f>
        <v>3.3923371929230777E-4</v>
      </c>
      <c r="L117" s="265">
        <f>+F117/F$160</f>
        <v>2.585029713091209E-5</v>
      </c>
      <c r="N117" s="266">
        <f>(+L117-K117)/K117</f>
        <v>-0.92379797272264186</v>
      </c>
      <c r="P117" s="293"/>
      <c r="Q117" s="293"/>
      <c r="R117" s="293"/>
      <c r="S117" s="291"/>
    </row>
    <row r="118" spans="1:25">
      <c r="A118" s="263" t="s">
        <v>133</v>
      </c>
      <c r="B118" s="308">
        <f>IFERROR(VLOOKUP(A116,'Avg NCP'!$B$54:$P$79,15,FALSE),0)</f>
        <v>8571</v>
      </c>
      <c r="C118" s="308">
        <f>IFERROR(VLOOKUP(A116,'Avg NCP'!$B$96:$P$121,15,FALSE),0)</f>
        <v>8389</v>
      </c>
      <c r="D118" s="308">
        <f>IFERROR(VLOOKUP(A116,'Avg NCP'!$B$138:$P$164,15,FALSE),0)</f>
        <v>8658</v>
      </c>
      <c r="E118" s="264">
        <f>+'2016 PRIOR'!P139</f>
        <v>8722.857852046096</v>
      </c>
      <c r="F118" s="264">
        <f>+'2017 TEST'!P137</f>
        <v>6655.9066981292535</v>
      </c>
      <c r="H118" s="265">
        <f>+B118/B$161</f>
        <v>1.968000373623872E-4</v>
      </c>
      <c r="I118" s="265">
        <f>+C118/C$161</f>
        <v>2.0489311828275289E-4</v>
      </c>
      <c r="J118" s="265">
        <f>+D118/D$161</f>
        <v>1.9028332633452006E-4</v>
      </c>
      <c r="K118" s="265">
        <f>+E118/E$161</f>
        <v>7.8002850230186294E-5</v>
      </c>
      <c r="L118" s="265">
        <f>+F118/F$161</f>
        <v>1.4124715033875094E-4</v>
      </c>
      <c r="N118" s="266">
        <f>(+L118-K118)/K118</f>
        <v>0.81079473278131264</v>
      </c>
      <c r="P118" s="293"/>
      <c r="Q118" s="293"/>
      <c r="R118" s="293"/>
      <c r="S118" s="291"/>
      <c r="U118" s="269"/>
      <c r="V118" s="269"/>
    </row>
    <row r="119" spans="1:25">
      <c r="A119" s="263" t="s">
        <v>342</v>
      </c>
      <c r="B119" s="308">
        <f>IFERROR(VLOOKUP(A116,'Avg GNCP'!$B$62:$P$87,15,FALSE),0)</f>
        <v>8571</v>
      </c>
      <c r="C119" s="308">
        <f>IFERROR(VLOOKUP(A116,'Avg GNCP'!$B$104:$P$129,15,FALSE),0)</f>
        <v>8389</v>
      </c>
      <c r="D119" s="308">
        <f>IFERROR(VLOOKUP(A116,'Avg GNCP'!$B$146:$P$172,15,FALSE),0)</f>
        <v>8658</v>
      </c>
      <c r="E119" s="264">
        <f>+'2016 PRIOR'!Q140</f>
        <v>8722.857852046096</v>
      </c>
      <c r="F119" s="264">
        <f>+'2017 TEST'!Q138</f>
        <v>6655.9066981292535</v>
      </c>
      <c r="H119" s="265">
        <f>+B119/B$162</f>
        <v>3.9413434651596455E-4</v>
      </c>
      <c r="I119" s="265">
        <f>+C119/C$162</f>
        <v>3.6838387241842013E-4</v>
      </c>
      <c r="J119" s="265">
        <f>+D119/D$162</f>
        <v>3.4952023523543446E-4</v>
      </c>
      <c r="K119" s="265">
        <f>+E119/E$162</f>
        <v>3.6130112434413299E-4</v>
      </c>
      <c r="L119" s="265">
        <f>+F119/F$162</f>
        <v>2.7662527544652021E-4</v>
      </c>
      <c r="N119" s="266">
        <f>(+L119-K119)/K119</f>
        <v>-0.23436364625580439</v>
      </c>
      <c r="P119" s="293"/>
      <c r="R119" s="293"/>
      <c r="S119" s="291"/>
    </row>
    <row r="120" spans="1:25">
      <c r="A120" s="263" t="s">
        <v>148</v>
      </c>
      <c r="B120" s="308">
        <f>IFERROR(VLOOKUP(A116,'Avg CP'!$B$54:$P$79,15,FALSE),0)</f>
        <v>4299.666666666667</v>
      </c>
      <c r="C120" s="308">
        <f>IFERROR(VLOOKUP(A116,'Avg CP'!$B$96:$P$121,15,FALSE),0)</f>
        <v>5780.833333333333</v>
      </c>
      <c r="D120" s="308">
        <f>IFERROR(VLOOKUP(A116,'Avg CP'!$B$138:$P$164,15,FALSE),0)</f>
        <v>6117.083333333333</v>
      </c>
      <c r="E120" s="264">
        <f>+'2016 PRIOR'!R141</f>
        <v>5808.3549708859709</v>
      </c>
      <c r="F120" s="264">
        <f>+'2017 TEST'!R139</f>
        <v>404.93901163714787</v>
      </c>
      <c r="H120" s="265">
        <f>+B120/B$163</f>
        <v>2.5129212030541588E-4</v>
      </c>
      <c r="I120" s="265">
        <f>+C120/C$163</f>
        <v>3.3637027313818954E-4</v>
      </c>
      <c r="J120" s="265">
        <f>+D120/D$163</f>
        <v>3.2773493778690791E-4</v>
      </c>
      <c r="K120" s="265">
        <f>+E120/E$163</f>
        <v>3.1056260569881669E-4</v>
      </c>
      <c r="L120" s="265">
        <f>+F120/F$163</f>
        <v>2.1700560926392973E-5</v>
      </c>
      <c r="N120" s="266">
        <f>(+L120-K120)/K120</f>
        <v>-0.93012500369269124</v>
      </c>
      <c r="P120" s="293"/>
      <c r="Q120" s="293"/>
      <c r="R120" s="293"/>
      <c r="S120" s="264"/>
      <c r="W120" s="269"/>
    </row>
    <row r="121" spans="1:25">
      <c r="A121" s="268"/>
      <c r="P121" s="293"/>
      <c r="Q121" s="293"/>
      <c r="R121" s="293"/>
      <c r="S121" s="264"/>
    </row>
    <row r="122" spans="1:25">
      <c r="A122" s="261" t="s">
        <v>980</v>
      </c>
    </row>
    <row r="123" spans="1:25">
      <c r="A123" s="263" t="s">
        <v>560</v>
      </c>
      <c r="B123" s="307">
        <f>IFERROR(VLOOKUP(A122,'Avg KWH'!$B$54:$P$79,14,FALSE),0)</f>
        <v>736906478</v>
      </c>
      <c r="C123" s="307">
        <f>IFERROR(VLOOKUP(A122,'Avg KWH'!$B$96:$P$121,14,FALSE),0)</f>
        <v>758611185</v>
      </c>
      <c r="D123" s="307">
        <f>IFERROR(VLOOKUP(A122,'Avg KWH'!$B$138:$P$164,14,FALSE),0)</f>
        <v>780458267</v>
      </c>
      <c r="E123" s="264">
        <f>+'2016 PRIOR'!O145</f>
        <v>805234629.15840364</v>
      </c>
      <c r="F123" s="264">
        <f>+'2017 TEST'!O143</f>
        <v>814173748.26923299</v>
      </c>
      <c r="H123" s="265">
        <f>+B123/B$160</f>
        <v>7.0709735592224153E-3</v>
      </c>
      <c r="I123" s="265">
        <f>+C123/C$160</f>
        <v>7.2206031624440416E-3</v>
      </c>
      <c r="J123" s="265">
        <f>+D123/D$160</f>
        <v>7.0923702041131046E-3</v>
      </c>
      <c r="K123" s="265">
        <f>+E123/E$160</f>
        <v>7.0697925566731165E-3</v>
      </c>
      <c r="L123" s="265">
        <f>+F123/F$160</f>
        <v>7.1902089974707293E-3</v>
      </c>
      <c r="N123" s="266">
        <f>(+L123-K123)/K123</f>
        <v>1.7032528158687301E-2</v>
      </c>
      <c r="P123" s="293"/>
      <c r="Q123" s="293"/>
      <c r="R123" s="293"/>
      <c r="S123" s="291"/>
    </row>
    <row r="124" spans="1:25">
      <c r="A124" s="263" t="s">
        <v>133</v>
      </c>
      <c r="B124" s="308">
        <f>IFERROR(VLOOKUP(A122,'Avg NCP'!$B$54:$P$79,15,FALSE),0)</f>
        <v>148604</v>
      </c>
      <c r="C124" s="308">
        <f>IFERROR(VLOOKUP(A122,'Avg NCP'!$B$96:$P$121,15,FALSE),0)</f>
        <v>147695</v>
      </c>
      <c r="D124" s="308">
        <f>IFERROR(VLOOKUP(A122,'Avg NCP'!$B$138:$P$164,15,FALSE),0)</f>
        <v>158706</v>
      </c>
      <c r="E124" s="264">
        <f>+'2016 PRIOR'!P146</f>
        <v>174605.56484593826</v>
      </c>
      <c r="F124" s="264">
        <f>+'2017 TEST'!P144</f>
        <v>176752.24636235269</v>
      </c>
      <c r="H124" s="265">
        <f>+B124/B$161</f>
        <v>3.4121190937113745E-3</v>
      </c>
      <c r="I124" s="265">
        <f>+C124/C$161</f>
        <v>3.6073058892324697E-3</v>
      </c>
      <c r="J124" s="265">
        <f>+D124/D$161</f>
        <v>3.4880001835581359E-3</v>
      </c>
      <c r="K124" s="265">
        <f>+E124/E$161</f>
        <v>1.5613841191783335E-3</v>
      </c>
      <c r="L124" s="265">
        <f>+F124/F$161</f>
        <v>3.7509166289353465E-3</v>
      </c>
      <c r="N124" s="266">
        <f>(+L124-K124)/K124</f>
        <v>1.4023022796653251</v>
      </c>
      <c r="P124" s="293"/>
      <c r="Q124" s="293"/>
      <c r="R124" s="293"/>
      <c r="S124" s="291"/>
      <c r="T124" s="269"/>
    </row>
    <row r="125" spans="1:25">
      <c r="A125" s="263" t="s">
        <v>342</v>
      </c>
      <c r="B125" s="308">
        <f>IFERROR(VLOOKUP(A122,'Avg GNCP'!$B$62:$P$87,15,FALSE),0)</f>
        <v>148604</v>
      </c>
      <c r="C125" s="308">
        <f>IFERROR(VLOOKUP(A122,'Avg GNCP'!$B$104:$P$129,15,FALSE),0)</f>
        <v>147695</v>
      </c>
      <c r="D125" s="308">
        <f>IFERROR(VLOOKUP(A122,'Avg GNCP'!$B$146:$P$172,15,FALSE),0)</f>
        <v>158706</v>
      </c>
      <c r="E125" s="264">
        <f>+'2016 PRIOR'!Q147</f>
        <v>174605.56484593826</v>
      </c>
      <c r="F125" s="264">
        <f>+'2017 TEST'!Q145</f>
        <v>176752.24636235269</v>
      </c>
      <c r="H125" s="265">
        <f>+B125/B$162</f>
        <v>6.8335013918630729E-3</v>
      </c>
      <c r="I125" s="265">
        <f>+C125/C$162</f>
        <v>6.4856903131289261E-3</v>
      </c>
      <c r="J125" s="265">
        <f>+D125/D$162</f>
        <v>6.4069021082553551E-3</v>
      </c>
      <c r="K125" s="265">
        <f>+E125/E$162</f>
        <v>7.2321695441571604E-3</v>
      </c>
      <c r="L125" s="265">
        <f>+F125/F$162</f>
        <v>7.3459771978954379E-3</v>
      </c>
      <c r="N125" s="266">
        <f>(+L125-K125)/K125</f>
        <v>1.5736308868785062E-2</v>
      </c>
      <c r="P125" s="293"/>
      <c r="R125" s="293"/>
      <c r="S125" s="291"/>
      <c r="T125" s="163"/>
    </row>
    <row r="126" spans="1:25">
      <c r="A126" s="263" t="s">
        <v>148</v>
      </c>
      <c r="B126" s="308">
        <f>IFERROR(VLOOKUP(A122,'Avg CP'!$B$54:$P$79,15,FALSE),0)</f>
        <v>117198.16666666667</v>
      </c>
      <c r="C126" s="308">
        <f>IFERROR(VLOOKUP(A122,'Avg CP'!$B$96:$P$121,15,FALSE),0)</f>
        <v>122387.66666666667</v>
      </c>
      <c r="D126" s="308">
        <f>IFERROR(VLOOKUP(A122,'Avg CP'!$B$138:$P$164,15,FALSE),0)</f>
        <v>124660.41666666667</v>
      </c>
      <c r="E126" s="264">
        <f>+'2016 PRIOR'!R148</f>
        <v>128586.16235942063</v>
      </c>
      <c r="F126" s="264">
        <f>+'2017 TEST'!R146</f>
        <v>130372.20729509176</v>
      </c>
      <c r="H126" s="265">
        <f>+B126/B$163</f>
        <v>6.84959511533627E-3</v>
      </c>
      <c r="I126" s="265">
        <f>+C126/C$163</f>
        <v>7.1213907219972372E-3</v>
      </c>
      <c r="J126" s="265">
        <f>+D126/D$163</f>
        <v>6.6789304108559391E-3</v>
      </c>
      <c r="K126" s="265">
        <f>+E126/E$163</f>
        <v>6.875277740310261E-3</v>
      </c>
      <c r="L126" s="265">
        <f>+F126/F$163</f>
        <v>6.9866077266237288E-3</v>
      </c>
      <c r="N126" s="266">
        <f>(+L126-K126)/K126</f>
        <v>1.6192798388453732E-2</v>
      </c>
      <c r="P126" s="293"/>
      <c r="Q126" s="293"/>
      <c r="R126" s="293"/>
      <c r="S126" s="264"/>
      <c r="T126" s="163"/>
      <c r="X126" s="269"/>
    </row>
    <row r="127" spans="1:25">
      <c r="A127" s="268"/>
      <c r="D127" s="264"/>
      <c r="P127" s="293"/>
      <c r="Q127" s="293"/>
      <c r="R127" s="293"/>
      <c r="S127" s="264"/>
      <c r="T127" s="163"/>
    </row>
    <row r="128" spans="1:25">
      <c r="A128" s="261" t="s">
        <v>981</v>
      </c>
      <c r="P128" s="293"/>
      <c r="Q128" s="293"/>
      <c r="R128" s="293"/>
      <c r="S128" s="291"/>
      <c r="T128" s="163"/>
    </row>
    <row r="129" spans="1:25">
      <c r="A129" s="263" t="s">
        <v>560</v>
      </c>
      <c r="B129" s="307">
        <f>IFERROR(VLOOKUP(A128,'Avg KWH'!$B$54:$P$79,14,FALSE),0)</f>
        <v>1184283902</v>
      </c>
      <c r="C129" s="307">
        <f>IFERROR(VLOOKUP(A128,'Avg KWH'!$B$96:$P$121,14,FALSE),0)</f>
        <v>1202375528</v>
      </c>
      <c r="D129" s="307">
        <f>IFERROR(VLOOKUP(A128,'Avg KWH'!$B$138:$P$164,14,FALSE),0)</f>
        <v>3832478055</v>
      </c>
      <c r="E129" s="264">
        <f>+'2016 PRIOR'!O152</f>
        <v>3961909155.0516095</v>
      </c>
      <c r="F129" s="264">
        <f>+'2017 TEST'!O150</f>
        <v>4025200602</v>
      </c>
      <c r="H129" s="265">
        <f>+B129/B$160</f>
        <v>1.1363776011824868E-2</v>
      </c>
      <c r="I129" s="265">
        <f>+C129/C$160</f>
        <v>1.1444435188392488E-2</v>
      </c>
      <c r="J129" s="265">
        <f>+D129/D$160</f>
        <v>3.4827426801027586E-2</v>
      </c>
      <c r="K129" s="265">
        <f>+E129/E$160</f>
        <v>3.4784738311457931E-2</v>
      </c>
      <c r="L129" s="265">
        <f>+F129/F$160</f>
        <v>3.5547736151711896E-2</v>
      </c>
      <c r="N129" s="266">
        <f>(+L129-K129)/K129</f>
        <v>2.1934844914519223E-2</v>
      </c>
      <c r="P129" s="293"/>
      <c r="Q129" s="293"/>
      <c r="R129" s="293"/>
      <c r="S129" s="291"/>
      <c r="T129" s="163"/>
    </row>
    <row r="130" spans="1:25">
      <c r="A130" s="263" t="s">
        <v>133</v>
      </c>
      <c r="B130" s="308">
        <f>IFERROR(VLOOKUP(A128,'Avg NCP'!$B$54:$P$79,15,FALSE),0)</f>
        <v>238022</v>
      </c>
      <c r="C130" s="308">
        <f>IFERROR(VLOOKUP(A128,'Avg NCP'!$B$96:$P$121,15,FALSE),0)</f>
        <v>236361</v>
      </c>
      <c r="D130" s="308">
        <f>IFERROR(VLOOKUP(A128,'Avg NCP'!$B$138:$P$164,15,FALSE),0)</f>
        <v>837392</v>
      </c>
      <c r="E130" s="264">
        <f>+'2016 PRIOR'!P153</f>
        <v>812845.11187322193</v>
      </c>
      <c r="F130" s="264">
        <f>+'2017 TEST'!P151</f>
        <v>825037.78775503067</v>
      </c>
      <c r="H130" s="265">
        <f>+B130/B$161</f>
        <v>5.4652594204958735E-3</v>
      </c>
      <c r="I130" s="265">
        <f>+C130/C$161</f>
        <v>5.7728861998366616E-3</v>
      </c>
      <c r="J130" s="265">
        <f>+D130/D$161</f>
        <v>1.8403988820272169E-2</v>
      </c>
      <c r="K130" s="265">
        <f>+E130/E$161</f>
        <v>7.2687457020652237E-3</v>
      </c>
      <c r="L130" s="265">
        <f>+F130/F$161</f>
        <v>1.750839393150434E-2</v>
      </c>
      <c r="N130" s="266">
        <f>(+L130-K130)/K130</f>
        <v>1.4087228593689538</v>
      </c>
      <c r="P130" s="293"/>
      <c r="Q130" s="293"/>
      <c r="R130" s="293"/>
      <c r="S130" s="291"/>
      <c r="T130" s="163"/>
    </row>
    <row r="131" spans="1:25">
      <c r="A131" s="263" t="s">
        <v>342</v>
      </c>
      <c r="B131" s="308">
        <f>IFERROR(VLOOKUP(A128,'Avg GNCP'!$B$62:$P$87,15,FALSE),0)</f>
        <v>238022</v>
      </c>
      <c r="C131" s="308">
        <f>IFERROR(VLOOKUP(A128,'Avg GNCP'!$B$104:$P$129,15,FALSE),0)</f>
        <v>236361</v>
      </c>
      <c r="D131" s="308">
        <f>IFERROR(VLOOKUP(A128,'Avg GNCP'!$B$146:$P$172,15,FALSE),0)</f>
        <v>837392</v>
      </c>
      <c r="E131" s="264">
        <f>+'2016 PRIOR'!Q154</f>
        <v>812845.11187322193</v>
      </c>
      <c r="F131" s="264">
        <f>+'2017 TEST'!Q152</f>
        <v>825037.78775503067</v>
      </c>
      <c r="H131" s="265">
        <f>+B131/B$162</f>
        <v>1.0945355900877718E-2</v>
      </c>
      <c r="I131" s="265">
        <f>+C131/C$162</f>
        <v>1.0379256224662082E-2</v>
      </c>
      <c r="J131" s="265">
        <f>+D131/D$162</f>
        <v>3.3805203144406437E-2</v>
      </c>
      <c r="K131" s="265">
        <f>+E131/E$162</f>
        <v>3.3668077345607499E-2</v>
      </c>
      <c r="L131" s="265">
        <f>+F131/F$162</f>
        <v>3.4289288543613392E-2</v>
      </c>
      <c r="N131" s="266">
        <f>(+L131-K131)/K131</f>
        <v>1.8451044638785684E-2</v>
      </c>
      <c r="P131" s="293"/>
      <c r="R131" s="293"/>
      <c r="S131" s="291"/>
    </row>
    <row r="132" spans="1:25">
      <c r="A132" s="263" t="s">
        <v>148</v>
      </c>
      <c r="B132" s="308">
        <f>IFERROR(VLOOKUP(A128,'Avg CP'!$B$54:$P$79,15,FALSE),0)</f>
        <v>201669.83333333334</v>
      </c>
      <c r="C132" s="308">
        <f>IFERROR(VLOOKUP(A128,'Avg CP'!$B$96:$P$121,15,FALSE),0)</f>
        <v>207003.66666666666</v>
      </c>
      <c r="D132" s="308">
        <f>IFERROR(VLOOKUP(A128,'Avg CP'!$B$138:$P$164,15,FALSE),0)</f>
        <v>690895</v>
      </c>
      <c r="E132" s="264">
        <f>+'2016 PRIOR'!R155</f>
        <v>687447.81027486513</v>
      </c>
      <c r="F132" s="264">
        <f>+'2017 TEST'!R153</f>
        <v>700231.99280952464</v>
      </c>
      <c r="H132" s="265">
        <f>+B132/B$163</f>
        <v>1.1786504384829794E-2</v>
      </c>
      <c r="I132" s="265">
        <f>+C132/C$163</f>
        <v>1.2044955438478893E-2</v>
      </c>
      <c r="J132" s="265">
        <f>+D132/D$163</f>
        <v>3.7016077353142551E-2</v>
      </c>
      <c r="K132" s="265">
        <f>+E132/E$163</f>
        <v>3.6756634935543993E-2</v>
      </c>
      <c r="L132" s="265">
        <f>+F132/F$163</f>
        <v>3.752522376428568E-2</v>
      </c>
      <c r="N132" s="266">
        <f>(+L132-K132)/K132</f>
        <v>2.0910206554258175E-2</v>
      </c>
      <c r="P132" s="293"/>
      <c r="Q132" s="293"/>
      <c r="R132" s="293"/>
      <c r="S132" s="264"/>
    </row>
    <row r="133" spans="1:25">
      <c r="A133" s="268"/>
      <c r="D133" s="264"/>
      <c r="P133" s="293"/>
      <c r="Q133" s="293"/>
      <c r="R133" s="293"/>
      <c r="S133" s="291"/>
      <c r="T133"/>
      <c r="Y133" s="269"/>
    </row>
    <row r="134" spans="1:25" s="269" customFormat="1">
      <c r="A134" s="261" t="s">
        <v>982</v>
      </c>
      <c r="D134" s="270"/>
      <c r="P134" s="293"/>
      <c r="Q134" s="293"/>
      <c r="R134" s="293"/>
      <c r="S134" s="291"/>
      <c r="T134"/>
      <c r="U134" s="262"/>
      <c r="V134" s="262"/>
      <c r="W134" s="262"/>
      <c r="X134" s="262"/>
      <c r="Y134" s="262"/>
    </row>
    <row r="135" spans="1:25">
      <c r="A135" s="263" t="s">
        <v>560</v>
      </c>
      <c r="B135" s="307">
        <f>IFERROR(VLOOKUP(A134,'Avg KWH'!$B$54:$P$79,14,FALSE),0)</f>
        <v>0</v>
      </c>
      <c r="C135" s="307">
        <f>IFERROR(VLOOKUP(A134,'Avg KWH'!$B$96:$P$121,14,FALSE),0)</f>
        <v>0</v>
      </c>
      <c r="D135" s="307">
        <f>VLOOKUP(A134,'Avg KWH'!$B$138:$P$164,14,FALSE)</f>
        <v>182218000</v>
      </c>
      <c r="E135" s="264">
        <f>+'2016 PRIOR'!O159</f>
        <v>281760000</v>
      </c>
      <c r="F135" s="264">
        <f>+'2017 TEST'!O157</f>
        <v>18960000</v>
      </c>
      <c r="H135" s="265">
        <f>+B135/B$160</f>
        <v>0</v>
      </c>
      <c r="I135" s="265">
        <f>+C135/C$160</f>
        <v>0</v>
      </c>
      <c r="J135" s="265">
        <f>+D135/D$160</f>
        <v>1.6558957326709713E-3</v>
      </c>
      <c r="K135" s="265">
        <f>+E135/E$160</f>
        <v>2.4737941944326879E-3</v>
      </c>
      <c r="L135" s="265">
        <f>+F135/F$160</f>
        <v>1.6744136356870633E-4</v>
      </c>
      <c r="N135" s="266">
        <f>(+L135-K135)/K135</f>
        <v>-0.93231394756057895</v>
      </c>
      <c r="P135" s="293"/>
      <c r="Q135" s="293"/>
      <c r="R135" s="293"/>
      <c r="S135" s="291"/>
      <c r="T135"/>
    </row>
    <row r="136" spans="1:25">
      <c r="A136" s="263" t="s">
        <v>133</v>
      </c>
      <c r="B136" s="308">
        <f>IFERROR(VLOOKUP(A134,'Avg NCP'!$B$54:$P$79,15,FALSE),0)</f>
        <v>0</v>
      </c>
      <c r="C136" s="308">
        <f>IFERROR(VLOOKUP(A134,'Avg NCP'!$B$96:$P$121,15,FALSE),0)</f>
        <v>0</v>
      </c>
      <c r="D136" s="308">
        <f>VLOOKUP(A134,'Avg NCP'!$B$138:$P$164,15,FALSE)</f>
        <v>35000</v>
      </c>
      <c r="E136" s="264">
        <f>+'2016 PRIOR'!P160</f>
        <v>53947.288278646447</v>
      </c>
      <c r="F136" s="264">
        <f>+'2017 TEST'!P158</f>
        <v>337.94744241375577</v>
      </c>
      <c r="H136" s="265">
        <f>+B136/B$161</f>
        <v>0</v>
      </c>
      <c r="I136" s="265">
        <f>+C136/C$161</f>
        <v>0</v>
      </c>
      <c r="J136" s="265">
        <f>+D136/D$161</f>
        <v>7.692211159284133E-4</v>
      </c>
      <c r="K136" s="265">
        <f>+E136/E$161</f>
        <v>4.8241554766788672E-4</v>
      </c>
      <c r="L136" s="265">
        <f>+F136/F$161</f>
        <v>7.1716920579173009E-6</v>
      </c>
      <c r="N136" s="266">
        <f>(+L136-K136)/K136</f>
        <v>-0.98513378747308833</v>
      </c>
      <c r="P136" s="293"/>
      <c r="Q136" s="293"/>
      <c r="R136" s="293"/>
      <c r="S136" s="291"/>
      <c r="T136"/>
    </row>
    <row r="137" spans="1:25">
      <c r="A137" s="263" t="s">
        <v>342</v>
      </c>
      <c r="B137" s="308">
        <f>IFERROR(VLOOKUP(A134,'Avg GNCP'!$B$62:$P$87,15,FALSE),0)</f>
        <v>0</v>
      </c>
      <c r="C137" s="308">
        <f>IFERROR(VLOOKUP(A134,'Avg GNCP'!$B$104:$P$129,15,FALSE),0)</f>
        <v>0</v>
      </c>
      <c r="D137" s="308">
        <f>VLOOKUP(A134,'Avg GNCP'!$B$146:$P$172,15,FALSE)</f>
        <v>35000</v>
      </c>
      <c r="E137" s="264">
        <f>+'2016 PRIOR'!Q161</f>
        <v>53947.288278646447</v>
      </c>
      <c r="F137" s="264">
        <f>+'2017 TEST'!Q159</f>
        <v>337.94744241375577</v>
      </c>
      <c r="H137" s="265">
        <f>+B137/B$162</f>
        <v>0</v>
      </c>
      <c r="I137" s="265">
        <f>+C137/C$162</f>
        <v>0</v>
      </c>
      <c r="J137" s="265">
        <f>+D137/D$162</f>
        <v>1.4129369638762076E-3</v>
      </c>
      <c r="K137" s="265">
        <f>+E137/E$162</f>
        <v>2.2344988581718124E-3</v>
      </c>
      <c r="L137" s="265">
        <f>+F137/F$162</f>
        <v>1.4045389844546285E-5</v>
      </c>
      <c r="N137" s="266">
        <f>(+L137-K137)/K137</f>
        <v>-0.99371429983363802</v>
      </c>
      <c r="P137" s="293"/>
      <c r="R137" s="293"/>
      <c r="S137" s="291"/>
      <c r="T137"/>
    </row>
    <row r="138" spans="1:25">
      <c r="A138" s="263" t="s">
        <v>148</v>
      </c>
      <c r="B138" s="308">
        <f>IFERROR(VLOOKUP(A134,'Avg CP'!$B$54:$P$79,15,FALSE),0)</f>
        <v>0</v>
      </c>
      <c r="C138" s="308">
        <f>IFERROR(VLOOKUP(A134,'Avg CP'!$B$96:$P$121,15,FALSE),0)</f>
        <v>0</v>
      </c>
      <c r="D138" s="308">
        <f>VLOOKUP(A134,'Avg CP'!$B$138:$P$164,15,FALSE)</f>
        <v>21666.666666666668</v>
      </c>
      <c r="E138" s="264">
        <f>+'2016 PRIOR'!R162</f>
        <v>31490.513622900657</v>
      </c>
      <c r="F138" s="264">
        <f>+'2017 TEST'!R160</f>
        <v>45.087149845031</v>
      </c>
      <c r="H138" s="265">
        <f>+B138/B$163</f>
        <v>0</v>
      </c>
      <c r="I138" s="265">
        <f>+C138/C$163</f>
        <v>0</v>
      </c>
      <c r="J138" s="265">
        <f>+D138/D$163</f>
        <v>1.1608348726189776E-3</v>
      </c>
      <c r="K138" s="265">
        <f>+E138/E$163</f>
        <v>1.683742817810318E-3</v>
      </c>
      <c r="L138" s="265">
        <f>+F138/F$163</f>
        <v>2.4162069202811967E-6</v>
      </c>
      <c r="N138" s="266">
        <f>(+L138-K138)/K138</f>
        <v>-0.99856497863288685</v>
      </c>
      <c r="P138" s="293"/>
      <c r="Q138" s="293"/>
      <c r="R138" s="293"/>
      <c r="S138" s="264"/>
      <c r="T138"/>
    </row>
    <row r="139" spans="1:25">
      <c r="A139" s="263"/>
      <c r="B139" s="264"/>
      <c r="C139" s="264"/>
      <c r="D139" s="264"/>
      <c r="H139" s="265"/>
      <c r="I139" s="265"/>
      <c r="J139" s="265"/>
      <c r="K139" s="265"/>
      <c r="L139" s="265"/>
      <c r="N139" s="266"/>
      <c r="P139" s="293"/>
      <c r="Q139" s="293"/>
      <c r="R139" s="293"/>
      <c r="S139" s="264"/>
      <c r="U139" s="269"/>
    </row>
    <row r="140" spans="1:25">
      <c r="A140" s="261" t="s">
        <v>1056</v>
      </c>
      <c r="B140" s="269"/>
      <c r="C140" s="269"/>
      <c r="D140" s="270"/>
      <c r="E140" s="269"/>
      <c r="F140" s="269"/>
      <c r="G140" s="269"/>
      <c r="H140" s="269"/>
      <c r="I140" s="269"/>
      <c r="J140" s="269"/>
      <c r="K140" s="269"/>
      <c r="L140" s="269"/>
      <c r="M140" s="269"/>
      <c r="N140" s="269"/>
      <c r="P140" s="293"/>
      <c r="Q140" s="293"/>
      <c r="R140" s="293"/>
      <c r="S140" s="291"/>
      <c r="U140" s="269"/>
      <c r="V140" s="269"/>
    </row>
    <row r="141" spans="1:25">
      <c r="A141" s="263" t="s">
        <v>560</v>
      </c>
      <c r="B141" s="307">
        <f>IFERROR(VLOOKUP(A140,'Avg KWH'!$B$54:$P$79,14,FALSE),0)</f>
        <v>0</v>
      </c>
      <c r="C141" s="307">
        <f>IFERROR(VLOOKUP(A140,'Avg KWH'!$B$96:$P$121,14,FALSE),0)</f>
        <v>0</v>
      </c>
      <c r="D141" s="307">
        <f>IFERROR(VLOOKUP(A140,'Avg KWH'!$B$138:$P$164,14,FALSE),0)</f>
        <v>0</v>
      </c>
      <c r="E141" s="264">
        <f>+'2016 PRIOR'!O166</f>
        <v>1102340000</v>
      </c>
      <c r="F141" s="264">
        <f>+'2017 TEST'!O164</f>
        <v>1102340000</v>
      </c>
      <c r="H141" s="265">
        <f>+B141/B$160</f>
        <v>0</v>
      </c>
      <c r="I141" s="265">
        <f>+C141/C$160</f>
        <v>0</v>
      </c>
      <c r="J141" s="265">
        <f>+D141/D$160</f>
        <v>0</v>
      </c>
      <c r="K141" s="265">
        <f>+E141/E$160</f>
        <v>9.6783159152858071E-3</v>
      </c>
      <c r="L141" s="265">
        <f>+F141/F$160</f>
        <v>9.7350903331396479E-3</v>
      </c>
      <c r="N141" s="266">
        <f>(+L141-K141)/K141</f>
        <v>5.866146378232193E-3</v>
      </c>
      <c r="P141" s="293"/>
      <c r="Q141" s="293"/>
      <c r="R141" s="293"/>
      <c r="S141" s="291"/>
      <c r="U141" s="269"/>
      <c r="V141" s="269"/>
    </row>
    <row r="142" spans="1:25">
      <c r="A142" s="263" t="s">
        <v>133</v>
      </c>
      <c r="B142" s="308">
        <f>IFERROR(VLOOKUP(A140,'Avg NCP'!$B$54:$P$79,15,FALSE),0)</f>
        <v>0</v>
      </c>
      <c r="C142" s="308">
        <f>IFERROR(VLOOKUP(A140,'Avg NCP'!$B$96:$P$121,15,FALSE),0)</f>
        <v>0</v>
      </c>
      <c r="D142" s="308">
        <f>IFERROR(VLOOKUP(A140,'Avg NCP'!$B$138:$P$164,15,FALSE),0)</f>
        <v>0</v>
      </c>
      <c r="E142" s="264">
        <f>+'2016 PRIOR'!P167</f>
        <v>44020000</v>
      </c>
      <c r="F142" s="264">
        <f>+'2017 TEST'!P165</f>
        <v>648757.30994152045</v>
      </c>
      <c r="H142" s="265">
        <f>+B142/B$161</f>
        <v>0</v>
      </c>
      <c r="I142" s="265">
        <f>+C142/C$161</f>
        <v>0</v>
      </c>
      <c r="J142" s="265">
        <f>+D142/D$161</f>
        <v>0</v>
      </c>
      <c r="K142" s="265">
        <f>+E142/E$161</f>
        <v>0.39364225869247321</v>
      </c>
      <c r="L142" s="265">
        <f>+F142/F$161</f>
        <v>1.3767488855639918E-2</v>
      </c>
      <c r="N142" s="266">
        <f>(+L142-K142)/K142</f>
        <v>-0.96502537887733342</v>
      </c>
      <c r="P142" s="293"/>
      <c r="Q142" s="293"/>
      <c r="R142" s="293"/>
      <c r="S142" s="291"/>
      <c r="U142" s="269"/>
      <c r="V142" s="269"/>
      <c r="W142" s="269"/>
    </row>
    <row r="143" spans="1:25">
      <c r="A143" s="263" t="s">
        <v>342</v>
      </c>
      <c r="B143" s="308">
        <f>IFERROR(VLOOKUP(A140,'Avg GNCP'!$B$62:$P$87,15,FALSE),0)</f>
        <v>0</v>
      </c>
      <c r="C143" s="308">
        <f>IFERROR(VLOOKUP(A140,'Avg GNCP'!$B$104:$P$129,15,FALSE),0)</f>
        <v>0</v>
      </c>
      <c r="D143" s="308">
        <f>IFERROR(VLOOKUP(A140,'Avg GNCP'!$B$146:$P$172,15,FALSE),0)</f>
        <v>0</v>
      </c>
      <c r="E143" s="264">
        <f>+'2016 PRIOR'!Q168</f>
        <v>648757.30994152045</v>
      </c>
      <c r="F143" s="264">
        <f>+'2017 TEST'!Q166</f>
        <v>648757.30994152045</v>
      </c>
      <c r="H143" s="265">
        <f>+B143/B$162</f>
        <v>0</v>
      </c>
      <c r="I143" s="265">
        <f>+C143/C$162</f>
        <v>0</v>
      </c>
      <c r="J143" s="265">
        <f>+D143/D$162</f>
        <v>0</v>
      </c>
      <c r="K143" s="265">
        <f>+E143/E$162</f>
        <v>2.687155396592468E-2</v>
      </c>
      <c r="L143" s="265">
        <f>+F143/F$162</f>
        <v>2.6962918457218963E-2</v>
      </c>
      <c r="N143" s="266">
        <f>(+L143-K143)/K143</f>
        <v>3.4000449475359959E-3</v>
      </c>
      <c r="P143" s="293"/>
      <c r="R143" s="293"/>
      <c r="S143" s="291"/>
      <c r="V143" s="269"/>
      <c r="W143" s="269"/>
    </row>
    <row r="144" spans="1:25">
      <c r="A144" s="263" t="s">
        <v>148</v>
      </c>
      <c r="B144" s="308">
        <f>IFERROR(VLOOKUP(A140,'Avg CP'!$B$54:$P$79,15,FALSE),0)</f>
        <v>0</v>
      </c>
      <c r="C144" s="308">
        <f>IFERROR(VLOOKUP(A140,'Avg CP'!$B$96:$P$121,15,FALSE),0)</f>
        <v>0</v>
      </c>
      <c r="D144" s="308">
        <f>IFERROR(VLOOKUP(A140,'Avg CP'!$B$138:$P$164,15,FALSE),0)</f>
        <v>0</v>
      </c>
      <c r="E144" s="264">
        <f>+'2016 PRIOR'!R169</f>
        <v>103992.18786374526</v>
      </c>
      <c r="F144" s="264">
        <f>+'2017 TEST'!R167</f>
        <v>103992.18786374526</v>
      </c>
      <c r="H144" s="265">
        <f>+B144/B$163</f>
        <v>0</v>
      </c>
      <c r="I144" s="265">
        <f>+C144/C$163</f>
        <v>0</v>
      </c>
      <c r="J144" s="265">
        <f>+D144/D$163</f>
        <v>0</v>
      </c>
      <c r="K144" s="265">
        <f>+E144/E$163</f>
        <v>5.5602808363414023E-3</v>
      </c>
      <c r="L144" s="265">
        <f>+F144/F$163</f>
        <v>5.5729103488508791E-3</v>
      </c>
      <c r="N144" s="266">
        <f>(+L144-K144)/K144</f>
        <v>2.2713803279380538E-3</v>
      </c>
      <c r="P144" s="293"/>
      <c r="Q144" s="293"/>
      <c r="R144" s="293"/>
      <c r="S144" s="264"/>
      <c r="U144" s="272"/>
      <c r="W144" s="269"/>
    </row>
    <row r="145" spans="1:25">
      <c r="A145" s="263"/>
      <c r="B145" s="264"/>
      <c r="C145" s="264"/>
      <c r="D145" s="264"/>
      <c r="E145" s="264"/>
      <c r="F145" s="264"/>
      <c r="H145" s="265"/>
      <c r="I145" s="265"/>
      <c r="J145" s="265"/>
      <c r="K145" s="265"/>
      <c r="L145" s="265"/>
      <c r="N145" s="266"/>
      <c r="P145" s="293"/>
      <c r="Q145" s="293"/>
      <c r="R145" s="293"/>
      <c r="S145" s="264"/>
      <c r="T145" s="269"/>
      <c r="U145" s="272"/>
      <c r="V145" s="272"/>
      <c r="W145" s="269"/>
    </row>
    <row r="146" spans="1:25">
      <c r="A146" s="261" t="s">
        <v>721</v>
      </c>
      <c r="B146" s="269"/>
      <c r="C146" s="269"/>
      <c r="D146" s="270"/>
      <c r="E146" s="269"/>
      <c r="F146" s="269"/>
      <c r="G146" s="269"/>
      <c r="H146" s="269"/>
      <c r="I146" s="269"/>
      <c r="J146" s="269"/>
      <c r="K146" s="269"/>
      <c r="L146" s="269"/>
      <c r="M146" s="269"/>
      <c r="N146" s="269"/>
      <c r="P146" s="293"/>
      <c r="Q146" s="293"/>
      <c r="R146" s="293"/>
      <c r="S146" s="291"/>
      <c r="T146" s="269"/>
      <c r="U146" s="272"/>
      <c r="V146" s="272"/>
    </row>
    <row r="147" spans="1:25">
      <c r="A147" s="263" t="s">
        <v>560</v>
      </c>
      <c r="B147" s="307">
        <f>IFERROR(VLOOKUP(A146,'Avg KWH'!$B$54:$P$79,14,FALSE),0)</f>
        <v>63280109</v>
      </c>
      <c r="C147" s="307">
        <f>IFERROR(VLOOKUP(A146,'Avg KWH'!$B$96:$P$121,14,FALSE),0)</f>
        <v>61775098</v>
      </c>
      <c r="D147" s="307">
        <f>IFERROR(VLOOKUP(A146,'Avg KWH'!$B$138:$P$164,14,FALSE),0)</f>
        <v>63421442</v>
      </c>
      <c r="E147" s="264">
        <f>+'2016 PRIOR'!O173</f>
        <v>63819075.551165305</v>
      </c>
      <c r="F147" s="264">
        <f>+'2017 TEST'!O171</f>
        <v>4479042.2992308391</v>
      </c>
      <c r="H147" s="265">
        <f>+B147/B$160</f>
        <v>6.0720320817116277E-4</v>
      </c>
      <c r="I147" s="265">
        <f>+C147/C$160</f>
        <v>5.879869382351522E-4</v>
      </c>
      <c r="J147" s="265">
        <f>+D147/D$160</f>
        <v>5.763387545008699E-4</v>
      </c>
      <c r="K147" s="265">
        <f>+E147/E$160</f>
        <v>5.6031820908764138E-4</v>
      </c>
      <c r="L147" s="265">
        <f>+F147/F$160</f>
        <v>3.9555746311451755E-5</v>
      </c>
      <c r="N147" s="266">
        <f>(+L147-K147)/K147</f>
        <v>-0.92940485304616482</v>
      </c>
      <c r="P147" s="293"/>
      <c r="Q147" s="293"/>
      <c r="R147" s="293"/>
      <c r="S147" s="291"/>
      <c r="T147" s="269"/>
      <c r="U147" s="272"/>
      <c r="V147" s="272"/>
      <c r="W147" s="272"/>
    </row>
    <row r="148" spans="1:25">
      <c r="A148" s="263" t="s">
        <v>133</v>
      </c>
      <c r="B148" s="308">
        <f>IFERROR(VLOOKUP(A146,'Avg NCP'!$B$54:$P$79,15,FALSE),0)</f>
        <v>13650</v>
      </c>
      <c r="C148" s="308">
        <f>IFERROR(VLOOKUP(A146,'Avg NCP'!$B$96:$P$121,15,FALSE),0)</f>
        <v>13557</v>
      </c>
      <c r="D148" s="308">
        <f>IFERROR(VLOOKUP(A146,'Avg NCP'!$B$138:$P$164,15,FALSE),0)</f>
        <v>13556</v>
      </c>
      <c r="E148" s="264">
        <f>+'2016 PRIOR'!P174</f>
        <v>4086614.3911555288</v>
      </c>
      <c r="F148" s="264">
        <f>+'2017 TEST'!P172</f>
        <v>10650.854769347416</v>
      </c>
      <c r="H148" s="265">
        <f>+B148/B$161</f>
        <v>3.1341973048612596E-4</v>
      </c>
      <c r="I148" s="265">
        <f>+C148/C$161</f>
        <v>3.311164625770987E-4</v>
      </c>
      <c r="J148" s="265">
        <f>+D148/D$161</f>
        <v>2.9793032707215914E-4</v>
      </c>
      <c r="K148" s="265">
        <f>+E148/E$161</f>
        <v>3.6543937286225091E-2</v>
      </c>
      <c r="L148" s="265">
        <f>+F148/F$161</f>
        <v>2.2602523639116706E-4</v>
      </c>
      <c r="N148" s="266">
        <f>(+L148-K148)/K148</f>
        <v>-0.99381497306596012</v>
      </c>
      <c r="P148" s="293"/>
      <c r="Q148" s="293"/>
      <c r="R148" s="293"/>
      <c r="S148" s="291"/>
      <c r="U148" s="272"/>
      <c r="V148" s="272"/>
      <c r="W148" s="272"/>
      <c r="X148" s="269"/>
    </row>
    <row r="149" spans="1:25">
      <c r="A149" s="263" t="s">
        <v>342</v>
      </c>
      <c r="B149" s="308">
        <f>IFERROR(VLOOKUP(A146,'Avg GNCP'!$B$62:$P$87,15,FALSE),0)</f>
        <v>13650</v>
      </c>
      <c r="C149" s="308">
        <f>IFERROR(VLOOKUP(A146,'Avg GNCP'!$B$104:$P$129,15,FALSE),0)</f>
        <v>13557</v>
      </c>
      <c r="D149" s="308">
        <f>IFERROR(VLOOKUP(A146,'Avg GNCP'!$B$146:$P$172,15,FALSE),0)</f>
        <v>13556</v>
      </c>
      <c r="E149" s="264">
        <f>+'2016 PRIOR'!Q175</f>
        <v>14704.1839108441</v>
      </c>
      <c r="F149" s="264">
        <f>+'2017 TEST'!Q173</f>
        <v>10650.854769347416</v>
      </c>
      <c r="H149" s="265">
        <f>+B149/B$162</f>
        <v>6.276903313432408E-4</v>
      </c>
      <c r="I149" s="265">
        <f>+C149/C$162</f>
        <v>5.9532484901377069E-4</v>
      </c>
      <c r="J149" s="265">
        <f>+D149/D$162</f>
        <v>5.4725067092302492E-4</v>
      </c>
      <c r="K149" s="265">
        <f>+E149/E$162</f>
        <v>6.0904789114552785E-4</v>
      </c>
      <c r="L149" s="265">
        <f>+F149/F$162</f>
        <v>4.4265879435174694E-4</v>
      </c>
      <c r="N149" s="266">
        <f>(+L149-K149)/K149</f>
        <v>-0.27319542389487295</v>
      </c>
      <c r="P149" s="293"/>
      <c r="R149" s="293"/>
      <c r="S149" s="291"/>
      <c r="T149" s="272"/>
      <c r="U149" s="272"/>
      <c r="V149" s="272"/>
      <c r="W149" s="272"/>
      <c r="X149" s="269"/>
    </row>
    <row r="150" spans="1:25">
      <c r="A150" s="263" t="s">
        <v>148</v>
      </c>
      <c r="B150" s="308">
        <f>IFERROR(VLOOKUP(A146,'Avg CP'!$B$54:$P$79,15,FALSE),0)</f>
        <v>11248.5</v>
      </c>
      <c r="C150" s="308">
        <f>IFERROR(VLOOKUP(A146,'Avg CP'!$B$96:$P$121,15,FALSE),0)</f>
        <v>10927.833333333334</v>
      </c>
      <c r="D150" s="308">
        <f>IFERROR(VLOOKUP(A146,'Avg CP'!$B$138:$P$164,15,FALSE),0)</f>
        <v>11315.166666666666</v>
      </c>
      <c r="E150" s="264">
        <f>+'2016 PRIOR'!R176</f>
        <v>11268.117652196313</v>
      </c>
      <c r="F150" s="264">
        <f>+'2017 TEST'!R174</f>
        <v>877.53165181730981</v>
      </c>
      <c r="H150" s="265">
        <f>+B150/B$163</f>
        <v>6.5741361700646646E-4</v>
      </c>
      <c r="I150" s="265">
        <f>+C150/C$163</f>
        <v>6.3585958480183577E-4</v>
      </c>
      <c r="J150" s="265">
        <f>+D150/D$163</f>
        <v>6.0623261797673083E-4</v>
      </c>
      <c r="K150" s="265">
        <f>+E150/E$163</f>
        <v>6.0248658990845634E-4</v>
      </c>
      <c r="L150" s="265">
        <f>+F150/F$163</f>
        <v>4.7026659639707725E-5</v>
      </c>
      <c r="N150" s="266">
        <f>(+L150-K150)/K150</f>
        <v>-0.92194571559368144</v>
      </c>
      <c r="P150" s="293"/>
      <c r="Q150" s="293"/>
      <c r="R150" s="293"/>
      <c r="S150" s="264"/>
      <c r="T150" s="272"/>
      <c r="U150" s="272"/>
      <c r="V150" s="272"/>
      <c r="W150" s="272"/>
      <c r="X150" s="269"/>
    </row>
    <row r="151" spans="1:25">
      <c r="A151" s="263"/>
      <c r="B151" s="264"/>
      <c r="C151" s="264"/>
      <c r="D151" s="264"/>
      <c r="E151" s="264"/>
      <c r="F151" s="264"/>
      <c r="H151" s="265"/>
      <c r="I151" s="265"/>
      <c r="J151" s="265"/>
      <c r="K151" s="265"/>
      <c r="L151" s="265"/>
      <c r="N151" s="266"/>
      <c r="P151" s="293"/>
      <c r="Q151" s="293"/>
      <c r="R151" s="293"/>
      <c r="S151" s="264"/>
      <c r="T151" s="272"/>
      <c r="U151" s="272"/>
      <c r="V151" s="272"/>
      <c r="W151" s="272"/>
      <c r="X151" s="269"/>
    </row>
    <row r="152" spans="1:25">
      <c r="A152" s="261" t="s">
        <v>983</v>
      </c>
      <c r="B152" s="269"/>
      <c r="C152" s="269"/>
      <c r="D152" s="270"/>
      <c r="E152" s="269"/>
      <c r="F152" s="269"/>
      <c r="G152" s="269"/>
      <c r="H152" s="269"/>
      <c r="I152" s="269"/>
      <c r="J152" s="269"/>
      <c r="K152" s="269"/>
      <c r="L152" s="269"/>
      <c r="M152" s="269"/>
      <c r="N152" s="269"/>
      <c r="P152" s="293"/>
      <c r="Q152" s="293"/>
      <c r="R152" s="293"/>
      <c r="S152" s="291"/>
      <c r="T152" s="272"/>
      <c r="U152" s="272"/>
      <c r="V152" s="272"/>
      <c r="W152" s="272"/>
    </row>
    <row r="153" spans="1:25">
      <c r="A153" s="263" t="s">
        <v>560</v>
      </c>
      <c r="B153" s="307">
        <f>IFERROR(VLOOKUP(A152,'Avg KWH'!$B$54:$P$79,14,FALSE),0)</f>
        <v>0</v>
      </c>
      <c r="C153" s="307">
        <f>IFERROR(VLOOKUP(A152,'Avg KWH'!$B$96:$P$121,14,FALSE),0)</f>
        <v>0</v>
      </c>
      <c r="D153" s="307">
        <f>IFERROR(VLOOKUP(A152,'Avg KWH'!$B$138:$P$164,14,FALSE),0)</f>
        <v>196949000</v>
      </c>
      <c r="E153" s="264">
        <f>+'2016 PRIOR'!O180</f>
        <v>270200330.28999984</v>
      </c>
      <c r="F153" s="264">
        <f>+'2017 TEST'!O178</f>
        <v>19111660.261500016</v>
      </c>
      <c r="H153" s="265">
        <f>+B153/B$160</f>
        <v>0</v>
      </c>
      <c r="I153" s="265">
        <f>+C153/C$160</f>
        <v>0</v>
      </c>
      <c r="J153" s="265">
        <f>+D153/D$160</f>
        <v>1.7897628590688908E-3</v>
      </c>
      <c r="K153" s="265">
        <f>+E153/E$160</f>
        <v>2.3723026987691521E-3</v>
      </c>
      <c r="L153" s="265">
        <f>+F153/F$160</f>
        <v>1.6878072016072898E-4</v>
      </c>
      <c r="N153" s="266">
        <f>(+L153-K153)/K153</f>
        <v>-0.92885363227538398</v>
      </c>
      <c r="P153" s="293"/>
      <c r="Q153" s="293"/>
      <c r="R153" s="293"/>
      <c r="S153" s="291"/>
      <c r="T153" s="272"/>
      <c r="U153" s="272"/>
      <c r="V153" s="272"/>
      <c r="W153" s="272"/>
      <c r="X153" s="272"/>
    </row>
    <row r="154" spans="1:25">
      <c r="A154" s="263" t="s">
        <v>133</v>
      </c>
      <c r="B154" s="308">
        <f>IFERROR(VLOOKUP(A152,'Avg NCP'!$B$54:$P$79,15,FALSE),0)</f>
        <v>0</v>
      </c>
      <c r="C154" s="308">
        <f>IFERROR(VLOOKUP(A152,'Avg NCP'!$B$96:$P$121,15,FALSE),0)</f>
        <v>0</v>
      </c>
      <c r="D154" s="308">
        <f>IFERROR(VLOOKUP(A152,'Avg NCP'!$B$138:$P$164,15,FALSE),0)</f>
        <v>23000</v>
      </c>
      <c r="E154" s="264">
        <f>+'2016 PRIOR'!P181</f>
        <v>17586602.599499986</v>
      </c>
      <c r="F154" s="264">
        <f>+'2017 TEST'!P179</f>
        <v>25913.23894341823</v>
      </c>
      <c r="H154" s="265">
        <f>+B154/B$161</f>
        <v>0</v>
      </c>
      <c r="I154" s="265">
        <f>+C154/C$161</f>
        <v>0</v>
      </c>
      <c r="J154" s="265">
        <f>+D154/D$161</f>
        <v>5.0548816189581447E-4</v>
      </c>
      <c r="K154" s="265">
        <f>+E154/E$161</f>
        <v>0.15726556042694445</v>
      </c>
      <c r="L154" s="265">
        <f>+F154/F$161</f>
        <v>5.4991323088013214E-4</v>
      </c>
      <c r="N154" s="266">
        <f>(+L154-K154)/K154</f>
        <v>-0.99650328254077225</v>
      </c>
      <c r="P154" s="293"/>
      <c r="Q154" s="293"/>
      <c r="R154" s="293"/>
      <c r="S154" s="291"/>
      <c r="T154" s="272"/>
      <c r="U154" s="272"/>
      <c r="V154" s="272"/>
      <c r="W154" s="272"/>
      <c r="X154" s="272"/>
    </row>
    <row r="155" spans="1:25">
      <c r="A155" s="263" t="s">
        <v>342</v>
      </c>
      <c r="B155" s="308">
        <f>IFERROR(VLOOKUP(A152,'Avg GNCP'!$B$62:$P$87,15,FALSE),0)</f>
        <v>0</v>
      </c>
      <c r="C155" s="308">
        <f>IFERROR(VLOOKUP(A152,'Avg GNCP'!$B$104:$P$129,15,FALSE),0)</f>
        <v>0</v>
      </c>
      <c r="D155" s="308">
        <f>IFERROR(VLOOKUP(A152,'Avg GNCP'!$B$146:$P$172,15,FALSE),0)</f>
        <v>23000</v>
      </c>
      <c r="E155" s="264">
        <f>+'2016 PRIOR'!Q182</f>
        <v>39662.070463888827</v>
      </c>
      <c r="F155" s="264">
        <f>+'2017 TEST'!Q180</f>
        <v>25913.23894341823</v>
      </c>
      <c r="H155" s="265">
        <f>+B155/B$162</f>
        <v>0</v>
      </c>
      <c r="I155" s="265">
        <f>+C155/C$162</f>
        <v>0</v>
      </c>
      <c r="J155" s="265">
        <f>+D155/D$162</f>
        <v>9.28501433404365E-4</v>
      </c>
      <c r="K155" s="265">
        <f>+E155/E$162</f>
        <v>1.6428045596384362E-3</v>
      </c>
      <c r="L155" s="265">
        <f>+F155/F$162</f>
        <v>1.0769767644803845E-3</v>
      </c>
      <c r="N155" s="266">
        <f>(+L155-K155)/K155</f>
        <v>-0.34442794295785517</v>
      </c>
      <c r="P155" s="293"/>
      <c r="R155" s="293"/>
      <c r="S155" s="291"/>
      <c r="T155" s="272"/>
      <c r="U155" s="272"/>
      <c r="V155" s="272"/>
      <c r="W155" s="272"/>
      <c r="X155" s="272"/>
    </row>
    <row r="156" spans="1:25">
      <c r="A156" s="263" t="s">
        <v>148</v>
      </c>
      <c r="B156" s="308">
        <f>IFERROR(VLOOKUP(A152,'Avg CP'!$B$54:$P$79,15,FALSE),0)</f>
        <v>0</v>
      </c>
      <c r="C156" s="308">
        <f>IFERROR(VLOOKUP(A152,'Avg CP'!$B$96:$P$121,15,FALSE),0)</f>
        <v>0</v>
      </c>
      <c r="D156" s="308">
        <f>IFERROR(VLOOKUP(A152,'Avg CP'!$B$138:$P$164,15,FALSE),0)</f>
        <v>23000</v>
      </c>
      <c r="E156" s="264">
        <f>+'2016 PRIOR'!R183</f>
        <v>31398.141697207666</v>
      </c>
      <c r="F156" s="264">
        <f>+'2017 TEST'!R181</f>
        <v>2216.9762611578685</v>
      </c>
      <c r="H156" s="265">
        <f>+B156/B$163</f>
        <v>0</v>
      </c>
      <c r="I156" s="265">
        <f>+C156/C$163</f>
        <v>0</v>
      </c>
      <c r="J156" s="265">
        <f>+D156/D$163</f>
        <v>1.2322708647801454E-3</v>
      </c>
      <c r="K156" s="265">
        <f>+E156/E$163</f>
        <v>1.6788038521168597E-3</v>
      </c>
      <c r="L156" s="265">
        <f>+F156/F$163</f>
        <v>1.1880709698262571E-4</v>
      </c>
      <c r="N156" s="266">
        <f>(+L156-K156)/K156</f>
        <v>-0.92923110294700717</v>
      </c>
      <c r="P156" s="293"/>
      <c r="Q156" s="293"/>
      <c r="R156" s="293"/>
      <c r="S156" s="264"/>
      <c r="T156" s="272"/>
      <c r="U156" s="272"/>
      <c r="V156" s="272"/>
      <c r="W156" s="272"/>
      <c r="X156" s="272"/>
    </row>
    <row r="157" spans="1:25">
      <c r="A157" s="268"/>
      <c r="D157" s="264"/>
      <c r="P157" s="293"/>
      <c r="Q157" s="293"/>
      <c r="R157" s="293"/>
      <c r="S157" s="264"/>
      <c r="T157" s="272"/>
      <c r="U157" s="272"/>
      <c r="V157" s="272"/>
      <c r="W157" s="272"/>
      <c r="X157" s="272"/>
      <c r="Y157" s="269"/>
    </row>
    <row r="158" spans="1:25" s="269" customFormat="1">
      <c r="D158" s="270"/>
      <c r="P158" s="293"/>
      <c r="Q158" s="293"/>
      <c r="R158" s="293"/>
      <c r="S158" s="291"/>
      <c r="T158" s="272"/>
      <c r="U158" s="272"/>
      <c r="V158" s="272"/>
      <c r="W158" s="272"/>
      <c r="X158" s="272"/>
    </row>
    <row r="159" spans="1:25" s="269" customFormat="1" ht="15.6">
      <c r="A159" s="259" t="s">
        <v>561</v>
      </c>
      <c r="D159" s="270"/>
      <c r="R159" s="272"/>
      <c r="S159" s="272"/>
      <c r="T159" s="272"/>
      <c r="U159" s="272"/>
      <c r="V159" s="272"/>
      <c r="W159" s="272"/>
      <c r="X159" s="272"/>
    </row>
    <row r="160" spans="1:25" s="269" customFormat="1">
      <c r="A160" s="263" t="s">
        <v>560</v>
      </c>
      <c r="B160" s="271">
        <f>+B13+B19+B25+B31+B37+B43+B49+B55+B61+B67+B73+B79+B85+B91+B97+B103+B109+B117+B123+B129+B135</f>
        <v>104215702665</v>
      </c>
      <c r="C160" s="271">
        <f t="shared" ref="C160:D160" si="0">+C13+C19+C25+C31+C37+C43+C49+C55+C61+C67+C73+C79+C85+C91+C97+C103+C109+C117+C123+C129+C135</f>
        <v>105062024312</v>
      </c>
      <c r="D160" s="271">
        <f t="shared" si="0"/>
        <v>110041952766</v>
      </c>
      <c r="E160" s="271">
        <f t="shared" ref="E160:F163" si="1">+E13+E19+E25+E31+E37+E43+E49+E55+E61+E67+E73+E79+E85+E91+E97+E103+E109+E117+E123+E129+E135+E141+E147+E153</f>
        <v>113897914642.2549</v>
      </c>
      <c r="F160" s="271">
        <f t="shared" si="1"/>
        <v>113233669362.8282</v>
      </c>
      <c r="H160" s="265">
        <f>+B160/B$160</f>
        <v>1</v>
      </c>
      <c r="I160" s="265">
        <f>+C160/C$160</f>
        <v>1</v>
      </c>
      <c r="J160" s="265">
        <f>+D160/D$160</f>
        <v>1</v>
      </c>
      <c r="K160" s="265">
        <f>+E160/E$160</f>
        <v>1</v>
      </c>
      <c r="L160" s="265">
        <f>+F160/F$160</f>
        <v>1</v>
      </c>
      <c r="R160" s="272"/>
      <c r="S160" s="272"/>
      <c r="T160" s="272"/>
      <c r="U160" s="272"/>
      <c r="V160" s="272"/>
      <c r="W160" s="272"/>
      <c r="X160" s="272"/>
    </row>
    <row r="161" spans="1:25" s="269" customFormat="1">
      <c r="A161" s="263" t="s">
        <v>133</v>
      </c>
      <c r="B161" s="271">
        <f t="shared" ref="B161:D161" si="2">+B14+B20+B26+B32+B38+B44+B50+B56+B62+B68+B74+B80+B86+B92+B98+B104+B110+B118+B124+B130+B136</f>
        <v>43551821</v>
      </c>
      <c r="C161" s="271">
        <f t="shared" si="2"/>
        <v>40943298</v>
      </c>
      <c r="D161" s="271">
        <f t="shared" si="2"/>
        <v>45500571</v>
      </c>
      <c r="E161" s="271">
        <f t="shared" si="1"/>
        <v>111827424.59160089</v>
      </c>
      <c r="F161" s="271">
        <f t="shared" si="1"/>
        <v>47122414.025107704</v>
      </c>
      <c r="H161" s="265">
        <f>+B161/B$161</f>
        <v>1</v>
      </c>
      <c r="I161" s="265">
        <f>+C161/C$161</f>
        <v>1</v>
      </c>
      <c r="J161" s="265">
        <f>+D161/D$161</f>
        <v>1</v>
      </c>
      <c r="K161" s="265">
        <f>+E161/E$161</f>
        <v>1</v>
      </c>
      <c r="L161" s="265">
        <f>+F161/F$161</f>
        <v>1</v>
      </c>
      <c r="R161" s="272"/>
      <c r="S161" s="272"/>
      <c r="T161" s="272"/>
      <c r="U161" s="272"/>
      <c r="V161" s="272"/>
      <c r="W161" s="272"/>
      <c r="X161" s="272"/>
      <c r="Y161" s="262"/>
    </row>
    <row r="162" spans="1:25">
      <c r="A162" s="263" t="s">
        <v>342</v>
      </c>
      <c r="B162" s="271">
        <f t="shared" ref="B162:D162" si="3">+B15+B21+B27+B33+B39+B45+B51+B57+B63+B69+B75+B81+B87+B93+B99+B105+B111+B119+B125+B131+B137</f>
        <v>21746392</v>
      </c>
      <c r="C162" s="271">
        <f t="shared" si="3"/>
        <v>22772441</v>
      </c>
      <c r="D162" s="271">
        <f t="shared" si="3"/>
        <v>24771098</v>
      </c>
      <c r="E162" s="271">
        <f t="shared" si="1"/>
        <v>24142902.593731556</v>
      </c>
      <c r="F162" s="271">
        <f t="shared" si="1"/>
        <v>24061093.793347295</v>
      </c>
      <c r="H162" s="265">
        <f>+B162/B$162</f>
        <v>1</v>
      </c>
      <c r="I162" s="265">
        <f>+C162/C$162</f>
        <v>1</v>
      </c>
      <c r="J162" s="265">
        <f>+D162/D$162</f>
        <v>1</v>
      </c>
      <c r="K162" s="265">
        <f>+E162/E$162</f>
        <v>1</v>
      </c>
      <c r="L162" s="265">
        <f>+F162/F$162</f>
        <v>1</v>
      </c>
      <c r="P162" s="269"/>
      <c r="Q162" s="269"/>
      <c r="R162" s="272"/>
      <c r="S162" s="272"/>
      <c r="T162" s="272"/>
      <c r="U162" s="272"/>
      <c r="V162" s="272"/>
      <c r="W162" s="272"/>
      <c r="X162" s="272"/>
      <c r="Y162" s="272"/>
    </row>
    <row r="163" spans="1:25" s="272" customFormat="1">
      <c r="A163" s="263" t="s">
        <v>148</v>
      </c>
      <c r="B163" s="271">
        <f>+B16+B22+B28+B34+B40+B46+B52+B58+B64+B70+B76+B82+B88+B94+B100+B106+B112+B120+B126+B132+B138</f>
        <v>17110232.75</v>
      </c>
      <c r="C163" s="271">
        <f>+C16+C22+C28+C34+C40+C46+C52+C58+C64+C70+C76+C82+C88+C94+C100+C106+C112+C120+C126+C132+C138</f>
        <v>17185922.166666668</v>
      </c>
      <c r="D163" s="271">
        <f>+D16+D22+D28+D34+D40+D46+D52+D58+D64+D70+D76+D82+D88+D94+D100+D106+D112+D120+D126+D132+D138</f>
        <v>18664727.583333332</v>
      </c>
      <c r="E163" s="271">
        <f t="shared" si="1"/>
        <v>18702686.235569868</v>
      </c>
      <c r="F163" s="271">
        <f t="shared" si="1"/>
        <v>18660301.593616735</v>
      </c>
      <c r="H163" s="265">
        <f>+B163/B$163</f>
        <v>1</v>
      </c>
      <c r="I163" s="265">
        <f>+C163/C$163</f>
        <v>1</v>
      </c>
      <c r="J163" s="265">
        <f>+D163/D$163</f>
        <v>1</v>
      </c>
      <c r="K163" s="265">
        <f>+E163/E$163</f>
        <v>1</v>
      </c>
      <c r="L163" s="265">
        <f>+F163/F$163</f>
        <v>1</v>
      </c>
    </row>
    <row r="164" spans="1:25" s="272" customFormat="1">
      <c r="D164" s="273"/>
    </row>
    <row r="165" spans="1:25" s="272" customFormat="1">
      <c r="D165" s="273"/>
    </row>
    <row r="166" spans="1:25" s="272" customFormat="1" ht="15.6">
      <c r="A166" s="259" t="s">
        <v>562</v>
      </c>
      <c r="D166" s="273"/>
    </row>
    <row r="167" spans="1:25" s="272" customFormat="1">
      <c r="A167" s="263" t="s">
        <v>560</v>
      </c>
      <c r="B167" s="274">
        <f t="shared" ref="B167:D170" si="4">(B160-B117-B123-B129-B135)/B160</f>
        <v>0.98130031949921792</v>
      </c>
      <c r="C167" s="274">
        <f t="shared" si="4"/>
        <v>0.98097192006254097</v>
      </c>
      <c r="D167" s="274">
        <f t="shared" si="4"/>
        <v>0.95607469831729974</v>
      </c>
      <c r="E167" s="274">
        <f t="shared" ref="E167:F170" si="5">(E160-E117-E123-E129-E135-E141-E147-E153)/E160</f>
        <v>0.94272150439500146</v>
      </c>
      <c r="F167" s="274">
        <f t="shared" si="5"/>
        <v>0.94712533639050611</v>
      </c>
    </row>
    <row r="168" spans="1:25" s="272" customFormat="1">
      <c r="A168" s="263" t="s">
        <v>133</v>
      </c>
      <c r="B168" s="274">
        <f t="shared" si="4"/>
        <v>0.99092582144843033</v>
      </c>
      <c r="C168" s="274">
        <f t="shared" si="4"/>
        <v>0.99041491479264809</v>
      </c>
      <c r="D168" s="274">
        <f t="shared" si="4"/>
        <v>0.97714850655390673</v>
      </c>
      <c r="E168" s="274">
        <f t="shared" si="5"/>
        <v>0.40315769537521573</v>
      </c>
      <c r="F168" s="274">
        <f t="shared" si="5"/>
        <v>0.96404884327425244</v>
      </c>
    </row>
    <row r="169" spans="1:25" s="272" customFormat="1">
      <c r="A169" s="263" t="s">
        <v>342</v>
      </c>
      <c r="B169" s="274">
        <f t="shared" si="4"/>
        <v>0.98182700836074321</v>
      </c>
      <c r="C169" s="274">
        <f t="shared" si="4"/>
        <v>0.98276666958979053</v>
      </c>
      <c r="D169" s="274">
        <f t="shared" si="4"/>
        <v>0.95802543754822655</v>
      </c>
      <c r="E169" s="274">
        <f t="shared" si="5"/>
        <v>0.92738054671101089</v>
      </c>
      <c r="F169" s="274">
        <f t="shared" si="5"/>
        <v>0.92959150957714909</v>
      </c>
    </row>
    <row r="170" spans="1:25" s="272" customFormat="1">
      <c r="A170" s="263" t="s">
        <v>148</v>
      </c>
      <c r="B170" s="274">
        <f t="shared" si="4"/>
        <v>0.98111260837952841</v>
      </c>
      <c r="C170" s="274">
        <f t="shared" si="4"/>
        <v>0.98049728356638566</v>
      </c>
      <c r="D170" s="274">
        <f t="shared" si="4"/>
        <v>0.95481642242559561</v>
      </c>
      <c r="E170" s="274">
        <f t="shared" si="5"/>
        <v>0.94653221062226967</v>
      </c>
      <c r="F170" s="274">
        <f t="shared" si="5"/>
        <v>0.94972530763577101</v>
      </c>
    </row>
    <row r="171" spans="1:25" s="272" customFormat="1">
      <c r="D171" s="273"/>
    </row>
    <row r="172" spans="1:25" s="272" customFormat="1">
      <c r="D172" s="273"/>
    </row>
    <row r="173" spans="1:25" s="272" customFormat="1" ht="13.8" thickBot="1">
      <c r="D173" s="273"/>
    </row>
    <row r="174" spans="1:25" s="272" customFormat="1">
      <c r="D174" s="275" t="s">
        <v>563</v>
      </c>
      <c r="E174" s="276">
        <v>0.97874916557303249</v>
      </c>
      <c r="F174" s="277">
        <v>0.97876713877318489</v>
      </c>
    </row>
    <row r="175" spans="1:25" s="272" customFormat="1" ht="13.8" thickBot="1">
      <c r="B175" s="274"/>
      <c r="C175" s="274"/>
      <c r="D175" s="278" t="s">
        <v>563</v>
      </c>
      <c r="E175" s="279">
        <f>+E170-E174</f>
        <v>-3.2216954950762822E-2</v>
      </c>
      <c r="F175" s="280">
        <f>+F170-F174</f>
        <v>-2.9041831137413876E-2</v>
      </c>
    </row>
    <row r="176" spans="1:25" s="272" customFormat="1">
      <c r="B176" s="274"/>
      <c r="C176" s="274"/>
      <c r="D176" s="274"/>
      <c r="E176" s="274"/>
      <c r="F176" s="274"/>
    </row>
    <row r="177" spans="2:6" s="272" customFormat="1">
      <c r="B177" s="274"/>
      <c r="C177" s="274"/>
      <c r="D177" s="274"/>
      <c r="E177" s="274"/>
      <c r="F177" s="274"/>
    </row>
    <row r="178" spans="2:6" s="272" customFormat="1">
      <c r="D178" s="273"/>
    </row>
    <row r="179" spans="2:6" s="272" customFormat="1">
      <c r="D179" s="273"/>
    </row>
    <row r="180" spans="2:6" s="272" customFormat="1">
      <c r="D180" s="273"/>
    </row>
    <row r="181" spans="2:6" s="272" customFormat="1">
      <c r="D181" s="273"/>
    </row>
    <row r="182" spans="2:6" s="272" customFormat="1">
      <c r="D182" s="273"/>
    </row>
    <row r="183" spans="2:6" s="272" customFormat="1">
      <c r="D183" s="273"/>
    </row>
    <row r="184" spans="2:6" s="272" customFormat="1">
      <c r="D184" s="273"/>
    </row>
    <row r="185" spans="2:6" s="272" customFormat="1">
      <c r="D185" s="273"/>
    </row>
    <row r="186" spans="2:6" s="272" customFormat="1">
      <c r="D186" s="273"/>
    </row>
    <row r="187" spans="2:6" s="272" customFormat="1">
      <c r="D187" s="273"/>
    </row>
    <row r="188" spans="2:6" s="272" customFormat="1">
      <c r="D188" s="273"/>
    </row>
    <row r="189" spans="2:6" s="272" customFormat="1">
      <c r="D189" s="273"/>
    </row>
    <row r="190" spans="2:6" s="272" customFormat="1">
      <c r="D190" s="273"/>
    </row>
    <row r="191" spans="2:6" s="272" customFormat="1">
      <c r="D191" s="273"/>
    </row>
    <row r="192" spans="2:6" s="272" customFormat="1">
      <c r="D192" s="273"/>
    </row>
    <row r="193" spans="4:4" s="272" customFormat="1">
      <c r="D193" s="273"/>
    </row>
    <row r="194" spans="4:4" s="272" customFormat="1">
      <c r="D194" s="273"/>
    </row>
    <row r="195" spans="4:4" s="272" customFormat="1">
      <c r="D195" s="273"/>
    </row>
    <row r="196" spans="4:4" s="272" customFormat="1">
      <c r="D196" s="273"/>
    </row>
    <row r="197" spans="4:4" s="272" customFormat="1">
      <c r="D197" s="273"/>
    </row>
    <row r="198" spans="4:4" s="272" customFormat="1">
      <c r="D198" s="273"/>
    </row>
    <row r="199" spans="4:4" s="272" customFormat="1">
      <c r="D199" s="273"/>
    </row>
    <row r="200" spans="4:4" s="272" customFormat="1">
      <c r="D200" s="273"/>
    </row>
    <row r="201" spans="4:4" s="272" customFormat="1">
      <c r="D201" s="273"/>
    </row>
    <row r="202" spans="4:4" s="272" customFormat="1">
      <c r="D202" s="273"/>
    </row>
    <row r="203" spans="4:4" s="272" customFormat="1">
      <c r="D203" s="273"/>
    </row>
    <row r="204" spans="4:4" s="272" customFormat="1">
      <c r="D204" s="273"/>
    </row>
    <row r="205" spans="4:4" s="272" customFormat="1">
      <c r="D205" s="273"/>
    </row>
    <row r="206" spans="4:4" s="272" customFormat="1">
      <c r="D206" s="273"/>
    </row>
    <row r="207" spans="4:4" s="272" customFormat="1">
      <c r="D207" s="273"/>
    </row>
    <row r="208" spans="4:4" s="272" customFormat="1">
      <c r="D208" s="273"/>
    </row>
    <row r="209" spans="4:4" s="272" customFormat="1">
      <c r="D209" s="273"/>
    </row>
    <row r="210" spans="4:4" s="272" customFormat="1">
      <c r="D210" s="273"/>
    </row>
    <row r="211" spans="4:4" s="272" customFormat="1">
      <c r="D211" s="273"/>
    </row>
    <row r="212" spans="4:4" s="272" customFormat="1">
      <c r="D212" s="273"/>
    </row>
    <row r="213" spans="4:4" s="272" customFormat="1">
      <c r="D213" s="273"/>
    </row>
    <row r="214" spans="4:4" s="272" customFormat="1">
      <c r="D214" s="273"/>
    </row>
    <row r="215" spans="4:4" s="272" customFormat="1">
      <c r="D215" s="273"/>
    </row>
    <row r="216" spans="4:4" s="272" customFormat="1">
      <c r="D216" s="273"/>
    </row>
    <row r="217" spans="4:4" s="272" customFormat="1">
      <c r="D217" s="273"/>
    </row>
    <row r="218" spans="4:4" s="272" customFormat="1">
      <c r="D218" s="273"/>
    </row>
    <row r="219" spans="4:4" s="272" customFormat="1">
      <c r="D219" s="273"/>
    </row>
    <row r="220" spans="4:4" s="272" customFormat="1">
      <c r="D220" s="273"/>
    </row>
    <row r="221" spans="4:4" s="272" customFormat="1">
      <c r="D221" s="273"/>
    </row>
    <row r="222" spans="4:4" s="272" customFormat="1">
      <c r="D222" s="273"/>
    </row>
    <row r="223" spans="4:4" s="272" customFormat="1">
      <c r="D223" s="273"/>
    </row>
    <row r="224" spans="4:4" s="272" customFormat="1">
      <c r="D224" s="273"/>
    </row>
    <row r="225" spans="4:4" s="272" customFormat="1">
      <c r="D225" s="273"/>
    </row>
    <row r="226" spans="4:4" s="272" customFormat="1">
      <c r="D226" s="273"/>
    </row>
    <row r="227" spans="4:4" s="272" customFormat="1">
      <c r="D227" s="273"/>
    </row>
    <row r="228" spans="4:4" s="272" customFormat="1">
      <c r="D228" s="273"/>
    </row>
    <row r="229" spans="4:4" s="272" customFormat="1">
      <c r="D229" s="273"/>
    </row>
    <row r="230" spans="4:4" s="272" customFormat="1">
      <c r="D230" s="273"/>
    </row>
    <row r="231" spans="4:4" s="272" customFormat="1">
      <c r="D231" s="273"/>
    </row>
    <row r="232" spans="4:4" s="272" customFormat="1">
      <c r="D232" s="273"/>
    </row>
    <row r="233" spans="4:4" s="272" customFormat="1">
      <c r="D233" s="273"/>
    </row>
    <row r="234" spans="4:4" s="272" customFormat="1">
      <c r="D234" s="273"/>
    </row>
    <row r="235" spans="4:4" s="272" customFormat="1">
      <c r="D235" s="273"/>
    </row>
    <row r="236" spans="4:4" s="272" customFormat="1">
      <c r="D236" s="273"/>
    </row>
    <row r="237" spans="4:4" s="272" customFormat="1">
      <c r="D237" s="273"/>
    </row>
    <row r="238" spans="4:4" s="272" customFormat="1">
      <c r="D238" s="273"/>
    </row>
    <row r="239" spans="4:4" s="272" customFormat="1">
      <c r="D239" s="273"/>
    </row>
    <row r="240" spans="4:4" s="272" customFormat="1">
      <c r="D240" s="273"/>
    </row>
    <row r="241" spans="4:4" s="272" customFormat="1">
      <c r="D241" s="273"/>
    </row>
    <row r="242" spans="4:4" s="272" customFormat="1">
      <c r="D242" s="273"/>
    </row>
    <row r="243" spans="4:4" s="272" customFormat="1">
      <c r="D243" s="273"/>
    </row>
    <row r="244" spans="4:4" s="272" customFormat="1">
      <c r="D244" s="273"/>
    </row>
    <row r="245" spans="4:4" s="272" customFormat="1">
      <c r="D245" s="273"/>
    </row>
    <row r="246" spans="4:4" s="272" customFormat="1">
      <c r="D246" s="273"/>
    </row>
    <row r="247" spans="4:4" s="272" customFormat="1">
      <c r="D247" s="273"/>
    </row>
    <row r="248" spans="4:4" s="272" customFormat="1">
      <c r="D248" s="273"/>
    </row>
    <row r="249" spans="4:4" s="272" customFormat="1">
      <c r="D249" s="273"/>
    </row>
    <row r="250" spans="4:4" s="272" customFormat="1">
      <c r="D250" s="273"/>
    </row>
    <row r="251" spans="4:4" s="272" customFormat="1">
      <c r="D251" s="273"/>
    </row>
    <row r="252" spans="4:4" s="272" customFormat="1">
      <c r="D252" s="273"/>
    </row>
    <row r="253" spans="4:4" s="272" customFormat="1">
      <c r="D253" s="273"/>
    </row>
    <row r="254" spans="4:4" s="272" customFormat="1">
      <c r="D254" s="273"/>
    </row>
    <row r="255" spans="4:4" s="272" customFormat="1">
      <c r="D255" s="273"/>
    </row>
    <row r="256" spans="4:4" s="272" customFormat="1">
      <c r="D256" s="273"/>
    </row>
    <row r="257" spans="4:4" s="272" customFormat="1">
      <c r="D257" s="273"/>
    </row>
    <row r="258" spans="4:4" s="272" customFormat="1">
      <c r="D258" s="273"/>
    </row>
    <row r="259" spans="4:4" s="272" customFormat="1">
      <c r="D259" s="273"/>
    </row>
    <row r="260" spans="4:4" s="272" customFormat="1">
      <c r="D260" s="273"/>
    </row>
    <row r="261" spans="4:4" s="272" customFormat="1">
      <c r="D261" s="273"/>
    </row>
    <row r="262" spans="4:4" s="272" customFormat="1">
      <c r="D262" s="273"/>
    </row>
    <row r="263" spans="4:4" s="272" customFormat="1">
      <c r="D263" s="273"/>
    </row>
    <row r="264" spans="4:4" s="272" customFormat="1">
      <c r="D264" s="273"/>
    </row>
    <row r="265" spans="4:4" s="272" customFormat="1">
      <c r="D265" s="273"/>
    </row>
    <row r="266" spans="4:4" s="272" customFormat="1">
      <c r="D266" s="273"/>
    </row>
    <row r="267" spans="4:4" s="272" customFormat="1">
      <c r="D267" s="273"/>
    </row>
    <row r="268" spans="4:4" s="272" customFormat="1">
      <c r="D268" s="273"/>
    </row>
    <row r="269" spans="4:4" s="272" customFormat="1">
      <c r="D269" s="273"/>
    </row>
    <row r="270" spans="4:4" s="272" customFormat="1">
      <c r="D270" s="273"/>
    </row>
    <row r="271" spans="4:4" s="272" customFormat="1">
      <c r="D271" s="273"/>
    </row>
    <row r="272" spans="4:4" s="272" customFormat="1">
      <c r="D272" s="273"/>
    </row>
    <row r="273" spans="4:4" s="272" customFormat="1">
      <c r="D273" s="273"/>
    </row>
    <row r="274" spans="4:4" s="272" customFormat="1">
      <c r="D274" s="273"/>
    </row>
    <row r="275" spans="4:4" s="272" customFormat="1">
      <c r="D275" s="273"/>
    </row>
    <row r="276" spans="4:4" s="272" customFormat="1">
      <c r="D276" s="273"/>
    </row>
    <row r="277" spans="4:4" s="272" customFormat="1">
      <c r="D277" s="273"/>
    </row>
    <row r="278" spans="4:4" s="272" customFormat="1">
      <c r="D278" s="273"/>
    </row>
    <row r="279" spans="4:4" s="272" customFormat="1">
      <c r="D279" s="273"/>
    </row>
    <row r="280" spans="4:4" s="272" customFormat="1">
      <c r="D280" s="273"/>
    </row>
    <row r="281" spans="4:4" s="272" customFormat="1">
      <c r="D281" s="273"/>
    </row>
    <row r="282" spans="4:4" s="272" customFormat="1">
      <c r="D282" s="273"/>
    </row>
    <row r="283" spans="4:4" s="272" customFormat="1">
      <c r="D283" s="273"/>
    </row>
    <row r="284" spans="4:4" s="272" customFormat="1">
      <c r="D284" s="273"/>
    </row>
    <row r="285" spans="4:4" s="272" customFormat="1">
      <c r="D285" s="273"/>
    </row>
    <row r="286" spans="4:4" s="272" customFormat="1">
      <c r="D286" s="273"/>
    </row>
    <row r="287" spans="4:4" s="272" customFormat="1">
      <c r="D287" s="273"/>
    </row>
    <row r="288" spans="4:4" s="272" customFormat="1">
      <c r="D288" s="273"/>
    </row>
    <row r="289" spans="4:23" s="272" customFormat="1">
      <c r="D289" s="273"/>
    </row>
    <row r="290" spans="4:23" s="272" customFormat="1">
      <c r="D290" s="273"/>
    </row>
    <row r="291" spans="4:23" s="272" customFormat="1">
      <c r="D291" s="273"/>
    </row>
    <row r="292" spans="4:23" s="272" customFormat="1">
      <c r="D292" s="273"/>
    </row>
    <row r="293" spans="4:23" s="272" customFormat="1">
      <c r="D293" s="273"/>
      <c r="R293" s="262"/>
      <c r="S293" s="262"/>
      <c r="T293" s="262"/>
    </row>
    <row r="294" spans="4:23" s="272" customFormat="1">
      <c r="D294" s="273"/>
      <c r="R294" s="262"/>
      <c r="S294" s="262"/>
      <c r="T294" s="262"/>
    </row>
    <row r="295" spans="4:23" s="272" customFormat="1">
      <c r="D295" s="273"/>
      <c r="R295" s="262"/>
      <c r="S295" s="262"/>
      <c r="T295" s="262"/>
      <c r="U295" s="262"/>
    </row>
    <row r="296" spans="4:23" s="272" customFormat="1">
      <c r="D296" s="273"/>
      <c r="R296" s="262"/>
      <c r="S296" s="262"/>
      <c r="T296" s="262"/>
      <c r="U296" s="262"/>
    </row>
    <row r="297" spans="4:23" s="272" customFormat="1">
      <c r="D297" s="273"/>
      <c r="R297" s="262"/>
      <c r="S297" s="262"/>
      <c r="T297" s="262"/>
      <c r="U297" s="262"/>
      <c r="V297" s="262"/>
    </row>
    <row r="298" spans="4:23" s="272" customFormat="1">
      <c r="D298" s="273"/>
      <c r="R298" s="262"/>
      <c r="S298" s="262"/>
      <c r="T298" s="262"/>
      <c r="U298" s="262"/>
      <c r="V298" s="262"/>
    </row>
    <row r="299" spans="4:23" s="272" customFormat="1">
      <c r="D299" s="273"/>
      <c r="R299" s="262"/>
      <c r="S299" s="262"/>
      <c r="T299" s="262"/>
      <c r="U299" s="262"/>
      <c r="V299" s="262"/>
      <c r="W299" s="262"/>
    </row>
    <row r="300" spans="4:23" s="272" customFormat="1">
      <c r="D300" s="273"/>
      <c r="R300" s="262"/>
      <c r="S300" s="262"/>
      <c r="T300" s="262"/>
      <c r="U300" s="262"/>
      <c r="V300" s="262"/>
      <c r="W300" s="262"/>
    </row>
    <row r="301" spans="4:23" s="272" customFormat="1">
      <c r="D301" s="273"/>
      <c r="R301" s="262"/>
      <c r="S301" s="262"/>
      <c r="T301" s="262"/>
      <c r="U301" s="262"/>
      <c r="V301" s="262"/>
      <c r="W301" s="262"/>
    </row>
    <row r="302" spans="4:23" s="272" customFormat="1">
      <c r="D302" s="273"/>
      <c r="R302" s="262"/>
      <c r="S302" s="262"/>
      <c r="T302" s="262"/>
      <c r="U302" s="262"/>
      <c r="V302" s="262"/>
      <c r="W302" s="262"/>
    </row>
    <row r="303" spans="4:23" s="272" customFormat="1">
      <c r="D303" s="273"/>
      <c r="R303" s="262"/>
      <c r="S303" s="262"/>
      <c r="T303" s="262"/>
      <c r="U303" s="262"/>
      <c r="V303" s="262"/>
      <c r="W303" s="262"/>
    </row>
    <row r="304" spans="4:23" s="272" customFormat="1">
      <c r="D304" s="273"/>
      <c r="R304" s="262"/>
      <c r="S304" s="262"/>
      <c r="T304" s="262"/>
      <c r="U304" s="262"/>
      <c r="V304" s="262"/>
      <c r="W304" s="262"/>
    </row>
    <row r="305" spans="4:25" s="272" customFormat="1">
      <c r="D305" s="273"/>
      <c r="R305" s="262"/>
      <c r="S305" s="262"/>
      <c r="T305" s="262"/>
      <c r="U305" s="262"/>
      <c r="V305" s="262"/>
      <c r="W305" s="262"/>
      <c r="X305" s="262"/>
    </row>
    <row r="306" spans="4:25" s="272" customFormat="1">
      <c r="D306" s="273"/>
      <c r="R306" s="262"/>
      <c r="S306" s="262"/>
      <c r="T306" s="262"/>
      <c r="U306" s="262"/>
      <c r="V306" s="262"/>
      <c r="W306" s="262"/>
      <c r="X306" s="262"/>
    </row>
    <row r="307" spans="4:25" s="272" customFormat="1">
      <c r="D307" s="273"/>
      <c r="R307" s="262"/>
      <c r="S307" s="262"/>
      <c r="T307" s="262"/>
      <c r="U307" s="262"/>
      <c r="V307" s="262"/>
      <c r="W307" s="262"/>
      <c r="X307" s="262"/>
    </row>
    <row r="308" spans="4:25" s="272" customFormat="1">
      <c r="D308" s="273"/>
      <c r="R308" s="262"/>
      <c r="S308" s="262"/>
      <c r="T308" s="262"/>
      <c r="U308" s="262"/>
      <c r="V308" s="262"/>
      <c r="W308" s="262"/>
      <c r="X308" s="262"/>
    </row>
    <row r="309" spans="4:25" s="272" customFormat="1">
      <c r="D309" s="273"/>
      <c r="P309" s="262"/>
      <c r="Q309" s="262"/>
      <c r="R309" s="262"/>
      <c r="S309" s="262"/>
      <c r="T309" s="262"/>
      <c r="U309" s="262"/>
      <c r="V309" s="262"/>
      <c r="W309" s="262"/>
      <c r="X309" s="262"/>
    </row>
    <row r="310" spans="4:25" s="272" customFormat="1">
      <c r="D310" s="273"/>
      <c r="P310" s="262"/>
      <c r="Q310" s="262"/>
      <c r="R310" s="262"/>
      <c r="S310" s="262"/>
      <c r="T310" s="262"/>
      <c r="U310" s="262"/>
      <c r="V310" s="262"/>
      <c r="W310" s="262"/>
      <c r="X310" s="262"/>
    </row>
    <row r="311" spans="4:25" s="272" customFormat="1">
      <c r="D311" s="273"/>
      <c r="P311" s="262"/>
      <c r="Q311" s="262"/>
      <c r="R311" s="262"/>
      <c r="S311" s="262"/>
      <c r="T311" s="262"/>
      <c r="U311" s="262"/>
      <c r="V311" s="262"/>
      <c r="W311" s="262"/>
      <c r="X311" s="262"/>
    </row>
    <row r="312" spans="4:25" s="272" customFormat="1">
      <c r="D312" s="273"/>
      <c r="P312" s="262"/>
      <c r="Q312" s="262"/>
      <c r="R312" s="262"/>
      <c r="S312" s="262"/>
      <c r="T312" s="262"/>
      <c r="U312" s="262"/>
      <c r="V312" s="262"/>
      <c r="W312" s="262"/>
      <c r="X312" s="262"/>
    </row>
    <row r="313" spans="4:25" s="272" customFormat="1">
      <c r="D313" s="273"/>
      <c r="P313" s="262"/>
      <c r="Q313" s="262"/>
      <c r="R313" s="262"/>
      <c r="S313" s="262"/>
      <c r="T313" s="262"/>
      <c r="U313" s="262"/>
      <c r="V313" s="262"/>
      <c r="W313" s="262"/>
      <c r="X313" s="262"/>
    </row>
    <row r="314" spans="4:25" s="272" customFormat="1">
      <c r="D314" s="273"/>
      <c r="P314" s="262"/>
      <c r="Q314" s="262"/>
      <c r="R314" s="262"/>
      <c r="S314" s="262"/>
      <c r="T314" s="262"/>
      <c r="U314" s="262"/>
      <c r="V314" s="262"/>
      <c r="W314" s="262"/>
      <c r="X314" s="262"/>
      <c r="Y314" s="262"/>
    </row>
    <row r="315" spans="4:25">
      <c r="D315" s="264"/>
    </row>
    <row r="316" spans="4:25">
      <c r="D316" s="264"/>
    </row>
    <row r="317" spans="4:25">
      <c r="D317" s="264"/>
    </row>
    <row r="318" spans="4:25">
      <c r="D318" s="264"/>
    </row>
    <row r="319" spans="4:25">
      <c r="D319" s="264"/>
    </row>
    <row r="320" spans="4:25">
      <c r="D320" s="264"/>
    </row>
    <row r="321" spans="4:4">
      <c r="D321" s="264"/>
    </row>
    <row r="322" spans="4:4">
      <c r="D322" s="264"/>
    </row>
    <row r="323" spans="4:4">
      <c r="D323" s="264"/>
    </row>
    <row r="324" spans="4:4">
      <c r="D324" s="264"/>
    </row>
    <row r="325" spans="4:4">
      <c r="D325" s="264"/>
    </row>
    <row r="326" spans="4:4">
      <c r="D326" s="264"/>
    </row>
    <row r="327" spans="4:4">
      <c r="D327" s="264"/>
    </row>
    <row r="328" spans="4:4">
      <c r="D328" s="264"/>
    </row>
    <row r="329" spans="4:4">
      <c r="D329" s="264"/>
    </row>
    <row r="330" spans="4:4">
      <c r="D330" s="264"/>
    </row>
    <row r="331" spans="4:4">
      <c r="D331" s="264"/>
    </row>
    <row r="332" spans="4:4">
      <c r="D332" s="264"/>
    </row>
    <row r="333" spans="4:4">
      <c r="D333" s="264"/>
    </row>
    <row r="334" spans="4:4">
      <c r="D334" s="264"/>
    </row>
    <row r="335" spans="4:4">
      <c r="D335" s="264"/>
    </row>
    <row r="336" spans="4:4">
      <c r="D336" s="264"/>
    </row>
    <row r="337" spans="4:4">
      <c r="D337" s="264"/>
    </row>
    <row r="338" spans="4:4">
      <c r="D338" s="264"/>
    </row>
    <row r="339" spans="4:4">
      <c r="D339" s="264"/>
    </row>
    <row r="340" spans="4:4">
      <c r="D340" s="264"/>
    </row>
    <row r="341" spans="4:4">
      <c r="D341" s="264"/>
    </row>
    <row r="342" spans="4:4">
      <c r="D342" s="264"/>
    </row>
    <row r="343" spans="4:4">
      <c r="D343" s="264"/>
    </row>
    <row r="344" spans="4:4">
      <c r="D344" s="264"/>
    </row>
    <row r="345" spans="4:4">
      <c r="D345" s="264"/>
    </row>
    <row r="346" spans="4:4">
      <c r="D346" s="264"/>
    </row>
    <row r="347" spans="4:4">
      <c r="D347" s="264"/>
    </row>
    <row r="348" spans="4:4">
      <c r="D348" s="264"/>
    </row>
    <row r="349" spans="4:4">
      <c r="D349" s="264"/>
    </row>
    <row r="350" spans="4:4">
      <c r="D350" s="264"/>
    </row>
    <row r="351" spans="4:4">
      <c r="D351" s="264"/>
    </row>
    <row r="352" spans="4:4">
      <c r="D352" s="264"/>
    </row>
    <row r="353" spans="4:4">
      <c r="D353" s="264"/>
    </row>
    <row r="354" spans="4:4">
      <c r="D354" s="264"/>
    </row>
    <row r="355" spans="4:4">
      <c r="D355" s="264"/>
    </row>
    <row r="356" spans="4:4">
      <c r="D356" s="264"/>
    </row>
    <row r="357" spans="4:4">
      <c r="D357" s="264"/>
    </row>
    <row r="358" spans="4:4">
      <c r="D358" s="264"/>
    </row>
    <row r="359" spans="4:4">
      <c r="D359" s="264"/>
    </row>
    <row r="360" spans="4:4">
      <c r="D360" s="264"/>
    </row>
    <row r="361" spans="4:4">
      <c r="D361" s="264"/>
    </row>
    <row r="362" spans="4:4">
      <c r="D362" s="264"/>
    </row>
    <row r="363" spans="4:4">
      <c r="D363" s="264"/>
    </row>
    <row r="364" spans="4:4">
      <c r="D364" s="264"/>
    </row>
    <row r="365" spans="4:4">
      <c r="D365" s="264"/>
    </row>
    <row r="366" spans="4:4">
      <c r="D366" s="264"/>
    </row>
    <row r="367" spans="4:4">
      <c r="D367" s="264"/>
    </row>
    <row r="368" spans="4:4">
      <c r="D368" s="264"/>
    </row>
    <row r="369" spans="4:4">
      <c r="D369" s="264"/>
    </row>
    <row r="370" spans="4:4">
      <c r="D370" s="264"/>
    </row>
    <row r="371" spans="4:4">
      <c r="D371" s="264"/>
    </row>
    <row r="372" spans="4:4">
      <c r="D372" s="264"/>
    </row>
  </sheetData>
  <mergeCells count="5">
    <mergeCell ref="H7:L7"/>
    <mergeCell ref="B8:D8"/>
    <mergeCell ref="E8:F8"/>
    <mergeCell ref="H8:J8"/>
    <mergeCell ref="K8:L8"/>
  </mergeCells>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2"/>
  <sheetViews>
    <sheetView showGridLines="0" zoomScale="90" zoomScaleNormal="90" workbookViewId="0">
      <selection activeCell="B1" sqref="B1"/>
    </sheetView>
  </sheetViews>
  <sheetFormatPr defaultRowHeight="15"/>
  <cols>
    <col min="1" max="1" width="2.6640625" style="99" customWidth="1"/>
    <col min="2" max="2" width="23.33203125" customWidth="1"/>
    <col min="3" max="14" width="15.6640625" customWidth="1"/>
    <col min="15" max="15" width="2.6640625" customWidth="1"/>
    <col min="16" max="16" width="14.44140625" bestFit="1" customWidth="1"/>
  </cols>
  <sheetData>
    <row r="1" spans="1:16">
      <c r="B1" s="8" t="s">
        <v>1153</v>
      </c>
    </row>
    <row r="2" spans="1:16">
      <c r="B2" s="8" t="s">
        <v>1123</v>
      </c>
    </row>
    <row r="4" spans="1:16" ht="21">
      <c r="A4" s="124" t="s">
        <v>443</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48</v>
      </c>
      <c r="C9" s="329">
        <v>3</v>
      </c>
      <c r="D9" s="329">
        <v>4</v>
      </c>
      <c r="E9" s="329">
        <v>5</v>
      </c>
      <c r="F9" s="329">
        <v>6</v>
      </c>
      <c r="G9" s="329">
        <v>7</v>
      </c>
      <c r="H9" s="329">
        <v>8</v>
      </c>
      <c r="I9" s="329">
        <v>9</v>
      </c>
      <c r="J9" s="329">
        <v>10</v>
      </c>
      <c r="K9" s="329">
        <v>11</v>
      </c>
      <c r="L9" s="329">
        <v>12</v>
      </c>
      <c r="M9" s="329">
        <v>13</v>
      </c>
      <c r="N9" s="329">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0.55253333333333332</v>
      </c>
      <c r="D13" s="115">
        <f>IF(VLOOKUP($B$9,'Avg CP LF'!$A$12:$P$38,D$9,FALSE)=0,"",VLOOKUP($B$9,'Avg CP LF'!$A$12:$P$38,D$9,FALSE))</f>
        <v>0.68210000000000004</v>
      </c>
      <c r="E13" s="115">
        <f>IF(VLOOKUP($B$9,'Avg CP LF'!$A$12:$P$38,E$9,FALSE)=0,"",VLOOKUP($B$9,'Avg CP LF'!$A$12:$P$38,E$9,FALSE))</f>
        <v>0.58299999999999996</v>
      </c>
      <c r="F13" s="115">
        <f>IF(VLOOKUP($B$9,'Avg CP LF'!$A$12:$P$38,F$9,FALSE)=0,"",VLOOKUP($B$9,'Avg CP LF'!$A$12:$P$38,F$9,FALSE))</f>
        <v>0.58540000000000003</v>
      </c>
      <c r="G13" s="115">
        <f>IF(VLOOKUP($B$9,'Avg CP LF'!$A$12:$P$38,G$9,FALSE)=0,"",VLOOKUP($B$9,'Avg CP LF'!$A$12:$P$38,G$9,FALSE))</f>
        <v>0.60610000000000008</v>
      </c>
      <c r="H13" s="115">
        <f>IF(VLOOKUP($B$9,'Avg CP LF'!$A$12:$P$38,H$9,FALSE)=0,"",VLOOKUP($B$9,'Avg CP LF'!$A$12:$P$38,H$9,FALSE))</f>
        <v>0.63563333333333327</v>
      </c>
      <c r="I13" s="115">
        <f>IF(VLOOKUP($B$9,'Avg CP LF'!$A$12:$P$38,I$9,FALSE)=0,"",VLOOKUP($B$9,'Avg CP LF'!$A$12:$P$38,I$9,FALSE))</f>
        <v>0.65573333333333339</v>
      </c>
      <c r="J13" s="115">
        <f>IF(VLOOKUP($B$9,'Avg CP LF'!$A$12:$P$38,J$9,FALSE)=0,"",VLOOKUP($B$9,'Avg CP LF'!$A$12:$P$38,J$9,FALSE))</f>
        <v>0.66873333333333329</v>
      </c>
      <c r="K13" s="115">
        <f>IF(VLOOKUP($B$9,'Avg CP LF'!$A$12:$P$38,K$9,FALSE)=0,"",VLOOKUP($B$9,'Avg CP LF'!$A$12:$P$38,K$9,FALSE))</f>
        <v>0.64133333333333331</v>
      </c>
      <c r="L13" s="115">
        <f>IF(VLOOKUP($B$9,'Avg CP LF'!$A$12:$P$38,L$9,FALSE)=0,"",VLOOKUP($B$9,'Avg CP LF'!$A$12:$P$38,L$9,FALSE))</f>
        <v>0.62850000000000006</v>
      </c>
      <c r="M13" s="115">
        <f>IF(VLOOKUP($B$9,'Avg CP LF'!$A$12:$P$38,M$9,FALSE)=0,"",VLOOKUP($B$9,'Avg CP LF'!$A$12:$P$38,M$9,FALSE))</f>
        <v>0.61883333333333335</v>
      </c>
      <c r="N13" s="115">
        <f>IF(VLOOKUP($B$9,'Avg CP LF'!$A$12:$P$38,N$9,FALSE)=0,"",VLOOKUP($B$9,'Avg CP LF'!$A$12:$P$38,N$9,FALSE))</f>
        <v>0.61933333333333329</v>
      </c>
    </row>
    <row r="14" spans="1:16" s="110" customFormat="1">
      <c r="A14" s="119"/>
      <c r="B14" s="118" t="s">
        <v>342</v>
      </c>
      <c r="C14" s="115">
        <f>IF(VLOOKUP($B$9,'Avg GNCP LF'!$A$12:$P$38,C$9,FALSE)=0,"",VLOOKUP($B$9,'Avg GNCP LF'!$A$12:$P$38,C$9,FALSE))</f>
        <v>0.53063333333333329</v>
      </c>
      <c r="D14" s="115">
        <f>IF(VLOOKUP($B$9,'Avg GNCP LF'!$A$12:$P$38,D$9,FALSE)=0,"",VLOOKUP($B$9,'Avg GNCP LF'!$A$12:$P$38,D$9,FALSE))</f>
        <v>0.55163333333333331</v>
      </c>
      <c r="E14" s="115">
        <f>IF(VLOOKUP($B$9,'Avg GNCP LF'!$A$12:$P$38,E$9,FALSE)=0,"",VLOOKUP($B$9,'Avg GNCP LF'!$A$12:$P$38,E$9,FALSE))</f>
        <v>0.55943333333333334</v>
      </c>
      <c r="F14" s="115">
        <f>IF(VLOOKUP($B$9,'Avg GNCP LF'!$A$12:$P$38,F$9,FALSE)=0,"",VLOOKUP($B$9,'Avg GNCP LF'!$A$12:$P$38,F$9,FALSE))</f>
        <v>0.5712666666666667</v>
      </c>
      <c r="G14" s="115">
        <f>IF(VLOOKUP($B$9,'Avg GNCP LF'!$A$12:$P$38,G$9,FALSE)=0,"",VLOOKUP($B$9,'Avg GNCP LF'!$A$12:$P$38,G$9,FALSE))</f>
        <v>0.59283333333333332</v>
      </c>
      <c r="H14" s="115">
        <f>IF(VLOOKUP($B$9,'Avg GNCP LF'!$A$12:$P$38,H$9,FALSE)=0,"",VLOOKUP($B$9,'Avg GNCP LF'!$A$12:$P$38,H$9,FALSE))</f>
        <v>0.61513333333333331</v>
      </c>
      <c r="I14" s="115">
        <f>IF(VLOOKUP($B$9,'Avg GNCP LF'!$A$12:$P$38,I$9,FALSE)=0,"",VLOOKUP($B$9,'Avg GNCP LF'!$A$12:$P$38,I$9,FALSE))</f>
        <v>0.62596666666666667</v>
      </c>
      <c r="J14" s="115">
        <f>IF(VLOOKUP($B$9,'Avg GNCP LF'!$A$12:$P$38,J$9,FALSE)=0,"",VLOOKUP($B$9,'Avg GNCP LF'!$A$12:$P$38,J$9,FALSE))</f>
        <v>0.64126666666666665</v>
      </c>
      <c r="K14" s="115">
        <f>IF(VLOOKUP($B$9,'Avg GNCP LF'!$A$12:$P$38,K$9,FALSE)=0,"",VLOOKUP($B$9,'Avg GNCP LF'!$A$12:$P$38,K$9,FALSE))</f>
        <v>0.60176666666666667</v>
      </c>
      <c r="L14" s="115">
        <f>IF(VLOOKUP($B$9,'Avg GNCP LF'!$A$12:$P$38,L$9,FALSE)=0,"",VLOOKUP($B$9,'Avg GNCP LF'!$A$12:$P$38,L$9,FALSE))</f>
        <v>0.58950000000000002</v>
      </c>
      <c r="M14" s="115">
        <f>IF(VLOOKUP($B$9,'Avg GNCP LF'!$A$12:$P$38,M$9,FALSE)=0,"",VLOOKUP($B$9,'Avg GNCP LF'!$A$12:$P$38,M$9,FALSE))</f>
        <v>0.59506666666666663</v>
      </c>
      <c r="N14" s="115">
        <f>IF(VLOOKUP($B$9,'Avg GNCP LF'!$A$12:$P$38,N$9,FALSE)=0,"",VLOOKUP($B$9,'Avg GNCP LF'!$A$12:$P$38,N$9,FALSE))</f>
        <v>0.60223333333333329</v>
      </c>
    </row>
    <row r="15" spans="1:16" s="10" customFormat="1">
      <c r="A15" s="119"/>
      <c r="B15" s="148" t="s">
        <v>133</v>
      </c>
      <c r="C15" s="115">
        <f>IF(VLOOKUP($B$9,'Avg NCP LF'!$A$12:$P$38,C$9,FALSE)=0,"",VLOOKUP($B$9,'Avg NCP LF'!$A$12:$P$38,C$9,FALSE))</f>
        <v>0.18063333333333331</v>
      </c>
      <c r="D15" s="115">
        <f>IF(VLOOKUP($B$9,'Avg NCP LF'!$A$12:$P$38,D$9,FALSE)=0,"",VLOOKUP($B$9,'Avg NCP LF'!$A$12:$P$38,D$9,FALSE))</f>
        <v>0.19109999999999996</v>
      </c>
      <c r="E15" s="115">
        <f>IF(VLOOKUP($B$9,'Avg NCP LF'!$A$12:$P$38,E$9,FALSE)=0,"",VLOOKUP($B$9,'Avg NCP LF'!$A$12:$P$38,E$9,FALSE))</f>
        <v>0.19496666666666665</v>
      </c>
      <c r="F15" s="115">
        <f>IF(VLOOKUP($B$9,'Avg NCP LF'!$A$12:$P$38,F$9,FALSE)=0,"",VLOOKUP($B$9,'Avg NCP LF'!$A$12:$P$38,F$9,FALSE))</f>
        <v>0.22800000000000001</v>
      </c>
      <c r="G15" s="115">
        <f>IF(VLOOKUP($B$9,'Avg NCP LF'!$A$12:$P$38,G$9,FALSE)=0,"",VLOOKUP($B$9,'Avg NCP LF'!$A$12:$P$38,G$9,FALSE))</f>
        <v>0.25753333333333334</v>
      </c>
      <c r="H15" s="115">
        <f>IF(VLOOKUP($B$9,'Avg NCP LF'!$A$12:$P$38,H$9,FALSE)=0,"",VLOOKUP($B$9,'Avg NCP LF'!$A$12:$P$38,H$9,FALSE))</f>
        <v>0.28796666666666665</v>
      </c>
      <c r="I15" s="115">
        <f>IF(VLOOKUP($B$9,'Avg NCP LF'!$A$12:$P$38,I$9,FALSE)=0,"",VLOOKUP($B$9,'Avg NCP LF'!$A$12:$P$38,I$9,FALSE))</f>
        <v>0.29766666666666669</v>
      </c>
      <c r="J15" s="115">
        <f>IF(VLOOKUP($B$9,'Avg NCP LF'!$A$12:$P$38,J$9,FALSE)=0,"",VLOOKUP($B$9,'Avg NCP LF'!$A$12:$P$38,J$9,FALSE))</f>
        <v>0.30783333333333335</v>
      </c>
      <c r="K15" s="115">
        <f>IF(VLOOKUP($B$9,'Avg NCP LF'!$A$12:$P$38,K$9,FALSE)=0,"",VLOOKUP($B$9,'Avg NCP LF'!$A$12:$P$38,K$9,FALSE))</f>
        <v>0.28683333333333333</v>
      </c>
      <c r="L15" s="115">
        <f>IF(VLOOKUP($B$9,'Avg NCP LF'!$A$12:$P$38,L$9,FALSE)=0,"",VLOOKUP($B$9,'Avg NCP LF'!$A$12:$P$38,L$9,FALSE))</f>
        <v>0.25446666666666667</v>
      </c>
      <c r="M15" s="115">
        <f>IF(VLOOKUP($B$9,'Avg NCP LF'!$A$12:$P$38,M$9,FALSE)=0,"",VLOOKUP($B$9,'Avg NCP LF'!$A$12:$P$38,M$9,FALSE))</f>
        <v>0.19823333333333334</v>
      </c>
      <c r="N15" s="115">
        <f>IF(VLOOKUP($B$9,'Avg NCP LF'!$A$12:$P$38,N$9,FALSE)=0,"",VLOOKUP($B$9,'Avg NCP LF'!$A$12:$P$38,N$9,FALSE))</f>
        <v>0.19216666666666668</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Forecast'!$B$7:$AO$23,C9-1,FALSE)</f>
        <v>4412782486</v>
      </c>
      <c r="D27" s="142">
        <f>VLOOKUP($B$9,'Sales Forecast'!$B$7:$AO$23,D9-1,FALSE)</f>
        <v>4011033989</v>
      </c>
      <c r="E27" s="142">
        <f>VLOOKUP($B$9,'Sales Forecast'!$B$7:$AO$23,E9-1,FALSE)</f>
        <v>3919563463</v>
      </c>
      <c r="F27" s="142">
        <f>VLOOKUP($B$9,'Sales Forecast'!$B$7:$AO$23,F9-1,FALSE)</f>
        <v>3982448080</v>
      </c>
      <c r="G27" s="142">
        <f>VLOOKUP($B$9,'Sales Forecast'!$B$7:$AO$23,G9-1,FALSE)</f>
        <v>4652075043</v>
      </c>
      <c r="H27" s="142">
        <f>VLOOKUP($B$9,'Sales Forecast'!$B$7:$AO$23,H9-1,FALSE)</f>
        <v>5313054838</v>
      </c>
      <c r="I27" s="142">
        <f>VLOOKUP($B$9,'Sales Forecast'!$B$7:$AO$23,I9-1,FALSE)</f>
        <v>5780941741</v>
      </c>
      <c r="J27" s="142">
        <f>VLOOKUP($B$9,'Sales Forecast'!$B$7:$AO$23,J9-1,FALSE)</f>
        <v>5909135128</v>
      </c>
      <c r="K27" s="142">
        <f>VLOOKUP($B$9,'Sales Forecast'!$B$7:$AO$23,K9-1,FALSE)</f>
        <v>5714655770</v>
      </c>
      <c r="L27" s="142">
        <f>VLOOKUP($B$9,'Sales Forecast'!$B$7:$AO$23,L9-1,FALSE)</f>
        <v>5150015263</v>
      </c>
      <c r="M27" s="142">
        <f>VLOOKUP($B$9,'Sales Forecast'!$B$7:$AO$23,M9-1,FALSE)</f>
        <v>4257998507</v>
      </c>
      <c r="N27" s="142">
        <f>VLOOKUP($B$9,'Sales Forecast'!$B$7:$AO$23,N9-1,FALSE)</f>
        <v>4094996381</v>
      </c>
      <c r="P27" s="106">
        <f t="shared" ref="P27:P29" si="0">SUM(C27:N27)</f>
        <v>57198700689</v>
      </c>
    </row>
    <row r="28" spans="1:16" s="12" customFormat="1" ht="15.6">
      <c r="A28" s="111"/>
      <c r="B28" s="108" t="str">
        <f>"TEST - "&amp;MANUAL!$B$10</f>
        <v>TEST - 2017</v>
      </c>
      <c r="C28" s="142">
        <f>VLOOKUP($B$9,'Sales Forecast'!$B$7:$AO$23,C9+11,FALSE)</f>
        <v>4459036218</v>
      </c>
      <c r="D28" s="142">
        <f>VLOOKUP($B$9,'Sales Forecast'!$B$7:$AO$23,D9+11,FALSE)</f>
        <v>3960503996</v>
      </c>
      <c r="E28" s="142">
        <f>VLOOKUP($B$9,'Sales Forecast'!$B$7:$AO$23,E9+11,FALSE)</f>
        <v>3878065213</v>
      </c>
      <c r="F28" s="142">
        <f>VLOOKUP($B$9,'Sales Forecast'!$B$7:$AO$23,F9+11,FALSE)</f>
        <v>3972698748</v>
      </c>
      <c r="G28" s="142">
        <f>VLOOKUP($B$9,'Sales Forecast'!$B$7:$AO$23,G9+11,FALSE)</f>
        <v>4630611997</v>
      </c>
      <c r="H28" s="142">
        <f>VLOOKUP($B$9,'Sales Forecast'!$B$7:$AO$23,H9+11,FALSE)</f>
        <v>5289857496</v>
      </c>
      <c r="I28" s="142">
        <f>VLOOKUP($B$9,'Sales Forecast'!$B$7:$AO$23,I9+11,FALSE)</f>
        <v>5760290400</v>
      </c>
      <c r="J28" s="142">
        <f>VLOOKUP($B$9,'Sales Forecast'!$B$7:$AO$23,J9+11,FALSE)</f>
        <v>5891589976</v>
      </c>
      <c r="K28" s="142">
        <f>VLOOKUP($B$9,'Sales Forecast'!$B$7:$AO$23,K9+11,FALSE)</f>
        <v>5704211543</v>
      </c>
      <c r="L28" s="142">
        <f>VLOOKUP($B$9,'Sales Forecast'!$B$7:$AO$23,L9+11,FALSE)</f>
        <v>5133789102</v>
      </c>
      <c r="M28" s="142">
        <f>VLOOKUP($B$9,'Sales Forecast'!$B$7:$AO$23,M9+11,FALSE)</f>
        <v>4240281030</v>
      </c>
      <c r="N28" s="142">
        <f>VLOOKUP($B$9,'Sales Forecast'!$B$7:$AO$23,N9+11,FALSE)</f>
        <v>4072742788</v>
      </c>
      <c r="P28" s="106">
        <f t="shared" si="0"/>
        <v>56993678507</v>
      </c>
    </row>
    <row r="29" spans="1:16" ht="15.6">
      <c r="A29" s="111"/>
      <c r="B29" t="s">
        <v>1092</v>
      </c>
      <c r="C29" s="142">
        <f>VLOOKUP($B$9,'Sales Forecast'!$B$7:$AO$23,C9+23,FALSE)</f>
        <v>4480547058</v>
      </c>
      <c r="D29" s="142">
        <f>VLOOKUP($B$9,'Sales Forecast'!$B$7:$AO$23,D9+23,FALSE)</f>
        <v>3970626763</v>
      </c>
      <c r="E29" s="142">
        <f>VLOOKUP($B$9,'Sales Forecast'!$B$7:$AO$23,E9+23,FALSE)</f>
        <v>3898615460</v>
      </c>
      <c r="F29" s="142">
        <f>VLOOKUP($B$9,'Sales Forecast'!$B$7:$AO$23,F9+23,FALSE)</f>
        <v>4003806466</v>
      </c>
      <c r="G29" s="142">
        <f>VLOOKUP($B$9,'Sales Forecast'!$B$7:$AO$23,G9+23,FALSE)</f>
        <v>4668629145</v>
      </c>
      <c r="H29" s="142">
        <f>VLOOKUP($B$9,'Sales Forecast'!$B$7:$AO$23,H9+23,FALSE)</f>
        <v>5326911058</v>
      </c>
      <c r="I29" s="142">
        <f>VLOOKUP($B$9,'Sales Forecast'!$B$7:$AO$23,I9+23,FALSE)</f>
        <v>5797588974</v>
      </c>
      <c r="J29" s="142">
        <f>VLOOKUP($B$9,'Sales Forecast'!$B$7:$AO$23,J9+23,FALSE)</f>
        <v>5927891677</v>
      </c>
      <c r="K29" s="142">
        <f>VLOOKUP($B$9,'Sales Forecast'!$B$7:$AO$23,K9+23,FALSE)</f>
        <v>5743314788</v>
      </c>
      <c r="L29" s="142">
        <f>VLOOKUP($B$9,'Sales Forecast'!$B$7:$AO$23,L9+23,FALSE)</f>
        <v>5166360566</v>
      </c>
      <c r="M29" s="142">
        <f>VLOOKUP($B$9,'Sales Forecast'!$B$7:$AO$23,M9+23,FALSE)</f>
        <v>4269989489</v>
      </c>
      <c r="N29" s="142">
        <f>VLOOKUP($B$9,'Sales Forecast'!$B$7:$AO$23,N9+23,FALSE)</f>
        <v>4106934435</v>
      </c>
      <c r="P29" s="106">
        <f t="shared" si="0"/>
        <v>57361215879</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IF(C13="",0,MIN((+C$27/C$18/C13)+C23,C34))</f>
        <v>10734482.243079774</v>
      </c>
      <c r="D33" s="107">
        <f t="shared" ref="D33:N33" si="1">IF(D13="",0,MIN((+D$27/D$18/D13)+D23,D34))</f>
        <v>8448878.2718851678</v>
      </c>
      <c r="E33" s="107">
        <f t="shared" si="1"/>
        <v>9036415.8851140756</v>
      </c>
      <c r="F33" s="107">
        <f t="shared" si="1"/>
        <v>9448544.3950954713</v>
      </c>
      <c r="G33" s="107">
        <f t="shared" si="1"/>
        <v>10316431.341841811</v>
      </c>
      <c r="H33" s="107">
        <f t="shared" si="1"/>
        <v>11609276.04576363</v>
      </c>
      <c r="I33" s="107">
        <f t="shared" si="1"/>
        <v>11849455.548823282</v>
      </c>
      <c r="J33" s="107">
        <f t="shared" si="1"/>
        <v>11876760.928219296</v>
      </c>
      <c r="K33" s="107">
        <f t="shared" si="1"/>
        <v>12375813.777720029</v>
      </c>
      <c r="L33" s="107">
        <f t="shared" si="1"/>
        <v>11013625.338962026</v>
      </c>
      <c r="M33" s="107">
        <f t="shared" si="1"/>
        <v>9556509.801149115</v>
      </c>
      <c r="N33" s="107">
        <f t="shared" si="1"/>
        <v>8887019.473332407</v>
      </c>
      <c r="P33" s="152">
        <f>AVERAGE(C33:N33)</f>
        <v>10429434.420915509</v>
      </c>
      <c r="Q33" s="381">
        <f>$P$27/(P33*8760)</f>
        <v>0.62606770210173279</v>
      </c>
    </row>
    <row r="34" spans="1:17" s="12" customFormat="1" ht="15.6">
      <c r="A34" s="111"/>
      <c r="B34" s="149" t="s">
        <v>426</v>
      </c>
      <c r="C34" s="107">
        <f t="shared" ref="C34:N34" si="2">MIN(+C$27/C$18/C14,C35)</f>
        <v>11177509.746924452</v>
      </c>
      <c r="D34" s="107">
        <f t="shared" si="2"/>
        <v>10447120.434925748</v>
      </c>
      <c r="E34" s="107">
        <f t="shared" si="2"/>
        <v>9417083.5864055976</v>
      </c>
      <c r="F34" s="107">
        <f t="shared" si="2"/>
        <v>9682304.6251993608</v>
      </c>
      <c r="G34" s="107">
        <f t="shared" si="2"/>
        <v>10547296.659472009</v>
      </c>
      <c r="H34" s="107">
        <f t="shared" si="2"/>
        <v>11996168.034933709</v>
      </c>
      <c r="I34" s="107">
        <f t="shared" si="2"/>
        <v>12412934.104928464</v>
      </c>
      <c r="J34" s="107">
        <f t="shared" si="2"/>
        <v>12385465.10770015</v>
      </c>
      <c r="K34" s="107">
        <f t="shared" si="2"/>
        <v>13189533.987887517</v>
      </c>
      <c r="L34" s="107">
        <f t="shared" si="2"/>
        <v>11742262.129834833</v>
      </c>
      <c r="M34" s="107">
        <f t="shared" si="2"/>
        <v>9938192.0489767715</v>
      </c>
      <c r="N34" s="107">
        <f t="shared" si="2"/>
        <v>9139360.2598392721</v>
      </c>
      <c r="P34" s="152">
        <f>AVERAGE(C34:N34)</f>
        <v>11006269.227252325</v>
      </c>
      <c r="Q34" s="381">
        <f t="shared" ref="Q34:Q35" si="3">$P$27/(P34*8760)</f>
        <v>0.5932557079337738</v>
      </c>
    </row>
    <row r="35" spans="1:17" s="106" customFormat="1">
      <c r="A35" s="109"/>
      <c r="B35" s="149" t="s">
        <v>133</v>
      </c>
      <c r="C35" s="107">
        <f t="shared" ref="C35:N35" si="4">+C$27/C$18/C15</f>
        <v>32835352.954657752</v>
      </c>
      <c r="D35" s="107">
        <f t="shared" si="4"/>
        <v>30156880.529842358</v>
      </c>
      <c r="E35" s="107">
        <f t="shared" si="4"/>
        <v>27021185.472840685</v>
      </c>
      <c r="F35" s="107">
        <f t="shared" si="4"/>
        <v>24259552.144249514</v>
      </c>
      <c r="G35" s="107">
        <f t="shared" si="4"/>
        <v>24279532.887485072</v>
      </c>
      <c r="H35" s="107">
        <f t="shared" si="4"/>
        <v>25625336.834896017</v>
      </c>
      <c r="I35" s="107">
        <f t="shared" si="4"/>
        <v>26103302.301954266</v>
      </c>
      <c r="J35" s="107">
        <f t="shared" si="4"/>
        <v>25800928.829662748</v>
      </c>
      <c r="K35" s="107">
        <f t="shared" si="4"/>
        <v>27671197.801665701</v>
      </c>
      <c r="L35" s="107">
        <f t="shared" si="4"/>
        <v>27202240.734363247</v>
      </c>
      <c r="M35" s="107">
        <f t="shared" si="4"/>
        <v>29832958.543523341</v>
      </c>
      <c r="N35" s="107">
        <f t="shared" si="4"/>
        <v>28641946.541980244</v>
      </c>
      <c r="P35" s="152">
        <f>AVERAGE(C35:N35)</f>
        <v>27452534.63142674</v>
      </c>
      <c r="Q35" s="381">
        <f t="shared" si="3"/>
        <v>0.23784805773993992</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07">
        <f>IF(C13="",0,MIN((+C$28/C$19/C13)+C23,C39))</f>
        <v>10846998.521959459</v>
      </c>
      <c r="D38" s="107">
        <f t="shared" ref="D38:N38" si="5">IF(D13="",0,MIN((+D$28/D$19/D13)+D23,D39))</f>
        <v>8640385.7746734526</v>
      </c>
      <c r="E38" s="107">
        <f t="shared" si="5"/>
        <v>8940743.1274092104</v>
      </c>
      <c r="F38" s="107">
        <f t="shared" si="5"/>
        <v>9425413.6487871539</v>
      </c>
      <c r="G38" s="107">
        <f t="shared" si="5"/>
        <v>10268834.938430615</v>
      </c>
      <c r="H38" s="107">
        <f t="shared" si="5"/>
        <v>11558588.756620694</v>
      </c>
      <c r="I38" s="107">
        <f t="shared" si="5"/>
        <v>11807125.569009168</v>
      </c>
      <c r="J38" s="107">
        <f t="shared" si="5"/>
        <v>11841496.956209945</v>
      </c>
      <c r="K38" s="107">
        <f t="shared" si="5"/>
        <v>12353195.476004852</v>
      </c>
      <c r="L38" s="107">
        <f t="shared" si="5"/>
        <v>10978924.692688683</v>
      </c>
      <c r="M38" s="107">
        <f t="shared" si="5"/>
        <v>9516745.2868300565</v>
      </c>
      <c r="N38" s="107">
        <f t="shared" si="5"/>
        <v>8838724.4088336397</v>
      </c>
      <c r="P38" s="152">
        <f>AVERAGE(C38:N38)</f>
        <v>10418098.096454745</v>
      </c>
      <c r="Q38" s="381">
        <f>$P$28/(P38*8760)</f>
        <v>0.62450244019697876</v>
      </c>
    </row>
    <row r="39" spans="1:17" s="106" customFormat="1" ht="16.5" customHeight="1">
      <c r="A39" s="109"/>
      <c r="B39" s="149" t="s">
        <v>426</v>
      </c>
      <c r="C39" s="107">
        <f t="shared" ref="C39:N39" si="6">MIN(+C$28/C$19/C14,C40)</f>
        <v>11294669.734279793</v>
      </c>
      <c r="D39" s="107">
        <f t="shared" si="6"/>
        <v>10683921.331025613</v>
      </c>
      <c r="E39" s="107">
        <f t="shared" si="6"/>
        <v>9317380.5218606386</v>
      </c>
      <c r="F39" s="107">
        <f t="shared" si="6"/>
        <v>9658601.6162912827</v>
      </c>
      <c r="G39" s="107">
        <f t="shared" si="6"/>
        <v>10498635.124289226</v>
      </c>
      <c r="H39" s="107">
        <f t="shared" si="6"/>
        <v>11943791.535710415</v>
      </c>
      <c r="I39" s="107">
        <f t="shared" si="6"/>
        <v>12368591.202595899</v>
      </c>
      <c r="J39" s="107">
        <f t="shared" si="6"/>
        <v>12348690.712937098</v>
      </c>
      <c r="K39" s="107">
        <f t="shared" si="6"/>
        <v>13165428.513728097</v>
      </c>
      <c r="L39" s="107">
        <f t="shared" si="6"/>
        <v>11705265.766505238</v>
      </c>
      <c r="M39" s="107">
        <f t="shared" si="6"/>
        <v>9896839.3597356044</v>
      </c>
      <c r="N39" s="107">
        <f t="shared" si="6"/>
        <v>9089693.8903043699</v>
      </c>
      <c r="P39" s="152">
        <f>AVERAGE(C39:N39)</f>
        <v>10997625.77577194</v>
      </c>
      <c r="Q39" s="381">
        <f>$P$28/(P39*8760)</f>
        <v>0.59159384180726171</v>
      </c>
    </row>
    <row r="40" spans="1:17" s="106" customFormat="1" ht="16.5" customHeight="1">
      <c r="A40" s="109"/>
      <c r="B40" s="149" t="s">
        <v>133</v>
      </c>
      <c r="C40" s="107">
        <f t="shared" ref="C40:N40" si="7">+C$28/C$19/C15</f>
        <v>33179525.281417239</v>
      </c>
      <c r="D40" s="107">
        <f t="shared" si="7"/>
        <v>30840435.043980971</v>
      </c>
      <c r="E40" s="107">
        <f t="shared" si="7"/>
        <v>26735099.555203814</v>
      </c>
      <c r="F40" s="107">
        <f t="shared" si="7"/>
        <v>24200162.938596491</v>
      </c>
      <c r="G40" s="107">
        <f t="shared" si="7"/>
        <v>24167515.620694265</v>
      </c>
      <c r="H40" s="107">
        <f t="shared" si="7"/>
        <v>25513453.987730063</v>
      </c>
      <c r="I40" s="107">
        <f t="shared" si="7"/>
        <v>26010053.101181228</v>
      </c>
      <c r="J40" s="107">
        <f t="shared" si="7"/>
        <v>25724321.812180169</v>
      </c>
      <c r="K40" s="107">
        <f t="shared" si="7"/>
        <v>27620625.32926593</v>
      </c>
      <c r="L40" s="107">
        <f t="shared" si="7"/>
        <v>27116534.592696507</v>
      </c>
      <c r="M40" s="107">
        <f t="shared" si="7"/>
        <v>29708823.986884139</v>
      </c>
      <c r="N40" s="107">
        <f t="shared" si="7"/>
        <v>28486296.533586994</v>
      </c>
      <c r="P40" s="152">
        <f>AVERAGE(C40:N40)</f>
        <v>27441903.981951479</v>
      </c>
      <c r="Q40" s="381">
        <f>$P$28/(P40*8760)</f>
        <v>0.2370873277498006</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07">
        <f>MIN((+C$29/C$20/C13)+C23,C44)</f>
        <v>10899325.535753207</v>
      </c>
      <c r="D43" s="107">
        <f t="shared" ref="D43:N43" si="8">MIN((+D$29/D$20/D13)+D23,D44)</f>
        <v>8662469.9872068744</v>
      </c>
      <c r="E43" s="107">
        <f t="shared" si="8"/>
        <v>8988121.0000184439</v>
      </c>
      <c r="F43" s="107">
        <f t="shared" si="8"/>
        <v>9499218.1651672162</v>
      </c>
      <c r="G43" s="107">
        <f t="shared" si="8"/>
        <v>10353141.681879386</v>
      </c>
      <c r="H43" s="107">
        <f t="shared" si="8"/>
        <v>11639552.541647002</v>
      </c>
      <c r="I43" s="107">
        <f t="shared" si="8"/>
        <v>11883578.128894515</v>
      </c>
      <c r="J43" s="107">
        <f t="shared" si="8"/>
        <v>11914459.68505697</v>
      </c>
      <c r="K43" s="107">
        <f t="shared" si="8"/>
        <v>12437878.525641026</v>
      </c>
      <c r="L43" s="107">
        <f t="shared" si="8"/>
        <v>11048580.777752114</v>
      </c>
      <c r="M43" s="107">
        <f t="shared" si="8"/>
        <v>9583421.9611275699</v>
      </c>
      <c r="N43" s="107">
        <f t="shared" si="8"/>
        <v>8912927.6081634779</v>
      </c>
      <c r="O43" s="107"/>
      <c r="P43" s="152">
        <f>AVERAGE(C43:N43)</f>
        <v>10485222.96652565</v>
      </c>
      <c r="Q43" s="381">
        <f>$P$29/(P43*8760)</f>
        <v>0.62450593805749144</v>
      </c>
    </row>
    <row r="44" spans="1:17" s="106" customFormat="1" ht="16.5" customHeight="1">
      <c r="A44" s="109"/>
      <c r="B44" s="149" t="s">
        <v>426</v>
      </c>
      <c r="C44" s="107">
        <f>MIN(+C$29/C$20/C14,C45)</f>
        <v>11349156.359108308</v>
      </c>
      <c r="D44" s="107">
        <f t="shared" ref="D44:N44" si="9">MIN(+D$29/D$20/D14,D45)</f>
        <v>10711228.675340764</v>
      </c>
      <c r="E44" s="107">
        <f t="shared" si="9"/>
        <v>9366754.2328738943</v>
      </c>
      <c r="F44" s="107">
        <f t="shared" si="9"/>
        <v>9734232.0817287117</v>
      </c>
      <c r="G44" s="107">
        <f t="shared" si="9"/>
        <v>10584828.518505083</v>
      </c>
      <c r="H44" s="107">
        <f t="shared" si="9"/>
        <v>12027453.52859362</v>
      </c>
      <c r="I44" s="107">
        <f t="shared" si="9"/>
        <v>12448679.320070978</v>
      </c>
      <c r="J44" s="107">
        <f t="shared" si="9"/>
        <v>12424778.573740145</v>
      </c>
      <c r="K44" s="107">
        <f t="shared" si="9"/>
        <v>13255679.545412581</v>
      </c>
      <c r="L44" s="107">
        <f t="shared" si="9"/>
        <v>11779530.142183552</v>
      </c>
      <c r="M44" s="107">
        <f t="shared" si="9"/>
        <v>9966179.067238031</v>
      </c>
      <c r="N44" s="107">
        <f t="shared" si="9"/>
        <v>9166004.0382840224</v>
      </c>
      <c r="O44" s="107"/>
      <c r="P44" s="152">
        <f>AVERAGE(C44:N44)</f>
        <v>11067875.340256641</v>
      </c>
      <c r="Q44" s="381">
        <f>$P$29/(P44*8760)</f>
        <v>0.59162972143669068</v>
      </c>
    </row>
    <row r="45" spans="1:17" s="106" customFormat="1" ht="16.5" customHeight="1">
      <c r="A45" s="109"/>
      <c r="B45" s="149" t="s">
        <v>133</v>
      </c>
      <c r="C45" s="107">
        <f>+C$29/C$20/C15</f>
        <v>33339586.65448333</v>
      </c>
      <c r="D45" s="107">
        <f t="shared" ref="D45:N45" si="10">+D$29/D$20/D15</f>
        <v>30919261.006142389</v>
      </c>
      <c r="E45" s="107">
        <f t="shared" si="10"/>
        <v>26876771.463553187</v>
      </c>
      <c r="F45" s="107">
        <f t="shared" si="10"/>
        <v>24389659.271442495</v>
      </c>
      <c r="G45" s="107">
        <f t="shared" si="10"/>
        <v>24365930.002797425</v>
      </c>
      <c r="H45" s="107">
        <f t="shared" si="10"/>
        <v>25692166.618435778</v>
      </c>
      <c r="I45" s="107">
        <f t="shared" si="10"/>
        <v>26178471.327168297</v>
      </c>
      <c r="J45" s="107">
        <f t="shared" si="10"/>
        <v>25882825.143650558</v>
      </c>
      <c r="K45" s="107">
        <f t="shared" si="10"/>
        <v>27809968.952159598</v>
      </c>
      <c r="L45" s="107">
        <f t="shared" si="10"/>
        <v>27288576.180837847</v>
      </c>
      <c r="M45" s="107">
        <f t="shared" si="10"/>
        <v>29916971.365114059</v>
      </c>
      <c r="N45" s="107">
        <f t="shared" si="10"/>
        <v>28725445.786587581</v>
      </c>
      <c r="O45" s="107"/>
      <c r="P45" s="152">
        <f>AVERAGE(C45:N45)</f>
        <v>27615469.481031045</v>
      </c>
      <c r="Q45" s="381">
        <f>$P$29/(P45*8760)</f>
        <v>0.23711651938236672</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9" spans="1:14">
      <c r="G59" s="145"/>
    </row>
    <row r="60" spans="1:14">
      <c r="G60" s="44"/>
    </row>
    <row r="62" spans="1:14">
      <c r="G62" s="150"/>
    </row>
  </sheetData>
  <mergeCells count="3">
    <mergeCell ref="C7:E7"/>
    <mergeCell ref="F7:L7"/>
    <mergeCell ref="M7:N7"/>
  </mergeCells>
  <conditionalFormatting sqref="C34:N34">
    <cfRule type="cellIs" dxfId="33" priority="4" operator="greaterThanOrEqual">
      <formula>C35</formula>
    </cfRule>
  </conditionalFormatting>
  <conditionalFormatting sqref="C39:N39">
    <cfRule type="cellIs" dxfId="32" priority="3" operator="greaterThanOrEqual">
      <formula>C40</formula>
    </cfRule>
  </conditionalFormatting>
  <conditionalFormatting sqref="C33:N33">
    <cfRule type="cellIs" dxfId="31" priority="2" operator="greaterThanOrEqual">
      <formula>C34</formula>
    </cfRule>
  </conditionalFormatting>
  <conditionalFormatting sqref="C38:N38">
    <cfRule type="cellIs" dxfId="30" priority="1" operator="greaterThanOrEqual">
      <formula>C39</formula>
    </cfRule>
  </conditionalFormatting>
  <pageMargins left="0" right="0" top="1" bottom="1" header="0.5" footer="0.5"/>
  <pageSetup scale="59" orientation="landscape" r:id="rId1"/>
  <headerFooter alignWithMargins="0">
    <oddFooter>&amp;LPrinted:  &amp;D&amp;C&amp;F&amp;RPage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3"/>
  <sheetViews>
    <sheetView showGridLines="0" zoomScale="65" zoomScaleNormal="65" workbookViewId="0">
      <selection activeCell="B1"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1152</v>
      </c>
    </row>
    <row r="2" spans="1:16">
      <c r="B2" s="8" t="s">
        <v>1123</v>
      </c>
    </row>
    <row r="5" spans="1:16" ht="21">
      <c r="A5" s="124" t="s">
        <v>446</v>
      </c>
    </row>
    <row r="6" spans="1:16" ht="21">
      <c r="A6" s="124" t="s">
        <v>430</v>
      </c>
    </row>
    <row r="7" spans="1:16" ht="15.6" thickBot="1"/>
    <row r="8" spans="1:16" ht="15.6" thickBot="1">
      <c r="C8" s="460" t="s">
        <v>339</v>
      </c>
      <c r="D8" s="461"/>
      <c r="E8" s="462"/>
      <c r="F8" s="463" t="s">
        <v>340</v>
      </c>
      <c r="G8" s="464"/>
      <c r="H8" s="464"/>
      <c r="I8" s="464"/>
      <c r="J8" s="464"/>
      <c r="K8" s="464"/>
      <c r="L8" s="465"/>
      <c r="M8" s="460" t="s">
        <v>339</v>
      </c>
      <c r="N8" s="462"/>
    </row>
    <row r="9" spans="1:16" ht="15.6" thickBot="1">
      <c r="C9" s="100" t="s">
        <v>70</v>
      </c>
      <c r="D9" s="100" t="s">
        <v>71</v>
      </c>
      <c r="E9" s="100" t="s">
        <v>72</v>
      </c>
      <c r="F9" s="103" t="s">
        <v>73</v>
      </c>
      <c r="G9" s="103" t="s">
        <v>74</v>
      </c>
      <c r="H9" s="103" t="s">
        <v>75</v>
      </c>
      <c r="I9" s="103" t="s">
        <v>76</v>
      </c>
      <c r="J9" s="103" t="s">
        <v>77</v>
      </c>
      <c r="K9" s="103" t="s">
        <v>78</v>
      </c>
      <c r="L9" s="103" t="s">
        <v>79</v>
      </c>
      <c r="M9" s="100" t="s">
        <v>80</v>
      </c>
      <c r="N9" s="100" t="s">
        <v>81</v>
      </c>
      <c r="P9" s="151" t="s">
        <v>82</v>
      </c>
    </row>
    <row r="10" spans="1:16" hidden="1">
      <c r="B10" s="43" t="s">
        <v>87</v>
      </c>
      <c r="C10" s="329">
        <v>3</v>
      </c>
      <c r="D10" s="329">
        <v>4</v>
      </c>
      <c r="E10" s="329">
        <v>5</v>
      </c>
      <c r="F10" s="329">
        <v>6</v>
      </c>
      <c r="G10" s="329">
        <v>7</v>
      </c>
      <c r="H10" s="329">
        <v>8</v>
      </c>
      <c r="I10" s="329">
        <v>9</v>
      </c>
      <c r="J10" s="329">
        <v>10</v>
      </c>
      <c r="K10" s="329">
        <v>11</v>
      </c>
      <c r="L10" s="329">
        <v>12</v>
      </c>
      <c r="M10" s="329">
        <v>13</v>
      </c>
      <c r="N10" s="329">
        <v>14</v>
      </c>
      <c r="O10" s="10"/>
      <c r="P10" s="341"/>
    </row>
    <row r="11" spans="1:16" s="10" customFormat="1">
      <c r="A11" s="123"/>
      <c r="C11" s="122"/>
      <c r="D11" s="122"/>
      <c r="E11" s="122"/>
      <c r="F11" s="122"/>
      <c r="G11" s="122"/>
      <c r="H11" s="122"/>
      <c r="I11" s="122"/>
      <c r="J11" s="122"/>
      <c r="K11" s="122"/>
      <c r="L11" s="122"/>
      <c r="M11" s="122"/>
      <c r="N11" s="122"/>
    </row>
    <row r="12" spans="1:16" s="110" customFormat="1" ht="15.6">
      <c r="A12" s="120"/>
    </row>
    <row r="13" spans="1:16" s="110" customFormat="1" ht="15.6">
      <c r="A13" s="120" t="s">
        <v>343</v>
      </c>
    </row>
    <row r="14" spans="1:16" s="110" customFormat="1">
      <c r="A14" s="119"/>
      <c r="B14" s="148" t="s">
        <v>148</v>
      </c>
      <c r="C14" s="115">
        <f>IF(VLOOKUP($B$10,'Avg CP LF'!$A$12:$P$38,C$10,FALSE)=0,"",VLOOKUP($B$10,'Avg CP LF'!$A$12:$P$38,C$10,FALSE))</f>
        <v>0.66336666666666666</v>
      </c>
      <c r="D14" s="115">
        <f>IF(VLOOKUP($B$10,'Avg CP LF'!$A$12:$P$38,D$10,FALSE)=0,"",VLOOKUP($B$10,'Avg CP LF'!$A$12:$P$38,D$10,FALSE))</f>
        <v>0.18626666666666666</v>
      </c>
      <c r="E14" s="115">
        <f>IF(VLOOKUP($B$10,'Avg CP LF'!$A$12:$P$38,E$10,FALSE)=0,"",VLOOKUP($B$10,'Avg CP LF'!$A$12:$P$38,E$10,FALSE))</f>
        <v>1.2365666666666666</v>
      </c>
      <c r="F14" s="115">
        <f>IF(VLOOKUP($B$10,'Avg CP LF'!$A$12:$P$38,F$10,FALSE)=0,"",VLOOKUP($B$10,'Avg CP LF'!$A$12:$P$38,F$10,FALSE))</f>
        <v>0.92643333333333333</v>
      </c>
      <c r="G14" s="115">
        <f>IF(VLOOKUP($B$10,'Avg CP LF'!$A$12:$P$38,G$10,FALSE)=0,"",VLOOKUP($B$10,'Avg CP LF'!$A$12:$P$38,G$10,FALSE))</f>
        <v>1.1191333333333333</v>
      </c>
      <c r="H14" s="115">
        <f>IF(VLOOKUP($B$10,'Avg CP LF'!$A$12:$P$38,H$10,FALSE)=0,"",VLOOKUP($B$10,'Avg CP LF'!$A$12:$P$38,H$10,FALSE))</f>
        <v>0.77970000000000006</v>
      </c>
      <c r="I14" s="115">
        <f>IF(VLOOKUP($B$10,'Avg CP LF'!$A$12:$P$38,I$10,FALSE)=0,"",VLOOKUP($B$10,'Avg CP LF'!$A$12:$P$38,I$10,FALSE))</f>
        <v>0.73946666666666661</v>
      </c>
      <c r="J14" s="115">
        <f>IF(VLOOKUP($B$10,'Avg CP LF'!$A$12:$P$38,J$10,FALSE)=0,"",VLOOKUP($B$10,'Avg CP LF'!$A$12:$P$38,J$10,FALSE))</f>
        <v>1.1040666666666665</v>
      </c>
      <c r="K14" s="115">
        <f>IF(VLOOKUP($B$10,'Avg CP LF'!$A$12:$P$38,K$10,FALSE)=0,"",VLOOKUP($B$10,'Avg CP LF'!$A$12:$P$38,K$10,FALSE))</f>
        <v>1.6512</v>
      </c>
      <c r="L14" s="115">
        <f>IF(VLOOKUP($B$10,'Avg CP LF'!$A$12:$P$38,L$10,FALSE)=0,"",VLOOKUP($B$10,'Avg CP LF'!$A$12:$P$38,L$10,FALSE))</f>
        <v>0.69779999999999998</v>
      </c>
      <c r="M14" s="115">
        <f>IF(VLOOKUP($B$10,'Avg CP LF'!$A$12:$P$38,M$10,FALSE)=0,"",VLOOKUP($B$10,'Avg CP LF'!$A$12:$P$38,M$10,FALSE))</f>
        <v>4.7683333333333335</v>
      </c>
      <c r="N14" s="115">
        <f>IF(VLOOKUP($B$10,'Avg CP LF'!$A$12:$P$38,N$10,FALSE)=0,"",VLOOKUP($B$10,'Avg CP LF'!$A$12:$P$38,N$10,FALSE))</f>
        <v>1.1989666666666667</v>
      </c>
    </row>
    <row r="15" spans="1:16" s="110" customFormat="1">
      <c r="A15" s="119"/>
      <c r="B15" s="118" t="s">
        <v>342</v>
      </c>
      <c r="C15" s="115">
        <f>IF(VLOOKUP($B$10,'Avg GNCP LF'!$A$12:$P$38,C$10,FALSE)=0,"",VLOOKUP($B$10,'Avg GNCP LF'!$A$12:$P$38,C$10,FALSE))</f>
        <v>0.26223333333333332</v>
      </c>
      <c r="D15" s="115">
        <f>IF(VLOOKUP($B$10,'Avg GNCP LF'!$A$12:$P$38,D$10,FALSE)=0,"",VLOOKUP($B$10,'Avg GNCP LF'!$A$12:$P$38,D$10,FALSE))</f>
        <v>0.21733333333333335</v>
      </c>
      <c r="E15" s="115">
        <f>IF(VLOOKUP($B$10,'Avg GNCP LF'!$A$12:$P$38,E$10,FALSE)=0,"",VLOOKUP($B$10,'Avg GNCP LF'!$A$12:$P$38,E$10,FALSE))</f>
        <v>0.56643333333333334</v>
      </c>
      <c r="F15" s="115">
        <f>IF(VLOOKUP($B$10,'Avg GNCP LF'!$A$12:$P$38,F$10,FALSE)=0,"",VLOOKUP($B$10,'Avg GNCP LF'!$A$12:$P$38,F$10,FALSE))</f>
        <v>0.50056666666666672</v>
      </c>
      <c r="G15" s="115">
        <f>IF(VLOOKUP($B$10,'Avg GNCP LF'!$A$12:$P$38,G$10,FALSE)=0,"",VLOOKUP($B$10,'Avg GNCP LF'!$A$12:$P$38,G$10,FALSE))</f>
        <v>0.53513333333333335</v>
      </c>
      <c r="H15" s="115">
        <f>IF(VLOOKUP($B$10,'Avg GNCP LF'!$A$12:$P$38,H$10,FALSE)=0,"",VLOOKUP($B$10,'Avg GNCP LF'!$A$12:$P$38,H$10,FALSE))</f>
        <v>0.53413333333333335</v>
      </c>
      <c r="I15" s="115">
        <f>IF(VLOOKUP($B$10,'Avg GNCP LF'!$A$12:$P$38,I$10,FALSE)=0,"",VLOOKUP($B$10,'Avg GNCP LF'!$A$12:$P$38,I$10,FALSE))</f>
        <v>0.49449999999999994</v>
      </c>
      <c r="J15" s="115">
        <f>IF(VLOOKUP($B$10,'Avg GNCP LF'!$A$12:$P$38,J$10,FALSE)=0,"",VLOOKUP($B$10,'Avg GNCP LF'!$A$12:$P$38,J$10,FALSE))</f>
        <v>0.50003333333333344</v>
      </c>
      <c r="K15" s="115">
        <f>IF(VLOOKUP($B$10,'Avg GNCP LF'!$A$12:$P$38,K$10,FALSE)=0,"",VLOOKUP($B$10,'Avg GNCP LF'!$A$12:$P$38,K$10,FALSE))</f>
        <v>0.47400000000000003</v>
      </c>
      <c r="L15" s="115">
        <f>IF(VLOOKUP($B$10,'Avg GNCP LF'!$A$12:$P$38,L$10,FALSE)=0,"",VLOOKUP($B$10,'Avg GNCP LF'!$A$12:$P$38,L$10,FALSE))</f>
        <v>0.32629999999999998</v>
      </c>
      <c r="M15" s="115">
        <f>IF(VLOOKUP($B$10,'Avg GNCP LF'!$A$12:$P$38,M$10,FALSE)=0,"",VLOOKUP($B$10,'Avg GNCP LF'!$A$12:$P$38,M$10,FALSE))</f>
        <v>0.13663333333333333</v>
      </c>
      <c r="N15" s="115">
        <f>IF(VLOOKUP($B$10,'Avg GNCP LF'!$A$12:$P$38,N$10,FALSE)=0,"",VLOOKUP($B$10,'Avg GNCP LF'!$A$12:$P$38,N$10,FALSE))</f>
        <v>0.34523333333333328</v>
      </c>
    </row>
    <row r="16" spans="1:16" s="10" customFormat="1">
      <c r="A16" s="119"/>
      <c r="B16" s="148" t="s">
        <v>133</v>
      </c>
      <c r="C16" s="115">
        <f>IF(VLOOKUP($B$10,'Avg NCP LF'!$A$12:$P$38,C$10,FALSE)=0,"",VLOOKUP($B$10,'Avg NCP LF'!$A$12:$P$38,C$10,FALSE))</f>
        <v>0.20566666666666666</v>
      </c>
      <c r="D16" s="115">
        <f>IF(VLOOKUP($B$10,'Avg NCP LF'!$A$12:$P$38,D$10,FALSE)=0,"",VLOOKUP($B$10,'Avg NCP LF'!$A$12:$P$38,D$10,FALSE))</f>
        <v>0.19400000000000003</v>
      </c>
      <c r="E16" s="115">
        <f>IF(VLOOKUP($B$10,'Avg NCP LF'!$A$12:$P$38,E$10,FALSE)=0,"",VLOOKUP($B$10,'Avg NCP LF'!$A$12:$P$38,E$10,FALSE))</f>
        <v>0.44456666666666672</v>
      </c>
      <c r="F16" s="115">
        <f>IF(VLOOKUP($B$10,'Avg NCP LF'!$A$12:$P$38,F$10,FALSE)=0,"",VLOOKUP($B$10,'Avg NCP LF'!$A$12:$P$38,F$10,FALSE))</f>
        <v>0.40799999999999997</v>
      </c>
      <c r="G16" s="115">
        <f>IF(VLOOKUP($B$10,'Avg NCP LF'!$A$12:$P$38,G$10,FALSE)=0,"",VLOOKUP($B$10,'Avg NCP LF'!$A$12:$P$38,G$10,FALSE))</f>
        <v>0.4597</v>
      </c>
      <c r="H16" s="115">
        <f>IF(VLOOKUP($B$10,'Avg NCP LF'!$A$12:$P$38,H$10,FALSE)=0,"",VLOOKUP($B$10,'Avg NCP LF'!$A$12:$P$38,H$10,FALSE))</f>
        <v>0.41603333333333331</v>
      </c>
      <c r="I16" s="115">
        <f>IF(VLOOKUP($B$10,'Avg NCP LF'!$A$12:$P$38,I$10,FALSE)=0,"",VLOOKUP($B$10,'Avg NCP LF'!$A$12:$P$38,I$10,FALSE))</f>
        <v>0.40046666666666669</v>
      </c>
      <c r="J16" s="115">
        <f>IF(VLOOKUP($B$10,'Avg NCP LF'!$A$12:$P$38,J$10,FALSE)=0,"",VLOOKUP($B$10,'Avg NCP LF'!$A$12:$P$38,J$10,FALSE))</f>
        <v>0.40113333333333334</v>
      </c>
      <c r="K16" s="115">
        <f>IF(VLOOKUP($B$10,'Avg NCP LF'!$A$12:$P$38,K$10,FALSE)=0,"",VLOOKUP($B$10,'Avg NCP LF'!$A$12:$P$38,K$10,FALSE))</f>
        <v>0.40693333333333337</v>
      </c>
      <c r="L16" s="115">
        <f>IF(VLOOKUP($B$10,'Avg NCP LF'!$A$12:$P$38,L$10,FALSE)=0,"",VLOOKUP($B$10,'Avg NCP LF'!$A$12:$P$38,L$10,FALSE))</f>
        <v>0.22760000000000002</v>
      </c>
      <c r="M16" s="115">
        <f>IF(VLOOKUP($B$10,'Avg NCP LF'!$A$12:$P$38,M$10,FALSE)=0,"",VLOOKUP($B$10,'Avg NCP LF'!$A$12:$P$38,M$10,FALSE))</f>
        <v>0.12086666666666668</v>
      </c>
      <c r="N16" s="115">
        <f>IF(VLOOKUP($B$10,'Avg NCP LF'!$A$12:$P$38,N$10,FALSE)=0,"",VLOOKUP($B$10,'Avg NCP LF'!$A$12:$P$38,N$10,FALSE))</f>
        <v>0.25016666666666665</v>
      </c>
    </row>
    <row r="17" spans="1:16">
      <c r="A17" s="114"/>
      <c r="C17" s="116"/>
      <c r="D17" s="116"/>
      <c r="E17" s="116"/>
      <c r="F17" s="116"/>
      <c r="G17" s="116"/>
      <c r="H17" s="116"/>
      <c r="I17" s="116"/>
      <c r="J17" s="116"/>
      <c r="K17" s="116"/>
      <c r="L17" s="116"/>
      <c r="M17" s="117"/>
      <c r="N17" s="116"/>
    </row>
    <row r="18" spans="1:16" ht="15.6">
      <c r="A18" s="113" t="s">
        <v>417</v>
      </c>
      <c r="C18" s="5"/>
      <c r="D18" s="5"/>
      <c r="E18" s="5"/>
      <c r="F18" s="5"/>
      <c r="G18" s="5"/>
      <c r="H18" s="5"/>
      <c r="I18" s="5"/>
      <c r="J18" s="5"/>
      <c r="K18" s="5"/>
      <c r="L18" s="5"/>
      <c r="M18" s="115"/>
      <c r="N18" s="5"/>
    </row>
    <row r="19" spans="1:16">
      <c r="A19" s="114"/>
      <c r="B19" s="108" t="str">
        <f>"PRIOR - "&amp;MANUAL!$B$9</f>
        <v>PRIOR - 2016</v>
      </c>
      <c r="C19" s="145">
        <f>+HOURS!$B$18</f>
        <v>744</v>
      </c>
      <c r="D19" s="145">
        <f>+HOURS!$C$18</f>
        <v>696</v>
      </c>
      <c r="E19" s="145">
        <f>+HOURS!$D$18</f>
        <v>744</v>
      </c>
      <c r="F19" s="145">
        <f>+HOURS!$E$18</f>
        <v>720</v>
      </c>
      <c r="G19" s="145">
        <f>+HOURS!$F$18</f>
        <v>744</v>
      </c>
      <c r="H19" s="145">
        <f>+HOURS!$G$18</f>
        <v>720</v>
      </c>
      <c r="I19" s="145">
        <f>+HOURS!$H$18</f>
        <v>744</v>
      </c>
      <c r="J19" s="145">
        <f>+HOURS!$I$18</f>
        <v>744</v>
      </c>
      <c r="K19" s="145">
        <f>+HOURS!$J$18</f>
        <v>720</v>
      </c>
      <c r="L19" s="145">
        <f>+HOURS!$K$18</f>
        <v>744</v>
      </c>
      <c r="M19" s="145">
        <f>+HOURS!$L$18</f>
        <v>720</v>
      </c>
      <c r="N19" s="145">
        <f>+HOURS!$M$18</f>
        <v>744</v>
      </c>
    </row>
    <row r="20" spans="1:16">
      <c r="A20" s="114"/>
      <c r="B20" s="108" t="str">
        <f>"TEST - "&amp;MANUAL!$B$10</f>
        <v>TEST - 2017</v>
      </c>
      <c r="C20" s="145">
        <f>+HOURS!$B$19</f>
        <v>744</v>
      </c>
      <c r="D20" s="145">
        <f>+HOURS!$C$19</f>
        <v>672</v>
      </c>
      <c r="E20" s="145">
        <f>+HOURS!$D$19</f>
        <v>744</v>
      </c>
      <c r="F20" s="145">
        <f>+HOURS!$E$19</f>
        <v>720</v>
      </c>
      <c r="G20" s="145">
        <f>+HOURS!$F$19</f>
        <v>744</v>
      </c>
      <c r="H20" s="145">
        <f>+HOURS!$G$19</f>
        <v>720</v>
      </c>
      <c r="I20" s="145">
        <f>+HOURS!$H$19</f>
        <v>744</v>
      </c>
      <c r="J20" s="145">
        <f>+HOURS!$I$19</f>
        <v>744</v>
      </c>
      <c r="K20" s="145">
        <f>+HOURS!$J$19</f>
        <v>720</v>
      </c>
      <c r="L20" s="145">
        <f>+HOURS!$K$19</f>
        <v>744</v>
      </c>
      <c r="M20" s="145">
        <f>+HOURS!$L$19</f>
        <v>720</v>
      </c>
      <c r="N20" s="145">
        <f>+HOURS!$M$19</f>
        <v>744</v>
      </c>
    </row>
    <row r="21" spans="1:16">
      <c r="A21" s="114"/>
      <c r="B21" s="108" t="s">
        <v>1092</v>
      </c>
      <c r="C21" s="145">
        <f>+HOURS!B$20</f>
        <v>744</v>
      </c>
      <c r="D21" s="145">
        <f>+HOURS!C$20</f>
        <v>672</v>
      </c>
      <c r="E21" s="145">
        <f>+HOURS!D$20</f>
        <v>744</v>
      </c>
      <c r="F21" s="145">
        <f>+HOURS!E$20</f>
        <v>720</v>
      </c>
      <c r="G21" s="145">
        <f>+HOURS!F$20</f>
        <v>744</v>
      </c>
      <c r="H21" s="145">
        <f>+HOURS!G$20</f>
        <v>720</v>
      </c>
      <c r="I21" s="145">
        <f>+HOURS!H$20</f>
        <v>744</v>
      </c>
      <c r="J21" s="145">
        <f>+HOURS!I$20</f>
        <v>744</v>
      </c>
      <c r="K21" s="145">
        <f>+HOURS!J$20</f>
        <v>720</v>
      </c>
      <c r="L21" s="145">
        <f>+HOURS!K$20</f>
        <v>744</v>
      </c>
      <c r="M21" s="145">
        <f>+HOURS!L$20</f>
        <v>720</v>
      </c>
      <c r="N21" s="145">
        <f>+HOURS!M$20</f>
        <v>744</v>
      </c>
    </row>
    <row r="22" spans="1:16">
      <c r="A22" s="114"/>
      <c r="C22" s="5"/>
      <c r="D22" s="5"/>
      <c r="E22" s="5"/>
      <c r="F22" s="5"/>
      <c r="G22" s="5"/>
      <c r="H22" s="5"/>
      <c r="I22" s="5"/>
      <c r="J22" s="5"/>
      <c r="K22" s="5"/>
      <c r="L22" s="5"/>
      <c r="M22" s="115"/>
      <c r="N22" s="5"/>
    </row>
    <row r="23" spans="1:16" ht="15.6">
      <c r="A23" s="113" t="s">
        <v>423</v>
      </c>
      <c r="C23" s="5"/>
      <c r="D23" s="5"/>
      <c r="E23" s="5"/>
      <c r="F23" s="5"/>
      <c r="G23" s="5"/>
      <c r="H23" s="5"/>
      <c r="I23" s="5"/>
      <c r="J23" s="5"/>
      <c r="K23" s="5"/>
      <c r="L23" s="5"/>
      <c r="M23" s="115"/>
      <c r="N23" s="5"/>
    </row>
    <row r="24" spans="1:16">
      <c r="A24" s="114"/>
      <c r="B24" t="s">
        <v>424</v>
      </c>
      <c r="C24" s="145">
        <v>0</v>
      </c>
      <c r="D24" s="145">
        <v>0</v>
      </c>
      <c r="E24" s="145">
        <v>0</v>
      </c>
      <c r="F24" s="145">
        <v>0</v>
      </c>
      <c r="G24" s="145">
        <v>0</v>
      </c>
      <c r="H24" s="145">
        <v>0</v>
      </c>
      <c r="I24" s="145">
        <v>0</v>
      </c>
      <c r="J24" s="145">
        <v>0</v>
      </c>
      <c r="K24" s="145">
        <v>0</v>
      </c>
      <c r="L24" s="145">
        <v>0</v>
      </c>
      <c r="M24" s="145">
        <v>0</v>
      </c>
      <c r="N24" s="145">
        <v>0</v>
      </c>
    </row>
    <row r="25" spans="1:16">
      <c r="A25" s="114"/>
      <c r="B25" t="s">
        <v>425</v>
      </c>
      <c r="C25" s="145">
        <v>0</v>
      </c>
      <c r="D25" s="145">
        <v>0</v>
      </c>
      <c r="E25" s="145">
        <v>0</v>
      </c>
      <c r="F25" s="145">
        <v>0</v>
      </c>
      <c r="G25" s="145">
        <v>0</v>
      </c>
      <c r="H25" s="145">
        <v>0</v>
      </c>
      <c r="I25" s="145">
        <v>0</v>
      </c>
      <c r="J25" s="145">
        <v>0</v>
      </c>
      <c r="K25" s="145">
        <v>0</v>
      </c>
      <c r="L25" s="145">
        <v>0</v>
      </c>
      <c r="M25" s="145">
        <v>0</v>
      </c>
      <c r="N25" s="145">
        <v>0</v>
      </c>
    </row>
    <row r="26" spans="1:16">
      <c r="A26" s="114"/>
      <c r="C26" s="5"/>
      <c r="D26" s="5"/>
      <c r="E26" s="5"/>
      <c r="F26" s="5"/>
      <c r="G26" s="5"/>
      <c r="H26" s="5"/>
      <c r="I26" s="5"/>
      <c r="J26" s="5"/>
      <c r="K26" s="5"/>
      <c r="L26" s="5"/>
      <c r="M26" s="115"/>
      <c r="N26" s="5"/>
    </row>
    <row r="27" spans="1:16" ht="15.6">
      <c r="A27" s="113" t="s">
        <v>420</v>
      </c>
      <c r="C27" s="5"/>
      <c r="D27" s="5"/>
      <c r="E27" s="5"/>
      <c r="F27" s="5"/>
      <c r="G27" s="5"/>
      <c r="H27" s="5"/>
      <c r="I27" s="5"/>
      <c r="J27" s="5"/>
      <c r="K27" s="5"/>
      <c r="L27" s="5"/>
      <c r="M27" s="115"/>
      <c r="N27" s="5"/>
    </row>
    <row r="28" spans="1:16" s="106" customFormat="1">
      <c r="A28" s="109"/>
      <c r="B28" s="108" t="str">
        <f>"PRIOR - "&amp;MANUAL!$B$9</f>
        <v>PRIOR - 2016</v>
      </c>
      <c r="C28" s="142">
        <f>VLOOKUP($B$10,'Sales Forecast'!$B$7:$AO$23,C10-1,FALSE)</f>
        <v>602856</v>
      </c>
      <c r="D28" s="142">
        <f>VLOOKUP($B$10,'Sales Forecast'!$B$7:$AO$23,D10-1,FALSE)</f>
        <v>685784</v>
      </c>
      <c r="E28" s="142">
        <f>VLOOKUP($B$10,'Sales Forecast'!$B$7:$AO$23,E10-1,FALSE)</f>
        <v>666585</v>
      </c>
      <c r="F28" s="142">
        <f>VLOOKUP($B$10,'Sales Forecast'!$B$7:$AO$23,F10-1,FALSE)</f>
        <v>1230699</v>
      </c>
      <c r="G28" s="142">
        <f>VLOOKUP($B$10,'Sales Forecast'!$B$7:$AO$23,G10-1,FALSE)</f>
        <v>1462083</v>
      </c>
      <c r="H28" s="142">
        <f>VLOOKUP($B$10,'Sales Forecast'!$B$7:$AO$23,H10-1,FALSE)</f>
        <v>1187857</v>
      </c>
      <c r="I28" s="142">
        <f>VLOOKUP($B$10,'Sales Forecast'!$B$7:$AO$23,I10-1,FALSE)</f>
        <v>1087713</v>
      </c>
      <c r="J28" s="142">
        <f>VLOOKUP($B$10,'Sales Forecast'!$B$7:$AO$23,J10-1,FALSE)</f>
        <v>1181803</v>
      </c>
      <c r="K28" s="142">
        <f>VLOOKUP($B$10,'Sales Forecast'!$B$7:$AO$23,K10-1,FALSE)</f>
        <v>1205075</v>
      </c>
      <c r="L28" s="142">
        <f>VLOOKUP($B$10,'Sales Forecast'!$B$7:$AO$23,L10-1,FALSE)</f>
        <v>1239312</v>
      </c>
      <c r="M28" s="142">
        <f>VLOOKUP($B$10,'Sales Forecast'!$B$7:$AO$23,M10-1,FALSE)</f>
        <v>799615</v>
      </c>
      <c r="N28" s="142">
        <f>VLOOKUP($B$10,'Sales Forecast'!$B$7:$AO$23,N10-1,FALSE)</f>
        <v>507544</v>
      </c>
      <c r="P28" s="106">
        <f t="shared" ref="P28:P30" si="0">SUM(C28:N28)</f>
        <v>11856926</v>
      </c>
    </row>
    <row r="29" spans="1:16" s="12" customFormat="1" ht="15.6">
      <c r="A29" s="111"/>
      <c r="B29" s="108" t="str">
        <f>"TEST - "&amp;MANUAL!$B$10</f>
        <v>TEST - 2017</v>
      </c>
      <c r="C29" s="142">
        <f>VLOOKUP($B$10,'Sales Forecast'!$B$7:$AO$23,C10+11,FALSE)</f>
        <v>602856</v>
      </c>
      <c r="D29" s="142">
        <f>VLOOKUP($B$10,'Sales Forecast'!$B$7:$AO$23,D10+11,FALSE)</f>
        <v>685784</v>
      </c>
      <c r="E29" s="142">
        <f>VLOOKUP($B$10,'Sales Forecast'!$B$7:$AO$23,E10+11,FALSE)</f>
        <v>666585</v>
      </c>
      <c r="F29" s="142">
        <f>VLOOKUP($B$10,'Sales Forecast'!$B$7:$AO$23,F10+11,FALSE)</f>
        <v>1230699</v>
      </c>
      <c r="G29" s="142">
        <f>VLOOKUP($B$10,'Sales Forecast'!$B$7:$AO$23,G10+11,FALSE)</f>
        <v>1462083</v>
      </c>
      <c r="H29" s="142">
        <f>VLOOKUP($B$10,'Sales Forecast'!$B$7:$AO$23,H10+11,FALSE)</f>
        <v>1187857</v>
      </c>
      <c r="I29" s="142">
        <f>VLOOKUP($B$10,'Sales Forecast'!$B$7:$AO$23,I10+11,FALSE)</f>
        <v>1087713</v>
      </c>
      <c r="J29" s="142">
        <f>VLOOKUP($B$10,'Sales Forecast'!$B$7:$AO$23,J10+11,FALSE)</f>
        <v>1181803</v>
      </c>
      <c r="K29" s="142">
        <f>VLOOKUP($B$10,'Sales Forecast'!$B$7:$AO$23,K10+11,FALSE)</f>
        <v>1205075</v>
      </c>
      <c r="L29" s="142">
        <f>VLOOKUP($B$10,'Sales Forecast'!$B$7:$AO$23,L10+11,FALSE)</f>
        <v>1239312</v>
      </c>
      <c r="M29" s="142">
        <f>VLOOKUP($B$10,'Sales Forecast'!$B$7:$AO$23,M10+11,FALSE)</f>
        <v>799615</v>
      </c>
      <c r="N29" s="142">
        <f>VLOOKUP($B$10,'Sales Forecast'!$B$7:$AO$23,N10+11,FALSE)</f>
        <v>507544</v>
      </c>
      <c r="P29" s="106">
        <f t="shared" si="0"/>
        <v>11856926</v>
      </c>
    </row>
    <row r="30" spans="1:16" ht="15.6">
      <c r="A30" s="111"/>
      <c r="B30" t="s">
        <v>1092</v>
      </c>
      <c r="C30" s="142">
        <f>VLOOKUP($B$10,'Sales Forecast'!$B$7:$AO$23,C10+23,FALSE)</f>
        <v>602856</v>
      </c>
      <c r="D30" s="142">
        <f>VLOOKUP($B$10,'Sales Forecast'!$B$7:$AO$23,D10+23,FALSE)</f>
        <v>685784</v>
      </c>
      <c r="E30" s="142">
        <f>VLOOKUP($B$10,'Sales Forecast'!$B$7:$AO$23,E10+23,FALSE)</f>
        <v>666585</v>
      </c>
      <c r="F30" s="142">
        <f>VLOOKUP($B$10,'Sales Forecast'!$B$7:$AO$23,F10+23,FALSE)</f>
        <v>1230699</v>
      </c>
      <c r="G30" s="142">
        <f>VLOOKUP($B$10,'Sales Forecast'!$B$7:$AO$23,G10+23,FALSE)</f>
        <v>1462083</v>
      </c>
      <c r="H30" s="142">
        <f>VLOOKUP($B$10,'Sales Forecast'!$B$7:$AO$23,H10+23,FALSE)</f>
        <v>1187857</v>
      </c>
      <c r="I30" s="142">
        <f>VLOOKUP($B$10,'Sales Forecast'!$B$7:$AO$23,I10+23,FALSE)</f>
        <v>1087713</v>
      </c>
      <c r="J30" s="142">
        <f>VLOOKUP($B$10,'Sales Forecast'!$B$7:$AO$23,J10+23,FALSE)</f>
        <v>1181803</v>
      </c>
      <c r="K30" s="142">
        <f>VLOOKUP($B$10,'Sales Forecast'!$B$7:$AO$23,K10+23,FALSE)</f>
        <v>1205075</v>
      </c>
      <c r="L30" s="142">
        <f>VLOOKUP($B$10,'Sales Forecast'!$B$7:$AO$23,L10+23,FALSE)</f>
        <v>1239312</v>
      </c>
      <c r="M30" s="142">
        <f>VLOOKUP($B$10,'Sales Forecast'!$B$7:$AO$23,M10+23,FALSE)</f>
        <v>799615</v>
      </c>
      <c r="N30" s="142">
        <f>VLOOKUP($B$10,'Sales Forecast'!$B$7:$AO$23,N10+23,FALSE)</f>
        <v>507544</v>
      </c>
      <c r="P30" s="106">
        <f t="shared" si="0"/>
        <v>11856926</v>
      </c>
    </row>
    <row r="31" spans="1:16">
      <c r="A31" s="114"/>
    </row>
    <row r="32" spans="1:16" ht="17.399999999999999">
      <c r="A32" s="147" t="s">
        <v>421</v>
      </c>
    </row>
    <row r="33" spans="1:17" ht="15.6">
      <c r="A33" s="113"/>
      <c r="B33" s="146" t="str">
        <f>"PRIOR - "&amp;MANUAL!$B$9</f>
        <v>PRIOR - 2016</v>
      </c>
      <c r="C33" s="5"/>
      <c r="D33" s="5"/>
      <c r="E33" s="5"/>
      <c r="F33" s="5"/>
      <c r="G33" s="5"/>
      <c r="H33" s="5"/>
      <c r="I33" s="5"/>
      <c r="J33" s="5"/>
      <c r="K33" s="5"/>
      <c r="L33" s="5"/>
      <c r="M33" s="5"/>
      <c r="N33" s="5"/>
    </row>
    <row r="34" spans="1:17" s="12" customFormat="1" ht="15.6">
      <c r="A34" s="111"/>
      <c r="B34" s="149" t="s">
        <v>428</v>
      </c>
      <c r="C34" s="107">
        <f>IF(C14="",0,MIN((+C$28/C$19/C14)+C24,C35))</f>
        <v>1221.4818188743959</v>
      </c>
      <c r="D34" s="107">
        <f t="shared" ref="D34:N34" si="1">IF(D14="",0,MIN((+D$28/D$19/D14)+D24,D35))</f>
        <v>4533.6894436217472</v>
      </c>
      <c r="E34" s="107">
        <f t="shared" si="1"/>
        <v>724.54450277259195</v>
      </c>
      <c r="F34" s="107">
        <f t="shared" si="1"/>
        <v>1845.0374194941171</v>
      </c>
      <c r="G34" s="107">
        <f t="shared" si="1"/>
        <v>1755.9706819985511</v>
      </c>
      <c r="H34" s="107">
        <f t="shared" si="1"/>
        <v>2115.9438102974077</v>
      </c>
      <c r="I34" s="107">
        <f t="shared" si="1"/>
        <v>1977.0733484173425</v>
      </c>
      <c r="J34" s="107">
        <f t="shared" si="1"/>
        <v>1438.7219000722648</v>
      </c>
      <c r="K34" s="107">
        <f t="shared" si="1"/>
        <v>1013.6357060185186</v>
      </c>
      <c r="L34" s="107">
        <f t="shared" si="1"/>
        <v>2387.1337567839942</v>
      </c>
      <c r="M34" s="107">
        <f t="shared" si="1"/>
        <v>232.90661773272748</v>
      </c>
      <c r="N34" s="107">
        <f t="shared" si="1"/>
        <v>568.97561430586723</v>
      </c>
      <c r="P34" s="152">
        <f>AVERAGE(C34:N34)</f>
        <v>1651.2595516991269</v>
      </c>
      <c r="Q34" s="368">
        <f>$P$28/(P34*8760)</f>
        <v>0.81969570677367876</v>
      </c>
    </row>
    <row r="35" spans="1:17" s="12" customFormat="1" ht="15.6">
      <c r="A35" s="111"/>
      <c r="B35" s="149" t="s">
        <v>426</v>
      </c>
      <c r="C35" s="107">
        <f t="shared" ref="C35:N35" si="2">MIN(+C$28/C$19/C15,C36)</f>
        <v>3089.959282753191</v>
      </c>
      <c r="D35" s="107">
        <f t="shared" si="2"/>
        <v>4533.6894436217472</v>
      </c>
      <c r="E35" s="107">
        <f t="shared" si="2"/>
        <v>1581.735268602062</v>
      </c>
      <c r="F35" s="107">
        <f t="shared" si="2"/>
        <v>3414.7382965971892</v>
      </c>
      <c r="G35" s="107">
        <f t="shared" si="2"/>
        <v>3672.2909977213999</v>
      </c>
      <c r="H35" s="107">
        <f t="shared" si="2"/>
        <v>3088.7444874355133</v>
      </c>
      <c r="I35" s="107">
        <f t="shared" si="2"/>
        <v>2956.4809680681042</v>
      </c>
      <c r="J35" s="107">
        <f t="shared" si="2"/>
        <v>3176.678006412475</v>
      </c>
      <c r="K35" s="107">
        <f t="shared" si="2"/>
        <v>3531.0448898265354</v>
      </c>
      <c r="L35" s="107">
        <f t="shared" si="2"/>
        <v>5104.9400413235398</v>
      </c>
      <c r="M35" s="107">
        <f t="shared" si="2"/>
        <v>8128.1511750833542</v>
      </c>
      <c r="N35" s="107">
        <f t="shared" si="2"/>
        <v>1976.0050083004483</v>
      </c>
      <c r="P35" s="152">
        <f>AVERAGE(C35:N35)</f>
        <v>3687.8714888121299</v>
      </c>
      <c r="Q35" s="368">
        <f t="shared" ref="Q35:Q36" si="3">$P$28/(P35*8760)</f>
        <v>0.36702210730579937</v>
      </c>
    </row>
    <row r="36" spans="1:17" s="106" customFormat="1">
      <c r="A36" s="109"/>
      <c r="B36" s="149" t="s">
        <v>133</v>
      </c>
      <c r="C36" s="340">
        <f>+C$28/C$19/C16</f>
        <v>3939.823286453704</v>
      </c>
      <c r="D36" s="107">
        <f t="shared" ref="D36:N36" si="4">+D$28/D$19/D16</f>
        <v>5078.9785519611323</v>
      </c>
      <c r="E36" s="107">
        <f t="shared" si="4"/>
        <v>2015.3278412952566</v>
      </c>
      <c r="F36" s="107">
        <f t="shared" si="4"/>
        <v>4189.4709967320259</v>
      </c>
      <c r="G36" s="107">
        <f t="shared" si="4"/>
        <v>4274.886496803666</v>
      </c>
      <c r="H36" s="107">
        <f t="shared" si="4"/>
        <v>3965.550970808963</v>
      </c>
      <c r="I36" s="107">
        <f t="shared" si="4"/>
        <v>3650.6904579066354</v>
      </c>
      <c r="J36" s="107">
        <f t="shared" si="4"/>
        <v>3959.892535665078</v>
      </c>
      <c r="K36" s="107">
        <f t="shared" si="4"/>
        <v>4112.99625928353</v>
      </c>
      <c r="L36" s="107">
        <f t="shared" si="4"/>
        <v>7318.7255513351092</v>
      </c>
      <c r="M36" s="107">
        <f t="shared" si="4"/>
        <v>9188.4422687994102</v>
      </c>
      <c r="N36" s="107">
        <f t="shared" si="4"/>
        <v>2726.9132406352755</v>
      </c>
      <c r="P36" s="152">
        <f>AVERAGE(C36:N36)</f>
        <v>4535.141538139982</v>
      </c>
      <c r="Q36" s="368">
        <f t="shared" si="3"/>
        <v>0.29845383080412813</v>
      </c>
    </row>
    <row r="37" spans="1:17" s="106" customFormat="1" ht="16.5" customHeight="1">
      <c r="A37" s="109"/>
      <c r="B37" s="108"/>
      <c r="C37" s="107"/>
      <c r="D37" s="107"/>
      <c r="E37" s="107"/>
      <c r="F37" s="107"/>
      <c r="G37" s="107"/>
      <c r="H37" s="107"/>
      <c r="I37" s="107"/>
      <c r="J37" s="107"/>
      <c r="K37" s="107"/>
      <c r="L37" s="107"/>
      <c r="M37" s="107"/>
      <c r="N37" s="107"/>
    </row>
    <row r="38" spans="1:17" s="106" customFormat="1" ht="16.5" customHeight="1">
      <c r="A38" s="109"/>
      <c r="B38" s="146" t="str">
        <f>"TEST - "&amp;MANUAL!$B$10</f>
        <v>TEST - 2017</v>
      </c>
      <c r="C38" s="107"/>
      <c r="D38" s="107"/>
      <c r="E38" s="107"/>
      <c r="F38" s="107"/>
      <c r="G38" s="107"/>
      <c r="H38" s="107"/>
      <c r="I38" s="107"/>
      <c r="J38" s="107"/>
      <c r="K38" s="107"/>
      <c r="L38" s="107"/>
      <c r="M38" s="107"/>
      <c r="N38" s="107"/>
    </row>
    <row r="39" spans="1:17" s="106" customFormat="1" ht="16.5" customHeight="1">
      <c r="A39" s="109"/>
      <c r="B39" s="149" t="s">
        <v>428</v>
      </c>
      <c r="C39" s="107">
        <f>IF(C14="",0,MIN((+C$29/C$20/C14)+C24,C40))</f>
        <v>1221.4818188743959</v>
      </c>
      <c r="D39" s="107">
        <f t="shared" ref="D39:N39" si="5">IF(D14="",0,MIN((+D$29/D$20/D14)+D24,D40))</f>
        <v>4695.6069237510956</v>
      </c>
      <c r="E39" s="107">
        <f t="shared" si="5"/>
        <v>724.54450277259195</v>
      </c>
      <c r="F39" s="107">
        <f t="shared" si="5"/>
        <v>1845.0374194941171</v>
      </c>
      <c r="G39" s="107">
        <f t="shared" si="5"/>
        <v>1755.9706819985511</v>
      </c>
      <c r="H39" s="107">
        <f t="shared" si="5"/>
        <v>2115.9438102974077</v>
      </c>
      <c r="I39" s="107">
        <f t="shared" si="5"/>
        <v>1977.0733484173425</v>
      </c>
      <c r="J39" s="107">
        <f t="shared" si="5"/>
        <v>1438.7219000722648</v>
      </c>
      <c r="K39" s="107">
        <f t="shared" si="5"/>
        <v>1013.6357060185186</v>
      </c>
      <c r="L39" s="107">
        <f t="shared" si="5"/>
        <v>2387.1337567839942</v>
      </c>
      <c r="M39" s="107">
        <f t="shared" si="5"/>
        <v>232.90661773272748</v>
      </c>
      <c r="N39" s="107">
        <f t="shared" si="5"/>
        <v>568.97561430586723</v>
      </c>
      <c r="P39" s="152">
        <f>AVERAGE(C39:N39)</f>
        <v>1664.7526750432392</v>
      </c>
      <c r="Q39" s="381">
        <f>$P$29/(P39*8760)</f>
        <v>0.81305192392116021</v>
      </c>
    </row>
    <row r="40" spans="1:17" s="106" customFormat="1" ht="16.5" customHeight="1">
      <c r="A40" s="109"/>
      <c r="B40" s="149" t="s">
        <v>426</v>
      </c>
      <c r="C40" s="107">
        <f t="shared" ref="C40:N40" si="6">MIN(+C$29/C$20/C15,C41)</f>
        <v>3089.959282753191</v>
      </c>
      <c r="D40" s="107">
        <f t="shared" si="6"/>
        <v>4695.6069237510956</v>
      </c>
      <c r="E40" s="107">
        <f t="shared" si="6"/>
        <v>1581.735268602062</v>
      </c>
      <c r="F40" s="107">
        <f t="shared" si="6"/>
        <v>3414.7382965971892</v>
      </c>
      <c r="G40" s="107">
        <f t="shared" si="6"/>
        <v>3672.2909977213999</v>
      </c>
      <c r="H40" s="107">
        <f t="shared" si="6"/>
        <v>3088.7444874355133</v>
      </c>
      <c r="I40" s="107">
        <f t="shared" si="6"/>
        <v>2956.4809680681042</v>
      </c>
      <c r="J40" s="107">
        <f t="shared" si="6"/>
        <v>3176.678006412475</v>
      </c>
      <c r="K40" s="107">
        <f t="shared" si="6"/>
        <v>3531.0448898265354</v>
      </c>
      <c r="L40" s="107">
        <f t="shared" si="6"/>
        <v>5104.9400413235398</v>
      </c>
      <c r="M40" s="107">
        <f t="shared" si="6"/>
        <v>8128.1511750833542</v>
      </c>
      <c r="N40" s="107">
        <f t="shared" si="6"/>
        <v>1976.0050083004483</v>
      </c>
      <c r="P40" s="152">
        <f>AVERAGE(C40:N40)</f>
        <v>3701.3646121562419</v>
      </c>
      <c r="Q40" s="381">
        <f>$P$29/(P40*8760)</f>
        <v>0.36568414817914957</v>
      </c>
    </row>
    <row r="41" spans="1:17" s="106" customFormat="1" ht="16.5" customHeight="1">
      <c r="A41" s="109"/>
      <c r="B41" s="149" t="s">
        <v>133</v>
      </c>
      <c r="C41" s="107">
        <f t="shared" ref="C41:N41" si="7">+C$29/C$20/C16</f>
        <v>3939.823286453704</v>
      </c>
      <c r="D41" s="107">
        <f t="shared" si="7"/>
        <v>5260.3706431026012</v>
      </c>
      <c r="E41" s="107">
        <f t="shared" si="7"/>
        <v>2015.3278412952566</v>
      </c>
      <c r="F41" s="107">
        <f t="shared" si="7"/>
        <v>4189.4709967320259</v>
      </c>
      <c r="G41" s="107">
        <f t="shared" si="7"/>
        <v>4274.886496803666</v>
      </c>
      <c r="H41" s="107">
        <f t="shared" si="7"/>
        <v>3965.550970808963</v>
      </c>
      <c r="I41" s="107">
        <f t="shared" si="7"/>
        <v>3650.6904579066354</v>
      </c>
      <c r="J41" s="107">
        <f t="shared" si="7"/>
        <v>3959.892535665078</v>
      </c>
      <c r="K41" s="107">
        <f t="shared" si="7"/>
        <v>4112.99625928353</v>
      </c>
      <c r="L41" s="107">
        <f t="shared" si="7"/>
        <v>7318.7255513351092</v>
      </c>
      <c r="M41" s="107">
        <f t="shared" si="7"/>
        <v>9188.4422687994102</v>
      </c>
      <c r="N41" s="107">
        <f t="shared" si="7"/>
        <v>2726.9132406352755</v>
      </c>
      <c r="P41" s="152">
        <f>AVERAGE(C41:N41)</f>
        <v>4550.257545735104</v>
      </c>
      <c r="Q41" s="381">
        <f>$P$29/(P41*8760)</f>
        <v>0.29746236376563995</v>
      </c>
    </row>
    <row r="42" spans="1:17" s="106" customFormat="1" ht="16.5" customHeight="1">
      <c r="A42" s="109"/>
      <c r="B42" s="108"/>
      <c r="C42" s="107"/>
      <c r="D42" s="107"/>
      <c r="E42" s="107"/>
      <c r="F42" s="107"/>
      <c r="G42" s="107"/>
      <c r="H42" s="107"/>
      <c r="I42" s="107"/>
      <c r="J42" s="107"/>
      <c r="K42" s="107"/>
      <c r="L42" s="107"/>
      <c r="M42" s="107"/>
      <c r="N42" s="107"/>
      <c r="Q42" s="382"/>
    </row>
    <row r="43" spans="1:17" s="106" customFormat="1" ht="16.5" customHeight="1">
      <c r="A43" s="109"/>
      <c r="B43" s="146" t="str">
        <f>"SUBSEQUENT - "&amp;MANUAL!$B$11</f>
        <v>SUBSEQUENT - 2018</v>
      </c>
      <c r="C43" s="107"/>
      <c r="D43" s="107"/>
      <c r="E43" s="107"/>
      <c r="F43" s="107"/>
      <c r="G43" s="107"/>
      <c r="H43" s="107"/>
      <c r="I43" s="107"/>
      <c r="J43" s="107"/>
      <c r="K43" s="107"/>
      <c r="L43" s="107"/>
      <c r="M43" s="107"/>
      <c r="N43" s="107"/>
      <c r="Q43" s="382"/>
    </row>
    <row r="44" spans="1:17" s="106" customFormat="1" ht="16.5" customHeight="1">
      <c r="A44" s="109"/>
      <c r="B44" s="149" t="s">
        <v>428</v>
      </c>
      <c r="C44" s="107">
        <f>MIN((+C$30/C$21/C14)+C24,C45)</f>
        <v>1221.4818188743959</v>
      </c>
      <c r="D44" s="107">
        <f t="shared" ref="D44:N44" si="8">MIN((+D$30/D$21/D14)+D24,D45)</f>
        <v>4695.6069237510956</v>
      </c>
      <c r="E44" s="107">
        <f t="shared" si="8"/>
        <v>724.54450277259195</v>
      </c>
      <c r="F44" s="107">
        <f t="shared" si="8"/>
        <v>1845.0374194941171</v>
      </c>
      <c r="G44" s="107">
        <f t="shared" si="8"/>
        <v>1755.9706819985511</v>
      </c>
      <c r="H44" s="107">
        <f t="shared" si="8"/>
        <v>2115.9438102974077</v>
      </c>
      <c r="I44" s="107">
        <f t="shared" si="8"/>
        <v>1977.0733484173425</v>
      </c>
      <c r="J44" s="107">
        <f t="shared" si="8"/>
        <v>1438.7219000722648</v>
      </c>
      <c r="K44" s="107">
        <f t="shared" si="8"/>
        <v>1013.6357060185186</v>
      </c>
      <c r="L44" s="107">
        <f t="shared" si="8"/>
        <v>2387.1337567839942</v>
      </c>
      <c r="M44" s="107">
        <f t="shared" si="8"/>
        <v>232.90661773272748</v>
      </c>
      <c r="N44" s="107">
        <f t="shared" si="8"/>
        <v>568.97561430586723</v>
      </c>
      <c r="O44" s="107"/>
      <c r="P44" s="152">
        <f>AVERAGE(C44:N44)</f>
        <v>1664.7526750432392</v>
      </c>
      <c r="Q44" s="381">
        <f>$P$30/(P44*8760)</f>
        <v>0.81305192392116021</v>
      </c>
    </row>
    <row r="45" spans="1:17" s="106" customFormat="1" ht="16.5" customHeight="1">
      <c r="A45" s="109"/>
      <c r="B45" s="149" t="s">
        <v>426</v>
      </c>
      <c r="C45" s="107">
        <f>MIN(+C$30/C$21/C15,C46)</f>
        <v>3089.959282753191</v>
      </c>
      <c r="D45" s="107">
        <f t="shared" ref="D45:N45" si="9">MIN(+D$30/D$21/D15,D46)</f>
        <v>4695.6069237510956</v>
      </c>
      <c r="E45" s="107">
        <f t="shared" si="9"/>
        <v>1581.735268602062</v>
      </c>
      <c r="F45" s="107">
        <f t="shared" si="9"/>
        <v>3414.7382965971892</v>
      </c>
      <c r="G45" s="107">
        <f t="shared" si="9"/>
        <v>3672.2909977213999</v>
      </c>
      <c r="H45" s="107">
        <f t="shared" si="9"/>
        <v>3088.7444874355133</v>
      </c>
      <c r="I45" s="107">
        <f t="shared" si="9"/>
        <v>2956.4809680681042</v>
      </c>
      <c r="J45" s="107">
        <f t="shared" si="9"/>
        <v>3176.678006412475</v>
      </c>
      <c r="K45" s="107">
        <f t="shared" si="9"/>
        <v>3531.0448898265354</v>
      </c>
      <c r="L45" s="107">
        <f t="shared" si="9"/>
        <v>5104.9400413235398</v>
      </c>
      <c r="M45" s="107">
        <f t="shared" si="9"/>
        <v>8128.1511750833542</v>
      </c>
      <c r="N45" s="107">
        <f t="shared" si="9"/>
        <v>1976.0050083004483</v>
      </c>
      <c r="O45" s="107"/>
      <c r="P45" s="152">
        <f>AVERAGE(C45:N45)</f>
        <v>3701.3646121562419</v>
      </c>
      <c r="Q45" s="381">
        <f>$P$30/(P45*8760)</f>
        <v>0.36568414817914957</v>
      </c>
    </row>
    <row r="46" spans="1:17" s="106" customFormat="1" ht="16.5" customHeight="1">
      <c r="A46" s="109"/>
      <c r="B46" s="149" t="s">
        <v>133</v>
      </c>
      <c r="C46" s="107">
        <f>+C$30/C$21/C16</f>
        <v>3939.823286453704</v>
      </c>
      <c r="D46" s="107">
        <f t="shared" ref="D46:N46" si="10">+D$30/D$21/D16</f>
        <v>5260.3706431026012</v>
      </c>
      <c r="E46" s="107">
        <f t="shared" si="10"/>
        <v>2015.3278412952566</v>
      </c>
      <c r="F46" s="107">
        <f t="shared" si="10"/>
        <v>4189.4709967320259</v>
      </c>
      <c r="G46" s="107">
        <f t="shared" si="10"/>
        <v>4274.886496803666</v>
      </c>
      <c r="H46" s="107">
        <f t="shared" si="10"/>
        <v>3965.550970808963</v>
      </c>
      <c r="I46" s="107">
        <f t="shared" si="10"/>
        <v>3650.6904579066354</v>
      </c>
      <c r="J46" s="107">
        <f t="shared" si="10"/>
        <v>3959.892535665078</v>
      </c>
      <c r="K46" s="107">
        <f t="shared" si="10"/>
        <v>4112.99625928353</v>
      </c>
      <c r="L46" s="107">
        <f t="shared" si="10"/>
        <v>7318.7255513351092</v>
      </c>
      <c r="M46" s="107">
        <f t="shared" si="10"/>
        <v>9188.4422687994102</v>
      </c>
      <c r="N46" s="107">
        <f t="shared" si="10"/>
        <v>2726.9132406352755</v>
      </c>
      <c r="O46" s="107"/>
      <c r="P46" s="152">
        <f>AVERAGE(C46:N46)</f>
        <v>4550.257545735104</v>
      </c>
      <c r="Q46" s="381">
        <f>$P$30/(P46*8760)</f>
        <v>0.29746236376563995</v>
      </c>
    </row>
    <row r="47" spans="1:17" s="106" customFormat="1" ht="16.5" customHeight="1">
      <c r="A47" s="109"/>
      <c r="B47" s="108"/>
      <c r="C47" s="107"/>
      <c r="D47" s="107"/>
      <c r="E47" s="107"/>
      <c r="F47" s="107"/>
      <c r="G47" s="107"/>
      <c r="H47" s="107"/>
      <c r="I47" s="107"/>
      <c r="J47" s="107"/>
      <c r="K47" s="107"/>
      <c r="L47" s="107"/>
      <c r="M47" s="107"/>
      <c r="N47" s="107"/>
    </row>
    <row r="48" spans="1:17" s="106" customFormat="1" ht="16.5" customHeight="1">
      <c r="A48" s="109"/>
      <c r="B48" s="108"/>
      <c r="C48" s="107"/>
      <c r="D48" s="107"/>
      <c r="E48" s="107"/>
      <c r="F48" s="107"/>
      <c r="G48" s="107"/>
      <c r="H48" s="107"/>
      <c r="I48" s="107"/>
      <c r="J48" s="107"/>
      <c r="K48" s="107"/>
      <c r="L48" s="107"/>
      <c r="M48" s="107"/>
      <c r="N48" s="107"/>
    </row>
    <row r="49" spans="1:14" ht="13.2">
      <c r="A49" s="42" t="s">
        <v>116</v>
      </c>
      <c r="C49" s="105"/>
    </row>
    <row r="50" spans="1:14" ht="13.2">
      <c r="A50"/>
      <c r="B50" s="10" t="s">
        <v>338</v>
      </c>
      <c r="C50" s="105"/>
      <c r="D50" s="105"/>
      <c r="E50" s="105"/>
      <c r="F50" s="105"/>
      <c r="G50" s="105"/>
      <c r="H50" s="105"/>
      <c r="I50" s="105"/>
      <c r="J50" s="105"/>
      <c r="K50" s="105"/>
      <c r="L50" s="105"/>
      <c r="M50" s="105"/>
      <c r="N50" s="105"/>
    </row>
    <row r="51" spans="1:14" ht="13.2">
      <c r="A51"/>
      <c r="B51" s="81" t="s">
        <v>422</v>
      </c>
    </row>
    <row r="52" spans="1:14" ht="13.2">
      <c r="A52"/>
      <c r="B52" s="125" t="s">
        <v>427</v>
      </c>
      <c r="C52" s="104"/>
    </row>
    <row r="53" spans="1:14" ht="13.2">
      <c r="A53"/>
      <c r="B53" s="153" t="s">
        <v>431</v>
      </c>
      <c r="E53" s="88"/>
    </row>
    <row r="54" spans="1:14" ht="13.2">
      <c r="A54"/>
      <c r="B54" t="s">
        <v>429</v>
      </c>
      <c r="C54" s="98"/>
      <c r="D54" s="98"/>
      <c r="E54" s="98"/>
      <c r="F54" s="98"/>
      <c r="G54" s="98"/>
      <c r="H54" s="98"/>
      <c r="I54" s="98"/>
      <c r="J54" s="98"/>
      <c r="K54" s="98"/>
      <c r="L54" s="98"/>
      <c r="M54" s="98"/>
      <c r="N54" s="98"/>
    </row>
    <row r="57" spans="1:14">
      <c r="C57" s="150"/>
    </row>
    <row r="60" spans="1:14">
      <c r="G60" s="145"/>
    </row>
    <row r="61" spans="1:14">
      <c r="G61" s="44"/>
    </row>
    <row r="63" spans="1:14">
      <c r="G63" s="150"/>
    </row>
  </sheetData>
  <mergeCells count="3">
    <mergeCell ref="C8:E8"/>
    <mergeCell ref="F8:L8"/>
    <mergeCell ref="M8:N8"/>
  </mergeCells>
  <conditionalFormatting sqref="C35:N35">
    <cfRule type="cellIs" dxfId="29" priority="4" operator="greaterThanOrEqual">
      <formula>C36</formula>
    </cfRule>
  </conditionalFormatting>
  <conditionalFormatting sqref="C40:N40">
    <cfRule type="cellIs" dxfId="28" priority="3" operator="greaterThanOrEqual">
      <formula>C41</formula>
    </cfRule>
  </conditionalFormatting>
  <conditionalFormatting sqref="C34:N34">
    <cfRule type="cellIs" dxfId="27" priority="2" operator="greaterThanOrEqual">
      <formula>C35</formula>
    </cfRule>
  </conditionalFormatting>
  <conditionalFormatting sqref="C39:N39">
    <cfRule type="cellIs" dxfId="26" priority="1" operator="greaterThanOrEqual">
      <formula>C40</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2"/>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1155</v>
      </c>
    </row>
    <row r="2" spans="1:16">
      <c r="B2" s="8" t="s">
        <v>1123</v>
      </c>
    </row>
    <row r="4" spans="1:16" ht="21">
      <c r="A4" s="124" t="s">
        <v>447</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88</v>
      </c>
      <c r="C9" s="329">
        <v>3</v>
      </c>
      <c r="D9" s="329">
        <v>4</v>
      </c>
      <c r="E9" s="329">
        <v>5</v>
      </c>
      <c r="F9" s="329">
        <v>6</v>
      </c>
      <c r="G9" s="329">
        <v>7</v>
      </c>
      <c r="H9" s="329">
        <v>8</v>
      </c>
      <c r="I9" s="329">
        <v>9</v>
      </c>
      <c r="J9" s="329">
        <v>10</v>
      </c>
      <c r="K9" s="329">
        <v>11</v>
      </c>
      <c r="L9" s="329">
        <v>12</v>
      </c>
      <c r="M9" s="329">
        <v>13</v>
      </c>
      <c r="N9" s="329">
        <v>14</v>
      </c>
    </row>
    <row r="10" spans="1:16" s="10" customFormat="1">
      <c r="A10" s="123"/>
      <c r="B10" s="43"/>
      <c r="C10" s="329"/>
      <c r="D10" s="329"/>
      <c r="E10" s="329"/>
      <c r="F10" s="329"/>
      <c r="G10" s="329"/>
      <c r="H10" s="329"/>
      <c r="I10" s="329"/>
      <c r="J10" s="329"/>
      <c r="K10" s="329"/>
      <c r="L10" s="329"/>
      <c r="M10" s="329"/>
      <c r="N10" s="329"/>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0.96176666666666666</v>
      </c>
      <c r="D13" s="115">
        <f>IF(VLOOKUP($B$9,'Avg CP LF'!$A$12:$P$38,D$9,FALSE)=0,"",VLOOKUP($B$9,'Avg CP LF'!$A$12:$P$38,D$9,FALSE))</f>
        <v>1.1913666666666667</v>
      </c>
      <c r="E13" s="115">
        <f>IF(VLOOKUP($B$9,'Avg CP LF'!$A$12:$P$38,E$9,FALSE)=0,"",VLOOKUP($B$9,'Avg CP LF'!$A$12:$P$38,E$9,FALSE))</f>
        <v>3.1396666666666668</v>
      </c>
      <c r="F13" s="115">
        <f>IF(VLOOKUP($B$9,'Avg CP LF'!$A$12:$P$38,F$9,FALSE)=0,"",VLOOKUP($B$9,'Avg CP LF'!$A$12:$P$38,F$9,FALSE))</f>
        <v>11.523966666666666</v>
      </c>
      <c r="G13" s="115">
        <f>IF(VLOOKUP($B$9,'Avg CP LF'!$A$12:$P$38,G$9,FALSE)=0,"",VLOOKUP($B$9,'Avg CP LF'!$A$12:$P$38,G$9,FALSE))</f>
        <v>1.7512000000000001</v>
      </c>
      <c r="H13" s="115">
        <f>IF(VLOOKUP($B$9,'Avg CP LF'!$A$12:$P$38,H$9,FALSE)=0,"",VLOOKUP($B$9,'Avg CP LF'!$A$12:$P$38,H$9,FALSE))</f>
        <v>1.6958666666666666</v>
      </c>
      <c r="I13" s="115">
        <f>IF(VLOOKUP($B$9,'Avg CP LF'!$A$12:$P$38,I$9,FALSE)=0,"",VLOOKUP($B$9,'Avg CP LF'!$A$12:$P$38,I$9,FALSE))</f>
        <v>2.0928333333333335</v>
      </c>
      <c r="J13" s="115">
        <f>IF(VLOOKUP($B$9,'Avg CP LF'!$A$12:$P$38,J$9,FALSE)=0,"",VLOOKUP($B$9,'Avg CP LF'!$A$12:$P$38,J$9,FALSE))</f>
        <v>2.074033333333333</v>
      </c>
      <c r="K13" s="115">
        <f>IF(VLOOKUP($B$9,'Avg CP LF'!$A$12:$P$38,K$9,FALSE)=0,"",VLOOKUP($B$9,'Avg CP LF'!$A$12:$P$38,K$9,FALSE))</f>
        <v>2.0472999999999999</v>
      </c>
      <c r="L13" s="115">
        <f>IF(VLOOKUP($B$9,'Avg CP LF'!$A$12:$P$38,L$9,FALSE)=0,"",VLOOKUP($B$9,'Avg CP LF'!$A$12:$P$38,L$9,FALSE))</f>
        <v>2.6978666666666662</v>
      </c>
      <c r="M13" s="115">
        <f>IF(VLOOKUP($B$9,'Avg CP LF'!$A$12:$P$38,M$9,FALSE)=0,"",VLOOKUP($B$9,'Avg CP LF'!$A$12:$P$38,M$9,FALSE))</f>
        <v>0.98103333333333342</v>
      </c>
      <c r="N13" s="115">
        <f>IF(VLOOKUP($B$9,'Avg CP LF'!$A$12:$P$38,N$9,FALSE)=0,"",VLOOKUP($B$9,'Avg CP LF'!$A$12:$P$38,N$9,FALSE))</f>
        <v>1.0702</v>
      </c>
    </row>
    <row r="14" spans="1:16" s="110" customFormat="1">
      <c r="A14" s="119"/>
      <c r="B14" s="118" t="s">
        <v>342</v>
      </c>
      <c r="C14" s="115">
        <f>IF(VLOOKUP($B$9,'Avg GNCP LF'!$A$12:$P$38,C$9,FALSE)=0,"",VLOOKUP($B$9,'Avg GNCP LF'!$A$12:$P$38,C$9,FALSE))</f>
        <v>0.28420000000000001</v>
      </c>
      <c r="D14" s="115">
        <f>IF(VLOOKUP($B$9,'Avg GNCP LF'!$A$12:$P$38,D$9,FALSE)=0,"",VLOOKUP($B$9,'Avg GNCP LF'!$A$12:$P$38,D$9,FALSE))</f>
        <v>0.28260000000000002</v>
      </c>
      <c r="E14" s="115">
        <f>IF(VLOOKUP($B$9,'Avg GNCP LF'!$A$12:$P$38,E$9,FALSE)=0,"",VLOOKUP($B$9,'Avg GNCP LF'!$A$12:$P$38,E$9,FALSE))</f>
        <v>0.21623333333333336</v>
      </c>
      <c r="F14" s="115">
        <f>IF(VLOOKUP($B$9,'Avg GNCP LF'!$A$12:$P$38,F$9,FALSE)=0,"",VLOOKUP($B$9,'Avg GNCP LF'!$A$12:$P$38,F$9,FALSE))</f>
        <v>0.27426666666666666</v>
      </c>
      <c r="G14" s="115">
        <f>IF(VLOOKUP($B$9,'Avg GNCP LF'!$A$12:$P$38,G$9,FALSE)=0,"",VLOOKUP($B$9,'Avg GNCP LF'!$A$12:$P$38,G$9,FALSE))</f>
        <v>0.27540000000000003</v>
      </c>
      <c r="H14" s="115">
        <f>IF(VLOOKUP($B$9,'Avg GNCP LF'!$A$12:$P$38,H$9,FALSE)=0,"",VLOOKUP($B$9,'Avg GNCP LF'!$A$12:$P$38,H$9,FALSE))</f>
        <v>0.25316666666666671</v>
      </c>
      <c r="I14" s="115">
        <f>IF(VLOOKUP($B$9,'Avg GNCP LF'!$A$12:$P$38,I$9,FALSE)=0,"",VLOOKUP($B$9,'Avg GNCP LF'!$A$12:$P$38,I$9,FALSE))</f>
        <v>0.33446666666666669</v>
      </c>
      <c r="J14" s="115">
        <f>IF(VLOOKUP($B$9,'Avg GNCP LF'!$A$12:$P$38,J$9,FALSE)=0,"",VLOOKUP($B$9,'Avg GNCP LF'!$A$12:$P$38,J$9,FALSE))</f>
        <v>0.2658666666666667</v>
      </c>
      <c r="K14" s="115">
        <f>IF(VLOOKUP($B$9,'Avg GNCP LF'!$A$12:$P$38,K$9,FALSE)=0,"",VLOOKUP($B$9,'Avg GNCP LF'!$A$12:$P$38,K$9,FALSE))</f>
        <v>0.25819999999999999</v>
      </c>
      <c r="L14" s="115">
        <f>IF(VLOOKUP($B$9,'Avg GNCP LF'!$A$12:$P$38,L$9,FALSE)=0,"",VLOOKUP($B$9,'Avg GNCP LF'!$A$12:$P$38,L$9,FALSE))</f>
        <v>0.36126666666666668</v>
      </c>
      <c r="M14" s="115">
        <f>IF(VLOOKUP($B$9,'Avg GNCP LF'!$A$12:$P$38,M$9,FALSE)=0,"",VLOOKUP($B$9,'Avg GNCP LF'!$A$12:$P$38,M$9,FALSE))</f>
        <v>0.23656666666666668</v>
      </c>
      <c r="N14" s="115">
        <f>IF(VLOOKUP($B$9,'Avg GNCP LF'!$A$12:$P$38,N$9,FALSE)=0,"",VLOOKUP($B$9,'Avg GNCP LF'!$A$12:$P$38,N$9,FALSE))</f>
        <v>0.22630000000000003</v>
      </c>
    </row>
    <row r="15" spans="1:16" s="10" customFormat="1">
      <c r="A15" s="119"/>
      <c r="B15" s="148" t="s">
        <v>133</v>
      </c>
      <c r="C15" s="115">
        <f>IF(VLOOKUP($B$9,'Avg NCP LF'!$A$12:$P$38,C$9,FALSE)=0,"",VLOOKUP($B$9,'Avg NCP LF'!$A$12:$P$38,C$9,FALSE))</f>
        <v>0.1004</v>
      </c>
      <c r="D15" s="115">
        <f>IF(VLOOKUP($B$9,'Avg NCP LF'!$A$12:$P$38,D$9,FALSE)=0,"",VLOOKUP($B$9,'Avg NCP LF'!$A$12:$P$38,D$9,FALSE))</f>
        <v>0.12819999999999998</v>
      </c>
      <c r="E15" s="115">
        <f>IF(VLOOKUP($B$9,'Avg NCP LF'!$A$12:$P$38,E$9,FALSE)=0,"",VLOOKUP($B$9,'Avg NCP LF'!$A$12:$P$38,E$9,FALSE))</f>
        <v>8.7399999999999992E-2</v>
      </c>
      <c r="F15" s="115">
        <f>IF(VLOOKUP($B$9,'Avg NCP LF'!$A$12:$P$38,F$9,FALSE)=0,"",VLOOKUP($B$9,'Avg NCP LF'!$A$12:$P$38,F$9,FALSE))</f>
        <v>0.12120000000000002</v>
      </c>
      <c r="G15" s="115">
        <f>IF(VLOOKUP($B$9,'Avg NCP LF'!$A$12:$P$38,G$9,FALSE)=0,"",VLOOKUP($B$9,'Avg NCP LF'!$A$12:$P$38,G$9,FALSE))</f>
        <v>0.11199999999999999</v>
      </c>
      <c r="H15" s="115">
        <f>IF(VLOOKUP($B$9,'Avg NCP LF'!$A$12:$P$38,H$9,FALSE)=0,"",VLOOKUP($B$9,'Avg NCP LF'!$A$12:$P$38,H$9,FALSE))</f>
        <v>0.11506666666666666</v>
      </c>
      <c r="I15" s="115">
        <f>IF(VLOOKUP($B$9,'Avg NCP LF'!$A$12:$P$38,I$9,FALSE)=0,"",VLOOKUP($B$9,'Avg NCP LF'!$A$12:$P$38,I$9,FALSE))</f>
        <v>0.13026666666666667</v>
      </c>
      <c r="J15" s="115">
        <f>IF(VLOOKUP($B$9,'Avg NCP LF'!$A$12:$P$38,J$9,FALSE)=0,"",VLOOKUP($B$9,'Avg NCP LF'!$A$12:$P$38,J$9,FALSE))</f>
        <v>0.10966666666666665</v>
      </c>
      <c r="K15" s="115">
        <f>IF(VLOOKUP($B$9,'Avg NCP LF'!$A$12:$P$38,K$9,FALSE)=0,"",VLOOKUP($B$9,'Avg NCP LF'!$A$12:$P$38,K$9,FALSE))</f>
        <v>0.12906666666666666</v>
      </c>
      <c r="L15" s="115">
        <f>IF(VLOOKUP($B$9,'Avg NCP LF'!$A$12:$P$38,L$9,FALSE)=0,"",VLOOKUP($B$9,'Avg NCP LF'!$A$12:$P$38,L$9,FALSE))</f>
        <v>0.16900000000000001</v>
      </c>
      <c r="M15" s="115">
        <f>IF(VLOOKUP($B$9,'Avg NCP LF'!$A$12:$P$38,M$9,FALSE)=0,"",VLOOKUP($B$9,'Avg NCP LF'!$A$12:$P$38,M$9,FALSE))</f>
        <v>9.6799999999999997E-2</v>
      </c>
      <c r="N15" s="115">
        <f>IF(VLOOKUP($B$9,'Avg NCP LF'!$A$12:$P$38,N$9,FALSE)=0,"",VLOOKUP($B$9,'Avg NCP LF'!$A$12:$P$38,N$9,FALSE))</f>
        <v>9.799999999999999E-2</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B20" s="108" t="s">
        <v>1092</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6">
      <c r="A21" s="114"/>
      <c r="C21" s="5"/>
      <c r="D21" s="5"/>
      <c r="E21" s="5"/>
      <c r="F21" s="5"/>
      <c r="G21" s="5"/>
      <c r="H21" s="5"/>
      <c r="I21" s="5"/>
      <c r="J21" s="5"/>
      <c r="K21" s="5"/>
      <c r="L21" s="5"/>
      <c r="M21" s="115"/>
      <c r="N21" s="5"/>
    </row>
    <row r="22" spans="1:16" ht="15.6">
      <c r="A22" s="113" t="s">
        <v>423</v>
      </c>
      <c r="C22" s="5"/>
      <c r="D22" s="5"/>
      <c r="E22" s="5"/>
      <c r="F22" s="5"/>
      <c r="G22" s="5"/>
      <c r="H22" s="5"/>
      <c r="I22" s="5"/>
      <c r="J22" s="5"/>
      <c r="K22" s="5"/>
      <c r="L22" s="5"/>
      <c r="M22" s="115"/>
      <c r="N22" s="5"/>
    </row>
    <row r="23" spans="1:16">
      <c r="A23" s="114"/>
      <c r="B23" t="s">
        <v>424</v>
      </c>
      <c r="C23" s="145">
        <v>0</v>
      </c>
      <c r="D23" s="145">
        <v>0</v>
      </c>
      <c r="E23" s="145">
        <v>0</v>
      </c>
      <c r="F23" s="145">
        <v>0</v>
      </c>
      <c r="G23" s="145">
        <v>0</v>
      </c>
      <c r="H23" s="145">
        <v>0</v>
      </c>
      <c r="I23" s="145">
        <v>0</v>
      </c>
      <c r="J23" s="145">
        <v>0</v>
      </c>
      <c r="K23" s="145">
        <v>0</v>
      </c>
      <c r="L23" s="145">
        <v>0</v>
      </c>
      <c r="M23" s="145">
        <v>0</v>
      </c>
      <c r="N23" s="145">
        <v>0</v>
      </c>
    </row>
    <row r="24" spans="1:16">
      <c r="A24" s="114"/>
      <c r="B24" t="s">
        <v>425</v>
      </c>
      <c r="C24" s="145">
        <v>0</v>
      </c>
      <c r="D24" s="145">
        <v>0</v>
      </c>
      <c r="E24" s="145">
        <v>0</v>
      </c>
      <c r="F24" s="145">
        <v>0</v>
      </c>
      <c r="G24" s="145">
        <v>0</v>
      </c>
      <c r="H24" s="145">
        <v>0</v>
      </c>
      <c r="I24" s="145">
        <v>0</v>
      </c>
      <c r="J24" s="145">
        <v>0</v>
      </c>
      <c r="K24" s="145">
        <v>0</v>
      </c>
      <c r="L24" s="145">
        <v>0</v>
      </c>
      <c r="M24" s="145">
        <v>0</v>
      </c>
      <c r="N24" s="145">
        <v>0</v>
      </c>
    </row>
    <row r="25" spans="1:16">
      <c r="A25" s="114"/>
      <c r="C25" s="5"/>
      <c r="D25" s="5"/>
      <c r="E25" s="5"/>
      <c r="F25" s="5"/>
      <c r="G25" s="5"/>
      <c r="H25" s="5"/>
      <c r="I25" s="5"/>
      <c r="J25" s="5"/>
      <c r="K25" s="5"/>
      <c r="L25" s="5"/>
      <c r="M25" s="115"/>
      <c r="N25" s="5"/>
    </row>
    <row r="26" spans="1:16" ht="15.6">
      <c r="A26" s="113" t="s">
        <v>420</v>
      </c>
      <c r="C26" s="5"/>
      <c r="D26" s="5"/>
      <c r="E26" s="5"/>
      <c r="F26" s="5"/>
      <c r="G26" s="5"/>
      <c r="H26" s="5"/>
      <c r="I26" s="5"/>
      <c r="J26" s="5"/>
      <c r="K26" s="5"/>
      <c r="L26" s="5"/>
      <c r="M26" s="115"/>
      <c r="N26" s="5"/>
    </row>
    <row r="27" spans="1:16" s="106" customFormat="1">
      <c r="A27" s="109"/>
      <c r="B27" s="108" t="str">
        <f>"PRIOR - "&amp;MANUAL!$B$9</f>
        <v>PRIOR - 2016</v>
      </c>
      <c r="C27" s="142">
        <f>VLOOKUP($B$9,'Sales Forecast'!$B$7:$AO$23,'SST-1T'!C9-1,FALSE)</f>
        <v>5811710</v>
      </c>
      <c r="D27" s="142">
        <f>VLOOKUP($B$9,'Sales Forecast'!$B$7:$AO$23,'SST-1T'!D9-1,FALSE)</f>
        <v>6787344</v>
      </c>
      <c r="E27" s="142">
        <f>VLOOKUP($B$9,'Sales Forecast'!$B$7:$AO$23,'SST-1T'!E9-1,FALSE)</f>
        <v>8318048</v>
      </c>
      <c r="F27" s="142">
        <f>VLOOKUP($B$9,'Sales Forecast'!$B$7:$AO$23,'SST-1T'!F9-1,FALSE)</f>
        <v>7683818</v>
      </c>
      <c r="G27" s="142">
        <f>VLOOKUP($B$9,'Sales Forecast'!$B$7:$AO$23,'SST-1T'!G9-1,FALSE)</f>
        <v>10687136</v>
      </c>
      <c r="H27" s="142">
        <f>VLOOKUP($B$9,'Sales Forecast'!$B$7:$AO$23,'SST-1T'!H9-1,FALSE)</f>
        <v>7415962</v>
      </c>
      <c r="I27" s="142">
        <f>VLOOKUP($B$9,'Sales Forecast'!$B$7:$AO$23,'SST-1T'!I9-1,FALSE)</f>
        <v>7202482</v>
      </c>
      <c r="J27" s="142">
        <f>VLOOKUP($B$9,'Sales Forecast'!$B$7:$AO$23,'SST-1T'!J9-1,FALSE)</f>
        <v>6421378</v>
      </c>
      <c r="K27" s="142">
        <f>VLOOKUP($B$9,'Sales Forecast'!$B$7:$AO$23,'SST-1T'!K9-1,FALSE)</f>
        <v>4740820</v>
      </c>
      <c r="L27" s="142">
        <f>VLOOKUP($B$9,'Sales Forecast'!$B$7:$AO$23,'SST-1T'!L9-1,FALSE)</f>
        <v>9837782</v>
      </c>
      <c r="M27" s="142">
        <f>VLOOKUP($B$9,'Sales Forecast'!$B$7:$AO$23,'SST-1T'!M9-1,FALSE)</f>
        <v>9758504</v>
      </c>
      <c r="N27" s="142">
        <f>VLOOKUP($B$9,'Sales Forecast'!$B$7:$AO$23,'SST-1T'!N9-1,FALSE)</f>
        <v>5002770</v>
      </c>
      <c r="P27" s="106">
        <f t="shared" ref="P27:P29" si="0">SUM(C27:N27)</f>
        <v>89667754</v>
      </c>
    </row>
    <row r="28" spans="1:16" s="12" customFormat="1" ht="15.6">
      <c r="A28" s="111"/>
      <c r="B28" s="108" t="str">
        <f>"TEST - "&amp;MANUAL!$B$10</f>
        <v>TEST - 2017</v>
      </c>
      <c r="C28" s="142">
        <f>VLOOKUP($B$9,'Sales Forecast'!$B$7:$AO$23,'SST-1T'!C9+11,FALSE)</f>
        <v>5811710</v>
      </c>
      <c r="D28" s="142">
        <f>VLOOKUP($B$9,'Sales Forecast'!$B$7:$AO$23,'SST-1T'!D9+11,FALSE)</f>
        <v>6787344</v>
      </c>
      <c r="E28" s="142">
        <f>VLOOKUP($B$9,'Sales Forecast'!$B$7:$AO$23,'SST-1T'!E9+11,FALSE)</f>
        <v>8318048</v>
      </c>
      <c r="F28" s="142">
        <f>VLOOKUP($B$9,'Sales Forecast'!$B$7:$AO$23,'SST-1T'!F9+11,FALSE)</f>
        <v>7683818</v>
      </c>
      <c r="G28" s="142">
        <f>VLOOKUP($B$9,'Sales Forecast'!$B$7:$AO$23,'SST-1T'!G9+11,FALSE)</f>
        <v>10687136</v>
      </c>
      <c r="H28" s="142">
        <f>VLOOKUP($B$9,'Sales Forecast'!$B$7:$AO$23,'SST-1T'!H9+11,FALSE)</f>
        <v>7415962</v>
      </c>
      <c r="I28" s="142">
        <f>VLOOKUP($B$9,'Sales Forecast'!$B$7:$AO$23,'SST-1T'!I9+11,FALSE)</f>
        <v>7202482</v>
      </c>
      <c r="J28" s="142">
        <f>VLOOKUP($B$9,'Sales Forecast'!$B$7:$AO$23,'SST-1T'!J9+11,FALSE)</f>
        <v>6421378</v>
      </c>
      <c r="K28" s="142">
        <f>VLOOKUP($B$9,'Sales Forecast'!$B$7:$AO$23,'SST-1T'!K9+11,FALSE)</f>
        <v>4740820</v>
      </c>
      <c r="L28" s="142">
        <f>VLOOKUP($B$9,'Sales Forecast'!$B$7:$AO$23,'SST-1T'!L9+11,FALSE)</f>
        <v>9837782</v>
      </c>
      <c r="M28" s="142">
        <f>VLOOKUP($B$9,'Sales Forecast'!$B$7:$AO$23,'SST-1T'!M9+11,FALSE)</f>
        <v>9758504</v>
      </c>
      <c r="N28" s="142">
        <f>VLOOKUP($B$9,'Sales Forecast'!$B$7:$AO$23,'SST-1T'!N9+11,FALSE)</f>
        <v>5002770</v>
      </c>
      <c r="P28" s="106">
        <f t="shared" si="0"/>
        <v>89667754</v>
      </c>
    </row>
    <row r="29" spans="1:16" ht="15.6">
      <c r="A29" s="111"/>
      <c r="B29" t="s">
        <v>1092</v>
      </c>
      <c r="C29" s="142">
        <f>VLOOKUP($B$9,'Sales Forecast'!$B$7:$AO$23,C9+23,FALSE)</f>
        <v>5811710</v>
      </c>
      <c r="D29" s="142">
        <f>VLOOKUP($B$9,'Sales Forecast'!$B$7:$AO$23,D9+23,FALSE)</f>
        <v>6787344</v>
      </c>
      <c r="E29" s="142">
        <f>VLOOKUP($B$9,'Sales Forecast'!$B$7:$AO$23,E9+23,FALSE)</f>
        <v>8318048</v>
      </c>
      <c r="F29" s="142">
        <f>VLOOKUP($B$9,'Sales Forecast'!$B$7:$AO$23,F9+23,FALSE)</f>
        <v>7683818</v>
      </c>
      <c r="G29" s="142">
        <f>VLOOKUP($B$9,'Sales Forecast'!$B$7:$AO$23,G9+23,FALSE)</f>
        <v>10687136</v>
      </c>
      <c r="H29" s="142">
        <f>VLOOKUP($B$9,'Sales Forecast'!$B$7:$AO$23,H9+23,FALSE)</f>
        <v>7415962</v>
      </c>
      <c r="I29" s="142">
        <f>VLOOKUP($B$9,'Sales Forecast'!$B$7:$AO$23,I9+23,FALSE)</f>
        <v>7202482</v>
      </c>
      <c r="J29" s="142">
        <f>VLOOKUP($B$9,'Sales Forecast'!$B$7:$AO$23,J9+23,FALSE)</f>
        <v>6421378</v>
      </c>
      <c r="K29" s="142">
        <f>VLOOKUP($B$9,'Sales Forecast'!$B$7:$AO$23,K9+23,FALSE)</f>
        <v>4740820</v>
      </c>
      <c r="L29" s="142">
        <f>VLOOKUP($B$9,'Sales Forecast'!$B$7:$AO$23,L9+23,FALSE)</f>
        <v>9837782</v>
      </c>
      <c r="M29" s="142">
        <f>VLOOKUP($B$9,'Sales Forecast'!$B$7:$AO$23,M9+23,FALSE)</f>
        <v>9758504</v>
      </c>
      <c r="N29" s="142">
        <f>VLOOKUP($B$9,'Sales Forecast'!$B$7:$AO$23,N9+23,FALSE)</f>
        <v>5002770</v>
      </c>
      <c r="P29" s="106">
        <f t="shared" si="0"/>
        <v>89667754</v>
      </c>
    </row>
    <row r="30" spans="1:16">
      <c r="A30" s="114"/>
    </row>
    <row r="31" spans="1:16" ht="17.399999999999999">
      <c r="A31" s="147" t="s">
        <v>421</v>
      </c>
    </row>
    <row r="32" spans="1:16" ht="15.6">
      <c r="A32" s="113"/>
      <c r="B32" s="146" t="str">
        <f>"PRIOR - "&amp;MANUAL!$B$9</f>
        <v>PRIOR - 2016</v>
      </c>
      <c r="C32" s="5"/>
      <c r="D32" s="5"/>
      <c r="E32" s="5"/>
      <c r="F32" s="5"/>
      <c r="G32" s="5"/>
      <c r="H32" s="5"/>
      <c r="I32" s="5"/>
      <c r="J32" s="5"/>
      <c r="K32" s="5"/>
      <c r="L32" s="5"/>
      <c r="M32" s="5"/>
      <c r="N32" s="5"/>
    </row>
    <row r="33" spans="1:17" s="12" customFormat="1" ht="15.6">
      <c r="A33" s="111"/>
      <c r="B33" s="149" t="s">
        <v>428</v>
      </c>
      <c r="C33" s="107">
        <f>IF(C13="",0,MIN((+C$27/C$18/C13)+C23,C34))</f>
        <v>8121.9680851658522</v>
      </c>
      <c r="D33" s="107">
        <f t="shared" ref="D33:N33" si="1">IF(D13="",0,MIN((+D$27/D$18/D13)+D23,D34))</f>
        <v>8185.4993154775402</v>
      </c>
      <c r="E33" s="107">
        <f t="shared" si="1"/>
        <v>3560.9423642671468</v>
      </c>
      <c r="F33" s="107">
        <f t="shared" si="1"/>
        <v>926.06736492160792</v>
      </c>
      <c r="G33" s="107">
        <f t="shared" si="1"/>
        <v>8202.6211212465059</v>
      </c>
      <c r="H33" s="107">
        <f t="shared" si="1"/>
        <v>6073.5595696726687</v>
      </c>
      <c r="I33" s="107">
        <f t="shared" si="1"/>
        <v>4625.6695275993079</v>
      </c>
      <c r="J33" s="107">
        <f t="shared" si="1"/>
        <v>4161.4010102387392</v>
      </c>
      <c r="K33" s="107">
        <f t="shared" si="1"/>
        <v>3216.1736053447089</v>
      </c>
      <c r="L33" s="107">
        <f t="shared" si="1"/>
        <v>4901.2152572960886</v>
      </c>
      <c r="M33" s="107">
        <f t="shared" si="1"/>
        <v>13815.511988492857</v>
      </c>
      <c r="N33" s="107">
        <f t="shared" si="1"/>
        <v>6283.0809435679794</v>
      </c>
      <c r="P33" s="152">
        <f>AVERAGE(C33:N33)</f>
        <v>6006.1425127742514</v>
      </c>
      <c r="Q33" s="381">
        <f>$P$27/(P33*8760)</f>
        <v>1.7042627535724084</v>
      </c>
    </row>
    <row r="34" spans="1:17" s="12" customFormat="1" ht="15.6">
      <c r="A34" s="111"/>
      <c r="B34" s="149" t="s">
        <v>426</v>
      </c>
      <c r="C34" s="107">
        <f t="shared" ref="C34:N34" si="2">MIN(+C$27/C$18/C14,C35)</f>
        <v>27485.707853775548</v>
      </c>
      <c r="D34" s="107">
        <f t="shared" si="2"/>
        <v>34507.894672621223</v>
      </c>
      <c r="E34" s="107">
        <f t="shared" si="2"/>
        <v>51704.202449564131</v>
      </c>
      <c r="F34" s="107">
        <f t="shared" si="2"/>
        <v>38910.924080375953</v>
      </c>
      <c r="G34" s="107">
        <f t="shared" si="2"/>
        <v>52158.424500823821</v>
      </c>
      <c r="H34" s="107">
        <f t="shared" si="2"/>
        <v>40684.452490673684</v>
      </c>
      <c r="I34" s="107">
        <f t="shared" si="2"/>
        <v>28943.857015180642</v>
      </c>
      <c r="J34" s="107">
        <f t="shared" si="2"/>
        <v>32463.206150710193</v>
      </c>
      <c r="K34" s="107">
        <f t="shared" si="2"/>
        <v>25501.441604268872</v>
      </c>
      <c r="L34" s="107">
        <f t="shared" si="2"/>
        <v>36601.287881944649</v>
      </c>
      <c r="M34" s="107">
        <f t="shared" si="2"/>
        <v>57292.424028932415</v>
      </c>
      <c r="N34" s="107">
        <f t="shared" si="2"/>
        <v>29713.447749918032</v>
      </c>
      <c r="P34" s="152">
        <f>AVERAGE(C34:N34)</f>
        <v>37997.272539899095</v>
      </c>
      <c r="Q34" s="381">
        <f t="shared" ref="Q34:Q35" si="3">$P$27/(P34*8760)</f>
        <v>0.26938894012512543</v>
      </c>
    </row>
    <row r="35" spans="1:17" s="106" customFormat="1">
      <c r="A35" s="109"/>
      <c r="B35" s="149" t="s">
        <v>133</v>
      </c>
      <c r="C35" s="107">
        <f t="shared" ref="C35:N35" si="4">+C$27/C$18/C15</f>
        <v>77803.169044253096</v>
      </c>
      <c r="D35" s="107">
        <f t="shared" si="4"/>
        <v>76068.104793157254</v>
      </c>
      <c r="E35" s="107">
        <f t="shared" si="4"/>
        <v>127919.58859280038</v>
      </c>
      <c r="F35" s="107">
        <f t="shared" si="4"/>
        <v>88052.553171983862</v>
      </c>
      <c r="G35" s="107">
        <f t="shared" si="4"/>
        <v>128253.84024577573</v>
      </c>
      <c r="H35" s="107">
        <f t="shared" si="4"/>
        <v>89512.866937041341</v>
      </c>
      <c r="I35" s="107">
        <f t="shared" si="4"/>
        <v>74314.90821144385</v>
      </c>
      <c r="J35" s="107">
        <f t="shared" si="4"/>
        <v>78701.073634670087</v>
      </c>
      <c r="K35" s="107">
        <f t="shared" si="4"/>
        <v>51016.055440771357</v>
      </c>
      <c r="L35" s="107">
        <f t="shared" si="4"/>
        <v>78241.569637971625</v>
      </c>
      <c r="M35" s="107">
        <f t="shared" si="4"/>
        <v>140015.26629935723</v>
      </c>
      <c r="N35" s="107">
        <f t="shared" si="4"/>
        <v>68613.808426596457</v>
      </c>
      <c r="P35" s="152">
        <f>AVERAGE(C35:N35)</f>
        <v>89876.067036318535</v>
      </c>
      <c r="Q35" s="381">
        <f t="shared" si="3"/>
        <v>0.11389066427475746</v>
      </c>
    </row>
    <row r="36" spans="1:17" s="106" customFormat="1" ht="16.5" customHeight="1">
      <c r="A36" s="109"/>
      <c r="B36" s="108"/>
      <c r="C36" s="107"/>
      <c r="D36" s="107"/>
      <c r="E36" s="107"/>
      <c r="F36" s="107"/>
      <c r="G36" s="107"/>
      <c r="H36" s="107"/>
      <c r="I36" s="107"/>
      <c r="J36" s="107"/>
      <c r="K36" s="107"/>
      <c r="L36" s="107"/>
      <c r="M36" s="107"/>
      <c r="N36" s="107"/>
      <c r="Q36" s="382"/>
    </row>
    <row r="37" spans="1:17" s="106" customFormat="1" ht="16.5" customHeight="1">
      <c r="A37" s="109"/>
      <c r="B37" s="146" t="str">
        <f>"TEST - "&amp;MANUAL!$B$10</f>
        <v>TEST - 2017</v>
      </c>
      <c r="C37" s="107"/>
      <c r="D37" s="107"/>
      <c r="E37" s="107"/>
      <c r="F37" s="107"/>
      <c r="G37" s="107"/>
      <c r="H37" s="107"/>
      <c r="I37" s="107"/>
      <c r="J37" s="107"/>
      <c r="K37" s="107"/>
      <c r="L37" s="107"/>
      <c r="M37" s="107"/>
      <c r="N37" s="107"/>
      <c r="Q37" s="382"/>
    </row>
    <row r="38" spans="1:17" s="106" customFormat="1" ht="16.5" customHeight="1">
      <c r="A38" s="109"/>
      <c r="B38" s="149" t="s">
        <v>428</v>
      </c>
      <c r="C38" s="107">
        <f>IF(C13="",0,MIN((+C$28/C$19/C13)+C23,C39))</f>
        <v>8121.9680851658522</v>
      </c>
      <c r="D38" s="107">
        <f t="shared" ref="D38:N38" si="5">IF(D13="",0,MIN((+D$28/D$19/D13)+D23,D39))</f>
        <v>8477.8385767445961</v>
      </c>
      <c r="E38" s="107">
        <f t="shared" si="5"/>
        <v>3560.9423642671468</v>
      </c>
      <c r="F38" s="107">
        <f t="shared" si="5"/>
        <v>926.06736492160792</v>
      </c>
      <c r="G38" s="107">
        <f t="shared" si="5"/>
        <v>8202.6211212465059</v>
      </c>
      <c r="H38" s="107">
        <f t="shared" si="5"/>
        <v>6073.5595696726687</v>
      </c>
      <c r="I38" s="107">
        <f t="shared" si="5"/>
        <v>4625.6695275993079</v>
      </c>
      <c r="J38" s="107">
        <f t="shared" si="5"/>
        <v>4161.4010102387392</v>
      </c>
      <c r="K38" s="107">
        <f t="shared" si="5"/>
        <v>3216.1736053447089</v>
      </c>
      <c r="L38" s="107">
        <f t="shared" si="5"/>
        <v>4901.2152572960886</v>
      </c>
      <c r="M38" s="107">
        <f t="shared" si="5"/>
        <v>13815.511988492857</v>
      </c>
      <c r="N38" s="107">
        <f t="shared" si="5"/>
        <v>6283.0809435679794</v>
      </c>
      <c r="P38" s="152">
        <f>AVERAGE(C38:N38)</f>
        <v>6030.5041178798392</v>
      </c>
      <c r="Q38" s="381">
        <f>$P$28/(P38*8760)</f>
        <v>1.6973779931299782</v>
      </c>
    </row>
    <row r="39" spans="1:17" s="106" customFormat="1" ht="16.5" customHeight="1">
      <c r="A39" s="109"/>
      <c r="B39" s="149" t="s">
        <v>426</v>
      </c>
      <c r="C39" s="107">
        <f t="shared" ref="C39:N39" si="6">MIN(+C$28/C$19/C14,C40)</f>
        <v>27485.707853775548</v>
      </c>
      <c r="D39" s="107">
        <f t="shared" si="6"/>
        <v>35740.3194823577</v>
      </c>
      <c r="E39" s="107">
        <f t="shared" si="6"/>
        <v>51704.202449564131</v>
      </c>
      <c r="F39" s="107">
        <f t="shared" si="6"/>
        <v>38910.924080375953</v>
      </c>
      <c r="G39" s="107">
        <f t="shared" si="6"/>
        <v>52158.424500823821</v>
      </c>
      <c r="H39" s="107">
        <f t="shared" si="6"/>
        <v>40684.452490673684</v>
      </c>
      <c r="I39" s="107">
        <f t="shared" si="6"/>
        <v>28943.857015180642</v>
      </c>
      <c r="J39" s="107">
        <f t="shared" si="6"/>
        <v>32463.206150710193</v>
      </c>
      <c r="K39" s="107">
        <f t="shared" si="6"/>
        <v>25501.441604268872</v>
      </c>
      <c r="L39" s="107">
        <f t="shared" si="6"/>
        <v>36601.287881944649</v>
      </c>
      <c r="M39" s="107">
        <f t="shared" si="6"/>
        <v>57292.424028932415</v>
      </c>
      <c r="N39" s="107">
        <f t="shared" si="6"/>
        <v>29713.447749918032</v>
      </c>
      <c r="P39" s="152">
        <f>AVERAGE(C39:N39)</f>
        <v>38099.974607377138</v>
      </c>
      <c r="Q39" s="381">
        <f>$P$28/(P39*8760)</f>
        <v>0.2686627768824546</v>
      </c>
    </row>
    <row r="40" spans="1:17" s="106" customFormat="1" ht="16.5" customHeight="1">
      <c r="A40" s="109"/>
      <c r="B40" s="149" t="s">
        <v>133</v>
      </c>
      <c r="C40" s="107">
        <f t="shared" ref="C40:N40" si="7">+C$28/C$19/C15</f>
        <v>77803.169044253096</v>
      </c>
      <c r="D40" s="107">
        <f t="shared" si="7"/>
        <v>78784.822821484311</v>
      </c>
      <c r="E40" s="107">
        <f t="shared" si="7"/>
        <v>127919.58859280038</v>
      </c>
      <c r="F40" s="107">
        <f t="shared" si="7"/>
        <v>88052.553171983862</v>
      </c>
      <c r="G40" s="107">
        <f t="shared" si="7"/>
        <v>128253.84024577573</v>
      </c>
      <c r="H40" s="107">
        <f t="shared" si="7"/>
        <v>89512.866937041341</v>
      </c>
      <c r="I40" s="107">
        <f t="shared" si="7"/>
        <v>74314.90821144385</v>
      </c>
      <c r="J40" s="107">
        <f t="shared" si="7"/>
        <v>78701.073634670087</v>
      </c>
      <c r="K40" s="107">
        <f t="shared" si="7"/>
        <v>51016.055440771357</v>
      </c>
      <c r="L40" s="107">
        <f t="shared" si="7"/>
        <v>78241.569637971625</v>
      </c>
      <c r="M40" s="107">
        <f t="shared" si="7"/>
        <v>140015.26629935723</v>
      </c>
      <c r="N40" s="107">
        <f t="shared" si="7"/>
        <v>68613.808426596457</v>
      </c>
      <c r="P40" s="152">
        <f>AVERAGE(C40:N40)</f>
        <v>90102.460205345778</v>
      </c>
      <c r="Q40" s="381">
        <f>$P$28/(P40*8760)</f>
        <v>0.11360450040809925</v>
      </c>
    </row>
    <row r="41" spans="1:17" s="106" customFormat="1" ht="16.5" customHeight="1">
      <c r="A41" s="109"/>
      <c r="B41" s="108"/>
      <c r="C41" s="107"/>
      <c r="D41" s="107"/>
      <c r="E41" s="107"/>
      <c r="F41" s="107"/>
      <c r="G41" s="107"/>
      <c r="H41" s="107"/>
      <c r="I41" s="107"/>
      <c r="J41" s="107"/>
      <c r="K41" s="107"/>
      <c r="L41" s="107"/>
      <c r="M41" s="107"/>
      <c r="N41" s="107"/>
      <c r="Q41" s="382"/>
    </row>
    <row r="42" spans="1:17" s="106" customFormat="1" ht="16.5" customHeight="1">
      <c r="A42" s="109"/>
      <c r="B42" s="146" t="str">
        <f>"SUBSEQUENT - "&amp;MANUAL!$B$11</f>
        <v>SUBSEQUENT - 2018</v>
      </c>
      <c r="C42" s="107"/>
      <c r="D42" s="107"/>
      <c r="E42" s="107"/>
      <c r="F42" s="107"/>
      <c r="G42" s="107"/>
      <c r="H42" s="107"/>
      <c r="I42" s="107"/>
      <c r="J42" s="107"/>
      <c r="K42" s="107"/>
      <c r="L42" s="107"/>
      <c r="M42" s="107"/>
      <c r="N42" s="107"/>
      <c r="Q42" s="382"/>
    </row>
    <row r="43" spans="1:17" s="106" customFormat="1" ht="16.5" customHeight="1">
      <c r="A43" s="109"/>
      <c r="B43" s="149" t="s">
        <v>428</v>
      </c>
      <c r="C43" s="107">
        <f>MIN((+C$29/C$20/C13)+C23,C44)</f>
        <v>8121.9680851658522</v>
      </c>
      <c r="D43" s="107">
        <f t="shared" ref="D43:N43" si="8">MIN((+D$29/D$20/D13)+D23,D44)</f>
        <v>8477.8385767445961</v>
      </c>
      <c r="E43" s="107">
        <f t="shared" si="8"/>
        <v>3560.9423642671468</v>
      </c>
      <c r="F43" s="107">
        <f t="shared" si="8"/>
        <v>926.06736492160792</v>
      </c>
      <c r="G43" s="107">
        <f t="shared" si="8"/>
        <v>8202.6211212465059</v>
      </c>
      <c r="H43" s="107">
        <f t="shared" si="8"/>
        <v>6073.5595696726687</v>
      </c>
      <c r="I43" s="107">
        <f t="shared" si="8"/>
        <v>4625.6695275993079</v>
      </c>
      <c r="J43" s="107">
        <f t="shared" si="8"/>
        <v>4161.4010102387392</v>
      </c>
      <c r="K43" s="107">
        <f t="shared" si="8"/>
        <v>3216.1736053447089</v>
      </c>
      <c r="L43" s="107">
        <f t="shared" si="8"/>
        <v>4901.2152572960886</v>
      </c>
      <c r="M43" s="107">
        <f t="shared" si="8"/>
        <v>13815.511988492857</v>
      </c>
      <c r="N43" s="107">
        <f t="shared" si="8"/>
        <v>6283.0809435679794</v>
      </c>
      <c r="O43" s="107"/>
      <c r="P43" s="152">
        <f>AVERAGE(C43:N43)</f>
        <v>6030.5041178798392</v>
      </c>
      <c r="Q43" s="381">
        <f>$P$29/(P43*8760)</f>
        <v>1.6973779931299782</v>
      </c>
    </row>
    <row r="44" spans="1:17" s="106" customFormat="1" ht="16.5" customHeight="1">
      <c r="A44" s="109"/>
      <c r="B44" s="149" t="s">
        <v>426</v>
      </c>
      <c r="C44" s="107">
        <f>MIN(+C$29/C$20/C14,C45)</f>
        <v>27485.707853775548</v>
      </c>
      <c r="D44" s="107">
        <f t="shared" ref="D44:N44" si="9">MIN(+D$29/D$20/D14,D45)</f>
        <v>35740.3194823577</v>
      </c>
      <c r="E44" s="107">
        <f t="shared" si="9"/>
        <v>51704.202449564131</v>
      </c>
      <c r="F44" s="107">
        <f t="shared" si="9"/>
        <v>38910.924080375953</v>
      </c>
      <c r="G44" s="107">
        <f t="shared" si="9"/>
        <v>52158.424500823821</v>
      </c>
      <c r="H44" s="107">
        <f t="shared" si="9"/>
        <v>40684.452490673684</v>
      </c>
      <c r="I44" s="107">
        <f t="shared" si="9"/>
        <v>28943.857015180642</v>
      </c>
      <c r="J44" s="107">
        <f t="shared" si="9"/>
        <v>32463.206150710193</v>
      </c>
      <c r="K44" s="107">
        <f t="shared" si="9"/>
        <v>25501.441604268872</v>
      </c>
      <c r="L44" s="107">
        <f t="shared" si="9"/>
        <v>36601.287881944649</v>
      </c>
      <c r="M44" s="107">
        <f t="shared" si="9"/>
        <v>57292.424028932415</v>
      </c>
      <c r="N44" s="107">
        <f t="shared" si="9"/>
        <v>29713.447749918032</v>
      </c>
      <c r="O44" s="107"/>
      <c r="P44" s="152">
        <f>AVERAGE(C44:N44)</f>
        <v>38099.974607377138</v>
      </c>
      <c r="Q44" s="381">
        <f>$P$29/(P44*8760)</f>
        <v>0.2686627768824546</v>
      </c>
    </row>
    <row r="45" spans="1:17" s="106" customFormat="1" ht="16.5" customHeight="1">
      <c r="A45" s="109"/>
      <c r="B45" s="149" t="s">
        <v>133</v>
      </c>
      <c r="C45" s="107">
        <f>+C$29/C$20/C15</f>
        <v>77803.169044253096</v>
      </c>
      <c r="D45" s="107">
        <f t="shared" ref="D45:N45" si="10">+D$29/D$20/D15</f>
        <v>78784.822821484311</v>
      </c>
      <c r="E45" s="107">
        <f t="shared" si="10"/>
        <v>127919.58859280038</v>
      </c>
      <c r="F45" s="107">
        <f t="shared" si="10"/>
        <v>88052.553171983862</v>
      </c>
      <c r="G45" s="107">
        <f t="shared" si="10"/>
        <v>128253.84024577573</v>
      </c>
      <c r="H45" s="107">
        <f t="shared" si="10"/>
        <v>89512.866937041341</v>
      </c>
      <c r="I45" s="107">
        <f t="shared" si="10"/>
        <v>74314.90821144385</v>
      </c>
      <c r="J45" s="107">
        <f t="shared" si="10"/>
        <v>78701.073634670087</v>
      </c>
      <c r="K45" s="107">
        <f t="shared" si="10"/>
        <v>51016.055440771357</v>
      </c>
      <c r="L45" s="107">
        <f t="shared" si="10"/>
        <v>78241.569637971625</v>
      </c>
      <c r="M45" s="107">
        <f t="shared" si="10"/>
        <v>140015.26629935723</v>
      </c>
      <c r="N45" s="107">
        <f t="shared" si="10"/>
        <v>68613.808426596457</v>
      </c>
      <c r="O45" s="107"/>
      <c r="P45" s="152">
        <f>AVERAGE(C45:N45)</f>
        <v>90102.460205345778</v>
      </c>
      <c r="Q45" s="381">
        <f>$P$29/(P45*8760)</f>
        <v>0.11360450040809925</v>
      </c>
    </row>
    <row r="46" spans="1:17" s="106" customFormat="1" ht="16.5" customHeight="1">
      <c r="A46" s="109"/>
      <c r="B46" s="108"/>
      <c r="C46" s="107"/>
      <c r="D46" s="107"/>
      <c r="E46" s="107"/>
      <c r="F46" s="107"/>
      <c r="G46" s="107"/>
      <c r="H46" s="107"/>
      <c r="I46" s="107"/>
      <c r="J46" s="107"/>
      <c r="K46" s="107"/>
      <c r="L46" s="107"/>
      <c r="M46" s="107"/>
      <c r="N46" s="107"/>
    </row>
    <row r="47" spans="1:17" s="106" customFormat="1" ht="16.5" customHeight="1">
      <c r="A47" s="109"/>
      <c r="B47" s="108"/>
      <c r="C47" s="107"/>
      <c r="D47" s="107"/>
      <c r="E47" s="107"/>
      <c r="F47" s="107"/>
      <c r="G47" s="107"/>
      <c r="H47" s="107"/>
      <c r="I47" s="107"/>
      <c r="J47" s="107"/>
      <c r="K47" s="107"/>
      <c r="L47" s="107"/>
      <c r="M47" s="107"/>
      <c r="N47" s="107"/>
    </row>
    <row r="48" spans="1:17" ht="13.2">
      <c r="A48" s="42" t="s">
        <v>116</v>
      </c>
      <c r="C48" s="105"/>
    </row>
    <row r="49" spans="1:14" ht="13.2">
      <c r="A49"/>
      <c r="B49" s="10" t="s">
        <v>338</v>
      </c>
      <c r="C49" s="105"/>
      <c r="D49" s="105"/>
      <c r="E49" s="105"/>
      <c r="F49" s="105"/>
      <c r="G49" s="105"/>
      <c r="H49" s="105"/>
      <c r="I49" s="105"/>
      <c r="J49" s="105"/>
      <c r="K49" s="105"/>
      <c r="L49" s="105"/>
      <c r="M49" s="105"/>
      <c r="N49" s="105"/>
    </row>
    <row r="50" spans="1:14" ht="13.2">
      <c r="A50"/>
      <c r="B50" s="81" t="s">
        <v>422</v>
      </c>
    </row>
    <row r="51" spans="1:14" ht="13.2">
      <c r="A51"/>
      <c r="B51" s="125" t="s">
        <v>427</v>
      </c>
      <c r="C51" s="104"/>
    </row>
    <row r="52" spans="1:14" ht="13.2">
      <c r="A52"/>
      <c r="B52" s="153" t="s">
        <v>431</v>
      </c>
      <c r="E52" s="88"/>
    </row>
    <row r="53" spans="1:14" ht="13.2">
      <c r="A53"/>
      <c r="B53" t="s">
        <v>429</v>
      </c>
      <c r="C53" s="98"/>
      <c r="D53" s="98"/>
      <c r="E53" s="98"/>
      <c r="F53" s="98"/>
      <c r="G53" s="98"/>
      <c r="H53" s="98"/>
      <c r="I53" s="98"/>
      <c r="J53" s="98"/>
      <c r="K53" s="98"/>
      <c r="L53" s="98"/>
      <c r="M53" s="98"/>
      <c r="N53" s="98"/>
    </row>
    <row r="59" spans="1:14">
      <c r="G59" s="145"/>
    </row>
    <row r="60" spans="1:14">
      <c r="G60" s="44"/>
    </row>
    <row r="62" spans="1:14">
      <c r="G62" s="150"/>
    </row>
  </sheetData>
  <mergeCells count="3">
    <mergeCell ref="C7:E7"/>
    <mergeCell ref="F7:L7"/>
    <mergeCell ref="M7:N7"/>
  </mergeCells>
  <conditionalFormatting sqref="C34:N34">
    <cfRule type="cellIs" dxfId="25" priority="4" operator="greaterThanOrEqual">
      <formula>C35</formula>
    </cfRule>
  </conditionalFormatting>
  <conditionalFormatting sqref="C39:N39">
    <cfRule type="cellIs" dxfId="24" priority="3" operator="greaterThanOrEqual">
      <formula>C40</formula>
    </cfRule>
  </conditionalFormatting>
  <conditionalFormatting sqref="C33:N33">
    <cfRule type="cellIs" dxfId="23" priority="2" operator="greaterThanOrEqual">
      <formula>C34</formula>
    </cfRule>
  </conditionalFormatting>
  <conditionalFormatting sqref="C38:N38">
    <cfRule type="cellIs" dxfId="22" priority="1" operator="greaterThanOrEqual">
      <formula>C39</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56"/>
  <sheetViews>
    <sheetView showGridLines="0" zoomScale="65" zoomScaleNormal="65" workbookViewId="0">
      <selection activeCell="A2" sqref="A1:A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ht="13.2">
      <c r="A1" s="8" t="s">
        <v>1156</v>
      </c>
    </row>
    <row r="2" spans="1:16" ht="13.2">
      <c r="A2" s="8" t="s">
        <v>1123</v>
      </c>
    </row>
    <row r="4" spans="1:16" ht="21">
      <c r="A4" s="124" t="s">
        <v>490</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hidden="1">
      <c r="B9" s="43" t="s">
        <v>980</v>
      </c>
      <c r="C9" s="329">
        <v>3</v>
      </c>
      <c r="D9" s="329">
        <v>4</v>
      </c>
      <c r="E9" s="329">
        <v>5</v>
      </c>
      <c r="F9" s="329">
        <v>6</v>
      </c>
      <c r="G9" s="329">
        <v>7</v>
      </c>
      <c r="H9" s="329">
        <v>8</v>
      </c>
      <c r="I9" s="329">
        <v>9</v>
      </c>
      <c r="J9" s="329">
        <v>10</v>
      </c>
      <c r="K9" s="329">
        <v>11</v>
      </c>
      <c r="L9" s="329">
        <v>12</v>
      </c>
      <c r="M9" s="329">
        <v>13</v>
      </c>
      <c r="N9" s="329">
        <v>14</v>
      </c>
      <c r="P9" s="341"/>
    </row>
    <row r="10" spans="1:16" s="10" customFormat="1">
      <c r="A10" s="123"/>
      <c r="B10" s="43"/>
      <c r="C10" s="329"/>
      <c r="D10" s="329"/>
      <c r="E10" s="329"/>
      <c r="F10" s="329"/>
      <c r="G10" s="329"/>
      <c r="H10" s="329"/>
      <c r="I10" s="329"/>
      <c r="J10" s="329"/>
      <c r="K10" s="329"/>
      <c r="L10" s="329"/>
      <c r="M10" s="329"/>
      <c r="N10" s="329"/>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0.75109999999999999</v>
      </c>
      <c r="D13" s="115">
        <f>IF(VLOOKUP($B$9,'Avg CP LF'!$A$12:$P$38,D$9,FALSE)=0,"",VLOOKUP($B$9,'Avg CP LF'!$A$12:$P$38,D$9,FALSE))</f>
        <v>0.69830000000000003</v>
      </c>
      <c r="E13" s="115">
        <f>IF(VLOOKUP($B$9,'Avg CP LF'!$A$12:$P$38,E$9,FALSE)=0,"",VLOOKUP($B$9,'Avg CP LF'!$A$12:$P$38,E$9,FALSE))</f>
        <v>0.74330000000000007</v>
      </c>
      <c r="F13" s="115">
        <f>IF(VLOOKUP($B$9,'Avg CP LF'!$A$12:$P$38,F$9,FALSE)=0,"",VLOOKUP($B$9,'Avg CP LF'!$A$12:$P$38,F$9,FALSE))</f>
        <v>0.69206666666666672</v>
      </c>
      <c r="G13" s="115">
        <f>IF(VLOOKUP($B$9,'Avg CP LF'!$A$12:$P$38,G$9,FALSE)=0,"",VLOOKUP($B$9,'Avg CP LF'!$A$12:$P$38,G$9,FALSE))</f>
        <v>0.69883333333333331</v>
      </c>
      <c r="H13" s="115">
        <f>IF(VLOOKUP($B$9,'Avg CP LF'!$A$12:$P$38,H$9,FALSE)=0,"",VLOOKUP($B$9,'Avg CP LF'!$A$12:$P$38,H$9,FALSE))</f>
        <v>0.74759999999999993</v>
      </c>
      <c r="I13" s="115">
        <f>IF(VLOOKUP($B$9,'Avg CP LF'!$A$12:$P$38,I$9,FALSE)=0,"",VLOOKUP($B$9,'Avg CP LF'!$A$12:$P$38,I$9,FALSE))</f>
        <v>0.7213666666666666</v>
      </c>
      <c r="J13" s="115">
        <f>IF(VLOOKUP($B$9,'Avg CP LF'!$A$12:$P$38,J$9,FALSE)=0,"",VLOOKUP($B$9,'Avg CP LF'!$A$12:$P$38,J$9,FALSE))</f>
        <v>0.7546666666666666</v>
      </c>
      <c r="K13" s="115">
        <f>IF(VLOOKUP($B$9,'Avg CP LF'!$A$12:$P$38,K$9,FALSE)=0,"",VLOOKUP($B$9,'Avg CP LF'!$A$12:$P$38,K$9,FALSE))</f>
        <v>0.71583333333333332</v>
      </c>
      <c r="L13" s="115">
        <f>IF(VLOOKUP($B$9,'Avg CP LF'!$A$12:$P$38,L$9,FALSE)=0,"",VLOOKUP($B$9,'Avg CP LF'!$A$12:$P$38,L$9,FALSE))</f>
        <v>0.66129999999999989</v>
      </c>
      <c r="M13" s="115">
        <f>IF(VLOOKUP($B$9,'Avg CP LF'!$A$12:$P$38,M$9,FALSE)=0,"",VLOOKUP($B$9,'Avg CP LF'!$A$12:$P$38,M$9,FALSE))</f>
        <v>0.67733333333333334</v>
      </c>
      <c r="N13" s="115">
        <f>IF(VLOOKUP($B$9,'Avg CP LF'!$A$12:$P$38,N$9,FALSE)=0,"",VLOOKUP($B$9,'Avg CP LF'!$A$12:$P$38,N$9,FALSE))</f>
        <v>0.70406666666666673</v>
      </c>
    </row>
    <row r="14" spans="1:16" s="110" customFormat="1">
      <c r="A14" s="119"/>
      <c r="B14" s="118" t="s">
        <v>342</v>
      </c>
      <c r="C14" s="115">
        <f>IF(VLOOKUP($B$9,'Avg GNCP LF'!$A$12:$P$38,C$9,FALSE)=0,"",VLOOKUP($B$9,'Avg GNCP LF'!$A$12:$P$38,C$9,FALSE))</f>
        <v>0.66199999999999992</v>
      </c>
      <c r="D14" s="115">
        <f>IF(VLOOKUP($B$9,'Avg GNCP LF'!$A$12:$P$38,D$9,FALSE)=0,"",VLOOKUP($B$9,'Avg GNCP LF'!$A$12:$P$38,D$9,FALSE))</f>
        <v>0.6747333333333333</v>
      </c>
      <c r="E14" s="115">
        <f>IF(VLOOKUP($B$9,'Avg GNCP LF'!$A$12:$P$38,E$9,FALSE)=0,"",VLOOKUP($B$9,'Avg GNCP LF'!$A$12:$P$38,E$9,FALSE))</f>
        <v>0.63780000000000003</v>
      </c>
      <c r="F14" s="115">
        <f>IF(VLOOKUP($B$9,'Avg GNCP LF'!$A$12:$P$38,F$9,FALSE)=0,"",VLOOKUP($B$9,'Avg GNCP LF'!$A$12:$P$38,F$9,FALSE))</f>
        <v>0.66</v>
      </c>
      <c r="G14" s="115">
        <f>IF(VLOOKUP($B$9,'Avg GNCP LF'!$A$12:$P$38,G$9,FALSE)=0,"",VLOOKUP($B$9,'Avg GNCP LF'!$A$12:$P$38,G$9,FALSE))</f>
        <v>0.65356666666666663</v>
      </c>
      <c r="H14" s="115">
        <f>IF(VLOOKUP($B$9,'Avg GNCP LF'!$A$12:$P$38,H$9,FALSE)=0,"",VLOOKUP($B$9,'Avg GNCP LF'!$A$12:$P$38,H$9,FALSE))</f>
        <v>0.70210000000000006</v>
      </c>
      <c r="I14" s="115">
        <f>IF(VLOOKUP($B$9,'Avg GNCP LF'!$A$12:$P$38,I$9,FALSE)=0,"",VLOOKUP($B$9,'Avg GNCP LF'!$A$12:$P$38,I$9,FALSE))</f>
        <v>0.70033333333333336</v>
      </c>
      <c r="J14" s="115">
        <f>IF(VLOOKUP($B$9,'Avg GNCP LF'!$A$12:$P$38,J$9,FALSE)=0,"",VLOOKUP($B$9,'Avg GNCP LF'!$A$12:$P$38,J$9,FALSE))</f>
        <v>0.72826666666666673</v>
      </c>
      <c r="K14" s="115">
        <f>IF(VLOOKUP($B$9,'Avg GNCP LF'!$A$12:$P$38,K$9,FALSE)=0,"",VLOOKUP($B$9,'Avg GNCP LF'!$A$12:$P$38,K$9,FALSE))</f>
        <v>0.67546666666666655</v>
      </c>
      <c r="L14" s="115">
        <f>IF(VLOOKUP($B$9,'Avg GNCP LF'!$A$12:$P$38,L$9,FALSE)=0,"",VLOOKUP($B$9,'Avg GNCP LF'!$A$12:$P$38,L$9,FALSE))</f>
        <v>0.66059999999999997</v>
      </c>
      <c r="M14" s="115">
        <f>IF(VLOOKUP($B$9,'Avg GNCP LF'!$A$12:$P$38,M$9,FALSE)=0,"",VLOOKUP($B$9,'Avg GNCP LF'!$A$12:$P$38,M$9,FALSE))</f>
        <v>0.67023333333333335</v>
      </c>
      <c r="N14" s="115">
        <f>IF(VLOOKUP($B$9,'Avg GNCP LF'!$A$12:$P$38,N$9,FALSE)=0,"",VLOOKUP($B$9,'Avg GNCP LF'!$A$12:$P$38,N$9,FALSE))</f>
        <v>0.64080000000000004</v>
      </c>
    </row>
    <row r="15" spans="1:16" s="10" customFormat="1">
      <c r="A15" s="119"/>
      <c r="B15" s="148" t="s">
        <v>133</v>
      </c>
      <c r="C15" s="115">
        <f>IF(VLOOKUP($B$9,'Avg NCP LF'!$A$12:$P$38,C$9,FALSE)=0,"",VLOOKUP($B$9,'Avg NCP LF'!$A$12:$P$38,C$9,FALSE))</f>
        <v>0.66199999999999992</v>
      </c>
      <c r="D15" s="115">
        <f>IF(VLOOKUP($B$9,'Avg NCP LF'!$A$12:$P$38,D$9,FALSE)=0,"",VLOOKUP($B$9,'Avg NCP LF'!$A$12:$P$38,D$9,FALSE))</f>
        <v>0.6747333333333333</v>
      </c>
      <c r="E15" s="115">
        <f>IF(VLOOKUP($B$9,'Avg NCP LF'!$A$12:$P$38,E$9,FALSE)=0,"",VLOOKUP($B$9,'Avg NCP LF'!$A$12:$P$38,E$9,FALSE))</f>
        <v>0.63780000000000003</v>
      </c>
      <c r="F15" s="115">
        <f>IF(VLOOKUP($B$9,'Avg NCP LF'!$A$12:$P$38,F$9,FALSE)=0,"",VLOOKUP($B$9,'Avg NCP LF'!$A$12:$P$38,F$9,FALSE))</f>
        <v>0.66</v>
      </c>
      <c r="G15" s="115">
        <f>IF(VLOOKUP($B$9,'Avg NCP LF'!$A$12:$P$38,G$9,FALSE)=0,"",VLOOKUP($B$9,'Avg NCP LF'!$A$12:$P$38,G$9,FALSE))</f>
        <v>0.65356666666666663</v>
      </c>
      <c r="H15" s="115">
        <f>IF(VLOOKUP($B$9,'Avg NCP LF'!$A$12:$P$38,H$9,FALSE)=0,"",VLOOKUP($B$9,'Avg NCP LF'!$A$12:$P$38,H$9,FALSE))</f>
        <v>0.70210000000000006</v>
      </c>
      <c r="I15" s="115">
        <f>IF(VLOOKUP($B$9,'Avg NCP LF'!$A$12:$P$38,I$9,FALSE)=0,"",VLOOKUP($B$9,'Avg NCP LF'!$A$12:$P$38,I$9,FALSE))</f>
        <v>0.70033333333333336</v>
      </c>
      <c r="J15" s="115">
        <f>IF(VLOOKUP($B$9,'Avg NCP LF'!$A$12:$P$38,J$9,FALSE)=0,"",VLOOKUP($B$9,'Avg NCP LF'!$A$12:$P$38,J$9,FALSE))</f>
        <v>0.72826666666666673</v>
      </c>
      <c r="K15" s="115">
        <f>IF(VLOOKUP($B$9,'Avg NCP LF'!$A$12:$P$38,K$9,FALSE)=0,"",VLOOKUP($B$9,'Avg NCP LF'!$A$12:$P$38,K$9,FALSE))</f>
        <v>0.67546666666666655</v>
      </c>
      <c r="L15" s="115">
        <f>IF(VLOOKUP($B$9,'Avg NCP LF'!$A$12:$P$38,L$9,FALSE)=0,"",VLOOKUP($B$9,'Avg NCP LF'!$A$12:$P$38,L$9,FALSE))</f>
        <v>0.66059999999999997</v>
      </c>
      <c r="M15" s="115">
        <f>IF(VLOOKUP($B$9,'Avg NCP LF'!$A$12:$P$38,M$9,FALSE)=0,"",VLOOKUP($B$9,'Avg NCP LF'!$A$12:$P$38,M$9,FALSE))</f>
        <v>0.67023333333333335</v>
      </c>
      <c r="N15" s="115">
        <f>IF(VLOOKUP($B$9,'Avg NCP LF'!$A$12:$P$38,N$9,FALSE)=0,"",VLOOKUP($B$9,'Avg NCP LF'!$A$12:$P$38,N$9,FALSE))</f>
        <v>0.64080000000000004</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C20" s="5"/>
      <c r="D20" s="5"/>
      <c r="E20" s="5"/>
      <c r="F20" s="5"/>
      <c r="G20" s="5"/>
      <c r="H20" s="5"/>
      <c r="I20" s="5"/>
      <c r="J20" s="5"/>
      <c r="K20" s="5"/>
      <c r="L20" s="5"/>
      <c r="M20" s="115"/>
      <c r="N20" s="5"/>
    </row>
    <row r="21" spans="1:16" ht="15.6">
      <c r="A21" s="113" t="s">
        <v>423</v>
      </c>
      <c r="C21" s="5"/>
      <c r="D21" s="5"/>
      <c r="E21" s="5"/>
      <c r="F21" s="5"/>
      <c r="G21" s="5"/>
      <c r="H21" s="5"/>
      <c r="I21" s="5"/>
      <c r="J21" s="5"/>
      <c r="K21" s="5"/>
      <c r="L21" s="5"/>
      <c r="M21" s="115"/>
      <c r="N21" s="5"/>
    </row>
    <row r="22" spans="1:16">
      <c r="A22" s="114"/>
      <c r="B22" t="s">
        <v>424</v>
      </c>
      <c r="C22" s="145">
        <v>0</v>
      </c>
      <c r="D22" s="145">
        <v>0</v>
      </c>
      <c r="E22" s="145">
        <v>0</v>
      </c>
      <c r="F22" s="145">
        <v>0</v>
      </c>
      <c r="G22" s="145">
        <v>0</v>
      </c>
      <c r="H22" s="145">
        <v>0</v>
      </c>
      <c r="I22" s="145">
        <v>0</v>
      </c>
      <c r="J22" s="145">
        <v>0</v>
      </c>
      <c r="K22" s="145">
        <v>0</v>
      </c>
      <c r="L22" s="145">
        <v>0</v>
      </c>
      <c r="M22" s="145">
        <v>0</v>
      </c>
      <c r="N22" s="145">
        <v>0</v>
      </c>
    </row>
    <row r="23" spans="1:16">
      <c r="A23" s="114"/>
      <c r="B23" t="s">
        <v>425</v>
      </c>
      <c r="C23" s="145">
        <v>0</v>
      </c>
      <c r="D23" s="145">
        <v>0</v>
      </c>
      <c r="E23" s="145">
        <v>0</v>
      </c>
      <c r="F23" s="145">
        <v>0</v>
      </c>
      <c r="G23" s="145">
        <v>0</v>
      </c>
      <c r="H23" s="145">
        <v>0</v>
      </c>
      <c r="I23" s="145">
        <v>0</v>
      </c>
      <c r="J23" s="145">
        <v>0</v>
      </c>
      <c r="K23" s="145">
        <v>0</v>
      </c>
      <c r="L23" s="145">
        <v>0</v>
      </c>
      <c r="M23" s="145">
        <v>0</v>
      </c>
      <c r="N23" s="145">
        <v>0</v>
      </c>
    </row>
    <row r="24" spans="1:16">
      <c r="A24" s="114"/>
      <c r="C24" s="5"/>
      <c r="D24" s="5"/>
      <c r="E24" s="5"/>
      <c r="F24" s="5"/>
      <c r="G24" s="5"/>
      <c r="H24" s="5"/>
      <c r="I24" s="5"/>
      <c r="J24" s="5"/>
      <c r="K24" s="5"/>
      <c r="L24" s="5"/>
      <c r="M24" s="115"/>
      <c r="N24" s="5"/>
    </row>
    <row r="25" spans="1:16" ht="15.6">
      <c r="A25" s="113" t="s">
        <v>420</v>
      </c>
      <c r="C25" s="5"/>
      <c r="D25" s="5"/>
      <c r="E25" s="5"/>
      <c r="F25" s="5"/>
      <c r="G25" s="5"/>
      <c r="H25" s="5"/>
      <c r="I25" s="5"/>
      <c r="J25" s="5"/>
      <c r="K25" s="5"/>
      <c r="L25" s="5"/>
      <c r="M25" s="115"/>
      <c r="N25" s="5"/>
    </row>
    <row r="26" spans="1:16" s="106" customFormat="1">
      <c r="A26" s="109"/>
      <c r="B26" s="108" t="str">
        <f>"PRIOR - "&amp;MANUAL!$B$9</f>
        <v>PRIOR - 2016</v>
      </c>
      <c r="C26" s="142">
        <f>VLOOKUP($B$9,'KWH FCST'!$A$33:$O$39,C9-1,FALSE)</f>
        <v>56986291.477158248</v>
      </c>
      <c r="D26" s="142">
        <f>VLOOKUP($B$9,'KWH FCST'!$A$33:$O$39,D9-1,FALSE)</f>
        <v>56207637.395501189</v>
      </c>
      <c r="E26" s="142">
        <f>VLOOKUP($B$9,'KWH FCST'!$A$33:$O$39,E9-1,FALSE)</f>
        <v>53000332.000697315</v>
      </c>
      <c r="F26" s="142">
        <f>VLOOKUP($B$9,'KWH FCST'!$A$33:$O$39,F9-1,FALSE)</f>
        <v>60565663.296123229</v>
      </c>
      <c r="G26" s="142">
        <f>VLOOKUP($B$9,'KWH FCST'!$A$33:$O$39,G9-1,FALSE)</f>
        <v>63590757.468905807</v>
      </c>
      <c r="H26" s="142">
        <f>VLOOKUP($B$9,'KWH FCST'!$A$33:$O$39,H9-1,FALSE)</f>
        <v>71967555.208850399</v>
      </c>
      <c r="I26" s="142">
        <f>VLOOKUP($B$9,'KWH FCST'!$A$33:$O$39,I9-1,FALSE)</f>
        <v>78323079.537609711</v>
      </c>
      <c r="J26" s="142">
        <f>VLOOKUP($B$9,'KWH FCST'!$A$33:$O$39,J9-1,FALSE)</f>
        <v>85649197.920255825</v>
      </c>
      <c r="K26" s="142">
        <f>VLOOKUP($B$9,'KWH FCST'!$A$33:$O$39,K9-1,FALSE)</f>
        <v>84916971.984914213</v>
      </c>
      <c r="L26" s="142">
        <f>VLOOKUP($B$9,'KWH FCST'!$A$33:$O$39,L9-1,FALSE)</f>
        <v>72248715.98786892</v>
      </c>
      <c r="M26" s="142">
        <f>VLOOKUP($B$9,'KWH FCST'!$A$33:$O$39,M9-1,FALSE)</f>
        <v>66802227.60684292</v>
      </c>
      <c r="N26" s="142">
        <f>VLOOKUP($B$9,'KWH FCST'!$A$33:$O$39,N9-1,FALSE)</f>
        <v>54976199.273675971</v>
      </c>
    </row>
    <row r="27" spans="1:16" s="12" customFormat="1" ht="15.6">
      <c r="A27" s="111"/>
      <c r="B27" s="108" t="str">
        <f>"TEST - "&amp;MANUAL!$B$10</f>
        <v>TEST - 2017</v>
      </c>
      <c r="C27" s="142">
        <f>VLOOKUP($B$9,'KWH FCST'!$A$77:$O$83,C9-1,FALSE)</f>
        <v>56726099.68626795</v>
      </c>
      <c r="D27" s="142">
        <f>VLOOKUP($B$9,'KWH FCST'!$A$77:$O$83,D9-1,FALSE)</f>
        <v>56898680.068652593</v>
      </c>
      <c r="E27" s="142">
        <f>VLOOKUP($B$9,'KWH FCST'!$A$77:$O$83,E9-1,FALSE)</f>
        <v>53651942.578917503</v>
      </c>
      <c r="F27" s="142">
        <f>VLOOKUP($B$9,'KWH FCST'!$A$77:$O$83,F9-1,FALSE)</f>
        <v>61310285.553964131</v>
      </c>
      <c r="G27" s="142">
        <f>VLOOKUP($B$9,'KWH FCST'!$A$77:$O$83,G9-1,FALSE)</f>
        <v>64372571.632696867</v>
      </c>
      <c r="H27" s="142">
        <f>VLOOKUP($B$9,'KWH FCST'!$A$77:$O$83,H9-1,FALSE)</f>
        <v>72852357.595788568</v>
      </c>
      <c r="I27" s="142">
        <f>VLOOKUP($B$9,'KWH FCST'!$A$77:$O$83,I9-1,FALSE)</f>
        <v>79286019.678151041</v>
      </c>
      <c r="J27" s="142">
        <f>VLOOKUP($B$9,'KWH FCST'!$A$77:$O$83,J9-1,FALSE)</f>
        <v>86702208.746304601</v>
      </c>
      <c r="K27" s="142">
        <f>VLOOKUP($B$9,'KWH FCST'!$A$77:$O$83,K9-1,FALSE)</f>
        <v>85960980.486881137</v>
      </c>
      <c r="L27" s="142">
        <f>VLOOKUP($B$9,'KWH FCST'!$A$77:$O$83,L9-1,FALSE)</f>
        <v>73136975.095376074</v>
      </c>
      <c r="M27" s="142">
        <f>VLOOKUP($B$9,'KWH FCST'!$A$77:$O$83,M9-1,FALSE)</f>
        <v>67623525.068842202</v>
      </c>
      <c r="N27" s="142">
        <f>VLOOKUP($B$9,'KWH FCST'!$A$77:$O$83,N9-1,FALSE)</f>
        <v>55652102.077390432</v>
      </c>
    </row>
    <row r="28" spans="1:16">
      <c r="A28" s="114"/>
    </row>
    <row r="29" spans="1:16">
      <c r="A29" s="114"/>
    </row>
    <row r="30" spans="1:16" ht="17.399999999999999">
      <c r="A30" s="147" t="s">
        <v>421</v>
      </c>
    </row>
    <row r="31" spans="1:16" ht="15.6">
      <c r="A31" s="113"/>
      <c r="B31" s="146" t="str">
        <f>"PRIOR - "&amp;MANUAL!$B$9</f>
        <v>PRIOR - 2016</v>
      </c>
      <c r="C31" s="5"/>
      <c r="D31" s="5"/>
      <c r="E31" s="5"/>
      <c r="F31" s="5"/>
      <c r="G31" s="5"/>
      <c r="H31" s="5"/>
      <c r="I31" s="5"/>
      <c r="J31" s="5"/>
      <c r="K31" s="5"/>
      <c r="L31" s="5"/>
      <c r="M31" s="5"/>
      <c r="N31" s="5"/>
    </row>
    <row r="32" spans="1:16" s="12" customFormat="1" ht="15.6">
      <c r="A32" s="111"/>
      <c r="B32" s="149" t="s">
        <v>428</v>
      </c>
      <c r="C32" s="107">
        <f>IF(C13="",0,MIN((+C$26/C$18/C13)+C22,C33))</f>
        <v>101976.40499517956</v>
      </c>
      <c r="D32" s="107">
        <f t="shared" ref="D32:N32" si="0">IF(D13="",0,MIN((+D$26/D$18/D13)+D22,D33))</f>
        <v>115649.57712470266</v>
      </c>
      <c r="E32" s="107">
        <f t="shared" si="0"/>
        <v>95838.83408755729</v>
      </c>
      <c r="F32" s="107">
        <f t="shared" si="0"/>
        <v>121547.50525022321</v>
      </c>
      <c r="G32" s="107">
        <f t="shared" si="0"/>
        <v>122305.9120594728</v>
      </c>
      <c r="H32" s="107">
        <f t="shared" si="0"/>
        <v>133701.09388719904</v>
      </c>
      <c r="I32" s="107">
        <f t="shared" si="0"/>
        <v>145935.43232903516</v>
      </c>
      <c r="J32" s="107">
        <f t="shared" si="0"/>
        <v>152544.02342459789</v>
      </c>
      <c r="K32" s="107">
        <f t="shared" si="0"/>
        <v>164759.35581085412</v>
      </c>
      <c r="L32" s="107">
        <f t="shared" si="0"/>
        <v>146844.8347663793</v>
      </c>
      <c r="M32" s="107">
        <f t="shared" si="0"/>
        <v>136979.6333801733</v>
      </c>
      <c r="N32" s="107">
        <f t="shared" si="0"/>
        <v>104951.34119767336</v>
      </c>
      <c r="P32" s="152">
        <f>AVERAGE(C32:N32)</f>
        <v>128586.16235942063</v>
      </c>
    </row>
    <row r="33" spans="1:16" s="12" customFormat="1" ht="15.6">
      <c r="A33" s="111"/>
      <c r="B33" s="149" t="s">
        <v>426</v>
      </c>
      <c r="C33" s="107">
        <f t="shared" ref="C33:N33" si="1">MIN(+C$26/C$18/C14,C34)</f>
        <v>115701.62808440994</v>
      </c>
      <c r="D33" s="107">
        <f t="shared" si="1"/>
        <v>119688.91370345798</v>
      </c>
      <c r="E33" s="107">
        <f t="shared" si="1"/>
        <v>111691.76133157939</v>
      </c>
      <c r="F33" s="107">
        <f t="shared" si="1"/>
        <v>127452.99515177446</v>
      </c>
      <c r="G33" s="107">
        <f t="shared" si="1"/>
        <v>130776.93917105356</v>
      </c>
      <c r="H33" s="107">
        <f t="shared" si="1"/>
        <v>142365.67125775528</v>
      </c>
      <c r="I33" s="107">
        <f t="shared" si="1"/>
        <v>150318.35749798428</v>
      </c>
      <c r="J33" s="107">
        <f t="shared" si="1"/>
        <v>158073.81409432882</v>
      </c>
      <c r="K33" s="107">
        <f t="shared" si="1"/>
        <v>174605.56484593826</v>
      </c>
      <c r="L33" s="107">
        <f t="shared" si="1"/>
        <v>147000.43783076992</v>
      </c>
      <c r="M33" s="107">
        <f t="shared" si="1"/>
        <v>138430.70325185862</v>
      </c>
      <c r="N33" s="107">
        <f t="shared" si="1"/>
        <v>115313.26616610783</v>
      </c>
      <c r="P33" s="152">
        <f>AVERAGE(C33:N33)</f>
        <v>135951.67103225153</v>
      </c>
    </row>
    <row r="34" spans="1:16" s="106" customFormat="1">
      <c r="A34" s="109"/>
      <c r="B34" s="149" t="s">
        <v>133</v>
      </c>
      <c r="C34" s="107">
        <f t="shared" ref="C34:N34" si="2">+C$26/C$18/C15</f>
        <v>115701.62808440994</v>
      </c>
      <c r="D34" s="107">
        <f t="shared" si="2"/>
        <v>119688.91370345798</v>
      </c>
      <c r="E34" s="107">
        <f t="shared" si="2"/>
        <v>111691.76133157939</v>
      </c>
      <c r="F34" s="107">
        <f t="shared" si="2"/>
        <v>127452.99515177446</v>
      </c>
      <c r="G34" s="107">
        <f t="shared" si="2"/>
        <v>130776.93917105356</v>
      </c>
      <c r="H34" s="107">
        <f t="shared" si="2"/>
        <v>142365.67125775528</v>
      </c>
      <c r="I34" s="107">
        <f t="shared" si="2"/>
        <v>150318.35749798428</v>
      </c>
      <c r="J34" s="107">
        <f t="shared" si="2"/>
        <v>158073.81409432882</v>
      </c>
      <c r="K34" s="107">
        <f t="shared" si="2"/>
        <v>174605.56484593826</v>
      </c>
      <c r="L34" s="107">
        <f t="shared" si="2"/>
        <v>147000.43783076992</v>
      </c>
      <c r="M34" s="107">
        <f t="shared" si="2"/>
        <v>138430.70325185862</v>
      </c>
      <c r="N34" s="107">
        <f t="shared" si="2"/>
        <v>115313.26616610783</v>
      </c>
      <c r="P34" s="152">
        <f>AVERAGE(C34:N34)</f>
        <v>135951.67103225153</v>
      </c>
    </row>
    <row r="35" spans="1:16" s="106" customFormat="1" ht="16.5" customHeight="1">
      <c r="A35" s="109"/>
      <c r="B35" s="108"/>
      <c r="C35" s="107"/>
      <c r="D35" s="107"/>
      <c r="E35" s="107"/>
      <c r="F35" s="107"/>
      <c r="G35" s="107"/>
      <c r="H35" s="107"/>
      <c r="I35" s="107"/>
      <c r="J35" s="107"/>
      <c r="K35" s="107"/>
      <c r="L35" s="107"/>
      <c r="M35" s="107"/>
      <c r="N35" s="107"/>
    </row>
    <row r="36" spans="1:16" s="106" customFormat="1" ht="16.5" customHeight="1">
      <c r="A36" s="109"/>
      <c r="B36" s="146" t="str">
        <f>"TEST - "&amp;MANUAL!$B$10</f>
        <v>TEST - 2017</v>
      </c>
      <c r="C36" s="107"/>
      <c r="D36" s="107"/>
      <c r="E36" s="107"/>
      <c r="F36" s="107"/>
      <c r="G36" s="107"/>
      <c r="H36" s="107"/>
      <c r="I36" s="107"/>
      <c r="J36" s="107"/>
      <c r="K36" s="107"/>
      <c r="L36" s="107"/>
      <c r="M36" s="107"/>
      <c r="N36" s="107"/>
    </row>
    <row r="37" spans="1:16" s="106" customFormat="1" ht="16.5" customHeight="1">
      <c r="A37" s="109"/>
      <c r="B37" s="149" t="s">
        <v>428</v>
      </c>
      <c r="C37" s="107">
        <f>IF(C13="",0,MIN((+C$27/C$19/C13)+C22,C38))</f>
        <v>101510.79435871824</v>
      </c>
      <c r="D37" s="107">
        <f t="shared" ref="D37:N37" si="3">IF(D13="",0,MIN((+D$27/D$19/D13)+D22,D38))</f>
        <v>121252.54885302356</v>
      </c>
      <c r="E37" s="107">
        <f t="shared" si="3"/>
        <v>97017.121010267889</v>
      </c>
      <c r="F37" s="107">
        <f t="shared" si="3"/>
        <v>123041.86645868278</v>
      </c>
      <c r="G37" s="107">
        <f t="shared" si="3"/>
        <v>123809.59747177876</v>
      </c>
      <c r="H37" s="107">
        <f t="shared" si="3"/>
        <v>135344.87693171587</v>
      </c>
      <c r="I37" s="107">
        <f t="shared" si="3"/>
        <v>147729.6299850326</v>
      </c>
      <c r="J37" s="107">
        <f t="shared" si="3"/>
        <v>154419.47015399628</v>
      </c>
      <c r="K37" s="107">
        <f t="shared" si="3"/>
        <v>166784.98348250124</v>
      </c>
      <c r="L37" s="107">
        <f t="shared" si="3"/>
        <v>148650.21303626467</v>
      </c>
      <c r="M37" s="107">
        <f t="shared" si="3"/>
        <v>138663.72430454849</v>
      </c>
      <c r="N37" s="107">
        <f t="shared" si="3"/>
        <v>106241.66149457076</v>
      </c>
      <c r="P37" s="152">
        <f>AVERAGE(C37:N37)</f>
        <v>130372.20729509176</v>
      </c>
    </row>
    <row r="38" spans="1:16" s="106" customFormat="1" ht="16.5" customHeight="1">
      <c r="A38" s="109"/>
      <c r="B38" s="149" t="s">
        <v>426</v>
      </c>
      <c r="C38" s="107">
        <f t="shared" ref="C38:N38" si="4">MIN(+C$27/C$19/C14,C39)</f>
        <v>115173.34991364543</v>
      </c>
      <c r="D38" s="107">
        <f t="shared" si="4"/>
        <v>125487.58254727747</v>
      </c>
      <c r="E38" s="107">
        <f t="shared" si="4"/>
        <v>113064.95146900615</v>
      </c>
      <c r="F38" s="107">
        <f t="shared" si="4"/>
        <v>129019.96118258443</v>
      </c>
      <c r="G38" s="107">
        <f t="shared" si="4"/>
        <v>132384.77130595408</v>
      </c>
      <c r="H38" s="107">
        <f t="shared" si="4"/>
        <v>144115.9806212089</v>
      </c>
      <c r="I38" s="107">
        <f t="shared" si="4"/>
        <v>152166.44086178442</v>
      </c>
      <c r="J38" s="107">
        <f t="shared" si="4"/>
        <v>160017.24662607448</v>
      </c>
      <c r="K38" s="107">
        <f t="shared" si="4"/>
        <v>176752.24636235269</v>
      </c>
      <c r="L38" s="107">
        <f t="shared" si="4"/>
        <v>148807.72915664825</v>
      </c>
      <c r="M38" s="107">
        <f t="shared" si="4"/>
        <v>140132.63429991671</v>
      </c>
      <c r="N38" s="107">
        <f t="shared" si="4"/>
        <v>116730.98075781958</v>
      </c>
      <c r="P38" s="152">
        <f>AVERAGE(C38:N38)</f>
        <v>137821.15625868939</v>
      </c>
    </row>
    <row r="39" spans="1:16" s="106" customFormat="1" ht="16.5" customHeight="1">
      <c r="A39" s="109"/>
      <c r="B39" s="149" t="s">
        <v>133</v>
      </c>
      <c r="C39" s="107">
        <f t="shared" ref="C39:N39" si="5">+C$27/C$19/C15</f>
        <v>115173.34991364543</v>
      </c>
      <c r="D39" s="107">
        <f t="shared" si="5"/>
        <v>125487.58254727747</v>
      </c>
      <c r="E39" s="107">
        <f t="shared" si="5"/>
        <v>113064.95146900615</v>
      </c>
      <c r="F39" s="107">
        <f t="shared" si="5"/>
        <v>129019.96118258443</v>
      </c>
      <c r="G39" s="107">
        <f t="shared" si="5"/>
        <v>132384.77130595408</v>
      </c>
      <c r="H39" s="107">
        <f t="shared" si="5"/>
        <v>144115.9806212089</v>
      </c>
      <c r="I39" s="107">
        <f t="shared" si="5"/>
        <v>152166.44086178442</v>
      </c>
      <c r="J39" s="107">
        <f t="shared" si="5"/>
        <v>160017.24662607448</v>
      </c>
      <c r="K39" s="107">
        <f t="shared" si="5"/>
        <v>176752.24636235269</v>
      </c>
      <c r="L39" s="107">
        <f t="shared" si="5"/>
        <v>148807.72915664825</v>
      </c>
      <c r="M39" s="107">
        <f t="shared" si="5"/>
        <v>140132.63429991671</v>
      </c>
      <c r="N39" s="107">
        <f t="shared" si="5"/>
        <v>116730.98075781958</v>
      </c>
      <c r="P39" s="152">
        <f>AVERAGE(C39:N39)</f>
        <v>137821.15625868939</v>
      </c>
    </row>
    <row r="40" spans="1:16" s="106" customFormat="1" ht="16.5" customHeight="1">
      <c r="A40" s="109"/>
      <c r="B40" s="108"/>
      <c r="C40" s="107"/>
      <c r="D40" s="107"/>
      <c r="E40" s="107"/>
      <c r="F40" s="107"/>
      <c r="G40" s="107"/>
      <c r="H40" s="107"/>
      <c r="I40" s="107"/>
      <c r="J40" s="107"/>
      <c r="K40" s="107"/>
      <c r="L40" s="107"/>
      <c r="M40" s="107"/>
      <c r="N40" s="107"/>
    </row>
    <row r="41" spans="1:16" s="106" customFormat="1" ht="16.5" customHeight="1">
      <c r="A41" s="109"/>
      <c r="B41" s="108"/>
      <c r="C41" s="107"/>
      <c r="D41" s="107"/>
      <c r="E41" s="107"/>
      <c r="F41" s="107"/>
      <c r="G41" s="107"/>
      <c r="H41" s="107"/>
      <c r="I41" s="107"/>
      <c r="J41" s="107"/>
      <c r="K41" s="107"/>
      <c r="L41" s="107"/>
      <c r="M41" s="107"/>
      <c r="N41" s="107"/>
    </row>
    <row r="42" spans="1:16" ht="13.2">
      <c r="A42" s="42" t="s">
        <v>116</v>
      </c>
      <c r="C42" s="105"/>
    </row>
    <row r="43" spans="1:16" ht="13.2">
      <c r="A43"/>
      <c r="B43" s="10" t="s">
        <v>338</v>
      </c>
      <c r="C43" s="105"/>
      <c r="D43" s="105"/>
      <c r="E43" s="105"/>
      <c r="F43" s="105"/>
      <c r="G43" s="105"/>
      <c r="H43" s="105"/>
      <c r="I43" s="105"/>
      <c r="J43" s="105"/>
      <c r="K43" s="105"/>
      <c r="L43" s="105"/>
      <c r="M43" s="105"/>
      <c r="N43" s="105"/>
    </row>
    <row r="44" spans="1:16" ht="13.2">
      <c r="A44"/>
      <c r="B44" s="81" t="s">
        <v>422</v>
      </c>
    </row>
    <row r="45" spans="1:16" ht="13.2">
      <c r="A45"/>
      <c r="B45" s="125" t="s">
        <v>427</v>
      </c>
      <c r="C45" s="104"/>
    </row>
    <row r="46" spans="1:16" ht="13.2">
      <c r="A46"/>
      <c r="B46" s="153" t="s">
        <v>431</v>
      </c>
      <c r="E46" s="88"/>
    </row>
    <row r="47" spans="1:16" ht="13.2">
      <c r="A47"/>
      <c r="B47" t="s">
        <v>429</v>
      </c>
      <c r="C47" s="98"/>
      <c r="D47" s="98"/>
      <c r="E47" s="98"/>
      <c r="F47" s="98"/>
      <c r="G47" s="98"/>
      <c r="H47" s="98"/>
      <c r="I47" s="98"/>
      <c r="J47" s="98"/>
      <c r="K47" s="98"/>
      <c r="L47" s="98"/>
      <c r="M47" s="98"/>
      <c r="N47" s="98"/>
    </row>
    <row r="53" spans="7:7">
      <c r="G53" s="145"/>
    </row>
    <row r="54" spans="7:7">
      <c r="G54" s="44"/>
    </row>
    <row r="56" spans="7:7">
      <c r="G56" s="150"/>
    </row>
  </sheetData>
  <mergeCells count="3">
    <mergeCell ref="C7:E7"/>
    <mergeCell ref="F7:L7"/>
    <mergeCell ref="M7:N7"/>
  </mergeCells>
  <conditionalFormatting sqref="C33:N33">
    <cfRule type="cellIs" dxfId="21" priority="4" operator="greaterThanOrEqual">
      <formula>C34</formula>
    </cfRule>
  </conditionalFormatting>
  <conditionalFormatting sqref="C38:N38">
    <cfRule type="cellIs" dxfId="20" priority="3" operator="greaterThanOrEqual">
      <formula>C39</formula>
    </cfRule>
  </conditionalFormatting>
  <conditionalFormatting sqref="C32:N32">
    <cfRule type="cellIs" dxfId="19" priority="2" operator="greaterThanOrEqual">
      <formula>C33</formula>
    </cfRule>
  </conditionalFormatting>
  <conditionalFormatting sqref="C37:N37">
    <cfRule type="cellIs" dxfId="18" priority="1" operator="greaterThanOrEqual">
      <formula>C38</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53"/>
  <sheetViews>
    <sheetView showGridLines="0" zoomScale="65" zoomScaleNormal="65" workbookViewId="0">
      <selection activeCell="B1"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1157</v>
      </c>
    </row>
    <row r="2" spans="1:16">
      <c r="B2" s="8" t="s">
        <v>1123</v>
      </c>
    </row>
    <row r="4" spans="1:16" ht="21">
      <c r="A4" s="124" t="s">
        <v>600</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hidden="1">
      <c r="B9" s="43" t="s">
        <v>600</v>
      </c>
      <c r="C9" s="329">
        <v>3</v>
      </c>
      <c r="D9" s="329">
        <v>4</v>
      </c>
      <c r="E9" s="329">
        <v>5</v>
      </c>
      <c r="F9" s="329">
        <v>6</v>
      </c>
      <c r="G9" s="329">
        <v>7</v>
      </c>
      <c r="H9" s="329">
        <v>8</v>
      </c>
      <c r="I9" s="329">
        <v>9</v>
      </c>
      <c r="J9" s="329">
        <v>10</v>
      </c>
      <c r="K9" s="329">
        <v>11</v>
      </c>
      <c r="L9" s="329">
        <v>12</v>
      </c>
      <c r="M9" s="329">
        <v>13</v>
      </c>
      <c r="N9" s="329">
        <v>14</v>
      </c>
      <c r="P9" s="341"/>
    </row>
    <row r="10" spans="1:16" s="10" customFormat="1">
      <c r="A10" s="123"/>
      <c r="B10" s="43"/>
      <c r="C10" s="329"/>
      <c r="D10" s="329"/>
      <c r="E10" s="329"/>
      <c r="F10" s="329"/>
      <c r="G10" s="329"/>
      <c r="H10" s="329"/>
      <c r="I10" s="329"/>
      <c r="J10" s="329"/>
      <c r="K10" s="329"/>
      <c r="L10" s="329"/>
      <c r="M10" s="329"/>
      <c r="N10" s="329"/>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0.80964999999999998</v>
      </c>
      <c r="D13" s="115">
        <f>IF(VLOOKUP($B$9,'Avg CP LF'!$A$12:$P$38,D$9,FALSE)=0,"",VLOOKUP($B$9,'Avg CP LF'!$A$12:$P$38,D$9,FALSE))</f>
        <v>0.90619999999999989</v>
      </c>
      <c r="E13" s="115">
        <f>IF(VLOOKUP($B$9,'Avg CP LF'!$A$12:$P$38,E$9,FALSE)=0,"",VLOOKUP($B$9,'Avg CP LF'!$A$12:$P$38,E$9,FALSE))</f>
        <v>0.88239999999999996</v>
      </c>
      <c r="F13" s="115">
        <f>IF(VLOOKUP($B$9,'Avg CP LF'!$A$12:$P$38,F$9,FALSE)=0,"",VLOOKUP($B$9,'Avg CP LF'!$A$12:$P$38,F$9,FALSE))</f>
        <v>0.72829999999999995</v>
      </c>
      <c r="G13" s="115">
        <f>IF(VLOOKUP($B$9,'Avg CP LF'!$A$12:$P$38,G$9,FALSE)=0,"",VLOOKUP($B$9,'Avg CP LF'!$A$12:$P$38,G$9,FALSE))</f>
        <v>0.61216666666666664</v>
      </c>
      <c r="H13" s="115">
        <f>IF(VLOOKUP($B$9,'Avg CP LF'!$A$12:$P$38,H$9,FALSE)=0,"",VLOOKUP($B$9,'Avg CP LF'!$A$12:$P$38,H$9,FALSE))</f>
        <v>0.68293333333333328</v>
      </c>
      <c r="I13" s="115">
        <f>IF(VLOOKUP($B$9,'Avg CP LF'!$A$12:$P$38,I$9,FALSE)=0,"",VLOOKUP($B$9,'Avg CP LF'!$A$12:$P$38,I$9,FALSE))</f>
        <v>0.67533333333333323</v>
      </c>
      <c r="J13" s="115">
        <f>IF(VLOOKUP($B$9,'Avg CP LF'!$A$12:$P$38,J$9,FALSE)=0,"",VLOOKUP($B$9,'Avg CP LF'!$A$12:$P$38,J$9,FALSE))</f>
        <v>0.77670000000000006</v>
      </c>
      <c r="K13" s="115">
        <f>IF(VLOOKUP($B$9,'Avg CP LF'!$A$12:$P$38,K$9,FALSE)=0,"",VLOOKUP($B$9,'Avg CP LF'!$A$12:$P$38,K$9,FALSE))</f>
        <v>0.6493000000000001</v>
      </c>
      <c r="L13" s="115">
        <f>IF(VLOOKUP($B$9,'Avg CP LF'!$A$12:$P$38,L$9,FALSE)=0,"",VLOOKUP($B$9,'Avg CP LF'!$A$12:$P$38,L$9,FALSE))</f>
        <v>0.76429999999999998</v>
      </c>
      <c r="M13" s="115">
        <f>IF(VLOOKUP($B$9,'Avg CP LF'!$A$12:$P$38,M$9,FALSE)=0,"",VLOOKUP($B$9,'Avg CP LF'!$A$12:$P$38,M$9,FALSE))</f>
        <v>0.86476666666666668</v>
      </c>
      <c r="N13" s="115">
        <f>IF(VLOOKUP($B$9,'Avg CP LF'!$A$12:$P$38,N$9,FALSE)=0,"",VLOOKUP($B$9,'Avg CP LF'!$A$12:$P$38,N$9,FALSE))</f>
        <v>0.92960000000000009</v>
      </c>
    </row>
    <row r="14" spans="1:16" s="110" customFormat="1">
      <c r="A14" s="119"/>
      <c r="B14" s="118" t="s">
        <v>342</v>
      </c>
      <c r="C14" s="115">
        <f>IF(VLOOKUP($B$9,'Avg GNCP LF'!$A$12:$P$38,C$9,FALSE)=0,"",VLOOKUP($B$9,'Avg GNCP LF'!$A$12:$P$38,C$9,FALSE))</f>
        <v>0.59109999999999996</v>
      </c>
      <c r="D14" s="115">
        <f>IF(VLOOKUP($B$9,'Avg GNCP LF'!$A$12:$P$38,D$9,FALSE)=0,"",VLOOKUP($B$9,'Avg GNCP LF'!$A$12:$P$38,D$9,FALSE))</f>
        <v>0.58160000000000001</v>
      </c>
      <c r="E14" s="115">
        <f>IF(VLOOKUP($B$9,'Avg GNCP LF'!$A$12:$P$38,E$9,FALSE)=0,"",VLOOKUP($B$9,'Avg GNCP LF'!$A$12:$P$38,E$9,FALSE))</f>
        <v>0.60155000000000003</v>
      </c>
      <c r="F14" s="115">
        <f>IF(VLOOKUP($B$9,'Avg GNCP LF'!$A$12:$P$38,F$9,FALSE)=0,"",VLOOKUP($B$9,'Avg GNCP LF'!$A$12:$P$38,F$9,FALSE))</f>
        <v>0.58689999999999998</v>
      </c>
      <c r="G14" s="115">
        <f>IF(VLOOKUP($B$9,'Avg GNCP LF'!$A$12:$P$38,G$9,FALSE)=0,"",VLOOKUP($B$9,'Avg GNCP LF'!$A$12:$P$38,G$9,FALSE))</f>
        <v>0.57616666666666672</v>
      </c>
      <c r="H14" s="115">
        <f>IF(VLOOKUP($B$9,'Avg GNCP LF'!$A$12:$P$38,H$9,FALSE)=0,"",VLOOKUP($B$9,'Avg GNCP LF'!$A$12:$P$38,H$9,FALSE))</f>
        <v>0.63143333333333329</v>
      </c>
      <c r="I14" s="115">
        <f>IF(VLOOKUP($B$9,'Avg GNCP LF'!$A$12:$P$38,I$9,FALSE)=0,"",VLOOKUP($B$9,'Avg GNCP LF'!$A$12:$P$38,I$9,FALSE))</f>
        <v>0.62653333333333328</v>
      </c>
      <c r="J14" s="115">
        <f>IF(VLOOKUP($B$9,'Avg GNCP LF'!$A$12:$P$38,J$9,FALSE)=0,"",VLOOKUP($B$9,'Avg GNCP LF'!$A$12:$P$38,J$9,FALSE))</f>
        <v>0.62580000000000002</v>
      </c>
      <c r="K14" s="115">
        <f>IF(VLOOKUP($B$9,'Avg GNCP LF'!$A$12:$P$38,K$9,FALSE)=0,"",VLOOKUP($B$9,'Avg GNCP LF'!$A$12:$P$38,K$9,FALSE))</f>
        <v>0.61273333333333324</v>
      </c>
      <c r="L14" s="115">
        <f>IF(VLOOKUP($B$9,'Avg GNCP LF'!$A$12:$P$38,L$9,FALSE)=0,"",VLOOKUP($B$9,'Avg GNCP LF'!$A$12:$P$38,L$9,FALSE))</f>
        <v>0.58309999999999995</v>
      </c>
      <c r="M14" s="115">
        <f>IF(VLOOKUP($B$9,'Avg GNCP LF'!$A$12:$P$38,M$9,FALSE)=0,"",VLOOKUP($B$9,'Avg GNCP LF'!$A$12:$P$38,M$9,FALSE))</f>
        <v>0.6022333333333334</v>
      </c>
      <c r="N14" s="115">
        <f>IF(VLOOKUP($B$9,'Avg GNCP LF'!$A$12:$P$38,N$9,FALSE)=0,"",VLOOKUP($B$9,'Avg GNCP LF'!$A$12:$P$38,N$9,FALSE))</f>
        <v>0.61893333333333334</v>
      </c>
    </row>
    <row r="15" spans="1:16" s="10" customFormat="1">
      <c r="A15" s="119"/>
      <c r="B15" s="148" t="s">
        <v>133</v>
      </c>
      <c r="C15" s="115">
        <f>IF(VLOOKUP($B$9,'Avg NCP LF'!$A$12:$P$38,C$9,FALSE)=0,"",VLOOKUP($B$9,'Avg NCP LF'!$A$12:$P$38,C$9,FALSE))</f>
        <v>0.59109999999999996</v>
      </c>
      <c r="D15" s="115">
        <f>IF(VLOOKUP($B$9,'Avg NCP LF'!$A$12:$P$38,D$9,FALSE)=0,"",VLOOKUP($B$9,'Avg NCP LF'!$A$12:$P$38,D$9,FALSE))</f>
        <v>0.58160000000000001</v>
      </c>
      <c r="E15" s="115">
        <f>IF(VLOOKUP($B$9,'Avg NCP LF'!$A$12:$P$38,E$9,FALSE)=0,"",VLOOKUP($B$9,'Avg NCP LF'!$A$12:$P$38,E$9,FALSE))</f>
        <v>0.60155000000000003</v>
      </c>
      <c r="F15" s="115">
        <f>IF(VLOOKUP($B$9,'Avg NCP LF'!$A$12:$P$38,F$9,FALSE)=0,"",VLOOKUP($B$9,'Avg NCP LF'!$A$12:$P$38,F$9,FALSE))</f>
        <v>0.58689999999999998</v>
      </c>
      <c r="G15" s="115">
        <f>IF(VLOOKUP($B$9,'Avg NCP LF'!$A$12:$P$38,G$9,FALSE)=0,"",VLOOKUP($B$9,'Avg NCP LF'!$A$12:$P$38,G$9,FALSE))</f>
        <v>0.57616666666666672</v>
      </c>
      <c r="H15" s="115">
        <f>IF(VLOOKUP($B$9,'Avg NCP LF'!$A$12:$P$38,H$9,FALSE)=0,"",VLOOKUP($B$9,'Avg NCP LF'!$A$12:$P$38,H$9,FALSE))</f>
        <v>0.63143333333333329</v>
      </c>
      <c r="I15" s="115">
        <f>IF(VLOOKUP($B$9,'Avg NCP LF'!$A$12:$P$38,I$9,FALSE)=0,"",VLOOKUP($B$9,'Avg NCP LF'!$A$12:$P$38,I$9,FALSE))</f>
        <v>0.62653333333333328</v>
      </c>
      <c r="J15" s="115">
        <f>IF(VLOOKUP($B$9,'Avg NCP LF'!$A$12:$P$38,J$9,FALSE)=0,"",VLOOKUP($B$9,'Avg NCP LF'!$A$12:$P$38,J$9,FALSE))</f>
        <v>0.62580000000000002</v>
      </c>
      <c r="K15" s="115">
        <f>IF(VLOOKUP($B$9,'Avg NCP LF'!$A$12:$P$38,K$9,FALSE)=0,"",VLOOKUP($B$9,'Avg NCP LF'!$A$12:$P$38,K$9,FALSE))</f>
        <v>0.61273333333333324</v>
      </c>
      <c r="L15" s="115">
        <f>IF(VLOOKUP($B$9,'Avg NCP LF'!$A$12:$P$38,L$9,FALSE)=0,"",VLOOKUP($B$9,'Avg NCP LF'!$A$12:$P$38,L$9,FALSE))</f>
        <v>0.58309999999999995</v>
      </c>
      <c r="M15" s="115">
        <f>IF(VLOOKUP($B$9,'Avg NCP LF'!$A$12:$P$38,M$9,FALSE)=0,"",VLOOKUP($B$9,'Avg NCP LF'!$A$12:$P$38,M$9,FALSE))</f>
        <v>0.6022333333333334</v>
      </c>
      <c r="N15" s="115">
        <f>IF(VLOOKUP($B$9,'Avg NCP LF'!$A$12:$P$38,N$9,FALSE)=0,"",VLOOKUP($B$9,'Avg NCP LF'!$A$12:$P$38,N$9,FALSE))</f>
        <v>0.61893333333333334</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C20" s="5"/>
      <c r="D20" s="5"/>
      <c r="E20" s="5"/>
      <c r="F20" s="5"/>
      <c r="G20" s="5"/>
      <c r="H20" s="5"/>
      <c r="I20" s="5"/>
      <c r="J20" s="5"/>
      <c r="K20" s="5"/>
      <c r="L20" s="5"/>
      <c r="M20" s="115"/>
      <c r="N20" s="5"/>
    </row>
    <row r="21" spans="1:16" ht="15.6">
      <c r="A21" s="113" t="s">
        <v>423</v>
      </c>
      <c r="C21" s="5"/>
      <c r="D21" s="5"/>
      <c r="E21" s="5"/>
      <c r="F21" s="5"/>
      <c r="G21" s="5"/>
      <c r="H21" s="5"/>
      <c r="I21" s="5"/>
      <c r="J21" s="5"/>
      <c r="K21" s="5"/>
      <c r="L21" s="5"/>
      <c r="M21" s="115"/>
      <c r="N21" s="5"/>
    </row>
    <row r="22" spans="1:16">
      <c r="A22" s="114"/>
      <c r="B22" t="s">
        <v>424</v>
      </c>
      <c r="C22" s="145">
        <v>0</v>
      </c>
      <c r="D22" s="145">
        <v>0</v>
      </c>
      <c r="E22" s="145">
        <v>0</v>
      </c>
      <c r="F22" s="145">
        <v>0</v>
      </c>
      <c r="G22" s="145">
        <v>0</v>
      </c>
      <c r="H22" s="145">
        <v>0</v>
      </c>
      <c r="I22" s="145">
        <v>0</v>
      </c>
      <c r="J22" s="145">
        <v>0</v>
      </c>
      <c r="K22" s="145">
        <v>0</v>
      </c>
      <c r="L22" s="145">
        <v>0</v>
      </c>
      <c r="M22" s="145">
        <v>0</v>
      </c>
      <c r="N22" s="145">
        <v>0</v>
      </c>
    </row>
    <row r="23" spans="1:16">
      <c r="A23" s="114"/>
      <c r="B23" t="s">
        <v>425</v>
      </c>
      <c r="C23" s="145">
        <v>0</v>
      </c>
      <c r="D23" s="145">
        <v>0</v>
      </c>
      <c r="E23" s="145">
        <v>0</v>
      </c>
      <c r="F23" s="145">
        <v>0</v>
      </c>
      <c r="G23" s="145">
        <v>0</v>
      </c>
      <c r="H23" s="145">
        <v>0</v>
      </c>
      <c r="I23" s="145">
        <v>0</v>
      </c>
      <c r="J23" s="145">
        <v>0</v>
      </c>
      <c r="K23" s="145">
        <v>0</v>
      </c>
      <c r="L23" s="145">
        <v>0</v>
      </c>
      <c r="M23" s="145">
        <v>0</v>
      </c>
      <c r="N23" s="145">
        <v>0</v>
      </c>
    </row>
    <row r="24" spans="1:16">
      <c r="A24" s="114"/>
      <c r="C24" s="5"/>
      <c r="D24" s="5"/>
      <c r="E24" s="5"/>
      <c r="F24" s="5"/>
      <c r="G24" s="5"/>
      <c r="H24" s="5"/>
      <c r="I24" s="5"/>
      <c r="J24" s="5"/>
      <c r="K24" s="5"/>
      <c r="L24" s="5"/>
      <c r="M24" s="115"/>
      <c r="N24" s="5"/>
    </row>
    <row r="25" spans="1:16" ht="15.6">
      <c r="A25" s="113" t="s">
        <v>420</v>
      </c>
      <c r="C25" s="5"/>
      <c r="D25" s="5"/>
      <c r="E25" s="5"/>
      <c r="F25" s="5"/>
      <c r="G25" s="5"/>
      <c r="H25" s="5"/>
      <c r="I25" s="5"/>
      <c r="J25" s="5"/>
      <c r="K25" s="5"/>
      <c r="L25" s="5"/>
      <c r="M25" s="115"/>
      <c r="N25" s="5"/>
    </row>
    <row r="26" spans="1:16" s="106" customFormat="1">
      <c r="A26" s="109"/>
      <c r="B26" s="108" t="str">
        <f>"PRIOR - "&amp;MANUAL!$B$9</f>
        <v>PRIOR - 2016</v>
      </c>
      <c r="C26" s="142">
        <f>VLOOKUP($B$9,'KWH FCST'!$A$33:$O$39,C9-1,FALSE)</f>
        <v>2930251.3967729765</v>
      </c>
      <c r="D26" s="142">
        <f>VLOOKUP($B$9,'KWH FCST'!$A$33:$O$39,D9-1,FALSE)</f>
        <v>3226721.7999024643</v>
      </c>
      <c r="E26" s="142">
        <f>VLOOKUP($B$9,'KWH FCST'!$A$33:$O$39,E9-1,FALSE)</f>
        <v>3024364.8122403212</v>
      </c>
      <c r="F26" s="142">
        <f>VLOOKUP($B$9,'KWH FCST'!$A$33:$O$39,F9-1,FALSE)</f>
        <v>2885799.3985291934</v>
      </c>
      <c r="G26" s="142">
        <f>VLOOKUP($B$9,'KWH FCST'!$A$33:$O$39,G9-1,FALSE)</f>
        <v>2338675.6481099017</v>
      </c>
      <c r="H26" s="142">
        <f>VLOOKUP($B$9,'KWH FCST'!$A$33:$O$39,H9-1,FALSE)</f>
        <v>3168991.3787030498</v>
      </c>
      <c r="I26" s="142">
        <f>VLOOKUP($B$9,'KWH FCST'!$A$33:$O$39,I9-1,FALSE)</f>
        <v>3847139.3257777081</v>
      </c>
      <c r="J26" s="142">
        <f>VLOOKUP($B$9,'KWH FCST'!$A$33:$O$39,J9-1,FALSE)</f>
        <v>3995566.5835242625</v>
      </c>
      <c r="K26" s="142">
        <f>VLOOKUP($B$9,'KWH FCST'!$A$33:$O$39,K9-1,FALSE)</f>
        <v>3848245.7528714715</v>
      </c>
      <c r="L26" s="142">
        <f>VLOOKUP($B$9,'KWH FCST'!$A$33:$O$39,L9-1,FALSE)</f>
        <v>3744320.3033932843</v>
      </c>
      <c r="M26" s="142">
        <f>VLOOKUP($B$9,'KWH FCST'!$A$33:$O$39,M9-1,FALSE)</f>
        <v>3154249.5337255239</v>
      </c>
      <c r="N26" s="142">
        <f>VLOOKUP($B$9,'KWH FCST'!$A$33:$O$39,N9-1,FALSE)</f>
        <v>2473687.27017977</v>
      </c>
    </row>
    <row r="27" spans="1:16" s="12" customFormat="1" ht="15.6">
      <c r="A27" s="111"/>
      <c r="B27" s="108" t="str">
        <f>"TEST - "&amp;MANUAL!$B$10</f>
        <v>TEST - 2017</v>
      </c>
      <c r="C27" s="142">
        <f>VLOOKUP($B$9,'KWH FCST'!$A$77:$O$83,C9-1,FALSE)</f>
        <v>2927123.998252566</v>
      </c>
      <c r="D27" s="142">
        <f>VLOOKUP($B$9,'KWH FCST'!$A$77:$O$83,D9-1,FALSE)</f>
        <v>0</v>
      </c>
      <c r="E27" s="142">
        <f>VLOOKUP($B$9,'KWH FCST'!$A$77:$O$83,E9-1,FALSE)</f>
        <v>0</v>
      </c>
      <c r="F27" s="142">
        <f>VLOOKUP($B$9,'KWH FCST'!$A$77:$O$83,F9-1,FALSE)</f>
        <v>0</v>
      </c>
      <c r="G27" s="142">
        <f>VLOOKUP($B$9,'KWH FCST'!$A$77:$O$83,G9-1,FALSE)</f>
        <v>0</v>
      </c>
      <c r="H27" s="142">
        <f>VLOOKUP($B$9,'KWH FCST'!$A$77:$O$83,H9-1,FALSE)</f>
        <v>0</v>
      </c>
      <c r="I27" s="142">
        <f>VLOOKUP($B$9,'KWH FCST'!$A$77:$O$83,I9-1,FALSE)</f>
        <v>0</v>
      </c>
      <c r="J27" s="142">
        <f>VLOOKUP($B$9,'KWH FCST'!$A$77:$O$83,J9-1,FALSE)</f>
        <v>0</v>
      </c>
      <c r="K27" s="142">
        <f>VLOOKUP($B$9,'KWH FCST'!$A$77:$O$83,K9-1,FALSE)</f>
        <v>0</v>
      </c>
      <c r="L27" s="142">
        <f>VLOOKUP($B$9,'KWH FCST'!$A$77:$O$83,L9-1,FALSE)</f>
        <v>0</v>
      </c>
      <c r="M27" s="142">
        <f>VLOOKUP($B$9,'KWH FCST'!$A$77:$O$83,M9-1,FALSE)</f>
        <v>0</v>
      </c>
      <c r="N27" s="142">
        <f>VLOOKUP($B$9,'KWH FCST'!$A$77:$O$83,N9-1,FALSE)</f>
        <v>0</v>
      </c>
    </row>
    <row r="28" spans="1:16">
      <c r="A28" s="114"/>
    </row>
    <row r="29" spans="1:16">
      <c r="A29" s="114"/>
    </row>
    <row r="30" spans="1:16" ht="17.399999999999999">
      <c r="A30" s="147" t="s">
        <v>421</v>
      </c>
    </row>
    <row r="31" spans="1:16" ht="15.6">
      <c r="A31" s="113"/>
      <c r="B31" s="146" t="str">
        <f>"PRIOR - "&amp;MANUAL!$B$9</f>
        <v>PRIOR - 2016</v>
      </c>
      <c r="C31" s="5"/>
      <c r="D31" s="5"/>
      <c r="E31" s="5"/>
      <c r="F31" s="5"/>
      <c r="G31" s="5"/>
      <c r="H31" s="5"/>
      <c r="I31" s="5"/>
      <c r="J31" s="5"/>
      <c r="K31" s="5"/>
      <c r="L31" s="5"/>
      <c r="M31" s="5"/>
      <c r="N31" s="5"/>
    </row>
    <row r="32" spans="1:16" s="12" customFormat="1" ht="15.6">
      <c r="A32" s="111"/>
      <c r="B32" s="149" t="s">
        <v>428</v>
      </c>
      <c r="C32" s="107">
        <f>IF(C13="",0,MIN((+C$26/C$18/C13)+C22,C33))</f>
        <v>4864.4598800706008</v>
      </c>
      <c r="D32" s="107">
        <f t="shared" ref="D32:N32" si="0">IF(D13="",0,MIN((+D$26/D$18/D13)+D22,D33))</f>
        <v>5115.9727875631734</v>
      </c>
      <c r="E32" s="107">
        <f t="shared" si="0"/>
        <v>4606.76163651966</v>
      </c>
      <c r="F32" s="107">
        <f t="shared" si="0"/>
        <v>5503.3018264169095</v>
      </c>
      <c r="G32" s="107">
        <f t="shared" si="0"/>
        <v>5134.8454899965345</v>
      </c>
      <c r="H32" s="107">
        <f t="shared" si="0"/>
        <v>6444.8119604627309</v>
      </c>
      <c r="I32" s="107">
        <f t="shared" si="0"/>
        <v>7656.7910028056813</v>
      </c>
      <c r="J32" s="107">
        <f t="shared" si="0"/>
        <v>6914.3622929174135</v>
      </c>
      <c r="K32" s="107">
        <f t="shared" si="0"/>
        <v>8231.612148278211</v>
      </c>
      <c r="L32" s="107">
        <f t="shared" si="0"/>
        <v>6584.7031006537791</v>
      </c>
      <c r="M32" s="107">
        <f t="shared" si="0"/>
        <v>5065.9932893354726</v>
      </c>
      <c r="N32" s="107">
        <f t="shared" si="0"/>
        <v>3576.644235611469</v>
      </c>
      <c r="P32" s="152">
        <f>AVERAGE(C32:N32)</f>
        <v>5808.3549708859709</v>
      </c>
    </row>
    <row r="33" spans="1:16" s="12" customFormat="1" ht="15.6">
      <c r="A33" s="111"/>
      <c r="B33" s="149" t="s">
        <v>426</v>
      </c>
      <c r="C33" s="107">
        <f t="shared" ref="C33:N33" si="1">MIN(+C$26/C$18/C14,C34)</f>
        <v>6663.0180035512813</v>
      </c>
      <c r="D33" s="107">
        <f t="shared" si="1"/>
        <v>7971.2767195490842</v>
      </c>
      <c r="E33" s="107">
        <f t="shared" si="1"/>
        <v>6757.5537662121978</v>
      </c>
      <c r="F33" s="107">
        <f t="shared" si="1"/>
        <v>6829.195297630662</v>
      </c>
      <c r="G33" s="107">
        <f t="shared" si="1"/>
        <v>5455.680498917347</v>
      </c>
      <c r="H33" s="107">
        <f t="shared" si="1"/>
        <v>6970.4538587320085</v>
      </c>
      <c r="I33" s="107">
        <f t="shared" si="1"/>
        <v>8253.1701275187861</v>
      </c>
      <c r="J33" s="107">
        <f t="shared" si="1"/>
        <v>8581.6318199248235</v>
      </c>
      <c r="K33" s="107">
        <f t="shared" si="1"/>
        <v>8722.857852046096</v>
      </c>
      <c r="L33" s="107">
        <f t="shared" si="1"/>
        <v>8630.9185042525878</v>
      </c>
      <c r="M33" s="107">
        <f t="shared" si="1"/>
        <v>7274.4265182504096</v>
      </c>
      <c r="N33" s="107">
        <f t="shared" si="1"/>
        <v>5371.9008209140811</v>
      </c>
      <c r="P33" s="152">
        <f>AVERAGE(C33:N33)</f>
        <v>7290.1736489582809</v>
      </c>
    </row>
    <row r="34" spans="1:16" s="106" customFormat="1">
      <c r="A34" s="109"/>
      <c r="B34" s="149" t="s">
        <v>133</v>
      </c>
      <c r="C34" s="107">
        <f t="shared" ref="C34:N34" si="2">+C$26/C$18/C15</f>
        <v>6663.0180035512813</v>
      </c>
      <c r="D34" s="107">
        <f t="shared" si="2"/>
        <v>7971.2767195490842</v>
      </c>
      <c r="E34" s="107">
        <f t="shared" si="2"/>
        <v>6757.5537662121978</v>
      </c>
      <c r="F34" s="107">
        <f t="shared" si="2"/>
        <v>6829.195297630662</v>
      </c>
      <c r="G34" s="107">
        <f t="shared" si="2"/>
        <v>5455.680498917347</v>
      </c>
      <c r="H34" s="107">
        <f t="shared" si="2"/>
        <v>6970.4538587320085</v>
      </c>
      <c r="I34" s="107">
        <f t="shared" si="2"/>
        <v>8253.1701275187861</v>
      </c>
      <c r="J34" s="107">
        <f t="shared" si="2"/>
        <v>8581.6318199248235</v>
      </c>
      <c r="K34" s="107">
        <f t="shared" si="2"/>
        <v>8722.857852046096</v>
      </c>
      <c r="L34" s="107">
        <f t="shared" si="2"/>
        <v>8630.9185042525878</v>
      </c>
      <c r="M34" s="107">
        <f t="shared" si="2"/>
        <v>7274.4265182504096</v>
      </c>
      <c r="N34" s="107">
        <f t="shared" si="2"/>
        <v>5371.9008209140811</v>
      </c>
      <c r="P34" s="152">
        <f>AVERAGE(C34:N34)</f>
        <v>7290.1736489582809</v>
      </c>
    </row>
    <row r="35" spans="1:16" s="106" customFormat="1" ht="16.5" customHeight="1">
      <c r="A35" s="109"/>
      <c r="B35" s="108"/>
      <c r="C35" s="107"/>
      <c r="D35" s="107"/>
      <c r="E35" s="107"/>
      <c r="F35" s="107"/>
      <c r="G35" s="107"/>
      <c r="H35" s="107"/>
      <c r="I35" s="107"/>
      <c r="J35" s="107"/>
      <c r="K35" s="107"/>
      <c r="L35" s="107"/>
      <c r="M35" s="107"/>
      <c r="N35" s="107"/>
    </row>
    <row r="36" spans="1:16" s="106" customFormat="1" ht="16.5" customHeight="1">
      <c r="A36" s="109"/>
      <c r="B36" s="146" t="str">
        <f>"TEST - "&amp;MANUAL!$B$10</f>
        <v>TEST - 2017</v>
      </c>
      <c r="C36" s="107"/>
      <c r="D36" s="107"/>
      <c r="E36" s="107"/>
      <c r="F36" s="107"/>
      <c r="G36" s="107"/>
      <c r="H36" s="107"/>
      <c r="I36" s="107"/>
      <c r="J36" s="107"/>
      <c r="K36" s="107"/>
      <c r="L36" s="107"/>
      <c r="M36" s="107"/>
      <c r="N36" s="107"/>
    </row>
    <row r="37" spans="1:16" s="106" customFormat="1" ht="16.5" customHeight="1">
      <c r="A37" s="109"/>
      <c r="B37" s="149" t="s">
        <v>428</v>
      </c>
      <c r="C37" s="107">
        <f>IF(C13="",0,MIN((+C$27/C$19/C13)+C22,C38))</f>
        <v>4859.2681396457747</v>
      </c>
      <c r="D37" s="107">
        <f t="shared" ref="D37:N37" si="3">IF(D13="",0,MIN((+D$27/D$19/D13)+D22,D38))</f>
        <v>0</v>
      </c>
      <c r="E37" s="107">
        <f t="shared" si="3"/>
        <v>0</v>
      </c>
      <c r="F37" s="107">
        <f t="shared" si="3"/>
        <v>0</v>
      </c>
      <c r="G37" s="107">
        <f t="shared" si="3"/>
        <v>0</v>
      </c>
      <c r="H37" s="107">
        <f t="shared" si="3"/>
        <v>0</v>
      </c>
      <c r="I37" s="107">
        <f t="shared" si="3"/>
        <v>0</v>
      </c>
      <c r="J37" s="107">
        <f t="shared" si="3"/>
        <v>0</v>
      </c>
      <c r="K37" s="107">
        <f t="shared" si="3"/>
        <v>0</v>
      </c>
      <c r="L37" s="107">
        <f t="shared" si="3"/>
        <v>0</v>
      </c>
      <c r="M37" s="107">
        <f t="shared" si="3"/>
        <v>0</v>
      </c>
      <c r="N37" s="107">
        <f t="shared" si="3"/>
        <v>0</v>
      </c>
      <c r="P37" s="152">
        <f>AVERAGE(C37:N37)</f>
        <v>404.93901163714787</v>
      </c>
    </row>
    <row r="38" spans="1:16" s="106" customFormat="1" ht="16.5" customHeight="1">
      <c r="A38" s="109"/>
      <c r="B38" s="149" t="s">
        <v>426</v>
      </c>
      <c r="C38" s="107">
        <f t="shared" ref="C38:N38" si="4">MIN(+C$27/C$19/C14,C39)</f>
        <v>6655.9066981292535</v>
      </c>
      <c r="D38" s="107">
        <f t="shared" si="4"/>
        <v>0</v>
      </c>
      <c r="E38" s="107">
        <f t="shared" si="4"/>
        <v>0</v>
      </c>
      <c r="F38" s="107">
        <f t="shared" si="4"/>
        <v>0</v>
      </c>
      <c r="G38" s="107">
        <f t="shared" si="4"/>
        <v>0</v>
      </c>
      <c r="H38" s="107">
        <f t="shared" si="4"/>
        <v>0</v>
      </c>
      <c r="I38" s="107">
        <f t="shared" si="4"/>
        <v>0</v>
      </c>
      <c r="J38" s="107">
        <f t="shared" si="4"/>
        <v>0</v>
      </c>
      <c r="K38" s="107">
        <f t="shared" si="4"/>
        <v>0</v>
      </c>
      <c r="L38" s="107">
        <f t="shared" si="4"/>
        <v>0</v>
      </c>
      <c r="M38" s="107">
        <f t="shared" si="4"/>
        <v>0</v>
      </c>
      <c r="N38" s="107">
        <f t="shared" si="4"/>
        <v>0</v>
      </c>
      <c r="P38" s="152">
        <f>AVERAGE(C38:N38)</f>
        <v>554.65889151077113</v>
      </c>
    </row>
    <row r="39" spans="1:16" s="106" customFormat="1" ht="16.5" customHeight="1">
      <c r="A39" s="109"/>
      <c r="B39" s="149" t="s">
        <v>133</v>
      </c>
      <c r="C39" s="107">
        <f t="shared" ref="C39:N39" si="5">+C$27/C$19/C15</f>
        <v>6655.9066981292535</v>
      </c>
      <c r="D39" s="107">
        <f t="shared" si="5"/>
        <v>0</v>
      </c>
      <c r="E39" s="107">
        <f t="shared" si="5"/>
        <v>0</v>
      </c>
      <c r="F39" s="107">
        <f t="shared" si="5"/>
        <v>0</v>
      </c>
      <c r="G39" s="107">
        <f t="shared" si="5"/>
        <v>0</v>
      </c>
      <c r="H39" s="107">
        <f t="shared" si="5"/>
        <v>0</v>
      </c>
      <c r="I39" s="107">
        <f t="shared" si="5"/>
        <v>0</v>
      </c>
      <c r="J39" s="107">
        <f t="shared" si="5"/>
        <v>0</v>
      </c>
      <c r="K39" s="107">
        <f t="shared" si="5"/>
        <v>0</v>
      </c>
      <c r="L39" s="107">
        <f t="shared" si="5"/>
        <v>0</v>
      </c>
      <c r="M39" s="107">
        <f t="shared" si="5"/>
        <v>0</v>
      </c>
      <c r="N39" s="107">
        <f t="shared" si="5"/>
        <v>0</v>
      </c>
      <c r="P39" s="152">
        <f>AVERAGE(C39:N39)</f>
        <v>554.65889151077113</v>
      </c>
    </row>
    <row r="40" spans="1:16" s="106" customFormat="1" ht="16.5" customHeight="1">
      <c r="A40" s="109"/>
      <c r="B40" s="108"/>
      <c r="C40" s="107"/>
      <c r="D40" s="107"/>
      <c r="E40" s="107"/>
      <c r="F40" s="107"/>
      <c r="G40" s="107"/>
      <c r="H40" s="107"/>
      <c r="I40" s="107"/>
      <c r="J40" s="107"/>
      <c r="K40" s="107"/>
      <c r="L40" s="107"/>
      <c r="M40" s="107"/>
      <c r="N40" s="107"/>
    </row>
    <row r="41" spans="1:16" s="106" customFormat="1" ht="16.5" customHeight="1">
      <c r="A41" s="109"/>
      <c r="B41" s="108"/>
      <c r="C41" s="107"/>
      <c r="D41" s="107"/>
      <c r="E41" s="107"/>
      <c r="F41" s="107"/>
      <c r="G41" s="107"/>
      <c r="H41" s="107"/>
      <c r="I41" s="107"/>
      <c r="J41" s="107"/>
      <c r="K41" s="107"/>
      <c r="L41" s="107"/>
      <c r="M41" s="107"/>
      <c r="N41" s="107"/>
    </row>
    <row r="42" spans="1:16" ht="13.2">
      <c r="A42" s="42" t="s">
        <v>116</v>
      </c>
      <c r="C42" s="105"/>
    </row>
    <row r="43" spans="1:16" ht="13.2">
      <c r="A43"/>
      <c r="B43" s="10" t="s">
        <v>338</v>
      </c>
      <c r="C43" s="105"/>
      <c r="D43" s="105"/>
      <c r="E43" s="105"/>
      <c r="F43" s="105"/>
      <c r="G43" s="105"/>
      <c r="H43" s="105"/>
      <c r="I43" s="105"/>
      <c r="J43" s="105"/>
      <c r="K43" s="105"/>
      <c r="L43" s="105"/>
      <c r="M43" s="105"/>
      <c r="N43" s="105"/>
    </row>
    <row r="44" spans="1:16" ht="13.2">
      <c r="A44"/>
      <c r="B44" s="81" t="s">
        <v>489</v>
      </c>
    </row>
    <row r="50" spans="7:7">
      <c r="G50" s="145"/>
    </row>
    <row r="51" spans="7:7">
      <c r="G51" s="44"/>
    </row>
    <row r="53" spans="7:7">
      <c r="G53" s="150"/>
    </row>
  </sheetData>
  <mergeCells count="3">
    <mergeCell ref="C7:E7"/>
    <mergeCell ref="F7:L7"/>
    <mergeCell ref="M7:N7"/>
  </mergeCells>
  <conditionalFormatting sqref="C33:N33">
    <cfRule type="cellIs" dxfId="17" priority="4" operator="greaterThanOrEqual">
      <formula>C34</formula>
    </cfRule>
  </conditionalFormatting>
  <conditionalFormatting sqref="C32:N32">
    <cfRule type="cellIs" dxfId="16" priority="3" operator="greaterThanOrEqual">
      <formula>C33</formula>
    </cfRule>
  </conditionalFormatting>
  <conditionalFormatting sqref="C38:N38">
    <cfRule type="cellIs" dxfId="15" priority="2" operator="greaterThanOrEqual">
      <formula>C39</formula>
    </cfRule>
  </conditionalFormatting>
  <conditionalFormatting sqref="C37:N37">
    <cfRule type="cellIs" dxfId="14" priority="1" operator="greaterThanOrEqual">
      <formula>C38</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56"/>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1158</v>
      </c>
    </row>
    <row r="2" spans="1:16">
      <c r="B2" s="8" t="s">
        <v>1123</v>
      </c>
    </row>
    <row r="4" spans="1:16" ht="21">
      <c r="A4" s="124" t="s">
        <v>1049</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1049</v>
      </c>
      <c r="C9" s="329">
        <v>3</v>
      </c>
      <c r="D9" s="329">
        <v>4</v>
      </c>
      <c r="E9" s="329">
        <v>5</v>
      </c>
      <c r="F9" s="329">
        <v>6</v>
      </c>
      <c r="G9" s="329">
        <v>7</v>
      </c>
      <c r="H9" s="329">
        <v>8</v>
      </c>
      <c r="I9" s="329">
        <v>9</v>
      </c>
      <c r="J9" s="329">
        <v>10</v>
      </c>
      <c r="K9" s="329">
        <v>11</v>
      </c>
      <c r="L9" s="329">
        <v>12</v>
      </c>
      <c r="M9" s="329">
        <v>13</v>
      </c>
      <c r="N9" s="329">
        <v>14</v>
      </c>
    </row>
    <row r="10" spans="1:16" s="10" customFormat="1">
      <c r="A10" s="123"/>
      <c r="B10" s="43"/>
      <c r="C10" s="329"/>
      <c r="D10" s="329"/>
      <c r="E10" s="329"/>
      <c r="F10" s="329"/>
      <c r="G10" s="329"/>
      <c r="H10" s="329"/>
      <c r="I10" s="329"/>
      <c r="J10" s="329"/>
      <c r="K10" s="329"/>
      <c r="L10" s="329"/>
      <c r="M10" s="329"/>
      <c r="N10" s="329"/>
    </row>
    <row r="11" spans="1:16" s="110" customFormat="1" ht="15.6">
      <c r="A11" s="120"/>
    </row>
    <row r="12" spans="1:16" s="110" customFormat="1" ht="15.6">
      <c r="A12" s="120" t="s">
        <v>343</v>
      </c>
    </row>
    <row r="13" spans="1:16" s="110" customFormat="1">
      <c r="A13" s="119"/>
      <c r="B13" s="148" t="s">
        <v>148</v>
      </c>
      <c r="C13" s="115" t="str">
        <f>IF(VLOOKUP($B$9,'Avg CP LF'!$A$12:$P$38,C$9,FALSE)=0,"",VLOOKUP($B$9,'Avg CP LF'!$A$12:$P$38,C$9,FALSE))</f>
        <v/>
      </c>
      <c r="D13" s="115">
        <f>IF(VLOOKUP($B$9,'Avg CP LF'!$A$12:$P$38,D$9,FALSE)=0,"",VLOOKUP($B$9,'Avg CP LF'!$A$12:$P$38,D$9,FALSE))</f>
        <v>0.92479999999999996</v>
      </c>
      <c r="E13" s="115">
        <f>IF(VLOOKUP($B$9,'Avg CP LF'!$A$12:$P$38,E$9,FALSE)=0,"",VLOOKUP($B$9,'Avg CP LF'!$A$12:$P$38,E$9,FALSE))</f>
        <v>1</v>
      </c>
      <c r="F13" s="115">
        <f>IF(VLOOKUP($B$9,'Avg CP LF'!$A$12:$P$38,F$9,FALSE)=0,"",VLOOKUP($B$9,'Avg CP LF'!$A$12:$P$38,F$9,FALSE))</f>
        <v>1</v>
      </c>
      <c r="G13" s="115">
        <f>IF(VLOOKUP($B$9,'Avg CP LF'!$A$12:$P$38,G$9,FALSE)=0,"",VLOOKUP($B$9,'Avg CP LF'!$A$12:$P$38,G$9,FALSE))</f>
        <v>0.9929</v>
      </c>
      <c r="H13" s="115">
        <f>IF(VLOOKUP($B$9,'Avg CP LF'!$A$12:$P$38,H$9,FALSE)=0,"",VLOOKUP($B$9,'Avg CP LF'!$A$12:$P$38,H$9,FALSE))</f>
        <v>0.9163</v>
      </c>
      <c r="I13" s="115">
        <f>IF(VLOOKUP($B$9,'Avg CP LF'!$A$12:$P$38,I$9,FALSE)=0,"",VLOOKUP($B$9,'Avg CP LF'!$A$12:$P$38,I$9,FALSE))</f>
        <v>0.94589999999999996</v>
      </c>
      <c r="J13" s="115">
        <f>IF(VLOOKUP($B$9,'Avg CP LF'!$A$12:$P$38,J$9,FALSE)=0,"",VLOOKUP($B$9,'Avg CP LF'!$A$12:$P$38,J$9,FALSE))</f>
        <v>0.95889999999999997</v>
      </c>
      <c r="K13" s="115">
        <f>IF(VLOOKUP($B$9,'Avg CP LF'!$A$12:$P$38,K$9,FALSE)=0,"",VLOOKUP($B$9,'Avg CP LF'!$A$12:$P$38,K$9,FALSE))</f>
        <v>0.99439999999999995</v>
      </c>
      <c r="L13" s="115">
        <f>IF(VLOOKUP($B$9,'Avg CP LF'!$A$12:$P$38,L$9,FALSE)=0,"",VLOOKUP($B$9,'Avg CP LF'!$A$12:$P$38,L$9,FALSE))</f>
        <v>0.98019999999999996</v>
      </c>
      <c r="M13" s="115">
        <f>IF(VLOOKUP($B$9,'Avg CP LF'!$A$12:$P$38,M$9,FALSE)=0,"",VLOOKUP($B$9,'Avg CP LF'!$A$12:$P$38,M$9,FALSE))</f>
        <v>0.99860000000000004</v>
      </c>
      <c r="N13" s="115">
        <f>IF(VLOOKUP($B$9,'Avg CP LF'!$A$12:$P$38,N$9,FALSE)=0,"",VLOOKUP($B$9,'Avg CP LF'!$A$12:$P$38,N$9,FALSE))</f>
        <v>0.96609999999999996</v>
      </c>
      <c r="O13" s="115"/>
    </row>
    <row r="14" spans="1:16" s="110" customFormat="1">
      <c r="A14" s="119"/>
      <c r="B14" s="118" t="s">
        <v>342</v>
      </c>
      <c r="C14" s="115" t="str">
        <f>IF(VLOOKUP($B$9,'Avg GNCP LF'!$A$12:$P$38,C$9,FALSE)=0,"",VLOOKUP($B$9,'Avg GNCP LF'!$A$12:$P$38,C$9,FALSE))</f>
        <v/>
      </c>
      <c r="D14" s="115">
        <f>IF(VLOOKUP($B$9,'Avg GNCP LF'!$A$12:$P$38,D$9,FALSE)=0,"",VLOOKUP($B$9,'Avg GNCP LF'!$A$12:$P$38,D$9,FALSE))</f>
        <v>0.79259999999999997</v>
      </c>
      <c r="E14" s="115">
        <f>IF(VLOOKUP($B$9,'Avg GNCP LF'!$A$12:$P$38,E$9,FALSE)=0,"",VLOOKUP($B$9,'Avg GNCP LF'!$A$12:$P$38,E$9,FALSE))</f>
        <v>1</v>
      </c>
      <c r="F14" s="115">
        <f>IF(VLOOKUP($B$9,'Avg GNCP LF'!$A$12:$P$38,F$9,FALSE)=0,"",VLOOKUP($B$9,'Avg GNCP LF'!$A$12:$P$38,F$9,FALSE))</f>
        <v>1</v>
      </c>
      <c r="G14" s="115">
        <f>IF(VLOOKUP($B$9,'Avg GNCP LF'!$A$12:$P$38,G$9,FALSE)=0,"",VLOOKUP($B$9,'Avg GNCP LF'!$A$12:$P$38,G$9,FALSE))</f>
        <v>0.9929</v>
      </c>
      <c r="H14" s="115">
        <f>IF(VLOOKUP($B$9,'Avg GNCP LF'!$A$12:$P$38,H$9,FALSE)=0,"",VLOOKUP($B$9,'Avg GNCP LF'!$A$12:$P$38,H$9,FALSE))</f>
        <v>0.9163</v>
      </c>
      <c r="I14" s="115">
        <f>IF(VLOOKUP($B$9,'Avg GNCP LF'!$A$12:$P$38,I$9,FALSE)=0,"",VLOOKUP($B$9,'Avg GNCP LF'!$A$12:$P$38,I$9,FALSE))</f>
        <v>0.94589999999999996</v>
      </c>
      <c r="J14" s="115">
        <f>IF(VLOOKUP($B$9,'Avg GNCP LF'!$A$12:$P$38,J$9,FALSE)=0,"",VLOOKUP($B$9,'Avg GNCP LF'!$A$12:$P$38,J$9,FALSE))</f>
        <v>0.95889999999999997</v>
      </c>
      <c r="K14" s="115">
        <f>IF(VLOOKUP($B$9,'Avg GNCP LF'!$A$12:$P$38,K$9,FALSE)=0,"",VLOOKUP($B$9,'Avg GNCP LF'!$A$12:$P$38,K$9,FALSE))</f>
        <v>0.99439999999999995</v>
      </c>
      <c r="L14" s="115">
        <f>IF(VLOOKUP($B$9,'Avg GNCP LF'!$A$12:$P$38,L$9,FALSE)=0,"",VLOOKUP($B$9,'Avg GNCP LF'!$A$12:$P$38,L$9,FALSE))</f>
        <v>0.98019999999999996</v>
      </c>
      <c r="M14" s="115">
        <f>IF(VLOOKUP($B$9,'Avg GNCP LF'!$A$12:$P$38,M$9,FALSE)=0,"",VLOOKUP($B$9,'Avg GNCP LF'!$A$12:$P$38,M$9,FALSE))</f>
        <v>0.99860000000000004</v>
      </c>
      <c r="N14" s="115">
        <f>IF(VLOOKUP($B$9,'Avg GNCP LF'!$A$12:$P$38,N$9,FALSE)=0,"",VLOOKUP($B$9,'Avg GNCP LF'!$A$12:$P$38,N$9,FALSE))</f>
        <v>0.96609999999999996</v>
      </c>
      <c r="O14" s="115"/>
    </row>
    <row r="15" spans="1:16" s="10" customFormat="1">
      <c r="A15" s="119"/>
      <c r="B15" s="148" t="s">
        <v>133</v>
      </c>
      <c r="C15" s="115" t="str">
        <f>IF(VLOOKUP($B$9,'Avg NCP LF'!$A$12:$P$38,C$9,FALSE)=0,"",VLOOKUP($B$9,'Avg NCP LF'!$A$12:$P$38,C$9,FALSE))</f>
        <v/>
      </c>
      <c r="D15" s="115">
        <f>IF(VLOOKUP($B$9,'Avg NCP LF'!$A$12:$P$38,D$9,FALSE)=0,"",VLOOKUP($B$9,'Avg NCP LF'!$A$12:$P$38,D$9,FALSE))</f>
        <v>0.79259999999999997</v>
      </c>
      <c r="E15" s="115">
        <f>IF(VLOOKUP($B$9,'Avg NCP LF'!$A$12:$P$38,E$9,FALSE)=0,"",VLOOKUP($B$9,'Avg NCP LF'!$A$12:$P$38,E$9,FALSE))</f>
        <v>1</v>
      </c>
      <c r="F15" s="115">
        <f>IF(VLOOKUP($B$9,'Avg NCP LF'!$A$12:$P$38,F$9,FALSE)=0,"",VLOOKUP($B$9,'Avg NCP LF'!$A$12:$P$38,F$9,FALSE))</f>
        <v>1</v>
      </c>
      <c r="G15" s="115">
        <f>IF(VLOOKUP($B$9,'Avg NCP LF'!$A$12:$P$38,G$9,FALSE)=0,"",VLOOKUP($B$9,'Avg NCP LF'!$A$12:$P$38,G$9,FALSE))</f>
        <v>0.9929</v>
      </c>
      <c r="H15" s="115">
        <f>IF(VLOOKUP($B$9,'Avg NCP LF'!$A$12:$P$38,H$9,FALSE)=0,"",VLOOKUP($B$9,'Avg NCP LF'!$A$12:$P$38,H$9,FALSE))</f>
        <v>0.9163</v>
      </c>
      <c r="I15" s="115">
        <f>IF(VLOOKUP($B$9,'Avg NCP LF'!$A$12:$P$38,I$9,FALSE)=0,"",VLOOKUP($B$9,'Avg NCP LF'!$A$12:$P$38,I$9,FALSE))</f>
        <v>0.94589999999999996</v>
      </c>
      <c r="J15" s="115">
        <f>IF(VLOOKUP($B$9,'Avg NCP LF'!$A$12:$P$38,J$9,FALSE)=0,"",VLOOKUP($B$9,'Avg NCP LF'!$A$12:$P$38,J$9,FALSE))</f>
        <v>0.95889999999999997</v>
      </c>
      <c r="K15" s="115">
        <f>IF(VLOOKUP($B$9,'Avg NCP LF'!$A$12:$P$38,K$9,FALSE)=0,"",VLOOKUP($B$9,'Avg NCP LF'!$A$12:$P$38,K$9,FALSE))</f>
        <v>0.99439999999999995</v>
      </c>
      <c r="L15" s="115">
        <f>IF(VLOOKUP($B$9,'Avg NCP LF'!$A$12:$P$38,L$9,FALSE)=0,"",VLOOKUP($B$9,'Avg NCP LF'!$A$12:$P$38,L$9,FALSE))</f>
        <v>0.98019999999999996</v>
      </c>
      <c r="M15" s="115">
        <f>IF(VLOOKUP($B$9,'Avg NCP LF'!$A$12:$P$38,M$9,FALSE)=0,"",VLOOKUP($B$9,'Avg NCP LF'!$A$12:$P$38,M$9,FALSE))</f>
        <v>0.99860000000000004</v>
      </c>
      <c r="N15" s="115">
        <f>IF(VLOOKUP($B$9,'Avg NCP LF'!$A$12:$P$38,N$9,FALSE)=0,"",VLOOKUP($B$9,'Avg NCP LF'!$A$12:$P$38,N$9,FALSE))</f>
        <v>0.96609999999999996</v>
      </c>
      <c r="O15" s="115"/>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C20" s="5"/>
      <c r="D20" s="5"/>
      <c r="E20" s="5"/>
      <c r="F20" s="5"/>
      <c r="G20" s="5"/>
      <c r="H20" s="5"/>
      <c r="I20" s="5"/>
      <c r="J20" s="5"/>
      <c r="K20" s="5"/>
      <c r="L20" s="5"/>
      <c r="M20" s="115"/>
      <c r="N20" s="5"/>
    </row>
    <row r="21" spans="1:16" ht="15.6">
      <c r="A21" s="113" t="s">
        <v>423</v>
      </c>
      <c r="C21" s="5"/>
      <c r="D21" s="5"/>
      <c r="E21" s="5"/>
      <c r="F21" s="5"/>
      <c r="G21" s="5"/>
      <c r="H21" s="5"/>
      <c r="I21" s="5"/>
      <c r="J21" s="5"/>
      <c r="K21" s="5"/>
      <c r="L21" s="5"/>
      <c r="M21" s="115"/>
      <c r="N21" s="5"/>
    </row>
    <row r="22" spans="1:16">
      <c r="A22" s="114"/>
      <c r="B22" t="s">
        <v>424</v>
      </c>
      <c r="C22" s="145">
        <v>0</v>
      </c>
      <c r="D22" s="145">
        <v>0</v>
      </c>
      <c r="E22" s="145">
        <v>0</v>
      </c>
      <c r="F22" s="145">
        <v>0</v>
      </c>
      <c r="G22" s="145">
        <v>0</v>
      </c>
      <c r="H22" s="145">
        <v>0</v>
      </c>
      <c r="I22" s="145">
        <v>0</v>
      </c>
      <c r="J22" s="145">
        <v>0</v>
      </c>
      <c r="K22" s="145">
        <v>0</v>
      </c>
      <c r="L22" s="145">
        <v>0</v>
      </c>
      <c r="M22" s="145">
        <v>0</v>
      </c>
      <c r="N22" s="145">
        <v>0</v>
      </c>
    </row>
    <row r="23" spans="1:16">
      <c r="A23" s="114"/>
      <c r="B23" t="s">
        <v>425</v>
      </c>
      <c r="C23" s="145">
        <v>0</v>
      </c>
      <c r="D23" s="145">
        <v>0</v>
      </c>
      <c r="E23" s="145">
        <v>0</v>
      </c>
      <c r="F23" s="145">
        <v>0</v>
      </c>
      <c r="G23" s="145">
        <v>0</v>
      </c>
      <c r="H23" s="145">
        <v>0</v>
      </c>
      <c r="I23" s="145">
        <v>0</v>
      </c>
      <c r="J23" s="145">
        <v>0</v>
      </c>
      <c r="K23" s="145">
        <v>0</v>
      </c>
      <c r="L23" s="145">
        <v>0</v>
      </c>
      <c r="M23" s="145">
        <v>0</v>
      </c>
      <c r="N23" s="145">
        <v>0</v>
      </c>
    </row>
    <row r="24" spans="1:16">
      <c r="A24" s="114"/>
      <c r="C24" s="5"/>
      <c r="D24" s="5"/>
      <c r="E24" s="5"/>
      <c r="F24" s="5"/>
      <c r="G24" s="5"/>
      <c r="H24" s="5"/>
      <c r="I24" s="5"/>
      <c r="J24" s="5"/>
      <c r="K24" s="5"/>
      <c r="L24" s="5"/>
      <c r="M24" s="115"/>
      <c r="N24" s="5"/>
    </row>
    <row r="25" spans="1:16" ht="15.6">
      <c r="A25" s="113" t="s">
        <v>420</v>
      </c>
      <c r="C25" s="5"/>
      <c r="D25" s="5"/>
      <c r="E25" s="5"/>
      <c r="F25" s="5"/>
      <c r="G25" s="5"/>
      <c r="H25" s="5"/>
      <c r="I25" s="5"/>
      <c r="J25" s="5"/>
      <c r="K25" s="5"/>
      <c r="L25" s="5"/>
      <c r="M25" s="115"/>
      <c r="N25" s="5"/>
    </row>
    <row r="26" spans="1:16" s="106" customFormat="1">
      <c r="A26" s="109"/>
      <c r="B26" s="108" t="str">
        <f>"PRIOR - "&amp;MANUAL!$B$9</f>
        <v>PRIOR - 2016</v>
      </c>
      <c r="C26" s="142">
        <f>VLOOKUP($B$9,'KWH FCST'!$A$33:$O$39,C9-1,FALSE)</f>
        <v>14880000</v>
      </c>
      <c r="D26" s="142">
        <f>VLOOKUP($B$9,'KWH FCST'!$A$33:$O$39,D9-1,FALSE)</f>
        <v>29760000</v>
      </c>
      <c r="E26" s="142">
        <f>VLOOKUP($B$9,'KWH FCST'!$A$33:$O$39,E9-1,FALSE)</f>
        <v>27840000</v>
      </c>
      <c r="F26" s="142">
        <f>VLOOKUP($B$9,'KWH FCST'!$A$33:$O$39,F9-1,FALSE)</f>
        <v>18600000</v>
      </c>
      <c r="G26" s="142">
        <f>VLOOKUP($B$9,'KWH FCST'!$A$33:$O$39,G9-1,FALSE)</f>
        <v>14400000</v>
      </c>
      <c r="H26" s="142">
        <f>VLOOKUP($B$9,'KWH FCST'!$A$33:$O$39,H9-1,FALSE)</f>
        <v>22320000</v>
      </c>
      <c r="I26" s="142">
        <f>VLOOKUP($B$9,'KWH FCST'!$A$33:$O$39,I9-1,FALSE)</f>
        <v>28800000</v>
      </c>
      <c r="J26" s="142">
        <f>VLOOKUP($B$9,'KWH FCST'!$A$33:$O$39,J9-1,FALSE)</f>
        <v>33480000</v>
      </c>
      <c r="K26" s="142">
        <f>VLOOKUP($B$9,'KWH FCST'!$A$33:$O$39,K9-1,FALSE)</f>
        <v>33480000</v>
      </c>
      <c r="L26" s="142">
        <f>VLOOKUP($B$9,'KWH FCST'!$A$33:$O$39,L9-1,FALSE)</f>
        <v>25200000</v>
      </c>
      <c r="M26" s="142">
        <f>VLOOKUP($B$9,'KWH FCST'!$A$33:$O$39,M9-1,FALSE)</f>
        <v>18600000</v>
      </c>
      <c r="N26" s="142">
        <f>VLOOKUP($B$9,'KWH FCST'!$A$33:$O$39,N9-1,FALSE)</f>
        <v>14400000</v>
      </c>
    </row>
    <row r="27" spans="1:16" s="12" customFormat="1" ht="15.6">
      <c r="A27" s="111"/>
      <c r="B27" s="108" t="str">
        <f>"TEST - "&amp;MANUAL!$B$10</f>
        <v>TEST - 2017</v>
      </c>
      <c r="C27" s="142">
        <f>VLOOKUP($B$9,'KWH FCST'!$A$77:$O$83,C9-1,FALSE)</f>
        <v>18600000</v>
      </c>
      <c r="D27" s="142">
        <f>VLOOKUP($B$9,'KWH FCST'!$A$77:$O$83,D9-1,FALSE)</f>
        <v>180000</v>
      </c>
      <c r="E27" s="142">
        <f>VLOOKUP($B$9,'KWH FCST'!$A$77:$O$83,E9-1,FALSE)</f>
        <v>0</v>
      </c>
      <c r="F27" s="142">
        <f>VLOOKUP($B$9,'KWH FCST'!$A$77:$O$83,F9-1,FALSE)</f>
        <v>0</v>
      </c>
      <c r="G27" s="142">
        <f>VLOOKUP($B$9,'KWH FCST'!$A$77:$O$83,G9-1,FALSE)</f>
        <v>0</v>
      </c>
      <c r="H27" s="142">
        <f>VLOOKUP($B$9,'KWH FCST'!$A$77:$O$83,H9-1,FALSE)</f>
        <v>0</v>
      </c>
      <c r="I27" s="142">
        <f>VLOOKUP($B$9,'KWH FCST'!$A$77:$O$83,I9-1,FALSE)</f>
        <v>0</v>
      </c>
      <c r="J27" s="142">
        <f>VLOOKUP($B$9,'KWH FCST'!$A$77:$O$83,J9-1,FALSE)</f>
        <v>0</v>
      </c>
      <c r="K27" s="142">
        <f>VLOOKUP($B$9,'KWH FCST'!$A$77:$O$83,K9-1,FALSE)</f>
        <v>180000</v>
      </c>
      <c r="L27" s="142">
        <f>VLOOKUP($B$9,'KWH FCST'!$A$77:$O$83,L9-1,FALSE)</f>
        <v>0</v>
      </c>
      <c r="M27" s="142">
        <f>VLOOKUP($B$9,'KWH FCST'!$A$77:$O$83,M9-1,FALSE)</f>
        <v>0</v>
      </c>
      <c r="N27" s="142">
        <f>VLOOKUP($B$9,'KWH FCST'!$A$77:$O$83,N9-1,FALSE)</f>
        <v>0</v>
      </c>
    </row>
    <row r="28" spans="1:16">
      <c r="A28" s="114"/>
    </row>
    <row r="29" spans="1:16">
      <c r="A29" s="114"/>
    </row>
    <row r="30" spans="1:16" ht="17.399999999999999">
      <c r="A30" s="147" t="s">
        <v>421</v>
      </c>
    </row>
    <row r="31" spans="1:16" ht="15.6">
      <c r="A31" s="113"/>
      <c r="B31" s="146" t="str">
        <f>"PRIOR - "&amp;MANUAL!$B$9</f>
        <v>PRIOR - 2016</v>
      </c>
      <c r="C31" s="5"/>
      <c r="D31" s="5"/>
      <c r="E31" s="5"/>
      <c r="F31" s="5"/>
      <c r="G31" s="5"/>
      <c r="H31" s="5"/>
      <c r="I31" s="5"/>
      <c r="J31" s="5"/>
      <c r="K31" s="5"/>
      <c r="L31" s="5"/>
      <c r="M31" s="5"/>
      <c r="N31" s="5"/>
    </row>
    <row r="32" spans="1:16" s="12" customFormat="1" ht="15.6">
      <c r="A32" s="111"/>
      <c r="B32" s="149" t="s">
        <v>428</v>
      </c>
      <c r="C32" s="142">
        <f>IF(C13="",0,MIN((+C$26/C$18/C13)+C22,C33))</f>
        <v>0</v>
      </c>
      <c r="D32" s="142">
        <f t="shared" ref="D32:N32" si="0">IF(D13="",0,MIN((+D$26/D$18/D13)+D22,D33))</f>
        <v>46235.532752654821</v>
      </c>
      <c r="E32" s="142">
        <f t="shared" si="0"/>
        <v>37419.354838709674</v>
      </c>
      <c r="F32" s="142">
        <f t="shared" si="0"/>
        <v>25833.333333333332</v>
      </c>
      <c r="G32" s="142">
        <f t="shared" si="0"/>
        <v>19493.240718780762</v>
      </c>
      <c r="H32" s="142">
        <f t="shared" si="0"/>
        <v>33831.714503983414</v>
      </c>
      <c r="I32" s="142">
        <f t="shared" si="0"/>
        <v>40923.64670615799</v>
      </c>
      <c r="J32" s="142">
        <f t="shared" si="0"/>
        <v>46928.772551882364</v>
      </c>
      <c r="K32" s="142">
        <f t="shared" si="0"/>
        <v>46761.866452131944</v>
      </c>
      <c r="L32" s="142">
        <f t="shared" si="0"/>
        <v>34555.159908116184</v>
      </c>
      <c r="M32" s="142">
        <f t="shared" si="0"/>
        <v>25869.550704319379</v>
      </c>
      <c r="N32" s="142">
        <f t="shared" si="0"/>
        <v>20033.99100473804</v>
      </c>
      <c r="P32" s="152">
        <f>AVERAGE(C32:N32)</f>
        <v>31490.513622900657</v>
      </c>
    </row>
    <row r="33" spans="1:16" s="12" customFormat="1" ht="15.6">
      <c r="A33" s="111"/>
      <c r="B33" s="149" t="s">
        <v>426</v>
      </c>
      <c r="C33" s="142">
        <f>IF(C14="",0,MIN(+C$26/C$18/C14,C34))</f>
        <v>0</v>
      </c>
      <c r="D33" s="142">
        <f t="shared" ref="D33:N33" si="1">IF(D14="",0,MIN(+D$26/D$18/D14,D34))</f>
        <v>53947.288278646447</v>
      </c>
      <c r="E33" s="142">
        <f t="shared" si="1"/>
        <v>37419.354838709674</v>
      </c>
      <c r="F33" s="142">
        <f t="shared" si="1"/>
        <v>25833.333333333332</v>
      </c>
      <c r="G33" s="142">
        <f t="shared" si="1"/>
        <v>19493.240718780762</v>
      </c>
      <c r="H33" s="142">
        <f t="shared" si="1"/>
        <v>33831.714503983414</v>
      </c>
      <c r="I33" s="142">
        <f t="shared" si="1"/>
        <v>40923.64670615799</v>
      </c>
      <c r="J33" s="142">
        <f t="shared" si="1"/>
        <v>46928.772551882364</v>
      </c>
      <c r="K33" s="142">
        <f t="shared" si="1"/>
        <v>46761.866452131944</v>
      </c>
      <c r="L33" s="142">
        <f t="shared" si="1"/>
        <v>34555.159908116184</v>
      </c>
      <c r="M33" s="142">
        <f t="shared" si="1"/>
        <v>25869.550704319379</v>
      </c>
      <c r="N33" s="142">
        <f t="shared" si="1"/>
        <v>20033.99100473804</v>
      </c>
      <c r="P33" s="152">
        <f>AVERAGE(C33:N33)</f>
        <v>32133.159916733293</v>
      </c>
    </row>
    <row r="34" spans="1:16" s="106" customFormat="1">
      <c r="A34" s="109"/>
      <c r="B34" s="149" t="s">
        <v>133</v>
      </c>
      <c r="C34" s="142">
        <f>IF(C15="",0,+C$26/C$18/C15)</f>
        <v>0</v>
      </c>
      <c r="D34" s="142">
        <f t="shared" ref="D34:N34" si="2">IF(D15="",0,+D$26/D$18/D15)</f>
        <v>53947.288278646447</v>
      </c>
      <c r="E34" s="142">
        <f t="shared" si="2"/>
        <v>37419.354838709674</v>
      </c>
      <c r="F34" s="142">
        <f t="shared" si="2"/>
        <v>25833.333333333332</v>
      </c>
      <c r="G34" s="142">
        <f t="shared" si="2"/>
        <v>19493.240718780762</v>
      </c>
      <c r="H34" s="142">
        <f t="shared" si="2"/>
        <v>33831.714503983414</v>
      </c>
      <c r="I34" s="142">
        <f t="shared" si="2"/>
        <v>40923.64670615799</v>
      </c>
      <c r="J34" s="142">
        <f t="shared" si="2"/>
        <v>46928.772551882364</v>
      </c>
      <c r="K34" s="142">
        <f t="shared" si="2"/>
        <v>46761.866452131944</v>
      </c>
      <c r="L34" s="142">
        <f t="shared" si="2"/>
        <v>34555.159908116184</v>
      </c>
      <c r="M34" s="142">
        <f t="shared" si="2"/>
        <v>25869.550704319379</v>
      </c>
      <c r="N34" s="142">
        <f t="shared" si="2"/>
        <v>20033.99100473804</v>
      </c>
      <c r="P34" s="152">
        <f>AVERAGE(C34:N34)</f>
        <v>32133.159916733293</v>
      </c>
    </row>
    <row r="35" spans="1:16" s="106" customFormat="1" ht="16.5" customHeight="1">
      <c r="A35" s="109"/>
      <c r="B35" s="108"/>
      <c r="C35" s="107"/>
      <c r="D35" s="107"/>
      <c r="E35" s="107"/>
      <c r="F35" s="107"/>
      <c r="G35" s="107"/>
      <c r="H35" s="107"/>
      <c r="I35" s="107"/>
      <c r="J35" s="107"/>
      <c r="K35" s="107"/>
      <c r="L35" s="107"/>
      <c r="M35" s="107"/>
      <c r="N35" s="107"/>
    </row>
    <row r="36" spans="1:16" s="106" customFormat="1" ht="16.5" customHeight="1">
      <c r="A36" s="109"/>
      <c r="B36" s="146" t="str">
        <f>"TEST - "&amp;MANUAL!$B$10</f>
        <v>TEST - 2017</v>
      </c>
      <c r="C36" s="107"/>
      <c r="D36" s="107"/>
      <c r="E36" s="107"/>
      <c r="F36" s="107"/>
      <c r="G36" s="107"/>
      <c r="H36" s="107"/>
      <c r="I36" s="107"/>
      <c r="J36" s="107"/>
      <c r="K36" s="107"/>
      <c r="L36" s="107"/>
      <c r="M36" s="107"/>
      <c r="N36" s="107"/>
    </row>
    <row r="37" spans="1:16" s="106" customFormat="1" ht="16.5" customHeight="1">
      <c r="A37" s="109"/>
      <c r="B37" s="149" t="s">
        <v>428</v>
      </c>
      <c r="C37" s="142">
        <f>IF(C13="",0,MIN((+C$27/C$19/C13)+C22,C38))</f>
        <v>0</v>
      </c>
      <c r="D37" s="142">
        <f t="shared" ref="D37:N37" si="3">IF(D13="",0,MIN((+D$27/D$19/D13)+D22,D38))</f>
        <v>289.63791398912502</v>
      </c>
      <c r="E37" s="142">
        <f t="shared" si="3"/>
        <v>0</v>
      </c>
      <c r="F37" s="142">
        <f t="shared" si="3"/>
        <v>0</v>
      </c>
      <c r="G37" s="142">
        <f t="shared" si="3"/>
        <v>0</v>
      </c>
      <c r="H37" s="142">
        <f t="shared" si="3"/>
        <v>0</v>
      </c>
      <c r="I37" s="142">
        <f t="shared" si="3"/>
        <v>0</v>
      </c>
      <c r="J37" s="142">
        <f t="shared" si="3"/>
        <v>0</v>
      </c>
      <c r="K37" s="142">
        <f t="shared" si="3"/>
        <v>251.407884151247</v>
      </c>
      <c r="L37" s="142">
        <f t="shared" si="3"/>
        <v>0</v>
      </c>
      <c r="M37" s="142">
        <f t="shared" si="3"/>
        <v>0</v>
      </c>
      <c r="N37" s="142">
        <f t="shared" si="3"/>
        <v>0</v>
      </c>
      <c r="P37" s="152">
        <f>AVERAGE(C37:N37)</f>
        <v>45.087149845031</v>
      </c>
    </row>
    <row r="38" spans="1:16" s="106" customFormat="1" ht="16.5" customHeight="1">
      <c r="A38" s="109"/>
      <c r="B38" s="149" t="s">
        <v>426</v>
      </c>
      <c r="C38" s="142">
        <f>IF(C14="",0,MIN(+C$27/C$19/C14,C39))</f>
        <v>0</v>
      </c>
      <c r="D38" s="142">
        <f t="shared" ref="D38:N38" si="4">IF(D14="",0,MIN(+D$27/D$19/D14,D39))</f>
        <v>337.94744241375577</v>
      </c>
      <c r="E38" s="142">
        <f t="shared" si="4"/>
        <v>0</v>
      </c>
      <c r="F38" s="142">
        <f t="shared" si="4"/>
        <v>0</v>
      </c>
      <c r="G38" s="142">
        <f t="shared" si="4"/>
        <v>0</v>
      </c>
      <c r="H38" s="142">
        <f t="shared" si="4"/>
        <v>0</v>
      </c>
      <c r="I38" s="142">
        <f t="shared" si="4"/>
        <v>0</v>
      </c>
      <c r="J38" s="142">
        <f t="shared" si="4"/>
        <v>0</v>
      </c>
      <c r="K38" s="142">
        <f t="shared" si="4"/>
        <v>251.407884151247</v>
      </c>
      <c r="L38" s="142">
        <f t="shared" si="4"/>
        <v>0</v>
      </c>
      <c r="M38" s="142">
        <f t="shared" si="4"/>
        <v>0</v>
      </c>
      <c r="N38" s="142">
        <f t="shared" si="4"/>
        <v>0</v>
      </c>
      <c r="P38" s="152">
        <f>AVERAGE(C38:N38)</f>
        <v>49.1129438804169</v>
      </c>
    </row>
    <row r="39" spans="1:16" s="106" customFormat="1" ht="16.5" customHeight="1">
      <c r="A39" s="109"/>
      <c r="B39" s="149" t="s">
        <v>133</v>
      </c>
      <c r="C39" s="142">
        <f>IF(C15="",0,+C$27/C$19/C15)</f>
        <v>0</v>
      </c>
      <c r="D39" s="142">
        <f t="shared" ref="D39:N39" si="5">IF(D15="",0,+D$27/D$19/D15)</f>
        <v>337.94744241375577</v>
      </c>
      <c r="E39" s="142">
        <f t="shared" si="5"/>
        <v>0</v>
      </c>
      <c r="F39" s="142">
        <f t="shared" si="5"/>
        <v>0</v>
      </c>
      <c r="G39" s="142">
        <f t="shared" si="5"/>
        <v>0</v>
      </c>
      <c r="H39" s="142">
        <f t="shared" si="5"/>
        <v>0</v>
      </c>
      <c r="I39" s="142">
        <f t="shared" si="5"/>
        <v>0</v>
      </c>
      <c r="J39" s="142">
        <f t="shared" si="5"/>
        <v>0</v>
      </c>
      <c r="K39" s="142">
        <f t="shared" si="5"/>
        <v>251.407884151247</v>
      </c>
      <c r="L39" s="142">
        <f t="shared" si="5"/>
        <v>0</v>
      </c>
      <c r="M39" s="142">
        <f t="shared" si="5"/>
        <v>0</v>
      </c>
      <c r="N39" s="142">
        <f t="shared" si="5"/>
        <v>0</v>
      </c>
      <c r="P39" s="152">
        <f>AVERAGE(C39:N39)</f>
        <v>49.1129438804169</v>
      </c>
    </row>
    <row r="40" spans="1:16" s="106" customFormat="1" ht="16.5" customHeight="1">
      <c r="A40" s="109"/>
      <c r="B40" s="108"/>
      <c r="C40" s="107"/>
      <c r="D40" s="107"/>
      <c r="E40" s="107"/>
      <c r="F40" s="107"/>
      <c r="G40" s="107"/>
      <c r="H40" s="107"/>
      <c r="I40" s="107"/>
      <c r="J40" s="107"/>
      <c r="K40" s="107"/>
      <c r="L40" s="107"/>
      <c r="M40" s="107"/>
      <c r="N40" s="107"/>
    </row>
    <row r="41" spans="1:16" s="106" customFormat="1" ht="16.5" customHeight="1">
      <c r="A41" s="109"/>
      <c r="B41" s="108"/>
      <c r="C41" s="107"/>
      <c r="D41" s="107"/>
      <c r="E41" s="107"/>
      <c r="F41" s="107"/>
      <c r="G41" s="107"/>
      <c r="H41" s="107"/>
      <c r="I41" s="107"/>
      <c r="J41" s="107"/>
      <c r="K41" s="107"/>
      <c r="L41" s="107"/>
      <c r="M41" s="107"/>
      <c r="N41" s="107"/>
    </row>
    <row r="42" spans="1:16" ht="13.2">
      <c r="A42" s="42" t="s">
        <v>116</v>
      </c>
      <c r="C42" s="105"/>
    </row>
    <row r="43" spans="1:16" ht="13.2">
      <c r="A43"/>
      <c r="B43" s="10" t="s">
        <v>338</v>
      </c>
      <c r="C43" s="105"/>
      <c r="D43" s="105"/>
      <c r="E43" s="105"/>
      <c r="F43" s="105"/>
      <c r="G43" s="105"/>
      <c r="H43" s="105"/>
      <c r="I43" s="105"/>
      <c r="J43" s="105"/>
      <c r="K43" s="105"/>
      <c r="L43" s="105"/>
      <c r="M43" s="105"/>
      <c r="N43" s="105"/>
    </row>
    <row r="44" spans="1:16" ht="13.2">
      <c r="A44"/>
      <c r="B44" s="81" t="s">
        <v>422</v>
      </c>
    </row>
    <row r="45" spans="1:16" ht="13.2">
      <c r="A45"/>
      <c r="B45" s="125" t="s">
        <v>427</v>
      </c>
      <c r="C45" s="104"/>
    </row>
    <row r="46" spans="1:16" ht="13.2">
      <c r="A46"/>
      <c r="B46" s="153" t="s">
        <v>431</v>
      </c>
      <c r="E46" s="88"/>
    </row>
    <row r="47" spans="1:16" ht="13.2">
      <c r="A47"/>
      <c r="B47" t="s">
        <v>429</v>
      </c>
      <c r="C47" s="98"/>
      <c r="D47" s="98"/>
      <c r="E47" s="98"/>
      <c r="F47" s="98"/>
      <c r="G47" s="98"/>
      <c r="H47" s="98"/>
      <c r="I47" s="98"/>
      <c r="J47" s="98"/>
      <c r="K47" s="98"/>
      <c r="L47" s="98"/>
      <c r="M47" s="98"/>
      <c r="N47" s="98"/>
    </row>
    <row r="53" spans="7:7">
      <c r="G53" s="145"/>
    </row>
    <row r="54" spans="7:7">
      <c r="G54" s="44"/>
    </row>
    <row r="56" spans="7:7">
      <c r="G56" s="150"/>
    </row>
  </sheetData>
  <mergeCells count="3">
    <mergeCell ref="C7:E7"/>
    <mergeCell ref="F7:L7"/>
    <mergeCell ref="M7:N7"/>
  </mergeCells>
  <pageMargins left="0" right="0" top="1" bottom="1" header="0.5" footer="0.5"/>
  <pageSetup scale="62" orientation="landscape" r:id="rId1"/>
  <headerFooter alignWithMargins="0">
    <oddFooter>&amp;LPrinted:  &amp;D&amp;C&amp;F&amp;RPage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57"/>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1159</v>
      </c>
    </row>
    <row r="2" spans="1:16">
      <c r="B2" s="8" t="s">
        <v>1123</v>
      </c>
    </row>
    <row r="4" spans="1:16" ht="21">
      <c r="A4" s="124" t="s">
        <v>688</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43" t="s">
        <v>491</v>
      </c>
      <c r="C9" s="329">
        <v>3</v>
      </c>
      <c r="D9" s="329">
        <v>4</v>
      </c>
      <c r="E9" s="329">
        <v>5</v>
      </c>
      <c r="F9" s="329">
        <v>6</v>
      </c>
      <c r="G9" s="329">
        <v>7</v>
      </c>
      <c r="H9" s="329">
        <v>8</v>
      </c>
      <c r="I9" s="329">
        <v>9</v>
      </c>
      <c r="J9" s="329">
        <v>10</v>
      </c>
      <c r="K9" s="329">
        <v>11</v>
      </c>
      <c r="L9" s="329">
        <v>12</v>
      </c>
      <c r="M9" s="329">
        <v>13</v>
      </c>
      <c r="N9" s="329">
        <v>14</v>
      </c>
    </row>
    <row r="10" spans="1:16" s="10" customFormat="1">
      <c r="A10" s="123"/>
      <c r="B10" s="43" t="s">
        <v>486</v>
      </c>
      <c r="C10" s="329"/>
      <c r="D10" s="329"/>
      <c r="E10" s="329"/>
      <c r="F10" s="329"/>
      <c r="G10" s="329"/>
      <c r="H10" s="329"/>
      <c r="I10" s="329"/>
      <c r="J10" s="329"/>
      <c r="K10" s="329"/>
      <c r="L10" s="329"/>
      <c r="M10" s="329"/>
      <c r="N10" s="329"/>
    </row>
    <row r="11" spans="1:16" s="10" customFormat="1">
      <c r="A11" s="123"/>
      <c r="B11" s="43"/>
      <c r="C11" s="329"/>
      <c r="D11" s="329"/>
      <c r="E11" s="329"/>
      <c r="F11" s="329"/>
      <c r="G11" s="329"/>
      <c r="H11" s="329"/>
      <c r="I11" s="329"/>
      <c r="J11" s="329"/>
      <c r="K11" s="329"/>
      <c r="L11" s="329"/>
      <c r="M11" s="329"/>
      <c r="N11" s="329"/>
    </row>
    <row r="12" spans="1:16" s="110" customFormat="1" ht="15.6">
      <c r="A12" s="120"/>
    </row>
    <row r="13" spans="1:16" s="110" customFormat="1" ht="15.6">
      <c r="A13" s="120" t="s">
        <v>343</v>
      </c>
    </row>
    <row r="14" spans="1:16" s="110" customFormat="1">
      <c r="A14" s="119"/>
      <c r="B14" s="148" t="s">
        <v>148</v>
      </c>
      <c r="C14" s="115" t="str">
        <f>IF(VLOOKUP($B$9,'Avg CP LF'!$A$12:$P$38,C$9,FALSE)=0,"",VLOOKUP($B$9,'Avg CP LF'!$A$12:$P$38,C$9,FALSE))</f>
        <v/>
      </c>
      <c r="D14" s="115" t="str">
        <f>IF(VLOOKUP($B$9,'Avg CP LF'!$A$12:$P$38,D$9,FALSE)=0,"",VLOOKUP($B$9,'Avg CP LF'!$A$12:$P$38,D$9,FALSE))</f>
        <v/>
      </c>
      <c r="E14" s="115" t="str">
        <f>IF(VLOOKUP($B$9,'Avg CP LF'!$A$12:$P$38,E$9,FALSE)=0,"",VLOOKUP($B$9,'Avg CP LF'!$A$12:$P$38,E$9,FALSE))</f>
        <v/>
      </c>
      <c r="F14" s="115" t="str">
        <f>IF(VLOOKUP($B$9,'Avg CP LF'!$A$12:$P$38,F$9,FALSE)=0,"",VLOOKUP($B$9,'Avg CP LF'!$A$12:$P$38,F$9,FALSE))</f>
        <v/>
      </c>
      <c r="G14" s="115" t="str">
        <f>IF(VLOOKUP($B$9,'Avg CP LF'!$A$12:$P$38,G$9,FALSE)=0,"",VLOOKUP($B$9,'Avg CP LF'!$A$12:$P$38,G$9,FALSE))</f>
        <v/>
      </c>
      <c r="H14" s="115">
        <f>IF(VLOOKUP($B$9,'Avg CP LF'!$A$12:$P$38,H$9,FALSE)=0,"",VLOOKUP($B$9,'Avg CP LF'!$A$12:$P$38,H$9,FALSE))</f>
        <v>0.56879999999999997</v>
      </c>
      <c r="I14" s="115">
        <f>IF(VLOOKUP($B$9,'Avg CP LF'!$A$12:$P$38,I$9,FALSE)=0,"",VLOOKUP($B$9,'Avg CP LF'!$A$12:$P$38,I$9,FALSE))</f>
        <v>0.61060000000000003</v>
      </c>
      <c r="J14" s="115">
        <f>IF(VLOOKUP($B$9,'Avg CP LF'!$A$12:$P$38,J$9,FALSE)=0,"",VLOOKUP($B$9,'Avg CP LF'!$A$12:$P$38,J$9,FALSE))</f>
        <v>0.64549999999999996</v>
      </c>
      <c r="K14" s="115">
        <f>IF(VLOOKUP($B$9,'Avg CP LF'!$A$12:$P$38,K$9,FALSE)=0,"",VLOOKUP($B$9,'Avg CP LF'!$A$12:$P$38,K$9,FALSE))</f>
        <v>0.64839999999999998</v>
      </c>
      <c r="L14" s="115">
        <f>IF(VLOOKUP($B$9,'Avg CP LF'!$A$12:$P$38,L$9,FALSE)=0,"",VLOOKUP($B$9,'Avg CP LF'!$A$12:$P$38,L$9,FALSE))</f>
        <v>0.58520000000000005</v>
      </c>
      <c r="M14" s="115" t="str">
        <f>IF(VLOOKUP($B$9,'Avg CP LF'!$A$12:$P$38,M$9,FALSE)=0,"",VLOOKUP($B$9,'Avg CP LF'!$A$12:$P$38,M$9,FALSE))</f>
        <v/>
      </c>
      <c r="N14" s="115" t="str">
        <f>IF(VLOOKUP($B$9,'Avg CP LF'!$A$12:$P$38,N$9,FALSE)=0,"",VLOOKUP($B$9,'Avg CP LF'!$A$12:$P$38,N$9,FALSE))</f>
        <v/>
      </c>
      <c r="O14" s="115"/>
    </row>
    <row r="15" spans="1:16" s="110" customFormat="1">
      <c r="A15" s="119"/>
      <c r="B15" s="118" t="s">
        <v>342</v>
      </c>
      <c r="C15" s="115" t="str">
        <f>IF(VLOOKUP($B$9,'Avg GNCP LF'!$A$12:$P$38,C$9,FALSE)=0,"",VLOOKUP($B$9,'Avg GNCP LF'!$A$12:$P$38,C$9,FALSE))</f>
        <v/>
      </c>
      <c r="D15" s="115" t="str">
        <f>IF(VLOOKUP($B$9,'Avg GNCP LF'!$A$12:$P$38,D$9,FALSE)=0,"",VLOOKUP($B$9,'Avg GNCP LF'!$A$12:$P$38,D$9,FALSE))</f>
        <v/>
      </c>
      <c r="E15" s="115" t="str">
        <f>IF(VLOOKUP($B$9,'Avg GNCP LF'!$A$12:$P$38,E$9,FALSE)=0,"",VLOOKUP($B$9,'Avg GNCP LF'!$A$12:$P$38,E$9,FALSE))</f>
        <v/>
      </c>
      <c r="F15" s="115" t="str">
        <f>IF(VLOOKUP($B$9,'Avg GNCP LF'!$A$12:$P$38,F$9,FALSE)=0,"",VLOOKUP($B$9,'Avg GNCP LF'!$A$12:$P$38,F$9,FALSE))</f>
        <v/>
      </c>
      <c r="G15" s="115" t="str">
        <f>IF(VLOOKUP($B$9,'Avg GNCP LF'!$A$12:$P$38,G$9,FALSE)=0,"",VLOOKUP($B$9,'Avg GNCP LF'!$A$12:$P$38,G$9,FALSE))</f>
        <v/>
      </c>
      <c r="H15" s="115">
        <f>IF(VLOOKUP($B$9,'Avg GNCP LF'!$A$12:$P$38,H$9,FALSE)=0,"",VLOOKUP($B$9,'Avg GNCP LF'!$A$12:$P$38,H$9,FALSE))</f>
        <v>0.56879999999999997</v>
      </c>
      <c r="I15" s="115">
        <f>IF(VLOOKUP($B$9,'Avg GNCP LF'!$A$12:$P$38,I$9,FALSE)=0,"",VLOOKUP($B$9,'Avg GNCP LF'!$A$12:$P$38,I$9,FALSE))</f>
        <v>0.61060000000000003</v>
      </c>
      <c r="J15" s="115">
        <f>IF(VLOOKUP($B$9,'Avg GNCP LF'!$A$12:$P$38,J$9,FALSE)=0,"",VLOOKUP($B$9,'Avg GNCP LF'!$A$12:$P$38,J$9,FALSE))</f>
        <v>0.64549999999999996</v>
      </c>
      <c r="K15" s="115">
        <f>IF(VLOOKUP($B$9,'Avg GNCP LF'!$A$12:$P$38,K$9,FALSE)=0,"",VLOOKUP($B$9,'Avg GNCP LF'!$A$12:$P$38,K$9,FALSE))</f>
        <v>0.64839999999999998</v>
      </c>
      <c r="L15" s="115">
        <f>IF(VLOOKUP($B$9,'Avg GNCP LF'!$A$12:$P$38,L$9,FALSE)=0,"",VLOOKUP($B$9,'Avg GNCP LF'!$A$12:$P$38,L$9,FALSE))</f>
        <v>0.58520000000000005</v>
      </c>
      <c r="M15" s="115">
        <f>IF(VLOOKUP($B$9,'Avg GNCP LF'!$A$12:$P$38,M$9,FALSE)=0,"",VLOOKUP($B$9,'Avg GNCP LF'!$A$12:$P$38,M$9,FALSE))</f>
        <v>0.27029999999999998</v>
      </c>
      <c r="N15" s="115">
        <f>IF(VLOOKUP($B$9,'Avg GNCP LF'!$A$12:$P$38,N$9,FALSE)=0,"",VLOOKUP($B$9,'Avg GNCP LF'!$A$12:$P$38,N$9,FALSE))</f>
        <v>9.1200000000000003E-2</v>
      </c>
    </row>
    <row r="16" spans="1:16" s="10" customFormat="1">
      <c r="A16" s="119"/>
      <c r="B16" s="148" t="s">
        <v>133</v>
      </c>
      <c r="C16" s="115" t="str">
        <f>IF(VLOOKUP($B$9,'Avg NCP LF'!$A$12:$P$38,C$9,FALSE)=0,"",VLOOKUP($B$9,'Avg NCP LF'!$A$12:$P$38,C$9,FALSE))</f>
        <v/>
      </c>
      <c r="D16" s="115" t="str">
        <f>IF(VLOOKUP($B$9,'Avg NCP LF'!$A$12:$P$38,D$9,FALSE)=0,"",VLOOKUP($B$9,'Avg NCP LF'!$A$12:$P$38,D$9,FALSE))</f>
        <v/>
      </c>
      <c r="E16" s="115" t="str">
        <f>IF(VLOOKUP($B$9,'Avg NCP LF'!$A$12:$P$38,E$9,FALSE)=0,"",VLOOKUP($B$9,'Avg NCP LF'!$A$12:$P$38,E$9,FALSE))</f>
        <v/>
      </c>
      <c r="F16" s="115" t="str">
        <f>IF(VLOOKUP($B$9,'Avg NCP LF'!$A$12:$P$38,F$9,FALSE)=0,"",VLOOKUP($B$9,'Avg NCP LF'!$A$12:$P$38,F$9,FALSE))</f>
        <v/>
      </c>
      <c r="G16" s="115" t="str">
        <f>IF(VLOOKUP($B$9,'Avg NCP LF'!$A$12:$P$38,G$9,FALSE)=0,"",VLOOKUP($B$9,'Avg NCP LF'!$A$12:$P$38,G$9,FALSE))</f>
        <v/>
      </c>
      <c r="H16" s="115">
        <f>IF(VLOOKUP($B$9,'Avg NCP LF'!$A$12:$P$38,H$9,FALSE)=0,"",VLOOKUP($B$9,'Avg NCP LF'!$A$12:$P$38,H$9,FALSE))</f>
        <v>0.56879999999999997</v>
      </c>
      <c r="I16" s="115">
        <f>IF(VLOOKUP($B$9,'Avg NCP LF'!$A$12:$P$38,I$9,FALSE)=0,"",VLOOKUP($B$9,'Avg NCP LF'!$A$12:$P$38,I$9,FALSE))</f>
        <v>0.61060000000000003</v>
      </c>
      <c r="J16" s="115">
        <f>IF(VLOOKUP($B$9,'Avg NCP LF'!$A$12:$P$38,J$9,FALSE)=0,"",VLOOKUP($B$9,'Avg NCP LF'!$A$12:$P$38,J$9,FALSE))</f>
        <v>0.64549999999999996</v>
      </c>
      <c r="K16" s="115">
        <f>IF(VLOOKUP($B$9,'Avg NCP LF'!$A$12:$P$38,K$9,FALSE)=0,"",VLOOKUP($B$9,'Avg NCP LF'!$A$12:$P$38,K$9,FALSE))</f>
        <v>0.64839999999999998</v>
      </c>
      <c r="L16" s="115">
        <f>IF(VLOOKUP($B$9,'Avg NCP LF'!$A$12:$P$38,L$9,FALSE)=0,"",VLOOKUP($B$9,'Avg NCP LF'!$A$12:$P$38,L$9,FALSE))</f>
        <v>0.58520000000000005</v>
      </c>
      <c r="M16" s="115">
        <f>IF(VLOOKUP($B$9,'Avg NCP LF'!$A$12:$P$38,M$9,FALSE)=0,"",VLOOKUP($B$9,'Avg NCP LF'!$A$12:$P$38,M$9,FALSE))</f>
        <v>0.27029999999999998</v>
      </c>
      <c r="N16" s="115">
        <f>IF(VLOOKUP($B$9,'Avg NCP LF'!$A$12:$P$38,N$9,FALSE)=0,"",VLOOKUP($B$9,'Avg NCP LF'!$A$12:$P$38,N$9,FALSE))</f>
        <v>9.1200000000000003E-2</v>
      </c>
    </row>
    <row r="17" spans="1:15">
      <c r="A17" s="114"/>
      <c r="C17" s="116"/>
      <c r="D17" s="116"/>
      <c r="E17" s="116"/>
      <c r="F17" s="116"/>
      <c r="G17" s="116"/>
      <c r="H17" s="116"/>
      <c r="I17" s="116"/>
      <c r="J17" s="116"/>
      <c r="K17" s="116"/>
      <c r="L17" s="116"/>
      <c r="M17" s="117"/>
      <c r="N17" s="116"/>
    </row>
    <row r="18" spans="1:15" ht="15.6">
      <c r="A18" s="113" t="s">
        <v>417</v>
      </c>
      <c r="C18" s="5"/>
      <c r="D18" s="5"/>
      <c r="E18" s="5"/>
      <c r="F18" s="5"/>
      <c r="G18" s="5"/>
      <c r="H18" s="5"/>
      <c r="I18" s="5"/>
      <c r="J18" s="5"/>
      <c r="K18" s="5"/>
      <c r="L18" s="5"/>
      <c r="M18" s="115"/>
      <c r="N18" s="5"/>
    </row>
    <row r="19" spans="1:15">
      <c r="A19" s="114"/>
      <c r="B19" s="108" t="str">
        <f>"PRIOR - "&amp;MANUAL!$B$9</f>
        <v>PRIOR - 2016</v>
      </c>
      <c r="C19" s="145">
        <f>+HOURS!$B$18</f>
        <v>744</v>
      </c>
      <c r="D19" s="145">
        <f>+HOURS!$C$18</f>
        <v>696</v>
      </c>
      <c r="E19" s="145">
        <f>+HOURS!$D$18</f>
        <v>744</v>
      </c>
      <c r="F19" s="145">
        <f>+HOURS!$E$18</f>
        <v>720</v>
      </c>
      <c r="G19" s="145">
        <f>+HOURS!$F$18</f>
        <v>744</v>
      </c>
      <c r="H19" s="145">
        <f>+HOURS!$G$18</f>
        <v>720</v>
      </c>
      <c r="I19" s="145">
        <f>+HOURS!$H$18</f>
        <v>744</v>
      </c>
      <c r="J19" s="145">
        <f>+HOURS!$I$18</f>
        <v>744</v>
      </c>
      <c r="K19" s="145">
        <f>+HOURS!$J$18</f>
        <v>720</v>
      </c>
      <c r="L19" s="145">
        <f>+HOURS!$K$18</f>
        <v>744</v>
      </c>
      <c r="M19" s="145">
        <f>+HOURS!$L$18</f>
        <v>720</v>
      </c>
      <c r="N19" s="145">
        <f>+HOURS!$M$18</f>
        <v>744</v>
      </c>
    </row>
    <row r="20" spans="1:15">
      <c r="A20" s="114"/>
      <c r="B20" s="108" t="str">
        <f>"TEST - "&amp;MANUAL!$B$10</f>
        <v>TEST - 2017</v>
      </c>
      <c r="C20" s="145">
        <f>+HOURS!$B$19</f>
        <v>744</v>
      </c>
      <c r="D20" s="145">
        <f>+HOURS!$C$19</f>
        <v>672</v>
      </c>
      <c r="E20" s="145">
        <f>+HOURS!$D$19</f>
        <v>744</v>
      </c>
      <c r="F20" s="145">
        <f>+HOURS!$E$19</f>
        <v>720</v>
      </c>
      <c r="G20" s="145">
        <f>+HOURS!$F$19</f>
        <v>744</v>
      </c>
      <c r="H20" s="145">
        <f>+HOURS!$G$19</f>
        <v>720</v>
      </c>
      <c r="I20" s="145">
        <f>+HOURS!$H$19</f>
        <v>744</v>
      </c>
      <c r="J20" s="145">
        <f>+HOURS!$I$19</f>
        <v>744</v>
      </c>
      <c r="K20" s="145">
        <f>+HOURS!$J$19</f>
        <v>720</v>
      </c>
      <c r="L20" s="145">
        <f>+HOURS!$K$19</f>
        <v>744</v>
      </c>
      <c r="M20" s="145">
        <f>+HOURS!$L$19</f>
        <v>720</v>
      </c>
      <c r="N20" s="145">
        <f>+HOURS!$M$19</f>
        <v>744</v>
      </c>
    </row>
    <row r="21" spans="1:15">
      <c r="A21" s="114"/>
      <c r="C21" s="5"/>
      <c r="D21" s="5"/>
      <c r="E21" s="5"/>
      <c r="F21" s="5"/>
      <c r="G21" s="5"/>
      <c r="H21" s="5"/>
      <c r="I21" s="5"/>
      <c r="J21" s="5"/>
      <c r="K21" s="5"/>
      <c r="L21" s="5"/>
      <c r="M21" s="115"/>
      <c r="N21" s="5"/>
    </row>
    <row r="22" spans="1:15" ht="15.6">
      <c r="A22" s="113" t="s">
        <v>423</v>
      </c>
      <c r="C22" s="5"/>
      <c r="D22" s="5"/>
      <c r="E22" s="5"/>
      <c r="F22" s="5"/>
      <c r="G22" s="5"/>
      <c r="H22" s="5"/>
      <c r="I22" s="5"/>
      <c r="J22" s="5"/>
      <c r="K22" s="5"/>
      <c r="L22" s="5"/>
      <c r="M22" s="115"/>
      <c r="N22" s="5"/>
    </row>
    <row r="23" spans="1:15">
      <c r="A23" s="114"/>
      <c r="B23" t="s">
        <v>424</v>
      </c>
      <c r="C23" s="145">
        <v>0</v>
      </c>
      <c r="D23" s="145">
        <v>0</v>
      </c>
      <c r="E23" s="145">
        <v>0</v>
      </c>
      <c r="F23" s="145">
        <v>0</v>
      </c>
      <c r="G23" s="145">
        <v>0</v>
      </c>
      <c r="H23" s="145">
        <v>0</v>
      </c>
      <c r="I23" s="145">
        <v>0</v>
      </c>
      <c r="J23" s="145">
        <v>0</v>
      </c>
      <c r="K23" s="145">
        <v>0</v>
      </c>
      <c r="L23" s="145">
        <v>0</v>
      </c>
      <c r="M23" s="145">
        <v>0</v>
      </c>
      <c r="N23" s="145">
        <v>0</v>
      </c>
    </row>
    <row r="24" spans="1:15">
      <c r="A24" s="114"/>
      <c r="B24" t="s">
        <v>425</v>
      </c>
      <c r="C24" s="145">
        <v>0</v>
      </c>
      <c r="D24" s="145">
        <v>0</v>
      </c>
      <c r="E24" s="145">
        <v>0</v>
      </c>
      <c r="F24" s="145">
        <v>0</v>
      </c>
      <c r="G24" s="145">
        <v>0</v>
      </c>
      <c r="H24" s="145">
        <v>0</v>
      </c>
      <c r="I24" s="145">
        <v>0</v>
      </c>
      <c r="J24" s="145">
        <v>0</v>
      </c>
      <c r="K24" s="145">
        <v>0</v>
      </c>
      <c r="L24" s="145">
        <v>0</v>
      </c>
      <c r="M24" s="145">
        <v>0</v>
      </c>
      <c r="N24" s="145">
        <v>0</v>
      </c>
    </row>
    <row r="25" spans="1:15">
      <c r="A25" s="114"/>
      <c r="C25" s="5"/>
      <c r="D25" s="5"/>
      <c r="E25" s="5"/>
      <c r="F25" s="5"/>
      <c r="G25" s="5"/>
      <c r="H25" s="5"/>
      <c r="I25" s="5"/>
      <c r="J25" s="5"/>
      <c r="K25" s="5"/>
      <c r="L25" s="5"/>
      <c r="M25" s="115"/>
      <c r="N25" s="5"/>
    </row>
    <row r="26" spans="1:15" ht="15.6">
      <c r="A26" s="113" t="s">
        <v>420</v>
      </c>
      <c r="C26" s="5"/>
      <c r="D26" s="5"/>
      <c r="E26" s="5"/>
      <c r="F26" s="5"/>
      <c r="G26" s="5"/>
      <c r="H26" s="5"/>
      <c r="I26" s="5"/>
      <c r="J26" s="5"/>
      <c r="K26" s="5"/>
      <c r="L26" s="5"/>
      <c r="M26" s="115"/>
      <c r="N26" s="5"/>
    </row>
    <row r="27" spans="1:15" s="106" customFormat="1">
      <c r="A27" s="109"/>
      <c r="B27" s="108" t="str">
        <f>"PRIOR - "&amp;MANUAL!$B$9</f>
        <v>PRIOR - 2016</v>
      </c>
      <c r="C27" s="142">
        <f>VLOOKUP($B$10,'KWH FCST'!$A$33:$O$39,C9-1,FALSE)</f>
        <v>13575000</v>
      </c>
      <c r="D27" s="142">
        <f>VLOOKUP($B$10,'KWH FCST'!$A$33:$O$39,D9-1,FALSE)</f>
        <v>73250000</v>
      </c>
      <c r="E27" s="142">
        <f>VLOOKUP($B$10,'KWH FCST'!$A$33:$O$39,E9-1,FALSE)</f>
        <v>85800000</v>
      </c>
      <c r="F27" s="142">
        <f>VLOOKUP($B$10,'KWH FCST'!$A$33:$O$39,F9-1,FALSE)</f>
        <v>111860000</v>
      </c>
      <c r="G27" s="142">
        <f>VLOOKUP($B$10,'KWH FCST'!$A$33:$O$39,G9-1,FALSE)</f>
        <v>125830000</v>
      </c>
      <c r="H27" s="142">
        <f>VLOOKUP($B$10,'KWH FCST'!$A$33:$O$39,H9-1,FALSE)</f>
        <v>113525000</v>
      </c>
      <c r="I27" s="142">
        <f>VLOOKUP($B$10,'KWH FCST'!$A$33:$O$39,I9-1,FALSE)</f>
        <v>115975000</v>
      </c>
      <c r="J27" s="142">
        <f>VLOOKUP($B$10,'KWH FCST'!$A$33:$O$39,J9-1,FALSE)</f>
        <v>144250000</v>
      </c>
      <c r="K27" s="142">
        <f>VLOOKUP($B$10,'KWH FCST'!$A$33:$O$39,K9-1,FALSE)</f>
        <v>96050000</v>
      </c>
      <c r="L27" s="142">
        <f>VLOOKUP($B$10,'KWH FCST'!$A$33:$O$39,L9-1,FALSE)</f>
        <v>91130000</v>
      </c>
      <c r="M27" s="142">
        <f>VLOOKUP($B$10,'KWH FCST'!$A$33:$O$39,M9-1,FALSE)</f>
        <v>87075000</v>
      </c>
      <c r="N27" s="142">
        <f>VLOOKUP($B$10,'KWH FCST'!$A$33:$O$39,N9-1,FALSE)</f>
        <v>44020000</v>
      </c>
      <c r="O27" s="142"/>
    </row>
    <row r="28" spans="1:15" s="12" customFormat="1" ht="15.6">
      <c r="A28" s="111"/>
      <c r="B28" s="108" t="str">
        <f>"TEST - "&amp;MANUAL!$B$10</f>
        <v>TEST - 2017</v>
      </c>
      <c r="C28" s="142">
        <f>VLOOKUP($B$10,'KWH FCST'!$A$77:$O$83,C9-1,FALSE)</f>
        <v>13575000</v>
      </c>
      <c r="D28" s="142">
        <f>VLOOKUP($B$10,'KWH FCST'!$A$77:$O$83,D9-1,FALSE)</f>
        <v>73250000</v>
      </c>
      <c r="E28" s="142">
        <f>VLOOKUP($B$10,'KWH FCST'!$A$77:$O$83,E9-1,FALSE)</f>
        <v>85800000</v>
      </c>
      <c r="F28" s="142">
        <f>VLOOKUP($B$10,'KWH FCST'!$A$77:$O$83,F9-1,FALSE)</f>
        <v>111860000</v>
      </c>
      <c r="G28" s="142">
        <f>VLOOKUP($B$10,'KWH FCST'!$A$77:$O$83,G9-1,FALSE)</f>
        <v>125830000</v>
      </c>
      <c r="H28" s="142">
        <f>VLOOKUP($B$10,'KWH FCST'!$A$77:$O$83,H9-1,FALSE)</f>
        <v>113525000</v>
      </c>
      <c r="I28" s="142">
        <f>VLOOKUP($B$10,'KWH FCST'!$A$77:$O$83,I9-1,FALSE)</f>
        <v>115975000</v>
      </c>
      <c r="J28" s="142">
        <f>VLOOKUP($B$10,'KWH FCST'!$A$77:$O$83,J9-1,FALSE)</f>
        <v>144250000</v>
      </c>
      <c r="K28" s="142">
        <f>VLOOKUP($B$10,'KWH FCST'!$A$77:$O$83,K9-1,FALSE)</f>
        <v>96050000</v>
      </c>
      <c r="L28" s="142">
        <f>VLOOKUP($B$10,'KWH FCST'!$A$77:$O$83,L9-1,FALSE)</f>
        <v>91130000</v>
      </c>
      <c r="M28" s="142">
        <f>VLOOKUP($B$10,'KWH FCST'!$A$77:$O$83,M9-1,FALSE)</f>
        <v>87075000</v>
      </c>
      <c r="N28" s="142">
        <f>VLOOKUP($B$10,'KWH FCST'!$A$77:$O$83,N9-1,FALSE)</f>
        <v>44020000</v>
      </c>
    </row>
    <row r="29" spans="1:15">
      <c r="A29" s="114"/>
    </row>
    <row r="30" spans="1:15">
      <c r="A30" s="114"/>
    </row>
    <row r="31" spans="1:15" ht="17.399999999999999">
      <c r="A31" s="147" t="s">
        <v>421</v>
      </c>
    </row>
    <row r="32" spans="1:15" ht="15.6">
      <c r="A32" s="113"/>
      <c r="B32" s="146" t="str">
        <f>"PRIOR - "&amp;MANUAL!$B$9</f>
        <v>PRIOR - 2016</v>
      </c>
      <c r="C32" s="5"/>
      <c r="D32" s="5"/>
      <c r="E32" s="5"/>
      <c r="F32" s="5"/>
      <c r="G32" s="5"/>
      <c r="H32" s="5"/>
      <c r="I32" s="5"/>
      <c r="J32" s="5"/>
      <c r="K32" s="5"/>
      <c r="L32" s="5"/>
      <c r="M32" s="5"/>
      <c r="N32" s="5"/>
    </row>
    <row r="33" spans="1:16" s="12" customFormat="1" ht="15.6">
      <c r="A33" s="111"/>
      <c r="B33" s="149" t="s">
        <v>428</v>
      </c>
      <c r="C33" s="142">
        <f>IF(C14="",0,MIN((+C$27/C$19/C14)+C23,C34))</f>
        <v>0</v>
      </c>
      <c r="D33" s="142">
        <f t="shared" ref="D33:N33" si="0">IF(D14="",0,MIN((+D$27/D$19/D14)+D23,D34))</f>
        <v>0</v>
      </c>
      <c r="E33" s="142">
        <f t="shared" si="0"/>
        <v>0</v>
      </c>
      <c r="F33" s="142">
        <f t="shared" si="0"/>
        <v>0</v>
      </c>
      <c r="G33" s="142">
        <f t="shared" si="0"/>
        <v>0</v>
      </c>
      <c r="H33" s="142">
        <f t="shared" si="0"/>
        <v>277203.95764963276</v>
      </c>
      <c r="I33" s="142">
        <f t="shared" si="0"/>
        <v>255290.495159001</v>
      </c>
      <c r="J33" s="142">
        <f t="shared" si="0"/>
        <v>300363.14268342452</v>
      </c>
      <c r="K33" s="142">
        <f t="shared" si="0"/>
        <v>205741.48330934267</v>
      </c>
      <c r="L33" s="142">
        <f t="shared" si="0"/>
        <v>209307.17556354226</v>
      </c>
      <c r="M33" s="142">
        <f t="shared" si="0"/>
        <v>0</v>
      </c>
      <c r="N33" s="142">
        <f t="shared" si="0"/>
        <v>0</v>
      </c>
      <c r="O33" s="107"/>
      <c r="P33" s="152">
        <f>AVERAGE(C33:N33)</f>
        <v>103992.18786374526</v>
      </c>
    </row>
    <row r="34" spans="1:16" s="12" customFormat="1" ht="15.6">
      <c r="A34" s="111"/>
      <c r="B34" s="149" t="s">
        <v>426</v>
      </c>
      <c r="C34" s="142">
        <f>IF(C15="",0,MIN(+C$27/C$19/C15,C35))</f>
        <v>0</v>
      </c>
      <c r="D34" s="142">
        <f t="shared" ref="D34:N34" si="1">IF(D15="",0,MIN(+D$27/D$19/D15,D35))</f>
        <v>0</v>
      </c>
      <c r="E34" s="142">
        <f t="shared" si="1"/>
        <v>0</v>
      </c>
      <c r="F34" s="142">
        <f t="shared" si="1"/>
        <v>0</v>
      </c>
      <c r="G34" s="142">
        <f t="shared" si="1"/>
        <v>0</v>
      </c>
      <c r="H34" s="142">
        <f t="shared" si="1"/>
        <v>277203.95764963276</v>
      </c>
      <c r="I34" s="142">
        <f t="shared" si="1"/>
        <v>255290.495159001</v>
      </c>
      <c r="J34" s="142">
        <f t="shared" si="1"/>
        <v>300363.14268342452</v>
      </c>
      <c r="K34" s="142">
        <f t="shared" si="1"/>
        <v>205741.48330934267</v>
      </c>
      <c r="L34" s="142">
        <f t="shared" si="1"/>
        <v>209307.17556354226</v>
      </c>
      <c r="M34" s="142">
        <f t="shared" si="1"/>
        <v>447419.53385127638</v>
      </c>
      <c r="N34" s="142">
        <f t="shared" si="1"/>
        <v>648757.30994152045</v>
      </c>
      <c r="O34" s="107"/>
      <c r="P34" s="152">
        <f>AVERAGE(C34:N34)</f>
        <v>195340.25817981167</v>
      </c>
    </row>
    <row r="35" spans="1:16" s="106" customFormat="1">
      <c r="A35" s="109"/>
      <c r="B35" s="149" t="s">
        <v>133</v>
      </c>
      <c r="C35" s="142">
        <f>IF(C16="",0,+C$27/C$19/C16)</f>
        <v>0</v>
      </c>
      <c r="D35" s="142">
        <f t="shared" ref="D35:O35" si="2">IF(D16="",0,+D$27/D$19/D16)</f>
        <v>0</v>
      </c>
      <c r="E35" s="142">
        <f t="shared" si="2"/>
        <v>0</v>
      </c>
      <c r="F35" s="142">
        <f t="shared" si="2"/>
        <v>0</v>
      </c>
      <c r="G35" s="142">
        <f t="shared" si="2"/>
        <v>0</v>
      </c>
      <c r="H35" s="142">
        <f t="shared" si="2"/>
        <v>277203.95764963276</v>
      </c>
      <c r="I35" s="142">
        <f t="shared" si="2"/>
        <v>255290.495159001</v>
      </c>
      <c r="J35" s="142">
        <f t="shared" si="2"/>
        <v>300363.14268342452</v>
      </c>
      <c r="K35" s="142">
        <f t="shared" si="2"/>
        <v>205741.48330934267</v>
      </c>
      <c r="L35" s="142">
        <f t="shared" si="2"/>
        <v>209307.17556354226</v>
      </c>
      <c r="M35" s="142">
        <f t="shared" si="2"/>
        <v>447419.53385127638</v>
      </c>
      <c r="N35" s="142">
        <f t="shared" si="2"/>
        <v>648757.30994152045</v>
      </c>
      <c r="O35" s="142">
        <f t="shared" si="2"/>
        <v>0</v>
      </c>
      <c r="P35" s="152">
        <f>AVERAGE(C35:N35)</f>
        <v>195340.25817981167</v>
      </c>
    </row>
    <row r="36" spans="1:16" s="106" customFormat="1" ht="16.5" customHeight="1">
      <c r="A36" s="109"/>
      <c r="B36" s="108"/>
      <c r="C36" s="107"/>
      <c r="D36" s="107"/>
      <c r="E36" s="107"/>
      <c r="F36" s="107"/>
      <c r="G36" s="107"/>
      <c r="H36" s="107"/>
      <c r="I36" s="107"/>
      <c r="J36" s="107"/>
      <c r="K36" s="107"/>
      <c r="L36" s="107"/>
      <c r="M36" s="107"/>
      <c r="N36" s="107"/>
    </row>
    <row r="37" spans="1:16" s="106" customFormat="1" ht="16.5" customHeight="1">
      <c r="A37" s="109"/>
      <c r="B37" s="146" t="str">
        <f>"TEST - "&amp;MANUAL!$B$10</f>
        <v>TEST - 2017</v>
      </c>
      <c r="C37" s="107"/>
      <c r="D37" s="107"/>
      <c r="E37" s="107"/>
      <c r="F37" s="107"/>
      <c r="G37" s="107"/>
      <c r="H37" s="107"/>
      <c r="I37" s="107"/>
      <c r="J37" s="107"/>
      <c r="K37" s="107"/>
      <c r="L37" s="107"/>
      <c r="M37" s="107"/>
      <c r="N37" s="107"/>
    </row>
    <row r="38" spans="1:16" s="106" customFormat="1" ht="16.5" customHeight="1">
      <c r="A38" s="109"/>
      <c r="B38" s="149" t="s">
        <v>428</v>
      </c>
      <c r="C38" s="107">
        <f>IF(C14="",0,MIN((+C$28/C$20/C14)+C23,C39))</f>
        <v>0</v>
      </c>
      <c r="D38" s="107">
        <f t="shared" ref="D38:N38" si="3">IF(D14="",0,MIN((+D$28/D$20/D14)+D23,D39))</f>
        <v>0</v>
      </c>
      <c r="E38" s="107">
        <f t="shared" si="3"/>
        <v>0</v>
      </c>
      <c r="F38" s="107">
        <f t="shared" si="3"/>
        <v>0</v>
      </c>
      <c r="G38" s="107">
        <f t="shared" si="3"/>
        <v>0</v>
      </c>
      <c r="H38" s="107">
        <f t="shared" si="3"/>
        <v>277203.95764963276</v>
      </c>
      <c r="I38" s="107">
        <f t="shared" si="3"/>
        <v>255290.495159001</v>
      </c>
      <c r="J38" s="107">
        <f t="shared" si="3"/>
        <v>300363.14268342452</v>
      </c>
      <c r="K38" s="107">
        <f t="shared" si="3"/>
        <v>205741.48330934267</v>
      </c>
      <c r="L38" s="107">
        <f t="shared" si="3"/>
        <v>209307.17556354226</v>
      </c>
      <c r="M38" s="107">
        <f t="shared" si="3"/>
        <v>0</v>
      </c>
      <c r="N38" s="107">
        <f t="shared" si="3"/>
        <v>0</v>
      </c>
      <c r="P38" s="152">
        <f>AVERAGE(C38:N38)</f>
        <v>103992.18786374526</v>
      </c>
    </row>
    <row r="39" spans="1:16" s="106" customFormat="1" ht="16.5" customHeight="1">
      <c r="A39" s="109"/>
      <c r="B39" s="149" t="s">
        <v>426</v>
      </c>
      <c r="C39" s="107"/>
      <c r="D39" s="107"/>
      <c r="E39" s="107"/>
      <c r="F39" s="107"/>
      <c r="G39" s="107"/>
      <c r="H39" s="107">
        <f t="shared" ref="H39:N39" si="4">MIN(+H$28/H$20/H15,H40)</f>
        <v>277203.95764963276</v>
      </c>
      <c r="I39" s="107">
        <f t="shared" si="4"/>
        <v>255290.495159001</v>
      </c>
      <c r="J39" s="107">
        <f t="shared" si="4"/>
        <v>300363.14268342452</v>
      </c>
      <c r="K39" s="107">
        <f t="shared" si="4"/>
        <v>205741.48330934267</v>
      </c>
      <c r="L39" s="107">
        <f t="shared" si="4"/>
        <v>209307.17556354226</v>
      </c>
      <c r="M39" s="107">
        <f t="shared" si="4"/>
        <v>447419.53385127638</v>
      </c>
      <c r="N39" s="107">
        <f t="shared" si="4"/>
        <v>648757.30994152045</v>
      </c>
      <c r="P39" s="152">
        <f>AVERAGE(C39:N39)</f>
        <v>334869.01402253431</v>
      </c>
    </row>
    <row r="40" spans="1:16" s="106" customFormat="1" ht="16.5" customHeight="1">
      <c r="A40" s="109"/>
      <c r="B40" s="149" t="s">
        <v>133</v>
      </c>
      <c r="C40" s="107"/>
      <c r="D40" s="107"/>
      <c r="E40" s="107"/>
      <c r="F40" s="107"/>
      <c r="G40" s="107"/>
      <c r="H40" s="107">
        <f t="shared" ref="H40:N40" si="5">+H$28/H$20/H16</f>
        <v>277203.95764963276</v>
      </c>
      <c r="I40" s="107">
        <f t="shared" si="5"/>
        <v>255290.495159001</v>
      </c>
      <c r="J40" s="107">
        <f t="shared" si="5"/>
        <v>300363.14268342452</v>
      </c>
      <c r="K40" s="107">
        <f t="shared" si="5"/>
        <v>205741.48330934267</v>
      </c>
      <c r="L40" s="107">
        <f t="shared" si="5"/>
        <v>209307.17556354226</v>
      </c>
      <c r="M40" s="107">
        <f t="shared" si="5"/>
        <v>447419.53385127638</v>
      </c>
      <c r="N40" s="107">
        <f t="shared" si="5"/>
        <v>648757.30994152045</v>
      </c>
      <c r="P40" s="152">
        <f>AVERAGE(C40:N40)</f>
        <v>334869.01402253431</v>
      </c>
    </row>
    <row r="41" spans="1:16" s="106" customFormat="1" ht="16.5" customHeight="1">
      <c r="A41" s="109"/>
      <c r="B41" s="108"/>
      <c r="C41" s="107"/>
      <c r="D41" s="107"/>
      <c r="E41" s="107"/>
      <c r="F41" s="107"/>
      <c r="G41" s="107"/>
      <c r="H41" s="107"/>
      <c r="I41" s="107"/>
      <c r="J41" s="107"/>
      <c r="K41" s="107"/>
      <c r="L41" s="107"/>
      <c r="M41" s="107"/>
      <c r="N41" s="107"/>
    </row>
    <row r="42" spans="1:16" s="106" customFormat="1" ht="16.5" customHeight="1">
      <c r="A42" s="109"/>
      <c r="B42" s="108"/>
      <c r="C42" s="107"/>
      <c r="D42" s="107"/>
      <c r="E42" s="107"/>
      <c r="F42" s="107"/>
      <c r="G42" s="107"/>
      <c r="H42" s="107"/>
      <c r="I42" s="107"/>
      <c r="J42" s="107"/>
      <c r="K42" s="107"/>
      <c r="L42" s="107"/>
      <c r="M42" s="107"/>
      <c r="N42" s="107"/>
    </row>
    <row r="43" spans="1:16" ht="13.2">
      <c r="A43" s="42" t="s">
        <v>116</v>
      </c>
      <c r="C43" s="105"/>
    </row>
    <row r="44" spans="1:16" ht="13.2">
      <c r="A44"/>
      <c r="B44" s="10" t="s">
        <v>338</v>
      </c>
      <c r="C44" s="105"/>
      <c r="D44" s="105"/>
      <c r="E44" s="105"/>
      <c r="F44" s="105"/>
      <c r="G44" s="105"/>
      <c r="H44" s="105"/>
      <c r="I44" s="105"/>
      <c r="J44" s="105"/>
      <c r="K44" s="105"/>
      <c r="L44" s="105"/>
      <c r="M44" s="105"/>
      <c r="N44" s="105"/>
    </row>
    <row r="45" spans="1:16" ht="13.2">
      <c r="A45"/>
      <c r="B45" s="81" t="s">
        <v>422</v>
      </c>
    </row>
    <row r="46" spans="1:16" ht="13.2">
      <c r="A46"/>
      <c r="B46" s="125" t="s">
        <v>427</v>
      </c>
      <c r="C46" s="104"/>
    </row>
    <row r="47" spans="1:16" ht="13.2">
      <c r="A47"/>
      <c r="B47" s="153" t="s">
        <v>431</v>
      </c>
      <c r="E47" s="88"/>
    </row>
    <row r="48" spans="1:16" ht="13.2">
      <c r="A48"/>
      <c r="B48" t="s">
        <v>429</v>
      </c>
      <c r="C48" s="98"/>
      <c r="D48" s="98"/>
      <c r="E48" s="98"/>
      <c r="F48" s="98"/>
      <c r="G48" s="98"/>
      <c r="H48" s="98"/>
      <c r="I48" s="98"/>
      <c r="J48" s="98"/>
      <c r="K48" s="98"/>
      <c r="L48" s="98"/>
      <c r="M48" s="98"/>
      <c r="N48" s="98"/>
    </row>
    <row r="54" spans="7:7">
      <c r="G54" s="145"/>
    </row>
    <row r="55" spans="7:7">
      <c r="G55" s="44"/>
    </row>
    <row r="57" spans="7:7">
      <c r="G57" s="150"/>
    </row>
  </sheetData>
  <mergeCells count="3">
    <mergeCell ref="C7:E7"/>
    <mergeCell ref="F7:L7"/>
    <mergeCell ref="M7:N7"/>
  </mergeCells>
  <conditionalFormatting sqref="C39:N39">
    <cfRule type="cellIs" dxfId="13" priority="3" operator="greaterThanOrEqual">
      <formula>C40</formula>
    </cfRule>
  </conditionalFormatting>
  <conditionalFormatting sqref="C38:N38">
    <cfRule type="cellIs" dxfId="12" priority="1" operator="greaterThanOrEqual">
      <formula>C39</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56"/>
  <sheetViews>
    <sheetView showGridLines="0" zoomScale="65" zoomScaleNormal="65" workbookViewId="0">
      <selection activeCell="B1"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1160</v>
      </c>
    </row>
    <row r="2" spans="1:16">
      <c r="B2" s="8" t="s">
        <v>1123</v>
      </c>
    </row>
    <row r="4" spans="1:16" ht="21">
      <c r="A4" s="124" t="s">
        <v>983</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1052</v>
      </c>
      <c r="C9" s="329">
        <v>3</v>
      </c>
      <c r="D9" s="329">
        <v>4</v>
      </c>
      <c r="E9" s="329">
        <v>5</v>
      </c>
      <c r="F9" s="329">
        <v>6</v>
      </c>
      <c r="G9" s="329">
        <v>7</v>
      </c>
      <c r="H9" s="329">
        <v>8</v>
      </c>
      <c r="I9" s="329">
        <v>9</v>
      </c>
      <c r="J9" s="329">
        <v>10</v>
      </c>
      <c r="K9" s="329">
        <v>11</v>
      </c>
      <c r="L9" s="329">
        <v>12</v>
      </c>
      <c r="M9" s="329">
        <v>13</v>
      </c>
      <c r="N9" s="329">
        <v>14</v>
      </c>
    </row>
    <row r="10" spans="1:16" s="10" customFormat="1">
      <c r="A10" s="123"/>
      <c r="B10" s="43"/>
      <c r="C10" s="329"/>
      <c r="D10" s="329"/>
      <c r="E10" s="329"/>
      <c r="F10" s="329"/>
      <c r="G10" s="329"/>
      <c r="H10" s="329"/>
      <c r="I10" s="329"/>
      <c r="J10" s="329"/>
      <c r="K10" s="329"/>
      <c r="L10" s="329"/>
      <c r="M10" s="329"/>
      <c r="N10" s="329"/>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0.96640000000000004</v>
      </c>
      <c r="D13" s="115">
        <f>IF(VLOOKUP($B$9,'Avg CP LF'!$A$12:$P$38,D$9,FALSE)=0,"",VLOOKUP($B$9,'Avg CP LF'!$A$12:$P$38,D$9,FALSE))</f>
        <v>1</v>
      </c>
      <c r="E13" s="115">
        <f>IF(VLOOKUP($B$9,'Avg CP LF'!$A$12:$P$38,E$9,FALSE)=0,"",VLOOKUP($B$9,'Avg CP LF'!$A$12:$P$38,E$9,FALSE))</f>
        <v>0.99329999999999996</v>
      </c>
      <c r="F13" s="115">
        <f>IF(VLOOKUP($B$9,'Avg CP LF'!$A$12:$P$38,F$9,FALSE)=0,"",VLOOKUP($B$9,'Avg CP LF'!$A$12:$P$38,F$9,FALSE))</f>
        <v>0.92920000000000003</v>
      </c>
      <c r="G13" s="115">
        <f>IF(VLOOKUP($B$9,'Avg CP LF'!$A$12:$P$38,G$9,FALSE)=0,"",VLOOKUP($B$9,'Avg CP LF'!$A$12:$P$38,G$9,FALSE))</f>
        <v>0.98119999999999996</v>
      </c>
      <c r="H13" s="115">
        <f>IF(VLOOKUP($B$9,'Avg CP LF'!$A$12:$P$38,H$9,FALSE)=0,"",VLOOKUP($B$9,'Avg CP LF'!$A$12:$P$38,H$9,FALSE))</f>
        <v>1</v>
      </c>
      <c r="I13" s="115">
        <f>IF(VLOOKUP($B$9,'Avg CP LF'!$A$12:$P$38,I$9,FALSE)=0,"",VLOOKUP($B$9,'Avg CP LF'!$A$12:$P$38,I$9,FALSE))</f>
        <v>1</v>
      </c>
      <c r="J13" s="115">
        <f>IF(VLOOKUP($B$9,'Avg CP LF'!$A$12:$P$38,J$9,FALSE)=0,"",VLOOKUP($B$9,'Avg CP LF'!$A$12:$P$38,J$9,FALSE))</f>
        <v>1</v>
      </c>
      <c r="K13" s="115">
        <f>IF(VLOOKUP($B$9,'Avg CP LF'!$A$12:$P$38,K$9,FALSE)=0,"",VLOOKUP($B$9,'Avg CP LF'!$A$12:$P$38,K$9,FALSE))</f>
        <v>1</v>
      </c>
      <c r="L13" s="115">
        <f>IF(VLOOKUP($B$9,'Avg CP LF'!$A$12:$P$38,L$9,FALSE)=0,"",VLOOKUP($B$9,'Avg CP LF'!$A$12:$P$38,L$9,FALSE))</f>
        <v>0.96909999999999996</v>
      </c>
      <c r="M13" s="115">
        <f>IF(VLOOKUP($B$9,'Avg CP LF'!$A$12:$P$38,M$9,FALSE)=0,"",VLOOKUP($B$9,'Avg CP LF'!$A$12:$P$38,M$9,FALSE))</f>
        <v>0.96809999999999996</v>
      </c>
      <c r="N13" s="115">
        <f>IF(VLOOKUP($B$9,'Avg CP LF'!$A$12:$P$38,N$9,FALSE)=0,"",VLOOKUP($B$9,'Avg CP LF'!$A$12:$P$38,N$9,FALSE))</f>
        <v>0.92610000000000003</v>
      </c>
    </row>
    <row r="14" spans="1:16" s="110" customFormat="1">
      <c r="A14" s="119"/>
      <c r="B14" s="118" t="s">
        <v>342</v>
      </c>
      <c r="C14" s="115">
        <f>IF(VLOOKUP($B$9,'Avg GNCP LF'!$A$12:$P$38,C$9,FALSE)=0,"",VLOOKUP($B$9,'Avg GNCP LF'!$A$12:$P$38,C$9,FALSE))</f>
        <v>0.96640000000000004</v>
      </c>
      <c r="D14" s="115">
        <f>IF(VLOOKUP($B$9,'Avg GNCP LF'!$A$12:$P$38,D$9,FALSE)=0,"",VLOOKUP($B$9,'Avg GNCP LF'!$A$12:$P$38,D$9,FALSE))</f>
        <v>1</v>
      </c>
      <c r="E14" s="115">
        <f>IF(VLOOKUP($B$9,'Avg GNCP LF'!$A$12:$P$38,E$9,FALSE)=0,"",VLOOKUP($B$9,'Avg GNCP LF'!$A$12:$P$38,E$9,FALSE))</f>
        <v>0.99329999999999996</v>
      </c>
      <c r="F14" s="115">
        <f>IF(VLOOKUP($B$9,'Avg GNCP LF'!$A$12:$P$38,F$9,FALSE)=0,"",VLOOKUP($B$9,'Avg GNCP LF'!$A$12:$P$38,F$9,FALSE))</f>
        <v>0.92920000000000003</v>
      </c>
      <c r="G14" s="115">
        <f>IF(VLOOKUP($B$9,'Avg GNCP LF'!$A$12:$P$38,G$9,FALSE)=0,"",VLOOKUP($B$9,'Avg GNCP LF'!$A$12:$P$38,G$9,FALSE))</f>
        <v>0.98119999999999996</v>
      </c>
      <c r="H14" s="115">
        <f>IF(VLOOKUP($B$9,'Avg GNCP LF'!$A$12:$P$38,H$9,FALSE)=0,"",VLOOKUP($B$9,'Avg GNCP LF'!$A$12:$P$38,H$9,FALSE))</f>
        <v>1</v>
      </c>
      <c r="I14" s="115">
        <f>IF(VLOOKUP($B$9,'Avg GNCP LF'!$A$12:$P$38,I$9,FALSE)=0,"",VLOOKUP($B$9,'Avg GNCP LF'!$A$12:$P$38,I$9,FALSE))</f>
        <v>1</v>
      </c>
      <c r="J14" s="115">
        <f>IF(VLOOKUP($B$9,'Avg GNCP LF'!$A$12:$P$38,J$9,FALSE)=0,"",VLOOKUP($B$9,'Avg GNCP LF'!$A$12:$P$38,J$9,FALSE))</f>
        <v>1</v>
      </c>
      <c r="K14" s="115">
        <f>IF(VLOOKUP($B$9,'Avg GNCP LF'!$A$12:$P$38,K$9,FALSE)=0,"",VLOOKUP($B$9,'Avg GNCP LF'!$A$12:$P$38,K$9,FALSE))</f>
        <v>1</v>
      </c>
      <c r="L14" s="115">
        <f>IF(VLOOKUP($B$9,'Avg GNCP LF'!$A$12:$P$38,L$9,FALSE)=0,"",VLOOKUP($B$9,'Avg GNCP LF'!$A$12:$P$38,L$9,FALSE))</f>
        <v>0.96909999999999996</v>
      </c>
      <c r="M14" s="115">
        <f>IF(VLOOKUP($B$9,'Avg GNCP LF'!$A$12:$P$38,M$9,FALSE)=0,"",VLOOKUP($B$9,'Avg GNCP LF'!$A$12:$P$38,M$9,FALSE))</f>
        <v>0.96809999999999996</v>
      </c>
      <c r="N14" s="115">
        <f>IF(VLOOKUP($B$9,'Avg GNCP LF'!$A$12:$P$38,N$9,FALSE)=0,"",VLOOKUP($B$9,'Avg GNCP LF'!$A$12:$P$38,N$9,FALSE))</f>
        <v>0.92610000000000003</v>
      </c>
    </row>
    <row r="15" spans="1:16" s="10" customFormat="1">
      <c r="A15" s="119"/>
      <c r="B15" s="148" t="s">
        <v>133</v>
      </c>
      <c r="C15" s="115">
        <f>IF(VLOOKUP($B$9,'Avg NCP LF'!$A$12:$P$38,C$9,FALSE)=0,"",VLOOKUP($B$9,'Avg NCP LF'!$A$12:$P$38,C$9,FALSE))</f>
        <v>0.96640000000000004</v>
      </c>
      <c r="D15" s="115">
        <f>IF(VLOOKUP($B$9,'Avg NCP LF'!$A$12:$P$38,D$9,FALSE)=0,"",VLOOKUP($B$9,'Avg NCP LF'!$A$12:$P$38,D$9,FALSE))</f>
        <v>1</v>
      </c>
      <c r="E15" s="115">
        <f>IF(VLOOKUP($B$9,'Avg NCP LF'!$A$12:$P$38,E$9,FALSE)=0,"",VLOOKUP($B$9,'Avg NCP LF'!$A$12:$P$38,E$9,FALSE))</f>
        <v>0.99329999999999996</v>
      </c>
      <c r="F15" s="115">
        <f>IF(VLOOKUP($B$9,'Avg NCP LF'!$A$12:$P$38,F$9,FALSE)=0,"",VLOOKUP($B$9,'Avg NCP LF'!$A$12:$P$38,F$9,FALSE))</f>
        <v>0.92920000000000003</v>
      </c>
      <c r="G15" s="115">
        <f>IF(VLOOKUP($B$9,'Avg NCP LF'!$A$12:$P$38,G$9,FALSE)=0,"",VLOOKUP($B$9,'Avg NCP LF'!$A$12:$P$38,G$9,FALSE))</f>
        <v>0.98119999999999996</v>
      </c>
      <c r="H15" s="115">
        <f>IF(VLOOKUP($B$9,'Avg NCP LF'!$A$12:$P$38,H$9,FALSE)=0,"",VLOOKUP($B$9,'Avg NCP LF'!$A$12:$P$38,H$9,FALSE))</f>
        <v>1</v>
      </c>
      <c r="I15" s="115">
        <f>IF(VLOOKUP($B$9,'Avg NCP LF'!$A$12:$P$38,I$9,FALSE)=0,"",VLOOKUP($B$9,'Avg NCP LF'!$A$12:$P$38,I$9,FALSE))</f>
        <v>1</v>
      </c>
      <c r="J15" s="115">
        <f>IF(VLOOKUP($B$9,'Avg NCP LF'!$A$12:$P$38,J$9,FALSE)=0,"",VLOOKUP($B$9,'Avg NCP LF'!$A$12:$P$38,J$9,FALSE))</f>
        <v>1</v>
      </c>
      <c r="K15" s="115">
        <f>IF(VLOOKUP($B$9,'Avg NCP LF'!$A$12:$P$38,K$9,FALSE)=0,"",VLOOKUP($B$9,'Avg NCP LF'!$A$12:$P$38,K$9,FALSE))</f>
        <v>1</v>
      </c>
      <c r="L15" s="115">
        <f>IF(VLOOKUP($B$9,'Avg NCP LF'!$A$12:$P$38,L$9,FALSE)=0,"",VLOOKUP($B$9,'Avg NCP LF'!$A$12:$P$38,L$9,FALSE))</f>
        <v>0.96909999999999996</v>
      </c>
      <c r="M15" s="115">
        <f>IF(VLOOKUP($B$9,'Avg NCP LF'!$A$12:$P$38,M$9,FALSE)=0,"",VLOOKUP($B$9,'Avg NCP LF'!$A$12:$P$38,M$9,FALSE))</f>
        <v>0.96809999999999996</v>
      </c>
      <c r="N15" s="115">
        <f>IF(VLOOKUP($B$9,'Avg NCP LF'!$A$12:$P$38,N$9,FALSE)=0,"",VLOOKUP($B$9,'Avg NCP LF'!$A$12:$P$38,N$9,FALSE))</f>
        <v>0.92610000000000003</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C20" s="5"/>
      <c r="D20" s="5"/>
      <c r="E20" s="5"/>
      <c r="F20" s="5"/>
      <c r="G20" s="5"/>
      <c r="H20" s="5"/>
      <c r="I20" s="5"/>
      <c r="J20" s="5"/>
      <c r="K20" s="5"/>
      <c r="L20" s="5"/>
      <c r="M20" s="115"/>
      <c r="N20" s="5"/>
    </row>
    <row r="21" spans="1:16" ht="15.6">
      <c r="A21" s="113" t="s">
        <v>423</v>
      </c>
      <c r="C21" s="5"/>
      <c r="D21" s="5"/>
      <c r="E21" s="5"/>
      <c r="F21" s="5"/>
      <c r="G21" s="5"/>
      <c r="H21" s="5"/>
      <c r="I21" s="5"/>
      <c r="J21" s="5"/>
      <c r="K21" s="5"/>
      <c r="L21" s="5"/>
      <c r="M21" s="115"/>
      <c r="N21" s="5"/>
    </row>
    <row r="22" spans="1:16">
      <c r="A22" s="114"/>
      <c r="B22" t="s">
        <v>424</v>
      </c>
      <c r="C22" s="145">
        <v>0</v>
      </c>
      <c r="D22" s="145">
        <v>0</v>
      </c>
      <c r="E22" s="145">
        <v>0</v>
      </c>
      <c r="F22" s="145">
        <v>0</v>
      </c>
      <c r="G22" s="145">
        <v>0</v>
      </c>
      <c r="H22" s="145">
        <v>0</v>
      </c>
      <c r="I22" s="145">
        <v>0</v>
      </c>
      <c r="J22" s="145">
        <v>0</v>
      </c>
      <c r="K22" s="145">
        <v>0</v>
      </c>
      <c r="L22" s="145">
        <v>0</v>
      </c>
      <c r="M22" s="145">
        <v>0</v>
      </c>
      <c r="N22" s="145">
        <v>0</v>
      </c>
    </row>
    <row r="23" spans="1:16">
      <c r="A23" s="114"/>
      <c r="B23" t="s">
        <v>425</v>
      </c>
      <c r="C23" s="145">
        <v>0</v>
      </c>
      <c r="D23" s="145">
        <v>0</v>
      </c>
      <c r="E23" s="145">
        <v>0</v>
      </c>
      <c r="F23" s="145">
        <v>0</v>
      </c>
      <c r="G23" s="145">
        <v>0</v>
      </c>
      <c r="H23" s="145">
        <v>0</v>
      </c>
      <c r="I23" s="145">
        <v>0</v>
      </c>
      <c r="J23" s="145">
        <v>0</v>
      </c>
      <c r="K23" s="145">
        <v>0</v>
      </c>
      <c r="L23" s="145">
        <v>0</v>
      </c>
      <c r="M23" s="145">
        <v>0</v>
      </c>
      <c r="N23" s="145">
        <v>0</v>
      </c>
    </row>
    <row r="24" spans="1:16">
      <c r="A24" s="114"/>
      <c r="C24" s="5"/>
      <c r="D24" s="5"/>
      <c r="E24" s="5"/>
      <c r="F24" s="5"/>
      <c r="G24" s="5"/>
      <c r="H24" s="5"/>
      <c r="I24" s="5"/>
      <c r="J24" s="5"/>
      <c r="K24" s="5"/>
      <c r="L24" s="5"/>
      <c r="M24" s="115"/>
      <c r="N24" s="5"/>
    </row>
    <row r="25" spans="1:16" ht="15.6">
      <c r="A25" s="113" t="s">
        <v>420</v>
      </c>
      <c r="C25" s="5"/>
      <c r="D25" s="5"/>
      <c r="E25" s="5"/>
      <c r="F25" s="5"/>
      <c r="G25" s="5"/>
      <c r="H25" s="5"/>
      <c r="I25" s="5"/>
      <c r="J25" s="5"/>
      <c r="K25" s="5"/>
      <c r="L25" s="5"/>
      <c r="M25" s="115"/>
      <c r="N25" s="5"/>
    </row>
    <row r="26" spans="1:16" s="106" customFormat="1">
      <c r="A26" s="109"/>
      <c r="B26" s="108" t="str">
        <f>"PRIOR - "&amp;MANUAL!$B$9</f>
        <v>PRIOR - 2016</v>
      </c>
      <c r="C26" s="142">
        <f>VLOOKUP($B$9,'KWH FCST'!$A$33:$O$39,C9-1,FALSE)</f>
        <v>18631660.261500016</v>
      </c>
      <c r="D26" s="142">
        <f>VLOOKUP($B$9,'KWH FCST'!$A$33:$O$39,D9-1,FALSE)</f>
        <v>19158070.717499994</v>
      </c>
      <c r="E26" s="142">
        <f>VLOOKUP($B$9,'KWH FCST'!$A$33:$O$39,E9-1,FALSE)</f>
        <v>18016169.099500012</v>
      </c>
      <c r="F26" s="142">
        <f>VLOOKUP($B$9,'KWH FCST'!$A$33:$O$39,F9-1,FALSE)</f>
        <v>18348208.477499995</v>
      </c>
      <c r="G26" s="142">
        <f>VLOOKUP($B$9,'KWH FCST'!$A$33:$O$39,G9-1,FALSE)</f>
        <v>18832609.399999984</v>
      </c>
      <c r="H26" s="142">
        <f>VLOOKUP($B$9,'KWH FCST'!$A$33:$O$39,H9-1,FALSE)</f>
        <v>24239112.666999981</v>
      </c>
      <c r="I26" s="142">
        <f>VLOOKUP($B$9,'KWH FCST'!$A$33:$O$39,I9-1,FALSE)</f>
        <v>27847388.459000003</v>
      </c>
      <c r="J26" s="142">
        <f>VLOOKUP($B$9,'KWH FCST'!$A$33:$O$39,J9-1,FALSE)</f>
        <v>27951824.873499971</v>
      </c>
      <c r="K26" s="142">
        <f>VLOOKUP($B$9,'KWH FCST'!$A$33:$O$39,K9-1,FALSE)</f>
        <v>28556690.733999956</v>
      </c>
      <c r="L26" s="142">
        <f>VLOOKUP($B$9,'KWH FCST'!$A$33:$O$39,L9-1,FALSE)</f>
        <v>27811956.98599996</v>
      </c>
      <c r="M26" s="142">
        <f>VLOOKUP($B$9,'KWH FCST'!$A$33:$O$39,M9-1,FALSE)</f>
        <v>23220036.014999978</v>
      </c>
      <c r="N26" s="142">
        <f>VLOOKUP($B$9,'KWH FCST'!$A$33:$O$39,N9-1,FALSE)</f>
        <v>17586602.599499986</v>
      </c>
    </row>
    <row r="27" spans="1:16" s="12" customFormat="1" ht="15.6">
      <c r="A27" s="111"/>
      <c r="B27" s="108" t="str">
        <f>"TEST - "&amp;MANUAL!$B$10</f>
        <v>TEST - 2017</v>
      </c>
      <c r="C27" s="142">
        <f>VLOOKUP($B$9,'KWH FCST'!$A$77:$O$83,C9-1,FALSE)</f>
        <v>18631660.261500016</v>
      </c>
      <c r="D27" s="142">
        <f>VLOOKUP($B$9,'KWH FCST'!$A$77:$O$83,D9-1,FALSE)</f>
        <v>240000</v>
      </c>
      <c r="E27" s="142">
        <f>VLOOKUP($B$9,'KWH FCST'!$A$77:$O$83,E9-1,FALSE)</f>
        <v>0</v>
      </c>
      <c r="F27" s="142">
        <f>VLOOKUP($B$9,'KWH FCST'!$A$77:$O$83,F9-1,FALSE)</f>
        <v>0</v>
      </c>
      <c r="G27" s="142">
        <f>VLOOKUP($B$9,'KWH FCST'!$A$77:$O$83,G9-1,FALSE)</f>
        <v>0</v>
      </c>
      <c r="H27" s="142">
        <f>VLOOKUP($B$9,'KWH FCST'!$A$77:$O$83,H9-1,FALSE)</f>
        <v>0</v>
      </c>
      <c r="I27" s="142">
        <f>VLOOKUP($B$9,'KWH FCST'!$A$77:$O$83,I9-1,FALSE)</f>
        <v>0</v>
      </c>
      <c r="J27" s="142">
        <f>VLOOKUP($B$9,'KWH FCST'!$A$77:$O$83,J9-1,FALSE)</f>
        <v>0</v>
      </c>
      <c r="K27" s="142">
        <f>VLOOKUP($B$9,'KWH FCST'!$A$77:$O$83,K9-1,FALSE)</f>
        <v>240000</v>
      </c>
      <c r="L27" s="142">
        <f>VLOOKUP($B$9,'KWH FCST'!$A$77:$O$83,L9-1,FALSE)</f>
        <v>0</v>
      </c>
      <c r="M27" s="142">
        <f>VLOOKUP($B$9,'KWH FCST'!$A$77:$O$83,M9-1,FALSE)</f>
        <v>0</v>
      </c>
      <c r="N27" s="142">
        <f>VLOOKUP($B$9,'KWH FCST'!$A$77:$O$83,N9-1,FALSE)</f>
        <v>0</v>
      </c>
    </row>
    <row r="28" spans="1:16">
      <c r="A28" s="114"/>
    </row>
    <row r="29" spans="1:16">
      <c r="A29" s="114"/>
    </row>
    <row r="30" spans="1:16" ht="17.399999999999999">
      <c r="A30" s="147" t="s">
        <v>421</v>
      </c>
    </row>
    <row r="31" spans="1:16" ht="15.6">
      <c r="A31" s="113"/>
      <c r="B31" s="146" t="str">
        <f>"PRIOR - "&amp;MANUAL!$B$9</f>
        <v>PRIOR - 2016</v>
      </c>
      <c r="C31" s="5"/>
      <c r="D31" s="5"/>
      <c r="E31" s="5"/>
      <c r="F31" s="5"/>
      <c r="G31" s="5"/>
      <c r="H31" s="5"/>
      <c r="I31" s="5"/>
      <c r="J31" s="5"/>
      <c r="K31" s="5"/>
      <c r="L31" s="5"/>
      <c r="M31" s="5"/>
      <c r="N31" s="5"/>
    </row>
    <row r="32" spans="1:16" s="12" customFormat="1" ht="15.6">
      <c r="A32" s="111"/>
      <c r="B32" s="149" t="s">
        <v>428</v>
      </c>
      <c r="C32" s="107">
        <f>IF(C13="",0,MIN((+C$26/C$18/C13)+C22,C33))</f>
        <v>25913.23894341823</v>
      </c>
      <c r="D32" s="107">
        <f t="shared" ref="D32:N32" si="0">IF(D13="",0,MIN((+D$26/D$18/D13)+D22,D33))</f>
        <v>27525.963674568957</v>
      </c>
      <c r="E32" s="107">
        <f t="shared" si="0"/>
        <v>24378.617786887215</v>
      </c>
      <c r="F32" s="107">
        <f t="shared" si="0"/>
        <v>27425.336725588313</v>
      </c>
      <c r="G32" s="107">
        <f t="shared" si="0"/>
        <v>25797.642726264501</v>
      </c>
      <c r="H32" s="107">
        <f t="shared" si="0"/>
        <v>33665.434259722198</v>
      </c>
      <c r="I32" s="107">
        <f t="shared" si="0"/>
        <v>37429.285563172045</v>
      </c>
      <c r="J32" s="107">
        <f t="shared" si="0"/>
        <v>37569.657088037595</v>
      </c>
      <c r="K32" s="107">
        <f t="shared" si="0"/>
        <v>39662.070463888827</v>
      </c>
      <c r="L32" s="107">
        <f t="shared" si="0"/>
        <v>38573.586436478538</v>
      </c>
      <c r="M32" s="107">
        <f t="shared" si="0"/>
        <v>33312.72597958197</v>
      </c>
      <c r="N32" s="107">
        <f t="shared" si="0"/>
        <v>25524.140718883536</v>
      </c>
      <c r="P32" s="152">
        <f>AVERAGE(C32:N32)</f>
        <v>31398.141697207666</v>
      </c>
    </row>
    <row r="33" spans="1:16" s="12" customFormat="1" ht="15.6">
      <c r="A33" s="111"/>
      <c r="B33" s="149" t="s">
        <v>426</v>
      </c>
      <c r="C33" s="107">
        <f t="shared" ref="C33:N33" si="1">MIN(+C$26/C$18/C14,C34)</f>
        <v>25913.23894341823</v>
      </c>
      <c r="D33" s="107">
        <f t="shared" si="1"/>
        <v>27525.963674568957</v>
      </c>
      <c r="E33" s="107">
        <f t="shared" si="1"/>
        <v>24378.617786887215</v>
      </c>
      <c r="F33" s="107">
        <f t="shared" si="1"/>
        <v>27425.336725588313</v>
      </c>
      <c r="G33" s="107">
        <f t="shared" si="1"/>
        <v>25797.642726264501</v>
      </c>
      <c r="H33" s="107">
        <f t="shared" si="1"/>
        <v>33665.434259722198</v>
      </c>
      <c r="I33" s="107">
        <f t="shared" si="1"/>
        <v>37429.285563172045</v>
      </c>
      <c r="J33" s="107">
        <f t="shared" si="1"/>
        <v>37569.657088037595</v>
      </c>
      <c r="K33" s="107">
        <f t="shared" si="1"/>
        <v>39662.070463888827</v>
      </c>
      <c r="L33" s="107">
        <f t="shared" si="1"/>
        <v>38573.586436478538</v>
      </c>
      <c r="M33" s="107">
        <f t="shared" si="1"/>
        <v>33312.72597958197</v>
      </c>
      <c r="N33" s="107">
        <f t="shared" si="1"/>
        <v>25524.140718883536</v>
      </c>
      <c r="P33" s="152">
        <f>AVERAGE(C33:N33)</f>
        <v>31398.141697207666</v>
      </c>
    </row>
    <row r="34" spans="1:16" s="106" customFormat="1">
      <c r="A34" s="109"/>
      <c r="B34" s="149" t="s">
        <v>133</v>
      </c>
      <c r="C34" s="107">
        <f t="shared" ref="C34:N34" si="2">+C$26/C$18/C15</f>
        <v>25913.23894341823</v>
      </c>
      <c r="D34" s="107">
        <f t="shared" si="2"/>
        <v>27525.963674568957</v>
      </c>
      <c r="E34" s="107">
        <f t="shared" si="2"/>
        <v>24378.617786887215</v>
      </c>
      <c r="F34" s="107">
        <f t="shared" si="2"/>
        <v>27425.336725588313</v>
      </c>
      <c r="G34" s="107">
        <f t="shared" si="2"/>
        <v>25797.642726264501</v>
      </c>
      <c r="H34" s="107">
        <f t="shared" si="2"/>
        <v>33665.434259722198</v>
      </c>
      <c r="I34" s="107">
        <f t="shared" si="2"/>
        <v>37429.285563172045</v>
      </c>
      <c r="J34" s="107">
        <f t="shared" si="2"/>
        <v>37569.657088037595</v>
      </c>
      <c r="K34" s="107">
        <f t="shared" si="2"/>
        <v>39662.070463888827</v>
      </c>
      <c r="L34" s="107">
        <f t="shared" si="2"/>
        <v>38573.586436478538</v>
      </c>
      <c r="M34" s="107">
        <f t="shared" si="2"/>
        <v>33312.72597958197</v>
      </c>
      <c r="N34" s="107">
        <f t="shared" si="2"/>
        <v>25524.140718883536</v>
      </c>
      <c r="P34" s="152">
        <f>AVERAGE(C34:N34)</f>
        <v>31398.141697207666</v>
      </c>
    </row>
    <row r="35" spans="1:16" s="106" customFormat="1" ht="16.5" customHeight="1">
      <c r="A35" s="109"/>
      <c r="B35" s="108"/>
      <c r="C35" s="107"/>
      <c r="D35" s="107"/>
      <c r="E35" s="107"/>
      <c r="F35" s="107"/>
      <c r="G35" s="107"/>
      <c r="H35" s="107"/>
      <c r="I35" s="107"/>
      <c r="J35" s="107"/>
      <c r="K35" s="107"/>
      <c r="L35" s="107"/>
      <c r="M35" s="107"/>
      <c r="N35" s="107"/>
    </row>
    <row r="36" spans="1:16" s="106" customFormat="1" ht="16.5" customHeight="1">
      <c r="A36" s="109"/>
      <c r="B36" s="146" t="str">
        <f>"TEST - "&amp;MANUAL!$B$10</f>
        <v>TEST - 2017</v>
      </c>
      <c r="C36" s="107"/>
      <c r="D36" s="107"/>
      <c r="E36" s="107"/>
      <c r="F36" s="107"/>
      <c r="G36" s="107"/>
      <c r="H36" s="107"/>
      <c r="I36" s="107"/>
      <c r="J36" s="107"/>
      <c r="K36" s="107"/>
      <c r="L36" s="107"/>
      <c r="M36" s="107"/>
      <c r="N36" s="107"/>
    </row>
    <row r="37" spans="1:16" s="106" customFormat="1" ht="16.5" customHeight="1">
      <c r="A37" s="109"/>
      <c r="B37" s="149" t="s">
        <v>428</v>
      </c>
      <c r="C37" s="107">
        <f>IF(C13="",0,MIN((+C$27/C$19/C13)+C22,C38))</f>
        <v>25913.23894341823</v>
      </c>
      <c r="D37" s="107">
        <f t="shared" ref="D37:N37" si="3">IF(D13="",0,MIN((+D$27/D$19/D13)+D22,D38))</f>
        <v>357.14285714285717</v>
      </c>
      <c r="E37" s="107">
        <f t="shared" si="3"/>
        <v>0</v>
      </c>
      <c r="F37" s="107">
        <f t="shared" si="3"/>
        <v>0</v>
      </c>
      <c r="G37" s="107">
        <f t="shared" si="3"/>
        <v>0</v>
      </c>
      <c r="H37" s="107">
        <f t="shared" si="3"/>
        <v>0</v>
      </c>
      <c r="I37" s="107">
        <f t="shared" si="3"/>
        <v>0</v>
      </c>
      <c r="J37" s="107">
        <f t="shared" si="3"/>
        <v>0</v>
      </c>
      <c r="K37" s="107">
        <f t="shared" si="3"/>
        <v>333.33333333333331</v>
      </c>
      <c r="L37" s="107">
        <f t="shared" si="3"/>
        <v>0</v>
      </c>
      <c r="M37" s="107">
        <f t="shared" si="3"/>
        <v>0</v>
      </c>
      <c r="N37" s="107">
        <f t="shared" si="3"/>
        <v>0</v>
      </c>
      <c r="P37" s="152">
        <f>AVERAGE(C37:N37)</f>
        <v>2216.9762611578685</v>
      </c>
    </row>
    <row r="38" spans="1:16" s="106" customFormat="1" ht="16.5" customHeight="1">
      <c r="A38" s="109"/>
      <c r="B38" s="149" t="s">
        <v>426</v>
      </c>
      <c r="C38" s="107">
        <f t="shared" ref="C38:N38" si="4">MIN(+C$27/C$19/C14,C39)</f>
        <v>25913.23894341823</v>
      </c>
      <c r="D38" s="107">
        <f t="shared" si="4"/>
        <v>357.14285714285717</v>
      </c>
      <c r="E38" s="107">
        <f t="shared" si="4"/>
        <v>0</v>
      </c>
      <c r="F38" s="107">
        <f t="shared" si="4"/>
        <v>0</v>
      </c>
      <c r="G38" s="107">
        <f t="shared" si="4"/>
        <v>0</v>
      </c>
      <c r="H38" s="107">
        <f t="shared" si="4"/>
        <v>0</v>
      </c>
      <c r="I38" s="107">
        <f t="shared" si="4"/>
        <v>0</v>
      </c>
      <c r="J38" s="107">
        <f t="shared" si="4"/>
        <v>0</v>
      </c>
      <c r="K38" s="107">
        <f t="shared" si="4"/>
        <v>333.33333333333331</v>
      </c>
      <c r="L38" s="107">
        <f t="shared" si="4"/>
        <v>0</v>
      </c>
      <c r="M38" s="107">
        <f t="shared" si="4"/>
        <v>0</v>
      </c>
      <c r="N38" s="107">
        <f t="shared" si="4"/>
        <v>0</v>
      </c>
      <c r="P38" s="152">
        <f>AVERAGE(C38:N38)</f>
        <v>2216.9762611578685</v>
      </c>
    </row>
    <row r="39" spans="1:16" s="106" customFormat="1" ht="16.5" customHeight="1">
      <c r="A39" s="109"/>
      <c r="B39" s="149" t="s">
        <v>133</v>
      </c>
      <c r="C39" s="107">
        <f t="shared" ref="C39:N39" si="5">+C$27/C$19/C15</f>
        <v>25913.23894341823</v>
      </c>
      <c r="D39" s="107">
        <f t="shared" si="5"/>
        <v>357.14285714285717</v>
      </c>
      <c r="E39" s="107">
        <f t="shared" si="5"/>
        <v>0</v>
      </c>
      <c r="F39" s="107">
        <f t="shared" si="5"/>
        <v>0</v>
      </c>
      <c r="G39" s="107">
        <f t="shared" si="5"/>
        <v>0</v>
      </c>
      <c r="H39" s="107">
        <f t="shared" si="5"/>
        <v>0</v>
      </c>
      <c r="I39" s="107">
        <f t="shared" si="5"/>
        <v>0</v>
      </c>
      <c r="J39" s="107">
        <f t="shared" si="5"/>
        <v>0</v>
      </c>
      <c r="K39" s="107">
        <f t="shared" si="5"/>
        <v>333.33333333333331</v>
      </c>
      <c r="L39" s="107">
        <f t="shared" si="5"/>
        <v>0</v>
      </c>
      <c r="M39" s="107">
        <f t="shared" si="5"/>
        <v>0</v>
      </c>
      <c r="N39" s="107">
        <f t="shared" si="5"/>
        <v>0</v>
      </c>
      <c r="P39" s="152">
        <f>AVERAGE(C39:N39)</f>
        <v>2216.9762611578685</v>
      </c>
    </row>
    <row r="40" spans="1:16" s="106" customFormat="1" ht="16.5" customHeight="1">
      <c r="A40" s="109"/>
      <c r="B40" s="108"/>
      <c r="C40" s="107"/>
      <c r="D40" s="107"/>
      <c r="E40" s="107"/>
      <c r="F40" s="107"/>
      <c r="G40" s="107"/>
      <c r="H40" s="107"/>
      <c r="I40" s="107"/>
      <c r="J40" s="107"/>
      <c r="K40" s="107"/>
      <c r="L40" s="107"/>
      <c r="M40" s="107"/>
      <c r="N40" s="107"/>
    </row>
    <row r="41" spans="1:16" s="106" customFormat="1" ht="16.5" customHeight="1">
      <c r="A41" s="109"/>
      <c r="B41" s="108"/>
      <c r="C41" s="107"/>
      <c r="D41" s="107"/>
      <c r="E41" s="107"/>
      <c r="F41" s="107"/>
      <c r="G41" s="107"/>
      <c r="H41" s="107"/>
      <c r="I41" s="107"/>
      <c r="J41" s="107"/>
      <c r="K41" s="107"/>
      <c r="L41" s="107"/>
      <c r="M41" s="107"/>
      <c r="N41" s="107"/>
    </row>
    <row r="42" spans="1:16" ht="13.2">
      <c r="A42" s="42" t="s">
        <v>116</v>
      </c>
      <c r="C42" s="105"/>
    </row>
    <row r="43" spans="1:16" ht="13.2">
      <c r="A43"/>
      <c r="B43" s="10" t="s">
        <v>338</v>
      </c>
      <c r="C43" s="105"/>
      <c r="D43" s="105"/>
      <c r="E43" s="105"/>
      <c r="F43" s="105"/>
      <c r="G43" s="105"/>
      <c r="H43" s="105"/>
      <c r="I43" s="105"/>
      <c r="J43" s="105"/>
      <c r="K43" s="105"/>
      <c r="L43" s="105"/>
      <c r="M43" s="105"/>
      <c r="N43" s="105"/>
    </row>
    <row r="44" spans="1:16" ht="13.2">
      <c r="A44"/>
      <c r="B44" s="81" t="s">
        <v>422</v>
      </c>
    </row>
    <row r="45" spans="1:16" ht="13.2">
      <c r="A45"/>
      <c r="B45" s="125" t="s">
        <v>427</v>
      </c>
      <c r="C45" s="104"/>
    </row>
    <row r="46" spans="1:16" ht="13.2">
      <c r="A46"/>
      <c r="B46" s="153" t="s">
        <v>431</v>
      </c>
      <c r="E46" s="88"/>
    </row>
    <row r="47" spans="1:16" ht="13.2">
      <c r="A47"/>
      <c r="B47" t="s">
        <v>429</v>
      </c>
      <c r="C47" s="98"/>
      <c r="D47" s="98"/>
      <c r="E47" s="98"/>
      <c r="F47" s="98"/>
      <c r="G47" s="98"/>
      <c r="H47" s="98"/>
      <c r="I47" s="98"/>
      <c r="J47" s="98"/>
      <c r="K47" s="98"/>
      <c r="L47" s="98"/>
      <c r="M47" s="98"/>
      <c r="N47" s="98"/>
    </row>
    <row r="53" spans="7:7">
      <c r="G53" s="145"/>
    </row>
    <row r="54" spans="7:7">
      <c r="G54" s="44"/>
    </row>
    <row r="56" spans="7:7">
      <c r="G56" s="150"/>
    </row>
  </sheetData>
  <mergeCells count="3">
    <mergeCell ref="C7:E7"/>
    <mergeCell ref="F7:L7"/>
    <mergeCell ref="M7:N7"/>
  </mergeCells>
  <conditionalFormatting sqref="C33:N33">
    <cfRule type="cellIs" dxfId="11" priority="4" operator="greaterThanOrEqual">
      <formula>C34</formula>
    </cfRule>
  </conditionalFormatting>
  <conditionalFormatting sqref="C38:N38">
    <cfRule type="cellIs" dxfId="10" priority="3" operator="greaterThanOrEqual">
      <formula>C39</formula>
    </cfRule>
  </conditionalFormatting>
  <conditionalFormatting sqref="C32:N32">
    <cfRule type="cellIs" dxfId="9" priority="2" operator="greaterThanOrEqual">
      <formula>C33</formula>
    </cfRule>
  </conditionalFormatting>
  <conditionalFormatting sqref="C37:N37">
    <cfRule type="cellIs" dxfId="8" priority="1" operator="greaterThanOrEqual">
      <formula>C38</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56"/>
  <sheetViews>
    <sheetView showGridLines="0" zoomScale="65" zoomScaleNormal="65" workbookViewId="0">
      <selection activeCell="B2"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1161</v>
      </c>
    </row>
    <row r="2" spans="1:16">
      <c r="B2" s="8" t="s">
        <v>1123</v>
      </c>
    </row>
    <row r="4" spans="1:16" ht="30" customHeight="1">
      <c r="A4" s="124" t="s">
        <v>721</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1050</v>
      </c>
      <c r="C9" s="329">
        <v>3</v>
      </c>
      <c r="D9" s="329">
        <v>4</v>
      </c>
      <c r="E9" s="329">
        <v>5</v>
      </c>
      <c r="F9" s="329">
        <v>6</v>
      </c>
      <c r="G9" s="329">
        <v>7</v>
      </c>
      <c r="H9" s="329">
        <v>8</v>
      </c>
      <c r="I9" s="329">
        <v>9</v>
      </c>
      <c r="J9" s="329">
        <v>10</v>
      </c>
      <c r="K9" s="329">
        <v>11</v>
      </c>
      <c r="L9" s="329">
        <v>12</v>
      </c>
      <c r="M9" s="329">
        <v>13</v>
      </c>
      <c r="N9" s="329">
        <v>14</v>
      </c>
    </row>
    <row r="10" spans="1:16" s="10" customFormat="1">
      <c r="A10" s="123"/>
      <c r="B10" s="43"/>
      <c r="C10" s="329"/>
      <c r="D10" s="329"/>
      <c r="E10" s="329"/>
      <c r="F10" s="329"/>
      <c r="G10" s="329"/>
      <c r="H10" s="329"/>
      <c r="I10" s="329"/>
      <c r="J10" s="329"/>
      <c r="K10" s="329"/>
      <c r="L10" s="329"/>
      <c r="M10" s="329"/>
      <c r="N10" s="329"/>
    </row>
    <row r="11" spans="1:16" s="110" customFormat="1" ht="15.6">
      <c r="A11" s="120"/>
    </row>
    <row r="12" spans="1:16" s="110" customFormat="1" ht="15.6">
      <c r="A12" s="120" t="s">
        <v>343</v>
      </c>
    </row>
    <row r="13" spans="1:16" s="110" customFormat="1">
      <c r="A13" s="119"/>
      <c r="B13" s="148" t="s">
        <v>148</v>
      </c>
      <c r="C13" s="115">
        <f>IF(VLOOKUP($B$9,'Avg CP LF'!$A$12:$P$38,C$9,FALSE)=0,"",VLOOKUP($B$9,'Avg CP LF'!$A$12:$P$38,C$9,FALSE))</f>
        <v>0.57169999999999999</v>
      </c>
      <c r="D13" s="115">
        <f>IF(VLOOKUP($B$9,'Avg CP LF'!$A$12:$P$38,D$9,FALSE)=0,"",VLOOKUP($B$9,'Avg CP LF'!$A$12:$P$38,D$9,FALSE))</f>
        <v>0.6646333333333333</v>
      </c>
      <c r="E13" s="115">
        <f>IF(VLOOKUP($B$9,'Avg CP LF'!$A$12:$P$38,E$9,FALSE)=0,"",VLOOKUP($B$9,'Avg CP LF'!$A$12:$P$38,E$9,FALSE))</f>
        <v>0.65216666666666667</v>
      </c>
      <c r="F13" s="115">
        <f>IF(VLOOKUP($B$9,'Avg CP LF'!$A$12:$P$38,F$9,FALSE)=0,"",VLOOKUP($B$9,'Avg CP LF'!$A$12:$P$38,F$9,FALSE))</f>
        <v>0.62170000000000003</v>
      </c>
      <c r="G13" s="115">
        <f>IF(VLOOKUP($B$9,'Avg CP LF'!$A$12:$P$38,G$9,FALSE)=0,"",VLOOKUP($B$9,'Avg CP LF'!$A$12:$P$38,G$9,FALSE))</f>
        <v>0.62026666666666663</v>
      </c>
      <c r="H13" s="115">
        <f>IF(VLOOKUP($B$9,'Avg CP LF'!$A$12:$P$38,H$9,FALSE)=0,"",VLOOKUP($B$9,'Avg CP LF'!$A$12:$P$38,H$9,FALSE))</f>
        <v>0.65986666666666671</v>
      </c>
      <c r="I13" s="115">
        <f>IF(VLOOKUP($B$9,'Avg CP LF'!$A$12:$P$38,I$9,FALSE)=0,"",VLOOKUP($B$9,'Avg CP LF'!$A$12:$P$38,I$9,FALSE))</f>
        <v>0.68</v>
      </c>
      <c r="J13" s="115">
        <f>IF(VLOOKUP($B$9,'Avg CP LF'!$A$12:$P$38,J$9,FALSE)=0,"",VLOOKUP($B$9,'Avg CP LF'!$A$12:$P$38,J$9,FALSE))</f>
        <v>0.6526333333333334</v>
      </c>
      <c r="K13" s="115">
        <f>IF(VLOOKUP($B$9,'Avg CP LF'!$A$12:$P$38,K$9,FALSE)=0,"",VLOOKUP($B$9,'Avg CP LF'!$A$12:$P$38,K$9,FALSE))</f>
        <v>0.65553333333333341</v>
      </c>
      <c r="L13" s="115">
        <f>IF(VLOOKUP($B$9,'Avg CP LF'!$A$12:$P$38,L$9,FALSE)=0,"",VLOOKUP($B$9,'Avg CP LF'!$A$12:$P$38,L$9,FALSE))</f>
        <v>0.63103333333333333</v>
      </c>
      <c r="M13" s="115">
        <f>IF(VLOOKUP($B$9,'Avg CP LF'!$A$12:$P$38,M$9,FALSE)=0,"",VLOOKUP($B$9,'Avg CP LF'!$A$12:$P$38,M$9,FALSE))</f>
        <v>0.66673333333333329</v>
      </c>
      <c r="N13" s="115">
        <f>IF(VLOOKUP($B$9,'Avg CP LF'!$A$12:$P$38,N$9,FALSE)=0,"",VLOOKUP($B$9,'Avg CP LF'!$A$12:$P$38,N$9,FALSE))</f>
        <v>0.68336666666666668</v>
      </c>
    </row>
    <row r="14" spans="1:16" s="110" customFormat="1">
      <c r="A14" s="119"/>
      <c r="B14" s="118" t="s">
        <v>342</v>
      </c>
      <c r="C14" s="115">
        <f>IF(VLOOKUP($B$9,'Avg GNCP LF'!$A$12:$P$38,C$9,FALSE)=0,"",VLOOKUP($B$9,'Avg GNCP LF'!$A$12:$P$38,C$9,FALSE))</f>
        <v>0.56523333333333337</v>
      </c>
      <c r="D14" s="115">
        <f>IF(VLOOKUP($B$9,'Avg GNCP LF'!$A$12:$P$38,D$9,FALSE)=0,"",VLOOKUP($B$9,'Avg GNCP LF'!$A$12:$P$38,D$9,FALSE))</f>
        <v>0.58933333333333338</v>
      </c>
      <c r="E14" s="115">
        <f>IF(VLOOKUP($B$9,'Avg GNCP LF'!$A$12:$P$38,E$9,FALSE)=0,"",VLOOKUP($B$9,'Avg GNCP LF'!$A$12:$P$38,E$9,FALSE))</f>
        <v>0.60853333333333337</v>
      </c>
      <c r="F14" s="115">
        <f>IF(VLOOKUP($B$9,'Avg GNCP LF'!$A$12:$P$38,F$9,FALSE)=0,"",VLOOKUP($B$9,'Avg GNCP LF'!$A$12:$P$38,F$9,FALSE))</f>
        <v>0.58330000000000004</v>
      </c>
      <c r="G14" s="115">
        <f>IF(VLOOKUP($B$9,'Avg GNCP LF'!$A$12:$P$38,G$9,FALSE)=0,"",VLOOKUP($B$9,'Avg GNCP LF'!$A$12:$P$38,G$9,FALSE))</f>
        <v>0.61186666666666667</v>
      </c>
      <c r="H14" s="115">
        <f>IF(VLOOKUP($B$9,'Avg GNCP LF'!$A$12:$P$38,H$9,FALSE)=0,"",VLOOKUP($B$9,'Avg GNCP LF'!$A$12:$P$38,H$9,FALSE))</f>
        <v>0.61399999999999999</v>
      </c>
      <c r="I14" s="115">
        <f>IF(VLOOKUP($B$9,'Avg GNCP LF'!$A$12:$P$38,I$9,FALSE)=0,"",VLOOKUP($B$9,'Avg GNCP LF'!$A$12:$P$38,I$9,FALSE))</f>
        <v>0.62653333333333328</v>
      </c>
      <c r="J14" s="115">
        <f>IF(VLOOKUP($B$9,'Avg GNCP LF'!$A$12:$P$38,J$9,FALSE)=0,"",VLOOKUP($B$9,'Avg GNCP LF'!$A$12:$P$38,J$9,FALSE))</f>
        <v>0.6377666666666667</v>
      </c>
      <c r="K14" s="115">
        <f>IF(VLOOKUP($B$9,'Avg GNCP LF'!$A$12:$P$38,K$9,FALSE)=0,"",VLOOKUP($B$9,'Avg GNCP LF'!$A$12:$P$38,K$9,FALSE))</f>
        <v>0.61646666666666672</v>
      </c>
      <c r="L14" s="115">
        <f>IF(VLOOKUP($B$9,'Avg GNCP LF'!$A$12:$P$38,L$9,FALSE)=0,"",VLOOKUP($B$9,'Avg GNCP LF'!$A$12:$P$38,L$9,FALSE))</f>
        <v>0.59760000000000002</v>
      </c>
      <c r="M14" s="115">
        <f>IF(VLOOKUP($B$9,'Avg GNCP LF'!$A$12:$P$38,M$9,FALSE)=0,"",VLOOKUP($B$9,'Avg GNCP LF'!$A$12:$P$38,M$9,FALSE))</f>
        <v>0.64483333333333326</v>
      </c>
      <c r="N14" s="115">
        <f>IF(VLOOKUP($B$9,'Avg GNCP LF'!$A$12:$P$38,N$9,FALSE)=0,"",VLOOKUP($B$9,'Avg GNCP LF'!$A$12:$P$38,N$9,FALSE))</f>
        <v>0.64040000000000008</v>
      </c>
    </row>
    <row r="15" spans="1:16" s="10" customFormat="1">
      <c r="A15" s="119"/>
      <c r="B15" s="148" t="s">
        <v>133</v>
      </c>
      <c r="C15" s="115">
        <f>IF(VLOOKUP($B$9,'Avg NCP LF'!$A$12:$P$38,C$9,FALSE)=0,"",VLOOKUP($B$9,'Avg NCP LF'!$A$12:$P$38,C$9,FALSE))</f>
        <v>0.56523333333333337</v>
      </c>
      <c r="D15" s="115">
        <f>IF(VLOOKUP($B$9,'Avg NCP LF'!$A$12:$P$38,D$9,FALSE)=0,"",VLOOKUP($B$9,'Avg NCP LF'!$A$12:$P$38,D$9,FALSE))</f>
        <v>0.58933333333333338</v>
      </c>
      <c r="E15" s="115">
        <f>IF(VLOOKUP($B$9,'Avg NCP LF'!$A$12:$P$38,E$9,FALSE)=0,"",VLOOKUP($B$9,'Avg NCP LF'!$A$12:$P$38,E$9,FALSE))</f>
        <v>0.60853333333333337</v>
      </c>
      <c r="F15" s="115">
        <f>IF(VLOOKUP($B$9,'Avg NCP LF'!$A$12:$P$38,F$9,FALSE)=0,"",VLOOKUP($B$9,'Avg NCP LF'!$A$12:$P$38,F$9,FALSE))</f>
        <v>0.58330000000000004</v>
      </c>
      <c r="G15" s="115">
        <f>IF(VLOOKUP($B$9,'Avg NCP LF'!$A$12:$P$38,G$9,FALSE)=0,"",VLOOKUP($B$9,'Avg NCP LF'!$A$12:$P$38,G$9,FALSE))</f>
        <v>0.61186666666666667</v>
      </c>
      <c r="H15" s="115">
        <f>IF(VLOOKUP($B$9,'Avg NCP LF'!$A$12:$P$38,H$9,FALSE)=0,"",VLOOKUP($B$9,'Avg NCP LF'!$A$12:$P$38,H$9,FALSE))</f>
        <v>0.61399999999999999</v>
      </c>
      <c r="I15" s="115">
        <f>IF(VLOOKUP($B$9,'Avg NCP LF'!$A$12:$P$38,I$9,FALSE)=0,"",VLOOKUP($B$9,'Avg NCP LF'!$A$12:$P$38,I$9,FALSE))</f>
        <v>0.62653333333333328</v>
      </c>
      <c r="J15" s="115">
        <f>IF(VLOOKUP($B$9,'Avg NCP LF'!$A$12:$P$38,J$9,FALSE)=0,"",VLOOKUP($B$9,'Avg NCP LF'!$A$12:$P$38,J$9,FALSE))</f>
        <v>0.6377666666666667</v>
      </c>
      <c r="K15" s="115">
        <f>IF(VLOOKUP($B$9,'Avg NCP LF'!$A$12:$P$38,K$9,FALSE)=0,"",VLOOKUP($B$9,'Avg NCP LF'!$A$12:$P$38,K$9,FALSE))</f>
        <v>0.61646666666666672</v>
      </c>
      <c r="L15" s="115">
        <f>IF(VLOOKUP($B$9,'Avg NCP LF'!$A$12:$P$38,L$9,FALSE)=0,"",VLOOKUP($B$9,'Avg NCP LF'!$A$12:$P$38,L$9,FALSE))</f>
        <v>0.59760000000000002</v>
      </c>
      <c r="M15" s="115">
        <f>IF(VLOOKUP($B$9,'Avg NCP LF'!$A$12:$P$38,M$9,FALSE)=0,"",VLOOKUP($B$9,'Avg NCP LF'!$A$12:$P$38,M$9,FALSE))</f>
        <v>0.64483333333333326</v>
      </c>
      <c r="N15" s="115">
        <f>IF(VLOOKUP($B$9,'Avg NCP LF'!$A$12:$P$38,N$9,FALSE)=0,"",VLOOKUP($B$9,'Avg NCP LF'!$A$12:$P$38,N$9,FALSE))</f>
        <v>0.64040000000000008</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C20" s="5"/>
      <c r="D20" s="5"/>
      <c r="E20" s="5"/>
      <c r="F20" s="5"/>
      <c r="G20" s="5"/>
      <c r="H20" s="5"/>
      <c r="I20" s="5"/>
      <c r="J20" s="5"/>
      <c r="K20" s="5"/>
      <c r="L20" s="5"/>
      <c r="M20" s="115"/>
      <c r="N20" s="5"/>
    </row>
    <row r="21" spans="1:16" ht="15.6">
      <c r="A21" s="113" t="s">
        <v>423</v>
      </c>
      <c r="C21" s="5"/>
      <c r="D21" s="5"/>
      <c r="E21" s="5"/>
      <c r="F21" s="5"/>
      <c r="G21" s="5"/>
      <c r="H21" s="5"/>
      <c r="I21" s="5"/>
      <c r="J21" s="5"/>
      <c r="K21" s="5"/>
      <c r="L21" s="5"/>
      <c r="M21" s="115"/>
      <c r="N21" s="5"/>
    </row>
    <row r="22" spans="1:16">
      <c r="A22" s="114"/>
      <c r="B22" t="s">
        <v>424</v>
      </c>
      <c r="C22" s="145">
        <v>0</v>
      </c>
      <c r="D22" s="145">
        <v>0</v>
      </c>
      <c r="E22" s="145">
        <v>0</v>
      </c>
      <c r="F22" s="145">
        <v>0</v>
      </c>
      <c r="G22" s="145">
        <v>0</v>
      </c>
      <c r="H22" s="145">
        <v>0</v>
      </c>
      <c r="I22" s="145">
        <v>0</v>
      </c>
      <c r="J22" s="145">
        <v>0</v>
      </c>
      <c r="K22" s="145">
        <v>0</v>
      </c>
      <c r="L22" s="145">
        <v>0</v>
      </c>
      <c r="M22" s="145">
        <v>0</v>
      </c>
      <c r="N22" s="145">
        <v>0</v>
      </c>
    </row>
    <row r="23" spans="1:16">
      <c r="A23" s="114"/>
      <c r="B23" t="s">
        <v>425</v>
      </c>
      <c r="C23" s="145">
        <v>0</v>
      </c>
      <c r="D23" s="145">
        <v>0</v>
      </c>
      <c r="E23" s="145">
        <v>0</v>
      </c>
      <c r="F23" s="145">
        <v>0</v>
      </c>
      <c r="G23" s="145">
        <v>0</v>
      </c>
      <c r="H23" s="145">
        <v>0</v>
      </c>
      <c r="I23" s="145">
        <v>0</v>
      </c>
      <c r="J23" s="145">
        <v>0</v>
      </c>
      <c r="K23" s="145">
        <v>0</v>
      </c>
      <c r="L23" s="145">
        <v>0</v>
      </c>
      <c r="M23" s="145">
        <v>0</v>
      </c>
      <c r="N23" s="145">
        <v>0</v>
      </c>
    </row>
    <row r="24" spans="1:16">
      <c r="A24" s="114"/>
      <c r="C24" s="5"/>
      <c r="D24" s="5"/>
      <c r="E24" s="5"/>
      <c r="F24" s="5"/>
      <c r="G24" s="5"/>
      <c r="H24" s="5"/>
      <c r="I24" s="5"/>
      <c r="J24" s="5"/>
      <c r="K24" s="5"/>
      <c r="L24" s="5"/>
      <c r="M24" s="115"/>
      <c r="N24" s="5"/>
    </row>
    <row r="25" spans="1:16" ht="15.6">
      <c r="A25" s="113" t="s">
        <v>420</v>
      </c>
      <c r="C25" s="5"/>
      <c r="D25" s="5"/>
      <c r="E25" s="5"/>
      <c r="F25" s="5"/>
      <c r="G25" s="5"/>
      <c r="H25" s="5"/>
      <c r="I25" s="5"/>
      <c r="J25" s="5"/>
      <c r="K25" s="5"/>
      <c r="L25" s="5"/>
      <c r="M25" s="115"/>
      <c r="N25" s="5"/>
    </row>
    <row r="26" spans="1:16" s="106" customFormat="1">
      <c r="A26" s="109"/>
      <c r="B26" s="108" t="str">
        <f>"PRIOR - "&amp;MANUAL!$B$9</f>
        <v>PRIOR - 2016</v>
      </c>
      <c r="C26" s="142">
        <f>VLOOKUP($B$9,'KWH FCST'!$A$33:$O$39,C9-1,FALSE)</f>
        <v>4533460.336049078</v>
      </c>
      <c r="D26" s="142">
        <f>VLOOKUP($B$9,'KWH FCST'!$A$33:$O$39,D9-1,FALSE)</f>
        <v>4941609.804114826</v>
      </c>
      <c r="E26" s="142">
        <f>VLOOKUP($B$9,'KWH FCST'!$A$33:$O$39,E9-1,FALSE)</f>
        <v>3011667.4362598946</v>
      </c>
      <c r="F26" s="142">
        <f>VLOOKUP($B$9,'KWH FCST'!$A$33:$O$39,F9-1,FALSE)</f>
        <v>5646320.3654786283</v>
      </c>
      <c r="G26" s="142">
        <f>VLOOKUP($B$9,'KWH FCST'!$A$33:$O$39,G9-1,FALSE)</f>
        <v>5479526.6777857468</v>
      </c>
      <c r="H26" s="142">
        <f>VLOOKUP($B$9,'KWH FCST'!$A$33:$O$39,H9-1,FALSE)</f>
        <v>5963770.2536569545</v>
      </c>
      <c r="I26" s="142">
        <f>VLOOKUP($B$9,'KWH FCST'!$A$33:$O$39,I9-1,FALSE)</f>
        <v>5928664.319031693</v>
      </c>
      <c r="J26" s="142">
        <f>VLOOKUP($B$9,'KWH FCST'!$A$33:$O$39,J9-1,FALSE)</f>
        <v>6279645.1503097797</v>
      </c>
      <c r="K26" s="142">
        <f>VLOOKUP($B$9,'KWH FCST'!$A$33:$O$39,K9-1,FALSE)</f>
        <v>6252167.9969719443</v>
      </c>
      <c r="L26" s="142">
        <f>VLOOKUP($B$9,'KWH FCST'!$A$33:$O$39,L9-1,FALSE)</f>
        <v>6537691.9070096025</v>
      </c>
      <c r="M26" s="142">
        <f>VLOOKUP($B$9,'KWH FCST'!$A$33:$O$39,M9-1,FALSE)</f>
        <v>5361599.0772232451</v>
      </c>
      <c r="N26" s="142">
        <f>VLOOKUP($B$9,'KWH FCST'!$A$33:$O$39,N9-1,FALSE)</f>
        <v>3882952.2272739159</v>
      </c>
    </row>
    <row r="27" spans="1:16" s="12" customFormat="1" ht="15.6">
      <c r="A27" s="111"/>
      <c r="B27" s="108" t="str">
        <f>"TEST - "&amp;MANUAL!$B$10</f>
        <v>TEST - 2017</v>
      </c>
      <c r="C27" s="142">
        <f>VLOOKUP($B$9,'KWH FCST'!$A$77:$O$83,C9-1,FALSE)</f>
        <v>4479042.2992308391</v>
      </c>
      <c r="D27" s="142">
        <f>VLOOKUP($B$9,'KWH FCST'!$A$77:$O$83,D9-1,FALSE)</f>
        <v>0</v>
      </c>
      <c r="E27" s="142">
        <f>VLOOKUP($B$9,'KWH FCST'!$A$77:$O$83,E9-1,FALSE)</f>
        <v>0</v>
      </c>
      <c r="F27" s="142">
        <f>VLOOKUP($B$9,'KWH FCST'!$A$77:$O$83,F9-1,FALSE)</f>
        <v>0</v>
      </c>
      <c r="G27" s="142">
        <f>VLOOKUP($B$9,'KWH FCST'!$A$77:$O$83,G9-1,FALSE)</f>
        <v>0</v>
      </c>
      <c r="H27" s="142">
        <f>VLOOKUP($B$9,'KWH FCST'!$A$77:$O$83,H9-1,FALSE)</f>
        <v>0</v>
      </c>
      <c r="I27" s="142">
        <f>VLOOKUP($B$9,'KWH FCST'!$A$77:$O$83,I9-1,FALSE)</f>
        <v>0</v>
      </c>
      <c r="J27" s="142">
        <f>VLOOKUP($B$9,'KWH FCST'!$A$77:$O$83,J9-1,FALSE)</f>
        <v>0</v>
      </c>
      <c r="K27" s="142">
        <f>VLOOKUP($B$9,'KWH FCST'!$A$77:$O$83,K9-1,FALSE)</f>
        <v>0</v>
      </c>
      <c r="L27" s="142">
        <f>VLOOKUP($B$9,'KWH FCST'!$A$77:$O$83,L9-1,FALSE)</f>
        <v>0</v>
      </c>
      <c r="M27" s="142">
        <f>VLOOKUP($B$9,'KWH FCST'!$A$77:$O$83,M9-1,FALSE)</f>
        <v>0</v>
      </c>
      <c r="N27" s="142">
        <f>VLOOKUP($B$9,'KWH FCST'!$A$77:$O$83,N9-1,FALSE)</f>
        <v>0</v>
      </c>
    </row>
    <row r="28" spans="1:16">
      <c r="A28" s="114"/>
    </row>
    <row r="29" spans="1:16">
      <c r="A29" s="114"/>
    </row>
    <row r="30" spans="1:16" ht="17.399999999999999">
      <c r="A30" s="147" t="s">
        <v>421</v>
      </c>
    </row>
    <row r="31" spans="1:16" ht="15.6">
      <c r="A31" s="113"/>
      <c r="B31" s="146" t="str">
        <f>"PRIOR - "&amp;MANUAL!$B$9</f>
        <v>PRIOR - 2016</v>
      </c>
      <c r="C31" s="5"/>
      <c r="D31" s="5"/>
      <c r="E31" s="5"/>
      <c r="F31" s="5"/>
      <c r="G31" s="5"/>
      <c r="H31" s="5"/>
      <c r="I31" s="5"/>
      <c r="J31" s="5"/>
      <c r="K31" s="5"/>
      <c r="L31" s="5"/>
      <c r="M31" s="5"/>
      <c r="N31" s="5"/>
    </row>
    <row r="32" spans="1:16" s="12" customFormat="1" ht="15.6">
      <c r="A32" s="111"/>
      <c r="B32" s="149" t="s">
        <v>428</v>
      </c>
      <c r="C32" s="107">
        <f>IF(C13="",0,MIN((+C$26/C$18/C13)+C22,C33))</f>
        <v>10658.318465510989</v>
      </c>
      <c r="D32" s="107">
        <f t="shared" ref="D32:N32" si="0">IF(D13="",0,MIN((+D$26/D$18/D13)+D22,D33))</f>
        <v>10682.603068918015</v>
      </c>
      <c r="E32" s="107">
        <f t="shared" si="0"/>
        <v>6206.9104561715176</v>
      </c>
      <c r="F32" s="107">
        <f t="shared" si="0"/>
        <v>12613.98040649882</v>
      </c>
      <c r="G32" s="107">
        <f t="shared" si="0"/>
        <v>11873.852985937689</v>
      </c>
      <c r="H32" s="107">
        <f t="shared" si="0"/>
        <v>12552.557447752395</v>
      </c>
      <c r="I32" s="107">
        <f t="shared" si="0"/>
        <v>11718.580643247336</v>
      </c>
      <c r="J32" s="107">
        <f t="shared" si="0"/>
        <v>12932.81056215139</v>
      </c>
      <c r="K32" s="107">
        <f t="shared" si="0"/>
        <v>13246.567673844755</v>
      </c>
      <c r="L32" s="107">
        <f t="shared" si="0"/>
        <v>13925.128580297556</v>
      </c>
      <c r="M32" s="107">
        <f t="shared" si="0"/>
        <v>11168.881189429485</v>
      </c>
      <c r="N32" s="107">
        <f t="shared" si="0"/>
        <v>7637.220346595831</v>
      </c>
      <c r="P32" s="152">
        <f>AVERAGE(C32:N32)</f>
        <v>11268.117652196313</v>
      </c>
    </row>
    <row r="33" spans="1:16" s="12" customFormat="1" ht="15.6">
      <c r="A33" s="111"/>
      <c r="B33" s="149" t="s">
        <v>426</v>
      </c>
      <c r="C33" s="107">
        <f t="shared" ref="C33:N33" si="1">MIN(+C$26/C$18/C14,C34)</f>
        <v>10780.257121069702</v>
      </c>
      <c r="D33" s="107">
        <f t="shared" si="1"/>
        <v>12047.535214431915</v>
      </c>
      <c r="E33" s="107">
        <f t="shared" si="1"/>
        <v>6651.9611675611168</v>
      </c>
      <c r="F33" s="107">
        <f t="shared" si="1"/>
        <v>13444.388168558746</v>
      </c>
      <c r="G33" s="107">
        <f t="shared" si="1"/>
        <v>12036.862952839861</v>
      </c>
      <c r="H33" s="107">
        <f t="shared" si="1"/>
        <v>13490.251207150186</v>
      </c>
      <c r="I33" s="107">
        <f t="shared" si="1"/>
        <v>12718.612743256317</v>
      </c>
      <c r="J33" s="107">
        <f t="shared" si="1"/>
        <v>13234.280980314748</v>
      </c>
      <c r="K33" s="107">
        <f t="shared" si="1"/>
        <v>14086.027894118686</v>
      </c>
      <c r="L33" s="107">
        <f t="shared" si="1"/>
        <v>14704.1839108441</v>
      </c>
      <c r="M33" s="107">
        <f t="shared" si="1"/>
        <v>11548.201682655392</v>
      </c>
      <c r="N33" s="107">
        <f t="shared" si="1"/>
        <v>8149.6280619176096</v>
      </c>
      <c r="P33" s="152">
        <f>AVERAGE(C33:N33)</f>
        <v>11907.682592059866</v>
      </c>
    </row>
    <row r="34" spans="1:16" s="106" customFormat="1">
      <c r="A34" s="109"/>
      <c r="B34" s="149" t="s">
        <v>133</v>
      </c>
      <c r="C34" s="107">
        <f t="shared" ref="C34:N34" si="2">+C$26/C$18/C15</f>
        <v>10780.257121069702</v>
      </c>
      <c r="D34" s="107">
        <f t="shared" si="2"/>
        <v>12047.535214431915</v>
      </c>
      <c r="E34" s="107">
        <f t="shared" si="2"/>
        <v>6651.9611675611168</v>
      </c>
      <c r="F34" s="107">
        <f t="shared" si="2"/>
        <v>13444.388168558746</v>
      </c>
      <c r="G34" s="107">
        <f t="shared" si="2"/>
        <v>12036.862952839861</v>
      </c>
      <c r="H34" s="107">
        <f t="shared" si="2"/>
        <v>13490.251207150186</v>
      </c>
      <c r="I34" s="107">
        <f t="shared" si="2"/>
        <v>12718.612743256317</v>
      </c>
      <c r="J34" s="107">
        <f t="shared" si="2"/>
        <v>13234.280980314748</v>
      </c>
      <c r="K34" s="107">
        <f t="shared" si="2"/>
        <v>14086.027894118686</v>
      </c>
      <c r="L34" s="107">
        <f t="shared" si="2"/>
        <v>14704.1839108441</v>
      </c>
      <c r="M34" s="107">
        <f t="shared" si="2"/>
        <v>11548.201682655392</v>
      </c>
      <c r="N34" s="107">
        <f t="shared" si="2"/>
        <v>8149.6280619176096</v>
      </c>
      <c r="P34" s="152">
        <f>AVERAGE(C34:N34)</f>
        <v>11907.682592059866</v>
      </c>
    </row>
    <row r="35" spans="1:16" s="106" customFormat="1" ht="16.5" customHeight="1">
      <c r="A35" s="109"/>
      <c r="B35" s="108"/>
      <c r="C35" s="107"/>
      <c r="D35" s="107"/>
      <c r="E35" s="107"/>
      <c r="F35" s="107"/>
      <c r="G35" s="107"/>
      <c r="H35" s="107"/>
      <c r="I35" s="107"/>
      <c r="J35" s="107"/>
      <c r="K35" s="107"/>
      <c r="L35" s="107"/>
      <c r="M35" s="107"/>
      <c r="N35" s="107"/>
    </row>
    <row r="36" spans="1:16" s="106" customFormat="1" ht="16.5" customHeight="1">
      <c r="A36" s="109"/>
      <c r="B36" s="146" t="str">
        <f>"TEST - "&amp;MANUAL!$B$10</f>
        <v>TEST - 2017</v>
      </c>
      <c r="C36" s="107"/>
      <c r="D36" s="107"/>
      <c r="E36" s="107"/>
      <c r="F36" s="107"/>
      <c r="G36" s="107"/>
      <c r="H36" s="107"/>
      <c r="I36" s="107"/>
      <c r="J36" s="107"/>
      <c r="K36" s="107"/>
      <c r="L36" s="107"/>
      <c r="M36" s="107"/>
      <c r="N36" s="107"/>
    </row>
    <row r="37" spans="1:16" s="106" customFormat="1" ht="16.5" customHeight="1">
      <c r="A37" s="109"/>
      <c r="B37" s="149" t="s">
        <v>428</v>
      </c>
      <c r="C37" s="107">
        <f>IF(C13="",0,MIN((+C$27/C$19/C13)+C22,C38))</f>
        <v>10530.379821807717</v>
      </c>
      <c r="D37" s="107">
        <f t="shared" ref="D37:N37" si="3">IF(D13="",0,MIN((+D$27/D$19/D13)+D22,D38))</f>
        <v>0</v>
      </c>
      <c r="E37" s="107">
        <f t="shared" si="3"/>
        <v>0</v>
      </c>
      <c r="F37" s="107">
        <f t="shared" si="3"/>
        <v>0</v>
      </c>
      <c r="G37" s="107">
        <f t="shared" si="3"/>
        <v>0</v>
      </c>
      <c r="H37" s="107">
        <f t="shared" si="3"/>
        <v>0</v>
      </c>
      <c r="I37" s="107">
        <f t="shared" si="3"/>
        <v>0</v>
      </c>
      <c r="J37" s="107">
        <f t="shared" si="3"/>
        <v>0</v>
      </c>
      <c r="K37" s="107">
        <f t="shared" si="3"/>
        <v>0</v>
      </c>
      <c r="L37" s="107">
        <f t="shared" si="3"/>
        <v>0</v>
      </c>
      <c r="M37" s="107">
        <f t="shared" si="3"/>
        <v>0</v>
      </c>
      <c r="N37" s="107">
        <f t="shared" si="3"/>
        <v>0</v>
      </c>
      <c r="P37" s="152">
        <f>AVERAGE(C37:N37)</f>
        <v>877.53165181730981</v>
      </c>
    </row>
    <row r="38" spans="1:16" s="106" customFormat="1" ht="16.5" customHeight="1">
      <c r="A38" s="109"/>
      <c r="B38" s="149" t="s">
        <v>426</v>
      </c>
      <c r="C38" s="107">
        <f t="shared" ref="C38:N38" si="4">MIN(+C$27/C$19/C14,C39)</f>
        <v>10650.854769347416</v>
      </c>
      <c r="D38" s="107">
        <f t="shared" si="4"/>
        <v>0</v>
      </c>
      <c r="E38" s="107">
        <f t="shared" si="4"/>
        <v>0</v>
      </c>
      <c r="F38" s="107">
        <f t="shared" si="4"/>
        <v>0</v>
      </c>
      <c r="G38" s="107">
        <f t="shared" si="4"/>
        <v>0</v>
      </c>
      <c r="H38" s="107">
        <f t="shared" si="4"/>
        <v>0</v>
      </c>
      <c r="I38" s="107">
        <f t="shared" si="4"/>
        <v>0</v>
      </c>
      <c r="J38" s="107">
        <f t="shared" si="4"/>
        <v>0</v>
      </c>
      <c r="K38" s="107">
        <f t="shared" si="4"/>
        <v>0</v>
      </c>
      <c r="L38" s="107">
        <f t="shared" si="4"/>
        <v>0</v>
      </c>
      <c r="M38" s="107">
        <f t="shared" si="4"/>
        <v>0</v>
      </c>
      <c r="N38" s="107">
        <f t="shared" si="4"/>
        <v>0</v>
      </c>
      <c r="P38" s="152">
        <f>AVERAGE(C38:N38)</f>
        <v>887.5712307789513</v>
      </c>
    </row>
    <row r="39" spans="1:16" s="106" customFormat="1" ht="16.5" customHeight="1">
      <c r="A39" s="109"/>
      <c r="B39" s="149" t="s">
        <v>133</v>
      </c>
      <c r="C39" s="107">
        <f t="shared" ref="C39:N39" si="5">+C$27/C$19/C15</f>
        <v>10650.854769347416</v>
      </c>
      <c r="D39" s="107">
        <f t="shared" si="5"/>
        <v>0</v>
      </c>
      <c r="E39" s="107">
        <f t="shared" si="5"/>
        <v>0</v>
      </c>
      <c r="F39" s="107">
        <f t="shared" si="5"/>
        <v>0</v>
      </c>
      <c r="G39" s="107">
        <f t="shared" si="5"/>
        <v>0</v>
      </c>
      <c r="H39" s="107">
        <f t="shared" si="5"/>
        <v>0</v>
      </c>
      <c r="I39" s="107">
        <f t="shared" si="5"/>
        <v>0</v>
      </c>
      <c r="J39" s="107">
        <f t="shared" si="5"/>
        <v>0</v>
      </c>
      <c r="K39" s="107">
        <f t="shared" si="5"/>
        <v>0</v>
      </c>
      <c r="L39" s="107">
        <f t="shared" si="5"/>
        <v>0</v>
      </c>
      <c r="M39" s="107">
        <f t="shared" si="5"/>
        <v>0</v>
      </c>
      <c r="N39" s="107">
        <f t="shared" si="5"/>
        <v>0</v>
      </c>
      <c r="P39" s="152">
        <f>AVERAGE(C39:N39)</f>
        <v>887.5712307789513</v>
      </c>
    </row>
    <row r="40" spans="1:16" s="106" customFormat="1" ht="16.5" customHeight="1">
      <c r="A40" s="109"/>
      <c r="B40" s="108"/>
      <c r="C40" s="107"/>
      <c r="D40" s="107"/>
      <c r="E40" s="107"/>
      <c r="F40" s="107"/>
      <c r="G40" s="107"/>
      <c r="H40" s="107"/>
      <c r="I40" s="107"/>
      <c r="J40" s="107"/>
      <c r="K40" s="107"/>
      <c r="L40" s="107"/>
      <c r="M40" s="107"/>
      <c r="N40" s="107"/>
    </row>
    <row r="41" spans="1:16" s="106" customFormat="1" ht="16.5" customHeight="1">
      <c r="A41" s="109"/>
      <c r="B41" s="108"/>
      <c r="C41" s="107"/>
      <c r="D41" s="107"/>
      <c r="E41" s="107"/>
      <c r="F41" s="107"/>
      <c r="G41" s="107"/>
      <c r="H41" s="107"/>
      <c r="I41" s="107"/>
      <c r="J41" s="107"/>
      <c r="K41" s="107"/>
      <c r="L41" s="107"/>
      <c r="M41" s="107"/>
      <c r="N41" s="107"/>
    </row>
    <row r="42" spans="1:16" ht="13.2">
      <c r="A42" s="42" t="s">
        <v>116</v>
      </c>
      <c r="C42" s="105"/>
    </row>
    <row r="43" spans="1:16" ht="13.2">
      <c r="A43"/>
      <c r="B43" s="10" t="s">
        <v>338</v>
      </c>
      <c r="C43" s="105"/>
      <c r="D43" s="105"/>
      <c r="E43" s="105"/>
      <c r="F43" s="105"/>
      <c r="G43" s="105"/>
      <c r="H43" s="105"/>
      <c r="I43" s="105"/>
      <c r="J43" s="105"/>
      <c r="K43" s="105"/>
      <c r="L43" s="105"/>
      <c r="M43" s="105"/>
      <c r="N43" s="105"/>
    </row>
    <row r="44" spans="1:16" ht="13.2">
      <c r="A44"/>
      <c r="B44" s="81" t="s">
        <v>422</v>
      </c>
    </row>
    <row r="45" spans="1:16" ht="13.2">
      <c r="A45"/>
      <c r="B45" s="125" t="s">
        <v>427</v>
      </c>
      <c r="C45" s="104"/>
    </row>
    <row r="46" spans="1:16" ht="13.2">
      <c r="A46"/>
      <c r="B46" s="153" t="s">
        <v>431</v>
      </c>
      <c r="E46" s="88"/>
    </row>
    <row r="47" spans="1:16" ht="13.2">
      <c r="A47"/>
      <c r="B47" t="s">
        <v>429</v>
      </c>
      <c r="C47" s="98"/>
      <c r="D47" s="98"/>
      <c r="E47" s="98"/>
      <c r="F47" s="98"/>
      <c r="G47" s="98"/>
      <c r="H47" s="98"/>
      <c r="I47" s="98"/>
      <c r="J47" s="98"/>
      <c r="K47" s="98"/>
      <c r="L47" s="98"/>
      <c r="M47" s="98"/>
      <c r="N47" s="98"/>
    </row>
    <row r="53" spans="7:7">
      <c r="G53" s="145"/>
    </row>
    <row r="54" spans="7:7">
      <c r="G54" s="44"/>
    </row>
    <row r="56" spans="7:7">
      <c r="G56" s="150"/>
    </row>
  </sheetData>
  <mergeCells count="3">
    <mergeCell ref="C7:E7"/>
    <mergeCell ref="F7:L7"/>
    <mergeCell ref="M7:N7"/>
  </mergeCells>
  <conditionalFormatting sqref="C33:N33">
    <cfRule type="cellIs" dxfId="7" priority="4" operator="greaterThanOrEqual">
      <formula>C34</formula>
    </cfRule>
  </conditionalFormatting>
  <conditionalFormatting sqref="C38:N38">
    <cfRule type="cellIs" dxfId="6" priority="3" operator="greaterThanOrEqual">
      <formula>C39</formula>
    </cfRule>
  </conditionalFormatting>
  <conditionalFormatting sqref="C32:N32">
    <cfRule type="cellIs" dxfId="5" priority="2" operator="greaterThanOrEqual">
      <formula>C33</formula>
    </cfRule>
  </conditionalFormatting>
  <conditionalFormatting sqref="C37:N37">
    <cfRule type="cellIs" dxfId="4" priority="1" operator="greaterThanOrEqual">
      <formula>C38</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56"/>
  <sheetViews>
    <sheetView showGridLines="0" zoomScale="65" zoomScaleNormal="65" workbookViewId="0">
      <selection activeCell="B1" sqref="B1: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c r="B1" s="8" t="s">
        <v>1162</v>
      </c>
    </row>
    <row r="2" spans="1:16">
      <c r="B2" s="8" t="s">
        <v>1123</v>
      </c>
    </row>
    <row r="4" spans="1:16" ht="21">
      <c r="A4" s="124" t="s">
        <v>981</v>
      </c>
    </row>
    <row r="5" spans="1:16" ht="21">
      <c r="A5" s="124" t="s">
        <v>430</v>
      </c>
    </row>
    <row r="6" spans="1:16" ht="15.6" thickBot="1"/>
    <row r="7" spans="1:16" ht="15.6" thickBot="1">
      <c r="C7" s="460" t="s">
        <v>339</v>
      </c>
      <c r="D7" s="461"/>
      <c r="E7" s="462"/>
      <c r="F7" s="463" t="s">
        <v>340</v>
      </c>
      <c r="G7" s="464"/>
      <c r="H7" s="464"/>
      <c r="I7" s="464"/>
      <c r="J7" s="464"/>
      <c r="K7" s="464"/>
      <c r="L7" s="465"/>
      <c r="M7" s="460" t="s">
        <v>339</v>
      </c>
      <c r="N7" s="462"/>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43" t="s">
        <v>484</v>
      </c>
      <c r="C9" s="329">
        <v>3</v>
      </c>
      <c r="D9" s="329">
        <v>4</v>
      </c>
      <c r="E9" s="329">
        <v>5</v>
      </c>
      <c r="F9" s="329">
        <v>6</v>
      </c>
      <c r="G9" s="329">
        <v>7</v>
      </c>
      <c r="H9" s="329">
        <v>8</v>
      </c>
      <c r="I9" s="329">
        <v>9</v>
      </c>
      <c r="J9" s="329">
        <v>10</v>
      </c>
      <c r="K9" s="329">
        <v>11</v>
      </c>
      <c r="L9" s="329">
        <v>12</v>
      </c>
      <c r="M9" s="329">
        <v>13</v>
      </c>
      <c r="N9" s="329">
        <v>14</v>
      </c>
    </row>
    <row r="10" spans="1:16" s="10" customFormat="1">
      <c r="A10" s="123"/>
      <c r="B10" s="163" t="s">
        <v>484</v>
      </c>
      <c r="C10" s="329"/>
      <c r="D10" s="329"/>
      <c r="E10" s="329"/>
      <c r="F10" s="329"/>
      <c r="G10" s="329"/>
      <c r="H10" s="329"/>
      <c r="I10" s="329"/>
      <c r="J10" s="329"/>
      <c r="K10" s="329"/>
      <c r="L10" s="329"/>
      <c r="M10" s="329"/>
      <c r="N10" s="329"/>
    </row>
    <row r="11" spans="1:16" s="110" customFormat="1" ht="15.6">
      <c r="A11" s="120"/>
      <c r="B11" s="110" t="b">
        <f>B10=B9</f>
        <v>1</v>
      </c>
    </row>
    <row r="12" spans="1:16" s="110" customFormat="1" ht="15.6">
      <c r="A12" s="120" t="s">
        <v>343</v>
      </c>
    </row>
    <row r="13" spans="1:16" s="110" customFormat="1">
      <c r="A13" s="119"/>
      <c r="B13" s="148" t="s">
        <v>148</v>
      </c>
      <c r="C13" s="115">
        <f>IF(VLOOKUP($B$9,'Avg CP LF'!$A$12:$P$38,C$9,FALSE)=0,"",VLOOKUP($B$9,'Avg CP LF'!$A$12:$P$38,C$9,FALSE))</f>
        <v>0.59073333333333333</v>
      </c>
      <c r="D13" s="115">
        <f>IF(VLOOKUP($B$9,'Avg CP LF'!$A$12:$P$38,D$9,FALSE)=0,"",VLOOKUP($B$9,'Avg CP LF'!$A$12:$P$38,D$9,FALSE))</f>
        <v>0.69786666666666664</v>
      </c>
      <c r="E13" s="115">
        <f>IF(VLOOKUP($B$9,'Avg CP LF'!$A$12:$P$38,E$9,FALSE)=0,"",VLOOKUP($B$9,'Avg CP LF'!$A$12:$P$38,E$9,FALSE))</f>
        <v>0.65689999999999993</v>
      </c>
      <c r="F13" s="115">
        <f>IF(VLOOKUP($B$9,'Avg CP LF'!$A$12:$P$38,F$9,FALSE)=0,"",VLOOKUP($B$9,'Avg CP LF'!$A$12:$P$38,F$9,FALSE))</f>
        <v>0.63766666666666671</v>
      </c>
      <c r="G13" s="115">
        <f>IF(VLOOKUP($B$9,'Avg CP LF'!$A$12:$P$38,G$9,FALSE)=0,"",VLOOKUP($B$9,'Avg CP LF'!$A$12:$P$38,G$9,FALSE))</f>
        <v>0.64459999999999995</v>
      </c>
      <c r="H13" s="115">
        <f>IF(VLOOKUP($B$9,'Avg CP LF'!$A$12:$P$38,H$9,FALSE)=0,"",VLOOKUP($B$9,'Avg CP LF'!$A$12:$P$38,H$9,FALSE))</f>
        <v>0.67113333333333325</v>
      </c>
      <c r="I13" s="115">
        <f>IF(VLOOKUP($B$9,'Avg CP LF'!$A$12:$P$38,I$9,FALSE)=0,"",VLOOKUP($B$9,'Avg CP LF'!$A$12:$P$38,I$9,FALSE))</f>
        <v>0.68576666666666675</v>
      </c>
      <c r="J13" s="115">
        <f>IF(VLOOKUP($B$9,'Avg CP LF'!$A$12:$P$38,J$9,FALSE)=0,"",VLOOKUP($B$9,'Avg CP LF'!$A$12:$P$38,J$9,FALSE))</f>
        <v>0.67106666666666681</v>
      </c>
      <c r="K13" s="115">
        <f>IF(VLOOKUP($B$9,'Avg CP LF'!$A$12:$P$38,K$9,FALSE)=0,"",VLOOKUP($B$9,'Avg CP LF'!$A$12:$P$38,K$9,FALSE))</f>
        <v>0.66579999999999995</v>
      </c>
      <c r="L13" s="115">
        <f>IF(VLOOKUP($B$9,'Avg CP LF'!$A$12:$P$38,L$9,FALSE)=0,"",VLOOKUP($B$9,'Avg CP LF'!$A$12:$P$38,L$9,FALSE))</f>
        <v>0.61753333333333327</v>
      </c>
      <c r="M13" s="115">
        <f>IF(VLOOKUP($B$9,'Avg CP LF'!$A$12:$P$38,M$9,FALSE)=0,"",VLOOKUP($B$9,'Avg CP LF'!$A$12:$P$38,M$9,FALSE))</f>
        <v>0.6666333333333333</v>
      </c>
      <c r="N13" s="115">
        <f>IF(VLOOKUP($B$9,'Avg CP LF'!$A$12:$P$38,N$9,FALSE)=0,"",VLOOKUP($B$9,'Avg CP LF'!$A$12:$P$38,N$9,FALSE))</f>
        <v>0.67613333333333336</v>
      </c>
      <c r="O13" s="115"/>
    </row>
    <row r="14" spans="1:16" s="110" customFormat="1">
      <c r="A14" s="119"/>
      <c r="B14" s="118" t="s">
        <v>342</v>
      </c>
      <c r="C14" s="115">
        <f>IF(VLOOKUP($B$9,'Avg GNCP LF'!$A$12:$P$38,C$9,FALSE)=0,"",VLOOKUP($B$9,'Avg GNCP LF'!$A$12:$P$38,C$9,FALSE))</f>
        <v>0.59073333333333333</v>
      </c>
      <c r="D14" s="115">
        <f>IF(VLOOKUP($B$9,'Avg GNCP LF'!$A$12:$P$38,D$9,FALSE)=0,"",VLOOKUP($B$9,'Avg GNCP LF'!$A$12:$P$38,D$9,FALSE))</f>
        <v>0.62863333333333327</v>
      </c>
      <c r="E14" s="115">
        <f>IF(VLOOKUP($B$9,'Avg GNCP LF'!$A$12:$P$38,E$9,FALSE)=0,"",VLOOKUP($B$9,'Avg GNCP LF'!$A$12:$P$38,E$9,FALSE))</f>
        <v>0.65580000000000005</v>
      </c>
      <c r="F14" s="115">
        <f>IF(VLOOKUP($B$9,'Avg GNCP LF'!$A$12:$P$38,F$9,FALSE)=0,"",VLOOKUP($B$9,'Avg GNCP LF'!$A$12:$P$38,F$9,FALSE))</f>
        <v>0.61573333333333335</v>
      </c>
      <c r="G14" s="115">
        <f>IF(VLOOKUP($B$9,'Avg GNCP LF'!$A$12:$P$38,G$9,FALSE)=0,"",VLOOKUP($B$9,'Avg GNCP LF'!$A$12:$P$38,G$9,FALSE))</f>
        <v>0.63516666666666666</v>
      </c>
      <c r="H14" s="115">
        <f>IF(VLOOKUP($B$9,'Avg GNCP LF'!$A$12:$P$38,H$9,FALSE)=0,"",VLOOKUP($B$9,'Avg GNCP LF'!$A$12:$P$38,H$9,FALSE))</f>
        <v>0.63976666666666659</v>
      </c>
      <c r="I14" s="115">
        <f>IF(VLOOKUP($B$9,'Avg GNCP LF'!$A$12:$P$38,I$9,FALSE)=0,"",VLOOKUP($B$9,'Avg GNCP LF'!$A$12:$P$38,I$9,FALSE))</f>
        <v>0.64933333333333332</v>
      </c>
      <c r="J14" s="115">
        <f>IF(VLOOKUP($B$9,'Avg GNCP LF'!$A$12:$P$38,J$9,FALSE)=0,"",VLOOKUP($B$9,'Avg GNCP LF'!$A$12:$P$38,J$9,FALSE))</f>
        <v>0.65466666666666662</v>
      </c>
      <c r="K14" s="115">
        <f>IF(VLOOKUP($B$9,'Avg GNCP LF'!$A$12:$P$38,K$9,FALSE)=0,"",VLOOKUP($B$9,'Avg GNCP LF'!$A$12:$P$38,K$9,FALSE))</f>
        <v>0.63663333333333338</v>
      </c>
      <c r="L14" s="115">
        <f>IF(VLOOKUP($B$9,'Avg GNCP LF'!$A$12:$P$38,L$9,FALSE)=0,"",VLOOKUP($B$9,'Avg GNCP LF'!$A$12:$P$38,L$9,FALSE))</f>
        <v>0.61450000000000005</v>
      </c>
      <c r="M14" s="115">
        <f>IF(VLOOKUP($B$9,'Avg GNCP LF'!$A$12:$P$38,M$9,FALSE)=0,"",VLOOKUP($B$9,'Avg GNCP LF'!$A$12:$P$38,M$9,FALSE))</f>
        <v>0.66016666666666668</v>
      </c>
      <c r="N14" s="115">
        <f>IF(VLOOKUP($B$9,'Avg GNCP LF'!$A$12:$P$38,N$9,FALSE)=0,"",VLOOKUP($B$9,'Avg GNCP LF'!$A$12:$P$38,N$9,FALSE))</f>
        <v>0.67266666666666663</v>
      </c>
    </row>
    <row r="15" spans="1:16" s="10" customFormat="1">
      <c r="A15" s="119"/>
      <c r="B15" s="148" t="s">
        <v>133</v>
      </c>
      <c r="C15" s="115">
        <f>IF(VLOOKUP($B$9,'Avg NCP LF'!$A$12:$P$38,C$9,FALSE)=0,"",VLOOKUP($B$9,'Avg NCP LF'!$A$12:$P$38,C$9,FALSE))</f>
        <v>0.59073333333333333</v>
      </c>
      <c r="D15" s="115">
        <f>IF(VLOOKUP($B$9,'Avg NCP LF'!$A$12:$P$38,D$9,FALSE)=0,"",VLOOKUP($B$9,'Avg NCP LF'!$A$12:$P$38,D$9,FALSE))</f>
        <v>0.62863333333333327</v>
      </c>
      <c r="E15" s="115">
        <f>IF(VLOOKUP($B$9,'Avg NCP LF'!$A$12:$P$38,E$9,FALSE)=0,"",VLOOKUP($B$9,'Avg NCP LF'!$A$12:$P$38,E$9,FALSE))</f>
        <v>0.65580000000000005</v>
      </c>
      <c r="F15" s="115">
        <f>IF(VLOOKUP($B$9,'Avg NCP LF'!$A$12:$P$38,F$9,FALSE)=0,"",VLOOKUP($B$9,'Avg NCP LF'!$A$12:$P$38,F$9,FALSE))</f>
        <v>0.61573333333333335</v>
      </c>
      <c r="G15" s="115">
        <f>IF(VLOOKUP($B$9,'Avg NCP LF'!$A$12:$P$38,G$9,FALSE)=0,"",VLOOKUP($B$9,'Avg NCP LF'!$A$12:$P$38,G$9,FALSE))</f>
        <v>0.63516666666666666</v>
      </c>
      <c r="H15" s="115">
        <f>IF(VLOOKUP($B$9,'Avg NCP LF'!$A$12:$P$38,H$9,FALSE)=0,"",VLOOKUP($B$9,'Avg NCP LF'!$A$12:$P$38,H$9,FALSE))</f>
        <v>0.63976666666666659</v>
      </c>
      <c r="I15" s="115">
        <f>IF(VLOOKUP($B$9,'Avg NCP LF'!$A$12:$P$38,I$9,FALSE)=0,"",VLOOKUP($B$9,'Avg NCP LF'!$A$12:$P$38,I$9,FALSE))</f>
        <v>0.64933333333333332</v>
      </c>
      <c r="J15" s="115">
        <f>IF(VLOOKUP($B$9,'Avg NCP LF'!$A$12:$P$38,J$9,FALSE)=0,"",VLOOKUP($B$9,'Avg NCP LF'!$A$12:$P$38,J$9,FALSE))</f>
        <v>0.65466666666666662</v>
      </c>
      <c r="K15" s="115">
        <f>IF(VLOOKUP($B$9,'Avg NCP LF'!$A$12:$P$38,K$9,FALSE)=0,"",VLOOKUP($B$9,'Avg NCP LF'!$A$12:$P$38,K$9,FALSE))</f>
        <v>0.63663333333333338</v>
      </c>
      <c r="L15" s="115">
        <f>IF(VLOOKUP($B$9,'Avg NCP LF'!$A$12:$P$38,L$9,FALSE)=0,"",VLOOKUP($B$9,'Avg NCP LF'!$A$12:$P$38,L$9,FALSE))</f>
        <v>0.61450000000000005</v>
      </c>
      <c r="M15" s="115">
        <f>IF(VLOOKUP($B$9,'Avg NCP LF'!$A$12:$P$38,M$9,FALSE)=0,"",VLOOKUP($B$9,'Avg NCP LF'!$A$12:$P$38,M$9,FALSE))</f>
        <v>0.66016666666666668</v>
      </c>
      <c r="N15" s="115">
        <f>IF(VLOOKUP($B$9,'Avg NCP LF'!$A$12:$P$38,N$9,FALSE)=0,"",VLOOKUP($B$9,'Avg NCP LF'!$A$12:$P$38,N$9,FALSE))</f>
        <v>0.67266666666666663</v>
      </c>
    </row>
    <row r="16" spans="1:16">
      <c r="A16" s="114"/>
      <c r="C16" s="116"/>
      <c r="D16" s="116"/>
      <c r="E16" s="116"/>
      <c r="F16" s="116"/>
      <c r="G16" s="116"/>
      <c r="H16" s="116"/>
      <c r="I16" s="116"/>
      <c r="J16" s="116"/>
      <c r="K16" s="116"/>
      <c r="L16" s="116"/>
      <c r="M16" s="117"/>
      <c r="N16" s="116"/>
    </row>
    <row r="17" spans="1:16" ht="15.6">
      <c r="A17" s="113" t="s">
        <v>417</v>
      </c>
      <c r="C17" s="5"/>
      <c r="D17" s="5"/>
      <c r="E17" s="5"/>
      <c r="F17" s="5"/>
      <c r="G17" s="5"/>
      <c r="H17" s="5"/>
      <c r="I17" s="5"/>
      <c r="J17" s="5"/>
      <c r="K17" s="5"/>
      <c r="L17" s="5"/>
      <c r="M17" s="115"/>
      <c r="N17" s="5"/>
    </row>
    <row r="18" spans="1:16">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6">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6">
      <c r="A20" s="114"/>
      <c r="C20" s="5"/>
      <c r="D20" s="5"/>
      <c r="E20" s="5"/>
      <c r="F20" s="5"/>
      <c r="G20" s="5"/>
      <c r="H20" s="5"/>
      <c r="I20" s="5"/>
      <c r="J20" s="5"/>
      <c r="K20" s="5"/>
      <c r="L20" s="5"/>
      <c r="M20" s="115"/>
      <c r="N20" s="5"/>
    </row>
    <row r="21" spans="1:16" ht="15.6">
      <c r="A21" s="113" t="s">
        <v>423</v>
      </c>
      <c r="C21" s="5"/>
      <c r="D21" s="5"/>
      <c r="E21" s="5"/>
      <c r="F21" s="5"/>
      <c r="G21" s="5"/>
      <c r="H21" s="5"/>
      <c r="I21" s="5"/>
      <c r="J21" s="5"/>
      <c r="K21" s="5"/>
      <c r="L21" s="5"/>
      <c r="M21" s="115"/>
      <c r="N21" s="5"/>
    </row>
    <row r="22" spans="1:16">
      <c r="A22" s="114"/>
      <c r="B22" t="s">
        <v>424</v>
      </c>
      <c r="C22" s="145">
        <v>0</v>
      </c>
      <c r="D22" s="145">
        <v>0</v>
      </c>
      <c r="E22" s="145">
        <v>0</v>
      </c>
      <c r="F22" s="145">
        <v>0</v>
      </c>
      <c r="G22" s="145">
        <v>0</v>
      </c>
      <c r="H22" s="145">
        <v>0</v>
      </c>
      <c r="I22" s="145">
        <v>0</v>
      </c>
      <c r="J22" s="145">
        <v>0</v>
      </c>
      <c r="K22" s="145">
        <v>0</v>
      </c>
      <c r="L22" s="145">
        <v>0</v>
      </c>
      <c r="M22" s="145">
        <v>0</v>
      </c>
      <c r="N22" s="145">
        <v>0</v>
      </c>
    </row>
    <row r="23" spans="1:16">
      <c r="A23" s="114"/>
      <c r="B23" t="s">
        <v>425</v>
      </c>
      <c r="C23" s="145">
        <v>0</v>
      </c>
      <c r="D23" s="145">
        <v>0</v>
      </c>
      <c r="E23" s="145">
        <v>0</v>
      </c>
      <c r="F23" s="145">
        <v>0</v>
      </c>
      <c r="G23" s="145">
        <v>0</v>
      </c>
      <c r="H23" s="145">
        <v>0</v>
      </c>
      <c r="I23" s="145">
        <v>0</v>
      </c>
      <c r="J23" s="145">
        <v>0</v>
      </c>
      <c r="K23" s="145">
        <v>0</v>
      </c>
      <c r="L23" s="145">
        <v>0</v>
      </c>
      <c r="M23" s="145">
        <v>0</v>
      </c>
      <c r="N23" s="145">
        <v>0</v>
      </c>
    </row>
    <row r="24" spans="1:16">
      <c r="A24" s="114"/>
      <c r="C24" s="5"/>
      <c r="D24" s="5"/>
      <c r="E24" s="5"/>
      <c r="F24" s="5"/>
      <c r="G24" s="5"/>
      <c r="H24" s="5"/>
      <c r="I24" s="5"/>
      <c r="J24" s="5"/>
      <c r="K24" s="5"/>
      <c r="L24" s="5"/>
      <c r="M24" s="115"/>
      <c r="N24" s="5"/>
    </row>
    <row r="25" spans="1:16" ht="15.6">
      <c r="A25" s="113" t="s">
        <v>420</v>
      </c>
      <c r="C25" s="5"/>
      <c r="D25" s="5"/>
      <c r="E25" s="5"/>
      <c r="F25" s="5"/>
      <c r="G25" s="5"/>
      <c r="H25" s="5"/>
      <c r="I25" s="5"/>
      <c r="J25" s="5"/>
      <c r="K25" s="5"/>
      <c r="L25" s="5"/>
      <c r="M25" s="115"/>
      <c r="N25" s="5"/>
    </row>
    <row r="26" spans="1:16" s="106" customFormat="1">
      <c r="A26" s="109"/>
      <c r="B26" s="108" t="str">
        <f>"PRIOR - "&amp;MANUAL!$B$9</f>
        <v>PRIOR - 2016</v>
      </c>
      <c r="C26" s="142">
        <f>VLOOKUP($B$9,'KWH FCST'!$A$33:$O$39,C9-1,FALSE)</f>
        <v>278690861.05160964</v>
      </c>
      <c r="D26" s="142">
        <f>VLOOKUP($B$9,'KWH FCST'!$A$33:$O$39,D9-1,FALSE)</f>
        <v>279779942</v>
      </c>
      <c r="E26" s="142">
        <f>VLOOKUP($B$9,'KWH FCST'!$A$33:$O$39,E9-1,FALSE)</f>
        <v>271689087</v>
      </c>
      <c r="F26" s="142">
        <f>VLOOKUP($B$9,'KWH FCST'!$A$33:$O$39,F9-1,FALSE)</f>
        <v>322430747</v>
      </c>
      <c r="G26" s="142">
        <f>VLOOKUP($B$9,'KWH FCST'!$A$33:$O$39,G9-1,FALSE)</f>
        <v>352644260</v>
      </c>
      <c r="H26" s="142">
        <f>VLOOKUP($B$9,'KWH FCST'!$A$33:$O$39,H9-1,FALSE)</f>
        <v>357421431</v>
      </c>
      <c r="I26" s="142">
        <f>VLOOKUP($B$9,'KWH FCST'!$A$33:$O$39,I9-1,FALSE)</f>
        <v>369136080</v>
      </c>
      <c r="J26" s="142">
        <f>VLOOKUP($B$9,'KWH FCST'!$A$33:$O$39,J9-1,FALSE)</f>
        <v>347333561</v>
      </c>
      <c r="K26" s="142">
        <f>VLOOKUP($B$9,'KWH FCST'!$A$33:$O$39,K9-1,FALSE)</f>
        <v>372588691</v>
      </c>
      <c r="L26" s="142">
        <f>VLOOKUP($B$9,'KWH FCST'!$A$33:$O$39,L9-1,FALSE)</f>
        <v>367780053</v>
      </c>
      <c r="M26" s="142">
        <f>VLOOKUP($B$9,'KWH FCST'!$A$33:$O$39,M9-1,FALSE)</f>
        <v>336292253</v>
      </c>
      <c r="N26" s="142">
        <f>VLOOKUP($B$9,'KWH FCST'!$A$33:$O$39,N9-1,FALSE)</f>
        <v>306122189</v>
      </c>
      <c r="O26" s="142"/>
    </row>
    <row r="27" spans="1:16" s="12" customFormat="1" ht="15.6">
      <c r="A27" s="111"/>
      <c r="B27" s="108" t="str">
        <f>"TEST - "&amp;MANUAL!$B$10</f>
        <v>TEST - 2017</v>
      </c>
      <c r="C27" s="142">
        <f>VLOOKUP($B$9,'KWH FCST'!$A$77:$O$83,C9-1,FALSE)</f>
        <v>286734034</v>
      </c>
      <c r="D27" s="142">
        <f>VLOOKUP($B$9,'KWH FCST'!$A$77:$O$83,D9-1,FALSE)</f>
        <v>283976641</v>
      </c>
      <c r="E27" s="142">
        <f>VLOOKUP($B$9,'KWH FCST'!$A$77:$O$83,E9-1,FALSE)</f>
        <v>275764422</v>
      </c>
      <c r="F27" s="142">
        <f>VLOOKUP($B$9,'KWH FCST'!$A$77:$O$83,F9-1,FALSE)</f>
        <v>327267208</v>
      </c>
      <c r="G27" s="142">
        <f>VLOOKUP($B$9,'KWH FCST'!$A$77:$O$83,G9-1,FALSE)</f>
        <v>357933924</v>
      </c>
      <c r="H27" s="142">
        <f>VLOOKUP($B$9,'KWH FCST'!$A$77:$O$83,H9-1,FALSE)</f>
        <v>362782752</v>
      </c>
      <c r="I27" s="142">
        <f>VLOOKUP($B$9,'KWH FCST'!$A$77:$O$83,I9-1,FALSE)</f>
        <v>374673121</v>
      </c>
      <c r="J27" s="142">
        <f>VLOOKUP($B$9,'KWH FCST'!$A$77:$O$83,J9-1,FALSE)</f>
        <v>352543565</v>
      </c>
      <c r="K27" s="142">
        <f>VLOOKUP($B$9,'KWH FCST'!$A$77:$O$83,K9-1,FALSE)</f>
        <v>378177521</v>
      </c>
      <c r="L27" s="142">
        <f>VLOOKUP($B$9,'KWH FCST'!$A$77:$O$83,L9-1,FALSE)</f>
        <v>373296754</v>
      </c>
      <c r="M27" s="142">
        <f>VLOOKUP($B$9,'KWH FCST'!$A$77:$O$83,M9-1,FALSE)</f>
        <v>341336638</v>
      </c>
      <c r="N27" s="142">
        <f>VLOOKUP($B$9,'KWH FCST'!$A$77:$O$83,N9-1,FALSE)</f>
        <v>310714022</v>
      </c>
      <c r="O27" s="142"/>
    </row>
    <row r="28" spans="1:16">
      <c r="A28" s="114"/>
    </row>
    <row r="29" spans="1:16">
      <c r="A29" s="114"/>
    </row>
    <row r="30" spans="1:16" ht="17.399999999999999">
      <c r="A30" s="147" t="s">
        <v>421</v>
      </c>
    </row>
    <row r="31" spans="1:16" ht="15.6">
      <c r="A31" s="113"/>
      <c r="B31" s="146" t="str">
        <f>"PRIOR - "&amp;MANUAL!$B$9</f>
        <v>PRIOR - 2016</v>
      </c>
      <c r="C31" s="5"/>
      <c r="D31" s="5"/>
      <c r="E31" s="5"/>
      <c r="F31" s="5"/>
      <c r="G31" s="5"/>
      <c r="H31" s="5"/>
      <c r="I31" s="5"/>
      <c r="J31" s="5"/>
      <c r="K31" s="5"/>
      <c r="L31" s="5"/>
      <c r="M31" s="5"/>
      <c r="N31" s="5"/>
    </row>
    <row r="32" spans="1:16" s="12" customFormat="1" ht="15.6">
      <c r="A32" s="111"/>
      <c r="B32" s="149" t="s">
        <v>428</v>
      </c>
      <c r="C32" s="107">
        <f>IF(C13="",0,MIN((+C$26/C$18/C13)+C22,C33))</f>
        <v>634100.81931062904</v>
      </c>
      <c r="D32" s="107">
        <f t="shared" ref="D32:N32" si="0">IF(D13="",0,MIN((+D$26/D$18/D13)+D22,D33))</f>
        <v>576016.44338081242</v>
      </c>
      <c r="E32" s="107">
        <f t="shared" si="0"/>
        <v>555904.25336011278</v>
      </c>
      <c r="F32" s="107">
        <f t="shared" si="0"/>
        <v>702279.89850148105</v>
      </c>
      <c r="G32" s="107">
        <f t="shared" si="0"/>
        <v>735315.26594804158</v>
      </c>
      <c r="H32" s="107">
        <f t="shared" si="0"/>
        <v>739672.17765968025</v>
      </c>
      <c r="I32" s="107">
        <f t="shared" si="0"/>
        <v>723497.75700377719</v>
      </c>
      <c r="J32" s="107">
        <f t="shared" si="0"/>
        <v>695677.80271177948</v>
      </c>
      <c r="K32" s="107">
        <f t="shared" si="0"/>
        <v>777236.84748506395</v>
      </c>
      <c r="L32" s="107">
        <f t="shared" si="0"/>
        <v>800488.00857034407</v>
      </c>
      <c r="M32" s="107">
        <f t="shared" si="0"/>
        <v>700643.8926112972</v>
      </c>
      <c r="N32" s="107">
        <f t="shared" si="0"/>
        <v>608540.55675536417</v>
      </c>
      <c r="P32" s="152">
        <f>AVERAGE(C32:N32)</f>
        <v>687447.81027486513</v>
      </c>
    </row>
    <row r="33" spans="1:16" s="12" customFormat="1" ht="15.6">
      <c r="A33" s="111"/>
      <c r="B33" s="149" t="s">
        <v>426</v>
      </c>
      <c r="C33" s="107">
        <f t="shared" ref="C33:N33" si="1">MIN(+C$26/C$18/C14,C34)</f>
        <v>634100.81931062904</v>
      </c>
      <c r="D33" s="107">
        <f t="shared" si="1"/>
        <v>639454.91588210885</v>
      </c>
      <c r="E33" s="107">
        <f t="shared" si="1"/>
        <v>556836.69416324794</v>
      </c>
      <c r="F33" s="107">
        <f t="shared" si="1"/>
        <v>727296.14867547282</v>
      </c>
      <c r="G33" s="107">
        <f t="shared" si="1"/>
        <v>746235.98073488462</v>
      </c>
      <c r="H33" s="107">
        <f t="shared" si="1"/>
        <v>775937.04084822605</v>
      </c>
      <c r="I33" s="107">
        <f t="shared" si="1"/>
        <v>764092.36934490292</v>
      </c>
      <c r="J33" s="107">
        <f t="shared" si="1"/>
        <v>713105.16925629065</v>
      </c>
      <c r="K33" s="107">
        <f t="shared" si="1"/>
        <v>812845.11187322193</v>
      </c>
      <c r="L33" s="107">
        <f t="shared" si="1"/>
        <v>804439.4275440299</v>
      </c>
      <c r="M33" s="107">
        <f t="shared" si="1"/>
        <v>707507.05419506854</v>
      </c>
      <c r="N33" s="107">
        <f t="shared" si="1"/>
        <v>611676.74198343942</v>
      </c>
      <c r="P33" s="152">
        <f>AVERAGE(C33:N33)</f>
        <v>707793.95615096029</v>
      </c>
    </row>
    <row r="34" spans="1:16" s="106" customFormat="1">
      <c r="A34" s="109"/>
      <c r="B34" s="149" t="s">
        <v>133</v>
      </c>
      <c r="C34" s="107">
        <f t="shared" ref="C34:N34" si="2">+C$26/C$18/C15</f>
        <v>634100.81931062904</v>
      </c>
      <c r="D34" s="107">
        <f t="shared" si="2"/>
        <v>639454.91588210885</v>
      </c>
      <c r="E34" s="107">
        <f t="shared" si="2"/>
        <v>556836.69416324794</v>
      </c>
      <c r="F34" s="107">
        <f t="shared" si="2"/>
        <v>727296.14867547282</v>
      </c>
      <c r="G34" s="107">
        <f t="shared" si="2"/>
        <v>746235.98073488462</v>
      </c>
      <c r="H34" s="107">
        <f t="shared" si="2"/>
        <v>775937.04084822605</v>
      </c>
      <c r="I34" s="107">
        <f t="shared" si="2"/>
        <v>764092.36934490292</v>
      </c>
      <c r="J34" s="107">
        <f t="shared" si="2"/>
        <v>713105.16925629065</v>
      </c>
      <c r="K34" s="107">
        <f t="shared" si="2"/>
        <v>812845.11187322193</v>
      </c>
      <c r="L34" s="107">
        <f t="shared" si="2"/>
        <v>804439.4275440299</v>
      </c>
      <c r="M34" s="107">
        <f t="shared" si="2"/>
        <v>707507.05419506854</v>
      </c>
      <c r="N34" s="107">
        <f t="shared" si="2"/>
        <v>611676.74198343942</v>
      </c>
      <c r="P34" s="152">
        <f>AVERAGE(C34:N34)</f>
        <v>707793.95615096029</v>
      </c>
    </row>
    <row r="35" spans="1:16" s="106" customFormat="1" ht="16.5" customHeight="1">
      <c r="A35" s="109"/>
      <c r="B35" s="108"/>
      <c r="C35" s="107"/>
      <c r="D35" s="107"/>
      <c r="E35" s="107"/>
      <c r="F35" s="107"/>
      <c r="G35" s="107"/>
      <c r="H35" s="107"/>
      <c r="I35" s="107"/>
      <c r="J35" s="107"/>
      <c r="K35" s="107"/>
      <c r="L35" s="107"/>
      <c r="M35" s="107"/>
      <c r="N35" s="107"/>
    </row>
    <row r="36" spans="1:16" s="106" customFormat="1" ht="16.5" customHeight="1">
      <c r="A36" s="109"/>
      <c r="B36" s="146" t="str">
        <f>"TEST - "&amp;MANUAL!$B$10</f>
        <v>TEST - 2017</v>
      </c>
      <c r="C36" s="107"/>
      <c r="D36" s="107"/>
      <c r="E36" s="107"/>
      <c r="F36" s="107"/>
      <c r="G36" s="107"/>
      <c r="H36" s="107"/>
      <c r="I36" s="107"/>
      <c r="J36" s="107"/>
      <c r="K36" s="107"/>
      <c r="L36" s="107"/>
      <c r="M36" s="107"/>
      <c r="N36" s="107"/>
    </row>
    <row r="37" spans="1:16" s="106" customFormat="1" ht="16.5" customHeight="1">
      <c r="A37" s="109"/>
      <c r="B37" s="149" t="s">
        <v>428</v>
      </c>
      <c r="C37" s="107">
        <f>IF(C13="",0,MIN((+C$27/C$19/C13)+C22,C38))</f>
        <v>652401.32093880035</v>
      </c>
      <c r="D37" s="107">
        <f t="shared" ref="D37:N37" si="3">IF(D13="",0,MIN((+D$27/D$19/D13)+D22,D38))</f>
        <v>605537.28582687373</v>
      </c>
      <c r="E37" s="107">
        <f t="shared" si="3"/>
        <v>564242.81449034822</v>
      </c>
      <c r="F37" s="107">
        <f t="shared" si="3"/>
        <v>712814.09653249686</v>
      </c>
      <c r="G37" s="107">
        <f t="shared" si="3"/>
        <v>746344.99514577689</v>
      </c>
      <c r="H37" s="107">
        <f t="shared" si="3"/>
        <v>750767.25936227292</v>
      </c>
      <c r="I37" s="107">
        <f t="shared" si="3"/>
        <v>734350.22296683863</v>
      </c>
      <c r="J37" s="107">
        <f t="shared" si="3"/>
        <v>706112.97092415846</v>
      </c>
      <c r="K37" s="107">
        <f t="shared" si="3"/>
        <v>788895.39943593345</v>
      </c>
      <c r="L37" s="107">
        <f t="shared" si="3"/>
        <v>812495.32914508996</v>
      </c>
      <c r="M37" s="107">
        <f t="shared" si="3"/>
        <v>711153.55351100897</v>
      </c>
      <c r="N37" s="107">
        <f t="shared" si="3"/>
        <v>617668.66543469822</v>
      </c>
      <c r="P37" s="152">
        <f>AVERAGE(C37:N37)</f>
        <v>700231.99280952464</v>
      </c>
    </row>
    <row r="38" spans="1:16" s="106" customFormat="1" ht="16.5" customHeight="1">
      <c r="A38" s="109"/>
      <c r="B38" s="149" t="s">
        <v>426</v>
      </c>
      <c r="C38" s="107">
        <f t="shared" ref="C38:N38" si="4">MIN(+C$27/C$19/C14,C39)</f>
        <v>652401.32093880035</v>
      </c>
      <c r="D38" s="107">
        <f t="shared" si="4"/>
        <v>672226.9800133321</v>
      </c>
      <c r="E38" s="107">
        <f t="shared" si="4"/>
        <v>565189.2419010516</v>
      </c>
      <c r="F38" s="107">
        <f t="shared" si="4"/>
        <v>738205.59044319333</v>
      </c>
      <c r="G38" s="107">
        <f t="shared" si="4"/>
        <v>757429.52065751946</v>
      </c>
      <c r="H38" s="107">
        <f t="shared" si="4"/>
        <v>787576.09545146674</v>
      </c>
      <c r="I38" s="107">
        <f t="shared" si="4"/>
        <v>775553.7544710869</v>
      </c>
      <c r="J38" s="107">
        <f t="shared" si="4"/>
        <v>723801.74799618952</v>
      </c>
      <c r="K38" s="107">
        <f t="shared" si="4"/>
        <v>825037.78775503067</v>
      </c>
      <c r="L38" s="107">
        <f t="shared" si="4"/>
        <v>816506.01940558362</v>
      </c>
      <c r="M38" s="107">
        <f t="shared" si="4"/>
        <v>718119.66254312883</v>
      </c>
      <c r="N38" s="107">
        <f t="shared" si="4"/>
        <v>620851.89344288502</v>
      </c>
      <c r="P38" s="152">
        <f>AVERAGE(C38:N38)</f>
        <v>721074.96791827248</v>
      </c>
    </row>
    <row r="39" spans="1:16" s="106" customFormat="1" ht="16.5" customHeight="1">
      <c r="A39" s="109"/>
      <c r="B39" s="149" t="s">
        <v>133</v>
      </c>
      <c r="C39" s="107">
        <f t="shared" ref="C39:N39" si="5">+C$27/C$19/C15</f>
        <v>652401.32093880035</v>
      </c>
      <c r="D39" s="107">
        <f t="shared" si="5"/>
        <v>672226.9800133321</v>
      </c>
      <c r="E39" s="107">
        <f t="shared" si="5"/>
        <v>565189.2419010516</v>
      </c>
      <c r="F39" s="107">
        <f t="shared" si="5"/>
        <v>738205.59044319333</v>
      </c>
      <c r="G39" s="107">
        <f t="shared" si="5"/>
        <v>757429.52065751946</v>
      </c>
      <c r="H39" s="107">
        <f t="shared" si="5"/>
        <v>787576.09545146674</v>
      </c>
      <c r="I39" s="107">
        <f t="shared" si="5"/>
        <v>775553.7544710869</v>
      </c>
      <c r="J39" s="107">
        <f t="shared" si="5"/>
        <v>723801.74799618952</v>
      </c>
      <c r="K39" s="107">
        <f t="shared" si="5"/>
        <v>825037.78775503067</v>
      </c>
      <c r="L39" s="107">
        <f t="shared" si="5"/>
        <v>816506.01940558362</v>
      </c>
      <c r="M39" s="107">
        <f t="shared" si="5"/>
        <v>718119.66254312883</v>
      </c>
      <c r="N39" s="107">
        <f t="shared" si="5"/>
        <v>620851.89344288502</v>
      </c>
      <c r="P39" s="152">
        <f>AVERAGE(C39:N39)</f>
        <v>721074.96791827248</v>
      </c>
    </row>
    <row r="40" spans="1:16" s="106" customFormat="1" ht="16.5" customHeight="1">
      <c r="A40" s="109"/>
      <c r="B40" s="108"/>
      <c r="C40" s="107"/>
      <c r="D40" s="107"/>
      <c r="E40" s="107"/>
      <c r="F40" s="107"/>
      <c r="G40" s="107"/>
      <c r="H40" s="107"/>
      <c r="I40" s="107"/>
      <c r="J40" s="107"/>
      <c r="K40" s="107"/>
      <c r="L40" s="107"/>
      <c r="M40" s="107"/>
      <c r="N40" s="107"/>
    </row>
    <row r="41" spans="1:16" s="106" customFormat="1" ht="16.5" customHeight="1">
      <c r="A41" s="109"/>
      <c r="B41" s="108"/>
      <c r="C41" s="107"/>
      <c r="D41" s="107"/>
      <c r="E41" s="107"/>
      <c r="F41" s="107"/>
      <c r="G41" s="107"/>
      <c r="H41" s="107"/>
      <c r="I41" s="107"/>
      <c r="J41" s="107"/>
      <c r="K41" s="107"/>
      <c r="L41" s="107"/>
      <c r="M41" s="107"/>
      <c r="N41" s="107"/>
    </row>
    <row r="42" spans="1:16" ht="13.2">
      <c r="A42" s="42" t="s">
        <v>116</v>
      </c>
      <c r="C42" s="105"/>
    </row>
    <row r="43" spans="1:16" ht="13.2">
      <c r="A43"/>
      <c r="B43" s="10" t="s">
        <v>338</v>
      </c>
      <c r="C43" s="105"/>
      <c r="D43" s="105"/>
      <c r="E43" s="105"/>
      <c r="F43" s="105"/>
      <c r="G43" s="105"/>
      <c r="H43" s="105"/>
      <c r="I43" s="105"/>
      <c r="J43" s="105"/>
      <c r="K43" s="105"/>
      <c r="L43" s="105"/>
      <c r="M43" s="105"/>
      <c r="N43" s="105"/>
    </row>
    <row r="44" spans="1:16" ht="13.2">
      <c r="A44"/>
      <c r="B44" s="81" t="s">
        <v>422</v>
      </c>
    </row>
    <row r="45" spans="1:16" ht="13.2">
      <c r="A45"/>
      <c r="B45" s="125" t="s">
        <v>427</v>
      </c>
      <c r="C45" s="104"/>
    </row>
    <row r="46" spans="1:16" ht="13.2">
      <c r="A46"/>
      <c r="B46" s="153" t="s">
        <v>431</v>
      </c>
      <c r="E46" s="88"/>
    </row>
    <row r="47" spans="1:16" ht="13.2">
      <c r="A47"/>
      <c r="B47" t="s">
        <v>429</v>
      </c>
      <c r="C47" s="98"/>
      <c r="D47" s="98"/>
      <c r="E47" s="98"/>
      <c r="F47" s="98"/>
      <c r="G47" s="98"/>
      <c r="H47" s="98"/>
      <c r="I47" s="98"/>
      <c r="J47" s="98"/>
      <c r="K47" s="98"/>
      <c r="L47" s="98"/>
      <c r="M47" s="98"/>
      <c r="N47" s="98"/>
    </row>
    <row r="53" spans="7:7">
      <c r="G53" s="145"/>
    </row>
    <row r="54" spans="7:7">
      <c r="G54" s="44"/>
    </row>
    <row r="56" spans="7:7">
      <c r="G56" s="150"/>
    </row>
  </sheetData>
  <mergeCells count="3">
    <mergeCell ref="C7:E7"/>
    <mergeCell ref="M7:N7"/>
    <mergeCell ref="F7:L7"/>
  </mergeCells>
  <conditionalFormatting sqref="C33:N33">
    <cfRule type="cellIs" dxfId="3" priority="4" operator="greaterThanOrEqual">
      <formula>C34</formula>
    </cfRule>
  </conditionalFormatting>
  <conditionalFormatting sqref="C38:N38">
    <cfRule type="cellIs" dxfId="2" priority="3" operator="greaterThanOrEqual">
      <formula>C39</formula>
    </cfRule>
  </conditionalFormatting>
  <conditionalFormatting sqref="C32:N32">
    <cfRule type="cellIs" dxfId="1" priority="2" operator="greaterThanOrEqual">
      <formula>C33</formula>
    </cfRule>
  </conditionalFormatting>
  <conditionalFormatting sqref="C37:N37">
    <cfRule type="cellIs" dxfId="0" priority="1" operator="greaterThanOrEqual">
      <formula>C38</formula>
    </cfRule>
  </conditionalFormatting>
  <pageMargins left="0" right="0" top="1" bottom="1" header="0.5" footer="0.5"/>
  <pageSetup scale="62" orientation="landscape" r:id="rId1"/>
  <headerFooter alignWithMargins="0">
    <oddFooter>&amp;LPrinted:  &amp;D&amp;C&amp;F&amp;RPage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Y350"/>
  <sheetViews>
    <sheetView showGridLines="0" zoomScale="70" workbookViewId="0">
      <pane xSplit="2" ySplit="7" topLeftCell="C8" activePane="bottomRight" state="frozen"/>
      <selection activeCell="B6" sqref="B6"/>
      <selection pane="topRight" activeCell="B6" sqref="B6"/>
      <selection pane="bottomLeft" activeCell="B6" sqref="B6"/>
      <selection pane="bottomRight" sqref="A1:A2"/>
    </sheetView>
  </sheetViews>
  <sheetFormatPr defaultRowHeight="13.2"/>
  <cols>
    <col min="1" max="1" width="18.5546875" style="262" bestFit="1" customWidth="1"/>
    <col min="2" max="2" width="22.33203125" style="262" customWidth="1"/>
    <col min="3" max="14" width="14.33203125" style="264" bestFit="1" customWidth="1"/>
    <col min="15" max="15" width="17.44140625" style="264" bestFit="1" customWidth="1"/>
    <col min="16" max="16" width="15.6640625" style="264" customWidth="1"/>
    <col min="17" max="17" width="12.33203125" style="264" bestFit="1" customWidth="1"/>
    <col min="18" max="18" width="12.33203125" style="262" bestFit="1" customWidth="1"/>
    <col min="19" max="19" width="9.109375" style="262"/>
    <col min="20" max="20" width="16.33203125" style="264" customWidth="1"/>
    <col min="21" max="21" width="15.44140625" style="264" bestFit="1" customWidth="1"/>
    <col min="22" max="257" width="9.109375" style="262"/>
    <col min="258" max="258" width="22.33203125" style="262" customWidth="1"/>
    <col min="259" max="270" width="14.33203125" style="262" bestFit="1" customWidth="1"/>
    <col min="271" max="271" width="17.44140625" style="262" bestFit="1" customWidth="1"/>
    <col min="272" max="274" width="12.33203125" style="262" bestFit="1" customWidth="1"/>
    <col min="275" max="275" width="9.109375" style="262"/>
    <col min="276" max="276" width="16.33203125" style="262" customWidth="1"/>
    <col min="277" max="277" width="15.44140625" style="262" bestFit="1" customWidth="1"/>
    <col min="278" max="513" width="9.109375" style="262"/>
    <col min="514" max="514" width="22.33203125" style="262" customWidth="1"/>
    <col min="515" max="526" width="14.33203125" style="262" bestFit="1" customWidth="1"/>
    <col min="527" max="527" width="17.44140625" style="262" bestFit="1" customWidth="1"/>
    <col min="528" max="530" width="12.33203125" style="262" bestFit="1" customWidth="1"/>
    <col min="531" max="531" width="9.109375" style="262"/>
    <col min="532" max="532" width="16.33203125" style="262" customWidth="1"/>
    <col min="533" max="533" width="15.44140625" style="262" bestFit="1" customWidth="1"/>
    <col min="534" max="769" width="9.109375" style="262"/>
    <col min="770" max="770" width="22.33203125" style="262" customWidth="1"/>
    <col min="771" max="782" width="14.33203125" style="262" bestFit="1" customWidth="1"/>
    <col min="783" max="783" width="17.44140625" style="262" bestFit="1" customWidth="1"/>
    <col min="784" max="786" width="12.33203125" style="262" bestFit="1" customWidth="1"/>
    <col min="787" max="787" width="9.109375" style="262"/>
    <col min="788" max="788" width="16.33203125" style="262" customWidth="1"/>
    <col min="789" max="789" width="15.44140625" style="262" bestFit="1" customWidth="1"/>
    <col min="790" max="1025" width="9.109375" style="262"/>
    <col min="1026" max="1026" width="22.33203125" style="262" customWidth="1"/>
    <col min="1027" max="1038" width="14.33203125" style="262" bestFit="1" customWidth="1"/>
    <col min="1039" max="1039" width="17.44140625" style="262" bestFit="1" customWidth="1"/>
    <col min="1040" max="1042" width="12.33203125" style="262" bestFit="1" customWidth="1"/>
    <col min="1043" max="1043" width="9.109375" style="262"/>
    <col min="1044" max="1044" width="16.33203125" style="262" customWidth="1"/>
    <col min="1045" max="1045" width="15.44140625" style="262" bestFit="1" customWidth="1"/>
    <col min="1046" max="1281" width="9.109375" style="262"/>
    <col min="1282" max="1282" width="22.33203125" style="262" customWidth="1"/>
    <col min="1283" max="1294" width="14.33203125" style="262" bestFit="1" customWidth="1"/>
    <col min="1295" max="1295" width="17.44140625" style="262" bestFit="1" customWidth="1"/>
    <col min="1296" max="1298" width="12.33203125" style="262" bestFit="1" customWidth="1"/>
    <col min="1299" max="1299" width="9.109375" style="262"/>
    <col min="1300" max="1300" width="16.33203125" style="262" customWidth="1"/>
    <col min="1301" max="1301" width="15.44140625" style="262" bestFit="1" customWidth="1"/>
    <col min="1302" max="1537" width="9.109375" style="262"/>
    <col min="1538" max="1538" width="22.33203125" style="262" customWidth="1"/>
    <col min="1539" max="1550" width="14.33203125" style="262" bestFit="1" customWidth="1"/>
    <col min="1551" max="1551" width="17.44140625" style="262" bestFit="1" customWidth="1"/>
    <col min="1552" max="1554" width="12.33203125" style="262" bestFit="1" customWidth="1"/>
    <col min="1555" max="1555" width="9.109375" style="262"/>
    <col min="1556" max="1556" width="16.33203125" style="262" customWidth="1"/>
    <col min="1557" max="1557" width="15.44140625" style="262" bestFit="1" customWidth="1"/>
    <col min="1558" max="1793" width="9.109375" style="262"/>
    <col min="1794" max="1794" width="22.33203125" style="262" customWidth="1"/>
    <col min="1795" max="1806" width="14.33203125" style="262" bestFit="1" customWidth="1"/>
    <col min="1807" max="1807" width="17.44140625" style="262" bestFit="1" customWidth="1"/>
    <col min="1808" max="1810" width="12.33203125" style="262" bestFit="1" customWidth="1"/>
    <col min="1811" max="1811" width="9.109375" style="262"/>
    <col min="1812" max="1812" width="16.33203125" style="262" customWidth="1"/>
    <col min="1813" max="1813" width="15.44140625" style="262" bestFit="1" customWidth="1"/>
    <col min="1814" max="2049" width="9.109375" style="262"/>
    <col min="2050" max="2050" width="22.33203125" style="262" customWidth="1"/>
    <col min="2051" max="2062" width="14.33203125" style="262" bestFit="1" customWidth="1"/>
    <col min="2063" max="2063" width="17.44140625" style="262" bestFit="1" customWidth="1"/>
    <col min="2064" max="2066" width="12.33203125" style="262" bestFit="1" customWidth="1"/>
    <col min="2067" max="2067" width="9.109375" style="262"/>
    <col min="2068" max="2068" width="16.33203125" style="262" customWidth="1"/>
    <col min="2069" max="2069" width="15.44140625" style="262" bestFit="1" customWidth="1"/>
    <col min="2070" max="2305" width="9.109375" style="262"/>
    <col min="2306" max="2306" width="22.33203125" style="262" customWidth="1"/>
    <col min="2307" max="2318" width="14.33203125" style="262" bestFit="1" customWidth="1"/>
    <col min="2319" max="2319" width="17.44140625" style="262" bestFit="1" customWidth="1"/>
    <col min="2320" max="2322" width="12.33203125" style="262" bestFit="1" customWidth="1"/>
    <col min="2323" max="2323" width="9.109375" style="262"/>
    <col min="2324" max="2324" width="16.33203125" style="262" customWidth="1"/>
    <col min="2325" max="2325" width="15.44140625" style="262" bestFit="1" customWidth="1"/>
    <col min="2326" max="2561" width="9.109375" style="262"/>
    <col min="2562" max="2562" width="22.33203125" style="262" customWidth="1"/>
    <col min="2563" max="2574" width="14.33203125" style="262" bestFit="1" customWidth="1"/>
    <col min="2575" max="2575" width="17.44140625" style="262" bestFit="1" customWidth="1"/>
    <col min="2576" max="2578" width="12.33203125" style="262" bestFit="1" customWidth="1"/>
    <col min="2579" max="2579" width="9.109375" style="262"/>
    <col min="2580" max="2580" width="16.33203125" style="262" customWidth="1"/>
    <col min="2581" max="2581" width="15.44140625" style="262" bestFit="1" customWidth="1"/>
    <col min="2582" max="2817" width="9.109375" style="262"/>
    <col min="2818" max="2818" width="22.33203125" style="262" customWidth="1"/>
    <col min="2819" max="2830" width="14.33203125" style="262" bestFit="1" customWidth="1"/>
    <col min="2831" max="2831" width="17.44140625" style="262" bestFit="1" customWidth="1"/>
    <col min="2832" max="2834" width="12.33203125" style="262" bestFit="1" customWidth="1"/>
    <col min="2835" max="2835" width="9.109375" style="262"/>
    <col min="2836" max="2836" width="16.33203125" style="262" customWidth="1"/>
    <col min="2837" max="2837" width="15.44140625" style="262" bestFit="1" customWidth="1"/>
    <col min="2838" max="3073" width="9.109375" style="262"/>
    <col min="3074" max="3074" width="22.33203125" style="262" customWidth="1"/>
    <col min="3075" max="3086" width="14.33203125" style="262" bestFit="1" customWidth="1"/>
    <col min="3087" max="3087" width="17.44140625" style="262" bestFit="1" customWidth="1"/>
    <col min="3088" max="3090" width="12.33203125" style="262" bestFit="1" customWidth="1"/>
    <col min="3091" max="3091" width="9.109375" style="262"/>
    <col min="3092" max="3092" width="16.33203125" style="262" customWidth="1"/>
    <col min="3093" max="3093" width="15.44140625" style="262" bestFit="1" customWidth="1"/>
    <col min="3094" max="3329" width="9.109375" style="262"/>
    <col min="3330" max="3330" width="22.33203125" style="262" customWidth="1"/>
    <col min="3331" max="3342" width="14.33203125" style="262" bestFit="1" customWidth="1"/>
    <col min="3343" max="3343" width="17.44140625" style="262" bestFit="1" customWidth="1"/>
    <col min="3344" max="3346" width="12.33203125" style="262" bestFit="1" customWidth="1"/>
    <col min="3347" max="3347" width="9.109375" style="262"/>
    <col min="3348" max="3348" width="16.33203125" style="262" customWidth="1"/>
    <col min="3349" max="3349" width="15.44140625" style="262" bestFit="1" customWidth="1"/>
    <col min="3350" max="3585" width="9.109375" style="262"/>
    <col min="3586" max="3586" width="22.33203125" style="262" customWidth="1"/>
    <col min="3587" max="3598" width="14.33203125" style="262" bestFit="1" customWidth="1"/>
    <col min="3599" max="3599" width="17.44140625" style="262" bestFit="1" customWidth="1"/>
    <col min="3600" max="3602" width="12.33203125" style="262" bestFit="1" customWidth="1"/>
    <col min="3603" max="3603" width="9.109375" style="262"/>
    <col min="3604" max="3604" width="16.33203125" style="262" customWidth="1"/>
    <col min="3605" max="3605" width="15.44140625" style="262" bestFit="1" customWidth="1"/>
    <col min="3606" max="3841" width="9.109375" style="262"/>
    <col min="3842" max="3842" width="22.33203125" style="262" customWidth="1"/>
    <col min="3843" max="3854" width="14.33203125" style="262" bestFit="1" customWidth="1"/>
    <col min="3855" max="3855" width="17.44140625" style="262" bestFit="1" customWidth="1"/>
    <col min="3856" max="3858" width="12.33203125" style="262" bestFit="1" customWidth="1"/>
    <col min="3859" max="3859" width="9.109375" style="262"/>
    <col min="3860" max="3860" width="16.33203125" style="262" customWidth="1"/>
    <col min="3861" max="3861" width="15.44140625" style="262" bestFit="1" customWidth="1"/>
    <col min="3862" max="4097" width="9.109375" style="262"/>
    <col min="4098" max="4098" width="22.33203125" style="262" customWidth="1"/>
    <col min="4099" max="4110" width="14.33203125" style="262" bestFit="1" customWidth="1"/>
    <col min="4111" max="4111" width="17.44140625" style="262" bestFit="1" customWidth="1"/>
    <col min="4112" max="4114" width="12.33203125" style="262" bestFit="1" customWidth="1"/>
    <col min="4115" max="4115" width="9.109375" style="262"/>
    <col min="4116" max="4116" width="16.33203125" style="262" customWidth="1"/>
    <col min="4117" max="4117" width="15.44140625" style="262" bestFit="1" customWidth="1"/>
    <col min="4118" max="4353" width="9.109375" style="262"/>
    <col min="4354" max="4354" width="22.33203125" style="262" customWidth="1"/>
    <col min="4355" max="4366" width="14.33203125" style="262" bestFit="1" customWidth="1"/>
    <col min="4367" max="4367" width="17.44140625" style="262" bestFit="1" customWidth="1"/>
    <col min="4368" max="4370" width="12.33203125" style="262" bestFit="1" customWidth="1"/>
    <col min="4371" max="4371" width="9.109375" style="262"/>
    <col min="4372" max="4372" width="16.33203125" style="262" customWidth="1"/>
    <col min="4373" max="4373" width="15.44140625" style="262" bestFit="1" customWidth="1"/>
    <col min="4374" max="4609" width="9.109375" style="262"/>
    <col min="4610" max="4610" width="22.33203125" style="262" customWidth="1"/>
    <col min="4611" max="4622" width="14.33203125" style="262" bestFit="1" customWidth="1"/>
    <col min="4623" max="4623" width="17.44140625" style="262" bestFit="1" customWidth="1"/>
    <col min="4624" max="4626" width="12.33203125" style="262" bestFit="1" customWidth="1"/>
    <col min="4627" max="4627" width="9.109375" style="262"/>
    <col min="4628" max="4628" width="16.33203125" style="262" customWidth="1"/>
    <col min="4629" max="4629" width="15.44140625" style="262" bestFit="1" customWidth="1"/>
    <col min="4630" max="4865" width="9.109375" style="262"/>
    <col min="4866" max="4866" width="22.33203125" style="262" customWidth="1"/>
    <col min="4867" max="4878" width="14.33203125" style="262" bestFit="1" customWidth="1"/>
    <col min="4879" max="4879" width="17.44140625" style="262" bestFit="1" customWidth="1"/>
    <col min="4880" max="4882" width="12.33203125" style="262" bestFit="1" customWidth="1"/>
    <col min="4883" max="4883" width="9.109375" style="262"/>
    <col min="4884" max="4884" width="16.33203125" style="262" customWidth="1"/>
    <col min="4885" max="4885" width="15.44140625" style="262" bestFit="1" customWidth="1"/>
    <col min="4886" max="5121" width="9.109375" style="262"/>
    <col min="5122" max="5122" width="22.33203125" style="262" customWidth="1"/>
    <col min="5123" max="5134" width="14.33203125" style="262" bestFit="1" customWidth="1"/>
    <col min="5135" max="5135" width="17.44140625" style="262" bestFit="1" customWidth="1"/>
    <col min="5136" max="5138" width="12.33203125" style="262" bestFit="1" customWidth="1"/>
    <col min="5139" max="5139" width="9.109375" style="262"/>
    <col min="5140" max="5140" width="16.33203125" style="262" customWidth="1"/>
    <col min="5141" max="5141" width="15.44140625" style="262" bestFit="1" customWidth="1"/>
    <col min="5142" max="5377" width="9.109375" style="262"/>
    <col min="5378" max="5378" width="22.33203125" style="262" customWidth="1"/>
    <col min="5379" max="5390" width="14.33203125" style="262" bestFit="1" customWidth="1"/>
    <col min="5391" max="5391" width="17.44140625" style="262" bestFit="1" customWidth="1"/>
    <col min="5392" max="5394" width="12.33203125" style="262" bestFit="1" customWidth="1"/>
    <col min="5395" max="5395" width="9.109375" style="262"/>
    <col min="5396" max="5396" width="16.33203125" style="262" customWidth="1"/>
    <col min="5397" max="5397" width="15.44140625" style="262" bestFit="1" customWidth="1"/>
    <col min="5398" max="5633" width="9.109375" style="262"/>
    <col min="5634" max="5634" width="22.33203125" style="262" customWidth="1"/>
    <col min="5635" max="5646" width="14.33203125" style="262" bestFit="1" customWidth="1"/>
    <col min="5647" max="5647" width="17.44140625" style="262" bestFit="1" customWidth="1"/>
    <col min="5648" max="5650" width="12.33203125" style="262" bestFit="1" customWidth="1"/>
    <col min="5651" max="5651" width="9.109375" style="262"/>
    <col min="5652" max="5652" width="16.33203125" style="262" customWidth="1"/>
    <col min="5653" max="5653" width="15.44140625" style="262" bestFit="1" customWidth="1"/>
    <col min="5654" max="5889" width="9.109375" style="262"/>
    <col min="5890" max="5890" width="22.33203125" style="262" customWidth="1"/>
    <col min="5891" max="5902" width="14.33203125" style="262" bestFit="1" customWidth="1"/>
    <col min="5903" max="5903" width="17.44140625" style="262" bestFit="1" customWidth="1"/>
    <col min="5904" max="5906" width="12.33203125" style="262" bestFit="1" customWidth="1"/>
    <col min="5907" max="5907" width="9.109375" style="262"/>
    <col min="5908" max="5908" width="16.33203125" style="262" customWidth="1"/>
    <col min="5909" max="5909" width="15.44140625" style="262" bestFit="1" customWidth="1"/>
    <col min="5910" max="6145" width="9.109375" style="262"/>
    <col min="6146" max="6146" width="22.33203125" style="262" customWidth="1"/>
    <col min="6147" max="6158" width="14.33203125" style="262" bestFit="1" customWidth="1"/>
    <col min="6159" max="6159" width="17.44140625" style="262" bestFit="1" customWidth="1"/>
    <col min="6160" max="6162" width="12.33203125" style="262" bestFit="1" customWidth="1"/>
    <col min="6163" max="6163" width="9.109375" style="262"/>
    <col min="6164" max="6164" width="16.33203125" style="262" customWidth="1"/>
    <col min="6165" max="6165" width="15.44140625" style="262" bestFit="1" customWidth="1"/>
    <col min="6166" max="6401" width="9.109375" style="262"/>
    <col min="6402" max="6402" width="22.33203125" style="262" customWidth="1"/>
    <col min="6403" max="6414" width="14.33203125" style="262" bestFit="1" customWidth="1"/>
    <col min="6415" max="6415" width="17.44140625" style="262" bestFit="1" customWidth="1"/>
    <col min="6416" max="6418" width="12.33203125" style="262" bestFit="1" customWidth="1"/>
    <col min="6419" max="6419" width="9.109375" style="262"/>
    <col min="6420" max="6420" width="16.33203125" style="262" customWidth="1"/>
    <col min="6421" max="6421" width="15.44140625" style="262" bestFit="1" customWidth="1"/>
    <col min="6422" max="6657" width="9.109375" style="262"/>
    <col min="6658" max="6658" width="22.33203125" style="262" customWidth="1"/>
    <col min="6659" max="6670" width="14.33203125" style="262" bestFit="1" customWidth="1"/>
    <col min="6671" max="6671" width="17.44140625" style="262" bestFit="1" customWidth="1"/>
    <col min="6672" max="6674" width="12.33203125" style="262" bestFit="1" customWidth="1"/>
    <col min="6675" max="6675" width="9.109375" style="262"/>
    <col min="6676" max="6676" width="16.33203125" style="262" customWidth="1"/>
    <col min="6677" max="6677" width="15.44140625" style="262" bestFit="1" customWidth="1"/>
    <col min="6678" max="6913" width="9.109375" style="262"/>
    <col min="6914" max="6914" width="22.33203125" style="262" customWidth="1"/>
    <col min="6915" max="6926" width="14.33203125" style="262" bestFit="1" customWidth="1"/>
    <col min="6927" max="6927" width="17.44140625" style="262" bestFit="1" customWidth="1"/>
    <col min="6928" max="6930" width="12.33203125" style="262" bestFit="1" customWidth="1"/>
    <col min="6931" max="6931" width="9.109375" style="262"/>
    <col min="6932" max="6932" width="16.33203125" style="262" customWidth="1"/>
    <col min="6933" max="6933" width="15.44140625" style="262" bestFit="1" customWidth="1"/>
    <col min="6934" max="7169" width="9.109375" style="262"/>
    <col min="7170" max="7170" width="22.33203125" style="262" customWidth="1"/>
    <col min="7171" max="7182" width="14.33203125" style="262" bestFit="1" customWidth="1"/>
    <col min="7183" max="7183" width="17.44140625" style="262" bestFit="1" customWidth="1"/>
    <col min="7184" max="7186" width="12.33203125" style="262" bestFit="1" customWidth="1"/>
    <col min="7187" max="7187" width="9.109375" style="262"/>
    <col min="7188" max="7188" width="16.33203125" style="262" customWidth="1"/>
    <col min="7189" max="7189" width="15.44140625" style="262" bestFit="1" customWidth="1"/>
    <col min="7190" max="7425" width="9.109375" style="262"/>
    <col min="7426" max="7426" width="22.33203125" style="262" customWidth="1"/>
    <col min="7427" max="7438" width="14.33203125" style="262" bestFit="1" customWidth="1"/>
    <col min="7439" max="7439" width="17.44140625" style="262" bestFit="1" customWidth="1"/>
    <col min="7440" max="7442" width="12.33203125" style="262" bestFit="1" customWidth="1"/>
    <col min="7443" max="7443" width="9.109375" style="262"/>
    <col min="7444" max="7444" width="16.33203125" style="262" customWidth="1"/>
    <col min="7445" max="7445" width="15.44140625" style="262" bestFit="1" customWidth="1"/>
    <col min="7446" max="7681" width="9.109375" style="262"/>
    <col min="7682" max="7682" width="22.33203125" style="262" customWidth="1"/>
    <col min="7683" max="7694" width="14.33203125" style="262" bestFit="1" customWidth="1"/>
    <col min="7695" max="7695" width="17.44140625" style="262" bestFit="1" customWidth="1"/>
    <col min="7696" max="7698" width="12.33203125" style="262" bestFit="1" customWidth="1"/>
    <col min="7699" max="7699" width="9.109375" style="262"/>
    <col min="7700" max="7700" width="16.33203125" style="262" customWidth="1"/>
    <col min="7701" max="7701" width="15.44140625" style="262" bestFit="1" customWidth="1"/>
    <col min="7702" max="7937" width="9.109375" style="262"/>
    <col min="7938" max="7938" width="22.33203125" style="262" customWidth="1"/>
    <col min="7939" max="7950" width="14.33203125" style="262" bestFit="1" customWidth="1"/>
    <col min="7951" max="7951" width="17.44140625" style="262" bestFit="1" customWidth="1"/>
    <col min="7952" max="7954" width="12.33203125" style="262" bestFit="1" customWidth="1"/>
    <col min="7955" max="7955" width="9.109375" style="262"/>
    <col min="7956" max="7956" width="16.33203125" style="262" customWidth="1"/>
    <col min="7957" max="7957" width="15.44140625" style="262" bestFit="1" customWidth="1"/>
    <col min="7958" max="8193" width="9.109375" style="262"/>
    <col min="8194" max="8194" width="22.33203125" style="262" customWidth="1"/>
    <col min="8195" max="8206" width="14.33203125" style="262" bestFit="1" customWidth="1"/>
    <col min="8207" max="8207" width="17.44140625" style="262" bestFit="1" customWidth="1"/>
    <col min="8208" max="8210" width="12.33203125" style="262" bestFit="1" customWidth="1"/>
    <col min="8211" max="8211" width="9.109375" style="262"/>
    <col min="8212" max="8212" width="16.33203125" style="262" customWidth="1"/>
    <col min="8213" max="8213" width="15.44140625" style="262" bestFit="1" customWidth="1"/>
    <col min="8214" max="8449" width="9.109375" style="262"/>
    <col min="8450" max="8450" width="22.33203125" style="262" customWidth="1"/>
    <col min="8451" max="8462" width="14.33203125" style="262" bestFit="1" customWidth="1"/>
    <col min="8463" max="8463" width="17.44140625" style="262" bestFit="1" customWidth="1"/>
    <col min="8464" max="8466" width="12.33203125" style="262" bestFit="1" customWidth="1"/>
    <col min="8467" max="8467" width="9.109375" style="262"/>
    <col min="8468" max="8468" width="16.33203125" style="262" customWidth="1"/>
    <col min="8469" max="8469" width="15.44140625" style="262" bestFit="1" customWidth="1"/>
    <col min="8470" max="8705" width="9.109375" style="262"/>
    <col min="8706" max="8706" width="22.33203125" style="262" customWidth="1"/>
    <col min="8707" max="8718" width="14.33203125" style="262" bestFit="1" customWidth="1"/>
    <col min="8719" max="8719" width="17.44140625" style="262" bestFit="1" customWidth="1"/>
    <col min="8720" max="8722" width="12.33203125" style="262" bestFit="1" customWidth="1"/>
    <col min="8723" max="8723" width="9.109375" style="262"/>
    <col min="8724" max="8724" width="16.33203125" style="262" customWidth="1"/>
    <col min="8725" max="8725" width="15.44140625" style="262" bestFit="1" customWidth="1"/>
    <col min="8726" max="8961" width="9.109375" style="262"/>
    <col min="8962" max="8962" width="22.33203125" style="262" customWidth="1"/>
    <col min="8963" max="8974" width="14.33203125" style="262" bestFit="1" customWidth="1"/>
    <col min="8975" max="8975" width="17.44140625" style="262" bestFit="1" customWidth="1"/>
    <col min="8976" max="8978" width="12.33203125" style="262" bestFit="1" customWidth="1"/>
    <col min="8979" max="8979" width="9.109375" style="262"/>
    <col min="8980" max="8980" width="16.33203125" style="262" customWidth="1"/>
    <col min="8981" max="8981" width="15.44140625" style="262" bestFit="1" customWidth="1"/>
    <col min="8982" max="9217" width="9.109375" style="262"/>
    <col min="9218" max="9218" width="22.33203125" style="262" customWidth="1"/>
    <col min="9219" max="9230" width="14.33203125" style="262" bestFit="1" customWidth="1"/>
    <col min="9231" max="9231" width="17.44140625" style="262" bestFit="1" customWidth="1"/>
    <col min="9232" max="9234" width="12.33203125" style="262" bestFit="1" customWidth="1"/>
    <col min="9235" max="9235" width="9.109375" style="262"/>
    <col min="9236" max="9236" width="16.33203125" style="262" customWidth="1"/>
    <col min="9237" max="9237" width="15.44140625" style="262" bestFit="1" customWidth="1"/>
    <col min="9238" max="9473" width="9.109375" style="262"/>
    <col min="9474" max="9474" width="22.33203125" style="262" customWidth="1"/>
    <col min="9475" max="9486" width="14.33203125" style="262" bestFit="1" customWidth="1"/>
    <col min="9487" max="9487" width="17.44140625" style="262" bestFit="1" customWidth="1"/>
    <col min="9488" max="9490" width="12.33203125" style="262" bestFit="1" customWidth="1"/>
    <col min="9491" max="9491" width="9.109375" style="262"/>
    <col min="9492" max="9492" width="16.33203125" style="262" customWidth="1"/>
    <col min="9493" max="9493" width="15.44140625" style="262" bestFit="1" customWidth="1"/>
    <col min="9494" max="9729" width="9.109375" style="262"/>
    <col min="9730" max="9730" width="22.33203125" style="262" customWidth="1"/>
    <col min="9731" max="9742" width="14.33203125" style="262" bestFit="1" customWidth="1"/>
    <col min="9743" max="9743" width="17.44140625" style="262" bestFit="1" customWidth="1"/>
    <col min="9744" max="9746" width="12.33203125" style="262" bestFit="1" customWidth="1"/>
    <col min="9747" max="9747" width="9.109375" style="262"/>
    <col min="9748" max="9748" width="16.33203125" style="262" customWidth="1"/>
    <col min="9749" max="9749" width="15.44140625" style="262" bestFit="1" customWidth="1"/>
    <col min="9750" max="9985" width="9.109375" style="262"/>
    <col min="9986" max="9986" width="22.33203125" style="262" customWidth="1"/>
    <col min="9987" max="9998" width="14.33203125" style="262" bestFit="1" customWidth="1"/>
    <col min="9999" max="9999" width="17.44140625" style="262" bestFit="1" customWidth="1"/>
    <col min="10000" max="10002" width="12.33203125" style="262" bestFit="1" customWidth="1"/>
    <col min="10003" max="10003" width="9.109375" style="262"/>
    <col min="10004" max="10004" width="16.33203125" style="262" customWidth="1"/>
    <col min="10005" max="10005" width="15.44140625" style="262" bestFit="1" customWidth="1"/>
    <col min="10006" max="10241" width="9.109375" style="262"/>
    <col min="10242" max="10242" width="22.33203125" style="262" customWidth="1"/>
    <col min="10243" max="10254" width="14.33203125" style="262" bestFit="1" customWidth="1"/>
    <col min="10255" max="10255" width="17.44140625" style="262" bestFit="1" customWidth="1"/>
    <col min="10256" max="10258" width="12.33203125" style="262" bestFit="1" customWidth="1"/>
    <col min="10259" max="10259" width="9.109375" style="262"/>
    <col min="10260" max="10260" width="16.33203125" style="262" customWidth="1"/>
    <col min="10261" max="10261" width="15.44140625" style="262" bestFit="1" customWidth="1"/>
    <col min="10262" max="10497" width="9.109375" style="262"/>
    <col min="10498" max="10498" width="22.33203125" style="262" customWidth="1"/>
    <col min="10499" max="10510" width="14.33203125" style="262" bestFit="1" customWidth="1"/>
    <col min="10511" max="10511" width="17.44140625" style="262" bestFit="1" customWidth="1"/>
    <col min="10512" max="10514" width="12.33203125" style="262" bestFit="1" customWidth="1"/>
    <col min="10515" max="10515" width="9.109375" style="262"/>
    <col min="10516" max="10516" width="16.33203125" style="262" customWidth="1"/>
    <col min="10517" max="10517" width="15.44140625" style="262" bestFit="1" customWidth="1"/>
    <col min="10518" max="10753" width="9.109375" style="262"/>
    <col min="10754" max="10754" width="22.33203125" style="262" customWidth="1"/>
    <col min="10755" max="10766" width="14.33203125" style="262" bestFit="1" customWidth="1"/>
    <col min="10767" max="10767" width="17.44140625" style="262" bestFit="1" customWidth="1"/>
    <col min="10768" max="10770" width="12.33203125" style="262" bestFit="1" customWidth="1"/>
    <col min="10771" max="10771" width="9.109375" style="262"/>
    <col min="10772" max="10772" width="16.33203125" style="262" customWidth="1"/>
    <col min="10773" max="10773" width="15.44140625" style="262" bestFit="1" customWidth="1"/>
    <col min="10774" max="11009" width="9.109375" style="262"/>
    <col min="11010" max="11010" width="22.33203125" style="262" customWidth="1"/>
    <col min="11011" max="11022" width="14.33203125" style="262" bestFit="1" customWidth="1"/>
    <col min="11023" max="11023" width="17.44140625" style="262" bestFit="1" customWidth="1"/>
    <col min="11024" max="11026" width="12.33203125" style="262" bestFit="1" customWidth="1"/>
    <col min="11027" max="11027" width="9.109375" style="262"/>
    <col min="11028" max="11028" width="16.33203125" style="262" customWidth="1"/>
    <col min="11029" max="11029" width="15.44140625" style="262" bestFit="1" customWidth="1"/>
    <col min="11030" max="11265" width="9.109375" style="262"/>
    <col min="11266" max="11266" width="22.33203125" style="262" customWidth="1"/>
    <col min="11267" max="11278" width="14.33203125" style="262" bestFit="1" customWidth="1"/>
    <col min="11279" max="11279" width="17.44140625" style="262" bestFit="1" customWidth="1"/>
    <col min="11280" max="11282" width="12.33203125" style="262" bestFit="1" customWidth="1"/>
    <col min="11283" max="11283" width="9.109375" style="262"/>
    <col min="11284" max="11284" width="16.33203125" style="262" customWidth="1"/>
    <col min="11285" max="11285" width="15.44140625" style="262" bestFit="1" customWidth="1"/>
    <col min="11286" max="11521" width="9.109375" style="262"/>
    <col min="11522" max="11522" width="22.33203125" style="262" customWidth="1"/>
    <col min="11523" max="11534" width="14.33203125" style="262" bestFit="1" customWidth="1"/>
    <col min="11535" max="11535" width="17.44140625" style="262" bestFit="1" customWidth="1"/>
    <col min="11536" max="11538" width="12.33203125" style="262" bestFit="1" customWidth="1"/>
    <col min="11539" max="11539" width="9.109375" style="262"/>
    <col min="11540" max="11540" width="16.33203125" style="262" customWidth="1"/>
    <col min="11541" max="11541" width="15.44140625" style="262" bestFit="1" customWidth="1"/>
    <col min="11542" max="11777" width="9.109375" style="262"/>
    <col min="11778" max="11778" width="22.33203125" style="262" customWidth="1"/>
    <col min="11779" max="11790" width="14.33203125" style="262" bestFit="1" customWidth="1"/>
    <col min="11791" max="11791" width="17.44140625" style="262" bestFit="1" customWidth="1"/>
    <col min="11792" max="11794" width="12.33203125" style="262" bestFit="1" customWidth="1"/>
    <col min="11795" max="11795" width="9.109375" style="262"/>
    <col min="11796" max="11796" width="16.33203125" style="262" customWidth="1"/>
    <col min="11797" max="11797" width="15.44140625" style="262" bestFit="1" customWidth="1"/>
    <col min="11798" max="12033" width="9.109375" style="262"/>
    <col min="12034" max="12034" width="22.33203125" style="262" customWidth="1"/>
    <col min="12035" max="12046" width="14.33203125" style="262" bestFit="1" customWidth="1"/>
    <col min="12047" max="12047" width="17.44140625" style="262" bestFit="1" customWidth="1"/>
    <col min="12048" max="12050" width="12.33203125" style="262" bestFit="1" customWidth="1"/>
    <col min="12051" max="12051" width="9.109375" style="262"/>
    <col min="12052" max="12052" width="16.33203125" style="262" customWidth="1"/>
    <col min="12053" max="12053" width="15.44140625" style="262" bestFit="1" customWidth="1"/>
    <col min="12054" max="12289" width="9.109375" style="262"/>
    <col min="12290" max="12290" width="22.33203125" style="262" customWidth="1"/>
    <col min="12291" max="12302" width="14.33203125" style="262" bestFit="1" customWidth="1"/>
    <col min="12303" max="12303" width="17.44140625" style="262" bestFit="1" customWidth="1"/>
    <col min="12304" max="12306" width="12.33203125" style="262" bestFit="1" customWidth="1"/>
    <col min="12307" max="12307" width="9.109375" style="262"/>
    <col min="12308" max="12308" width="16.33203125" style="262" customWidth="1"/>
    <col min="12309" max="12309" width="15.44140625" style="262" bestFit="1" customWidth="1"/>
    <col min="12310" max="12545" width="9.109375" style="262"/>
    <col min="12546" max="12546" width="22.33203125" style="262" customWidth="1"/>
    <col min="12547" max="12558" width="14.33203125" style="262" bestFit="1" customWidth="1"/>
    <col min="12559" max="12559" width="17.44140625" style="262" bestFit="1" customWidth="1"/>
    <col min="12560" max="12562" width="12.33203125" style="262" bestFit="1" customWidth="1"/>
    <col min="12563" max="12563" width="9.109375" style="262"/>
    <col min="12564" max="12564" width="16.33203125" style="262" customWidth="1"/>
    <col min="12565" max="12565" width="15.44140625" style="262" bestFit="1" customWidth="1"/>
    <col min="12566" max="12801" width="9.109375" style="262"/>
    <col min="12802" max="12802" width="22.33203125" style="262" customWidth="1"/>
    <col min="12803" max="12814" width="14.33203125" style="262" bestFit="1" customWidth="1"/>
    <col min="12815" max="12815" width="17.44140625" style="262" bestFit="1" customWidth="1"/>
    <col min="12816" max="12818" width="12.33203125" style="262" bestFit="1" customWidth="1"/>
    <col min="12819" max="12819" width="9.109375" style="262"/>
    <col min="12820" max="12820" width="16.33203125" style="262" customWidth="1"/>
    <col min="12821" max="12821" width="15.44140625" style="262" bestFit="1" customWidth="1"/>
    <col min="12822" max="13057" width="9.109375" style="262"/>
    <col min="13058" max="13058" width="22.33203125" style="262" customWidth="1"/>
    <col min="13059" max="13070" width="14.33203125" style="262" bestFit="1" customWidth="1"/>
    <col min="13071" max="13071" width="17.44140625" style="262" bestFit="1" customWidth="1"/>
    <col min="13072" max="13074" width="12.33203125" style="262" bestFit="1" customWidth="1"/>
    <col min="13075" max="13075" width="9.109375" style="262"/>
    <col min="13076" max="13076" width="16.33203125" style="262" customWidth="1"/>
    <col min="13077" max="13077" width="15.44140625" style="262" bestFit="1" customWidth="1"/>
    <col min="13078" max="13313" width="9.109375" style="262"/>
    <col min="13314" max="13314" width="22.33203125" style="262" customWidth="1"/>
    <col min="13315" max="13326" width="14.33203125" style="262" bestFit="1" customWidth="1"/>
    <col min="13327" max="13327" width="17.44140625" style="262" bestFit="1" customWidth="1"/>
    <col min="13328" max="13330" width="12.33203125" style="262" bestFit="1" customWidth="1"/>
    <col min="13331" max="13331" width="9.109375" style="262"/>
    <col min="13332" max="13332" width="16.33203125" style="262" customWidth="1"/>
    <col min="13333" max="13333" width="15.44140625" style="262" bestFit="1" customWidth="1"/>
    <col min="13334" max="13569" width="9.109375" style="262"/>
    <col min="13570" max="13570" width="22.33203125" style="262" customWidth="1"/>
    <col min="13571" max="13582" width="14.33203125" style="262" bestFit="1" customWidth="1"/>
    <col min="13583" max="13583" width="17.44140625" style="262" bestFit="1" customWidth="1"/>
    <col min="13584" max="13586" width="12.33203125" style="262" bestFit="1" customWidth="1"/>
    <col min="13587" max="13587" width="9.109375" style="262"/>
    <col min="13588" max="13588" width="16.33203125" style="262" customWidth="1"/>
    <col min="13589" max="13589" width="15.44140625" style="262" bestFit="1" customWidth="1"/>
    <col min="13590" max="13825" width="9.109375" style="262"/>
    <col min="13826" max="13826" width="22.33203125" style="262" customWidth="1"/>
    <col min="13827" max="13838" width="14.33203125" style="262" bestFit="1" customWidth="1"/>
    <col min="13839" max="13839" width="17.44140625" style="262" bestFit="1" customWidth="1"/>
    <col min="13840" max="13842" width="12.33203125" style="262" bestFit="1" customWidth="1"/>
    <col min="13843" max="13843" width="9.109375" style="262"/>
    <col min="13844" max="13844" width="16.33203125" style="262" customWidth="1"/>
    <col min="13845" max="13845" width="15.44140625" style="262" bestFit="1" customWidth="1"/>
    <col min="13846" max="14081" width="9.109375" style="262"/>
    <col min="14082" max="14082" width="22.33203125" style="262" customWidth="1"/>
    <col min="14083" max="14094" width="14.33203125" style="262" bestFit="1" customWidth="1"/>
    <col min="14095" max="14095" width="17.44140625" style="262" bestFit="1" customWidth="1"/>
    <col min="14096" max="14098" width="12.33203125" style="262" bestFit="1" customWidth="1"/>
    <col min="14099" max="14099" width="9.109375" style="262"/>
    <col min="14100" max="14100" width="16.33203125" style="262" customWidth="1"/>
    <col min="14101" max="14101" width="15.44140625" style="262" bestFit="1" customWidth="1"/>
    <col min="14102" max="14337" width="9.109375" style="262"/>
    <col min="14338" max="14338" width="22.33203125" style="262" customWidth="1"/>
    <col min="14339" max="14350" width="14.33203125" style="262" bestFit="1" customWidth="1"/>
    <col min="14351" max="14351" width="17.44140625" style="262" bestFit="1" customWidth="1"/>
    <col min="14352" max="14354" width="12.33203125" style="262" bestFit="1" customWidth="1"/>
    <col min="14355" max="14355" width="9.109375" style="262"/>
    <col min="14356" max="14356" width="16.33203125" style="262" customWidth="1"/>
    <col min="14357" max="14357" width="15.44140625" style="262" bestFit="1" customWidth="1"/>
    <col min="14358" max="14593" width="9.109375" style="262"/>
    <col min="14594" max="14594" width="22.33203125" style="262" customWidth="1"/>
    <col min="14595" max="14606" width="14.33203125" style="262" bestFit="1" customWidth="1"/>
    <col min="14607" max="14607" width="17.44140625" style="262" bestFit="1" customWidth="1"/>
    <col min="14608" max="14610" width="12.33203125" style="262" bestFit="1" customWidth="1"/>
    <col min="14611" max="14611" width="9.109375" style="262"/>
    <col min="14612" max="14612" width="16.33203125" style="262" customWidth="1"/>
    <col min="14613" max="14613" width="15.44140625" style="262" bestFit="1" customWidth="1"/>
    <col min="14614" max="14849" width="9.109375" style="262"/>
    <col min="14850" max="14850" width="22.33203125" style="262" customWidth="1"/>
    <col min="14851" max="14862" width="14.33203125" style="262" bestFit="1" customWidth="1"/>
    <col min="14863" max="14863" width="17.44140625" style="262" bestFit="1" customWidth="1"/>
    <col min="14864" max="14866" width="12.33203125" style="262" bestFit="1" customWidth="1"/>
    <col min="14867" max="14867" width="9.109375" style="262"/>
    <col min="14868" max="14868" width="16.33203125" style="262" customWidth="1"/>
    <col min="14869" max="14869" width="15.44140625" style="262" bestFit="1" customWidth="1"/>
    <col min="14870" max="15105" width="9.109375" style="262"/>
    <col min="15106" max="15106" width="22.33203125" style="262" customWidth="1"/>
    <col min="15107" max="15118" width="14.33203125" style="262" bestFit="1" customWidth="1"/>
    <col min="15119" max="15119" width="17.44140625" style="262" bestFit="1" customWidth="1"/>
    <col min="15120" max="15122" width="12.33203125" style="262" bestFit="1" customWidth="1"/>
    <col min="15123" max="15123" width="9.109375" style="262"/>
    <col min="15124" max="15124" width="16.33203125" style="262" customWidth="1"/>
    <col min="15125" max="15125" width="15.44140625" style="262" bestFit="1" customWidth="1"/>
    <col min="15126" max="15361" width="9.109375" style="262"/>
    <col min="15362" max="15362" width="22.33203125" style="262" customWidth="1"/>
    <col min="15363" max="15374" width="14.33203125" style="262" bestFit="1" customWidth="1"/>
    <col min="15375" max="15375" width="17.44140625" style="262" bestFit="1" customWidth="1"/>
    <col min="15376" max="15378" width="12.33203125" style="262" bestFit="1" customWidth="1"/>
    <col min="15379" max="15379" width="9.109375" style="262"/>
    <col min="15380" max="15380" width="16.33203125" style="262" customWidth="1"/>
    <col min="15381" max="15381" width="15.44140625" style="262" bestFit="1" customWidth="1"/>
    <col min="15382" max="15617" width="9.109375" style="262"/>
    <col min="15618" max="15618" width="22.33203125" style="262" customWidth="1"/>
    <col min="15619" max="15630" width="14.33203125" style="262" bestFit="1" customWidth="1"/>
    <col min="15631" max="15631" width="17.44140625" style="262" bestFit="1" customWidth="1"/>
    <col min="15632" max="15634" width="12.33203125" style="262" bestFit="1" customWidth="1"/>
    <col min="15635" max="15635" width="9.109375" style="262"/>
    <col min="15636" max="15636" width="16.33203125" style="262" customWidth="1"/>
    <col min="15637" max="15637" width="15.44140625" style="262" bestFit="1" customWidth="1"/>
    <col min="15638" max="15873" width="9.109375" style="262"/>
    <col min="15874" max="15874" width="22.33203125" style="262" customWidth="1"/>
    <col min="15875" max="15886" width="14.33203125" style="262" bestFit="1" customWidth="1"/>
    <col min="15887" max="15887" width="17.44140625" style="262" bestFit="1" customWidth="1"/>
    <col min="15888" max="15890" width="12.33203125" style="262" bestFit="1" customWidth="1"/>
    <col min="15891" max="15891" width="9.109375" style="262"/>
    <col min="15892" max="15892" width="16.33203125" style="262" customWidth="1"/>
    <col min="15893" max="15893" width="15.44140625" style="262" bestFit="1" customWidth="1"/>
    <col min="15894" max="16129" width="9.109375" style="262"/>
    <col min="16130" max="16130" width="22.33203125" style="262" customWidth="1"/>
    <col min="16131" max="16142" width="14.33203125" style="262" bestFit="1" customWidth="1"/>
    <col min="16143" max="16143" width="17.44140625" style="262" bestFit="1" customWidth="1"/>
    <col min="16144" max="16146" width="12.33203125" style="262" bestFit="1" customWidth="1"/>
    <col min="16147" max="16147" width="9.109375" style="262"/>
    <col min="16148" max="16148" width="16.33203125" style="262" customWidth="1"/>
    <col min="16149" max="16149" width="15.44140625" style="262" bestFit="1" customWidth="1"/>
    <col min="16150" max="16384" width="9.109375" style="262"/>
  </cols>
  <sheetData>
    <row r="1" spans="1:21">
      <c r="A1" s="8" t="s">
        <v>1127</v>
      </c>
    </row>
    <row r="2" spans="1:21">
      <c r="A2" s="8" t="s">
        <v>1123</v>
      </c>
    </row>
    <row r="4" spans="1:21" s="252" customFormat="1" ht="21">
      <c r="B4" s="124" t="s">
        <v>557</v>
      </c>
      <c r="C4" s="165"/>
      <c r="D4" s="165"/>
      <c r="E4" s="165"/>
      <c r="F4" s="165"/>
      <c r="G4" s="165"/>
      <c r="H4" s="165"/>
      <c r="I4" s="165"/>
      <c r="J4" s="165"/>
      <c r="K4" s="165"/>
      <c r="L4" s="165"/>
      <c r="M4" s="165"/>
      <c r="N4" s="165"/>
      <c r="O4" s="165"/>
      <c r="P4" s="165"/>
      <c r="Q4" s="165"/>
      <c r="R4" s="165"/>
      <c r="T4" s="281"/>
      <c r="U4" s="281"/>
    </row>
    <row r="5" spans="1:21" s="252" customFormat="1" ht="21.6" thickBot="1">
      <c r="B5" s="124" t="str">
        <f>MANUAL!$B$10&amp;" - TEST YEAR"</f>
        <v>2017 - TEST YEAR</v>
      </c>
      <c r="C5" s="165"/>
      <c r="D5" s="165"/>
      <c r="E5" s="165"/>
      <c r="F5" s="306"/>
      <c r="G5" s="165"/>
      <c r="H5" s="165"/>
      <c r="I5" s="165"/>
      <c r="J5" s="165"/>
      <c r="K5" s="165"/>
      <c r="L5" s="165"/>
      <c r="M5" s="165"/>
      <c r="N5" s="165"/>
      <c r="O5" s="165"/>
      <c r="P5" s="165"/>
      <c r="Q5" s="165"/>
      <c r="R5" s="165"/>
      <c r="T5" s="281"/>
      <c r="U5" s="281"/>
    </row>
    <row r="6" spans="1:21" s="164" customFormat="1" ht="13.8" thickBot="1">
      <c r="B6" s="253"/>
      <c r="C6" s="282"/>
      <c r="D6" s="282"/>
      <c r="E6" s="282"/>
      <c r="F6" s="282"/>
      <c r="G6" s="282"/>
      <c r="H6" s="282"/>
      <c r="I6" s="282"/>
      <c r="J6" s="282"/>
      <c r="K6" s="282"/>
      <c r="L6" s="282"/>
      <c r="M6" s="282"/>
      <c r="N6" s="282"/>
      <c r="O6" s="283"/>
      <c r="P6" s="283"/>
      <c r="Q6" s="283"/>
      <c r="T6" s="284" t="s">
        <v>564</v>
      </c>
      <c r="U6" s="285"/>
    </row>
    <row r="7" spans="1:21" s="165" customFormat="1" ht="13.8" thickBot="1">
      <c r="B7" s="286" t="s">
        <v>450</v>
      </c>
      <c r="C7" s="100" t="s">
        <v>70</v>
      </c>
      <c r="D7" s="100" t="s">
        <v>71</v>
      </c>
      <c r="E7" s="100" t="s">
        <v>72</v>
      </c>
      <c r="F7" s="103" t="s">
        <v>73</v>
      </c>
      <c r="G7" s="103" t="s">
        <v>74</v>
      </c>
      <c r="H7" s="103" t="s">
        <v>75</v>
      </c>
      <c r="I7" s="103" t="s">
        <v>76</v>
      </c>
      <c r="J7" s="103" t="s">
        <v>77</v>
      </c>
      <c r="K7" s="103" t="s">
        <v>78</v>
      </c>
      <c r="L7" s="103" t="s">
        <v>79</v>
      </c>
      <c r="M7" s="100" t="s">
        <v>80</v>
      </c>
      <c r="N7" s="100" t="s">
        <v>81</v>
      </c>
      <c r="O7" s="287" t="s">
        <v>60</v>
      </c>
      <c r="P7" s="288" t="s">
        <v>133</v>
      </c>
      <c r="Q7" s="288" t="s">
        <v>133</v>
      </c>
      <c r="R7" s="339" t="s">
        <v>565</v>
      </c>
      <c r="T7" s="289" t="s">
        <v>60</v>
      </c>
      <c r="U7" s="290" t="s">
        <v>566</v>
      </c>
    </row>
    <row r="8" spans="1:21" s="165" customFormat="1">
      <c r="B8" s="357"/>
      <c r="C8" s="356">
        <v>2</v>
      </c>
      <c r="D8" s="356">
        <v>3</v>
      </c>
      <c r="E8" s="356">
        <v>4</v>
      </c>
      <c r="F8" s="356">
        <v>5</v>
      </c>
      <c r="G8" s="356">
        <v>6</v>
      </c>
      <c r="H8" s="356">
        <v>7</v>
      </c>
      <c r="I8" s="356">
        <v>8</v>
      </c>
      <c r="J8" s="356">
        <v>9</v>
      </c>
      <c r="K8" s="356">
        <v>10</v>
      </c>
      <c r="L8" s="356">
        <v>11</v>
      </c>
      <c r="M8" s="356">
        <v>12</v>
      </c>
      <c r="N8" s="356">
        <v>13</v>
      </c>
      <c r="O8" s="283"/>
      <c r="P8" s="283"/>
      <c r="Q8" s="283"/>
      <c r="T8" s="358"/>
      <c r="U8" s="359"/>
    </row>
    <row r="9" spans="1:21" s="165" customFormat="1">
      <c r="B9" s="357"/>
      <c r="C9" s="282">
        <v>3</v>
      </c>
      <c r="D9" s="282">
        <v>4</v>
      </c>
      <c r="E9" s="282">
        <v>5</v>
      </c>
      <c r="F9" s="282">
        <v>6</v>
      </c>
      <c r="G9" s="282">
        <v>7</v>
      </c>
      <c r="H9" s="282">
        <v>8</v>
      </c>
      <c r="I9" s="282">
        <v>9</v>
      </c>
      <c r="J9" s="282">
        <v>10</v>
      </c>
      <c r="K9" s="282">
        <v>11</v>
      </c>
      <c r="L9" s="282">
        <v>12</v>
      </c>
      <c r="M9" s="282">
        <v>13</v>
      </c>
      <c r="N9" s="282">
        <v>14</v>
      </c>
      <c r="O9" s="283"/>
      <c r="P9" s="283"/>
      <c r="Q9" s="283"/>
      <c r="T9" s="358"/>
      <c r="U9" s="359"/>
    </row>
    <row r="10" spans="1:21" s="164" customFormat="1">
      <c r="B10" s="253"/>
      <c r="C10" s="282"/>
      <c r="D10" s="282"/>
      <c r="E10" s="282"/>
      <c r="F10" s="282"/>
      <c r="G10" s="282"/>
      <c r="H10" s="282"/>
      <c r="I10" s="282"/>
      <c r="J10" s="282"/>
      <c r="K10" s="282"/>
      <c r="L10" s="282"/>
      <c r="M10" s="282"/>
      <c r="N10" s="282"/>
      <c r="O10" s="283"/>
      <c r="P10" s="283"/>
      <c r="Q10" s="283"/>
      <c r="R10" s="165"/>
      <c r="T10" s="291"/>
      <c r="U10" s="291"/>
    </row>
    <row r="11" spans="1:21" s="260" customFormat="1" ht="15.6">
      <c r="B11" s="259" t="s">
        <v>83</v>
      </c>
      <c r="T11" s="292"/>
      <c r="U11" s="292"/>
    </row>
    <row r="12" spans="1:21">
      <c r="B12" s="261" t="s">
        <v>98</v>
      </c>
      <c r="C12" s="293"/>
      <c r="D12" s="293"/>
      <c r="E12" s="293"/>
      <c r="F12" s="293"/>
      <c r="G12" s="293"/>
      <c r="H12" s="293"/>
      <c r="I12" s="293"/>
      <c r="J12" s="293"/>
      <c r="K12" s="293"/>
      <c r="L12" s="293"/>
      <c r="M12" s="293"/>
      <c r="N12" s="293"/>
      <c r="O12" s="293"/>
      <c r="P12" s="293"/>
      <c r="Q12" s="293"/>
      <c r="R12" s="291"/>
    </row>
    <row r="13" spans="1:21">
      <c r="A13" s="262" t="str">
        <f>B12&amp;" "&amp;B13</f>
        <v>CILC-1D KWH Sales</v>
      </c>
      <c r="B13" s="263" t="s">
        <v>560</v>
      </c>
      <c r="C13" s="293">
        <f>+'KWH FCST'!B$56</f>
        <v>230781253</v>
      </c>
      <c r="D13" s="293">
        <f>+'KWH FCST'!C$56</f>
        <v>211833995</v>
      </c>
      <c r="E13" s="293">
        <f>+'KWH FCST'!D$56</f>
        <v>212923906</v>
      </c>
      <c r="F13" s="293">
        <f>+'KWH FCST'!E$56</f>
        <v>214435548</v>
      </c>
      <c r="G13" s="293">
        <f>+'KWH FCST'!F$56</f>
        <v>221455796</v>
      </c>
      <c r="H13" s="293">
        <f>+'KWH FCST'!G$56</f>
        <v>229270200</v>
      </c>
      <c r="I13" s="293">
        <f>+'KWH FCST'!H$56</f>
        <v>236317752</v>
      </c>
      <c r="J13" s="293">
        <f>+'KWH FCST'!I$56</f>
        <v>234795889</v>
      </c>
      <c r="K13" s="293">
        <f>+'KWH FCST'!J$56</f>
        <v>232721345</v>
      </c>
      <c r="L13" s="293">
        <f>+'KWH FCST'!K$56</f>
        <v>224975757</v>
      </c>
      <c r="M13" s="293">
        <f>+'KWH FCST'!L$56</f>
        <v>214508903</v>
      </c>
      <c r="N13" s="293">
        <f>+'KWH FCST'!M$56</f>
        <v>223400047</v>
      </c>
      <c r="O13" s="293">
        <f>+'KWH FCST'!N$56</f>
        <v>2687420391</v>
      </c>
      <c r="P13" s="293">
        <f>+'KWH FCST'!O$56</f>
        <v>2.3594992054428676E-2</v>
      </c>
      <c r="Q13" s="293"/>
      <c r="R13" s="291"/>
      <c r="T13" s="264">
        <f>VLOOKUP(B12,'Sales Forecast'!$B$7:$AO$23,39,FALSE)</f>
        <v>2687420391</v>
      </c>
      <c r="U13" s="264">
        <f>+O13-T13</f>
        <v>0</v>
      </c>
    </row>
    <row r="14" spans="1:21">
      <c r="A14" s="262" t="str">
        <f>B12&amp;" "&amp;B14</f>
        <v>CILC-1D NCP</v>
      </c>
      <c r="B14" s="263" t="s">
        <v>133</v>
      </c>
      <c r="C14" s="293">
        <f>+'NCP FCST'!B$55</f>
        <v>441049.13434209541</v>
      </c>
      <c r="D14" s="293">
        <f>+'NCP FCST'!C$55</f>
        <v>444443.78121936804</v>
      </c>
      <c r="E14" s="293">
        <f>+'NCP FCST'!D$55</f>
        <v>405671.96045018634</v>
      </c>
      <c r="F14" s="293">
        <f>+'NCP FCST'!E$55</f>
        <v>420323.39935080212</v>
      </c>
      <c r="G14" s="293">
        <f>+'NCP FCST'!F$55</f>
        <v>418329.86009315035</v>
      </c>
      <c r="H14" s="293">
        <f>+'NCP FCST'!G$55</f>
        <v>443394.05894639133</v>
      </c>
      <c r="I14" s="293">
        <f>+'NCP FCST'!H$55</f>
        <v>439526.8271634329</v>
      </c>
      <c r="J14" s="293">
        <f>+'NCP FCST'!I$55</f>
        <v>436153.13812847645</v>
      </c>
      <c r="K14" s="293">
        <f>+'NCP FCST'!J$55</f>
        <v>446709.48119654175</v>
      </c>
      <c r="L14" s="293">
        <f>+'NCP FCST'!K$55</f>
        <v>424422.34045282623</v>
      </c>
      <c r="M14" s="293">
        <f>+'NCP FCST'!L$55</f>
        <v>427792.60797077173</v>
      </c>
      <c r="N14" s="293">
        <f>+'NCP FCST'!M$55</f>
        <v>430287.38530166342</v>
      </c>
      <c r="O14" s="293">
        <f>+'NCP FCST'!N$55</f>
        <v>5178103.9746157052</v>
      </c>
      <c r="P14" s="293">
        <f>+'NCP FCST'!O$55</f>
        <v>446709.48119654175</v>
      </c>
      <c r="Q14" s="293"/>
      <c r="R14" s="291"/>
      <c r="T14" s="264">
        <f>+'NCP FCST'!O$55</f>
        <v>446709.48119654175</v>
      </c>
      <c r="U14" s="264">
        <f>P14-T14</f>
        <v>0</v>
      </c>
    </row>
    <row r="15" spans="1:21">
      <c r="A15" s="262" t="str">
        <f>B12&amp;" "&amp;B15</f>
        <v>CILC-1D GNCP</v>
      </c>
      <c r="B15" s="263" t="s">
        <v>342</v>
      </c>
      <c r="C15" s="293">
        <f>+'GNCP FCST'!B$55</f>
        <v>365847.44792749925</v>
      </c>
      <c r="D15" s="293">
        <f>+'GNCP FCST'!C$55</f>
        <v>371630.24233841762</v>
      </c>
      <c r="E15" s="293">
        <f>+'GNCP FCST'!D$55</f>
        <v>337817.8780628661</v>
      </c>
      <c r="F15" s="293">
        <f>+'GNCP FCST'!E$55</f>
        <v>349548.7070145926</v>
      </c>
      <c r="G15" s="293">
        <f>+'GNCP FCST'!F$55</f>
        <v>345107.98815645941</v>
      </c>
      <c r="H15" s="293">
        <f>+'GNCP FCST'!G$55</f>
        <v>366560.18571812287</v>
      </c>
      <c r="I15" s="293">
        <f>+'GNCP FCST'!H$55</f>
        <v>364005.71521518932</v>
      </c>
      <c r="J15" s="293">
        <f>+'GNCP FCST'!I$55</f>
        <v>363927.58675205999</v>
      </c>
      <c r="K15" s="293">
        <f>+'GNCP FCST'!J$55</f>
        <v>371863.88665183826</v>
      </c>
      <c r="L15" s="293">
        <f>+'GNCP FCST'!K$55</f>
        <v>353406.95410178462</v>
      </c>
      <c r="M15" s="293">
        <f>+'GNCP FCST'!L$55</f>
        <v>358130.82334949449</v>
      </c>
      <c r="N15" s="293">
        <f>+'GNCP FCST'!M$55</f>
        <v>358515.73713644518</v>
      </c>
      <c r="O15" s="293">
        <f>+'GNCP FCST'!N$55</f>
        <v>4306363.1524247695</v>
      </c>
      <c r="P15" s="293">
        <f>+'GNCP FCST'!O$55</f>
        <v>371863.88665183826</v>
      </c>
      <c r="Q15" s="293">
        <f>MAX(C15:N15)</f>
        <v>371863.88665183826</v>
      </c>
      <c r="R15" s="291"/>
      <c r="T15" s="264">
        <f>+'GNCP FCST'!O$55</f>
        <v>371863.88665183826</v>
      </c>
      <c r="U15" s="264">
        <f>+Q15-T15</f>
        <v>0</v>
      </c>
    </row>
    <row r="16" spans="1:21">
      <c r="A16" s="262" t="str">
        <f>B12&amp;" "&amp;B16</f>
        <v>CILC-1D CP</v>
      </c>
      <c r="B16" s="263" t="s">
        <v>148</v>
      </c>
      <c r="C16" s="293">
        <f>+'CP FCST'!B$55</f>
        <v>320897.12353818654</v>
      </c>
      <c r="D16" s="293">
        <f>+'CP FCST'!C$55</f>
        <v>355909.6299268268</v>
      </c>
      <c r="E16" s="293">
        <f>+'CP FCST'!D$55</f>
        <v>293095.32553742337</v>
      </c>
      <c r="F16" s="293">
        <f>+'CP FCST'!E$55</f>
        <v>329564.18059090408</v>
      </c>
      <c r="G16" s="293">
        <f>+'CP FCST'!F$55</f>
        <v>322277.65243064769</v>
      </c>
      <c r="H16" s="293">
        <f>+'CP FCST'!G$55</f>
        <v>352194.55095118709</v>
      </c>
      <c r="I16" s="293">
        <f>+'CP FCST'!H$55</f>
        <v>342582.83706285182</v>
      </c>
      <c r="J16" s="293">
        <f>+'CP FCST'!I$55</f>
        <v>342209.79430907388</v>
      </c>
      <c r="K16" s="293">
        <f>+'CP FCST'!J$55</f>
        <v>345768.17530784954</v>
      </c>
      <c r="L16" s="293">
        <f>+'CP FCST'!K$55</f>
        <v>334326.05236377643</v>
      </c>
      <c r="M16" s="293">
        <f>+'CP FCST'!L$55</f>
        <v>342670.35840713623</v>
      </c>
      <c r="N16" s="293">
        <f>+'CP FCST'!M$55</f>
        <v>331923.29899002623</v>
      </c>
      <c r="O16" s="293">
        <f>+'CP FCST'!N$55</f>
        <v>4013418.9794158898</v>
      </c>
      <c r="P16" s="293">
        <f>+'CP FCST'!O$55</f>
        <v>334451.5816179908</v>
      </c>
      <c r="Q16" s="293"/>
      <c r="R16" s="264">
        <f>AVERAGE(C16:N16)</f>
        <v>334451.5816179908</v>
      </c>
      <c r="T16" s="264">
        <f>+'CP FCST'!O$55</f>
        <v>334451.5816179908</v>
      </c>
      <c r="U16" s="264">
        <f>R16-T16</f>
        <v>0</v>
      </c>
    </row>
    <row r="17" spans="1:21">
      <c r="B17" s="263" t="s">
        <v>567</v>
      </c>
      <c r="C17" s="294" t="str">
        <f t="shared" ref="C17:N17" si="0">IF(C16&gt;C15,"ERROR",IF(C15&gt;C14,"ERROR","OK"))</f>
        <v>OK</v>
      </c>
      <c r="D17" s="294" t="str">
        <f t="shared" si="0"/>
        <v>OK</v>
      </c>
      <c r="E17" s="294" t="str">
        <f t="shared" si="0"/>
        <v>OK</v>
      </c>
      <c r="F17" s="294" t="str">
        <f t="shared" si="0"/>
        <v>OK</v>
      </c>
      <c r="G17" s="294" t="str">
        <f t="shared" si="0"/>
        <v>OK</v>
      </c>
      <c r="H17" s="294" t="str">
        <f t="shared" si="0"/>
        <v>OK</v>
      </c>
      <c r="I17" s="294" t="str">
        <f t="shared" si="0"/>
        <v>OK</v>
      </c>
      <c r="J17" s="294" t="str">
        <f t="shared" si="0"/>
        <v>OK</v>
      </c>
      <c r="K17" s="294" t="str">
        <f t="shared" si="0"/>
        <v>OK</v>
      </c>
      <c r="L17" s="294" t="str">
        <f t="shared" si="0"/>
        <v>OK</v>
      </c>
      <c r="M17" s="294" t="str">
        <f t="shared" si="0"/>
        <v>OK</v>
      </c>
      <c r="N17" s="294" t="str">
        <f t="shared" si="0"/>
        <v>OK</v>
      </c>
      <c r="O17" s="294" t="str">
        <f t="shared" ref="O17:P17" si="1">IF(O16&gt;O15,"ERROR",IF(O15&gt;O14,"ERROR","OK"))</f>
        <v>OK</v>
      </c>
      <c r="P17" s="294" t="str">
        <f t="shared" si="1"/>
        <v>OK</v>
      </c>
      <c r="Q17" s="293"/>
      <c r="R17" s="264"/>
    </row>
    <row r="18" spans="1:21">
      <c r="B18" s="268"/>
      <c r="C18" s="293"/>
      <c r="D18" s="293"/>
      <c r="E18" s="293"/>
      <c r="F18" s="293"/>
      <c r="G18" s="293"/>
      <c r="H18" s="293"/>
      <c r="I18" s="293"/>
      <c r="J18" s="293"/>
      <c r="K18" s="293"/>
      <c r="L18" s="293"/>
      <c r="M18" s="293"/>
      <c r="N18" s="293"/>
      <c r="O18" s="293"/>
      <c r="P18" s="293"/>
      <c r="Q18" s="293"/>
      <c r="R18" s="291"/>
    </row>
    <row r="19" spans="1:21">
      <c r="B19" s="261" t="s">
        <v>99</v>
      </c>
      <c r="C19" s="293"/>
      <c r="D19" s="293"/>
      <c r="E19" s="293"/>
      <c r="F19" s="293"/>
      <c r="G19" s="293"/>
      <c r="H19" s="293"/>
      <c r="I19" s="293"/>
      <c r="J19" s="293"/>
      <c r="K19" s="293"/>
      <c r="L19" s="293"/>
      <c r="M19" s="293"/>
      <c r="N19" s="293"/>
      <c r="O19" s="293"/>
      <c r="P19" s="293"/>
      <c r="Q19" s="293"/>
      <c r="R19" s="291"/>
    </row>
    <row r="20" spans="1:21">
      <c r="A20" s="262" t="str">
        <f>B19&amp;" "&amp;B20</f>
        <v>CILC-1G KWH Sales</v>
      </c>
      <c r="B20" s="263" t="s">
        <v>560</v>
      </c>
      <c r="C20" s="293">
        <f>+'KWH FCST'!B$57</f>
        <v>8790697</v>
      </c>
      <c r="D20" s="293">
        <f>+'KWH FCST'!C$57</f>
        <v>8102439</v>
      </c>
      <c r="E20" s="293">
        <f>+'KWH FCST'!D$57</f>
        <v>8043980</v>
      </c>
      <c r="F20" s="293">
        <f>+'KWH FCST'!E$57</f>
        <v>8069797</v>
      </c>
      <c r="G20" s="293">
        <f>+'KWH FCST'!F$57</f>
        <v>8363391</v>
      </c>
      <c r="H20" s="293">
        <f>+'KWH FCST'!G$57</f>
        <v>8574093</v>
      </c>
      <c r="I20" s="293">
        <f>+'KWH FCST'!H$57</f>
        <v>8775072</v>
      </c>
      <c r="J20" s="293">
        <f>+'KWH FCST'!I$57</f>
        <v>8799193</v>
      </c>
      <c r="K20" s="293">
        <f>+'KWH FCST'!J$57</f>
        <v>8768146</v>
      </c>
      <c r="L20" s="293">
        <f>+'KWH FCST'!K$57</f>
        <v>8505733</v>
      </c>
      <c r="M20" s="293">
        <f>+'KWH FCST'!L$57</f>
        <v>8194398</v>
      </c>
      <c r="N20" s="293">
        <f>+'KWH FCST'!M$57</f>
        <v>8636563</v>
      </c>
      <c r="O20" s="293">
        <f>+'KWH FCST'!N$57</f>
        <v>101623502</v>
      </c>
      <c r="P20" s="293">
        <f>+'KWH FCST'!O$57</f>
        <v>8.9223321005649702E-4</v>
      </c>
      <c r="Q20" s="293"/>
      <c r="R20" s="291"/>
      <c r="T20" s="264">
        <f>VLOOKUP(B19,'Sales Forecast'!$B$7:$AO$23,39,FALSE)</f>
        <v>101623502</v>
      </c>
      <c r="U20" s="264">
        <f>+O20-T20</f>
        <v>0</v>
      </c>
    </row>
    <row r="21" spans="1:21">
      <c r="A21" s="262" t="str">
        <f>B19&amp;" "&amp;B21</f>
        <v>CILC-1G NCP</v>
      </c>
      <c r="B21" s="263" t="s">
        <v>133</v>
      </c>
      <c r="C21" s="293">
        <f>+'NCP FCST'!B$56</f>
        <v>17282.476290086659</v>
      </c>
      <c r="D21" s="293">
        <f>+'NCP FCST'!C$56</f>
        <v>17584.639124244739</v>
      </c>
      <c r="E21" s="293">
        <f>+'NCP FCST'!D$56</f>
        <v>15699.614339693346</v>
      </c>
      <c r="F21" s="293">
        <f>+'NCP FCST'!E$56</f>
        <v>16241.19894057222</v>
      </c>
      <c r="G21" s="293">
        <f>+'NCP FCST'!F$56</f>
        <v>16712.102089524564</v>
      </c>
      <c r="H21" s="293">
        <f>+'NCP FCST'!G$56</f>
        <v>17621.282184078129</v>
      </c>
      <c r="I21" s="293">
        <f>+'NCP FCST'!H$56</f>
        <v>17302.374004259011</v>
      </c>
      <c r="J21" s="293">
        <f>+'NCP FCST'!I$56</f>
        <v>17399.282530150977</v>
      </c>
      <c r="K21" s="293">
        <f>+'NCP FCST'!J$56</f>
        <v>17839.70978400638</v>
      </c>
      <c r="L21" s="293">
        <f>+'NCP FCST'!K$56</f>
        <v>16772.12112273019</v>
      </c>
      <c r="M21" s="293">
        <f>+'NCP FCST'!L$56</f>
        <v>16949.625198570291</v>
      </c>
      <c r="N21" s="293">
        <f>+'NCP FCST'!M$56</f>
        <v>17274.231550819251</v>
      </c>
      <c r="O21" s="293">
        <f>+'NCP FCST'!N$56</f>
        <v>204678.65715873573</v>
      </c>
      <c r="P21" s="293">
        <f>+'NCP FCST'!O$56</f>
        <v>17839.70978400638</v>
      </c>
      <c r="Q21" s="293"/>
      <c r="R21" s="291"/>
      <c r="T21" s="264">
        <f>+'NCP FCST'!O$56</f>
        <v>17839.70978400638</v>
      </c>
      <c r="U21" s="264">
        <f>P21-T21</f>
        <v>0</v>
      </c>
    </row>
    <row r="22" spans="1:21">
      <c r="A22" s="262" t="str">
        <f>B19&amp;" "&amp;B22</f>
        <v>CILC-1G GNCP</v>
      </c>
      <c r="B22" s="263" t="s">
        <v>342</v>
      </c>
      <c r="C22" s="293">
        <f>+'GNCP FCST'!B$56</f>
        <v>13890.727671043083</v>
      </c>
      <c r="D22" s="293">
        <f>+'GNCP FCST'!C$56</f>
        <v>14433.423518044543</v>
      </c>
      <c r="E22" s="293">
        <f>+'GNCP FCST'!D$56</f>
        <v>12748.76315769454</v>
      </c>
      <c r="F22" s="293">
        <f>+'GNCP FCST'!E$56</f>
        <v>13352.986047681452</v>
      </c>
      <c r="G22" s="293">
        <f>+'GNCP FCST'!F$56</f>
        <v>13251.866868300694</v>
      </c>
      <c r="H22" s="293">
        <f>+'GNCP FCST'!G$56</f>
        <v>14033.069172755128</v>
      </c>
      <c r="I22" s="293">
        <f>+'GNCP FCST'!H$56</f>
        <v>13951.876834000899</v>
      </c>
      <c r="J22" s="293">
        <f>+'GNCP FCST'!I$56</f>
        <v>13874.248987402289</v>
      </c>
      <c r="K22" s="293">
        <f>+'GNCP FCST'!J$56</f>
        <v>14438.010459479397</v>
      </c>
      <c r="L22" s="293">
        <f>+'GNCP FCST'!K$56</f>
        <v>13716.180957356915</v>
      </c>
      <c r="M22" s="293">
        <f>+'GNCP FCST'!L$56</f>
        <v>13677.024915878867</v>
      </c>
      <c r="N22" s="293">
        <f>+'GNCP FCST'!M$56</f>
        <v>13865.051879783259</v>
      </c>
      <c r="O22" s="293">
        <f>+'GNCP FCST'!N$56</f>
        <v>165233.23046942105</v>
      </c>
      <c r="P22" s="293">
        <f>+'GNCP FCST'!O$56</f>
        <v>14438.010459479397</v>
      </c>
      <c r="Q22" s="293">
        <f>MAX(C22:N22)</f>
        <v>14438.010459479397</v>
      </c>
      <c r="R22" s="291"/>
      <c r="T22" s="264">
        <f>+'GNCP FCST'!O$56</f>
        <v>14438.010459479397</v>
      </c>
      <c r="U22" s="264">
        <f>+Q22-T22</f>
        <v>0</v>
      </c>
    </row>
    <row r="23" spans="1:21">
      <c r="A23" s="262" t="str">
        <f>B19&amp;" "&amp;B23</f>
        <v>CILC-1G CP</v>
      </c>
      <c r="B23" s="263" t="s">
        <v>148</v>
      </c>
      <c r="C23" s="293">
        <f>+'CP FCST'!B$56</f>
        <v>12494.310493820143</v>
      </c>
      <c r="D23" s="293">
        <f>+'CP FCST'!C$56</f>
        <v>13862.569531510915</v>
      </c>
      <c r="E23" s="293">
        <f>+'CP FCST'!D$56</f>
        <v>11497.431223922034</v>
      </c>
      <c r="F23" s="293">
        <f>+'CP FCST'!E$56</f>
        <v>12641.134691780393</v>
      </c>
      <c r="G23" s="293">
        <f>+'CP FCST'!F$56</f>
        <v>12681.288612210587</v>
      </c>
      <c r="H23" s="293">
        <f>+'CP FCST'!G$56</f>
        <v>13581.731865875914</v>
      </c>
      <c r="I23" s="293">
        <f>+'CP FCST'!H$56</f>
        <v>13200.774078014354</v>
      </c>
      <c r="J23" s="293">
        <f>+'CP FCST'!I$56</f>
        <v>13235.085398196015</v>
      </c>
      <c r="K23" s="293">
        <f>+'CP FCST'!J$56</f>
        <v>13428.634002303414</v>
      </c>
      <c r="L23" s="293">
        <f>+'CP FCST'!K$56</f>
        <v>13087.079972477188</v>
      </c>
      <c r="M23" s="293">
        <f>+'CP FCST'!L$56</f>
        <v>13048.238239003325</v>
      </c>
      <c r="N23" s="293">
        <f>+'CP FCST'!M$56</f>
        <v>12681.566879010818</v>
      </c>
      <c r="O23" s="293">
        <f>+'CP FCST'!N$56</f>
        <v>155439.84498812509</v>
      </c>
      <c r="P23" s="293">
        <f>+'CP FCST'!O$56</f>
        <v>12953.32041567709</v>
      </c>
      <c r="Q23" s="293"/>
      <c r="R23" s="264">
        <f>AVERAGE(C23:N23)</f>
        <v>12953.32041567709</v>
      </c>
      <c r="T23" s="264">
        <f>+'CP FCST'!O$56</f>
        <v>12953.32041567709</v>
      </c>
      <c r="U23" s="264">
        <f>R23-T23</f>
        <v>0</v>
      </c>
    </row>
    <row r="24" spans="1:21">
      <c r="B24" s="263" t="s">
        <v>567</v>
      </c>
      <c r="C24" s="294" t="str">
        <f t="shared" ref="C24:N24" si="2">IF(C23&gt;C22,"ERROR",IF(C22&gt;C21,"ERROR","OK"))</f>
        <v>OK</v>
      </c>
      <c r="D24" s="294" t="str">
        <f t="shared" si="2"/>
        <v>OK</v>
      </c>
      <c r="E24" s="294" t="str">
        <f t="shared" si="2"/>
        <v>OK</v>
      </c>
      <c r="F24" s="294" t="str">
        <f t="shared" si="2"/>
        <v>OK</v>
      </c>
      <c r="G24" s="294" t="str">
        <f t="shared" si="2"/>
        <v>OK</v>
      </c>
      <c r="H24" s="294" t="str">
        <f t="shared" si="2"/>
        <v>OK</v>
      </c>
      <c r="I24" s="294" t="str">
        <f t="shared" si="2"/>
        <v>OK</v>
      </c>
      <c r="J24" s="294" t="str">
        <f t="shared" si="2"/>
        <v>OK</v>
      </c>
      <c r="K24" s="294" t="str">
        <f t="shared" si="2"/>
        <v>OK</v>
      </c>
      <c r="L24" s="294" t="str">
        <f t="shared" si="2"/>
        <v>OK</v>
      </c>
      <c r="M24" s="294" t="str">
        <f t="shared" si="2"/>
        <v>OK</v>
      </c>
      <c r="N24" s="294" t="str">
        <f t="shared" si="2"/>
        <v>OK</v>
      </c>
      <c r="O24" s="294" t="str">
        <f t="shared" ref="O24:P24" si="3">IF(O23&gt;O22,"ERROR",IF(O22&gt;O21,"ERROR","OK"))</f>
        <v>OK</v>
      </c>
      <c r="P24" s="294" t="str">
        <f t="shared" si="3"/>
        <v>OK</v>
      </c>
      <c r="Q24" s="293"/>
      <c r="R24" s="264"/>
    </row>
    <row r="25" spans="1:21">
      <c r="B25" s="268"/>
      <c r="C25" s="293"/>
      <c r="D25" s="293"/>
      <c r="E25" s="293"/>
      <c r="F25" s="293"/>
      <c r="G25" s="293"/>
      <c r="H25" s="293"/>
      <c r="I25" s="293"/>
      <c r="J25" s="293"/>
      <c r="K25" s="293"/>
      <c r="L25" s="293"/>
      <c r="M25" s="293"/>
      <c r="N25" s="293"/>
      <c r="O25" s="293"/>
      <c r="P25" s="293"/>
      <c r="Q25" s="293"/>
      <c r="R25" s="291"/>
    </row>
    <row r="26" spans="1:21">
      <c r="B26" s="261" t="s">
        <v>50</v>
      </c>
      <c r="C26" s="293"/>
      <c r="D26" s="293"/>
      <c r="E26" s="293"/>
      <c r="F26" s="293"/>
      <c r="G26" s="293"/>
      <c r="H26" s="293"/>
      <c r="I26" s="293"/>
      <c r="J26" s="293"/>
      <c r="K26" s="293"/>
      <c r="L26" s="293"/>
      <c r="M26" s="293"/>
      <c r="N26" s="293"/>
      <c r="O26" s="293"/>
      <c r="P26" s="293"/>
      <c r="Q26" s="293"/>
      <c r="R26" s="291"/>
    </row>
    <row r="27" spans="1:21">
      <c r="A27" s="262" t="str">
        <f>B26&amp;" "&amp;B27</f>
        <v>CILC-1T KWH Sales</v>
      </c>
      <c r="B27" s="263" t="s">
        <v>560</v>
      </c>
      <c r="C27" s="293">
        <f>+'KWH FCST'!B$58</f>
        <v>125750423</v>
      </c>
      <c r="D27" s="293">
        <f>+'KWH FCST'!C$58</f>
        <v>117221965</v>
      </c>
      <c r="E27" s="293">
        <f>+'KWH FCST'!D$58</f>
        <v>118767389</v>
      </c>
      <c r="F27" s="293">
        <f>+'KWH FCST'!E$58</f>
        <v>123452460</v>
      </c>
      <c r="G27" s="293">
        <f>+'KWH FCST'!F$58</f>
        <v>122801452</v>
      </c>
      <c r="H27" s="293">
        <f>+'KWH FCST'!G$58</f>
        <v>127537356</v>
      </c>
      <c r="I27" s="293">
        <f>+'KWH FCST'!H$58</f>
        <v>128193988</v>
      </c>
      <c r="J27" s="293">
        <f>+'KWH FCST'!I$58</f>
        <v>127368729</v>
      </c>
      <c r="K27" s="293">
        <f>+'KWH FCST'!J$58</f>
        <v>130512332</v>
      </c>
      <c r="L27" s="293">
        <f>+'KWH FCST'!K$58</f>
        <v>126790722</v>
      </c>
      <c r="M27" s="293">
        <f>+'KWH FCST'!L$58</f>
        <v>129769170</v>
      </c>
      <c r="N27" s="293">
        <f>+'KWH FCST'!M$58</f>
        <v>130169328</v>
      </c>
      <c r="O27" s="293">
        <f>+'KWH FCST'!N$58</f>
        <v>1508335314</v>
      </c>
      <c r="P27" s="293">
        <f>+'KWH FCST'!O$58</f>
        <v>1.324287032591924E-2</v>
      </c>
      <c r="Q27" s="293"/>
      <c r="R27" s="291"/>
      <c r="T27" s="264">
        <f>VLOOKUP(B26,'Sales Forecast'!$B$7:$AO$23,39,FALSE)</f>
        <v>1508335314</v>
      </c>
      <c r="U27" s="264">
        <f>+O27-T27</f>
        <v>0</v>
      </c>
    </row>
    <row r="28" spans="1:21">
      <c r="A28" s="262" t="str">
        <f>B26&amp;" "&amp;B28</f>
        <v>CILC-1T NCP</v>
      </c>
      <c r="B28" s="263" t="s">
        <v>133</v>
      </c>
      <c r="C28" s="293">
        <f>+'NCP FCST'!B$57</f>
        <v>228951.17047819778</v>
      </c>
      <c r="D28" s="293">
        <f>+'NCP FCST'!C$57</f>
        <v>242274.23321759261</v>
      </c>
      <c r="E28" s="293">
        <f>+'NCP FCST'!D$57</f>
        <v>221631.23014474925</v>
      </c>
      <c r="F28" s="293">
        <f>+'NCP FCST'!E$57</f>
        <v>230728.11070243115</v>
      </c>
      <c r="G28" s="293">
        <f>+'NCP FCST'!F$57</f>
        <v>218481.79719435686</v>
      </c>
      <c r="H28" s="293">
        <f>+'NCP FCST'!G$57</f>
        <v>241295.75897924902</v>
      </c>
      <c r="I28" s="293">
        <f>+'NCP FCST'!H$57</f>
        <v>231549.56187756851</v>
      </c>
      <c r="J28" s="293">
        <f>+'NCP FCST'!I$57</f>
        <v>227622.02928574185</v>
      </c>
      <c r="K28" s="293">
        <f>+'NCP FCST'!J$57</f>
        <v>249427.2926031251</v>
      </c>
      <c r="L28" s="293">
        <f>+'NCP FCST'!K$57</f>
        <v>229611.47547396144</v>
      </c>
      <c r="M28" s="293">
        <f>+'NCP FCST'!L$57</f>
        <v>246054.55062571107</v>
      </c>
      <c r="N28" s="293">
        <f>+'NCP FCST'!M$57</f>
        <v>235963.10132199476</v>
      </c>
      <c r="O28" s="293">
        <f>+'NCP FCST'!N$57</f>
        <v>2803590.3119046795</v>
      </c>
      <c r="P28" s="293">
        <f>+'NCP FCST'!O$57</f>
        <v>249427.2926031251</v>
      </c>
      <c r="Q28" s="293"/>
      <c r="R28" s="291"/>
      <c r="T28" s="264">
        <f>+'NCP FCST'!O$57</f>
        <v>249427.2926031251</v>
      </c>
      <c r="U28" s="264">
        <f>P28-T28</f>
        <v>0</v>
      </c>
    </row>
    <row r="29" spans="1:21">
      <c r="A29" s="262" t="str">
        <f>B26&amp;" "&amp;B29</f>
        <v>CILC-1T GNCP</v>
      </c>
      <c r="B29" s="263" t="s">
        <v>342</v>
      </c>
      <c r="C29" s="293">
        <f>+'GNCP FCST'!B$57</f>
        <v>197606.45255575387</v>
      </c>
      <c r="D29" s="293">
        <f>+'GNCP FCST'!C$57</f>
        <v>208266.94143749753</v>
      </c>
      <c r="E29" s="293">
        <f>+'GNCP FCST'!D$57</f>
        <v>189588.58356958599</v>
      </c>
      <c r="F29" s="293">
        <f>+'GNCP FCST'!E$57</f>
        <v>198397.51995988737</v>
      </c>
      <c r="G29" s="293">
        <f>+'GNCP FCST'!F$57</f>
        <v>190514.84943299234</v>
      </c>
      <c r="H29" s="293">
        <f>+'GNCP FCST'!G$57</f>
        <v>205461.51020723785</v>
      </c>
      <c r="I29" s="293">
        <f>+'GNCP FCST'!H$57</f>
        <v>200035.30898010291</v>
      </c>
      <c r="J29" s="293">
        <f>+'GNCP FCST'!I$57</f>
        <v>197296.90933019068</v>
      </c>
      <c r="K29" s="293">
        <f>+'GNCP FCST'!J$57</f>
        <v>215922.72516709683</v>
      </c>
      <c r="L29" s="293">
        <f>+'GNCP FCST'!K$57</f>
        <v>199997.2269648799</v>
      </c>
      <c r="M29" s="293">
        <f>+'GNCP FCST'!L$57</f>
        <v>213010.11463914276</v>
      </c>
      <c r="N29" s="293">
        <f>+'GNCP FCST'!M$57</f>
        <v>208441.41320068511</v>
      </c>
      <c r="O29" s="293">
        <f>+'GNCP FCST'!N$57</f>
        <v>2424539.5554450531</v>
      </c>
      <c r="P29" s="293">
        <f>+'GNCP FCST'!O$57</f>
        <v>215922.72516709683</v>
      </c>
      <c r="Q29" s="293">
        <f>MAX(C29:N29)</f>
        <v>215922.72516709683</v>
      </c>
      <c r="R29" s="291"/>
      <c r="T29" s="264">
        <f>+'GNCP FCST'!O$57</f>
        <v>215922.72516709683</v>
      </c>
      <c r="U29" s="264">
        <f>+Q29-T29</f>
        <v>0</v>
      </c>
    </row>
    <row r="30" spans="1:21">
      <c r="A30" s="262" t="str">
        <f>B26&amp;" "&amp;B30</f>
        <v>CILC-1T CP</v>
      </c>
      <c r="B30" s="263" t="s">
        <v>148</v>
      </c>
      <c r="C30" s="293">
        <f>+'CP FCST'!B$57</f>
        <v>162810.8647759005</v>
      </c>
      <c r="D30" s="293">
        <f>+'CP FCST'!C$57</f>
        <v>187144.56379859097</v>
      </c>
      <c r="E30" s="293">
        <f>+'CP FCST'!D$57</f>
        <v>173113.34662260491</v>
      </c>
      <c r="F30" s="293">
        <f>+'CP FCST'!E$57</f>
        <v>170314.96258525926</v>
      </c>
      <c r="G30" s="293">
        <f>+'CP FCST'!F$57</f>
        <v>178194.5966464986</v>
      </c>
      <c r="H30" s="293">
        <f>+'CP FCST'!G$57</f>
        <v>182469.40562442056</v>
      </c>
      <c r="I30" s="293">
        <f>+'CP FCST'!H$57</f>
        <v>178189.95550880206</v>
      </c>
      <c r="J30" s="293">
        <f>+'CP FCST'!I$57</f>
        <v>176041.53858827017</v>
      </c>
      <c r="K30" s="293">
        <f>+'CP FCST'!J$57</f>
        <v>181733.5772928294</v>
      </c>
      <c r="L30" s="293">
        <f>+'CP FCST'!K$57</f>
        <v>176549.80015550886</v>
      </c>
      <c r="M30" s="293">
        <f>+'CP FCST'!L$57</f>
        <v>195616.97297492856</v>
      </c>
      <c r="N30" s="293">
        <f>+'CP FCST'!M$57</f>
        <v>187797.88993547001</v>
      </c>
      <c r="O30" s="293">
        <f>+'CP FCST'!N$57</f>
        <v>2149977.4745090841</v>
      </c>
      <c r="P30" s="293">
        <f>+'CP FCST'!O$57</f>
        <v>179164.78954242368</v>
      </c>
      <c r="Q30" s="293"/>
      <c r="R30" s="264">
        <f>AVERAGE(C30:N30)</f>
        <v>179164.78954242368</v>
      </c>
      <c r="T30" s="264">
        <f>+'CP FCST'!O$57</f>
        <v>179164.78954242368</v>
      </c>
      <c r="U30" s="264">
        <f>R30-T30</f>
        <v>0</v>
      </c>
    </row>
    <row r="31" spans="1:21">
      <c r="B31" s="263" t="s">
        <v>567</v>
      </c>
      <c r="C31" s="294" t="str">
        <f t="shared" ref="C31:N31" si="4">IF(C30&gt;C29,"ERROR",IF(C29&gt;C28,"ERROR","OK"))</f>
        <v>OK</v>
      </c>
      <c r="D31" s="294" t="str">
        <f t="shared" si="4"/>
        <v>OK</v>
      </c>
      <c r="E31" s="294" t="str">
        <f t="shared" si="4"/>
        <v>OK</v>
      </c>
      <c r="F31" s="294" t="str">
        <f t="shared" si="4"/>
        <v>OK</v>
      </c>
      <c r="G31" s="294" t="str">
        <f t="shared" si="4"/>
        <v>OK</v>
      </c>
      <c r="H31" s="294" t="str">
        <f t="shared" si="4"/>
        <v>OK</v>
      </c>
      <c r="I31" s="294" t="str">
        <f t="shared" si="4"/>
        <v>OK</v>
      </c>
      <c r="J31" s="294" t="str">
        <f t="shared" si="4"/>
        <v>OK</v>
      </c>
      <c r="K31" s="294" t="str">
        <f t="shared" si="4"/>
        <v>OK</v>
      </c>
      <c r="L31" s="294" t="str">
        <f t="shared" si="4"/>
        <v>OK</v>
      </c>
      <c r="M31" s="294" t="str">
        <f t="shared" si="4"/>
        <v>OK</v>
      </c>
      <c r="N31" s="294" t="str">
        <f t="shared" si="4"/>
        <v>OK</v>
      </c>
      <c r="O31" s="294" t="str">
        <f t="shared" ref="O31:P31" si="5">IF(O30&gt;O29,"ERROR",IF(O29&gt;O28,"ERROR","OK"))</f>
        <v>OK</v>
      </c>
      <c r="P31" s="294" t="str">
        <f t="shared" si="5"/>
        <v>OK</v>
      </c>
      <c r="Q31" s="293"/>
      <c r="R31" s="264"/>
    </row>
    <row r="32" spans="1:21">
      <c r="B32" s="268"/>
      <c r="C32" s="293"/>
      <c r="D32" s="293"/>
      <c r="E32" s="293"/>
      <c r="F32" s="293"/>
      <c r="G32" s="293"/>
      <c r="H32" s="293"/>
      <c r="I32" s="293"/>
      <c r="J32" s="293"/>
      <c r="K32" s="293"/>
      <c r="L32" s="293"/>
      <c r="M32" s="293"/>
      <c r="N32" s="293"/>
      <c r="O32" s="293"/>
      <c r="P32" s="293"/>
      <c r="Q32" s="293"/>
      <c r="R32" s="291"/>
    </row>
    <row r="33" spans="1:21">
      <c r="B33" s="261" t="s">
        <v>49</v>
      </c>
      <c r="C33" s="293"/>
      <c r="D33" s="293"/>
      <c r="E33" s="293"/>
      <c r="F33" s="293"/>
      <c r="G33" s="293"/>
      <c r="H33" s="293"/>
      <c r="I33" s="293"/>
      <c r="J33" s="293"/>
      <c r="K33" s="293"/>
      <c r="L33" s="293"/>
      <c r="M33" s="293"/>
      <c r="N33" s="293"/>
      <c r="O33" s="293"/>
      <c r="P33" s="293"/>
      <c r="Q33" s="293"/>
      <c r="R33" s="291"/>
    </row>
    <row r="34" spans="1:21">
      <c r="A34" s="262" t="str">
        <f>B33&amp;" "&amp;B34</f>
        <v>GS(T)-1 KWH Sales</v>
      </c>
      <c r="B34" s="263" t="s">
        <v>560</v>
      </c>
      <c r="C34" s="293">
        <f>+'KWH FCST'!B$59</f>
        <v>474037478</v>
      </c>
      <c r="D34" s="293">
        <f>+'KWH FCST'!C$59</f>
        <v>421493319</v>
      </c>
      <c r="E34" s="293">
        <f>+'KWH FCST'!D$59</f>
        <v>436128454</v>
      </c>
      <c r="F34" s="293">
        <f>+'KWH FCST'!E$59</f>
        <v>452175041</v>
      </c>
      <c r="G34" s="293">
        <f>+'KWH FCST'!F$59</f>
        <v>505437208</v>
      </c>
      <c r="H34" s="293">
        <f>+'KWH FCST'!G$59</f>
        <v>540809617</v>
      </c>
      <c r="I34" s="293">
        <f>+'KWH FCST'!H$59</f>
        <v>570905184</v>
      </c>
      <c r="J34" s="293">
        <f>+'KWH FCST'!I$59</f>
        <v>571130874</v>
      </c>
      <c r="K34" s="293">
        <f>+'KWH FCST'!J$59</f>
        <v>555576895</v>
      </c>
      <c r="L34" s="293">
        <f>+'KWH FCST'!K$59</f>
        <v>515188641</v>
      </c>
      <c r="M34" s="293">
        <f>+'KWH FCST'!L$59</f>
        <v>464021202</v>
      </c>
      <c r="N34" s="293">
        <f>+'KWH FCST'!M$59</f>
        <v>461888209</v>
      </c>
      <c r="O34" s="293">
        <f>+'KWH FCST'!N$59</f>
        <v>5968792122</v>
      </c>
      <c r="P34" s="293">
        <f>+'KWH FCST'!O$59</f>
        <v>5.2404753333259377E-2</v>
      </c>
      <c r="Q34" s="293"/>
      <c r="R34" s="291"/>
      <c r="T34" s="264">
        <f>VLOOKUP(B33,'Sales Forecast'!$B$7:$AO$23,39,FALSE)</f>
        <v>5968792122</v>
      </c>
      <c r="U34" s="264">
        <f>+O34-T34</f>
        <v>0</v>
      </c>
    </row>
    <row r="35" spans="1:21">
      <c r="A35" s="262" t="str">
        <f>B33&amp;" "&amp;B35</f>
        <v>GS(T)-1 NCP</v>
      </c>
      <c r="B35" s="263" t="s">
        <v>133</v>
      </c>
      <c r="C35" s="293">
        <f>+'NCP FCST'!B$58</f>
        <v>2100946.8493607244</v>
      </c>
      <c r="D35" s="293">
        <f>+'NCP FCST'!C$58</f>
        <v>1987186.1893321064</v>
      </c>
      <c r="E35" s="293">
        <f>+'NCP FCST'!D$58</f>
        <v>1842798.3608995616</v>
      </c>
      <c r="F35" s="293">
        <f>+'NCP FCST'!E$58</f>
        <v>1848388.7676183006</v>
      </c>
      <c r="G35" s="293">
        <f>+'NCP FCST'!F$58</f>
        <v>1931254.8640808458</v>
      </c>
      <c r="H35" s="293">
        <f>+'NCP FCST'!G$58</f>
        <v>2099872.7091293135</v>
      </c>
      <c r="I35" s="293">
        <f>+'NCP FCST'!H$58</f>
        <v>2073346.8722489995</v>
      </c>
      <c r="J35" s="293">
        <f>+'NCP FCST'!I$58</f>
        <v>2043612.6298523783</v>
      </c>
      <c r="K35" s="293">
        <f>+'NCP FCST'!J$58</f>
        <v>2146410.5045588007</v>
      </c>
      <c r="L35" s="293">
        <f>+'NCP FCST'!K$58</f>
        <v>1998050.9304793258</v>
      </c>
      <c r="M35" s="293">
        <f>+'NCP FCST'!L$58</f>
        <v>2043354.1270344541</v>
      </c>
      <c r="N35" s="293">
        <f>+'NCP FCST'!M$58</f>
        <v>1994701.1413142995</v>
      </c>
      <c r="O35" s="293">
        <f>+'NCP FCST'!N$58</f>
        <v>24109923.945909109</v>
      </c>
      <c r="P35" s="293">
        <f>+'NCP FCST'!O$58</f>
        <v>2146410.5045588007</v>
      </c>
      <c r="Q35" s="293"/>
      <c r="R35" s="291"/>
      <c r="T35" s="264">
        <f>+'NCP FCST'!O$58</f>
        <v>2146410.5045588007</v>
      </c>
      <c r="U35" s="264">
        <f>P35-T35</f>
        <v>0</v>
      </c>
    </row>
    <row r="36" spans="1:21">
      <c r="A36" s="262" t="str">
        <f>B33&amp;" "&amp;B36</f>
        <v>GS(T)-1 GNCP</v>
      </c>
      <c r="B36" s="263" t="s">
        <v>342</v>
      </c>
      <c r="C36" s="293">
        <f>+'GNCP FCST'!B$58</f>
        <v>1034273.818271948</v>
      </c>
      <c r="D36" s="293">
        <f>+'GNCP FCST'!C$58</f>
        <v>1038504.6650911041</v>
      </c>
      <c r="E36" s="293">
        <f>+'GNCP FCST'!D$58</f>
        <v>940418.43626013456</v>
      </c>
      <c r="F36" s="293">
        <f>+'GNCP FCST'!E$58</f>
        <v>1086228.118093591</v>
      </c>
      <c r="G36" s="293">
        <f>+'GNCP FCST'!F$58</f>
        <v>1139086.3280038654</v>
      </c>
      <c r="H36" s="293">
        <f>+'GNCP FCST'!G$58</f>
        <v>1261475.3424210194</v>
      </c>
      <c r="I36" s="293">
        <f>+'GNCP FCST'!H$58</f>
        <v>1264299.7760644027</v>
      </c>
      <c r="J36" s="293">
        <f>+'GNCP FCST'!I$58</f>
        <v>1252214.165940213</v>
      </c>
      <c r="K36" s="293">
        <f>+'GNCP FCST'!J$58</f>
        <v>1297228.2035117212</v>
      </c>
      <c r="L36" s="293">
        <f>+'GNCP FCST'!K$58</f>
        <v>1184566.0902203086</v>
      </c>
      <c r="M36" s="293">
        <f>+'GNCP FCST'!L$58</f>
        <v>1092081.8317894263</v>
      </c>
      <c r="N36" s="293">
        <f>+'GNCP FCST'!M$58</f>
        <v>1047557.4867231908</v>
      </c>
      <c r="O36" s="293">
        <f>+'GNCP FCST'!N$58</f>
        <v>13637934.262390925</v>
      </c>
      <c r="P36" s="293">
        <f>+'GNCP FCST'!O$58</f>
        <v>1297228.2035117212</v>
      </c>
      <c r="Q36" s="293">
        <f>MAX(C36:N36)</f>
        <v>1297228.2035117212</v>
      </c>
      <c r="R36" s="291"/>
      <c r="T36" s="264">
        <f>+'GNCP FCST'!O$58</f>
        <v>1297228.2035117212</v>
      </c>
      <c r="U36" s="264">
        <f>+Q36-T36</f>
        <v>0</v>
      </c>
    </row>
    <row r="37" spans="1:21">
      <c r="A37" s="262" t="str">
        <f>B33&amp;" "&amp;B37</f>
        <v>GS(T)-1 CP</v>
      </c>
      <c r="B37" s="263" t="s">
        <v>148</v>
      </c>
      <c r="C37" s="293">
        <f>+'CP FCST'!B$58</f>
        <v>620134.7836188518</v>
      </c>
      <c r="D37" s="293">
        <f>+'CP FCST'!C$58</f>
        <v>1022311.5303045592</v>
      </c>
      <c r="E37" s="293">
        <f>+'CP FCST'!D$58</f>
        <v>561793.59032886662</v>
      </c>
      <c r="F37" s="293">
        <f>+'CP FCST'!E$58</f>
        <v>958566.60942932253</v>
      </c>
      <c r="G37" s="293">
        <f>+'CP FCST'!F$58</f>
        <v>1046604.6618726011</v>
      </c>
      <c r="H37" s="293">
        <f>+'CP FCST'!G$58</f>
        <v>1209799.9592863023</v>
      </c>
      <c r="I37" s="293">
        <f>+'CP FCST'!H$58</f>
        <v>1197543.0641721191</v>
      </c>
      <c r="J37" s="293">
        <f>+'CP FCST'!I$58</f>
        <v>1186535.6651968907</v>
      </c>
      <c r="K37" s="293">
        <f>+'CP FCST'!J$58</f>
        <v>1098151.6741777356</v>
      </c>
      <c r="L37" s="293">
        <f>+'CP FCST'!K$58</f>
        <v>1082529.2091815292</v>
      </c>
      <c r="M37" s="293">
        <f>+'CP FCST'!L$58</f>
        <v>998874.59960735694</v>
      </c>
      <c r="N37" s="293">
        <f>+'CP FCST'!M$58</f>
        <v>854963.48496380891</v>
      </c>
      <c r="O37" s="293">
        <f>+'CP FCST'!N$58</f>
        <v>11837808.832139943</v>
      </c>
      <c r="P37" s="293">
        <f>+'CP FCST'!O$58</f>
        <v>986484.06934499519</v>
      </c>
      <c r="Q37" s="293"/>
      <c r="R37" s="264">
        <f>AVERAGE(C37:N37)</f>
        <v>986484.06934499519</v>
      </c>
      <c r="T37" s="264">
        <f>+'CP FCST'!O$58</f>
        <v>986484.06934499519</v>
      </c>
      <c r="U37" s="264">
        <f>R37-T37</f>
        <v>0</v>
      </c>
    </row>
    <row r="38" spans="1:21">
      <c r="B38" s="263" t="s">
        <v>567</v>
      </c>
      <c r="C38" s="294" t="str">
        <f t="shared" ref="C38:N38" si="6">IF(C37&gt;C36,"ERROR",IF(C36&gt;C35,"ERROR","OK"))</f>
        <v>OK</v>
      </c>
      <c r="D38" s="294" t="str">
        <f t="shared" si="6"/>
        <v>OK</v>
      </c>
      <c r="E38" s="294" t="str">
        <f t="shared" si="6"/>
        <v>OK</v>
      </c>
      <c r="F38" s="294" t="str">
        <f t="shared" si="6"/>
        <v>OK</v>
      </c>
      <c r="G38" s="294" t="str">
        <f t="shared" si="6"/>
        <v>OK</v>
      </c>
      <c r="H38" s="294" t="str">
        <f t="shared" si="6"/>
        <v>OK</v>
      </c>
      <c r="I38" s="294" t="str">
        <f t="shared" si="6"/>
        <v>OK</v>
      </c>
      <c r="J38" s="294" t="str">
        <f t="shared" si="6"/>
        <v>OK</v>
      </c>
      <c r="K38" s="294" t="str">
        <f t="shared" si="6"/>
        <v>OK</v>
      </c>
      <c r="L38" s="294" t="str">
        <f t="shared" si="6"/>
        <v>OK</v>
      </c>
      <c r="M38" s="294" t="str">
        <f t="shared" si="6"/>
        <v>OK</v>
      </c>
      <c r="N38" s="294" t="str">
        <f t="shared" si="6"/>
        <v>OK</v>
      </c>
      <c r="O38" s="294" t="str">
        <f t="shared" ref="O38:P38" si="7">IF(O37&gt;O36,"ERROR",IF(O36&gt;O35,"ERROR","OK"))</f>
        <v>OK</v>
      </c>
      <c r="P38" s="294" t="str">
        <f t="shared" si="7"/>
        <v>OK</v>
      </c>
      <c r="Q38" s="293"/>
      <c r="R38" s="264"/>
    </row>
    <row r="39" spans="1:21">
      <c r="B39" s="268"/>
      <c r="C39" s="293"/>
      <c r="D39" s="293"/>
      <c r="E39" s="293"/>
      <c r="F39" s="293"/>
      <c r="G39" s="293"/>
      <c r="H39" s="293"/>
      <c r="I39" s="293"/>
      <c r="J39" s="293"/>
      <c r="K39" s="293"/>
      <c r="L39" s="293"/>
      <c r="M39" s="293"/>
      <c r="N39" s="293"/>
      <c r="O39" s="293"/>
      <c r="P39" s="293"/>
      <c r="Q39" s="293"/>
      <c r="R39" s="291"/>
    </row>
    <row r="40" spans="1:21">
      <c r="B40" s="261" t="s">
        <v>325</v>
      </c>
      <c r="C40" s="293"/>
      <c r="D40" s="293"/>
      <c r="E40" s="293"/>
      <c r="F40" s="293"/>
      <c r="G40" s="293"/>
      <c r="H40" s="293"/>
      <c r="I40" s="293"/>
      <c r="J40" s="293"/>
      <c r="K40" s="293"/>
      <c r="L40" s="293"/>
      <c r="M40" s="293"/>
      <c r="N40" s="293"/>
      <c r="O40" s="293"/>
      <c r="P40" s="293"/>
      <c r="Q40" s="293"/>
      <c r="R40" s="291"/>
    </row>
    <row r="41" spans="1:21">
      <c r="A41" s="262" t="str">
        <f>B40&amp;" "&amp;B41</f>
        <v>GSCU-1 KWH Sales</v>
      </c>
      <c r="B41" s="263" t="s">
        <v>560</v>
      </c>
      <c r="C41" s="293">
        <f>+'KWH FCST'!B$60</f>
        <v>5819546</v>
      </c>
      <c r="D41" s="293">
        <f>+'KWH FCST'!C$60</f>
        <v>5825464</v>
      </c>
      <c r="E41" s="293">
        <f>+'KWH FCST'!D$60</f>
        <v>5831382</v>
      </c>
      <c r="F41" s="293">
        <f>+'KWH FCST'!E$60</f>
        <v>5837838</v>
      </c>
      <c r="G41" s="293">
        <f>+'KWH FCST'!F$60</f>
        <v>5844294</v>
      </c>
      <c r="H41" s="293">
        <f>+'KWH FCST'!G$60</f>
        <v>5850750</v>
      </c>
      <c r="I41" s="293">
        <f>+'KWH FCST'!H$60</f>
        <v>5857206</v>
      </c>
      <c r="J41" s="293">
        <f>+'KWH FCST'!I$60</f>
        <v>5863124</v>
      </c>
      <c r="K41" s="293">
        <f>+'KWH FCST'!J$60</f>
        <v>5869580</v>
      </c>
      <c r="L41" s="293">
        <f>+'KWH FCST'!K$60</f>
        <v>5875498</v>
      </c>
      <c r="M41" s="293">
        <f>+'KWH FCST'!L$60</f>
        <v>5880878</v>
      </c>
      <c r="N41" s="293">
        <f>+'KWH FCST'!M$60</f>
        <v>5886258</v>
      </c>
      <c r="O41" s="293">
        <f>+'KWH FCST'!N$60</f>
        <v>70241818</v>
      </c>
      <c r="P41" s="293">
        <f>+'KWH FCST'!O$60</f>
        <v>6.1670855186966725E-4</v>
      </c>
      <c r="Q41" s="293"/>
      <c r="R41" s="291"/>
      <c r="T41" s="264">
        <f>VLOOKUP(B40,'Sales Forecast'!$B$7:$AO$23,39,FALSE)</f>
        <v>70241818</v>
      </c>
      <c r="U41" s="264">
        <f>+O41-T41</f>
        <v>0</v>
      </c>
    </row>
    <row r="42" spans="1:21">
      <c r="A42" s="262" t="str">
        <f>B40&amp;" "&amp;B42</f>
        <v>GSCU-1 NCP</v>
      </c>
      <c r="B42" s="263" t="s">
        <v>133</v>
      </c>
      <c r="C42" s="293">
        <f>+'NCP FCST'!B$59</f>
        <v>8388.1720430107525</v>
      </c>
      <c r="D42" s="293">
        <f>+'NCP FCST'!C$59</f>
        <v>9194.4619813631671</v>
      </c>
      <c r="E42" s="293">
        <f>+'NCP FCST'!D$59</f>
        <v>8381.5630914572575</v>
      </c>
      <c r="F42" s="293">
        <f>+'NCP FCST'!E$59</f>
        <v>8656.3434163701077</v>
      </c>
      <c r="G42" s="293">
        <f>+'NCP FCST'!F$59</f>
        <v>8307.1424185361047</v>
      </c>
      <c r="H42" s="293">
        <f>+'NCP FCST'!G$59</f>
        <v>8850.6117484751667</v>
      </c>
      <c r="I42" s="293">
        <f>+'NCP FCST'!H$59</f>
        <v>8329.0189480294302</v>
      </c>
      <c r="J42" s="293">
        <f>+'NCP FCST'!I$59</f>
        <v>8641.89385980117</v>
      </c>
      <c r="K42" s="293">
        <f>+'NCP FCST'!J$59</f>
        <v>8771.7740874908832</v>
      </c>
      <c r="L42" s="293">
        <f>+'NCP FCST'!K$59</f>
        <v>8586.6855835411498</v>
      </c>
      <c r="M42" s="293">
        <f>+'NCP FCST'!L$59</f>
        <v>8730.10486437699</v>
      </c>
      <c r="N42" s="293">
        <f>+'NCP FCST'!M$59</f>
        <v>8600.5403813177436</v>
      </c>
      <c r="O42" s="293">
        <f>+'NCP FCST'!N$59</f>
        <v>103438.31242376991</v>
      </c>
      <c r="P42" s="293">
        <f>+'NCP FCST'!O$59</f>
        <v>9194.4619813631671</v>
      </c>
      <c r="Q42" s="293"/>
      <c r="R42" s="291"/>
      <c r="T42" s="264">
        <f>+'NCP FCST'!O$59</f>
        <v>9194.4619813631671</v>
      </c>
      <c r="U42" s="264">
        <f>P42-T42</f>
        <v>0</v>
      </c>
    </row>
    <row r="43" spans="1:21">
      <c r="A43" s="262" t="str">
        <f>B40&amp;" "&amp;B43</f>
        <v>GSCU-1 GNCP</v>
      </c>
      <c r="B43" s="263" t="s">
        <v>342</v>
      </c>
      <c r="C43" s="293">
        <f>+'GNCP FCST'!B$59</f>
        <v>7971.8410416913248</v>
      </c>
      <c r="D43" s="293">
        <f>+'GNCP FCST'!C$59</f>
        <v>8809.2052416115839</v>
      </c>
      <c r="E43" s="293">
        <f>+'GNCP FCST'!D$59</f>
        <v>8013.0987925211939</v>
      </c>
      <c r="F43" s="293">
        <f>+'GNCP FCST'!E$59</f>
        <v>8248.3299423533408</v>
      </c>
      <c r="G43" s="293">
        <f>+'GNCP FCST'!F$59</f>
        <v>7974.3170049076971</v>
      </c>
      <c r="H43" s="293">
        <f>+'GNCP FCST'!G$59</f>
        <v>8319.327372623964</v>
      </c>
      <c r="I43" s="293">
        <f>+'GNCP FCST'!H$59</f>
        <v>7986.2598076056738</v>
      </c>
      <c r="J43" s="293">
        <f>+'GNCP FCST'!I$59</f>
        <v>8064.411595121458</v>
      </c>
      <c r="K43" s="293">
        <f>+'GNCP FCST'!J$59</f>
        <v>8254.5508752981405</v>
      </c>
      <c r="L43" s="293">
        <f>+'GNCP FCST'!K$59</f>
        <v>8015.2663216551828</v>
      </c>
      <c r="M43" s="293">
        <f>+'GNCP FCST'!L$59</f>
        <v>8324.384540471985</v>
      </c>
      <c r="N43" s="293">
        <f>+'GNCP FCST'!M$59</f>
        <v>8147.6472796411317</v>
      </c>
      <c r="O43" s="293">
        <f>+'GNCP FCST'!N$59</f>
        <v>98128.639815502669</v>
      </c>
      <c r="P43" s="293">
        <f>+'GNCP FCST'!O$59</f>
        <v>8809.2052416115839</v>
      </c>
      <c r="Q43" s="293">
        <f>MAX(C43:N43)</f>
        <v>8809.2052416115839</v>
      </c>
      <c r="R43" s="291"/>
      <c r="T43" s="264">
        <f>+'GNCP FCST'!O$59</f>
        <v>8809.2052416115839</v>
      </c>
      <c r="U43" s="264">
        <f>+Q43-T43</f>
        <v>0</v>
      </c>
    </row>
    <row r="44" spans="1:21">
      <c r="A44" s="262" t="str">
        <f>B40&amp;" "&amp;B44</f>
        <v>GSCU-1 CP</v>
      </c>
      <c r="B44" s="263" t="s">
        <v>148</v>
      </c>
      <c r="C44" s="293">
        <f>+'CP FCST'!B$59</f>
        <v>7694.498242555851</v>
      </c>
      <c r="D44" s="293">
        <f>+'CP FCST'!C$59</f>
        <v>8769.401036648811</v>
      </c>
      <c r="E44" s="293">
        <f>+'CP FCST'!D$59</f>
        <v>7794.2313367721399</v>
      </c>
      <c r="F44" s="293">
        <f>+'CP FCST'!E$59</f>
        <v>8009.0629218662543</v>
      </c>
      <c r="G44" s="293">
        <f>+'CP FCST'!F$59</f>
        <v>7891.0064334661211</v>
      </c>
      <c r="H44" s="293">
        <f>+'CP FCST'!G$59</f>
        <v>8154.8554893958662</v>
      </c>
      <c r="I44" s="293">
        <f>+'CP FCST'!H$59</f>
        <v>7901.561100378809</v>
      </c>
      <c r="J44" s="293">
        <f>+'CP FCST'!I$59</f>
        <v>7911.3974608500021</v>
      </c>
      <c r="K44" s="293">
        <f>+'CP FCST'!J$59</f>
        <v>8191.5137102536619</v>
      </c>
      <c r="L44" s="293">
        <f>+'CP FCST'!K$59</f>
        <v>7929.6864456097946</v>
      </c>
      <c r="M44" s="293">
        <f>+'CP FCST'!L$59</f>
        <v>8250.6678114863571</v>
      </c>
      <c r="N44" s="293">
        <f>+'CP FCST'!M$59</f>
        <v>7956.7252062764255</v>
      </c>
      <c r="O44" s="293">
        <f>+'CP FCST'!N$59</f>
        <v>96454.607195560107</v>
      </c>
      <c r="P44" s="293">
        <f>+'CP FCST'!O$59</f>
        <v>8037.883932963342</v>
      </c>
      <c r="Q44" s="293"/>
      <c r="R44" s="264">
        <f>AVERAGE(C44:N44)</f>
        <v>8037.883932963342</v>
      </c>
      <c r="T44" s="264">
        <f>+'CP FCST'!O$59</f>
        <v>8037.883932963342</v>
      </c>
      <c r="U44" s="264">
        <f>R44-T44</f>
        <v>0</v>
      </c>
    </row>
    <row r="45" spans="1:21">
      <c r="B45" s="263" t="s">
        <v>567</v>
      </c>
      <c r="C45" s="294" t="str">
        <f t="shared" ref="C45:N45" si="8">IF(C44&gt;C43,"ERROR",IF(C43&gt;C42,"ERROR","OK"))</f>
        <v>OK</v>
      </c>
      <c r="D45" s="294" t="str">
        <f t="shared" si="8"/>
        <v>OK</v>
      </c>
      <c r="E45" s="294" t="str">
        <f t="shared" si="8"/>
        <v>OK</v>
      </c>
      <c r="F45" s="294" t="str">
        <f t="shared" si="8"/>
        <v>OK</v>
      </c>
      <c r="G45" s="294" t="str">
        <f t="shared" si="8"/>
        <v>OK</v>
      </c>
      <c r="H45" s="294" t="str">
        <f t="shared" si="8"/>
        <v>OK</v>
      </c>
      <c r="I45" s="294" t="str">
        <f t="shared" si="8"/>
        <v>OK</v>
      </c>
      <c r="J45" s="294" t="str">
        <f t="shared" si="8"/>
        <v>OK</v>
      </c>
      <c r="K45" s="294" t="str">
        <f t="shared" si="8"/>
        <v>OK</v>
      </c>
      <c r="L45" s="294" t="str">
        <f t="shared" si="8"/>
        <v>OK</v>
      </c>
      <c r="M45" s="294" t="str">
        <f t="shared" si="8"/>
        <v>OK</v>
      </c>
      <c r="N45" s="294" t="str">
        <f t="shared" si="8"/>
        <v>OK</v>
      </c>
      <c r="O45" s="294" t="str">
        <f t="shared" ref="O45:P45" si="9">IF(O44&gt;O43,"ERROR",IF(O43&gt;O42,"ERROR","OK"))</f>
        <v>OK</v>
      </c>
      <c r="P45" s="294" t="str">
        <f t="shared" si="9"/>
        <v>OK</v>
      </c>
      <c r="Q45" s="293"/>
      <c r="R45" s="264"/>
    </row>
    <row r="46" spans="1:21">
      <c r="B46" s="268"/>
      <c r="C46" s="293"/>
      <c r="D46" s="293"/>
      <c r="E46" s="293"/>
      <c r="F46" s="293"/>
      <c r="G46" s="293"/>
      <c r="H46" s="293"/>
      <c r="I46" s="293"/>
      <c r="J46" s="293"/>
      <c r="K46" s="293"/>
      <c r="L46" s="293"/>
      <c r="M46" s="293"/>
      <c r="N46" s="293"/>
      <c r="O46" s="293"/>
      <c r="P46" s="293"/>
      <c r="Q46" s="293"/>
      <c r="R46" s="291"/>
    </row>
    <row r="47" spans="1:21">
      <c r="B47" s="261" t="s">
        <v>67</v>
      </c>
      <c r="C47" s="293"/>
      <c r="D47" s="293"/>
      <c r="E47" s="293"/>
      <c r="F47" s="293"/>
      <c r="G47" s="293"/>
      <c r="H47" s="293"/>
      <c r="I47" s="293"/>
      <c r="J47" s="293"/>
      <c r="K47" s="293"/>
      <c r="L47" s="293"/>
      <c r="M47" s="293"/>
      <c r="N47" s="293"/>
      <c r="O47" s="293"/>
      <c r="P47" s="293"/>
      <c r="Q47" s="293"/>
      <c r="R47" s="291"/>
    </row>
    <row r="48" spans="1:21">
      <c r="A48" s="262" t="str">
        <f>B47&amp;" "&amp;B48</f>
        <v>GSD(T)-1 KWH Sales</v>
      </c>
      <c r="B48" s="263" t="s">
        <v>560</v>
      </c>
      <c r="C48" s="293">
        <f>+'KWH FCST'!B$61</f>
        <v>2125027898</v>
      </c>
      <c r="D48" s="293">
        <f>+'KWH FCST'!C$61</f>
        <v>1868655365</v>
      </c>
      <c r="E48" s="293">
        <f>+'KWH FCST'!D$61</f>
        <v>1921617542</v>
      </c>
      <c r="F48" s="293">
        <f>+'KWH FCST'!E$61</f>
        <v>1978696349</v>
      </c>
      <c r="G48" s="293">
        <f>+'KWH FCST'!F$61</f>
        <v>2175878238</v>
      </c>
      <c r="H48" s="293">
        <f>+'KWH FCST'!G$61</f>
        <v>2293502526</v>
      </c>
      <c r="I48" s="293">
        <f>+'KWH FCST'!H$61</f>
        <v>2382585585</v>
      </c>
      <c r="J48" s="293">
        <f>+'KWH FCST'!I$61</f>
        <v>2376881395</v>
      </c>
      <c r="K48" s="293">
        <f>+'KWH FCST'!J$61</f>
        <v>2357807650</v>
      </c>
      <c r="L48" s="293">
        <f>+'KWH FCST'!K$61</f>
        <v>2225515867</v>
      </c>
      <c r="M48" s="293">
        <f>+'KWH FCST'!L$61</f>
        <v>2047495255</v>
      </c>
      <c r="N48" s="293">
        <f>+'KWH FCST'!M$61</f>
        <v>2071765114</v>
      </c>
      <c r="O48" s="293">
        <f>+'KWH FCST'!N$61</f>
        <v>25825428784</v>
      </c>
      <c r="P48" s="293">
        <f>+'KWH FCST'!O$61</f>
        <v>0.22674189308132461</v>
      </c>
      <c r="Q48" s="293"/>
      <c r="R48" s="291"/>
      <c r="T48" s="264">
        <f>VLOOKUP(B47,'Sales Forecast'!$B$7:$AO$23,39,FALSE)</f>
        <v>25825428784</v>
      </c>
      <c r="U48" s="264">
        <f>+O48-T48</f>
        <v>0</v>
      </c>
    </row>
    <row r="49" spans="1:21">
      <c r="A49" s="262" t="str">
        <f>B47&amp;" "&amp;B49</f>
        <v>GSD(T)-1 NCP</v>
      </c>
      <c r="B49" s="263" t="s">
        <v>133</v>
      </c>
      <c r="C49" s="293">
        <f>+'NCP FCST'!B$60</f>
        <v>6005509.4470369071</v>
      </c>
      <c r="D49" s="293">
        <f>+'NCP FCST'!C$60</f>
        <v>5799646.4480623305</v>
      </c>
      <c r="E49" s="293">
        <f>+'NCP FCST'!D$60</f>
        <v>5404895.2501710104</v>
      </c>
      <c r="F49" s="293">
        <f>+'NCP FCST'!E$60</f>
        <v>5557136.775972859</v>
      </c>
      <c r="G49" s="293">
        <f>+'NCP FCST'!F$60</f>
        <v>5734446.1258697035</v>
      </c>
      <c r="H49" s="293">
        <f>+'NCP FCST'!G$60</f>
        <v>6115615.3366184561</v>
      </c>
      <c r="I49" s="293">
        <f>+'NCP FCST'!H$60</f>
        <v>6004499.9621975813</v>
      </c>
      <c r="J49" s="293">
        <f>+'NCP FCST'!I$60</f>
        <v>5971835.736424136</v>
      </c>
      <c r="K49" s="293">
        <f>+'NCP FCST'!J$60</f>
        <v>6241549.2640830157</v>
      </c>
      <c r="L49" s="293">
        <f>+'NCP FCST'!K$60</f>
        <v>5918257.800184234</v>
      </c>
      <c r="M49" s="293">
        <f>+'NCP FCST'!L$60</f>
        <v>5915427.9775112094</v>
      </c>
      <c r="N49" s="293">
        <f>+'NCP FCST'!M$60</f>
        <v>5755747.2707108157</v>
      </c>
      <c r="O49" s="293">
        <f>+'NCP FCST'!N$60</f>
        <v>70424567.394842252</v>
      </c>
      <c r="P49" s="293">
        <f>+'NCP FCST'!O$60</f>
        <v>6241549.2640830157</v>
      </c>
      <c r="Q49" s="293"/>
      <c r="R49" s="291"/>
      <c r="T49" s="264">
        <f>+'NCP FCST'!O$60</f>
        <v>6241549.2640830157</v>
      </c>
      <c r="U49" s="264">
        <f>P49-T49</f>
        <v>0</v>
      </c>
    </row>
    <row r="50" spans="1:21">
      <c r="A50" s="262" t="str">
        <f>B47&amp;" "&amp;B50</f>
        <v>GSD(T)-1 GNCP</v>
      </c>
      <c r="B50" s="263" t="s">
        <v>342</v>
      </c>
      <c r="C50" s="293">
        <f>+'GNCP FCST'!B$60</f>
        <v>4161160.1005401406</v>
      </c>
      <c r="D50" s="293">
        <f>+'GNCP FCST'!C$60</f>
        <v>4051780.78143322</v>
      </c>
      <c r="E50" s="293">
        <f>+'GNCP FCST'!D$60</f>
        <v>3733476.8385107256</v>
      </c>
      <c r="F50" s="293">
        <f>+'GNCP FCST'!E$60</f>
        <v>4059563.7997111301</v>
      </c>
      <c r="G50" s="293">
        <f>+'GNCP FCST'!F$60</f>
        <v>4227068.1116692256</v>
      </c>
      <c r="H50" s="293">
        <f>+'GNCP FCST'!G$60</f>
        <v>4547352.1413276233</v>
      </c>
      <c r="I50" s="293">
        <f>+'GNCP FCST'!H$60</f>
        <v>4522950.8683753731</v>
      </c>
      <c r="J50" s="293">
        <f>+'GNCP FCST'!I$60</f>
        <v>4500680.5228396785</v>
      </c>
      <c r="K50" s="293">
        <f>+'GNCP FCST'!J$60</f>
        <v>4684435.6960073747</v>
      </c>
      <c r="L50" s="293">
        <f>+'GNCP FCST'!K$60</f>
        <v>4376209.0619425308</v>
      </c>
      <c r="M50" s="293">
        <f>+'GNCP FCST'!L$60</f>
        <v>4225473.1199438656</v>
      </c>
      <c r="N50" s="293">
        <f>+'GNCP FCST'!M$60</f>
        <v>4101478.588329575</v>
      </c>
      <c r="O50" s="293">
        <f>+'GNCP FCST'!N$60</f>
        <v>51191629.630630463</v>
      </c>
      <c r="P50" s="293">
        <f>+'GNCP FCST'!O$60</f>
        <v>4684435.6960073747</v>
      </c>
      <c r="Q50" s="293">
        <f>MAX(C50:N50)</f>
        <v>4684435.6960073747</v>
      </c>
      <c r="R50" s="291"/>
      <c r="T50" s="264">
        <f>+'GNCP FCST'!O$60</f>
        <v>4684435.6960073747</v>
      </c>
      <c r="U50" s="264">
        <f>+Q50-T50</f>
        <v>0</v>
      </c>
    </row>
    <row r="51" spans="1:21">
      <c r="A51" s="262" t="str">
        <f>B47&amp;" "&amp;B51</f>
        <v>GSD(T)-1 CP</v>
      </c>
      <c r="B51" s="263" t="s">
        <v>148</v>
      </c>
      <c r="C51" s="293">
        <f>+'CP FCST'!B$60</f>
        <v>3011725.7316200687</v>
      </c>
      <c r="D51" s="293">
        <f>+'CP FCST'!C$60</f>
        <v>3932779.2998740608</v>
      </c>
      <c r="E51" s="293">
        <f>+'CP FCST'!D$60</f>
        <v>2813937.3295486495</v>
      </c>
      <c r="F51" s="293">
        <f>+'CP FCST'!E$60</f>
        <v>3690826.4485779088</v>
      </c>
      <c r="G51" s="293">
        <f>+'CP FCST'!F$60</f>
        <v>3924891.5507652522</v>
      </c>
      <c r="H51" s="293">
        <f>+'CP FCST'!G$60</f>
        <v>4309280.5397727275</v>
      </c>
      <c r="I51" s="293">
        <f>+'CP FCST'!H$60</f>
        <v>4305458.4294685526</v>
      </c>
      <c r="J51" s="293">
        <f>+'CP FCST'!I$60</f>
        <v>4177395.7954003825</v>
      </c>
      <c r="K51" s="293">
        <f>+'CP FCST'!J$60</f>
        <v>4233291.0508323628</v>
      </c>
      <c r="L51" s="293">
        <f>+'CP FCST'!K$60</f>
        <v>4123634.9151821323</v>
      </c>
      <c r="M51" s="293">
        <f>+'CP FCST'!L$60</f>
        <v>3998514.3556274204</v>
      </c>
      <c r="N51" s="293">
        <f>+'CP FCST'!M$60</f>
        <v>3624877.0236525545</v>
      </c>
      <c r="O51" s="293">
        <f>+'CP FCST'!N$60</f>
        <v>46146612.470322073</v>
      </c>
      <c r="P51" s="293">
        <f>+'CP FCST'!O$60</f>
        <v>3845551.0391935059</v>
      </c>
      <c r="Q51" s="293"/>
      <c r="R51" s="264">
        <f>AVERAGE(C51:N51)</f>
        <v>3845551.0391935059</v>
      </c>
      <c r="T51" s="264">
        <f>+'CP FCST'!O$60</f>
        <v>3845551.0391935059</v>
      </c>
      <c r="U51" s="264">
        <f>R51-T51</f>
        <v>0</v>
      </c>
    </row>
    <row r="52" spans="1:21">
      <c r="B52" s="263" t="s">
        <v>567</v>
      </c>
      <c r="C52" s="294" t="str">
        <f t="shared" ref="C52:N52" si="10">IF(C51&gt;C50,"ERROR",IF(C50&gt;C49,"ERROR","OK"))</f>
        <v>OK</v>
      </c>
      <c r="D52" s="294" t="str">
        <f t="shared" si="10"/>
        <v>OK</v>
      </c>
      <c r="E52" s="294" t="str">
        <f t="shared" si="10"/>
        <v>OK</v>
      </c>
      <c r="F52" s="294" t="str">
        <f t="shared" si="10"/>
        <v>OK</v>
      </c>
      <c r="G52" s="294" t="str">
        <f t="shared" si="10"/>
        <v>OK</v>
      </c>
      <c r="H52" s="294" t="str">
        <f t="shared" si="10"/>
        <v>OK</v>
      </c>
      <c r="I52" s="294" t="str">
        <f t="shared" si="10"/>
        <v>OK</v>
      </c>
      <c r="J52" s="294" t="str">
        <f t="shared" si="10"/>
        <v>OK</v>
      </c>
      <c r="K52" s="294" t="str">
        <f t="shared" si="10"/>
        <v>OK</v>
      </c>
      <c r="L52" s="294" t="str">
        <f t="shared" si="10"/>
        <v>OK</v>
      </c>
      <c r="M52" s="294" t="str">
        <f t="shared" si="10"/>
        <v>OK</v>
      </c>
      <c r="N52" s="294" t="str">
        <f t="shared" si="10"/>
        <v>OK</v>
      </c>
      <c r="O52" s="294" t="str">
        <f t="shared" ref="O52:P52" si="11">IF(O51&gt;O50,"ERROR",IF(O50&gt;O49,"ERROR","OK"))</f>
        <v>OK</v>
      </c>
      <c r="P52" s="294" t="str">
        <f t="shared" si="11"/>
        <v>OK</v>
      </c>
      <c r="Q52" s="293"/>
      <c r="R52" s="264"/>
    </row>
    <row r="53" spans="1:21">
      <c r="B53" s="268"/>
      <c r="C53" s="293"/>
      <c r="D53" s="293"/>
      <c r="E53" s="293"/>
      <c r="F53" s="293"/>
      <c r="G53" s="293"/>
      <c r="H53" s="293"/>
      <c r="I53" s="293"/>
      <c r="J53" s="293"/>
      <c r="K53" s="293"/>
      <c r="L53" s="293"/>
      <c r="M53" s="293"/>
      <c r="N53" s="293"/>
      <c r="O53" s="293"/>
      <c r="P53" s="293"/>
      <c r="Q53" s="293"/>
      <c r="R53" s="291"/>
    </row>
    <row r="54" spans="1:21">
      <c r="B54" s="261" t="s">
        <v>68</v>
      </c>
      <c r="C54" s="293"/>
      <c r="D54" s="293"/>
      <c r="E54" s="293"/>
      <c r="F54" s="293"/>
      <c r="G54" s="293"/>
      <c r="H54" s="293"/>
      <c r="I54" s="293"/>
      <c r="J54" s="293"/>
      <c r="K54" s="293"/>
      <c r="L54" s="293"/>
      <c r="M54" s="293"/>
      <c r="N54" s="293"/>
      <c r="O54" s="293"/>
      <c r="P54" s="293"/>
      <c r="Q54" s="293"/>
      <c r="R54" s="291"/>
    </row>
    <row r="55" spans="1:21">
      <c r="A55" s="262" t="str">
        <f>B54&amp;" "&amp;B55</f>
        <v>GSLD(T)-1 KWH Sales</v>
      </c>
      <c r="B55" s="263" t="s">
        <v>560</v>
      </c>
      <c r="C55" s="293">
        <f>+'KWH FCST'!B$62</f>
        <v>869348955</v>
      </c>
      <c r="D55" s="293">
        <f>+'KWH FCST'!C$62</f>
        <v>781904160</v>
      </c>
      <c r="E55" s="293">
        <f>+'KWH FCST'!D$62</f>
        <v>799875142</v>
      </c>
      <c r="F55" s="293">
        <f>+'KWH FCST'!E$62</f>
        <v>813282613</v>
      </c>
      <c r="G55" s="293">
        <f>+'KWH FCST'!F$62</f>
        <v>891962736</v>
      </c>
      <c r="H55" s="293">
        <f>+'KWH FCST'!G$62</f>
        <v>918624369</v>
      </c>
      <c r="I55" s="293">
        <f>+'KWH FCST'!H$62</f>
        <v>934555629</v>
      </c>
      <c r="J55" s="293">
        <f>+'KWH FCST'!I$62</f>
        <v>941225770</v>
      </c>
      <c r="K55" s="293">
        <f>+'KWH FCST'!J$62</f>
        <v>945179485</v>
      </c>
      <c r="L55" s="293">
        <f>+'KWH FCST'!K$62</f>
        <v>910044506</v>
      </c>
      <c r="M55" s="293">
        <f>+'KWH FCST'!L$62</f>
        <v>839334767</v>
      </c>
      <c r="N55" s="293">
        <f>+'KWH FCST'!M$62</f>
        <v>862159574</v>
      </c>
      <c r="O55" s="293">
        <f>+'KWH FCST'!N$62</f>
        <v>10507497706</v>
      </c>
      <c r="P55" s="293">
        <f>+'KWH FCST'!O$62</f>
        <v>9.2253644318276484E-2</v>
      </c>
      <c r="Q55" s="293"/>
      <c r="R55" s="291"/>
      <c r="T55" s="264">
        <f>VLOOKUP(B54,'Sales Forecast'!$B$7:$AO$23,39,FALSE)</f>
        <v>10507497706</v>
      </c>
      <c r="U55" s="264">
        <f>+O55-T55</f>
        <v>0</v>
      </c>
    </row>
    <row r="56" spans="1:21">
      <c r="A56" s="262" t="str">
        <f>B54&amp;" "&amp;B56</f>
        <v>GSLD(T)-1 NCP</v>
      </c>
      <c r="B56" s="263" t="s">
        <v>133</v>
      </c>
      <c r="C56" s="293">
        <f>+'NCP FCST'!B$61</f>
        <v>2104357.8668972384</v>
      </c>
      <c r="D56" s="293">
        <f>+'NCP FCST'!C$61</f>
        <v>2060227.5697506762</v>
      </c>
      <c r="E56" s="293">
        <f>+'NCP FCST'!D$61</f>
        <v>1946001.5638563316</v>
      </c>
      <c r="F56" s="293">
        <f>+'NCP FCST'!E$61</f>
        <v>1976135.7325441255</v>
      </c>
      <c r="G56" s="293">
        <f>+'NCP FCST'!F$61</f>
        <v>2090088.2935168943</v>
      </c>
      <c r="H56" s="293">
        <f>+'NCP FCST'!G$61</f>
        <v>2230797.0261685513</v>
      </c>
      <c r="I56" s="293">
        <f>+'NCP FCST'!H$61</f>
        <v>2108414.6320003322</v>
      </c>
      <c r="J56" s="293">
        <f>+'NCP FCST'!I$61</f>
        <v>2147493.4655196643</v>
      </c>
      <c r="K56" s="293">
        <f>+'NCP FCST'!J$61</f>
        <v>2264401.9400682305</v>
      </c>
      <c r="L56" s="293">
        <f>+'NCP FCST'!K$61</f>
        <v>2135933.8174546547</v>
      </c>
      <c r="M56" s="293">
        <f>+'NCP FCST'!L$61</f>
        <v>2121074.839782468</v>
      </c>
      <c r="N56" s="293">
        <f>+'NCP FCST'!M$61</f>
        <v>2139617.1191293024</v>
      </c>
      <c r="O56" s="293">
        <f>+'NCP FCST'!N$61</f>
        <v>25324543.866688475</v>
      </c>
      <c r="P56" s="293">
        <f>+'NCP FCST'!O$61</f>
        <v>2264401.9400682305</v>
      </c>
      <c r="Q56" s="293"/>
      <c r="R56" s="291"/>
      <c r="T56" s="264">
        <f>+'NCP FCST'!O$61</f>
        <v>2264401.9400682305</v>
      </c>
      <c r="U56" s="264">
        <f>P56-T56</f>
        <v>0</v>
      </c>
    </row>
    <row r="57" spans="1:21">
      <c r="A57" s="262" t="str">
        <f>B54&amp;" "&amp;B57</f>
        <v>GSLD(T)-1 GNCP</v>
      </c>
      <c r="B57" s="263" t="s">
        <v>342</v>
      </c>
      <c r="C57" s="293">
        <f>+'GNCP FCST'!B$61</f>
        <v>1762324.3349642649</v>
      </c>
      <c r="D57" s="293">
        <f>+'GNCP FCST'!C$61</f>
        <v>1755591.9989078969</v>
      </c>
      <c r="E57" s="293">
        <f>+'GNCP FCST'!D$61</f>
        <v>1632403.5792769936</v>
      </c>
      <c r="F57" s="293">
        <f>+'GNCP FCST'!E$61</f>
        <v>1677646.1974190138</v>
      </c>
      <c r="G57" s="293">
        <f>+'GNCP FCST'!F$61</f>
        <v>1756164.0309979841</v>
      </c>
      <c r="H57" s="293">
        <f>+'GNCP FCST'!G$61</f>
        <v>1819115.7917874628</v>
      </c>
      <c r="I57" s="293">
        <f>+'GNCP FCST'!H$61</f>
        <v>1745019.4358759867</v>
      </c>
      <c r="J57" s="293">
        <f>+'GNCP FCST'!I$61</f>
        <v>1829396.1253315834</v>
      </c>
      <c r="K57" s="293">
        <f>+'GNCP FCST'!J$61</f>
        <v>1924758.2494338823</v>
      </c>
      <c r="L57" s="293">
        <f>+'GNCP FCST'!K$61</f>
        <v>1824277.5532622901</v>
      </c>
      <c r="M57" s="293">
        <f>+'GNCP FCST'!L$61</f>
        <v>1826610.3603015423</v>
      </c>
      <c r="N57" s="293">
        <f>+'GNCP FCST'!M$61</f>
        <v>1843194.8969626697</v>
      </c>
      <c r="O57" s="293">
        <f>+'GNCP FCST'!N$61</f>
        <v>21396502.554521572</v>
      </c>
      <c r="P57" s="293">
        <f>+'GNCP FCST'!O$61</f>
        <v>1924758.2494338823</v>
      </c>
      <c r="Q57" s="293">
        <f>MAX(C57:N57)</f>
        <v>1924758.2494338823</v>
      </c>
      <c r="R57" s="291"/>
      <c r="T57" s="264">
        <f>+'GNCP FCST'!O$61</f>
        <v>1924758.2494338823</v>
      </c>
      <c r="U57" s="264">
        <f>+Q57-T57</f>
        <v>0</v>
      </c>
    </row>
    <row r="58" spans="1:21">
      <c r="A58" s="262" t="str">
        <f>B54&amp;" "&amp;B58</f>
        <v>GSLD(T)-1 CP</v>
      </c>
      <c r="B58" s="263" t="s">
        <v>148</v>
      </c>
      <c r="C58" s="293">
        <f>+'CP FCST'!B$61</f>
        <v>1317240.0926940551</v>
      </c>
      <c r="D58" s="293">
        <f>+'CP FCST'!C$61</f>
        <v>1670244.3042387536</v>
      </c>
      <c r="E58" s="293">
        <f>+'CP FCST'!D$61</f>
        <v>1240310.3337699906</v>
      </c>
      <c r="F58" s="293">
        <f>+'CP FCST'!E$61</f>
        <v>1508358.2098133476</v>
      </c>
      <c r="G58" s="293">
        <f>+'CP FCST'!F$61</f>
        <v>1564633.8954556361</v>
      </c>
      <c r="H58" s="293">
        <f>+'CP FCST'!G$61</f>
        <v>1722437.9162541626</v>
      </c>
      <c r="I58" s="293">
        <f>+'CP FCST'!H$61</f>
        <v>1635293.1226237603</v>
      </c>
      <c r="J58" s="293">
        <f>+'CP FCST'!I$61</f>
        <v>1638149.6899226964</v>
      </c>
      <c r="K58" s="293">
        <f>+'CP FCST'!J$61</f>
        <v>1577634.0400459347</v>
      </c>
      <c r="L58" s="293">
        <f>+'CP FCST'!K$61</f>
        <v>1696894.4732425881</v>
      </c>
      <c r="M58" s="293">
        <f>+'CP FCST'!L$61</f>
        <v>1606001.1920615968</v>
      </c>
      <c r="N58" s="293">
        <f>+'CP FCST'!M$61</f>
        <v>1466547.0977267628</v>
      </c>
      <c r="O58" s="293">
        <f>+'CP FCST'!N$61</f>
        <v>18643744.367849283</v>
      </c>
      <c r="P58" s="293">
        <f>+'CP FCST'!O$61</f>
        <v>1553645.3639874402</v>
      </c>
      <c r="Q58" s="293"/>
      <c r="R58" s="264">
        <f>AVERAGE(C58:N58)</f>
        <v>1553645.3639874402</v>
      </c>
      <c r="T58" s="264">
        <f>+'CP FCST'!O$61</f>
        <v>1553645.3639874402</v>
      </c>
      <c r="U58" s="264">
        <f>R58-T58</f>
        <v>0</v>
      </c>
    </row>
    <row r="59" spans="1:21">
      <c r="B59" s="263" t="s">
        <v>567</v>
      </c>
      <c r="C59" s="294" t="str">
        <f t="shared" ref="C59:N59" si="12">IF(C58&gt;C57,"ERROR",IF(C57&gt;C56,"ERROR","OK"))</f>
        <v>OK</v>
      </c>
      <c r="D59" s="294" t="str">
        <f t="shared" si="12"/>
        <v>OK</v>
      </c>
      <c r="E59" s="294" t="str">
        <f t="shared" si="12"/>
        <v>OK</v>
      </c>
      <c r="F59" s="294" t="str">
        <f t="shared" si="12"/>
        <v>OK</v>
      </c>
      <c r="G59" s="294" t="str">
        <f t="shared" si="12"/>
        <v>OK</v>
      </c>
      <c r="H59" s="294" t="str">
        <f t="shared" si="12"/>
        <v>OK</v>
      </c>
      <c r="I59" s="294" t="str">
        <f t="shared" si="12"/>
        <v>OK</v>
      </c>
      <c r="J59" s="294" t="str">
        <f t="shared" si="12"/>
        <v>OK</v>
      </c>
      <c r="K59" s="294" t="str">
        <f t="shared" si="12"/>
        <v>OK</v>
      </c>
      <c r="L59" s="294" t="str">
        <f t="shared" si="12"/>
        <v>OK</v>
      </c>
      <c r="M59" s="294" t="str">
        <f t="shared" si="12"/>
        <v>OK</v>
      </c>
      <c r="N59" s="294" t="str">
        <f t="shared" si="12"/>
        <v>OK</v>
      </c>
      <c r="O59" s="294" t="str">
        <f t="shared" ref="O59:P59" si="13">IF(O58&gt;O57,"ERROR",IF(O57&gt;O56,"ERROR","OK"))</f>
        <v>OK</v>
      </c>
      <c r="P59" s="294" t="str">
        <f t="shared" si="13"/>
        <v>OK</v>
      </c>
      <c r="Q59" s="293"/>
      <c r="R59" s="264"/>
    </row>
    <row r="60" spans="1:21">
      <c r="B60" s="268"/>
      <c r="C60" s="293"/>
      <c r="D60" s="293"/>
      <c r="E60" s="293"/>
      <c r="F60" s="293"/>
      <c r="G60" s="293"/>
      <c r="H60" s="293"/>
      <c r="I60" s="293"/>
      <c r="J60" s="293"/>
      <c r="K60" s="293"/>
      <c r="L60" s="293"/>
      <c r="M60" s="293"/>
      <c r="N60" s="293"/>
      <c r="O60" s="293"/>
      <c r="P60" s="293"/>
      <c r="Q60" s="293"/>
      <c r="R60" s="291"/>
    </row>
    <row r="61" spans="1:21">
      <c r="B61" s="261" t="s">
        <v>69</v>
      </c>
      <c r="C61" s="293"/>
      <c r="D61" s="293"/>
      <c r="E61" s="293"/>
      <c r="F61" s="293"/>
      <c r="G61" s="293"/>
      <c r="H61" s="293"/>
      <c r="I61" s="293"/>
      <c r="J61" s="293"/>
      <c r="K61" s="293"/>
      <c r="L61" s="293"/>
      <c r="M61" s="293"/>
      <c r="N61" s="293"/>
      <c r="O61" s="293"/>
      <c r="P61" s="293"/>
      <c r="Q61" s="293"/>
      <c r="R61" s="291"/>
    </row>
    <row r="62" spans="1:21">
      <c r="A62" s="262" t="str">
        <f>B61&amp;" "&amp;B62</f>
        <v>GSLD(T)-2 KWH Sales</v>
      </c>
      <c r="B62" s="263" t="s">
        <v>560</v>
      </c>
      <c r="C62" s="293">
        <f>+'KWH FCST'!B$63</f>
        <v>214054843</v>
      </c>
      <c r="D62" s="293">
        <f>+'KWH FCST'!C$63</f>
        <v>188478613</v>
      </c>
      <c r="E62" s="293">
        <f>+'KWH FCST'!D$63</f>
        <v>192959738</v>
      </c>
      <c r="F62" s="293">
        <f>+'KWH FCST'!E$63</f>
        <v>194210797</v>
      </c>
      <c r="G62" s="293">
        <f>+'KWH FCST'!F$63</f>
        <v>207828810</v>
      </c>
      <c r="H62" s="293">
        <f>+'KWH FCST'!G$63</f>
        <v>219261907</v>
      </c>
      <c r="I62" s="293">
        <f>+'KWH FCST'!H$63</f>
        <v>226094447</v>
      </c>
      <c r="J62" s="293">
        <f>+'KWH FCST'!I$63</f>
        <v>228910099</v>
      </c>
      <c r="K62" s="293">
        <f>+'KWH FCST'!J$63</f>
        <v>222456184</v>
      </c>
      <c r="L62" s="293">
        <f>+'KWH FCST'!K$63</f>
        <v>213252955</v>
      </c>
      <c r="M62" s="293">
        <f>+'KWH FCST'!L$63</f>
        <v>201077831</v>
      </c>
      <c r="N62" s="293">
        <f>+'KWH FCST'!M$63</f>
        <v>206884701</v>
      </c>
      <c r="O62" s="293">
        <f>+'KWH FCST'!N$63</f>
        <v>2515470925</v>
      </c>
      <c r="P62" s="293">
        <f>+'KWH FCST'!O$63</f>
        <v>2.2085311508124726E-2</v>
      </c>
      <c r="Q62" s="293"/>
      <c r="R62" s="291"/>
      <c r="T62" s="264">
        <f>VLOOKUP(B61,'Sales Forecast'!$B$7:$AO$23,39,FALSE)</f>
        <v>2515470925</v>
      </c>
      <c r="U62" s="264">
        <f>+O62-T62</f>
        <v>0</v>
      </c>
    </row>
    <row r="63" spans="1:21">
      <c r="A63" s="262" t="str">
        <f>B61&amp;" "&amp;B63</f>
        <v>GSLD(T)-2 NCP</v>
      </c>
      <c r="B63" s="263" t="s">
        <v>133</v>
      </c>
      <c r="C63" s="293">
        <f>+'NCP FCST'!B$62</f>
        <v>450388.41939860355</v>
      </c>
      <c r="D63" s="293">
        <f>+'NCP FCST'!C$62</f>
        <v>436626.21527906484</v>
      </c>
      <c r="E63" s="293">
        <f>+'NCP FCST'!D$62</f>
        <v>406639.20752452145</v>
      </c>
      <c r="F63" s="293">
        <f>+'NCP FCST'!E$62</f>
        <v>414194.42809370247</v>
      </c>
      <c r="G63" s="293">
        <f>+'NCP FCST'!F$62</f>
        <v>421115.2739503971</v>
      </c>
      <c r="H63" s="293">
        <f>+'NCP FCST'!G$62</f>
        <v>436644.49608883372</v>
      </c>
      <c r="I63" s="293">
        <f>+'NCP FCST'!H$62</f>
        <v>446591.14198984252</v>
      </c>
      <c r="J63" s="293">
        <f>+'NCP FCST'!I$62</f>
        <v>441680.82722841203</v>
      </c>
      <c r="K63" s="293">
        <f>+'NCP FCST'!J$62</f>
        <v>460800.77885491756</v>
      </c>
      <c r="L63" s="293">
        <f>+'NCP FCST'!K$62</f>
        <v>437648.07999829255</v>
      </c>
      <c r="M63" s="293">
        <f>+'NCP FCST'!L$62</f>
        <v>441541.13087395701</v>
      </c>
      <c r="N63" s="293">
        <f>+'NCP FCST'!M$62</f>
        <v>441849.84323742479</v>
      </c>
      <c r="O63" s="293">
        <f>+'NCP FCST'!N$62</f>
        <v>5235719.8425179701</v>
      </c>
      <c r="P63" s="293">
        <f>+'NCP FCST'!O$62</f>
        <v>460800.77885491756</v>
      </c>
      <c r="Q63" s="293"/>
      <c r="R63" s="291"/>
      <c r="T63" s="264">
        <f>+'NCP FCST'!O$62</f>
        <v>460800.77885491756</v>
      </c>
      <c r="U63" s="264">
        <f>P63-T63</f>
        <v>0</v>
      </c>
    </row>
    <row r="64" spans="1:21">
      <c r="A64" s="262" t="str">
        <f>B61&amp;" "&amp;B64</f>
        <v>GSLD(T)-2 GNCP</v>
      </c>
      <c r="B64" s="263" t="s">
        <v>342</v>
      </c>
      <c r="C64" s="293">
        <f>+'GNCP FCST'!B$62</f>
        <v>364864.88287769858</v>
      </c>
      <c r="D64" s="293">
        <f>+'GNCP FCST'!C$62</f>
        <v>352192.19767455768</v>
      </c>
      <c r="E64" s="293">
        <f>+'GNCP FCST'!D$62</f>
        <v>327082.33549580432</v>
      </c>
      <c r="F64" s="293">
        <f>+'GNCP FCST'!E$62</f>
        <v>334260.66924146662</v>
      </c>
      <c r="G64" s="293">
        <f>+'GNCP FCST'!F$62</f>
        <v>337911.04643600417</v>
      </c>
      <c r="H64" s="293">
        <f>+'GNCP FCST'!G$62</f>
        <v>351381.26121794875</v>
      </c>
      <c r="I64" s="293">
        <f>+'GNCP FCST'!H$62</f>
        <v>357840.8593076361</v>
      </c>
      <c r="J64" s="293">
        <f>+'GNCP FCST'!I$62</f>
        <v>353635.71998848149</v>
      </c>
      <c r="K64" s="293">
        <f>+'GNCP FCST'!J$62</f>
        <v>369033.23114490852</v>
      </c>
      <c r="L64" s="293">
        <f>+'GNCP FCST'!K$62</f>
        <v>347613.2706393844</v>
      </c>
      <c r="M64" s="293">
        <f>+'GNCP FCST'!L$62</f>
        <v>359905.62130389339</v>
      </c>
      <c r="N64" s="293">
        <f>+'GNCP FCST'!M$62</f>
        <v>358261.75822729571</v>
      </c>
      <c r="O64" s="293">
        <f>+'GNCP FCST'!N$62</f>
        <v>4213982.8535550795</v>
      </c>
      <c r="P64" s="293">
        <f>+'GNCP FCST'!O$62</f>
        <v>369033.23114490852</v>
      </c>
      <c r="Q64" s="293">
        <f>MAX(C64:N64)</f>
        <v>369033.23114490852</v>
      </c>
      <c r="R64" s="291"/>
      <c r="T64" s="264">
        <f>+'GNCP FCST'!O$62</f>
        <v>369033.23114490852</v>
      </c>
      <c r="U64" s="264">
        <f>+Q64-T64</f>
        <v>0</v>
      </c>
    </row>
    <row r="65" spans="1:21">
      <c r="A65" s="262" t="str">
        <f>B61&amp;" "&amp;B65</f>
        <v>GSLD(T)-2 CP</v>
      </c>
      <c r="B65" s="263" t="s">
        <v>148</v>
      </c>
      <c r="C65" s="293">
        <f>+'CP FCST'!B$62</f>
        <v>275917.25814701233</v>
      </c>
      <c r="D65" s="293">
        <f>+'CP FCST'!C$62</f>
        <v>339269.53730264329</v>
      </c>
      <c r="E65" s="293">
        <f>+'CP FCST'!D$62</f>
        <v>270847.44654068275</v>
      </c>
      <c r="F65" s="293">
        <f>+'CP FCST'!E$62</f>
        <v>295246.51713611593</v>
      </c>
      <c r="G65" s="293">
        <f>+'CP FCST'!F$62</f>
        <v>302479.47849171277</v>
      </c>
      <c r="H65" s="293">
        <f>+'CP FCST'!G$62</f>
        <v>318124.9666295239</v>
      </c>
      <c r="I65" s="293">
        <f>+'CP FCST'!H$62</f>
        <v>323356.4436610855</v>
      </c>
      <c r="J65" s="293">
        <f>+'CP FCST'!I$62</f>
        <v>317670.90884565515</v>
      </c>
      <c r="K65" s="293">
        <f>+'CP FCST'!J$62</f>
        <v>324408.78015773016</v>
      </c>
      <c r="L65" s="293">
        <f>+'CP FCST'!K$62</f>
        <v>319057.15839139372</v>
      </c>
      <c r="M65" s="293">
        <f>+'CP FCST'!L$62</f>
        <v>334901.98498354456</v>
      </c>
      <c r="N65" s="293">
        <f>+'CP FCST'!M$62</f>
        <v>319952.63453851035</v>
      </c>
      <c r="O65" s="293">
        <f>+'CP FCST'!N$62</f>
        <v>3741233.1148256096</v>
      </c>
      <c r="P65" s="293">
        <f>+'CP FCST'!O$62</f>
        <v>311769.42623546749</v>
      </c>
      <c r="Q65" s="293"/>
      <c r="R65" s="264">
        <f>AVERAGE(C65:N65)</f>
        <v>311769.42623546749</v>
      </c>
      <c r="T65" s="264">
        <f>+'CP FCST'!O$62</f>
        <v>311769.42623546749</v>
      </c>
      <c r="U65" s="264">
        <f>R65-T65</f>
        <v>0</v>
      </c>
    </row>
    <row r="66" spans="1:21">
      <c r="B66" s="263" t="s">
        <v>567</v>
      </c>
      <c r="C66" s="294" t="str">
        <f t="shared" ref="C66:N66" si="14">IF(C65&gt;C64,"ERROR",IF(C64&gt;C63,"ERROR","OK"))</f>
        <v>OK</v>
      </c>
      <c r="D66" s="294" t="str">
        <f t="shared" si="14"/>
        <v>OK</v>
      </c>
      <c r="E66" s="294" t="str">
        <f t="shared" si="14"/>
        <v>OK</v>
      </c>
      <c r="F66" s="294" t="str">
        <f t="shared" si="14"/>
        <v>OK</v>
      </c>
      <c r="G66" s="294" t="str">
        <f t="shared" si="14"/>
        <v>OK</v>
      </c>
      <c r="H66" s="294" t="str">
        <f t="shared" si="14"/>
        <v>OK</v>
      </c>
      <c r="I66" s="294" t="str">
        <f t="shared" si="14"/>
        <v>OK</v>
      </c>
      <c r="J66" s="294" t="str">
        <f t="shared" si="14"/>
        <v>OK</v>
      </c>
      <c r="K66" s="294" t="str">
        <f t="shared" si="14"/>
        <v>OK</v>
      </c>
      <c r="L66" s="294" t="str">
        <f t="shared" si="14"/>
        <v>OK</v>
      </c>
      <c r="M66" s="294" t="str">
        <f t="shared" si="14"/>
        <v>OK</v>
      </c>
      <c r="N66" s="294" t="str">
        <f t="shared" si="14"/>
        <v>OK</v>
      </c>
      <c r="O66" s="294" t="str">
        <f t="shared" ref="O66:P66" si="15">IF(O65&gt;O64,"ERROR",IF(O64&gt;O63,"ERROR","OK"))</f>
        <v>OK</v>
      </c>
      <c r="P66" s="294" t="str">
        <f t="shared" si="15"/>
        <v>OK</v>
      </c>
      <c r="Q66" s="293"/>
      <c r="R66" s="264"/>
    </row>
    <row r="67" spans="1:21">
      <c r="B67" s="268"/>
      <c r="C67" s="293"/>
      <c r="D67" s="293"/>
      <c r="E67" s="293"/>
      <c r="F67" s="293"/>
      <c r="G67" s="293"/>
      <c r="H67" s="293"/>
      <c r="I67" s="293"/>
      <c r="J67" s="293"/>
      <c r="K67" s="293"/>
      <c r="L67" s="293"/>
      <c r="M67" s="293"/>
      <c r="N67" s="293"/>
      <c r="O67" s="293"/>
      <c r="P67" s="293"/>
      <c r="Q67" s="293"/>
      <c r="R67" s="291"/>
    </row>
    <row r="68" spans="1:21">
      <c r="B68" s="261" t="s">
        <v>52</v>
      </c>
      <c r="C68" s="293"/>
      <c r="D68" s="293"/>
      <c r="E68" s="293"/>
      <c r="F68" s="293"/>
      <c r="G68" s="293"/>
      <c r="H68" s="293"/>
      <c r="I68" s="293"/>
      <c r="J68" s="293"/>
      <c r="K68" s="293"/>
      <c r="L68" s="293"/>
      <c r="M68" s="293"/>
      <c r="N68" s="293"/>
      <c r="O68" s="293"/>
      <c r="P68" s="293"/>
      <c r="Q68" s="293"/>
      <c r="R68" s="291"/>
    </row>
    <row r="69" spans="1:21">
      <c r="A69" s="262" t="str">
        <f>B68&amp;" "&amp;B69</f>
        <v>GSLD(T)-3 KWH Sales</v>
      </c>
      <c r="B69" s="263" t="s">
        <v>560</v>
      </c>
      <c r="C69" s="293">
        <f>+'KWH FCST'!B$64</f>
        <v>15148163</v>
      </c>
      <c r="D69" s="293">
        <f>+'KWH FCST'!C$64</f>
        <v>16443605</v>
      </c>
      <c r="E69" s="293">
        <f>+'KWH FCST'!D$64</f>
        <v>14960739</v>
      </c>
      <c r="F69" s="293">
        <f>+'KWH FCST'!E$64</f>
        <v>15206466</v>
      </c>
      <c r="G69" s="293">
        <f>+'KWH FCST'!F$64</f>
        <v>16116480</v>
      </c>
      <c r="H69" s="293">
        <f>+'KWH FCST'!G$64</f>
        <v>16104073</v>
      </c>
      <c r="I69" s="293">
        <f>+'KWH FCST'!H$64</f>
        <v>13743742</v>
      </c>
      <c r="J69" s="293">
        <f>+'KWH FCST'!I$64</f>
        <v>14208254</v>
      </c>
      <c r="K69" s="293">
        <f>+'KWH FCST'!J$64</f>
        <v>12822301</v>
      </c>
      <c r="L69" s="293">
        <f>+'KWH FCST'!K$64</f>
        <v>13194996</v>
      </c>
      <c r="M69" s="293">
        <f>+'KWH FCST'!L$64</f>
        <v>12004690</v>
      </c>
      <c r="N69" s="293">
        <f>+'KWH FCST'!M$64</f>
        <v>13038751</v>
      </c>
      <c r="O69" s="293">
        <f>+'KWH FCST'!N$64</f>
        <v>172992260</v>
      </c>
      <c r="P69" s="293">
        <f>+'KWH FCST'!O$64</f>
        <v>1.518836060724695E-3</v>
      </c>
      <c r="Q69" s="293"/>
      <c r="R69" s="291"/>
      <c r="T69" s="264">
        <f>VLOOKUP(B68,'Sales Forecast'!$B$7:$AO$23,39,FALSE)</f>
        <v>172992260</v>
      </c>
      <c r="U69" s="264">
        <f>+O69-T69</f>
        <v>0</v>
      </c>
    </row>
    <row r="70" spans="1:21">
      <c r="A70" s="262" t="str">
        <f>B68&amp;" "&amp;B70</f>
        <v>GSLD(T)-3 NCP</v>
      </c>
      <c r="B70" s="263" t="s">
        <v>133</v>
      </c>
      <c r="C70" s="293">
        <f>+'NCP FCST'!B$63</f>
        <v>34891.638534990765</v>
      </c>
      <c r="D70" s="293">
        <f>+'NCP FCST'!C$63</f>
        <v>42869.04396919944</v>
      </c>
      <c r="E70" s="293">
        <f>+'NCP FCST'!D$63</f>
        <v>36415.284609363131</v>
      </c>
      <c r="F70" s="293">
        <f>+'NCP FCST'!E$63</f>
        <v>37694.256053304787</v>
      </c>
      <c r="G70" s="293">
        <f>+'NCP FCST'!F$63</f>
        <v>37932.410957046981</v>
      </c>
      <c r="H70" s="293">
        <f>+'NCP FCST'!G$63</f>
        <v>41445.52450072061</v>
      </c>
      <c r="I70" s="293">
        <f>+'NCP FCST'!H$63</f>
        <v>33418.750838888649</v>
      </c>
      <c r="J70" s="293">
        <f>+'NCP FCST'!I$63</f>
        <v>32668.841178190996</v>
      </c>
      <c r="K70" s="293">
        <f>+'NCP FCST'!J$63</f>
        <v>33011.773459383759</v>
      </c>
      <c r="L70" s="293">
        <f>+'NCP FCST'!K$63</f>
        <v>32450.371451730945</v>
      </c>
      <c r="M70" s="293">
        <f>+'NCP FCST'!L$63</f>
        <v>33888.578364950314</v>
      </c>
      <c r="N70" s="293">
        <f>+'NCP FCST'!M$63</f>
        <v>32211.499124474783</v>
      </c>
      <c r="O70" s="293">
        <f>+'NCP FCST'!N$63</f>
        <v>428897.9730422452</v>
      </c>
      <c r="P70" s="293">
        <f>+'NCP FCST'!O$63</f>
        <v>42869.04396919944</v>
      </c>
      <c r="Q70" s="293"/>
      <c r="R70" s="291"/>
      <c r="T70" s="264">
        <f>+'NCP FCST'!O$63</f>
        <v>42869.04396919944</v>
      </c>
      <c r="U70" s="264">
        <f>P70-T70</f>
        <v>0</v>
      </c>
    </row>
    <row r="71" spans="1:21">
      <c r="A71" s="262" t="str">
        <f>B68&amp;" "&amp;B71</f>
        <v>GSLD(T)-3 GNCP</v>
      </c>
      <c r="B71" s="263" t="s">
        <v>342</v>
      </c>
      <c r="C71" s="293">
        <f>+'GNCP FCST'!B$63</f>
        <v>27309.891093335795</v>
      </c>
      <c r="D71" s="293">
        <f>+'GNCP FCST'!C$63</f>
        <v>36192.353642388764</v>
      </c>
      <c r="E71" s="293">
        <f>+'GNCP FCST'!D$63</f>
        <v>28834.931639917297</v>
      </c>
      <c r="F71" s="293">
        <f>+'GNCP FCST'!E$63</f>
        <v>31954.950070607221</v>
      </c>
      <c r="G71" s="293">
        <f>+'GNCP FCST'!F$63</f>
        <v>30873.583757714336</v>
      </c>
      <c r="H71" s="293">
        <f>+'GNCP FCST'!G$63</f>
        <v>33673.058747762669</v>
      </c>
      <c r="I71" s="293">
        <f>+'GNCP FCST'!H$63</f>
        <v>25825.208311724233</v>
      </c>
      <c r="J71" s="293">
        <f>+'GNCP FCST'!I$63</f>
        <v>28910.201732953301</v>
      </c>
      <c r="K71" s="293">
        <f>+'GNCP FCST'!J$63</f>
        <v>27354.592272114416</v>
      </c>
      <c r="L71" s="293">
        <f>+'GNCP FCST'!K$63</f>
        <v>26983.278746454031</v>
      </c>
      <c r="M71" s="293">
        <f>+'GNCP FCST'!L$63</f>
        <v>25238.176329111797</v>
      </c>
      <c r="N71" s="293">
        <f>+'GNCP FCST'!M$63</f>
        <v>25397.617927137693</v>
      </c>
      <c r="O71" s="293">
        <f>+'GNCP FCST'!N$63</f>
        <v>348547.84427122161</v>
      </c>
      <c r="P71" s="293">
        <f>+'GNCP FCST'!O$63</f>
        <v>36192.353642388764</v>
      </c>
      <c r="Q71" s="293">
        <f>MAX(C71:N71)</f>
        <v>36192.353642388764</v>
      </c>
      <c r="R71" s="291"/>
      <c r="T71" s="264">
        <f>+'GNCP FCST'!O$63</f>
        <v>36192.353642388764</v>
      </c>
      <c r="U71" s="264">
        <f>+Q71-T71</f>
        <v>0</v>
      </c>
    </row>
    <row r="72" spans="1:21">
      <c r="A72" s="262" t="str">
        <f>B68&amp;" "&amp;B72</f>
        <v>GSLD(T)-3 CP</v>
      </c>
      <c r="B72" s="263" t="s">
        <v>148</v>
      </c>
      <c r="C72" s="293">
        <f>+'CP FCST'!B$63</f>
        <v>20607.031618148791</v>
      </c>
      <c r="D72" s="293">
        <f>+'CP FCST'!C$63</f>
        <v>25425.654922713056</v>
      </c>
      <c r="E72" s="293">
        <f>+'CP FCST'!D$63</f>
        <v>22186.671748389468</v>
      </c>
      <c r="F72" s="293">
        <f>+'CP FCST'!E$63</f>
        <v>24719.2084113608</v>
      </c>
      <c r="G72" s="293">
        <f>+'CP FCST'!F$63</f>
        <v>22580.196821269248</v>
      </c>
      <c r="H72" s="293">
        <f>+'CP FCST'!G$63</f>
        <v>25238.012625217838</v>
      </c>
      <c r="I72" s="293">
        <f>+'CP FCST'!H$63</f>
        <v>21331.966017217383</v>
      </c>
      <c r="J72" s="293">
        <f>+'CP FCST'!I$63</f>
        <v>23097.624082484097</v>
      </c>
      <c r="K72" s="293">
        <f>+'CP FCST'!J$63</f>
        <v>18764.489381380539</v>
      </c>
      <c r="L72" s="293">
        <f>+'CP FCST'!K$63</f>
        <v>20693.722154820141</v>
      </c>
      <c r="M72" s="293">
        <f>+'CP FCST'!L$63</f>
        <v>18035.458883199924</v>
      </c>
      <c r="N72" s="293">
        <f>+'CP FCST'!M$63</f>
        <v>16110.684829002803</v>
      </c>
      <c r="O72" s="293">
        <f>+'CP FCST'!N$63</f>
        <v>258790.72149520405</v>
      </c>
      <c r="P72" s="293">
        <f>+'CP FCST'!O$63</f>
        <v>21565.893457933671</v>
      </c>
      <c r="Q72" s="293"/>
      <c r="R72" s="264">
        <f>AVERAGE(C72:N72)</f>
        <v>21565.893457933671</v>
      </c>
      <c r="T72" s="264">
        <f>+'CP FCST'!O$63</f>
        <v>21565.893457933671</v>
      </c>
      <c r="U72" s="264">
        <f>R72-T72</f>
        <v>0</v>
      </c>
    </row>
    <row r="73" spans="1:21">
      <c r="B73" s="263" t="s">
        <v>567</v>
      </c>
      <c r="C73" s="294" t="str">
        <f t="shared" ref="C73:N73" si="16">IF(C72&gt;C71,"ERROR",IF(C71&gt;C70,"ERROR","OK"))</f>
        <v>OK</v>
      </c>
      <c r="D73" s="294" t="str">
        <f t="shared" si="16"/>
        <v>OK</v>
      </c>
      <c r="E73" s="294" t="str">
        <f t="shared" si="16"/>
        <v>OK</v>
      </c>
      <c r="F73" s="294" t="str">
        <f t="shared" si="16"/>
        <v>OK</v>
      </c>
      <c r="G73" s="294" t="str">
        <f t="shared" si="16"/>
        <v>OK</v>
      </c>
      <c r="H73" s="294" t="str">
        <f t="shared" si="16"/>
        <v>OK</v>
      </c>
      <c r="I73" s="294" t="str">
        <f t="shared" si="16"/>
        <v>OK</v>
      </c>
      <c r="J73" s="294" t="str">
        <f t="shared" si="16"/>
        <v>OK</v>
      </c>
      <c r="K73" s="294" t="str">
        <f t="shared" si="16"/>
        <v>OK</v>
      </c>
      <c r="L73" s="294" t="str">
        <f t="shared" si="16"/>
        <v>OK</v>
      </c>
      <c r="M73" s="294" t="str">
        <f t="shared" si="16"/>
        <v>OK</v>
      </c>
      <c r="N73" s="294" t="str">
        <f t="shared" si="16"/>
        <v>OK</v>
      </c>
      <c r="O73" s="294" t="str">
        <f t="shared" ref="O73:P73" si="17">IF(O72&gt;O71,"ERROR",IF(O71&gt;O70,"ERROR","OK"))</f>
        <v>OK</v>
      </c>
      <c r="P73" s="294" t="str">
        <f t="shared" si="17"/>
        <v>OK</v>
      </c>
      <c r="Q73" s="293"/>
      <c r="R73" s="264"/>
    </row>
    <row r="74" spans="1:21">
      <c r="B74" s="268"/>
      <c r="C74" s="293"/>
      <c r="D74" s="293"/>
      <c r="E74" s="293"/>
      <c r="F74" s="293"/>
      <c r="G74" s="293"/>
      <c r="H74" s="293"/>
      <c r="I74" s="293"/>
      <c r="J74" s="293"/>
      <c r="K74" s="293"/>
      <c r="L74" s="293"/>
      <c r="M74" s="293"/>
      <c r="N74" s="293"/>
      <c r="O74" s="293"/>
      <c r="P74" s="293"/>
      <c r="Q74" s="293"/>
      <c r="R74" s="291"/>
    </row>
    <row r="75" spans="1:21">
      <c r="B75" s="261" t="s">
        <v>15</v>
      </c>
      <c r="C75" s="293"/>
      <c r="D75" s="293"/>
      <c r="E75" s="293"/>
      <c r="F75" s="293"/>
      <c r="G75" s="293"/>
      <c r="H75" s="293"/>
      <c r="I75" s="293"/>
      <c r="J75" s="293"/>
      <c r="K75" s="293"/>
      <c r="L75" s="293"/>
      <c r="M75" s="293"/>
      <c r="N75" s="293"/>
      <c r="O75" s="293"/>
      <c r="P75" s="293"/>
      <c r="Q75" s="293"/>
      <c r="R75" s="291"/>
    </row>
    <row r="76" spans="1:21">
      <c r="A76" s="262" t="str">
        <f>B75&amp;" "&amp;B76</f>
        <v>METRO KWH Sales</v>
      </c>
      <c r="B76" s="263" t="s">
        <v>560</v>
      </c>
      <c r="C76" s="293">
        <f>+'KWH FCST'!B$65</f>
        <v>7722488</v>
      </c>
      <c r="D76" s="293">
        <f>+'KWH FCST'!C$65</f>
        <v>7033163</v>
      </c>
      <c r="E76" s="293">
        <f>+'KWH FCST'!D$65</f>
        <v>6654900</v>
      </c>
      <c r="F76" s="293">
        <f>+'KWH FCST'!E$65</f>
        <v>7772538</v>
      </c>
      <c r="G76" s="293">
        <f>+'KWH FCST'!F$65</f>
        <v>7766500</v>
      </c>
      <c r="H76" s="293">
        <f>+'KWH FCST'!G$65</f>
        <v>7705775</v>
      </c>
      <c r="I76" s="293">
        <f>+'KWH FCST'!H$65</f>
        <v>8084445</v>
      </c>
      <c r="J76" s="293">
        <f>+'KWH FCST'!I$65</f>
        <v>8169352</v>
      </c>
      <c r="K76" s="293">
        <f>+'KWH FCST'!J$65</f>
        <v>8099506</v>
      </c>
      <c r="L76" s="293">
        <f>+'KWH FCST'!K$65</f>
        <v>8011486</v>
      </c>
      <c r="M76" s="293">
        <f>+'KWH FCST'!L$65</f>
        <v>7259718</v>
      </c>
      <c r="N76" s="293">
        <f>+'KWH FCST'!M$65</f>
        <v>6928425</v>
      </c>
      <c r="O76" s="293">
        <f>+'KWH FCST'!N$65</f>
        <v>91208296</v>
      </c>
      <c r="P76" s="293">
        <f>+'KWH FCST'!O$65</f>
        <v>8.0078986772039369E-4</v>
      </c>
      <c r="Q76" s="293"/>
      <c r="R76" s="291"/>
      <c r="T76" s="264">
        <f>VLOOKUP(B75,'Sales Forecast'!$B$7:$AO$23,39,FALSE)</f>
        <v>91208296</v>
      </c>
      <c r="U76" s="264">
        <f>+O76-T76</f>
        <v>0</v>
      </c>
    </row>
    <row r="77" spans="1:21">
      <c r="A77" s="262" t="str">
        <f>B75&amp;" "&amp;B77</f>
        <v>METRO NCP</v>
      </c>
      <c r="B77" s="263" t="s">
        <v>133</v>
      </c>
      <c r="C77" s="293">
        <f>+'NCP FCST'!B$64</f>
        <v>18719.0048188332</v>
      </c>
      <c r="D77" s="293">
        <f>+'NCP FCST'!C$64</f>
        <v>19758.38468764889</v>
      </c>
      <c r="E77" s="293">
        <f>+'NCP FCST'!D$64</f>
        <v>16368.350734139553</v>
      </c>
      <c r="F77" s="293">
        <f>+'NCP FCST'!E$64</f>
        <v>19495.289549723093</v>
      </c>
      <c r="G77" s="293">
        <f>+'NCP FCST'!F$64</f>
        <v>18532.685677633159</v>
      </c>
      <c r="H77" s="293">
        <f>+'NCP FCST'!G$64</f>
        <v>19859.835364219292</v>
      </c>
      <c r="I77" s="293">
        <f>+'NCP FCST'!H$64</f>
        <v>20611.133376572518</v>
      </c>
      <c r="J77" s="293">
        <f>+'NCP FCST'!I$64</f>
        <v>20321.36673897037</v>
      </c>
      <c r="K77" s="293">
        <f>+'NCP FCST'!J$64</f>
        <v>21001.89287862759</v>
      </c>
      <c r="L77" s="293">
        <f>+'NCP FCST'!K$64</f>
        <v>19964.389736269739</v>
      </c>
      <c r="M77" s="293">
        <f>+'NCP FCST'!L$64</f>
        <v>18591.779348494165</v>
      </c>
      <c r="N77" s="293">
        <f>+'NCP FCST'!M$64</f>
        <v>16604.575085078843</v>
      </c>
      <c r="O77" s="293">
        <f>+'NCP FCST'!N$64</f>
        <v>229828.68799621038</v>
      </c>
      <c r="P77" s="293">
        <f>+'NCP FCST'!O$64</f>
        <v>21001.89287862759</v>
      </c>
      <c r="Q77" s="293"/>
      <c r="R77" s="291"/>
      <c r="T77" s="264">
        <f>+'NCP FCST'!O$64</f>
        <v>21001.89287862759</v>
      </c>
      <c r="U77" s="264">
        <f>P77-T77</f>
        <v>0</v>
      </c>
    </row>
    <row r="78" spans="1:21">
      <c r="A78" s="262" t="str">
        <f>B75&amp;" "&amp;B78</f>
        <v>METRO GNCP</v>
      </c>
      <c r="B78" s="263" t="s">
        <v>342</v>
      </c>
      <c r="C78" s="293">
        <f>+'GNCP FCST'!B$64</f>
        <v>16346.823726247587</v>
      </c>
      <c r="D78" s="293">
        <f>+'GNCP FCST'!C$64</f>
        <v>16677.138740714323</v>
      </c>
      <c r="E78" s="293">
        <f>+'GNCP FCST'!D$64</f>
        <v>13931.19831458228</v>
      </c>
      <c r="F78" s="293">
        <f>+'GNCP FCST'!E$64</f>
        <v>16286.434498365605</v>
      </c>
      <c r="G78" s="293">
        <f>+'GNCP FCST'!F$64</f>
        <v>15540.932091739622</v>
      </c>
      <c r="H78" s="293">
        <f>+'GNCP FCST'!G$64</f>
        <v>16519.549204225834</v>
      </c>
      <c r="I78" s="293">
        <f>+'GNCP FCST'!H$64</f>
        <v>16565.15501213837</v>
      </c>
      <c r="J78" s="293">
        <f>+'GNCP FCST'!I$64</f>
        <v>16460.591387103224</v>
      </c>
      <c r="K78" s="293">
        <f>+'GNCP FCST'!J$64</f>
        <v>17139.63517860166</v>
      </c>
      <c r="L78" s="293">
        <f>+'GNCP FCST'!K$64</f>
        <v>16290.66012721032</v>
      </c>
      <c r="M78" s="293">
        <f>+'GNCP FCST'!L$64</f>
        <v>16250.577522295047</v>
      </c>
      <c r="N78" s="293">
        <f>+'GNCP FCST'!M$64</f>
        <v>14683.69472334971</v>
      </c>
      <c r="O78" s="293">
        <f>+'GNCP FCST'!N$64</f>
        <v>192692.39052657358</v>
      </c>
      <c r="P78" s="293">
        <f>+'GNCP FCST'!O$64</f>
        <v>17139.63517860166</v>
      </c>
      <c r="Q78" s="293">
        <f>MAX(C78:N78)</f>
        <v>17139.63517860166</v>
      </c>
      <c r="R78" s="291"/>
      <c r="T78" s="264">
        <f>+'GNCP FCST'!O$64</f>
        <v>17139.63517860166</v>
      </c>
      <c r="U78" s="264">
        <f>+Q78-T78</f>
        <v>0</v>
      </c>
    </row>
    <row r="79" spans="1:21">
      <c r="A79" s="262" t="str">
        <f>B75&amp;" "&amp;B79</f>
        <v>METRO CP</v>
      </c>
      <c r="B79" s="263" t="s">
        <v>148</v>
      </c>
      <c r="C79" s="293">
        <f>+'CP FCST'!B$64</f>
        <v>14329.328846407912</v>
      </c>
      <c r="D79" s="293">
        <f>+'CP FCST'!C$64</f>
        <v>13665.585440086548</v>
      </c>
      <c r="E79" s="293">
        <f>+'CP FCST'!D$64</f>
        <v>10525.721422118295</v>
      </c>
      <c r="F79" s="293">
        <f>+'CP FCST'!E$64</f>
        <v>14615.748262478566</v>
      </c>
      <c r="G79" s="293">
        <f>+'CP FCST'!F$64</f>
        <v>14550.263559013385</v>
      </c>
      <c r="H79" s="293">
        <f>+'CP FCST'!G$64</f>
        <v>14456.279078493169</v>
      </c>
      <c r="I79" s="293">
        <f>+'CP FCST'!H$64</f>
        <v>14709.881570500924</v>
      </c>
      <c r="J79" s="293">
        <f>+'CP FCST'!I$64</f>
        <v>14965.669657839704</v>
      </c>
      <c r="K79" s="293">
        <f>+'CP FCST'!J$64</f>
        <v>13073.503396089978</v>
      </c>
      <c r="L79" s="293">
        <f>+'CP FCST'!K$64</f>
        <v>13627.089779911443</v>
      </c>
      <c r="M79" s="293">
        <f>+'CP FCST'!L$64</f>
        <v>14037.880545758309</v>
      </c>
      <c r="N79" s="293">
        <f>+'CP FCST'!M$64</f>
        <v>11911.993169592444</v>
      </c>
      <c r="O79" s="293">
        <f>+'CP FCST'!N$64</f>
        <v>164468.94472829066</v>
      </c>
      <c r="P79" s="293">
        <f>+'CP FCST'!O$64</f>
        <v>13705.745394024221</v>
      </c>
      <c r="Q79" s="293"/>
      <c r="R79" s="264">
        <f>AVERAGE(C79:N79)</f>
        <v>13705.745394024221</v>
      </c>
      <c r="T79" s="264">
        <f>+'CP FCST'!O$64</f>
        <v>13705.745394024221</v>
      </c>
      <c r="U79" s="264">
        <f>R79-T79</f>
        <v>0</v>
      </c>
    </row>
    <row r="80" spans="1:21">
      <c r="B80" s="263" t="s">
        <v>567</v>
      </c>
      <c r="C80" s="294" t="str">
        <f t="shared" ref="C80:N80" si="18">IF(C79&gt;C78,"ERROR",IF(C78&gt;C77,"ERROR","OK"))</f>
        <v>OK</v>
      </c>
      <c r="D80" s="294" t="str">
        <f t="shared" si="18"/>
        <v>OK</v>
      </c>
      <c r="E80" s="294" t="str">
        <f t="shared" si="18"/>
        <v>OK</v>
      </c>
      <c r="F80" s="294" t="str">
        <f t="shared" si="18"/>
        <v>OK</v>
      </c>
      <c r="G80" s="294" t="str">
        <f t="shared" si="18"/>
        <v>OK</v>
      </c>
      <c r="H80" s="294" t="str">
        <f t="shared" si="18"/>
        <v>OK</v>
      </c>
      <c r="I80" s="294" t="str">
        <f t="shared" si="18"/>
        <v>OK</v>
      </c>
      <c r="J80" s="294" t="str">
        <f t="shared" si="18"/>
        <v>OK</v>
      </c>
      <c r="K80" s="294" t="str">
        <f t="shared" si="18"/>
        <v>OK</v>
      </c>
      <c r="L80" s="294" t="str">
        <f t="shared" si="18"/>
        <v>OK</v>
      </c>
      <c r="M80" s="294" t="str">
        <f t="shared" si="18"/>
        <v>OK</v>
      </c>
      <c r="N80" s="294" t="str">
        <f t="shared" si="18"/>
        <v>OK</v>
      </c>
      <c r="O80" s="294" t="str">
        <f t="shared" ref="O80:P80" si="19">IF(O79&gt;O78,"ERROR",IF(O78&gt;O77,"ERROR","OK"))</f>
        <v>OK</v>
      </c>
      <c r="P80" s="294" t="str">
        <f t="shared" si="19"/>
        <v>OK</v>
      </c>
      <c r="Q80" s="293"/>
      <c r="R80" s="264"/>
    </row>
    <row r="81" spans="1:21">
      <c r="B81" s="268"/>
      <c r="C81" s="293"/>
      <c r="D81" s="293"/>
      <c r="E81" s="293"/>
      <c r="F81" s="293"/>
      <c r="G81" s="293"/>
      <c r="H81" s="293"/>
      <c r="I81" s="293"/>
      <c r="J81" s="293"/>
      <c r="K81" s="293"/>
      <c r="L81" s="293"/>
      <c r="M81" s="293"/>
      <c r="N81" s="293"/>
      <c r="O81" s="293"/>
      <c r="P81" s="293"/>
      <c r="Q81" s="293"/>
      <c r="R81" s="291"/>
    </row>
    <row r="82" spans="1:21">
      <c r="B82" s="261" t="s">
        <v>56</v>
      </c>
      <c r="C82" s="293"/>
      <c r="D82" s="293"/>
      <c r="E82" s="293"/>
      <c r="F82" s="293"/>
      <c r="G82" s="293"/>
      <c r="H82" s="293"/>
      <c r="I82" s="293"/>
      <c r="J82" s="293"/>
      <c r="K82" s="293"/>
      <c r="L82" s="293"/>
      <c r="M82" s="293"/>
      <c r="N82" s="293"/>
      <c r="O82" s="293"/>
      <c r="P82" s="293"/>
      <c r="Q82" s="293"/>
      <c r="R82" s="291"/>
    </row>
    <row r="83" spans="1:21">
      <c r="A83" s="262" t="str">
        <f>B82&amp;" "&amp;B83</f>
        <v>OL-1 KWH Sales</v>
      </c>
      <c r="B83" s="263" t="s">
        <v>560</v>
      </c>
      <c r="C83" s="293">
        <f>+'KWH FCST'!B$66</f>
        <v>8180684</v>
      </c>
      <c r="D83" s="293">
        <f>+'KWH FCST'!C$66</f>
        <v>8176620</v>
      </c>
      <c r="E83" s="293">
        <f>+'KWH FCST'!D$66</f>
        <v>8172556</v>
      </c>
      <c r="F83" s="293">
        <f>+'KWH FCST'!E$66</f>
        <v>8168492</v>
      </c>
      <c r="G83" s="293">
        <f>+'KWH FCST'!F$66</f>
        <v>8164428</v>
      </c>
      <c r="H83" s="293">
        <f>+'KWH FCST'!G$66</f>
        <v>8160364</v>
      </c>
      <c r="I83" s="293">
        <f>+'KWH FCST'!H$66</f>
        <v>8156300</v>
      </c>
      <c r="J83" s="293">
        <f>+'KWH FCST'!I$66</f>
        <v>8152236</v>
      </c>
      <c r="K83" s="293">
        <f>+'KWH FCST'!J$66</f>
        <v>8148172</v>
      </c>
      <c r="L83" s="293">
        <f>+'KWH FCST'!K$66</f>
        <v>8144108</v>
      </c>
      <c r="M83" s="293">
        <f>+'KWH FCST'!L$66</f>
        <v>8140044</v>
      </c>
      <c r="N83" s="293">
        <f>+'KWH FCST'!M$66</f>
        <v>8135980</v>
      </c>
      <c r="O83" s="293">
        <f>+'KWH FCST'!N$66</f>
        <v>97899984</v>
      </c>
      <c r="P83" s="293">
        <f>+'KWH FCST'!O$66</f>
        <v>8.5954149650146582E-4</v>
      </c>
      <c r="Q83" s="293"/>
      <c r="R83" s="291"/>
      <c r="T83" s="264">
        <f>VLOOKUP(B82,'Sales Forecast'!$B$7:$AO$23,39,FALSE)</f>
        <v>97899984</v>
      </c>
      <c r="U83" s="264">
        <f>+O83-T83</f>
        <v>0</v>
      </c>
    </row>
    <row r="84" spans="1:21">
      <c r="A84" s="262" t="str">
        <f>B82&amp;" "&amp;B84</f>
        <v>OL-1 NCP</v>
      </c>
      <c r="B84" s="263" t="s">
        <v>133</v>
      </c>
      <c r="C84" s="293">
        <f>+'NCP FCST'!B$65</f>
        <v>19912.247393612255</v>
      </c>
      <c r="D84" s="293">
        <f>+'NCP FCST'!C$65</f>
        <v>22953.38480610128</v>
      </c>
      <c r="E84" s="293">
        <f>+'NCP FCST'!D$65</f>
        <v>22005.913080941355</v>
      </c>
      <c r="F84" s="293">
        <f>+'NCP FCST'!E$65</f>
        <v>24241.726020892689</v>
      </c>
      <c r="G84" s="293">
        <f>+'NCP FCST'!F$65</f>
        <v>24823.616833932505</v>
      </c>
      <c r="H84" s="293">
        <f>+'NCP FCST'!G$65</f>
        <v>26392.545732101738</v>
      </c>
      <c r="I84" s="293">
        <f>+'NCP FCST'!H$65</f>
        <v>25190.185701296647</v>
      </c>
      <c r="J84" s="293">
        <f>+'NCP FCST'!I$65</f>
        <v>23976.60055057528</v>
      </c>
      <c r="K84" s="293">
        <f>+'NCP FCST'!J$65</f>
        <v>23236.408641890808</v>
      </c>
      <c r="L84" s="293">
        <f>+'NCP FCST'!K$65</f>
        <v>21103.492809774645</v>
      </c>
      <c r="M84" s="293">
        <f>+'NCP FCST'!L$65</f>
        <v>20725.236785823403</v>
      </c>
      <c r="N84" s="293">
        <f>+'NCP FCST'!M$65</f>
        <v>19575.375003127832</v>
      </c>
      <c r="O84" s="293">
        <f>+'NCP FCST'!N$65</f>
        <v>274136.73336007039</v>
      </c>
      <c r="P84" s="293">
        <f>+'NCP FCST'!O$65</f>
        <v>26392.545732101738</v>
      </c>
      <c r="Q84" s="293"/>
      <c r="R84" s="291"/>
      <c r="T84" s="264">
        <f>+'NCP FCST'!O$65</f>
        <v>26392.545732101738</v>
      </c>
      <c r="U84" s="264">
        <f>P84-T84</f>
        <v>0</v>
      </c>
    </row>
    <row r="85" spans="1:21">
      <c r="A85" s="262" t="str">
        <f>B82&amp;" "&amp;B85</f>
        <v>OL-1 GNCP</v>
      </c>
      <c r="B85" s="263" t="s">
        <v>342</v>
      </c>
      <c r="C85" s="293">
        <f>+'GNCP FCST'!B$65</f>
        <v>19912.247393612255</v>
      </c>
      <c r="D85" s="293">
        <f>+'GNCP FCST'!C$65</f>
        <v>22953.38480610128</v>
      </c>
      <c r="E85" s="293">
        <f>+'GNCP FCST'!D$65</f>
        <v>22005.913080941355</v>
      </c>
      <c r="F85" s="293">
        <f>+'GNCP FCST'!E$65</f>
        <v>24241.726020892689</v>
      </c>
      <c r="G85" s="293">
        <f>+'GNCP FCST'!F$65</f>
        <v>24823.616833932505</v>
      </c>
      <c r="H85" s="293">
        <f>+'GNCP FCST'!G$65</f>
        <v>26392.545732101738</v>
      </c>
      <c r="I85" s="293">
        <f>+'GNCP FCST'!H$65</f>
        <v>25190.185701296647</v>
      </c>
      <c r="J85" s="293">
        <f>+'GNCP FCST'!I$65</f>
        <v>23976.60055057528</v>
      </c>
      <c r="K85" s="293">
        <f>+'GNCP FCST'!J$65</f>
        <v>23236.408641890808</v>
      </c>
      <c r="L85" s="293">
        <f>+'GNCP FCST'!K$65</f>
        <v>21103.492809774645</v>
      </c>
      <c r="M85" s="293">
        <f>+'GNCP FCST'!L$65</f>
        <v>20725.236785823403</v>
      </c>
      <c r="N85" s="293">
        <f>+'GNCP FCST'!M$65</f>
        <v>19575.375003127832</v>
      </c>
      <c r="O85" s="293">
        <f>+'GNCP FCST'!N$65</f>
        <v>274136.73336007039</v>
      </c>
      <c r="P85" s="293">
        <f>+'GNCP FCST'!O$65</f>
        <v>26392.545732101738</v>
      </c>
      <c r="Q85" s="293">
        <f>MAX(C85:N85)</f>
        <v>26392.545732101738</v>
      </c>
      <c r="R85" s="291"/>
      <c r="T85" s="264">
        <f>+'GNCP FCST'!O$65</f>
        <v>26392.545732101738</v>
      </c>
      <c r="U85" s="264">
        <f>+Q85-T85</f>
        <v>0</v>
      </c>
    </row>
    <row r="86" spans="1:21">
      <c r="A86" s="262" t="str">
        <f>B82&amp;" "&amp;B86</f>
        <v>OL-1 CP</v>
      </c>
      <c r="B86" s="263" t="s">
        <v>148</v>
      </c>
      <c r="C86" s="293">
        <f>+'CP FCST'!B$65</f>
        <v>3299.7848300680294</v>
      </c>
      <c r="D86" s="293">
        <f>+'CP FCST'!C$65</f>
        <v>0</v>
      </c>
      <c r="E86" s="293">
        <f>+'CP FCST'!D$65</f>
        <v>0</v>
      </c>
      <c r="F86" s="293">
        <f>+'CP FCST'!E$65</f>
        <v>0</v>
      </c>
      <c r="G86" s="293">
        <f>+'CP FCST'!F$65</f>
        <v>0</v>
      </c>
      <c r="H86" s="293">
        <f>+'CP FCST'!G$65</f>
        <v>0</v>
      </c>
      <c r="I86" s="293">
        <f>+'CP FCST'!H$65</f>
        <v>0</v>
      </c>
      <c r="J86" s="293">
        <f>+'CP FCST'!I$65</f>
        <v>0</v>
      </c>
      <c r="K86" s="293">
        <f>+'CP FCST'!J$65</f>
        <v>0</v>
      </c>
      <c r="L86" s="293">
        <f>+'CP FCST'!K$65</f>
        <v>0</v>
      </c>
      <c r="M86" s="293">
        <f>+'CP FCST'!L$65</f>
        <v>20725.236785823403</v>
      </c>
      <c r="N86" s="293">
        <f>+'CP FCST'!M$65</f>
        <v>19575.375003127832</v>
      </c>
      <c r="O86" s="293">
        <f>+'CP FCST'!N$65</f>
        <v>43600.396619019266</v>
      </c>
      <c r="P86" s="293">
        <f>+'CP FCST'!O$65</f>
        <v>3633.3663849182722</v>
      </c>
      <c r="Q86" s="293"/>
      <c r="R86" s="264">
        <f>AVERAGE(C86:N86)</f>
        <v>3633.3663849182722</v>
      </c>
      <c r="T86" s="264">
        <f>+'CP FCST'!O$65</f>
        <v>3633.3663849182722</v>
      </c>
      <c r="U86" s="264">
        <f>R86-T86</f>
        <v>0</v>
      </c>
    </row>
    <row r="87" spans="1:21">
      <c r="B87" s="263" t="s">
        <v>567</v>
      </c>
      <c r="C87" s="294" t="str">
        <f t="shared" ref="C87:N87" si="20">IF(C86&gt;C85,"ERROR",IF(C85&gt;C84,"ERROR","OK"))</f>
        <v>OK</v>
      </c>
      <c r="D87" s="294" t="str">
        <f t="shared" si="20"/>
        <v>OK</v>
      </c>
      <c r="E87" s="294" t="str">
        <f t="shared" si="20"/>
        <v>OK</v>
      </c>
      <c r="F87" s="294" t="str">
        <f t="shared" si="20"/>
        <v>OK</v>
      </c>
      <c r="G87" s="294" t="str">
        <f t="shared" si="20"/>
        <v>OK</v>
      </c>
      <c r="H87" s="294" t="str">
        <f t="shared" si="20"/>
        <v>OK</v>
      </c>
      <c r="I87" s="294" t="str">
        <f t="shared" si="20"/>
        <v>OK</v>
      </c>
      <c r="J87" s="294" t="str">
        <f t="shared" si="20"/>
        <v>OK</v>
      </c>
      <c r="K87" s="294" t="str">
        <f t="shared" si="20"/>
        <v>OK</v>
      </c>
      <c r="L87" s="294" t="str">
        <f t="shared" si="20"/>
        <v>OK</v>
      </c>
      <c r="M87" s="294" t="str">
        <f t="shared" si="20"/>
        <v>OK</v>
      </c>
      <c r="N87" s="294" t="str">
        <f t="shared" si="20"/>
        <v>OK</v>
      </c>
      <c r="O87" s="294" t="str">
        <f t="shared" ref="O87:P87" si="21">IF(O86&gt;O85,"ERROR",IF(O85&gt;O84,"ERROR","OK"))</f>
        <v>OK</v>
      </c>
      <c r="P87" s="294" t="str">
        <f t="shared" si="21"/>
        <v>OK</v>
      </c>
      <c r="Q87" s="293"/>
      <c r="R87" s="264"/>
    </row>
    <row r="88" spans="1:21">
      <c r="B88" s="268"/>
      <c r="C88" s="293"/>
      <c r="D88" s="293"/>
      <c r="E88" s="293"/>
      <c r="F88" s="293"/>
      <c r="G88" s="293"/>
      <c r="H88" s="293"/>
      <c r="I88" s="293"/>
      <c r="J88" s="293"/>
      <c r="K88" s="293"/>
      <c r="L88" s="293"/>
      <c r="M88" s="293"/>
      <c r="N88" s="293"/>
      <c r="O88" s="293"/>
      <c r="P88" s="293"/>
      <c r="Q88" s="293"/>
      <c r="R88" s="291"/>
    </row>
    <row r="89" spans="1:21">
      <c r="B89" s="261" t="s">
        <v>57</v>
      </c>
      <c r="C89" s="293"/>
      <c r="D89" s="293"/>
      <c r="E89" s="293"/>
      <c r="F89" s="293"/>
      <c r="G89" s="293"/>
      <c r="H89" s="293"/>
      <c r="I89" s="293"/>
      <c r="J89" s="293"/>
      <c r="K89" s="293"/>
      <c r="L89" s="293"/>
      <c r="M89" s="293"/>
      <c r="N89" s="293"/>
      <c r="O89" s="293"/>
      <c r="P89" s="293"/>
      <c r="Q89" s="293"/>
      <c r="R89" s="291"/>
    </row>
    <row r="90" spans="1:21">
      <c r="A90" s="262" t="str">
        <f>B89&amp;" "&amp;B90</f>
        <v>OS-2 KWH Sales</v>
      </c>
      <c r="B90" s="263" t="s">
        <v>560</v>
      </c>
      <c r="C90" s="293">
        <f>+'KWH FCST'!B$67</f>
        <v>868047</v>
      </c>
      <c r="D90" s="293">
        <f>+'KWH FCST'!C$67</f>
        <v>980593</v>
      </c>
      <c r="E90" s="293">
        <f>+'KWH FCST'!D$67</f>
        <v>1051238</v>
      </c>
      <c r="F90" s="293">
        <f>+'KWH FCST'!E$67</f>
        <v>908437</v>
      </c>
      <c r="G90" s="293">
        <f>+'KWH FCST'!F$67</f>
        <v>861058</v>
      </c>
      <c r="H90" s="293">
        <f>+'KWH FCST'!G$67</f>
        <v>823754</v>
      </c>
      <c r="I90" s="293">
        <f>+'KWH FCST'!H$67</f>
        <v>714380</v>
      </c>
      <c r="J90" s="293">
        <f>+'KWH FCST'!I$67</f>
        <v>720433</v>
      </c>
      <c r="K90" s="293">
        <f>+'KWH FCST'!J$67</f>
        <v>908768</v>
      </c>
      <c r="L90" s="293">
        <f>+'KWH FCST'!K$67</f>
        <v>936451</v>
      </c>
      <c r="M90" s="293">
        <f>+'KWH FCST'!L$67</f>
        <v>1075889</v>
      </c>
      <c r="N90" s="293">
        <f>+'KWH FCST'!M$67</f>
        <v>944265</v>
      </c>
      <c r="O90" s="293">
        <f>+'KWH FCST'!N$67</f>
        <v>10793313</v>
      </c>
      <c r="P90" s="293">
        <f>+'KWH FCST'!O$67</f>
        <v>9.4763043150535405E-5</v>
      </c>
      <c r="Q90" s="293"/>
      <c r="R90" s="291"/>
      <c r="T90" s="264">
        <f>VLOOKUP(B89,'Sales Forecast'!$B$7:$AO$23,39,FALSE)</f>
        <v>10793313</v>
      </c>
      <c r="U90" s="264">
        <f>+O90-T90</f>
        <v>0</v>
      </c>
    </row>
    <row r="91" spans="1:21">
      <c r="A91" s="262" t="str">
        <f>B89&amp;" "&amp;B91</f>
        <v>OS-2 NCP</v>
      </c>
      <c r="B91" s="263" t="s">
        <v>133</v>
      </c>
      <c r="C91" s="293">
        <f>+'NCP FCST'!B$66</f>
        <v>11991.056924046015</v>
      </c>
      <c r="D91" s="293">
        <f>+'NCP FCST'!C$66</f>
        <v>13779.185777238186</v>
      </c>
      <c r="E91" s="293">
        <f>+'NCP FCST'!D$66</f>
        <v>14805.66854078172</v>
      </c>
      <c r="F91" s="293">
        <f>+'NCP FCST'!E$66</f>
        <v>14208.536661661663</v>
      </c>
      <c r="G91" s="293">
        <f>+'NCP FCST'!F$66</f>
        <v>13551.944045730403</v>
      </c>
      <c r="H91" s="293">
        <f>+'NCP FCST'!G$66</f>
        <v>11942.617722106241</v>
      </c>
      <c r="I91" s="293">
        <f>+'NCP FCST'!H$66</f>
        <v>9295.1420333302103</v>
      </c>
      <c r="J91" s="293">
        <f>+'NCP FCST'!I$66</f>
        <v>9955.3522076543813</v>
      </c>
      <c r="K91" s="293">
        <f>+'NCP FCST'!J$66</f>
        <v>14267.269530268779</v>
      </c>
      <c r="L91" s="293">
        <f>+'NCP FCST'!K$66</f>
        <v>12787.037239330151</v>
      </c>
      <c r="M91" s="293">
        <f>+'NCP FCST'!L$66</f>
        <v>14712.408379827155</v>
      </c>
      <c r="N91" s="293">
        <f>+'NCP FCST'!M$66</f>
        <v>13901.132388792708</v>
      </c>
      <c r="O91" s="293">
        <f>+'NCP FCST'!N$66</f>
        <v>155197.3514507676</v>
      </c>
      <c r="P91" s="293">
        <f>+'NCP FCST'!O$66</f>
        <v>14805.66854078172</v>
      </c>
      <c r="Q91" s="293"/>
      <c r="R91" s="291"/>
      <c r="T91" s="264">
        <f>+'NCP FCST'!O$66</f>
        <v>14805.66854078172</v>
      </c>
      <c r="U91" s="264">
        <f>P91-T91</f>
        <v>0</v>
      </c>
    </row>
    <row r="92" spans="1:21">
      <c r="A92" s="262" t="str">
        <f>B89&amp;" "&amp;B92</f>
        <v>OS-2 GNCP</v>
      </c>
      <c r="B92" s="263" t="s">
        <v>342</v>
      </c>
      <c r="C92" s="293">
        <f>+'GNCP FCST'!B$66</f>
        <v>8201.0063639386863</v>
      </c>
      <c r="D92" s="293">
        <f>+'GNCP FCST'!C$66</f>
        <v>10669.381724173949</v>
      </c>
      <c r="E92" s="293">
        <f>+'GNCP FCST'!D$66</f>
        <v>11748.511372577068</v>
      </c>
      <c r="F92" s="293">
        <f>+'GNCP FCST'!E$66</f>
        <v>9074.9320706465278</v>
      </c>
      <c r="G92" s="293">
        <f>+'GNCP FCST'!F$66</f>
        <v>7948.7364114380234</v>
      </c>
      <c r="H92" s="293">
        <f>+'GNCP FCST'!G$66</f>
        <v>6606.9457811998727</v>
      </c>
      <c r="I92" s="293">
        <f>+'GNCP FCST'!H$66</f>
        <v>5035.9519512745328</v>
      </c>
      <c r="J92" s="293">
        <f>+'GNCP FCST'!I$66</f>
        <v>5670.4504669013249</v>
      </c>
      <c r="K92" s="293">
        <f>+'GNCP FCST'!J$66</f>
        <v>8629.2920085080532</v>
      </c>
      <c r="L92" s="293">
        <f>+'GNCP FCST'!K$66</f>
        <v>9160.6309965409837</v>
      </c>
      <c r="M92" s="293">
        <f>+'GNCP FCST'!L$66</f>
        <v>10957.885195143812</v>
      </c>
      <c r="N92" s="293">
        <f>+'GNCP FCST'!M$66</f>
        <v>9232.5901098213453</v>
      </c>
      <c r="O92" s="293">
        <f>+'GNCP FCST'!N$66</f>
        <v>102936.3144521642</v>
      </c>
      <c r="P92" s="293">
        <f>+'GNCP FCST'!O$66</f>
        <v>11748.511372577068</v>
      </c>
      <c r="Q92" s="293">
        <f>MAX(C92:N92)</f>
        <v>11748.511372577068</v>
      </c>
      <c r="R92" s="291"/>
      <c r="T92" s="264">
        <f>+'GNCP FCST'!O$66</f>
        <v>11748.511372577068</v>
      </c>
      <c r="U92" s="264">
        <f>+Q92-T92</f>
        <v>0</v>
      </c>
    </row>
    <row r="93" spans="1:21">
      <c r="A93" s="262" t="str">
        <f>B89&amp;" "&amp;B93</f>
        <v>OS-2 CP</v>
      </c>
      <c r="B93" s="263" t="s">
        <v>148</v>
      </c>
      <c r="C93" s="293">
        <f>+'CP FCST'!B$66</f>
        <v>765.47030488759845</v>
      </c>
      <c r="D93" s="293">
        <f>+'CP FCST'!C$66</f>
        <v>591.39015190259397</v>
      </c>
      <c r="E93" s="293">
        <f>+'CP FCST'!D$66</f>
        <v>801.0853277442277</v>
      </c>
      <c r="F93" s="293">
        <f>+'CP FCST'!E$66</f>
        <v>892.09384083588645</v>
      </c>
      <c r="G93" s="293">
        <f>+'CP FCST'!F$66</f>
        <v>851.48324124880526</v>
      </c>
      <c r="H93" s="293">
        <f>+'CP FCST'!G$66</f>
        <v>891.69394506217759</v>
      </c>
      <c r="I93" s="293">
        <f>+'CP FCST'!H$66</f>
        <v>757.00738887023874</v>
      </c>
      <c r="J93" s="293">
        <f>+'CP FCST'!I$66</f>
        <v>843.41427117078888</v>
      </c>
      <c r="K93" s="293">
        <f>+'CP FCST'!J$66</f>
        <v>923.47714394881666</v>
      </c>
      <c r="L93" s="293">
        <f>+'CP FCST'!K$66</f>
        <v>774.7413973971959</v>
      </c>
      <c r="M93" s="293">
        <f>+'CP FCST'!L$66</f>
        <v>951.57521403806697</v>
      </c>
      <c r="N93" s="293">
        <f>+'CP FCST'!M$66</f>
        <v>747.53998533206152</v>
      </c>
      <c r="O93" s="293">
        <f>+'CP FCST'!N$66</f>
        <v>9790.9722124384589</v>
      </c>
      <c r="P93" s="293">
        <f>+'CP FCST'!O$66</f>
        <v>815.91435103653828</v>
      </c>
      <c r="Q93" s="293"/>
      <c r="R93" s="264">
        <f>AVERAGE(C93:N93)</f>
        <v>815.91435103653828</v>
      </c>
      <c r="T93" s="264">
        <f>+'CP FCST'!O$66</f>
        <v>815.91435103653828</v>
      </c>
      <c r="U93" s="264">
        <f>R93-T93</f>
        <v>0</v>
      </c>
    </row>
    <row r="94" spans="1:21">
      <c r="B94" s="263" t="s">
        <v>567</v>
      </c>
      <c r="C94" s="294" t="str">
        <f t="shared" ref="C94:N94" si="22">IF(C93&gt;C92,"ERROR",IF(C92&gt;C91,"ERROR","OK"))</f>
        <v>OK</v>
      </c>
      <c r="D94" s="294" t="str">
        <f t="shared" si="22"/>
        <v>OK</v>
      </c>
      <c r="E94" s="294" t="str">
        <f t="shared" si="22"/>
        <v>OK</v>
      </c>
      <c r="F94" s="294" t="str">
        <f t="shared" si="22"/>
        <v>OK</v>
      </c>
      <c r="G94" s="294" t="str">
        <f t="shared" si="22"/>
        <v>OK</v>
      </c>
      <c r="H94" s="294" t="str">
        <f t="shared" si="22"/>
        <v>OK</v>
      </c>
      <c r="I94" s="294" t="str">
        <f t="shared" si="22"/>
        <v>OK</v>
      </c>
      <c r="J94" s="294" t="str">
        <f t="shared" si="22"/>
        <v>OK</v>
      </c>
      <c r="K94" s="294" t="str">
        <f t="shared" si="22"/>
        <v>OK</v>
      </c>
      <c r="L94" s="294" t="str">
        <f t="shared" si="22"/>
        <v>OK</v>
      </c>
      <c r="M94" s="294" t="str">
        <f t="shared" si="22"/>
        <v>OK</v>
      </c>
      <c r="N94" s="294" t="str">
        <f t="shared" si="22"/>
        <v>OK</v>
      </c>
      <c r="O94" s="294" t="str">
        <f t="shared" ref="O94:P94" si="23">IF(O93&gt;O92,"ERROR",IF(O92&gt;O91,"ERROR","OK"))</f>
        <v>OK</v>
      </c>
      <c r="P94" s="294" t="str">
        <f t="shared" si="23"/>
        <v>OK</v>
      </c>
      <c r="Q94" s="293"/>
      <c r="R94" s="264"/>
    </row>
    <row r="95" spans="1:21">
      <c r="B95" s="268"/>
      <c r="C95" s="293"/>
      <c r="D95" s="293"/>
      <c r="E95" s="293"/>
      <c r="F95" s="293"/>
      <c r="G95" s="293"/>
      <c r="H95" s="293"/>
      <c r="I95" s="293"/>
      <c r="J95" s="293"/>
      <c r="K95" s="293"/>
      <c r="L95" s="293"/>
      <c r="M95" s="293"/>
      <c r="N95" s="293"/>
      <c r="O95" s="293"/>
      <c r="P95" s="293"/>
      <c r="Q95" s="293"/>
      <c r="R95" s="291"/>
    </row>
    <row r="96" spans="1:21">
      <c r="B96" s="261" t="s">
        <v>48</v>
      </c>
      <c r="C96" s="293"/>
      <c r="D96" s="293"/>
      <c r="E96" s="293"/>
      <c r="F96" s="293"/>
      <c r="G96" s="293"/>
      <c r="H96" s="293"/>
      <c r="I96" s="293"/>
      <c r="J96" s="293"/>
      <c r="K96" s="293"/>
      <c r="L96" s="293"/>
      <c r="M96" s="293"/>
      <c r="N96" s="293"/>
      <c r="O96" s="293"/>
      <c r="P96" s="293"/>
      <c r="Q96" s="293"/>
      <c r="R96" s="291"/>
    </row>
    <row r="97" spans="1:21">
      <c r="A97" s="262" t="str">
        <f>B96&amp;" "&amp;B97</f>
        <v>RS(T)-1 KWH Sales</v>
      </c>
      <c r="B97" s="263" t="s">
        <v>560</v>
      </c>
      <c r="C97" s="293">
        <f>+'KWH FCST'!B$68</f>
        <v>4459036218</v>
      </c>
      <c r="D97" s="293">
        <f>+'KWH FCST'!C$68</f>
        <v>3960503996</v>
      </c>
      <c r="E97" s="293">
        <f>+'KWH FCST'!D$68</f>
        <v>3878065213</v>
      </c>
      <c r="F97" s="293">
        <f>+'KWH FCST'!E$68</f>
        <v>3972698748</v>
      </c>
      <c r="G97" s="293">
        <f>+'KWH FCST'!F$68</f>
        <v>4630611997</v>
      </c>
      <c r="H97" s="293">
        <f>+'KWH FCST'!G$68</f>
        <v>5289857496</v>
      </c>
      <c r="I97" s="293">
        <f>+'KWH FCST'!H$68</f>
        <v>5760290400</v>
      </c>
      <c r="J97" s="293">
        <f>+'KWH FCST'!I$68</f>
        <v>5891589976</v>
      </c>
      <c r="K97" s="293">
        <f>+'KWH FCST'!J$68</f>
        <v>5704211543</v>
      </c>
      <c r="L97" s="293">
        <f>+'KWH FCST'!K$68</f>
        <v>5133789102</v>
      </c>
      <c r="M97" s="293">
        <f>+'KWH FCST'!L$68</f>
        <v>4240281030</v>
      </c>
      <c r="N97" s="293">
        <f>+'KWH FCST'!M$68</f>
        <v>4072742788</v>
      </c>
      <c r="O97" s="293">
        <f>+'KWH FCST'!N$68</f>
        <v>56993678507</v>
      </c>
      <c r="P97" s="293">
        <f>+'KWH FCST'!O$68</f>
        <v>0.5003926427100357</v>
      </c>
      <c r="Q97" s="293"/>
      <c r="R97" s="291"/>
      <c r="T97" s="264">
        <f>VLOOKUP(B96,'Sales Forecast'!$B$7:$AO$23,39,FALSE)</f>
        <v>56993678507</v>
      </c>
      <c r="U97" s="264">
        <f>+O97-T97</f>
        <v>0</v>
      </c>
    </row>
    <row r="98" spans="1:21">
      <c r="A98" s="262" t="str">
        <f>B96&amp;" "&amp;B98</f>
        <v>RS(T)-1 NCP</v>
      </c>
      <c r="B98" s="263" t="s">
        <v>133</v>
      </c>
      <c r="C98" s="293">
        <f>+'NCP FCST'!B$67</f>
        <v>33179525.281417239</v>
      </c>
      <c r="D98" s="293">
        <f>+'NCP FCST'!C$67</f>
        <v>30840435.043980971</v>
      </c>
      <c r="E98" s="293">
        <f>+'NCP FCST'!D$67</f>
        <v>26735099.555203814</v>
      </c>
      <c r="F98" s="293">
        <f>+'NCP FCST'!E$67</f>
        <v>24200162.938596491</v>
      </c>
      <c r="G98" s="293">
        <f>+'NCP FCST'!F$67</f>
        <v>24167515.620694265</v>
      </c>
      <c r="H98" s="293">
        <f>+'NCP FCST'!G$67</f>
        <v>25513453.987730063</v>
      </c>
      <c r="I98" s="293">
        <f>+'NCP FCST'!H$67</f>
        <v>26010053.101181228</v>
      </c>
      <c r="J98" s="293">
        <f>+'NCP FCST'!I$67</f>
        <v>25724321.812180169</v>
      </c>
      <c r="K98" s="293">
        <f>+'NCP FCST'!J$67</f>
        <v>27620625.32926593</v>
      </c>
      <c r="L98" s="293">
        <f>+'NCP FCST'!K$67</f>
        <v>27116534.592696507</v>
      </c>
      <c r="M98" s="293">
        <f>+'NCP FCST'!L$67</f>
        <v>29708823.986884139</v>
      </c>
      <c r="N98" s="293">
        <f>+'NCP FCST'!M$67</f>
        <v>28486296.533586994</v>
      </c>
      <c r="O98" s="293">
        <f>+'NCP FCST'!N$67</f>
        <v>329302847.78341776</v>
      </c>
      <c r="P98" s="293">
        <f>+'NCP FCST'!O$67</f>
        <v>33179525.281417239</v>
      </c>
      <c r="Q98" s="293"/>
      <c r="R98" s="291"/>
      <c r="T98" s="264">
        <f>+'NCP FCST'!O$67</f>
        <v>33179525.281417239</v>
      </c>
      <c r="U98" s="264">
        <f>P98-T98</f>
        <v>0</v>
      </c>
    </row>
    <row r="99" spans="1:21">
      <c r="A99" s="262" t="str">
        <f>B96&amp;" "&amp;B99</f>
        <v>RS(T)-1 GNCP</v>
      </c>
      <c r="B99" s="263" t="s">
        <v>342</v>
      </c>
      <c r="C99" s="293">
        <f>+'GNCP FCST'!B$67</f>
        <v>11294669.734279793</v>
      </c>
      <c r="D99" s="293">
        <f>+'GNCP FCST'!C$67</f>
        <v>10683921.331025613</v>
      </c>
      <c r="E99" s="293">
        <f>+'GNCP FCST'!D$67</f>
        <v>9317380.5218606386</v>
      </c>
      <c r="F99" s="293">
        <f>+'GNCP FCST'!E$67</f>
        <v>9658601.6162912827</v>
      </c>
      <c r="G99" s="293">
        <f>+'GNCP FCST'!F$67</f>
        <v>10498635.124289226</v>
      </c>
      <c r="H99" s="293">
        <f>+'GNCP FCST'!G$67</f>
        <v>11943791.535710415</v>
      </c>
      <c r="I99" s="293">
        <f>+'GNCP FCST'!H$67</f>
        <v>12368591.202595899</v>
      </c>
      <c r="J99" s="293">
        <f>+'GNCP FCST'!I$67</f>
        <v>12348690.712937098</v>
      </c>
      <c r="K99" s="293">
        <f>+'GNCP FCST'!J$67</f>
        <v>13165428.513728097</v>
      </c>
      <c r="L99" s="293">
        <f>+'GNCP FCST'!K$67</f>
        <v>11705265.766505238</v>
      </c>
      <c r="M99" s="293">
        <f>+'GNCP FCST'!L$67</f>
        <v>9896839.3597356044</v>
      </c>
      <c r="N99" s="293">
        <f>+'GNCP FCST'!M$67</f>
        <v>9089693.8903043699</v>
      </c>
      <c r="O99" s="293">
        <f>+'GNCP FCST'!N$67</f>
        <v>131971509.30926329</v>
      </c>
      <c r="P99" s="293">
        <f>+'GNCP FCST'!O$67</f>
        <v>13165428.513728097</v>
      </c>
      <c r="Q99" s="293">
        <f>MAX(C99:N99)</f>
        <v>13165428.513728097</v>
      </c>
      <c r="R99" s="291"/>
      <c r="T99" s="264">
        <f>+'GNCP FCST'!O$67</f>
        <v>13165428.513728097</v>
      </c>
      <c r="U99" s="264">
        <f>+Q99-T99</f>
        <v>0</v>
      </c>
    </row>
    <row r="100" spans="1:21">
      <c r="A100" s="262" t="str">
        <f>B96&amp;" "&amp;B100</f>
        <v>RS(T)-1 CP</v>
      </c>
      <c r="B100" s="263" t="s">
        <v>148</v>
      </c>
      <c r="C100" s="293">
        <f>+'CP FCST'!B$67</f>
        <v>10846998.521959459</v>
      </c>
      <c r="D100" s="293">
        <f>+'CP FCST'!C$67</f>
        <v>8640385.7746734526</v>
      </c>
      <c r="E100" s="293">
        <f>+'CP FCST'!D$67</f>
        <v>8940743.1274092104</v>
      </c>
      <c r="F100" s="293">
        <f>+'CP FCST'!E$67</f>
        <v>9425413.6487871539</v>
      </c>
      <c r="G100" s="293">
        <f>+'CP FCST'!F$67</f>
        <v>10268834.938430615</v>
      </c>
      <c r="H100" s="293">
        <f>+'CP FCST'!G$67</f>
        <v>11558588.756620694</v>
      </c>
      <c r="I100" s="293">
        <f>+'CP FCST'!H$67</f>
        <v>11807125.569009168</v>
      </c>
      <c r="J100" s="293">
        <f>+'CP FCST'!I$67</f>
        <v>11841496.956209945</v>
      </c>
      <c r="K100" s="293">
        <f>+'CP FCST'!J$67</f>
        <v>12353195.476004852</v>
      </c>
      <c r="L100" s="293">
        <f>+'CP FCST'!K$67</f>
        <v>10978924.692688683</v>
      </c>
      <c r="M100" s="293">
        <f>+'CP FCST'!L$67</f>
        <v>9516745.2868300565</v>
      </c>
      <c r="N100" s="293">
        <f>+'CP FCST'!M$67</f>
        <v>8838724.4088336397</v>
      </c>
      <c r="O100" s="293">
        <f>+'CP FCST'!N$67</f>
        <v>125017177.15745693</v>
      </c>
      <c r="P100" s="293">
        <f>+'CP FCST'!O$67</f>
        <v>10418098.096454745</v>
      </c>
      <c r="Q100" s="293"/>
      <c r="R100" s="264">
        <f>AVERAGE(C100:N100)</f>
        <v>10418098.096454745</v>
      </c>
      <c r="T100" s="264">
        <f>+'CP FCST'!O$67</f>
        <v>10418098.096454745</v>
      </c>
      <c r="U100" s="264">
        <f>R100-T100</f>
        <v>0</v>
      </c>
    </row>
    <row r="101" spans="1:21">
      <c r="B101" s="263" t="s">
        <v>567</v>
      </c>
      <c r="C101" s="294" t="str">
        <f t="shared" ref="C101:N101" si="24">IF(C100&gt;C99,"ERROR",IF(C99&gt;C98,"ERROR","OK"))</f>
        <v>OK</v>
      </c>
      <c r="D101" s="294" t="str">
        <f t="shared" si="24"/>
        <v>OK</v>
      </c>
      <c r="E101" s="294" t="str">
        <f t="shared" si="24"/>
        <v>OK</v>
      </c>
      <c r="F101" s="294" t="str">
        <f t="shared" si="24"/>
        <v>OK</v>
      </c>
      <c r="G101" s="294" t="str">
        <f t="shared" si="24"/>
        <v>OK</v>
      </c>
      <c r="H101" s="294" t="str">
        <f t="shared" si="24"/>
        <v>OK</v>
      </c>
      <c r="I101" s="294" t="str">
        <f t="shared" si="24"/>
        <v>OK</v>
      </c>
      <c r="J101" s="294" t="str">
        <f t="shared" si="24"/>
        <v>OK</v>
      </c>
      <c r="K101" s="294" t="str">
        <f t="shared" si="24"/>
        <v>OK</v>
      </c>
      <c r="L101" s="294" t="str">
        <f t="shared" si="24"/>
        <v>OK</v>
      </c>
      <c r="M101" s="294" t="str">
        <f t="shared" si="24"/>
        <v>OK</v>
      </c>
      <c r="N101" s="294" t="str">
        <f t="shared" si="24"/>
        <v>OK</v>
      </c>
      <c r="O101" s="294" t="str">
        <f t="shared" ref="O101:P101" si="25">IF(O100&gt;O99,"ERROR",IF(O99&gt;O98,"ERROR","OK"))</f>
        <v>OK</v>
      </c>
      <c r="P101" s="294" t="str">
        <f t="shared" si="25"/>
        <v>OK</v>
      </c>
      <c r="Q101" s="293"/>
      <c r="R101" s="264"/>
    </row>
    <row r="102" spans="1:21">
      <c r="B102" s="268"/>
      <c r="C102" s="293"/>
      <c r="D102" s="293"/>
      <c r="E102" s="293"/>
      <c r="F102" s="293"/>
      <c r="G102" s="293"/>
      <c r="H102" s="293"/>
      <c r="I102" s="293"/>
      <c r="J102" s="293"/>
      <c r="K102" s="293"/>
      <c r="L102" s="293"/>
      <c r="M102" s="293"/>
      <c r="N102" s="293"/>
      <c r="O102" s="293"/>
      <c r="P102" s="293"/>
      <c r="Q102" s="293"/>
      <c r="R102" s="291"/>
    </row>
    <row r="103" spans="1:21">
      <c r="B103" s="261" t="s">
        <v>53</v>
      </c>
      <c r="C103" s="293"/>
      <c r="D103" s="293"/>
      <c r="E103" s="293"/>
      <c r="F103" s="293"/>
      <c r="G103" s="293"/>
      <c r="H103" s="293"/>
      <c r="I103" s="293"/>
      <c r="J103" s="293"/>
      <c r="K103" s="293"/>
      <c r="L103" s="293"/>
      <c r="M103" s="293"/>
      <c r="N103" s="293"/>
      <c r="O103" s="293"/>
      <c r="P103" s="293"/>
      <c r="Q103" s="293"/>
      <c r="R103" s="291"/>
    </row>
    <row r="104" spans="1:21">
      <c r="A104" s="262" t="str">
        <f>B103&amp;" "&amp;B104</f>
        <v>SL-1 KWH Sales</v>
      </c>
      <c r="B104" s="263" t="s">
        <v>560</v>
      </c>
      <c r="C104" s="293">
        <f>+'KWH FCST'!B$69</f>
        <v>49089770</v>
      </c>
      <c r="D104" s="293">
        <f>+'KWH FCST'!C$69</f>
        <v>45452138</v>
      </c>
      <c r="E104" s="293">
        <f>+'KWH FCST'!D$69</f>
        <v>45698883</v>
      </c>
      <c r="F104" s="293">
        <f>+'KWH FCST'!E$69</f>
        <v>47161001</v>
      </c>
      <c r="G104" s="293">
        <f>+'KWH FCST'!F$69</f>
        <v>46982784</v>
      </c>
      <c r="H104" s="293">
        <f>+'KWH FCST'!G$69</f>
        <v>44454046</v>
      </c>
      <c r="I104" s="293">
        <f>+'KWH FCST'!H$69</f>
        <v>45978606</v>
      </c>
      <c r="J104" s="293">
        <f>+'KWH FCST'!I$69</f>
        <v>52412648</v>
      </c>
      <c r="K104" s="293">
        <f>+'KWH FCST'!J$69</f>
        <v>46488434</v>
      </c>
      <c r="L104" s="293">
        <f>+'KWH FCST'!K$69</f>
        <v>43851383</v>
      </c>
      <c r="M104" s="293">
        <f>+'KWH FCST'!L$69</f>
        <v>43397174</v>
      </c>
      <c r="N104" s="293">
        <f>+'KWH FCST'!M$69</f>
        <v>49840091</v>
      </c>
      <c r="O104" s="293">
        <f>+'KWH FCST'!N$69</f>
        <v>560806958</v>
      </c>
      <c r="P104" s="293">
        <f>+'KWH FCST'!O$69</f>
        <v>4.923768444413174E-3</v>
      </c>
      <c r="Q104" s="293"/>
      <c r="R104" s="291"/>
      <c r="T104" s="264">
        <f>VLOOKUP(B103,'Sales Forecast'!$B$7:$AO$23,39,FALSE)</f>
        <v>560806958</v>
      </c>
      <c r="U104" s="264">
        <f>+O104-T104</f>
        <v>0</v>
      </c>
    </row>
    <row r="105" spans="1:21">
      <c r="A105" s="262" t="str">
        <f>B103&amp;" "&amp;B105</f>
        <v>SL-1 NCP</v>
      </c>
      <c r="B105" s="263" t="s">
        <v>133</v>
      </c>
      <c r="C105" s="293">
        <f>+'NCP FCST'!B$68</f>
        <v>119487.27572603038</v>
      </c>
      <c r="D105" s="293">
        <f>+'NCP FCST'!C$68</f>
        <v>127593.11473127265</v>
      </c>
      <c r="E105" s="293">
        <f>+'NCP FCST'!D$68</f>
        <v>123051.54558673056</v>
      </c>
      <c r="F105" s="293">
        <f>+'NCP FCST'!E$68</f>
        <v>139960.2356362773</v>
      </c>
      <c r="G105" s="293">
        <f>+'NCP FCST'!F$68</f>
        <v>142849.27588404415</v>
      </c>
      <c r="H105" s="293">
        <f>+'NCP FCST'!G$68</f>
        <v>143774.89068281197</v>
      </c>
      <c r="I105" s="293">
        <f>+'NCP FCST'!H$68</f>
        <v>142001.84194141364</v>
      </c>
      <c r="J105" s="293">
        <f>+'NCP FCST'!I$68</f>
        <v>154151.21997129478</v>
      </c>
      <c r="K105" s="293">
        <f>+'NCP FCST'!J$68</f>
        <v>132572.5880044715</v>
      </c>
      <c r="L105" s="293">
        <f>+'NCP FCST'!K$68</f>
        <v>113630.28901865915</v>
      </c>
      <c r="M105" s="293">
        <f>+'NCP FCST'!L$68</f>
        <v>110492.85568795193</v>
      </c>
      <c r="N105" s="293">
        <f>+'NCP FCST'!M$68</f>
        <v>119852.16416446072</v>
      </c>
      <c r="O105" s="293">
        <f>+'NCP FCST'!N$68</f>
        <v>1569417.2970354187</v>
      </c>
      <c r="P105" s="293">
        <f>+'NCP FCST'!O$68</f>
        <v>154151.21997129478</v>
      </c>
      <c r="Q105" s="293"/>
      <c r="R105" s="291"/>
      <c r="T105" s="264">
        <f>+'NCP FCST'!O$68</f>
        <v>154151.21997129478</v>
      </c>
      <c r="U105" s="264">
        <f>P105-T105</f>
        <v>0</v>
      </c>
    </row>
    <row r="106" spans="1:21">
      <c r="A106" s="262" t="str">
        <f>B103&amp;" "&amp;B106</f>
        <v>SL-1 GNCP</v>
      </c>
      <c r="B106" s="263" t="s">
        <v>342</v>
      </c>
      <c r="C106" s="293">
        <f>+'GNCP FCST'!B$68</f>
        <v>119487.27572603038</v>
      </c>
      <c r="D106" s="293">
        <f>+'GNCP FCST'!C$68</f>
        <v>127593.11473127265</v>
      </c>
      <c r="E106" s="293">
        <f>+'GNCP FCST'!D$68</f>
        <v>123051.54558673056</v>
      </c>
      <c r="F106" s="293">
        <f>+'GNCP FCST'!E$68</f>
        <v>139960.2356362773</v>
      </c>
      <c r="G106" s="293">
        <f>+'GNCP FCST'!F$68</f>
        <v>142849.27588404415</v>
      </c>
      <c r="H106" s="293">
        <f>+'GNCP FCST'!G$68</f>
        <v>143774.89068281197</v>
      </c>
      <c r="I106" s="293">
        <f>+'GNCP FCST'!H$68</f>
        <v>142001.84194141364</v>
      </c>
      <c r="J106" s="293">
        <f>+'GNCP FCST'!I$68</f>
        <v>154151.21997129478</v>
      </c>
      <c r="K106" s="293">
        <f>+'GNCP FCST'!J$68</f>
        <v>132572.5880044715</v>
      </c>
      <c r="L106" s="293">
        <f>+'GNCP FCST'!K$68</f>
        <v>113630.28901865915</v>
      </c>
      <c r="M106" s="293">
        <f>+'GNCP FCST'!L$68</f>
        <v>110492.85568795193</v>
      </c>
      <c r="N106" s="293">
        <f>+'GNCP FCST'!M$68</f>
        <v>119852.16416446072</v>
      </c>
      <c r="O106" s="293">
        <f>+'GNCP FCST'!N$68</f>
        <v>1569417.2970354187</v>
      </c>
      <c r="P106" s="293">
        <f>+'GNCP FCST'!O$68</f>
        <v>154151.21997129478</v>
      </c>
      <c r="Q106" s="293">
        <f>MAX(C106:N106)</f>
        <v>154151.21997129478</v>
      </c>
      <c r="R106" s="291"/>
      <c r="T106" s="264">
        <f>+'GNCP FCST'!O$68</f>
        <v>154151.21997129478</v>
      </c>
      <c r="U106" s="264">
        <f>+Q106-T106</f>
        <v>0</v>
      </c>
    </row>
    <row r="107" spans="1:21">
      <c r="A107" s="262" t="str">
        <f>B103&amp;" "&amp;B107</f>
        <v>SL-1 CP</v>
      </c>
      <c r="B107" s="263" t="s">
        <v>148</v>
      </c>
      <c r="C107" s="293">
        <f>+'CP FCST'!B$68</f>
        <v>19800.994434882054</v>
      </c>
      <c r="D107" s="293">
        <f>+'CP FCST'!C$68</f>
        <v>0</v>
      </c>
      <c r="E107" s="293">
        <f>+'CP FCST'!D$68</f>
        <v>0</v>
      </c>
      <c r="F107" s="293">
        <f>+'CP FCST'!E$68</f>
        <v>0</v>
      </c>
      <c r="G107" s="293">
        <f>+'CP FCST'!F$68</f>
        <v>0</v>
      </c>
      <c r="H107" s="293">
        <f>+'CP FCST'!G$68</f>
        <v>0</v>
      </c>
      <c r="I107" s="293">
        <f>+'CP FCST'!H$68</f>
        <v>0</v>
      </c>
      <c r="J107" s="293">
        <f>+'CP FCST'!I$68</f>
        <v>0</v>
      </c>
      <c r="K107" s="293">
        <f>+'CP FCST'!J$68</f>
        <v>0</v>
      </c>
      <c r="L107" s="293">
        <f>+'CP FCST'!K$68</f>
        <v>0</v>
      </c>
      <c r="M107" s="293">
        <f>+'CP FCST'!L$68</f>
        <v>110492.85568795193</v>
      </c>
      <c r="N107" s="293">
        <f>+'CP FCST'!M$68</f>
        <v>119852.16416446072</v>
      </c>
      <c r="O107" s="293">
        <f>+'CP FCST'!N$68</f>
        <v>250146.0142872947</v>
      </c>
      <c r="P107" s="293">
        <f>+'CP FCST'!O$68</f>
        <v>20845.501190607891</v>
      </c>
      <c r="Q107" s="293"/>
      <c r="R107" s="264">
        <f>AVERAGE(C107:N107)</f>
        <v>20845.501190607891</v>
      </c>
      <c r="T107" s="264">
        <f>+'CP FCST'!O$68</f>
        <v>20845.501190607891</v>
      </c>
      <c r="U107" s="264">
        <f>R107-T107</f>
        <v>0</v>
      </c>
    </row>
    <row r="108" spans="1:21">
      <c r="B108" s="263" t="s">
        <v>567</v>
      </c>
      <c r="C108" s="294" t="str">
        <f t="shared" ref="C108:N108" si="26">IF(C107&gt;C106,"ERROR",IF(C106&gt;C105,"ERROR","OK"))</f>
        <v>OK</v>
      </c>
      <c r="D108" s="294" t="str">
        <f t="shared" si="26"/>
        <v>OK</v>
      </c>
      <c r="E108" s="294" t="str">
        <f t="shared" si="26"/>
        <v>OK</v>
      </c>
      <c r="F108" s="294" t="str">
        <f t="shared" si="26"/>
        <v>OK</v>
      </c>
      <c r="G108" s="294" t="str">
        <f t="shared" si="26"/>
        <v>OK</v>
      </c>
      <c r="H108" s="294" t="str">
        <f t="shared" si="26"/>
        <v>OK</v>
      </c>
      <c r="I108" s="294" t="str">
        <f t="shared" si="26"/>
        <v>OK</v>
      </c>
      <c r="J108" s="294" t="str">
        <f t="shared" si="26"/>
        <v>OK</v>
      </c>
      <c r="K108" s="294" t="str">
        <f t="shared" si="26"/>
        <v>OK</v>
      </c>
      <c r="L108" s="294" t="str">
        <f t="shared" si="26"/>
        <v>OK</v>
      </c>
      <c r="M108" s="294" t="str">
        <f t="shared" si="26"/>
        <v>OK</v>
      </c>
      <c r="N108" s="294" t="str">
        <f t="shared" si="26"/>
        <v>OK</v>
      </c>
      <c r="O108" s="294" t="str">
        <f t="shared" ref="O108:P108" si="27">IF(O107&gt;O106,"ERROR",IF(O106&gt;O105,"ERROR","OK"))</f>
        <v>OK</v>
      </c>
      <c r="P108" s="294" t="str">
        <f t="shared" si="27"/>
        <v>OK</v>
      </c>
      <c r="Q108" s="293"/>
      <c r="R108" s="264"/>
    </row>
    <row r="109" spans="1:21">
      <c r="B109" s="268"/>
      <c r="C109" s="293"/>
      <c r="D109" s="293"/>
      <c r="E109" s="293"/>
      <c r="F109" s="293"/>
      <c r="G109" s="293"/>
      <c r="H109" s="293"/>
      <c r="I109" s="293"/>
      <c r="J109" s="293"/>
      <c r="K109" s="293"/>
      <c r="L109" s="293"/>
      <c r="M109" s="293"/>
      <c r="N109" s="293"/>
      <c r="O109" s="293"/>
      <c r="P109" s="293"/>
      <c r="Q109" s="293"/>
      <c r="R109" s="291"/>
    </row>
    <row r="110" spans="1:21">
      <c r="B110" s="261" t="s">
        <v>55</v>
      </c>
      <c r="C110" s="293"/>
      <c r="D110" s="293"/>
      <c r="E110" s="293"/>
      <c r="F110" s="293"/>
      <c r="G110" s="293"/>
      <c r="H110" s="293"/>
      <c r="I110" s="293"/>
      <c r="J110" s="293"/>
      <c r="K110" s="293"/>
      <c r="L110" s="293"/>
      <c r="M110" s="293"/>
      <c r="N110" s="293"/>
      <c r="O110" s="293"/>
      <c r="P110" s="293"/>
      <c r="Q110" s="293"/>
      <c r="R110" s="291"/>
    </row>
    <row r="111" spans="1:21">
      <c r="A111" s="262" t="str">
        <f>B110&amp;" "&amp;B111</f>
        <v>SL-2 KWH Sales</v>
      </c>
      <c r="B111" s="263" t="s">
        <v>560</v>
      </c>
      <c r="C111" s="293">
        <f>+'KWH FCST'!B$70</f>
        <v>2699417</v>
      </c>
      <c r="D111" s="293">
        <f>+'KWH FCST'!C$70</f>
        <v>2705431</v>
      </c>
      <c r="E111" s="293">
        <f>+'KWH FCST'!D$70</f>
        <v>2710238</v>
      </c>
      <c r="F111" s="293">
        <f>+'KWH FCST'!E$70</f>
        <v>2716256</v>
      </c>
      <c r="G111" s="293">
        <f>+'KWH FCST'!F$70</f>
        <v>2721974</v>
      </c>
      <c r="H111" s="293">
        <f>+'KWH FCST'!G$70</f>
        <v>2729808</v>
      </c>
      <c r="I111" s="293">
        <f>+'KWH FCST'!H$70</f>
        <v>2735836</v>
      </c>
      <c r="J111" s="293">
        <f>+'KWH FCST'!I$70</f>
        <v>2738850</v>
      </c>
      <c r="K111" s="293">
        <f>+'KWH FCST'!J$70</f>
        <v>2743058</v>
      </c>
      <c r="L111" s="293">
        <f>+'KWH FCST'!K$70</f>
        <v>2747892</v>
      </c>
      <c r="M111" s="293">
        <f>+'KWH FCST'!L$70</f>
        <v>2754833</v>
      </c>
      <c r="N111" s="293">
        <f>+'KWH FCST'!M$70</f>
        <v>2759033</v>
      </c>
      <c r="O111" s="293">
        <f>+'KWH FCST'!N$70</f>
        <v>32762626</v>
      </c>
      <c r="P111" s="293">
        <f>+'KWH FCST'!O$70</f>
        <v>2.8764904171340656E-4</v>
      </c>
      <c r="Q111" s="293"/>
      <c r="R111" s="291"/>
      <c r="T111" s="264">
        <f>VLOOKUP(B110,'Sales Forecast'!$B$7:$AO$23,39,FALSE)</f>
        <v>32762626</v>
      </c>
      <c r="U111" s="264">
        <f>+O111-T111</f>
        <v>0</v>
      </c>
    </row>
    <row r="112" spans="1:21">
      <c r="A112" s="262" t="str">
        <f>B110&amp;" "&amp;B112</f>
        <v>SL-2 NCP</v>
      </c>
      <c r="B112" s="263" t="s">
        <v>133</v>
      </c>
      <c r="C112" s="293">
        <f>+'NCP FCST'!B$69</f>
        <v>3628.2486559139784</v>
      </c>
      <c r="D112" s="293">
        <f>+'NCP FCST'!C$69</f>
        <v>4025.9389880952381</v>
      </c>
      <c r="E112" s="293">
        <f>+'NCP FCST'!D$69</f>
        <v>3642.7930107526881</v>
      </c>
      <c r="F112" s="293">
        <f>+'NCP FCST'!E$69</f>
        <v>3772.5777777777776</v>
      </c>
      <c r="G112" s="293">
        <f>+'NCP FCST'!F$69</f>
        <v>3658.5672043010754</v>
      </c>
      <c r="H112" s="293">
        <f>+'NCP FCST'!G$69</f>
        <v>3791.4</v>
      </c>
      <c r="I112" s="293">
        <f>+'NCP FCST'!H$69</f>
        <v>3677.1989247311826</v>
      </c>
      <c r="J112" s="293">
        <f>+'NCP FCST'!I$69</f>
        <v>3681.25</v>
      </c>
      <c r="K112" s="293">
        <f>+'NCP FCST'!J$69</f>
        <v>3809.8027777777779</v>
      </c>
      <c r="L112" s="293">
        <f>+'NCP FCST'!K$69</f>
        <v>3693.4032258064517</v>
      </c>
      <c r="M112" s="293">
        <f>+'NCP FCST'!L$69</f>
        <v>3831.5210739479712</v>
      </c>
      <c r="N112" s="293">
        <f>+'NCP FCST'!M$69</f>
        <v>3708.3776881720432</v>
      </c>
      <c r="O112" s="293">
        <f>+'NCP FCST'!N$69</f>
        <v>44921.079327276188</v>
      </c>
      <c r="P112" s="293">
        <f>+'NCP FCST'!O$69</f>
        <v>4025.9389880952381</v>
      </c>
      <c r="Q112" s="293"/>
      <c r="R112" s="291"/>
      <c r="T112" s="264">
        <f>+'NCP FCST'!O$69</f>
        <v>4025.9389880952381</v>
      </c>
      <c r="U112" s="264">
        <f>P112-T112</f>
        <v>0</v>
      </c>
    </row>
    <row r="113" spans="1:21">
      <c r="A113" s="262" t="str">
        <f>B110&amp;" "&amp;B113</f>
        <v>SL-2 GNCP</v>
      </c>
      <c r="B113" s="263" t="s">
        <v>342</v>
      </c>
      <c r="C113" s="293">
        <f>+'GNCP FCST'!B$69</f>
        <v>3628.2486559139784</v>
      </c>
      <c r="D113" s="293">
        <f>+'GNCP FCST'!C$69</f>
        <v>4025.9389880952381</v>
      </c>
      <c r="E113" s="293">
        <f>+'GNCP FCST'!D$69</f>
        <v>3642.7930107526881</v>
      </c>
      <c r="F113" s="293">
        <f>+'GNCP FCST'!E$69</f>
        <v>3772.5777777777776</v>
      </c>
      <c r="G113" s="293">
        <f>+'GNCP FCST'!F$69</f>
        <v>3658.5672043010754</v>
      </c>
      <c r="H113" s="293">
        <f>+'GNCP FCST'!G$69</f>
        <v>3791.4</v>
      </c>
      <c r="I113" s="293">
        <f>+'GNCP FCST'!H$69</f>
        <v>3677.1989247311826</v>
      </c>
      <c r="J113" s="293">
        <f>+'GNCP FCST'!I$69</f>
        <v>3681.25</v>
      </c>
      <c r="K113" s="293">
        <f>+'GNCP FCST'!J$69</f>
        <v>3809.8027777777779</v>
      </c>
      <c r="L113" s="293">
        <f>+'GNCP FCST'!K$69</f>
        <v>3693.4032258064517</v>
      </c>
      <c r="M113" s="293">
        <f>+'GNCP FCST'!L$69</f>
        <v>3831.5210739479712</v>
      </c>
      <c r="N113" s="293">
        <f>+'GNCP FCST'!M$69</f>
        <v>3708.3776881720432</v>
      </c>
      <c r="O113" s="293">
        <f>+'GNCP FCST'!N$69</f>
        <v>44921.079327276188</v>
      </c>
      <c r="P113" s="293">
        <f>+'GNCP FCST'!O$69</f>
        <v>4025.9389880952381</v>
      </c>
      <c r="Q113" s="293">
        <f>MAX(C113:N113)</f>
        <v>4025.9389880952381</v>
      </c>
      <c r="R113" s="291"/>
      <c r="T113" s="264">
        <f>+'GNCP FCST'!O$69</f>
        <v>4025.9389880952381</v>
      </c>
      <c r="U113" s="264">
        <f>+Q113-T113</f>
        <v>0</v>
      </c>
    </row>
    <row r="114" spans="1:21">
      <c r="A114" s="262" t="str">
        <f>B110&amp;" "&amp;B114</f>
        <v>SL-2 CP</v>
      </c>
      <c r="B114" s="263" t="s">
        <v>148</v>
      </c>
      <c r="C114" s="293">
        <f>+'CP FCST'!B$69</f>
        <v>3628.2486559139784</v>
      </c>
      <c r="D114" s="293">
        <f>+'CP FCST'!C$69</f>
        <v>4025.9389880952381</v>
      </c>
      <c r="E114" s="293">
        <f>+'CP FCST'!D$69</f>
        <v>3642.7930107526881</v>
      </c>
      <c r="F114" s="293">
        <f>+'CP FCST'!E$69</f>
        <v>3772.5777777777776</v>
      </c>
      <c r="G114" s="293">
        <f>+'CP FCST'!F$69</f>
        <v>3658.5672043010754</v>
      </c>
      <c r="H114" s="293">
        <f>+'CP FCST'!G$69</f>
        <v>3791.4</v>
      </c>
      <c r="I114" s="293">
        <f>+'CP FCST'!H$69</f>
        <v>3677.1989247311826</v>
      </c>
      <c r="J114" s="293">
        <f>+'CP FCST'!I$69</f>
        <v>3681.25</v>
      </c>
      <c r="K114" s="293">
        <f>+'CP FCST'!J$69</f>
        <v>3809.8027777777779</v>
      </c>
      <c r="L114" s="293">
        <f>+'CP FCST'!K$69</f>
        <v>3693.4032258064517</v>
      </c>
      <c r="M114" s="293">
        <f>+'CP FCST'!L$69</f>
        <v>3831.5210739479712</v>
      </c>
      <c r="N114" s="293">
        <f>+'CP FCST'!M$69</f>
        <v>3708.3776881720432</v>
      </c>
      <c r="O114" s="293">
        <f>+'CP FCST'!N$69</f>
        <v>44921.079327276188</v>
      </c>
      <c r="P114" s="293">
        <f>+'CP FCST'!O$69</f>
        <v>3743.4232772730156</v>
      </c>
      <c r="Q114" s="293"/>
      <c r="R114" s="264">
        <f>AVERAGE(C114:N114)</f>
        <v>3743.4232772730156</v>
      </c>
      <c r="T114" s="264">
        <f>+'CP FCST'!O$69</f>
        <v>3743.4232772730156</v>
      </c>
      <c r="U114" s="264">
        <f>R114-T114</f>
        <v>0</v>
      </c>
    </row>
    <row r="115" spans="1:21">
      <c r="B115" s="263" t="s">
        <v>567</v>
      </c>
      <c r="C115" s="294" t="str">
        <f t="shared" ref="C115:N115" si="28">IF(C114&gt;C113,"ERROR",IF(C113&gt;C112,"ERROR","OK"))</f>
        <v>OK</v>
      </c>
      <c r="D115" s="294" t="str">
        <f t="shared" si="28"/>
        <v>OK</v>
      </c>
      <c r="E115" s="294" t="str">
        <f t="shared" si="28"/>
        <v>OK</v>
      </c>
      <c r="F115" s="294" t="str">
        <f t="shared" si="28"/>
        <v>OK</v>
      </c>
      <c r="G115" s="294" t="str">
        <f t="shared" si="28"/>
        <v>OK</v>
      </c>
      <c r="H115" s="294" t="str">
        <f t="shared" si="28"/>
        <v>OK</v>
      </c>
      <c r="I115" s="294" t="str">
        <f t="shared" si="28"/>
        <v>OK</v>
      </c>
      <c r="J115" s="294" t="str">
        <f t="shared" si="28"/>
        <v>OK</v>
      </c>
      <c r="K115" s="294" t="str">
        <f t="shared" si="28"/>
        <v>OK</v>
      </c>
      <c r="L115" s="294" t="str">
        <f t="shared" si="28"/>
        <v>OK</v>
      </c>
      <c r="M115" s="294" t="str">
        <f t="shared" si="28"/>
        <v>OK</v>
      </c>
      <c r="N115" s="294" t="str">
        <f t="shared" si="28"/>
        <v>OK</v>
      </c>
      <c r="O115" s="294" t="str">
        <f t="shared" ref="O115:P115" si="29">IF(O114&gt;O113,"ERROR",IF(O113&gt;O112,"ERROR","OK"))</f>
        <v>OK</v>
      </c>
      <c r="P115" s="294" t="str">
        <f t="shared" si="29"/>
        <v>OK</v>
      </c>
      <c r="Q115" s="293"/>
      <c r="R115" s="264"/>
    </row>
    <row r="116" spans="1:21">
      <c r="B116" s="268"/>
      <c r="C116" s="293"/>
      <c r="D116" s="293"/>
      <c r="E116" s="293"/>
      <c r="F116" s="293"/>
      <c r="G116" s="293"/>
      <c r="H116" s="293"/>
      <c r="I116" s="293"/>
      <c r="J116" s="293"/>
      <c r="K116" s="293"/>
      <c r="L116" s="293"/>
      <c r="M116" s="293"/>
      <c r="N116" s="293"/>
      <c r="O116" s="293"/>
      <c r="P116" s="293"/>
      <c r="Q116" s="293"/>
      <c r="R116" s="291"/>
    </row>
    <row r="117" spans="1:21">
      <c r="B117" s="261" t="s">
        <v>87</v>
      </c>
      <c r="C117" s="293"/>
      <c r="D117" s="293"/>
      <c r="E117" s="293"/>
      <c r="F117" s="293"/>
      <c r="G117" s="293"/>
      <c r="H117" s="293"/>
      <c r="I117" s="293"/>
      <c r="J117" s="293"/>
      <c r="K117" s="293"/>
      <c r="L117" s="293"/>
      <c r="M117" s="293"/>
      <c r="N117" s="293"/>
      <c r="O117" s="293"/>
      <c r="P117" s="293"/>
      <c r="Q117" s="293"/>
      <c r="R117" s="291"/>
    </row>
    <row r="118" spans="1:21">
      <c r="A118" s="262" t="str">
        <f>B117&amp;" "&amp;B118</f>
        <v>SST-D KWH Sales</v>
      </c>
      <c r="B118" s="263" t="s">
        <v>560</v>
      </c>
      <c r="C118" s="293">
        <f>+'KWH FCST'!B$71</f>
        <v>602856</v>
      </c>
      <c r="D118" s="293">
        <f>+'KWH FCST'!C$71</f>
        <v>685784</v>
      </c>
      <c r="E118" s="293">
        <f>+'KWH FCST'!D$71</f>
        <v>666585</v>
      </c>
      <c r="F118" s="293">
        <f>+'KWH FCST'!E$71</f>
        <v>1230699</v>
      </c>
      <c r="G118" s="293">
        <f>+'KWH FCST'!F$71</f>
        <v>1462083</v>
      </c>
      <c r="H118" s="293">
        <f>+'KWH FCST'!G$71</f>
        <v>1187857</v>
      </c>
      <c r="I118" s="293">
        <f>+'KWH FCST'!H$71</f>
        <v>1087713</v>
      </c>
      <c r="J118" s="293">
        <f>+'KWH FCST'!I$71</f>
        <v>1181803</v>
      </c>
      <c r="K118" s="293">
        <f>+'KWH FCST'!J$71</f>
        <v>1205075</v>
      </c>
      <c r="L118" s="293">
        <f>+'KWH FCST'!K$71</f>
        <v>1239312</v>
      </c>
      <c r="M118" s="293">
        <f>+'KWH FCST'!L$71</f>
        <v>799615</v>
      </c>
      <c r="N118" s="293">
        <f>+'KWH FCST'!M$71</f>
        <v>507544</v>
      </c>
      <c r="O118" s="293">
        <f>+'KWH FCST'!N$71</f>
        <v>11856926</v>
      </c>
      <c r="P118" s="293">
        <f>+'KWH FCST'!O$71</f>
        <v>1.0410134406096674E-4</v>
      </c>
      <c r="Q118" s="293"/>
      <c r="R118" s="291"/>
      <c r="T118" s="264">
        <f>VLOOKUP(B117,'Sales Forecast'!$B$7:$AO$23,39,FALSE)</f>
        <v>11856926</v>
      </c>
      <c r="U118" s="264">
        <f>+O118-T118</f>
        <v>0</v>
      </c>
    </row>
    <row r="119" spans="1:21">
      <c r="A119" s="262" t="str">
        <f>B117&amp;" "&amp;B119</f>
        <v>SST-D NCP</v>
      </c>
      <c r="B119" s="263" t="s">
        <v>133</v>
      </c>
      <c r="C119" s="293">
        <f>+'NCP FCST'!B$70</f>
        <v>3939.823286453704</v>
      </c>
      <c r="D119" s="293">
        <f>+'NCP FCST'!C$70</f>
        <v>5260.3706431026012</v>
      </c>
      <c r="E119" s="293">
        <f>+'NCP FCST'!D$70</f>
        <v>2015.3278412952566</v>
      </c>
      <c r="F119" s="293">
        <f>+'NCP FCST'!E$70</f>
        <v>4189.4709967320259</v>
      </c>
      <c r="G119" s="293">
        <f>+'NCP FCST'!F$70</f>
        <v>4274.886496803666</v>
      </c>
      <c r="H119" s="293">
        <f>+'NCP FCST'!G$70</f>
        <v>3965.550970808963</v>
      </c>
      <c r="I119" s="293">
        <f>+'NCP FCST'!H$70</f>
        <v>3650.6904579066354</v>
      </c>
      <c r="J119" s="293">
        <f>+'NCP FCST'!I$70</f>
        <v>3959.892535665078</v>
      </c>
      <c r="K119" s="293">
        <f>+'NCP FCST'!J$70</f>
        <v>4112.99625928353</v>
      </c>
      <c r="L119" s="293">
        <f>+'NCP FCST'!K$70</f>
        <v>7318.7255513351092</v>
      </c>
      <c r="M119" s="293">
        <f>+'NCP FCST'!L$70</f>
        <v>9188.4422687994102</v>
      </c>
      <c r="N119" s="293">
        <f>+'NCP FCST'!M$70</f>
        <v>2726.9132406352755</v>
      </c>
      <c r="O119" s="293">
        <f>+'NCP FCST'!N$70</f>
        <v>54603.090548821252</v>
      </c>
      <c r="P119" s="293">
        <f>+'NCP FCST'!O$70</f>
        <v>9188.4422687994102</v>
      </c>
      <c r="Q119" s="293"/>
      <c r="R119" s="291"/>
      <c r="T119" s="264">
        <f>+'NCP FCST'!O$70</f>
        <v>9188.4422687994102</v>
      </c>
      <c r="U119" s="264">
        <f>P119-T119</f>
        <v>0</v>
      </c>
    </row>
    <row r="120" spans="1:21">
      <c r="A120" s="262" t="str">
        <f>B117&amp;" "&amp;B120</f>
        <v>SST-D GNCP</v>
      </c>
      <c r="B120" s="263" t="s">
        <v>342</v>
      </c>
      <c r="C120" s="293">
        <f>+'GNCP FCST'!B$70</f>
        <v>3089.959282753191</v>
      </c>
      <c r="D120" s="293">
        <f>+'GNCP FCST'!C$70</f>
        <v>4695.6069237510956</v>
      </c>
      <c r="E120" s="293">
        <f>+'GNCP FCST'!D$70</f>
        <v>1581.735268602062</v>
      </c>
      <c r="F120" s="293">
        <f>+'GNCP FCST'!E$70</f>
        <v>3414.7382965971892</v>
      </c>
      <c r="G120" s="293">
        <f>+'GNCP FCST'!F$70</f>
        <v>3672.2909977213999</v>
      </c>
      <c r="H120" s="293">
        <f>+'GNCP FCST'!G$70</f>
        <v>3088.7444874355133</v>
      </c>
      <c r="I120" s="293">
        <f>+'GNCP FCST'!H$70</f>
        <v>2956.4809680681042</v>
      </c>
      <c r="J120" s="293">
        <f>+'GNCP FCST'!I$70</f>
        <v>3176.678006412475</v>
      </c>
      <c r="K120" s="293">
        <f>+'GNCP FCST'!J$70</f>
        <v>3531.0448898265354</v>
      </c>
      <c r="L120" s="293">
        <f>+'GNCP FCST'!K$70</f>
        <v>5104.9400413235398</v>
      </c>
      <c r="M120" s="293">
        <f>+'GNCP FCST'!L$70</f>
        <v>8128.1511750833542</v>
      </c>
      <c r="N120" s="293">
        <f>+'GNCP FCST'!M$70</f>
        <v>1976.0050083004483</v>
      </c>
      <c r="O120" s="293">
        <f>+'GNCP FCST'!N$70</f>
        <v>44416.375345874905</v>
      </c>
      <c r="P120" s="293">
        <f>+'GNCP FCST'!O$70</f>
        <v>8128.1511750833542</v>
      </c>
      <c r="Q120" s="293">
        <f>MAX(C120:N120)</f>
        <v>8128.1511750833542</v>
      </c>
      <c r="R120" s="291"/>
      <c r="T120" s="264">
        <f>+'GNCP FCST'!O$70</f>
        <v>8128.1511750833542</v>
      </c>
      <c r="U120" s="264">
        <f>+Q120-T120</f>
        <v>0</v>
      </c>
    </row>
    <row r="121" spans="1:21">
      <c r="A121" s="262" t="str">
        <f>B117&amp;" "&amp;B121</f>
        <v>SST-D CP</v>
      </c>
      <c r="B121" s="263" t="s">
        <v>148</v>
      </c>
      <c r="C121" s="293">
        <f>+'CP FCST'!B$70</f>
        <v>1221.4818188743959</v>
      </c>
      <c r="D121" s="293">
        <f>+'CP FCST'!C$70</f>
        <v>4695.6069237510956</v>
      </c>
      <c r="E121" s="293">
        <f>+'CP FCST'!D$70</f>
        <v>724.54450277259195</v>
      </c>
      <c r="F121" s="293">
        <f>+'CP FCST'!E$70</f>
        <v>1845.0374194941171</v>
      </c>
      <c r="G121" s="293">
        <f>+'CP FCST'!F$70</f>
        <v>1755.9706819985511</v>
      </c>
      <c r="H121" s="293">
        <f>+'CP FCST'!G$70</f>
        <v>2115.9438102974077</v>
      </c>
      <c r="I121" s="293">
        <f>+'CP FCST'!H$70</f>
        <v>1977.0733484173425</v>
      </c>
      <c r="J121" s="293">
        <f>+'CP FCST'!I$70</f>
        <v>1438.7219000722648</v>
      </c>
      <c r="K121" s="293">
        <f>+'CP FCST'!J$70</f>
        <v>1013.6357060185186</v>
      </c>
      <c r="L121" s="293">
        <f>+'CP FCST'!K$70</f>
        <v>2387.1337567839942</v>
      </c>
      <c r="M121" s="293">
        <f>+'CP FCST'!L$70</f>
        <v>232.90661773272748</v>
      </c>
      <c r="N121" s="293">
        <f>+'CP FCST'!M$70</f>
        <v>568.97561430586723</v>
      </c>
      <c r="O121" s="293">
        <f>+'CP FCST'!N$70</f>
        <v>19977.032100518871</v>
      </c>
      <c r="P121" s="293">
        <f>+'CP FCST'!O$70</f>
        <v>1664.7526750432392</v>
      </c>
      <c r="Q121" s="293"/>
      <c r="R121" s="264">
        <f>AVERAGE(C121:N121)</f>
        <v>1664.7526750432392</v>
      </c>
      <c r="T121" s="264">
        <f>+'CP FCST'!O$70</f>
        <v>1664.7526750432392</v>
      </c>
      <c r="U121" s="264">
        <f>R121-T121</f>
        <v>0</v>
      </c>
    </row>
    <row r="122" spans="1:21">
      <c r="B122" s="263" t="s">
        <v>567</v>
      </c>
      <c r="C122" s="294" t="str">
        <f t="shared" ref="C122:N122" si="30">IF(C121&gt;C120,"ERROR",IF(C120&gt;C119,"ERROR","OK"))</f>
        <v>OK</v>
      </c>
      <c r="D122" s="294" t="str">
        <f t="shared" si="30"/>
        <v>OK</v>
      </c>
      <c r="E122" s="294" t="str">
        <f t="shared" si="30"/>
        <v>OK</v>
      </c>
      <c r="F122" s="294" t="str">
        <f t="shared" si="30"/>
        <v>OK</v>
      </c>
      <c r="G122" s="294" t="str">
        <f t="shared" si="30"/>
        <v>OK</v>
      </c>
      <c r="H122" s="294" t="str">
        <f t="shared" si="30"/>
        <v>OK</v>
      </c>
      <c r="I122" s="294" t="str">
        <f t="shared" si="30"/>
        <v>OK</v>
      </c>
      <c r="J122" s="294" t="str">
        <f t="shared" si="30"/>
        <v>OK</v>
      </c>
      <c r="K122" s="294" t="str">
        <f t="shared" si="30"/>
        <v>OK</v>
      </c>
      <c r="L122" s="294" t="str">
        <f t="shared" si="30"/>
        <v>OK</v>
      </c>
      <c r="M122" s="294" t="str">
        <f t="shared" si="30"/>
        <v>OK</v>
      </c>
      <c r="N122" s="294" t="str">
        <f t="shared" si="30"/>
        <v>OK</v>
      </c>
      <c r="O122" s="294" t="str">
        <f t="shared" ref="O122:P122" si="31">IF(O121&gt;O120,"ERROR",IF(O120&gt;O119,"ERROR","OK"))</f>
        <v>OK</v>
      </c>
      <c r="P122" s="294" t="str">
        <f t="shared" si="31"/>
        <v>OK</v>
      </c>
      <c r="Q122" s="293"/>
      <c r="R122" s="264"/>
    </row>
    <row r="123" spans="1:21">
      <c r="B123" s="268"/>
      <c r="C123" s="293"/>
      <c r="D123" s="293"/>
      <c r="E123" s="293"/>
      <c r="F123" s="293"/>
      <c r="G123" s="293"/>
      <c r="H123" s="293"/>
      <c r="I123" s="293"/>
      <c r="J123" s="293"/>
      <c r="K123" s="293"/>
      <c r="L123" s="293"/>
      <c r="M123" s="293"/>
      <c r="N123" s="293"/>
      <c r="O123" s="293"/>
      <c r="P123" s="293"/>
      <c r="Q123" s="293"/>
      <c r="R123" s="291"/>
    </row>
    <row r="124" spans="1:21">
      <c r="B124" s="261" t="s">
        <v>88</v>
      </c>
      <c r="C124" s="293"/>
      <c r="D124" s="293"/>
      <c r="E124" s="293"/>
      <c r="F124" s="293"/>
      <c r="G124" s="293"/>
      <c r="H124" s="293"/>
      <c r="I124" s="293"/>
      <c r="J124" s="293"/>
      <c r="K124" s="293"/>
      <c r="L124" s="293"/>
      <c r="M124" s="293"/>
      <c r="N124" s="293"/>
      <c r="O124" s="293"/>
      <c r="P124" s="293"/>
      <c r="Q124" s="293"/>
      <c r="R124" s="291"/>
    </row>
    <row r="125" spans="1:21">
      <c r="A125" s="262" t="str">
        <f>B124&amp;" "&amp;B125</f>
        <v>SST-1T KWH Sales</v>
      </c>
      <c r="B125" s="263" t="s">
        <v>560</v>
      </c>
      <c r="C125" s="293">
        <f>+'KWH FCST'!B$72</f>
        <v>5811710</v>
      </c>
      <c r="D125" s="293">
        <f>+'KWH FCST'!C$72</f>
        <v>6787344</v>
      </c>
      <c r="E125" s="293">
        <f>+'KWH FCST'!D$72</f>
        <v>8318048</v>
      </c>
      <c r="F125" s="293">
        <f>+'KWH FCST'!E$72</f>
        <v>7683818</v>
      </c>
      <c r="G125" s="293">
        <f>+'KWH FCST'!F$72</f>
        <v>10687136</v>
      </c>
      <c r="H125" s="293">
        <f>+'KWH FCST'!G$72</f>
        <v>7415962</v>
      </c>
      <c r="I125" s="293">
        <f>+'KWH FCST'!H$72</f>
        <v>7202482</v>
      </c>
      <c r="J125" s="293">
        <f>+'KWH FCST'!I$72</f>
        <v>6421378</v>
      </c>
      <c r="K125" s="293">
        <f>+'KWH FCST'!J$72</f>
        <v>4740820</v>
      </c>
      <c r="L125" s="293">
        <f>+'KWH FCST'!K$72</f>
        <v>9837782</v>
      </c>
      <c r="M125" s="293">
        <f>+'KWH FCST'!L$72</f>
        <v>9758504</v>
      </c>
      <c r="N125" s="293">
        <f>+'KWH FCST'!M$72</f>
        <v>5002770</v>
      </c>
      <c r="O125" s="293">
        <f>+'KWH FCST'!N$72</f>
        <v>89667754</v>
      </c>
      <c r="P125" s="293">
        <f>+'KWH FCST'!O$72</f>
        <v>7.8726422939032648E-4</v>
      </c>
      <c r="Q125" s="293"/>
      <c r="R125" s="291"/>
      <c r="T125" s="264">
        <f>VLOOKUP(B124,'Sales Forecast'!$B$7:$AO$23,39,FALSE)</f>
        <v>89667754</v>
      </c>
      <c r="U125" s="264">
        <f>+O125-T125</f>
        <v>0</v>
      </c>
    </row>
    <row r="126" spans="1:21">
      <c r="A126" s="262" t="str">
        <f>B124&amp;" "&amp;B126</f>
        <v>SST-1T NCP</v>
      </c>
      <c r="B126" s="263" t="s">
        <v>133</v>
      </c>
      <c r="C126" s="293">
        <f>+'NCP FCST'!B$71</f>
        <v>77803.169044253096</v>
      </c>
      <c r="D126" s="293">
        <f>+'NCP FCST'!C$71</f>
        <v>78784.822821484311</v>
      </c>
      <c r="E126" s="293">
        <f>+'NCP FCST'!D$71</f>
        <v>127919.58859280038</v>
      </c>
      <c r="F126" s="293">
        <f>+'NCP FCST'!E$71</f>
        <v>88052.553171983862</v>
      </c>
      <c r="G126" s="293">
        <f>+'NCP FCST'!F$71</f>
        <v>128253.84024577573</v>
      </c>
      <c r="H126" s="293">
        <f>+'NCP FCST'!G$71</f>
        <v>89512.866937041341</v>
      </c>
      <c r="I126" s="293">
        <f>+'NCP FCST'!H$71</f>
        <v>74314.90821144385</v>
      </c>
      <c r="J126" s="293">
        <f>+'NCP FCST'!I$71</f>
        <v>78701.073634670087</v>
      </c>
      <c r="K126" s="293">
        <f>+'NCP FCST'!J$71</f>
        <v>51016.055440771357</v>
      </c>
      <c r="L126" s="293">
        <f>+'NCP FCST'!K$71</f>
        <v>78241.569637971625</v>
      </c>
      <c r="M126" s="293">
        <f>+'NCP FCST'!L$71</f>
        <v>140015.26629935723</v>
      </c>
      <c r="N126" s="293">
        <f>+'NCP FCST'!M$71</f>
        <v>68613.808426596457</v>
      </c>
      <c r="O126" s="293">
        <f>+'NCP FCST'!N$71</f>
        <v>1081229.5224641494</v>
      </c>
      <c r="P126" s="293">
        <f>+'NCP FCST'!O$71</f>
        <v>140015.26629935723</v>
      </c>
      <c r="Q126" s="293"/>
      <c r="R126" s="291"/>
      <c r="T126" s="264">
        <f>+'NCP FCST'!O$71</f>
        <v>140015.26629935723</v>
      </c>
      <c r="U126" s="264">
        <f>P126-T126</f>
        <v>0</v>
      </c>
    </row>
    <row r="127" spans="1:21">
      <c r="A127" s="262" t="str">
        <f>B124&amp;" "&amp;B127</f>
        <v>SST-1T GNCP</v>
      </c>
      <c r="B127" s="263" t="s">
        <v>342</v>
      </c>
      <c r="C127" s="293">
        <f>+'GNCP FCST'!B$71</f>
        <v>27485.707853775548</v>
      </c>
      <c r="D127" s="293">
        <f>+'GNCP FCST'!C$71</f>
        <v>35740.3194823577</v>
      </c>
      <c r="E127" s="293">
        <f>+'GNCP FCST'!D$71</f>
        <v>51704.202449564131</v>
      </c>
      <c r="F127" s="293">
        <f>+'GNCP FCST'!E$71</f>
        <v>38910.924080375953</v>
      </c>
      <c r="G127" s="293">
        <f>+'GNCP FCST'!F$71</f>
        <v>52158.424500823821</v>
      </c>
      <c r="H127" s="293">
        <f>+'GNCP FCST'!G$71</f>
        <v>40684.452490673684</v>
      </c>
      <c r="I127" s="293">
        <f>+'GNCP FCST'!H$71</f>
        <v>28943.857015180642</v>
      </c>
      <c r="J127" s="293">
        <f>+'GNCP FCST'!I$71</f>
        <v>32463.206150710193</v>
      </c>
      <c r="K127" s="293">
        <f>+'GNCP FCST'!J$71</f>
        <v>25501.441604268872</v>
      </c>
      <c r="L127" s="293">
        <f>+'GNCP FCST'!K$71</f>
        <v>36601.287881944649</v>
      </c>
      <c r="M127" s="293">
        <f>+'GNCP FCST'!L$71</f>
        <v>57292.424028932415</v>
      </c>
      <c r="N127" s="293">
        <f>+'GNCP FCST'!M$71</f>
        <v>29713.447749918032</v>
      </c>
      <c r="O127" s="293">
        <f>+'GNCP FCST'!N$71</f>
        <v>457199.69528852566</v>
      </c>
      <c r="P127" s="293">
        <f>+'GNCP FCST'!O$71</f>
        <v>57292.424028932415</v>
      </c>
      <c r="Q127" s="293">
        <f>MAX(C127:N127)</f>
        <v>57292.424028932415</v>
      </c>
      <c r="R127" s="291"/>
      <c r="T127" s="264">
        <f>+'GNCP FCST'!O$71</f>
        <v>57292.424028932415</v>
      </c>
      <c r="U127" s="264">
        <f>+Q127-T127</f>
        <v>0</v>
      </c>
    </row>
    <row r="128" spans="1:21">
      <c r="A128" s="262" t="str">
        <f>B124&amp;" "&amp;B128</f>
        <v>SST-1T CP</v>
      </c>
      <c r="B128" s="263" t="s">
        <v>148</v>
      </c>
      <c r="C128" s="293">
        <f>+'CP FCST'!B$71</f>
        <v>8121.9680851658522</v>
      </c>
      <c r="D128" s="293">
        <f>+'CP FCST'!C$71</f>
        <v>8477.8385767445961</v>
      </c>
      <c r="E128" s="293">
        <f>+'CP FCST'!D$71</f>
        <v>3560.9423642671468</v>
      </c>
      <c r="F128" s="293">
        <f>+'CP FCST'!E$71</f>
        <v>926.06736492160792</v>
      </c>
      <c r="G128" s="293">
        <f>+'CP FCST'!F$71</f>
        <v>8202.6211212465059</v>
      </c>
      <c r="H128" s="293">
        <f>+'CP FCST'!G$71</f>
        <v>6073.5595696726687</v>
      </c>
      <c r="I128" s="293">
        <f>+'CP FCST'!H$71</f>
        <v>4625.6695275993079</v>
      </c>
      <c r="J128" s="293">
        <f>+'CP FCST'!I$71</f>
        <v>4161.4010102387392</v>
      </c>
      <c r="K128" s="293">
        <f>+'CP FCST'!J$71</f>
        <v>3216.1736053447089</v>
      </c>
      <c r="L128" s="293">
        <f>+'CP FCST'!K$71</f>
        <v>4901.2152572960886</v>
      </c>
      <c r="M128" s="293">
        <f>+'CP FCST'!L$71</f>
        <v>13815.511988492857</v>
      </c>
      <c r="N128" s="293">
        <f>+'CP FCST'!M$71</f>
        <v>6283.0809435679794</v>
      </c>
      <c r="O128" s="293">
        <f>+'CP FCST'!N$71</f>
        <v>72366.049414558074</v>
      </c>
      <c r="P128" s="293">
        <f>+'CP FCST'!O$71</f>
        <v>6030.5041178798392</v>
      </c>
      <c r="Q128" s="293"/>
      <c r="R128" s="264">
        <f>AVERAGE(C128:N128)</f>
        <v>6030.5041178798392</v>
      </c>
      <c r="T128" s="264">
        <f>+'CP FCST'!O$71</f>
        <v>6030.5041178798392</v>
      </c>
      <c r="U128" s="264">
        <f>R128-T128</f>
        <v>0</v>
      </c>
    </row>
    <row r="129" spans="1:25">
      <c r="B129" s="263" t="s">
        <v>567</v>
      </c>
      <c r="C129" s="294" t="str">
        <f t="shared" ref="C129:N129" si="32">IF(C128&gt;C127,"ERROR",IF(C127&gt;C126,"ERROR","OK"))</f>
        <v>OK</v>
      </c>
      <c r="D129" s="294" t="str">
        <f t="shared" si="32"/>
        <v>OK</v>
      </c>
      <c r="E129" s="294" t="str">
        <f t="shared" si="32"/>
        <v>OK</v>
      </c>
      <c r="F129" s="294" t="str">
        <f t="shared" si="32"/>
        <v>OK</v>
      </c>
      <c r="G129" s="294" t="str">
        <f t="shared" si="32"/>
        <v>OK</v>
      </c>
      <c r="H129" s="294" t="str">
        <f t="shared" si="32"/>
        <v>OK</v>
      </c>
      <c r="I129" s="294" t="str">
        <f t="shared" si="32"/>
        <v>OK</v>
      </c>
      <c r="J129" s="294" t="str">
        <f t="shared" si="32"/>
        <v>OK</v>
      </c>
      <c r="K129" s="294" t="str">
        <f t="shared" si="32"/>
        <v>OK</v>
      </c>
      <c r="L129" s="294" t="str">
        <f t="shared" si="32"/>
        <v>OK</v>
      </c>
      <c r="M129" s="294" t="str">
        <f t="shared" si="32"/>
        <v>OK</v>
      </c>
      <c r="N129" s="294" t="str">
        <f t="shared" si="32"/>
        <v>OK</v>
      </c>
      <c r="O129" s="294" t="str">
        <f t="shared" ref="O129:P129" si="33">IF(O128&gt;O127,"ERROR",IF(O127&gt;O126,"ERROR","OK"))</f>
        <v>OK</v>
      </c>
      <c r="P129" s="294" t="str">
        <f t="shared" si="33"/>
        <v>OK</v>
      </c>
      <c r="Q129" s="293"/>
      <c r="R129" s="264"/>
    </row>
    <row r="130" spans="1:25">
      <c r="B130" s="268"/>
      <c r="C130" s="293"/>
      <c r="D130" s="293"/>
      <c r="E130" s="293"/>
      <c r="F130" s="293"/>
      <c r="G130" s="293"/>
      <c r="H130" s="293"/>
      <c r="I130" s="293"/>
      <c r="J130" s="293"/>
      <c r="K130" s="293"/>
      <c r="L130" s="293"/>
      <c r="M130" s="293"/>
      <c r="N130" s="293"/>
      <c r="O130" s="293"/>
      <c r="P130" s="293"/>
      <c r="Q130" s="293"/>
      <c r="R130" s="291"/>
    </row>
    <row r="131" spans="1:25">
      <c r="R131" s="164"/>
    </row>
    <row r="132" spans="1:25" s="269" customFormat="1" ht="15.6">
      <c r="B132" s="295" t="s">
        <v>449</v>
      </c>
      <c r="C132" s="264"/>
      <c r="D132" s="264"/>
      <c r="E132" s="264"/>
      <c r="F132" s="264"/>
      <c r="G132" s="264"/>
      <c r="H132" s="264"/>
      <c r="I132" s="264"/>
      <c r="J132" s="264"/>
      <c r="K132" s="264"/>
      <c r="L132" s="264"/>
      <c r="M132" s="264"/>
      <c r="N132" s="264"/>
      <c r="O132" s="296">
        <f>SUM(O12:O131)</f>
        <v>108158108850.80173</v>
      </c>
      <c r="P132" s="296">
        <f>SUM(P12:P131)</f>
        <v>85517458.84780626</v>
      </c>
      <c r="Q132" s="296">
        <f>SUM(Q12:Q131)</f>
        <v>22366988.501435086</v>
      </c>
      <c r="R132" s="296">
        <f>SUM(R12:R131)</f>
        <v>17722160.671573922</v>
      </c>
      <c r="T132" s="296">
        <f>SUM(T12:T131)</f>
        <v>107331994643.90622</v>
      </c>
      <c r="U132" s="296">
        <f>SUM(U12:U131)</f>
        <v>0</v>
      </c>
    </row>
    <row r="133" spans="1:25" s="269" customFormat="1">
      <c r="C133" s="264"/>
      <c r="D133" s="264"/>
      <c r="E133" s="264"/>
      <c r="F133" s="264"/>
      <c r="G133" s="264"/>
      <c r="H133" s="264"/>
      <c r="I133" s="264"/>
      <c r="J133" s="264"/>
      <c r="K133" s="264"/>
      <c r="L133" s="264"/>
      <c r="M133" s="264"/>
      <c r="N133" s="264"/>
      <c r="O133" s="264"/>
      <c r="P133" s="264"/>
      <c r="Q133" s="264"/>
      <c r="R133" s="297"/>
      <c r="T133" s="270"/>
      <c r="U133" s="270"/>
    </row>
    <row r="134" spans="1:25" s="269" customFormat="1" ht="15.6">
      <c r="B134" s="259" t="s">
        <v>86</v>
      </c>
      <c r="C134" s="264"/>
      <c r="D134" s="264"/>
      <c r="E134" s="264"/>
      <c r="F134" s="264"/>
      <c r="G134" s="264"/>
      <c r="H134" s="264"/>
      <c r="I134" s="264"/>
      <c r="J134" s="264"/>
      <c r="K134" s="264"/>
      <c r="L134" s="264"/>
      <c r="M134" s="264"/>
      <c r="N134" s="264"/>
      <c r="O134" s="264"/>
      <c r="P134" s="264"/>
      <c r="Q134" s="264"/>
      <c r="R134" s="297"/>
      <c r="T134" s="270"/>
      <c r="U134" s="270"/>
    </row>
    <row r="135" spans="1:25">
      <c r="B135" s="261" t="s">
        <v>600</v>
      </c>
      <c r="C135" s="293"/>
      <c r="D135" s="293"/>
      <c r="E135" s="293"/>
      <c r="F135" s="293"/>
      <c r="G135" s="293"/>
      <c r="H135" s="293"/>
      <c r="I135" s="293"/>
      <c r="J135" s="293"/>
      <c r="K135" s="293"/>
      <c r="L135" s="293"/>
      <c r="M135" s="293"/>
      <c r="N135" s="293"/>
      <c r="O135" s="293"/>
      <c r="P135" s="293"/>
      <c r="Q135" s="293"/>
      <c r="R135" s="291"/>
    </row>
    <row r="136" spans="1:25">
      <c r="A136" s="262" t="str">
        <f>B135&amp;" "&amp;B136</f>
        <v>BLOUNTSTOWN KWH Sales</v>
      </c>
      <c r="B136" s="263" t="s">
        <v>560</v>
      </c>
      <c r="C136" s="293">
        <f>VLOOKUP($B135,'KWH FCST'!$A$56:$O$83,C$8,FALSE)</f>
        <v>2927123.998252566</v>
      </c>
      <c r="D136" s="293">
        <f>VLOOKUP($B135,'KWH FCST'!$A$56:$O$83,D$8,FALSE)</f>
        <v>0</v>
      </c>
      <c r="E136" s="293">
        <f>VLOOKUP($B135,'KWH FCST'!$A$56:$O$83,E$8,FALSE)</f>
        <v>0</v>
      </c>
      <c r="F136" s="293">
        <f>VLOOKUP($B135,'KWH FCST'!$A$56:$O$83,F$8,FALSE)</f>
        <v>0</v>
      </c>
      <c r="G136" s="293">
        <f>VLOOKUP($B135,'KWH FCST'!$A$56:$O$83,G$8,FALSE)</f>
        <v>0</v>
      </c>
      <c r="H136" s="293">
        <f>VLOOKUP($B135,'KWH FCST'!$A$56:$O$83,H$8,FALSE)</f>
        <v>0</v>
      </c>
      <c r="I136" s="293">
        <f>VLOOKUP($B135,'KWH FCST'!$A$56:$O$83,I$8,FALSE)</f>
        <v>0</v>
      </c>
      <c r="J136" s="293">
        <f>VLOOKUP($B135,'KWH FCST'!$A$56:$O$83,J$8,FALSE)</f>
        <v>0</v>
      </c>
      <c r="K136" s="293">
        <f>VLOOKUP($B135,'KWH FCST'!$A$56:$O$83,K$8,FALSE)</f>
        <v>0</v>
      </c>
      <c r="L136" s="293">
        <f>VLOOKUP($B135,'KWH FCST'!$A$56:$O$83,L$8,FALSE)</f>
        <v>0</v>
      </c>
      <c r="M136" s="293">
        <f>VLOOKUP($B135,'KWH FCST'!$A$56:$O$83,M$8,FALSE)</f>
        <v>0</v>
      </c>
      <c r="N136" s="293">
        <f>VLOOKUP($B135,'KWH FCST'!$A$56:$O$83,N$8,FALSE)</f>
        <v>0</v>
      </c>
      <c r="O136" s="293">
        <f>SUM(C136:N136)</f>
        <v>2927123.998252566</v>
      </c>
      <c r="P136" s="293"/>
      <c r="Q136" s="293"/>
      <c r="R136" s="291"/>
      <c r="T136" s="305">
        <f>VLOOKUP($B135,'KWH FCST'!$A$56:$O$83,14,FALSE)</f>
        <v>2927123.998252566</v>
      </c>
      <c r="U136" s="264">
        <f>+O136-T136</f>
        <v>0</v>
      </c>
    </row>
    <row r="137" spans="1:25">
      <c r="A137" s="262" t="str">
        <f>B135&amp;" "&amp;B137</f>
        <v>BLOUNTSTOWN NCP</v>
      </c>
      <c r="B137" s="263" t="s">
        <v>133</v>
      </c>
      <c r="C137" s="293">
        <f>VLOOKUP($B135,'NCP FCST'!$A$56:$O$83,C$8,FALSE)</f>
        <v>6655.9066981292535</v>
      </c>
      <c r="D137" s="293">
        <f>VLOOKUP($B135,'NCP FCST'!$A$56:$O$83,D$8,FALSE)</f>
        <v>0</v>
      </c>
      <c r="E137" s="293">
        <f>VLOOKUP($B135,'NCP FCST'!$A$56:$O$83,E$8,FALSE)</f>
        <v>0</v>
      </c>
      <c r="F137" s="293">
        <f>VLOOKUP($B135,'NCP FCST'!$A$56:$O$83,F$8,FALSE)</f>
        <v>0</v>
      </c>
      <c r="G137" s="293">
        <f>VLOOKUP($B135,'NCP FCST'!$A$56:$O$83,G$8,FALSE)</f>
        <v>0</v>
      </c>
      <c r="H137" s="293">
        <f>VLOOKUP($B135,'NCP FCST'!$A$56:$O$83,H$8,FALSE)</f>
        <v>0</v>
      </c>
      <c r="I137" s="293">
        <f>VLOOKUP($B135,'NCP FCST'!$A$56:$O$83,I$8,FALSE)</f>
        <v>0</v>
      </c>
      <c r="J137" s="293">
        <f>VLOOKUP($B135,'NCP FCST'!$A$56:$O$83,J$8,FALSE)</f>
        <v>0</v>
      </c>
      <c r="K137" s="293">
        <f>VLOOKUP($B135,'NCP FCST'!$A$56:$O$83,K$8,FALSE)</f>
        <v>0</v>
      </c>
      <c r="L137" s="293">
        <f>VLOOKUP($B135,'NCP FCST'!$A$56:$O$83,L$8,FALSE)</f>
        <v>0</v>
      </c>
      <c r="M137" s="293">
        <f>VLOOKUP($B135,'NCP FCST'!$A$56:$O$83,M$8,FALSE)</f>
        <v>0</v>
      </c>
      <c r="N137" s="293">
        <f>VLOOKUP($B135,'NCP FCST'!$A$56:$O$83,N$8,FALSE)</f>
        <v>0</v>
      </c>
      <c r="O137" s="293"/>
      <c r="P137" s="293">
        <f>MAX(C137:N137)</f>
        <v>6655.9066981292535</v>
      </c>
      <c r="Q137" s="293"/>
      <c r="R137" s="291"/>
      <c r="T137" s="264">
        <f>VLOOKUP($B135,'NCP FCST'!$A$56:$O$83,15,FALSE)</f>
        <v>6655.9066981292535</v>
      </c>
      <c r="U137" s="264">
        <f>P137-T137</f>
        <v>0</v>
      </c>
    </row>
    <row r="138" spans="1:25">
      <c r="A138" s="262" t="str">
        <f>B135&amp;" "&amp;B138</f>
        <v>BLOUNTSTOWN GNCP</v>
      </c>
      <c r="B138" s="263" t="s">
        <v>342</v>
      </c>
      <c r="C138" s="293">
        <f>VLOOKUP($B135,'GNCP FCST'!$A$56:$O$83,C$8,FALSE)</f>
        <v>6655.9066981292535</v>
      </c>
      <c r="D138" s="293">
        <f>VLOOKUP($B135,'GNCP FCST'!$A$56:$O$83,D$8,FALSE)</f>
        <v>0</v>
      </c>
      <c r="E138" s="293">
        <f>VLOOKUP($B135,'GNCP FCST'!$A$56:$O$83,E$8,FALSE)</f>
        <v>0</v>
      </c>
      <c r="F138" s="293">
        <f>VLOOKUP($B135,'GNCP FCST'!$A$56:$O$83,F$8,FALSE)</f>
        <v>0</v>
      </c>
      <c r="G138" s="293">
        <f>VLOOKUP($B135,'GNCP FCST'!$A$56:$O$83,G$8,FALSE)</f>
        <v>0</v>
      </c>
      <c r="H138" s="293">
        <f>VLOOKUP($B135,'GNCP FCST'!$A$56:$O$83,H$8,FALSE)</f>
        <v>0</v>
      </c>
      <c r="I138" s="293">
        <f>VLOOKUP($B135,'GNCP FCST'!$A$56:$O$83,I$8,FALSE)</f>
        <v>0</v>
      </c>
      <c r="J138" s="293">
        <f>VLOOKUP($B135,'GNCP FCST'!$A$56:$O$83,J$8,FALSE)</f>
        <v>0</v>
      </c>
      <c r="K138" s="293">
        <f>VLOOKUP($B135,'GNCP FCST'!$A$56:$O$83,K$8,FALSE)</f>
        <v>0</v>
      </c>
      <c r="L138" s="293">
        <f>VLOOKUP($B135,'GNCP FCST'!$A$56:$O$83,L$8,FALSE)</f>
        <v>0</v>
      </c>
      <c r="M138" s="293">
        <f>VLOOKUP($B135,'GNCP FCST'!$A$56:$O$83,M$8,FALSE)</f>
        <v>0</v>
      </c>
      <c r="N138" s="293">
        <f>VLOOKUP($B135,'GNCP FCST'!$A$56:$O$83,N$8,FALSE)</f>
        <v>0</v>
      </c>
      <c r="O138" s="293"/>
      <c r="P138" s="262"/>
      <c r="Q138" s="293">
        <f>MAX(C138:N138)</f>
        <v>6655.9066981292535</v>
      </c>
      <c r="R138" s="291"/>
      <c r="T138" s="264">
        <f>VLOOKUP($B135,'GNCP FCST'!$A$56:$O$83,15,FALSE)</f>
        <v>6655.9066981292535</v>
      </c>
      <c r="U138" s="264">
        <f>+Q138-T138</f>
        <v>0</v>
      </c>
    </row>
    <row r="139" spans="1:25">
      <c r="A139" s="262" t="str">
        <f>B135&amp;" "&amp;B139</f>
        <v>BLOUNTSTOWN CP</v>
      </c>
      <c r="B139" s="263" t="s">
        <v>148</v>
      </c>
      <c r="C139" s="293">
        <f>VLOOKUP($B135,'CP FCST'!$A$56:$O$83,C$8,FALSE)</f>
        <v>4859.2681396457747</v>
      </c>
      <c r="D139" s="293">
        <f>VLOOKUP($B135,'CP FCST'!$A$56:$O$83,D$8,FALSE)</f>
        <v>0</v>
      </c>
      <c r="E139" s="293">
        <f>VLOOKUP($B135,'CP FCST'!$A$56:$O$83,E$8,FALSE)</f>
        <v>0</v>
      </c>
      <c r="F139" s="293">
        <f>VLOOKUP($B135,'CP FCST'!$A$56:$O$83,F$8,FALSE)</f>
        <v>0</v>
      </c>
      <c r="G139" s="293">
        <f>VLOOKUP($B135,'CP FCST'!$A$56:$O$83,G$8,FALSE)</f>
        <v>0</v>
      </c>
      <c r="H139" s="293">
        <f>VLOOKUP($B135,'CP FCST'!$A$56:$O$83,H$8,FALSE)</f>
        <v>0</v>
      </c>
      <c r="I139" s="293">
        <f>VLOOKUP($B135,'CP FCST'!$A$56:$O$83,I$8,FALSE)</f>
        <v>0</v>
      </c>
      <c r="J139" s="293">
        <f>VLOOKUP($B135,'CP FCST'!$A$56:$O$83,J$8,FALSE)</f>
        <v>0</v>
      </c>
      <c r="K139" s="293">
        <f>VLOOKUP($B135,'CP FCST'!$A$56:$O$83,K$8,FALSE)</f>
        <v>0</v>
      </c>
      <c r="L139" s="293">
        <f>VLOOKUP($B135,'CP FCST'!$A$56:$O$83,L$8,FALSE)</f>
        <v>0</v>
      </c>
      <c r="M139" s="293">
        <f>VLOOKUP($B135,'CP FCST'!$A$56:$O$83,M$8,FALSE)</f>
        <v>0</v>
      </c>
      <c r="N139" s="293">
        <f>VLOOKUP($B135,'CP FCST'!$A$56:$O$83,N$8,FALSE)</f>
        <v>0</v>
      </c>
      <c r="O139" s="293"/>
      <c r="P139" s="293"/>
      <c r="Q139" s="293"/>
      <c r="R139" s="264">
        <f>AVERAGE(C139:N139)</f>
        <v>404.93901163714787</v>
      </c>
      <c r="T139" s="264">
        <f>VLOOKUP($B135,'CP FCST'!$A$56:$O$83,15,FALSE)</f>
        <v>404.93901163714787</v>
      </c>
      <c r="U139" s="264">
        <f>R139-T139</f>
        <v>0</v>
      </c>
    </row>
    <row r="140" spans="1:25">
      <c r="B140" s="263" t="s">
        <v>567</v>
      </c>
      <c r="C140" s="294" t="str">
        <f>IF(C139&gt;C138,"ERROR",IF(C138&gt;C137,"ERROR","OK"))</f>
        <v>OK</v>
      </c>
      <c r="D140" s="294" t="str">
        <f t="shared" ref="D140:N140" si="34">IF(D139&gt;D138,"ERROR",IF(D138&gt;D137,"ERROR","OK"))</f>
        <v>OK</v>
      </c>
      <c r="E140" s="294" t="str">
        <f t="shared" si="34"/>
        <v>OK</v>
      </c>
      <c r="F140" s="294" t="str">
        <f t="shared" si="34"/>
        <v>OK</v>
      </c>
      <c r="G140" s="294" t="str">
        <f t="shared" si="34"/>
        <v>OK</v>
      </c>
      <c r="H140" s="294" t="str">
        <f t="shared" si="34"/>
        <v>OK</v>
      </c>
      <c r="I140" s="294" t="str">
        <f t="shared" si="34"/>
        <v>OK</v>
      </c>
      <c r="J140" s="294" t="str">
        <f t="shared" si="34"/>
        <v>OK</v>
      </c>
      <c r="K140" s="294" t="str">
        <f t="shared" si="34"/>
        <v>OK</v>
      </c>
      <c r="L140" s="294" t="str">
        <f t="shared" si="34"/>
        <v>OK</v>
      </c>
      <c r="M140" s="294" t="str">
        <f t="shared" si="34"/>
        <v>OK</v>
      </c>
      <c r="N140" s="294" t="str">
        <f t="shared" si="34"/>
        <v>OK</v>
      </c>
      <c r="O140" s="293"/>
      <c r="P140" s="293"/>
      <c r="Q140" s="293"/>
      <c r="R140" s="264"/>
    </row>
    <row r="141" spans="1:25">
      <c r="B141" s="268"/>
      <c r="C141" s="293"/>
      <c r="D141" s="293"/>
      <c r="E141" s="293"/>
      <c r="F141" s="293"/>
      <c r="G141" s="293"/>
      <c r="H141" s="293"/>
      <c r="I141" s="293"/>
      <c r="J141" s="293"/>
      <c r="K141" s="293"/>
      <c r="L141" s="293"/>
      <c r="M141" s="293"/>
      <c r="N141" s="293"/>
      <c r="O141" s="293"/>
      <c r="P141" s="293"/>
      <c r="Q141" s="293"/>
      <c r="R141" s="291"/>
    </row>
    <row r="142" spans="1:25" s="269" customFormat="1">
      <c r="B142" s="261" t="s">
        <v>980</v>
      </c>
      <c r="C142" s="264"/>
      <c r="D142" s="264"/>
      <c r="E142" s="264"/>
      <c r="F142" s="264"/>
      <c r="G142" s="264"/>
      <c r="H142" s="264"/>
      <c r="I142" s="264"/>
      <c r="J142" s="264"/>
      <c r="K142" s="264"/>
      <c r="L142" s="264"/>
      <c r="M142" s="264"/>
      <c r="N142" s="264"/>
      <c r="O142" s="293"/>
      <c r="P142" s="293"/>
      <c r="Q142" s="293"/>
      <c r="R142" s="291"/>
      <c r="T142" s="270"/>
      <c r="U142" s="270"/>
      <c r="Y142" s="163"/>
    </row>
    <row r="143" spans="1:25">
      <c r="A143" s="262" t="str">
        <f>B142&amp;" "&amp;B143</f>
        <v>FLORIDA KEYS KWH Sales</v>
      </c>
      <c r="B143" s="263" t="s">
        <v>560</v>
      </c>
      <c r="C143" s="293">
        <f>VLOOKUP($B142,'KWH FCST'!$A$56:$O$83,C$8,FALSE)</f>
        <v>56726099.68626795</v>
      </c>
      <c r="D143" s="293">
        <f>VLOOKUP($B142,'KWH FCST'!$A$56:$O$83,D$8,FALSE)</f>
        <v>56898680.068652593</v>
      </c>
      <c r="E143" s="293">
        <f>VLOOKUP($B142,'KWH FCST'!$A$56:$O$83,E$8,FALSE)</f>
        <v>53651942.578917503</v>
      </c>
      <c r="F143" s="293">
        <f>VLOOKUP($B142,'KWH FCST'!$A$56:$O$83,F$8,FALSE)</f>
        <v>61310285.553964131</v>
      </c>
      <c r="G143" s="293">
        <f>VLOOKUP($B142,'KWH FCST'!$A$56:$O$83,G$8,FALSE)</f>
        <v>64372571.632696867</v>
      </c>
      <c r="H143" s="293">
        <f>VLOOKUP($B142,'KWH FCST'!$A$56:$O$83,H$8,FALSE)</f>
        <v>72852357.595788568</v>
      </c>
      <c r="I143" s="293">
        <f>VLOOKUP($B142,'KWH FCST'!$A$56:$O$83,I$8,FALSE)</f>
        <v>79286019.678151041</v>
      </c>
      <c r="J143" s="293">
        <f>VLOOKUP($B142,'KWH FCST'!$A$56:$O$83,J$8,FALSE)</f>
        <v>86702208.746304601</v>
      </c>
      <c r="K143" s="293">
        <f>VLOOKUP($B142,'KWH FCST'!$A$56:$O$83,K$8,FALSE)</f>
        <v>85960980.486881137</v>
      </c>
      <c r="L143" s="293">
        <f>VLOOKUP($B142,'KWH FCST'!$A$56:$O$83,L$8,FALSE)</f>
        <v>73136975.095376074</v>
      </c>
      <c r="M143" s="293">
        <f>VLOOKUP($B142,'KWH FCST'!$A$56:$O$83,M$8,FALSE)</f>
        <v>67623525.068842202</v>
      </c>
      <c r="N143" s="293">
        <f>VLOOKUP($B142,'KWH FCST'!$A$56:$O$83,N$8,FALSE)</f>
        <v>55652102.077390432</v>
      </c>
      <c r="O143" s="293">
        <f>SUM(C143:N143)</f>
        <v>814173748.26923299</v>
      </c>
      <c r="P143" s="293"/>
      <c r="Q143" s="293"/>
      <c r="R143" s="291"/>
      <c r="T143" s="305">
        <f>VLOOKUP($B142,'KWH FCST'!$A$56:$O$83,14,FALSE)</f>
        <v>814173748.26923299</v>
      </c>
      <c r="U143" s="264">
        <f>+O143-T143</f>
        <v>0</v>
      </c>
      <c r="Y143" s="163"/>
    </row>
    <row r="144" spans="1:25">
      <c r="A144" s="262" t="str">
        <f>B142&amp;" "&amp;B144</f>
        <v>FLORIDA KEYS NCP</v>
      </c>
      <c r="B144" s="263" t="s">
        <v>133</v>
      </c>
      <c r="C144" s="293">
        <f>VLOOKUP($B142,'NCP FCST'!$A$56:$O$83,C$8,FALSE)</f>
        <v>115173.34991364543</v>
      </c>
      <c r="D144" s="293">
        <f>VLOOKUP($B142,'NCP FCST'!$A$56:$O$83,D$8,FALSE)</f>
        <v>125487.58254727747</v>
      </c>
      <c r="E144" s="293">
        <f>VLOOKUP($B142,'NCP FCST'!$A$56:$O$83,E$8,FALSE)</f>
        <v>113064.95146900615</v>
      </c>
      <c r="F144" s="293">
        <f>VLOOKUP($B142,'NCP FCST'!$A$56:$O$83,F$8,FALSE)</f>
        <v>129019.96118258443</v>
      </c>
      <c r="G144" s="293">
        <f>VLOOKUP($B142,'NCP FCST'!$A$56:$O$83,G$8,FALSE)</f>
        <v>132384.77130595408</v>
      </c>
      <c r="H144" s="293">
        <f>VLOOKUP($B142,'NCP FCST'!$A$56:$O$83,H$8,FALSE)</f>
        <v>144115.9806212089</v>
      </c>
      <c r="I144" s="293">
        <f>VLOOKUP($B142,'NCP FCST'!$A$56:$O$83,I$8,FALSE)</f>
        <v>152166.44086178442</v>
      </c>
      <c r="J144" s="293">
        <f>VLOOKUP($B142,'NCP FCST'!$A$56:$O$83,J$8,FALSE)</f>
        <v>160017.24662607448</v>
      </c>
      <c r="K144" s="293">
        <f>VLOOKUP($B142,'NCP FCST'!$A$56:$O$83,K$8,FALSE)</f>
        <v>176752.24636235269</v>
      </c>
      <c r="L144" s="293">
        <f>VLOOKUP($B142,'NCP FCST'!$A$56:$O$83,L$8,FALSE)</f>
        <v>148807.72915664825</v>
      </c>
      <c r="M144" s="293">
        <f>VLOOKUP($B142,'NCP FCST'!$A$56:$O$83,M$8,FALSE)</f>
        <v>140132.63429991671</v>
      </c>
      <c r="N144" s="293">
        <f>VLOOKUP($B142,'NCP FCST'!$A$56:$O$83,N$8,FALSE)</f>
        <v>116730.98075781958</v>
      </c>
      <c r="O144" s="293"/>
      <c r="P144" s="293">
        <f>MAX(C144:N144)</f>
        <v>176752.24636235269</v>
      </c>
      <c r="Q144" s="293"/>
      <c r="R144" s="291"/>
      <c r="T144" s="264">
        <f>VLOOKUP($B142,'NCP FCST'!$A$56:$O$83,15,FALSE)</f>
        <v>176752.24636235269</v>
      </c>
      <c r="U144" s="264">
        <f>P144-T144</f>
        <v>0</v>
      </c>
      <c r="Y144" s="163"/>
    </row>
    <row r="145" spans="1:25">
      <c r="A145" s="262" t="str">
        <f>B142&amp;" "&amp;B145</f>
        <v>FLORIDA KEYS GNCP</v>
      </c>
      <c r="B145" s="263" t="s">
        <v>342</v>
      </c>
      <c r="C145" s="293">
        <f>VLOOKUP($B142,'GNCP FCST'!$A$56:$O$83,C$8,FALSE)</f>
        <v>115173.34991364543</v>
      </c>
      <c r="D145" s="293">
        <f>VLOOKUP($B142,'GNCP FCST'!$A$56:$O$83,D$8,FALSE)</f>
        <v>125487.58254727747</v>
      </c>
      <c r="E145" s="293">
        <f>VLOOKUP($B142,'GNCP FCST'!$A$56:$O$83,E$8,FALSE)</f>
        <v>113064.95146900615</v>
      </c>
      <c r="F145" s="293">
        <f>VLOOKUP($B142,'GNCP FCST'!$A$56:$O$83,F$8,FALSE)</f>
        <v>129019.96118258443</v>
      </c>
      <c r="G145" s="293">
        <f>VLOOKUP($B142,'GNCP FCST'!$A$56:$O$83,G$8,FALSE)</f>
        <v>132384.77130595408</v>
      </c>
      <c r="H145" s="293">
        <f>VLOOKUP($B142,'GNCP FCST'!$A$56:$O$83,H$8,FALSE)</f>
        <v>144115.9806212089</v>
      </c>
      <c r="I145" s="293">
        <f>VLOOKUP($B142,'GNCP FCST'!$A$56:$O$83,I$8,FALSE)</f>
        <v>152166.44086178442</v>
      </c>
      <c r="J145" s="293">
        <f>VLOOKUP($B142,'GNCP FCST'!$A$56:$O$83,J$8,FALSE)</f>
        <v>160017.24662607448</v>
      </c>
      <c r="K145" s="293">
        <f>VLOOKUP($B142,'GNCP FCST'!$A$56:$O$83,K$8,FALSE)</f>
        <v>176752.24636235269</v>
      </c>
      <c r="L145" s="293">
        <f>VLOOKUP($B142,'GNCP FCST'!$A$56:$O$83,L$8,FALSE)</f>
        <v>148807.72915664825</v>
      </c>
      <c r="M145" s="293">
        <f>VLOOKUP($B142,'GNCP FCST'!$A$56:$O$83,M$8,FALSE)</f>
        <v>140132.63429991671</v>
      </c>
      <c r="N145" s="293">
        <f>VLOOKUP($B142,'GNCP FCST'!$A$56:$O$83,N$8,FALSE)</f>
        <v>116730.98075781958</v>
      </c>
      <c r="O145" s="293"/>
      <c r="P145" s="262"/>
      <c r="Q145" s="293">
        <f>MAX(C145:N145)</f>
        <v>176752.24636235269</v>
      </c>
      <c r="R145" s="291"/>
      <c r="T145" s="264">
        <f>VLOOKUP($B142,'GNCP FCST'!$A$56:$O$83,15,FALSE)</f>
        <v>176752.24636235269</v>
      </c>
      <c r="U145" s="264">
        <f>+Q145-T145</f>
        <v>0</v>
      </c>
      <c r="Y145" s="163"/>
    </row>
    <row r="146" spans="1:25">
      <c r="A146" s="262" t="str">
        <f>B142&amp;" "&amp;B146</f>
        <v>FLORIDA KEYS CP</v>
      </c>
      <c r="B146" s="263" t="s">
        <v>148</v>
      </c>
      <c r="C146" s="293">
        <f>VLOOKUP($B142,'CP FCST'!$A$56:$O$83,C$8,FALSE)</f>
        <v>101510.79435871824</v>
      </c>
      <c r="D146" s="293">
        <f>VLOOKUP($B142,'CP FCST'!$A$56:$O$83,D$8,FALSE)</f>
        <v>121252.54885302356</v>
      </c>
      <c r="E146" s="293">
        <f>VLOOKUP($B142,'CP FCST'!$A$56:$O$83,E$8,FALSE)</f>
        <v>97017.121010267889</v>
      </c>
      <c r="F146" s="293">
        <f>VLOOKUP($B142,'CP FCST'!$A$56:$O$83,F$8,FALSE)</f>
        <v>123041.86645868278</v>
      </c>
      <c r="G146" s="293">
        <f>VLOOKUP($B142,'CP FCST'!$A$56:$O$83,G$8,FALSE)</f>
        <v>123809.59747177876</v>
      </c>
      <c r="H146" s="293">
        <f>VLOOKUP($B142,'CP FCST'!$A$56:$O$83,H$8,FALSE)</f>
        <v>135344.87693171587</v>
      </c>
      <c r="I146" s="293">
        <f>VLOOKUP($B142,'CP FCST'!$A$56:$O$83,I$8,FALSE)</f>
        <v>147729.6299850326</v>
      </c>
      <c r="J146" s="293">
        <f>VLOOKUP($B142,'CP FCST'!$A$56:$O$83,J$8,FALSE)</f>
        <v>154419.47015399628</v>
      </c>
      <c r="K146" s="293">
        <f>VLOOKUP($B142,'CP FCST'!$A$56:$O$83,K$8,FALSE)</f>
        <v>166784.98348250124</v>
      </c>
      <c r="L146" s="293">
        <f>VLOOKUP($B142,'CP FCST'!$A$56:$O$83,L$8,FALSE)</f>
        <v>148650.21303626467</v>
      </c>
      <c r="M146" s="293">
        <f>VLOOKUP($B142,'CP FCST'!$A$56:$O$83,M$8,FALSE)</f>
        <v>138663.72430454849</v>
      </c>
      <c r="N146" s="293">
        <f>VLOOKUP($B142,'CP FCST'!$A$56:$O$83,N$8,FALSE)</f>
        <v>106241.66149457076</v>
      </c>
      <c r="O146" s="293"/>
      <c r="P146" s="293"/>
      <c r="Q146" s="293"/>
      <c r="R146" s="264">
        <f>AVERAGE(C146:N146)</f>
        <v>130372.20729509176</v>
      </c>
      <c r="T146" s="264">
        <f>VLOOKUP($B142,'CP FCST'!$A$56:$O$83,15,FALSE)</f>
        <v>130372.20729509176</v>
      </c>
      <c r="U146" s="264">
        <f>R146-T146</f>
        <v>0</v>
      </c>
      <c r="Y146" s="163"/>
    </row>
    <row r="147" spans="1:25">
      <c r="B147" s="263" t="s">
        <v>567</v>
      </c>
      <c r="C147" s="294" t="str">
        <f t="shared" ref="C147:N147" si="35">IF(C146&gt;C145,"ERROR",IF(C145&gt;C144,"ERROR","OK"))</f>
        <v>OK</v>
      </c>
      <c r="D147" s="294" t="str">
        <f t="shared" si="35"/>
        <v>OK</v>
      </c>
      <c r="E147" s="294" t="str">
        <f t="shared" si="35"/>
        <v>OK</v>
      </c>
      <c r="F147" s="294" t="str">
        <f t="shared" si="35"/>
        <v>OK</v>
      </c>
      <c r="G147" s="294" t="str">
        <f t="shared" si="35"/>
        <v>OK</v>
      </c>
      <c r="H147" s="294" t="str">
        <f t="shared" si="35"/>
        <v>OK</v>
      </c>
      <c r="I147" s="294" t="str">
        <f t="shared" si="35"/>
        <v>OK</v>
      </c>
      <c r="J147" s="294" t="str">
        <f t="shared" si="35"/>
        <v>OK</v>
      </c>
      <c r="K147" s="294" t="str">
        <f t="shared" si="35"/>
        <v>OK</v>
      </c>
      <c r="L147" s="294" t="str">
        <f t="shared" si="35"/>
        <v>OK</v>
      </c>
      <c r="M147" s="294" t="str">
        <f t="shared" si="35"/>
        <v>OK</v>
      </c>
      <c r="N147" s="294" t="str">
        <f t="shared" si="35"/>
        <v>OK</v>
      </c>
      <c r="O147" s="293"/>
      <c r="P147" s="293"/>
      <c r="Q147" s="293"/>
      <c r="R147" s="264"/>
      <c r="Y147" s="163"/>
    </row>
    <row r="148" spans="1:25">
      <c r="B148" s="268"/>
      <c r="C148" s="293"/>
      <c r="D148" s="293"/>
      <c r="E148" s="293"/>
      <c r="F148" s="293"/>
      <c r="G148" s="293"/>
      <c r="H148" s="293"/>
      <c r="I148" s="293"/>
      <c r="J148" s="293"/>
      <c r="K148" s="293"/>
      <c r="L148" s="293"/>
      <c r="M148" s="293"/>
      <c r="N148" s="293"/>
      <c r="O148" s="293"/>
      <c r="P148" s="293"/>
      <c r="Q148" s="293"/>
      <c r="R148" s="291"/>
      <c r="Y148" s="163"/>
    </row>
    <row r="149" spans="1:25">
      <c r="B149" s="261" t="s">
        <v>981</v>
      </c>
      <c r="C149" s="293"/>
      <c r="D149" s="293"/>
      <c r="E149" s="293"/>
      <c r="F149" s="293"/>
      <c r="G149" s="293"/>
      <c r="H149" s="293"/>
      <c r="I149" s="293"/>
      <c r="J149" s="293"/>
      <c r="K149" s="293"/>
      <c r="L149" s="293"/>
      <c r="M149" s="293"/>
      <c r="N149" s="293"/>
      <c r="O149" s="293"/>
      <c r="P149" s="293"/>
      <c r="Q149" s="293"/>
      <c r="R149" s="291"/>
    </row>
    <row r="150" spans="1:25">
      <c r="A150" s="262" t="str">
        <f>B149&amp;" "&amp;B150</f>
        <v>LEE COUNTY KWH Sales</v>
      </c>
      <c r="B150" s="263" t="s">
        <v>560</v>
      </c>
      <c r="C150" s="293">
        <f>VLOOKUP($B149,'KWH FCST'!$A$56:$O$83,C$8,FALSE)</f>
        <v>286734034</v>
      </c>
      <c r="D150" s="293">
        <f>VLOOKUP($B149,'KWH FCST'!$A$56:$O$83,D$8,FALSE)</f>
        <v>283976641</v>
      </c>
      <c r="E150" s="293">
        <f>VLOOKUP($B149,'KWH FCST'!$A$56:$O$83,E$8,FALSE)</f>
        <v>275764422</v>
      </c>
      <c r="F150" s="293">
        <f>VLOOKUP($B149,'KWH FCST'!$A$56:$O$83,F$8,FALSE)</f>
        <v>327267208</v>
      </c>
      <c r="G150" s="293">
        <f>VLOOKUP($B149,'KWH FCST'!$A$56:$O$83,G$8,FALSE)</f>
        <v>357933924</v>
      </c>
      <c r="H150" s="293">
        <f>VLOOKUP($B149,'KWH FCST'!$A$56:$O$83,H$8,FALSE)</f>
        <v>362782752</v>
      </c>
      <c r="I150" s="293">
        <f>VLOOKUP($B149,'KWH FCST'!$A$56:$O$83,I$8,FALSE)</f>
        <v>374673121</v>
      </c>
      <c r="J150" s="293">
        <f>VLOOKUP($B149,'KWH FCST'!$A$56:$O$83,J$8,FALSE)</f>
        <v>352543565</v>
      </c>
      <c r="K150" s="293">
        <f>VLOOKUP($B149,'KWH FCST'!$A$56:$O$83,K$8,FALSE)</f>
        <v>378177521</v>
      </c>
      <c r="L150" s="293">
        <f>VLOOKUP($B149,'KWH FCST'!$A$56:$O$83,L$8,FALSE)</f>
        <v>373296754</v>
      </c>
      <c r="M150" s="293">
        <f>VLOOKUP($B149,'KWH FCST'!$A$56:$O$83,M$8,FALSE)</f>
        <v>341336638</v>
      </c>
      <c r="N150" s="293">
        <f>VLOOKUP($B149,'KWH FCST'!$A$56:$O$83,N$8,FALSE)</f>
        <v>310714022</v>
      </c>
      <c r="O150" s="293">
        <f>SUM(C150:N150)</f>
        <v>4025200602</v>
      </c>
      <c r="P150" s="293"/>
      <c r="Q150" s="293"/>
      <c r="R150" s="291"/>
      <c r="T150" s="305">
        <f>VLOOKUP($B149,'KWH FCST'!$A$56:$O$83,14,FALSE)</f>
        <v>4025200602</v>
      </c>
      <c r="U150" s="264">
        <f>+O150-T150</f>
        <v>0</v>
      </c>
    </row>
    <row r="151" spans="1:25">
      <c r="A151" s="262" t="str">
        <f>B149&amp;" "&amp;B151</f>
        <v>LEE COUNTY NCP</v>
      </c>
      <c r="B151" s="263" t="s">
        <v>133</v>
      </c>
      <c r="C151" s="293">
        <f>VLOOKUP($B149,'NCP FCST'!$A$56:$O$83,C$8,FALSE)</f>
        <v>652401.32093880035</v>
      </c>
      <c r="D151" s="293">
        <f>VLOOKUP($B149,'NCP FCST'!$A$56:$O$83,D$8,FALSE)</f>
        <v>672226.9800133321</v>
      </c>
      <c r="E151" s="293">
        <f>VLOOKUP($B149,'NCP FCST'!$A$56:$O$83,E$8,FALSE)</f>
        <v>565189.2419010516</v>
      </c>
      <c r="F151" s="293">
        <f>VLOOKUP($B149,'NCP FCST'!$A$56:$O$83,F$8,FALSE)</f>
        <v>738205.59044319333</v>
      </c>
      <c r="G151" s="293">
        <f>VLOOKUP($B149,'NCP FCST'!$A$56:$O$83,G$8,FALSE)</f>
        <v>757429.52065751946</v>
      </c>
      <c r="H151" s="293">
        <f>VLOOKUP($B149,'NCP FCST'!$A$56:$O$83,H$8,FALSE)</f>
        <v>787576.09545146674</v>
      </c>
      <c r="I151" s="293">
        <f>VLOOKUP($B149,'NCP FCST'!$A$56:$O$83,I$8,FALSE)</f>
        <v>775553.7544710869</v>
      </c>
      <c r="J151" s="293">
        <f>VLOOKUP($B149,'NCP FCST'!$A$56:$O$83,J$8,FALSE)</f>
        <v>723801.74799618952</v>
      </c>
      <c r="K151" s="293">
        <f>VLOOKUP($B149,'NCP FCST'!$A$56:$O$83,K$8,FALSE)</f>
        <v>825037.78775503067</v>
      </c>
      <c r="L151" s="293">
        <f>VLOOKUP($B149,'NCP FCST'!$A$56:$O$83,L$8,FALSE)</f>
        <v>816506.01940558362</v>
      </c>
      <c r="M151" s="293">
        <f>VLOOKUP($B149,'NCP FCST'!$A$56:$O$83,M$8,FALSE)</f>
        <v>718119.66254312883</v>
      </c>
      <c r="N151" s="293">
        <f>VLOOKUP($B149,'NCP FCST'!$A$56:$O$83,N$8,FALSE)</f>
        <v>620851.89344288502</v>
      </c>
      <c r="O151" s="293"/>
      <c r="P151" s="293">
        <f>MAX(C151:N151)</f>
        <v>825037.78775503067</v>
      </c>
      <c r="Q151" s="293"/>
      <c r="R151" s="291"/>
      <c r="T151" s="264">
        <f>VLOOKUP($B149,'NCP FCST'!$A$56:$O$83,15,FALSE)</f>
        <v>825037.78775503067</v>
      </c>
      <c r="U151" s="264">
        <f>P151-T151</f>
        <v>0</v>
      </c>
    </row>
    <row r="152" spans="1:25">
      <c r="A152" s="262" t="str">
        <f>B149&amp;" "&amp;B152</f>
        <v>LEE COUNTY GNCP</v>
      </c>
      <c r="B152" s="263" t="s">
        <v>342</v>
      </c>
      <c r="C152" s="293">
        <f>VLOOKUP($B149,'GNCP FCST'!$A$56:$O$83,C$8,FALSE)</f>
        <v>652401.32093880035</v>
      </c>
      <c r="D152" s="293">
        <f>VLOOKUP($B149,'GNCP FCST'!$A$56:$O$83,D$8,FALSE)</f>
        <v>672226.9800133321</v>
      </c>
      <c r="E152" s="293">
        <f>VLOOKUP($B149,'GNCP FCST'!$A$56:$O$83,E$8,FALSE)</f>
        <v>565189.2419010516</v>
      </c>
      <c r="F152" s="293">
        <f>VLOOKUP($B149,'GNCP FCST'!$A$56:$O$83,F$8,FALSE)</f>
        <v>738205.59044319333</v>
      </c>
      <c r="G152" s="293">
        <f>VLOOKUP($B149,'GNCP FCST'!$A$56:$O$83,G$8,FALSE)</f>
        <v>757429.52065751946</v>
      </c>
      <c r="H152" s="293">
        <f>VLOOKUP($B149,'GNCP FCST'!$A$56:$O$83,H$8,FALSE)</f>
        <v>787576.09545146674</v>
      </c>
      <c r="I152" s="293">
        <f>VLOOKUP($B149,'GNCP FCST'!$A$56:$O$83,I$8,FALSE)</f>
        <v>775553.7544710869</v>
      </c>
      <c r="J152" s="293">
        <f>VLOOKUP($B149,'GNCP FCST'!$A$56:$O$83,J$8,FALSE)</f>
        <v>723801.74799618952</v>
      </c>
      <c r="K152" s="293">
        <f>VLOOKUP($B149,'GNCP FCST'!$A$56:$O$83,K$8,FALSE)</f>
        <v>825037.78775503067</v>
      </c>
      <c r="L152" s="293">
        <f>VLOOKUP($B149,'GNCP FCST'!$A$56:$O$83,L$8,FALSE)</f>
        <v>816506.01940558362</v>
      </c>
      <c r="M152" s="293">
        <f>VLOOKUP($B149,'GNCP FCST'!$A$56:$O$83,M$8,FALSE)</f>
        <v>718119.66254312883</v>
      </c>
      <c r="N152" s="293">
        <f>VLOOKUP($B149,'GNCP FCST'!$A$56:$O$83,N$8,FALSE)</f>
        <v>620851.89344288502</v>
      </c>
      <c r="O152" s="293"/>
      <c r="P152" s="262"/>
      <c r="Q152" s="293">
        <f>MAX(C152:N152)</f>
        <v>825037.78775503067</v>
      </c>
      <c r="R152" s="291"/>
      <c r="T152" s="264">
        <f>VLOOKUP($B149,'GNCP FCST'!$A$56:$O$83,15,FALSE)</f>
        <v>825037.78775503067</v>
      </c>
      <c r="U152" s="264">
        <f>+Q152-T152</f>
        <v>0</v>
      </c>
    </row>
    <row r="153" spans="1:25">
      <c r="A153" s="262" t="str">
        <f>B149&amp;" "&amp;B153</f>
        <v>LEE COUNTY CP</v>
      </c>
      <c r="B153" s="263" t="s">
        <v>148</v>
      </c>
      <c r="C153" s="293">
        <f>VLOOKUP($B149,'CP FCST'!$A$56:$O$83,C$8,FALSE)</f>
        <v>652401.32093880035</v>
      </c>
      <c r="D153" s="293">
        <f>VLOOKUP($B149,'CP FCST'!$A$56:$O$83,D$8,FALSE)</f>
        <v>605537.28582687373</v>
      </c>
      <c r="E153" s="293">
        <f>VLOOKUP($B149,'CP FCST'!$A$56:$O$83,E$8,FALSE)</f>
        <v>564242.81449034822</v>
      </c>
      <c r="F153" s="293">
        <f>VLOOKUP($B149,'CP FCST'!$A$56:$O$83,F$8,FALSE)</f>
        <v>712814.09653249686</v>
      </c>
      <c r="G153" s="293">
        <f>VLOOKUP($B149,'CP FCST'!$A$56:$O$83,G$8,FALSE)</f>
        <v>746344.99514577689</v>
      </c>
      <c r="H153" s="293">
        <f>VLOOKUP($B149,'CP FCST'!$A$56:$O$83,H$8,FALSE)</f>
        <v>750767.25936227292</v>
      </c>
      <c r="I153" s="293">
        <f>VLOOKUP($B149,'CP FCST'!$A$56:$O$83,I$8,FALSE)</f>
        <v>734350.22296683863</v>
      </c>
      <c r="J153" s="293">
        <f>VLOOKUP($B149,'CP FCST'!$A$56:$O$83,J$8,FALSE)</f>
        <v>706112.97092415846</v>
      </c>
      <c r="K153" s="293">
        <f>VLOOKUP($B149,'CP FCST'!$A$56:$O$83,K$8,FALSE)</f>
        <v>788895.39943593345</v>
      </c>
      <c r="L153" s="293">
        <f>VLOOKUP($B149,'CP FCST'!$A$56:$O$83,L$8,FALSE)</f>
        <v>812495.32914508996</v>
      </c>
      <c r="M153" s="293">
        <f>VLOOKUP($B149,'CP FCST'!$A$56:$O$83,M$8,FALSE)</f>
        <v>711153.55351100897</v>
      </c>
      <c r="N153" s="293">
        <f>VLOOKUP($B149,'CP FCST'!$A$56:$O$83,N$8,FALSE)</f>
        <v>617668.66543469822</v>
      </c>
      <c r="O153" s="293"/>
      <c r="P153" s="293"/>
      <c r="Q153" s="293"/>
      <c r="R153" s="264">
        <f>AVERAGE(C153:N153)</f>
        <v>700231.99280952464</v>
      </c>
      <c r="T153" s="264">
        <f>VLOOKUP($B149,'CP FCST'!$A$56:$O$83,15,FALSE)</f>
        <v>700231.99280952464</v>
      </c>
      <c r="U153" s="264">
        <f>R153-T153</f>
        <v>0</v>
      </c>
    </row>
    <row r="154" spans="1:25">
      <c r="B154" s="263" t="s">
        <v>567</v>
      </c>
      <c r="C154" s="294" t="str">
        <f t="shared" ref="C154:N154" si="36">IF(C153&gt;C152,"ERROR",IF(C152&gt;C151,"ERROR","OK"))</f>
        <v>OK</v>
      </c>
      <c r="D154" s="294" t="str">
        <f t="shared" si="36"/>
        <v>OK</v>
      </c>
      <c r="E154" s="294" t="str">
        <f t="shared" si="36"/>
        <v>OK</v>
      </c>
      <c r="F154" s="294" t="str">
        <f t="shared" si="36"/>
        <v>OK</v>
      </c>
      <c r="G154" s="294" t="str">
        <f t="shared" si="36"/>
        <v>OK</v>
      </c>
      <c r="H154" s="294" t="str">
        <f t="shared" si="36"/>
        <v>OK</v>
      </c>
      <c r="I154" s="294" t="str">
        <f t="shared" si="36"/>
        <v>OK</v>
      </c>
      <c r="J154" s="294" t="str">
        <f t="shared" si="36"/>
        <v>OK</v>
      </c>
      <c r="K154" s="294" t="str">
        <f t="shared" si="36"/>
        <v>OK</v>
      </c>
      <c r="L154" s="294" t="str">
        <f t="shared" si="36"/>
        <v>OK</v>
      </c>
      <c r="M154" s="294" t="str">
        <f t="shared" si="36"/>
        <v>OK</v>
      </c>
      <c r="N154" s="294" t="str">
        <f t="shared" si="36"/>
        <v>OK</v>
      </c>
      <c r="O154" s="293"/>
      <c r="P154" s="293"/>
      <c r="Q154" s="293"/>
      <c r="R154" s="264"/>
    </row>
    <row r="155" spans="1:25">
      <c r="B155" s="268"/>
      <c r="C155" s="293"/>
      <c r="D155" s="293"/>
      <c r="E155" s="293"/>
      <c r="F155" s="293"/>
      <c r="G155" s="293"/>
      <c r="H155" s="293"/>
      <c r="I155" s="293"/>
      <c r="J155" s="293"/>
      <c r="K155" s="293"/>
      <c r="L155" s="293"/>
      <c r="M155" s="293"/>
      <c r="N155" s="293"/>
      <c r="O155" s="293"/>
      <c r="P155" s="293"/>
      <c r="Q155" s="293"/>
      <c r="R155" s="291"/>
    </row>
    <row r="156" spans="1:25" s="269" customFormat="1">
      <c r="B156" s="261" t="s">
        <v>982</v>
      </c>
      <c r="C156" s="264"/>
      <c r="D156" s="264"/>
      <c r="E156" s="264"/>
      <c r="F156" s="264"/>
      <c r="G156" s="264"/>
      <c r="H156" s="264"/>
      <c r="I156" s="264"/>
      <c r="J156" s="264"/>
      <c r="K156" s="264"/>
      <c r="L156" s="264"/>
      <c r="M156" s="264"/>
      <c r="N156" s="264"/>
      <c r="O156" s="293"/>
      <c r="P156" s="293"/>
      <c r="Q156" s="293"/>
      <c r="R156" s="291"/>
      <c r="T156" s="270"/>
      <c r="U156" s="270"/>
    </row>
    <row r="157" spans="1:25">
      <c r="A157" s="262" t="str">
        <f>B156&amp;" "&amp;B157</f>
        <v>NEW SMYRNA BEACH KWH Sales</v>
      </c>
      <c r="B157" s="263" t="s">
        <v>560</v>
      </c>
      <c r="C157" s="293">
        <f>VLOOKUP($B156,'KWH FCST'!$A$56:$O$83,C$8,FALSE)</f>
        <v>18600000</v>
      </c>
      <c r="D157" s="293">
        <f>VLOOKUP($B156,'KWH FCST'!$A$56:$O$83,D$8,FALSE)</f>
        <v>180000</v>
      </c>
      <c r="E157" s="293">
        <f>VLOOKUP($B156,'KWH FCST'!$A$56:$O$83,E$8,FALSE)</f>
        <v>0</v>
      </c>
      <c r="F157" s="293">
        <f>VLOOKUP($B156,'KWH FCST'!$A$56:$O$83,F$8,FALSE)</f>
        <v>0</v>
      </c>
      <c r="G157" s="293">
        <f>VLOOKUP($B156,'KWH FCST'!$A$56:$O$83,G$8,FALSE)</f>
        <v>0</v>
      </c>
      <c r="H157" s="293">
        <f>VLOOKUP($B156,'KWH FCST'!$A$56:$O$83,H$8,FALSE)</f>
        <v>0</v>
      </c>
      <c r="I157" s="293">
        <f>VLOOKUP($B156,'KWH FCST'!$A$56:$O$83,I$8,FALSE)</f>
        <v>0</v>
      </c>
      <c r="J157" s="293">
        <f>VLOOKUP($B156,'KWH FCST'!$A$56:$O$83,J$8,FALSE)</f>
        <v>0</v>
      </c>
      <c r="K157" s="293">
        <f>VLOOKUP($B156,'KWH FCST'!$A$56:$O$83,K$8,FALSE)</f>
        <v>180000</v>
      </c>
      <c r="L157" s="293">
        <f>VLOOKUP($B156,'KWH FCST'!$A$56:$O$83,L$8,FALSE)</f>
        <v>0</v>
      </c>
      <c r="M157" s="293">
        <f>VLOOKUP($B156,'KWH FCST'!$A$56:$O$83,M$8,FALSE)</f>
        <v>0</v>
      </c>
      <c r="N157" s="293">
        <f>VLOOKUP($B156,'KWH FCST'!$A$56:$O$83,N$8,FALSE)</f>
        <v>0</v>
      </c>
      <c r="O157" s="293">
        <f>SUM(C157:N157)</f>
        <v>18960000</v>
      </c>
      <c r="P157" s="293"/>
      <c r="Q157" s="293"/>
      <c r="R157" s="291"/>
      <c r="T157" s="305">
        <f>VLOOKUP($B156,'KWH FCST'!$A$56:$O$83,14,FALSE)</f>
        <v>18960000</v>
      </c>
      <c r="U157" s="264">
        <f>+O157-T157</f>
        <v>0</v>
      </c>
    </row>
    <row r="158" spans="1:25">
      <c r="A158" s="262" t="str">
        <f>B156&amp;" "&amp;B158</f>
        <v>NEW SMYRNA BEACH NCP</v>
      </c>
      <c r="B158" s="263" t="s">
        <v>133</v>
      </c>
      <c r="C158" s="293">
        <f>VLOOKUP($B156,'NCP FCST'!$A$56:$O$83,C$8,FALSE)</f>
        <v>0</v>
      </c>
      <c r="D158" s="293">
        <f>VLOOKUP($B156,'NCP FCST'!$A$56:$O$83,D$8,FALSE)</f>
        <v>337.94744241375577</v>
      </c>
      <c r="E158" s="293">
        <f>VLOOKUP($B156,'NCP FCST'!$A$56:$O$83,E$8,FALSE)</f>
        <v>0</v>
      </c>
      <c r="F158" s="293">
        <f>VLOOKUP($B156,'NCP FCST'!$A$56:$O$83,F$8,FALSE)</f>
        <v>0</v>
      </c>
      <c r="G158" s="293">
        <f>VLOOKUP($B156,'NCP FCST'!$A$56:$O$83,G$8,FALSE)</f>
        <v>0</v>
      </c>
      <c r="H158" s="293">
        <f>VLOOKUP($B156,'NCP FCST'!$A$56:$O$83,H$8,FALSE)</f>
        <v>0</v>
      </c>
      <c r="I158" s="293">
        <f>VLOOKUP($B156,'NCP FCST'!$A$56:$O$83,I$8,FALSE)</f>
        <v>0</v>
      </c>
      <c r="J158" s="293">
        <f>VLOOKUP($B156,'NCP FCST'!$A$56:$O$83,J$8,FALSE)</f>
        <v>0</v>
      </c>
      <c r="K158" s="293">
        <f>VLOOKUP($B156,'NCP FCST'!$A$56:$O$83,K$8,FALSE)</f>
        <v>251.407884151247</v>
      </c>
      <c r="L158" s="293">
        <f>VLOOKUP($B156,'NCP FCST'!$A$56:$O$83,L$8,FALSE)</f>
        <v>0</v>
      </c>
      <c r="M158" s="293">
        <f>VLOOKUP($B156,'NCP FCST'!$A$56:$O$83,M$8,FALSE)</f>
        <v>0</v>
      </c>
      <c r="N158" s="293">
        <f>VLOOKUP($B156,'NCP FCST'!$A$56:$O$83,N$8,FALSE)</f>
        <v>0</v>
      </c>
      <c r="O158" s="293"/>
      <c r="P158" s="293">
        <f>MAX(C158:N158)</f>
        <v>337.94744241375577</v>
      </c>
      <c r="Q158" s="293"/>
      <c r="R158" s="291"/>
      <c r="T158" s="264">
        <f>VLOOKUP($B156,'NCP FCST'!$A$56:$O$83,15,FALSE)</f>
        <v>337.94744241375577</v>
      </c>
      <c r="U158" s="264">
        <f>P158-T158</f>
        <v>0</v>
      </c>
    </row>
    <row r="159" spans="1:25">
      <c r="A159" s="262" t="str">
        <f>B156&amp;" "&amp;B159</f>
        <v>NEW SMYRNA BEACH GNCP</v>
      </c>
      <c r="B159" s="263" t="s">
        <v>342</v>
      </c>
      <c r="C159" s="293">
        <f>VLOOKUP($B156,'GNCP FCST'!$A$56:$O$83,C$8,FALSE)</f>
        <v>0</v>
      </c>
      <c r="D159" s="293">
        <f>VLOOKUP($B156,'GNCP FCST'!$A$56:$O$83,D$8,FALSE)</f>
        <v>337.94744241375577</v>
      </c>
      <c r="E159" s="293">
        <f>VLOOKUP($B156,'GNCP FCST'!$A$56:$O$83,E$8,FALSE)</f>
        <v>0</v>
      </c>
      <c r="F159" s="293">
        <f>VLOOKUP($B156,'GNCP FCST'!$A$56:$O$83,F$8,FALSE)</f>
        <v>0</v>
      </c>
      <c r="G159" s="293">
        <f>VLOOKUP($B156,'GNCP FCST'!$A$56:$O$83,G$8,FALSE)</f>
        <v>0</v>
      </c>
      <c r="H159" s="293">
        <f>VLOOKUP($B156,'GNCP FCST'!$A$56:$O$83,H$8,FALSE)</f>
        <v>0</v>
      </c>
      <c r="I159" s="293">
        <f>VLOOKUP($B156,'GNCP FCST'!$A$56:$O$83,I$8,FALSE)</f>
        <v>0</v>
      </c>
      <c r="J159" s="293">
        <f>VLOOKUP($B156,'GNCP FCST'!$A$56:$O$83,J$8,FALSE)</f>
        <v>0</v>
      </c>
      <c r="K159" s="293">
        <f>VLOOKUP($B156,'GNCP FCST'!$A$56:$O$83,K$8,FALSE)</f>
        <v>251.407884151247</v>
      </c>
      <c r="L159" s="293">
        <f>VLOOKUP($B156,'GNCP FCST'!$A$56:$O$83,L$8,FALSE)</f>
        <v>0</v>
      </c>
      <c r="M159" s="293">
        <f>VLOOKUP($B156,'GNCP FCST'!$A$56:$O$83,M$8,FALSE)</f>
        <v>0</v>
      </c>
      <c r="N159" s="293">
        <f>VLOOKUP($B156,'GNCP FCST'!$A$56:$O$83,N$8,FALSE)</f>
        <v>0</v>
      </c>
      <c r="O159" s="293"/>
      <c r="P159" s="262"/>
      <c r="Q159" s="293">
        <f>MAX(C159:N159)</f>
        <v>337.94744241375577</v>
      </c>
      <c r="R159" s="291"/>
      <c r="T159" s="264">
        <f>VLOOKUP($B156,'GNCP FCST'!$A$56:$O$83,15,FALSE)</f>
        <v>337.94744241375577</v>
      </c>
      <c r="U159" s="264">
        <f>+Q159-T159</f>
        <v>0</v>
      </c>
    </row>
    <row r="160" spans="1:25">
      <c r="A160" s="262" t="str">
        <f>B156&amp;" "&amp;B160</f>
        <v>NEW SMYRNA BEACH CP</v>
      </c>
      <c r="B160" s="263" t="s">
        <v>148</v>
      </c>
      <c r="C160" s="293">
        <f>VLOOKUP($B156,'CP FCST'!$A$56:$O$83,C$8,FALSE)</f>
        <v>0</v>
      </c>
      <c r="D160" s="293">
        <f>VLOOKUP($B156,'CP FCST'!$A$56:$O$83,D$8,FALSE)</f>
        <v>289.63791398912502</v>
      </c>
      <c r="E160" s="293">
        <f>VLOOKUP($B156,'CP FCST'!$A$56:$O$83,E$8,FALSE)</f>
        <v>0</v>
      </c>
      <c r="F160" s="293">
        <f>VLOOKUP($B156,'CP FCST'!$A$56:$O$83,F$8,FALSE)</f>
        <v>0</v>
      </c>
      <c r="G160" s="293">
        <f>VLOOKUP($B156,'CP FCST'!$A$56:$O$83,G$8,FALSE)</f>
        <v>0</v>
      </c>
      <c r="H160" s="293">
        <f>VLOOKUP($B156,'CP FCST'!$A$56:$O$83,H$8,FALSE)</f>
        <v>0</v>
      </c>
      <c r="I160" s="293">
        <f>VLOOKUP($B156,'CP FCST'!$A$56:$O$83,I$8,FALSE)</f>
        <v>0</v>
      </c>
      <c r="J160" s="293">
        <f>VLOOKUP($B156,'CP FCST'!$A$56:$O$83,J$8,FALSE)</f>
        <v>0</v>
      </c>
      <c r="K160" s="293">
        <f>VLOOKUP($B156,'CP FCST'!$A$56:$O$83,K$8,FALSE)</f>
        <v>251.407884151247</v>
      </c>
      <c r="L160" s="293">
        <f>VLOOKUP($B156,'CP FCST'!$A$56:$O$83,L$8,FALSE)</f>
        <v>0</v>
      </c>
      <c r="M160" s="293">
        <f>VLOOKUP($B156,'CP FCST'!$A$56:$O$83,M$8,FALSE)</f>
        <v>0</v>
      </c>
      <c r="N160" s="293">
        <f>VLOOKUP($B156,'CP FCST'!$A$56:$O$83,N$8,FALSE)</f>
        <v>0</v>
      </c>
      <c r="O160" s="293"/>
      <c r="P160" s="293"/>
      <c r="Q160" s="293"/>
      <c r="R160" s="264">
        <f>AVERAGE(C160:N160)</f>
        <v>45.087149845031</v>
      </c>
      <c r="T160" s="264">
        <f>VLOOKUP($B156,'CP FCST'!$A$56:$O$83,15,FALSE)</f>
        <v>45.087149845031</v>
      </c>
      <c r="U160" s="264">
        <f>R160-T160</f>
        <v>0</v>
      </c>
    </row>
    <row r="161" spans="1:21">
      <c r="B161" s="263" t="s">
        <v>567</v>
      </c>
      <c r="C161" s="294" t="str">
        <f t="shared" ref="C161:N161" si="37">IF(C160&gt;C159,"ERROR",IF(C159&gt;C158,"ERROR","OK"))</f>
        <v>OK</v>
      </c>
      <c r="D161" s="294" t="str">
        <f t="shared" si="37"/>
        <v>OK</v>
      </c>
      <c r="E161" s="294" t="str">
        <f t="shared" si="37"/>
        <v>OK</v>
      </c>
      <c r="F161" s="294" t="str">
        <f t="shared" si="37"/>
        <v>OK</v>
      </c>
      <c r="G161" s="294" t="str">
        <f t="shared" si="37"/>
        <v>OK</v>
      </c>
      <c r="H161" s="294" t="str">
        <f t="shared" si="37"/>
        <v>OK</v>
      </c>
      <c r="I161" s="294" t="str">
        <f t="shared" si="37"/>
        <v>OK</v>
      </c>
      <c r="J161" s="294" t="str">
        <f t="shared" si="37"/>
        <v>OK</v>
      </c>
      <c r="K161" s="294" t="str">
        <f t="shared" si="37"/>
        <v>OK</v>
      </c>
      <c r="L161" s="294" t="str">
        <f t="shared" si="37"/>
        <v>OK</v>
      </c>
      <c r="M161" s="294" t="str">
        <f t="shared" si="37"/>
        <v>OK</v>
      </c>
      <c r="N161" s="294" t="str">
        <f t="shared" si="37"/>
        <v>OK</v>
      </c>
      <c r="O161" s="293"/>
      <c r="P161" s="293"/>
      <c r="Q161" s="293"/>
      <c r="R161" s="264"/>
    </row>
    <row r="162" spans="1:21">
      <c r="B162" s="263"/>
      <c r="C162" s="293"/>
      <c r="D162" s="293"/>
      <c r="E162" s="293"/>
      <c r="F162" s="293"/>
      <c r="G162" s="293"/>
      <c r="H162" s="293"/>
      <c r="I162" s="293"/>
      <c r="J162" s="293"/>
      <c r="K162" s="293"/>
      <c r="L162" s="293"/>
      <c r="M162" s="293"/>
      <c r="N162" s="293"/>
      <c r="O162" s="293"/>
      <c r="P162" s="293"/>
      <c r="Q162" s="293"/>
      <c r="R162" s="264"/>
    </row>
    <row r="163" spans="1:21" s="269" customFormat="1">
      <c r="B163" s="261" t="s">
        <v>1056</v>
      </c>
      <c r="C163" s="264"/>
      <c r="D163" s="264"/>
      <c r="E163" s="264"/>
      <c r="F163" s="264"/>
      <c r="G163" s="264"/>
      <c r="H163" s="264"/>
      <c r="I163" s="264"/>
      <c r="J163" s="264"/>
      <c r="K163" s="264"/>
      <c r="L163" s="264"/>
      <c r="M163" s="264"/>
      <c r="N163" s="264"/>
      <c r="O163" s="293"/>
      <c r="P163" s="293"/>
      <c r="Q163" s="293"/>
      <c r="R163" s="291"/>
      <c r="T163" s="270"/>
      <c r="U163" s="270"/>
    </row>
    <row r="164" spans="1:21" s="269" customFormat="1">
      <c r="A164" s="262" t="str">
        <f>B163&amp;" "&amp;B164</f>
        <v>SEMINOLE AGREEMENT KWH Sales</v>
      </c>
      <c r="B164" s="263" t="s">
        <v>560</v>
      </c>
      <c r="C164" s="293">
        <f>VLOOKUP($B163,'KWH FCST'!$A$56:$O$83,C$8,FALSE)</f>
        <v>13575000</v>
      </c>
      <c r="D164" s="293">
        <f>VLOOKUP($B163,'KWH FCST'!$A$56:$O$83,D$8,FALSE)</f>
        <v>73250000</v>
      </c>
      <c r="E164" s="293">
        <f>VLOOKUP($B163,'KWH FCST'!$A$56:$O$83,E$8,FALSE)</f>
        <v>85800000</v>
      </c>
      <c r="F164" s="293">
        <f>VLOOKUP($B163,'KWH FCST'!$A$56:$O$83,F$8,FALSE)</f>
        <v>111860000</v>
      </c>
      <c r="G164" s="293">
        <f>VLOOKUP($B163,'KWH FCST'!$A$56:$O$83,G$8,FALSE)</f>
        <v>125830000</v>
      </c>
      <c r="H164" s="293">
        <f>VLOOKUP($B163,'KWH FCST'!$A$56:$O$83,H$8,FALSE)</f>
        <v>113525000</v>
      </c>
      <c r="I164" s="293">
        <f>VLOOKUP($B163,'KWH FCST'!$A$56:$O$83,I$8,FALSE)</f>
        <v>115975000</v>
      </c>
      <c r="J164" s="293">
        <f>VLOOKUP($B163,'KWH FCST'!$A$56:$O$83,J$8,FALSE)</f>
        <v>144250000</v>
      </c>
      <c r="K164" s="293">
        <f>VLOOKUP($B163,'KWH FCST'!$A$56:$O$83,K$8,FALSE)</f>
        <v>96050000</v>
      </c>
      <c r="L164" s="293">
        <f>VLOOKUP($B163,'KWH FCST'!$A$56:$O$83,L$8,FALSE)</f>
        <v>91130000</v>
      </c>
      <c r="M164" s="293">
        <f>VLOOKUP($B163,'KWH FCST'!$A$56:$O$83,M$8,FALSE)</f>
        <v>87075000</v>
      </c>
      <c r="N164" s="293">
        <f>VLOOKUP($B163,'KWH FCST'!$A$56:$O$83,N$8,FALSE)</f>
        <v>44020000</v>
      </c>
      <c r="O164" s="293">
        <f>SUM(C164:N164)</f>
        <v>1102340000</v>
      </c>
      <c r="P164" s="293"/>
      <c r="Q164" s="293"/>
      <c r="R164" s="291"/>
      <c r="S164" s="262"/>
      <c r="T164" s="305">
        <f>VLOOKUP($B163,'KWH FCST'!$A$56:$O$83,14,FALSE)</f>
        <v>1102340000</v>
      </c>
      <c r="U164" s="264">
        <f>+O164-T164</f>
        <v>0</v>
      </c>
    </row>
    <row r="165" spans="1:21" s="269" customFormat="1">
      <c r="A165" s="262" t="str">
        <f>B163&amp;" "&amp;B165</f>
        <v>SEMINOLE AGREEMENT NCP</v>
      </c>
      <c r="B165" s="263" t="s">
        <v>133</v>
      </c>
      <c r="C165" s="293">
        <f>VLOOKUP($B163,'NCP FCST'!$A$56:$O$83,C$8,FALSE)</f>
        <v>0</v>
      </c>
      <c r="D165" s="293">
        <f>VLOOKUP($B163,'NCP FCST'!$A$56:$O$83,D$8,FALSE)</f>
        <v>0</v>
      </c>
      <c r="E165" s="293">
        <f>VLOOKUP($B163,'NCP FCST'!$A$56:$O$83,E$8,FALSE)</f>
        <v>0</v>
      </c>
      <c r="F165" s="293">
        <f>VLOOKUP($B163,'NCP FCST'!$A$56:$O$83,F$8,FALSE)</f>
        <v>0</v>
      </c>
      <c r="G165" s="293">
        <f>VLOOKUP($B163,'NCP FCST'!$A$56:$O$83,G$8,FALSE)</f>
        <v>0</v>
      </c>
      <c r="H165" s="293">
        <f>VLOOKUP($B163,'NCP FCST'!$A$56:$O$83,H$8,FALSE)</f>
        <v>277203.95764963276</v>
      </c>
      <c r="I165" s="293">
        <f>VLOOKUP($B163,'NCP FCST'!$A$56:$O$83,I$8,FALSE)</f>
        <v>255290.495159001</v>
      </c>
      <c r="J165" s="293">
        <f>VLOOKUP($B163,'NCP FCST'!$A$56:$O$83,J$8,FALSE)</f>
        <v>300363.14268342452</v>
      </c>
      <c r="K165" s="293">
        <f>VLOOKUP($B163,'NCP FCST'!$A$56:$O$83,K$8,FALSE)</f>
        <v>205741.48330934267</v>
      </c>
      <c r="L165" s="293">
        <f>VLOOKUP($B163,'NCP FCST'!$A$56:$O$83,L$8,FALSE)</f>
        <v>209307.17556354226</v>
      </c>
      <c r="M165" s="293">
        <f>VLOOKUP($B163,'NCP FCST'!$A$56:$O$83,M$8,FALSE)</f>
        <v>447419.53385127638</v>
      </c>
      <c r="N165" s="293">
        <f>VLOOKUP($B163,'NCP FCST'!$A$56:$O$83,N$8,FALSE)</f>
        <v>648757.30994152045</v>
      </c>
      <c r="O165" s="293"/>
      <c r="P165" s="293">
        <f>MAX(C165:N165)</f>
        <v>648757.30994152045</v>
      </c>
      <c r="Q165" s="293"/>
      <c r="R165" s="291"/>
      <c r="S165" s="262"/>
      <c r="T165" s="264">
        <f>VLOOKUP($B163,'NCP FCST'!$A$56:$O$83,15,FALSE)</f>
        <v>648757.30994152045</v>
      </c>
      <c r="U165" s="264">
        <f>P165-T165</f>
        <v>0</v>
      </c>
    </row>
    <row r="166" spans="1:21" s="269" customFormat="1">
      <c r="A166" s="262" t="str">
        <f>B163&amp;" "&amp;B166</f>
        <v>SEMINOLE AGREEMENT GNCP</v>
      </c>
      <c r="B166" s="263" t="s">
        <v>342</v>
      </c>
      <c r="C166" s="293">
        <f>VLOOKUP($B163,'GNCP FCST'!$A$56:$O$83,C$8,FALSE)</f>
        <v>0</v>
      </c>
      <c r="D166" s="293">
        <f>VLOOKUP($B163,'GNCP FCST'!$A$56:$O$83,D$8,FALSE)</f>
        <v>0</v>
      </c>
      <c r="E166" s="293">
        <f>VLOOKUP($B163,'GNCP FCST'!$A$56:$O$83,E$8,FALSE)</f>
        <v>0</v>
      </c>
      <c r="F166" s="293">
        <f>VLOOKUP($B163,'GNCP FCST'!$A$56:$O$83,F$8,FALSE)</f>
        <v>0</v>
      </c>
      <c r="G166" s="293">
        <f>VLOOKUP($B163,'GNCP FCST'!$A$56:$O$83,G$8,FALSE)</f>
        <v>0</v>
      </c>
      <c r="H166" s="293">
        <f>VLOOKUP($B163,'GNCP FCST'!$A$56:$O$83,H$8,FALSE)</f>
        <v>277203.95764963276</v>
      </c>
      <c r="I166" s="293">
        <f>VLOOKUP($B163,'GNCP FCST'!$A$56:$O$83,I$8,FALSE)</f>
        <v>255290.495159001</v>
      </c>
      <c r="J166" s="293">
        <f>VLOOKUP($B163,'GNCP FCST'!$A$56:$O$83,J$8,FALSE)</f>
        <v>300363.14268342452</v>
      </c>
      <c r="K166" s="293">
        <f>VLOOKUP($B163,'GNCP FCST'!$A$56:$O$83,K$8,FALSE)</f>
        <v>205741.48330934267</v>
      </c>
      <c r="L166" s="293">
        <f>VLOOKUP($B163,'GNCP FCST'!$A$56:$O$83,L$8,FALSE)</f>
        <v>209307.17556354226</v>
      </c>
      <c r="M166" s="293">
        <f>VLOOKUP($B163,'GNCP FCST'!$A$56:$O$83,M$8,FALSE)</f>
        <v>447419.53385127638</v>
      </c>
      <c r="N166" s="293">
        <f>VLOOKUP($B163,'GNCP FCST'!$A$56:$O$83,N$8,FALSE)</f>
        <v>648757.30994152045</v>
      </c>
      <c r="O166" s="293"/>
      <c r="P166" s="262"/>
      <c r="Q166" s="293">
        <f>MAX(C166:N166)</f>
        <v>648757.30994152045</v>
      </c>
      <c r="R166" s="291"/>
      <c r="S166" s="262"/>
      <c r="T166" s="264">
        <f>VLOOKUP($B163,'GNCP FCST'!$A$56:$O$83,15,FALSE)</f>
        <v>648757.30994152045</v>
      </c>
      <c r="U166" s="264">
        <f>+Q166-T166</f>
        <v>0</v>
      </c>
    </row>
    <row r="167" spans="1:21" s="269" customFormat="1">
      <c r="A167" s="262" t="str">
        <f>B163&amp;" "&amp;B167</f>
        <v>SEMINOLE AGREEMENT CP</v>
      </c>
      <c r="B167" s="263" t="s">
        <v>148</v>
      </c>
      <c r="C167" s="293">
        <f>VLOOKUP($B163,'CP FCST'!$A$56:$O$83,C$8,FALSE)</f>
        <v>0</v>
      </c>
      <c r="D167" s="293">
        <f>VLOOKUP($B163,'CP FCST'!$A$56:$O$83,D$8,FALSE)</f>
        <v>0</v>
      </c>
      <c r="E167" s="293">
        <f>VLOOKUP($B163,'CP FCST'!$A$56:$O$83,E$8,FALSE)</f>
        <v>0</v>
      </c>
      <c r="F167" s="293">
        <f>VLOOKUP($B163,'CP FCST'!$A$56:$O$83,F$8,FALSE)</f>
        <v>0</v>
      </c>
      <c r="G167" s="293">
        <f>VLOOKUP($B163,'CP FCST'!$A$56:$O$83,G$8,FALSE)</f>
        <v>0</v>
      </c>
      <c r="H167" s="293">
        <f>VLOOKUP($B163,'CP FCST'!$A$56:$O$83,H$8,FALSE)</f>
        <v>277203.95764963276</v>
      </c>
      <c r="I167" s="293">
        <f>VLOOKUP($B163,'CP FCST'!$A$56:$O$83,I$8,FALSE)</f>
        <v>255290.495159001</v>
      </c>
      <c r="J167" s="293">
        <f>VLOOKUP($B163,'CP FCST'!$A$56:$O$83,J$8,FALSE)</f>
        <v>300363.14268342452</v>
      </c>
      <c r="K167" s="293">
        <f>VLOOKUP($B163,'CP FCST'!$A$56:$O$83,K$8,FALSE)</f>
        <v>205741.48330934267</v>
      </c>
      <c r="L167" s="293">
        <f>VLOOKUP($B163,'CP FCST'!$A$56:$O$83,L$8,FALSE)</f>
        <v>209307.17556354226</v>
      </c>
      <c r="M167" s="293">
        <f>VLOOKUP($B163,'CP FCST'!$A$56:$O$83,M$8,FALSE)</f>
        <v>0</v>
      </c>
      <c r="N167" s="293">
        <f>VLOOKUP($B163,'CP FCST'!$A$56:$O$83,N$8,FALSE)</f>
        <v>0</v>
      </c>
      <c r="O167" s="293"/>
      <c r="P167" s="293"/>
      <c r="Q167" s="293"/>
      <c r="R167" s="264">
        <f>AVERAGE(C167:N167)</f>
        <v>103992.18786374526</v>
      </c>
      <c r="S167" s="262"/>
      <c r="T167" s="264">
        <f>VLOOKUP($B163,'CP FCST'!$A$56:$O$83,15,FALSE)</f>
        <v>103992.18786374526</v>
      </c>
      <c r="U167" s="264">
        <f>R167-T167</f>
        <v>0</v>
      </c>
    </row>
    <row r="168" spans="1:21" s="269" customFormat="1">
      <c r="B168" s="263" t="s">
        <v>567</v>
      </c>
      <c r="C168" s="294" t="str">
        <f t="shared" ref="C168:N168" si="38">IF(C167&gt;C166,"ERROR",IF(C166&gt;C165,"ERROR","OK"))</f>
        <v>OK</v>
      </c>
      <c r="D168" s="294" t="str">
        <f t="shared" si="38"/>
        <v>OK</v>
      </c>
      <c r="E168" s="294" t="str">
        <f t="shared" si="38"/>
        <v>OK</v>
      </c>
      <c r="F168" s="294" t="str">
        <f t="shared" si="38"/>
        <v>OK</v>
      </c>
      <c r="G168" s="294" t="str">
        <f t="shared" si="38"/>
        <v>OK</v>
      </c>
      <c r="H168" s="294" t="str">
        <f t="shared" si="38"/>
        <v>OK</v>
      </c>
      <c r="I168" s="294" t="str">
        <f t="shared" si="38"/>
        <v>OK</v>
      </c>
      <c r="J168" s="294" t="str">
        <f t="shared" si="38"/>
        <v>OK</v>
      </c>
      <c r="K168" s="294" t="str">
        <f t="shared" si="38"/>
        <v>OK</v>
      </c>
      <c r="L168" s="294" t="str">
        <f t="shared" si="38"/>
        <v>OK</v>
      </c>
      <c r="M168" s="294" t="str">
        <f t="shared" si="38"/>
        <v>OK</v>
      </c>
      <c r="N168" s="294" t="str">
        <f t="shared" si="38"/>
        <v>OK</v>
      </c>
      <c r="O168" s="293"/>
      <c r="P168" s="293"/>
      <c r="Q168" s="293"/>
      <c r="R168" s="264"/>
      <c r="S168" s="262"/>
      <c r="T168" s="264"/>
      <c r="U168" s="264"/>
    </row>
    <row r="169" spans="1:21">
      <c r="B169" s="263"/>
      <c r="C169" s="293"/>
      <c r="D169" s="293"/>
      <c r="E169" s="293"/>
      <c r="F169" s="293"/>
      <c r="G169" s="293"/>
      <c r="H169" s="293"/>
      <c r="I169" s="293"/>
      <c r="J169" s="293"/>
      <c r="K169" s="293"/>
      <c r="L169" s="293"/>
      <c r="M169" s="293"/>
      <c r="N169" s="293"/>
      <c r="O169" s="293"/>
      <c r="P169" s="293"/>
      <c r="Q169" s="293"/>
      <c r="R169" s="264"/>
    </row>
    <row r="170" spans="1:21" s="272" customFormat="1">
      <c r="B170" s="261" t="s">
        <v>721</v>
      </c>
      <c r="C170" s="264"/>
      <c r="D170" s="264"/>
      <c r="E170" s="264"/>
      <c r="F170" s="264"/>
      <c r="G170" s="264"/>
      <c r="H170" s="264"/>
      <c r="I170" s="264"/>
      <c r="J170" s="264"/>
      <c r="K170" s="264"/>
      <c r="L170" s="264"/>
      <c r="M170" s="264"/>
      <c r="N170" s="264"/>
      <c r="O170" s="293"/>
      <c r="P170" s="293"/>
      <c r="Q170" s="293"/>
      <c r="R170" s="291"/>
      <c r="S170" s="269"/>
      <c r="T170" s="270"/>
      <c r="U170" s="270"/>
    </row>
    <row r="171" spans="1:21" s="272" customFormat="1">
      <c r="A171" s="262" t="str">
        <f>B170&amp;" "&amp;B171</f>
        <v>WAUCHULA KWH Sales</v>
      </c>
      <c r="B171" s="263" t="s">
        <v>560</v>
      </c>
      <c r="C171" s="293">
        <f>VLOOKUP($B170,'KWH FCST'!$A$56:$O$83,C$8,FALSE)</f>
        <v>4479042.2992308391</v>
      </c>
      <c r="D171" s="293">
        <f>VLOOKUP($B170,'KWH FCST'!$A$56:$O$83,D$8,FALSE)</f>
        <v>0</v>
      </c>
      <c r="E171" s="293">
        <f>VLOOKUP($B170,'KWH FCST'!$A$56:$O$83,E$8,FALSE)</f>
        <v>0</v>
      </c>
      <c r="F171" s="293">
        <f>VLOOKUP($B170,'KWH FCST'!$A$56:$O$83,F$8,FALSE)</f>
        <v>0</v>
      </c>
      <c r="G171" s="293">
        <f>VLOOKUP($B170,'KWH FCST'!$A$56:$O$83,G$8,FALSE)</f>
        <v>0</v>
      </c>
      <c r="H171" s="293">
        <f>VLOOKUP($B170,'KWH FCST'!$A$56:$O$83,H$8,FALSE)</f>
        <v>0</v>
      </c>
      <c r="I171" s="293">
        <f>VLOOKUP($B170,'KWH FCST'!$A$56:$O$83,I$8,FALSE)</f>
        <v>0</v>
      </c>
      <c r="J171" s="293">
        <f>VLOOKUP($B170,'KWH FCST'!$A$56:$O$83,J$8,FALSE)</f>
        <v>0</v>
      </c>
      <c r="K171" s="293">
        <f>VLOOKUP($B170,'KWH FCST'!$A$56:$O$83,K$8,FALSE)</f>
        <v>0</v>
      </c>
      <c r="L171" s="293">
        <f>VLOOKUP($B170,'KWH FCST'!$A$56:$O$83,L$8,FALSE)</f>
        <v>0</v>
      </c>
      <c r="M171" s="293">
        <f>VLOOKUP($B170,'KWH FCST'!$A$56:$O$83,M$8,FALSE)</f>
        <v>0</v>
      </c>
      <c r="N171" s="293">
        <f>VLOOKUP($B170,'KWH FCST'!$A$56:$O$83,N$8,FALSE)</f>
        <v>0</v>
      </c>
      <c r="O171" s="293">
        <f>SUM(C171:N171)</f>
        <v>4479042.2992308391</v>
      </c>
      <c r="P171" s="293"/>
      <c r="Q171" s="293"/>
      <c r="R171" s="291"/>
      <c r="S171" s="262"/>
      <c r="T171" s="305">
        <f>VLOOKUP($B170,'KWH FCST'!$A$56:$O$83,14,FALSE)</f>
        <v>4479042.2992308391</v>
      </c>
      <c r="U171" s="264">
        <f>+O171-T171</f>
        <v>0</v>
      </c>
    </row>
    <row r="172" spans="1:21" s="272" customFormat="1">
      <c r="A172" s="262" t="str">
        <f>B170&amp;" "&amp;B172</f>
        <v>WAUCHULA NCP</v>
      </c>
      <c r="B172" s="263" t="s">
        <v>133</v>
      </c>
      <c r="C172" s="293">
        <f>VLOOKUP($B170,'NCP FCST'!$A$56:$O$83,C$8,FALSE)</f>
        <v>10650.854769347416</v>
      </c>
      <c r="D172" s="293">
        <f>VLOOKUP($B170,'NCP FCST'!$A$56:$O$83,D$8,FALSE)</f>
        <v>0</v>
      </c>
      <c r="E172" s="293">
        <f>VLOOKUP($B170,'NCP FCST'!$A$56:$O$83,E$8,FALSE)</f>
        <v>0</v>
      </c>
      <c r="F172" s="293">
        <f>VLOOKUP($B170,'NCP FCST'!$A$56:$O$83,F$8,FALSE)</f>
        <v>0</v>
      </c>
      <c r="G172" s="293">
        <f>VLOOKUP($B170,'NCP FCST'!$A$56:$O$83,G$8,FALSE)</f>
        <v>0</v>
      </c>
      <c r="H172" s="293">
        <f>VLOOKUP($B170,'NCP FCST'!$A$56:$O$83,H$8,FALSE)</f>
        <v>0</v>
      </c>
      <c r="I172" s="293">
        <f>VLOOKUP($B170,'NCP FCST'!$A$56:$O$83,I$8,FALSE)</f>
        <v>0</v>
      </c>
      <c r="J172" s="293">
        <f>VLOOKUP($B170,'NCP FCST'!$A$56:$O$83,J$8,FALSE)</f>
        <v>0</v>
      </c>
      <c r="K172" s="293">
        <f>VLOOKUP($B170,'NCP FCST'!$A$56:$O$83,K$8,FALSE)</f>
        <v>0</v>
      </c>
      <c r="L172" s="293">
        <f>VLOOKUP($B170,'NCP FCST'!$A$56:$O$83,L$8,FALSE)</f>
        <v>0</v>
      </c>
      <c r="M172" s="293">
        <f>VLOOKUP($B170,'NCP FCST'!$A$56:$O$83,M$8,FALSE)</f>
        <v>0</v>
      </c>
      <c r="N172" s="293">
        <f>VLOOKUP($B170,'NCP FCST'!$A$56:$O$83,N$8,FALSE)</f>
        <v>0</v>
      </c>
      <c r="O172" s="293"/>
      <c r="P172" s="293">
        <f>MAX(C172:N172)</f>
        <v>10650.854769347416</v>
      </c>
      <c r="Q172" s="293"/>
      <c r="R172" s="291"/>
      <c r="S172" s="262"/>
      <c r="T172" s="264">
        <f>VLOOKUP($B170,'NCP FCST'!$A$56:$O$83,15,FALSE)</f>
        <v>10650.854769347416</v>
      </c>
      <c r="U172" s="264">
        <f>P172-T172</f>
        <v>0</v>
      </c>
    </row>
    <row r="173" spans="1:21" s="272" customFormat="1">
      <c r="A173" s="262" t="str">
        <f>B170&amp;" "&amp;B173</f>
        <v>WAUCHULA GNCP</v>
      </c>
      <c r="B173" s="263" t="s">
        <v>342</v>
      </c>
      <c r="C173" s="293">
        <f>VLOOKUP($B170,'GNCP FCST'!$A$56:$O$83,C$8,FALSE)</f>
        <v>10650.854769347416</v>
      </c>
      <c r="D173" s="293">
        <f>VLOOKUP($B170,'GNCP FCST'!$A$56:$O$83,D$8,FALSE)</f>
        <v>0</v>
      </c>
      <c r="E173" s="293">
        <f>VLOOKUP($B170,'GNCP FCST'!$A$56:$O$83,E$8,FALSE)</f>
        <v>0</v>
      </c>
      <c r="F173" s="293">
        <f>VLOOKUP($B170,'GNCP FCST'!$A$56:$O$83,F$8,FALSE)</f>
        <v>0</v>
      </c>
      <c r="G173" s="293">
        <f>VLOOKUP($B170,'GNCP FCST'!$A$56:$O$83,G$8,FALSE)</f>
        <v>0</v>
      </c>
      <c r="H173" s="293">
        <f>VLOOKUP($B170,'GNCP FCST'!$A$56:$O$83,H$8,FALSE)</f>
        <v>0</v>
      </c>
      <c r="I173" s="293">
        <f>VLOOKUP($B170,'GNCP FCST'!$A$56:$O$83,I$8,FALSE)</f>
        <v>0</v>
      </c>
      <c r="J173" s="293">
        <f>VLOOKUP($B170,'GNCP FCST'!$A$56:$O$83,J$8,FALSE)</f>
        <v>0</v>
      </c>
      <c r="K173" s="293">
        <f>VLOOKUP($B170,'GNCP FCST'!$A$56:$O$83,K$8,FALSE)</f>
        <v>0</v>
      </c>
      <c r="L173" s="293">
        <f>VLOOKUP($B170,'GNCP FCST'!$A$56:$O$83,L$8,FALSE)</f>
        <v>0</v>
      </c>
      <c r="M173" s="293">
        <f>VLOOKUP($B170,'GNCP FCST'!$A$56:$O$83,M$8,FALSE)</f>
        <v>0</v>
      </c>
      <c r="N173" s="293">
        <f>VLOOKUP($B170,'GNCP FCST'!$A$56:$O$83,N$8,FALSE)</f>
        <v>0</v>
      </c>
      <c r="O173" s="293"/>
      <c r="P173" s="262"/>
      <c r="Q173" s="293">
        <f>MAX(C173:N173)</f>
        <v>10650.854769347416</v>
      </c>
      <c r="R173" s="291"/>
      <c r="S173" s="262"/>
      <c r="T173" s="264">
        <f>VLOOKUP($B170,'GNCP FCST'!$A$56:$O$83,15,FALSE)</f>
        <v>10650.854769347416</v>
      </c>
      <c r="U173" s="264">
        <f>+Q173-T173</f>
        <v>0</v>
      </c>
    </row>
    <row r="174" spans="1:21" s="272" customFormat="1">
      <c r="A174" s="262" t="str">
        <f>B170&amp;" "&amp;B174</f>
        <v>WAUCHULA CP</v>
      </c>
      <c r="B174" s="263" t="s">
        <v>148</v>
      </c>
      <c r="C174" s="293">
        <f>VLOOKUP($B170,'CP FCST'!$A$56:$O$83,C$8,FALSE)</f>
        <v>10530.379821807717</v>
      </c>
      <c r="D174" s="293">
        <f>VLOOKUP($B170,'CP FCST'!$A$56:$O$83,D$8,FALSE)</f>
        <v>0</v>
      </c>
      <c r="E174" s="293">
        <f>VLOOKUP($B170,'CP FCST'!$A$56:$O$83,E$8,FALSE)</f>
        <v>0</v>
      </c>
      <c r="F174" s="293">
        <f>VLOOKUP($B170,'CP FCST'!$A$56:$O$83,F$8,FALSE)</f>
        <v>0</v>
      </c>
      <c r="G174" s="293">
        <f>VLOOKUP($B170,'CP FCST'!$A$56:$O$83,G$8,FALSE)</f>
        <v>0</v>
      </c>
      <c r="H174" s="293">
        <f>VLOOKUP($B170,'CP FCST'!$A$56:$O$83,H$8,FALSE)</f>
        <v>0</v>
      </c>
      <c r="I174" s="293">
        <f>VLOOKUP($B170,'CP FCST'!$A$56:$O$83,I$8,FALSE)</f>
        <v>0</v>
      </c>
      <c r="J174" s="293">
        <f>VLOOKUP($B170,'CP FCST'!$A$56:$O$83,J$8,FALSE)</f>
        <v>0</v>
      </c>
      <c r="K174" s="293">
        <f>VLOOKUP($B170,'CP FCST'!$A$56:$O$83,K$8,FALSE)</f>
        <v>0</v>
      </c>
      <c r="L174" s="293">
        <f>VLOOKUP($B170,'CP FCST'!$A$56:$O$83,L$8,FALSE)</f>
        <v>0</v>
      </c>
      <c r="M174" s="293">
        <f>VLOOKUP($B170,'CP FCST'!$A$56:$O$83,M$8,FALSE)</f>
        <v>0</v>
      </c>
      <c r="N174" s="293">
        <f>VLOOKUP($B170,'CP FCST'!$A$56:$O$83,N$8,FALSE)</f>
        <v>0</v>
      </c>
      <c r="O174" s="293"/>
      <c r="P174" s="293"/>
      <c r="Q174" s="293"/>
      <c r="R174" s="264">
        <f>AVERAGE(C174:N174)</f>
        <v>877.53165181730981</v>
      </c>
      <c r="S174" s="262"/>
      <c r="T174" s="264">
        <f>VLOOKUP($B170,'CP FCST'!$A$56:$O$83,15,FALSE)</f>
        <v>877.53165181730981</v>
      </c>
      <c r="U174" s="264">
        <f>R174-T174</f>
        <v>0</v>
      </c>
    </row>
    <row r="175" spans="1:21" s="272" customFormat="1">
      <c r="B175" s="263" t="s">
        <v>567</v>
      </c>
      <c r="C175" s="294" t="str">
        <f t="shared" ref="C175:N175" si="39">IF(C174&gt;C173,"ERROR",IF(C173&gt;C172,"ERROR","OK"))</f>
        <v>OK</v>
      </c>
      <c r="D175" s="294" t="str">
        <f t="shared" si="39"/>
        <v>OK</v>
      </c>
      <c r="E175" s="294" t="str">
        <f t="shared" si="39"/>
        <v>OK</v>
      </c>
      <c r="F175" s="294" t="str">
        <f t="shared" si="39"/>
        <v>OK</v>
      </c>
      <c r="G175" s="294" t="str">
        <f t="shared" si="39"/>
        <v>OK</v>
      </c>
      <c r="H175" s="294" t="str">
        <f t="shared" si="39"/>
        <v>OK</v>
      </c>
      <c r="I175" s="294" t="str">
        <f t="shared" si="39"/>
        <v>OK</v>
      </c>
      <c r="J175" s="294" t="str">
        <f t="shared" si="39"/>
        <v>OK</v>
      </c>
      <c r="K175" s="294" t="str">
        <f t="shared" si="39"/>
        <v>OK</v>
      </c>
      <c r="L175" s="294" t="str">
        <f t="shared" si="39"/>
        <v>OK</v>
      </c>
      <c r="M175" s="294" t="str">
        <f t="shared" si="39"/>
        <v>OK</v>
      </c>
      <c r="N175" s="294" t="str">
        <f t="shared" si="39"/>
        <v>OK</v>
      </c>
      <c r="O175" s="293"/>
      <c r="P175" s="293"/>
      <c r="Q175" s="293"/>
      <c r="R175" s="264"/>
      <c r="S175" s="262"/>
      <c r="T175" s="264"/>
      <c r="U175" s="264"/>
    </row>
    <row r="176" spans="1:21" s="272" customFormat="1">
      <c r="B176" s="263"/>
      <c r="C176" s="293"/>
      <c r="D176" s="293"/>
      <c r="E176" s="293"/>
      <c r="F176" s="293"/>
      <c r="G176" s="293"/>
      <c r="H176" s="293"/>
      <c r="I176" s="293"/>
      <c r="J176" s="293"/>
      <c r="K176" s="293"/>
      <c r="L176" s="293"/>
      <c r="M176" s="293"/>
      <c r="N176" s="293"/>
      <c r="O176" s="293"/>
      <c r="P176" s="293"/>
      <c r="Q176" s="293"/>
      <c r="R176" s="264"/>
      <c r="S176" s="262"/>
      <c r="T176" s="264"/>
      <c r="U176" s="264"/>
    </row>
    <row r="177" spans="1:21" s="272" customFormat="1">
      <c r="B177" s="261" t="s">
        <v>983</v>
      </c>
      <c r="C177" s="264"/>
      <c r="D177" s="264"/>
      <c r="E177" s="264"/>
      <c r="F177" s="264"/>
      <c r="G177" s="264"/>
      <c r="H177" s="264"/>
      <c r="I177" s="264"/>
      <c r="J177" s="264"/>
      <c r="K177" s="264"/>
      <c r="L177" s="264"/>
      <c r="M177" s="264"/>
      <c r="N177" s="264"/>
      <c r="O177" s="293"/>
      <c r="P177" s="293"/>
      <c r="Q177" s="293"/>
      <c r="R177" s="291"/>
      <c r="S177" s="269"/>
      <c r="T177" s="270"/>
      <c r="U177" s="270"/>
    </row>
    <row r="178" spans="1:21" s="272" customFormat="1">
      <c r="A178" s="262" t="str">
        <f>B177&amp;" "&amp;B178</f>
        <v>WINTER PARK KWH Sales</v>
      </c>
      <c r="B178" s="263" t="s">
        <v>560</v>
      </c>
      <c r="C178" s="293">
        <f>VLOOKUP($B177,'KWH FCST'!$A$56:$O$83,C$8,FALSE)</f>
        <v>18631660.261500016</v>
      </c>
      <c r="D178" s="293">
        <f>VLOOKUP($B177,'KWH FCST'!$A$56:$O$83,D$8,FALSE)</f>
        <v>240000</v>
      </c>
      <c r="E178" s="293">
        <f>VLOOKUP($B177,'KWH FCST'!$A$56:$O$83,E$8,FALSE)</f>
        <v>0</v>
      </c>
      <c r="F178" s="293">
        <f>VLOOKUP($B177,'KWH FCST'!$A$56:$O$83,F$8,FALSE)</f>
        <v>0</v>
      </c>
      <c r="G178" s="293">
        <f>VLOOKUP($B177,'KWH FCST'!$A$56:$O$83,G$8,FALSE)</f>
        <v>0</v>
      </c>
      <c r="H178" s="293">
        <f>VLOOKUP($B177,'KWH FCST'!$A$56:$O$83,H$8,FALSE)</f>
        <v>0</v>
      </c>
      <c r="I178" s="293">
        <f>VLOOKUP($B177,'KWH FCST'!$A$56:$O$83,I$8,FALSE)</f>
        <v>0</v>
      </c>
      <c r="J178" s="293">
        <f>VLOOKUP($B177,'KWH FCST'!$A$56:$O$83,J$8,FALSE)</f>
        <v>0</v>
      </c>
      <c r="K178" s="293">
        <f>VLOOKUP($B177,'KWH FCST'!$A$56:$O$83,K$8,FALSE)</f>
        <v>240000</v>
      </c>
      <c r="L178" s="293">
        <f>VLOOKUP($B177,'KWH FCST'!$A$56:$O$83,L$8,FALSE)</f>
        <v>0</v>
      </c>
      <c r="M178" s="293">
        <f>VLOOKUP($B177,'KWH FCST'!$A$56:$O$83,M$8,FALSE)</f>
        <v>0</v>
      </c>
      <c r="N178" s="293">
        <f>VLOOKUP($B177,'KWH FCST'!$A$56:$O$83,N$8,FALSE)</f>
        <v>0</v>
      </c>
      <c r="O178" s="293">
        <f>SUM(C178:N178)</f>
        <v>19111660.261500016</v>
      </c>
      <c r="P178" s="293"/>
      <c r="Q178" s="293"/>
      <c r="R178" s="291"/>
      <c r="S178" s="262"/>
      <c r="T178" s="305">
        <f>VLOOKUP($B177,'KWH FCST'!$A$56:$O$83,14,FALSE)</f>
        <v>19111660.261500016</v>
      </c>
      <c r="U178" s="264">
        <f>+O178-T178</f>
        <v>0</v>
      </c>
    </row>
    <row r="179" spans="1:21" s="272" customFormat="1">
      <c r="A179" s="262" t="str">
        <f>B177&amp;" "&amp;B179</f>
        <v>WINTER PARK NCP</v>
      </c>
      <c r="B179" s="263" t="s">
        <v>133</v>
      </c>
      <c r="C179" s="293">
        <f>VLOOKUP($B177,'NCP FCST'!$A$56:$O$83,C$8,FALSE)</f>
        <v>25913.23894341823</v>
      </c>
      <c r="D179" s="293">
        <f>VLOOKUP($B177,'NCP FCST'!$A$56:$O$83,D$8,FALSE)</f>
        <v>357.14285714285717</v>
      </c>
      <c r="E179" s="293">
        <f>VLOOKUP($B177,'NCP FCST'!$A$56:$O$83,E$8,FALSE)</f>
        <v>0</v>
      </c>
      <c r="F179" s="293">
        <f>VLOOKUP($B177,'NCP FCST'!$A$56:$O$83,F$8,FALSE)</f>
        <v>0</v>
      </c>
      <c r="G179" s="293">
        <f>VLOOKUP($B177,'NCP FCST'!$A$56:$O$83,G$8,FALSE)</f>
        <v>0</v>
      </c>
      <c r="H179" s="293">
        <f>VLOOKUP($B177,'NCP FCST'!$A$56:$O$83,H$8,FALSE)</f>
        <v>0</v>
      </c>
      <c r="I179" s="293">
        <f>VLOOKUP($B177,'NCP FCST'!$A$56:$O$83,I$8,FALSE)</f>
        <v>0</v>
      </c>
      <c r="J179" s="293">
        <f>VLOOKUP($B177,'NCP FCST'!$A$56:$O$83,J$8,FALSE)</f>
        <v>0</v>
      </c>
      <c r="K179" s="293">
        <f>VLOOKUP($B177,'NCP FCST'!$A$56:$O$83,K$8,FALSE)</f>
        <v>333.33333333333331</v>
      </c>
      <c r="L179" s="293">
        <f>VLOOKUP($B177,'NCP FCST'!$A$56:$O$83,L$8,FALSE)</f>
        <v>0</v>
      </c>
      <c r="M179" s="293">
        <f>VLOOKUP($B177,'NCP FCST'!$A$56:$O$83,M$8,FALSE)</f>
        <v>0</v>
      </c>
      <c r="N179" s="293">
        <f>VLOOKUP($B177,'NCP FCST'!$A$56:$O$83,N$8,FALSE)</f>
        <v>0</v>
      </c>
      <c r="O179" s="293"/>
      <c r="P179" s="293">
        <f>MAX(C179:N179)</f>
        <v>25913.23894341823</v>
      </c>
      <c r="Q179" s="293"/>
      <c r="R179" s="291"/>
      <c r="S179" s="262"/>
      <c r="T179" s="264">
        <f>VLOOKUP($B177,'NCP FCST'!$A$56:$O$83,15,FALSE)</f>
        <v>25913.23894341823</v>
      </c>
      <c r="U179" s="264">
        <f>P179-T179</f>
        <v>0</v>
      </c>
    </row>
    <row r="180" spans="1:21" s="272" customFormat="1">
      <c r="A180" s="262" t="str">
        <f>B177&amp;" "&amp;B180</f>
        <v>WINTER PARK GNCP</v>
      </c>
      <c r="B180" s="263" t="s">
        <v>342</v>
      </c>
      <c r="C180" s="293">
        <f>VLOOKUP($B177,'GNCP FCST'!$A$56:$O$83,C$8,FALSE)</f>
        <v>25913.23894341823</v>
      </c>
      <c r="D180" s="293">
        <f>VLOOKUP($B177,'GNCP FCST'!$A$56:$O$83,D$8,FALSE)</f>
        <v>357.14285714285717</v>
      </c>
      <c r="E180" s="293">
        <f>VLOOKUP($B177,'GNCP FCST'!$A$56:$O$83,E$8,FALSE)</f>
        <v>0</v>
      </c>
      <c r="F180" s="293">
        <f>VLOOKUP($B177,'GNCP FCST'!$A$56:$O$83,F$8,FALSE)</f>
        <v>0</v>
      </c>
      <c r="G180" s="293">
        <f>VLOOKUP($B177,'GNCP FCST'!$A$56:$O$83,G$8,FALSE)</f>
        <v>0</v>
      </c>
      <c r="H180" s="293">
        <f>VLOOKUP($B177,'GNCP FCST'!$A$56:$O$83,H$8,FALSE)</f>
        <v>0</v>
      </c>
      <c r="I180" s="293">
        <f>VLOOKUP($B177,'GNCP FCST'!$A$56:$O$83,I$8,FALSE)</f>
        <v>0</v>
      </c>
      <c r="J180" s="293">
        <f>VLOOKUP($B177,'GNCP FCST'!$A$56:$O$83,J$8,FALSE)</f>
        <v>0</v>
      </c>
      <c r="K180" s="293">
        <f>VLOOKUP($B177,'GNCP FCST'!$A$56:$O$83,K$8,FALSE)</f>
        <v>333.33333333333331</v>
      </c>
      <c r="L180" s="293">
        <f>VLOOKUP($B177,'GNCP FCST'!$A$56:$O$83,L$8,FALSE)</f>
        <v>0</v>
      </c>
      <c r="M180" s="293">
        <f>VLOOKUP($B177,'GNCP FCST'!$A$56:$O$83,M$8,FALSE)</f>
        <v>0</v>
      </c>
      <c r="N180" s="293">
        <f>VLOOKUP($B177,'GNCP FCST'!$A$56:$O$83,N$8,FALSE)</f>
        <v>0</v>
      </c>
      <c r="O180" s="293"/>
      <c r="P180" s="262"/>
      <c r="Q180" s="293">
        <f>MAX(C180:N180)</f>
        <v>25913.23894341823</v>
      </c>
      <c r="R180" s="291"/>
      <c r="S180" s="262"/>
      <c r="T180" s="264">
        <f>VLOOKUP($B177,'GNCP FCST'!$A$56:$O$83,15,FALSE)</f>
        <v>25913.23894341823</v>
      </c>
      <c r="U180" s="264">
        <f>+Q180-T180</f>
        <v>0</v>
      </c>
    </row>
    <row r="181" spans="1:21" s="272" customFormat="1">
      <c r="A181" s="262" t="str">
        <f>B177&amp;" "&amp;B181</f>
        <v>WINTER PARK CP</v>
      </c>
      <c r="B181" s="263" t="s">
        <v>148</v>
      </c>
      <c r="C181" s="293">
        <f>VLOOKUP($B177,'CP FCST'!$A$56:$O$83,C$8,FALSE)</f>
        <v>25913.23894341823</v>
      </c>
      <c r="D181" s="293">
        <f>VLOOKUP($B177,'CP FCST'!$A$56:$O$83,D$8,FALSE)</f>
        <v>357.14285714285717</v>
      </c>
      <c r="E181" s="293">
        <f>VLOOKUP($B177,'CP FCST'!$A$56:$O$83,E$8,FALSE)</f>
        <v>0</v>
      </c>
      <c r="F181" s="293">
        <f>VLOOKUP($B177,'CP FCST'!$A$56:$O$83,F$8,FALSE)</f>
        <v>0</v>
      </c>
      <c r="G181" s="293">
        <f>VLOOKUP($B177,'CP FCST'!$A$56:$O$83,G$8,FALSE)</f>
        <v>0</v>
      </c>
      <c r="H181" s="293">
        <f>VLOOKUP($B177,'CP FCST'!$A$56:$O$83,H$8,FALSE)</f>
        <v>0</v>
      </c>
      <c r="I181" s="293">
        <f>VLOOKUP($B177,'CP FCST'!$A$56:$O$83,I$8,FALSE)</f>
        <v>0</v>
      </c>
      <c r="J181" s="293">
        <f>VLOOKUP($B177,'CP FCST'!$A$56:$O$83,J$8,FALSE)</f>
        <v>0</v>
      </c>
      <c r="K181" s="293">
        <f>VLOOKUP($B177,'CP FCST'!$A$56:$O$83,K$8,FALSE)</f>
        <v>333.33333333333331</v>
      </c>
      <c r="L181" s="293">
        <f>VLOOKUP($B177,'CP FCST'!$A$56:$O$83,L$8,FALSE)</f>
        <v>0</v>
      </c>
      <c r="M181" s="293">
        <f>VLOOKUP($B177,'CP FCST'!$A$56:$O$83,M$8,FALSE)</f>
        <v>0</v>
      </c>
      <c r="N181" s="293">
        <f>VLOOKUP($B177,'CP FCST'!$A$56:$O$83,N$8,FALSE)</f>
        <v>0</v>
      </c>
      <c r="O181" s="293"/>
      <c r="P181" s="293"/>
      <c r="Q181" s="293"/>
      <c r="R181" s="264">
        <f>AVERAGE(C181:N181)</f>
        <v>2216.9762611578685</v>
      </c>
      <c r="S181" s="262"/>
      <c r="T181" s="264">
        <f>VLOOKUP($B177,'CP FCST'!$A$56:$O$83,15,FALSE)</f>
        <v>2216.9762611578685</v>
      </c>
      <c r="U181" s="264">
        <f>R181-T181</f>
        <v>0</v>
      </c>
    </row>
    <row r="182" spans="1:21" s="272" customFormat="1">
      <c r="B182" s="263" t="s">
        <v>567</v>
      </c>
      <c r="C182" s="294" t="str">
        <f t="shared" ref="C182:N182" si="40">IF(C181&gt;C180,"ERROR",IF(C180&gt;C179,"ERROR","OK"))</f>
        <v>OK</v>
      </c>
      <c r="D182" s="294" t="str">
        <f t="shared" si="40"/>
        <v>OK</v>
      </c>
      <c r="E182" s="294" t="str">
        <f t="shared" si="40"/>
        <v>OK</v>
      </c>
      <c r="F182" s="294" t="str">
        <f t="shared" si="40"/>
        <v>OK</v>
      </c>
      <c r="G182" s="294" t="str">
        <f t="shared" si="40"/>
        <v>OK</v>
      </c>
      <c r="H182" s="294" t="str">
        <f t="shared" si="40"/>
        <v>OK</v>
      </c>
      <c r="I182" s="294" t="str">
        <f t="shared" si="40"/>
        <v>OK</v>
      </c>
      <c r="J182" s="294" t="str">
        <f t="shared" si="40"/>
        <v>OK</v>
      </c>
      <c r="K182" s="294" t="str">
        <f t="shared" si="40"/>
        <v>OK</v>
      </c>
      <c r="L182" s="294" t="str">
        <f t="shared" si="40"/>
        <v>OK</v>
      </c>
      <c r="M182" s="294" t="str">
        <f t="shared" si="40"/>
        <v>OK</v>
      </c>
      <c r="N182" s="294" t="str">
        <f t="shared" si="40"/>
        <v>OK</v>
      </c>
      <c r="O182" s="293"/>
      <c r="P182" s="293"/>
      <c r="Q182" s="293"/>
      <c r="R182" s="264"/>
      <c r="S182" s="262"/>
      <c r="T182" s="264"/>
      <c r="U182" s="264"/>
    </row>
    <row r="183" spans="1:21" s="272" customFormat="1">
      <c r="B183" s="263"/>
      <c r="C183" s="293"/>
      <c r="D183" s="293"/>
      <c r="E183" s="293"/>
      <c r="F183" s="293"/>
      <c r="G183" s="293"/>
      <c r="H183" s="293"/>
      <c r="I183" s="293"/>
      <c r="J183" s="293"/>
      <c r="K183" s="293"/>
      <c r="L183" s="293"/>
      <c r="M183" s="293"/>
      <c r="N183" s="293"/>
      <c r="O183" s="293"/>
      <c r="P183" s="293"/>
      <c r="Q183" s="293"/>
      <c r="R183" s="264"/>
      <c r="S183" s="262"/>
      <c r="T183" s="264"/>
      <c r="U183" s="264"/>
    </row>
    <row r="184" spans="1:21" s="272" customFormat="1">
      <c r="B184" s="269"/>
      <c r="C184" s="273"/>
      <c r="D184" s="273"/>
      <c r="E184" s="273"/>
      <c r="F184" s="273"/>
      <c r="G184" s="273"/>
      <c r="H184" s="273"/>
      <c r="I184" s="273"/>
      <c r="J184" s="273"/>
      <c r="K184" s="273"/>
      <c r="L184" s="273"/>
      <c r="M184" s="273"/>
      <c r="N184" s="273"/>
      <c r="O184" s="264"/>
      <c r="P184" s="264"/>
      <c r="Q184" s="264"/>
      <c r="R184" s="297"/>
      <c r="S184" s="269"/>
      <c r="T184" s="270"/>
      <c r="U184" s="270"/>
    </row>
    <row r="185" spans="1:21" s="272" customFormat="1" ht="15.6">
      <c r="B185" s="295" t="s">
        <v>449</v>
      </c>
      <c r="C185" s="273"/>
      <c r="D185" s="273"/>
      <c r="E185" s="273"/>
      <c r="F185" s="273"/>
      <c r="G185" s="273"/>
      <c r="H185" s="273"/>
      <c r="I185" s="273"/>
      <c r="J185" s="273"/>
      <c r="K185" s="273"/>
      <c r="L185" s="273"/>
      <c r="M185" s="273"/>
      <c r="N185" s="273"/>
      <c r="O185" s="296">
        <f>SUM(O135:O184)</f>
        <v>5987192176.8282166</v>
      </c>
      <c r="P185" s="296">
        <f>SUM(P135:P184)</f>
        <v>1694105.2919122125</v>
      </c>
      <c r="Q185" s="296">
        <f>SUM(Q135:Q184)</f>
        <v>1694105.2919122125</v>
      </c>
      <c r="R185" s="296">
        <f>SUM(R135:R184)</f>
        <v>938140.92204281909</v>
      </c>
      <c r="S185" s="269"/>
      <c r="T185" s="296">
        <f>SUM(T135:T184)</f>
        <v>5991518528.3340816</v>
      </c>
      <c r="U185" s="296">
        <f>SUM(U135:U184)</f>
        <v>0</v>
      </c>
    </row>
    <row r="186" spans="1:21" s="272" customFormat="1">
      <c r="B186" s="269"/>
      <c r="C186" s="273"/>
      <c r="D186" s="273"/>
      <c r="E186" s="273"/>
      <c r="F186" s="273"/>
      <c r="G186" s="273"/>
      <c r="H186" s="273"/>
      <c r="I186" s="273"/>
      <c r="J186" s="273"/>
      <c r="K186" s="273"/>
      <c r="L186" s="273"/>
      <c r="M186" s="273"/>
      <c r="N186" s="273"/>
      <c r="O186" s="264"/>
      <c r="P186" s="264"/>
      <c r="Q186" s="264"/>
      <c r="R186" s="298"/>
      <c r="S186" s="269"/>
      <c r="T186" s="298"/>
      <c r="U186" s="298"/>
    </row>
    <row r="187" spans="1:21" s="272" customFormat="1" ht="16.2" thickBot="1">
      <c r="B187" s="295" t="s">
        <v>568</v>
      </c>
      <c r="C187" s="273"/>
      <c r="D187" s="273"/>
      <c r="E187" s="273"/>
      <c r="F187" s="273"/>
      <c r="G187" s="273"/>
      <c r="H187" s="273"/>
      <c r="I187" s="273"/>
      <c r="J187" s="273"/>
      <c r="K187" s="273"/>
      <c r="L187" s="273"/>
      <c r="M187" s="273"/>
      <c r="N187" s="273"/>
      <c r="O187" s="299">
        <f>+O132+O185</f>
        <v>114145301027.62994</v>
      </c>
      <c r="P187" s="299">
        <f>+P132+P185</f>
        <v>87211564.139718473</v>
      </c>
      <c r="Q187" s="299">
        <f>+Q132+Q185</f>
        <v>24061093.793347299</v>
      </c>
      <c r="R187" s="299">
        <f>+R132+R185</f>
        <v>18660301.593616743</v>
      </c>
      <c r="S187" s="269"/>
      <c r="T187" s="299">
        <f>+T132+T185</f>
        <v>113323513172.2403</v>
      </c>
      <c r="U187" s="299">
        <f>+U132+U185</f>
        <v>0</v>
      </c>
    </row>
    <row r="188" spans="1:21" s="272" customFormat="1" ht="13.8" thickTop="1">
      <c r="B188" s="269"/>
      <c r="C188" s="273"/>
      <c r="D188" s="273"/>
      <c r="E188" s="273"/>
      <c r="F188" s="273"/>
      <c r="G188" s="273"/>
      <c r="H188" s="273"/>
      <c r="I188" s="273"/>
      <c r="J188" s="273"/>
      <c r="K188" s="273"/>
      <c r="L188" s="273"/>
      <c r="M188" s="273"/>
      <c r="N188" s="273"/>
      <c r="O188" s="264"/>
      <c r="P188" s="264"/>
      <c r="Q188" s="264"/>
      <c r="R188" s="297"/>
      <c r="S188" s="269"/>
      <c r="T188" s="270"/>
      <c r="U188" s="270"/>
    </row>
    <row r="189" spans="1:21" s="272" customFormat="1">
      <c r="B189" s="269"/>
      <c r="C189" s="273"/>
      <c r="D189" s="273"/>
      <c r="E189" s="273"/>
      <c r="F189" s="273"/>
      <c r="G189" s="273"/>
      <c r="H189" s="273"/>
      <c r="I189" s="273"/>
      <c r="J189" s="273"/>
      <c r="K189" s="273"/>
      <c r="L189" s="273"/>
      <c r="M189" s="273"/>
      <c r="N189" s="273"/>
      <c r="O189" s="264"/>
      <c r="P189" s="264"/>
      <c r="Q189" s="264"/>
      <c r="R189" s="297"/>
      <c r="S189" s="269"/>
      <c r="T189" s="270"/>
      <c r="U189" s="270"/>
    </row>
    <row r="190" spans="1:21" s="272" customFormat="1">
      <c r="B190" s="262"/>
      <c r="C190" s="273"/>
      <c r="D190" s="273"/>
      <c r="E190" s="273"/>
      <c r="F190" s="273"/>
      <c r="G190" s="273"/>
      <c r="H190" s="273"/>
      <c r="I190" s="273"/>
      <c r="J190" s="273"/>
      <c r="K190" s="273"/>
      <c r="L190" s="273"/>
      <c r="M190" s="273"/>
      <c r="N190" s="273"/>
      <c r="O190" s="264"/>
      <c r="P190" s="264"/>
      <c r="Q190" s="264"/>
      <c r="R190" s="262"/>
      <c r="S190" s="262"/>
      <c r="T190" s="264"/>
      <c r="U190" s="264"/>
    </row>
    <row r="191" spans="1:21" s="272" customFormat="1">
      <c r="C191" s="273"/>
      <c r="D191" s="273"/>
      <c r="E191" s="273"/>
      <c r="F191" s="273"/>
      <c r="G191" s="273"/>
      <c r="H191" s="273"/>
      <c r="I191" s="273"/>
      <c r="J191" s="273"/>
      <c r="K191" s="273"/>
      <c r="L191" s="273"/>
      <c r="M191" s="273"/>
      <c r="N191" s="273"/>
      <c r="O191" s="273"/>
      <c r="P191" s="273"/>
      <c r="Q191" s="273"/>
      <c r="T191" s="273"/>
      <c r="U191" s="273"/>
    </row>
    <row r="192" spans="1:21" s="272" customFormat="1">
      <c r="C192" s="273"/>
      <c r="D192" s="273"/>
      <c r="E192" s="273"/>
      <c r="F192" s="273"/>
      <c r="G192" s="273"/>
      <c r="H192" s="273"/>
      <c r="I192" s="273"/>
      <c r="J192" s="273"/>
      <c r="K192" s="273"/>
      <c r="L192" s="273"/>
      <c r="M192" s="273"/>
      <c r="N192" s="273"/>
      <c r="O192" s="273"/>
      <c r="P192" s="273"/>
      <c r="Q192" s="273"/>
      <c r="T192" s="273"/>
      <c r="U192" s="273"/>
    </row>
    <row r="193" spans="3:21" s="272" customFormat="1">
      <c r="C193" s="273"/>
      <c r="D193" s="273"/>
      <c r="E193" s="273"/>
      <c r="F193" s="273"/>
      <c r="G193" s="273"/>
      <c r="H193" s="273"/>
      <c r="I193" s="273"/>
      <c r="J193" s="273"/>
      <c r="K193" s="273"/>
      <c r="L193" s="273"/>
      <c r="M193" s="273"/>
      <c r="N193" s="273"/>
      <c r="O193" s="273"/>
      <c r="P193" s="273"/>
      <c r="Q193" s="273"/>
      <c r="T193" s="273"/>
      <c r="U193" s="273"/>
    </row>
    <row r="194" spans="3:21" s="272" customFormat="1">
      <c r="C194" s="273"/>
      <c r="D194" s="273"/>
      <c r="E194" s="273"/>
      <c r="F194" s="273"/>
      <c r="G194" s="273"/>
      <c r="H194" s="273"/>
      <c r="I194" s="273"/>
      <c r="J194" s="273"/>
      <c r="K194" s="273"/>
      <c r="L194" s="273"/>
      <c r="M194" s="273"/>
      <c r="N194" s="273"/>
      <c r="O194" s="273"/>
      <c r="P194" s="273"/>
      <c r="Q194" s="273"/>
      <c r="T194" s="273"/>
      <c r="U194" s="273"/>
    </row>
    <row r="195" spans="3:21" s="272" customFormat="1">
      <c r="C195" s="273"/>
      <c r="D195" s="273"/>
      <c r="E195" s="273"/>
      <c r="F195" s="273"/>
      <c r="G195" s="273"/>
      <c r="H195" s="273"/>
      <c r="I195" s="273"/>
      <c r="J195" s="273"/>
      <c r="K195" s="273"/>
      <c r="L195" s="273"/>
      <c r="M195" s="273"/>
      <c r="N195" s="273"/>
      <c r="O195" s="273"/>
      <c r="P195" s="273"/>
      <c r="Q195" s="273"/>
      <c r="T195" s="273"/>
      <c r="U195" s="273"/>
    </row>
    <row r="196" spans="3:21" s="272" customFormat="1">
      <c r="C196" s="273"/>
      <c r="D196" s="273"/>
      <c r="E196" s="273"/>
      <c r="F196" s="273"/>
      <c r="G196" s="273"/>
      <c r="H196" s="273"/>
      <c r="I196" s="273"/>
      <c r="J196" s="273"/>
      <c r="K196" s="273"/>
      <c r="L196" s="273"/>
      <c r="M196" s="273"/>
      <c r="N196" s="273"/>
      <c r="O196" s="273"/>
      <c r="P196" s="273"/>
      <c r="Q196" s="273"/>
      <c r="T196" s="273"/>
      <c r="U196" s="273"/>
    </row>
    <row r="197" spans="3:21" s="272" customFormat="1">
      <c r="C197" s="273"/>
      <c r="D197" s="273"/>
      <c r="E197" s="273"/>
      <c r="F197" s="273"/>
      <c r="G197" s="273"/>
      <c r="H197" s="273"/>
      <c r="I197" s="273"/>
      <c r="J197" s="273"/>
      <c r="K197" s="273"/>
      <c r="L197" s="273"/>
      <c r="M197" s="273"/>
      <c r="N197" s="273"/>
      <c r="O197" s="273"/>
      <c r="P197" s="273"/>
      <c r="Q197" s="273"/>
      <c r="T197" s="273"/>
      <c r="U197" s="273"/>
    </row>
    <row r="198" spans="3:21" s="272" customFormat="1">
      <c r="C198" s="273"/>
      <c r="D198" s="273"/>
      <c r="E198" s="273"/>
      <c r="F198" s="273"/>
      <c r="G198" s="273"/>
      <c r="H198" s="273"/>
      <c r="I198" s="273"/>
      <c r="J198" s="273"/>
      <c r="K198" s="273"/>
      <c r="L198" s="273"/>
      <c r="M198" s="273"/>
      <c r="N198" s="273"/>
      <c r="O198" s="273"/>
      <c r="P198" s="273"/>
      <c r="Q198" s="273"/>
      <c r="T198" s="273"/>
      <c r="U198" s="273"/>
    </row>
    <row r="199" spans="3:21" s="272" customFormat="1">
      <c r="C199" s="273"/>
      <c r="D199" s="273"/>
      <c r="E199" s="273"/>
      <c r="F199" s="273"/>
      <c r="G199" s="273"/>
      <c r="H199" s="273"/>
      <c r="I199" s="273"/>
      <c r="J199" s="273"/>
      <c r="K199" s="273"/>
      <c r="L199" s="273"/>
      <c r="M199" s="273"/>
      <c r="N199" s="273"/>
      <c r="O199" s="273"/>
      <c r="P199" s="273"/>
      <c r="Q199" s="273"/>
      <c r="T199" s="273"/>
      <c r="U199" s="273"/>
    </row>
    <row r="200" spans="3:21" s="272" customFormat="1">
      <c r="C200" s="273"/>
      <c r="D200" s="273"/>
      <c r="E200" s="273"/>
      <c r="F200" s="273"/>
      <c r="G200" s="273"/>
      <c r="H200" s="273"/>
      <c r="I200" s="273"/>
      <c r="J200" s="273"/>
      <c r="K200" s="273"/>
      <c r="L200" s="273"/>
      <c r="M200" s="273"/>
      <c r="N200" s="273"/>
      <c r="O200" s="273"/>
      <c r="P200" s="273"/>
      <c r="Q200" s="273"/>
      <c r="T200" s="273"/>
      <c r="U200" s="273"/>
    </row>
    <row r="201" spans="3:21" s="272" customFormat="1">
      <c r="C201" s="273"/>
      <c r="D201" s="273"/>
      <c r="E201" s="273"/>
      <c r="F201" s="273"/>
      <c r="G201" s="273"/>
      <c r="H201" s="273"/>
      <c r="I201" s="273"/>
      <c r="J201" s="273"/>
      <c r="K201" s="273"/>
      <c r="L201" s="273"/>
      <c r="M201" s="273"/>
      <c r="N201" s="273"/>
      <c r="O201" s="273"/>
      <c r="P201" s="273"/>
      <c r="Q201" s="273"/>
      <c r="T201" s="273"/>
      <c r="U201" s="273"/>
    </row>
    <row r="202" spans="3:21" s="272" customFormat="1">
      <c r="C202" s="273"/>
      <c r="D202" s="273"/>
      <c r="E202" s="273"/>
      <c r="F202" s="273"/>
      <c r="G202" s="273"/>
      <c r="H202" s="273"/>
      <c r="I202" s="273"/>
      <c r="J202" s="273"/>
      <c r="K202" s="273"/>
      <c r="L202" s="273"/>
      <c r="M202" s="273"/>
      <c r="N202" s="273"/>
      <c r="O202" s="273"/>
      <c r="P202" s="273"/>
      <c r="Q202" s="273"/>
      <c r="T202" s="273"/>
      <c r="U202" s="273"/>
    </row>
    <row r="203" spans="3:21" s="272" customFormat="1">
      <c r="C203" s="273"/>
      <c r="D203" s="273"/>
      <c r="E203" s="273"/>
      <c r="F203" s="273"/>
      <c r="G203" s="273"/>
      <c r="H203" s="273"/>
      <c r="I203" s="273"/>
      <c r="J203" s="273"/>
      <c r="K203" s="273"/>
      <c r="L203" s="273"/>
      <c r="M203" s="273"/>
      <c r="N203" s="273"/>
      <c r="O203" s="273"/>
      <c r="P203" s="273"/>
      <c r="Q203" s="273"/>
      <c r="T203" s="273"/>
      <c r="U203" s="273"/>
    </row>
    <row r="204" spans="3:21" s="272" customFormat="1">
      <c r="C204" s="273"/>
      <c r="D204" s="273"/>
      <c r="E204" s="273"/>
      <c r="F204" s="273"/>
      <c r="G204" s="273"/>
      <c r="H204" s="273"/>
      <c r="I204" s="273"/>
      <c r="J204" s="273"/>
      <c r="K204" s="273"/>
      <c r="L204" s="273"/>
      <c r="M204" s="273"/>
      <c r="N204" s="273"/>
      <c r="O204" s="273"/>
      <c r="P204" s="273"/>
      <c r="Q204" s="273"/>
      <c r="T204" s="273"/>
      <c r="U204" s="273"/>
    </row>
    <row r="205" spans="3:21" s="272" customFormat="1">
      <c r="C205" s="273"/>
      <c r="D205" s="273"/>
      <c r="E205" s="273"/>
      <c r="F205" s="273"/>
      <c r="G205" s="273"/>
      <c r="H205" s="273"/>
      <c r="I205" s="273"/>
      <c r="J205" s="273"/>
      <c r="K205" s="273"/>
      <c r="L205" s="273"/>
      <c r="M205" s="273"/>
      <c r="N205" s="273"/>
      <c r="O205" s="273"/>
      <c r="P205" s="273"/>
      <c r="Q205" s="273"/>
      <c r="T205" s="273"/>
      <c r="U205" s="273"/>
    </row>
    <row r="206" spans="3:21" s="272" customFormat="1">
      <c r="C206" s="273"/>
      <c r="D206" s="273"/>
      <c r="E206" s="273"/>
      <c r="F206" s="273"/>
      <c r="G206" s="273"/>
      <c r="H206" s="273"/>
      <c r="I206" s="273"/>
      <c r="J206" s="273"/>
      <c r="K206" s="273"/>
      <c r="L206" s="273"/>
      <c r="M206" s="273"/>
      <c r="N206" s="273"/>
      <c r="O206" s="273"/>
      <c r="P206" s="273"/>
      <c r="Q206" s="273"/>
      <c r="T206" s="273"/>
      <c r="U206" s="273"/>
    </row>
    <row r="207" spans="3:21" s="272" customFormat="1">
      <c r="C207" s="273"/>
      <c r="D207" s="273"/>
      <c r="E207" s="273"/>
      <c r="F207" s="273"/>
      <c r="G207" s="273"/>
      <c r="H207" s="273"/>
      <c r="I207" s="273"/>
      <c r="J207" s="273"/>
      <c r="K207" s="273"/>
      <c r="L207" s="273"/>
      <c r="M207" s="273"/>
      <c r="N207" s="273"/>
      <c r="O207" s="273"/>
      <c r="P207" s="273"/>
      <c r="Q207" s="273"/>
      <c r="T207" s="273"/>
      <c r="U207" s="273"/>
    </row>
    <row r="208" spans="3:21" s="272" customFormat="1">
      <c r="C208" s="273"/>
      <c r="D208" s="273"/>
      <c r="E208" s="273"/>
      <c r="F208" s="273"/>
      <c r="G208" s="273"/>
      <c r="H208" s="273"/>
      <c r="I208" s="273"/>
      <c r="J208" s="273"/>
      <c r="K208" s="273"/>
      <c r="L208" s="273"/>
      <c r="M208" s="273"/>
      <c r="N208" s="273"/>
      <c r="O208" s="273"/>
      <c r="P208" s="273"/>
      <c r="Q208" s="273"/>
      <c r="T208" s="273"/>
      <c r="U208" s="273"/>
    </row>
    <row r="209" spans="3:21" s="272" customFormat="1">
      <c r="C209" s="273"/>
      <c r="D209" s="273"/>
      <c r="E209" s="273"/>
      <c r="F209" s="273"/>
      <c r="G209" s="273"/>
      <c r="H209" s="273"/>
      <c r="I209" s="273"/>
      <c r="J209" s="273"/>
      <c r="K209" s="273"/>
      <c r="L209" s="273"/>
      <c r="M209" s="273"/>
      <c r="N209" s="273"/>
      <c r="O209" s="273"/>
      <c r="P209" s="273"/>
      <c r="Q209" s="273"/>
      <c r="T209" s="273"/>
      <c r="U209" s="273"/>
    </row>
    <row r="210" spans="3:21" s="272" customFormat="1">
      <c r="C210" s="273"/>
      <c r="D210" s="273"/>
      <c r="E210" s="273"/>
      <c r="F210" s="273"/>
      <c r="G210" s="273"/>
      <c r="H210" s="273"/>
      <c r="I210" s="273"/>
      <c r="J210" s="273"/>
      <c r="K210" s="273"/>
      <c r="L210" s="273"/>
      <c r="M210" s="273"/>
      <c r="N210" s="273"/>
      <c r="O210" s="273"/>
      <c r="P210" s="273"/>
      <c r="Q210" s="273"/>
      <c r="T210" s="273"/>
      <c r="U210" s="273"/>
    </row>
    <row r="211" spans="3:21" s="272" customFormat="1">
      <c r="C211" s="273"/>
      <c r="D211" s="273"/>
      <c r="E211" s="273"/>
      <c r="F211" s="273"/>
      <c r="G211" s="273"/>
      <c r="H211" s="273"/>
      <c r="I211" s="273"/>
      <c r="J211" s="273"/>
      <c r="K211" s="273"/>
      <c r="L211" s="273"/>
      <c r="M211" s="273"/>
      <c r="N211" s="273"/>
      <c r="O211" s="273"/>
      <c r="P211" s="273"/>
      <c r="Q211" s="273"/>
      <c r="T211" s="273"/>
      <c r="U211" s="273"/>
    </row>
    <row r="212" spans="3:21" s="272" customFormat="1">
      <c r="C212" s="273"/>
      <c r="D212" s="273"/>
      <c r="E212" s="273"/>
      <c r="F212" s="273"/>
      <c r="G212" s="273"/>
      <c r="H212" s="273"/>
      <c r="I212" s="273"/>
      <c r="J212" s="273"/>
      <c r="K212" s="273"/>
      <c r="L212" s="273"/>
      <c r="M212" s="273"/>
      <c r="N212" s="273"/>
      <c r="O212" s="273"/>
      <c r="P212" s="273"/>
      <c r="Q212" s="273"/>
      <c r="T212" s="273"/>
      <c r="U212" s="273"/>
    </row>
    <row r="213" spans="3:21" s="272" customFormat="1">
      <c r="C213" s="273"/>
      <c r="D213" s="273"/>
      <c r="E213" s="273"/>
      <c r="F213" s="273"/>
      <c r="G213" s="273"/>
      <c r="H213" s="273"/>
      <c r="I213" s="273"/>
      <c r="J213" s="273"/>
      <c r="K213" s="273"/>
      <c r="L213" s="273"/>
      <c r="M213" s="273"/>
      <c r="N213" s="273"/>
      <c r="O213" s="273"/>
      <c r="P213" s="273"/>
      <c r="Q213" s="273"/>
      <c r="T213" s="273"/>
      <c r="U213" s="273"/>
    </row>
    <row r="214" spans="3:21" s="272" customFormat="1">
      <c r="C214" s="273"/>
      <c r="D214" s="273"/>
      <c r="E214" s="273"/>
      <c r="F214" s="273"/>
      <c r="G214" s="273"/>
      <c r="H214" s="273"/>
      <c r="I214" s="273"/>
      <c r="J214" s="273"/>
      <c r="K214" s="273"/>
      <c r="L214" s="273"/>
      <c r="M214" s="273"/>
      <c r="N214" s="273"/>
      <c r="O214" s="273"/>
      <c r="P214" s="273"/>
      <c r="Q214" s="273"/>
      <c r="T214" s="273"/>
      <c r="U214" s="273"/>
    </row>
    <row r="215" spans="3:21" s="272" customFormat="1">
      <c r="C215" s="273"/>
      <c r="D215" s="273"/>
      <c r="E215" s="273"/>
      <c r="F215" s="273"/>
      <c r="G215" s="273"/>
      <c r="H215" s="273"/>
      <c r="I215" s="273"/>
      <c r="J215" s="273"/>
      <c r="K215" s="273"/>
      <c r="L215" s="273"/>
      <c r="M215" s="273"/>
      <c r="N215" s="273"/>
      <c r="O215" s="273"/>
      <c r="P215" s="273"/>
      <c r="Q215" s="273"/>
      <c r="T215" s="273"/>
      <c r="U215" s="273"/>
    </row>
    <row r="216" spans="3:21" s="272" customFormat="1">
      <c r="C216" s="273"/>
      <c r="D216" s="273"/>
      <c r="E216" s="273"/>
      <c r="F216" s="273"/>
      <c r="G216" s="273"/>
      <c r="H216" s="273"/>
      <c r="I216" s="273"/>
      <c r="J216" s="273"/>
      <c r="K216" s="273"/>
      <c r="L216" s="273"/>
      <c r="M216" s="273"/>
      <c r="N216" s="273"/>
      <c r="O216" s="273"/>
      <c r="P216" s="273"/>
      <c r="Q216" s="273"/>
      <c r="T216" s="273"/>
      <c r="U216" s="273"/>
    </row>
    <row r="217" spans="3:21" s="272" customFormat="1">
      <c r="C217" s="273"/>
      <c r="D217" s="273"/>
      <c r="E217" s="273"/>
      <c r="F217" s="273"/>
      <c r="G217" s="273"/>
      <c r="H217" s="273"/>
      <c r="I217" s="273"/>
      <c r="J217" s="273"/>
      <c r="K217" s="273"/>
      <c r="L217" s="273"/>
      <c r="M217" s="273"/>
      <c r="N217" s="273"/>
      <c r="O217" s="273"/>
      <c r="P217" s="273"/>
      <c r="Q217" s="273"/>
      <c r="T217" s="273"/>
      <c r="U217" s="273"/>
    </row>
    <row r="218" spans="3:21" s="272" customFormat="1">
      <c r="C218" s="273"/>
      <c r="D218" s="273"/>
      <c r="E218" s="273"/>
      <c r="F218" s="273"/>
      <c r="G218" s="273"/>
      <c r="H218" s="273"/>
      <c r="I218" s="273"/>
      <c r="J218" s="273"/>
      <c r="K218" s="273"/>
      <c r="L218" s="273"/>
      <c r="M218" s="273"/>
      <c r="N218" s="273"/>
      <c r="O218" s="273"/>
      <c r="P218" s="273"/>
      <c r="Q218" s="273"/>
      <c r="T218" s="273"/>
      <c r="U218" s="273"/>
    </row>
    <row r="219" spans="3:21" s="272" customFormat="1">
      <c r="C219" s="273"/>
      <c r="D219" s="273"/>
      <c r="E219" s="273"/>
      <c r="F219" s="273"/>
      <c r="G219" s="273"/>
      <c r="H219" s="273"/>
      <c r="I219" s="273"/>
      <c r="J219" s="273"/>
      <c r="K219" s="273"/>
      <c r="L219" s="273"/>
      <c r="M219" s="273"/>
      <c r="N219" s="273"/>
      <c r="O219" s="273"/>
      <c r="P219" s="273"/>
      <c r="Q219" s="273"/>
      <c r="T219" s="273"/>
      <c r="U219" s="273"/>
    </row>
    <row r="220" spans="3:21" s="272" customFormat="1">
      <c r="C220" s="273"/>
      <c r="D220" s="273"/>
      <c r="E220" s="273"/>
      <c r="F220" s="273"/>
      <c r="G220" s="273"/>
      <c r="H220" s="273"/>
      <c r="I220" s="273"/>
      <c r="J220" s="273"/>
      <c r="K220" s="273"/>
      <c r="L220" s="273"/>
      <c r="M220" s="273"/>
      <c r="N220" s="273"/>
      <c r="O220" s="273"/>
      <c r="P220" s="273"/>
      <c r="Q220" s="273"/>
      <c r="T220" s="273"/>
      <c r="U220" s="273"/>
    </row>
    <row r="221" spans="3:21" s="272" customFormat="1">
      <c r="C221" s="273"/>
      <c r="D221" s="273"/>
      <c r="E221" s="273"/>
      <c r="F221" s="273"/>
      <c r="G221" s="273"/>
      <c r="H221" s="273"/>
      <c r="I221" s="273"/>
      <c r="J221" s="273"/>
      <c r="K221" s="273"/>
      <c r="L221" s="273"/>
      <c r="M221" s="273"/>
      <c r="N221" s="273"/>
      <c r="O221" s="273"/>
      <c r="P221" s="273"/>
      <c r="Q221" s="273"/>
      <c r="T221" s="273"/>
      <c r="U221" s="273"/>
    </row>
    <row r="222" spans="3:21" s="272" customFormat="1">
      <c r="C222" s="273"/>
      <c r="D222" s="273"/>
      <c r="E222" s="273"/>
      <c r="F222" s="273"/>
      <c r="G222" s="273"/>
      <c r="H222" s="273"/>
      <c r="I222" s="273"/>
      <c r="J222" s="273"/>
      <c r="K222" s="273"/>
      <c r="L222" s="273"/>
      <c r="M222" s="273"/>
      <c r="N222" s="273"/>
      <c r="O222" s="273"/>
      <c r="P222" s="273"/>
      <c r="Q222" s="273"/>
      <c r="T222" s="273"/>
      <c r="U222" s="273"/>
    </row>
    <row r="223" spans="3:21" s="272" customFormat="1">
      <c r="C223" s="273"/>
      <c r="D223" s="273"/>
      <c r="E223" s="273"/>
      <c r="F223" s="273"/>
      <c r="G223" s="273"/>
      <c r="H223" s="273"/>
      <c r="I223" s="273"/>
      <c r="J223" s="273"/>
      <c r="K223" s="273"/>
      <c r="L223" s="273"/>
      <c r="M223" s="273"/>
      <c r="N223" s="273"/>
      <c r="O223" s="273"/>
      <c r="P223" s="273"/>
      <c r="Q223" s="273"/>
      <c r="T223" s="273"/>
      <c r="U223" s="273"/>
    </row>
    <row r="224" spans="3:21" s="272" customFormat="1">
      <c r="C224" s="273"/>
      <c r="D224" s="273"/>
      <c r="E224" s="273"/>
      <c r="F224" s="273"/>
      <c r="G224" s="273"/>
      <c r="H224" s="273"/>
      <c r="I224" s="273"/>
      <c r="J224" s="273"/>
      <c r="K224" s="273"/>
      <c r="L224" s="273"/>
      <c r="M224" s="273"/>
      <c r="N224" s="273"/>
      <c r="O224" s="273"/>
      <c r="P224" s="273"/>
      <c r="Q224" s="273"/>
      <c r="T224" s="273"/>
      <c r="U224" s="273"/>
    </row>
    <row r="225" spans="3:21" s="272" customFormat="1">
      <c r="C225" s="273"/>
      <c r="D225" s="273"/>
      <c r="E225" s="273"/>
      <c r="F225" s="273"/>
      <c r="G225" s="273"/>
      <c r="H225" s="273"/>
      <c r="I225" s="273"/>
      <c r="J225" s="273"/>
      <c r="K225" s="273"/>
      <c r="L225" s="273"/>
      <c r="M225" s="273"/>
      <c r="N225" s="273"/>
      <c r="O225" s="273"/>
      <c r="P225" s="273"/>
      <c r="Q225" s="273"/>
      <c r="T225" s="273"/>
      <c r="U225" s="273"/>
    </row>
    <row r="226" spans="3:21" s="272" customFormat="1">
      <c r="C226" s="273"/>
      <c r="D226" s="273"/>
      <c r="E226" s="273"/>
      <c r="F226" s="273"/>
      <c r="G226" s="273"/>
      <c r="H226" s="273"/>
      <c r="I226" s="273"/>
      <c r="J226" s="273"/>
      <c r="K226" s="273"/>
      <c r="L226" s="273"/>
      <c r="M226" s="273"/>
      <c r="N226" s="273"/>
      <c r="O226" s="273"/>
      <c r="P226" s="273"/>
      <c r="Q226" s="273"/>
      <c r="T226" s="273"/>
      <c r="U226" s="273"/>
    </row>
    <row r="227" spans="3:21" s="272" customFormat="1">
      <c r="C227" s="273"/>
      <c r="D227" s="273"/>
      <c r="E227" s="273"/>
      <c r="F227" s="273"/>
      <c r="G227" s="273"/>
      <c r="H227" s="273"/>
      <c r="I227" s="273"/>
      <c r="J227" s="273"/>
      <c r="K227" s="273"/>
      <c r="L227" s="273"/>
      <c r="M227" s="273"/>
      <c r="N227" s="273"/>
      <c r="O227" s="273"/>
      <c r="P227" s="273"/>
      <c r="Q227" s="273"/>
      <c r="T227" s="273"/>
      <c r="U227" s="273"/>
    </row>
    <row r="228" spans="3:21" s="272" customFormat="1">
      <c r="C228" s="273"/>
      <c r="D228" s="273"/>
      <c r="E228" s="273"/>
      <c r="F228" s="273"/>
      <c r="G228" s="273"/>
      <c r="H228" s="273"/>
      <c r="I228" s="273"/>
      <c r="J228" s="273"/>
      <c r="K228" s="273"/>
      <c r="L228" s="273"/>
      <c r="M228" s="273"/>
      <c r="N228" s="273"/>
      <c r="O228" s="273"/>
      <c r="P228" s="273"/>
      <c r="Q228" s="273"/>
      <c r="T228" s="273"/>
      <c r="U228" s="273"/>
    </row>
    <row r="229" spans="3:21" s="272" customFormat="1">
      <c r="C229" s="273"/>
      <c r="D229" s="273"/>
      <c r="E229" s="273"/>
      <c r="F229" s="273"/>
      <c r="G229" s="273"/>
      <c r="H229" s="273"/>
      <c r="I229" s="273"/>
      <c r="J229" s="273"/>
      <c r="K229" s="273"/>
      <c r="L229" s="273"/>
      <c r="M229" s="273"/>
      <c r="N229" s="273"/>
      <c r="O229" s="273"/>
      <c r="P229" s="273"/>
      <c r="Q229" s="273"/>
      <c r="T229" s="273"/>
      <c r="U229" s="273"/>
    </row>
    <row r="230" spans="3:21" s="272" customFormat="1">
      <c r="C230" s="273"/>
      <c r="D230" s="273"/>
      <c r="E230" s="273"/>
      <c r="F230" s="273"/>
      <c r="G230" s="273"/>
      <c r="H230" s="273"/>
      <c r="I230" s="273"/>
      <c r="J230" s="273"/>
      <c r="K230" s="273"/>
      <c r="L230" s="273"/>
      <c r="M230" s="273"/>
      <c r="N230" s="273"/>
      <c r="O230" s="273"/>
      <c r="P230" s="273"/>
      <c r="Q230" s="273"/>
      <c r="T230" s="273"/>
      <c r="U230" s="273"/>
    </row>
    <row r="231" spans="3:21" s="272" customFormat="1">
      <c r="C231" s="273"/>
      <c r="D231" s="273"/>
      <c r="E231" s="273"/>
      <c r="F231" s="273"/>
      <c r="G231" s="273"/>
      <c r="H231" s="273"/>
      <c r="I231" s="273"/>
      <c r="J231" s="273"/>
      <c r="K231" s="273"/>
      <c r="L231" s="273"/>
      <c r="M231" s="273"/>
      <c r="N231" s="273"/>
      <c r="O231" s="273"/>
      <c r="P231" s="273"/>
      <c r="Q231" s="273"/>
      <c r="T231" s="273"/>
      <c r="U231" s="273"/>
    </row>
    <row r="232" spans="3:21" s="272" customFormat="1">
      <c r="C232" s="273"/>
      <c r="D232" s="273"/>
      <c r="E232" s="273"/>
      <c r="F232" s="273"/>
      <c r="G232" s="273"/>
      <c r="H232" s="273"/>
      <c r="I232" s="273"/>
      <c r="J232" s="273"/>
      <c r="K232" s="273"/>
      <c r="L232" s="273"/>
      <c r="M232" s="273"/>
      <c r="N232" s="273"/>
      <c r="O232" s="273"/>
      <c r="P232" s="273"/>
      <c r="Q232" s="273"/>
      <c r="T232" s="273"/>
      <c r="U232" s="273"/>
    </row>
    <row r="233" spans="3:21" s="272" customFormat="1">
      <c r="C233" s="273"/>
      <c r="D233" s="273"/>
      <c r="E233" s="273"/>
      <c r="F233" s="273"/>
      <c r="G233" s="273"/>
      <c r="H233" s="273"/>
      <c r="I233" s="273"/>
      <c r="J233" s="273"/>
      <c r="K233" s="273"/>
      <c r="L233" s="273"/>
      <c r="M233" s="273"/>
      <c r="N233" s="273"/>
      <c r="O233" s="273"/>
      <c r="P233" s="273"/>
      <c r="Q233" s="273"/>
      <c r="T233" s="273"/>
      <c r="U233" s="273"/>
    </row>
    <row r="234" spans="3:21" s="272" customFormat="1">
      <c r="C234" s="273"/>
      <c r="D234" s="273"/>
      <c r="E234" s="273"/>
      <c r="F234" s="273"/>
      <c r="G234" s="273"/>
      <c r="H234" s="273"/>
      <c r="I234" s="273"/>
      <c r="J234" s="273"/>
      <c r="K234" s="273"/>
      <c r="L234" s="273"/>
      <c r="M234" s="273"/>
      <c r="N234" s="273"/>
      <c r="O234" s="273"/>
      <c r="P234" s="273"/>
      <c r="Q234" s="273"/>
      <c r="T234" s="273"/>
      <c r="U234" s="273"/>
    </row>
    <row r="235" spans="3:21" s="272" customFormat="1">
      <c r="C235" s="273"/>
      <c r="D235" s="273"/>
      <c r="E235" s="273"/>
      <c r="F235" s="273"/>
      <c r="G235" s="273"/>
      <c r="H235" s="273"/>
      <c r="I235" s="273"/>
      <c r="J235" s="273"/>
      <c r="K235" s="273"/>
      <c r="L235" s="273"/>
      <c r="M235" s="273"/>
      <c r="N235" s="273"/>
      <c r="O235" s="273"/>
      <c r="P235" s="273"/>
      <c r="Q235" s="273"/>
      <c r="T235" s="273"/>
      <c r="U235" s="273"/>
    </row>
    <row r="236" spans="3:21" s="272" customFormat="1">
      <c r="C236" s="273"/>
      <c r="D236" s="273"/>
      <c r="E236" s="273"/>
      <c r="F236" s="273"/>
      <c r="G236" s="273"/>
      <c r="H236" s="273"/>
      <c r="I236" s="273"/>
      <c r="J236" s="273"/>
      <c r="K236" s="273"/>
      <c r="L236" s="273"/>
      <c r="M236" s="273"/>
      <c r="N236" s="273"/>
      <c r="O236" s="273"/>
      <c r="P236" s="273"/>
      <c r="Q236" s="273"/>
      <c r="T236" s="273"/>
      <c r="U236" s="273"/>
    </row>
    <row r="237" spans="3:21" s="272" customFormat="1">
      <c r="C237" s="273"/>
      <c r="D237" s="273"/>
      <c r="E237" s="273"/>
      <c r="F237" s="273"/>
      <c r="G237" s="273"/>
      <c r="H237" s="273"/>
      <c r="I237" s="273"/>
      <c r="J237" s="273"/>
      <c r="K237" s="273"/>
      <c r="L237" s="273"/>
      <c r="M237" s="273"/>
      <c r="N237" s="273"/>
      <c r="O237" s="273"/>
      <c r="P237" s="273"/>
      <c r="Q237" s="273"/>
      <c r="T237" s="273"/>
      <c r="U237" s="273"/>
    </row>
    <row r="238" spans="3:21" s="272" customFormat="1">
      <c r="C238" s="273"/>
      <c r="D238" s="273"/>
      <c r="E238" s="273"/>
      <c r="F238" s="273"/>
      <c r="G238" s="273"/>
      <c r="H238" s="273"/>
      <c r="I238" s="273"/>
      <c r="J238" s="273"/>
      <c r="K238" s="273"/>
      <c r="L238" s="273"/>
      <c r="M238" s="273"/>
      <c r="N238" s="273"/>
      <c r="O238" s="273"/>
      <c r="P238" s="273"/>
      <c r="Q238" s="273"/>
      <c r="T238" s="273"/>
      <c r="U238" s="273"/>
    </row>
    <row r="239" spans="3:21" s="272" customFormat="1">
      <c r="C239" s="273"/>
      <c r="D239" s="273"/>
      <c r="E239" s="273"/>
      <c r="F239" s="273"/>
      <c r="G239" s="273"/>
      <c r="H239" s="273"/>
      <c r="I239" s="273"/>
      <c r="J239" s="273"/>
      <c r="K239" s="273"/>
      <c r="L239" s="273"/>
      <c r="M239" s="273"/>
      <c r="N239" s="273"/>
      <c r="O239" s="273"/>
      <c r="P239" s="273"/>
      <c r="Q239" s="273"/>
      <c r="T239" s="273"/>
      <c r="U239" s="273"/>
    </row>
    <row r="240" spans="3:21" s="272" customFormat="1">
      <c r="C240" s="273"/>
      <c r="D240" s="273"/>
      <c r="E240" s="273"/>
      <c r="F240" s="273"/>
      <c r="G240" s="273"/>
      <c r="H240" s="273"/>
      <c r="I240" s="273"/>
      <c r="J240" s="273"/>
      <c r="K240" s="273"/>
      <c r="L240" s="273"/>
      <c r="M240" s="273"/>
      <c r="N240" s="273"/>
      <c r="O240" s="273"/>
      <c r="P240" s="273"/>
      <c r="Q240" s="273"/>
      <c r="T240" s="273"/>
      <c r="U240" s="273"/>
    </row>
    <row r="241" spans="3:21" s="272" customFormat="1">
      <c r="C241" s="273"/>
      <c r="D241" s="273"/>
      <c r="E241" s="273"/>
      <c r="F241" s="273"/>
      <c r="G241" s="273"/>
      <c r="H241" s="273"/>
      <c r="I241" s="273"/>
      <c r="J241" s="273"/>
      <c r="K241" s="273"/>
      <c r="L241" s="273"/>
      <c r="M241" s="273"/>
      <c r="N241" s="273"/>
      <c r="O241" s="273"/>
      <c r="P241" s="273"/>
      <c r="Q241" s="273"/>
      <c r="T241" s="273"/>
      <c r="U241" s="273"/>
    </row>
    <row r="242" spans="3:21" s="272" customFormat="1">
      <c r="C242" s="273"/>
      <c r="D242" s="273"/>
      <c r="E242" s="273"/>
      <c r="F242" s="273"/>
      <c r="G242" s="273"/>
      <c r="H242" s="273"/>
      <c r="I242" s="273"/>
      <c r="J242" s="273"/>
      <c r="K242" s="273"/>
      <c r="L242" s="273"/>
      <c r="M242" s="273"/>
      <c r="N242" s="273"/>
      <c r="O242" s="273"/>
      <c r="P242" s="273"/>
      <c r="Q242" s="273"/>
      <c r="T242" s="273"/>
      <c r="U242" s="273"/>
    </row>
    <row r="243" spans="3:21" s="272" customFormat="1">
      <c r="C243" s="273"/>
      <c r="D243" s="273"/>
      <c r="E243" s="273"/>
      <c r="F243" s="273"/>
      <c r="G243" s="273"/>
      <c r="H243" s="273"/>
      <c r="I243" s="273"/>
      <c r="J243" s="273"/>
      <c r="K243" s="273"/>
      <c r="L243" s="273"/>
      <c r="M243" s="273"/>
      <c r="N243" s="273"/>
      <c r="O243" s="273"/>
      <c r="P243" s="273"/>
      <c r="Q243" s="273"/>
      <c r="T243" s="273"/>
      <c r="U243" s="273"/>
    </row>
    <row r="244" spans="3:21" s="272" customFormat="1">
      <c r="C244" s="273"/>
      <c r="D244" s="273"/>
      <c r="E244" s="273"/>
      <c r="F244" s="273"/>
      <c r="G244" s="273"/>
      <c r="H244" s="273"/>
      <c r="I244" s="273"/>
      <c r="J244" s="273"/>
      <c r="K244" s="273"/>
      <c r="L244" s="273"/>
      <c r="M244" s="273"/>
      <c r="N244" s="273"/>
      <c r="O244" s="273"/>
      <c r="P244" s="273"/>
      <c r="Q244" s="273"/>
      <c r="T244" s="273"/>
      <c r="U244" s="273"/>
    </row>
    <row r="245" spans="3:21" s="272" customFormat="1">
      <c r="C245" s="273"/>
      <c r="D245" s="273"/>
      <c r="E245" s="273"/>
      <c r="F245" s="273"/>
      <c r="G245" s="273"/>
      <c r="H245" s="273"/>
      <c r="I245" s="273"/>
      <c r="J245" s="273"/>
      <c r="K245" s="273"/>
      <c r="L245" s="273"/>
      <c r="M245" s="273"/>
      <c r="N245" s="273"/>
      <c r="O245" s="273"/>
      <c r="P245" s="273"/>
      <c r="Q245" s="273"/>
      <c r="T245" s="273"/>
      <c r="U245" s="273"/>
    </row>
    <row r="246" spans="3:21" s="272" customFormat="1">
      <c r="C246" s="273"/>
      <c r="D246" s="273"/>
      <c r="E246" s="273"/>
      <c r="F246" s="273"/>
      <c r="G246" s="273"/>
      <c r="H246" s="273"/>
      <c r="I246" s="273"/>
      <c r="J246" s="273"/>
      <c r="K246" s="273"/>
      <c r="L246" s="273"/>
      <c r="M246" s="273"/>
      <c r="N246" s="273"/>
      <c r="O246" s="273"/>
      <c r="P246" s="273"/>
      <c r="Q246" s="273"/>
      <c r="T246" s="273"/>
      <c r="U246" s="273"/>
    </row>
    <row r="247" spans="3:21" s="272" customFormat="1">
      <c r="C247" s="273"/>
      <c r="D247" s="273"/>
      <c r="E247" s="273"/>
      <c r="F247" s="273"/>
      <c r="G247" s="273"/>
      <c r="H247" s="273"/>
      <c r="I247" s="273"/>
      <c r="J247" s="273"/>
      <c r="K247" s="273"/>
      <c r="L247" s="273"/>
      <c r="M247" s="273"/>
      <c r="N247" s="273"/>
      <c r="O247" s="273"/>
      <c r="P247" s="273"/>
      <c r="Q247" s="273"/>
      <c r="T247" s="273"/>
      <c r="U247" s="273"/>
    </row>
    <row r="248" spans="3:21" s="272" customFormat="1">
      <c r="C248" s="273"/>
      <c r="D248" s="273"/>
      <c r="E248" s="273"/>
      <c r="F248" s="273"/>
      <c r="G248" s="273"/>
      <c r="H248" s="273"/>
      <c r="I248" s="273"/>
      <c r="J248" s="273"/>
      <c r="K248" s="273"/>
      <c r="L248" s="273"/>
      <c r="M248" s="273"/>
      <c r="N248" s="273"/>
      <c r="O248" s="273"/>
      <c r="P248" s="273"/>
      <c r="Q248" s="273"/>
      <c r="T248" s="273"/>
      <c r="U248" s="273"/>
    </row>
    <row r="249" spans="3:21" s="272" customFormat="1">
      <c r="C249" s="273"/>
      <c r="D249" s="273"/>
      <c r="E249" s="273"/>
      <c r="F249" s="273"/>
      <c r="G249" s="273"/>
      <c r="H249" s="273"/>
      <c r="I249" s="273"/>
      <c r="J249" s="273"/>
      <c r="K249" s="273"/>
      <c r="L249" s="273"/>
      <c r="M249" s="273"/>
      <c r="N249" s="273"/>
      <c r="O249" s="273"/>
      <c r="P249" s="273"/>
      <c r="Q249" s="273"/>
      <c r="T249" s="273"/>
      <c r="U249" s="273"/>
    </row>
    <row r="250" spans="3:21" s="272" customFormat="1">
      <c r="C250" s="273"/>
      <c r="D250" s="273"/>
      <c r="E250" s="273"/>
      <c r="F250" s="273"/>
      <c r="G250" s="273"/>
      <c r="H250" s="273"/>
      <c r="I250" s="273"/>
      <c r="J250" s="273"/>
      <c r="K250" s="273"/>
      <c r="L250" s="273"/>
      <c r="M250" s="273"/>
      <c r="N250" s="273"/>
      <c r="O250" s="273"/>
      <c r="P250" s="273"/>
      <c r="Q250" s="273"/>
      <c r="T250" s="273"/>
      <c r="U250" s="273"/>
    </row>
    <row r="251" spans="3:21" s="272" customFormat="1">
      <c r="C251" s="273"/>
      <c r="D251" s="273"/>
      <c r="E251" s="273"/>
      <c r="F251" s="273"/>
      <c r="G251" s="273"/>
      <c r="H251" s="273"/>
      <c r="I251" s="273"/>
      <c r="J251" s="273"/>
      <c r="K251" s="273"/>
      <c r="L251" s="273"/>
      <c r="M251" s="273"/>
      <c r="N251" s="273"/>
      <c r="O251" s="273"/>
      <c r="P251" s="273"/>
      <c r="Q251" s="273"/>
      <c r="T251" s="273"/>
      <c r="U251" s="273"/>
    </row>
    <row r="252" spans="3:21" s="272" customFormat="1">
      <c r="C252" s="273"/>
      <c r="D252" s="273"/>
      <c r="E252" s="273"/>
      <c r="F252" s="273"/>
      <c r="G252" s="273"/>
      <c r="H252" s="273"/>
      <c r="I252" s="273"/>
      <c r="J252" s="273"/>
      <c r="K252" s="273"/>
      <c r="L252" s="273"/>
      <c r="M252" s="273"/>
      <c r="N252" s="273"/>
      <c r="O252" s="273"/>
      <c r="P252" s="273"/>
      <c r="Q252" s="273"/>
      <c r="T252" s="273"/>
      <c r="U252" s="273"/>
    </row>
    <row r="253" spans="3:21" s="272" customFormat="1">
      <c r="C253" s="273"/>
      <c r="D253" s="273"/>
      <c r="E253" s="273"/>
      <c r="F253" s="273"/>
      <c r="G253" s="273"/>
      <c r="H253" s="273"/>
      <c r="I253" s="273"/>
      <c r="J253" s="273"/>
      <c r="K253" s="273"/>
      <c r="L253" s="273"/>
      <c r="M253" s="273"/>
      <c r="N253" s="273"/>
      <c r="O253" s="273"/>
      <c r="P253" s="273"/>
      <c r="Q253" s="273"/>
      <c r="T253" s="273"/>
      <c r="U253" s="273"/>
    </row>
    <row r="254" spans="3:21" s="272" customFormat="1">
      <c r="C254" s="273"/>
      <c r="D254" s="273"/>
      <c r="E254" s="273"/>
      <c r="F254" s="273"/>
      <c r="G254" s="273"/>
      <c r="H254" s="273"/>
      <c r="I254" s="273"/>
      <c r="J254" s="273"/>
      <c r="K254" s="273"/>
      <c r="L254" s="273"/>
      <c r="M254" s="273"/>
      <c r="N254" s="273"/>
      <c r="O254" s="273"/>
      <c r="P254" s="273"/>
      <c r="Q254" s="273"/>
      <c r="T254" s="273"/>
      <c r="U254" s="273"/>
    </row>
    <row r="255" spans="3:21" s="272" customFormat="1">
      <c r="C255" s="273"/>
      <c r="D255" s="273"/>
      <c r="E255" s="273"/>
      <c r="F255" s="273"/>
      <c r="G255" s="273"/>
      <c r="H255" s="273"/>
      <c r="I255" s="273"/>
      <c r="J255" s="273"/>
      <c r="K255" s="273"/>
      <c r="L255" s="273"/>
      <c r="M255" s="273"/>
      <c r="N255" s="273"/>
      <c r="O255" s="273"/>
      <c r="P255" s="273"/>
      <c r="Q255" s="273"/>
      <c r="T255" s="273"/>
      <c r="U255" s="273"/>
    </row>
    <row r="256" spans="3:21" s="272" customFormat="1">
      <c r="C256" s="273"/>
      <c r="D256" s="273"/>
      <c r="E256" s="273"/>
      <c r="F256" s="273"/>
      <c r="G256" s="273"/>
      <c r="H256" s="273"/>
      <c r="I256" s="273"/>
      <c r="J256" s="273"/>
      <c r="K256" s="273"/>
      <c r="L256" s="273"/>
      <c r="M256" s="273"/>
      <c r="N256" s="273"/>
      <c r="O256" s="273"/>
      <c r="P256" s="273"/>
      <c r="Q256" s="273"/>
      <c r="T256" s="273"/>
      <c r="U256" s="273"/>
    </row>
    <row r="257" spans="3:21" s="272" customFormat="1">
      <c r="C257" s="273"/>
      <c r="D257" s="273"/>
      <c r="E257" s="273"/>
      <c r="F257" s="273"/>
      <c r="G257" s="273"/>
      <c r="H257" s="273"/>
      <c r="I257" s="273"/>
      <c r="J257" s="273"/>
      <c r="K257" s="273"/>
      <c r="L257" s="273"/>
      <c r="M257" s="273"/>
      <c r="N257" s="273"/>
      <c r="O257" s="273"/>
      <c r="P257" s="273"/>
      <c r="Q257" s="273"/>
      <c r="T257" s="273"/>
      <c r="U257" s="273"/>
    </row>
    <row r="258" spans="3:21" s="272" customFormat="1">
      <c r="C258" s="273"/>
      <c r="D258" s="273"/>
      <c r="E258" s="273"/>
      <c r="F258" s="273"/>
      <c r="G258" s="273"/>
      <c r="H258" s="273"/>
      <c r="I258" s="273"/>
      <c r="J258" s="273"/>
      <c r="K258" s="273"/>
      <c r="L258" s="273"/>
      <c r="M258" s="273"/>
      <c r="N258" s="273"/>
      <c r="O258" s="273"/>
      <c r="P258" s="273"/>
      <c r="Q258" s="273"/>
      <c r="T258" s="273"/>
      <c r="U258" s="273"/>
    </row>
    <row r="259" spans="3:21" s="272" customFormat="1">
      <c r="C259" s="273"/>
      <c r="D259" s="273"/>
      <c r="E259" s="273"/>
      <c r="F259" s="273"/>
      <c r="G259" s="273"/>
      <c r="H259" s="273"/>
      <c r="I259" s="273"/>
      <c r="J259" s="273"/>
      <c r="K259" s="273"/>
      <c r="L259" s="273"/>
      <c r="M259" s="273"/>
      <c r="N259" s="273"/>
      <c r="O259" s="273"/>
      <c r="P259" s="273"/>
      <c r="Q259" s="273"/>
      <c r="T259" s="273"/>
      <c r="U259" s="273"/>
    </row>
    <row r="260" spans="3:21" s="272" customFormat="1">
      <c r="C260" s="273"/>
      <c r="D260" s="273"/>
      <c r="E260" s="273"/>
      <c r="F260" s="273"/>
      <c r="G260" s="273"/>
      <c r="H260" s="273"/>
      <c r="I260" s="273"/>
      <c r="J260" s="273"/>
      <c r="K260" s="273"/>
      <c r="L260" s="273"/>
      <c r="M260" s="273"/>
      <c r="N260" s="273"/>
      <c r="O260" s="273"/>
      <c r="P260" s="273"/>
      <c r="Q260" s="273"/>
      <c r="T260" s="273"/>
      <c r="U260" s="273"/>
    </row>
    <row r="261" spans="3:21" s="272" customFormat="1">
      <c r="C261" s="273"/>
      <c r="D261" s="273"/>
      <c r="E261" s="273"/>
      <c r="F261" s="273"/>
      <c r="G261" s="273"/>
      <c r="H261" s="273"/>
      <c r="I261" s="273"/>
      <c r="J261" s="273"/>
      <c r="K261" s="273"/>
      <c r="L261" s="273"/>
      <c r="M261" s="273"/>
      <c r="N261" s="273"/>
      <c r="O261" s="273"/>
      <c r="P261" s="273"/>
      <c r="Q261" s="273"/>
      <c r="T261" s="273"/>
      <c r="U261" s="273"/>
    </row>
    <row r="262" spans="3:21" s="272" customFormat="1">
      <c r="C262" s="273"/>
      <c r="D262" s="273"/>
      <c r="E262" s="273"/>
      <c r="F262" s="273"/>
      <c r="G262" s="273"/>
      <c r="H262" s="273"/>
      <c r="I262" s="273"/>
      <c r="J262" s="273"/>
      <c r="K262" s="273"/>
      <c r="L262" s="273"/>
      <c r="M262" s="273"/>
      <c r="N262" s="273"/>
      <c r="O262" s="273"/>
      <c r="P262" s="273"/>
      <c r="Q262" s="273"/>
      <c r="T262" s="273"/>
      <c r="U262" s="273"/>
    </row>
    <row r="263" spans="3:21" s="272" customFormat="1">
      <c r="C263" s="273"/>
      <c r="D263" s="273"/>
      <c r="E263" s="273"/>
      <c r="F263" s="273"/>
      <c r="G263" s="273"/>
      <c r="H263" s="273"/>
      <c r="I263" s="273"/>
      <c r="J263" s="273"/>
      <c r="K263" s="273"/>
      <c r="L263" s="273"/>
      <c r="M263" s="273"/>
      <c r="N263" s="273"/>
      <c r="O263" s="273"/>
      <c r="P263" s="273"/>
      <c r="Q263" s="273"/>
      <c r="T263" s="273"/>
      <c r="U263" s="273"/>
    </row>
    <row r="264" spans="3:21" s="272" customFormat="1">
      <c r="C264" s="273"/>
      <c r="D264" s="273"/>
      <c r="E264" s="273"/>
      <c r="F264" s="273"/>
      <c r="G264" s="273"/>
      <c r="H264" s="273"/>
      <c r="I264" s="273"/>
      <c r="J264" s="273"/>
      <c r="K264" s="273"/>
      <c r="L264" s="273"/>
      <c r="M264" s="273"/>
      <c r="N264" s="273"/>
      <c r="O264" s="273"/>
      <c r="P264" s="273"/>
      <c r="Q264" s="273"/>
      <c r="T264" s="273"/>
      <c r="U264" s="273"/>
    </row>
    <row r="265" spans="3:21" s="272" customFormat="1">
      <c r="C265" s="273"/>
      <c r="D265" s="273"/>
      <c r="E265" s="273"/>
      <c r="F265" s="273"/>
      <c r="G265" s="273"/>
      <c r="H265" s="273"/>
      <c r="I265" s="273"/>
      <c r="J265" s="273"/>
      <c r="K265" s="273"/>
      <c r="L265" s="273"/>
      <c r="M265" s="273"/>
      <c r="N265" s="273"/>
      <c r="O265" s="273"/>
      <c r="P265" s="273"/>
      <c r="Q265" s="273"/>
      <c r="T265" s="273"/>
      <c r="U265" s="273"/>
    </row>
    <row r="266" spans="3:21" s="272" customFormat="1">
      <c r="C266" s="273"/>
      <c r="D266" s="273"/>
      <c r="E266" s="273"/>
      <c r="F266" s="273"/>
      <c r="G266" s="273"/>
      <c r="H266" s="273"/>
      <c r="I266" s="273"/>
      <c r="J266" s="273"/>
      <c r="K266" s="273"/>
      <c r="L266" s="273"/>
      <c r="M266" s="273"/>
      <c r="N266" s="273"/>
      <c r="O266" s="273"/>
      <c r="P266" s="273"/>
      <c r="Q266" s="273"/>
      <c r="T266" s="273"/>
      <c r="U266" s="273"/>
    </row>
    <row r="267" spans="3:21" s="272" customFormat="1">
      <c r="C267" s="273"/>
      <c r="D267" s="273"/>
      <c r="E267" s="273"/>
      <c r="F267" s="273"/>
      <c r="G267" s="273"/>
      <c r="H267" s="273"/>
      <c r="I267" s="273"/>
      <c r="J267" s="273"/>
      <c r="K267" s="273"/>
      <c r="L267" s="273"/>
      <c r="M267" s="273"/>
      <c r="N267" s="273"/>
      <c r="O267" s="273"/>
      <c r="P267" s="273"/>
      <c r="Q267" s="273"/>
      <c r="T267" s="273"/>
      <c r="U267" s="273"/>
    </row>
    <row r="268" spans="3:21" s="272" customFormat="1">
      <c r="C268" s="273"/>
      <c r="D268" s="273"/>
      <c r="E268" s="273"/>
      <c r="F268" s="273"/>
      <c r="G268" s="273"/>
      <c r="H268" s="273"/>
      <c r="I268" s="273"/>
      <c r="J268" s="273"/>
      <c r="K268" s="273"/>
      <c r="L268" s="273"/>
      <c r="M268" s="273"/>
      <c r="N268" s="273"/>
      <c r="O268" s="273"/>
      <c r="P268" s="273"/>
      <c r="Q268" s="273"/>
      <c r="T268" s="273"/>
      <c r="U268" s="273"/>
    </row>
    <row r="269" spans="3:21" s="272" customFormat="1">
      <c r="C269" s="273"/>
      <c r="D269" s="273"/>
      <c r="E269" s="273"/>
      <c r="F269" s="273"/>
      <c r="G269" s="273"/>
      <c r="H269" s="273"/>
      <c r="I269" s="273"/>
      <c r="J269" s="273"/>
      <c r="K269" s="273"/>
      <c r="L269" s="273"/>
      <c r="M269" s="273"/>
      <c r="N269" s="273"/>
      <c r="O269" s="273"/>
      <c r="P269" s="273"/>
      <c r="Q269" s="273"/>
      <c r="T269" s="273"/>
      <c r="U269" s="273"/>
    </row>
    <row r="270" spans="3:21" s="272" customFormat="1">
      <c r="C270" s="273"/>
      <c r="D270" s="273"/>
      <c r="E270" s="273"/>
      <c r="F270" s="273"/>
      <c r="G270" s="273"/>
      <c r="H270" s="273"/>
      <c r="I270" s="273"/>
      <c r="J270" s="273"/>
      <c r="K270" s="273"/>
      <c r="L270" s="273"/>
      <c r="M270" s="273"/>
      <c r="N270" s="273"/>
      <c r="O270" s="273"/>
      <c r="P270" s="273"/>
      <c r="Q270" s="273"/>
      <c r="T270" s="273"/>
      <c r="U270" s="273"/>
    </row>
    <row r="271" spans="3:21" s="272" customFormat="1">
      <c r="C271" s="273"/>
      <c r="D271" s="273"/>
      <c r="E271" s="273"/>
      <c r="F271" s="273"/>
      <c r="G271" s="273"/>
      <c r="H271" s="273"/>
      <c r="I271" s="273"/>
      <c r="J271" s="273"/>
      <c r="K271" s="273"/>
      <c r="L271" s="273"/>
      <c r="M271" s="273"/>
      <c r="N271" s="273"/>
      <c r="O271" s="273"/>
      <c r="P271" s="273"/>
      <c r="Q271" s="273"/>
      <c r="T271" s="273"/>
      <c r="U271" s="273"/>
    </row>
    <row r="272" spans="3:21" s="272" customFormat="1">
      <c r="C272" s="273"/>
      <c r="D272" s="273"/>
      <c r="E272" s="273"/>
      <c r="F272" s="273"/>
      <c r="G272" s="273"/>
      <c r="H272" s="273"/>
      <c r="I272" s="273"/>
      <c r="J272" s="273"/>
      <c r="K272" s="273"/>
      <c r="L272" s="273"/>
      <c r="M272" s="273"/>
      <c r="N272" s="273"/>
      <c r="O272" s="273"/>
      <c r="P272" s="273"/>
      <c r="Q272" s="273"/>
      <c r="T272" s="273"/>
      <c r="U272" s="273"/>
    </row>
    <row r="273" spans="3:21" s="272" customFormat="1">
      <c r="C273" s="273"/>
      <c r="D273" s="273"/>
      <c r="E273" s="273"/>
      <c r="F273" s="273"/>
      <c r="G273" s="273"/>
      <c r="H273" s="273"/>
      <c r="I273" s="273"/>
      <c r="J273" s="273"/>
      <c r="K273" s="273"/>
      <c r="L273" s="273"/>
      <c r="M273" s="273"/>
      <c r="N273" s="273"/>
      <c r="O273" s="273"/>
      <c r="P273" s="273"/>
      <c r="Q273" s="273"/>
      <c r="T273" s="273"/>
      <c r="U273" s="273"/>
    </row>
    <row r="274" spans="3:21" s="272" customFormat="1">
      <c r="C274" s="273"/>
      <c r="D274" s="273"/>
      <c r="E274" s="273"/>
      <c r="F274" s="273"/>
      <c r="G274" s="273"/>
      <c r="H274" s="273"/>
      <c r="I274" s="273"/>
      <c r="J274" s="273"/>
      <c r="K274" s="273"/>
      <c r="L274" s="273"/>
      <c r="M274" s="273"/>
      <c r="N274" s="273"/>
      <c r="O274" s="273"/>
      <c r="P274" s="273"/>
      <c r="Q274" s="273"/>
      <c r="T274" s="273"/>
      <c r="U274" s="273"/>
    </row>
    <row r="275" spans="3:21" s="272" customFormat="1">
      <c r="C275" s="273"/>
      <c r="D275" s="273"/>
      <c r="E275" s="273"/>
      <c r="F275" s="273"/>
      <c r="G275" s="273"/>
      <c r="H275" s="273"/>
      <c r="I275" s="273"/>
      <c r="J275" s="273"/>
      <c r="K275" s="273"/>
      <c r="L275" s="273"/>
      <c r="M275" s="273"/>
      <c r="N275" s="273"/>
      <c r="O275" s="273"/>
      <c r="P275" s="273"/>
      <c r="Q275" s="273"/>
      <c r="T275" s="273"/>
      <c r="U275" s="273"/>
    </row>
    <row r="276" spans="3:21" s="272" customFormat="1">
      <c r="C276" s="273"/>
      <c r="D276" s="273"/>
      <c r="E276" s="273"/>
      <c r="F276" s="273"/>
      <c r="G276" s="273"/>
      <c r="H276" s="273"/>
      <c r="I276" s="273"/>
      <c r="J276" s="273"/>
      <c r="K276" s="273"/>
      <c r="L276" s="273"/>
      <c r="M276" s="273"/>
      <c r="N276" s="273"/>
      <c r="O276" s="273"/>
      <c r="P276" s="273"/>
      <c r="Q276" s="273"/>
      <c r="T276" s="273"/>
      <c r="U276" s="273"/>
    </row>
    <row r="277" spans="3:21" s="272" customFormat="1">
      <c r="C277" s="273"/>
      <c r="D277" s="273"/>
      <c r="E277" s="273"/>
      <c r="F277" s="273"/>
      <c r="G277" s="273"/>
      <c r="H277" s="273"/>
      <c r="I277" s="273"/>
      <c r="J277" s="273"/>
      <c r="K277" s="273"/>
      <c r="L277" s="273"/>
      <c r="M277" s="273"/>
      <c r="N277" s="273"/>
      <c r="O277" s="273"/>
      <c r="P277" s="273"/>
      <c r="Q277" s="273"/>
      <c r="T277" s="273"/>
      <c r="U277" s="273"/>
    </row>
    <row r="278" spans="3:21" s="272" customFormat="1">
      <c r="C278" s="273"/>
      <c r="D278" s="273"/>
      <c r="E278" s="273"/>
      <c r="F278" s="273"/>
      <c r="G278" s="273"/>
      <c r="H278" s="273"/>
      <c r="I278" s="273"/>
      <c r="J278" s="273"/>
      <c r="K278" s="273"/>
      <c r="L278" s="273"/>
      <c r="M278" s="273"/>
      <c r="N278" s="273"/>
      <c r="O278" s="273"/>
      <c r="P278" s="273"/>
      <c r="Q278" s="273"/>
      <c r="T278" s="273"/>
      <c r="U278" s="273"/>
    </row>
    <row r="279" spans="3:21" s="272" customFormat="1">
      <c r="C279" s="273"/>
      <c r="D279" s="273"/>
      <c r="E279" s="273"/>
      <c r="F279" s="273"/>
      <c r="G279" s="273"/>
      <c r="H279" s="273"/>
      <c r="I279" s="273"/>
      <c r="J279" s="273"/>
      <c r="K279" s="273"/>
      <c r="L279" s="273"/>
      <c r="M279" s="273"/>
      <c r="N279" s="273"/>
      <c r="O279" s="273"/>
      <c r="P279" s="273"/>
      <c r="Q279" s="273"/>
      <c r="T279" s="273"/>
      <c r="U279" s="273"/>
    </row>
    <row r="280" spans="3:21" s="272" customFormat="1">
      <c r="C280" s="273"/>
      <c r="D280" s="273"/>
      <c r="E280" s="273"/>
      <c r="F280" s="273"/>
      <c r="G280" s="273"/>
      <c r="H280" s="273"/>
      <c r="I280" s="273"/>
      <c r="J280" s="273"/>
      <c r="K280" s="273"/>
      <c r="L280" s="273"/>
      <c r="M280" s="273"/>
      <c r="N280" s="273"/>
      <c r="O280" s="273"/>
      <c r="P280" s="273"/>
      <c r="Q280" s="273"/>
      <c r="T280" s="273"/>
      <c r="U280" s="273"/>
    </row>
    <row r="281" spans="3:21" s="272" customFormat="1">
      <c r="C281" s="273"/>
      <c r="D281" s="273"/>
      <c r="E281" s="273"/>
      <c r="F281" s="273"/>
      <c r="G281" s="273"/>
      <c r="H281" s="273"/>
      <c r="I281" s="273"/>
      <c r="J281" s="273"/>
      <c r="K281" s="273"/>
      <c r="L281" s="273"/>
      <c r="M281" s="273"/>
      <c r="N281" s="273"/>
      <c r="O281" s="273"/>
      <c r="P281" s="273"/>
      <c r="Q281" s="273"/>
      <c r="T281" s="273"/>
      <c r="U281" s="273"/>
    </row>
    <row r="282" spans="3:21" s="272" customFormat="1">
      <c r="C282" s="273"/>
      <c r="D282" s="273"/>
      <c r="E282" s="273"/>
      <c r="F282" s="273"/>
      <c r="G282" s="273"/>
      <c r="H282" s="273"/>
      <c r="I282" s="273"/>
      <c r="J282" s="273"/>
      <c r="K282" s="273"/>
      <c r="L282" s="273"/>
      <c r="M282" s="273"/>
      <c r="N282" s="273"/>
      <c r="O282" s="273"/>
      <c r="P282" s="273"/>
      <c r="Q282" s="273"/>
      <c r="T282" s="273"/>
      <c r="U282" s="273"/>
    </row>
    <row r="283" spans="3:21" s="272" customFormat="1">
      <c r="C283" s="273"/>
      <c r="D283" s="273"/>
      <c r="E283" s="273"/>
      <c r="F283" s="273"/>
      <c r="G283" s="273"/>
      <c r="H283" s="273"/>
      <c r="I283" s="273"/>
      <c r="J283" s="273"/>
      <c r="K283" s="273"/>
      <c r="L283" s="273"/>
      <c r="M283" s="273"/>
      <c r="N283" s="273"/>
      <c r="O283" s="273"/>
      <c r="P283" s="273"/>
      <c r="Q283" s="273"/>
      <c r="T283" s="273"/>
      <c r="U283" s="273"/>
    </row>
    <row r="284" spans="3:21" s="272" customFormat="1">
      <c r="C284" s="273"/>
      <c r="D284" s="273"/>
      <c r="E284" s="273"/>
      <c r="F284" s="273"/>
      <c r="G284" s="273"/>
      <c r="H284" s="273"/>
      <c r="I284" s="273"/>
      <c r="J284" s="273"/>
      <c r="K284" s="273"/>
      <c r="L284" s="273"/>
      <c r="M284" s="273"/>
      <c r="N284" s="273"/>
      <c r="O284" s="273"/>
      <c r="P284" s="273"/>
      <c r="Q284" s="273"/>
      <c r="T284" s="273"/>
      <c r="U284" s="273"/>
    </row>
    <row r="285" spans="3:21" s="272" customFormat="1">
      <c r="C285" s="273"/>
      <c r="D285" s="273"/>
      <c r="E285" s="273"/>
      <c r="F285" s="273"/>
      <c r="G285" s="273"/>
      <c r="H285" s="273"/>
      <c r="I285" s="273"/>
      <c r="J285" s="273"/>
      <c r="K285" s="273"/>
      <c r="L285" s="273"/>
      <c r="M285" s="273"/>
      <c r="N285" s="273"/>
      <c r="O285" s="273"/>
      <c r="P285" s="273"/>
      <c r="Q285" s="273"/>
      <c r="T285" s="273"/>
      <c r="U285" s="273"/>
    </row>
    <row r="286" spans="3:21" s="272" customFormat="1">
      <c r="C286" s="273"/>
      <c r="D286" s="273"/>
      <c r="E286" s="273"/>
      <c r="F286" s="273"/>
      <c r="G286" s="273"/>
      <c r="H286" s="273"/>
      <c r="I286" s="273"/>
      <c r="J286" s="273"/>
      <c r="K286" s="273"/>
      <c r="L286" s="273"/>
      <c r="M286" s="273"/>
      <c r="N286" s="273"/>
      <c r="O286" s="273"/>
      <c r="P286" s="273"/>
      <c r="Q286" s="273"/>
      <c r="T286" s="273"/>
      <c r="U286" s="273"/>
    </row>
    <row r="287" spans="3:21" s="272" customFormat="1">
      <c r="C287" s="273"/>
      <c r="D287" s="273"/>
      <c r="E287" s="273"/>
      <c r="F287" s="273"/>
      <c r="G287" s="273"/>
      <c r="H287" s="273"/>
      <c r="I287" s="273"/>
      <c r="J287" s="273"/>
      <c r="K287" s="273"/>
      <c r="L287" s="273"/>
      <c r="M287" s="273"/>
      <c r="N287" s="273"/>
      <c r="O287" s="273"/>
      <c r="P287" s="273"/>
      <c r="Q287" s="273"/>
      <c r="T287" s="273"/>
      <c r="U287" s="273"/>
    </row>
    <row r="288" spans="3:21" s="272" customFormat="1">
      <c r="C288" s="273"/>
      <c r="D288" s="273"/>
      <c r="E288" s="273"/>
      <c r="F288" s="273"/>
      <c r="G288" s="273"/>
      <c r="H288" s="273"/>
      <c r="I288" s="273"/>
      <c r="J288" s="273"/>
      <c r="K288" s="273"/>
      <c r="L288" s="273"/>
      <c r="M288" s="273"/>
      <c r="N288" s="273"/>
      <c r="O288" s="273"/>
      <c r="P288" s="273"/>
      <c r="Q288" s="273"/>
      <c r="T288" s="273"/>
      <c r="U288" s="273"/>
    </row>
    <row r="289" spans="3:21" s="272" customFormat="1">
      <c r="C289" s="273"/>
      <c r="D289" s="273"/>
      <c r="E289" s="273"/>
      <c r="F289" s="273"/>
      <c r="G289" s="273"/>
      <c r="H289" s="273"/>
      <c r="I289" s="273"/>
      <c r="J289" s="273"/>
      <c r="K289" s="273"/>
      <c r="L289" s="273"/>
      <c r="M289" s="273"/>
      <c r="N289" s="273"/>
      <c r="O289" s="273"/>
      <c r="P289" s="273"/>
      <c r="Q289" s="273"/>
      <c r="T289" s="273"/>
      <c r="U289" s="273"/>
    </row>
    <row r="290" spans="3:21" s="272" customFormat="1">
      <c r="C290" s="273"/>
      <c r="D290" s="273"/>
      <c r="E290" s="273"/>
      <c r="F290" s="273"/>
      <c r="G290" s="273"/>
      <c r="H290" s="273"/>
      <c r="I290" s="273"/>
      <c r="J290" s="273"/>
      <c r="K290" s="273"/>
      <c r="L290" s="273"/>
      <c r="M290" s="273"/>
      <c r="N290" s="273"/>
      <c r="O290" s="273"/>
      <c r="P290" s="273"/>
      <c r="Q290" s="273"/>
      <c r="T290" s="273"/>
      <c r="U290" s="273"/>
    </row>
    <row r="291" spans="3:21" s="272" customFormat="1">
      <c r="C291" s="273"/>
      <c r="D291" s="273"/>
      <c r="E291" s="273"/>
      <c r="F291" s="273"/>
      <c r="G291" s="273"/>
      <c r="H291" s="273"/>
      <c r="I291" s="273"/>
      <c r="J291" s="273"/>
      <c r="K291" s="273"/>
      <c r="L291" s="273"/>
      <c r="M291" s="273"/>
      <c r="N291" s="273"/>
      <c r="O291" s="273"/>
      <c r="P291" s="273"/>
      <c r="Q291" s="273"/>
      <c r="T291" s="273"/>
      <c r="U291" s="273"/>
    </row>
    <row r="292" spans="3:21" s="272" customFormat="1">
      <c r="C292" s="273"/>
      <c r="D292" s="273"/>
      <c r="E292" s="273"/>
      <c r="F292" s="273"/>
      <c r="G292" s="273"/>
      <c r="H292" s="273"/>
      <c r="I292" s="273"/>
      <c r="J292" s="273"/>
      <c r="K292" s="273"/>
      <c r="L292" s="273"/>
      <c r="M292" s="273"/>
      <c r="N292" s="273"/>
      <c r="O292" s="273"/>
      <c r="P292" s="273"/>
      <c r="Q292" s="273"/>
      <c r="T292" s="273"/>
      <c r="U292" s="273"/>
    </row>
    <row r="293" spans="3:21" s="272" customFormat="1">
      <c r="C293" s="273"/>
      <c r="D293" s="273"/>
      <c r="E293" s="273"/>
      <c r="F293" s="273"/>
      <c r="G293" s="273"/>
      <c r="H293" s="273"/>
      <c r="I293" s="273"/>
      <c r="J293" s="273"/>
      <c r="K293" s="273"/>
      <c r="L293" s="273"/>
      <c r="M293" s="273"/>
      <c r="N293" s="273"/>
      <c r="O293" s="273"/>
      <c r="P293" s="273"/>
      <c r="Q293" s="273"/>
      <c r="T293" s="273"/>
      <c r="U293" s="273"/>
    </row>
    <row r="294" spans="3:21" s="272" customFormat="1">
      <c r="C294" s="273"/>
      <c r="D294" s="273"/>
      <c r="E294" s="273"/>
      <c r="F294" s="273"/>
      <c r="G294" s="273"/>
      <c r="H294" s="273"/>
      <c r="I294" s="273"/>
      <c r="J294" s="273"/>
      <c r="K294" s="273"/>
      <c r="L294" s="273"/>
      <c r="M294" s="273"/>
      <c r="N294" s="273"/>
      <c r="O294" s="273"/>
      <c r="P294" s="273"/>
      <c r="Q294" s="273"/>
      <c r="T294" s="273"/>
      <c r="U294" s="273"/>
    </row>
    <row r="295" spans="3:21" s="272" customFormat="1">
      <c r="C295" s="273"/>
      <c r="D295" s="273"/>
      <c r="E295" s="273"/>
      <c r="F295" s="273"/>
      <c r="G295" s="273"/>
      <c r="H295" s="273"/>
      <c r="I295" s="273"/>
      <c r="J295" s="273"/>
      <c r="K295" s="273"/>
      <c r="L295" s="273"/>
      <c r="M295" s="273"/>
      <c r="N295" s="273"/>
      <c r="O295" s="273"/>
      <c r="P295" s="273"/>
      <c r="Q295" s="273"/>
      <c r="T295" s="273"/>
      <c r="U295" s="273"/>
    </row>
    <row r="296" spans="3:21" s="272" customFormat="1">
      <c r="C296" s="273"/>
      <c r="D296" s="273"/>
      <c r="E296" s="273"/>
      <c r="F296" s="273"/>
      <c r="G296" s="273"/>
      <c r="H296" s="273"/>
      <c r="I296" s="273"/>
      <c r="J296" s="273"/>
      <c r="K296" s="273"/>
      <c r="L296" s="273"/>
      <c r="M296" s="273"/>
      <c r="N296" s="273"/>
      <c r="O296" s="273"/>
      <c r="P296" s="273"/>
      <c r="Q296" s="273"/>
      <c r="T296" s="273"/>
      <c r="U296" s="273"/>
    </row>
    <row r="297" spans="3:21" s="272" customFormat="1">
      <c r="C297" s="273"/>
      <c r="D297" s="273"/>
      <c r="E297" s="273"/>
      <c r="F297" s="273"/>
      <c r="G297" s="273"/>
      <c r="H297" s="273"/>
      <c r="I297" s="273"/>
      <c r="J297" s="273"/>
      <c r="K297" s="273"/>
      <c r="L297" s="273"/>
      <c r="M297" s="273"/>
      <c r="N297" s="273"/>
      <c r="O297" s="273"/>
      <c r="P297" s="273"/>
      <c r="Q297" s="273"/>
      <c r="T297" s="273"/>
      <c r="U297" s="273"/>
    </row>
    <row r="298" spans="3:21" s="272" customFormat="1">
      <c r="C298" s="273"/>
      <c r="D298" s="273"/>
      <c r="E298" s="273"/>
      <c r="F298" s="273"/>
      <c r="G298" s="273"/>
      <c r="H298" s="273"/>
      <c r="I298" s="273"/>
      <c r="J298" s="273"/>
      <c r="K298" s="273"/>
      <c r="L298" s="273"/>
      <c r="M298" s="273"/>
      <c r="N298" s="273"/>
      <c r="O298" s="273"/>
      <c r="P298" s="273"/>
      <c r="Q298" s="273"/>
      <c r="T298" s="273"/>
      <c r="U298" s="273"/>
    </row>
    <row r="299" spans="3:21" s="272" customFormat="1">
      <c r="C299" s="273"/>
      <c r="D299" s="273"/>
      <c r="E299" s="273"/>
      <c r="F299" s="273"/>
      <c r="G299" s="273"/>
      <c r="H299" s="273"/>
      <c r="I299" s="273"/>
      <c r="J299" s="273"/>
      <c r="K299" s="273"/>
      <c r="L299" s="273"/>
      <c r="M299" s="273"/>
      <c r="N299" s="273"/>
      <c r="O299" s="273"/>
      <c r="P299" s="273"/>
      <c r="Q299" s="273"/>
      <c r="T299" s="273"/>
      <c r="U299" s="273"/>
    </row>
    <row r="300" spans="3:21" s="272" customFormat="1">
      <c r="C300" s="273"/>
      <c r="D300" s="273"/>
      <c r="E300" s="273"/>
      <c r="F300" s="273"/>
      <c r="G300" s="273"/>
      <c r="H300" s="273"/>
      <c r="I300" s="273"/>
      <c r="J300" s="273"/>
      <c r="K300" s="273"/>
      <c r="L300" s="273"/>
      <c r="M300" s="273"/>
      <c r="N300" s="273"/>
      <c r="O300" s="273"/>
      <c r="P300" s="273"/>
      <c r="Q300" s="273"/>
      <c r="T300" s="273"/>
      <c r="U300" s="273"/>
    </row>
    <row r="301" spans="3:21" s="272" customFormat="1">
      <c r="C301" s="273"/>
      <c r="D301" s="273"/>
      <c r="E301" s="273"/>
      <c r="F301" s="273"/>
      <c r="G301" s="273"/>
      <c r="H301" s="273"/>
      <c r="I301" s="273"/>
      <c r="J301" s="273"/>
      <c r="K301" s="273"/>
      <c r="L301" s="273"/>
      <c r="M301" s="273"/>
      <c r="N301" s="273"/>
      <c r="O301" s="273"/>
      <c r="P301" s="273"/>
      <c r="Q301" s="273"/>
      <c r="T301" s="273"/>
      <c r="U301" s="273"/>
    </row>
    <row r="302" spans="3:21" s="272" customFormat="1">
      <c r="C302" s="273"/>
      <c r="D302" s="273"/>
      <c r="E302" s="273"/>
      <c r="F302" s="273"/>
      <c r="G302" s="273"/>
      <c r="H302" s="273"/>
      <c r="I302" s="273"/>
      <c r="J302" s="273"/>
      <c r="K302" s="273"/>
      <c r="L302" s="273"/>
      <c r="M302" s="273"/>
      <c r="N302" s="273"/>
      <c r="O302" s="273"/>
      <c r="P302" s="273"/>
      <c r="Q302" s="273"/>
      <c r="T302" s="273"/>
      <c r="U302" s="273"/>
    </row>
    <row r="303" spans="3:21" s="272" customFormat="1">
      <c r="C303" s="273"/>
      <c r="D303" s="273"/>
      <c r="E303" s="273"/>
      <c r="F303" s="273"/>
      <c r="G303" s="273"/>
      <c r="H303" s="273"/>
      <c r="I303" s="273"/>
      <c r="J303" s="273"/>
      <c r="K303" s="273"/>
      <c r="L303" s="273"/>
      <c r="M303" s="273"/>
      <c r="N303" s="273"/>
      <c r="O303" s="273"/>
      <c r="P303" s="273"/>
      <c r="Q303" s="273"/>
      <c r="T303" s="273"/>
      <c r="U303" s="273"/>
    </row>
    <row r="304" spans="3:21" s="272" customFormat="1">
      <c r="C304" s="273"/>
      <c r="D304" s="273"/>
      <c r="E304" s="273"/>
      <c r="F304" s="273"/>
      <c r="G304" s="273"/>
      <c r="H304" s="273"/>
      <c r="I304" s="273"/>
      <c r="J304" s="273"/>
      <c r="K304" s="273"/>
      <c r="L304" s="273"/>
      <c r="M304" s="273"/>
      <c r="N304" s="273"/>
      <c r="O304" s="273"/>
      <c r="P304" s="273"/>
      <c r="Q304" s="273"/>
      <c r="T304" s="273"/>
      <c r="U304" s="273"/>
    </row>
    <row r="305" spans="3:21" s="272" customFormat="1">
      <c r="C305" s="273"/>
      <c r="D305" s="273"/>
      <c r="E305" s="273"/>
      <c r="F305" s="273"/>
      <c r="G305" s="273"/>
      <c r="H305" s="273"/>
      <c r="I305" s="273"/>
      <c r="J305" s="273"/>
      <c r="K305" s="273"/>
      <c r="L305" s="273"/>
      <c r="M305" s="273"/>
      <c r="N305" s="273"/>
      <c r="O305" s="273"/>
      <c r="P305" s="273"/>
      <c r="Q305" s="273"/>
      <c r="T305" s="273"/>
      <c r="U305" s="273"/>
    </row>
    <row r="306" spans="3:21" s="272" customFormat="1">
      <c r="C306" s="273"/>
      <c r="D306" s="273"/>
      <c r="E306" s="273"/>
      <c r="F306" s="273"/>
      <c r="G306" s="273"/>
      <c r="H306" s="273"/>
      <c r="I306" s="273"/>
      <c r="J306" s="273"/>
      <c r="K306" s="273"/>
      <c r="L306" s="273"/>
      <c r="M306" s="273"/>
      <c r="N306" s="273"/>
      <c r="O306" s="273"/>
      <c r="P306" s="273"/>
      <c r="Q306" s="273"/>
      <c r="T306" s="273"/>
      <c r="U306" s="273"/>
    </row>
    <row r="307" spans="3:21" s="272" customFormat="1">
      <c r="C307" s="273"/>
      <c r="D307" s="273"/>
      <c r="E307" s="273"/>
      <c r="F307" s="273"/>
      <c r="G307" s="273"/>
      <c r="H307" s="273"/>
      <c r="I307" s="273"/>
      <c r="J307" s="273"/>
      <c r="K307" s="273"/>
      <c r="L307" s="273"/>
      <c r="M307" s="273"/>
      <c r="N307" s="273"/>
      <c r="O307" s="273"/>
      <c r="P307" s="273"/>
      <c r="Q307" s="273"/>
      <c r="T307" s="273"/>
      <c r="U307" s="273"/>
    </row>
    <row r="308" spans="3:21" s="272" customFormat="1">
      <c r="C308" s="273"/>
      <c r="D308" s="273"/>
      <c r="E308" s="273"/>
      <c r="F308" s="273"/>
      <c r="G308" s="273"/>
      <c r="H308" s="273"/>
      <c r="I308" s="273"/>
      <c r="J308" s="273"/>
      <c r="K308" s="273"/>
      <c r="L308" s="273"/>
      <c r="M308" s="273"/>
      <c r="N308" s="273"/>
      <c r="O308" s="273"/>
      <c r="P308" s="273"/>
      <c r="Q308" s="273"/>
      <c r="T308" s="273"/>
      <c r="U308" s="273"/>
    </row>
    <row r="309" spans="3:21" s="272" customFormat="1">
      <c r="C309" s="273"/>
      <c r="D309" s="273"/>
      <c r="E309" s="273"/>
      <c r="F309" s="273"/>
      <c r="G309" s="273"/>
      <c r="H309" s="273"/>
      <c r="I309" s="273"/>
      <c r="J309" s="273"/>
      <c r="K309" s="273"/>
      <c r="L309" s="273"/>
      <c r="M309" s="273"/>
      <c r="N309" s="273"/>
      <c r="O309" s="273"/>
      <c r="P309" s="273"/>
      <c r="Q309" s="273"/>
      <c r="T309" s="273"/>
      <c r="U309" s="273"/>
    </row>
    <row r="310" spans="3:21" s="272" customFormat="1">
      <c r="C310" s="273"/>
      <c r="D310" s="273"/>
      <c r="E310" s="273"/>
      <c r="F310" s="273"/>
      <c r="G310" s="273"/>
      <c r="H310" s="273"/>
      <c r="I310" s="273"/>
      <c r="J310" s="273"/>
      <c r="K310" s="273"/>
      <c r="L310" s="273"/>
      <c r="M310" s="273"/>
      <c r="N310" s="273"/>
      <c r="O310" s="273"/>
      <c r="P310" s="273"/>
      <c r="Q310" s="273"/>
      <c r="T310" s="273"/>
      <c r="U310" s="273"/>
    </row>
    <row r="311" spans="3:21" s="272" customFormat="1">
      <c r="C311" s="273"/>
      <c r="D311" s="273"/>
      <c r="E311" s="273"/>
      <c r="F311" s="273"/>
      <c r="G311" s="273"/>
      <c r="H311" s="273"/>
      <c r="I311" s="273"/>
      <c r="J311" s="273"/>
      <c r="K311" s="273"/>
      <c r="L311" s="273"/>
      <c r="M311" s="273"/>
      <c r="N311" s="273"/>
      <c r="O311" s="273"/>
      <c r="P311" s="273"/>
      <c r="Q311" s="273"/>
      <c r="T311" s="273"/>
      <c r="U311" s="273"/>
    </row>
    <row r="312" spans="3:21" s="272" customFormat="1">
      <c r="C312" s="273"/>
      <c r="D312" s="273"/>
      <c r="E312" s="273"/>
      <c r="F312" s="273"/>
      <c r="G312" s="273"/>
      <c r="H312" s="273"/>
      <c r="I312" s="273"/>
      <c r="J312" s="273"/>
      <c r="K312" s="273"/>
      <c r="L312" s="273"/>
      <c r="M312" s="273"/>
      <c r="N312" s="273"/>
      <c r="O312" s="273"/>
      <c r="P312" s="273"/>
      <c r="Q312" s="273"/>
      <c r="T312" s="273"/>
      <c r="U312" s="273"/>
    </row>
    <row r="313" spans="3:21" s="272" customFormat="1">
      <c r="C313" s="273"/>
      <c r="D313" s="273"/>
      <c r="E313" s="273"/>
      <c r="F313" s="273"/>
      <c r="G313" s="273"/>
      <c r="H313" s="273"/>
      <c r="I313" s="273"/>
      <c r="J313" s="273"/>
      <c r="K313" s="273"/>
      <c r="L313" s="273"/>
      <c r="M313" s="273"/>
      <c r="N313" s="273"/>
      <c r="O313" s="273"/>
      <c r="P313" s="273"/>
      <c r="Q313" s="273"/>
      <c r="T313" s="273"/>
      <c r="U313" s="273"/>
    </row>
    <row r="314" spans="3:21" s="272" customFormat="1">
      <c r="C314" s="273"/>
      <c r="D314" s="273"/>
      <c r="E314" s="273"/>
      <c r="F314" s="273"/>
      <c r="G314" s="273"/>
      <c r="H314" s="273"/>
      <c r="I314" s="273"/>
      <c r="J314" s="273"/>
      <c r="K314" s="273"/>
      <c r="L314" s="273"/>
      <c r="M314" s="273"/>
      <c r="N314" s="273"/>
      <c r="O314" s="273"/>
      <c r="P314" s="273"/>
      <c r="Q314" s="273"/>
      <c r="T314" s="273"/>
      <c r="U314" s="273"/>
    </row>
    <row r="315" spans="3:21" s="272" customFormat="1">
      <c r="C315" s="273"/>
      <c r="D315" s="273"/>
      <c r="E315" s="273"/>
      <c r="F315" s="273"/>
      <c r="G315" s="273"/>
      <c r="H315" s="273"/>
      <c r="I315" s="273"/>
      <c r="J315" s="273"/>
      <c r="K315" s="273"/>
      <c r="L315" s="273"/>
      <c r="M315" s="273"/>
      <c r="N315" s="273"/>
      <c r="O315" s="273"/>
      <c r="P315" s="273"/>
      <c r="Q315" s="273"/>
      <c r="T315" s="273"/>
      <c r="U315" s="273"/>
    </row>
    <row r="316" spans="3:21" s="272" customFormat="1">
      <c r="C316" s="273"/>
      <c r="D316" s="273"/>
      <c r="E316" s="273"/>
      <c r="F316" s="273"/>
      <c r="G316" s="273"/>
      <c r="H316" s="273"/>
      <c r="I316" s="273"/>
      <c r="J316" s="273"/>
      <c r="K316" s="273"/>
      <c r="L316" s="273"/>
      <c r="M316" s="273"/>
      <c r="N316" s="273"/>
      <c r="O316" s="273"/>
      <c r="P316" s="273"/>
      <c r="Q316" s="273"/>
      <c r="T316" s="273"/>
      <c r="U316" s="273"/>
    </row>
    <row r="317" spans="3:21" s="272" customFormat="1">
      <c r="C317" s="273"/>
      <c r="D317" s="273"/>
      <c r="E317" s="273"/>
      <c r="F317" s="273"/>
      <c r="G317" s="273"/>
      <c r="H317" s="273"/>
      <c r="I317" s="273"/>
      <c r="J317" s="273"/>
      <c r="K317" s="273"/>
      <c r="L317" s="273"/>
      <c r="M317" s="273"/>
      <c r="N317" s="273"/>
      <c r="O317" s="273"/>
      <c r="P317" s="273"/>
      <c r="Q317" s="273"/>
      <c r="T317" s="273"/>
      <c r="U317" s="273"/>
    </row>
    <row r="318" spans="3:21" s="272" customFormat="1">
      <c r="C318" s="273"/>
      <c r="D318" s="273"/>
      <c r="E318" s="273"/>
      <c r="F318" s="273"/>
      <c r="G318" s="273"/>
      <c r="H318" s="273"/>
      <c r="I318" s="273"/>
      <c r="J318" s="273"/>
      <c r="K318" s="273"/>
      <c r="L318" s="273"/>
      <c r="M318" s="273"/>
      <c r="N318" s="273"/>
      <c r="O318" s="273"/>
      <c r="P318" s="273"/>
      <c r="Q318" s="273"/>
      <c r="T318" s="273"/>
      <c r="U318" s="273"/>
    </row>
    <row r="319" spans="3:21" s="272" customFormat="1">
      <c r="C319" s="273"/>
      <c r="D319" s="273"/>
      <c r="E319" s="273"/>
      <c r="F319" s="273"/>
      <c r="G319" s="273"/>
      <c r="H319" s="273"/>
      <c r="I319" s="273"/>
      <c r="J319" s="273"/>
      <c r="K319" s="273"/>
      <c r="L319" s="273"/>
      <c r="M319" s="273"/>
      <c r="N319" s="273"/>
      <c r="O319" s="273"/>
      <c r="P319" s="273"/>
      <c r="Q319" s="273"/>
      <c r="T319" s="273"/>
      <c r="U319" s="273"/>
    </row>
    <row r="320" spans="3:21" s="272" customFormat="1">
      <c r="C320" s="273"/>
      <c r="D320" s="273"/>
      <c r="E320" s="273"/>
      <c r="F320" s="273"/>
      <c r="G320" s="273"/>
      <c r="H320" s="273"/>
      <c r="I320" s="273"/>
      <c r="J320" s="273"/>
      <c r="K320" s="273"/>
      <c r="L320" s="273"/>
      <c r="M320" s="273"/>
      <c r="N320" s="273"/>
      <c r="O320" s="273"/>
      <c r="P320" s="273"/>
      <c r="Q320" s="273"/>
      <c r="T320" s="273"/>
      <c r="U320" s="273"/>
    </row>
    <row r="321" spans="2:21" s="272" customFormat="1">
      <c r="C321" s="273"/>
      <c r="D321" s="273"/>
      <c r="E321" s="273"/>
      <c r="F321" s="273"/>
      <c r="G321" s="273"/>
      <c r="H321" s="273"/>
      <c r="I321" s="273"/>
      <c r="J321" s="273"/>
      <c r="K321" s="273"/>
      <c r="L321" s="273"/>
      <c r="M321" s="273"/>
      <c r="N321" s="273"/>
      <c r="O321" s="273"/>
      <c r="P321" s="273"/>
      <c r="Q321" s="273"/>
      <c r="T321" s="273"/>
      <c r="U321" s="273"/>
    </row>
    <row r="322" spans="2:21" s="272" customFormat="1">
      <c r="C322" s="273"/>
      <c r="D322" s="273"/>
      <c r="E322" s="273"/>
      <c r="F322" s="273"/>
      <c r="G322" s="273"/>
      <c r="H322" s="273"/>
      <c r="I322" s="273"/>
      <c r="J322" s="273"/>
      <c r="K322" s="273"/>
      <c r="L322" s="273"/>
      <c r="M322" s="273"/>
      <c r="N322" s="273"/>
      <c r="O322" s="273"/>
      <c r="P322" s="273"/>
      <c r="Q322" s="273"/>
      <c r="T322" s="273"/>
      <c r="U322" s="273"/>
    </row>
    <row r="323" spans="2:21" s="272" customFormat="1">
      <c r="C323" s="273"/>
      <c r="D323" s="273"/>
      <c r="E323" s="273"/>
      <c r="F323" s="273"/>
      <c r="G323" s="273"/>
      <c r="H323" s="273"/>
      <c r="I323" s="273"/>
      <c r="J323" s="273"/>
      <c r="K323" s="273"/>
      <c r="L323" s="273"/>
      <c r="M323" s="273"/>
      <c r="N323" s="273"/>
      <c r="O323" s="273"/>
      <c r="P323" s="273"/>
      <c r="Q323" s="273"/>
      <c r="T323" s="273"/>
      <c r="U323" s="273"/>
    </row>
    <row r="324" spans="2:21" s="272" customFormat="1">
      <c r="C324" s="273"/>
      <c r="D324" s="273"/>
      <c r="E324" s="273"/>
      <c r="F324" s="273"/>
      <c r="G324" s="273"/>
      <c r="H324" s="273"/>
      <c r="I324" s="273"/>
      <c r="J324" s="273"/>
      <c r="K324" s="273"/>
      <c r="L324" s="273"/>
      <c r="M324" s="273"/>
      <c r="N324" s="273"/>
      <c r="O324" s="273"/>
      <c r="P324" s="273"/>
      <c r="Q324" s="273"/>
      <c r="T324" s="273"/>
      <c r="U324" s="273"/>
    </row>
    <row r="325" spans="2:21" s="272" customFormat="1">
      <c r="C325" s="273"/>
      <c r="D325" s="273"/>
      <c r="E325" s="273"/>
      <c r="F325" s="273"/>
      <c r="G325" s="273"/>
      <c r="H325" s="273"/>
      <c r="I325" s="273"/>
      <c r="J325" s="273"/>
      <c r="K325" s="273"/>
      <c r="L325" s="273"/>
      <c r="M325" s="273"/>
      <c r="N325" s="273"/>
      <c r="O325" s="273"/>
      <c r="P325" s="273"/>
      <c r="Q325" s="273"/>
      <c r="T325" s="273"/>
      <c r="U325" s="273"/>
    </row>
    <row r="326" spans="2:21" s="272" customFormat="1">
      <c r="C326" s="273"/>
      <c r="D326" s="273"/>
      <c r="E326" s="273"/>
      <c r="F326" s="273"/>
      <c r="G326" s="273"/>
      <c r="H326" s="273"/>
      <c r="I326" s="273"/>
      <c r="J326" s="273"/>
      <c r="K326" s="273"/>
      <c r="L326" s="273"/>
      <c r="M326" s="273"/>
      <c r="N326" s="273"/>
      <c r="O326" s="273"/>
      <c r="P326" s="273"/>
      <c r="Q326" s="273"/>
      <c r="T326" s="273"/>
      <c r="U326" s="273"/>
    </row>
    <row r="327" spans="2:21" s="272" customFormat="1">
      <c r="C327" s="273"/>
      <c r="D327" s="273"/>
      <c r="E327" s="273"/>
      <c r="F327" s="273"/>
      <c r="G327" s="273"/>
      <c r="H327" s="273"/>
      <c r="I327" s="273"/>
      <c r="J327" s="273"/>
      <c r="K327" s="273"/>
      <c r="L327" s="273"/>
      <c r="M327" s="273"/>
      <c r="N327" s="273"/>
      <c r="O327" s="273"/>
      <c r="P327" s="273"/>
      <c r="Q327" s="273"/>
      <c r="T327" s="273"/>
      <c r="U327" s="273"/>
    </row>
    <row r="328" spans="2:21" s="272" customFormat="1">
      <c r="C328" s="273"/>
      <c r="D328" s="273"/>
      <c r="E328" s="273"/>
      <c r="F328" s="273"/>
      <c r="G328" s="273"/>
      <c r="H328" s="273"/>
      <c r="I328" s="273"/>
      <c r="J328" s="273"/>
      <c r="K328" s="273"/>
      <c r="L328" s="273"/>
      <c r="M328" s="273"/>
      <c r="N328" s="273"/>
      <c r="O328" s="273"/>
      <c r="P328" s="273"/>
      <c r="Q328" s="273"/>
      <c r="T328" s="273"/>
      <c r="U328" s="273"/>
    </row>
    <row r="329" spans="2:21" s="272" customFormat="1">
      <c r="C329" s="273"/>
      <c r="D329" s="273"/>
      <c r="E329" s="273"/>
      <c r="F329" s="273"/>
      <c r="G329" s="273"/>
      <c r="H329" s="273"/>
      <c r="I329" s="273"/>
      <c r="J329" s="273"/>
      <c r="K329" s="273"/>
      <c r="L329" s="273"/>
      <c r="M329" s="273"/>
      <c r="N329" s="273"/>
      <c r="O329" s="273"/>
      <c r="P329" s="273"/>
      <c r="Q329" s="273"/>
      <c r="T329" s="273"/>
      <c r="U329" s="273"/>
    </row>
    <row r="330" spans="2:21">
      <c r="B330" s="272"/>
      <c r="O330" s="273"/>
      <c r="P330" s="273"/>
      <c r="Q330" s="273"/>
      <c r="R330" s="272"/>
      <c r="S330" s="272"/>
      <c r="T330" s="273"/>
      <c r="U330" s="273"/>
    </row>
    <row r="331" spans="2:21">
      <c r="B331" s="272"/>
      <c r="O331" s="273"/>
      <c r="P331" s="273"/>
      <c r="Q331" s="273"/>
      <c r="R331" s="272"/>
      <c r="S331" s="272"/>
      <c r="T331" s="273"/>
      <c r="U331" s="273"/>
    </row>
    <row r="332" spans="2:21">
      <c r="B332" s="272"/>
      <c r="O332" s="273"/>
      <c r="P332" s="273"/>
      <c r="Q332" s="273"/>
      <c r="R332" s="272"/>
      <c r="S332" s="272"/>
      <c r="T332" s="273"/>
      <c r="U332" s="273"/>
    </row>
    <row r="333" spans="2:21">
      <c r="B333" s="272"/>
      <c r="O333" s="273"/>
      <c r="P333" s="273"/>
      <c r="Q333" s="273"/>
      <c r="R333" s="272"/>
      <c r="S333" s="272"/>
      <c r="T333" s="273"/>
      <c r="U333" s="273"/>
    </row>
    <row r="334" spans="2:21">
      <c r="B334" s="272"/>
      <c r="O334" s="273"/>
      <c r="P334" s="273"/>
      <c r="Q334" s="273"/>
      <c r="R334" s="272"/>
      <c r="S334" s="272"/>
      <c r="T334" s="273"/>
      <c r="U334" s="273"/>
    </row>
    <row r="335" spans="2:21">
      <c r="B335" s="272"/>
      <c r="O335" s="273"/>
      <c r="P335" s="273"/>
      <c r="Q335" s="273"/>
      <c r="R335" s="272"/>
      <c r="S335" s="272"/>
      <c r="T335" s="273"/>
      <c r="U335" s="273"/>
    </row>
    <row r="336" spans="2:21">
      <c r="B336" s="272"/>
      <c r="O336" s="273"/>
      <c r="P336" s="273"/>
      <c r="Q336" s="273"/>
      <c r="R336" s="272"/>
      <c r="S336" s="272"/>
      <c r="T336" s="273"/>
      <c r="U336" s="273"/>
    </row>
    <row r="337" spans="2:21">
      <c r="B337" s="272"/>
      <c r="O337" s="273"/>
      <c r="P337" s="273"/>
      <c r="Q337" s="273"/>
      <c r="R337" s="272"/>
      <c r="S337" s="272"/>
      <c r="T337" s="273"/>
      <c r="U337" s="273"/>
    </row>
    <row r="338" spans="2:21">
      <c r="B338" s="272"/>
      <c r="O338" s="273"/>
      <c r="P338" s="273"/>
      <c r="Q338" s="273"/>
      <c r="R338" s="272"/>
      <c r="S338" s="272"/>
      <c r="T338" s="273"/>
      <c r="U338" s="273"/>
    </row>
    <row r="339" spans="2:21">
      <c r="B339" s="272"/>
      <c r="O339" s="273"/>
      <c r="P339" s="273"/>
      <c r="Q339" s="273"/>
      <c r="R339" s="272"/>
      <c r="S339" s="272"/>
      <c r="T339" s="273"/>
      <c r="U339" s="273"/>
    </row>
    <row r="340" spans="2:21">
      <c r="B340" s="272"/>
      <c r="O340" s="273"/>
      <c r="P340" s="273"/>
      <c r="Q340" s="273"/>
      <c r="R340" s="272"/>
      <c r="S340" s="272"/>
      <c r="T340" s="273"/>
      <c r="U340" s="273"/>
    </row>
    <row r="341" spans="2:21">
      <c r="B341" s="272"/>
      <c r="O341" s="273"/>
      <c r="P341" s="273"/>
      <c r="Q341" s="273"/>
      <c r="R341" s="272"/>
      <c r="S341" s="272"/>
      <c r="T341" s="273"/>
      <c r="U341" s="273"/>
    </row>
    <row r="342" spans="2:21">
      <c r="B342" s="272"/>
      <c r="O342" s="273"/>
      <c r="P342" s="273"/>
      <c r="Q342" s="273"/>
      <c r="R342" s="272"/>
      <c r="S342" s="272"/>
      <c r="T342" s="273"/>
      <c r="U342" s="273"/>
    </row>
    <row r="343" spans="2:21">
      <c r="B343" s="272"/>
      <c r="O343" s="273"/>
      <c r="P343" s="273"/>
      <c r="Q343" s="273"/>
      <c r="R343" s="272"/>
      <c r="S343" s="272"/>
      <c r="T343" s="273"/>
      <c r="U343" s="273"/>
    </row>
    <row r="344" spans="2:21">
      <c r="B344" s="272"/>
      <c r="O344" s="273"/>
      <c r="P344" s="273"/>
      <c r="Q344" s="273"/>
      <c r="R344" s="272"/>
      <c r="S344" s="272"/>
      <c r="T344" s="273"/>
      <c r="U344" s="273"/>
    </row>
    <row r="345" spans="2:21">
      <c r="B345" s="272"/>
      <c r="O345" s="273"/>
      <c r="P345" s="273"/>
      <c r="Q345" s="273"/>
      <c r="R345" s="272"/>
      <c r="S345" s="272"/>
      <c r="T345" s="273"/>
      <c r="U345" s="273"/>
    </row>
    <row r="346" spans="2:21">
      <c r="B346" s="272"/>
      <c r="O346" s="273"/>
      <c r="P346" s="273"/>
      <c r="Q346" s="273"/>
      <c r="R346" s="272"/>
      <c r="S346" s="272"/>
      <c r="T346" s="273"/>
      <c r="U346" s="273"/>
    </row>
    <row r="347" spans="2:21">
      <c r="B347" s="272"/>
      <c r="O347" s="273"/>
      <c r="P347" s="273"/>
      <c r="Q347" s="273"/>
      <c r="R347" s="272"/>
      <c r="S347" s="272"/>
      <c r="T347" s="273"/>
      <c r="U347" s="273"/>
    </row>
    <row r="348" spans="2:21" ht="409.6">
      <c r="B348" s="272"/>
      <c r="O348" s="273"/>
      <c r="P348" s="273"/>
      <c r="Q348" s="273"/>
      <c r="R348" s="272"/>
      <c r="S348" s="272"/>
      <c r="T348" s="273"/>
      <c r="U348" s="273"/>
    </row>
    <row r="349" spans="2:21" ht="409.6">
      <c r="B349" s="272"/>
      <c r="O349" s="273"/>
      <c r="P349" s="273"/>
      <c r="Q349" s="273"/>
      <c r="R349" s="272"/>
      <c r="S349" s="272"/>
      <c r="T349" s="273"/>
      <c r="U349" s="273"/>
    </row>
    <row r="350" spans="2:21">
      <c r="B350" s="272"/>
      <c r="O350" s="273"/>
      <c r="P350" s="273"/>
      <c r="Q350" s="273"/>
      <c r="R350" s="272"/>
      <c r="S350" s="272"/>
      <c r="T350" s="273"/>
      <c r="U350" s="273"/>
    </row>
  </sheetData>
  <conditionalFormatting sqref="C161:N161 C140:N140 C24:N24 C31:N31 C154:N154 C45:N45 C52:N52 C59:N59 C66:N66 C73:N73 C80:N80 C87:N87 C94:N94 C101:N101 C108:N108 C115:N115 C122:N122 C129:N129 C38:N38 C147:N147 C17:N17">
    <cfRule type="cellIs" dxfId="181" priority="11" stopIfTrue="1" operator="equal">
      <formula>"ERROR"</formula>
    </cfRule>
  </conditionalFormatting>
  <conditionalFormatting sqref="O24 O31 O45 O52 O59 O66 O73 O80 O87 O94 O101 O108 O115 O122 O129 O38 O17">
    <cfRule type="cellIs" dxfId="180" priority="5" stopIfTrue="1" operator="equal">
      <formula>"ERROR"</formula>
    </cfRule>
  </conditionalFormatting>
  <conditionalFormatting sqref="P24 P31 P45 P52 P59 P66 P73 P80 P87 P94 P101 P108 P115 P122 P129 P38 P17">
    <cfRule type="cellIs" dxfId="179" priority="4" stopIfTrue="1" operator="equal">
      <formula>"ERROR"</formula>
    </cfRule>
  </conditionalFormatting>
  <conditionalFormatting sqref="C168:N168">
    <cfRule type="cellIs" dxfId="178" priority="3" stopIfTrue="1" operator="equal">
      <formula>"ERROR"</formula>
    </cfRule>
  </conditionalFormatting>
  <conditionalFormatting sqref="C175:N175">
    <cfRule type="cellIs" dxfId="177" priority="2" stopIfTrue="1" operator="equal">
      <formula>"ERROR"</formula>
    </cfRule>
  </conditionalFormatting>
  <conditionalFormatting sqref="C182:N182">
    <cfRule type="cellIs" dxfId="176" priority="1" stopIfTrue="1" operator="equal">
      <formula>"ERROR"</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XFD121"/>
  <sheetViews>
    <sheetView showGridLines="0" zoomScale="80" zoomScaleNormal="80" workbookViewId="0">
      <pane xSplit="4" ySplit="5" topLeftCell="E6" activePane="bottomRight" state="frozen"/>
      <selection activeCell="D3" sqref="D3"/>
      <selection pane="topRight" activeCell="D3" sqref="D3"/>
      <selection pane="bottomLeft" activeCell="D3" sqref="D3"/>
      <selection pane="bottomRight" activeCell="A2" sqref="A1:A2"/>
    </sheetView>
  </sheetViews>
  <sheetFormatPr defaultRowHeight="13.2" outlineLevelRow="2"/>
  <cols>
    <col min="1" max="1" width="13.33203125" style="125" customWidth="1"/>
    <col min="2" max="2" width="12.33203125" style="125" bestFit="1" customWidth="1"/>
    <col min="3" max="3" width="10.88671875" style="125" bestFit="1" customWidth="1"/>
    <col min="4" max="4" width="19.109375" style="125" bestFit="1" customWidth="1"/>
    <col min="5" max="22" width="15.109375" style="121" bestFit="1" customWidth="1"/>
    <col min="23" max="25" width="16.33203125" style="121" bestFit="1" customWidth="1"/>
    <col min="26" max="40" width="15.109375" style="121" bestFit="1" customWidth="1"/>
    <col min="41" max="54" width="15.109375" style="10" bestFit="1" customWidth="1"/>
    <col min="55" max="58" width="15.109375" bestFit="1" customWidth="1"/>
    <col min="59" max="59" width="16.33203125" bestFit="1" customWidth="1"/>
    <col min="60" max="60" width="15.109375" bestFit="1" customWidth="1"/>
    <col min="61" max="61" width="16.33203125" bestFit="1" customWidth="1"/>
    <col min="62" max="70" width="15.109375" bestFit="1" customWidth="1"/>
    <col min="71" max="73" width="16.33203125" bestFit="1" customWidth="1"/>
    <col min="74" max="76" width="15.109375" bestFit="1" customWidth="1"/>
    <col min="77" max="82" width="17.33203125" bestFit="1" customWidth="1"/>
    <col min="84" max="85" width="17.33203125" bestFit="1" customWidth="1"/>
  </cols>
  <sheetData>
    <row r="1" spans="1:16384">
      <c r="A1" s="8" t="s">
        <v>1163</v>
      </c>
    </row>
    <row r="2" spans="1:16384">
      <c r="A2" s="8" t="s">
        <v>1123</v>
      </c>
    </row>
    <row r="3" spans="1:16384" ht="13.8" thickBot="1"/>
    <row r="4" spans="1:16384" ht="16.2" thickBot="1">
      <c r="A4" s="141" t="s">
        <v>415</v>
      </c>
      <c r="E4" s="470">
        <v>2009</v>
      </c>
      <c r="F4" s="468"/>
      <c r="G4" s="468"/>
      <c r="H4" s="468"/>
      <c r="I4" s="468"/>
      <c r="J4" s="468"/>
      <c r="K4" s="468"/>
      <c r="L4" s="468"/>
      <c r="M4" s="468"/>
      <c r="N4" s="468"/>
      <c r="O4" s="468"/>
      <c r="P4" s="472"/>
      <c r="Q4" s="470">
        <v>2010</v>
      </c>
      <c r="R4" s="468"/>
      <c r="S4" s="468"/>
      <c r="T4" s="468"/>
      <c r="U4" s="468"/>
      <c r="V4" s="468"/>
      <c r="W4" s="468"/>
      <c r="X4" s="468"/>
      <c r="Y4" s="468"/>
      <c r="Z4" s="468"/>
      <c r="AA4" s="468"/>
      <c r="AB4" s="472"/>
      <c r="AC4" s="470">
        <v>2011</v>
      </c>
      <c r="AD4" s="468"/>
      <c r="AE4" s="468"/>
      <c r="AF4" s="468"/>
      <c r="AG4" s="468"/>
      <c r="AH4" s="468"/>
      <c r="AI4" s="468"/>
      <c r="AJ4" s="468"/>
      <c r="AK4" s="468"/>
      <c r="AL4" s="468"/>
      <c r="AM4" s="468"/>
      <c r="AN4" s="472"/>
      <c r="AO4" s="470">
        <v>2012</v>
      </c>
      <c r="AP4" s="468"/>
      <c r="AQ4" s="468"/>
      <c r="AR4" s="468"/>
      <c r="AS4" s="468"/>
      <c r="AT4" s="468"/>
      <c r="AU4" s="468"/>
      <c r="AV4" s="468"/>
      <c r="AW4" s="468"/>
      <c r="AX4" s="468"/>
      <c r="AY4" s="468"/>
      <c r="AZ4" s="472"/>
      <c r="BA4" s="470">
        <v>2013</v>
      </c>
      <c r="BB4" s="470"/>
      <c r="BC4" s="470"/>
      <c r="BD4" s="470"/>
      <c r="BE4" s="470"/>
      <c r="BF4" s="470"/>
      <c r="BG4" s="470"/>
      <c r="BH4" s="470"/>
      <c r="BI4" s="470"/>
      <c r="BJ4" s="470"/>
      <c r="BK4" s="470"/>
      <c r="BL4" s="471"/>
      <c r="BM4" s="470">
        <v>2014</v>
      </c>
      <c r="BN4" s="470"/>
      <c r="BO4" s="470"/>
      <c r="BP4" s="470"/>
      <c r="BQ4" s="470"/>
      <c r="BR4" s="470"/>
      <c r="BS4" s="470"/>
      <c r="BT4" s="470"/>
      <c r="BU4" s="470"/>
      <c r="BV4" s="470"/>
      <c r="BW4" s="470"/>
      <c r="BX4" s="471"/>
      <c r="BY4" s="468" t="s">
        <v>414</v>
      </c>
      <c r="BZ4" s="469"/>
      <c r="CA4" s="469"/>
      <c r="CB4" s="469"/>
      <c r="CC4" s="469"/>
      <c r="CD4" s="469"/>
      <c r="CF4" s="466" t="s">
        <v>571</v>
      </c>
      <c r="CG4" s="467"/>
    </row>
    <row r="5" spans="1:16384" ht="13.8" thickBot="1">
      <c r="A5" s="140" t="str">
        <f>'Sales Forecast by COS'!A4</f>
        <v>kWh Sales Forecast by COS Code Grouping</v>
      </c>
      <c r="B5" s="140">
        <f>'Sales Forecast by COS'!B4</f>
        <v>0</v>
      </c>
      <c r="C5" s="140">
        <f>'Sales Forecast by COS'!C4</f>
        <v>0</v>
      </c>
      <c r="D5" s="140">
        <f>'Sales Forecast by COS'!D4</f>
        <v>0</v>
      </c>
      <c r="E5" s="139">
        <f>'Sales Forecast by COS'!E4</f>
        <v>2009</v>
      </c>
      <c r="F5" s="139">
        <f>'Sales Forecast by COS'!F4</f>
        <v>0</v>
      </c>
      <c r="G5" s="139">
        <f>'Sales Forecast by COS'!G4</f>
        <v>0</v>
      </c>
      <c r="H5" s="139">
        <f>'Sales Forecast by COS'!H4</f>
        <v>0</v>
      </c>
      <c r="I5" s="139">
        <f>'Sales Forecast by COS'!I4</f>
        <v>0</v>
      </c>
      <c r="J5" s="139">
        <f>'Sales Forecast by COS'!J4</f>
        <v>0</v>
      </c>
      <c r="K5" s="139">
        <f>'Sales Forecast by COS'!K4</f>
        <v>0</v>
      </c>
      <c r="L5" s="139">
        <f>'Sales Forecast by COS'!L4</f>
        <v>0</v>
      </c>
      <c r="M5" s="139">
        <f>'Sales Forecast by COS'!M4</f>
        <v>0</v>
      </c>
      <c r="N5" s="139">
        <f>'Sales Forecast by COS'!N4</f>
        <v>0</v>
      </c>
      <c r="O5" s="139">
        <f>'Sales Forecast by COS'!O4</f>
        <v>0</v>
      </c>
      <c r="P5" s="139">
        <f>'Sales Forecast by COS'!P4</f>
        <v>0</v>
      </c>
      <c r="Q5" s="139">
        <f>'Sales Forecast by COS'!Q4</f>
        <v>2010</v>
      </c>
      <c r="R5" s="139">
        <f>'Sales Forecast by COS'!R4</f>
        <v>0</v>
      </c>
      <c r="S5" s="139">
        <f>'Sales Forecast by COS'!S4</f>
        <v>0</v>
      </c>
      <c r="T5" s="139">
        <f>'Sales Forecast by COS'!T4</f>
        <v>0</v>
      </c>
      <c r="U5" s="139">
        <f>'Sales Forecast by COS'!U4</f>
        <v>0</v>
      </c>
      <c r="V5" s="139">
        <f>'Sales Forecast by COS'!V4</f>
        <v>0</v>
      </c>
      <c r="W5" s="139">
        <f>'Sales Forecast by COS'!W4</f>
        <v>0</v>
      </c>
      <c r="X5" s="139">
        <f>'Sales Forecast by COS'!X4</f>
        <v>0</v>
      </c>
      <c r="Y5" s="139">
        <f>'Sales Forecast by COS'!Y4</f>
        <v>0</v>
      </c>
      <c r="Z5" s="139">
        <f>'Sales Forecast by COS'!Z4</f>
        <v>0</v>
      </c>
      <c r="AA5" s="139">
        <f>'Sales Forecast by COS'!AA4</f>
        <v>0</v>
      </c>
      <c r="AB5" s="139">
        <f>'Sales Forecast by COS'!AB4</f>
        <v>0</v>
      </c>
      <c r="AC5" s="139">
        <f>'Sales Forecast by COS'!AC4</f>
        <v>2011</v>
      </c>
      <c r="AD5" s="139">
        <f>'Sales Forecast by COS'!AD4</f>
        <v>0</v>
      </c>
      <c r="AE5" s="139">
        <f>'Sales Forecast by COS'!AE4</f>
        <v>0</v>
      </c>
      <c r="AF5" s="139">
        <f>'Sales Forecast by COS'!AF4</f>
        <v>0</v>
      </c>
      <c r="AG5" s="139">
        <f>'Sales Forecast by COS'!AG4</f>
        <v>0</v>
      </c>
      <c r="AH5" s="139">
        <f>'Sales Forecast by COS'!AH4</f>
        <v>0</v>
      </c>
      <c r="AI5" s="139">
        <f>'Sales Forecast by COS'!AI4</f>
        <v>0</v>
      </c>
      <c r="AJ5" s="139">
        <f>'Sales Forecast by COS'!AJ4</f>
        <v>0</v>
      </c>
      <c r="AK5" s="139">
        <f>'Sales Forecast by COS'!AK4</f>
        <v>0</v>
      </c>
      <c r="AL5" s="139">
        <f>'Sales Forecast by COS'!AL4</f>
        <v>0</v>
      </c>
      <c r="AM5" s="139">
        <f>'Sales Forecast by COS'!AM4</f>
        <v>0</v>
      </c>
      <c r="AN5" s="139">
        <f>'Sales Forecast by COS'!AN4</f>
        <v>0</v>
      </c>
      <c r="AO5" s="139">
        <f>'Sales Forecast by COS'!AO4</f>
        <v>2012</v>
      </c>
      <c r="AP5" s="139">
        <f>'Sales Forecast by COS'!AP4</f>
        <v>0</v>
      </c>
      <c r="AQ5" s="139">
        <f>'Sales Forecast by COS'!AQ4</f>
        <v>0</v>
      </c>
      <c r="AR5" s="139">
        <f>'Sales Forecast by COS'!AR4</f>
        <v>0</v>
      </c>
      <c r="AS5" s="139">
        <f>'Sales Forecast by COS'!AS4</f>
        <v>0</v>
      </c>
      <c r="AT5" s="139">
        <f>'Sales Forecast by COS'!AT4</f>
        <v>0</v>
      </c>
      <c r="AU5" s="139">
        <f>'Sales Forecast by COS'!AU4</f>
        <v>0</v>
      </c>
      <c r="AV5" s="139">
        <f>'Sales Forecast by COS'!AV4</f>
        <v>0</v>
      </c>
      <c r="AW5" s="139">
        <f>'Sales Forecast by COS'!AW4</f>
        <v>0</v>
      </c>
      <c r="AX5" s="139">
        <f>'Sales Forecast by COS'!AX4</f>
        <v>0</v>
      </c>
      <c r="AY5" s="139">
        <f>'Sales Forecast by COS'!AY4</f>
        <v>0</v>
      </c>
      <c r="AZ5" s="139">
        <f>'Sales Forecast by COS'!AZ4</f>
        <v>0</v>
      </c>
      <c r="BA5" s="139">
        <f>'Sales Forecast by COS'!BA4</f>
        <v>2013</v>
      </c>
      <c r="BB5" s="139">
        <f>'Sales Forecast by COS'!BB4</f>
        <v>0</v>
      </c>
      <c r="BC5" s="139">
        <f>'Sales Forecast by COS'!BC4</f>
        <v>0</v>
      </c>
      <c r="BD5" s="139">
        <f>'Sales Forecast by COS'!BD4</f>
        <v>0</v>
      </c>
      <c r="BE5" s="139">
        <f>'Sales Forecast by COS'!BE4</f>
        <v>0</v>
      </c>
      <c r="BF5" s="139">
        <f>'Sales Forecast by COS'!BF4</f>
        <v>0</v>
      </c>
      <c r="BG5" s="139">
        <f>'Sales Forecast by COS'!BG4</f>
        <v>0</v>
      </c>
      <c r="BH5" s="139">
        <f>'Sales Forecast by COS'!BH4</f>
        <v>0</v>
      </c>
      <c r="BI5" s="139">
        <f>'Sales Forecast by COS'!BI4</f>
        <v>0</v>
      </c>
      <c r="BJ5" s="139">
        <f>'Sales Forecast by COS'!BJ4</f>
        <v>0</v>
      </c>
      <c r="BK5" s="139">
        <f>'Sales Forecast by COS'!BK4</f>
        <v>0</v>
      </c>
      <c r="BL5" s="139">
        <f>'Sales Forecast by COS'!BL4</f>
        <v>0</v>
      </c>
      <c r="BM5" s="139">
        <f>'Sales Forecast by COS'!BM4</f>
        <v>2014</v>
      </c>
      <c r="BN5" s="139">
        <f>'Sales Forecast by COS'!BN4</f>
        <v>0</v>
      </c>
      <c r="BO5" s="139">
        <f>'Sales Forecast by COS'!BO4</f>
        <v>0</v>
      </c>
      <c r="BP5" s="139">
        <f>'Sales Forecast by COS'!BP4</f>
        <v>0</v>
      </c>
      <c r="BQ5" s="139">
        <f>'Sales Forecast by COS'!BQ4</f>
        <v>0</v>
      </c>
      <c r="BR5" s="139">
        <f>'Sales Forecast by COS'!BR4</f>
        <v>0</v>
      </c>
      <c r="BS5" s="139">
        <f>'Sales Forecast by COS'!BS4</f>
        <v>0</v>
      </c>
      <c r="BT5" s="139">
        <f>'Sales Forecast by COS'!BT4</f>
        <v>0</v>
      </c>
      <c r="BU5" s="139">
        <f>'Sales Forecast by COS'!BU4</f>
        <v>0</v>
      </c>
      <c r="BV5" s="139">
        <f>'Sales Forecast by COS'!BV4</f>
        <v>0</v>
      </c>
      <c r="BW5" s="139">
        <f>'Sales Forecast by COS'!BW4</f>
        <v>0</v>
      </c>
      <c r="BX5" s="139">
        <f>'Sales Forecast by COS'!BX4</f>
        <v>0</v>
      </c>
      <c r="BY5" s="138" t="str">
        <f>'Sales Forecast by COS'!BY4</f>
        <v>Annual Totals</v>
      </c>
      <c r="BZ5" s="138">
        <f>'Sales Forecast by COS'!BZ4</f>
        <v>0</v>
      </c>
      <c r="CA5" s="138">
        <f>'Sales Forecast by COS'!CA4</f>
        <v>0</v>
      </c>
      <c r="CB5" s="138">
        <f>'Sales Forecast by COS'!CB4</f>
        <v>0</v>
      </c>
      <c r="CC5" s="138">
        <f>'Sales Forecast by COS'!CC4</f>
        <v>0</v>
      </c>
      <c r="CD5" s="138">
        <f>'Sales Forecast by COS'!CD4</f>
        <v>0</v>
      </c>
      <c r="CE5">
        <f>'Sales Forecast by COS'!CE4</f>
        <v>0</v>
      </c>
      <c r="CF5" s="303" t="str">
        <f>'Sales Forecast by COS'!CF4</f>
        <v>FISCAL YEAR ENDING SEPTEMBER</v>
      </c>
      <c r="CG5" s="304">
        <f>'Sales Forecast by COS'!CG4</f>
        <v>0</v>
      </c>
      <c r="CH5">
        <f>'Sales Forecast by COS'!CH4</f>
        <v>0</v>
      </c>
      <c r="CI5">
        <f>'Sales Forecast by COS'!CI4</f>
        <v>0</v>
      </c>
      <c r="CJ5">
        <f>'Sales Forecast by COS'!CJ4</f>
        <v>0</v>
      </c>
      <c r="CK5">
        <f>'Sales Forecast by COS'!CK4</f>
        <v>0</v>
      </c>
      <c r="CL5">
        <f>'Sales Forecast by COS'!CL4</f>
        <v>0</v>
      </c>
      <c r="CM5">
        <f>'Sales Forecast by COS'!CM4</f>
        <v>0</v>
      </c>
      <c r="CN5">
        <f>'Sales Forecast by COS'!CN4</f>
        <v>0</v>
      </c>
      <c r="CO5">
        <f>'Sales Forecast by COS'!CO4</f>
        <v>0</v>
      </c>
      <c r="CP5">
        <f>'Sales Forecast by COS'!CP4</f>
        <v>0</v>
      </c>
      <c r="CQ5">
        <f>'Sales Forecast by COS'!CQ4</f>
        <v>0</v>
      </c>
      <c r="CR5">
        <f>'Sales Forecast by COS'!CR4</f>
        <v>0</v>
      </c>
      <c r="CS5">
        <f>'Sales Forecast by COS'!CS4</f>
        <v>0</v>
      </c>
      <c r="CT5">
        <f>'Sales Forecast by COS'!CT4</f>
        <v>0</v>
      </c>
      <c r="CU5">
        <f>'Sales Forecast by COS'!CU4</f>
        <v>0</v>
      </c>
      <c r="CV5">
        <f>'Sales Forecast by COS'!CV4</f>
        <v>0</v>
      </c>
      <c r="CW5">
        <f>'Sales Forecast by COS'!CW4</f>
        <v>0</v>
      </c>
      <c r="CX5">
        <f>'Sales Forecast by COS'!CX4</f>
        <v>0</v>
      </c>
      <c r="CY5">
        <f>'Sales Forecast by COS'!CY4</f>
        <v>0</v>
      </c>
      <c r="CZ5">
        <f>'Sales Forecast by COS'!CZ4</f>
        <v>0</v>
      </c>
      <c r="DA5">
        <f>'Sales Forecast by COS'!DA4</f>
        <v>0</v>
      </c>
      <c r="DB5">
        <f>'Sales Forecast by COS'!DB4</f>
        <v>0</v>
      </c>
      <c r="DC5">
        <f>'Sales Forecast by COS'!DC4</f>
        <v>0</v>
      </c>
      <c r="DD5">
        <f>'Sales Forecast by COS'!DD4</f>
        <v>0</v>
      </c>
      <c r="DE5">
        <f>'Sales Forecast by COS'!DE4</f>
        <v>0</v>
      </c>
      <c r="DF5">
        <f>'Sales Forecast by COS'!DF4</f>
        <v>0</v>
      </c>
      <c r="DG5">
        <f>'Sales Forecast by COS'!DG4</f>
        <v>0</v>
      </c>
      <c r="DH5">
        <f>'Sales Forecast by COS'!DH4</f>
        <v>0</v>
      </c>
      <c r="DI5">
        <f>'Sales Forecast by COS'!DI4</f>
        <v>0</v>
      </c>
      <c r="DJ5">
        <f>'Sales Forecast by COS'!DJ4</f>
        <v>0</v>
      </c>
      <c r="DK5">
        <f>'Sales Forecast by COS'!DK4</f>
        <v>0</v>
      </c>
      <c r="DL5">
        <f>'Sales Forecast by COS'!DL4</f>
        <v>0</v>
      </c>
      <c r="DM5">
        <f>'Sales Forecast by COS'!DM4</f>
        <v>0</v>
      </c>
      <c r="DN5">
        <f>'Sales Forecast by COS'!DN4</f>
        <v>0</v>
      </c>
      <c r="DO5">
        <f>'Sales Forecast by COS'!DO4</f>
        <v>0</v>
      </c>
      <c r="DP5">
        <f>'Sales Forecast by COS'!DP4</f>
        <v>0</v>
      </c>
      <c r="DQ5">
        <f>'Sales Forecast by COS'!DQ4</f>
        <v>0</v>
      </c>
      <c r="DR5">
        <f>'Sales Forecast by COS'!DR4</f>
        <v>0</v>
      </c>
      <c r="DS5">
        <f>'Sales Forecast by COS'!DS4</f>
        <v>0</v>
      </c>
      <c r="DT5">
        <f>'Sales Forecast by COS'!DT4</f>
        <v>0</v>
      </c>
      <c r="DU5">
        <f>'Sales Forecast by COS'!DU4</f>
        <v>0</v>
      </c>
      <c r="DV5">
        <f>'Sales Forecast by COS'!DV4</f>
        <v>0</v>
      </c>
      <c r="DW5">
        <f>'Sales Forecast by COS'!DW4</f>
        <v>0</v>
      </c>
      <c r="DX5">
        <f>'Sales Forecast by COS'!DX4</f>
        <v>0</v>
      </c>
      <c r="DY5">
        <f>'Sales Forecast by COS'!DY4</f>
        <v>0</v>
      </c>
      <c r="DZ5">
        <f>'Sales Forecast by COS'!DZ4</f>
        <v>0</v>
      </c>
      <c r="EA5">
        <f>'Sales Forecast by COS'!EA4</f>
        <v>0</v>
      </c>
      <c r="EB5">
        <f>'Sales Forecast by COS'!EB4</f>
        <v>0</v>
      </c>
      <c r="EC5">
        <f>'Sales Forecast by COS'!EC4</f>
        <v>0</v>
      </c>
      <c r="ED5">
        <f>'Sales Forecast by COS'!ED4</f>
        <v>0</v>
      </c>
      <c r="EE5">
        <f>'Sales Forecast by COS'!EE4</f>
        <v>0</v>
      </c>
      <c r="EF5">
        <f>'Sales Forecast by COS'!EF4</f>
        <v>0</v>
      </c>
      <c r="EG5">
        <f>'Sales Forecast by COS'!EG4</f>
        <v>0</v>
      </c>
      <c r="EH5">
        <f>'Sales Forecast by COS'!EH4</f>
        <v>0</v>
      </c>
      <c r="EI5">
        <f>'Sales Forecast by COS'!EI4</f>
        <v>0</v>
      </c>
      <c r="EJ5">
        <f>'Sales Forecast by COS'!EJ4</f>
        <v>0</v>
      </c>
      <c r="EK5">
        <f>'Sales Forecast by COS'!EK4</f>
        <v>0</v>
      </c>
      <c r="EL5">
        <f>'Sales Forecast by COS'!EL4</f>
        <v>0</v>
      </c>
      <c r="EM5">
        <f>'Sales Forecast by COS'!EM4</f>
        <v>0</v>
      </c>
      <c r="EN5">
        <f>'Sales Forecast by COS'!EN4</f>
        <v>0</v>
      </c>
      <c r="EO5">
        <f>'Sales Forecast by COS'!EO4</f>
        <v>0</v>
      </c>
      <c r="EP5">
        <f>'Sales Forecast by COS'!EP4</f>
        <v>0</v>
      </c>
      <c r="EQ5">
        <f>'Sales Forecast by COS'!EQ4</f>
        <v>0</v>
      </c>
      <c r="ER5">
        <f>'Sales Forecast by COS'!ER4</f>
        <v>0</v>
      </c>
      <c r="ES5">
        <f>'Sales Forecast by COS'!ES4</f>
        <v>0</v>
      </c>
      <c r="ET5">
        <f>'Sales Forecast by COS'!ET4</f>
        <v>0</v>
      </c>
      <c r="EU5">
        <f>'Sales Forecast by COS'!EU4</f>
        <v>0</v>
      </c>
      <c r="EV5">
        <f>'Sales Forecast by COS'!EV4</f>
        <v>0</v>
      </c>
      <c r="EW5">
        <f>'Sales Forecast by COS'!EW4</f>
        <v>0</v>
      </c>
      <c r="EX5">
        <f>'Sales Forecast by COS'!EX4</f>
        <v>0</v>
      </c>
      <c r="EY5">
        <f>'Sales Forecast by COS'!EY4</f>
        <v>0</v>
      </c>
      <c r="EZ5">
        <f>'Sales Forecast by COS'!EZ4</f>
        <v>0</v>
      </c>
      <c r="FA5">
        <f>'Sales Forecast by COS'!FA4</f>
        <v>0</v>
      </c>
      <c r="FB5">
        <f>'Sales Forecast by COS'!FB4</f>
        <v>0</v>
      </c>
      <c r="FC5">
        <f>'Sales Forecast by COS'!FC4</f>
        <v>0</v>
      </c>
      <c r="FD5">
        <f>'Sales Forecast by COS'!FD4</f>
        <v>0</v>
      </c>
      <c r="FE5">
        <f>'Sales Forecast by COS'!FE4</f>
        <v>0</v>
      </c>
      <c r="FF5">
        <f>'Sales Forecast by COS'!FF4</f>
        <v>0</v>
      </c>
      <c r="FG5">
        <f>'Sales Forecast by COS'!FG4</f>
        <v>0</v>
      </c>
      <c r="FH5">
        <f>'Sales Forecast by COS'!FH4</f>
        <v>0</v>
      </c>
      <c r="FI5">
        <f>'Sales Forecast by COS'!FI4</f>
        <v>0</v>
      </c>
      <c r="FJ5">
        <f>'Sales Forecast by COS'!FJ4</f>
        <v>0</v>
      </c>
      <c r="FK5">
        <f>'Sales Forecast by COS'!FK4</f>
        <v>0</v>
      </c>
      <c r="FL5">
        <f>'Sales Forecast by COS'!FL4</f>
        <v>0</v>
      </c>
      <c r="FM5">
        <f>'Sales Forecast by COS'!FM4</f>
        <v>0</v>
      </c>
      <c r="FN5">
        <f>'Sales Forecast by COS'!FN4</f>
        <v>0</v>
      </c>
      <c r="FO5">
        <f>'Sales Forecast by COS'!FO4</f>
        <v>0</v>
      </c>
      <c r="FP5">
        <f>'Sales Forecast by COS'!FP4</f>
        <v>0</v>
      </c>
      <c r="FQ5">
        <f>'Sales Forecast by COS'!FQ4</f>
        <v>0</v>
      </c>
      <c r="FR5">
        <f>'Sales Forecast by COS'!FR4</f>
        <v>0</v>
      </c>
      <c r="FS5">
        <f>'Sales Forecast by COS'!FS4</f>
        <v>0</v>
      </c>
      <c r="FT5">
        <f>'Sales Forecast by COS'!FT4</f>
        <v>0</v>
      </c>
      <c r="FU5">
        <f>'Sales Forecast by COS'!FU4</f>
        <v>0</v>
      </c>
      <c r="FV5">
        <f>'Sales Forecast by COS'!FV4</f>
        <v>0</v>
      </c>
      <c r="FW5">
        <f>'Sales Forecast by COS'!FW4</f>
        <v>0</v>
      </c>
      <c r="FX5">
        <f>'Sales Forecast by COS'!FX4</f>
        <v>0</v>
      </c>
      <c r="FY5">
        <f>'Sales Forecast by COS'!FY4</f>
        <v>0</v>
      </c>
      <c r="FZ5">
        <f>'Sales Forecast by COS'!FZ4</f>
        <v>0</v>
      </c>
      <c r="GA5">
        <f>'Sales Forecast by COS'!GA4</f>
        <v>0</v>
      </c>
      <c r="GB5">
        <f>'Sales Forecast by COS'!GB4</f>
        <v>0</v>
      </c>
      <c r="GC5">
        <f>'Sales Forecast by COS'!GC4</f>
        <v>0</v>
      </c>
      <c r="GD5">
        <f>'Sales Forecast by COS'!GD4</f>
        <v>0</v>
      </c>
      <c r="GE5">
        <f>'Sales Forecast by COS'!GE4</f>
        <v>0</v>
      </c>
      <c r="GF5">
        <f>'Sales Forecast by COS'!GF4</f>
        <v>0</v>
      </c>
      <c r="GG5">
        <f>'Sales Forecast by COS'!GG4</f>
        <v>0</v>
      </c>
      <c r="GH5">
        <f>'Sales Forecast by COS'!GH4</f>
        <v>0</v>
      </c>
      <c r="GI5">
        <f>'Sales Forecast by COS'!GI4</f>
        <v>0</v>
      </c>
      <c r="GJ5">
        <f>'Sales Forecast by COS'!GJ4</f>
        <v>0</v>
      </c>
      <c r="GK5">
        <f>'Sales Forecast by COS'!GK4</f>
        <v>0</v>
      </c>
      <c r="GL5">
        <f>'Sales Forecast by COS'!GL4</f>
        <v>0</v>
      </c>
      <c r="GM5">
        <f>'Sales Forecast by COS'!GM4</f>
        <v>0</v>
      </c>
      <c r="GN5">
        <f>'Sales Forecast by COS'!GN4</f>
        <v>0</v>
      </c>
      <c r="GO5">
        <f>'Sales Forecast by COS'!GO4</f>
        <v>0</v>
      </c>
      <c r="GP5">
        <f>'Sales Forecast by COS'!GP4</f>
        <v>0</v>
      </c>
      <c r="GQ5">
        <f>'Sales Forecast by COS'!GQ4</f>
        <v>0</v>
      </c>
      <c r="GR5">
        <f>'Sales Forecast by COS'!GR4</f>
        <v>0</v>
      </c>
      <c r="GS5">
        <f>'Sales Forecast by COS'!GS4</f>
        <v>0</v>
      </c>
      <c r="GT5">
        <f>'Sales Forecast by COS'!GT4</f>
        <v>0</v>
      </c>
      <c r="GU5">
        <f>'Sales Forecast by COS'!GU4</f>
        <v>0</v>
      </c>
      <c r="GV5">
        <f>'Sales Forecast by COS'!GV4</f>
        <v>0</v>
      </c>
      <c r="GW5">
        <f>'Sales Forecast by COS'!GW4</f>
        <v>0</v>
      </c>
      <c r="GX5">
        <f>'Sales Forecast by COS'!GX4</f>
        <v>0</v>
      </c>
      <c r="GY5">
        <f>'Sales Forecast by COS'!GY4</f>
        <v>0</v>
      </c>
      <c r="GZ5">
        <f>'Sales Forecast by COS'!GZ4</f>
        <v>0</v>
      </c>
      <c r="HA5">
        <f>'Sales Forecast by COS'!HA4</f>
        <v>0</v>
      </c>
      <c r="HB5">
        <f>'Sales Forecast by COS'!HB4</f>
        <v>0</v>
      </c>
      <c r="HC5">
        <f>'Sales Forecast by COS'!HC4</f>
        <v>0</v>
      </c>
      <c r="HD5">
        <f>'Sales Forecast by COS'!HD4</f>
        <v>0</v>
      </c>
      <c r="HE5">
        <f>'Sales Forecast by COS'!HE4</f>
        <v>0</v>
      </c>
      <c r="HF5">
        <f>'Sales Forecast by COS'!HF4</f>
        <v>0</v>
      </c>
      <c r="HG5">
        <f>'Sales Forecast by COS'!HG4</f>
        <v>0</v>
      </c>
      <c r="HH5">
        <f>'Sales Forecast by COS'!HH4</f>
        <v>0</v>
      </c>
      <c r="HI5">
        <f>'Sales Forecast by COS'!HI4</f>
        <v>0</v>
      </c>
      <c r="HJ5">
        <f>'Sales Forecast by COS'!HJ4</f>
        <v>0</v>
      </c>
      <c r="HK5">
        <f>'Sales Forecast by COS'!HK4</f>
        <v>0</v>
      </c>
      <c r="HL5">
        <f>'Sales Forecast by COS'!HL4</f>
        <v>0</v>
      </c>
      <c r="HM5">
        <f>'Sales Forecast by COS'!HM4</f>
        <v>0</v>
      </c>
      <c r="HN5">
        <f>'Sales Forecast by COS'!HN4</f>
        <v>0</v>
      </c>
      <c r="HO5">
        <f>'Sales Forecast by COS'!HO4</f>
        <v>0</v>
      </c>
      <c r="HP5">
        <f>'Sales Forecast by COS'!HP4</f>
        <v>0</v>
      </c>
      <c r="HQ5">
        <f>'Sales Forecast by COS'!HQ4</f>
        <v>0</v>
      </c>
      <c r="HR5">
        <f>'Sales Forecast by COS'!HR4</f>
        <v>0</v>
      </c>
      <c r="HS5">
        <f>'Sales Forecast by COS'!HS4</f>
        <v>0</v>
      </c>
      <c r="HT5">
        <f>'Sales Forecast by COS'!HT4</f>
        <v>0</v>
      </c>
      <c r="HU5">
        <f>'Sales Forecast by COS'!HU4</f>
        <v>0</v>
      </c>
      <c r="HV5">
        <f>'Sales Forecast by COS'!HV4</f>
        <v>0</v>
      </c>
      <c r="HW5">
        <f>'Sales Forecast by COS'!HW4</f>
        <v>0</v>
      </c>
      <c r="HX5">
        <f>'Sales Forecast by COS'!HX4</f>
        <v>0</v>
      </c>
      <c r="HY5">
        <f>'Sales Forecast by COS'!HY4</f>
        <v>0</v>
      </c>
      <c r="HZ5">
        <f>'Sales Forecast by COS'!HZ4</f>
        <v>0</v>
      </c>
      <c r="IA5">
        <f>'Sales Forecast by COS'!IA4</f>
        <v>0</v>
      </c>
      <c r="IB5">
        <f>'Sales Forecast by COS'!IB4</f>
        <v>0</v>
      </c>
      <c r="IC5">
        <f>'Sales Forecast by COS'!IC4</f>
        <v>0</v>
      </c>
      <c r="ID5">
        <f>'Sales Forecast by COS'!ID4</f>
        <v>0</v>
      </c>
      <c r="IE5">
        <f>'Sales Forecast by COS'!IE4</f>
        <v>0</v>
      </c>
      <c r="IF5">
        <f>'Sales Forecast by COS'!IF4</f>
        <v>0</v>
      </c>
      <c r="IG5">
        <f>'Sales Forecast by COS'!IG4</f>
        <v>0</v>
      </c>
      <c r="IH5">
        <f>'Sales Forecast by COS'!IH4</f>
        <v>0</v>
      </c>
      <c r="II5">
        <f>'Sales Forecast by COS'!II4</f>
        <v>0</v>
      </c>
      <c r="IJ5">
        <f>'Sales Forecast by COS'!IJ4</f>
        <v>0</v>
      </c>
      <c r="IK5">
        <f>'Sales Forecast by COS'!IK4</f>
        <v>0</v>
      </c>
      <c r="IL5">
        <f>'Sales Forecast by COS'!IL4</f>
        <v>0</v>
      </c>
      <c r="IM5">
        <f>'Sales Forecast by COS'!IM4</f>
        <v>0</v>
      </c>
      <c r="IN5">
        <f>'Sales Forecast by COS'!IN4</f>
        <v>0</v>
      </c>
      <c r="IO5">
        <f>'Sales Forecast by COS'!IO4</f>
        <v>0</v>
      </c>
      <c r="IP5">
        <f>'Sales Forecast by COS'!IP4</f>
        <v>0</v>
      </c>
      <c r="IQ5">
        <f>'Sales Forecast by COS'!IQ4</f>
        <v>0</v>
      </c>
      <c r="IR5">
        <f>'Sales Forecast by COS'!IR4</f>
        <v>0</v>
      </c>
      <c r="IS5">
        <f>'Sales Forecast by COS'!IS4</f>
        <v>0</v>
      </c>
      <c r="IT5">
        <f>'Sales Forecast by COS'!IT4</f>
        <v>0</v>
      </c>
      <c r="IU5">
        <f>'Sales Forecast by COS'!IU4</f>
        <v>0</v>
      </c>
      <c r="IV5">
        <f>'Sales Forecast by COS'!IV4</f>
        <v>0</v>
      </c>
      <c r="IW5">
        <f>'Sales Forecast by COS'!IW4</f>
        <v>0</v>
      </c>
      <c r="IX5">
        <f>'Sales Forecast by COS'!IX4</f>
        <v>0</v>
      </c>
      <c r="IY5">
        <f>'Sales Forecast by COS'!IY4</f>
        <v>0</v>
      </c>
      <c r="IZ5">
        <f>'Sales Forecast by COS'!IZ4</f>
        <v>0</v>
      </c>
      <c r="JA5">
        <f>'Sales Forecast by COS'!JA4</f>
        <v>0</v>
      </c>
      <c r="JB5">
        <f>'Sales Forecast by COS'!JB4</f>
        <v>0</v>
      </c>
      <c r="JC5">
        <f>'Sales Forecast by COS'!JC4</f>
        <v>0</v>
      </c>
      <c r="JD5">
        <f>'Sales Forecast by COS'!JD4</f>
        <v>0</v>
      </c>
      <c r="JE5">
        <f>'Sales Forecast by COS'!JE4</f>
        <v>0</v>
      </c>
      <c r="JF5">
        <f>'Sales Forecast by COS'!JF4</f>
        <v>0</v>
      </c>
      <c r="JG5">
        <f>'Sales Forecast by COS'!JG4</f>
        <v>0</v>
      </c>
      <c r="JH5">
        <f>'Sales Forecast by COS'!JH4</f>
        <v>0</v>
      </c>
      <c r="JI5">
        <f>'Sales Forecast by COS'!JI4</f>
        <v>0</v>
      </c>
      <c r="JJ5">
        <f>'Sales Forecast by COS'!JJ4</f>
        <v>0</v>
      </c>
      <c r="JK5">
        <f>'Sales Forecast by COS'!JK4</f>
        <v>0</v>
      </c>
      <c r="JL5">
        <f>'Sales Forecast by COS'!JL4</f>
        <v>0</v>
      </c>
      <c r="JM5">
        <f>'Sales Forecast by COS'!JM4</f>
        <v>0</v>
      </c>
      <c r="JN5">
        <f>'Sales Forecast by COS'!JN4</f>
        <v>0</v>
      </c>
      <c r="JO5">
        <f>'Sales Forecast by COS'!JO4</f>
        <v>0</v>
      </c>
      <c r="JP5">
        <f>'Sales Forecast by COS'!JP4</f>
        <v>0</v>
      </c>
      <c r="JQ5">
        <f>'Sales Forecast by COS'!JQ4</f>
        <v>0</v>
      </c>
      <c r="JR5">
        <f>'Sales Forecast by COS'!JR4</f>
        <v>0</v>
      </c>
      <c r="JS5">
        <f>'Sales Forecast by COS'!JS4</f>
        <v>0</v>
      </c>
      <c r="JT5">
        <f>'Sales Forecast by COS'!JT4</f>
        <v>0</v>
      </c>
      <c r="JU5">
        <f>'Sales Forecast by COS'!JU4</f>
        <v>0</v>
      </c>
      <c r="JV5">
        <f>'Sales Forecast by COS'!JV4</f>
        <v>0</v>
      </c>
      <c r="JW5">
        <f>'Sales Forecast by COS'!JW4</f>
        <v>0</v>
      </c>
      <c r="JX5">
        <f>'Sales Forecast by COS'!JX4</f>
        <v>0</v>
      </c>
      <c r="JY5">
        <f>'Sales Forecast by COS'!JY4</f>
        <v>0</v>
      </c>
      <c r="JZ5">
        <f>'Sales Forecast by COS'!JZ4</f>
        <v>0</v>
      </c>
      <c r="KA5">
        <f>'Sales Forecast by COS'!KA4</f>
        <v>0</v>
      </c>
      <c r="KB5">
        <f>'Sales Forecast by COS'!KB4</f>
        <v>0</v>
      </c>
      <c r="KC5">
        <f>'Sales Forecast by COS'!KC4</f>
        <v>0</v>
      </c>
      <c r="KD5">
        <f>'Sales Forecast by COS'!KD4</f>
        <v>0</v>
      </c>
      <c r="KE5">
        <f>'Sales Forecast by COS'!KE4</f>
        <v>0</v>
      </c>
      <c r="KF5">
        <f>'Sales Forecast by COS'!KF4</f>
        <v>0</v>
      </c>
      <c r="KG5">
        <f>'Sales Forecast by COS'!KG4</f>
        <v>0</v>
      </c>
      <c r="KH5">
        <f>'Sales Forecast by COS'!KH4</f>
        <v>0</v>
      </c>
      <c r="KI5">
        <f>'Sales Forecast by COS'!KI4</f>
        <v>0</v>
      </c>
      <c r="KJ5">
        <f>'Sales Forecast by COS'!KJ4</f>
        <v>0</v>
      </c>
      <c r="KK5">
        <f>'Sales Forecast by COS'!KK4</f>
        <v>0</v>
      </c>
      <c r="KL5">
        <f>'Sales Forecast by COS'!KL4</f>
        <v>0</v>
      </c>
      <c r="KM5">
        <f>'Sales Forecast by COS'!KM4</f>
        <v>0</v>
      </c>
      <c r="KN5">
        <f>'Sales Forecast by COS'!KN4</f>
        <v>0</v>
      </c>
      <c r="KO5">
        <f>'Sales Forecast by COS'!KO4</f>
        <v>0</v>
      </c>
      <c r="KP5">
        <f>'Sales Forecast by COS'!KP4</f>
        <v>0</v>
      </c>
      <c r="KQ5">
        <f>'Sales Forecast by COS'!KQ4</f>
        <v>0</v>
      </c>
      <c r="KR5">
        <f>'Sales Forecast by COS'!KR4</f>
        <v>0</v>
      </c>
      <c r="KS5">
        <f>'Sales Forecast by COS'!KS4</f>
        <v>0</v>
      </c>
      <c r="KT5">
        <f>'Sales Forecast by COS'!KT4</f>
        <v>0</v>
      </c>
      <c r="KU5">
        <f>'Sales Forecast by COS'!KU4</f>
        <v>0</v>
      </c>
      <c r="KV5">
        <f>'Sales Forecast by COS'!KV4</f>
        <v>0</v>
      </c>
      <c r="KW5">
        <f>'Sales Forecast by COS'!KW4</f>
        <v>0</v>
      </c>
      <c r="KX5">
        <f>'Sales Forecast by COS'!KX4</f>
        <v>0</v>
      </c>
      <c r="KY5">
        <f>'Sales Forecast by COS'!KY4</f>
        <v>0</v>
      </c>
      <c r="KZ5">
        <f>'Sales Forecast by COS'!KZ4</f>
        <v>0</v>
      </c>
      <c r="LA5">
        <f>'Sales Forecast by COS'!LA4</f>
        <v>0</v>
      </c>
      <c r="LB5">
        <f>'Sales Forecast by COS'!LB4</f>
        <v>0</v>
      </c>
      <c r="LC5">
        <f>'Sales Forecast by COS'!LC4</f>
        <v>0</v>
      </c>
      <c r="LD5">
        <f>'Sales Forecast by COS'!LD4</f>
        <v>0</v>
      </c>
      <c r="LE5">
        <f>'Sales Forecast by COS'!LE4</f>
        <v>0</v>
      </c>
      <c r="LF5">
        <f>'Sales Forecast by COS'!LF4</f>
        <v>0</v>
      </c>
      <c r="LG5">
        <f>'Sales Forecast by COS'!LG4</f>
        <v>0</v>
      </c>
      <c r="LH5">
        <f>'Sales Forecast by COS'!LH4</f>
        <v>0</v>
      </c>
      <c r="LI5">
        <f>'Sales Forecast by COS'!LI4</f>
        <v>0</v>
      </c>
      <c r="LJ5">
        <f>'Sales Forecast by COS'!LJ4</f>
        <v>0</v>
      </c>
      <c r="LK5">
        <f>'Sales Forecast by COS'!LK4</f>
        <v>0</v>
      </c>
      <c r="LL5">
        <f>'Sales Forecast by COS'!LL4</f>
        <v>0</v>
      </c>
      <c r="LM5">
        <f>'Sales Forecast by COS'!LM4</f>
        <v>0</v>
      </c>
      <c r="LN5">
        <f>'Sales Forecast by COS'!LN4</f>
        <v>0</v>
      </c>
      <c r="LO5">
        <f>'Sales Forecast by COS'!LO4</f>
        <v>0</v>
      </c>
      <c r="LP5">
        <f>'Sales Forecast by COS'!LP4</f>
        <v>0</v>
      </c>
      <c r="LQ5">
        <f>'Sales Forecast by COS'!LQ4</f>
        <v>0</v>
      </c>
      <c r="LR5">
        <f>'Sales Forecast by COS'!LR4</f>
        <v>0</v>
      </c>
      <c r="LS5">
        <f>'Sales Forecast by COS'!LS4</f>
        <v>0</v>
      </c>
      <c r="LT5">
        <f>'Sales Forecast by COS'!LT4</f>
        <v>0</v>
      </c>
      <c r="LU5">
        <f>'Sales Forecast by COS'!LU4</f>
        <v>0</v>
      </c>
      <c r="LV5">
        <f>'Sales Forecast by COS'!LV4</f>
        <v>0</v>
      </c>
      <c r="LW5">
        <f>'Sales Forecast by COS'!LW4</f>
        <v>0</v>
      </c>
      <c r="LX5">
        <f>'Sales Forecast by COS'!LX4</f>
        <v>0</v>
      </c>
      <c r="LY5">
        <f>'Sales Forecast by COS'!LY4</f>
        <v>0</v>
      </c>
      <c r="LZ5">
        <f>'Sales Forecast by COS'!LZ4</f>
        <v>0</v>
      </c>
      <c r="MA5">
        <f>'Sales Forecast by COS'!MA4</f>
        <v>0</v>
      </c>
      <c r="MB5">
        <f>'Sales Forecast by COS'!MB4</f>
        <v>0</v>
      </c>
      <c r="MC5">
        <f>'Sales Forecast by COS'!MC4</f>
        <v>0</v>
      </c>
      <c r="MD5">
        <f>'Sales Forecast by COS'!MD4</f>
        <v>0</v>
      </c>
      <c r="ME5">
        <f>'Sales Forecast by COS'!ME4</f>
        <v>0</v>
      </c>
      <c r="MF5">
        <f>'Sales Forecast by COS'!MF4</f>
        <v>0</v>
      </c>
      <c r="MG5">
        <f>'Sales Forecast by COS'!MG4</f>
        <v>0</v>
      </c>
      <c r="MH5">
        <f>'Sales Forecast by COS'!MH4</f>
        <v>0</v>
      </c>
      <c r="MI5">
        <f>'Sales Forecast by COS'!MI4</f>
        <v>0</v>
      </c>
      <c r="MJ5">
        <f>'Sales Forecast by COS'!MJ4</f>
        <v>0</v>
      </c>
      <c r="MK5">
        <f>'Sales Forecast by COS'!MK4</f>
        <v>0</v>
      </c>
      <c r="ML5">
        <f>'Sales Forecast by COS'!ML4</f>
        <v>0</v>
      </c>
      <c r="MM5">
        <f>'Sales Forecast by COS'!MM4</f>
        <v>0</v>
      </c>
      <c r="MN5">
        <f>'Sales Forecast by COS'!MN4</f>
        <v>0</v>
      </c>
      <c r="MO5">
        <f>'Sales Forecast by COS'!MO4</f>
        <v>0</v>
      </c>
      <c r="MP5">
        <f>'Sales Forecast by COS'!MP4</f>
        <v>0</v>
      </c>
      <c r="MQ5">
        <f>'Sales Forecast by COS'!MQ4</f>
        <v>0</v>
      </c>
      <c r="MR5">
        <f>'Sales Forecast by COS'!MR4</f>
        <v>0</v>
      </c>
      <c r="MS5">
        <f>'Sales Forecast by COS'!MS4</f>
        <v>0</v>
      </c>
      <c r="MT5">
        <f>'Sales Forecast by COS'!MT4</f>
        <v>0</v>
      </c>
      <c r="MU5">
        <f>'Sales Forecast by COS'!MU4</f>
        <v>0</v>
      </c>
      <c r="MV5">
        <f>'Sales Forecast by COS'!MV4</f>
        <v>0</v>
      </c>
      <c r="MW5">
        <f>'Sales Forecast by COS'!MW4</f>
        <v>0</v>
      </c>
      <c r="MX5">
        <f>'Sales Forecast by COS'!MX4</f>
        <v>0</v>
      </c>
      <c r="MY5">
        <f>'Sales Forecast by COS'!MY4</f>
        <v>0</v>
      </c>
      <c r="MZ5">
        <f>'Sales Forecast by COS'!MZ4</f>
        <v>0</v>
      </c>
      <c r="NA5">
        <f>'Sales Forecast by COS'!NA4</f>
        <v>0</v>
      </c>
      <c r="NB5">
        <f>'Sales Forecast by COS'!NB4</f>
        <v>0</v>
      </c>
      <c r="NC5">
        <f>'Sales Forecast by COS'!NC4</f>
        <v>0</v>
      </c>
      <c r="ND5">
        <f>'Sales Forecast by COS'!ND4</f>
        <v>0</v>
      </c>
      <c r="NE5">
        <f>'Sales Forecast by COS'!NE4</f>
        <v>0</v>
      </c>
      <c r="NF5">
        <f>'Sales Forecast by COS'!NF4</f>
        <v>0</v>
      </c>
      <c r="NG5">
        <f>'Sales Forecast by COS'!NG4</f>
        <v>0</v>
      </c>
      <c r="NH5">
        <f>'Sales Forecast by COS'!NH4</f>
        <v>0</v>
      </c>
      <c r="NI5">
        <f>'Sales Forecast by COS'!NI4</f>
        <v>0</v>
      </c>
      <c r="NJ5">
        <f>'Sales Forecast by COS'!NJ4</f>
        <v>0</v>
      </c>
      <c r="NK5">
        <f>'Sales Forecast by COS'!NK4</f>
        <v>0</v>
      </c>
      <c r="NL5">
        <f>'Sales Forecast by COS'!NL4</f>
        <v>0</v>
      </c>
      <c r="NM5">
        <f>'Sales Forecast by COS'!NM4</f>
        <v>0</v>
      </c>
      <c r="NN5">
        <f>'Sales Forecast by COS'!NN4</f>
        <v>0</v>
      </c>
      <c r="NO5">
        <f>'Sales Forecast by COS'!NO4</f>
        <v>0</v>
      </c>
      <c r="NP5">
        <f>'Sales Forecast by COS'!NP4</f>
        <v>0</v>
      </c>
      <c r="NQ5">
        <f>'Sales Forecast by COS'!NQ4</f>
        <v>0</v>
      </c>
      <c r="NR5">
        <f>'Sales Forecast by COS'!NR4</f>
        <v>0</v>
      </c>
      <c r="NS5">
        <f>'Sales Forecast by COS'!NS4</f>
        <v>0</v>
      </c>
      <c r="NT5">
        <f>'Sales Forecast by COS'!NT4</f>
        <v>0</v>
      </c>
      <c r="NU5">
        <f>'Sales Forecast by COS'!NU4</f>
        <v>0</v>
      </c>
      <c r="NV5">
        <f>'Sales Forecast by COS'!NV4</f>
        <v>0</v>
      </c>
      <c r="NW5">
        <f>'Sales Forecast by COS'!NW4</f>
        <v>0</v>
      </c>
      <c r="NX5">
        <f>'Sales Forecast by COS'!NX4</f>
        <v>0</v>
      </c>
      <c r="NY5">
        <f>'Sales Forecast by COS'!NY4</f>
        <v>0</v>
      </c>
      <c r="NZ5">
        <f>'Sales Forecast by COS'!NZ4</f>
        <v>0</v>
      </c>
      <c r="OA5">
        <f>'Sales Forecast by COS'!OA4</f>
        <v>0</v>
      </c>
      <c r="OB5">
        <f>'Sales Forecast by COS'!OB4</f>
        <v>0</v>
      </c>
      <c r="OC5">
        <f>'Sales Forecast by COS'!OC4</f>
        <v>0</v>
      </c>
      <c r="OD5">
        <f>'Sales Forecast by COS'!OD4</f>
        <v>0</v>
      </c>
      <c r="OE5">
        <f>'Sales Forecast by COS'!OE4</f>
        <v>0</v>
      </c>
      <c r="OF5">
        <f>'Sales Forecast by COS'!OF4</f>
        <v>0</v>
      </c>
      <c r="OG5">
        <f>'Sales Forecast by COS'!OG4</f>
        <v>0</v>
      </c>
      <c r="OH5">
        <f>'Sales Forecast by COS'!OH4</f>
        <v>0</v>
      </c>
      <c r="OI5">
        <f>'Sales Forecast by COS'!OI4</f>
        <v>0</v>
      </c>
      <c r="OJ5">
        <f>'Sales Forecast by COS'!OJ4</f>
        <v>0</v>
      </c>
      <c r="OK5">
        <f>'Sales Forecast by COS'!OK4</f>
        <v>0</v>
      </c>
      <c r="OL5">
        <f>'Sales Forecast by COS'!OL4</f>
        <v>0</v>
      </c>
      <c r="OM5">
        <f>'Sales Forecast by COS'!OM4</f>
        <v>0</v>
      </c>
      <c r="ON5">
        <f>'Sales Forecast by COS'!ON4</f>
        <v>0</v>
      </c>
      <c r="OO5">
        <f>'Sales Forecast by COS'!OO4</f>
        <v>0</v>
      </c>
      <c r="OP5">
        <f>'Sales Forecast by COS'!OP4</f>
        <v>0</v>
      </c>
      <c r="OQ5">
        <f>'Sales Forecast by COS'!OQ4</f>
        <v>0</v>
      </c>
      <c r="OR5">
        <f>'Sales Forecast by COS'!OR4</f>
        <v>0</v>
      </c>
      <c r="OS5">
        <f>'Sales Forecast by COS'!OS4</f>
        <v>0</v>
      </c>
      <c r="OT5">
        <f>'Sales Forecast by COS'!OT4</f>
        <v>0</v>
      </c>
      <c r="OU5">
        <f>'Sales Forecast by COS'!OU4</f>
        <v>0</v>
      </c>
      <c r="OV5">
        <f>'Sales Forecast by COS'!OV4</f>
        <v>0</v>
      </c>
      <c r="OW5">
        <f>'Sales Forecast by COS'!OW4</f>
        <v>0</v>
      </c>
      <c r="OX5">
        <f>'Sales Forecast by COS'!OX4</f>
        <v>0</v>
      </c>
      <c r="OY5">
        <f>'Sales Forecast by COS'!OY4</f>
        <v>0</v>
      </c>
      <c r="OZ5">
        <f>'Sales Forecast by COS'!OZ4</f>
        <v>0</v>
      </c>
      <c r="PA5">
        <f>'Sales Forecast by COS'!PA4</f>
        <v>0</v>
      </c>
      <c r="PB5">
        <f>'Sales Forecast by COS'!PB4</f>
        <v>0</v>
      </c>
      <c r="PC5">
        <f>'Sales Forecast by COS'!PC4</f>
        <v>0</v>
      </c>
      <c r="PD5">
        <f>'Sales Forecast by COS'!PD4</f>
        <v>0</v>
      </c>
      <c r="PE5">
        <f>'Sales Forecast by COS'!PE4</f>
        <v>0</v>
      </c>
      <c r="PF5">
        <f>'Sales Forecast by COS'!PF4</f>
        <v>0</v>
      </c>
      <c r="PG5">
        <f>'Sales Forecast by COS'!PG4</f>
        <v>0</v>
      </c>
      <c r="PH5">
        <f>'Sales Forecast by COS'!PH4</f>
        <v>0</v>
      </c>
      <c r="PI5">
        <f>'Sales Forecast by COS'!PI4</f>
        <v>0</v>
      </c>
      <c r="PJ5">
        <f>'Sales Forecast by COS'!PJ4</f>
        <v>0</v>
      </c>
      <c r="PK5">
        <f>'Sales Forecast by COS'!PK4</f>
        <v>0</v>
      </c>
      <c r="PL5">
        <f>'Sales Forecast by COS'!PL4</f>
        <v>0</v>
      </c>
      <c r="PM5">
        <f>'Sales Forecast by COS'!PM4</f>
        <v>0</v>
      </c>
      <c r="PN5">
        <f>'Sales Forecast by COS'!PN4</f>
        <v>0</v>
      </c>
      <c r="PO5">
        <f>'Sales Forecast by COS'!PO4</f>
        <v>0</v>
      </c>
      <c r="PP5">
        <f>'Sales Forecast by COS'!PP4</f>
        <v>0</v>
      </c>
      <c r="PQ5">
        <f>'Sales Forecast by COS'!PQ4</f>
        <v>0</v>
      </c>
      <c r="PR5">
        <f>'Sales Forecast by COS'!PR4</f>
        <v>0</v>
      </c>
      <c r="PS5">
        <f>'Sales Forecast by COS'!PS4</f>
        <v>0</v>
      </c>
      <c r="PT5">
        <f>'Sales Forecast by COS'!PT4</f>
        <v>0</v>
      </c>
      <c r="PU5">
        <f>'Sales Forecast by COS'!PU4</f>
        <v>0</v>
      </c>
      <c r="PV5">
        <f>'Sales Forecast by COS'!PV4</f>
        <v>0</v>
      </c>
      <c r="PW5">
        <f>'Sales Forecast by COS'!PW4</f>
        <v>0</v>
      </c>
      <c r="PX5">
        <f>'Sales Forecast by COS'!PX4</f>
        <v>0</v>
      </c>
      <c r="PY5">
        <f>'Sales Forecast by COS'!PY4</f>
        <v>0</v>
      </c>
      <c r="PZ5">
        <f>'Sales Forecast by COS'!PZ4</f>
        <v>0</v>
      </c>
      <c r="QA5">
        <f>'Sales Forecast by COS'!QA4</f>
        <v>0</v>
      </c>
      <c r="QB5">
        <f>'Sales Forecast by COS'!QB4</f>
        <v>0</v>
      </c>
      <c r="QC5">
        <f>'Sales Forecast by COS'!QC4</f>
        <v>0</v>
      </c>
      <c r="QD5">
        <f>'Sales Forecast by COS'!QD4</f>
        <v>0</v>
      </c>
      <c r="QE5">
        <f>'Sales Forecast by COS'!QE4</f>
        <v>0</v>
      </c>
      <c r="QF5">
        <f>'Sales Forecast by COS'!QF4</f>
        <v>0</v>
      </c>
      <c r="QG5">
        <f>'Sales Forecast by COS'!QG4</f>
        <v>0</v>
      </c>
      <c r="QH5">
        <f>'Sales Forecast by COS'!QH4</f>
        <v>0</v>
      </c>
      <c r="QI5">
        <f>'Sales Forecast by COS'!QI4</f>
        <v>0</v>
      </c>
      <c r="QJ5">
        <f>'Sales Forecast by COS'!QJ4</f>
        <v>0</v>
      </c>
      <c r="QK5">
        <f>'Sales Forecast by COS'!QK4</f>
        <v>0</v>
      </c>
      <c r="QL5">
        <f>'Sales Forecast by COS'!QL4</f>
        <v>0</v>
      </c>
      <c r="QM5">
        <f>'Sales Forecast by COS'!QM4</f>
        <v>0</v>
      </c>
      <c r="QN5">
        <f>'Sales Forecast by COS'!QN4</f>
        <v>0</v>
      </c>
      <c r="QO5">
        <f>'Sales Forecast by COS'!QO4</f>
        <v>0</v>
      </c>
      <c r="QP5">
        <f>'Sales Forecast by COS'!QP4</f>
        <v>0</v>
      </c>
      <c r="QQ5">
        <f>'Sales Forecast by COS'!QQ4</f>
        <v>0</v>
      </c>
      <c r="QR5">
        <f>'Sales Forecast by COS'!QR4</f>
        <v>0</v>
      </c>
      <c r="QS5">
        <f>'Sales Forecast by COS'!QS4</f>
        <v>0</v>
      </c>
      <c r="QT5">
        <f>'Sales Forecast by COS'!QT4</f>
        <v>0</v>
      </c>
      <c r="QU5">
        <f>'Sales Forecast by COS'!QU4</f>
        <v>0</v>
      </c>
      <c r="QV5">
        <f>'Sales Forecast by COS'!QV4</f>
        <v>0</v>
      </c>
      <c r="QW5">
        <f>'Sales Forecast by COS'!QW4</f>
        <v>0</v>
      </c>
      <c r="QX5">
        <f>'Sales Forecast by COS'!QX4</f>
        <v>0</v>
      </c>
      <c r="QY5">
        <f>'Sales Forecast by COS'!QY4</f>
        <v>0</v>
      </c>
      <c r="QZ5">
        <f>'Sales Forecast by COS'!QZ4</f>
        <v>0</v>
      </c>
      <c r="RA5">
        <f>'Sales Forecast by COS'!RA4</f>
        <v>0</v>
      </c>
      <c r="RB5">
        <f>'Sales Forecast by COS'!RB4</f>
        <v>0</v>
      </c>
      <c r="RC5">
        <f>'Sales Forecast by COS'!RC4</f>
        <v>0</v>
      </c>
      <c r="RD5">
        <f>'Sales Forecast by COS'!RD4</f>
        <v>0</v>
      </c>
      <c r="RE5">
        <f>'Sales Forecast by COS'!RE4</f>
        <v>0</v>
      </c>
      <c r="RF5">
        <f>'Sales Forecast by COS'!RF4</f>
        <v>0</v>
      </c>
      <c r="RG5">
        <f>'Sales Forecast by COS'!RG4</f>
        <v>0</v>
      </c>
      <c r="RH5">
        <f>'Sales Forecast by COS'!RH4</f>
        <v>0</v>
      </c>
      <c r="RI5">
        <f>'Sales Forecast by COS'!RI4</f>
        <v>0</v>
      </c>
      <c r="RJ5">
        <f>'Sales Forecast by COS'!RJ4</f>
        <v>0</v>
      </c>
      <c r="RK5">
        <f>'Sales Forecast by COS'!RK4</f>
        <v>0</v>
      </c>
      <c r="RL5">
        <f>'Sales Forecast by COS'!RL4</f>
        <v>0</v>
      </c>
      <c r="RM5">
        <f>'Sales Forecast by COS'!RM4</f>
        <v>0</v>
      </c>
      <c r="RN5">
        <f>'Sales Forecast by COS'!RN4</f>
        <v>0</v>
      </c>
      <c r="RO5">
        <f>'Sales Forecast by COS'!RO4</f>
        <v>0</v>
      </c>
      <c r="RP5">
        <f>'Sales Forecast by COS'!RP4</f>
        <v>0</v>
      </c>
      <c r="RQ5">
        <f>'Sales Forecast by COS'!RQ4</f>
        <v>0</v>
      </c>
      <c r="RR5">
        <f>'Sales Forecast by COS'!RR4</f>
        <v>0</v>
      </c>
      <c r="RS5">
        <f>'Sales Forecast by COS'!RS4</f>
        <v>0</v>
      </c>
      <c r="RT5">
        <f>'Sales Forecast by COS'!RT4</f>
        <v>0</v>
      </c>
      <c r="RU5">
        <f>'Sales Forecast by COS'!RU4</f>
        <v>0</v>
      </c>
      <c r="RV5">
        <f>'Sales Forecast by COS'!RV4</f>
        <v>0</v>
      </c>
      <c r="RW5">
        <f>'Sales Forecast by COS'!RW4</f>
        <v>0</v>
      </c>
      <c r="RX5">
        <f>'Sales Forecast by COS'!RX4</f>
        <v>0</v>
      </c>
      <c r="RY5">
        <f>'Sales Forecast by COS'!RY4</f>
        <v>0</v>
      </c>
      <c r="RZ5">
        <f>'Sales Forecast by COS'!RZ4</f>
        <v>0</v>
      </c>
      <c r="SA5">
        <f>'Sales Forecast by COS'!SA4</f>
        <v>0</v>
      </c>
      <c r="SB5">
        <f>'Sales Forecast by COS'!SB4</f>
        <v>0</v>
      </c>
      <c r="SC5">
        <f>'Sales Forecast by COS'!SC4</f>
        <v>0</v>
      </c>
      <c r="SD5">
        <f>'Sales Forecast by COS'!SD4</f>
        <v>0</v>
      </c>
      <c r="SE5">
        <f>'Sales Forecast by COS'!SE4</f>
        <v>0</v>
      </c>
      <c r="SF5">
        <f>'Sales Forecast by COS'!SF4</f>
        <v>0</v>
      </c>
      <c r="SG5">
        <f>'Sales Forecast by COS'!SG4</f>
        <v>0</v>
      </c>
      <c r="SH5">
        <f>'Sales Forecast by COS'!SH4</f>
        <v>0</v>
      </c>
      <c r="SI5">
        <f>'Sales Forecast by COS'!SI4</f>
        <v>0</v>
      </c>
      <c r="SJ5">
        <f>'Sales Forecast by COS'!SJ4</f>
        <v>0</v>
      </c>
      <c r="SK5">
        <f>'Sales Forecast by COS'!SK4</f>
        <v>0</v>
      </c>
      <c r="SL5">
        <f>'Sales Forecast by COS'!SL4</f>
        <v>0</v>
      </c>
      <c r="SM5">
        <f>'Sales Forecast by COS'!SM4</f>
        <v>0</v>
      </c>
      <c r="SN5">
        <f>'Sales Forecast by COS'!SN4</f>
        <v>0</v>
      </c>
      <c r="SO5">
        <f>'Sales Forecast by COS'!SO4</f>
        <v>0</v>
      </c>
      <c r="SP5">
        <f>'Sales Forecast by COS'!SP4</f>
        <v>0</v>
      </c>
      <c r="SQ5">
        <f>'Sales Forecast by COS'!SQ4</f>
        <v>0</v>
      </c>
      <c r="SR5">
        <f>'Sales Forecast by COS'!SR4</f>
        <v>0</v>
      </c>
      <c r="SS5">
        <f>'Sales Forecast by COS'!SS4</f>
        <v>0</v>
      </c>
      <c r="ST5">
        <f>'Sales Forecast by COS'!ST4</f>
        <v>0</v>
      </c>
      <c r="SU5">
        <f>'Sales Forecast by COS'!SU4</f>
        <v>0</v>
      </c>
      <c r="SV5">
        <f>'Sales Forecast by COS'!SV4</f>
        <v>0</v>
      </c>
      <c r="SW5">
        <f>'Sales Forecast by COS'!SW4</f>
        <v>0</v>
      </c>
      <c r="SX5">
        <f>'Sales Forecast by COS'!SX4</f>
        <v>0</v>
      </c>
      <c r="SY5">
        <f>'Sales Forecast by COS'!SY4</f>
        <v>0</v>
      </c>
      <c r="SZ5">
        <f>'Sales Forecast by COS'!SZ4</f>
        <v>0</v>
      </c>
      <c r="TA5">
        <f>'Sales Forecast by COS'!TA4</f>
        <v>0</v>
      </c>
      <c r="TB5">
        <f>'Sales Forecast by COS'!TB4</f>
        <v>0</v>
      </c>
      <c r="TC5">
        <f>'Sales Forecast by COS'!TC4</f>
        <v>0</v>
      </c>
      <c r="TD5">
        <f>'Sales Forecast by COS'!TD4</f>
        <v>0</v>
      </c>
      <c r="TE5">
        <f>'Sales Forecast by COS'!TE4</f>
        <v>0</v>
      </c>
      <c r="TF5">
        <f>'Sales Forecast by COS'!TF4</f>
        <v>0</v>
      </c>
      <c r="TG5">
        <f>'Sales Forecast by COS'!TG4</f>
        <v>0</v>
      </c>
      <c r="TH5">
        <f>'Sales Forecast by COS'!TH4</f>
        <v>0</v>
      </c>
      <c r="TI5">
        <f>'Sales Forecast by COS'!TI4</f>
        <v>0</v>
      </c>
      <c r="TJ5">
        <f>'Sales Forecast by COS'!TJ4</f>
        <v>0</v>
      </c>
      <c r="TK5">
        <f>'Sales Forecast by COS'!TK4</f>
        <v>0</v>
      </c>
      <c r="TL5">
        <f>'Sales Forecast by COS'!TL4</f>
        <v>0</v>
      </c>
      <c r="TM5">
        <f>'Sales Forecast by COS'!TM4</f>
        <v>0</v>
      </c>
      <c r="TN5">
        <f>'Sales Forecast by COS'!TN4</f>
        <v>0</v>
      </c>
      <c r="TO5">
        <f>'Sales Forecast by COS'!TO4</f>
        <v>0</v>
      </c>
      <c r="TP5">
        <f>'Sales Forecast by COS'!TP4</f>
        <v>0</v>
      </c>
      <c r="TQ5">
        <f>'Sales Forecast by COS'!TQ4</f>
        <v>0</v>
      </c>
      <c r="TR5">
        <f>'Sales Forecast by COS'!TR4</f>
        <v>0</v>
      </c>
      <c r="TS5">
        <f>'Sales Forecast by COS'!TS4</f>
        <v>0</v>
      </c>
      <c r="TT5">
        <f>'Sales Forecast by COS'!TT4</f>
        <v>0</v>
      </c>
      <c r="TU5">
        <f>'Sales Forecast by COS'!TU4</f>
        <v>0</v>
      </c>
      <c r="TV5">
        <f>'Sales Forecast by COS'!TV4</f>
        <v>0</v>
      </c>
      <c r="TW5">
        <f>'Sales Forecast by COS'!TW4</f>
        <v>0</v>
      </c>
      <c r="TX5">
        <f>'Sales Forecast by COS'!TX4</f>
        <v>0</v>
      </c>
      <c r="TY5">
        <f>'Sales Forecast by COS'!TY4</f>
        <v>0</v>
      </c>
      <c r="TZ5">
        <f>'Sales Forecast by COS'!TZ4</f>
        <v>0</v>
      </c>
      <c r="UA5">
        <f>'Sales Forecast by COS'!UA4</f>
        <v>0</v>
      </c>
      <c r="UB5">
        <f>'Sales Forecast by COS'!UB4</f>
        <v>0</v>
      </c>
      <c r="UC5">
        <f>'Sales Forecast by COS'!UC4</f>
        <v>0</v>
      </c>
      <c r="UD5">
        <f>'Sales Forecast by COS'!UD4</f>
        <v>0</v>
      </c>
      <c r="UE5">
        <f>'Sales Forecast by COS'!UE4</f>
        <v>0</v>
      </c>
      <c r="UF5">
        <f>'Sales Forecast by COS'!UF4</f>
        <v>0</v>
      </c>
      <c r="UG5">
        <f>'Sales Forecast by COS'!UG4</f>
        <v>0</v>
      </c>
      <c r="UH5">
        <f>'Sales Forecast by COS'!UH4</f>
        <v>0</v>
      </c>
      <c r="UI5">
        <f>'Sales Forecast by COS'!UI4</f>
        <v>0</v>
      </c>
      <c r="UJ5">
        <f>'Sales Forecast by COS'!UJ4</f>
        <v>0</v>
      </c>
      <c r="UK5">
        <f>'Sales Forecast by COS'!UK4</f>
        <v>0</v>
      </c>
      <c r="UL5">
        <f>'Sales Forecast by COS'!UL4</f>
        <v>0</v>
      </c>
      <c r="UM5">
        <f>'Sales Forecast by COS'!UM4</f>
        <v>0</v>
      </c>
      <c r="UN5">
        <f>'Sales Forecast by COS'!UN4</f>
        <v>0</v>
      </c>
      <c r="UO5">
        <f>'Sales Forecast by COS'!UO4</f>
        <v>0</v>
      </c>
      <c r="UP5">
        <f>'Sales Forecast by COS'!UP4</f>
        <v>0</v>
      </c>
      <c r="UQ5">
        <f>'Sales Forecast by COS'!UQ4</f>
        <v>0</v>
      </c>
      <c r="UR5">
        <f>'Sales Forecast by COS'!UR4</f>
        <v>0</v>
      </c>
      <c r="US5">
        <f>'Sales Forecast by COS'!US4</f>
        <v>0</v>
      </c>
      <c r="UT5">
        <f>'Sales Forecast by COS'!UT4</f>
        <v>0</v>
      </c>
      <c r="UU5">
        <f>'Sales Forecast by COS'!UU4</f>
        <v>0</v>
      </c>
      <c r="UV5">
        <f>'Sales Forecast by COS'!UV4</f>
        <v>0</v>
      </c>
      <c r="UW5">
        <f>'Sales Forecast by COS'!UW4</f>
        <v>0</v>
      </c>
      <c r="UX5">
        <f>'Sales Forecast by COS'!UX4</f>
        <v>0</v>
      </c>
      <c r="UY5">
        <f>'Sales Forecast by COS'!UY4</f>
        <v>0</v>
      </c>
      <c r="UZ5">
        <f>'Sales Forecast by COS'!UZ4</f>
        <v>0</v>
      </c>
      <c r="VA5">
        <f>'Sales Forecast by COS'!VA4</f>
        <v>0</v>
      </c>
      <c r="VB5">
        <f>'Sales Forecast by COS'!VB4</f>
        <v>0</v>
      </c>
      <c r="VC5">
        <f>'Sales Forecast by COS'!VC4</f>
        <v>0</v>
      </c>
      <c r="VD5">
        <f>'Sales Forecast by COS'!VD4</f>
        <v>0</v>
      </c>
      <c r="VE5">
        <f>'Sales Forecast by COS'!VE4</f>
        <v>0</v>
      </c>
      <c r="VF5">
        <f>'Sales Forecast by COS'!VF4</f>
        <v>0</v>
      </c>
      <c r="VG5">
        <f>'Sales Forecast by COS'!VG4</f>
        <v>0</v>
      </c>
      <c r="VH5">
        <f>'Sales Forecast by COS'!VH4</f>
        <v>0</v>
      </c>
      <c r="VI5">
        <f>'Sales Forecast by COS'!VI4</f>
        <v>0</v>
      </c>
      <c r="VJ5">
        <f>'Sales Forecast by COS'!VJ4</f>
        <v>0</v>
      </c>
      <c r="VK5">
        <f>'Sales Forecast by COS'!VK4</f>
        <v>0</v>
      </c>
      <c r="VL5">
        <f>'Sales Forecast by COS'!VL4</f>
        <v>0</v>
      </c>
      <c r="VM5">
        <f>'Sales Forecast by COS'!VM4</f>
        <v>0</v>
      </c>
      <c r="VN5">
        <f>'Sales Forecast by COS'!VN4</f>
        <v>0</v>
      </c>
      <c r="VO5">
        <f>'Sales Forecast by COS'!VO4</f>
        <v>0</v>
      </c>
      <c r="VP5">
        <f>'Sales Forecast by COS'!VP4</f>
        <v>0</v>
      </c>
      <c r="VQ5">
        <f>'Sales Forecast by COS'!VQ4</f>
        <v>0</v>
      </c>
      <c r="VR5">
        <f>'Sales Forecast by COS'!VR4</f>
        <v>0</v>
      </c>
      <c r="VS5">
        <f>'Sales Forecast by COS'!VS4</f>
        <v>0</v>
      </c>
      <c r="VT5">
        <f>'Sales Forecast by COS'!VT4</f>
        <v>0</v>
      </c>
      <c r="VU5">
        <f>'Sales Forecast by COS'!VU4</f>
        <v>0</v>
      </c>
      <c r="VV5">
        <f>'Sales Forecast by COS'!VV4</f>
        <v>0</v>
      </c>
      <c r="VW5">
        <f>'Sales Forecast by COS'!VW4</f>
        <v>0</v>
      </c>
      <c r="VX5">
        <f>'Sales Forecast by COS'!VX4</f>
        <v>0</v>
      </c>
      <c r="VY5">
        <f>'Sales Forecast by COS'!VY4</f>
        <v>0</v>
      </c>
      <c r="VZ5">
        <f>'Sales Forecast by COS'!VZ4</f>
        <v>0</v>
      </c>
      <c r="WA5">
        <f>'Sales Forecast by COS'!WA4</f>
        <v>0</v>
      </c>
      <c r="WB5">
        <f>'Sales Forecast by COS'!WB4</f>
        <v>0</v>
      </c>
      <c r="WC5">
        <f>'Sales Forecast by COS'!WC4</f>
        <v>0</v>
      </c>
      <c r="WD5">
        <f>'Sales Forecast by COS'!WD4</f>
        <v>0</v>
      </c>
      <c r="WE5">
        <f>'Sales Forecast by COS'!WE4</f>
        <v>0</v>
      </c>
      <c r="WF5">
        <f>'Sales Forecast by COS'!WF4</f>
        <v>0</v>
      </c>
      <c r="WG5">
        <f>'Sales Forecast by COS'!WG4</f>
        <v>0</v>
      </c>
      <c r="WH5">
        <f>'Sales Forecast by COS'!WH4</f>
        <v>0</v>
      </c>
      <c r="WI5">
        <f>'Sales Forecast by COS'!WI4</f>
        <v>0</v>
      </c>
      <c r="WJ5">
        <f>'Sales Forecast by COS'!WJ4</f>
        <v>0</v>
      </c>
      <c r="WK5">
        <f>'Sales Forecast by COS'!WK4</f>
        <v>0</v>
      </c>
      <c r="WL5">
        <f>'Sales Forecast by COS'!WL4</f>
        <v>0</v>
      </c>
      <c r="WM5">
        <f>'Sales Forecast by COS'!WM4</f>
        <v>0</v>
      </c>
      <c r="WN5">
        <f>'Sales Forecast by COS'!WN4</f>
        <v>0</v>
      </c>
      <c r="WO5">
        <f>'Sales Forecast by COS'!WO4</f>
        <v>0</v>
      </c>
      <c r="WP5">
        <f>'Sales Forecast by COS'!WP4</f>
        <v>0</v>
      </c>
      <c r="WQ5">
        <f>'Sales Forecast by COS'!WQ4</f>
        <v>0</v>
      </c>
      <c r="WR5">
        <f>'Sales Forecast by COS'!WR4</f>
        <v>0</v>
      </c>
      <c r="WS5">
        <f>'Sales Forecast by COS'!WS4</f>
        <v>0</v>
      </c>
      <c r="WT5">
        <f>'Sales Forecast by COS'!WT4</f>
        <v>0</v>
      </c>
      <c r="WU5">
        <f>'Sales Forecast by COS'!WU4</f>
        <v>0</v>
      </c>
      <c r="WV5">
        <f>'Sales Forecast by COS'!WV4</f>
        <v>0</v>
      </c>
      <c r="WW5">
        <f>'Sales Forecast by COS'!WW4</f>
        <v>0</v>
      </c>
      <c r="WX5">
        <f>'Sales Forecast by COS'!WX4</f>
        <v>0</v>
      </c>
      <c r="WY5">
        <f>'Sales Forecast by COS'!WY4</f>
        <v>0</v>
      </c>
      <c r="WZ5">
        <f>'Sales Forecast by COS'!WZ4</f>
        <v>0</v>
      </c>
      <c r="XA5">
        <f>'Sales Forecast by COS'!XA4</f>
        <v>0</v>
      </c>
      <c r="XB5">
        <f>'Sales Forecast by COS'!XB4</f>
        <v>0</v>
      </c>
      <c r="XC5">
        <f>'Sales Forecast by COS'!XC4</f>
        <v>0</v>
      </c>
      <c r="XD5">
        <f>'Sales Forecast by COS'!XD4</f>
        <v>0</v>
      </c>
      <c r="XE5">
        <f>'Sales Forecast by COS'!XE4</f>
        <v>0</v>
      </c>
      <c r="XF5">
        <f>'Sales Forecast by COS'!XF4</f>
        <v>0</v>
      </c>
      <c r="XG5">
        <f>'Sales Forecast by COS'!XG4</f>
        <v>0</v>
      </c>
      <c r="XH5">
        <f>'Sales Forecast by COS'!XH4</f>
        <v>0</v>
      </c>
      <c r="XI5">
        <f>'Sales Forecast by COS'!XI4</f>
        <v>0</v>
      </c>
      <c r="XJ5">
        <f>'Sales Forecast by COS'!XJ4</f>
        <v>0</v>
      </c>
      <c r="XK5">
        <f>'Sales Forecast by COS'!XK4</f>
        <v>0</v>
      </c>
      <c r="XL5">
        <f>'Sales Forecast by COS'!XL4</f>
        <v>0</v>
      </c>
      <c r="XM5">
        <f>'Sales Forecast by COS'!XM4</f>
        <v>0</v>
      </c>
      <c r="XN5">
        <f>'Sales Forecast by COS'!XN4</f>
        <v>0</v>
      </c>
      <c r="XO5">
        <f>'Sales Forecast by COS'!XO4</f>
        <v>0</v>
      </c>
      <c r="XP5">
        <f>'Sales Forecast by COS'!XP4</f>
        <v>0</v>
      </c>
      <c r="XQ5">
        <f>'Sales Forecast by COS'!XQ4</f>
        <v>0</v>
      </c>
      <c r="XR5">
        <f>'Sales Forecast by COS'!XR4</f>
        <v>0</v>
      </c>
      <c r="XS5">
        <f>'Sales Forecast by COS'!XS4</f>
        <v>0</v>
      </c>
      <c r="XT5">
        <f>'Sales Forecast by COS'!XT4</f>
        <v>0</v>
      </c>
      <c r="XU5">
        <f>'Sales Forecast by COS'!XU4</f>
        <v>0</v>
      </c>
      <c r="XV5">
        <f>'Sales Forecast by COS'!XV4</f>
        <v>0</v>
      </c>
      <c r="XW5">
        <f>'Sales Forecast by COS'!XW4</f>
        <v>0</v>
      </c>
      <c r="XX5">
        <f>'Sales Forecast by COS'!XX4</f>
        <v>0</v>
      </c>
      <c r="XY5">
        <f>'Sales Forecast by COS'!XY4</f>
        <v>0</v>
      </c>
      <c r="XZ5">
        <f>'Sales Forecast by COS'!XZ4</f>
        <v>0</v>
      </c>
      <c r="YA5">
        <f>'Sales Forecast by COS'!YA4</f>
        <v>0</v>
      </c>
      <c r="YB5">
        <f>'Sales Forecast by COS'!YB4</f>
        <v>0</v>
      </c>
      <c r="YC5">
        <f>'Sales Forecast by COS'!YC4</f>
        <v>0</v>
      </c>
      <c r="YD5">
        <f>'Sales Forecast by COS'!YD4</f>
        <v>0</v>
      </c>
      <c r="YE5">
        <f>'Sales Forecast by COS'!YE4</f>
        <v>0</v>
      </c>
      <c r="YF5">
        <f>'Sales Forecast by COS'!YF4</f>
        <v>0</v>
      </c>
      <c r="YG5">
        <f>'Sales Forecast by COS'!YG4</f>
        <v>0</v>
      </c>
      <c r="YH5">
        <f>'Sales Forecast by COS'!YH4</f>
        <v>0</v>
      </c>
      <c r="YI5">
        <f>'Sales Forecast by COS'!YI4</f>
        <v>0</v>
      </c>
      <c r="YJ5">
        <f>'Sales Forecast by COS'!YJ4</f>
        <v>0</v>
      </c>
      <c r="YK5">
        <f>'Sales Forecast by COS'!YK4</f>
        <v>0</v>
      </c>
      <c r="YL5">
        <f>'Sales Forecast by COS'!YL4</f>
        <v>0</v>
      </c>
      <c r="YM5">
        <f>'Sales Forecast by COS'!YM4</f>
        <v>0</v>
      </c>
      <c r="YN5">
        <f>'Sales Forecast by COS'!YN4</f>
        <v>0</v>
      </c>
      <c r="YO5">
        <f>'Sales Forecast by COS'!YO4</f>
        <v>0</v>
      </c>
      <c r="YP5">
        <f>'Sales Forecast by COS'!YP4</f>
        <v>0</v>
      </c>
      <c r="YQ5">
        <f>'Sales Forecast by COS'!YQ4</f>
        <v>0</v>
      </c>
      <c r="YR5">
        <f>'Sales Forecast by COS'!YR4</f>
        <v>0</v>
      </c>
      <c r="YS5">
        <f>'Sales Forecast by COS'!YS4</f>
        <v>0</v>
      </c>
      <c r="YT5">
        <f>'Sales Forecast by COS'!YT4</f>
        <v>0</v>
      </c>
      <c r="YU5">
        <f>'Sales Forecast by COS'!YU4</f>
        <v>0</v>
      </c>
      <c r="YV5">
        <f>'Sales Forecast by COS'!YV4</f>
        <v>0</v>
      </c>
      <c r="YW5">
        <f>'Sales Forecast by COS'!YW4</f>
        <v>0</v>
      </c>
      <c r="YX5">
        <f>'Sales Forecast by COS'!YX4</f>
        <v>0</v>
      </c>
      <c r="YY5">
        <f>'Sales Forecast by COS'!YY4</f>
        <v>0</v>
      </c>
      <c r="YZ5">
        <f>'Sales Forecast by COS'!YZ4</f>
        <v>0</v>
      </c>
      <c r="ZA5">
        <f>'Sales Forecast by COS'!ZA4</f>
        <v>0</v>
      </c>
      <c r="ZB5">
        <f>'Sales Forecast by COS'!ZB4</f>
        <v>0</v>
      </c>
      <c r="ZC5">
        <f>'Sales Forecast by COS'!ZC4</f>
        <v>0</v>
      </c>
      <c r="ZD5">
        <f>'Sales Forecast by COS'!ZD4</f>
        <v>0</v>
      </c>
      <c r="ZE5">
        <f>'Sales Forecast by COS'!ZE4</f>
        <v>0</v>
      </c>
      <c r="ZF5">
        <f>'Sales Forecast by COS'!ZF4</f>
        <v>0</v>
      </c>
      <c r="ZG5">
        <f>'Sales Forecast by COS'!ZG4</f>
        <v>0</v>
      </c>
      <c r="ZH5">
        <f>'Sales Forecast by COS'!ZH4</f>
        <v>0</v>
      </c>
      <c r="ZI5">
        <f>'Sales Forecast by COS'!ZI4</f>
        <v>0</v>
      </c>
      <c r="ZJ5">
        <f>'Sales Forecast by COS'!ZJ4</f>
        <v>0</v>
      </c>
      <c r="ZK5">
        <f>'Sales Forecast by COS'!ZK4</f>
        <v>0</v>
      </c>
      <c r="ZL5">
        <f>'Sales Forecast by COS'!ZL4</f>
        <v>0</v>
      </c>
      <c r="ZM5">
        <f>'Sales Forecast by COS'!ZM4</f>
        <v>0</v>
      </c>
      <c r="ZN5">
        <f>'Sales Forecast by COS'!ZN4</f>
        <v>0</v>
      </c>
      <c r="ZO5">
        <f>'Sales Forecast by COS'!ZO4</f>
        <v>0</v>
      </c>
      <c r="ZP5">
        <f>'Sales Forecast by COS'!ZP4</f>
        <v>0</v>
      </c>
      <c r="ZQ5">
        <f>'Sales Forecast by COS'!ZQ4</f>
        <v>0</v>
      </c>
      <c r="ZR5">
        <f>'Sales Forecast by COS'!ZR4</f>
        <v>0</v>
      </c>
      <c r="ZS5">
        <f>'Sales Forecast by COS'!ZS4</f>
        <v>0</v>
      </c>
      <c r="ZT5">
        <f>'Sales Forecast by COS'!ZT4</f>
        <v>0</v>
      </c>
      <c r="ZU5">
        <f>'Sales Forecast by COS'!ZU4</f>
        <v>0</v>
      </c>
      <c r="ZV5">
        <f>'Sales Forecast by COS'!ZV4</f>
        <v>0</v>
      </c>
      <c r="ZW5">
        <f>'Sales Forecast by COS'!ZW4</f>
        <v>0</v>
      </c>
      <c r="ZX5">
        <f>'Sales Forecast by COS'!ZX4</f>
        <v>0</v>
      </c>
      <c r="ZY5">
        <f>'Sales Forecast by COS'!ZY4</f>
        <v>0</v>
      </c>
      <c r="ZZ5">
        <f>'Sales Forecast by COS'!ZZ4</f>
        <v>0</v>
      </c>
      <c r="AAA5">
        <f>'Sales Forecast by COS'!AAA4</f>
        <v>0</v>
      </c>
      <c r="AAB5">
        <f>'Sales Forecast by COS'!AAB4</f>
        <v>0</v>
      </c>
      <c r="AAC5">
        <f>'Sales Forecast by COS'!AAC4</f>
        <v>0</v>
      </c>
      <c r="AAD5">
        <f>'Sales Forecast by COS'!AAD4</f>
        <v>0</v>
      </c>
      <c r="AAE5">
        <f>'Sales Forecast by COS'!AAE4</f>
        <v>0</v>
      </c>
      <c r="AAF5">
        <f>'Sales Forecast by COS'!AAF4</f>
        <v>0</v>
      </c>
      <c r="AAG5">
        <f>'Sales Forecast by COS'!AAG4</f>
        <v>0</v>
      </c>
      <c r="AAH5">
        <f>'Sales Forecast by COS'!AAH4</f>
        <v>0</v>
      </c>
      <c r="AAI5">
        <f>'Sales Forecast by COS'!AAI4</f>
        <v>0</v>
      </c>
      <c r="AAJ5">
        <f>'Sales Forecast by COS'!AAJ4</f>
        <v>0</v>
      </c>
      <c r="AAK5">
        <f>'Sales Forecast by COS'!AAK4</f>
        <v>0</v>
      </c>
      <c r="AAL5">
        <f>'Sales Forecast by COS'!AAL4</f>
        <v>0</v>
      </c>
      <c r="AAM5">
        <f>'Sales Forecast by COS'!AAM4</f>
        <v>0</v>
      </c>
      <c r="AAN5">
        <f>'Sales Forecast by COS'!AAN4</f>
        <v>0</v>
      </c>
      <c r="AAO5">
        <f>'Sales Forecast by COS'!AAO4</f>
        <v>0</v>
      </c>
      <c r="AAP5">
        <f>'Sales Forecast by COS'!AAP4</f>
        <v>0</v>
      </c>
      <c r="AAQ5">
        <f>'Sales Forecast by COS'!AAQ4</f>
        <v>0</v>
      </c>
      <c r="AAR5">
        <f>'Sales Forecast by COS'!AAR4</f>
        <v>0</v>
      </c>
      <c r="AAS5">
        <f>'Sales Forecast by COS'!AAS4</f>
        <v>0</v>
      </c>
      <c r="AAT5">
        <f>'Sales Forecast by COS'!AAT4</f>
        <v>0</v>
      </c>
      <c r="AAU5">
        <f>'Sales Forecast by COS'!AAU4</f>
        <v>0</v>
      </c>
      <c r="AAV5">
        <f>'Sales Forecast by COS'!AAV4</f>
        <v>0</v>
      </c>
      <c r="AAW5">
        <f>'Sales Forecast by COS'!AAW4</f>
        <v>0</v>
      </c>
      <c r="AAX5">
        <f>'Sales Forecast by COS'!AAX4</f>
        <v>0</v>
      </c>
      <c r="AAY5">
        <f>'Sales Forecast by COS'!AAY4</f>
        <v>0</v>
      </c>
      <c r="AAZ5">
        <f>'Sales Forecast by COS'!AAZ4</f>
        <v>0</v>
      </c>
      <c r="ABA5">
        <f>'Sales Forecast by COS'!ABA4</f>
        <v>0</v>
      </c>
      <c r="ABB5">
        <f>'Sales Forecast by COS'!ABB4</f>
        <v>0</v>
      </c>
      <c r="ABC5">
        <f>'Sales Forecast by COS'!ABC4</f>
        <v>0</v>
      </c>
      <c r="ABD5">
        <f>'Sales Forecast by COS'!ABD4</f>
        <v>0</v>
      </c>
      <c r="ABE5">
        <f>'Sales Forecast by COS'!ABE4</f>
        <v>0</v>
      </c>
      <c r="ABF5">
        <f>'Sales Forecast by COS'!ABF4</f>
        <v>0</v>
      </c>
      <c r="ABG5">
        <f>'Sales Forecast by COS'!ABG4</f>
        <v>0</v>
      </c>
      <c r="ABH5">
        <f>'Sales Forecast by COS'!ABH4</f>
        <v>0</v>
      </c>
      <c r="ABI5">
        <f>'Sales Forecast by COS'!ABI4</f>
        <v>0</v>
      </c>
      <c r="ABJ5">
        <f>'Sales Forecast by COS'!ABJ4</f>
        <v>0</v>
      </c>
      <c r="ABK5">
        <f>'Sales Forecast by COS'!ABK4</f>
        <v>0</v>
      </c>
      <c r="ABL5">
        <f>'Sales Forecast by COS'!ABL4</f>
        <v>0</v>
      </c>
      <c r="ABM5">
        <f>'Sales Forecast by COS'!ABM4</f>
        <v>0</v>
      </c>
      <c r="ABN5">
        <f>'Sales Forecast by COS'!ABN4</f>
        <v>0</v>
      </c>
      <c r="ABO5">
        <f>'Sales Forecast by COS'!ABO4</f>
        <v>0</v>
      </c>
      <c r="ABP5">
        <f>'Sales Forecast by COS'!ABP4</f>
        <v>0</v>
      </c>
      <c r="ABQ5">
        <f>'Sales Forecast by COS'!ABQ4</f>
        <v>0</v>
      </c>
      <c r="ABR5">
        <f>'Sales Forecast by COS'!ABR4</f>
        <v>0</v>
      </c>
      <c r="ABS5">
        <f>'Sales Forecast by COS'!ABS4</f>
        <v>0</v>
      </c>
      <c r="ABT5">
        <f>'Sales Forecast by COS'!ABT4</f>
        <v>0</v>
      </c>
      <c r="ABU5">
        <f>'Sales Forecast by COS'!ABU4</f>
        <v>0</v>
      </c>
      <c r="ABV5">
        <f>'Sales Forecast by COS'!ABV4</f>
        <v>0</v>
      </c>
      <c r="ABW5">
        <f>'Sales Forecast by COS'!ABW4</f>
        <v>0</v>
      </c>
      <c r="ABX5">
        <f>'Sales Forecast by COS'!ABX4</f>
        <v>0</v>
      </c>
      <c r="ABY5">
        <f>'Sales Forecast by COS'!ABY4</f>
        <v>0</v>
      </c>
      <c r="ABZ5">
        <f>'Sales Forecast by COS'!ABZ4</f>
        <v>0</v>
      </c>
      <c r="ACA5">
        <f>'Sales Forecast by COS'!ACA4</f>
        <v>0</v>
      </c>
      <c r="ACB5">
        <f>'Sales Forecast by COS'!ACB4</f>
        <v>0</v>
      </c>
      <c r="ACC5">
        <f>'Sales Forecast by COS'!ACC4</f>
        <v>0</v>
      </c>
      <c r="ACD5">
        <f>'Sales Forecast by COS'!ACD4</f>
        <v>0</v>
      </c>
      <c r="ACE5">
        <f>'Sales Forecast by COS'!ACE4</f>
        <v>0</v>
      </c>
      <c r="ACF5">
        <f>'Sales Forecast by COS'!ACF4</f>
        <v>0</v>
      </c>
      <c r="ACG5">
        <f>'Sales Forecast by COS'!ACG4</f>
        <v>0</v>
      </c>
      <c r="ACH5">
        <f>'Sales Forecast by COS'!ACH4</f>
        <v>0</v>
      </c>
      <c r="ACI5">
        <f>'Sales Forecast by COS'!ACI4</f>
        <v>0</v>
      </c>
      <c r="ACJ5">
        <f>'Sales Forecast by COS'!ACJ4</f>
        <v>0</v>
      </c>
      <c r="ACK5">
        <f>'Sales Forecast by COS'!ACK4</f>
        <v>0</v>
      </c>
      <c r="ACL5">
        <f>'Sales Forecast by COS'!ACL4</f>
        <v>0</v>
      </c>
      <c r="ACM5">
        <f>'Sales Forecast by COS'!ACM4</f>
        <v>0</v>
      </c>
      <c r="ACN5">
        <f>'Sales Forecast by COS'!ACN4</f>
        <v>0</v>
      </c>
      <c r="ACO5">
        <f>'Sales Forecast by COS'!ACO4</f>
        <v>0</v>
      </c>
      <c r="ACP5">
        <f>'Sales Forecast by COS'!ACP4</f>
        <v>0</v>
      </c>
      <c r="ACQ5">
        <f>'Sales Forecast by COS'!ACQ4</f>
        <v>0</v>
      </c>
      <c r="ACR5">
        <f>'Sales Forecast by COS'!ACR4</f>
        <v>0</v>
      </c>
      <c r="ACS5">
        <f>'Sales Forecast by COS'!ACS4</f>
        <v>0</v>
      </c>
      <c r="ACT5">
        <f>'Sales Forecast by COS'!ACT4</f>
        <v>0</v>
      </c>
      <c r="ACU5">
        <f>'Sales Forecast by COS'!ACU4</f>
        <v>0</v>
      </c>
      <c r="ACV5">
        <f>'Sales Forecast by COS'!ACV4</f>
        <v>0</v>
      </c>
      <c r="ACW5">
        <f>'Sales Forecast by COS'!ACW4</f>
        <v>0</v>
      </c>
      <c r="ACX5">
        <f>'Sales Forecast by COS'!ACX4</f>
        <v>0</v>
      </c>
      <c r="ACY5">
        <f>'Sales Forecast by COS'!ACY4</f>
        <v>0</v>
      </c>
      <c r="ACZ5">
        <f>'Sales Forecast by COS'!ACZ4</f>
        <v>0</v>
      </c>
      <c r="ADA5">
        <f>'Sales Forecast by COS'!ADA4</f>
        <v>0</v>
      </c>
      <c r="ADB5">
        <f>'Sales Forecast by COS'!ADB4</f>
        <v>0</v>
      </c>
      <c r="ADC5">
        <f>'Sales Forecast by COS'!ADC4</f>
        <v>0</v>
      </c>
      <c r="ADD5">
        <f>'Sales Forecast by COS'!ADD4</f>
        <v>0</v>
      </c>
      <c r="ADE5">
        <f>'Sales Forecast by COS'!ADE4</f>
        <v>0</v>
      </c>
      <c r="ADF5">
        <f>'Sales Forecast by COS'!ADF4</f>
        <v>0</v>
      </c>
      <c r="ADG5">
        <f>'Sales Forecast by COS'!ADG4</f>
        <v>0</v>
      </c>
      <c r="ADH5">
        <f>'Sales Forecast by COS'!ADH4</f>
        <v>0</v>
      </c>
      <c r="ADI5">
        <f>'Sales Forecast by COS'!ADI4</f>
        <v>0</v>
      </c>
      <c r="ADJ5">
        <f>'Sales Forecast by COS'!ADJ4</f>
        <v>0</v>
      </c>
      <c r="ADK5">
        <f>'Sales Forecast by COS'!ADK4</f>
        <v>0</v>
      </c>
      <c r="ADL5">
        <f>'Sales Forecast by COS'!ADL4</f>
        <v>0</v>
      </c>
      <c r="ADM5">
        <f>'Sales Forecast by COS'!ADM4</f>
        <v>0</v>
      </c>
      <c r="ADN5">
        <f>'Sales Forecast by COS'!ADN4</f>
        <v>0</v>
      </c>
      <c r="ADO5">
        <f>'Sales Forecast by COS'!ADO4</f>
        <v>0</v>
      </c>
      <c r="ADP5">
        <f>'Sales Forecast by COS'!ADP4</f>
        <v>0</v>
      </c>
      <c r="ADQ5">
        <f>'Sales Forecast by COS'!ADQ4</f>
        <v>0</v>
      </c>
      <c r="ADR5">
        <f>'Sales Forecast by COS'!ADR4</f>
        <v>0</v>
      </c>
      <c r="ADS5">
        <f>'Sales Forecast by COS'!ADS4</f>
        <v>0</v>
      </c>
      <c r="ADT5">
        <f>'Sales Forecast by COS'!ADT4</f>
        <v>0</v>
      </c>
      <c r="ADU5">
        <f>'Sales Forecast by COS'!ADU4</f>
        <v>0</v>
      </c>
      <c r="ADV5">
        <f>'Sales Forecast by COS'!ADV4</f>
        <v>0</v>
      </c>
      <c r="ADW5">
        <f>'Sales Forecast by COS'!ADW4</f>
        <v>0</v>
      </c>
      <c r="ADX5">
        <f>'Sales Forecast by COS'!ADX4</f>
        <v>0</v>
      </c>
      <c r="ADY5">
        <f>'Sales Forecast by COS'!ADY4</f>
        <v>0</v>
      </c>
      <c r="ADZ5">
        <f>'Sales Forecast by COS'!ADZ4</f>
        <v>0</v>
      </c>
      <c r="AEA5">
        <f>'Sales Forecast by COS'!AEA4</f>
        <v>0</v>
      </c>
      <c r="AEB5">
        <f>'Sales Forecast by COS'!AEB4</f>
        <v>0</v>
      </c>
      <c r="AEC5">
        <f>'Sales Forecast by COS'!AEC4</f>
        <v>0</v>
      </c>
      <c r="AED5">
        <f>'Sales Forecast by COS'!AED4</f>
        <v>0</v>
      </c>
      <c r="AEE5">
        <f>'Sales Forecast by COS'!AEE4</f>
        <v>0</v>
      </c>
      <c r="AEF5">
        <f>'Sales Forecast by COS'!AEF4</f>
        <v>0</v>
      </c>
      <c r="AEG5">
        <f>'Sales Forecast by COS'!AEG4</f>
        <v>0</v>
      </c>
      <c r="AEH5">
        <f>'Sales Forecast by COS'!AEH4</f>
        <v>0</v>
      </c>
      <c r="AEI5">
        <f>'Sales Forecast by COS'!AEI4</f>
        <v>0</v>
      </c>
      <c r="AEJ5">
        <f>'Sales Forecast by COS'!AEJ4</f>
        <v>0</v>
      </c>
      <c r="AEK5">
        <f>'Sales Forecast by COS'!AEK4</f>
        <v>0</v>
      </c>
      <c r="AEL5">
        <f>'Sales Forecast by COS'!AEL4</f>
        <v>0</v>
      </c>
      <c r="AEM5">
        <f>'Sales Forecast by COS'!AEM4</f>
        <v>0</v>
      </c>
      <c r="AEN5">
        <f>'Sales Forecast by COS'!AEN4</f>
        <v>0</v>
      </c>
      <c r="AEO5">
        <f>'Sales Forecast by COS'!AEO4</f>
        <v>0</v>
      </c>
      <c r="AEP5">
        <f>'Sales Forecast by COS'!AEP4</f>
        <v>0</v>
      </c>
      <c r="AEQ5">
        <f>'Sales Forecast by COS'!AEQ4</f>
        <v>0</v>
      </c>
      <c r="AER5">
        <f>'Sales Forecast by COS'!AER4</f>
        <v>0</v>
      </c>
      <c r="AES5">
        <f>'Sales Forecast by COS'!AES4</f>
        <v>0</v>
      </c>
      <c r="AET5">
        <f>'Sales Forecast by COS'!AET4</f>
        <v>0</v>
      </c>
      <c r="AEU5">
        <f>'Sales Forecast by COS'!AEU4</f>
        <v>0</v>
      </c>
      <c r="AEV5">
        <f>'Sales Forecast by COS'!AEV4</f>
        <v>0</v>
      </c>
      <c r="AEW5">
        <f>'Sales Forecast by COS'!AEW4</f>
        <v>0</v>
      </c>
      <c r="AEX5">
        <f>'Sales Forecast by COS'!AEX4</f>
        <v>0</v>
      </c>
      <c r="AEY5">
        <f>'Sales Forecast by COS'!AEY4</f>
        <v>0</v>
      </c>
      <c r="AEZ5">
        <f>'Sales Forecast by COS'!AEZ4</f>
        <v>0</v>
      </c>
      <c r="AFA5">
        <f>'Sales Forecast by COS'!AFA4</f>
        <v>0</v>
      </c>
      <c r="AFB5">
        <f>'Sales Forecast by COS'!AFB4</f>
        <v>0</v>
      </c>
      <c r="AFC5">
        <f>'Sales Forecast by COS'!AFC4</f>
        <v>0</v>
      </c>
      <c r="AFD5">
        <f>'Sales Forecast by COS'!AFD4</f>
        <v>0</v>
      </c>
      <c r="AFE5">
        <f>'Sales Forecast by COS'!AFE4</f>
        <v>0</v>
      </c>
      <c r="AFF5">
        <f>'Sales Forecast by COS'!AFF4</f>
        <v>0</v>
      </c>
      <c r="AFG5">
        <f>'Sales Forecast by COS'!AFG4</f>
        <v>0</v>
      </c>
      <c r="AFH5">
        <f>'Sales Forecast by COS'!AFH4</f>
        <v>0</v>
      </c>
      <c r="AFI5">
        <f>'Sales Forecast by COS'!AFI4</f>
        <v>0</v>
      </c>
      <c r="AFJ5">
        <f>'Sales Forecast by COS'!AFJ4</f>
        <v>0</v>
      </c>
      <c r="AFK5">
        <f>'Sales Forecast by COS'!AFK4</f>
        <v>0</v>
      </c>
      <c r="AFL5">
        <f>'Sales Forecast by COS'!AFL4</f>
        <v>0</v>
      </c>
      <c r="AFM5">
        <f>'Sales Forecast by COS'!AFM4</f>
        <v>0</v>
      </c>
      <c r="AFN5">
        <f>'Sales Forecast by COS'!AFN4</f>
        <v>0</v>
      </c>
      <c r="AFO5">
        <f>'Sales Forecast by COS'!AFO4</f>
        <v>0</v>
      </c>
      <c r="AFP5">
        <f>'Sales Forecast by COS'!AFP4</f>
        <v>0</v>
      </c>
      <c r="AFQ5">
        <f>'Sales Forecast by COS'!AFQ4</f>
        <v>0</v>
      </c>
      <c r="AFR5">
        <f>'Sales Forecast by COS'!AFR4</f>
        <v>0</v>
      </c>
      <c r="AFS5">
        <f>'Sales Forecast by COS'!AFS4</f>
        <v>0</v>
      </c>
      <c r="AFT5">
        <f>'Sales Forecast by COS'!AFT4</f>
        <v>0</v>
      </c>
      <c r="AFU5">
        <f>'Sales Forecast by COS'!AFU4</f>
        <v>0</v>
      </c>
      <c r="AFV5">
        <f>'Sales Forecast by COS'!AFV4</f>
        <v>0</v>
      </c>
      <c r="AFW5">
        <f>'Sales Forecast by COS'!AFW4</f>
        <v>0</v>
      </c>
      <c r="AFX5">
        <f>'Sales Forecast by COS'!AFX4</f>
        <v>0</v>
      </c>
      <c r="AFY5">
        <f>'Sales Forecast by COS'!AFY4</f>
        <v>0</v>
      </c>
      <c r="AFZ5">
        <f>'Sales Forecast by COS'!AFZ4</f>
        <v>0</v>
      </c>
      <c r="AGA5">
        <f>'Sales Forecast by COS'!AGA4</f>
        <v>0</v>
      </c>
      <c r="AGB5">
        <f>'Sales Forecast by COS'!AGB4</f>
        <v>0</v>
      </c>
      <c r="AGC5">
        <f>'Sales Forecast by COS'!AGC4</f>
        <v>0</v>
      </c>
      <c r="AGD5">
        <f>'Sales Forecast by COS'!AGD4</f>
        <v>0</v>
      </c>
      <c r="AGE5">
        <f>'Sales Forecast by COS'!AGE4</f>
        <v>0</v>
      </c>
      <c r="AGF5">
        <f>'Sales Forecast by COS'!AGF4</f>
        <v>0</v>
      </c>
      <c r="AGG5">
        <f>'Sales Forecast by COS'!AGG4</f>
        <v>0</v>
      </c>
      <c r="AGH5">
        <f>'Sales Forecast by COS'!AGH4</f>
        <v>0</v>
      </c>
      <c r="AGI5">
        <f>'Sales Forecast by COS'!AGI4</f>
        <v>0</v>
      </c>
      <c r="AGJ5">
        <f>'Sales Forecast by COS'!AGJ4</f>
        <v>0</v>
      </c>
      <c r="AGK5">
        <f>'Sales Forecast by COS'!AGK4</f>
        <v>0</v>
      </c>
      <c r="AGL5">
        <f>'Sales Forecast by COS'!AGL4</f>
        <v>0</v>
      </c>
      <c r="AGM5">
        <f>'Sales Forecast by COS'!AGM4</f>
        <v>0</v>
      </c>
      <c r="AGN5">
        <f>'Sales Forecast by COS'!AGN4</f>
        <v>0</v>
      </c>
      <c r="AGO5">
        <f>'Sales Forecast by COS'!AGO4</f>
        <v>0</v>
      </c>
      <c r="AGP5">
        <f>'Sales Forecast by COS'!AGP4</f>
        <v>0</v>
      </c>
      <c r="AGQ5">
        <f>'Sales Forecast by COS'!AGQ4</f>
        <v>0</v>
      </c>
      <c r="AGR5">
        <f>'Sales Forecast by COS'!AGR4</f>
        <v>0</v>
      </c>
      <c r="AGS5">
        <f>'Sales Forecast by COS'!AGS4</f>
        <v>0</v>
      </c>
      <c r="AGT5">
        <f>'Sales Forecast by COS'!AGT4</f>
        <v>0</v>
      </c>
      <c r="AGU5">
        <f>'Sales Forecast by COS'!AGU4</f>
        <v>0</v>
      </c>
      <c r="AGV5">
        <f>'Sales Forecast by COS'!AGV4</f>
        <v>0</v>
      </c>
      <c r="AGW5">
        <f>'Sales Forecast by COS'!AGW4</f>
        <v>0</v>
      </c>
      <c r="AGX5">
        <f>'Sales Forecast by COS'!AGX4</f>
        <v>0</v>
      </c>
      <c r="AGY5">
        <f>'Sales Forecast by COS'!AGY4</f>
        <v>0</v>
      </c>
      <c r="AGZ5">
        <f>'Sales Forecast by COS'!AGZ4</f>
        <v>0</v>
      </c>
      <c r="AHA5">
        <f>'Sales Forecast by COS'!AHA4</f>
        <v>0</v>
      </c>
      <c r="AHB5">
        <f>'Sales Forecast by COS'!AHB4</f>
        <v>0</v>
      </c>
      <c r="AHC5">
        <f>'Sales Forecast by COS'!AHC4</f>
        <v>0</v>
      </c>
      <c r="AHD5">
        <f>'Sales Forecast by COS'!AHD4</f>
        <v>0</v>
      </c>
      <c r="AHE5">
        <f>'Sales Forecast by COS'!AHE4</f>
        <v>0</v>
      </c>
      <c r="AHF5">
        <f>'Sales Forecast by COS'!AHF4</f>
        <v>0</v>
      </c>
      <c r="AHG5">
        <f>'Sales Forecast by COS'!AHG4</f>
        <v>0</v>
      </c>
      <c r="AHH5">
        <f>'Sales Forecast by COS'!AHH4</f>
        <v>0</v>
      </c>
      <c r="AHI5">
        <f>'Sales Forecast by COS'!AHI4</f>
        <v>0</v>
      </c>
      <c r="AHJ5">
        <f>'Sales Forecast by COS'!AHJ4</f>
        <v>0</v>
      </c>
      <c r="AHK5">
        <f>'Sales Forecast by COS'!AHK4</f>
        <v>0</v>
      </c>
      <c r="AHL5">
        <f>'Sales Forecast by COS'!AHL4</f>
        <v>0</v>
      </c>
      <c r="AHM5">
        <f>'Sales Forecast by COS'!AHM4</f>
        <v>0</v>
      </c>
      <c r="AHN5">
        <f>'Sales Forecast by COS'!AHN4</f>
        <v>0</v>
      </c>
      <c r="AHO5">
        <f>'Sales Forecast by COS'!AHO4</f>
        <v>0</v>
      </c>
      <c r="AHP5">
        <f>'Sales Forecast by COS'!AHP4</f>
        <v>0</v>
      </c>
      <c r="AHQ5">
        <f>'Sales Forecast by COS'!AHQ4</f>
        <v>0</v>
      </c>
      <c r="AHR5">
        <f>'Sales Forecast by COS'!AHR4</f>
        <v>0</v>
      </c>
      <c r="AHS5">
        <f>'Sales Forecast by COS'!AHS4</f>
        <v>0</v>
      </c>
      <c r="AHT5">
        <f>'Sales Forecast by COS'!AHT4</f>
        <v>0</v>
      </c>
      <c r="AHU5">
        <f>'Sales Forecast by COS'!AHU4</f>
        <v>0</v>
      </c>
      <c r="AHV5">
        <f>'Sales Forecast by COS'!AHV4</f>
        <v>0</v>
      </c>
      <c r="AHW5">
        <f>'Sales Forecast by COS'!AHW4</f>
        <v>0</v>
      </c>
      <c r="AHX5">
        <f>'Sales Forecast by COS'!AHX4</f>
        <v>0</v>
      </c>
      <c r="AHY5">
        <f>'Sales Forecast by COS'!AHY4</f>
        <v>0</v>
      </c>
      <c r="AHZ5">
        <f>'Sales Forecast by COS'!AHZ4</f>
        <v>0</v>
      </c>
      <c r="AIA5">
        <f>'Sales Forecast by COS'!AIA4</f>
        <v>0</v>
      </c>
      <c r="AIB5">
        <f>'Sales Forecast by COS'!AIB4</f>
        <v>0</v>
      </c>
      <c r="AIC5">
        <f>'Sales Forecast by COS'!AIC4</f>
        <v>0</v>
      </c>
      <c r="AID5">
        <f>'Sales Forecast by COS'!AID4</f>
        <v>0</v>
      </c>
      <c r="AIE5">
        <f>'Sales Forecast by COS'!AIE4</f>
        <v>0</v>
      </c>
      <c r="AIF5">
        <f>'Sales Forecast by COS'!AIF4</f>
        <v>0</v>
      </c>
      <c r="AIG5">
        <f>'Sales Forecast by COS'!AIG4</f>
        <v>0</v>
      </c>
      <c r="AIH5">
        <f>'Sales Forecast by COS'!AIH4</f>
        <v>0</v>
      </c>
      <c r="AII5">
        <f>'Sales Forecast by COS'!AII4</f>
        <v>0</v>
      </c>
      <c r="AIJ5">
        <f>'Sales Forecast by COS'!AIJ4</f>
        <v>0</v>
      </c>
      <c r="AIK5">
        <f>'Sales Forecast by COS'!AIK4</f>
        <v>0</v>
      </c>
      <c r="AIL5">
        <f>'Sales Forecast by COS'!AIL4</f>
        <v>0</v>
      </c>
      <c r="AIM5">
        <f>'Sales Forecast by COS'!AIM4</f>
        <v>0</v>
      </c>
      <c r="AIN5">
        <f>'Sales Forecast by COS'!AIN4</f>
        <v>0</v>
      </c>
      <c r="AIO5">
        <f>'Sales Forecast by COS'!AIO4</f>
        <v>0</v>
      </c>
      <c r="AIP5">
        <f>'Sales Forecast by COS'!AIP4</f>
        <v>0</v>
      </c>
      <c r="AIQ5">
        <f>'Sales Forecast by COS'!AIQ4</f>
        <v>0</v>
      </c>
      <c r="AIR5">
        <f>'Sales Forecast by COS'!AIR4</f>
        <v>0</v>
      </c>
      <c r="AIS5">
        <f>'Sales Forecast by COS'!AIS4</f>
        <v>0</v>
      </c>
      <c r="AIT5">
        <f>'Sales Forecast by COS'!AIT4</f>
        <v>0</v>
      </c>
      <c r="AIU5">
        <f>'Sales Forecast by COS'!AIU4</f>
        <v>0</v>
      </c>
      <c r="AIV5">
        <f>'Sales Forecast by COS'!AIV4</f>
        <v>0</v>
      </c>
      <c r="AIW5">
        <f>'Sales Forecast by COS'!AIW4</f>
        <v>0</v>
      </c>
      <c r="AIX5">
        <f>'Sales Forecast by COS'!AIX4</f>
        <v>0</v>
      </c>
      <c r="AIY5">
        <f>'Sales Forecast by COS'!AIY4</f>
        <v>0</v>
      </c>
      <c r="AIZ5">
        <f>'Sales Forecast by COS'!AIZ4</f>
        <v>0</v>
      </c>
      <c r="AJA5">
        <f>'Sales Forecast by COS'!AJA4</f>
        <v>0</v>
      </c>
      <c r="AJB5">
        <f>'Sales Forecast by COS'!AJB4</f>
        <v>0</v>
      </c>
      <c r="AJC5">
        <f>'Sales Forecast by COS'!AJC4</f>
        <v>0</v>
      </c>
      <c r="AJD5">
        <f>'Sales Forecast by COS'!AJD4</f>
        <v>0</v>
      </c>
      <c r="AJE5">
        <f>'Sales Forecast by COS'!AJE4</f>
        <v>0</v>
      </c>
      <c r="AJF5">
        <f>'Sales Forecast by COS'!AJF4</f>
        <v>0</v>
      </c>
      <c r="AJG5">
        <f>'Sales Forecast by COS'!AJG4</f>
        <v>0</v>
      </c>
      <c r="AJH5">
        <f>'Sales Forecast by COS'!AJH4</f>
        <v>0</v>
      </c>
      <c r="AJI5">
        <f>'Sales Forecast by COS'!AJI4</f>
        <v>0</v>
      </c>
      <c r="AJJ5">
        <f>'Sales Forecast by COS'!AJJ4</f>
        <v>0</v>
      </c>
      <c r="AJK5">
        <f>'Sales Forecast by COS'!AJK4</f>
        <v>0</v>
      </c>
      <c r="AJL5">
        <f>'Sales Forecast by COS'!AJL4</f>
        <v>0</v>
      </c>
      <c r="AJM5">
        <f>'Sales Forecast by COS'!AJM4</f>
        <v>0</v>
      </c>
      <c r="AJN5">
        <f>'Sales Forecast by COS'!AJN4</f>
        <v>0</v>
      </c>
      <c r="AJO5">
        <f>'Sales Forecast by COS'!AJO4</f>
        <v>0</v>
      </c>
      <c r="AJP5">
        <f>'Sales Forecast by COS'!AJP4</f>
        <v>0</v>
      </c>
      <c r="AJQ5">
        <f>'Sales Forecast by COS'!AJQ4</f>
        <v>0</v>
      </c>
      <c r="AJR5">
        <f>'Sales Forecast by COS'!AJR4</f>
        <v>0</v>
      </c>
      <c r="AJS5">
        <f>'Sales Forecast by COS'!AJS4</f>
        <v>0</v>
      </c>
      <c r="AJT5">
        <f>'Sales Forecast by COS'!AJT4</f>
        <v>0</v>
      </c>
      <c r="AJU5">
        <f>'Sales Forecast by COS'!AJU4</f>
        <v>0</v>
      </c>
      <c r="AJV5">
        <f>'Sales Forecast by COS'!AJV4</f>
        <v>0</v>
      </c>
      <c r="AJW5">
        <f>'Sales Forecast by COS'!AJW4</f>
        <v>0</v>
      </c>
      <c r="AJX5">
        <f>'Sales Forecast by COS'!AJX4</f>
        <v>0</v>
      </c>
      <c r="AJY5">
        <f>'Sales Forecast by COS'!AJY4</f>
        <v>0</v>
      </c>
      <c r="AJZ5">
        <f>'Sales Forecast by COS'!AJZ4</f>
        <v>0</v>
      </c>
      <c r="AKA5">
        <f>'Sales Forecast by COS'!AKA4</f>
        <v>0</v>
      </c>
      <c r="AKB5">
        <f>'Sales Forecast by COS'!AKB4</f>
        <v>0</v>
      </c>
      <c r="AKC5">
        <f>'Sales Forecast by COS'!AKC4</f>
        <v>0</v>
      </c>
      <c r="AKD5">
        <f>'Sales Forecast by COS'!AKD4</f>
        <v>0</v>
      </c>
      <c r="AKE5">
        <f>'Sales Forecast by COS'!AKE4</f>
        <v>0</v>
      </c>
      <c r="AKF5">
        <f>'Sales Forecast by COS'!AKF4</f>
        <v>0</v>
      </c>
      <c r="AKG5">
        <f>'Sales Forecast by COS'!AKG4</f>
        <v>0</v>
      </c>
      <c r="AKH5">
        <f>'Sales Forecast by COS'!AKH4</f>
        <v>0</v>
      </c>
      <c r="AKI5">
        <f>'Sales Forecast by COS'!AKI4</f>
        <v>0</v>
      </c>
      <c r="AKJ5">
        <f>'Sales Forecast by COS'!AKJ4</f>
        <v>0</v>
      </c>
      <c r="AKK5">
        <f>'Sales Forecast by COS'!AKK4</f>
        <v>0</v>
      </c>
      <c r="AKL5">
        <f>'Sales Forecast by COS'!AKL4</f>
        <v>0</v>
      </c>
      <c r="AKM5">
        <f>'Sales Forecast by COS'!AKM4</f>
        <v>0</v>
      </c>
      <c r="AKN5">
        <f>'Sales Forecast by COS'!AKN4</f>
        <v>0</v>
      </c>
      <c r="AKO5">
        <f>'Sales Forecast by COS'!AKO4</f>
        <v>0</v>
      </c>
      <c r="AKP5">
        <f>'Sales Forecast by COS'!AKP4</f>
        <v>0</v>
      </c>
      <c r="AKQ5">
        <f>'Sales Forecast by COS'!AKQ4</f>
        <v>0</v>
      </c>
      <c r="AKR5">
        <f>'Sales Forecast by COS'!AKR4</f>
        <v>0</v>
      </c>
      <c r="AKS5">
        <f>'Sales Forecast by COS'!AKS4</f>
        <v>0</v>
      </c>
      <c r="AKT5">
        <f>'Sales Forecast by COS'!AKT4</f>
        <v>0</v>
      </c>
      <c r="AKU5">
        <f>'Sales Forecast by COS'!AKU4</f>
        <v>0</v>
      </c>
      <c r="AKV5">
        <f>'Sales Forecast by COS'!AKV4</f>
        <v>0</v>
      </c>
      <c r="AKW5">
        <f>'Sales Forecast by COS'!AKW4</f>
        <v>0</v>
      </c>
      <c r="AKX5">
        <f>'Sales Forecast by COS'!AKX4</f>
        <v>0</v>
      </c>
      <c r="AKY5">
        <f>'Sales Forecast by COS'!AKY4</f>
        <v>0</v>
      </c>
      <c r="AKZ5">
        <f>'Sales Forecast by COS'!AKZ4</f>
        <v>0</v>
      </c>
      <c r="ALA5">
        <f>'Sales Forecast by COS'!ALA4</f>
        <v>0</v>
      </c>
      <c r="ALB5">
        <f>'Sales Forecast by COS'!ALB4</f>
        <v>0</v>
      </c>
      <c r="ALC5">
        <f>'Sales Forecast by COS'!ALC4</f>
        <v>0</v>
      </c>
      <c r="ALD5">
        <f>'Sales Forecast by COS'!ALD4</f>
        <v>0</v>
      </c>
      <c r="ALE5">
        <f>'Sales Forecast by COS'!ALE4</f>
        <v>0</v>
      </c>
      <c r="ALF5">
        <f>'Sales Forecast by COS'!ALF4</f>
        <v>0</v>
      </c>
      <c r="ALG5">
        <f>'Sales Forecast by COS'!ALG4</f>
        <v>0</v>
      </c>
      <c r="ALH5">
        <f>'Sales Forecast by COS'!ALH4</f>
        <v>0</v>
      </c>
      <c r="ALI5">
        <f>'Sales Forecast by COS'!ALI4</f>
        <v>0</v>
      </c>
      <c r="ALJ5">
        <f>'Sales Forecast by COS'!ALJ4</f>
        <v>0</v>
      </c>
      <c r="ALK5">
        <f>'Sales Forecast by COS'!ALK4</f>
        <v>0</v>
      </c>
      <c r="ALL5">
        <f>'Sales Forecast by COS'!ALL4</f>
        <v>0</v>
      </c>
      <c r="ALM5">
        <f>'Sales Forecast by COS'!ALM4</f>
        <v>0</v>
      </c>
      <c r="ALN5">
        <f>'Sales Forecast by COS'!ALN4</f>
        <v>0</v>
      </c>
      <c r="ALO5">
        <f>'Sales Forecast by COS'!ALO4</f>
        <v>0</v>
      </c>
      <c r="ALP5">
        <f>'Sales Forecast by COS'!ALP4</f>
        <v>0</v>
      </c>
      <c r="ALQ5">
        <f>'Sales Forecast by COS'!ALQ4</f>
        <v>0</v>
      </c>
      <c r="ALR5">
        <f>'Sales Forecast by COS'!ALR4</f>
        <v>0</v>
      </c>
      <c r="ALS5">
        <f>'Sales Forecast by COS'!ALS4</f>
        <v>0</v>
      </c>
      <c r="ALT5">
        <f>'Sales Forecast by COS'!ALT4</f>
        <v>0</v>
      </c>
      <c r="ALU5">
        <f>'Sales Forecast by COS'!ALU4</f>
        <v>0</v>
      </c>
      <c r="ALV5">
        <f>'Sales Forecast by COS'!ALV4</f>
        <v>0</v>
      </c>
      <c r="ALW5">
        <f>'Sales Forecast by COS'!ALW4</f>
        <v>0</v>
      </c>
      <c r="ALX5">
        <f>'Sales Forecast by COS'!ALX4</f>
        <v>0</v>
      </c>
      <c r="ALY5">
        <f>'Sales Forecast by COS'!ALY4</f>
        <v>0</v>
      </c>
      <c r="ALZ5">
        <f>'Sales Forecast by COS'!ALZ4</f>
        <v>0</v>
      </c>
      <c r="AMA5">
        <f>'Sales Forecast by COS'!AMA4</f>
        <v>0</v>
      </c>
      <c r="AMB5">
        <f>'Sales Forecast by COS'!AMB4</f>
        <v>0</v>
      </c>
      <c r="AMC5">
        <f>'Sales Forecast by COS'!AMC4</f>
        <v>0</v>
      </c>
      <c r="AMD5">
        <f>'Sales Forecast by COS'!AMD4</f>
        <v>0</v>
      </c>
      <c r="AME5">
        <f>'Sales Forecast by COS'!AME4</f>
        <v>0</v>
      </c>
      <c r="AMF5">
        <f>'Sales Forecast by COS'!AMF4</f>
        <v>0</v>
      </c>
      <c r="AMG5">
        <f>'Sales Forecast by COS'!AMG4</f>
        <v>0</v>
      </c>
      <c r="AMH5">
        <f>'Sales Forecast by COS'!AMH4</f>
        <v>0</v>
      </c>
      <c r="AMI5">
        <f>'Sales Forecast by COS'!AMI4</f>
        <v>0</v>
      </c>
      <c r="AMJ5">
        <f>'Sales Forecast by COS'!AMJ4</f>
        <v>0</v>
      </c>
      <c r="AMK5">
        <f>'Sales Forecast by COS'!AMK4</f>
        <v>0</v>
      </c>
      <c r="AML5">
        <f>'Sales Forecast by COS'!AML4</f>
        <v>0</v>
      </c>
      <c r="AMM5">
        <f>'Sales Forecast by COS'!AMM4</f>
        <v>0</v>
      </c>
      <c r="AMN5">
        <f>'Sales Forecast by COS'!AMN4</f>
        <v>0</v>
      </c>
      <c r="AMO5">
        <f>'Sales Forecast by COS'!AMO4</f>
        <v>0</v>
      </c>
      <c r="AMP5">
        <f>'Sales Forecast by COS'!AMP4</f>
        <v>0</v>
      </c>
      <c r="AMQ5">
        <f>'Sales Forecast by COS'!AMQ4</f>
        <v>0</v>
      </c>
      <c r="AMR5">
        <f>'Sales Forecast by COS'!AMR4</f>
        <v>0</v>
      </c>
      <c r="AMS5">
        <f>'Sales Forecast by COS'!AMS4</f>
        <v>0</v>
      </c>
      <c r="AMT5">
        <f>'Sales Forecast by COS'!AMT4</f>
        <v>0</v>
      </c>
      <c r="AMU5">
        <f>'Sales Forecast by COS'!AMU4</f>
        <v>0</v>
      </c>
      <c r="AMV5">
        <f>'Sales Forecast by COS'!AMV4</f>
        <v>0</v>
      </c>
      <c r="AMW5">
        <f>'Sales Forecast by COS'!AMW4</f>
        <v>0</v>
      </c>
      <c r="AMX5">
        <f>'Sales Forecast by COS'!AMX4</f>
        <v>0</v>
      </c>
      <c r="AMY5">
        <f>'Sales Forecast by COS'!AMY4</f>
        <v>0</v>
      </c>
      <c r="AMZ5">
        <f>'Sales Forecast by COS'!AMZ4</f>
        <v>0</v>
      </c>
      <c r="ANA5">
        <f>'Sales Forecast by COS'!ANA4</f>
        <v>0</v>
      </c>
      <c r="ANB5">
        <f>'Sales Forecast by COS'!ANB4</f>
        <v>0</v>
      </c>
      <c r="ANC5">
        <f>'Sales Forecast by COS'!ANC4</f>
        <v>0</v>
      </c>
      <c r="AND5">
        <f>'Sales Forecast by COS'!AND4</f>
        <v>0</v>
      </c>
      <c r="ANE5">
        <f>'Sales Forecast by COS'!ANE4</f>
        <v>0</v>
      </c>
      <c r="ANF5">
        <f>'Sales Forecast by COS'!ANF4</f>
        <v>0</v>
      </c>
      <c r="ANG5">
        <f>'Sales Forecast by COS'!ANG4</f>
        <v>0</v>
      </c>
      <c r="ANH5">
        <f>'Sales Forecast by COS'!ANH4</f>
        <v>0</v>
      </c>
      <c r="ANI5">
        <f>'Sales Forecast by COS'!ANI4</f>
        <v>0</v>
      </c>
      <c r="ANJ5">
        <f>'Sales Forecast by COS'!ANJ4</f>
        <v>0</v>
      </c>
      <c r="ANK5">
        <f>'Sales Forecast by COS'!ANK4</f>
        <v>0</v>
      </c>
      <c r="ANL5">
        <f>'Sales Forecast by COS'!ANL4</f>
        <v>0</v>
      </c>
      <c r="ANM5">
        <f>'Sales Forecast by COS'!ANM4</f>
        <v>0</v>
      </c>
      <c r="ANN5">
        <f>'Sales Forecast by COS'!ANN4</f>
        <v>0</v>
      </c>
      <c r="ANO5">
        <f>'Sales Forecast by COS'!ANO4</f>
        <v>0</v>
      </c>
      <c r="ANP5">
        <f>'Sales Forecast by COS'!ANP4</f>
        <v>0</v>
      </c>
      <c r="ANQ5">
        <f>'Sales Forecast by COS'!ANQ4</f>
        <v>0</v>
      </c>
      <c r="ANR5">
        <f>'Sales Forecast by COS'!ANR4</f>
        <v>0</v>
      </c>
      <c r="ANS5">
        <f>'Sales Forecast by COS'!ANS4</f>
        <v>0</v>
      </c>
      <c r="ANT5">
        <f>'Sales Forecast by COS'!ANT4</f>
        <v>0</v>
      </c>
      <c r="ANU5">
        <f>'Sales Forecast by COS'!ANU4</f>
        <v>0</v>
      </c>
      <c r="ANV5">
        <f>'Sales Forecast by COS'!ANV4</f>
        <v>0</v>
      </c>
      <c r="ANW5">
        <f>'Sales Forecast by COS'!ANW4</f>
        <v>0</v>
      </c>
      <c r="ANX5">
        <f>'Sales Forecast by COS'!ANX4</f>
        <v>0</v>
      </c>
      <c r="ANY5">
        <f>'Sales Forecast by COS'!ANY4</f>
        <v>0</v>
      </c>
      <c r="ANZ5">
        <f>'Sales Forecast by COS'!ANZ4</f>
        <v>0</v>
      </c>
      <c r="AOA5">
        <f>'Sales Forecast by COS'!AOA4</f>
        <v>0</v>
      </c>
      <c r="AOB5">
        <f>'Sales Forecast by COS'!AOB4</f>
        <v>0</v>
      </c>
      <c r="AOC5">
        <f>'Sales Forecast by COS'!AOC4</f>
        <v>0</v>
      </c>
      <c r="AOD5">
        <f>'Sales Forecast by COS'!AOD4</f>
        <v>0</v>
      </c>
      <c r="AOE5">
        <f>'Sales Forecast by COS'!AOE4</f>
        <v>0</v>
      </c>
      <c r="AOF5">
        <f>'Sales Forecast by COS'!AOF4</f>
        <v>0</v>
      </c>
      <c r="AOG5">
        <f>'Sales Forecast by COS'!AOG4</f>
        <v>0</v>
      </c>
      <c r="AOH5">
        <f>'Sales Forecast by COS'!AOH4</f>
        <v>0</v>
      </c>
      <c r="AOI5">
        <f>'Sales Forecast by COS'!AOI4</f>
        <v>0</v>
      </c>
      <c r="AOJ5">
        <f>'Sales Forecast by COS'!AOJ4</f>
        <v>0</v>
      </c>
      <c r="AOK5">
        <f>'Sales Forecast by COS'!AOK4</f>
        <v>0</v>
      </c>
      <c r="AOL5">
        <f>'Sales Forecast by COS'!AOL4</f>
        <v>0</v>
      </c>
      <c r="AOM5">
        <f>'Sales Forecast by COS'!AOM4</f>
        <v>0</v>
      </c>
      <c r="AON5">
        <f>'Sales Forecast by COS'!AON4</f>
        <v>0</v>
      </c>
      <c r="AOO5">
        <f>'Sales Forecast by COS'!AOO4</f>
        <v>0</v>
      </c>
      <c r="AOP5">
        <f>'Sales Forecast by COS'!AOP4</f>
        <v>0</v>
      </c>
      <c r="AOQ5">
        <f>'Sales Forecast by COS'!AOQ4</f>
        <v>0</v>
      </c>
      <c r="AOR5">
        <f>'Sales Forecast by COS'!AOR4</f>
        <v>0</v>
      </c>
      <c r="AOS5">
        <f>'Sales Forecast by COS'!AOS4</f>
        <v>0</v>
      </c>
      <c r="AOT5">
        <f>'Sales Forecast by COS'!AOT4</f>
        <v>0</v>
      </c>
      <c r="AOU5">
        <f>'Sales Forecast by COS'!AOU4</f>
        <v>0</v>
      </c>
      <c r="AOV5">
        <f>'Sales Forecast by COS'!AOV4</f>
        <v>0</v>
      </c>
      <c r="AOW5">
        <f>'Sales Forecast by COS'!AOW4</f>
        <v>0</v>
      </c>
      <c r="AOX5">
        <f>'Sales Forecast by COS'!AOX4</f>
        <v>0</v>
      </c>
      <c r="AOY5">
        <f>'Sales Forecast by COS'!AOY4</f>
        <v>0</v>
      </c>
      <c r="AOZ5">
        <f>'Sales Forecast by COS'!AOZ4</f>
        <v>0</v>
      </c>
      <c r="APA5">
        <f>'Sales Forecast by COS'!APA4</f>
        <v>0</v>
      </c>
      <c r="APB5">
        <f>'Sales Forecast by COS'!APB4</f>
        <v>0</v>
      </c>
      <c r="APC5">
        <f>'Sales Forecast by COS'!APC4</f>
        <v>0</v>
      </c>
      <c r="APD5">
        <f>'Sales Forecast by COS'!APD4</f>
        <v>0</v>
      </c>
      <c r="APE5">
        <f>'Sales Forecast by COS'!APE4</f>
        <v>0</v>
      </c>
      <c r="APF5">
        <f>'Sales Forecast by COS'!APF4</f>
        <v>0</v>
      </c>
      <c r="APG5">
        <f>'Sales Forecast by COS'!APG4</f>
        <v>0</v>
      </c>
      <c r="APH5">
        <f>'Sales Forecast by COS'!APH4</f>
        <v>0</v>
      </c>
      <c r="API5">
        <f>'Sales Forecast by COS'!API4</f>
        <v>0</v>
      </c>
      <c r="APJ5">
        <f>'Sales Forecast by COS'!APJ4</f>
        <v>0</v>
      </c>
      <c r="APK5">
        <f>'Sales Forecast by COS'!APK4</f>
        <v>0</v>
      </c>
      <c r="APL5">
        <f>'Sales Forecast by COS'!APL4</f>
        <v>0</v>
      </c>
      <c r="APM5">
        <f>'Sales Forecast by COS'!APM4</f>
        <v>0</v>
      </c>
      <c r="APN5">
        <f>'Sales Forecast by COS'!APN4</f>
        <v>0</v>
      </c>
      <c r="APO5">
        <f>'Sales Forecast by COS'!APO4</f>
        <v>0</v>
      </c>
      <c r="APP5">
        <f>'Sales Forecast by COS'!APP4</f>
        <v>0</v>
      </c>
      <c r="APQ5">
        <f>'Sales Forecast by COS'!APQ4</f>
        <v>0</v>
      </c>
      <c r="APR5">
        <f>'Sales Forecast by COS'!APR4</f>
        <v>0</v>
      </c>
      <c r="APS5">
        <f>'Sales Forecast by COS'!APS4</f>
        <v>0</v>
      </c>
      <c r="APT5">
        <f>'Sales Forecast by COS'!APT4</f>
        <v>0</v>
      </c>
      <c r="APU5">
        <f>'Sales Forecast by COS'!APU4</f>
        <v>0</v>
      </c>
      <c r="APV5">
        <f>'Sales Forecast by COS'!APV4</f>
        <v>0</v>
      </c>
      <c r="APW5">
        <f>'Sales Forecast by COS'!APW4</f>
        <v>0</v>
      </c>
      <c r="APX5">
        <f>'Sales Forecast by COS'!APX4</f>
        <v>0</v>
      </c>
      <c r="APY5">
        <f>'Sales Forecast by COS'!APY4</f>
        <v>0</v>
      </c>
      <c r="APZ5">
        <f>'Sales Forecast by COS'!APZ4</f>
        <v>0</v>
      </c>
      <c r="AQA5">
        <f>'Sales Forecast by COS'!AQA4</f>
        <v>0</v>
      </c>
      <c r="AQB5">
        <f>'Sales Forecast by COS'!AQB4</f>
        <v>0</v>
      </c>
      <c r="AQC5">
        <f>'Sales Forecast by COS'!AQC4</f>
        <v>0</v>
      </c>
      <c r="AQD5">
        <f>'Sales Forecast by COS'!AQD4</f>
        <v>0</v>
      </c>
      <c r="AQE5">
        <f>'Sales Forecast by COS'!AQE4</f>
        <v>0</v>
      </c>
      <c r="AQF5">
        <f>'Sales Forecast by COS'!AQF4</f>
        <v>0</v>
      </c>
      <c r="AQG5">
        <f>'Sales Forecast by COS'!AQG4</f>
        <v>0</v>
      </c>
      <c r="AQH5">
        <f>'Sales Forecast by COS'!AQH4</f>
        <v>0</v>
      </c>
      <c r="AQI5">
        <f>'Sales Forecast by COS'!AQI4</f>
        <v>0</v>
      </c>
      <c r="AQJ5">
        <f>'Sales Forecast by COS'!AQJ4</f>
        <v>0</v>
      </c>
      <c r="AQK5">
        <f>'Sales Forecast by COS'!AQK4</f>
        <v>0</v>
      </c>
      <c r="AQL5">
        <f>'Sales Forecast by COS'!AQL4</f>
        <v>0</v>
      </c>
      <c r="AQM5">
        <f>'Sales Forecast by COS'!AQM4</f>
        <v>0</v>
      </c>
      <c r="AQN5">
        <f>'Sales Forecast by COS'!AQN4</f>
        <v>0</v>
      </c>
      <c r="AQO5">
        <f>'Sales Forecast by COS'!AQO4</f>
        <v>0</v>
      </c>
      <c r="AQP5">
        <f>'Sales Forecast by COS'!AQP4</f>
        <v>0</v>
      </c>
      <c r="AQQ5">
        <f>'Sales Forecast by COS'!AQQ4</f>
        <v>0</v>
      </c>
      <c r="AQR5">
        <f>'Sales Forecast by COS'!AQR4</f>
        <v>0</v>
      </c>
      <c r="AQS5">
        <f>'Sales Forecast by COS'!AQS4</f>
        <v>0</v>
      </c>
      <c r="AQT5">
        <f>'Sales Forecast by COS'!AQT4</f>
        <v>0</v>
      </c>
      <c r="AQU5">
        <f>'Sales Forecast by COS'!AQU4</f>
        <v>0</v>
      </c>
      <c r="AQV5">
        <f>'Sales Forecast by COS'!AQV4</f>
        <v>0</v>
      </c>
      <c r="AQW5">
        <f>'Sales Forecast by COS'!AQW4</f>
        <v>0</v>
      </c>
      <c r="AQX5">
        <f>'Sales Forecast by COS'!AQX4</f>
        <v>0</v>
      </c>
      <c r="AQY5">
        <f>'Sales Forecast by COS'!AQY4</f>
        <v>0</v>
      </c>
      <c r="AQZ5">
        <f>'Sales Forecast by COS'!AQZ4</f>
        <v>0</v>
      </c>
      <c r="ARA5">
        <f>'Sales Forecast by COS'!ARA4</f>
        <v>0</v>
      </c>
      <c r="ARB5">
        <f>'Sales Forecast by COS'!ARB4</f>
        <v>0</v>
      </c>
      <c r="ARC5">
        <f>'Sales Forecast by COS'!ARC4</f>
        <v>0</v>
      </c>
      <c r="ARD5">
        <f>'Sales Forecast by COS'!ARD4</f>
        <v>0</v>
      </c>
      <c r="ARE5">
        <f>'Sales Forecast by COS'!ARE4</f>
        <v>0</v>
      </c>
      <c r="ARF5">
        <f>'Sales Forecast by COS'!ARF4</f>
        <v>0</v>
      </c>
      <c r="ARG5">
        <f>'Sales Forecast by COS'!ARG4</f>
        <v>0</v>
      </c>
      <c r="ARH5">
        <f>'Sales Forecast by COS'!ARH4</f>
        <v>0</v>
      </c>
      <c r="ARI5">
        <f>'Sales Forecast by COS'!ARI4</f>
        <v>0</v>
      </c>
      <c r="ARJ5">
        <f>'Sales Forecast by COS'!ARJ4</f>
        <v>0</v>
      </c>
      <c r="ARK5">
        <f>'Sales Forecast by COS'!ARK4</f>
        <v>0</v>
      </c>
      <c r="ARL5">
        <f>'Sales Forecast by COS'!ARL4</f>
        <v>0</v>
      </c>
      <c r="ARM5">
        <f>'Sales Forecast by COS'!ARM4</f>
        <v>0</v>
      </c>
      <c r="ARN5">
        <f>'Sales Forecast by COS'!ARN4</f>
        <v>0</v>
      </c>
      <c r="ARO5">
        <f>'Sales Forecast by COS'!ARO4</f>
        <v>0</v>
      </c>
      <c r="ARP5">
        <f>'Sales Forecast by COS'!ARP4</f>
        <v>0</v>
      </c>
      <c r="ARQ5">
        <f>'Sales Forecast by COS'!ARQ4</f>
        <v>0</v>
      </c>
      <c r="ARR5">
        <f>'Sales Forecast by COS'!ARR4</f>
        <v>0</v>
      </c>
      <c r="ARS5">
        <f>'Sales Forecast by COS'!ARS4</f>
        <v>0</v>
      </c>
      <c r="ART5">
        <f>'Sales Forecast by COS'!ART4</f>
        <v>0</v>
      </c>
      <c r="ARU5">
        <f>'Sales Forecast by COS'!ARU4</f>
        <v>0</v>
      </c>
      <c r="ARV5">
        <f>'Sales Forecast by COS'!ARV4</f>
        <v>0</v>
      </c>
      <c r="ARW5">
        <f>'Sales Forecast by COS'!ARW4</f>
        <v>0</v>
      </c>
      <c r="ARX5">
        <f>'Sales Forecast by COS'!ARX4</f>
        <v>0</v>
      </c>
      <c r="ARY5">
        <f>'Sales Forecast by COS'!ARY4</f>
        <v>0</v>
      </c>
      <c r="ARZ5">
        <f>'Sales Forecast by COS'!ARZ4</f>
        <v>0</v>
      </c>
      <c r="ASA5">
        <f>'Sales Forecast by COS'!ASA4</f>
        <v>0</v>
      </c>
      <c r="ASB5">
        <f>'Sales Forecast by COS'!ASB4</f>
        <v>0</v>
      </c>
      <c r="ASC5">
        <f>'Sales Forecast by COS'!ASC4</f>
        <v>0</v>
      </c>
      <c r="ASD5">
        <f>'Sales Forecast by COS'!ASD4</f>
        <v>0</v>
      </c>
      <c r="ASE5">
        <f>'Sales Forecast by COS'!ASE4</f>
        <v>0</v>
      </c>
      <c r="ASF5">
        <f>'Sales Forecast by COS'!ASF4</f>
        <v>0</v>
      </c>
      <c r="ASG5">
        <f>'Sales Forecast by COS'!ASG4</f>
        <v>0</v>
      </c>
      <c r="ASH5">
        <f>'Sales Forecast by COS'!ASH4</f>
        <v>0</v>
      </c>
      <c r="ASI5">
        <f>'Sales Forecast by COS'!ASI4</f>
        <v>0</v>
      </c>
      <c r="ASJ5">
        <f>'Sales Forecast by COS'!ASJ4</f>
        <v>0</v>
      </c>
      <c r="ASK5">
        <f>'Sales Forecast by COS'!ASK4</f>
        <v>0</v>
      </c>
      <c r="ASL5">
        <f>'Sales Forecast by COS'!ASL4</f>
        <v>0</v>
      </c>
      <c r="ASM5">
        <f>'Sales Forecast by COS'!ASM4</f>
        <v>0</v>
      </c>
      <c r="ASN5">
        <f>'Sales Forecast by COS'!ASN4</f>
        <v>0</v>
      </c>
      <c r="ASO5">
        <f>'Sales Forecast by COS'!ASO4</f>
        <v>0</v>
      </c>
      <c r="ASP5">
        <f>'Sales Forecast by COS'!ASP4</f>
        <v>0</v>
      </c>
      <c r="ASQ5">
        <f>'Sales Forecast by COS'!ASQ4</f>
        <v>0</v>
      </c>
      <c r="ASR5">
        <f>'Sales Forecast by COS'!ASR4</f>
        <v>0</v>
      </c>
      <c r="ASS5">
        <f>'Sales Forecast by COS'!ASS4</f>
        <v>0</v>
      </c>
      <c r="AST5">
        <f>'Sales Forecast by COS'!AST4</f>
        <v>0</v>
      </c>
      <c r="ASU5">
        <f>'Sales Forecast by COS'!ASU4</f>
        <v>0</v>
      </c>
      <c r="ASV5">
        <f>'Sales Forecast by COS'!ASV4</f>
        <v>0</v>
      </c>
      <c r="ASW5">
        <f>'Sales Forecast by COS'!ASW4</f>
        <v>0</v>
      </c>
      <c r="ASX5">
        <f>'Sales Forecast by COS'!ASX4</f>
        <v>0</v>
      </c>
      <c r="ASY5">
        <f>'Sales Forecast by COS'!ASY4</f>
        <v>0</v>
      </c>
      <c r="ASZ5">
        <f>'Sales Forecast by COS'!ASZ4</f>
        <v>0</v>
      </c>
      <c r="ATA5">
        <f>'Sales Forecast by COS'!ATA4</f>
        <v>0</v>
      </c>
      <c r="ATB5">
        <f>'Sales Forecast by COS'!ATB4</f>
        <v>0</v>
      </c>
      <c r="ATC5">
        <f>'Sales Forecast by COS'!ATC4</f>
        <v>0</v>
      </c>
      <c r="ATD5">
        <f>'Sales Forecast by COS'!ATD4</f>
        <v>0</v>
      </c>
      <c r="ATE5">
        <f>'Sales Forecast by COS'!ATE4</f>
        <v>0</v>
      </c>
      <c r="ATF5">
        <f>'Sales Forecast by COS'!ATF4</f>
        <v>0</v>
      </c>
      <c r="ATG5">
        <f>'Sales Forecast by COS'!ATG4</f>
        <v>0</v>
      </c>
      <c r="ATH5">
        <f>'Sales Forecast by COS'!ATH4</f>
        <v>0</v>
      </c>
      <c r="ATI5">
        <f>'Sales Forecast by COS'!ATI4</f>
        <v>0</v>
      </c>
      <c r="ATJ5">
        <f>'Sales Forecast by COS'!ATJ4</f>
        <v>0</v>
      </c>
      <c r="ATK5">
        <f>'Sales Forecast by COS'!ATK4</f>
        <v>0</v>
      </c>
      <c r="ATL5">
        <f>'Sales Forecast by COS'!ATL4</f>
        <v>0</v>
      </c>
      <c r="ATM5">
        <f>'Sales Forecast by COS'!ATM4</f>
        <v>0</v>
      </c>
      <c r="ATN5">
        <f>'Sales Forecast by COS'!ATN4</f>
        <v>0</v>
      </c>
      <c r="ATO5">
        <f>'Sales Forecast by COS'!ATO4</f>
        <v>0</v>
      </c>
      <c r="ATP5">
        <f>'Sales Forecast by COS'!ATP4</f>
        <v>0</v>
      </c>
      <c r="ATQ5">
        <f>'Sales Forecast by COS'!ATQ4</f>
        <v>0</v>
      </c>
      <c r="ATR5">
        <f>'Sales Forecast by COS'!ATR4</f>
        <v>0</v>
      </c>
      <c r="ATS5">
        <f>'Sales Forecast by COS'!ATS4</f>
        <v>0</v>
      </c>
      <c r="ATT5">
        <f>'Sales Forecast by COS'!ATT4</f>
        <v>0</v>
      </c>
      <c r="ATU5">
        <f>'Sales Forecast by COS'!ATU4</f>
        <v>0</v>
      </c>
      <c r="ATV5">
        <f>'Sales Forecast by COS'!ATV4</f>
        <v>0</v>
      </c>
      <c r="ATW5">
        <f>'Sales Forecast by COS'!ATW4</f>
        <v>0</v>
      </c>
      <c r="ATX5">
        <f>'Sales Forecast by COS'!ATX4</f>
        <v>0</v>
      </c>
      <c r="ATY5">
        <f>'Sales Forecast by COS'!ATY4</f>
        <v>0</v>
      </c>
      <c r="ATZ5">
        <f>'Sales Forecast by COS'!ATZ4</f>
        <v>0</v>
      </c>
      <c r="AUA5">
        <f>'Sales Forecast by COS'!AUA4</f>
        <v>0</v>
      </c>
      <c r="AUB5">
        <f>'Sales Forecast by COS'!AUB4</f>
        <v>0</v>
      </c>
      <c r="AUC5">
        <f>'Sales Forecast by COS'!AUC4</f>
        <v>0</v>
      </c>
      <c r="AUD5">
        <f>'Sales Forecast by COS'!AUD4</f>
        <v>0</v>
      </c>
      <c r="AUE5">
        <f>'Sales Forecast by COS'!AUE4</f>
        <v>0</v>
      </c>
      <c r="AUF5">
        <f>'Sales Forecast by COS'!AUF4</f>
        <v>0</v>
      </c>
      <c r="AUG5">
        <f>'Sales Forecast by COS'!AUG4</f>
        <v>0</v>
      </c>
      <c r="AUH5">
        <f>'Sales Forecast by COS'!AUH4</f>
        <v>0</v>
      </c>
      <c r="AUI5">
        <f>'Sales Forecast by COS'!AUI4</f>
        <v>0</v>
      </c>
      <c r="AUJ5">
        <f>'Sales Forecast by COS'!AUJ4</f>
        <v>0</v>
      </c>
      <c r="AUK5">
        <f>'Sales Forecast by COS'!AUK4</f>
        <v>0</v>
      </c>
      <c r="AUL5">
        <f>'Sales Forecast by COS'!AUL4</f>
        <v>0</v>
      </c>
      <c r="AUM5">
        <f>'Sales Forecast by COS'!AUM4</f>
        <v>0</v>
      </c>
      <c r="AUN5">
        <f>'Sales Forecast by COS'!AUN4</f>
        <v>0</v>
      </c>
      <c r="AUO5">
        <f>'Sales Forecast by COS'!AUO4</f>
        <v>0</v>
      </c>
      <c r="AUP5">
        <f>'Sales Forecast by COS'!AUP4</f>
        <v>0</v>
      </c>
      <c r="AUQ5">
        <f>'Sales Forecast by COS'!AUQ4</f>
        <v>0</v>
      </c>
      <c r="AUR5">
        <f>'Sales Forecast by COS'!AUR4</f>
        <v>0</v>
      </c>
      <c r="AUS5">
        <f>'Sales Forecast by COS'!AUS4</f>
        <v>0</v>
      </c>
      <c r="AUT5">
        <f>'Sales Forecast by COS'!AUT4</f>
        <v>0</v>
      </c>
      <c r="AUU5">
        <f>'Sales Forecast by COS'!AUU4</f>
        <v>0</v>
      </c>
      <c r="AUV5">
        <f>'Sales Forecast by COS'!AUV4</f>
        <v>0</v>
      </c>
      <c r="AUW5">
        <f>'Sales Forecast by COS'!AUW4</f>
        <v>0</v>
      </c>
      <c r="AUX5">
        <f>'Sales Forecast by COS'!AUX4</f>
        <v>0</v>
      </c>
      <c r="AUY5">
        <f>'Sales Forecast by COS'!AUY4</f>
        <v>0</v>
      </c>
      <c r="AUZ5">
        <f>'Sales Forecast by COS'!AUZ4</f>
        <v>0</v>
      </c>
      <c r="AVA5">
        <f>'Sales Forecast by COS'!AVA4</f>
        <v>0</v>
      </c>
      <c r="AVB5">
        <f>'Sales Forecast by COS'!AVB4</f>
        <v>0</v>
      </c>
      <c r="AVC5">
        <f>'Sales Forecast by COS'!AVC4</f>
        <v>0</v>
      </c>
      <c r="AVD5">
        <f>'Sales Forecast by COS'!AVD4</f>
        <v>0</v>
      </c>
      <c r="AVE5">
        <f>'Sales Forecast by COS'!AVE4</f>
        <v>0</v>
      </c>
      <c r="AVF5">
        <f>'Sales Forecast by COS'!AVF4</f>
        <v>0</v>
      </c>
      <c r="AVG5">
        <f>'Sales Forecast by COS'!AVG4</f>
        <v>0</v>
      </c>
      <c r="AVH5">
        <f>'Sales Forecast by COS'!AVH4</f>
        <v>0</v>
      </c>
      <c r="AVI5">
        <f>'Sales Forecast by COS'!AVI4</f>
        <v>0</v>
      </c>
      <c r="AVJ5">
        <f>'Sales Forecast by COS'!AVJ4</f>
        <v>0</v>
      </c>
      <c r="AVK5">
        <f>'Sales Forecast by COS'!AVK4</f>
        <v>0</v>
      </c>
      <c r="AVL5">
        <f>'Sales Forecast by COS'!AVL4</f>
        <v>0</v>
      </c>
      <c r="AVM5">
        <f>'Sales Forecast by COS'!AVM4</f>
        <v>0</v>
      </c>
      <c r="AVN5">
        <f>'Sales Forecast by COS'!AVN4</f>
        <v>0</v>
      </c>
      <c r="AVO5">
        <f>'Sales Forecast by COS'!AVO4</f>
        <v>0</v>
      </c>
      <c r="AVP5">
        <f>'Sales Forecast by COS'!AVP4</f>
        <v>0</v>
      </c>
      <c r="AVQ5">
        <f>'Sales Forecast by COS'!AVQ4</f>
        <v>0</v>
      </c>
      <c r="AVR5">
        <f>'Sales Forecast by COS'!AVR4</f>
        <v>0</v>
      </c>
      <c r="AVS5">
        <f>'Sales Forecast by COS'!AVS4</f>
        <v>0</v>
      </c>
      <c r="AVT5">
        <f>'Sales Forecast by COS'!AVT4</f>
        <v>0</v>
      </c>
      <c r="AVU5">
        <f>'Sales Forecast by COS'!AVU4</f>
        <v>0</v>
      </c>
      <c r="AVV5">
        <f>'Sales Forecast by COS'!AVV4</f>
        <v>0</v>
      </c>
      <c r="AVW5">
        <f>'Sales Forecast by COS'!AVW4</f>
        <v>0</v>
      </c>
      <c r="AVX5">
        <f>'Sales Forecast by COS'!AVX4</f>
        <v>0</v>
      </c>
      <c r="AVY5">
        <f>'Sales Forecast by COS'!AVY4</f>
        <v>0</v>
      </c>
      <c r="AVZ5">
        <f>'Sales Forecast by COS'!AVZ4</f>
        <v>0</v>
      </c>
      <c r="AWA5">
        <f>'Sales Forecast by COS'!AWA4</f>
        <v>0</v>
      </c>
      <c r="AWB5">
        <f>'Sales Forecast by COS'!AWB4</f>
        <v>0</v>
      </c>
      <c r="AWC5">
        <f>'Sales Forecast by COS'!AWC4</f>
        <v>0</v>
      </c>
      <c r="AWD5">
        <f>'Sales Forecast by COS'!AWD4</f>
        <v>0</v>
      </c>
      <c r="AWE5">
        <f>'Sales Forecast by COS'!AWE4</f>
        <v>0</v>
      </c>
      <c r="AWF5">
        <f>'Sales Forecast by COS'!AWF4</f>
        <v>0</v>
      </c>
      <c r="AWG5">
        <f>'Sales Forecast by COS'!AWG4</f>
        <v>0</v>
      </c>
      <c r="AWH5">
        <f>'Sales Forecast by COS'!AWH4</f>
        <v>0</v>
      </c>
      <c r="AWI5">
        <f>'Sales Forecast by COS'!AWI4</f>
        <v>0</v>
      </c>
      <c r="AWJ5">
        <f>'Sales Forecast by COS'!AWJ4</f>
        <v>0</v>
      </c>
      <c r="AWK5">
        <f>'Sales Forecast by COS'!AWK4</f>
        <v>0</v>
      </c>
      <c r="AWL5">
        <f>'Sales Forecast by COS'!AWL4</f>
        <v>0</v>
      </c>
      <c r="AWM5">
        <f>'Sales Forecast by COS'!AWM4</f>
        <v>0</v>
      </c>
      <c r="AWN5">
        <f>'Sales Forecast by COS'!AWN4</f>
        <v>0</v>
      </c>
      <c r="AWO5">
        <f>'Sales Forecast by COS'!AWO4</f>
        <v>0</v>
      </c>
      <c r="AWP5">
        <f>'Sales Forecast by COS'!AWP4</f>
        <v>0</v>
      </c>
      <c r="AWQ5">
        <f>'Sales Forecast by COS'!AWQ4</f>
        <v>0</v>
      </c>
      <c r="AWR5">
        <f>'Sales Forecast by COS'!AWR4</f>
        <v>0</v>
      </c>
      <c r="AWS5">
        <f>'Sales Forecast by COS'!AWS4</f>
        <v>0</v>
      </c>
      <c r="AWT5">
        <f>'Sales Forecast by COS'!AWT4</f>
        <v>0</v>
      </c>
      <c r="AWU5">
        <f>'Sales Forecast by COS'!AWU4</f>
        <v>0</v>
      </c>
      <c r="AWV5">
        <f>'Sales Forecast by COS'!AWV4</f>
        <v>0</v>
      </c>
      <c r="AWW5">
        <f>'Sales Forecast by COS'!AWW4</f>
        <v>0</v>
      </c>
      <c r="AWX5">
        <f>'Sales Forecast by COS'!AWX4</f>
        <v>0</v>
      </c>
      <c r="AWY5">
        <f>'Sales Forecast by COS'!AWY4</f>
        <v>0</v>
      </c>
      <c r="AWZ5">
        <f>'Sales Forecast by COS'!AWZ4</f>
        <v>0</v>
      </c>
      <c r="AXA5">
        <f>'Sales Forecast by COS'!AXA4</f>
        <v>0</v>
      </c>
      <c r="AXB5">
        <f>'Sales Forecast by COS'!AXB4</f>
        <v>0</v>
      </c>
      <c r="AXC5">
        <f>'Sales Forecast by COS'!AXC4</f>
        <v>0</v>
      </c>
      <c r="AXD5">
        <f>'Sales Forecast by COS'!AXD4</f>
        <v>0</v>
      </c>
      <c r="AXE5">
        <f>'Sales Forecast by COS'!AXE4</f>
        <v>0</v>
      </c>
      <c r="AXF5">
        <f>'Sales Forecast by COS'!AXF4</f>
        <v>0</v>
      </c>
      <c r="AXG5">
        <f>'Sales Forecast by COS'!AXG4</f>
        <v>0</v>
      </c>
      <c r="AXH5">
        <f>'Sales Forecast by COS'!AXH4</f>
        <v>0</v>
      </c>
      <c r="AXI5">
        <f>'Sales Forecast by COS'!AXI4</f>
        <v>0</v>
      </c>
      <c r="AXJ5">
        <f>'Sales Forecast by COS'!AXJ4</f>
        <v>0</v>
      </c>
      <c r="AXK5">
        <f>'Sales Forecast by COS'!AXK4</f>
        <v>0</v>
      </c>
      <c r="AXL5">
        <f>'Sales Forecast by COS'!AXL4</f>
        <v>0</v>
      </c>
      <c r="AXM5">
        <f>'Sales Forecast by COS'!AXM4</f>
        <v>0</v>
      </c>
      <c r="AXN5">
        <f>'Sales Forecast by COS'!AXN4</f>
        <v>0</v>
      </c>
      <c r="AXO5">
        <f>'Sales Forecast by COS'!AXO4</f>
        <v>0</v>
      </c>
      <c r="AXP5">
        <f>'Sales Forecast by COS'!AXP4</f>
        <v>0</v>
      </c>
      <c r="AXQ5">
        <f>'Sales Forecast by COS'!AXQ4</f>
        <v>0</v>
      </c>
      <c r="AXR5">
        <f>'Sales Forecast by COS'!AXR4</f>
        <v>0</v>
      </c>
      <c r="AXS5">
        <f>'Sales Forecast by COS'!AXS4</f>
        <v>0</v>
      </c>
      <c r="AXT5">
        <f>'Sales Forecast by COS'!AXT4</f>
        <v>0</v>
      </c>
      <c r="AXU5">
        <f>'Sales Forecast by COS'!AXU4</f>
        <v>0</v>
      </c>
      <c r="AXV5">
        <f>'Sales Forecast by COS'!AXV4</f>
        <v>0</v>
      </c>
      <c r="AXW5">
        <f>'Sales Forecast by COS'!AXW4</f>
        <v>0</v>
      </c>
      <c r="AXX5">
        <f>'Sales Forecast by COS'!AXX4</f>
        <v>0</v>
      </c>
      <c r="AXY5">
        <f>'Sales Forecast by COS'!AXY4</f>
        <v>0</v>
      </c>
      <c r="AXZ5">
        <f>'Sales Forecast by COS'!AXZ4</f>
        <v>0</v>
      </c>
      <c r="AYA5">
        <f>'Sales Forecast by COS'!AYA4</f>
        <v>0</v>
      </c>
      <c r="AYB5">
        <f>'Sales Forecast by COS'!AYB4</f>
        <v>0</v>
      </c>
      <c r="AYC5">
        <f>'Sales Forecast by COS'!AYC4</f>
        <v>0</v>
      </c>
      <c r="AYD5">
        <f>'Sales Forecast by COS'!AYD4</f>
        <v>0</v>
      </c>
      <c r="AYE5">
        <f>'Sales Forecast by COS'!AYE4</f>
        <v>0</v>
      </c>
      <c r="AYF5">
        <f>'Sales Forecast by COS'!AYF4</f>
        <v>0</v>
      </c>
      <c r="AYG5">
        <f>'Sales Forecast by COS'!AYG4</f>
        <v>0</v>
      </c>
      <c r="AYH5">
        <f>'Sales Forecast by COS'!AYH4</f>
        <v>0</v>
      </c>
      <c r="AYI5">
        <f>'Sales Forecast by COS'!AYI4</f>
        <v>0</v>
      </c>
      <c r="AYJ5">
        <f>'Sales Forecast by COS'!AYJ4</f>
        <v>0</v>
      </c>
      <c r="AYK5">
        <f>'Sales Forecast by COS'!AYK4</f>
        <v>0</v>
      </c>
      <c r="AYL5">
        <f>'Sales Forecast by COS'!AYL4</f>
        <v>0</v>
      </c>
      <c r="AYM5">
        <f>'Sales Forecast by COS'!AYM4</f>
        <v>0</v>
      </c>
      <c r="AYN5">
        <f>'Sales Forecast by COS'!AYN4</f>
        <v>0</v>
      </c>
      <c r="AYO5">
        <f>'Sales Forecast by COS'!AYO4</f>
        <v>0</v>
      </c>
      <c r="AYP5">
        <f>'Sales Forecast by COS'!AYP4</f>
        <v>0</v>
      </c>
      <c r="AYQ5">
        <f>'Sales Forecast by COS'!AYQ4</f>
        <v>0</v>
      </c>
      <c r="AYR5">
        <f>'Sales Forecast by COS'!AYR4</f>
        <v>0</v>
      </c>
      <c r="AYS5">
        <f>'Sales Forecast by COS'!AYS4</f>
        <v>0</v>
      </c>
      <c r="AYT5">
        <f>'Sales Forecast by COS'!AYT4</f>
        <v>0</v>
      </c>
      <c r="AYU5">
        <f>'Sales Forecast by COS'!AYU4</f>
        <v>0</v>
      </c>
      <c r="AYV5">
        <f>'Sales Forecast by COS'!AYV4</f>
        <v>0</v>
      </c>
      <c r="AYW5">
        <f>'Sales Forecast by COS'!AYW4</f>
        <v>0</v>
      </c>
      <c r="AYX5">
        <f>'Sales Forecast by COS'!AYX4</f>
        <v>0</v>
      </c>
      <c r="AYY5">
        <f>'Sales Forecast by COS'!AYY4</f>
        <v>0</v>
      </c>
      <c r="AYZ5">
        <f>'Sales Forecast by COS'!AYZ4</f>
        <v>0</v>
      </c>
      <c r="AZA5">
        <f>'Sales Forecast by COS'!AZA4</f>
        <v>0</v>
      </c>
      <c r="AZB5">
        <f>'Sales Forecast by COS'!AZB4</f>
        <v>0</v>
      </c>
      <c r="AZC5">
        <f>'Sales Forecast by COS'!AZC4</f>
        <v>0</v>
      </c>
      <c r="AZD5">
        <f>'Sales Forecast by COS'!AZD4</f>
        <v>0</v>
      </c>
      <c r="AZE5">
        <f>'Sales Forecast by COS'!AZE4</f>
        <v>0</v>
      </c>
      <c r="AZF5">
        <f>'Sales Forecast by COS'!AZF4</f>
        <v>0</v>
      </c>
      <c r="AZG5">
        <f>'Sales Forecast by COS'!AZG4</f>
        <v>0</v>
      </c>
      <c r="AZH5">
        <f>'Sales Forecast by COS'!AZH4</f>
        <v>0</v>
      </c>
      <c r="AZI5">
        <f>'Sales Forecast by COS'!AZI4</f>
        <v>0</v>
      </c>
      <c r="AZJ5">
        <f>'Sales Forecast by COS'!AZJ4</f>
        <v>0</v>
      </c>
      <c r="AZK5">
        <f>'Sales Forecast by COS'!AZK4</f>
        <v>0</v>
      </c>
      <c r="AZL5">
        <f>'Sales Forecast by COS'!AZL4</f>
        <v>0</v>
      </c>
      <c r="AZM5">
        <f>'Sales Forecast by COS'!AZM4</f>
        <v>0</v>
      </c>
      <c r="AZN5">
        <f>'Sales Forecast by COS'!AZN4</f>
        <v>0</v>
      </c>
      <c r="AZO5">
        <f>'Sales Forecast by COS'!AZO4</f>
        <v>0</v>
      </c>
      <c r="AZP5">
        <f>'Sales Forecast by COS'!AZP4</f>
        <v>0</v>
      </c>
      <c r="AZQ5">
        <f>'Sales Forecast by COS'!AZQ4</f>
        <v>0</v>
      </c>
      <c r="AZR5">
        <f>'Sales Forecast by COS'!AZR4</f>
        <v>0</v>
      </c>
      <c r="AZS5">
        <f>'Sales Forecast by COS'!AZS4</f>
        <v>0</v>
      </c>
      <c r="AZT5">
        <f>'Sales Forecast by COS'!AZT4</f>
        <v>0</v>
      </c>
      <c r="AZU5">
        <f>'Sales Forecast by COS'!AZU4</f>
        <v>0</v>
      </c>
      <c r="AZV5">
        <f>'Sales Forecast by COS'!AZV4</f>
        <v>0</v>
      </c>
      <c r="AZW5">
        <f>'Sales Forecast by COS'!AZW4</f>
        <v>0</v>
      </c>
      <c r="AZX5">
        <f>'Sales Forecast by COS'!AZX4</f>
        <v>0</v>
      </c>
      <c r="AZY5">
        <f>'Sales Forecast by COS'!AZY4</f>
        <v>0</v>
      </c>
      <c r="AZZ5">
        <f>'Sales Forecast by COS'!AZZ4</f>
        <v>0</v>
      </c>
      <c r="BAA5">
        <f>'Sales Forecast by COS'!BAA4</f>
        <v>0</v>
      </c>
      <c r="BAB5">
        <f>'Sales Forecast by COS'!BAB4</f>
        <v>0</v>
      </c>
      <c r="BAC5">
        <f>'Sales Forecast by COS'!BAC4</f>
        <v>0</v>
      </c>
      <c r="BAD5">
        <f>'Sales Forecast by COS'!BAD4</f>
        <v>0</v>
      </c>
      <c r="BAE5">
        <f>'Sales Forecast by COS'!BAE4</f>
        <v>0</v>
      </c>
      <c r="BAF5">
        <f>'Sales Forecast by COS'!BAF4</f>
        <v>0</v>
      </c>
      <c r="BAG5">
        <f>'Sales Forecast by COS'!BAG4</f>
        <v>0</v>
      </c>
      <c r="BAH5">
        <f>'Sales Forecast by COS'!BAH4</f>
        <v>0</v>
      </c>
      <c r="BAI5">
        <f>'Sales Forecast by COS'!BAI4</f>
        <v>0</v>
      </c>
      <c r="BAJ5">
        <f>'Sales Forecast by COS'!BAJ4</f>
        <v>0</v>
      </c>
      <c r="BAK5">
        <f>'Sales Forecast by COS'!BAK4</f>
        <v>0</v>
      </c>
      <c r="BAL5">
        <f>'Sales Forecast by COS'!BAL4</f>
        <v>0</v>
      </c>
      <c r="BAM5">
        <f>'Sales Forecast by COS'!BAM4</f>
        <v>0</v>
      </c>
      <c r="BAN5">
        <f>'Sales Forecast by COS'!BAN4</f>
        <v>0</v>
      </c>
      <c r="BAO5">
        <f>'Sales Forecast by COS'!BAO4</f>
        <v>0</v>
      </c>
      <c r="BAP5">
        <f>'Sales Forecast by COS'!BAP4</f>
        <v>0</v>
      </c>
      <c r="BAQ5">
        <f>'Sales Forecast by COS'!BAQ4</f>
        <v>0</v>
      </c>
      <c r="BAR5">
        <f>'Sales Forecast by COS'!BAR4</f>
        <v>0</v>
      </c>
      <c r="BAS5">
        <f>'Sales Forecast by COS'!BAS4</f>
        <v>0</v>
      </c>
      <c r="BAT5">
        <f>'Sales Forecast by COS'!BAT4</f>
        <v>0</v>
      </c>
      <c r="BAU5">
        <f>'Sales Forecast by COS'!BAU4</f>
        <v>0</v>
      </c>
      <c r="BAV5">
        <f>'Sales Forecast by COS'!BAV4</f>
        <v>0</v>
      </c>
      <c r="BAW5">
        <f>'Sales Forecast by COS'!BAW4</f>
        <v>0</v>
      </c>
      <c r="BAX5">
        <f>'Sales Forecast by COS'!BAX4</f>
        <v>0</v>
      </c>
      <c r="BAY5">
        <f>'Sales Forecast by COS'!BAY4</f>
        <v>0</v>
      </c>
      <c r="BAZ5">
        <f>'Sales Forecast by COS'!BAZ4</f>
        <v>0</v>
      </c>
      <c r="BBA5">
        <f>'Sales Forecast by COS'!BBA4</f>
        <v>0</v>
      </c>
      <c r="BBB5">
        <f>'Sales Forecast by COS'!BBB4</f>
        <v>0</v>
      </c>
      <c r="BBC5">
        <f>'Sales Forecast by COS'!BBC4</f>
        <v>0</v>
      </c>
      <c r="BBD5">
        <f>'Sales Forecast by COS'!BBD4</f>
        <v>0</v>
      </c>
      <c r="BBE5">
        <f>'Sales Forecast by COS'!BBE4</f>
        <v>0</v>
      </c>
      <c r="BBF5">
        <f>'Sales Forecast by COS'!BBF4</f>
        <v>0</v>
      </c>
      <c r="BBG5">
        <f>'Sales Forecast by COS'!BBG4</f>
        <v>0</v>
      </c>
      <c r="BBH5">
        <f>'Sales Forecast by COS'!BBH4</f>
        <v>0</v>
      </c>
      <c r="BBI5">
        <f>'Sales Forecast by COS'!BBI4</f>
        <v>0</v>
      </c>
      <c r="BBJ5">
        <f>'Sales Forecast by COS'!BBJ4</f>
        <v>0</v>
      </c>
      <c r="BBK5">
        <f>'Sales Forecast by COS'!BBK4</f>
        <v>0</v>
      </c>
      <c r="BBL5">
        <f>'Sales Forecast by COS'!BBL4</f>
        <v>0</v>
      </c>
      <c r="BBM5">
        <f>'Sales Forecast by COS'!BBM4</f>
        <v>0</v>
      </c>
      <c r="BBN5">
        <f>'Sales Forecast by COS'!BBN4</f>
        <v>0</v>
      </c>
      <c r="BBO5">
        <f>'Sales Forecast by COS'!BBO4</f>
        <v>0</v>
      </c>
      <c r="BBP5">
        <f>'Sales Forecast by COS'!BBP4</f>
        <v>0</v>
      </c>
      <c r="BBQ5">
        <f>'Sales Forecast by COS'!BBQ4</f>
        <v>0</v>
      </c>
      <c r="BBR5">
        <f>'Sales Forecast by COS'!BBR4</f>
        <v>0</v>
      </c>
      <c r="BBS5">
        <f>'Sales Forecast by COS'!BBS4</f>
        <v>0</v>
      </c>
      <c r="BBT5">
        <f>'Sales Forecast by COS'!BBT4</f>
        <v>0</v>
      </c>
      <c r="BBU5">
        <f>'Sales Forecast by COS'!BBU4</f>
        <v>0</v>
      </c>
      <c r="BBV5">
        <f>'Sales Forecast by COS'!BBV4</f>
        <v>0</v>
      </c>
      <c r="BBW5">
        <f>'Sales Forecast by COS'!BBW4</f>
        <v>0</v>
      </c>
      <c r="BBX5">
        <f>'Sales Forecast by COS'!BBX4</f>
        <v>0</v>
      </c>
      <c r="BBY5">
        <f>'Sales Forecast by COS'!BBY4</f>
        <v>0</v>
      </c>
      <c r="BBZ5">
        <f>'Sales Forecast by COS'!BBZ4</f>
        <v>0</v>
      </c>
      <c r="BCA5">
        <f>'Sales Forecast by COS'!BCA4</f>
        <v>0</v>
      </c>
      <c r="BCB5">
        <f>'Sales Forecast by COS'!BCB4</f>
        <v>0</v>
      </c>
      <c r="BCC5">
        <f>'Sales Forecast by COS'!BCC4</f>
        <v>0</v>
      </c>
      <c r="BCD5">
        <f>'Sales Forecast by COS'!BCD4</f>
        <v>0</v>
      </c>
      <c r="BCE5">
        <f>'Sales Forecast by COS'!BCE4</f>
        <v>0</v>
      </c>
      <c r="BCF5">
        <f>'Sales Forecast by COS'!BCF4</f>
        <v>0</v>
      </c>
      <c r="BCG5">
        <f>'Sales Forecast by COS'!BCG4</f>
        <v>0</v>
      </c>
      <c r="BCH5">
        <f>'Sales Forecast by COS'!BCH4</f>
        <v>0</v>
      </c>
      <c r="BCI5">
        <f>'Sales Forecast by COS'!BCI4</f>
        <v>0</v>
      </c>
      <c r="BCJ5">
        <f>'Sales Forecast by COS'!BCJ4</f>
        <v>0</v>
      </c>
      <c r="BCK5">
        <f>'Sales Forecast by COS'!BCK4</f>
        <v>0</v>
      </c>
      <c r="BCL5">
        <f>'Sales Forecast by COS'!BCL4</f>
        <v>0</v>
      </c>
      <c r="BCM5">
        <f>'Sales Forecast by COS'!BCM4</f>
        <v>0</v>
      </c>
      <c r="BCN5">
        <f>'Sales Forecast by COS'!BCN4</f>
        <v>0</v>
      </c>
      <c r="BCO5">
        <f>'Sales Forecast by COS'!BCO4</f>
        <v>0</v>
      </c>
      <c r="BCP5">
        <f>'Sales Forecast by COS'!BCP4</f>
        <v>0</v>
      </c>
      <c r="BCQ5">
        <f>'Sales Forecast by COS'!BCQ4</f>
        <v>0</v>
      </c>
      <c r="BCR5">
        <f>'Sales Forecast by COS'!BCR4</f>
        <v>0</v>
      </c>
      <c r="BCS5">
        <f>'Sales Forecast by COS'!BCS4</f>
        <v>0</v>
      </c>
      <c r="BCT5">
        <f>'Sales Forecast by COS'!BCT4</f>
        <v>0</v>
      </c>
      <c r="BCU5">
        <f>'Sales Forecast by COS'!BCU4</f>
        <v>0</v>
      </c>
      <c r="BCV5">
        <f>'Sales Forecast by COS'!BCV4</f>
        <v>0</v>
      </c>
      <c r="BCW5">
        <f>'Sales Forecast by COS'!BCW4</f>
        <v>0</v>
      </c>
      <c r="BCX5">
        <f>'Sales Forecast by COS'!BCX4</f>
        <v>0</v>
      </c>
      <c r="BCY5">
        <f>'Sales Forecast by COS'!BCY4</f>
        <v>0</v>
      </c>
      <c r="BCZ5">
        <f>'Sales Forecast by COS'!BCZ4</f>
        <v>0</v>
      </c>
      <c r="BDA5">
        <f>'Sales Forecast by COS'!BDA4</f>
        <v>0</v>
      </c>
      <c r="BDB5">
        <f>'Sales Forecast by COS'!BDB4</f>
        <v>0</v>
      </c>
      <c r="BDC5">
        <f>'Sales Forecast by COS'!BDC4</f>
        <v>0</v>
      </c>
      <c r="BDD5">
        <f>'Sales Forecast by COS'!BDD4</f>
        <v>0</v>
      </c>
      <c r="BDE5">
        <f>'Sales Forecast by COS'!BDE4</f>
        <v>0</v>
      </c>
      <c r="BDF5">
        <f>'Sales Forecast by COS'!BDF4</f>
        <v>0</v>
      </c>
      <c r="BDG5">
        <f>'Sales Forecast by COS'!BDG4</f>
        <v>0</v>
      </c>
      <c r="BDH5">
        <f>'Sales Forecast by COS'!BDH4</f>
        <v>0</v>
      </c>
      <c r="BDI5">
        <f>'Sales Forecast by COS'!BDI4</f>
        <v>0</v>
      </c>
      <c r="BDJ5">
        <f>'Sales Forecast by COS'!BDJ4</f>
        <v>0</v>
      </c>
      <c r="BDK5">
        <f>'Sales Forecast by COS'!BDK4</f>
        <v>0</v>
      </c>
      <c r="BDL5">
        <f>'Sales Forecast by COS'!BDL4</f>
        <v>0</v>
      </c>
      <c r="BDM5">
        <f>'Sales Forecast by COS'!BDM4</f>
        <v>0</v>
      </c>
      <c r="BDN5">
        <f>'Sales Forecast by COS'!BDN4</f>
        <v>0</v>
      </c>
      <c r="BDO5">
        <f>'Sales Forecast by COS'!BDO4</f>
        <v>0</v>
      </c>
      <c r="BDP5">
        <f>'Sales Forecast by COS'!BDP4</f>
        <v>0</v>
      </c>
      <c r="BDQ5">
        <f>'Sales Forecast by COS'!BDQ4</f>
        <v>0</v>
      </c>
      <c r="BDR5">
        <f>'Sales Forecast by COS'!BDR4</f>
        <v>0</v>
      </c>
      <c r="BDS5">
        <f>'Sales Forecast by COS'!BDS4</f>
        <v>0</v>
      </c>
      <c r="BDT5">
        <f>'Sales Forecast by COS'!BDT4</f>
        <v>0</v>
      </c>
      <c r="BDU5">
        <f>'Sales Forecast by COS'!BDU4</f>
        <v>0</v>
      </c>
      <c r="BDV5">
        <f>'Sales Forecast by COS'!BDV4</f>
        <v>0</v>
      </c>
      <c r="BDW5">
        <f>'Sales Forecast by COS'!BDW4</f>
        <v>0</v>
      </c>
      <c r="BDX5">
        <f>'Sales Forecast by COS'!BDX4</f>
        <v>0</v>
      </c>
      <c r="BDY5">
        <f>'Sales Forecast by COS'!BDY4</f>
        <v>0</v>
      </c>
      <c r="BDZ5">
        <f>'Sales Forecast by COS'!BDZ4</f>
        <v>0</v>
      </c>
      <c r="BEA5">
        <f>'Sales Forecast by COS'!BEA4</f>
        <v>0</v>
      </c>
      <c r="BEB5">
        <f>'Sales Forecast by COS'!BEB4</f>
        <v>0</v>
      </c>
      <c r="BEC5">
        <f>'Sales Forecast by COS'!BEC4</f>
        <v>0</v>
      </c>
      <c r="BED5">
        <f>'Sales Forecast by COS'!BED4</f>
        <v>0</v>
      </c>
      <c r="BEE5">
        <f>'Sales Forecast by COS'!BEE4</f>
        <v>0</v>
      </c>
      <c r="BEF5">
        <f>'Sales Forecast by COS'!BEF4</f>
        <v>0</v>
      </c>
      <c r="BEG5">
        <f>'Sales Forecast by COS'!BEG4</f>
        <v>0</v>
      </c>
      <c r="BEH5">
        <f>'Sales Forecast by COS'!BEH4</f>
        <v>0</v>
      </c>
      <c r="BEI5">
        <f>'Sales Forecast by COS'!BEI4</f>
        <v>0</v>
      </c>
      <c r="BEJ5">
        <f>'Sales Forecast by COS'!BEJ4</f>
        <v>0</v>
      </c>
      <c r="BEK5">
        <f>'Sales Forecast by COS'!BEK4</f>
        <v>0</v>
      </c>
      <c r="BEL5">
        <f>'Sales Forecast by COS'!BEL4</f>
        <v>0</v>
      </c>
      <c r="BEM5">
        <f>'Sales Forecast by COS'!BEM4</f>
        <v>0</v>
      </c>
      <c r="BEN5">
        <f>'Sales Forecast by COS'!BEN4</f>
        <v>0</v>
      </c>
      <c r="BEO5">
        <f>'Sales Forecast by COS'!BEO4</f>
        <v>0</v>
      </c>
      <c r="BEP5">
        <f>'Sales Forecast by COS'!BEP4</f>
        <v>0</v>
      </c>
      <c r="BEQ5">
        <f>'Sales Forecast by COS'!BEQ4</f>
        <v>0</v>
      </c>
      <c r="BER5">
        <f>'Sales Forecast by COS'!BER4</f>
        <v>0</v>
      </c>
      <c r="BES5">
        <f>'Sales Forecast by COS'!BES4</f>
        <v>0</v>
      </c>
      <c r="BET5">
        <f>'Sales Forecast by COS'!BET4</f>
        <v>0</v>
      </c>
      <c r="BEU5">
        <f>'Sales Forecast by COS'!BEU4</f>
        <v>0</v>
      </c>
      <c r="BEV5">
        <f>'Sales Forecast by COS'!BEV4</f>
        <v>0</v>
      </c>
      <c r="BEW5">
        <f>'Sales Forecast by COS'!BEW4</f>
        <v>0</v>
      </c>
      <c r="BEX5">
        <f>'Sales Forecast by COS'!BEX4</f>
        <v>0</v>
      </c>
      <c r="BEY5">
        <f>'Sales Forecast by COS'!BEY4</f>
        <v>0</v>
      </c>
      <c r="BEZ5">
        <f>'Sales Forecast by COS'!BEZ4</f>
        <v>0</v>
      </c>
      <c r="BFA5">
        <f>'Sales Forecast by COS'!BFA4</f>
        <v>0</v>
      </c>
      <c r="BFB5">
        <f>'Sales Forecast by COS'!BFB4</f>
        <v>0</v>
      </c>
      <c r="BFC5">
        <f>'Sales Forecast by COS'!BFC4</f>
        <v>0</v>
      </c>
      <c r="BFD5">
        <f>'Sales Forecast by COS'!BFD4</f>
        <v>0</v>
      </c>
      <c r="BFE5">
        <f>'Sales Forecast by COS'!BFE4</f>
        <v>0</v>
      </c>
      <c r="BFF5">
        <f>'Sales Forecast by COS'!BFF4</f>
        <v>0</v>
      </c>
      <c r="BFG5">
        <f>'Sales Forecast by COS'!BFG4</f>
        <v>0</v>
      </c>
      <c r="BFH5">
        <f>'Sales Forecast by COS'!BFH4</f>
        <v>0</v>
      </c>
      <c r="BFI5">
        <f>'Sales Forecast by COS'!BFI4</f>
        <v>0</v>
      </c>
      <c r="BFJ5">
        <f>'Sales Forecast by COS'!BFJ4</f>
        <v>0</v>
      </c>
      <c r="BFK5">
        <f>'Sales Forecast by COS'!BFK4</f>
        <v>0</v>
      </c>
      <c r="BFL5">
        <f>'Sales Forecast by COS'!BFL4</f>
        <v>0</v>
      </c>
      <c r="BFM5">
        <f>'Sales Forecast by COS'!BFM4</f>
        <v>0</v>
      </c>
      <c r="BFN5">
        <f>'Sales Forecast by COS'!BFN4</f>
        <v>0</v>
      </c>
      <c r="BFO5">
        <f>'Sales Forecast by COS'!BFO4</f>
        <v>0</v>
      </c>
      <c r="BFP5">
        <f>'Sales Forecast by COS'!BFP4</f>
        <v>0</v>
      </c>
      <c r="BFQ5">
        <f>'Sales Forecast by COS'!BFQ4</f>
        <v>0</v>
      </c>
      <c r="BFR5">
        <f>'Sales Forecast by COS'!BFR4</f>
        <v>0</v>
      </c>
      <c r="BFS5">
        <f>'Sales Forecast by COS'!BFS4</f>
        <v>0</v>
      </c>
      <c r="BFT5">
        <f>'Sales Forecast by COS'!BFT4</f>
        <v>0</v>
      </c>
      <c r="BFU5">
        <f>'Sales Forecast by COS'!BFU4</f>
        <v>0</v>
      </c>
      <c r="BFV5">
        <f>'Sales Forecast by COS'!BFV4</f>
        <v>0</v>
      </c>
      <c r="BFW5">
        <f>'Sales Forecast by COS'!BFW4</f>
        <v>0</v>
      </c>
      <c r="BFX5">
        <f>'Sales Forecast by COS'!BFX4</f>
        <v>0</v>
      </c>
      <c r="BFY5">
        <f>'Sales Forecast by COS'!BFY4</f>
        <v>0</v>
      </c>
      <c r="BFZ5">
        <f>'Sales Forecast by COS'!BFZ4</f>
        <v>0</v>
      </c>
      <c r="BGA5">
        <f>'Sales Forecast by COS'!BGA4</f>
        <v>0</v>
      </c>
      <c r="BGB5">
        <f>'Sales Forecast by COS'!BGB4</f>
        <v>0</v>
      </c>
      <c r="BGC5">
        <f>'Sales Forecast by COS'!BGC4</f>
        <v>0</v>
      </c>
      <c r="BGD5">
        <f>'Sales Forecast by COS'!BGD4</f>
        <v>0</v>
      </c>
      <c r="BGE5">
        <f>'Sales Forecast by COS'!BGE4</f>
        <v>0</v>
      </c>
      <c r="BGF5">
        <f>'Sales Forecast by COS'!BGF4</f>
        <v>0</v>
      </c>
      <c r="BGG5">
        <f>'Sales Forecast by COS'!BGG4</f>
        <v>0</v>
      </c>
      <c r="BGH5">
        <f>'Sales Forecast by COS'!BGH4</f>
        <v>0</v>
      </c>
      <c r="BGI5">
        <f>'Sales Forecast by COS'!BGI4</f>
        <v>0</v>
      </c>
      <c r="BGJ5">
        <f>'Sales Forecast by COS'!BGJ4</f>
        <v>0</v>
      </c>
      <c r="BGK5">
        <f>'Sales Forecast by COS'!BGK4</f>
        <v>0</v>
      </c>
      <c r="BGL5">
        <f>'Sales Forecast by COS'!BGL4</f>
        <v>0</v>
      </c>
      <c r="BGM5">
        <f>'Sales Forecast by COS'!BGM4</f>
        <v>0</v>
      </c>
      <c r="BGN5">
        <f>'Sales Forecast by COS'!BGN4</f>
        <v>0</v>
      </c>
      <c r="BGO5">
        <f>'Sales Forecast by COS'!BGO4</f>
        <v>0</v>
      </c>
      <c r="BGP5">
        <f>'Sales Forecast by COS'!BGP4</f>
        <v>0</v>
      </c>
      <c r="BGQ5">
        <f>'Sales Forecast by COS'!BGQ4</f>
        <v>0</v>
      </c>
      <c r="BGR5">
        <f>'Sales Forecast by COS'!BGR4</f>
        <v>0</v>
      </c>
      <c r="BGS5">
        <f>'Sales Forecast by COS'!BGS4</f>
        <v>0</v>
      </c>
      <c r="BGT5">
        <f>'Sales Forecast by COS'!BGT4</f>
        <v>0</v>
      </c>
      <c r="BGU5">
        <f>'Sales Forecast by COS'!BGU4</f>
        <v>0</v>
      </c>
      <c r="BGV5">
        <f>'Sales Forecast by COS'!BGV4</f>
        <v>0</v>
      </c>
      <c r="BGW5">
        <f>'Sales Forecast by COS'!BGW4</f>
        <v>0</v>
      </c>
      <c r="BGX5">
        <f>'Sales Forecast by COS'!BGX4</f>
        <v>0</v>
      </c>
      <c r="BGY5">
        <f>'Sales Forecast by COS'!BGY4</f>
        <v>0</v>
      </c>
      <c r="BGZ5">
        <f>'Sales Forecast by COS'!BGZ4</f>
        <v>0</v>
      </c>
      <c r="BHA5">
        <f>'Sales Forecast by COS'!BHA4</f>
        <v>0</v>
      </c>
      <c r="BHB5">
        <f>'Sales Forecast by COS'!BHB4</f>
        <v>0</v>
      </c>
      <c r="BHC5">
        <f>'Sales Forecast by COS'!BHC4</f>
        <v>0</v>
      </c>
      <c r="BHD5">
        <f>'Sales Forecast by COS'!BHD4</f>
        <v>0</v>
      </c>
      <c r="BHE5">
        <f>'Sales Forecast by COS'!BHE4</f>
        <v>0</v>
      </c>
      <c r="BHF5">
        <f>'Sales Forecast by COS'!BHF4</f>
        <v>0</v>
      </c>
      <c r="BHG5">
        <f>'Sales Forecast by COS'!BHG4</f>
        <v>0</v>
      </c>
      <c r="BHH5">
        <f>'Sales Forecast by COS'!BHH4</f>
        <v>0</v>
      </c>
      <c r="BHI5">
        <f>'Sales Forecast by COS'!BHI4</f>
        <v>0</v>
      </c>
      <c r="BHJ5">
        <f>'Sales Forecast by COS'!BHJ4</f>
        <v>0</v>
      </c>
      <c r="BHK5">
        <f>'Sales Forecast by COS'!BHK4</f>
        <v>0</v>
      </c>
      <c r="BHL5">
        <f>'Sales Forecast by COS'!BHL4</f>
        <v>0</v>
      </c>
      <c r="BHM5">
        <f>'Sales Forecast by COS'!BHM4</f>
        <v>0</v>
      </c>
      <c r="BHN5">
        <f>'Sales Forecast by COS'!BHN4</f>
        <v>0</v>
      </c>
      <c r="BHO5">
        <f>'Sales Forecast by COS'!BHO4</f>
        <v>0</v>
      </c>
      <c r="BHP5">
        <f>'Sales Forecast by COS'!BHP4</f>
        <v>0</v>
      </c>
      <c r="BHQ5">
        <f>'Sales Forecast by COS'!BHQ4</f>
        <v>0</v>
      </c>
      <c r="BHR5">
        <f>'Sales Forecast by COS'!BHR4</f>
        <v>0</v>
      </c>
      <c r="BHS5">
        <f>'Sales Forecast by COS'!BHS4</f>
        <v>0</v>
      </c>
      <c r="BHT5">
        <f>'Sales Forecast by COS'!BHT4</f>
        <v>0</v>
      </c>
      <c r="BHU5">
        <f>'Sales Forecast by COS'!BHU4</f>
        <v>0</v>
      </c>
      <c r="BHV5">
        <f>'Sales Forecast by COS'!BHV4</f>
        <v>0</v>
      </c>
      <c r="BHW5">
        <f>'Sales Forecast by COS'!BHW4</f>
        <v>0</v>
      </c>
      <c r="BHX5">
        <f>'Sales Forecast by COS'!BHX4</f>
        <v>0</v>
      </c>
      <c r="BHY5">
        <f>'Sales Forecast by COS'!BHY4</f>
        <v>0</v>
      </c>
      <c r="BHZ5">
        <f>'Sales Forecast by COS'!BHZ4</f>
        <v>0</v>
      </c>
      <c r="BIA5">
        <f>'Sales Forecast by COS'!BIA4</f>
        <v>0</v>
      </c>
      <c r="BIB5">
        <f>'Sales Forecast by COS'!BIB4</f>
        <v>0</v>
      </c>
      <c r="BIC5">
        <f>'Sales Forecast by COS'!BIC4</f>
        <v>0</v>
      </c>
      <c r="BID5">
        <f>'Sales Forecast by COS'!BID4</f>
        <v>0</v>
      </c>
      <c r="BIE5">
        <f>'Sales Forecast by COS'!BIE4</f>
        <v>0</v>
      </c>
      <c r="BIF5">
        <f>'Sales Forecast by COS'!BIF4</f>
        <v>0</v>
      </c>
      <c r="BIG5">
        <f>'Sales Forecast by COS'!BIG4</f>
        <v>0</v>
      </c>
      <c r="BIH5">
        <f>'Sales Forecast by COS'!BIH4</f>
        <v>0</v>
      </c>
      <c r="BII5">
        <f>'Sales Forecast by COS'!BII4</f>
        <v>0</v>
      </c>
      <c r="BIJ5">
        <f>'Sales Forecast by COS'!BIJ4</f>
        <v>0</v>
      </c>
      <c r="BIK5">
        <f>'Sales Forecast by COS'!BIK4</f>
        <v>0</v>
      </c>
      <c r="BIL5">
        <f>'Sales Forecast by COS'!BIL4</f>
        <v>0</v>
      </c>
      <c r="BIM5">
        <f>'Sales Forecast by COS'!BIM4</f>
        <v>0</v>
      </c>
      <c r="BIN5">
        <f>'Sales Forecast by COS'!BIN4</f>
        <v>0</v>
      </c>
      <c r="BIO5">
        <f>'Sales Forecast by COS'!BIO4</f>
        <v>0</v>
      </c>
      <c r="BIP5">
        <f>'Sales Forecast by COS'!BIP4</f>
        <v>0</v>
      </c>
      <c r="BIQ5">
        <f>'Sales Forecast by COS'!BIQ4</f>
        <v>0</v>
      </c>
      <c r="BIR5">
        <f>'Sales Forecast by COS'!BIR4</f>
        <v>0</v>
      </c>
      <c r="BIS5">
        <f>'Sales Forecast by COS'!BIS4</f>
        <v>0</v>
      </c>
      <c r="BIT5">
        <f>'Sales Forecast by COS'!BIT4</f>
        <v>0</v>
      </c>
      <c r="BIU5">
        <f>'Sales Forecast by COS'!BIU4</f>
        <v>0</v>
      </c>
      <c r="BIV5">
        <f>'Sales Forecast by COS'!BIV4</f>
        <v>0</v>
      </c>
      <c r="BIW5">
        <f>'Sales Forecast by COS'!BIW4</f>
        <v>0</v>
      </c>
      <c r="BIX5">
        <f>'Sales Forecast by COS'!BIX4</f>
        <v>0</v>
      </c>
      <c r="BIY5">
        <f>'Sales Forecast by COS'!BIY4</f>
        <v>0</v>
      </c>
      <c r="BIZ5">
        <f>'Sales Forecast by COS'!BIZ4</f>
        <v>0</v>
      </c>
      <c r="BJA5">
        <f>'Sales Forecast by COS'!BJA4</f>
        <v>0</v>
      </c>
      <c r="BJB5">
        <f>'Sales Forecast by COS'!BJB4</f>
        <v>0</v>
      </c>
      <c r="BJC5">
        <f>'Sales Forecast by COS'!BJC4</f>
        <v>0</v>
      </c>
      <c r="BJD5">
        <f>'Sales Forecast by COS'!BJD4</f>
        <v>0</v>
      </c>
      <c r="BJE5">
        <f>'Sales Forecast by COS'!BJE4</f>
        <v>0</v>
      </c>
      <c r="BJF5">
        <f>'Sales Forecast by COS'!BJF4</f>
        <v>0</v>
      </c>
      <c r="BJG5">
        <f>'Sales Forecast by COS'!BJG4</f>
        <v>0</v>
      </c>
      <c r="BJH5">
        <f>'Sales Forecast by COS'!BJH4</f>
        <v>0</v>
      </c>
      <c r="BJI5">
        <f>'Sales Forecast by COS'!BJI4</f>
        <v>0</v>
      </c>
      <c r="BJJ5">
        <f>'Sales Forecast by COS'!BJJ4</f>
        <v>0</v>
      </c>
      <c r="BJK5">
        <f>'Sales Forecast by COS'!BJK4</f>
        <v>0</v>
      </c>
      <c r="BJL5">
        <f>'Sales Forecast by COS'!BJL4</f>
        <v>0</v>
      </c>
      <c r="BJM5">
        <f>'Sales Forecast by COS'!BJM4</f>
        <v>0</v>
      </c>
      <c r="BJN5">
        <f>'Sales Forecast by COS'!BJN4</f>
        <v>0</v>
      </c>
      <c r="BJO5">
        <f>'Sales Forecast by COS'!BJO4</f>
        <v>0</v>
      </c>
      <c r="BJP5">
        <f>'Sales Forecast by COS'!BJP4</f>
        <v>0</v>
      </c>
      <c r="BJQ5">
        <f>'Sales Forecast by COS'!BJQ4</f>
        <v>0</v>
      </c>
      <c r="BJR5">
        <f>'Sales Forecast by COS'!BJR4</f>
        <v>0</v>
      </c>
      <c r="BJS5">
        <f>'Sales Forecast by COS'!BJS4</f>
        <v>0</v>
      </c>
      <c r="BJT5">
        <f>'Sales Forecast by COS'!BJT4</f>
        <v>0</v>
      </c>
      <c r="BJU5">
        <f>'Sales Forecast by COS'!BJU4</f>
        <v>0</v>
      </c>
      <c r="BJV5">
        <f>'Sales Forecast by COS'!BJV4</f>
        <v>0</v>
      </c>
      <c r="BJW5">
        <f>'Sales Forecast by COS'!BJW4</f>
        <v>0</v>
      </c>
      <c r="BJX5">
        <f>'Sales Forecast by COS'!BJX4</f>
        <v>0</v>
      </c>
      <c r="BJY5">
        <f>'Sales Forecast by COS'!BJY4</f>
        <v>0</v>
      </c>
      <c r="BJZ5">
        <f>'Sales Forecast by COS'!BJZ4</f>
        <v>0</v>
      </c>
      <c r="BKA5">
        <f>'Sales Forecast by COS'!BKA4</f>
        <v>0</v>
      </c>
      <c r="BKB5">
        <f>'Sales Forecast by COS'!BKB4</f>
        <v>0</v>
      </c>
      <c r="BKC5">
        <f>'Sales Forecast by COS'!BKC4</f>
        <v>0</v>
      </c>
      <c r="BKD5">
        <f>'Sales Forecast by COS'!BKD4</f>
        <v>0</v>
      </c>
      <c r="BKE5">
        <f>'Sales Forecast by COS'!BKE4</f>
        <v>0</v>
      </c>
      <c r="BKF5">
        <f>'Sales Forecast by COS'!BKF4</f>
        <v>0</v>
      </c>
      <c r="BKG5">
        <f>'Sales Forecast by COS'!BKG4</f>
        <v>0</v>
      </c>
      <c r="BKH5">
        <f>'Sales Forecast by COS'!BKH4</f>
        <v>0</v>
      </c>
      <c r="BKI5">
        <f>'Sales Forecast by COS'!BKI4</f>
        <v>0</v>
      </c>
      <c r="BKJ5">
        <f>'Sales Forecast by COS'!BKJ4</f>
        <v>0</v>
      </c>
      <c r="BKK5">
        <f>'Sales Forecast by COS'!BKK4</f>
        <v>0</v>
      </c>
      <c r="BKL5">
        <f>'Sales Forecast by COS'!BKL4</f>
        <v>0</v>
      </c>
      <c r="BKM5">
        <f>'Sales Forecast by COS'!BKM4</f>
        <v>0</v>
      </c>
      <c r="BKN5">
        <f>'Sales Forecast by COS'!BKN4</f>
        <v>0</v>
      </c>
      <c r="BKO5">
        <f>'Sales Forecast by COS'!BKO4</f>
        <v>0</v>
      </c>
      <c r="BKP5">
        <f>'Sales Forecast by COS'!BKP4</f>
        <v>0</v>
      </c>
      <c r="BKQ5">
        <f>'Sales Forecast by COS'!BKQ4</f>
        <v>0</v>
      </c>
      <c r="BKR5">
        <f>'Sales Forecast by COS'!BKR4</f>
        <v>0</v>
      </c>
      <c r="BKS5">
        <f>'Sales Forecast by COS'!BKS4</f>
        <v>0</v>
      </c>
      <c r="BKT5">
        <f>'Sales Forecast by COS'!BKT4</f>
        <v>0</v>
      </c>
      <c r="BKU5">
        <f>'Sales Forecast by COS'!BKU4</f>
        <v>0</v>
      </c>
      <c r="BKV5">
        <f>'Sales Forecast by COS'!BKV4</f>
        <v>0</v>
      </c>
      <c r="BKW5">
        <f>'Sales Forecast by COS'!BKW4</f>
        <v>0</v>
      </c>
      <c r="BKX5">
        <f>'Sales Forecast by COS'!BKX4</f>
        <v>0</v>
      </c>
      <c r="BKY5">
        <f>'Sales Forecast by COS'!BKY4</f>
        <v>0</v>
      </c>
      <c r="BKZ5">
        <f>'Sales Forecast by COS'!BKZ4</f>
        <v>0</v>
      </c>
      <c r="BLA5">
        <f>'Sales Forecast by COS'!BLA4</f>
        <v>0</v>
      </c>
      <c r="BLB5">
        <f>'Sales Forecast by COS'!BLB4</f>
        <v>0</v>
      </c>
      <c r="BLC5">
        <f>'Sales Forecast by COS'!BLC4</f>
        <v>0</v>
      </c>
      <c r="BLD5">
        <f>'Sales Forecast by COS'!BLD4</f>
        <v>0</v>
      </c>
      <c r="BLE5">
        <f>'Sales Forecast by COS'!BLE4</f>
        <v>0</v>
      </c>
      <c r="BLF5">
        <f>'Sales Forecast by COS'!BLF4</f>
        <v>0</v>
      </c>
      <c r="BLG5">
        <f>'Sales Forecast by COS'!BLG4</f>
        <v>0</v>
      </c>
      <c r="BLH5">
        <f>'Sales Forecast by COS'!BLH4</f>
        <v>0</v>
      </c>
      <c r="BLI5">
        <f>'Sales Forecast by COS'!BLI4</f>
        <v>0</v>
      </c>
      <c r="BLJ5">
        <f>'Sales Forecast by COS'!BLJ4</f>
        <v>0</v>
      </c>
      <c r="BLK5">
        <f>'Sales Forecast by COS'!BLK4</f>
        <v>0</v>
      </c>
      <c r="BLL5">
        <f>'Sales Forecast by COS'!BLL4</f>
        <v>0</v>
      </c>
      <c r="BLM5">
        <f>'Sales Forecast by COS'!BLM4</f>
        <v>0</v>
      </c>
      <c r="BLN5">
        <f>'Sales Forecast by COS'!BLN4</f>
        <v>0</v>
      </c>
      <c r="BLO5">
        <f>'Sales Forecast by COS'!BLO4</f>
        <v>0</v>
      </c>
      <c r="BLP5">
        <f>'Sales Forecast by COS'!BLP4</f>
        <v>0</v>
      </c>
      <c r="BLQ5">
        <f>'Sales Forecast by COS'!BLQ4</f>
        <v>0</v>
      </c>
      <c r="BLR5">
        <f>'Sales Forecast by COS'!BLR4</f>
        <v>0</v>
      </c>
      <c r="BLS5">
        <f>'Sales Forecast by COS'!BLS4</f>
        <v>0</v>
      </c>
      <c r="BLT5">
        <f>'Sales Forecast by COS'!BLT4</f>
        <v>0</v>
      </c>
      <c r="BLU5">
        <f>'Sales Forecast by COS'!BLU4</f>
        <v>0</v>
      </c>
      <c r="BLV5">
        <f>'Sales Forecast by COS'!BLV4</f>
        <v>0</v>
      </c>
      <c r="BLW5">
        <f>'Sales Forecast by COS'!BLW4</f>
        <v>0</v>
      </c>
      <c r="BLX5">
        <f>'Sales Forecast by COS'!BLX4</f>
        <v>0</v>
      </c>
      <c r="BLY5">
        <f>'Sales Forecast by COS'!BLY4</f>
        <v>0</v>
      </c>
      <c r="BLZ5">
        <f>'Sales Forecast by COS'!BLZ4</f>
        <v>0</v>
      </c>
      <c r="BMA5">
        <f>'Sales Forecast by COS'!BMA4</f>
        <v>0</v>
      </c>
      <c r="BMB5">
        <f>'Sales Forecast by COS'!BMB4</f>
        <v>0</v>
      </c>
      <c r="BMC5">
        <f>'Sales Forecast by COS'!BMC4</f>
        <v>0</v>
      </c>
      <c r="BMD5">
        <f>'Sales Forecast by COS'!BMD4</f>
        <v>0</v>
      </c>
      <c r="BME5">
        <f>'Sales Forecast by COS'!BME4</f>
        <v>0</v>
      </c>
      <c r="BMF5">
        <f>'Sales Forecast by COS'!BMF4</f>
        <v>0</v>
      </c>
      <c r="BMG5">
        <f>'Sales Forecast by COS'!BMG4</f>
        <v>0</v>
      </c>
      <c r="BMH5">
        <f>'Sales Forecast by COS'!BMH4</f>
        <v>0</v>
      </c>
      <c r="BMI5">
        <f>'Sales Forecast by COS'!BMI4</f>
        <v>0</v>
      </c>
      <c r="BMJ5">
        <f>'Sales Forecast by COS'!BMJ4</f>
        <v>0</v>
      </c>
      <c r="BMK5">
        <f>'Sales Forecast by COS'!BMK4</f>
        <v>0</v>
      </c>
      <c r="BML5">
        <f>'Sales Forecast by COS'!BML4</f>
        <v>0</v>
      </c>
      <c r="BMM5">
        <f>'Sales Forecast by COS'!BMM4</f>
        <v>0</v>
      </c>
      <c r="BMN5">
        <f>'Sales Forecast by COS'!BMN4</f>
        <v>0</v>
      </c>
      <c r="BMO5">
        <f>'Sales Forecast by COS'!BMO4</f>
        <v>0</v>
      </c>
      <c r="BMP5">
        <f>'Sales Forecast by COS'!BMP4</f>
        <v>0</v>
      </c>
      <c r="BMQ5">
        <f>'Sales Forecast by COS'!BMQ4</f>
        <v>0</v>
      </c>
      <c r="BMR5">
        <f>'Sales Forecast by COS'!BMR4</f>
        <v>0</v>
      </c>
      <c r="BMS5">
        <f>'Sales Forecast by COS'!BMS4</f>
        <v>0</v>
      </c>
      <c r="BMT5">
        <f>'Sales Forecast by COS'!BMT4</f>
        <v>0</v>
      </c>
      <c r="BMU5">
        <f>'Sales Forecast by COS'!BMU4</f>
        <v>0</v>
      </c>
      <c r="BMV5">
        <f>'Sales Forecast by COS'!BMV4</f>
        <v>0</v>
      </c>
      <c r="BMW5">
        <f>'Sales Forecast by COS'!BMW4</f>
        <v>0</v>
      </c>
      <c r="BMX5">
        <f>'Sales Forecast by COS'!BMX4</f>
        <v>0</v>
      </c>
      <c r="BMY5">
        <f>'Sales Forecast by COS'!BMY4</f>
        <v>0</v>
      </c>
      <c r="BMZ5">
        <f>'Sales Forecast by COS'!BMZ4</f>
        <v>0</v>
      </c>
      <c r="BNA5">
        <f>'Sales Forecast by COS'!BNA4</f>
        <v>0</v>
      </c>
      <c r="BNB5">
        <f>'Sales Forecast by COS'!BNB4</f>
        <v>0</v>
      </c>
      <c r="BNC5">
        <f>'Sales Forecast by COS'!BNC4</f>
        <v>0</v>
      </c>
      <c r="BND5">
        <f>'Sales Forecast by COS'!BND4</f>
        <v>0</v>
      </c>
      <c r="BNE5">
        <f>'Sales Forecast by COS'!BNE4</f>
        <v>0</v>
      </c>
      <c r="BNF5">
        <f>'Sales Forecast by COS'!BNF4</f>
        <v>0</v>
      </c>
      <c r="BNG5">
        <f>'Sales Forecast by COS'!BNG4</f>
        <v>0</v>
      </c>
      <c r="BNH5">
        <f>'Sales Forecast by COS'!BNH4</f>
        <v>0</v>
      </c>
      <c r="BNI5">
        <f>'Sales Forecast by COS'!BNI4</f>
        <v>0</v>
      </c>
      <c r="BNJ5">
        <f>'Sales Forecast by COS'!BNJ4</f>
        <v>0</v>
      </c>
      <c r="BNK5">
        <f>'Sales Forecast by COS'!BNK4</f>
        <v>0</v>
      </c>
      <c r="BNL5">
        <f>'Sales Forecast by COS'!BNL4</f>
        <v>0</v>
      </c>
      <c r="BNM5">
        <f>'Sales Forecast by COS'!BNM4</f>
        <v>0</v>
      </c>
      <c r="BNN5">
        <f>'Sales Forecast by COS'!BNN4</f>
        <v>0</v>
      </c>
      <c r="BNO5">
        <f>'Sales Forecast by COS'!BNO4</f>
        <v>0</v>
      </c>
      <c r="BNP5">
        <f>'Sales Forecast by COS'!BNP4</f>
        <v>0</v>
      </c>
      <c r="BNQ5">
        <f>'Sales Forecast by COS'!BNQ4</f>
        <v>0</v>
      </c>
      <c r="BNR5">
        <f>'Sales Forecast by COS'!BNR4</f>
        <v>0</v>
      </c>
      <c r="BNS5">
        <f>'Sales Forecast by COS'!BNS4</f>
        <v>0</v>
      </c>
      <c r="BNT5">
        <f>'Sales Forecast by COS'!BNT4</f>
        <v>0</v>
      </c>
      <c r="BNU5">
        <f>'Sales Forecast by COS'!BNU4</f>
        <v>0</v>
      </c>
      <c r="BNV5">
        <f>'Sales Forecast by COS'!BNV4</f>
        <v>0</v>
      </c>
      <c r="BNW5">
        <f>'Sales Forecast by COS'!BNW4</f>
        <v>0</v>
      </c>
      <c r="BNX5">
        <f>'Sales Forecast by COS'!BNX4</f>
        <v>0</v>
      </c>
      <c r="BNY5">
        <f>'Sales Forecast by COS'!BNY4</f>
        <v>0</v>
      </c>
      <c r="BNZ5">
        <f>'Sales Forecast by COS'!BNZ4</f>
        <v>0</v>
      </c>
      <c r="BOA5">
        <f>'Sales Forecast by COS'!BOA4</f>
        <v>0</v>
      </c>
      <c r="BOB5">
        <f>'Sales Forecast by COS'!BOB4</f>
        <v>0</v>
      </c>
      <c r="BOC5">
        <f>'Sales Forecast by COS'!BOC4</f>
        <v>0</v>
      </c>
      <c r="BOD5">
        <f>'Sales Forecast by COS'!BOD4</f>
        <v>0</v>
      </c>
      <c r="BOE5">
        <f>'Sales Forecast by COS'!BOE4</f>
        <v>0</v>
      </c>
      <c r="BOF5">
        <f>'Sales Forecast by COS'!BOF4</f>
        <v>0</v>
      </c>
      <c r="BOG5">
        <f>'Sales Forecast by COS'!BOG4</f>
        <v>0</v>
      </c>
      <c r="BOH5">
        <f>'Sales Forecast by COS'!BOH4</f>
        <v>0</v>
      </c>
      <c r="BOI5">
        <f>'Sales Forecast by COS'!BOI4</f>
        <v>0</v>
      </c>
      <c r="BOJ5">
        <f>'Sales Forecast by COS'!BOJ4</f>
        <v>0</v>
      </c>
      <c r="BOK5">
        <f>'Sales Forecast by COS'!BOK4</f>
        <v>0</v>
      </c>
      <c r="BOL5">
        <f>'Sales Forecast by COS'!BOL4</f>
        <v>0</v>
      </c>
      <c r="BOM5">
        <f>'Sales Forecast by COS'!BOM4</f>
        <v>0</v>
      </c>
      <c r="BON5">
        <f>'Sales Forecast by COS'!BON4</f>
        <v>0</v>
      </c>
      <c r="BOO5">
        <f>'Sales Forecast by COS'!BOO4</f>
        <v>0</v>
      </c>
      <c r="BOP5">
        <f>'Sales Forecast by COS'!BOP4</f>
        <v>0</v>
      </c>
      <c r="BOQ5">
        <f>'Sales Forecast by COS'!BOQ4</f>
        <v>0</v>
      </c>
      <c r="BOR5">
        <f>'Sales Forecast by COS'!BOR4</f>
        <v>0</v>
      </c>
      <c r="BOS5">
        <f>'Sales Forecast by COS'!BOS4</f>
        <v>0</v>
      </c>
      <c r="BOT5">
        <f>'Sales Forecast by COS'!BOT4</f>
        <v>0</v>
      </c>
      <c r="BOU5">
        <f>'Sales Forecast by COS'!BOU4</f>
        <v>0</v>
      </c>
      <c r="BOV5">
        <f>'Sales Forecast by COS'!BOV4</f>
        <v>0</v>
      </c>
      <c r="BOW5">
        <f>'Sales Forecast by COS'!BOW4</f>
        <v>0</v>
      </c>
      <c r="BOX5">
        <f>'Sales Forecast by COS'!BOX4</f>
        <v>0</v>
      </c>
      <c r="BOY5">
        <f>'Sales Forecast by COS'!BOY4</f>
        <v>0</v>
      </c>
      <c r="BOZ5">
        <f>'Sales Forecast by COS'!BOZ4</f>
        <v>0</v>
      </c>
      <c r="BPA5">
        <f>'Sales Forecast by COS'!BPA4</f>
        <v>0</v>
      </c>
      <c r="BPB5">
        <f>'Sales Forecast by COS'!BPB4</f>
        <v>0</v>
      </c>
      <c r="BPC5">
        <f>'Sales Forecast by COS'!BPC4</f>
        <v>0</v>
      </c>
      <c r="BPD5">
        <f>'Sales Forecast by COS'!BPD4</f>
        <v>0</v>
      </c>
      <c r="BPE5">
        <f>'Sales Forecast by COS'!BPE4</f>
        <v>0</v>
      </c>
      <c r="BPF5">
        <f>'Sales Forecast by COS'!BPF4</f>
        <v>0</v>
      </c>
      <c r="BPG5">
        <f>'Sales Forecast by COS'!BPG4</f>
        <v>0</v>
      </c>
      <c r="BPH5">
        <f>'Sales Forecast by COS'!BPH4</f>
        <v>0</v>
      </c>
      <c r="BPI5">
        <f>'Sales Forecast by COS'!BPI4</f>
        <v>0</v>
      </c>
      <c r="BPJ5">
        <f>'Sales Forecast by COS'!BPJ4</f>
        <v>0</v>
      </c>
      <c r="BPK5">
        <f>'Sales Forecast by COS'!BPK4</f>
        <v>0</v>
      </c>
      <c r="BPL5">
        <f>'Sales Forecast by COS'!BPL4</f>
        <v>0</v>
      </c>
      <c r="BPM5">
        <f>'Sales Forecast by COS'!BPM4</f>
        <v>0</v>
      </c>
      <c r="BPN5">
        <f>'Sales Forecast by COS'!BPN4</f>
        <v>0</v>
      </c>
      <c r="BPO5">
        <f>'Sales Forecast by COS'!BPO4</f>
        <v>0</v>
      </c>
      <c r="BPP5">
        <f>'Sales Forecast by COS'!BPP4</f>
        <v>0</v>
      </c>
      <c r="BPQ5">
        <f>'Sales Forecast by COS'!BPQ4</f>
        <v>0</v>
      </c>
      <c r="BPR5">
        <f>'Sales Forecast by COS'!BPR4</f>
        <v>0</v>
      </c>
      <c r="BPS5">
        <f>'Sales Forecast by COS'!BPS4</f>
        <v>0</v>
      </c>
      <c r="BPT5">
        <f>'Sales Forecast by COS'!BPT4</f>
        <v>0</v>
      </c>
      <c r="BPU5">
        <f>'Sales Forecast by COS'!BPU4</f>
        <v>0</v>
      </c>
      <c r="BPV5">
        <f>'Sales Forecast by COS'!BPV4</f>
        <v>0</v>
      </c>
      <c r="BPW5">
        <f>'Sales Forecast by COS'!BPW4</f>
        <v>0</v>
      </c>
      <c r="BPX5">
        <f>'Sales Forecast by COS'!BPX4</f>
        <v>0</v>
      </c>
      <c r="BPY5">
        <f>'Sales Forecast by COS'!BPY4</f>
        <v>0</v>
      </c>
      <c r="BPZ5">
        <f>'Sales Forecast by COS'!BPZ4</f>
        <v>0</v>
      </c>
      <c r="BQA5">
        <f>'Sales Forecast by COS'!BQA4</f>
        <v>0</v>
      </c>
      <c r="BQB5">
        <f>'Sales Forecast by COS'!BQB4</f>
        <v>0</v>
      </c>
      <c r="BQC5">
        <f>'Sales Forecast by COS'!BQC4</f>
        <v>0</v>
      </c>
      <c r="BQD5">
        <f>'Sales Forecast by COS'!BQD4</f>
        <v>0</v>
      </c>
      <c r="BQE5">
        <f>'Sales Forecast by COS'!BQE4</f>
        <v>0</v>
      </c>
      <c r="BQF5">
        <f>'Sales Forecast by COS'!BQF4</f>
        <v>0</v>
      </c>
      <c r="BQG5">
        <f>'Sales Forecast by COS'!BQG4</f>
        <v>0</v>
      </c>
      <c r="BQH5">
        <f>'Sales Forecast by COS'!BQH4</f>
        <v>0</v>
      </c>
      <c r="BQI5">
        <f>'Sales Forecast by COS'!BQI4</f>
        <v>0</v>
      </c>
      <c r="BQJ5">
        <f>'Sales Forecast by COS'!BQJ4</f>
        <v>0</v>
      </c>
      <c r="BQK5">
        <f>'Sales Forecast by COS'!BQK4</f>
        <v>0</v>
      </c>
      <c r="BQL5">
        <f>'Sales Forecast by COS'!BQL4</f>
        <v>0</v>
      </c>
      <c r="BQM5">
        <f>'Sales Forecast by COS'!BQM4</f>
        <v>0</v>
      </c>
      <c r="BQN5">
        <f>'Sales Forecast by COS'!BQN4</f>
        <v>0</v>
      </c>
      <c r="BQO5">
        <f>'Sales Forecast by COS'!BQO4</f>
        <v>0</v>
      </c>
      <c r="BQP5">
        <f>'Sales Forecast by COS'!BQP4</f>
        <v>0</v>
      </c>
      <c r="BQQ5">
        <f>'Sales Forecast by COS'!BQQ4</f>
        <v>0</v>
      </c>
      <c r="BQR5">
        <f>'Sales Forecast by COS'!BQR4</f>
        <v>0</v>
      </c>
      <c r="BQS5">
        <f>'Sales Forecast by COS'!BQS4</f>
        <v>0</v>
      </c>
      <c r="BQT5">
        <f>'Sales Forecast by COS'!BQT4</f>
        <v>0</v>
      </c>
      <c r="BQU5">
        <f>'Sales Forecast by COS'!BQU4</f>
        <v>0</v>
      </c>
      <c r="BQV5">
        <f>'Sales Forecast by COS'!BQV4</f>
        <v>0</v>
      </c>
      <c r="BQW5">
        <f>'Sales Forecast by COS'!BQW4</f>
        <v>0</v>
      </c>
      <c r="BQX5">
        <f>'Sales Forecast by COS'!BQX4</f>
        <v>0</v>
      </c>
      <c r="BQY5">
        <f>'Sales Forecast by COS'!BQY4</f>
        <v>0</v>
      </c>
      <c r="BQZ5">
        <f>'Sales Forecast by COS'!BQZ4</f>
        <v>0</v>
      </c>
      <c r="BRA5">
        <f>'Sales Forecast by COS'!BRA4</f>
        <v>0</v>
      </c>
      <c r="BRB5">
        <f>'Sales Forecast by COS'!BRB4</f>
        <v>0</v>
      </c>
      <c r="BRC5">
        <f>'Sales Forecast by COS'!BRC4</f>
        <v>0</v>
      </c>
      <c r="BRD5">
        <f>'Sales Forecast by COS'!BRD4</f>
        <v>0</v>
      </c>
      <c r="BRE5">
        <f>'Sales Forecast by COS'!BRE4</f>
        <v>0</v>
      </c>
      <c r="BRF5">
        <f>'Sales Forecast by COS'!BRF4</f>
        <v>0</v>
      </c>
      <c r="BRG5">
        <f>'Sales Forecast by COS'!BRG4</f>
        <v>0</v>
      </c>
      <c r="BRH5">
        <f>'Sales Forecast by COS'!BRH4</f>
        <v>0</v>
      </c>
      <c r="BRI5">
        <f>'Sales Forecast by COS'!BRI4</f>
        <v>0</v>
      </c>
      <c r="BRJ5">
        <f>'Sales Forecast by COS'!BRJ4</f>
        <v>0</v>
      </c>
      <c r="BRK5">
        <f>'Sales Forecast by COS'!BRK4</f>
        <v>0</v>
      </c>
      <c r="BRL5">
        <f>'Sales Forecast by COS'!BRL4</f>
        <v>0</v>
      </c>
      <c r="BRM5">
        <f>'Sales Forecast by COS'!BRM4</f>
        <v>0</v>
      </c>
      <c r="BRN5">
        <f>'Sales Forecast by COS'!BRN4</f>
        <v>0</v>
      </c>
      <c r="BRO5">
        <f>'Sales Forecast by COS'!BRO4</f>
        <v>0</v>
      </c>
      <c r="BRP5">
        <f>'Sales Forecast by COS'!BRP4</f>
        <v>0</v>
      </c>
      <c r="BRQ5">
        <f>'Sales Forecast by COS'!BRQ4</f>
        <v>0</v>
      </c>
      <c r="BRR5">
        <f>'Sales Forecast by COS'!BRR4</f>
        <v>0</v>
      </c>
      <c r="BRS5">
        <f>'Sales Forecast by COS'!BRS4</f>
        <v>0</v>
      </c>
      <c r="BRT5">
        <f>'Sales Forecast by COS'!BRT4</f>
        <v>0</v>
      </c>
      <c r="BRU5">
        <f>'Sales Forecast by COS'!BRU4</f>
        <v>0</v>
      </c>
      <c r="BRV5">
        <f>'Sales Forecast by COS'!BRV4</f>
        <v>0</v>
      </c>
      <c r="BRW5">
        <f>'Sales Forecast by COS'!BRW4</f>
        <v>0</v>
      </c>
      <c r="BRX5">
        <f>'Sales Forecast by COS'!BRX4</f>
        <v>0</v>
      </c>
      <c r="BRY5">
        <f>'Sales Forecast by COS'!BRY4</f>
        <v>0</v>
      </c>
      <c r="BRZ5">
        <f>'Sales Forecast by COS'!BRZ4</f>
        <v>0</v>
      </c>
      <c r="BSA5">
        <f>'Sales Forecast by COS'!BSA4</f>
        <v>0</v>
      </c>
      <c r="BSB5">
        <f>'Sales Forecast by COS'!BSB4</f>
        <v>0</v>
      </c>
      <c r="BSC5">
        <f>'Sales Forecast by COS'!BSC4</f>
        <v>0</v>
      </c>
      <c r="BSD5">
        <f>'Sales Forecast by COS'!BSD4</f>
        <v>0</v>
      </c>
      <c r="BSE5">
        <f>'Sales Forecast by COS'!BSE4</f>
        <v>0</v>
      </c>
      <c r="BSF5">
        <f>'Sales Forecast by COS'!BSF4</f>
        <v>0</v>
      </c>
      <c r="BSG5">
        <f>'Sales Forecast by COS'!BSG4</f>
        <v>0</v>
      </c>
      <c r="BSH5">
        <f>'Sales Forecast by COS'!BSH4</f>
        <v>0</v>
      </c>
      <c r="BSI5">
        <f>'Sales Forecast by COS'!BSI4</f>
        <v>0</v>
      </c>
      <c r="BSJ5">
        <f>'Sales Forecast by COS'!BSJ4</f>
        <v>0</v>
      </c>
      <c r="BSK5">
        <f>'Sales Forecast by COS'!BSK4</f>
        <v>0</v>
      </c>
      <c r="BSL5">
        <f>'Sales Forecast by COS'!BSL4</f>
        <v>0</v>
      </c>
      <c r="BSM5">
        <f>'Sales Forecast by COS'!BSM4</f>
        <v>0</v>
      </c>
      <c r="BSN5">
        <f>'Sales Forecast by COS'!BSN4</f>
        <v>0</v>
      </c>
      <c r="BSO5">
        <f>'Sales Forecast by COS'!BSO4</f>
        <v>0</v>
      </c>
      <c r="BSP5">
        <f>'Sales Forecast by COS'!BSP4</f>
        <v>0</v>
      </c>
      <c r="BSQ5">
        <f>'Sales Forecast by COS'!BSQ4</f>
        <v>0</v>
      </c>
      <c r="BSR5">
        <f>'Sales Forecast by COS'!BSR4</f>
        <v>0</v>
      </c>
      <c r="BSS5">
        <f>'Sales Forecast by COS'!BSS4</f>
        <v>0</v>
      </c>
      <c r="BST5">
        <f>'Sales Forecast by COS'!BST4</f>
        <v>0</v>
      </c>
      <c r="BSU5">
        <f>'Sales Forecast by COS'!BSU4</f>
        <v>0</v>
      </c>
      <c r="BSV5">
        <f>'Sales Forecast by COS'!BSV4</f>
        <v>0</v>
      </c>
      <c r="BSW5">
        <f>'Sales Forecast by COS'!BSW4</f>
        <v>0</v>
      </c>
      <c r="BSX5">
        <f>'Sales Forecast by COS'!BSX4</f>
        <v>0</v>
      </c>
      <c r="BSY5">
        <f>'Sales Forecast by COS'!BSY4</f>
        <v>0</v>
      </c>
      <c r="BSZ5">
        <f>'Sales Forecast by COS'!BSZ4</f>
        <v>0</v>
      </c>
      <c r="BTA5">
        <f>'Sales Forecast by COS'!BTA4</f>
        <v>0</v>
      </c>
      <c r="BTB5">
        <f>'Sales Forecast by COS'!BTB4</f>
        <v>0</v>
      </c>
      <c r="BTC5">
        <f>'Sales Forecast by COS'!BTC4</f>
        <v>0</v>
      </c>
      <c r="BTD5">
        <f>'Sales Forecast by COS'!BTD4</f>
        <v>0</v>
      </c>
      <c r="BTE5">
        <f>'Sales Forecast by COS'!BTE4</f>
        <v>0</v>
      </c>
      <c r="BTF5">
        <f>'Sales Forecast by COS'!BTF4</f>
        <v>0</v>
      </c>
      <c r="BTG5">
        <f>'Sales Forecast by COS'!BTG4</f>
        <v>0</v>
      </c>
      <c r="BTH5">
        <f>'Sales Forecast by COS'!BTH4</f>
        <v>0</v>
      </c>
      <c r="BTI5">
        <f>'Sales Forecast by COS'!BTI4</f>
        <v>0</v>
      </c>
      <c r="BTJ5">
        <f>'Sales Forecast by COS'!BTJ4</f>
        <v>0</v>
      </c>
      <c r="BTK5">
        <f>'Sales Forecast by COS'!BTK4</f>
        <v>0</v>
      </c>
      <c r="BTL5">
        <f>'Sales Forecast by COS'!BTL4</f>
        <v>0</v>
      </c>
      <c r="BTM5">
        <f>'Sales Forecast by COS'!BTM4</f>
        <v>0</v>
      </c>
      <c r="BTN5">
        <f>'Sales Forecast by COS'!BTN4</f>
        <v>0</v>
      </c>
      <c r="BTO5">
        <f>'Sales Forecast by COS'!BTO4</f>
        <v>0</v>
      </c>
      <c r="BTP5">
        <f>'Sales Forecast by COS'!BTP4</f>
        <v>0</v>
      </c>
      <c r="BTQ5">
        <f>'Sales Forecast by COS'!BTQ4</f>
        <v>0</v>
      </c>
      <c r="BTR5">
        <f>'Sales Forecast by COS'!BTR4</f>
        <v>0</v>
      </c>
      <c r="BTS5">
        <f>'Sales Forecast by COS'!BTS4</f>
        <v>0</v>
      </c>
      <c r="BTT5">
        <f>'Sales Forecast by COS'!BTT4</f>
        <v>0</v>
      </c>
      <c r="BTU5">
        <f>'Sales Forecast by COS'!BTU4</f>
        <v>0</v>
      </c>
      <c r="BTV5">
        <f>'Sales Forecast by COS'!BTV4</f>
        <v>0</v>
      </c>
      <c r="BTW5">
        <f>'Sales Forecast by COS'!BTW4</f>
        <v>0</v>
      </c>
      <c r="BTX5">
        <f>'Sales Forecast by COS'!BTX4</f>
        <v>0</v>
      </c>
      <c r="BTY5">
        <f>'Sales Forecast by COS'!BTY4</f>
        <v>0</v>
      </c>
      <c r="BTZ5">
        <f>'Sales Forecast by COS'!BTZ4</f>
        <v>0</v>
      </c>
      <c r="BUA5">
        <f>'Sales Forecast by COS'!BUA4</f>
        <v>0</v>
      </c>
      <c r="BUB5">
        <f>'Sales Forecast by COS'!BUB4</f>
        <v>0</v>
      </c>
      <c r="BUC5">
        <f>'Sales Forecast by COS'!BUC4</f>
        <v>0</v>
      </c>
      <c r="BUD5">
        <f>'Sales Forecast by COS'!BUD4</f>
        <v>0</v>
      </c>
      <c r="BUE5">
        <f>'Sales Forecast by COS'!BUE4</f>
        <v>0</v>
      </c>
      <c r="BUF5">
        <f>'Sales Forecast by COS'!BUF4</f>
        <v>0</v>
      </c>
      <c r="BUG5">
        <f>'Sales Forecast by COS'!BUG4</f>
        <v>0</v>
      </c>
      <c r="BUH5">
        <f>'Sales Forecast by COS'!BUH4</f>
        <v>0</v>
      </c>
      <c r="BUI5">
        <f>'Sales Forecast by COS'!BUI4</f>
        <v>0</v>
      </c>
      <c r="BUJ5">
        <f>'Sales Forecast by COS'!BUJ4</f>
        <v>0</v>
      </c>
      <c r="BUK5">
        <f>'Sales Forecast by COS'!BUK4</f>
        <v>0</v>
      </c>
      <c r="BUL5">
        <f>'Sales Forecast by COS'!BUL4</f>
        <v>0</v>
      </c>
      <c r="BUM5">
        <f>'Sales Forecast by COS'!BUM4</f>
        <v>0</v>
      </c>
      <c r="BUN5">
        <f>'Sales Forecast by COS'!BUN4</f>
        <v>0</v>
      </c>
      <c r="BUO5">
        <f>'Sales Forecast by COS'!BUO4</f>
        <v>0</v>
      </c>
      <c r="BUP5">
        <f>'Sales Forecast by COS'!BUP4</f>
        <v>0</v>
      </c>
      <c r="BUQ5">
        <f>'Sales Forecast by COS'!BUQ4</f>
        <v>0</v>
      </c>
      <c r="BUR5">
        <f>'Sales Forecast by COS'!BUR4</f>
        <v>0</v>
      </c>
      <c r="BUS5">
        <f>'Sales Forecast by COS'!BUS4</f>
        <v>0</v>
      </c>
      <c r="BUT5">
        <f>'Sales Forecast by COS'!BUT4</f>
        <v>0</v>
      </c>
      <c r="BUU5">
        <f>'Sales Forecast by COS'!BUU4</f>
        <v>0</v>
      </c>
      <c r="BUV5">
        <f>'Sales Forecast by COS'!BUV4</f>
        <v>0</v>
      </c>
      <c r="BUW5">
        <f>'Sales Forecast by COS'!BUW4</f>
        <v>0</v>
      </c>
      <c r="BUX5">
        <f>'Sales Forecast by COS'!BUX4</f>
        <v>0</v>
      </c>
      <c r="BUY5">
        <f>'Sales Forecast by COS'!BUY4</f>
        <v>0</v>
      </c>
      <c r="BUZ5">
        <f>'Sales Forecast by COS'!BUZ4</f>
        <v>0</v>
      </c>
      <c r="BVA5">
        <f>'Sales Forecast by COS'!BVA4</f>
        <v>0</v>
      </c>
      <c r="BVB5">
        <f>'Sales Forecast by COS'!BVB4</f>
        <v>0</v>
      </c>
      <c r="BVC5">
        <f>'Sales Forecast by COS'!BVC4</f>
        <v>0</v>
      </c>
      <c r="BVD5">
        <f>'Sales Forecast by COS'!BVD4</f>
        <v>0</v>
      </c>
      <c r="BVE5">
        <f>'Sales Forecast by COS'!BVE4</f>
        <v>0</v>
      </c>
      <c r="BVF5">
        <f>'Sales Forecast by COS'!BVF4</f>
        <v>0</v>
      </c>
      <c r="BVG5">
        <f>'Sales Forecast by COS'!BVG4</f>
        <v>0</v>
      </c>
      <c r="BVH5">
        <f>'Sales Forecast by COS'!BVH4</f>
        <v>0</v>
      </c>
      <c r="BVI5">
        <f>'Sales Forecast by COS'!BVI4</f>
        <v>0</v>
      </c>
      <c r="BVJ5">
        <f>'Sales Forecast by COS'!BVJ4</f>
        <v>0</v>
      </c>
      <c r="BVK5">
        <f>'Sales Forecast by COS'!BVK4</f>
        <v>0</v>
      </c>
      <c r="BVL5">
        <f>'Sales Forecast by COS'!BVL4</f>
        <v>0</v>
      </c>
      <c r="BVM5">
        <f>'Sales Forecast by COS'!BVM4</f>
        <v>0</v>
      </c>
      <c r="BVN5">
        <f>'Sales Forecast by COS'!BVN4</f>
        <v>0</v>
      </c>
      <c r="BVO5">
        <f>'Sales Forecast by COS'!BVO4</f>
        <v>0</v>
      </c>
      <c r="BVP5">
        <f>'Sales Forecast by COS'!BVP4</f>
        <v>0</v>
      </c>
      <c r="BVQ5">
        <f>'Sales Forecast by COS'!BVQ4</f>
        <v>0</v>
      </c>
      <c r="BVR5">
        <f>'Sales Forecast by COS'!BVR4</f>
        <v>0</v>
      </c>
      <c r="BVS5">
        <f>'Sales Forecast by COS'!BVS4</f>
        <v>0</v>
      </c>
      <c r="BVT5">
        <f>'Sales Forecast by COS'!BVT4</f>
        <v>0</v>
      </c>
      <c r="BVU5">
        <f>'Sales Forecast by COS'!BVU4</f>
        <v>0</v>
      </c>
      <c r="BVV5">
        <f>'Sales Forecast by COS'!BVV4</f>
        <v>0</v>
      </c>
      <c r="BVW5">
        <f>'Sales Forecast by COS'!BVW4</f>
        <v>0</v>
      </c>
      <c r="BVX5">
        <f>'Sales Forecast by COS'!BVX4</f>
        <v>0</v>
      </c>
      <c r="BVY5">
        <f>'Sales Forecast by COS'!BVY4</f>
        <v>0</v>
      </c>
      <c r="BVZ5">
        <f>'Sales Forecast by COS'!BVZ4</f>
        <v>0</v>
      </c>
      <c r="BWA5">
        <f>'Sales Forecast by COS'!BWA4</f>
        <v>0</v>
      </c>
      <c r="BWB5">
        <f>'Sales Forecast by COS'!BWB4</f>
        <v>0</v>
      </c>
      <c r="BWC5">
        <f>'Sales Forecast by COS'!BWC4</f>
        <v>0</v>
      </c>
      <c r="BWD5">
        <f>'Sales Forecast by COS'!BWD4</f>
        <v>0</v>
      </c>
      <c r="BWE5">
        <f>'Sales Forecast by COS'!BWE4</f>
        <v>0</v>
      </c>
      <c r="BWF5">
        <f>'Sales Forecast by COS'!BWF4</f>
        <v>0</v>
      </c>
      <c r="BWG5">
        <f>'Sales Forecast by COS'!BWG4</f>
        <v>0</v>
      </c>
      <c r="BWH5">
        <f>'Sales Forecast by COS'!BWH4</f>
        <v>0</v>
      </c>
      <c r="BWI5">
        <f>'Sales Forecast by COS'!BWI4</f>
        <v>0</v>
      </c>
      <c r="BWJ5">
        <f>'Sales Forecast by COS'!BWJ4</f>
        <v>0</v>
      </c>
      <c r="BWK5">
        <f>'Sales Forecast by COS'!BWK4</f>
        <v>0</v>
      </c>
      <c r="BWL5">
        <f>'Sales Forecast by COS'!BWL4</f>
        <v>0</v>
      </c>
      <c r="BWM5">
        <f>'Sales Forecast by COS'!BWM4</f>
        <v>0</v>
      </c>
      <c r="BWN5">
        <f>'Sales Forecast by COS'!BWN4</f>
        <v>0</v>
      </c>
      <c r="BWO5">
        <f>'Sales Forecast by COS'!BWO4</f>
        <v>0</v>
      </c>
      <c r="BWP5">
        <f>'Sales Forecast by COS'!BWP4</f>
        <v>0</v>
      </c>
      <c r="BWQ5">
        <f>'Sales Forecast by COS'!BWQ4</f>
        <v>0</v>
      </c>
      <c r="BWR5">
        <f>'Sales Forecast by COS'!BWR4</f>
        <v>0</v>
      </c>
      <c r="BWS5">
        <f>'Sales Forecast by COS'!BWS4</f>
        <v>0</v>
      </c>
      <c r="BWT5">
        <f>'Sales Forecast by COS'!BWT4</f>
        <v>0</v>
      </c>
      <c r="BWU5">
        <f>'Sales Forecast by COS'!BWU4</f>
        <v>0</v>
      </c>
      <c r="BWV5">
        <f>'Sales Forecast by COS'!BWV4</f>
        <v>0</v>
      </c>
      <c r="BWW5">
        <f>'Sales Forecast by COS'!BWW4</f>
        <v>0</v>
      </c>
      <c r="BWX5">
        <f>'Sales Forecast by COS'!BWX4</f>
        <v>0</v>
      </c>
      <c r="BWY5">
        <f>'Sales Forecast by COS'!BWY4</f>
        <v>0</v>
      </c>
      <c r="BWZ5">
        <f>'Sales Forecast by COS'!BWZ4</f>
        <v>0</v>
      </c>
      <c r="BXA5">
        <f>'Sales Forecast by COS'!BXA4</f>
        <v>0</v>
      </c>
      <c r="BXB5">
        <f>'Sales Forecast by COS'!BXB4</f>
        <v>0</v>
      </c>
      <c r="BXC5">
        <f>'Sales Forecast by COS'!BXC4</f>
        <v>0</v>
      </c>
      <c r="BXD5">
        <f>'Sales Forecast by COS'!BXD4</f>
        <v>0</v>
      </c>
      <c r="BXE5">
        <f>'Sales Forecast by COS'!BXE4</f>
        <v>0</v>
      </c>
      <c r="BXF5">
        <f>'Sales Forecast by COS'!BXF4</f>
        <v>0</v>
      </c>
      <c r="BXG5">
        <f>'Sales Forecast by COS'!BXG4</f>
        <v>0</v>
      </c>
      <c r="BXH5">
        <f>'Sales Forecast by COS'!BXH4</f>
        <v>0</v>
      </c>
      <c r="BXI5">
        <f>'Sales Forecast by COS'!BXI4</f>
        <v>0</v>
      </c>
      <c r="BXJ5">
        <f>'Sales Forecast by COS'!BXJ4</f>
        <v>0</v>
      </c>
      <c r="BXK5">
        <f>'Sales Forecast by COS'!BXK4</f>
        <v>0</v>
      </c>
      <c r="BXL5">
        <f>'Sales Forecast by COS'!BXL4</f>
        <v>0</v>
      </c>
      <c r="BXM5">
        <f>'Sales Forecast by COS'!BXM4</f>
        <v>0</v>
      </c>
      <c r="BXN5">
        <f>'Sales Forecast by COS'!BXN4</f>
        <v>0</v>
      </c>
      <c r="BXO5">
        <f>'Sales Forecast by COS'!BXO4</f>
        <v>0</v>
      </c>
      <c r="BXP5">
        <f>'Sales Forecast by COS'!BXP4</f>
        <v>0</v>
      </c>
      <c r="BXQ5">
        <f>'Sales Forecast by COS'!BXQ4</f>
        <v>0</v>
      </c>
      <c r="BXR5">
        <f>'Sales Forecast by COS'!BXR4</f>
        <v>0</v>
      </c>
      <c r="BXS5">
        <f>'Sales Forecast by COS'!BXS4</f>
        <v>0</v>
      </c>
      <c r="BXT5">
        <f>'Sales Forecast by COS'!BXT4</f>
        <v>0</v>
      </c>
      <c r="BXU5">
        <f>'Sales Forecast by COS'!BXU4</f>
        <v>0</v>
      </c>
      <c r="BXV5">
        <f>'Sales Forecast by COS'!BXV4</f>
        <v>0</v>
      </c>
      <c r="BXW5">
        <f>'Sales Forecast by COS'!BXW4</f>
        <v>0</v>
      </c>
      <c r="BXX5">
        <f>'Sales Forecast by COS'!BXX4</f>
        <v>0</v>
      </c>
      <c r="BXY5">
        <f>'Sales Forecast by COS'!BXY4</f>
        <v>0</v>
      </c>
      <c r="BXZ5">
        <f>'Sales Forecast by COS'!BXZ4</f>
        <v>0</v>
      </c>
      <c r="BYA5">
        <f>'Sales Forecast by COS'!BYA4</f>
        <v>0</v>
      </c>
      <c r="BYB5">
        <f>'Sales Forecast by COS'!BYB4</f>
        <v>0</v>
      </c>
      <c r="BYC5">
        <f>'Sales Forecast by COS'!BYC4</f>
        <v>0</v>
      </c>
      <c r="BYD5">
        <f>'Sales Forecast by COS'!BYD4</f>
        <v>0</v>
      </c>
      <c r="BYE5">
        <f>'Sales Forecast by COS'!BYE4</f>
        <v>0</v>
      </c>
      <c r="BYF5">
        <f>'Sales Forecast by COS'!BYF4</f>
        <v>0</v>
      </c>
      <c r="BYG5">
        <f>'Sales Forecast by COS'!BYG4</f>
        <v>0</v>
      </c>
      <c r="BYH5">
        <f>'Sales Forecast by COS'!BYH4</f>
        <v>0</v>
      </c>
      <c r="BYI5">
        <f>'Sales Forecast by COS'!BYI4</f>
        <v>0</v>
      </c>
      <c r="BYJ5">
        <f>'Sales Forecast by COS'!BYJ4</f>
        <v>0</v>
      </c>
      <c r="BYK5">
        <f>'Sales Forecast by COS'!BYK4</f>
        <v>0</v>
      </c>
      <c r="BYL5">
        <f>'Sales Forecast by COS'!BYL4</f>
        <v>0</v>
      </c>
      <c r="BYM5">
        <f>'Sales Forecast by COS'!BYM4</f>
        <v>0</v>
      </c>
      <c r="BYN5">
        <f>'Sales Forecast by COS'!BYN4</f>
        <v>0</v>
      </c>
      <c r="BYO5">
        <f>'Sales Forecast by COS'!BYO4</f>
        <v>0</v>
      </c>
      <c r="BYP5">
        <f>'Sales Forecast by COS'!BYP4</f>
        <v>0</v>
      </c>
      <c r="BYQ5">
        <f>'Sales Forecast by COS'!BYQ4</f>
        <v>0</v>
      </c>
      <c r="BYR5">
        <f>'Sales Forecast by COS'!BYR4</f>
        <v>0</v>
      </c>
      <c r="BYS5">
        <f>'Sales Forecast by COS'!BYS4</f>
        <v>0</v>
      </c>
      <c r="BYT5">
        <f>'Sales Forecast by COS'!BYT4</f>
        <v>0</v>
      </c>
      <c r="BYU5">
        <f>'Sales Forecast by COS'!BYU4</f>
        <v>0</v>
      </c>
      <c r="BYV5">
        <f>'Sales Forecast by COS'!BYV4</f>
        <v>0</v>
      </c>
      <c r="BYW5">
        <f>'Sales Forecast by COS'!BYW4</f>
        <v>0</v>
      </c>
      <c r="BYX5">
        <f>'Sales Forecast by COS'!BYX4</f>
        <v>0</v>
      </c>
      <c r="BYY5">
        <f>'Sales Forecast by COS'!BYY4</f>
        <v>0</v>
      </c>
      <c r="BYZ5">
        <f>'Sales Forecast by COS'!BYZ4</f>
        <v>0</v>
      </c>
      <c r="BZA5">
        <f>'Sales Forecast by COS'!BZA4</f>
        <v>0</v>
      </c>
      <c r="BZB5">
        <f>'Sales Forecast by COS'!BZB4</f>
        <v>0</v>
      </c>
      <c r="BZC5">
        <f>'Sales Forecast by COS'!BZC4</f>
        <v>0</v>
      </c>
      <c r="BZD5">
        <f>'Sales Forecast by COS'!BZD4</f>
        <v>0</v>
      </c>
      <c r="BZE5">
        <f>'Sales Forecast by COS'!BZE4</f>
        <v>0</v>
      </c>
      <c r="BZF5">
        <f>'Sales Forecast by COS'!BZF4</f>
        <v>0</v>
      </c>
      <c r="BZG5">
        <f>'Sales Forecast by COS'!BZG4</f>
        <v>0</v>
      </c>
      <c r="BZH5">
        <f>'Sales Forecast by COS'!BZH4</f>
        <v>0</v>
      </c>
      <c r="BZI5">
        <f>'Sales Forecast by COS'!BZI4</f>
        <v>0</v>
      </c>
      <c r="BZJ5">
        <f>'Sales Forecast by COS'!BZJ4</f>
        <v>0</v>
      </c>
      <c r="BZK5">
        <f>'Sales Forecast by COS'!BZK4</f>
        <v>0</v>
      </c>
      <c r="BZL5">
        <f>'Sales Forecast by COS'!BZL4</f>
        <v>0</v>
      </c>
      <c r="BZM5">
        <f>'Sales Forecast by COS'!BZM4</f>
        <v>0</v>
      </c>
      <c r="BZN5">
        <f>'Sales Forecast by COS'!BZN4</f>
        <v>0</v>
      </c>
      <c r="BZO5">
        <f>'Sales Forecast by COS'!BZO4</f>
        <v>0</v>
      </c>
      <c r="BZP5">
        <f>'Sales Forecast by COS'!BZP4</f>
        <v>0</v>
      </c>
      <c r="BZQ5">
        <f>'Sales Forecast by COS'!BZQ4</f>
        <v>0</v>
      </c>
      <c r="BZR5">
        <f>'Sales Forecast by COS'!BZR4</f>
        <v>0</v>
      </c>
      <c r="BZS5">
        <f>'Sales Forecast by COS'!BZS4</f>
        <v>0</v>
      </c>
      <c r="BZT5">
        <f>'Sales Forecast by COS'!BZT4</f>
        <v>0</v>
      </c>
      <c r="BZU5">
        <f>'Sales Forecast by COS'!BZU4</f>
        <v>0</v>
      </c>
      <c r="BZV5">
        <f>'Sales Forecast by COS'!BZV4</f>
        <v>0</v>
      </c>
      <c r="BZW5">
        <f>'Sales Forecast by COS'!BZW4</f>
        <v>0</v>
      </c>
      <c r="BZX5">
        <f>'Sales Forecast by COS'!BZX4</f>
        <v>0</v>
      </c>
      <c r="BZY5">
        <f>'Sales Forecast by COS'!BZY4</f>
        <v>0</v>
      </c>
      <c r="BZZ5">
        <f>'Sales Forecast by COS'!BZZ4</f>
        <v>0</v>
      </c>
      <c r="CAA5">
        <f>'Sales Forecast by COS'!CAA4</f>
        <v>0</v>
      </c>
      <c r="CAB5">
        <f>'Sales Forecast by COS'!CAB4</f>
        <v>0</v>
      </c>
      <c r="CAC5">
        <f>'Sales Forecast by COS'!CAC4</f>
        <v>0</v>
      </c>
      <c r="CAD5">
        <f>'Sales Forecast by COS'!CAD4</f>
        <v>0</v>
      </c>
      <c r="CAE5">
        <f>'Sales Forecast by COS'!CAE4</f>
        <v>0</v>
      </c>
      <c r="CAF5">
        <f>'Sales Forecast by COS'!CAF4</f>
        <v>0</v>
      </c>
      <c r="CAG5">
        <f>'Sales Forecast by COS'!CAG4</f>
        <v>0</v>
      </c>
      <c r="CAH5">
        <f>'Sales Forecast by COS'!CAH4</f>
        <v>0</v>
      </c>
      <c r="CAI5">
        <f>'Sales Forecast by COS'!CAI4</f>
        <v>0</v>
      </c>
      <c r="CAJ5">
        <f>'Sales Forecast by COS'!CAJ4</f>
        <v>0</v>
      </c>
      <c r="CAK5">
        <f>'Sales Forecast by COS'!CAK4</f>
        <v>0</v>
      </c>
      <c r="CAL5">
        <f>'Sales Forecast by COS'!CAL4</f>
        <v>0</v>
      </c>
      <c r="CAM5">
        <f>'Sales Forecast by COS'!CAM4</f>
        <v>0</v>
      </c>
      <c r="CAN5">
        <f>'Sales Forecast by COS'!CAN4</f>
        <v>0</v>
      </c>
      <c r="CAO5">
        <f>'Sales Forecast by COS'!CAO4</f>
        <v>0</v>
      </c>
      <c r="CAP5">
        <f>'Sales Forecast by COS'!CAP4</f>
        <v>0</v>
      </c>
      <c r="CAQ5">
        <f>'Sales Forecast by COS'!CAQ4</f>
        <v>0</v>
      </c>
      <c r="CAR5">
        <f>'Sales Forecast by COS'!CAR4</f>
        <v>0</v>
      </c>
      <c r="CAS5">
        <f>'Sales Forecast by COS'!CAS4</f>
        <v>0</v>
      </c>
      <c r="CAT5">
        <f>'Sales Forecast by COS'!CAT4</f>
        <v>0</v>
      </c>
      <c r="CAU5">
        <f>'Sales Forecast by COS'!CAU4</f>
        <v>0</v>
      </c>
      <c r="CAV5">
        <f>'Sales Forecast by COS'!CAV4</f>
        <v>0</v>
      </c>
      <c r="CAW5">
        <f>'Sales Forecast by COS'!CAW4</f>
        <v>0</v>
      </c>
      <c r="CAX5">
        <f>'Sales Forecast by COS'!CAX4</f>
        <v>0</v>
      </c>
      <c r="CAY5">
        <f>'Sales Forecast by COS'!CAY4</f>
        <v>0</v>
      </c>
      <c r="CAZ5">
        <f>'Sales Forecast by COS'!CAZ4</f>
        <v>0</v>
      </c>
      <c r="CBA5">
        <f>'Sales Forecast by COS'!CBA4</f>
        <v>0</v>
      </c>
      <c r="CBB5">
        <f>'Sales Forecast by COS'!CBB4</f>
        <v>0</v>
      </c>
      <c r="CBC5">
        <f>'Sales Forecast by COS'!CBC4</f>
        <v>0</v>
      </c>
      <c r="CBD5">
        <f>'Sales Forecast by COS'!CBD4</f>
        <v>0</v>
      </c>
      <c r="CBE5">
        <f>'Sales Forecast by COS'!CBE4</f>
        <v>0</v>
      </c>
      <c r="CBF5">
        <f>'Sales Forecast by COS'!CBF4</f>
        <v>0</v>
      </c>
      <c r="CBG5">
        <f>'Sales Forecast by COS'!CBG4</f>
        <v>0</v>
      </c>
      <c r="CBH5">
        <f>'Sales Forecast by COS'!CBH4</f>
        <v>0</v>
      </c>
      <c r="CBI5">
        <f>'Sales Forecast by COS'!CBI4</f>
        <v>0</v>
      </c>
      <c r="CBJ5">
        <f>'Sales Forecast by COS'!CBJ4</f>
        <v>0</v>
      </c>
      <c r="CBK5">
        <f>'Sales Forecast by COS'!CBK4</f>
        <v>0</v>
      </c>
      <c r="CBL5">
        <f>'Sales Forecast by COS'!CBL4</f>
        <v>0</v>
      </c>
      <c r="CBM5">
        <f>'Sales Forecast by COS'!CBM4</f>
        <v>0</v>
      </c>
      <c r="CBN5">
        <f>'Sales Forecast by COS'!CBN4</f>
        <v>0</v>
      </c>
      <c r="CBO5">
        <f>'Sales Forecast by COS'!CBO4</f>
        <v>0</v>
      </c>
      <c r="CBP5">
        <f>'Sales Forecast by COS'!CBP4</f>
        <v>0</v>
      </c>
      <c r="CBQ5">
        <f>'Sales Forecast by COS'!CBQ4</f>
        <v>0</v>
      </c>
      <c r="CBR5">
        <f>'Sales Forecast by COS'!CBR4</f>
        <v>0</v>
      </c>
      <c r="CBS5">
        <f>'Sales Forecast by COS'!CBS4</f>
        <v>0</v>
      </c>
      <c r="CBT5">
        <f>'Sales Forecast by COS'!CBT4</f>
        <v>0</v>
      </c>
      <c r="CBU5">
        <f>'Sales Forecast by COS'!CBU4</f>
        <v>0</v>
      </c>
      <c r="CBV5">
        <f>'Sales Forecast by COS'!CBV4</f>
        <v>0</v>
      </c>
      <c r="CBW5">
        <f>'Sales Forecast by COS'!CBW4</f>
        <v>0</v>
      </c>
      <c r="CBX5">
        <f>'Sales Forecast by COS'!CBX4</f>
        <v>0</v>
      </c>
      <c r="CBY5">
        <f>'Sales Forecast by COS'!CBY4</f>
        <v>0</v>
      </c>
      <c r="CBZ5">
        <f>'Sales Forecast by COS'!CBZ4</f>
        <v>0</v>
      </c>
      <c r="CCA5">
        <f>'Sales Forecast by COS'!CCA4</f>
        <v>0</v>
      </c>
      <c r="CCB5">
        <f>'Sales Forecast by COS'!CCB4</f>
        <v>0</v>
      </c>
      <c r="CCC5">
        <f>'Sales Forecast by COS'!CCC4</f>
        <v>0</v>
      </c>
      <c r="CCD5">
        <f>'Sales Forecast by COS'!CCD4</f>
        <v>0</v>
      </c>
      <c r="CCE5">
        <f>'Sales Forecast by COS'!CCE4</f>
        <v>0</v>
      </c>
      <c r="CCF5">
        <f>'Sales Forecast by COS'!CCF4</f>
        <v>0</v>
      </c>
      <c r="CCG5">
        <f>'Sales Forecast by COS'!CCG4</f>
        <v>0</v>
      </c>
      <c r="CCH5">
        <f>'Sales Forecast by COS'!CCH4</f>
        <v>0</v>
      </c>
      <c r="CCI5">
        <f>'Sales Forecast by COS'!CCI4</f>
        <v>0</v>
      </c>
      <c r="CCJ5">
        <f>'Sales Forecast by COS'!CCJ4</f>
        <v>0</v>
      </c>
      <c r="CCK5">
        <f>'Sales Forecast by COS'!CCK4</f>
        <v>0</v>
      </c>
      <c r="CCL5">
        <f>'Sales Forecast by COS'!CCL4</f>
        <v>0</v>
      </c>
      <c r="CCM5">
        <f>'Sales Forecast by COS'!CCM4</f>
        <v>0</v>
      </c>
      <c r="CCN5">
        <f>'Sales Forecast by COS'!CCN4</f>
        <v>0</v>
      </c>
      <c r="CCO5">
        <f>'Sales Forecast by COS'!CCO4</f>
        <v>0</v>
      </c>
      <c r="CCP5">
        <f>'Sales Forecast by COS'!CCP4</f>
        <v>0</v>
      </c>
      <c r="CCQ5">
        <f>'Sales Forecast by COS'!CCQ4</f>
        <v>0</v>
      </c>
      <c r="CCR5">
        <f>'Sales Forecast by COS'!CCR4</f>
        <v>0</v>
      </c>
      <c r="CCS5">
        <f>'Sales Forecast by COS'!CCS4</f>
        <v>0</v>
      </c>
      <c r="CCT5">
        <f>'Sales Forecast by COS'!CCT4</f>
        <v>0</v>
      </c>
      <c r="CCU5">
        <f>'Sales Forecast by COS'!CCU4</f>
        <v>0</v>
      </c>
      <c r="CCV5">
        <f>'Sales Forecast by COS'!CCV4</f>
        <v>0</v>
      </c>
      <c r="CCW5">
        <f>'Sales Forecast by COS'!CCW4</f>
        <v>0</v>
      </c>
      <c r="CCX5">
        <f>'Sales Forecast by COS'!CCX4</f>
        <v>0</v>
      </c>
      <c r="CCY5">
        <f>'Sales Forecast by COS'!CCY4</f>
        <v>0</v>
      </c>
      <c r="CCZ5">
        <f>'Sales Forecast by COS'!CCZ4</f>
        <v>0</v>
      </c>
      <c r="CDA5">
        <f>'Sales Forecast by COS'!CDA4</f>
        <v>0</v>
      </c>
      <c r="CDB5">
        <f>'Sales Forecast by COS'!CDB4</f>
        <v>0</v>
      </c>
      <c r="CDC5">
        <f>'Sales Forecast by COS'!CDC4</f>
        <v>0</v>
      </c>
      <c r="CDD5">
        <f>'Sales Forecast by COS'!CDD4</f>
        <v>0</v>
      </c>
      <c r="CDE5">
        <f>'Sales Forecast by COS'!CDE4</f>
        <v>0</v>
      </c>
      <c r="CDF5">
        <f>'Sales Forecast by COS'!CDF4</f>
        <v>0</v>
      </c>
      <c r="CDG5">
        <f>'Sales Forecast by COS'!CDG4</f>
        <v>0</v>
      </c>
      <c r="CDH5">
        <f>'Sales Forecast by COS'!CDH4</f>
        <v>0</v>
      </c>
      <c r="CDI5">
        <f>'Sales Forecast by COS'!CDI4</f>
        <v>0</v>
      </c>
      <c r="CDJ5">
        <f>'Sales Forecast by COS'!CDJ4</f>
        <v>0</v>
      </c>
      <c r="CDK5">
        <f>'Sales Forecast by COS'!CDK4</f>
        <v>0</v>
      </c>
      <c r="CDL5">
        <f>'Sales Forecast by COS'!CDL4</f>
        <v>0</v>
      </c>
      <c r="CDM5">
        <f>'Sales Forecast by COS'!CDM4</f>
        <v>0</v>
      </c>
      <c r="CDN5">
        <f>'Sales Forecast by COS'!CDN4</f>
        <v>0</v>
      </c>
      <c r="CDO5">
        <f>'Sales Forecast by COS'!CDO4</f>
        <v>0</v>
      </c>
      <c r="CDP5">
        <f>'Sales Forecast by COS'!CDP4</f>
        <v>0</v>
      </c>
      <c r="CDQ5">
        <f>'Sales Forecast by COS'!CDQ4</f>
        <v>0</v>
      </c>
      <c r="CDR5">
        <f>'Sales Forecast by COS'!CDR4</f>
        <v>0</v>
      </c>
      <c r="CDS5">
        <f>'Sales Forecast by COS'!CDS4</f>
        <v>0</v>
      </c>
      <c r="CDT5">
        <f>'Sales Forecast by COS'!CDT4</f>
        <v>0</v>
      </c>
      <c r="CDU5">
        <f>'Sales Forecast by COS'!CDU4</f>
        <v>0</v>
      </c>
      <c r="CDV5">
        <f>'Sales Forecast by COS'!CDV4</f>
        <v>0</v>
      </c>
      <c r="CDW5">
        <f>'Sales Forecast by COS'!CDW4</f>
        <v>0</v>
      </c>
      <c r="CDX5">
        <f>'Sales Forecast by COS'!CDX4</f>
        <v>0</v>
      </c>
      <c r="CDY5">
        <f>'Sales Forecast by COS'!CDY4</f>
        <v>0</v>
      </c>
      <c r="CDZ5">
        <f>'Sales Forecast by COS'!CDZ4</f>
        <v>0</v>
      </c>
      <c r="CEA5">
        <f>'Sales Forecast by COS'!CEA4</f>
        <v>0</v>
      </c>
      <c r="CEB5">
        <f>'Sales Forecast by COS'!CEB4</f>
        <v>0</v>
      </c>
      <c r="CEC5">
        <f>'Sales Forecast by COS'!CEC4</f>
        <v>0</v>
      </c>
      <c r="CED5">
        <f>'Sales Forecast by COS'!CED4</f>
        <v>0</v>
      </c>
      <c r="CEE5">
        <f>'Sales Forecast by COS'!CEE4</f>
        <v>0</v>
      </c>
      <c r="CEF5">
        <f>'Sales Forecast by COS'!CEF4</f>
        <v>0</v>
      </c>
      <c r="CEG5">
        <f>'Sales Forecast by COS'!CEG4</f>
        <v>0</v>
      </c>
      <c r="CEH5">
        <f>'Sales Forecast by COS'!CEH4</f>
        <v>0</v>
      </c>
      <c r="CEI5">
        <f>'Sales Forecast by COS'!CEI4</f>
        <v>0</v>
      </c>
      <c r="CEJ5">
        <f>'Sales Forecast by COS'!CEJ4</f>
        <v>0</v>
      </c>
      <c r="CEK5">
        <f>'Sales Forecast by COS'!CEK4</f>
        <v>0</v>
      </c>
      <c r="CEL5">
        <f>'Sales Forecast by COS'!CEL4</f>
        <v>0</v>
      </c>
      <c r="CEM5">
        <f>'Sales Forecast by COS'!CEM4</f>
        <v>0</v>
      </c>
      <c r="CEN5">
        <f>'Sales Forecast by COS'!CEN4</f>
        <v>0</v>
      </c>
      <c r="CEO5">
        <f>'Sales Forecast by COS'!CEO4</f>
        <v>0</v>
      </c>
      <c r="CEP5">
        <f>'Sales Forecast by COS'!CEP4</f>
        <v>0</v>
      </c>
      <c r="CEQ5">
        <f>'Sales Forecast by COS'!CEQ4</f>
        <v>0</v>
      </c>
      <c r="CER5">
        <f>'Sales Forecast by COS'!CER4</f>
        <v>0</v>
      </c>
      <c r="CES5">
        <f>'Sales Forecast by COS'!CES4</f>
        <v>0</v>
      </c>
      <c r="CET5">
        <f>'Sales Forecast by COS'!CET4</f>
        <v>0</v>
      </c>
      <c r="CEU5">
        <f>'Sales Forecast by COS'!CEU4</f>
        <v>0</v>
      </c>
      <c r="CEV5">
        <f>'Sales Forecast by COS'!CEV4</f>
        <v>0</v>
      </c>
      <c r="CEW5">
        <f>'Sales Forecast by COS'!CEW4</f>
        <v>0</v>
      </c>
      <c r="CEX5">
        <f>'Sales Forecast by COS'!CEX4</f>
        <v>0</v>
      </c>
      <c r="CEY5">
        <f>'Sales Forecast by COS'!CEY4</f>
        <v>0</v>
      </c>
      <c r="CEZ5">
        <f>'Sales Forecast by COS'!CEZ4</f>
        <v>0</v>
      </c>
      <c r="CFA5">
        <f>'Sales Forecast by COS'!CFA4</f>
        <v>0</v>
      </c>
      <c r="CFB5">
        <f>'Sales Forecast by COS'!CFB4</f>
        <v>0</v>
      </c>
      <c r="CFC5">
        <f>'Sales Forecast by COS'!CFC4</f>
        <v>0</v>
      </c>
      <c r="CFD5">
        <f>'Sales Forecast by COS'!CFD4</f>
        <v>0</v>
      </c>
      <c r="CFE5">
        <f>'Sales Forecast by COS'!CFE4</f>
        <v>0</v>
      </c>
      <c r="CFF5">
        <f>'Sales Forecast by COS'!CFF4</f>
        <v>0</v>
      </c>
      <c r="CFG5">
        <f>'Sales Forecast by COS'!CFG4</f>
        <v>0</v>
      </c>
      <c r="CFH5">
        <f>'Sales Forecast by COS'!CFH4</f>
        <v>0</v>
      </c>
      <c r="CFI5">
        <f>'Sales Forecast by COS'!CFI4</f>
        <v>0</v>
      </c>
      <c r="CFJ5">
        <f>'Sales Forecast by COS'!CFJ4</f>
        <v>0</v>
      </c>
      <c r="CFK5">
        <f>'Sales Forecast by COS'!CFK4</f>
        <v>0</v>
      </c>
      <c r="CFL5">
        <f>'Sales Forecast by COS'!CFL4</f>
        <v>0</v>
      </c>
      <c r="CFM5">
        <f>'Sales Forecast by COS'!CFM4</f>
        <v>0</v>
      </c>
      <c r="CFN5">
        <f>'Sales Forecast by COS'!CFN4</f>
        <v>0</v>
      </c>
      <c r="CFO5">
        <f>'Sales Forecast by COS'!CFO4</f>
        <v>0</v>
      </c>
      <c r="CFP5">
        <f>'Sales Forecast by COS'!CFP4</f>
        <v>0</v>
      </c>
      <c r="CFQ5">
        <f>'Sales Forecast by COS'!CFQ4</f>
        <v>0</v>
      </c>
      <c r="CFR5">
        <f>'Sales Forecast by COS'!CFR4</f>
        <v>0</v>
      </c>
      <c r="CFS5">
        <f>'Sales Forecast by COS'!CFS4</f>
        <v>0</v>
      </c>
      <c r="CFT5">
        <f>'Sales Forecast by COS'!CFT4</f>
        <v>0</v>
      </c>
      <c r="CFU5">
        <f>'Sales Forecast by COS'!CFU4</f>
        <v>0</v>
      </c>
      <c r="CFV5">
        <f>'Sales Forecast by COS'!CFV4</f>
        <v>0</v>
      </c>
      <c r="CFW5">
        <f>'Sales Forecast by COS'!CFW4</f>
        <v>0</v>
      </c>
      <c r="CFX5">
        <f>'Sales Forecast by COS'!CFX4</f>
        <v>0</v>
      </c>
      <c r="CFY5">
        <f>'Sales Forecast by COS'!CFY4</f>
        <v>0</v>
      </c>
      <c r="CFZ5">
        <f>'Sales Forecast by COS'!CFZ4</f>
        <v>0</v>
      </c>
      <c r="CGA5">
        <f>'Sales Forecast by COS'!CGA4</f>
        <v>0</v>
      </c>
      <c r="CGB5">
        <f>'Sales Forecast by COS'!CGB4</f>
        <v>0</v>
      </c>
      <c r="CGC5">
        <f>'Sales Forecast by COS'!CGC4</f>
        <v>0</v>
      </c>
      <c r="CGD5">
        <f>'Sales Forecast by COS'!CGD4</f>
        <v>0</v>
      </c>
      <c r="CGE5">
        <f>'Sales Forecast by COS'!CGE4</f>
        <v>0</v>
      </c>
      <c r="CGF5">
        <f>'Sales Forecast by COS'!CGF4</f>
        <v>0</v>
      </c>
      <c r="CGG5">
        <f>'Sales Forecast by COS'!CGG4</f>
        <v>0</v>
      </c>
      <c r="CGH5">
        <f>'Sales Forecast by COS'!CGH4</f>
        <v>0</v>
      </c>
      <c r="CGI5">
        <f>'Sales Forecast by COS'!CGI4</f>
        <v>0</v>
      </c>
      <c r="CGJ5">
        <f>'Sales Forecast by COS'!CGJ4</f>
        <v>0</v>
      </c>
      <c r="CGK5">
        <f>'Sales Forecast by COS'!CGK4</f>
        <v>0</v>
      </c>
      <c r="CGL5">
        <f>'Sales Forecast by COS'!CGL4</f>
        <v>0</v>
      </c>
      <c r="CGM5">
        <f>'Sales Forecast by COS'!CGM4</f>
        <v>0</v>
      </c>
      <c r="CGN5">
        <f>'Sales Forecast by COS'!CGN4</f>
        <v>0</v>
      </c>
      <c r="CGO5">
        <f>'Sales Forecast by COS'!CGO4</f>
        <v>0</v>
      </c>
      <c r="CGP5">
        <f>'Sales Forecast by COS'!CGP4</f>
        <v>0</v>
      </c>
      <c r="CGQ5">
        <f>'Sales Forecast by COS'!CGQ4</f>
        <v>0</v>
      </c>
      <c r="CGR5">
        <f>'Sales Forecast by COS'!CGR4</f>
        <v>0</v>
      </c>
      <c r="CGS5">
        <f>'Sales Forecast by COS'!CGS4</f>
        <v>0</v>
      </c>
      <c r="CGT5">
        <f>'Sales Forecast by COS'!CGT4</f>
        <v>0</v>
      </c>
      <c r="CGU5">
        <f>'Sales Forecast by COS'!CGU4</f>
        <v>0</v>
      </c>
      <c r="CGV5">
        <f>'Sales Forecast by COS'!CGV4</f>
        <v>0</v>
      </c>
      <c r="CGW5">
        <f>'Sales Forecast by COS'!CGW4</f>
        <v>0</v>
      </c>
      <c r="CGX5">
        <f>'Sales Forecast by COS'!CGX4</f>
        <v>0</v>
      </c>
      <c r="CGY5">
        <f>'Sales Forecast by COS'!CGY4</f>
        <v>0</v>
      </c>
      <c r="CGZ5">
        <f>'Sales Forecast by COS'!CGZ4</f>
        <v>0</v>
      </c>
      <c r="CHA5">
        <f>'Sales Forecast by COS'!CHA4</f>
        <v>0</v>
      </c>
      <c r="CHB5">
        <f>'Sales Forecast by COS'!CHB4</f>
        <v>0</v>
      </c>
      <c r="CHC5">
        <f>'Sales Forecast by COS'!CHC4</f>
        <v>0</v>
      </c>
      <c r="CHD5">
        <f>'Sales Forecast by COS'!CHD4</f>
        <v>0</v>
      </c>
      <c r="CHE5">
        <f>'Sales Forecast by COS'!CHE4</f>
        <v>0</v>
      </c>
      <c r="CHF5">
        <f>'Sales Forecast by COS'!CHF4</f>
        <v>0</v>
      </c>
      <c r="CHG5">
        <f>'Sales Forecast by COS'!CHG4</f>
        <v>0</v>
      </c>
      <c r="CHH5">
        <f>'Sales Forecast by COS'!CHH4</f>
        <v>0</v>
      </c>
      <c r="CHI5">
        <f>'Sales Forecast by COS'!CHI4</f>
        <v>0</v>
      </c>
      <c r="CHJ5">
        <f>'Sales Forecast by COS'!CHJ4</f>
        <v>0</v>
      </c>
      <c r="CHK5">
        <f>'Sales Forecast by COS'!CHK4</f>
        <v>0</v>
      </c>
      <c r="CHL5">
        <f>'Sales Forecast by COS'!CHL4</f>
        <v>0</v>
      </c>
      <c r="CHM5">
        <f>'Sales Forecast by COS'!CHM4</f>
        <v>0</v>
      </c>
      <c r="CHN5">
        <f>'Sales Forecast by COS'!CHN4</f>
        <v>0</v>
      </c>
      <c r="CHO5">
        <f>'Sales Forecast by COS'!CHO4</f>
        <v>0</v>
      </c>
      <c r="CHP5">
        <f>'Sales Forecast by COS'!CHP4</f>
        <v>0</v>
      </c>
      <c r="CHQ5">
        <f>'Sales Forecast by COS'!CHQ4</f>
        <v>0</v>
      </c>
      <c r="CHR5">
        <f>'Sales Forecast by COS'!CHR4</f>
        <v>0</v>
      </c>
      <c r="CHS5">
        <f>'Sales Forecast by COS'!CHS4</f>
        <v>0</v>
      </c>
      <c r="CHT5">
        <f>'Sales Forecast by COS'!CHT4</f>
        <v>0</v>
      </c>
      <c r="CHU5">
        <f>'Sales Forecast by COS'!CHU4</f>
        <v>0</v>
      </c>
      <c r="CHV5">
        <f>'Sales Forecast by COS'!CHV4</f>
        <v>0</v>
      </c>
      <c r="CHW5">
        <f>'Sales Forecast by COS'!CHW4</f>
        <v>0</v>
      </c>
      <c r="CHX5">
        <f>'Sales Forecast by COS'!CHX4</f>
        <v>0</v>
      </c>
      <c r="CHY5">
        <f>'Sales Forecast by COS'!CHY4</f>
        <v>0</v>
      </c>
      <c r="CHZ5">
        <f>'Sales Forecast by COS'!CHZ4</f>
        <v>0</v>
      </c>
      <c r="CIA5">
        <f>'Sales Forecast by COS'!CIA4</f>
        <v>0</v>
      </c>
      <c r="CIB5">
        <f>'Sales Forecast by COS'!CIB4</f>
        <v>0</v>
      </c>
      <c r="CIC5">
        <f>'Sales Forecast by COS'!CIC4</f>
        <v>0</v>
      </c>
      <c r="CID5">
        <f>'Sales Forecast by COS'!CID4</f>
        <v>0</v>
      </c>
      <c r="CIE5">
        <f>'Sales Forecast by COS'!CIE4</f>
        <v>0</v>
      </c>
      <c r="CIF5">
        <f>'Sales Forecast by COS'!CIF4</f>
        <v>0</v>
      </c>
      <c r="CIG5">
        <f>'Sales Forecast by COS'!CIG4</f>
        <v>0</v>
      </c>
      <c r="CIH5">
        <f>'Sales Forecast by COS'!CIH4</f>
        <v>0</v>
      </c>
      <c r="CII5">
        <f>'Sales Forecast by COS'!CII4</f>
        <v>0</v>
      </c>
      <c r="CIJ5">
        <f>'Sales Forecast by COS'!CIJ4</f>
        <v>0</v>
      </c>
      <c r="CIK5">
        <f>'Sales Forecast by COS'!CIK4</f>
        <v>0</v>
      </c>
      <c r="CIL5">
        <f>'Sales Forecast by COS'!CIL4</f>
        <v>0</v>
      </c>
      <c r="CIM5">
        <f>'Sales Forecast by COS'!CIM4</f>
        <v>0</v>
      </c>
      <c r="CIN5">
        <f>'Sales Forecast by COS'!CIN4</f>
        <v>0</v>
      </c>
      <c r="CIO5">
        <f>'Sales Forecast by COS'!CIO4</f>
        <v>0</v>
      </c>
      <c r="CIP5">
        <f>'Sales Forecast by COS'!CIP4</f>
        <v>0</v>
      </c>
      <c r="CIQ5">
        <f>'Sales Forecast by COS'!CIQ4</f>
        <v>0</v>
      </c>
      <c r="CIR5">
        <f>'Sales Forecast by COS'!CIR4</f>
        <v>0</v>
      </c>
      <c r="CIS5">
        <f>'Sales Forecast by COS'!CIS4</f>
        <v>0</v>
      </c>
      <c r="CIT5">
        <f>'Sales Forecast by COS'!CIT4</f>
        <v>0</v>
      </c>
      <c r="CIU5">
        <f>'Sales Forecast by COS'!CIU4</f>
        <v>0</v>
      </c>
      <c r="CIV5">
        <f>'Sales Forecast by COS'!CIV4</f>
        <v>0</v>
      </c>
      <c r="CIW5">
        <f>'Sales Forecast by COS'!CIW4</f>
        <v>0</v>
      </c>
      <c r="CIX5">
        <f>'Sales Forecast by COS'!CIX4</f>
        <v>0</v>
      </c>
      <c r="CIY5">
        <f>'Sales Forecast by COS'!CIY4</f>
        <v>0</v>
      </c>
      <c r="CIZ5">
        <f>'Sales Forecast by COS'!CIZ4</f>
        <v>0</v>
      </c>
      <c r="CJA5">
        <f>'Sales Forecast by COS'!CJA4</f>
        <v>0</v>
      </c>
      <c r="CJB5">
        <f>'Sales Forecast by COS'!CJB4</f>
        <v>0</v>
      </c>
      <c r="CJC5">
        <f>'Sales Forecast by COS'!CJC4</f>
        <v>0</v>
      </c>
      <c r="CJD5">
        <f>'Sales Forecast by COS'!CJD4</f>
        <v>0</v>
      </c>
      <c r="CJE5">
        <f>'Sales Forecast by COS'!CJE4</f>
        <v>0</v>
      </c>
      <c r="CJF5">
        <f>'Sales Forecast by COS'!CJF4</f>
        <v>0</v>
      </c>
      <c r="CJG5">
        <f>'Sales Forecast by COS'!CJG4</f>
        <v>0</v>
      </c>
      <c r="CJH5">
        <f>'Sales Forecast by COS'!CJH4</f>
        <v>0</v>
      </c>
      <c r="CJI5">
        <f>'Sales Forecast by COS'!CJI4</f>
        <v>0</v>
      </c>
      <c r="CJJ5">
        <f>'Sales Forecast by COS'!CJJ4</f>
        <v>0</v>
      </c>
      <c r="CJK5">
        <f>'Sales Forecast by COS'!CJK4</f>
        <v>0</v>
      </c>
      <c r="CJL5">
        <f>'Sales Forecast by COS'!CJL4</f>
        <v>0</v>
      </c>
      <c r="CJM5">
        <f>'Sales Forecast by COS'!CJM4</f>
        <v>0</v>
      </c>
      <c r="CJN5">
        <f>'Sales Forecast by COS'!CJN4</f>
        <v>0</v>
      </c>
      <c r="CJO5">
        <f>'Sales Forecast by COS'!CJO4</f>
        <v>0</v>
      </c>
      <c r="CJP5">
        <f>'Sales Forecast by COS'!CJP4</f>
        <v>0</v>
      </c>
      <c r="CJQ5">
        <f>'Sales Forecast by COS'!CJQ4</f>
        <v>0</v>
      </c>
      <c r="CJR5">
        <f>'Sales Forecast by COS'!CJR4</f>
        <v>0</v>
      </c>
      <c r="CJS5">
        <f>'Sales Forecast by COS'!CJS4</f>
        <v>0</v>
      </c>
      <c r="CJT5">
        <f>'Sales Forecast by COS'!CJT4</f>
        <v>0</v>
      </c>
      <c r="CJU5">
        <f>'Sales Forecast by COS'!CJU4</f>
        <v>0</v>
      </c>
      <c r="CJV5">
        <f>'Sales Forecast by COS'!CJV4</f>
        <v>0</v>
      </c>
      <c r="CJW5">
        <f>'Sales Forecast by COS'!CJW4</f>
        <v>0</v>
      </c>
      <c r="CJX5">
        <f>'Sales Forecast by COS'!CJX4</f>
        <v>0</v>
      </c>
      <c r="CJY5">
        <f>'Sales Forecast by COS'!CJY4</f>
        <v>0</v>
      </c>
      <c r="CJZ5">
        <f>'Sales Forecast by COS'!CJZ4</f>
        <v>0</v>
      </c>
      <c r="CKA5">
        <f>'Sales Forecast by COS'!CKA4</f>
        <v>0</v>
      </c>
      <c r="CKB5">
        <f>'Sales Forecast by COS'!CKB4</f>
        <v>0</v>
      </c>
      <c r="CKC5">
        <f>'Sales Forecast by COS'!CKC4</f>
        <v>0</v>
      </c>
      <c r="CKD5">
        <f>'Sales Forecast by COS'!CKD4</f>
        <v>0</v>
      </c>
      <c r="CKE5">
        <f>'Sales Forecast by COS'!CKE4</f>
        <v>0</v>
      </c>
      <c r="CKF5">
        <f>'Sales Forecast by COS'!CKF4</f>
        <v>0</v>
      </c>
      <c r="CKG5">
        <f>'Sales Forecast by COS'!CKG4</f>
        <v>0</v>
      </c>
      <c r="CKH5">
        <f>'Sales Forecast by COS'!CKH4</f>
        <v>0</v>
      </c>
      <c r="CKI5">
        <f>'Sales Forecast by COS'!CKI4</f>
        <v>0</v>
      </c>
      <c r="CKJ5">
        <f>'Sales Forecast by COS'!CKJ4</f>
        <v>0</v>
      </c>
      <c r="CKK5">
        <f>'Sales Forecast by COS'!CKK4</f>
        <v>0</v>
      </c>
      <c r="CKL5">
        <f>'Sales Forecast by COS'!CKL4</f>
        <v>0</v>
      </c>
      <c r="CKM5">
        <f>'Sales Forecast by COS'!CKM4</f>
        <v>0</v>
      </c>
      <c r="CKN5">
        <f>'Sales Forecast by COS'!CKN4</f>
        <v>0</v>
      </c>
      <c r="CKO5">
        <f>'Sales Forecast by COS'!CKO4</f>
        <v>0</v>
      </c>
      <c r="CKP5">
        <f>'Sales Forecast by COS'!CKP4</f>
        <v>0</v>
      </c>
      <c r="CKQ5">
        <f>'Sales Forecast by COS'!CKQ4</f>
        <v>0</v>
      </c>
      <c r="CKR5">
        <f>'Sales Forecast by COS'!CKR4</f>
        <v>0</v>
      </c>
      <c r="CKS5">
        <f>'Sales Forecast by COS'!CKS4</f>
        <v>0</v>
      </c>
      <c r="CKT5">
        <f>'Sales Forecast by COS'!CKT4</f>
        <v>0</v>
      </c>
      <c r="CKU5">
        <f>'Sales Forecast by COS'!CKU4</f>
        <v>0</v>
      </c>
      <c r="CKV5">
        <f>'Sales Forecast by COS'!CKV4</f>
        <v>0</v>
      </c>
      <c r="CKW5">
        <f>'Sales Forecast by COS'!CKW4</f>
        <v>0</v>
      </c>
      <c r="CKX5">
        <f>'Sales Forecast by COS'!CKX4</f>
        <v>0</v>
      </c>
      <c r="CKY5">
        <f>'Sales Forecast by COS'!CKY4</f>
        <v>0</v>
      </c>
      <c r="CKZ5">
        <f>'Sales Forecast by COS'!CKZ4</f>
        <v>0</v>
      </c>
      <c r="CLA5">
        <f>'Sales Forecast by COS'!CLA4</f>
        <v>0</v>
      </c>
      <c r="CLB5">
        <f>'Sales Forecast by COS'!CLB4</f>
        <v>0</v>
      </c>
      <c r="CLC5">
        <f>'Sales Forecast by COS'!CLC4</f>
        <v>0</v>
      </c>
      <c r="CLD5">
        <f>'Sales Forecast by COS'!CLD4</f>
        <v>0</v>
      </c>
      <c r="CLE5">
        <f>'Sales Forecast by COS'!CLE4</f>
        <v>0</v>
      </c>
      <c r="CLF5">
        <f>'Sales Forecast by COS'!CLF4</f>
        <v>0</v>
      </c>
      <c r="CLG5">
        <f>'Sales Forecast by COS'!CLG4</f>
        <v>0</v>
      </c>
      <c r="CLH5">
        <f>'Sales Forecast by COS'!CLH4</f>
        <v>0</v>
      </c>
      <c r="CLI5">
        <f>'Sales Forecast by COS'!CLI4</f>
        <v>0</v>
      </c>
      <c r="CLJ5">
        <f>'Sales Forecast by COS'!CLJ4</f>
        <v>0</v>
      </c>
      <c r="CLK5">
        <f>'Sales Forecast by COS'!CLK4</f>
        <v>0</v>
      </c>
      <c r="CLL5">
        <f>'Sales Forecast by COS'!CLL4</f>
        <v>0</v>
      </c>
      <c r="CLM5">
        <f>'Sales Forecast by COS'!CLM4</f>
        <v>0</v>
      </c>
      <c r="CLN5">
        <f>'Sales Forecast by COS'!CLN4</f>
        <v>0</v>
      </c>
      <c r="CLO5">
        <f>'Sales Forecast by COS'!CLO4</f>
        <v>0</v>
      </c>
      <c r="CLP5">
        <f>'Sales Forecast by COS'!CLP4</f>
        <v>0</v>
      </c>
      <c r="CLQ5">
        <f>'Sales Forecast by COS'!CLQ4</f>
        <v>0</v>
      </c>
      <c r="CLR5">
        <f>'Sales Forecast by COS'!CLR4</f>
        <v>0</v>
      </c>
      <c r="CLS5">
        <f>'Sales Forecast by COS'!CLS4</f>
        <v>0</v>
      </c>
      <c r="CLT5">
        <f>'Sales Forecast by COS'!CLT4</f>
        <v>0</v>
      </c>
      <c r="CLU5">
        <f>'Sales Forecast by COS'!CLU4</f>
        <v>0</v>
      </c>
      <c r="CLV5">
        <f>'Sales Forecast by COS'!CLV4</f>
        <v>0</v>
      </c>
      <c r="CLW5">
        <f>'Sales Forecast by COS'!CLW4</f>
        <v>0</v>
      </c>
      <c r="CLX5">
        <f>'Sales Forecast by COS'!CLX4</f>
        <v>0</v>
      </c>
      <c r="CLY5">
        <f>'Sales Forecast by COS'!CLY4</f>
        <v>0</v>
      </c>
      <c r="CLZ5">
        <f>'Sales Forecast by COS'!CLZ4</f>
        <v>0</v>
      </c>
      <c r="CMA5">
        <f>'Sales Forecast by COS'!CMA4</f>
        <v>0</v>
      </c>
      <c r="CMB5">
        <f>'Sales Forecast by COS'!CMB4</f>
        <v>0</v>
      </c>
      <c r="CMC5">
        <f>'Sales Forecast by COS'!CMC4</f>
        <v>0</v>
      </c>
      <c r="CMD5">
        <f>'Sales Forecast by COS'!CMD4</f>
        <v>0</v>
      </c>
      <c r="CME5">
        <f>'Sales Forecast by COS'!CME4</f>
        <v>0</v>
      </c>
      <c r="CMF5">
        <f>'Sales Forecast by COS'!CMF4</f>
        <v>0</v>
      </c>
      <c r="CMG5">
        <f>'Sales Forecast by COS'!CMG4</f>
        <v>0</v>
      </c>
      <c r="CMH5">
        <f>'Sales Forecast by COS'!CMH4</f>
        <v>0</v>
      </c>
      <c r="CMI5">
        <f>'Sales Forecast by COS'!CMI4</f>
        <v>0</v>
      </c>
      <c r="CMJ5">
        <f>'Sales Forecast by COS'!CMJ4</f>
        <v>0</v>
      </c>
      <c r="CMK5">
        <f>'Sales Forecast by COS'!CMK4</f>
        <v>0</v>
      </c>
      <c r="CML5">
        <f>'Sales Forecast by COS'!CML4</f>
        <v>0</v>
      </c>
      <c r="CMM5">
        <f>'Sales Forecast by COS'!CMM4</f>
        <v>0</v>
      </c>
      <c r="CMN5">
        <f>'Sales Forecast by COS'!CMN4</f>
        <v>0</v>
      </c>
      <c r="CMO5">
        <f>'Sales Forecast by COS'!CMO4</f>
        <v>0</v>
      </c>
      <c r="CMP5">
        <f>'Sales Forecast by COS'!CMP4</f>
        <v>0</v>
      </c>
      <c r="CMQ5">
        <f>'Sales Forecast by COS'!CMQ4</f>
        <v>0</v>
      </c>
      <c r="CMR5">
        <f>'Sales Forecast by COS'!CMR4</f>
        <v>0</v>
      </c>
      <c r="CMS5">
        <f>'Sales Forecast by COS'!CMS4</f>
        <v>0</v>
      </c>
      <c r="CMT5">
        <f>'Sales Forecast by COS'!CMT4</f>
        <v>0</v>
      </c>
      <c r="CMU5">
        <f>'Sales Forecast by COS'!CMU4</f>
        <v>0</v>
      </c>
      <c r="CMV5">
        <f>'Sales Forecast by COS'!CMV4</f>
        <v>0</v>
      </c>
      <c r="CMW5">
        <f>'Sales Forecast by COS'!CMW4</f>
        <v>0</v>
      </c>
      <c r="CMX5">
        <f>'Sales Forecast by COS'!CMX4</f>
        <v>0</v>
      </c>
      <c r="CMY5">
        <f>'Sales Forecast by COS'!CMY4</f>
        <v>0</v>
      </c>
      <c r="CMZ5">
        <f>'Sales Forecast by COS'!CMZ4</f>
        <v>0</v>
      </c>
      <c r="CNA5">
        <f>'Sales Forecast by COS'!CNA4</f>
        <v>0</v>
      </c>
      <c r="CNB5">
        <f>'Sales Forecast by COS'!CNB4</f>
        <v>0</v>
      </c>
      <c r="CNC5">
        <f>'Sales Forecast by COS'!CNC4</f>
        <v>0</v>
      </c>
      <c r="CND5">
        <f>'Sales Forecast by COS'!CND4</f>
        <v>0</v>
      </c>
      <c r="CNE5">
        <f>'Sales Forecast by COS'!CNE4</f>
        <v>0</v>
      </c>
      <c r="CNF5">
        <f>'Sales Forecast by COS'!CNF4</f>
        <v>0</v>
      </c>
      <c r="CNG5">
        <f>'Sales Forecast by COS'!CNG4</f>
        <v>0</v>
      </c>
      <c r="CNH5">
        <f>'Sales Forecast by COS'!CNH4</f>
        <v>0</v>
      </c>
      <c r="CNI5">
        <f>'Sales Forecast by COS'!CNI4</f>
        <v>0</v>
      </c>
      <c r="CNJ5">
        <f>'Sales Forecast by COS'!CNJ4</f>
        <v>0</v>
      </c>
      <c r="CNK5">
        <f>'Sales Forecast by COS'!CNK4</f>
        <v>0</v>
      </c>
      <c r="CNL5">
        <f>'Sales Forecast by COS'!CNL4</f>
        <v>0</v>
      </c>
      <c r="CNM5">
        <f>'Sales Forecast by COS'!CNM4</f>
        <v>0</v>
      </c>
      <c r="CNN5">
        <f>'Sales Forecast by COS'!CNN4</f>
        <v>0</v>
      </c>
      <c r="CNO5">
        <f>'Sales Forecast by COS'!CNO4</f>
        <v>0</v>
      </c>
      <c r="CNP5">
        <f>'Sales Forecast by COS'!CNP4</f>
        <v>0</v>
      </c>
      <c r="CNQ5">
        <f>'Sales Forecast by COS'!CNQ4</f>
        <v>0</v>
      </c>
      <c r="CNR5">
        <f>'Sales Forecast by COS'!CNR4</f>
        <v>0</v>
      </c>
      <c r="CNS5">
        <f>'Sales Forecast by COS'!CNS4</f>
        <v>0</v>
      </c>
      <c r="CNT5">
        <f>'Sales Forecast by COS'!CNT4</f>
        <v>0</v>
      </c>
      <c r="CNU5">
        <f>'Sales Forecast by COS'!CNU4</f>
        <v>0</v>
      </c>
      <c r="CNV5">
        <f>'Sales Forecast by COS'!CNV4</f>
        <v>0</v>
      </c>
      <c r="CNW5">
        <f>'Sales Forecast by COS'!CNW4</f>
        <v>0</v>
      </c>
      <c r="CNX5">
        <f>'Sales Forecast by COS'!CNX4</f>
        <v>0</v>
      </c>
      <c r="CNY5">
        <f>'Sales Forecast by COS'!CNY4</f>
        <v>0</v>
      </c>
      <c r="CNZ5">
        <f>'Sales Forecast by COS'!CNZ4</f>
        <v>0</v>
      </c>
      <c r="COA5">
        <f>'Sales Forecast by COS'!COA4</f>
        <v>0</v>
      </c>
      <c r="COB5">
        <f>'Sales Forecast by COS'!COB4</f>
        <v>0</v>
      </c>
      <c r="COC5">
        <f>'Sales Forecast by COS'!COC4</f>
        <v>0</v>
      </c>
      <c r="COD5">
        <f>'Sales Forecast by COS'!COD4</f>
        <v>0</v>
      </c>
      <c r="COE5">
        <f>'Sales Forecast by COS'!COE4</f>
        <v>0</v>
      </c>
      <c r="COF5">
        <f>'Sales Forecast by COS'!COF4</f>
        <v>0</v>
      </c>
      <c r="COG5">
        <f>'Sales Forecast by COS'!COG4</f>
        <v>0</v>
      </c>
      <c r="COH5">
        <f>'Sales Forecast by COS'!COH4</f>
        <v>0</v>
      </c>
      <c r="COI5">
        <f>'Sales Forecast by COS'!COI4</f>
        <v>0</v>
      </c>
      <c r="COJ5">
        <f>'Sales Forecast by COS'!COJ4</f>
        <v>0</v>
      </c>
      <c r="COK5">
        <f>'Sales Forecast by COS'!COK4</f>
        <v>0</v>
      </c>
      <c r="COL5">
        <f>'Sales Forecast by COS'!COL4</f>
        <v>0</v>
      </c>
      <c r="COM5">
        <f>'Sales Forecast by COS'!COM4</f>
        <v>0</v>
      </c>
      <c r="CON5">
        <f>'Sales Forecast by COS'!CON4</f>
        <v>0</v>
      </c>
      <c r="COO5">
        <f>'Sales Forecast by COS'!COO4</f>
        <v>0</v>
      </c>
      <c r="COP5">
        <f>'Sales Forecast by COS'!COP4</f>
        <v>0</v>
      </c>
      <c r="COQ5">
        <f>'Sales Forecast by COS'!COQ4</f>
        <v>0</v>
      </c>
      <c r="COR5">
        <f>'Sales Forecast by COS'!COR4</f>
        <v>0</v>
      </c>
      <c r="COS5">
        <f>'Sales Forecast by COS'!COS4</f>
        <v>0</v>
      </c>
      <c r="COT5">
        <f>'Sales Forecast by COS'!COT4</f>
        <v>0</v>
      </c>
      <c r="COU5">
        <f>'Sales Forecast by COS'!COU4</f>
        <v>0</v>
      </c>
      <c r="COV5">
        <f>'Sales Forecast by COS'!COV4</f>
        <v>0</v>
      </c>
      <c r="COW5">
        <f>'Sales Forecast by COS'!COW4</f>
        <v>0</v>
      </c>
      <c r="COX5">
        <f>'Sales Forecast by COS'!COX4</f>
        <v>0</v>
      </c>
      <c r="COY5">
        <f>'Sales Forecast by COS'!COY4</f>
        <v>0</v>
      </c>
      <c r="COZ5">
        <f>'Sales Forecast by COS'!COZ4</f>
        <v>0</v>
      </c>
      <c r="CPA5">
        <f>'Sales Forecast by COS'!CPA4</f>
        <v>0</v>
      </c>
      <c r="CPB5">
        <f>'Sales Forecast by COS'!CPB4</f>
        <v>0</v>
      </c>
      <c r="CPC5">
        <f>'Sales Forecast by COS'!CPC4</f>
        <v>0</v>
      </c>
      <c r="CPD5">
        <f>'Sales Forecast by COS'!CPD4</f>
        <v>0</v>
      </c>
      <c r="CPE5">
        <f>'Sales Forecast by COS'!CPE4</f>
        <v>0</v>
      </c>
      <c r="CPF5">
        <f>'Sales Forecast by COS'!CPF4</f>
        <v>0</v>
      </c>
      <c r="CPG5">
        <f>'Sales Forecast by COS'!CPG4</f>
        <v>0</v>
      </c>
      <c r="CPH5">
        <f>'Sales Forecast by COS'!CPH4</f>
        <v>0</v>
      </c>
      <c r="CPI5">
        <f>'Sales Forecast by COS'!CPI4</f>
        <v>0</v>
      </c>
      <c r="CPJ5">
        <f>'Sales Forecast by COS'!CPJ4</f>
        <v>0</v>
      </c>
      <c r="CPK5">
        <f>'Sales Forecast by COS'!CPK4</f>
        <v>0</v>
      </c>
      <c r="CPL5">
        <f>'Sales Forecast by COS'!CPL4</f>
        <v>0</v>
      </c>
      <c r="CPM5">
        <f>'Sales Forecast by COS'!CPM4</f>
        <v>0</v>
      </c>
      <c r="CPN5">
        <f>'Sales Forecast by COS'!CPN4</f>
        <v>0</v>
      </c>
      <c r="CPO5">
        <f>'Sales Forecast by COS'!CPO4</f>
        <v>0</v>
      </c>
      <c r="CPP5">
        <f>'Sales Forecast by COS'!CPP4</f>
        <v>0</v>
      </c>
      <c r="CPQ5">
        <f>'Sales Forecast by COS'!CPQ4</f>
        <v>0</v>
      </c>
      <c r="CPR5">
        <f>'Sales Forecast by COS'!CPR4</f>
        <v>0</v>
      </c>
      <c r="CPS5">
        <f>'Sales Forecast by COS'!CPS4</f>
        <v>0</v>
      </c>
      <c r="CPT5">
        <f>'Sales Forecast by COS'!CPT4</f>
        <v>0</v>
      </c>
      <c r="CPU5">
        <f>'Sales Forecast by COS'!CPU4</f>
        <v>0</v>
      </c>
      <c r="CPV5">
        <f>'Sales Forecast by COS'!CPV4</f>
        <v>0</v>
      </c>
      <c r="CPW5">
        <f>'Sales Forecast by COS'!CPW4</f>
        <v>0</v>
      </c>
      <c r="CPX5">
        <f>'Sales Forecast by COS'!CPX4</f>
        <v>0</v>
      </c>
      <c r="CPY5">
        <f>'Sales Forecast by COS'!CPY4</f>
        <v>0</v>
      </c>
      <c r="CPZ5">
        <f>'Sales Forecast by COS'!CPZ4</f>
        <v>0</v>
      </c>
      <c r="CQA5">
        <f>'Sales Forecast by COS'!CQA4</f>
        <v>0</v>
      </c>
      <c r="CQB5">
        <f>'Sales Forecast by COS'!CQB4</f>
        <v>0</v>
      </c>
      <c r="CQC5">
        <f>'Sales Forecast by COS'!CQC4</f>
        <v>0</v>
      </c>
      <c r="CQD5">
        <f>'Sales Forecast by COS'!CQD4</f>
        <v>0</v>
      </c>
      <c r="CQE5">
        <f>'Sales Forecast by COS'!CQE4</f>
        <v>0</v>
      </c>
      <c r="CQF5">
        <f>'Sales Forecast by COS'!CQF4</f>
        <v>0</v>
      </c>
      <c r="CQG5">
        <f>'Sales Forecast by COS'!CQG4</f>
        <v>0</v>
      </c>
      <c r="CQH5">
        <f>'Sales Forecast by COS'!CQH4</f>
        <v>0</v>
      </c>
      <c r="CQI5">
        <f>'Sales Forecast by COS'!CQI4</f>
        <v>0</v>
      </c>
      <c r="CQJ5">
        <f>'Sales Forecast by COS'!CQJ4</f>
        <v>0</v>
      </c>
      <c r="CQK5">
        <f>'Sales Forecast by COS'!CQK4</f>
        <v>0</v>
      </c>
      <c r="CQL5">
        <f>'Sales Forecast by COS'!CQL4</f>
        <v>0</v>
      </c>
      <c r="CQM5">
        <f>'Sales Forecast by COS'!CQM4</f>
        <v>0</v>
      </c>
      <c r="CQN5">
        <f>'Sales Forecast by COS'!CQN4</f>
        <v>0</v>
      </c>
      <c r="CQO5">
        <f>'Sales Forecast by COS'!CQO4</f>
        <v>0</v>
      </c>
      <c r="CQP5">
        <f>'Sales Forecast by COS'!CQP4</f>
        <v>0</v>
      </c>
      <c r="CQQ5">
        <f>'Sales Forecast by COS'!CQQ4</f>
        <v>0</v>
      </c>
      <c r="CQR5">
        <f>'Sales Forecast by COS'!CQR4</f>
        <v>0</v>
      </c>
      <c r="CQS5">
        <f>'Sales Forecast by COS'!CQS4</f>
        <v>0</v>
      </c>
      <c r="CQT5">
        <f>'Sales Forecast by COS'!CQT4</f>
        <v>0</v>
      </c>
      <c r="CQU5">
        <f>'Sales Forecast by COS'!CQU4</f>
        <v>0</v>
      </c>
      <c r="CQV5">
        <f>'Sales Forecast by COS'!CQV4</f>
        <v>0</v>
      </c>
      <c r="CQW5">
        <f>'Sales Forecast by COS'!CQW4</f>
        <v>0</v>
      </c>
      <c r="CQX5">
        <f>'Sales Forecast by COS'!CQX4</f>
        <v>0</v>
      </c>
      <c r="CQY5">
        <f>'Sales Forecast by COS'!CQY4</f>
        <v>0</v>
      </c>
      <c r="CQZ5">
        <f>'Sales Forecast by COS'!CQZ4</f>
        <v>0</v>
      </c>
      <c r="CRA5">
        <f>'Sales Forecast by COS'!CRA4</f>
        <v>0</v>
      </c>
      <c r="CRB5">
        <f>'Sales Forecast by COS'!CRB4</f>
        <v>0</v>
      </c>
      <c r="CRC5">
        <f>'Sales Forecast by COS'!CRC4</f>
        <v>0</v>
      </c>
      <c r="CRD5">
        <f>'Sales Forecast by COS'!CRD4</f>
        <v>0</v>
      </c>
      <c r="CRE5">
        <f>'Sales Forecast by COS'!CRE4</f>
        <v>0</v>
      </c>
      <c r="CRF5">
        <f>'Sales Forecast by COS'!CRF4</f>
        <v>0</v>
      </c>
      <c r="CRG5">
        <f>'Sales Forecast by COS'!CRG4</f>
        <v>0</v>
      </c>
      <c r="CRH5">
        <f>'Sales Forecast by COS'!CRH4</f>
        <v>0</v>
      </c>
      <c r="CRI5">
        <f>'Sales Forecast by COS'!CRI4</f>
        <v>0</v>
      </c>
      <c r="CRJ5">
        <f>'Sales Forecast by COS'!CRJ4</f>
        <v>0</v>
      </c>
      <c r="CRK5">
        <f>'Sales Forecast by COS'!CRK4</f>
        <v>0</v>
      </c>
      <c r="CRL5">
        <f>'Sales Forecast by COS'!CRL4</f>
        <v>0</v>
      </c>
      <c r="CRM5">
        <f>'Sales Forecast by COS'!CRM4</f>
        <v>0</v>
      </c>
      <c r="CRN5">
        <f>'Sales Forecast by COS'!CRN4</f>
        <v>0</v>
      </c>
      <c r="CRO5">
        <f>'Sales Forecast by COS'!CRO4</f>
        <v>0</v>
      </c>
      <c r="CRP5">
        <f>'Sales Forecast by COS'!CRP4</f>
        <v>0</v>
      </c>
      <c r="CRQ5">
        <f>'Sales Forecast by COS'!CRQ4</f>
        <v>0</v>
      </c>
      <c r="CRR5">
        <f>'Sales Forecast by COS'!CRR4</f>
        <v>0</v>
      </c>
      <c r="CRS5">
        <f>'Sales Forecast by COS'!CRS4</f>
        <v>0</v>
      </c>
      <c r="CRT5">
        <f>'Sales Forecast by COS'!CRT4</f>
        <v>0</v>
      </c>
      <c r="CRU5">
        <f>'Sales Forecast by COS'!CRU4</f>
        <v>0</v>
      </c>
      <c r="CRV5">
        <f>'Sales Forecast by COS'!CRV4</f>
        <v>0</v>
      </c>
      <c r="CRW5">
        <f>'Sales Forecast by COS'!CRW4</f>
        <v>0</v>
      </c>
      <c r="CRX5">
        <f>'Sales Forecast by COS'!CRX4</f>
        <v>0</v>
      </c>
      <c r="CRY5">
        <f>'Sales Forecast by COS'!CRY4</f>
        <v>0</v>
      </c>
      <c r="CRZ5">
        <f>'Sales Forecast by COS'!CRZ4</f>
        <v>0</v>
      </c>
      <c r="CSA5">
        <f>'Sales Forecast by COS'!CSA4</f>
        <v>0</v>
      </c>
      <c r="CSB5">
        <f>'Sales Forecast by COS'!CSB4</f>
        <v>0</v>
      </c>
      <c r="CSC5">
        <f>'Sales Forecast by COS'!CSC4</f>
        <v>0</v>
      </c>
      <c r="CSD5">
        <f>'Sales Forecast by COS'!CSD4</f>
        <v>0</v>
      </c>
      <c r="CSE5">
        <f>'Sales Forecast by COS'!CSE4</f>
        <v>0</v>
      </c>
      <c r="CSF5">
        <f>'Sales Forecast by COS'!CSF4</f>
        <v>0</v>
      </c>
      <c r="CSG5">
        <f>'Sales Forecast by COS'!CSG4</f>
        <v>0</v>
      </c>
      <c r="CSH5">
        <f>'Sales Forecast by COS'!CSH4</f>
        <v>0</v>
      </c>
      <c r="CSI5">
        <f>'Sales Forecast by COS'!CSI4</f>
        <v>0</v>
      </c>
      <c r="CSJ5">
        <f>'Sales Forecast by COS'!CSJ4</f>
        <v>0</v>
      </c>
      <c r="CSK5">
        <f>'Sales Forecast by COS'!CSK4</f>
        <v>0</v>
      </c>
      <c r="CSL5">
        <f>'Sales Forecast by COS'!CSL4</f>
        <v>0</v>
      </c>
      <c r="CSM5">
        <f>'Sales Forecast by COS'!CSM4</f>
        <v>0</v>
      </c>
      <c r="CSN5">
        <f>'Sales Forecast by COS'!CSN4</f>
        <v>0</v>
      </c>
      <c r="CSO5">
        <f>'Sales Forecast by COS'!CSO4</f>
        <v>0</v>
      </c>
      <c r="CSP5">
        <f>'Sales Forecast by COS'!CSP4</f>
        <v>0</v>
      </c>
      <c r="CSQ5">
        <f>'Sales Forecast by COS'!CSQ4</f>
        <v>0</v>
      </c>
      <c r="CSR5">
        <f>'Sales Forecast by COS'!CSR4</f>
        <v>0</v>
      </c>
      <c r="CSS5">
        <f>'Sales Forecast by COS'!CSS4</f>
        <v>0</v>
      </c>
      <c r="CST5">
        <f>'Sales Forecast by COS'!CST4</f>
        <v>0</v>
      </c>
      <c r="CSU5">
        <f>'Sales Forecast by COS'!CSU4</f>
        <v>0</v>
      </c>
      <c r="CSV5">
        <f>'Sales Forecast by COS'!CSV4</f>
        <v>0</v>
      </c>
      <c r="CSW5">
        <f>'Sales Forecast by COS'!CSW4</f>
        <v>0</v>
      </c>
      <c r="CSX5">
        <f>'Sales Forecast by COS'!CSX4</f>
        <v>0</v>
      </c>
      <c r="CSY5">
        <f>'Sales Forecast by COS'!CSY4</f>
        <v>0</v>
      </c>
      <c r="CSZ5">
        <f>'Sales Forecast by COS'!CSZ4</f>
        <v>0</v>
      </c>
      <c r="CTA5">
        <f>'Sales Forecast by COS'!CTA4</f>
        <v>0</v>
      </c>
      <c r="CTB5">
        <f>'Sales Forecast by COS'!CTB4</f>
        <v>0</v>
      </c>
      <c r="CTC5">
        <f>'Sales Forecast by COS'!CTC4</f>
        <v>0</v>
      </c>
      <c r="CTD5">
        <f>'Sales Forecast by COS'!CTD4</f>
        <v>0</v>
      </c>
      <c r="CTE5">
        <f>'Sales Forecast by COS'!CTE4</f>
        <v>0</v>
      </c>
      <c r="CTF5">
        <f>'Sales Forecast by COS'!CTF4</f>
        <v>0</v>
      </c>
      <c r="CTG5">
        <f>'Sales Forecast by COS'!CTG4</f>
        <v>0</v>
      </c>
      <c r="CTH5">
        <f>'Sales Forecast by COS'!CTH4</f>
        <v>0</v>
      </c>
      <c r="CTI5">
        <f>'Sales Forecast by COS'!CTI4</f>
        <v>0</v>
      </c>
      <c r="CTJ5">
        <f>'Sales Forecast by COS'!CTJ4</f>
        <v>0</v>
      </c>
      <c r="CTK5">
        <f>'Sales Forecast by COS'!CTK4</f>
        <v>0</v>
      </c>
      <c r="CTL5">
        <f>'Sales Forecast by COS'!CTL4</f>
        <v>0</v>
      </c>
      <c r="CTM5">
        <f>'Sales Forecast by COS'!CTM4</f>
        <v>0</v>
      </c>
      <c r="CTN5">
        <f>'Sales Forecast by COS'!CTN4</f>
        <v>0</v>
      </c>
      <c r="CTO5">
        <f>'Sales Forecast by COS'!CTO4</f>
        <v>0</v>
      </c>
      <c r="CTP5">
        <f>'Sales Forecast by COS'!CTP4</f>
        <v>0</v>
      </c>
      <c r="CTQ5">
        <f>'Sales Forecast by COS'!CTQ4</f>
        <v>0</v>
      </c>
      <c r="CTR5">
        <f>'Sales Forecast by COS'!CTR4</f>
        <v>0</v>
      </c>
      <c r="CTS5">
        <f>'Sales Forecast by COS'!CTS4</f>
        <v>0</v>
      </c>
      <c r="CTT5">
        <f>'Sales Forecast by COS'!CTT4</f>
        <v>0</v>
      </c>
      <c r="CTU5">
        <f>'Sales Forecast by COS'!CTU4</f>
        <v>0</v>
      </c>
      <c r="CTV5">
        <f>'Sales Forecast by COS'!CTV4</f>
        <v>0</v>
      </c>
      <c r="CTW5">
        <f>'Sales Forecast by COS'!CTW4</f>
        <v>0</v>
      </c>
      <c r="CTX5">
        <f>'Sales Forecast by COS'!CTX4</f>
        <v>0</v>
      </c>
      <c r="CTY5">
        <f>'Sales Forecast by COS'!CTY4</f>
        <v>0</v>
      </c>
      <c r="CTZ5">
        <f>'Sales Forecast by COS'!CTZ4</f>
        <v>0</v>
      </c>
      <c r="CUA5">
        <f>'Sales Forecast by COS'!CUA4</f>
        <v>0</v>
      </c>
      <c r="CUB5">
        <f>'Sales Forecast by COS'!CUB4</f>
        <v>0</v>
      </c>
      <c r="CUC5">
        <f>'Sales Forecast by COS'!CUC4</f>
        <v>0</v>
      </c>
      <c r="CUD5">
        <f>'Sales Forecast by COS'!CUD4</f>
        <v>0</v>
      </c>
      <c r="CUE5">
        <f>'Sales Forecast by COS'!CUE4</f>
        <v>0</v>
      </c>
      <c r="CUF5">
        <f>'Sales Forecast by COS'!CUF4</f>
        <v>0</v>
      </c>
      <c r="CUG5">
        <f>'Sales Forecast by COS'!CUG4</f>
        <v>0</v>
      </c>
      <c r="CUH5">
        <f>'Sales Forecast by COS'!CUH4</f>
        <v>0</v>
      </c>
      <c r="CUI5">
        <f>'Sales Forecast by COS'!CUI4</f>
        <v>0</v>
      </c>
      <c r="CUJ5">
        <f>'Sales Forecast by COS'!CUJ4</f>
        <v>0</v>
      </c>
      <c r="CUK5">
        <f>'Sales Forecast by COS'!CUK4</f>
        <v>0</v>
      </c>
      <c r="CUL5">
        <f>'Sales Forecast by COS'!CUL4</f>
        <v>0</v>
      </c>
      <c r="CUM5">
        <f>'Sales Forecast by COS'!CUM4</f>
        <v>0</v>
      </c>
      <c r="CUN5">
        <f>'Sales Forecast by COS'!CUN4</f>
        <v>0</v>
      </c>
      <c r="CUO5">
        <f>'Sales Forecast by COS'!CUO4</f>
        <v>0</v>
      </c>
      <c r="CUP5">
        <f>'Sales Forecast by COS'!CUP4</f>
        <v>0</v>
      </c>
      <c r="CUQ5">
        <f>'Sales Forecast by COS'!CUQ4</f>
        <v>0</v>
      </c>
      <c r="CUR5">
        <f>'Sales Forecast by COS'!CUR4</f>
        <v>0</v>
      </c>
      <c r="CUS5">
        <f>'Sales Forecast by COS'!CUS4</f>
        <v>0</v>
      </c>
      <c r="CUT5">
        <f>'Sales Forecast by COS'!CUT4</f>
        <v>0</v>
      </c>
      <c r="CUU5">
        <f>'Sales Forecast by COS'!CUU4</f>
        <v>0</v>
      </c>
      <c r="CUV5">
        <f>'Sales Forecast by COS'!CUV4</f>
        <v>0</v>
      </c>
      <c r="CUW5">
        <f>'Sales Forecast by COS'!CUW4</f>
        <v>0</v>
      </c>
      <c r="CUX5">
        <f>'Sales Forecast by COS'!CUX4</f>
        <v>0</v>
      </c>
      <c r="CUY5">
        <f>'Sales Forecast by COS'!CUY4</f>
        <v>0</v>
      </c>
      <c r="CUZ5">
        <f>'Sales Forecast by COS'!CUZ4</f>
        <v>0</v>
      </c>
      <c r="CVA5">
        <f>'Sales Forecast by COS'!CVA4</f>
        <v>0</v>
      </c>
      <c r="CVB5">
        <f>'Sales Forecast by COS'!CVB4</f>
        <v>0</v>
      </c>
      <c r="CVC5">
        <f>'Sales Forecast by COS'!CVC4</f>
        <v>0</v>
      </c>
      <c r="CVD5">
        <f>'Sales Forecast by COS'!CVD4</f>
        <v>0</v>
      </c>
      <c r="CVE5">
        <f>'Sales Forecast by COS'!CVE4</f>
        <v>0</v>
      </c>
      <c r="CVF5">
        <f>'Sales Forecast by COS'!CVF4</f>
        <v>0</v>
      </c>
      <c r="CVG5">
        <f>'Sales Forecast by COS'!CVG4</f>
        <v>0</v>
      </c>
      <c r="CVH5">
        <f>'Sales Forecast by COS'!CVH4</f>
        <v>0</v>
      </c>
      <c r="CVI5">
        <f>'Sales Forecast by COS'!CVI4</f>
        <v>0</v>
      </c>
      <c r="CVJ5">
        <f>'Sales Forecast by COS'!CVJ4</f>
        <v>0</v>
      </c>
      <c r="CVK5">
        <f>'Sales Forecast by COS'!CVK4</f>
        <v>0</v>
      </c>
      <c r="CVL5">
        <f>'Sales Forecast by COS'!CVL4</f>
        <v>0</v>
      </c>
      <c r="CVM5">
        <f>'Sales Forecast by COS'!CVM4</f>
        <v>0</v>
      </c>
      <c r="CVN5">
        <f>'Sales Forecast by COS'!CVN4</f>
        <v>0</v>
      </c>
      <c r="CVO5">
        <f>'Sales Forecast by COS'!CVO4</f>
        <v>0</v>
      </c>
      <c r="CVP5">
        <f>'Sales Forecast by COS'!CVP4</f>
        <v>0</v>
      </c>
      <c r="CVQ5">
        <f>'Sales Forecast by COS'!CVQ4</f>
        <v>0</v>
      </c>
      <c r="CVR5">
        <f>'Sales Forecast by COS'!CVR4</f>
        <v>0</v>
      </c>
      <c r="CVS5">
        <f>'Sales Forecast by COS'!CVS4</f>
        <v>0</v>
      </c>
      <c r="CVT5">
        <f>'Sales Forecast by COS'!CVT4</f>
        <v>0</v>
      </c>
      <c r="CVU5">
        <f>'Sales Forecast by COS'!CVU4</f>
        <v>0</v>
      </c>
      <c r="CVV5">
        <f>'Sales Forecast by COS'!CVV4</f>
        <v>0</v>
      </c>
      <c r="CVW5">
        <f>'Sales Forecast by COS'!CVW4</f>
        <v>0</v>
      </c>
      <c r="CVX5">
        <f>'Sales Forecast by COS'!CVX4</f>
        <v>0</v>
      </c>
      <c r="CVY5">
        <f>'Sales Forecast by COS'!CVY4</f>
        <v>0</v>
      </c>
      <c r="CVZ5">
        <f>'Sales Forecast by COS'!CVZ4</f>
        <v>0</v>
      </c>
      <c r="CWA5">
        <f>'Sales Forecast by COS'!CWA4</f>
        <v>0</v>
      </c>
      <c r="CWB5">
        <f>'Sales Forecast by COS'!CWB4</f>
        <v>0</v>
      </c>
      <c r="CWC5">
        <f>'Sales Forecast by COS'!CWC4</f>
        <v>0</v>
      </c>
      <c r="CWD5">
        <f>'Sales Forecast by COS'!CWD4</f>
        <v>0</v>
      </c>
      <c r="CWE5">
        <f>'Sales Forecast by COS'!CWE4</f>
        <v>0</v>
      </c>
      <c r="CWF5">
        <f>'Sales Forecast by COS'!CWF4</f>
        <v>0</v>
      </c>
      <c r="CWG5">
        <f>'Sales Forecast by COS'!CWG4</f>
        <v>0</v>
      </c>
      <c r="CWH5">
        <f>'Sales Forecast by COS'!CWH4</f>
        <v>0</v>
      </c>
      <c r="CWI5">
        <f>'Sales Forecast by COS'!CWI4</f>
        <v>0</v>
      </c>
      <c r="CWJ5">
        <f>'Sales Forecast by COS'!CWJ4</f>
        <v>0</v>
      </c>
      <c r="CWK5">
        <f>'Sales Forecast by COS'!CWK4</f>
        <v>0</v>
      </c>
      <c r="CWL5">
        <f>'Sales Forecast by COS'!CWL4</f>
        <v>0</v>
      </c>
      <c r="CWM5">
        <f>'Sales Forecast by COS'!CWM4</f>
        <v>0</v>
      </c>
      <c r="CWN5">
        <f>'Sales Forecast by COS'!CWN4</f>
        <v>0</v>
      </c>
      <c r="CWO5">
        <f>'Sales Forecast by COS'!CWO4</f>
        <v>0</v>
      </c>
      <c r="CWP5">
        <f>'Sales Forecast by COS'!CWP4</f>
        <v>0</v>
      </c>
      <c r="CWQ5">
        <f>'Sales Forecast by COS'!CWQ4</f>
        <v>0</v>
      </c>
      <c r="CWR5">
        <f>'Sales Forecast by COS'!CWR4</f>
        <v>0</v>
      </c>
      <c r="CWS5">
        <f>'Sales Forecast by COS'!CWS4</f>
        <v>0</v>
      </c>
      <c r="CWT5">
        <f>'Sales Forecast by COS'!CWT4</f>
        <v>0</v>
      </c>
      <c r="CWU5">
        <f>'Sales Forecast by COS'!CWU4</f>
        <v>0</v>
      </c>
      <c r="CWV5">
        <f>'Sales Forecast by COS'!CWV4</f>
        <v>0</v>
      </c>
      <c r="CWW5">
        <f>'Sales Forecast by COS'!CWW4</f>
        <v>0</v>
      </c>
      <c r="CWX5">
        <f>'Sales Forecast by COS'!CWX4</f>
        <v>0</v>
      </c>
      <c r="CWY5">
        <f>'Sales Forecast by COS'!CWY4</f>
        <v>0</v>
      </c>
      <c r="CWZ5">
        <f>'Sales Forecast by COS'!CWZ4</f>
        <v>0</v>
      </c>
      <c r="CXA5">
        <f>'Sales Forecast by COS'!CXA4</f>
        <v>0</v>
      </c>
      <c r="CXB5">
        <f>'Sales Forecast by COS'!CXB4</f>
        <v>0</v>
      </c>
      <c r="CXC5">
        <f>'Sales Forecast by COS'!CXC4</f>
        <v>0</v>
      </c>
      <c r="CXD5">
        <f>'Sales Forecast by COS'!CXD4</f>
        <v>0</v>
      </c>
      <c r="CXE5">
        <f>'Sales Forecast by COS'!CXE4</f>
        <v>0</v>
      </c>
      <c r="CXF5">
        <f>'Sales Forecast by COS'!CXF4</f>
        <v>0</v>
      </c>
      <c r="CXG5">
        <f>'Sales Forecast by COS'!CXG4</f>
        <v>0</v>
      </c>
      <c r="CXH5">
        <f>'Sales Forecast by COS'!CXH4</f>
        <v>0</v>
      </c>
      <c r="CXI5">
        <f>'Sales Forecast by COS'!CXI4</f>
        <v>0</v>
      </c>
      <c r="CXJ5">
        <f>'Sales Forecast by COS'!CXJ4</f>
        <v>0</v>
      </c>
      <c r="CXK5">
        <f>'Sales Forecast by COS'!CXK4</f>
        <v>0</v>
      </c>
      <c r="CXL5">
        <f>'Sales Forecast by COS'!CXL4</f>
        <v>0</v>
      </c>
      <c r="CXM5">
        <f>'Sales Forecast by COS'!CXM4</f>
        <v>0</v>
      </c>
      <c r="CXN5">
        <f>'Sales Forecast by COS'!CXN4</f>
        <v>0</v>
      </c>
      <c r="CXO5">
        <f>'Sales Forecast by COS'!CXO4</f>
        <v>0</v>
      </c>
      <c r="CXP5">
        <f>'Sales Forecast by COS'!CXP4</f>
        <v>0</v>
      </c>
      <c r="CXQ5">
        <f>'Sales Forecast by COS'!CXQ4</f>
        <v>0</v>
      </c>
      <c r="CXR5">
        <f>'Sales Forecast by COS'!CXR4</f>
        <v>0</v>
      </c>
      <c r="CXS5">
        <f>'Sales Forecast by COS'!CXS4</f>
        <v>0</v>
      </c>
      <c r="CXT5">
        <f>'Sales Forecast by COS'!CXT4</f>
        <v>0</v>
      </c>
      <c r="CXU5">
        <f>'Sales Forecast by COS'!CXU4</f>
        <v>0</v>
      </c>
      <c r="CXV5">
        <f>'Sales Forecast by COS'!CXV4</f>
        <v>0</v>
      </c>
      <c r="CXW5">
        <f>'Sales Forecast by COS'!CXW4</f>
        <v>0</v>
      </c>
      <c r="CXX5">
        <f>'Sales Forecast by COS'!CXX4</f>
        <v>0</v>
      </c>
      <c r="CXY5">
        <f>'Sales Forecast by COS'!CXY4</f>
        <v>0</v>
      </c>
      <c r="CXZ5">
        <f>'Sales Forecast by COS'!CXZ4</f>
        <v>0</v>
      </c>
      <c r="CYA5">
        <f>'Sales Forecast by COS'!CYA4</f>
        <v>0</v>
      </c>
      <c r="CYB5">
        <f>'Sales Forecast by COS'!CYB4</f>
        <v>0</v>
      </c>
      <c r="CYC5">
        <f>'Sales Forecast by COS'!CYC4</f>
        <v>0</v>
      </c>
      <c r="CYD5">
        <f>'Sales Forecast by COS'!CYD4</f>
        <v>0</v>
      </c>
      <c r="CYE5">
        <f>'Sales Forecast by COS'!CYE4</f>
        <v>0</v>
      </c>
      <c r="CYF5">
        <f>'Sales Forecast by COS'!CYF4</f>
        <v>0</v>
      </c>
      <c r="CYG5">
        <f>'Sales Forecast by COS'!CYG4</f>
        <v>0</v>
      </c>
      <c r="CYH5">
        <f>'Sales Forecast by COS'!CYH4</f>
        <v>0</v>
      </c>
      <c r="CYI5">
        <f>'Sales Forecast by COS'!CYI4</f>
        <v>0</v>
      </c>
      <c r="CYJ5">
        <f>'Sales Forecast by COS'!CYJ4</f>
        <v>0</v>
      </c>
      <c r="CYK5">
        <f>'Sales Forecast by COS'!CYK4</f>
        <v>0</v>
      </c>
      <c r="CYL5">
        <f>'Sales Forecast by COS'!CYL4</f>
        <v>0</v>
      </c>
      <c r="CYM5">
        <f>'Sales Forecast by COS'!CYM4</f>
        <v>0</v>
      </c>
      <c r="CYN5">
        <f>'Sales Forecast by COS'!CYN4</f>
        <v>0</v>
      </c>
      <c r="CYO5">
        <f>'Sales Forecast by COS'!CYO4</f>
        <v>0</v>
      </c>
      <c r="CYP5">
        <f>'Sales Forecast by COS'!CYP4</f>
        <v>0</v>
      </c>
      <c r="CYQ5">
        <f>'Sales Forecast by COS'!CYQ4</f>
        <v>0</v>
      </c>
      <c r="CYR5">
        <f>'Sales Forecast by COS'!CYR4</f>
        <v>0</v>
      </c>
      <c r="CYS5">
        <f>'Sales Forecast by COS'!CYS4</f>
        <v>0</v>
      </c>
      <c r="CYT5">
        <f>'Sales Forecast by COS'!CYT4</f>
        <v>0</v>
      </c>
      <c r="CYU5">
        <f>'Sales Forecast by COS'!CYU4</f>
        <v>0</v>
      </c>
      <c r="CYV5">
        <f>'Sales Forecast by COS'!CYV4</f>
        <v>0</v>
      </c>
      <c r="CYW5">
        <f>'Sales Forecast by COS'!CYW4</f>
        <v>0</v>
      </c>
      <c r="CYX5">
        <f>'Sales Forecast by COS'!CYX4</f>
        <v>0</v>
      </c>
      <c r="CYY5">
        <f>'Sales Forecast by COS'!CYY4</f>
        <v>0</v>
      </c>
      <c r="CYZ5">
        <f>'Sales Forecast by COS'!CYZ4</f>
        <v>0</v>
      </c>
      <c r="CZA5">
        <f>'Sales Forecast by COS'!CZA4</f>
        <v>0</v>
      </c>
      <c r="CZB5">
        <f>'Sales Forecast by COS'!CZB4</f>
        <v>0</v>
      </c>
      <c r="CZC5">
        <f>'Sales Forecast by COS'!CZC4</f>
        <v>0</v>
      </c>
      <c r="CZD5">
        <f>'Sales Forecast by COS'!CZD4</f>
        <v>0</v>
      </c>
      <c r="CZE5">
        <f>'Sales Forecast by COS'!CZE4</f>
        <v>0</v>
      </c>
      <c r="CZF5">
        <f>'Sales Forecast by COS'!CZF4</f>
        <v>0</v>
      </c>
      <c r="CZG5">
        <f>'Sales Forecast by COS'!CZG4</f>
        <v>0</v>
      </c>
      <c r="CZH5">
        <f>'Sales Forecast by COS'!CZH4</f>
        <v>0</v>
      </c>
      <c r="CZI5">
        <f>'Sales Forecast by COS'!CZI4</f>
        <v>0</v>
      </c>
      <c r="CZJ5">
        <f>'Sales Forecast by COS'!CZJ4</f>
        <v>0</v>
      </c>
      <c r="CZK5">
        <f>'Sales Forecast by COS'!CZK4</f>
        <v>0</v>
      </c>
      <c r="CZL5">
        <f>'Sales Forecast by COS'!CZL4</f>
        <v>0</v>
      </c>
      <c r="CZM5">
        <f>'Sales Forecast by COS'!CZM4</f>
        <v>0</v>
      </c>
      <c r="CZN5">
        <f>'Sales Forecast by COS'!CZN4</f>
        <v>0</v>
      </c>
      <c r="CZO5">
        <f>'Sales Forecast by COS'!CZO4</f>
        <v>0</v>
      </c>
      <c r="CZP5">
        <f>'Sales Forecast by COS'!CZP4</f>
        <v>0</v>
      </c>
      <c r="CZQ5">
        <f>'Sales Forecast by COS'!CZQ4</f>
        <v>0</v>
      </c>
      <c r="CZR5">
        <f>'Sales Forecast by COS'!CZR4</f>
        <v>0</v>
      </c>
      <c r="CZS5">
        <f>'Sales Forecast by COS'!CZS4</f>
        <v>0</v>
      </c>
      <c r="CZT5">
        <f>'Sales Forecast by COS'!CZT4</f>
        <v>0</v>
      </c>
      <c r="CZU5">
        <f>'Sales Forecast by COS'!CZU4</f>
        <v>0</v>
      </c>
      <c r="CZV5">
        <f>'Sales Forecast by COS'!CZV4</f>
        <v>0</v>
      </c>
      <c r="CZW5">
        <f>'Sales Forecast by COS'!CZW4</f>
        <v>0</v>
      </c>
      <c r="CZX5">
        <f>'Sales Forecast by COS'!CZX4</f>
        <v>0</v>
      </c>
      <c r="CZY5">
        <f>'Sales Forecast by COS'!CZY4</f>
        <v>0</v>
      </c>
      <c r="CZZ5">
        <f>'Sales Forecast by COS'!CZZ4</f>
        <v>0</v>
      </c>
      <c r="DAA5">
        <f>'Sales Forecast by COS'!DAA4</f>
        <v>0</v>
      </c>
      <c r="DAB5">
        <f>'Sales Forecast by COS'!DAB4</f>
        <v>0</v>
      </c>
      <c r="DAC5">
        <f>'Sales Forecast by COS'!DAC4</f>
        <v>0</v>
      </c>
      <c r="DAD5">
        <f>'Sales Forecast by COS'!DAD4</f>
        <v>0</v>
      </c>
      <c r="DAE5">
        <f>'Sales Forecast by COS'!DAE4</f>
        <v>0</v>
      </c>
      <c r="DAF5">
        <f>'Sales Forecast by COS'!DAF4</f>
        <v>0</v>
      </c>
      <c r="DAG5">
        <f>'Sales Forecast by COS'!DAG4</f>
        <v>0</v>
      </c>
      <c r="DAH5">
        <f>'Sales Forecast by COS'!DAH4</f>
        <v>0</v>
      </c>
      <c r="DAI5">
        <f>'Sales Forecast by COS'!DAI4</f>
        <v>0</v>
      </c>
      <c r="DAJ5">
        <f>'Sales Forecast by COS'!DAJ4</f>
        <v>0</v>
      </c>
      <c r="DAK5">
        <f>'Sales Forecast by COS'!DAK4</f>
        <v>0</v>
      </c>
      <c r="DAL5">
        <f>'Sales Forecast by COS'!DAL4</f>
        <v>0</v>
      </c>
      <c r="DAM5">
        <f>'Sales Forecast by COS'!DAM4</f>
        <v>0</v>
      </c>
      <c r="DAN5">
        <f>'Sales Forecast by COS'!DAN4</f>
        <v>0</v>
      </c>
      <c r="DAO5">
        <f>'Sales Forecast by COS'!DAO4</f>
        <v>0</v>
      </c>
      <c r="DAP5">
        <f>'Sales Forecast by COS'!DAP4</f>
        <v>0</v>
      </c>
      <c r="DAQ5">
        <f>'Sales Forecast by COS'!DAQ4</f>
        <v>0</v>
      </c>
      <c r="DAR5">
        <f>'Sales Forecast by COS'!DAR4</f>
        <v>0</v>
      </c>
      <c r="DAS5">
        <f>'Sales Forecast by COS'!DAS4</f>
        <v>0</v>
      </c>
      <c r="DAT5">
        <f>'Sales Forecast by COS'!DAT4</f>
        <v>0</v>
      </c>
      <c r="DAU5">
        <f>'Sales Forecast by COS'!DAU4</f>
        <v>0</v>
      </c>
      <c r="DAV5">
        <f>'Sales Forecast by COS'!DAV4</f>
        <v>0</v>
      </c>
      <c r="DAW5">
        <f>'Sales Forecast by COS'!DAW4</f>
        <v>0</v>
      </c>
      <c r="DAX5">
        <f>'Sales Forecast by COS'!DAX4</f>
        <v>0</v>
      </c>
      <c r="DAY5">
        <f>'Sales Forecast by COS'!DAY4</f>
        <v>0</v>
      </c>
      <c r="DAZ5">
        <f>'Sales Forecast by COS'!DAZ4</f>
        <v>0</v>
      </c>
      <c r="DBA5">
        <f>'Sales Forecast by COS'!DBA4</f>
        <v>0</v>
      </c>
      <c r="DBB5">
        <f>'Sales Forecast by COS'!DBB4</f>
        <v>0</v>
      </c>
      <c r="DBC5">
        <f>'Sales Forecast by COS'!DBC4</f>
        <v>0</v>
      </c>
      <c r="DBD5">
        <f>'Sales Forecast by COS'!DBD4</f>
        <v>0</v>
      </c>
      <c r="DBE5">
        <f>'Sales Forecast by COS'!DBE4</f>
        <v>0</v>
      </c>
      <c r="DBF5">
        <f>'Sales Forecast by COS'!DBF4</f>
        <v>0</v>
      </c>
      <c r="DBG5">
        <f>'Sales Forecast by COS'!DBG4</f>
        <v>0</v>
      </c>
      <c r="DBH5">
        <f>'Sales Forecast by COS'!DBH4</f>
        <v>0</v>
      </c>
      <c r="DBI5">
        <f>'Sales Forecast by COS'!DBI4</f>
        <v>0</v>
      </c>
      <c r="DBJ5">
        <f>'Sales Forecast by COS'!DBJ4</f>
        <v>0</v>
      </c>
      <c r="DBK5">
        <f>'Sales Forecast by COS'!DBK4</f>
        <v>0</v>
      </c>
      <c r="DBL5">
        <f>'Sales Forecast by COS'!DBL4</f>
        <v>0</v>
      </c>
      <c r="DBM5">
        <f>'Sales Forecast by COS'!DBM4</f>
        <v>0</v>
      </c>
      <c r="DBN5">
        <f>'Sales Forecast by COS'!DBN4</f>
        <v>0</v>
      </c>
      <c r="DBO5">
        <f>'Sales Forecast by COS'!DBO4</f>
        <v>0</v>
      </c>
      <c r="DBP5">
        <f>'Sales Forecast by COS'!DBP4</f>
        <v>0</v>
      </c>
      <c r="DBQ5">
        <f>'Sales Forecast by COS'!DBQ4</f>
        <v>0</v>
      </c>
      <c r="DBR5">
        <f>'Sales Forecast by COS'!DBR4</f>
        <v>0</v>
      </c>
      <c r="DBS5">
        <f>'Sales Forecast by COS'!DBS4</f>
        <v>0</v>
      </c>
      <c r="DBT5">
        <f>'Sales Forecast by COS'!DBT4</f>
        <v>0</v>
      </c>
      <c r="DBU5">
        <f>'Sales Forecast by COS'!DBU4</f>
        <v>0</v>
      </c>
      <c r="DBV5">
        <f>'Sales Forecast by COS'!DBV4</f>
        <v>0</v>
      </c>
      <c r="DBW5">
        <f>'Sales Forecast by COS'!DBW4</f>
        <v>0</v>
      </c>
      <c r="DBX5">
        <f>'Sales Forecast by COS'!DBX4</f>
        <v>0</v>
      </c>
      <c r="DBY5">
        <f>'Sales Forecast by COS'!DBY4</f>
        <v>0</v>
      </c>
      <c r="DBZ5">
        <f>'Sales Forecast by COS'!DBZ4</f>
        <v>0</v>
      </c>
      <c r="DCA5">
        <f>'Sales Forecast by COS'!DCA4</f>
        <v>0</v>
      </c>
      <c r="DCB5">
        <f>'Sales Forecast by COS'!DCB4</f>
        <v>0</v>
      </c>
      <c r="DCC5">
        <f>'Sales Forecast by COS'!DCC4</f>
        <v>0</v>
      </c>
      <c r="DCD5">
        <f>'Sales Forecast by COS'!DCD4</f>
        <v>0</v>
      </c>
      <c r="DCE5">
        <f>'Sales Forecast by COS'!DCE4</f>
        <v>0</v>
      </c>
      <c r="DCF5">
        <f>'Sales Forecast by COS'!DCF4</f>
        <v>0</v>
      </c>
      <c r="DCG5">
        <f>'Sales Forecast by COS'!DCG4</f>
        <v>0</v>
      </c>
      <c r="DCH5">
        <f>'Sales Forecast by COS'!DCH4</f>
        <v>0</v>
      </c>
      <c r="DCI5">
        <f>'Sales Forecast by COS'!DCI4</f>
        <v>0</v>
      </c>
      <c r="DCJ5">
        <f>'Sales Forecast by COS'!DCJ4</f>
        <v>0</v>
      </c>
      <c r="DCK5">
        <f>'Sales Forecast by COS'!DCK4</f>
        <v>0</v>
      </c>
      <c r="DCL5">
        <f>'Sales Forecast by COS'!DCL4</f>
        <v>0</v>
      </c>
      <c r="DCM5">
        <f>'Sales Forecast by COS'!DCM4</f>
        <v>0</v>
      </c>
      <c r="DCN5">
        <f>'Sales Forecast by COS'!DCN4</f>
        <v>0</v>
      </c>
      <c r="DCO5">
        <f>'Sales Forecast by COS'!DCO4</f>
        <v>0</v>
      </c>
      <c r="DCP5">
        <f>'Sales Forecast by COS'!DCP4</f>
        <v>0</v>
      </c>
      <c r="DCQ5">
        <f>'Sales Forecast by COS'!DCQ4</f>
        <v>0</v>
      </c>
      <c r="DCR5">
        <f>'Sales Forecast by COS'!DCR4</f>
        <v>0</v>
      </c>
      <c r="DCS5">
        <f>'Sales Forecast by COS'!DCS4</f>
        <v>0</v>
      </c>
      <c r="DCT5">
        <f>'Sales Forecast by COS'!DCT4</f>
        <v>0</v>
      </c>
      <c r="DCU5">
        <f>'Sales Forecast by COS'!DCU4</f>
        <v>0</v>
      </c>
      <c r="DCV5">
        <f>'Sales Forecast by COS'!DCV4</f>
        <v>0</v>
      </c>
      <c r="DCW5">
        <f>'Sales Forecast by COS'!DCW4</f>
        <v>0</v>
      </c>
      <c r="DCX5">
        <f>'Sales Forecast by COS'!DCX4</f>
        <v>0</v>
      </c>
      <c r="DCY5">
        <f>'Sales Forecast by COS'!DCY4</f>
        <v>0</v>
      </c>
      <c r="DCZ5">
        <f>'Sales Forecast by COS'!DCZ4</f>
        <v>0</v>
      </c>
      <c r="DDA5">
        <f>'Sales Forecast by COS'!DDA4</f>
        <v>0</v>
      </c>
      <c r="DDB5">
        <f>'Sales Forecast by COS'!DDB4</f>
        <v>0</v>
      </c>
      <c r="DDC5">
        <f>'Sales Forecast by COS'!DDC4</f>
        <v>0</v>
      </c>
      <c r="DDD5">
        <f>'Sales Forecast by COS'!DDD4</f>
        <v>0</v>
      </c>
      <c r="DDE5">
        <f>'Sales Forecast by COS'!DDE4</f>
        <v>0</v>
      </c>
      <c r="DDF5">
        <f>'Sales Forecast by COS'!DDF4</f>
        <v>0</v>
      </c>
      <c r="DDG5">
        <f>'Sales Forecast by COS'!DDG4</f>
        <v>0</v>
      </c>
      <c r="DDH5">
        <f>'Sales Forecast by COS'!DDH4</f>
        <v>0</v>
      </c>
      <c r="DDI5">
        <f>'Sales Forecast by COS'!DDI4</f>
        <v>0</v>
      </c>
      <c r="DDJ5">
        <f>'Sales Forecast by COS'!DDJ4</f>
        <v>0</v>
      </c>
      <c r="DDK5">
        <f>'Sales Forecast by COS'!DDK4</f>
        <v>0</v>
      </c>
      <c r="DDL5">
        <f>'Sales Forecast by COS'!DDL4</f>
        <v>0</v>
      </c>
      <c r="DDM5">
        <f>'Sales Forecast by COS'!DDM4</f>
        <v>0</v>
      </c>
      <c r="DDN5">
        <f>'Sales Forecast by COS'!DDN4</f>
        <v>0</v>
      </c>
      <c r="DDO5">
        <f>'Sales Forecast by COS'!DDO4</f>
        <v>0</v>
      </c>
      <c r="DDP5">
        <f>'Sales Forecast by COS'!DDP4</f>
        <v>0</v>
      </c>
      <c r="DDQ5">
        <f>'Sales Forecast by COS'!DDQ4</f>
        <v>0</v>
      </c>
      <c r="DDR5">
        <f>'Sales Forecast by COS'!DDR4</f>
        <v>0</v>
      </c>
      <c r="DDS5">
        <f>'Sales Forecast by COS'!DDS4</f>
        <v>0</v>
      </c>
      <c r="DDT5">
        <f>'Sales Forecast by COS'!DDT4</f>
        <v>0</v>
      </c>
      <c r="DDU5">
        <f>'Sales Forecast by COS'!DDU4</f>
        <v>0</v>
      </c>
      <c r="DDV5">
        <f>'Sales Forecast by COS'!DDV4</f>
        <v>0</v>
      </c>
      <c r="DDW5">
        <f>'Sales Forecast by COS'!DDW4</f>
        <v>0</v>
      </c>
      <c r="DDX5">
        <f>'Sales Forecast by COS'!DDX4</f>
        <v>0</v>
      </c>
      <c r="DDY5">
        <f>'Sales Forecast by COS'!DDY4</f>
        <v>0</v>
      </c>
      <c r="DDZ5">
        <f>'Sales Forecast by COS'!DDZ4</f>
        <v>0</v>
      </c>
      <c r="DEA5">
        <f>'Sales Forecast by COS'!DEA4</f>
        <v>0</v>
      </c>
      <c r="DEB5">
        <f>'Sales Forecast by COS'!DEB4</f>
        <v>0</v>
      </c>
      <c r="DEC5">
        <f>'Sales Forecast by COS'!DEC4</f>
        <v>0</v>
      </c>
      <c r="DED5">
        <f>'Sales Forecast by COS'!DED4</f>
        <v>0</v>
      </c>
      <c r="DEE5">
        <f>'Sales Forecast by COS'!DEE4</f>
        <v>0</v>
      </c>
      <c r="DEF5">
        <f>'Sales Forecast by COS'!DEF4</f>
        <v>0</v>
      </c>
      <c r="DEG5">
        <f>'Sales Forecast by COS'!DEG4</f>
        <v>0</v>
      </c>
      <c r="DEH5">
        <f>'Sales Forecast by COS'!DEH4</f>
        <v>0</v>
      </c>
      <c r="DEI5">
        <f>'Sales Forecast by COS'!DEI4</f>
        <v>0</v>
      </c>
      <c r="DEJ5">
        <f>'Sales Forecast by COS'!DEJ4</f>
        <v>0</v>
      </c>
      <c r="DEK5">
        <f>'Sales Forecast by COS'!DEK4</f>
        <v>0</v>
      </c>
      <c r="DEL5">
        <f>'Sales Forecast by COS'!DEL4</f>
        <v>0</v>
      </c>
      <c r="DEM5">
        <f>'Sales Forecast by COS'!DEM4</f>
        <v>0</v>
      </c>
      <c r="DEN5">
        <f>'Sales Forecast by COS'!DEN4</f>
        <v>0</v>
      </c>
      <c r="DEO5">
        <f>'Sales Forecast by COS'!DEO4</f>
        <v>0</v>
      </c>
      <c r="DEP5">
        <f>'Sales Forecast by COS'!DEP4</f>
        <v>0</v>
      </c>
      <c r="DEQ5">
        <f>'Sales Forecast by COS'!DEQ4</f>
        <v>0</v>
      </c>
      <c r="DER5">
        <f>'Sales Forecast by COS'!DER4</f>
        <v>0</v>
      </c>
      <c r="DES5">
        <f>'Sales Forecast by COS'!DES4</f>
        <v>0</v>
      </c>
      <c r="DET5">
        <f>'Sales Forecast by COS'!DET4</f>
        <v>0</v>
      </c>
      <c r="DEU5">
        <f>'Sales Forecast by COS'!DEU4</f>
        <v>0</v>
      </c>
      <c r="DEV5">
        <f>'Sales Forecast by COS'!DEV4</f>
        <v>0</v>
      </c>
      <c r="DEW5">
        <f>'Sales Forecast by COS'!DEW4</f>
        <v>0</v>
      </c>
      <c r="DEX5">
        <f>'Sales Forecast by COS'!DEX4</f>
        <v>0</v>
      </c>
      <c r="DEY5">
        <f>'Sales Forecast by COS'!DEY4</f>
        <v>0</v>
      </c>
      <c r="DEZ5">
        <f>'Sales Forecast by COS'!DEZ4</f>
        <v>0</v>
      </c>
      <c r="DFA5">
        <f>'Sales Forecast by COS'!DFA4</f>
        <v>0</v>
      </c>
      <c r="DFB5">
        <f>'Sales Forecast by COS'!DFB4</f>
        <v>0</v>
      </c>
      <c r="DFC5">
        <f>'Sales Forecast by COS'!DFC4</f>
        <v>0</v>
      </c>
      <c r="DFD5">
        <f>'Sales Forecast by COS'!DFD4</f>
        <v>0</v>
      </c>
      <c r="DFE5">
        <f>'Sales Forecast by COS'!DFE4</f>
        <v>0</v>
      </c>
      <c r="DFF5">
        <f>'Sales Forecast by COS'!DFF4</f>
        <v>0</v>
      </c>
      <c r="DFG5">
        <f>'Sales Forecast by COS'!DFG4</f>
        <v>0</v>
      </c>
      <c r="DFH5">
        <f>'Sales Forecast by COS'!DFH4</f>
        <v>0</v>
      </c>
      <c r="DFI5">
        <f>'Sales Forecast by COS'!DFI4</f>
        <v>0</v>
      </c>
      <c r="DFJ5">
        <f>'Sales Forecast by COS'!DFJ4</f>
        <v>0</v>
      </c>
      <c r="DFK5">
        <f>'Sales Forecast by COS'!DFK4</f>
        <v>0</v>
      </c>
      <c r="DFL5">
        <f>'Sales Forecast by COS'!DFL4</f>
        <v>0</v>
      </c>
      <c r="DFM5">
        <f>'Sales Forecast by COS'!DFM4</f>
        <v>0</v>
      </c>
      <c r="DFN5">
        <f>'Sales Forecast by COS'!DFN4</f>
        <v>0</v>
      </c>
      <c r="DFO5">
        <f>'Sales Forecast by COS'!DFO4</f>
        <v>0</v>
      </c>
      <c r="DFP5">
        <f>'Sales Forecast by COS'!DFP4</f>
        <v>0</v>
      </c>
      <c r="DFQ5">
        <f>'Sales Forecast by COS'!DFQ4</f>
        <v>0</v>
      </c>
      <c r="DFR5">
        <f>'Sales Forecast by COS'!DFR4</f>
        <v>0</v>
      </c>
      <c r="DFS5">
        <f>'Sales Forecast by COS'!DFS4</f>
        <v>0</v>
      </c>
      <c r="DFT5">
        <f>'Sales Forecast by COS'!DFT4</f>
        <v>0</v>
      </c>
      <c r="DFU5">
        <f>'Sales Forecast by COS'!DFU4</f>
        <v>0</v>
      </c>
      <c r="DFV5">
        <f>'Sales Forecast by COS'!DFV4</f>
        <v>0</v>
      </c>
      <c r="DFW5">
        <f>'Sales Forecast by COS'!DFW4</f>
        <v>0</v>
      </c>
      <c r="DFX5">
        <f>'Sales Forecast by COS'!DFX4</f>
        <v>0</v>
      </c>
      <c r="DFY5">
        <f>'Sales Forecast by COS'!DFY4</f>
        <v>0</v>
      </c>
      <c r="DFZ5">
        <f>'Sales Forecast by COS'!DFZ4</f>
        <v>0</v>
      </c>
      <c r="DGA5">
        <f>'Sales Forecast by COS'!DGA4</f>
        <v>0</v>
      </c>
      <c r="DGB5">
        <f>'Sales Forecast by COS'!DGB4</f>
        <v>0</v>
      </c>
      <c r="DGC5">
        <f>'Sales Forecast by COS'!DGC4</f>
        <v>0</v>
      </c>
      <c r="DGD5">
        <f>'Sales Forecast by COS'!DGD4</f>
        <v>0</v>
      </c>
      <c r="DGE5">
        <f>'Sales Forecast by COS'!DGE4</f>
        <v>0</v>
      </c>
      <c r="DGF5">
        <f>'Sales Forecast by COS'!DGF4</f>
        <v>0</v>
      </c>
      <c r="DGG5">
        <f>'Sales Forecast by COS'!DGG4</f>
        <v>0</v>
      </c>
      <c r="DGH5">
        <f>'Sales Forecast by COS'!DGH4</f>
        <v>0</v>
      </c>
      <c r="DGI5">
        <f>'Sales Forecast by COS'!DGI4</f>
        <v>0</v>
      </c>
      <c r="DGJ5">
        <f>'Sales Forecast by COS'!DGJ4</f>
        <v>0</v>
      </c>
      <c r="DGK5">
        <f>'Sales Forecast by COS'!DGK4</f>
        <v>0</v>
      </c>
      <c r="DGL5">
        <f>'Sales Forecast by COS'!DGL4</f>
        <v>0</v>
      </c>
      <c r="DGM5">
        <f>'Sales Forecast by COS'!DGM4</f>
        <v>0</v>
      </c>
      <c r="DGN5">
        <f>'Sales Forecast by COS'!DGN4</f>
        <v>0</v>
      </c>
      <c r="DGO5">
        <f>'Sales Forecast by COS'!DGO4</f>
        <v>0</v>
      </c>
      <c r="DGP5">
        <f>'Sales Forecast by COS'!DGP4</f>
        <v>0</v>
      </c>
      <c r="DGQ5">
        <f>'Sales Forecast by COS'!DGQ4</f>
        <v>0</v>
      </c>
      <c r="DGR5">
        <f>'Sales Forecast by COS'!DGR4</f>
        <v>0</v>
      </c>
      <c r="DGS5">
        <f>'Sales Forecast by COS'!DGS4</f>
        <v>0</v>
      </c>
      <c r="DGT5">
        <f>'Sales Forecast by COS'!DGT4</f>
        <v>0</v>
      </c>
      <c r="DGU5">
        <f>'Sales Forecast by COS'!DGU4</f>
        <v>0</v>
      </c>
      <c r="DGV5">
        <f>'Sales Forecast by COS'!DGV4</f>
        <v>0</v>
      </c>
      <c r="DGW5">
        <f>'Sales Forecast by COS'!DGW4</f>
        <v>0</v>
      </c>
      <c r="DGX5">
        <f>'Sales Forecast by COS'!DGX4</f>
        <v>0</v>
      </c>
      <c r="DGY5">
        <f>'Sales Forecast by COS'!DGY4</f>
        <v>0</v>
      </c>
      <c r="DGZ5">
        <f>'Sales Forecast by COS'!DGZ4</f>
        <v>0</v>
      </c>
      <c r="DHA5">
        <f>'Sales Forecast by COS'!DHA4</f>
        <v>0</v>
      </c>
      <c r="DHB5">
        <f>'Sales Forecast by COS'!DHB4</f>
        <v>0</v>
      </c>
      <c r="DHC5">
        <f>'Sales Forecast by COS'!DHC4</f>
        <v>0</v>
      </c>
      <c r="DHD5">
        <f>'Sales Forecast by COS'!DHD4</f>
        <v>0</v>
      </c>
      <c r="DHE5">
        <f>'Sales Forecast by COS'!DHE4</f>
        <v>0</v>
      </c>
      <c r="DHF5">
        <f>'Sales Forecast by COS'!DHF4</f>
        <v>0</v>
      </c>
      <c r="DHG5">
        <f>'Sales Forecast by COS'!DHG4</f>
        <v>0</v>
      </c>
      <c r="DHH5">
        <f>'Sales Forecast by COS'!DHH4</f>
        <v>0</v>
      </c>
      <c r="DHI5">
        <f>'Sales Forecast by COS'!DHI4</f>
        <v>0</v>
      </c>
      <c r="DHJ5">
        <f>'Sales Forecast by COS'!DHJ4</f>
        <v>0</v>
      </c>
      <c r="DHK5">
        <f>'Sales Forecast by COS'!DHK4</f>
        <v>0</v>
      </c>
      <c r="DHL5">
        <f>'Sales Forecast by COS'!DHL4</f>
        <v>0</v>
      </c>
      <c r="DHM5">
        <f>'Sales Forecast by COS'!DHM4</f>
        <v>0</v>
      </c>
      <c r="DHN5">
        <f>'Sales Forecast by COS'!DHN4</f>
        <v>0</v>
      </c>
      <c r="DHO5">
        <f>'Sales Forecast by COS'!DHO4</f>
        <v>0</v>
      </c>
      <c r="DHP5">
        <f>'Sales Forecast by COS'!DHP4</f>
        <v>0</v>
      </c>
      <c r="DHQ5">
        <f>'Sales Forecast by COS'!DHQ4</f>
        <v>0</v>
      </c>
      <c r="DHR5">
        <f>'Sales Forecast by COS'!DHR4</f>
        <v>0</v>
      </c>
      <c r="DHS5">
        <f>'Sales Forecast by COS'!DHS4</f>
        <v>0</v>
      </c>
      <c r="DHT5">
        <f>'Sales Forecast by COS'!DHT4</f>
        <v>0</v>
      </c>
      <c r="DHU5">
        <f>'Sales Forecast by COS'!DHU4</f>
        <v>0</v>
      </c>
      <c r="DHV5">
        <f>'Sales Forecast by COS'!DHV4</f>
        <v>0</v>
      </c>
      <c r="DHW5">
        <f>'Sales Forecast by COS'!DHW4</f>
        <v>0</v>
      </c>
      <c r="DHX5">
        <f>'Sales Forecast by COS'!DHX4</f>
        <v>0</v>
      </c>
      <c r="DHY5">
        <f>'Sales Forecast by COS'!DHY4</f>
        <v>0</v>
      </c>
      <c r="DHZ5">
        <f>'Sales Forecast by COS'!DHZ4</f>
        <v>0</v>
      </c>
      <c r="DIA5">
        <f>'Sales Forecast by COS'!DIA4</f>
        <v>0</v>
      </c>
      <c r="DIB5">
        <f>'Sales Forecast by COS'!DIB4</f>
        <v>0</v>
      </c>
      <c r="DIC5">
        <f>'Sales Forecast by COS'!DIC4</f>
        <v>0</v>
      </c>
      <c r="DID5">
        <f>'Sales Forecast by COS'!DID4</f>
        <v>0</v>
      </c>
      <c r="DIE5">
        <f>'Sales Forecast by COS'!DIE4</f>
        <v>0</v>
      </c>
      <c r="DIF5">
        <f>'Sales Forecast by COS'!DIF4</f>
        <v>0</v>
      </c>
      <c r="DIG5">
        <f>'Sales Forecast by COS'!DIG4</f>
        <v>0</v>
      </c>
      <c r="DIH5">
        <f>'Sales Forecast by COS'!DIH4</f>
        <v>0</v>
      </c>
      <c r="DII5">
        <f>'Sales Forecast by COS'!DII4</f>
        <v>0</v>
      </c>
      <c r="DIJ5">
        <f>'Sales Forecast by COS'!DIJ4</f>
        <v>0</v>
      </c>
      <c r="DIK5">
        <f>'Sales Forecast by COS'!DIK4</f>
        <v>0</v>
      </c>
      <c r="DIL5">
        <f>'Sales Forecast by COS'!DIL4</f>
        <v>0</v>
      </c>
      <c r="DIM5">
        <f>'Sales Forecast by COS'!DIM4</f>
        <v>0</v>
      </c>
      <c r="DIN5">
        <f>'Sales Forecast by COS'!DIN4</f>
        <v>0</v>
      </c>
      <c r="DIO5">
        <f>'Sales Forecast by COS'!DIO4</f>
        <v>0</v>
      </c>
      <c r="DIP5">
        <f>'Sales Forecast by COS'!DIP4</f>
        <v>0</v>
      </c>
      <c r="DIQ5">
        <f>'Sales Forecast by COS'!DIQ4</f>
        <v>0</v>
      </c>
      <c r="DIR5">
        <f>'Sales Forecast by COS'!DIR4</f>
        <v>0</v>
      </c>
      <c r="DIS5">
        <f>'Sales Forecast by COS'!DIS4</f>
        <v>0</v>
      </c>
      <c r="DIT5">
        <f>'Sales Forecast by COS'!DIT4</f>
        <v>0</v>
      </c>
      <c r="DIU5">
        <f>'Sales Forecast by COS'!DIU4</f>
        <v>0</v>
      </c>
      <c r="DIV5">
        <f>'Sales Forecast by COS'!DIV4</f>
        <v>0</v>
      </c>
      <c r="DIW5">
        <f>'Sales Forecast by COS'!DIW4</f>
        <v>0</v>
      </c>
      <c r="DIX5">
        <f>'Sales Forecast by COS'!DIX4</f>
        <v>0</v>
      </c>
      <c r="DIY5">
        <f>'Sales Forecast by COS'!DIY4</f>
        <v>0</v>
      </c>
      <c r="DIZ5">
        <f>'Sales Forecast by COS'!DIZ4</f>
        <v>0</v>
      </c>
      <c r="DJA5">
        <f>'Sales Forecast by COS'!DJA4</f>
        <v>0</v>
      </c>
      <c r="DJB5">
        <f>'Sales Forecast by COS'!DJB4</f>
        <v>0</v>
      </c>
      <c r="DJC5">
        <f>'Sales Forecast by COS'!DJC4</f>
        <v>0</v>
      </c>
      <c r="DJD5">
        <f>'Sales Forecast by COS'!DJD4</f>
        <v>0</v>
      </c>
      <c r="DJE5">
        <f>'Sales Forecast by COS'!DJE4</f>
        <v>0</v>
      </c>
      <c r="DJF5">
        <f>'Sales Forecast by COS'!DJF4</f>
        <v>0</v>
      </c>
      <c r="DJG5">
        <f>'Sales Forecast by COS'!DJG4</f>
        <v>0</v>
      </c>
      <c r="DJH5">
        <f>'Sales Forecast by COS'!DJH4</f>
        <v>0</v>
      </c>
      <c r="DJI5">
        <f>'Sales Forecast by COS'!DJI4</f>
        <v>0</v>
      </c>
      <c r="DJJ5">
        <f>'Sales Forecast by COS'!DJJ4</f>
        <v>0</v>
      </c>
      <c r="DJK5">
        <f>'Sales Forecast by COS'!DJK4</f>
        <v>0</v>
      </c>
      <c r="DJL5">
        <f>'Sales Forecast by COS'!DJL4</f>
        <v>0</v>
      </c>
      <c r="DJM5">
        <f>'Sales Forecast by COS'!DJM4</f>
        <v>0</v>
      </c>
      <c r="DJN5">
        <f>'Sales Forecast by COS'!DJN4</f>
        <v>0</v>
      </c>
      <c r="DJO5">
        <f>'Sales Forecast by COS'!DJO4</f>
        <v>0</v>
      </c>
      <c r="DJP5">
        <f>'Sales Forecast by COS'!DJP4</f>
        <v>0</v>
      </c>
      <c r="DJQ5">
        <f>'Sales Forecast by COS'!DJQ4</f>
        <v>0</v>
      </c>
      <c r="DJR5">
        <f>'Sales Forecast by COS'!DJR4</f>
        <v>0</v>
      </c>
      <c r="DJS5">
        <f>'Sales Forecast by COS'!DJS4</f>
        <v>0</v>
      </c>
      <c r="DJT5">
        <f>'Sales Forecast by COS'!DJT4</f>
        <v>0</v>
      </c>
      <c r="DJU5">
        <f>'Sales Forecast by COS'!DJU4</f>
        <v>0</v>
      </c>
      <c r="DJV5">
        <f>'Sales Forecast by COS'!DJV4</f>
        <v>0</v>
      </c>
      <c r="DJW5">
        <f>'Sales Forecast by COS'!DJW4</f>
        <v>0</v>
      </c>
      <c r="DJX5">
        <f>'Sales Forecast by COS'!DJX4</f>
        <v>0</v>
      </c>
      <c r="DJY5">
        <f>'Sales Forecast by COS'!DJY4</f>
        <v>0</v>
      </c>
      <c r="DJZ5">
        <f>'Sales Forecast by COS'!DJZ4</f>
        <v>0</v>
      </c>
      <c r="DKA5">
        <f>'Sales Forecast by COS'!DKA4</f>
        <v>0</v>
      </c>
      <c r="DKB5">
        <f>'Sales Forecast by COS'!DKB4</f>
        <v>0</v>
      </c>
      <c r="DKC5">
        <f>'Sales Forecast by COS'!DKC4</f>
        <v>0</v>
      </c>
      <c r="DKD5">
        <f>'Sales Forecast by COS'!DKD4</f>
        <v>0</v>
      </c>
      <c r="DKE5">
        <f>'Sales Forecast by COS'!DKE4</f>
        <v>0</v>
      </c>
      <c r="DKF5">
        <f>'Sales Forecast by COS'!DKF4</f>
        <v>0</v>
      </c>
      <c r="DKG5">
        <f>'Sales Forecast by COS'!DKG4</f>
        <v>0</v>
      </c>
      <c r="DKH5">
        <f>'Sales Forecast by COS'!DKH4</f>
        <v>0</v>
      </c>
      <c r="DKI5">
        <f>'Sales Forecast by COS'!DKI4</f>
        <v>0</v>
      </c>
      <c r="DKJ5">
        <f>'Sales Forecast by COS'!DKJ4</f>
        <v>0</v>
      </c>
      <c r="DKK5">
        <f>'Sales Forecast by COS'!DKK4</f>
        <v>0</v>
      </c>
      <c r="DKL5">
        <f>'Sales Forecast by COS'!DKL4</f>
        <v>0</v>
      </c>
      <c r="DKM5">
        <f>'Sales Forecast by COS'!DKM4</f>
        <v>0</v>
      </c>
      <c r="DKN5">
        <f>'Sales Forecast by COS'!DKN4</f>
        <v>0</v>
      </c>
      <c r="DKO5">
        <f>'Sales Forecast by COS'!DKO4</f>
        <v>0</v>
      </c>
      <c r="DKP5">
        <f>'Sales Forecast by COS'!DKP4</f>
        <v>0</v>
      </c>
      <c r="DKQ5">
        <f>'Sales Forecast by COS'!DKQ4</f>
        <v>0</v>
      </c>
      <c r="DKR5">
        <f>'Sales Forecast by COS'!DKR4</f>
        <v>0</v>
      </c>
      <c r="DKS5">
        <f>'Sales Forecast by COS'!DKS4</f>
        <v>0</v>
      </c>
      <c r="DKT5">
        <f>'Sales Forecast by COS'!DKT4</f>
        <v>0</v>
      </c>
      <c r="DKU5">
        <f>'Sales Forecast by COS'!DKU4</f>
        <v>0</v>
      </c>
      <c r="DKV5">
        <f>'Sales Forecast by COS'!DKV4</f>
        <v>0</v>
      </c>
      <c r="DKW5">
        <f>'Sales Forecast by COS'!DKW4</f>
        <v>0</v>
      </c>
      <c r="DKX5">
        <f>'Sales Forecast by COS'!DKX4</f>
        <v>0</v>
      </c>
      <c r="DKY5">
        <f>'Sales Forecast by COS'!DKY4</f>
        <v>0</v>
      </c>
      <c r="DKZ5">
        <f>'Sales Forecast by COS'!DKZ4</f>
        <v>0</v>
      </c>
      <c r="DLA5">
        <f>'Sales Forecast by COS'!DLA4</f>
        <v>0</v>
      </c>
      <c r="DLB5">
        <f>'Sales Forecast by COS'!DLB4</f>
        <v>0</v>
      </c>
      <c r="DLC5">
        <f>'Sales Forecast by COS'!DLC4</f>
        <v>0</v>
      </c>
      <c r="DLD5">
        <f>'Sales Forecast by COS'!DLD4</f>
        <v>0</v>
      </c>
      <c r="DLE5">
        <f>'Sales Forecast by COS'!DLE4</f>
        <v>0</v>
      </c>
      <c r="DLF5">
        <f>'Sales Forecast by COS'!DLF4</f>
        <v>0</v>
      </c>
      <c r="DLG5">
        <f>'Sales Forecast by COS'!DLG4</f>
        <v>0</v>
      </c>
      <c r="DLH5">
        <f>'Sales Forecast by COS'!DLH4</f>
        <v>0</v>
      </c>
      <c r="DLI5">
        <f>'Sales Forecast by COS'!DLI4</f>
        <v>0</v>
      </c>
      <c r="DLJ5">
        <f>'Sales Forecast by COS'!DLJ4</f>
        <v>0</v>
      </c>
      <c r="DLK5">
        <f>'Sales Forecast by COS'!DLK4</f>
        <v>0</v>
      </c>
      <c r="DLL5">
        <f>'Sales Forecast by COS'!DLL4</f>
        <v>0</v>
      </c>
      <c r="DLM5">
        <f>'Sales Forecast by COS'!DLM4</f>
        <v>0</v>
      </c>
      <c r="DLN5">
        <f>'Sales Forecast by COS'!DLN4</f>
        <v>0</v>
      </c>
      <c r="DLO5">
        <f>'Sales Forecast by COS'!DLO4</f>
        <v>0</v>
      </c>
      <c r="DLP5">
        <f>'Sales Forecast by COS'!DLP4</f>
        <v>0</v>
      </c>
      <c r="DLQ5">
        <f>'Sales Forecast by COS'!DLQ4</f>
        <v>0</v>
      </c>
      <c r="DLR5">
        <f>'Sales Forecast by COS'!DLR4</f>
        <v>0</v>
      </c>
      <c r="DLS5">
        <f>'Sales Forecast by COS'!DLS4</f>
        <v>0</v>
      </c>
      <c r="DLT5">
        <f>'Sales Forecast by COS'!DLT4</f>
        <v>0</v>
      </c>
      <c r="DLU5">
        <f>'Sales Forecast by COS'!DLU4</f>
        <v>0</v>
      </c>
      <c r="DLV5">
        <f>'Sales Forecast by COS'!DLV4</f>
        <v>0</v>
      </c>
      <c r="DLW5">
        <f>'Sales Forecast by COS'!DLW4</f>
        <v>0</v>
      </c>
      <c r="DLX5">
        <f>'Sales Forecast by COS'!DLX4</f>
        <v>0</v>
      </c>
      <c r="DLY5">
        <f>'Sales Forecast by COS'!DLY4</f>
        <v>0</v>
      </c>
      <c r="DLZ5">
        <f>'Sales Forecast by COS'!DLZ4</f>
        <v>0</v>
      </c>
      <c r="DMA5">
        <f>'Sales Forecast by COS'!DMA4</f>
        <v>0</v>
      </c>
      <c r="DMB5">
        <f>'Sales Forecast by COS'!DMB4</f>
        <v>0</v>
      </c>
      <c r="DMC5">
        <f>'Sales Forecast by COS'!DMC4</f>
        <v>0</v>
      </c>
      <c r="DMD5">
        <f>'Sales Forecast by COS'!DMD4</f>
        <v>0</v>
      </c>
      <c r="DME5">
        <f>'Sales Forecast by COS'!DME4</f>
        <v>0</v>
      </c>
      <c r="DMF5">
        <f>'Sales Forecast by COS'!DMF4</f>
        <v>0</v>
      </c>
      <c r="DMG5">
        <f>'Sales Forecast by COS'!DMG4</f>
        <v>0</v>
      </c>
      <c r="DMH5">
        <f>'Sales Forecast by COS'!DMH4</f>
        <v>0</v>
      </c>
      <c r="DMI5">
        <f>'Sales Forecast by COS'!DMI4</f>
        <v>0</v>
      </c>
      <c r="DMJ5">
        <f>'Sales Forecast by COS'!DMJ4</f>
        <v>0</v>
      </c>
      <c r="DMK5">
        <f>'Sales Forecast by COS'!DMK4</f>
        <v>0</v>
      </c>
      <c r="DML5">
        <f>'Sales Forecast by COS'!DML4</f>
        <v>0</v>
      </c>
      <c r="DMM5">
        <f>'Sales Forecast by COS'!DMM4</f>
        <v>0</v>
      </c>
      <c r="DMN5">
        <f>'Sales Forecast by COS'!DMN4</f>
        <v>0</v>
      </c>
      <c r="DMO5">
        <f>'Sales Forecast by COS'!DMO4</f>
        <v>0</v>
      </c>
      <c r="DMP5">
        <f>'Sales Forecast by COS'!DMP4</f>
        <v>0</v>
      </c>
      <c r="DMQ5">
        <f>'Sales Forecast by COS'!DMQ4</f>
        <v>0</v>
      </c>
      <c r="DMR5">
        <f>'Sales Forecast by COS'!DMR4</f>
        <v>0</v>
      </c>
      <c r="DMS5">
        <f>'Sales Forecast by COS'!DMS4</f>
        <v>0</v>
      </c>
      <c r="DMT5">
        <f>'Sales Forecast by COS'!DMT4</f>
        <v>0</v>
      </c>
      <c r="DMU5">
        <f>'Sales Forecast by COS'!DMU4</f>
        <v>0</v>
      </c>
      <c r="DMV5">
        <f>'Sales Forecast by COS'!DMV4</f>
        <v>0</v>
      </c>
      <c r="DMW5">
        <f>'Sales Forecast by COS'!DMW4</f>
        <v>0</v>
      </c>
      <c r="DMX5">
        <f>'Sales Forecast by COS'!DMX4</f>
        <v>0</v>
      </c>
      <c r="DMY5">
        <f>'Sales Forecast by COS'!DMY4</f>
        <v>0</v>
      </c>
      <c r="DMZ5">
        <f>'Sales Forecast by COS'!DMZ4</f>
        <v>0</v>
      </c>
      <c r="DNA5">
        <f>'Sales Forecast by COS'!DNA4</f>
        <v>0</v>
      </c>
      <c r="DNB5">
        <f>'Sales Forecast by COS'!DNB4</f>
        <v>0</v>
      </c>
      <c r="DNC5">
        <f>'Sales Forecast by COS'!DNC4</f>
        <v>0</v>
      </c>
      <c r="DND5">
        <f>'Sales Forecast by COS'!DND4</f>
        <v>0</v>
      </c>
      <c r="DNE5">
        <f>'Sales Forecast by COS'!DNE4</f>
        <v>0</v>
      </c>
      <c r="DNF5">
        <f>'Sales Forecast by COS'!DNF4</f>
        <v>0</v>
      </c>
      <c r="DNG5">
        <f>'Sales Forecast by COS'!DNG4</f>
        <v>0</v>
      </c>
      <c r="DNH5">
        <f>'Sales Forecast by COS'!DNH4</f>
        <v>0</v>
      </c>
      <c r="DNI5">
        <f>'Sales Forecast by COS'!DNI4</f>
        <v>0</v>
      </c>
      <c r="DNJ5">
        <f>'Sales Forecast by COS'!DNJ4</f>
        <v>0</v>
      </c>
      <c r="DNK5">
        <f>'Sales Forecast by COS'!DNK4</f>
        <v>0</v>
      </c>
      <c r="DNL5">
        <f>'Sales Forecast by COS'!DNL4</f>
        <v>0</v>
      </c>
      <c r="DNM5">
        <f>'Sales Forecast by COS'!DNM4</f>
        <v>0</v>
      </c>
      <c r="DNN5">
        <f>'Sales Forecast by COS'!DNN4</f>
        <v>0</v>
      </c>
      <c r="DNO5">
        <f>'Sales Forecast by COS'!DNO4</f>
        <v>0</v>
      </c>
      <c r="DNP5">
        <f>'Sales Forecast by COS'!DNP4</f>
        <v>0</v>
      </c>
      <c r="DNQ5">
        <f>'Sales Forecast by COS'!DNQ4</f>
        <v>0</v>
      </c>
      <c r="DNR5">
        <f>'Sales Forecast by COS'!DNR4</f>
        <v>0</v>
      </c>
      <c r="DNS5">
        <f>'Sales Forecast by COS'!DNS4</f>
        <v>0</v>
      </c>
      <c r="DNT5">
        <f>'Sales Forecast by COS'!DNT4</f>
        <v>0</v>
      </c>
      <c r="DNU5">
        <f>'Sales Forecast by COS'!DNU4</f>
        <v>0</v>
      </c>
      <c r="DNV5">
        <f>'Sales Forecast by COS'!DNV4</f>
        <v>0</v>
      </c>
      <c r="DNW5">
        <f>'Sales Forecast by COS'!DNW4</f>
        <v>0</v>
      </c>
      <c r="DNX5">
        <f>'Sales Forecast by COS'!DNX4</f>
        <v>0</v>
      </c>
      <c r="DNY5">
        <f>'Sales Forecast by COS'!DNY4</f>
        <v>0</v>
      </c>
      <c r="DNZ5">
        <f>'Sales Forecast by COS'!DNZ4</f>
        <v>0</v>
      </c>
      <c r="DOA5">
        <f>'Sales Forecast by COS'!DOA4</f>
        <v>0</v>
      </c>
      <c r="DOB5">
        <f>'Sales Forecast by COS'!DOB4</f>
        <v>0</v>
      </c>
      <c r="DOC5">
        <f>'Sales Forecast by COS'!DOC4</f>
        <v>0</v>
      </c>
      <c r="DOD5">
        <f>'Sales Forecast by COS'!DOD4</f>
        <v>0</v>
      </c>
      <c r="DOE5">
        <f>'Sales Forecast by COS'!DOE4</f>
        <v>0</v>
      </c>
      <c r="DOF5">
        <f>'Sales Forecast by COS'!DOF4</f>
        <v>0</v>
      </c>
      <c r="DOG5">
        <f>'Sales Forecast by COS'!DOG4</f>
        <v>0</v>
      </c>
      <c r="DOH5">
        <f>'Sales Forecast by COS'!DOH4</f>
        <v>0</v>
      </c>
      <c r="DOI5">
        <f>'Sales Forecast by COS'!DOI4</f>
        <v>0</v>
      </c>
      <c r="DOJ5">
        <f>'Sales Forecast by COS'!DOJ4</f>
        <v>0</v>
      </c>
      <c r="DOK5">
        <f>'Sales Forecast by COS'!DOK4</f>
        <v>0</v>
      </c>
      <c r="DOL5">
        <f>'Sales Forecast by COS'!DOL4</f>
        <v>0</v>
      </c>
      <c r="DOM5">
        <f>'Sales Forecast by COS'!DOM4</f>
        <v>0</v>
      </c>
      <c r="DON5">
        <f>'Sales Forecast by COS'!DON4</f>
        <v>0</v>
      </c>
      <c r="DOO5">
        <f>'Sales Forecast by COS'!DOO4</f>
        <v>0</v>
      </c>
      <c r="DOP5">
        <f>'Sales Forecast by COS'!DOP4</f>
        <v>0</v>
      </c>
      <c r="DOQ5">
        <f>'Sales Forecast by COS'!DOQ4</f>
        <v>0</v>
      </c>
      <c r="DOR5">
        <f>'Sales Forecast by COS'!DOR4</f>
        <v>0</v>
      </c>
      <c r="DOS5">
        <f>'Sales Forecast by COS'!DOS4</f>
        <v>0</v>
      </c>
      <c r="DOT5">
        <f>'Sales Forecast by COS'!DOT4</f>
        <v>0</v>
      </c>
      <c r="DOU5">
        <f>'Sales Forecast by COS'!DOU4</f>
        <v>0</v>
      </c>
      <c r="DOV5">
        <f>'Sales Forecast by COS'!DOV4</f>
        <v>0</v>
      </c>
      <c r="DOW5">
        <f>'Sales Forecast by COS'!DOW4</f>
        <v>0</v>
      </c>
      <c r="DOX5">
        <f>'Sales Forecast by COS'!DOX4</f>
        <v>0</v>
      </c>
      <c r="DOY5">
        <f>'Sales Forecast by COS'!DOY4</f>
        <v>0</v>
      </c>
      <c r="DOZ5">
        <f>'Sales Forecast by COS'!DOZ4</f>
        <v>0</v>
      </c>
      <c r="DPA5">
        <f>'Sales Forecast by COS'!DPA4</f>
        <v>0</v>
      </c>
      <c r="DPB5">
        <f>'Sales Forecast by COS'!DPB4</f>
        <v>0</v>
      </c>
      <c r="DPC5">
        <f>'Sales Forecast by COS'!DPC4</f>
        <v>0</v>
      </c>
      <c r="DPD5">
        <f>'Sales Forecast by COS'!DPD4</f>
        <v>0</v>
      </c>
      <c r="DPE5">
        <f>'Sales Forecast by COS'!DPE4</f>
        <v>0</v>
      </c>
      <c r="DPF5">
        <f>'Sales Forecast by COS'!DPF4</f>
        <v>0</v>
      </c>
      <c r="DPG5">
        <f>'Sales Forecast by COS'!DPG4</f>
        <v>0</v>
      </c>
      <c r="DPH5">
        <f>'Sales Forecast by COS'!DPH4</f>
        <v>0</v>
      </c>
      <c r="DPI5">
        <f>'Sales Forecast by COS'!DPI4</f>
        <v>0</v>
      </c>
      <c r="DPJ5">
        <f>'Sales Forecast by COS'!DPJ4</f>
        <v>0</v>
      </c>
      <c r="DPK5">
        <f>'Sales Forecast by COS'!DPK4</f>
        <v>0</v>
      </c>
      <c r="DPL5">
        <f>'Sales Forecast by COS'!DPL4</f>
        <v>0</v>
      </c>
      <c r="DPM5">
        <f>'Sales Forecast by COS'!DPM4</f>
        <v>0</v>
      </c>
      <c r="DPN5">
        <f>'Sales Forecast by COS'!DPN4</f>
        <v>0</v>
      </c>
      <c r="DPO5">
        <f>'Sales Forecast by COS'!DPO4</f>
        <v>0</v>
      </c>
      <c r="DPP5">
        <f>'Sales Forecast by COS'!DPP4</f>
        <v>0</v>
      </c>
      <c r="DPQ5">
        <f>'Sales Forecast by COS'!DPQ4</f>
        <v>0</v>
      </c>
      <c r="DPR5">
        <f>'Sales Forecast by COS'!DPR4</f>
        <v>0</v>
      </c>
      <c r="DPS5">
        <f>'Sales Forecast by COS'!DPS4</f>
        <v>0</v>
      </c>
      <c r="DPT5">
        <f>'Sales Forecast by COS'!DPT4</f>
        <v>0</v>
      </c>
      <c r="DPU5">
        <f>'Sales Forecast by COS'!DPU4</f>
        <v>0</v>
      </c>
      <c r="DPV5">
        <f>'Sales Forecast by COS'!DPV4</f>
        <v>0</v>
      </c>
      <c r="DPW5">
        <f>'Sales Forecast by COS'!DPW4</f>
        <v>0</v>
      </c>
      <c r="DPX5">
        <f>'Sales Forecast by COS'!DPX4</f>
        <v>0</v>
      </c>
      <c r="DPY5">
        <f>'Sales Forecast by COS'!DPY4</f>
        <v>0</v>
      </c>
      <c r="DPZ5">
        <f>'Sales Forecast by COS'!DPZ4</f>
        <v>0</v>
      </c>
      <c r="DQA5">
        <f>'Sales Forecast by COS'!DQA4</f>
        <v>0</v>
      </c>
      <c r="DQB5">
        <f>'Sales Forecast by COS'!DQB4</f>
        <v>0</v>
      </c>
      <c r="DQC5">
        <f>'Sales Forecast by COS'!DQC4</f>
        <v>0</v>
      </c>
      <c r="DQD5">
        <f>'Sales Forecast by COS'!DQD4</f>
        <v>0</v>
      </c>
      <c r="DQE5">
        <f>'Sales Forecast by COS'!DQE4</f>
        <v>0</v>
      </c>
      <c r="DQF5">
        <f>'Sales Forecast by COS'!DQF4</f>
        <v>0</v>
      </c>
      <c r="DQG5">
        <f>'Sales Forecast by COS'!DQG4</f>
        <v>0</v>
      </c>
      <c r="DQH5">
        <f>'Sales Forecast by COS'!DQH4</f>
        <v>0</v>
      </c>
      <c r="DQI5">
        <f>'Sales Forecast by COS'!DQI4</f>
        <v>0</v>
      </c>
      <c r="DQJ5">
        <f>'Sales Forecast by COS'!DQJ4</f>
        <v>0</v>
      </c>
      <c r="DQK5">
        <f>'Sales Forecast by COS'!DQK4</f>
        <v>0</v>
      </c>
      <c r="DQL5">
        <f>'Sales Forecast by COS'!DQL4</f>
        <v>0</v>
      </c>
      <c r="DQM5">
        <f>'Sales Forecast by COS'!DQM4</f>
        <v>0</v>
      </c>
      <c r="DQN5">
        <f>'Sales Forecast by COS'!DQN4</f>
        <v>0</v>
      </c>
      <c r="DQO5">
        <f>'Sales Forecast by COS'!DQO4</f>
        <v>0</v>
      </c>
      <c r="DQP5">
        <f>'Sales Forecast by COS'!DQP4</f>
        <v>0</v>
      </c>
      <c r="DQQ5">
        <f>'Sales Forecast by COS'!DQQ4</f>
        <v>0</v>
      </c>
      <c r="DQR5">
        <f>'Sales Forecast by COS'!DQR4</f>
        <v>0</v>
      </c>
      <c r="DQS5">
        <f>'Sales Forecast by COS'!DQS4</f>
        <v>0</v>
      </c>
      <c r="DQT5">
        <f>'Sales Forecast by COS'!DQT4</f>
        <v>0</v>
      </c>
      <c r="DQU5">
        <f>'Sales Forecast by COS'!DQU4</f>
        <v>0</v>
      </c>
      <c r="DQV5">
        <f>'Sales Forecast by COS'!DQV4</f>
        <v>0</v>
      </c>
      <c r="DQW5">
        <f>'Sales Forecast by COS'!DQW4</f>
        <v>0</v>
      </c>
      <c r="DQX5">
        <f>'Sales Forecast by COS'!DQX4</f>
        <v>0</v>
      </c>
      <c r="DQY5">
        <f>'Sales Forecast by COS'!DQY4</f>
        <v>0</v>
      </c>
      <c r="DQZ5">
        <f>'Sales Forecast by COS'!DQZ4</f>
        <v>0</v>
      </c>
      <c r="DRA5">
        <f>'Sales Forecast by COS'!DRA4</f>
        <v>0</v>
      </c>
      <c r="DRB5">
        <f>'Sales Forecast by COS'!DRB4</f>
        <v>0</v>
      </c>
      <c r="DRC5">
        <f>'Sales Forecast by COS'!DRC4</f>
        <v>0</v>
      </c>
      <c r="DRD5">
        <f>'Sales Forecast by COS'!DRD4</f>
        <v>0</v>
      </c>
      <c r="DRE5">
        <f>'Sales Forecast by COS'!DRE4</f>
        <v>0</v>
      </c>
      <c r="DRF5">
        <f>'Sales Forecast by COS'!DRF4</f>
        <v>0</v>
      </c>
      <c r="DRG5">
        <f>'Sales Forecast by COS'!DRG4</f>
        <v>0</v>
      </c>
      <c r="DRH5">
        <f>'Sales Forecast by COS'!DRH4</f>
        <v>0</v>
      </c>
      <c r="DRI5">
        <f>'Sales Forecast by COS'!DRI4</f>
        <v>0</v>
      </c>
      <c r="DRJ5">
        <f>'Sales Forecast by COS'!DRJ4</f>
        <v>0</v>
      </c>
      <c r="DRK5">
        <f>'Sales Forecast by COS'!DRK4</f>
        <v>0</v>
      </c>
      <c r="DRL5">
        <f>'Sales Forecast by COS'!DRL4</f>
        <v>0</v>
      </c>
      <c r="DRM5">
        <f>'Sales Forecast by COS'!DRM4</f>
        <v>0</v>
      </c>
      <c r="DRN5">
        <f>'Sales Forecast by COS'!DRN4</f>
        <v>0</v>
      </c>
      <c r="DRO5">
        <f>'Sales Forecast by COS'!DRO4</f>
        <v>0</v>
      </c>
      <c r="DRP5">
        <f>'Sales Forecast by COS'!DRP4</f>
        <v>0</v>
      </c>
      <c r="DRQ5">
        <f>'Sales Forecast by COS'!DRQ4</f>
        <v>0</v>
      </c>
      <c r="DRR5">
        <f>'Sales Forecast by COS'!DRR4</f>
        <v>0</v>
      </c>
      <c r="DRS5">
        <f>'Sales Forecast by COS'!DRS4</f>
        <v>0</v>
      </c>
      <c r="DRT5">
        <f>'Sales Forecast by COS'!DRT4</f>
        <v>0</v>
      </c>
      <c r="DRU5">
        <f>'Sales Forecast by COS'!DRU4</f>
        <v>0</v>
      </c>
      <c r="DRV5">
        <f>'Sales Forecast by COS'!DRV4</f>
        <v>0</v>
      </c>
      <c r="DRW5">
        <f>'Sales Forecast by COS'!DRW4</f>
        <v>0</v>
      </c>
      <c r="DRX5">
        <f>'Sales Forecast by COS'!DRX4</f>
        <v>0</v>
      </c>
      <c r="DRY5">
        <f>'Sales Forecast by COS'!DRY4</f>
        <v>0</v>
      </c>
      <c r="DRZ5">
        <f>'Sales Forecast by COS'!DRZ4</f>
        <v>0</v>
      </c>
      <c r="DSA5">
        <f>'Sales Forecast by COS'!DSA4</f>
        <v>0</v>
      </c>
      <c r="DSB5">
        <f>'Sales Forecast by COS'!DSB4</f>
        <v>0</v>
      </c>
      <c r="DSC5">
        <f>'Sales Forecast by COS'!DSC4</f>
        <v>0</v>
      </c>
      <c r="DSD5">
        <f>'Sales Forecast by COS'!DSD4</f>
        <v>0</v>
      </c>
      <c r="DSE5">
        <f>'Sales Forecast by COS'!DSE4</f>
        <v>0</v>
      </c>
      <c r="DSF5">
        <f>'Sales Forecast by COS'!DSF4</f>
        <v>0</v>
      </c>
      <c r="DSG5">
        <f>'Sales Forecast by COS'!DSG4</f>
        <v>0</v>
      </c>
      <c r="DSH5">
        <f>'Sales Forecast by COS'!DSH4</f>
        <v>0</v>
      </c>
      <c r="DSI5">
        <f>'Sales Forecast by COS'!DSI4</f>
        <v>0</v>
      </c>
      <c r="DSJ5">
        <f>'Sales Forecast by COS'!DSJ4</f>
        <v>0</v>
      </c>
      <c r="DSK5">
        <f>'Sales Forecast by COS'!DSK4</f>
        <v>0</v>
      </c>
      <c r="DSL5">
        <f>'Sales Forecast by COS'!DSL4</f>
        <v>0</v>
      </c>
      <c r="DSM5">
        <f>'Sales Forecast by COS'!DSM4</f>
        <v>0</v>
      </c>
      <c r="DSN5">
        <f>'Sales Forecast by COS'!DSN4</f>
        <v>0</v>
      </c>
      <c r="DSO5">
        <f>'Sales Forecast by COS'!DSO4</f>
        <v>0</v>
      </c>
      <c r="DSP5">
        <f>'Sales Forecast by COS'!DSP4</f>
        <v>0</v>
      </c>
      <c r="DSQ5">
        <f>'Sales Forecast by COS'!DSQ4</f>
        <v>0</v>
      </c>
      <c r="DSR5">
        <f>'Sales Forecast by COS'!DSR4</f>
        <v>0</v>
      </c>
      <c r="DSS5">
        <f>'Sales Forecast by COS'!DSS4</f>
        <v>0</v>
      </c>
      <c r="DST5">
        <f>'Sales Forecast by COS'!DST4</f>
        <v>0</v>
      </c>
      <c r="DSU5">
        <f>'Sales Forecast by COS'!DSU4</f>
        <v>0</v>
      </c>
      <c r="DSV5">
        <f>'Sales Forecast by COS'!DSV4</f>
        <v>0</v>
      </c>
      <c r="DSW5">
        <f>'Sales Forecast by COS'!DSW4</f>
        <v>0</v>
      </c>
      <c r="DSX5">
        <f>'Sales Forecast by COS'!DSX4</f>
        <v>0</v>
      </c>
      <c r="DSY5">
        <f>'Sales Forecast by COS'!DSY4</f>
        <v>0</v>
      </c>
      <c r="DSZ5">
        <f>'Sales Forecast by COS'!DSZ4</f>
        <v>0</v>
      </c>
      <c r="DTA5">
        <f>'Sales Forecast by COS'!DTA4</f>
        <v>0</v>
      </c>
      <c r="DTB5">
        <f>'Sales Forecast by COS'!DTB4</f>
        <v>0</v>
      </c>
      <c r="DTC5">
        <f>'Sales Forecast by COS'!DTC4</f>
        <v>0</v>
      </c>
      <c r="DTD5">
        <f>'Sales Forecast by COS'!DTD4</f>
        <v>0</v>
      </c>
      <c r="DTE5">
        <f>'Sales Forecast by COS'!DTE4</f>
        <v>0</v>
      </c>
      <c r="DTF5">
        <f>'Sales Forecast by COS'!DTF4</f>
        <v>0</v>
      </c>
      <c r="DTG5">
        <f>'Sales Forecast by COS'!DTG4</f>
        <v>0</v>
      </c>
      <c r="DTH5">
        <f>'Sales Forecast by COS'!DTH4</f>
        <v>0</v>
      </c>
      <c r="DTI5">
        <f>'Sales Forecast by COS'!DTI4</f>
        <v>0</v>
      </c>
      <c r="DTJ5">
        <f>'Sales Forecast by COS'!DTJ4</f>
        <v>0</v>
      </c>
      <c r="DTK5">
        <f>'Sales Forecast by COS'!DTK4</f>
        <v>0</v>
      </c>
      <c r="DTL5">
        <f>'Sales Forecast by COS'!DTL4</f>
        <v>0</v>
      </c>
      <c r="DTM5">
        <f>'Sales Forecast by COS'!DTM4</f>
        <v>0</v>
      </c>
      <c r="DTN5">
        <f>'Sales Forecast by COS'!DTN4</f>
        <v>0</v>
      </c>
      <c r="DTO5">
        <f>'Sales Forecast by COS'!DTO4</f>
        <v>0</v>
      </c>
      <c r="DTP5">
        <f>'Sales Forecast by COS'!DTP4</f>
        <v>0</v>
      </c>
      <c r="DTQ5">
        <f>'Sales Forecast by COS'!DTQ4</f>
        <v>0</v>
      </c>
      <c r="DTR5">
        <f>'Sales Forecast by COS'!DTR4</f>
        <v>0</v>
      </c>
      <c r="DTS5">
        <f>'Sales Forecast by COS'!DTS4</f>
        <v>0</v>
      </c>
      <c r="DTT5">
        <f>'Sales Forecast by COS'!DTT4</f>
        <v>0</v>
      </c>
      <c r="DTU5">
        <f>'Sales Forecast by COS'!DTU4</f>
        <v>0</v>
      </c>
      <c r="DTV5">
        <f>'Sales Forecast by COS'!DTV4</f>
        <v>0</v>
      </c>
      <c r="DTW5">
        <f>'Sales Forecast by COS'!DTW4</f>
        <v>0</v>
      </c>
      <c r="DTX5">
        <f>'Sales Forecast by COS'!DTX4</f>
        <v>0</v>
      </c>
      <c r="DTY5">
        <f>'Sales Forecast by COS'!DTY4</f>
        <v>0</v>
      </c>
      <c r="DTZ5">
        <f>'Sales Forecast by COS'!DTZ4</f>
        <v>0</v>
      </c>
      <c r="DUA5">
        <f>'Sales Forecast by COS'!DUA4</f>
        <v>0</v>
      </c>
      <c r="DUB5">
        <f>'Sales Forecast by COS'!DUB4</f>
        <v>0</v>
      </c>
      <c r="DUC5">
        <f>'Sales Forecast by COS'!DUC4</f>
        <v>0</v>
      </c>
      <c r="DUD5">
        <f>'Sales Forecast by COS'!DUD4</f>
        <v>0</v>
      </c>
      <c r="DUE5">
        <f>'Sales Forecast by COS'!DUE4</f>
        <v>0</v>
      </c>
      <c r="DUF5">
        <f>'Sales Forecast by COS'!DUF4</f>
        <v>0</v>
      </c>
      <c r="DUG5">
        <f>'Sales Forecast by COS'!DUG4</f>
        <v>0</v>
      </c>
      <c r="DUH5">
        <f>'Sales Forecast by COS'!DUH4</f>
        <v>0</v>
      </c>
      <c r="DUI5">
        <f>'Sales Forecast by COS'!DUI4</f>
        <v>0</v>
      </c>
      <c r="DUJ5">
        <f>'Sales Forecast by COS'!DUJ4</f>
        <v>0</v>
      </c>
      <c r="DUK5">
        <f>'Sales Forecast by COS'!DUK4</f>
        <v>0</v>
      </c>
      <c r="DUL5">
        <f>'Sales Forecast by COS'!DUL4</f>
        <v>0</v>
      </c>
      <c r="DUM5">
        <f>'Sales Forecast by COS'!DUM4</f>
        <v>0</v>
      </c>
      <c r="DUN5">
        <f>'Sales Forecast by COS'!DUN4</f>
        <v>0</v>
      </c>
      <c r="DUO5">
        <f>'Sales Forecast by COS'!DUO4</f>
        <v>0</v>
      </c>
      <c r="DUP5">
        <f>'Sales Forecast by COS'!DUP4</f>
        <v>0</v>
      </c>
      <c r="DUQ5">
        <f>'Sales Forecast by COS'!DUQ4</f>
        <v>0</v>
      </c>
      <c r="DUR5">
        <f>'Sales Forecast by COS'!DUR4</f>
        <v>0</v>
      </c>
      <c r="DUS5">
        <f>'Sales Forecast by COS'!DUS4</f>
        <v>0</v>
      </c>
      <c r="DUT5">
        <f>'Sales Forecast by COS'!DUT4</f>
        <v>0</v>
      </c>
      <c r="DUU5">
        <f>'Sales Forecast by COS'!DUU4</f>
        <v>0</v>
      </c>
      <c r="DUV5">
        <f>'Sales Forecast by COS'!DUV4</f>
        <v>0</v>
      </c>
      <c r="DUW5">
        <f>'Sales Forecast by COS'!DUW4</f>
        <v>0</v>
      </c>
      <c r="DUX5">
        <f>'Sales Forecast by COS'!DUX4</f>
        <v>0</v>
      </c>
      <c r="DUY5">
        <f>'Sales Forecast by COS'!DUY4</f>
        <v>0</v>
      </c>
      <c r="DUZ5">
        <f>'Sales Forecast by COS'!DUZ4</f>
        <v>0</v>
      </c>
      <c r="DVA5">
        <f>'Sales Forecast by COS'!DVA4</f>
        <v>0</v>
      </c>
      <c r="DVB5">
        <f>'Sales Forecast by COS'!DVB4</f>
        <v>0</v>
      </c>
      <c r="DVC5">
        <f>'Sales Forecast by COS'!DVC4</f>
        <v>0</v>
      </c>
      <c r="DVD5">
        <f>'Sales Forecast by COS'!DVD4</f>
        <v>0</v>
      </c>
      <c r="DVE5">
        <f>'Sales Forecast by COS'!DVE4</f>
        <v>0</v>
      </c>
      <c r="DVF5">
        <f>'Sales Forecast by COS'!DVF4</f>
        <v>0</v>
      </c>
      <c r="DVG5">
        <f>'Sales Forecast by COS'!DVG4</f>
        <v>0</v>
      </c>
      <c r="DVH5">
        <f>'Sales Forecast by COS'!DVH4</f>
        <v>0</v>
      </c>
      <c r="DVI5">
        <f>'Sales Forecast by COS'!DVI4</f>
        <v>0</v>
      </c>
      <c r="DVJ5">
        <f>'Sales Forecast by COS'!DVJ4</f>
        <v>0</v>
      </c>
      <c r="DVK5">
        <f>'Sales Forecast by COS'!DVK4</f>
        <v>0</v>
      </c>
      <c r="DVL5">
        <f>'Sales Forecast by COS'!DVL4</f>
        <v>0</v>
      </c>
      <c r="DVM5">
        <f>'Sales Forecast by COS'!DVM4</f>
        <v>0</v>
      </c>
      <c r="DVN5">
        <f>'Sales Forecast by COS'!DVN4</f>
        <v>0</v>
      </c>
      <c r="DVO5">
        <f>'Sales Forecast by COS'!DVO4</f>
        <v>0</v>
      </c>
      <c r="DVP5">
        <f>'Sales Forecast by COS'!DVP4</f>
        <v>0</v>
      </c>
      <c r="DVQ5">
        <f>'Sales Forecast by COS'!DVQ4</f>
        <v>0</v>
      </c>
      <c r="DVR5">
        <f>'Sales Forecast by COS'!DVR4</f>
        <v>0</v>
      </c>
      <c r="DVS5">
        <f>'Sales Forecast by COS'!DVS4</f>
        <v>0</v>
      </c>
      <c r="DVT5">
        <f>'Sales Forecast by COS'!DVT4</f>
        <v>0</v>
      </c>
      <c r="DVU5">
        <f>'Sales Forecast by COS'!DVU4</f>
        <v>0</v>
      </c>
      <c r="DVV5">
        <f>'Sales Forecast by COS'!DVV4</f>
        <v>0</v>
      </c>
      <c r="DVW5">
        <f>'Sales Forecast by COS'!DVW4</f>
        <v>0</v>
      </c>
      <c r="DVX5">
        <f>'Sales Forecast by COS'!DVX4</f>
        <v>0</v>
      </c>
      <c r="DVY5">
        <f>'Sales Forecast by COS'!DVY4</f>
        <v>0</v>
      </c>
      <c r="DVZ5">
        <f>'Sales Forecast by COS'!DVZ4</f>
        <v>0</v>
      </c>
      <c r="DWA5">
        <f>'Sales Forecast by COS'!DWA4</f>
        <v>0</v>
      </c>
      <c r="DWB5">
        <f>'Sales Forecast by COS'!DWB4</f>
        <v>0</v>
      </c>
      <c r="DWC5">
        <f>'Sales Forecast by COS'!DWC4</f>
        <v>0</v>
      </c>
      <c r="DWD5">
        <f>'Sales Forecast by COS'!DWD4</f>
        <v>0</v>
      </c>
      <c r="DWE5">
        <f>'Sales Forecast by COS'!DWE4</f>
        <v>0</v>
      </c>
      <c r="DWF5">
        <f>'Sales Forecast by COS'!DWF4</f>
        <v>0</v>
      </c>
      <c r="DWG5">
        <f>'Sales Forecast by COS'!DWG4</f>
        <v>0</v>
      </c>
      <c r="DWH5">
        <f>'Sales Forecast by COS'!DWH4</f>
        <v>0</v>
      </c>
      <c r="DWI5">
        <f>'Sales Forecast by COS'!DWI4</f>
        <v>0</v>
      </c>
      <c r="DWJ5">
        <f>'Sales Forecast by COS'!DWJ4</f>
        <v>0</v>
      </c>
      <c r="DWK5">
        <f>'Sales Forecast by COS'!DWK4</f>
        <v>0</v>
      </c>
      <c r="DWL5">
        <f>'Sales Forecast by COS'!DWL4</f>
        <v>0</v>
      </c>
      <c r="DWM5">
        <f>'Sales Forecast by COS'!DWM4</f>
        <v>0</v>
      </c>
      <c r="DWN5">
        <f>'Sales Forecast by COS'!DWN4</f>
        <v>0</v>
      </c>
      <c r="DWO5">
        <f>'Sales Forecast by COS'!DWO4</f>
        <v>0</v>
      </c>
      <c r="DWP5">
        <f>'Sales Forecast by COS'!DWP4</f>
        <v>0</v>
      </c>
      <c r="DWQ5">
        <f>'Sales Forecast by COS'!DWQ4</f>
        <v>0</v>
      </c>
      <c r="DWR5">
        <f>'Sales Forecast by COS'!DWR4</f>
        <v>0</v>
      </c>
      <c r="DWS5">
        <f>'Sales Forecast by COS'!DWS4</f>
        <v>0</v>
      </c>
      <c r="DWT5">
        <f>'Sales Forecast by COS'!DWT4</f>
        <v>0</v>
      </c>
      <c r="DWU5">
        <f>'Sales Forecast by COS'!DWU4</f>
        <v>0</v>
      </c>
      <c r="DWV5">
        <f>'Sales Forecast by COS'!DWV4</f>
        <v>0</v>
      </c>
      <c r="DWW5">
        <f>'Sales Forecast by COS'!DWW4</f>
        <v>0</v>
      </c>
      <c r="DWX5">
        <f>'Sales Forecast by COS'!DWX4</f>
        <v>0</v>
      </c>
      <c r="DWY5">
        <f>'Sales Forecast by COS'!DWY4</f>
        <v>0</v>
      </c>
      <c r="DWZ5">
        <f>'Sales Forecast by COS'!DWZ4</f>
        <v>0</v>
      </c>
      <c r="DXA5">
        <f>'Sales Forecast by COS'!DXA4</f>
        <v>0</v>
      </c>
      <c r="DXB5">
        <f>'Sales Forecast by COS'!DXB4</f>
        <v>0</v>
      </c>
      <c r="DXC5">
        <f>'Sales Forecast by COS'!DXC4</f>
        <v>0</v>
      </c>
      <c r="DXD5">
        <f>'Sales Forecast by COS'!DXD4</f>
        <v>0</v>
      </c>
      <c r="DXE5">
        <f>'Sales Forecast by COS'!DXE4</f>
        <v>0</v>
      </c>
      <c r="DXF5">
        <f>'Sales Forecast by COS'!DXF4</f>
        <v>0</v>
      </c>
      <c r="DXG5">
        <f>'Sales Forecast by COS'!DXG4</f>
        <v>0</v>
      </c>
      <c r="DXH5">
        <f>'Sales Forecast by COS'!DXH4</f>
        <v>0</v>
      </c>
      <c r="DXI5">
        <f>'Sales Forecast by COS'!DXI4</f>
        <v>0</v>
      </c>
      <c r="DXJ5">
        <f>'Sales Forecast by COS'!DXJ4</f>
        <v>0</v>
      </c>
      <c r="DXK5">
        <f>'Sales Forecast by COS'!DXK4</f>
        <v>0</v>
      </c>
      <c r="DXL5">
        <f>'Sales Forecast by COS'!DXL4</f>
        <v>0</v>
      </c>
      <c r="DXM5">
        <f>'Sales Forecast by COS'!DXM4</f>
        <v>0</v>
      </c>
      <c r="DXN5">
        <f>'Sales Forecast by COS'!DXN4</f>
        <v>0</v>
      </c>
      <c r="DXO5">
        <f>'Sales Forecast by COS'!DXO4</f>
        <v>0</v>
      </c>
      <c r="DXP5">
        <f>'Sales Forecast by COS'!DXP4</f>
        <v>0</v>
      </c>
      <c r="DXQ5">
        <f>'Sales Forecast by COS'!DXQ4</f>
        <v>0</v>
      </c>
      <c r="DXR5">
        <f>'Sales Forecast by COS'!DXR4</f>
        <v>0</v>
      </c>
      <c r="DXS5">
        <f>'Sales Forecast by COS'!DXS4</f>
        <v>0</v>
      </c>
      <c r="DXT5">
        <f>'Sales Forecast by COS'!DXT4</f>
        <v>0</v>
      </c>
      <c r="DXU5">
        <f>'Sales Forecast by COS'!DXU4</f>
        <v>0</v>
      </c>
      <c r="DXV5">
        <f>'Sales Forecast by COS'!DXV4</f>
        <v>0</v>
      </c>
      <c r="DXW5">
        <f>'Sales Forecast by COS'!DXW4</f>
        <v>0</v>
      </c>
      <c r="DXX5">
        <f>'Sales Forecast by COS'!DXX4</f>
        <v>0</v>
      </c>
      <c r="DXY5">
        <f>'Sales Forecast by COS'!DXY4</f>
        <v>0</v>
      </c>
      <c r="DXZ5">
        <f>'Sales Forecast by COS'!DXZ4</f>
        <v>0</v>
      </c>
      <c r="DYA5">
        <f>'Sales Forecast by COS'!DYA4</f>
        <v>0</v>
      </c>
      <c r="DYB5">
        <f>'Sales Forecast by COS'!DYB4</f>
        <v>0</v>
      </c>
      <c r="DYC5">
        <f>'Sales Forecast by COS'!DYC4</f>
        <v>0</v>
      </c>
      <c r="DYD5">
        <f>'Sales Forecast by COS'!DYD4</f>
        <v>0</v>
      </c>
      <c r="DYE5">
        <f>'Sales Forecast by COS'!DYE4</f>
        <v>0</v>
      </c>
      <c r="DYF5">
        <f>'Sales Forecast by COS'!DYF4</f>
        <v>0</v>
      </c>
      <c r="DYG5">
        <f>'Sales Forecast by COS'!DYG4</f>
        <v>0</v>
      </c>
      <c r="DYH5">
        <f>'Sales Forecast by COS'!DYH4</f>
        <v>0</v>
      </c>
      <c r="DYI5">
        <f>'Sales Forecast by COS'!DYI4</f>
        <v>0</v>
      </c>
      <c r="DYJ5">
        <f>'Sales Forecast by COS'!DYJ4</f>
        <v>0</v>
      </c>
      <c r="DYK5">
        <f>'Sales Forecast by COS'!DYK4</f>
        <v>0</v>
      </c>
      <c r="DYL5">
        <f>'Sales Forecast by COS'!DYL4</f>
        <v>0</v>
      </c>
      <c r="DYM5">
        <f>'Sales Forecast by COS'!DYM4</f>
        <v>0</v>
      </c>
      <c r="DYN5">
        <f>'Sales Forecast by COS'!DYN4</f>
        <v>0</v>
      </c>
      <c r="DYO5">
        <f>'Sales Forecast by COS'!DYO4</f>
        <v>0</v>
      </c>
      <c r="DYP5">
        <f>'Sales Forecast by COS'!DYP4</f>
        <v>0</v>
      </c>
      <c r="DYQ5">
        <f>'Sales Forecast by COS'!DYQ4</f>
        <v>0</v>
      </c>
      <c r="DYR5">
        <f>'Sales Forecast by COS'!DYR4</f>
        <v>0</v>
      </c>
      <c r="DYS5">
        <f>'Sales Forecast by COS'!DYS4</f>
        <v>0</v>
      </c>
      <c r="DYT5">
        <f>'Sales Forecast by COS'!DYT4</f>
        <v>0</v>
      </c>
      <c r="DYU5">
        <f>'Sales Forecast by COS'!DYU4</f>
        <v>0</v>
      </c>
      <c r="DYV5">
        <f>'Sales Forecast by COS'!DYV4</f>
        <v>0</v>
      </c>
      <c r="DYW5">
        <f>'Sales Forecast by COS'!DYW4</f>
        <v>0</v>
      </c>
      <c r="DYX5">
        <f>'Sales Forecast by COS'!DYX4</f>
        <v>0</v>
      </c>
      <c r="DYY5">
        <f>'Sales Forecast by COS'!DYY4</f>
        <v>0</v>
      </c>
      <c r="DYZ5">
        <f>'Sales Forecast by COS'!DYZ4</f>
        <v>0</v>
      </c>
      <c r="DZA5">
        <f>'Sales Forecast by COS'!DZA4</f>
        <v>0</v>
      </c>
      <c r="DZB5">
        <f>'Sales Forecast by COS'!DZB4</f>
        <v>0</v>
      </c>
      <c r="DZC5">
        <f>'Sales Forecast by COS'!DZC4</f>
        <v>0</v>
      </c>
      <c r="DZD5">
        <f>'Sales Forecast by COS'!DZD4</f>
        <v>0</v>
      </c>
      <c r="DZE5">
        <f>'Sales Forecast by COS'!DZE4</f>
        <v>0</v>
      </c>
      <c r="DZF5">
        <f>'Sales Forecast by COS'!DZF4</f>
        <v>0</v>
      </c>
      <c r="DZG5">
        <f>'Sales Forecast by COS'!DZG4</f>
        <v>0</v>
      </c>
      <c r="DZH5">
        <f>'Sales Forecast by COS'!DZH4</f>
        <v>0</v>
      </c>
      <c r="DZI5">
        <f>'Sales Forecast by COS'!DZI4</f>
        <v>0</v>
      </c>
      <c r="DZJ5">
        <f>'Sales Forecast by COS'!DZJ4</f>
        <v>0</v>
      </c>
      <c r="DZK5">
        <f>'Sales Forecast by COS'!DZK4</f>
        <v>0</v>
      </c>
      <c r="DZL5">
        <f>'Sales Forecast by COS'!DZL4</f>
        <v>0</v>
      </c>
      <c r="DZM5">
        <f>'Sales Forecast by COS'!DZM4</f>
        <v>0</v>
      </c>
      <c r="DZN5">
        <f>'Sales Forecast by COS'!DZN4</f>
        <v>0</v>
      </c>
      <c r="DZO5">
        <f>'Sales Forecast by COS'!DZO4</f>
        <v>0</v>
      </c>
      <c r="DZP5">
        <f>'Sales Forecast by COS'!DZP4</f>
        <v>0</v>
      </c>
      <c r="DZQ5">
        <f>'Sales Forecast by COS'!DZQ4</f>
        <v>0</v>
      </c>
      <c r="DZR5">
        <f>'Sales Forecast by COS'!DZR4</f>
        <v>0</v>
      </c>
      <c r="DZS5">
        <f>'Sales Forecast by COS'!DZS4</f>
        <v>0</v>
      </c>
      <c r="DZT5">
        <f>'Sales Forecast by COS'!DZT4</f>
        <v>0</v>
      </c>
      <c r="DZU5">
        <f>'Sales Forecast by COS'!DZU4</f>
        <v>0</v>
      </c>
      <c r="DZV5">
        <f>'Sales Forecast by COS'!DZV4</f>
        <v>0</v>
      </c>
      <c r="DZW5">
        <f>'Sales Forecast by COS'!DZW4</f>
        <v>0</v>
      </c>
      <c r="DZX5">
        <f>'Sales Forecast by COS'!DZX4</f>
        <v>0</v>
      </c>
      <c r="DZY5">
        <f>'Sales Forecast by COS'!DZY4</f>
        <v>0</v>
      </c>
      <c r="DZZ5">
        <f>'Sales Forecast by COS'!DZZ4</f>
        <v>0</v>
      </c>
      <c r="EAA5">
        <f>'Sales Forecast by COS'!EAA4</f>
        <v>0</v>
      </c>
      <c r="EAB5">
        <f>'Sales Forecast by COS'!EAB4</f>
        <v>0</v>
      </c>
      <c r="EAC5">
        <f>'Sales Forecast by COS'!EAC4</f>
        <v>0</v>
      </c>
      <c r="EAD5">
        <f>'Sales Forecast by COS'!EAD4</f>
        <v>0</v>
      </c>
      <c r="EAE5">
        <f>'Sales Forecast by COS'!EAE4</f>
        <v>0</v>
      </c>
      <c r="EAF5">
        <f>'Sales Forecast by COS'!EAF4</f>
        <v>0</v>
      </c>
      <c r="EAG5">
        <f>'Sales Forecast by COS'!EAG4</f>
        <v>0</v>
      </c>
      <c r="EAH5">
        <f>'Sales Forecast by COS'!EAH4</f>
        <v>0</v>
      </c>
      <c r="EAI5">
        <f>'Sales Forecast by COS'!EAI4</f>
        <v>0</v>
      </c>
      <c r="EAJ5">
        <f>'Sales Forecast by COS'!EAJ4</f>
        <v>0</v>
      </c>
      <c r="EAK5">
        <f>'Sales Forecast by COS'!EAK4</f>
        <v>0</v>
      </c>
      <c r="EAL5">
        <f>'Sales Forecast by COS'!EAL4</f>
        <v>0</v>
      </c>
      <c r="EAM5">
        <f>'Sales Forecast by COS'!EAM4</f>
        <v>0</v>
      </c>
      <c r="EAN5">
        <f>'Sales Forecast by COS'!EAN4</f>
        <v>0</v>
      </c>
      <c r="EAO5">
        <f>'Sales Forecast by COS'!EAO4</f>
        <v>0</v>
      </c>
      <c r="EAP5">
        <f>'Sales Forecast by COS'!EAP4</f>
        <v>0</v>
      </c>
      <c r="EAQ5">
        <f>'Sales Forecast by COS'!EAQ4</f>
        <v>0</v>
      </c>
      <c r="EAR5">
        <f>'Sales Forecast by COS'!EAR4</f>
        <v>0</v>
      </c>
      <c r="EAS5">
        <f>'Sales Forecast by COS'!EAS4</f>
        <v>0</v>
      </c>
      <c r="EAT5">
        <f>'Sales Forecast by COS'!EAT4</f>
        <v>0</v>
      </c>
      <c r="EAU5">
        <f>'Sales Forecast by COS'!EAU4</f>
        <v>0</v>
      </c>
      <c r="EAV5">
        <f>'Sales Forecast by COS'!EAV4</f>
        <v>0</v>
      </c>
      <c r="EAW5">
        <f>'Sales Forecast by COS'!EAW4</f>
        <v>0</v>
      </c>
      <c r="EAX5">
        <f>'Sales Forecast by COS'!EAX4</f>
        <v>0</v>
      </c>
      <c r="EAY5">
        <f>'Sales Forecast by COS'!EAY4</f>
        <v>0</v>
      </c>
      <c r="EAZ5">
        <f>'Sales Forecast by COS'!EAZ4</f>
        <v>0</v>
      </c>
      <c r="EBA5">
        <f>'Sales Forecast by COS'!EBA4</f>
        <v>0</v>
      </c>
      <c r="EBB5">
        <f>'Sales Forecast by COS'!EBB4</f>
        <v>0</v>
      </c>
      <c r="EBC5">
        <f>'Sales Forecast by COS'!EBC4</f>
        <v>0</v>
      </c>
      <c r="EBD5">
        <f>'Sales Forecast by COS'!EBD4</f>
        <v>0</v>
      </c>
      <c r="EBE5">
        <f>'Sales Forecast by COS'!EBE4</f>
        <v>0</v>
      </c>
      <c r="EBF5">
        <f>'Sales Forecast by COS'!EBF4</f>
        <v>0</v>
      </c>
      <c r="EBG5">
        <f>'Sales Forecast by COS'!EBG4</f>
        <v>0</v>
      </c>
      <c r="EBH5">
        <f>'Sales Forecast by COS'!EBH4</f>
        <v>0</v>
      </c>
      <c r="EBI5">
        <f>'Sales Forecast by COS'!EBI4</f>
        <v>0</v>
      </c>
      <c r="EBJ5">
        <f>'Sales Forecast by COS'!EBJ4</f>
        <v>0</v>
      </c>
      <c r="EBK5">
        <f>'Sales Forecast by COS'!EBK4</f>
        <v>0</v>
      </c>
      <c r="EBL5">
        <f>'Sales Forecast by COS'!EBL4</f>
        <v>0</v>
      </c>
      <c r="EBM5">
        <f>'Sales Forecast by COS'!EBM4</f>
        <v>0</v>
      </c>
      <c r="EBN5">
        <f>'Sales Forecast by COS'!EBN4</f>
        <v>0</v>
      </c>
      <c r="EBO5">
        <f>'Sales Forecast by COS'!EBO4</f>
        <v>0</v>
      </c>
      <c r="EBP5">
        <f>'Sales Forecast by COS'!EBP4</f>
        <v>0</v>
      </c>
      <c r="EBQ5">
        <f>'Sales Forecast by COS'!EBQ4</f>
        <v>0</v>
      </c>
      <c r="EBR5">
        <f>'Sales Forecast by COS'!EBR4</f>
        <v>0</v>
      </c>
      <c r="EBS5">
        <f>'Sales Forecast by COS'!EBS4</f>
        <v>0</v>
      </c>
      <c r="EBT5">
        <f>'Sales Forecast by COS'!EBT4</f>
        <v>0</v>
      </c>
      <c r="EBU5">
        <f>'Sales Forecast by COS'!EBU4</f>
        <v>0</v>
      </c>
      <c r="EBV5">
        <f>'Sales Forecast by COS'!EBV4</f>
        <v>0</v>
      </c>
      <c r="EBW5">
        <f>'Sales Forecast by COS'!EBW4</f>
        <v>0</v>
      </c>
      <c r="EBX5">
        <f>'Sales Forecast by COS'!EBX4</f>
        <v>0</v>
      </c>
      <c r="EBY5">
        <f>'Sales Forecast by COS'!EBY4</f>
        <v>0</v>
      </c>
      <c r="EBZ5">
        <f>'Sales Forecast by COS'!EBZ4</f>
        <v>0</v>
      </c>
      <c r="ECA5">
        <f>'Sales Forecast by COS'!ECA4</f>
        <v>0</v>
      </c>
      <c r="ECB5">
        <f>'Sales Forecast by COS'!ECB4</f>
        <v>0</v>
      </c>
      <c r="ECC5">
        <f>'Sales Forecast by COS'!ECC4</f>
        <v>0</v>
      </c>
      <c r="ECD5">
        <f>'Sales Forecast by COS'!ECD4</f>
        <v>0</v>
      </c>
      <c r="ECE5">
        <f>'Sales Forecast by COS'!ECE4</f>
        <v>0</v>
      </c>
      <c r="ECF5">
        <f>'Sales Forecast by COS'!ECF4</f>
        <v>0</v>
      </c>
      <c r="ECG5">
        <f>'Sales Forecast by COS'!ECG4</f>
        <v>0</v>
      </c>
      <c r="ECH5">
        <f>'Sales Forecast by COS'!ECH4</f>
        <v>0</v>
      </c>
      <c r="ECI5">
        <f>'Sales Forecast by COS'!ECI4</f>
        <v>0</v>
      </c>
      <c r="ECJ5">
        <f>'Sales Forecast by COS'!ECJ4</f>
        <v>0</v>
      </c>
      <c r="ECK5">
        <f>'Sales Forecast by COS'!ECK4</f>
        <v>0</v>
      </c>
      <c r="ECL5">
        <f>'Sales Forecast by COS'!ECL4</f>
        <v>0</v>
      </c>
      <c r="ECM5">
        <f>'Sales Forecast by COS'!ECM4</f>
        <v>0</v>
      </c>
      <c r="ECN5">
        <f>'Sales Forecast by COS'!ECN4</f>
        <v>0</v>
      </c>
      <c r="ECO5">
        <f>'Sales Forecast by COS'!ECO4</f>
        <v>0</v>
      </c>
      <c r="ECP5">
        <f>'Sales Forecast by COS'!ECP4</f>
        <v>0</v>
      </c>
      <c r="ECQ5">
        <f>'Sales Forecast by COS'!ECQ4</f>
        <v>0</v>
      </c>
      <c r="ECR5">
        <f>'Sales Forecast by COS'!ECR4</f>
        <v>0</v>
      </c>
      <c r="ECS5">
        <f>'Sales Forecast by COS'!ECS4</f>
        <v>0</v>
      </c>
      <c r="ECT5">
        <f>'Sales Forecast by COS'!ECT4</f>
        <v>0</v>
      </c>
      <c r="ECU5">
        <f>'Sales Forecast by COS'!ECU4</f>
        <v>0</v>
      </c>
      <c r="ECV5">
        <f>'Sales Forecast by COS'!ECV4</f>
        <v>0</v>
      </c>
      <c r="ECW5">
        <f>'Sales Forecast by COS'!ECW4</f>
        <v>0</v>
      </c>
      <c r="ECX5">
        <f>'Sales Forecast by COS'!ECX4</f>
        <v>0</v>
      </c>
      <c r="ECY5">
        <f>'Sales Forecast by COS'!ECY4</f>
        <v>0</v>
      </c>
      <c r="ECZ5">
        <f>'Sales Forecast by COS'!ECZ4</f>
        <v>0</v>
      </c>
      <c r="EDA5">
        <f>'Sales Forecast by COS'!EDA4</f>
        <v>0</v>
      </c>
      <c r="EDB5">
        <f>'Sales Forecast by COS'!EDB4</f>
        <v>0</v>
      </c>
      <c r="EDC5">
        <f>'Sales Forecast by COS'!EDC4</f>
        <v>0</v>
      </c>
      <c r="EDD5">
        <f>'Sales Forecast by COS'!EDD4</f>
        <v>0</v>
      </c>
      <c r="EDE5">
        <f>'Sales Forecast by COS'!EDE4</f>
        <v>0</v>
      </c>
      <c r="EDF5">
        <f>'Sales Forecast by COS'!EDF4</f>
        <v>0</v>
      </c>
      <c r="EDG5">
        <f>'Sales Forecast by COS'!EDG4</f>
        <v>0</v>
      </c>
      <c r="EDH5">
        <f>'Sales Forecast by COS'!EDH4</f>
        <v>0</v>
      </c>
      <c r="EDI5">
        <f>'Sales Forecast by COS'!EDI4</f>
        <v>0</v>
      </c>
      <c r="EDJ5">
        <f>'Sales Forecast by COS'!EDJ4</f>
        <v>0</v>
      </c>
      <c r="EDK5">
        <f>'Sales Forecast by COS'!EDK4</f>
        <v>0</v>
      </c>
      <c r="EDL5">
        <f>'Sales Forecast by COS'!EDL4</f>
        <v>0</v>
      </c>
      <c r="EDM5">
        <f>'Sales Forecast by COS'!EDM4</f>
        <v>0</v>
      </c>
      <c r="EDN5">
        <f>'Sales Forecast by COS'!EDN4</f>
        <v>0</v>
      </c>
      <c r="EDO5">
        <f>'Sales Forecast by COS'!EDO4</f>
        <v>0</v>
      </c>
      <c r="EDP5">
        <f>'Sales Forecast by COS'!EDP4</f>
        <v>0</v>
      </c>
      <c r="EDQ5">
        <f>'Sales Forecast by COS'!EDQ4</f>
        <v>0</v>
      </c>
      <c r="EDR5">
        <f>'Sales Forecast by COS'!EDR4</f>
        <v>0</v>
      </c>
      <c r="EDS5">
        <f>'Sales Forecast by COS'!EDS4</f>
        <v>0</v>
      </c>
      <c r="EDT5">
        <f>'Sales Forecast by COS'!EDT4</f>
        <v>0</v>
      </c>
      <c r="EDU5">
        <f>'Sales Forecast by COS'!EDU4</f>
        <v>0</v>
      </c>
      <c r="EDV5">
        <f>'Sales Forecast by COS'!EDV4</f>
        <v>0</v>
      </c>
      <c r="EDW5">
        <f>'Sales Forecast by COS'!EDW4</f>
        <v>0</v>
      </c>
      <c r="EDX5">
        <f>'Sales Forecast by COS'!EDX4</f>
        <v>0</v>
      </c>
      <c r="EDY5">
        <f>'Sales Forecast by COS'!EDY4</f>
        <v>0</v>
      </c>
      <c r="EDZ5">
        <f>'Sales Forecast by COS'!EDZ4</f>
        <v>0</v>
      </c>
      <c r="EEA5">
        <f>'Sales Forecast by COS'!EEA4</f>
        <v>0</v>
      </c>
      <c r="EEB5">
        <f>'Sales Forecast by COS'!EEB4</f>
        <v>0</v>
      </c>
      <c r="EEC5">
        <f>'Sales Forecast by COS'!EEC4</f>
        <v>0</v>
      </c>
      <c r="EED5">
        <f>'Sales Forecast by COS'!EED4</f>
        <v>0</v>
      </c>
      <c r="EEE5">
        <f>'Sales Forecast by COS'!EEE4</f>
        <v>0</v>
      </c>
      <c r="EEF5">
        <f>'Sales Forecast by COS'!EEF4</f>
        <v>0</v>
      </c>
      <c r="EEG5">
        <f>'Sales Forecast by COS'!EEG4</f>
        <v>0</v>
      </c>
      <c r="EEH5">
        <f>'Sales Forecast by COS'!EEH4</f>
        <v>0</v>
      </c>
      <c r="EEI5">
        <f>'Sales Forecast by COS'!EEI4</f>
        <v>0</v>
      </c>
      <c r="EEJ5">
        <f>'Sales Forecast by COS'!EEJ4</f>
        <v>0</v>
      </c>
      <c r="EEK5">
        <f>'Sales Forecast by COS'!EEK4</f>
        <v>0</v>
      </c>
      <c r="EEL5">
        <f>'Sales Forecast by COS'!EEL4</f>
        <v>0</v>
      </c>
      <c r="EEM5">
        <f>'Sales Forecast by COS'!EEM4</f>
        <v>0</v>
      </c>
      <c r="EEN5">
        <f>'Sales Forecast by COS'!EEN4</f>
        <v>0</v>
      </c>
      <c r="EEO5">
        <f>'Sales Forecast by COS'!EEO4</f>
        <v>0</v>
      </c>
      <c r="EEP5">
        <f>'Sales Forecast by COS'!EEP4</f>
        <v>0</v>
      </c>
      <c r="EEQ5">
        <f>'Sales Forecast by COS'!EEQ4</f>
        <v>0</v>
      </c>
      <c r="EER5">
        <f>'Sales Forecast by COS'!EER4</f>
        <v>0</v>
      </c>
      <c r="EES5">
        <f>'Sales Forecast by COS'!EES4</f>
        <v>0</v>
      </c>
      <c r="EET5">
        <f>'Sales Forecast by COS'!EET4</f>
        <v>0</v>
      </c>
      <c r="EEU5">
        <f>'Sales Forecast by COS'!EEU4</f>
        <v>0</v>
      </c>
      <c r="EEV5">
        <f>'Sales Forecast by COS'!EEV4</f>
        <v>0</v>
      </c>
      <c r="EEW5">
        <f>'Sales Forecast by COS'!EEW4</f>
        <v>0</v>
      </c>
      <c r="EEX5">
        <f>'Sales Forecast by COS'!EEX4</f>
        <v>0</v>
      </c>
      <c r="EEY5">
        <f>'Sales Forecast by COS'!EEY4</f>
        <v>0</v>
      </c>
      <c r="EEZ5">
        <f>'Sales Forecast by COS'!EEZ4</f>
        <v>0</v>
      </c>
      <c r="EFA5">
        <f>'Sales Forecast by COS'!EFA4</f>
        <v>0</v>
      </c>
      <c r="EFB5">
        <f>'Sales Forecast by COS'!EFB4</f>
        <v>0</v>
      </c>
      <c r="EFC5">
        <f>'Sales Forecast by COS'!EFC4</f>
        <v>0</v>
      </c>
      <c r="EFD5">
        <f>'Sales Forecast by COS'!EFD4</f>
        <v>0</v>
      </c>
      <c r="EFE5">
        <f>'Sales Forecast by COS'!EFE4</f>
        <v>0</v>
      </c>
      <c r="EFF5">
        <f>'Sales Forecast by COS'!EFF4</f>
        <v>0</v>
      </c>
      <c r="EFG5">
        <f>'Sales Forecast by COS'!EFG4</f>
        <v>0</v>
      </c>
      <c r="EFH5">
        <f>'Sales Forecast by COS'!EFH4</f>
        <v>0</v>
      </c>
      <c r="EFI5">
        <f>'Sales Forecast by COS'!EFI4</f>
        <v>0</v>
      </c>
      <c r="EFJ5">
        <f>'Sales Forecast by COS'!EFJ4</f>
        <v>0</v>
      </c>
      <c r="EFK5">
        <f>'Sales Forecast by COS'!EFK4</f>
        <v>0</v>
      </c>
      <c r="EFL5">
        <f>'Sales Forecast by COS'!EFL4</f>
        <v>0</v>
      </c>
      <c r="EFM5">
        <f>'Sales Forecast by COS'!EFM4</f>
        <v>0</v>
      </c>
      <c r="EFN5">
        <f>'Sales Forecast by COS'!EFN4</f>
        <v>0</v>
      </c>
      <c r="EFO5">
        <f>'Sales Forecast by COS'!EFO4</f>
        <v>0</v>
      </c>
      <c r="EFP5">
        <f>'Sales Forecast by COS'!EFP4</f>
        <v>0</v>
      </c>
      <c r="EFQ5">
        <f>'Sales Forecast by COS'!EFQ4</f>
        <v>0</v>
      </c>
      <c r="EFR5">
        <f>'Sales Forecast by COS'!EFR4</f>
        <v>0</v>
      </c>
      <c r="EFS5">
        <f>'Sales Forecast by COS'!EFS4</f>
        <v>0</v>
      </c>
      <c r="EFT5">
        <f>'Sales Forecast by COS'!EFT4</f>
        <v>0</v>
      </c>
      <c r="EFU5">
        <f>'Sales Forecast by COS'!EFU4</f>
        <v>0</v>
      </c>
      <c r="EFV5">
        <f>'Sales Forecast by COS'!EFV4</f>
        <v>0</v>
      </c>
      <c r="EFW5">
        <f>'Sales Forecast by COS'!EFW4</f>
        <v>0</v>
      </c>
      <c r="EFX5">
        <f>'Sales Forecast by COS'!EFX4</f>
        <v>0</v>
      </c>
      <c r="EFY5">
        <f>'Sales Forecast by COS'!EFY4</f>
        <v>0</v>
      </c>
      <c r="EFZ5">
        <f>'Sales Forecast by COS'!EFZ4</f>
        <v>0</v>
      </c>
      <c r="EGA5">
        <f>'Sales Forecast by COS'!EGA4</f>
        <v>0</v>
      </c>
      <c r="EGB5">
        <f>'Sales Forecast by COS'!EGB4</f>
        <v>0</v>
      </c>
      <c r="EGC5">
        <f>'Sales Forecast by COS'!EGC4</f>
        <v>0</v>
      </c>
      <c r="EGD5">
        <f>'Sales Forecast by COS'!EGD4</f>
        <v>0</v>
      </c>
      <c r="EGE5">
        <f>'Sales Forecast by COS'!EGE4</f>
        <v>0</v>
      </c>
      <c r="EGF5">
        <f>'Sales Forecast by COS'!EGF4</f>
        <v>0</v>
      </c>
      <c r="EGG5">
        <f>'Sales Forecast by COS'!EGG4</f>
        <v>0</v>
      </c>
      <c r="EGH5">
        <f>'Sales Forecast by COS'!EGH4</f>
        <v>0</v>
      </c>
      <c r="EGI5">
        <f>'Sales Forecast by COS'!EGI4</f>
        <v>0</v>
      </c>
      <c r="EGJ5">
        <f>'Sales Forecast by COS'!EGJ4</f>
        <v>0</v>
      </c>
      <c r="EGK5">
        <f>'Sales Forecast by COS'!EGK4</f>
        <v>0</v>
      </c>
      <c r="EGL5">
        <f>'Sales Forecast by COS'!EGL4</f>
        <v>0</v>
      </c>
      <c r="EGM5">
        <f>'Sales Forecast by COS'!EGM4</f>
        <v>0</v>
      </c>
      <c r="EGN5">
        <f>'Sales Forecast by COS'!EGN4</f>
        <v>0</v>
      </c>
      <c r="EGO5">
        <f>'Sales Forecast by COS'!EGO4</f>
        <v>0</v>
      </c>
      <c r="EGP5">
        <f>'Sales Forecast by COS'!EGP4</f>
        <v>0</v>
      </c>
      <c r="EGQ5">
        <f>'Sales Forecast by COS'!EGQ4</f>
        <v>0</v>
      </c>
      <c r="EGR5">
        <f>'Sales Forecast by COS'!EGR4</f>
        <v>0</v>
      </c>
      <c r="EGS5">
        <f>'Sales Forecast by COS'!EGS4</f>
        <v>0</v>
      </c>
      <c r="EGT5">
        <f>'Sales Forecast by COS'!EGT4</f>
        <v>0</v>
      </c>
      <c r="EGU5">
        <f>'Sales Forecast by COS'!EGU4</f>
        <v>0</v>
      </c>
      <c r="EGV5">
        <f>'Sales Forecast by COS'!EGV4</f>
        <v>0</v>
      </c>
      <c r="EGW5">
        <f>'Sales Forecast by COS'!EGW4</f>
        <v>0</v>
      </c>
      <c r="EGX5">
        <f>'Sales Forecast by COS'!EGX4</f>
        <v>0</v>
      </c>
      <c r="EGY5">
        <f>'Sales Forecast by COS'!EGY4</f>
        <v>0</v>
      </c>
      <c r="EGZ5">
        <f>'Sales Forecast by COS'!EGZ4</f>
        <v>0</v>
      </c>
      <c r="EHA5">
        <f>'Sales Forecast by COS'!EHA4</f>
        <v>0</v>
      </c>
      <c r="EHB5">
        <f>'Sales Forecast by COS'!EHB4</f>
        <v>0</v>
      </c>
      <c r="EHC5">
        <f>'Sales Forecast by COS'!EHC4</f>
        <v>0</v>
      </c>
      <c r="EHD5">
        <f>'Sales Forecast by COS'!EHD4</f>
        <v>0</v>
      </c>
      <c r="EHE5">
        <f>'Sales Forecast by COS'!EHE4</f>
        <v>0</v>
      </c>
      <c r="EHF5">
        <f>'Sales Forecast by COS'!EHF4</f>
        <v>0</v>
      </c>
      <c r="EHG5">
        <f>'Sales Forecast by COS'!EHG4</f>
        <v>0</v>
      </c>
      <c r="EHH5">
        <f>'Sales Forecast by COS'!EHH4</f>
        <v>0</v>
      </c>
      <c r="EHI5">
        <f>'Sales Forecast by COS'!EHI4</f>
        <v>0</v>
      </c>
      <c r="EHJ5">
        <f>'Sales Forecast by COS'!EHJ4</f>
        <v>0</v>
      </c>
      <c r="EHK5">
        <f>'Sales Forecast by COS'!EHK4</f>
        <v>0</v>
      </c>
      <c r="EHL5">
        <f>'Sales Forecast by COS'!EHL4</f>
        <v>0</v>
      </c>
      <c r="EHM5">
        <f>'Sales Forecast by COS'!EHM4</f>
        <v>0</v>
      </c>
      <c r="EHN5">
        <f>'Sales Forecast by COS'!EHN4</f>
        <v>0</v>
      </c>
      <c r="EHO5">
        <f>'Sales Forecast by COS'!EHO4</f>
        <v>0</v>
      </c>
      <c r="EHP5">
        <f>'Sales Forecast by COS'!EHP4</f>
        <v>0</v>
      </c>
      <c r="EHQ5">
        <f>'Sales Forecast by COS'!EHQ4</f>
        <v>0</v>
      </c>
      <c r="EHR5">
        <f>'Sales Forecast by COS'!EHR4</f>
        <v>0</v>
      </c>
      <c r="EHS5">
        <f>'Sales Forecast by COS'!EHS4</f>
        <v>0</v>
      </c>
      <c r="EHT5">
        <f>'Sales Forecast by COS'!EHT4</f>
        <v>0</v>
      </c>
      <c r="EHU5">
        <f>'Sales Forecast by COS'!EHU4</f>
        <v>0</v>
      </c>
      <c r="EHV5">
        <f>'Sales Forecast by COS'!EHV4</f>
        <v>0</v>
      </c>
      <c r="EHW5">
        <f>'Sales Forecast by COS'!EHW4</f>
        <v>0</v>
      </c>
      <c r="EHX5">
        <f>'Sales Forecast by COS'!EHX4</f>
        <v>0</v>
      </c>
      <c r="EHY5">
        <f>'Sales Forecast by COS'!EHY4</f>
        <v>0</v>
      </c>
      <c r="EHZ5">
        <f>'Sales Forecast by COS'!EHZ4</f>
        <v>0</v>
      </c>
      <c r="EIA5">
        <f>'Sales Forecast by COS'!EIA4</f>
        <v>0</v>
      </c>
      <c r="EIB5">
        <f>'Sales Forecast by COS'!EIB4</f>
        <v>0</v>
      </c>
      <c r="EIC5">
        <f>'Sales Forecast by COS'!EIC4</f>
        <v>0</v>
      </c>
      <c r="EID5">
        <f>'Sales Forecast by COS'!EID4</f>
        <v>0</v>
      </c>
      <c r="EIE5">
        <f>'Sales Forecast by COS'!EIE4</f>
        <v>0</v>
      </c>
      <c r="EIF5">
        <f>'Sales Forecast by COS'!EIF4</f>
        <v>0</v>
      </c>
      <c r="EIG5">
        <f>'Sales Forecast by COS'!EIG4</f>
        <v>0</v>
      </c>
      <c r="EIH5">
        <f>'Sales Forecast by COS'!EIH4</f>
        <v>0</v>
      </c>
      <c r="EII5">
        <f>'Sales Forecast by COS'!EII4</f>
        <v>0</v>
      </c>
      <c r="EIJ5">
        <f>'Sales Forecast by COS'!EIJ4</f>
        <v>0</v>
      </c>
      <c r="EIK5">
        <f>'Sales Forecast by COS'!EIK4</f>
        <v>0</v>
      </c>
      <c r="EIL5">
        <f>'Sales Forecast by COS'!EIL4</f>
        <v>0</v>
      </c>
      <c r="EIM5">
        <f>'Sales Forecast by COS'!EIM4</f>
        <v>0</v>
      </c>
      <c r="EIN5">
        <f>'Sales Forecast by COS'!EIN4</f>
        <v>0</v>
      </c>
      <c r="EIO5">
        <f>'Sales Forecast by COS'!EIO4</f>
        <v>0</v>
      </c>
      <c r="EIP5">
        <f>'Sales Forecast by COS'!EIP4</f>
        <v>0</v>
      </c>
      <c r="EIQ5">
        <f>'Sales Forecast by COS'!EIQ4</f>
        <v>0</v>
      </c>
      <c r="EIR5">
        <f>'Sales Forecast by COS'!EIR4</f>
        <v>0</v>
      </c>
      <c r="EIS5">
        <f>'Sales Forecast by COS'!EIS4</f>
        <v>0</v>
      </c>
      <c r="EIT5">
        <f>'Sales Forecast by COS'!EIT4</f>
        <v>0</v>
      </c>
      <c r="EIU5">
        <f>'Sales Forecast by COS'!EIU4</f>
        <v>0</v>
      </c>
      <c r="EIV5">
        <f>'Sales Forecast by COS'!EIV4</f>
        <v>0</v>
      </c>
      <c r="EIW5">
        <f>'Sales Forecast by COS'!EIW4</f>
        <v>0</v>
      </c>
      <c r="EIX5">
        <f>'Sales Forecast by COS'!EIX4</f>
        <v>0</v>
      </c>
      <c r="EIY5">
        <f>'Sales Forecast by COS'!EIY4</f>
        <v>0</v>
      </c>
      <c r="EIZ5">
        <f>'Sales Forecast by COS'!EIZ4</f>
        <v>0</v>
      </c>
      <c r="EJA5">
        <f>'Sales Forecast by COS'!EJA4</f>
        <v>0</v>
      </c>
      <c r="EJB5">
        <f>'Sales Forecast by COS'!EJB4</f>
        <v>0</v>
      </c>
      <c r="EJC5">
        <f>'Sales Forecast by COS'!EJC4</f>
        <v>0</v>
      </c>
      <c r="EJD5">
        <f>'Sales Forecast by COS'!EJD4</f>
        <v>0</v>
      </c>
      <c r="EJE5">
        <f>'Sales Forecast by COS'!EJE4</f>
        <v>0</v>
      </c>
      <c r="EJF5">
        <f>'Sales Forecast by COS'!EJF4</f>
        <v>0</v>
      </c>
      <c r="EJG5">
        <f>'Sales Forecast by COS'!EJG4</f>
        <v>0</v>
      </c>
      <c r="EJH5">
        <f>'Sales Forecast by COS'!EJH4</f>
        <v>0</v>
      </c>
      <c r="EJI5">
        <f>'Sales Forecast by COS'!EJI4</f>
        <v>0</v>
      </c>
      <c r="EJJ5">
        <f>'Sales Forecast by COS'!EJJ4</f>
        <v>0</v>
      </c>
      <c r="EJK5">
        <f>'Sales Forecast by COS'!EJK4</f>
        <v>0</v>
      </c>
      <c r="EJL5">
        <f>'Sales Forecast by COS'!EJL4</f>
        <v>0</v>
      </c>
      <c r="EJM5">
        <f>'Sales Forecast by COS'!EJM4</f>
        <v>0</v>
      </c>
      <c r="EJN5">
        <f>'Sales Forecast by COS'!EJN4</f>
        <v>0</v>
      </c>
      <c r="EJO5">
        <f>'Sales Forecast by COS'!EJO4</f>
        <v>0</v>
      </c>
      <c r="EJP5">
        <f>'Sales Forecast by COS'!EJP4</f>
        <v>0</v>
      </c>
      <c r="EJQ5">
        <f>'Sales Forecast by COS'!EJQ4</f>
        <v>0</v>
      </c>
      <c r="EJR5">
        <f>'Sales Forecast by COS'!EJR4</f>
        <v>0</v>
      </c>
      <c r="EJS5">
        <f>'Sales Forecast by COS'!EJS4</f>
        <v>0</v>
      </c>
      <c r="EJT5">
        <f>'Sales Forecast by COS'!EJT4</f>
        <v>0</v>
      </c>
      <c r="EJU5">
        <f>'Sales Forecast by COS'!EJU4</f>
        <v>0</v>
      </c>
      <c r="EJV5">
        <f>'Sales Forecast by COS'!EJV4</f>
        <v>0</v>
      </c>
      <c r="EJW5">
        <f>'Sales Forecast by COS'!EJW4</f>
        <v>0</v>
      </c>
      <c r="EJX5">
        <f>'Sales Forecast by COS'!EJX4</f>
        <v>0</v>
      </c>
      <c r="EJY5">
        <f>'Sales Forecast by COS'!EJY4</f>
        <v>0</v>
      </c>
      <c r="EJZ5">
        <f>'Sales Forecast by COS'!EJZ4</f>
        <v>0</v>
      </c>
      <c r="EKA5">
        <f>'Sales Forecast by COS'!EKA4</f>
        <v>0</v>
      </c>
      <c r="EKB5">
        <f>'Sales Forecast by COS'!EKB4</f>
        <v>0</v>
      </c>
      <c r="EKC5">
        <f>'Sales Forecast by COS'!EKC4</f>
        <v>0</v>
      </c>
      <c r="EKD5">
        <f>'Sales Forecast by COS'!EKD4</f>
        <v>0</v>
      </c>
      <c r="EKE5">
        <f>'Sales Forecast by COS'!EKE4</f>
        <v>0</v>
      </c>
      <c r="EKF5">
        <f>'Sales Forecast by COS'!EKF4</f>
        <v>0</v>
      </c>
      <c r="EKG5">
        <f>'Sales Forecast by COS'!EKG4</f>
        <v>0</v>
      </c>
      <c r="EKH5">
        <f>'Sales Forecast by COS'!EKH4</f>
        <v>0</v>
      </c>
      <c r="EKI5">
        <f>'Sales Forecast by COS'!EKI4</f>
        <v>0</v>
      </c>
      <c r="EKJ5">
        <f>'Sales Forecast by COS'!EKJ4</f>
        <v>0</v>
      </c>
      <c r="EKK5">
        <f>'Sales Forecast by COS'!EKK4</f>
        <v>0</v>
      </c>
      <c r="EKL5">
        <f>'Sales Forecast by COS'!EKL4</f>
        <v>0</v>
      </c>
      <c r="EKM5">
        <f>'Sales Forecast by COS'!EKM4</f>
        <v>0</v>
      </c>
      <c r="EKN5">
        <f>'Sales Forecast by COS'!EKN4</f>
        <v>0</v>
      </c>
      <c r="EKO5">
        <f>'Sales Forecast by COS'!EKO4</f>
        <v>0</v>
      </c>
      <c r="EKP5">
        <f>'Sales Forecast by COS'!EKP4</f>
        <v>0</v>
      </c>
      <c r="EKQ5">
        <f>'Sales Forecast by COS'!EKQ4</f>
        <v>0</v>
      </c>
      <c r="EKR5">
        <f>'Sales Forecast by COS'!EKR4</f>
        <v>0</v>
      </c>
      <c r="EKS5">
        <f>'Sales Forecast by COS'!EKS4</f>
        <v>0</v>
      </c>
      <c r="EKT5">
        <f>'Sales Forecast by COS'!EKT4</f>
        <v>0</v>
      </c>
      <c r="EKU5">
        <f>'Sales Forecast by COS'!EKU4</f>
        <v>0</v>
      </c>
      <c r="EKV5">
        <f>'Sales Forecast by COS'!EKV4</f>
        <v>0</v>
      </c>
      <c r="EKW5">
        <f>'Sales Forecast by COS'!EKW4</f>
        <v>0</v>
      </c>
      <c r="EKX5">
        <f>'Sales Forecast by COS'!EKX4</f>
        <v>0</v>
      </c>
      <c r="EKY5">
        <f>'Sales Forecast by COS'!EKY4</f>
        <v>0</v>
      </c>
      <c r="EKZ5">
        <f>'Sales Forecast by COS'!EKZ4</f>
        <v>0</v>
      </c>
      <c r="ELA5">
        <f>'Sales Forecast by COS'!ELA4</f>
        <v>0</v>
      </c>
      <c r="ELB5">
        <f>'Sales Forecast by COS'!ELB4</f>
        <v>0</v>
      </c>
      <c r="ELC5">
        <f>'Sales Forecast by COS'!ELC4</f>
        <v>0</v>
      </c>
      <c r="ELD5">
        <f>'Sales Forecast by COS'!ELD4</f>
        <v>0</v>
      </c>
      <c r="ELE5">
        <f>'Sales Forecast by COS'!ELE4</f>
        <v>0</v>
      </c>
      <c r="ELF5">
        <f>'Sales Forecast by COS'!ELF4</f>
        <v>0</v>
      </c>
      <c r="ELG5">
        <f>'Sales Forecast by COS'!ELG4</f>
        <v>0</v>
      </c>
      <c r="ELH5">
        <f>'Sales Forecast by COS'!ELH4</f>
        <v>0</v>
      </c>
      <c r="ELI5">
        <f>'Sales Forecast by COS'!ELI4</f>
        <v>0</v>
      </c>
      <c r="ELJ5">
        <f>'Sales Forecast by COS'!ELJ4</f>
        <v>0</v>
      </c>
      <c r="ELK5">
        <f>'Sales Forecast by COS'!ELK4</f>
        <v>0</v>
      </c>
      <c r="ELL5">
        <f>'Sales Forecast by COS'!ELL4</f>
        <v>0</v>
      </c>
      <c r="ELM5">
        <f>'Sales Forecast by COS'!ELM4</f>
        <v>0</v>
      </c>
      <c r="ELN5">
        <f>'Sales Forecast by COS'!ELN4</f>
        <v>0</v>
      </c>
      <c r="ELO5">
        <f>'Sales Forecast by COS'!ELO4</f>
        <v>0</v>
      </c>
      <c r="ELP5">
        <f>'Sales Forecast by COS'!ELP4</f>
        <v>0</v>
      </c>
      <c r="ELQ5">
        <f>'Sales Forecast by COS'!ELQ4</f>
        <v>0</v>
      </c>
      <c r="ELR5">
        <f>'Sales Forecast by COS'!ELR4</f>
        <v>0</v>
      </c>
      <c r="ELS5">
        <f>'Sales Forecast by COS'!ELS4</f>
        <v>0</v>
      </c>
      <c r="ELT5">
        <f>'Sales Forecast by COS'!ELT4</f>
        <v>0</v>
      </c>
      <c r="ELU5">
        <f>'Sales Forecast by COS'!ELU4</f>
        <v>0</v>
      </c>
      <c r="ELV5">
        <f>'Sales Forecast by COS'!ELV4</f>
        <v>0</v>
      </c>
      <c r="ELW5">
        <f>'Sales Forecast by COS'!ELW4</f>
        <v>0</v>
      </c>
      <c r="ELX5">
        <f>'Sales Forecast by COS'!ELX4</f>
        <v>0</v>
      </c>
      <c r="ELY5">
        <f>'Sales Forecast by COS'!ELY4</f>
        <v>0</v>
      </c>
      <c r="ELZ5">
        <f>'Sales Forecast by COS'!ELZ4</f>
        <v>0</v>
      </c>
      <c r="EMA5">
        <f>'Sales Forecast by COS'!EMA4</f>
        <v>0</v>
      </c>
      <c r="EMB5">
        <f>'Sales Forecast by COS'!EMB4</f>
        <v>0</v>
      </c>
      <c r="EMC5">
        <f>'Sales Forecast by COS'!EMC4</f>
        <v>0</v>
      </c>
      <c r="EMD5">
        <f>'Sales Forecast by COS'!EMD4</f>
        <v>0</v>
      </c>
      <c r="EME5">
        <f>'Sales Forecast by COS'!EME4</f>
        <v>0</v>
      </c>
      <c r="EMF5">
        <f>'Sales Forecast by COS'!EMF4</f>
        <v>0</v>
      </c>
      <c r="EMG5">
        <f>'Sales Forecast by COS'!EMG4</f>
        <v>0</v>
      </c>
      <c r="EMH5">
        <f>'Sales Forecast by COS'!EMH4</f>
        <v>0</v>
      </c>
      <c r="EMI5">
        <f>'Sales Forecast by COS'!EMI4</f>
        <v>0</v>
      </c>
      <c r="EMJ5">
        <f>'Sales Forecast by COS'!EMJ4</f>
        <v>0</v>
      </c>
      <c r="EMK5">
        <f>'Sales Forecast by COS'!EMK4</f>
        <v>0</v>
      </c>
      <c r="EML5">
        <f>'Sales Forecast by COS'!EML4</f>
        <v>0</v>
      </c>
      <c r="EMM5">
        <f>'Sales Forecast by COS'!EMM4</f>
        <v>0</v>
      </c>
      <c r="EMN5">
        <f>'Sales Forecast by COS'!EMN4</f>
        <v>0</v>
      </c>
      <c r="EMO5">
        <f>'Sales Forecast by COS'!EMO4</f>
        <v>0</v>
      </c>
      <c r="EMP5">
        <f>'Sales Forecast by COS'!EMP4</f>
        <v>0</v>
      </c>
      <c r="EMQ5">
        <f>'Sales Forecast by COS'!EMQ4</f>
        <v>0</v>
      </c>
      <c r="EMR5">
        <f>'Sales Forecast by COS'!EMR4</f>
        <v>0</v>
      </c>
      <c r="EMS5">
        <f>'Sales Forecast by COS'!EMS4</f>
        <v>0</v>
      </c>
      <c r="EMT5">
        <f>'Sales Forecast by COS'!EMT4</f>
        <v>0</v>
      </c>
      <c r="EMU5">
        <f>'Sales Forecast by COS'!EMU4</f>
        <v>0</v>
      </c>
      <c r="EMV5">
        <f>'Sales Forecast by COS'!EMV4</f>
        <v>0</v>
      </c>
      <c r="EMW5">
        <f>'Sales Forecast by COS'!EMW4</f>
        <v>0</v>
      </c>
      <c r="EMX5">
        <f>'Sales Forecast by COS'!EMX4</f>
        <v>0</v>
      </c>
      <c r="EMY5">
        <f>'Sales Forecast by COS'!EMY4</f>
        <v>0</v>
      </c>
      <c r="EMZ5">
        <f>'Sales Forecast by COS'!EMZ4</f>
        <v>0</v>
      </c>
      <c r="ENA5">
        <f>'Sales Forecast by COS'!ENA4</f>
        <v>0</v>
      </c>
      <c r="ENB5">
        <f>'Sales Forecast by COS'!ENB4</f>
        <v>0</v>
      </c>
      <c r="ENC5">
        <f>'Sales Forecast by COS'!ENC4</f>
        <v>0</v>
      </c>
      <c r="END5">
        <f>'Sales Forecast by COS'!END4</f>
        <v>0</v>
      </c>
      <c r="ENE5">
        <f>'Sales Forecast by COS'!ENE4</f>
        <v>0</v>
      </c>
      <c r="ENF5">
        <f>'Sales Forecast by COS'!ENF4</f>
        <v>0</v>
      </c>
      <c r="ENG5">
        <f>'Sales Forecast by COS'!ENG4</f>
        <v>0</v>
      </c>
      <c r="ENH5">
        <f>'Sales Forecast by COS'!ENH4</f>
        <v>0</v>
      </c>
      <c r="ENI5">
        <f>'Sales Forecast by COS'!ENI4</f>
        <v>0</v>
      </c>
      <c r="ENJ5">
        <f>'Sales Forecast by COS'!ENJ4</f>
        <v>0</v>
      </c>
      <c r="ENK5">
        <f>'Sales Forecast by COS'!ENK4</f>
        <v>0</v>
      </c>
      <c r="ENL5">
        <f>'Sales Forecast by COS'!ENL4</f>
        <v>0</v>
      </c>
      <c r="ENM5">
        <f>'Sales Forecast by COS'!ENM4</f>
        <v>0</v>
      </c>
      <c r="ENN5">
        <f>'Sales Forecast by COS'!ENN4</f>
        <v>0</v>
      </c>
      <c r="ENO5">
        <f>'Sales Forecast by COS'!ENO4</f>
        <v>0</v>
      </c>
      <c r="ENP5">
        <f>'Sales Forecast by COS'!ENP4</f>
        <v>0</v>
      </c>
      <c r="ENQ5">
        <f>'Sales Forecast by COS'!ENQ4</f>
        <v>0</v>
      </c>
      <c r="ENR5">
        <f>'Sales Forecast by COS'!ENR4</f>
        <v>0</v>
      </c>
      <c r="ENS5">
        <f>'Sales Forecast by COS'!ENS4</f>
        <v>0</v>
      </c>
      <c r="ENT5">
        <f>'Sales Forecast by COS'!ENT4</f>
        <v>0</v>
      </c>
      <c r="ENU5">
        <f>'Sales Forecast by COS'!ENU4</f>
        <v>0</v>
      </c>
      <c r="ENV5">
        <f>'Sales Forecast by COS'!ENV4</f>
        <v>0</v>
      </c>
      <c r="ENW5">
        <f>'Sales Forecast by COS'!ENW4</f>
        <v>0</v>
      </c>
      <c r="ENX5">
        <f>'Sales Forecast by COS'!ENX4</f>
        <v>0</v>
      </c>
      <c r="ENY5">
        <f>'Sales Forecast by COS'!ENY4</f>
        <v>0</v>
      </c>
      <c r="ENZ5">
        <f>'Sales Forecast by COS'!ENZ4</f>
        <v>0</v>
      </c>
      <c r="EOA5">
        <f>'Sales Forecast by COS'!EOA4</f>
        <v>0</v>
      </c>
      <c r="EOB5">
        <f>'Sales Forecast by COS'!EOB4</f>
        <v>0</v>
      </c>
      <c r="EOC5">
        <f>'Sales Forecast by COS'!EOC4</f>
        <v>0</v>
      </c>
      <c r="EOD5">
        <f>'Sales Forecast by COS'!EOD4</f>
        <v>0</v>
      </c>
      <c r="EOE5">
        <f>'Sales Forecast by COS'!EOE4</f>
        <v>0</v>
      </c>
      <c r="EOF5">
        <f>'Sales Forecast by COS'!EOF4</f>
        <v>0</v>
      </c>
      <c r="EOG5">
        <f>'Sales Forecast by COS'!EOG4</f>
        <v>0</v>
      </c>
      <c r="EOH5">
        <f>'Sales Forecast by COS'!EOH4</f>
        <v>0</v>
      </c>
      <c r="EOI5">
        <f>'Sales Forecast by COS'!EOI4</f>
        <v>0</v>
      </c>
      <c r="EOJ5">
        <f>'Sales Forecast by COS'!EOJ4</f>
        <v>0</v>
      </c>
      <c r="EOK5">
        <f>'Sales Forecast by COS'!EOK4</f>
        <v>0</v>
      </c>
      <c r="EOL5">
        <f>'Sales Forecast by COS'!EOL4</f>
        <v>0</v>
      </c>
      <c r="EOM5">
        <f>'Sales Forecast by COS'!EOM4</f>
        <v>0</v>
      </c>
      <c r="EON5">
        <f>'Sales Forecast by COS'!EON4</f>
        <v>0</v>
      </c>
      <c r="EOO5">
        <f>'Sales Forecast by COS'!EOO4</f>
        <v>0</v>
      </c>
      <c r="EOP5">
        <f>'Sales Forecast by COS'!EOP4</f>
        <v>0</v>
      </c>
      <c r="EOQ5">
        <f>'Sales Forecast by COS'!EOQ4</f>
        <v>0</v>
      </c>
      <c r="EOR5">
        <f>'Sales Forecast by COS'!EOR4</f>
        <v>0</v>
      </c>
      <c r="EOS5">
        <f>'Sales Forecast by COS'!EOS4</f>
        <v>0</v>
      </c>
      <c r="EOT5">
        <f>'Sales Forecast by COS'!EOT4</f>
        <v>0</v>
      </c>
      <c r="EOU5">
        <f>'Sales Forecast by COS'!EOU4</f>
        <v>0</v>
      </c>
      <c r="EOV5">
        <f>'Sales Forecast by COS'!EOV4</f>
        <v>0</v>
      </c>
      <c r="EOW5">
        <f>'Sales Forecast by COS'!EOW4</f>
        <v>0</v>
      </c>
      <c r="EOX5">
        <f>'Sales Forecast by COS'!EOX4</f>
        <v>0</v>
      </c>
      <c r="EOY5">
        <f>'Sales Forecast by COS'!EOY4</f>
        <v>0</v>
      </c>
      <c r="EOZ5">
        <f>'Sales Forecast by COS'!EOZ4</f>
        <v>0</v>
      </c>
      <c r="EPA5">
        <f>'Sales Forecast by COS'!EPA4</f>
        <v>0</v>
      </c>
      <c r="EPB5">
        <f>'Sales Forecast by COS'!EPB4</f>
        <v>0</v>
      </c>
      <c r="EPC5">
        <f>'Sales Forecast by COS'!EPC4</f>
        <v>0</v>
      </c>
      <c r="EPD5">
        <f>'Sales Forecast by COS'!EPD4</f>
        <v>0</v>
      </c>
      <c r="EPE5">
        <f>'Sales Forecast by COS'!EPE4</f>
        <v>0</v>
      </c>
      <c r="EPF5">
        <f>'Sales Forecast by COS'!EPF4</f>
        <v>0</v>
      </c>
      <c r="EPG5">
        <f>'Sales Forecast by COS'!EPG4</f>
        <v>0</v>
      </c>
      <c r="EPH5">
        <f>'Sales Forecast by COS'!EPH4</f>
        <v>0</v>
      </c>
      <c r="EPI5">
        <f>'Sales Forecast by COS'!EPI4</f>
        <v>0</v>
      </c>
      <c r="EPJ5">
        <f>'Sales Forecast by COS'!EPJ4</f>
        <v>0</v>
      </c>
      <c r="EPK5">
        <f>'Sales Forecast by COS'!EPK4</f>
        <v>0</v>
      </c>
      <c r="EPL5">
        <f>'Sales Forecast by COS'!EPL4</f>
        <v>0</v>
      </c>
      <c r="EPM5">
        <f>'Sales Forecast by COS'!EPM4</f>
        <v>0</v>
      </c>
      <c r="EPN5">
        <f>'Sales Forecast by COS'!EPN4</f>
        <v>0</v>
      </c>
      <c r="EPO5">
        <f>'Sales Forecast by COS'!EPO4</f>
        <v>0</v>
      </c>
      <c r="EPP5">
        <f>'Sales Forecast by COS'!EPP4</f>
        <v>0</v>
      </c>
      <c r="EPQ5">
        <f>'Sales Forecast by COS'!EPQ4</f>
        <v>0</v>
      </c>
      <c r="EPR5">
        <f>'Sales Forecast by COS'!EPR4</f>
        <v>0</v>
      </c>
      <c r="EPS5">
        <f>'Sales Forecast by COS'!EPS4</f>
        <v>0</v>
      </c>
      <c r="EPT5">
        <f>'Sales Forecast by COS'!EPT4</f>
        <v>0</v>
      </c>
      <c r="EPU5">
        <f>'Sales Forecast by COS'!EPU4</f>
        <v>0</v>
      </c>
      <c r="EPV5">
        <f>'Sales Forecast by COS'!EPV4</f>
        <v>0</v>
      </c>
      <c r="EPW5">
        <f>'Sales Forecast by COS'!EPW4</f>
        <v>0</v>
      </c>
      <c r="EPX5">
        <f>'Sales Forecast by COS'!EPX4</f>
        <v>0</v>
      </c>
      <c r="EPY5">
        <f>'Sales Forecast by COS'!EPY4</f>
        <v>0</v>
      </c>
      <c r="EPZ5">
        <f>'Sales Forecast by COS'!EPZ4</f>
        <v>0</v>
      </c>
      <c r="EQA5">
        <f>'Sales Forecast by COS'!EQA4</f>
        <v>0</v>
      </c>
      <c r="EQB5">
        <f>'Sales Forecast by COS'!EQB4</f>
        <v>0</v>
      </c>
      <c r="EQC5">
        <f>'Sales Forecast by COS'!EQC4</f>
        <v>0</v>
      </c>
      <c r="EQD5">
        <f>'Sales Forecast by COS'!EQD4</f>
        <v>0</v>
      </c>
      <c r="EQE5">
        <f>'Sales Forecast by COS'!EQE4</f>
        <v>0</v>
      </c>
      <c r="EQF5">
        <f>'Sales Forecast by COS'!EQF4</f>
        <v>0</v>
      </c>
      <c r="EQG5">
        <f>'Sales Forecast by COS'!EQG4</f>
        <v>0</v>
      </c>
      <c r="EQH5">
        <f>'Sales Forecast by COS'!EQH4</f>
        <v>0</v>
      </c>
      <c r="EQI5">
        <f>'Sales Forecast by COS'!EQI4</f>
        <v>0</v>
      </c>
      <c r="EQJ5">
        <f>'Sales Forecast by COS'!EQJ4</f>
        <v>0</v>
      </c>
      <c r="EQK5">
        <f>'Sales Forecast by COS'!EQK4</f>
        <v>0</v>
      </c>
      <c r="EQL5">
        <f>'Sales Forecast by COS'!EQL4</f>
        <v>0</v>
      </c>
      <c r="EQM5">
        <f>'Sales Forecast by COS'!EQM4</f>
        <v>0</v>
      </c>
      <c r="EQN5">
        <f>'Sales Forecast by COS'!EQN4</f>
        <v>0</v>
      </c>
      <c r="EQO5">
        <f>'Sales Forecast by COS'!EQO4</f>
        <v>0</v>
      </c>
      <c r="EQP5">
        <f>'Sales Forecast by COS'!EQP4</f>
        <v>0</v>
      </c>
      <c r="EQQ5">
        <f>'Sales Forecast by COS'!EQQ4</f>
        <v>0</v>
      </c>
      <c r="EQR5">
        <f>'Sales Forecast by COS'!EQR4</f>
        <v>0</v>
      </c>
      <c r="EQS5">
        <f>'Sales Forecast by COS'!EQS4</f>
        <v>0</v>
      </c>
      <c r="EQT5">
        <f>'Sales Forecast by COS'!EQT4</f>
        <v>0</v>
      </c>
      <c r="EQU5">
        <f>'Sales Forecast by COS'!EQU4</f>
        <v>0</v>
      </c>
      <c r="EQV5">
        <f>'Sales Forecast by COS'!EQV4</f>
        <v>0</v>
      </c>
      <c r="EQW5">
        <f>'Sales Forecast by COS'!EQW4</f>
        <v>0</v>
      </c>
      <c r="EQX5">
        <f>'Sales Forecast by COS'!EQX4</f>
        <v>0</v>
      </c>
      <c r="EQY5">
        <f>'Sales Forecast by COS'!EQY4</f>
        <v>0</v>
      </c>
      <c r="EQZ5">
        <f>'Sales Forecast by COS'!EQZ4</f>
        <v>0</v>
      </c>
      <c r="ERA5">
        <f>'Sales Forecast by COS'!ERA4</f>
        <v>0</v>
      </c>
      <c r="ERB5">
        <f>'Sales Forecast by COS'!ERB4</f>
        <v>0</v>
      </c>
      <c r="ERC5">
        <f>'Sales Forecast by COS'!ERC4</f>
        <v>0</v>
      </c>
      <c r="ERD5">
        <f>'Sales Forecast by COS'!ERD4</f>
        <v>0</v>
      </c>
      <c r="ERE5">
        <f>'Sales Forecast by COS'!ERE4</f>
        <v>0</v>
      </c>
      <c r="ERF5">
        <f>'Sales Forecast by COS'!ERF4</f>
        <v>0</v>
      </c>
      <c r="ERG5">
        <f>'Sales Forecast by COS'!ERG4</f>
        <v>0</v>
      </c>
      <c r="ERH5">
        <f>'Sales Forecast by COS'!ERH4</f>
        <v>0</v>
      </c>
      <c r="ERI5">
        <f>'Sales Forecast by COS'!ERI4</f>
        <v>0</v>
      </c>
      <c r="ERJ5">
        <f>'Sales Forecast by COS'!ERJ4</f>
        <v>0</v>
      </c>
      <c r="ERK5">
        <f>'Sales Forecast by COS'!ERK4</f>
        <v>0</v>
      </c>
      <c r="ERL5">
        <f>'Sales Forecast by COS'!ERL4</f>
        <v>0</v>
      </c>
      <c r="ERM5">
        <f>'Sales Forecast by COS'!ERM4</f>
        <v>0</v>
      </c>
      <c r="ERN5">
        <f>'Sales Forecast by COS'!ERN4</f>
        <v>0</v>
      </c>
      <c r="ERO5">
        <f>'Sales Forecast by COS'!ERO4</f>
        <v>0</v>
      </c>
      <c r="ERP5">
        <f>'Sales Forecast by COS'!ERP4</f>
        <v>0</v>
      </c>
      <c r="ERQ5">
        <f>'Sales Forecast by COS'!ERQ4</f>
        <v>0</v>
      </c>
      <c r="ERR5">
        <f>'Sales Forecast by COS'!ERR4</f>
        <v>0</v>
      </c>
      <c r="ERS5">
        <f>'Sales Forecast by COS'!ERS4</f>
        <v>0</v>
      </c>
      <c r="ERT5">
        <f>'Sales Forecast by COS'!ERT4</f>
        <v>0</v>
      </c>
      <c r="ERU5">
        <f>'Sales Forecast by COS'!ERU4</f>
        <v>0</v>
      </c>
      <c r="ERV5">
        <f>'Sales Forecast by COS'!ERV4</f>
        <v>0</v>
      </c>
      <c r="ERW5">
        <f>'Sales Forecast by COS'!ERW4</f>
        <v>0</v>
      </c>
      <c r="ERX5">
        <f>'Sales Forecast by COS'!ERX4</f>
        <v>0</v>
      </c>
      <c r="ERY5">
        <f>'Sales Forecast by COS'!ERY4</f>
        <v>0</v>
      </c>
      <c r="ERZ5">
        <f>'Sales Forecast by COS'!ERZ4</f>
        <v>0</v>
      </c>
      <c r="ESA5">
        <f>'Sales Forecast by COS'!ESA4</f>
        <v>0</v>
      </c>
      <c r="ESB5">
        <f>'Sales Forecast by COS'!ESB4</f>
        <v>0</v>
      </c>
      <c r="ESC5">
        <f>'Sales Forecast by COS'!ESC4</f>
        <v>0</v>
      </c>
      <c r="ESD5">
        <f>'Sales Forecast by COS'!ESD4</f>
        <v>0</v>
      </c>
      <c r="ESE5">
        <f>'Sales Forecast by COS'!ESE4</f>
        <v>0</v>
      </c>
      <c r="ESF5">
        <f>'Sales Forecast by COS'!ESF4</f>
        <v>0</v>
      </c>
      <c r="ESG5">
        <f>'Sales Forecast by COS'!ESG4</f>
        <v>0</v>
      </c>
      <c r="ESH5">
        <f>'Sales Forecast by COS'!ESH4</f>
        <v>0</v>
      </c>
      <c r="ESI5">
        <f>'Sales Forecast by COS'!ESI4</f>
        <v>0</v>
      </c>
      <c r="ESJ5">
        <f>'Sales Forecast by COS'!ESJ4</f>
        <v>0</v>
      </c>
      <c r="ESK5">
        <f>'Sales Forecast by COS'!ESK4</f>
        <v>0</v>
      </c>
      <c r="ESL5">
        <f>'Sales Forecast by COS'!ESL4</f>
        <v>0</v>
      </c>
      <c r="ESM5">
        <f>'Sales Forecast by COS'!ESM4</f>
        <v>0</v>
      </c>
      <c r="ESN5">
        <f>'Sales Forecast by COS'!ESN4</f>
        <v>0</v>
      </c>
      <c r="ESO5">
        <f>'Sales Forecast by COS'!ESO4</f>
        <v>0</v>
      </c>
      <c r="ESP5">
        <f>'Sales Forecast by COS'!ESP4</f>
        <v>0</v>
      </c>
      <c r="ESQ5">
        <f>'Sales Forecast by COS'!ESQ4</f>
        <v>0</v>
      </c>
      <c r="ESR5">
        <f>'Sales Forecast by COS'!ESR4</f>
        <v>0</v>
      </c>
      <c r="ESS5">
        <f>'Sales Forecast by COS'!ESS4</f>
        <v>0</v>
      </c>
      <c r="EST5">
        <f>'Sales Forecast by COS'!EST4</f>
        <v>0</v>
      </c>
      <c r="ESU5">
        <f>'Sales Forecast by COS'!ESU4</f>
        <v>0</v>
      </c>
      <c r="ESV5">
        <f>'Sales Forecast by COS'!ESV4</f>
        <v>0</v>
      </c>
      <c r="ESW5">
        <f>'Sales Forecast by COS'!ESW4</f>
        <v>0</v>
      </c>
      <c r="ESX5">
        <f>'Sales Forecast by COS'!ESX4</f>
        <v>0</v>
      </c>
      <c r="ESY5">
        <f>'Sales Forecast by COS'!ESY4</f>
        <v>0</v>
      </c>
      <c r="ESZ5">
        <f>'Sales Forecast by COS'!ESZ4</f>
        <v>0</v>
      </c>
      <c r="ETA5">
        <f>'Sales Forecast by COS'!ETA4</f>
        <v>0</v>
      </c>
      <c r="ETB5">
        <f>'Sales Forecast by COS'!ETB4</f>
        <v>0</v>
      </c>
      <c r="ETC5">
        <f>'Sales Forecast by COS'!ETC4</f>
        <v>0</v>
      </c>
      <c r="ETD5">
        <f>'Sales Forecast by COS'!ETD4</f>
        <v>0</v>
      </c>
      <c r="ETE5">
        <f>'Sales Forecast by COS'!ETE4</f>
        <v>0</v>
      </c>
      <c r="ETF5">
        <f>'Sales Forecast by COS'!ETF4</f>
        <v>0</v>
      </c>
      <c r="ETG5">
        <f>'Sales Forecast by COS'!ETG4</f>
        <v>0</v>
      </c>
      <c r="ETH5">
        <f>'Sales Forecast by COS'!ETH4</f>
        <v>0</v>
      </c>
      <c r="ETI5">
        <f>'Sales Forecast by COS'!ETI4</f>
        <v>0</v>
      </c>
      <c r="ETJ5">
        <f>'Sales Forecast by COS'!ETJ4</f>
        <v>0</v>
      </c>
      <c r="ETK5">
        <f>'Sales Forecast by COS'!ETK4</f>
        <v>0</v>
      </c>
      <c r="ETL5">
        <f>'Sales Forecast by COS'!ETL4</f>
        <v>0</v>
      </c>
      <c r="ETM5">
        <f>'Sales Forecast by COS'!ETM4</f>
        <v>0</v>
      </c>
      <c r="ETN5">
        <f>'Sales Forecast by COS'!ETN4</f>
        <v>0</v>
      </c>
      <c r="ETO5">
        <f>'Sales Forecast by COS'!ETO4</f>
        <v>0</v>
      </c>
      <c r="ETP5">
        <f>'Sales Forecast by COS'!ETP4</f>
        <v>0</v>
      </c>
      <c r="ETQ5">
        <f>'Sales Forecast by COS'!ETQ4</f>
        <v>0</v>
      </c>
      <c r="ETR5">
        <f>'Sales Forecast by COS'!ETR4</f>
        <v>0</v>
      </c>
      <c r="ETS5">
        <f>'Sales Forecast by COS'!ETS4</f>
        <v>0</v>
      </c>
      <c r="ETT5">
        <f>'Sales Forecast by COS'!ETT4</f>
        <v>0</v>
      </c>
      <c r="ETU5">
        <f>'Sales Forecast by COS'!ETU4</f>
        <v>0</v>
      </c>
      <c r="ETV5">
        <f>'Sales Forecast by COS'!ETV4</f>
        <v>0</v>
      </c>
      <c r="ETW5">
        <f>'Sales Forecast by COS'!ETW4</f>
        <v>0</v>
      </c>
      <c r="ETX5">
        <f>'Sales Forecast by COS'!ETX4</f>
        <v>0</v>
      </c>
      <c r="ETY5">
        <f>'Sales Forecast by COS'!ETY4</f>
        <v>0</v>
      </c>
      <c r="ETZ5">
        <f>'Sales Forecast by COS'!ETZ4</f>
        <v>0</v>
      </c>
      <c r="EUA5">
        <f>'Sales Forecast by COS'!EUA4</f>
        <v>0</v>
      </c>
      <c r="EUB5">
        <f>'Sales Forecast by COS'!EUB4</f>
        <v>0</v>
      </c>
      <c r="EUC5">
        <f>'Sales Forecast by COS'!EUC4</f>
        <v>0</v>
      </c>
      <c r="EUD5">
        <f>'Sales Forecast by COS'!EUD4</f>
        <v>0</v>
      </c>
      <c r="EUE5">
        <f>'Sales Forecast by COS'!EUE4</f>
        <v>0</v>
      </c>
      <c r="EUF5">
        <f>'Sales Forecast by COS'!EUF4</f>
        <v>0</v>
      </c>
      <c r="EUG5">
        <f>'Sales Forecast by COS'!EUG4</f>
        <v>0</v>
      </c>
      <c r="EUH5">
        <f>'Sales Forecast by COS'!EUH4</f>
        <v>0</v>
      </c>
      <c r="EUI5">
        <f>'Sales Forecast by COS'!EUI4</f>
        <v>0</v>
      </c>
      <c r="EUJ5">
        <f>'Sales Forecast by COS'!EUJ4</f>
        <v>0</v>
      </c>
      <c r="EUK5">
        <f>'Sales Forecast by COS'!EUK4</f>
        <v>0</v>
      </c>
      <c r="EUL5">
        <f>'Sales Forecast by COS'!EUL4</f>
        <v>0</v>
      </c>
      <c r="EUM5">
        <f>'Sales Forecast by COS'!EUM4</f>
        <v>0</v>
      </c>
      <c r="EUN5">
        <f>'Sales Forecast by COS'!EUN4</f>
        <v>0</v>
      </c>
      <c r="EUO5">
        <f>'Sales Forecast by COS'!EUO4</f>
        <v>0</v>
      </c>
      <c r="EUP5">
        <f>'Sales Forecast by COS'!EUP4</f>
        <v>0</v>
      </c>
      <c r="EUQ5">
        <f>'Sales Forecast by COS'!EUQ4</f>
        <v>0</v>
      </c>
      <c r="EUR5">
        <f>'Sales Forecast by COS'!EUR4</f>
        <v>0</v>
      </c>
      <c r="EUS5">
        <f>'Sales Forecast by COS'!EUS4</f>
        <v>0</v>
      </c>
      <c r="EUT5">
        <f>'Sales Forecast by COS'!EUT4</f>
        <v>0</v>
      </c>
      <c r="EUU5">
        <f>'Sales Forecast by COS'!EUU4</f>
        <v>0</v>
      </c>
      <c r="EUV5">
        <f>'Sales Forecast by COS'!EUV4</f>
        <v>0</v>
      </c>
      <c r="EUW5">
        <f>'Sales Forecast by COS'!EUW4</f>
        <v>0</v>
      </c>
      <c r="EUX5">
        <f>'Sales Forecast by COS'!EUX4</f>
        <v>0</v>
      </c>
      <c r="EUY5">
        <f>'Sales Forecast by COS'!EUY4</f>
        <v>0</v>
      </c>
      <c r="EUZ5">
        <f>'Sales Forecast by COS'!EUZ4</f>
        <v>0</v>
      </c>
      <c r="EVA5">
        <f>'Sales Forecast by COS'!EVA4</f>
        <v>0</v>
      </c>
      <c r="EVB5">
        <f>'Sales Forecast by COS'!EVB4</f>
        <v>0</v>
      </c>
      <c r="EVC5">
        <f>'Sales Forecast by COS'!EVC4</f>
        <v>0</v>
      </c>
      <c r="EVD5">
        <f>'Sales Forecast by COS'!EVD4</f>
        <v>0</v>
      </c>
      <c r="EVE5">
        <f>'Sales Forecast by COS'!EVE4</f>
        <v>0</v>
      </c>
      <c r="EVF5">
        <f>'Sales Forecast by COS'!EVF4</f>
        <v>0</v>
      </c>
      <c r="EVG5">
        <f>'Sales Forecast by COS'!EVG4</f>
        <v>0</v>
      </c>
      <c r="EVH5">
        <f>'Sales Forecast by COS'!EVH4</f>
        <v>0</v>
      </c>
      <c r="EVI5">
        <f>'Sales Forecast by COS'!EVI4</f>
        <v>0</v>
      </c>
      <c r="EVJ5">
        <f>'Sales Forecast by COS'!EVJ4</f>
        <v>0</v>
      </c>
      <c r="EVK5">
        <f>'Sales Forecast by COS'!EVK4</f>
        <v>0</v>
      </c>
      <c r="EVL5">
        <f>'Sales Forecast by COS'!EVL4</f>
        <v>0</v>
      </c>
      <c r="EVM5">
        <f>'Sales Forecast by COS'!EVM4</f>
        <v>0</v>
      </c>
      <c r="EVN5">
        <f>'Sales Forecast by COS'!EVN4</f>
        <v>0</v>
      </c>
      <c r="EVO5">
        <f>'Sales Forecast by COS'!EVO4</f>
        <v>0</v>
      </c>
      <c r="EVP5">
        <f>'Sales Forecast by COS'!EVP4</f>
        <v>0</v>
      </c>
      <c r="EVQ5">
        <f>'Sales Forecast by COS'!EVQ4</f>
        <v>0</v>
      </c>
      <c r="EVR5">
        <f>'Sales Forecast by COS'!EVR4</f>
        <v>0</v>
      </c>
      <c r="EVS5">
        <f>'Sales Forecast by COS'!EVS4</f>
        <v>0</v>
      </c>
      <c r="EVT5">
        <f>'Sales Forecast by COS'!EVT4</f>
        <v>0</v>
      </c>
      <c r="EVU5">
        <f>'Sales Forecast by COS'!EVU4</f>
        <v>0</v>
      </c>
      <c r="EVV5">
        <f>'Sales Forecast by COS'!EVV4</f>
        <v>0</v>
      </c>
      <c r="EVW5">
        <f>'Sales Forecast by COS'!EVW4</f>
        <v>0</v>
      </c>
      <c r="EVX5">
        <f>'Sales Forecast by COS'!EVX4</f>
        <v>0</v>
      </c>
      <c r="EVY5">
        <f>'Sales Forecast by COS'!EVY4</f>
        <v>0</v>
      </c>
      <c r="EVZ5">
        <f>'Sales Forecast by COS'!EVZ4</f>
        <v>0</v>
      </c>
      <c r="EWA5">
        <f>'Sales Forecast by COS'!EWA4</f>
        <v>0</v>
      </c>
      <c r="EWB5">
        <f>'Sales Forecast by COS'!EWB4</f>
        <v>0</v>
      </c>
      <c r="EWC5">
        <f>'Sales Forecast by COS'!EWC4</f>
        <v>0</v>
      </c>
      <c r="EWD5">
        <f>'Sales Forecast by COS'!EWD4</f>
        <v>0</v>
      </c>
      <c r="EWE5">
        <f>'Sales Forecast by COS'!EWE4</f>
        <v>0</v>
      </c>
      <c r="EWF5">
        <f>'Sales Forecast by COS'!EWF4</f>
        <v>0</v>
      </c>
      <c r="EWG5">
        <f>'Sales Forecast by COS'!EWG4</f>
        <v>0</v>
      </c>
      <c r="EWH5">
        <f>'Sales Forecast by COS'!EWH4</f>
        <v>0</v>
      </c>
      <c r="EWI5">
        <f>'Sales Forecast by COS'!EWI4</f>
        <v>0</v>
      </c>
      <c r="EWJ5">
        <f>'Sales Forecast by COS'!EWJ4</f>
        <v>0</v>
      </c>
      <c r="EWK5">
        <f>'Sales Forecast by COS'!EWK4</f>
        <v>0</v>
      </c>
      <c r="EWL5">
        <f>'Sales Forecast by COS'!EWL4</f>
        <v>0</v>
      </c>
      <c r="EWM5">
        <f>'Sales Forecast by COS'!EWM4</f>
        <v>0</v>
      </c>
      <c r="EWN5">
        <f>'Sales Forecast by COS'!EWN4</f>
        <v>0</v>
      </c>
      <c r="EWO5">
        <f>'Sales Forecast by COS'!EWO4</f>
        <v>0</v>
      </c>
      <c r="EWP5">
        <f>'Sales Forecast by COS'!EWP4</f>
        <v>0</v>
      </c>
      <c r="EWQ5">
        <f>'Sales Forecast by COS'!EWQ4</f>
        <v>0</v>
      </c>
      <c r="EWR5">
        <f>'Sales Forecast by COS'!EWR4</f>
        <v>0</v>
      </c>
      <c r="EWS5">
        <f>'Sales Forecast by COS'!EWS4</f>
        <v>0</v>
      </c>
      <c r="EWT5">
        <f>'Sales Forecast by COS'!EWT4</f>
        <v>0</v>
      </c>
      <c r="EWU5">
        <f>'Sales Forecast by COS'!EWU4</f>
        <v>0</v>
      </c>
      <c r="EWV5">
        <f>'Sales Forecast by COS'!EWV4</f>
        <v>0</v>
      </c>
      <c r="EWW5">
        <f>'Sales Forecast by COS'!EWW4</f>
        <v>0</v>
      </c>
      <c r="EWX5">
        <f>'Sales Forecast by COS'!EWX4</f>
        <v>0</v>
      </c>
      <c r="EWY5">
        <f>'Sales Forecast by COS'!EWY4</f>
        <v>0</v>
      </c>
      <c r="EWZ5">
        <f>'Sales Forecast by COS'!EWZ4</f>
        <v>0</v>
      </c>
      <c r="EXA5">
        <f>'Sales Forecast by COS'!EXA4</f>
        <v>0</v>
      </c>
      <c r="EXB5">
        <f>'Sales Forecast by COS'!EXB4</f>
        <v>0</v>
      </c>
      <c r="EXC5">
        <f>'Sales Forecast by COS'!EXC4</f>
        <v>0</v>
      </c>
      <c r="EXD5">
        <f>'Sales Forecast by COS'!EXD4</f>
        <v>0</v>
      </c>
      <c r="EXE5">
        <f>'Sales Forecast by COS'!EXE4</f>
        <v>0</v>
      </c>
      <c r="EXF5">
        <f>'Sales Forecast by COS'!EXF4</f>
        <v>0</v>
      </c>
      <c r="EXG5">
        <f>'Sales Forecast by COS'!EXG4</f>
        <v>0</v>
      </c>
      <c r="EXH5">
        <f>'Sales Forecast by COS'!EXH4</f>
        <v>0</v>
      </c>
      <c r="EXI5">
        <f>'Sales Forecast by COS'!EXI4</f>
        <v>0</v>
      </c>
      <c r="EXJ5">
        <f>'Sales Forecast by COS'!EXJ4</f>
        <v>0</v>
      </c>
      <c r="EXK5">
        <f>'Sales Forecast by COS'!EXK4</f>
        <v>0</v>
      </c>
      <c r="EXL5">
        <f>'Sales Forecast by COS'!EXL4</f>
        <v>0</v>
      </c>
      <c r="EXM5">
        <f>'Sales Forecast by COS'!EXM4</f>
        <v>0</v>
      </c>
      <c r="EXN5">
        <f>'Sales Forecast by COS'!EXN4</f>
        <v>0</v>
      </c>
      <c r="EXO5">
        <f>'Sales Forecast by COS'!EXO4</f>
        <v>0</v>
      </c>
      <c r="EXP5">
        <f>'Sales Forecast by COS'!EXP4</f>
        <v>0</v>
      </c>
      <c r="EXQ5">
        <f>'Sales Forecast by COS'!EXQ4</f>
        <v>0</v>
      </c>
      <c r="EXR5">
        <f>'Sales Forecast by COS'!EXR4</f>
        <v>0</v>
      </c>
      <c r="EXS5">
        <f>'Sales Forecast by COS'!EXS4</f>
        <v>0</v>
      </c>
      <c r="EXT5">
        <f>'Sales Forecast by COS'!EXT4</f>
        <v>0</v>
      </c>
      <c r="EXU5">
        <f>'Sales Forecast by COS'!EXU4</f>
        <v>0</v>
      </c>
      <c r="EXV5">
        <f>'Sales Forecast by COS'!EXV4</f>
        <v>0</v>
      </c>
      <c r="EXW5">
        <f>'Sales Forecast by COS'!EXW4</f>
        <v>0</v>
      </c>
      <c r="EXX5">
        <f>'Sales Forecast by COS'!EXX4</f>
        <v>0</v>
      </c>
      <c r="EXY5">
        <f>'Sales Forecast by COS'!EXY4</f>
        <v>0</v>
      </c>
      <c r="EXZ5">
        <f>'Sales Forecast by COS'!EXZ4</f>
        <v>0</v>
      </c>
      <c r="EYA5">
        <f>'Sales Forecast by COS'!EYA4</f>
        <v>0</v>
      </c>
      <c r="EYB5">
        <f>'Sales Forecast by COS'!EYB4</f>
        <v>0</v>
      </c>
      <c r="EYC5">
        <f>'Sales Forecast by COS'!EYC4</f>
        <v>0</v>
      </c>
      <c r="EYD5">
        <f>'Sales Forecast by COS'!EYD4</f>
        <v>0</v>
      </c>
      <c r="EYE5">
        <f>'Sales Forecast by COS'!EYE4</f>
        <v>0</v>
      </c>
      <c r="EYF5">
        <f>'Sales Forecast by COS'!EYF4</f>
        <v>0</v>
      </c>
      <c r="EYG5">
        <f>'Sales Forecast by COS'!EYG4</f>
        <v>0</v>
      </c>
      <c r="EYH5">
        <f>'Sales Forecast by COS'!EYH4</f>
        <v>0</v>
      </c>
      <c r="EYI5">
        <f>'Sales Forecast by COS'!EYI4</f>
        <v>0</v>
      </c>
      <c r="EYJ5">
        <f>'Sales Forecast by COS'!EYJ4</f>
        <v>0</v>
      </c>
      <c r="EYK5">
        <f>'Sales Forecast by COS'!EYK4</f>
        <v>0</v>
      </c>
      <c r="EYL5">
        <f>'Sales Forecast by COS'!EYL4</f>
        <v>0</v>
      </c>
      <c r="EYM5">
        <f>'Sales Forecast by COS'!EYM4</f>
        <v>0</v>
      </c>
      <c r="EYN5">
        <f>'Sales Forecast by COS'!EYN4</f>
        <v>0</v>
      </c>
      <c r="EYO5">
        <f>'Sales Forecast by COS'!EYO4</f>
        <v>0</v>
      </c>
      <c r="EYP5">
        <f>'Sales Forecast by COS'!EYP4</f>
        <v>0</v>
      </c>
      <c r="EYQ5">
        <f>'Sales Forecast by COS'!EYQ4</f>
        <v>0</v>
      </c>
      <c r="EYR5">
        <f>'Sales Forecast by COS'!EYR4</f>
        <v>0</v>
      </c>
      <c r="EYS5">
        <f>'Sales Forecast by COS'!EYS4</f>
        <v>0</v>
      </c>
      <c r="EYT5">
        <f>'Sales Forecast by COS'!EYT4</f>
        <v>0</v>
      </c>
      <c r="EYU5">
        <f>'Sales Forecast by COS'!EYU4</f>
        <v>0</v>
      </c>
      <c r="EYV5">
        <f>'Sales Forecast by COS'!EYV4</f>
        <v>0</v>
      </c>
      <c r="EYW5">
        <f>'Sales Forecast by COS'!EYW4</f>
        <v>0</v>
      </c>
      <c r="EYX5">
        <f>'Sales Forecast by COS'!EYX4</f>
        <v>0</v>
      </c>
      <c r="EYY5">
        <f>'Sales Forecast by COS'!EYY4</f>
        <v>0</v>
      </c>
      <c r="EYZ5">
        <f>'Sales Forecast by COS'!EYZ4</f>
        <v>0</v>
      </c>
      <c r="EZA5">
        <f>'Sales Forecast by COS'!EZA4</f>
        <v>0</v>
      </c>
      <c r="EZB5">
        <f>'Sales Forecast by COS'!EZB4</f>
        <v>0</v>
      </c>
      <c r="EZC5">
        <f>'Sales Forecast by COS'!EZC4</f>
        <v>0</v>
      </c>
      <c r="EZD5">
        <f>'Sales Forecast by COS'!EZD4</f>
        <v>0</v>
      </c>
      <c r="EZE5">
        <f>'Sales Forecast by COS'!EZE4</f>
        <v>0</v>
      </c>
      <c r="EZF5">
        <f>'Sales Forecast by COS'!EZF4</f>
        <v>0</v>
      </c>
      <c r="EZG5">
        <f>'Sales Forecast by COS'!EZG4</f>
        <v>0</v>
      </c>
      <c r="EZH5">
        <f>'Sales Forecast by COS'!EZH4</f>
        <v>0</v>
      </c>
      <c r="EZI5">
        <f>'Sales Forecast by COS'!EZI4</f>
        <v>0</v>
      </c>
      <c r="EZJ5">
        <f>'Sales Forecast by COS'!EZJ4</f>
        <v>0</v>
      </c>
      <c r="EZK5">
        <f>'Sales Forecast by COS'!EZK4</f>
        <v>0</v>
      </c>
      <c r="EZL5">
        <f>'Sales Forecast by COS'!EZL4</f>
        <v>0</v>
      </c>
      <c r="EZM5">
        <f>'Sales Forecast by COS'!EZM4</f>
        <v>0</v>
      </c>
      <c r="EZN5">
        <f>'Sales Forecast by COS'!EZN4</f>
        <v>0</v>
      </c>
      <c r="EZO5">
        <f>'Sales Forecast by COS'!EZO4</f>
        <v>0</v>
      </c>
      <c r="EZP5">
        <f>'Sales Forecast by COS'!EZP4</f>
        <v>0</v>
      </c>
      <c r="EZQ5">
        <f>'Sales Forecast by COS'!EZQ4</f>
        <v>0</v>
      </c>
      <c r="EZR5">
        <f>'Sales Forecast by COS'!EZR4</f>
        <v>0</v>
      </c>
      <c r="EZS5">
        <f>'Sales Forecast by COS'!EZS4</f>
        <v>0</v>
      </c>
      <c r="EZT5">
        <f>'Sales Forecast by COS'!EZT4</f>
        <v>0</v>
      </c>
      <c r="EZU5">
        <f>'Sales Forecast by COS'!EZU4</f>
        <v>0</v>
      </c>
      <c r="EZV5">
        <f>'Sales Forecast by COS'!EZV4</f>
        <v>0</v>
      </c>
      <c r="EZW5">
        <f>'Sales Forecast by COS'!EZW4</f>
        <v>0</v>
      </c>
      <c r="EZX5">
        <f>'Sales Forecast by COS'!EZX4</f>
        <v>0</v>
      </c>
      <c r="EZY5">
        <f>'Sales Forecast by COS'!EZY4</f>
        <v>0</v>
      </c>
      <c r="EZZ5">
        <f>'Sales Forecast by COS'!EZZ4</f>
        <v>0</v>
      </c>
      <c r="FAA5">
        <f>'Sales Forecast by COS'!FAA4</f>
        <v>0</v>
      </c>
      <c r="FAB5">
        <f>'Sales Forecast by COS'!FAB4</f>
        <v>0</v>
      </c>
      <c r="FAC5">
        <f>'Sales Forecast by COS'!FAC4</f>
        <v>0</v>
      </c>
      <c r="FAD5">
        <f>'Sales Forecast by COS'!FAD4</f>
        <v>0</v>
      </c>
      <c r="FAE5">
        <f>'Sales Forecast by COS'!FAE4</f>
        <v>0</v>
      </c>
      <c r="FAF5">
        <f>'Sales Forecast by COS'!FAF4</f>
        <v>0</v>
      </c>
      <c r="FAG5">
        <f>'Sales Forecast by COS'!FAG4</f>
        <v>0</v>
      </c>
      <c r="FAH5">
        <f>'Sales Forecast by COS'!FAH4</f>
        <v>0</v>
      </c>
      <c r="FAI5">
        <f>'Sales Forecast by COS'!FAI4</f>
        <v>0</v>
      </c>
      <c r="FAJ5">
        <f>'Sales Forecast by COS'!FAJ4</f>
        <v>0</v>
      </c>
      <c r="FAK5">
        <f>'Sales Forecast by COS'!FAK4</f>
        <v>0</v>
      </c>
      <c r="FAL5">
        <f>'Sales Forecast by COS'!FAL4</f>
        <v>0</v>
      </c>
      <c r="FAM5">
        <f>'Sales Forecast by COS'!FAM4</f>
        <v>0</v>
      </c>
      <c r="FAN5">
        <f>'Sales Forecast by COS'!FAN4</f>
        <v>0</v>
      </c>
      <c r="FAO5">
        <f>'Sales Forecast by COS'!FAO4</f>
        <v>0</v>
      </c>
      <c r="FAP5">
        <f>'Sales Forecast by COS'!FAP4</f>
        <v>0</v>
      </c>
      <c r="FAQ5">
        <f>'Sales Forecast by COS'!FAQ4</f>
        <v>0</v>
      </c>
      <c r="FAR5">
        <f>'Sales Forecast by COS'!FAR4</f>
        <v>0</v>
      </c>
      <c r="FAS5">
        <f>'Sales Forecast by COS'!FAS4</f>
        <v>0</v>
      </c>
      <c r="FAT5">
        <f>'Sales Forecast by COS'!FAT4</f>
        <v>0</v>
      </c>
      <c r="FAU5">
        <f>'Sales Forecast by COS'!FAU4</f>
        <v>0</v>
      </c>
      <c r="FAV5">
        <f>'Sales Forecast by COS'!FAV4</f>
        <v>0</v>
      </c>
      <c r="FAW5">
        <f>'Sales Forecast by COS'!FAW4</f>
        <v>0</v>
      </c>
      <c r="FAX5">
        <f>'Sales Forecast by COS'!FAX4</f>
        <v>0</v>
      </c>
      <c r="FAY5">
        <f>'Sales Forecast by COS'!FAY4</f>
        <v>0</v>
      </c>
      <c r="FAZ5">
        <f>'Sales Forecast by COS'!FAZ4</f>
        <v>0</v>
      </c>
      <c r="FBA5">
        <f>'Sales Forecast by COS'!FBA4</f>
        <v>0</v>
      </c>
      <c r="FBB5">
        <f>'Sales Forecast by COS'!FBB4</f>
        <v>0</v>
      </c>
      <c r="FBC5">
        <f>'Sales Forecast by COS'!FBC4</f>
        <v>0</v>
      </c>
      <c r="FBD5">
        <f>'Sales Forecast by COS'!FBD4</f>
        <v>0</v>
      </c>
      <c r="FBE5">
        <f>'Sales Forecast by COS'!FBE4</f>
        <v>0</v>
      </c>
      <c r="FBF5">
        <f>'Sales Forecast by COS'!FBF4</f>
        <v>0</v>
      </c>
      <c r="FBG5">
        <f>'Sales Forecast by COS'!FBG4</f>
        <v>0</v>
      </c>
      <c r="FBH5">
        <f>'Sales Forecast by COS'!FBH4</f>
        <v>0</v>
      </c>
      <c r="FBI5">
        <f>'Sales Forecast by COS'!FBI4</f>
        <v>0</v>
      </c>
      <c r="FBJ5">
        <f>'Sales Forecast by COS'!FBJ4</f>
        <v>0</v>
      </c>
      <c r="FBK5">
        <f>'Sales Forecast by COS'!FBK4</f>
        <v>0</v>
      </c>
      <c r="FBL5">
        <f>'Sales Forecast by COS'!FBL4</f>
        <v>0</v>
      </c>
      <c r="FBM5">
        <f>'Sales Forecast by COS'!FBM4</f>
        <v>0</v>
      </c>
      <c r="FBN5">
        <f>'Sales Forecast by COS'!FBN4</f>
        <v>0</v>
      </c>
      <c r="FBO5">
        <f>'Sales Forecast by COS'!FBO4</f>
        <v>0</v>
      </c>
      <c r="FBP5">
        <f>'Sales Forecast by COS'!FBP4</f>
        <v>0</v>
      </c>
      <c r="FBQ5">
        <f>'Sales Forecast by COS'!FBQ4</f>
        <v>0</v>
      </c>
      <c r="FBR5">
        <f>'Sales Forecast by COS'!FBR4</f>
        <v>0</v>
      </c>
      <c r="FBS5">
        <f>'Sales Forecast by COS'!FBS4</f>
        <v>0</v>
      </c>
      <c r="FBT5">
        <f>'Sales Forecast by COS'!FBT4</f>
        <v>0</v>
      </c>
      <c r="FBU5">
        <f>'Sales Forecast by COS'!FBU4</f>
        <v>0</v>
      </c>
      <c r="FBV5">
        <f>'Sales Forecast by COS'!FBV4</f>
        <v>0</v>
      </c>
      <c r="FBW5">
        <f>'Sales Forecast by COS'!FBW4</f>
        <v>0</v>
      </c>
      <c r="FBX5">
        <f>'Sales Forecast by COS'!FBX4</f>
        <v>0</v>
      </c>
      <c r="FBY5">
        <f>'Sales Forecast by COS'!FBY4</f>
        <v>0</v>
      </c>
      <c r="FBZ5">
        <f>'Sales Forecast by COS'!FBZ4</f>
        <v>0</v>
      </c>
      <c r="FCA5">
        <f>'Sales Forecast by COS'!FCA4</f>
        <v>0</v>
      </c>
      <c r="FCB5">
        <f>'Sales Forecast by COS'!FCB4</f>
        <v>0</v>
      </c>
      <c r="FCC5">
        <f>'Sales Forecast by COS'!FCC4</f>
        <v>0</v>
      </c>
      <c r="FCD5">
        <f>'Sales Forecast by COS'!FCD4</f>
        <v>0</v>
      </c>
      <c r="FCE5">
        <f>'Sales Forecast by COS'!FCE4</f>
        <v>0</v>
      </c>
      <c r="FCF5">
        <f>'Sales Forecast by COS'!FCF4</f>
        <v>0</v>
      </c>
      <c r="FCG5">
        <f>'Sales Forecast by COS'!FCG4</f>
        <v>0</v>
      </c>
      <c r="FCH5">
        <f>'Sales Forecast by COS'!FCH4</f>
        <v>0</v>
      </c>
      <c r="FCI5">
        <f>'Sales Forecast by COS'!FCI4</f>
        <v>0</v>
      </c>
      <c r="FCJ5">
        <f>'Sales Forecast by COS'!FCJ4</f>
        <v>0</v>
      </c>
      <c r="FCK5">
        <f>'Sales Forecast by COS'!FCK4</f>
        <v>0</v>
      </c>
      <c r="FCL5">
        <f>'Sales Forecast by COS'!FCL4</f>
        <v>0</v>
      </c>
      <c r="FCM5">
        <f>'Sales Forecast by COS'!FCM4</f>
        <v>0</v>
      </c>
      <c r="FCN5">
        <f>'Sales Forecast by COS'!FCN4</f>
        <v>0</v>
      </c>
      <c r="FCO5">
        <f>'Sales Forecast by COS'!FCO4</f>
        <v>0</v>
      </c>
      <c r="FCP5">
        <f>'Sales Forecast by COS'!FCP4</f>
        <v>0</v>
      </c>
      <c r="FCQ5">
        <f>'Sales Forecast by COS'!FCQ4</f>
        <v>0</v>
      </c>
      <c r="FCR5">
        <f>'Sales Forecast by COS'!FCR4</f>
        <v>0</v>
      </c>
      <c r="FCS5">
        <f>'Sales Forecast by COS'!FCS4</f>
        <v>0</v>
      </c>
      <c r="FCT5">
        <f>'Sales Forecast by COS'!FCT4</f>
        <v>0</v>
      </c>
      <c r="FCU5">
        <f>'Sales Forecast by COS'!FCU4</f>
        <v>0</v>
      </c>
      <c r="FCV5">
        <f>'Sales Forecast by COS'!FCV4</f>
        <v>0</v>
      </c>
      <c r="FCW5">
        <f>'Sales Forecast by COS'!FCW4</f>
        <v>0</v>
      </c>
      <c r="FCX5">
        <f>'Sales Forecast by COS'!FCX4</f>
        <v>0</v>
      </c>
      <c r="FCY5">
        <f>'Sales Forecast by COS'!FCY4</f>
        <v>0</v>
      </c>
      <c r="FCZ5">
        <f>'Sales Forecast by COS'!FCZ4</f>
        <v>0</v>
      </c>
      <c r="FDA5">
        <f>'Sales Forecast by COS'!FDA4</f>
        <v>0</v>
      </c>
      <c r="FDB5">
        <f>'Sales Forecast by COS'!FDB4</f>
        <v>0</v>
      </c>
      <c r="FDC5">
        <f>'Sales Forecast by COS'!FDC4</f>
        <v>0</v>
      </c>
      <c r="FDD5">
        <f>'Sales Forecast by COS'!FDD4</f>
        <v>0</v>
      </c>
      <c r="FDE5">
        <f>'Sales Forecast by COS'!FDE4</f>
        <v>0</v>
      </c>
      <c r="FDF5">
        <f>'Sales Forecast by COS'!FDF4</f>
        <v>0</v>
      </c>
      <c r="FDG5">
        <f>'Sales Forecast by COS'!FDG4</f>
        <v>0</v>
      </c>
      <c r="FDH5">
        <f>'Sales Forecast by COS'!FDH4</f>
        <v>0</v>
      </c>
      <c r="FDI5">
        <f>'Sales Forecast by COS'!FDI4</f>
        <v>0</v>
      </c>
      <c r="FDJ5">
        <f>'Sales Forecast by COS'!FDJ4</f>
        <v>0</v>
      </c>
      <c r="FDK5">
        <f>'Sales Forecast by COS'!FDK4</f>
        <v>0</v>
      </c>
      <c r="FDL5">
        <f>'Sales Forecast by COS'!FDL4</f>
        <v>0</v>
      </c>
      <c r="FDM5">
        <f>'Sales Forecast by COS'!FDM4</f>
        <v>0</v>
      </c>
      <c r="FDN5">
        <f>'Sales Forecast by COS'!FDN4</f>
        <v>0</v>
      </c>
      <c r="FDO5">
        <f>'Sales Forecast by COS'!FDO4</f>
        <v>0</v>
      </c>
      <c r="FDP5">
        <f>'Sales Forecast by COS'!FDP4</f>
        <v>0</v>
      </c>
      <c r="FDQ5">
        <f>'Sales Forecast by COS'!FDQ4</f>
        <v>0</v>
      </c>
      <c r="FDR5">
        <f>'Sales Forecast by COS'!FDR4</f>
        <v>0</v>
      </c>
      <c r="FDS5">
        <f>'Sales Forecast by COS'!FDS4</f>
        <v>0</v>
      </c>
      <c r="FDT5">
        <f>'Sales Forecast by COS'!FDT4</f>
        <v>0</v>
      </c>
      <c r="FDU5">
        <f>'Sales Forecast by COS'!FDU4</f>
        <v>0</v>
      </c>
      <c r="FDV5">
        <f>'Sales Forecast by COS'!FDV4</f>
        <v>0</v>
      </c>
      <c r="FDW5">
        <f>'Sales Forecast by COS'!FDW4</f>
        <v>0</v>
      </c>
      <c r="FDX5">
        <f>'Sales Forecast by COS'!FDX4</f>
        <v>0</v>
      </c>
      <c r="FDY5">
        <f>'Sales Forecast by COS'!FDY4</f>
        <v>0</v>
      </c>
      <c r="FDZ5">
        <f>'Sales Forecast by COS'!FDZ4</f>
        <v>0</v>
      </c>
      <c r="FEA5">
        <f>'Sales Forecast by COS'!FEA4</f>
        <v>0</v>
      </c>
      <c r="FEB5">
        <f>'Sales Forecast by COS'!FEB4</f>
        <v>0</v>
      </c>
      <c r="FEC5">
        <f>'Sales Forecast by COS'!FEC4</f>
        <v>0</v>
      </c>
      <c r="FED5">
        <f>'Sales Forecast by COS'!FED4</f>
        <v>0</v>
      </c>
      <c r="FEE5">
        <f>'Sales Forecast by COS'!FEE4</f>
        <v>0</v>
      </c>
      <c r="FEF5">
        <f>'Sales Forecast by COS'!FEF4</f>
        <v>0</v>
      </c>
      <c r="FEG5">
        <f>'Sales Forecast by COS'!FEG4</f>
        <v>0</v>
      </c>
      <c r="FEH5">
        <f>'Sales Forecast by COS'!FEH4</f>
        <v>0</v>
      </c>
      <c r="FEI5">
        <f>'Sales Forecast by COS'!FEI4</f>
        <v>0</v>
      </c>
      <c r="FEJ5">
        <f>'Sales Forecast by COS'!FEJ4</f>
        <v>0</v>
      </c>
      <c r="FEK5">
        <f>'Sales Forecast by COS'!FEK4</f>
        <v>0</v>
      </c>
      <c r="FEL5">
        <f>'Sales Forecast by COS'!FEL4</f>
        <v>0</v>
      </c>
      <c r="FEM5">
        <f>'Sales Forecast by COS'!FEM4</f>
        <v>0</v>
      </c>
      <c r="FEN5">
        <f>'Sales Forecast by COS'!FEN4</f>
        <v>0</v>
      </c>
      <c r="FEO5">
        <f>'Sales Forecast by COS'!FEO4</f>
        <v>0</v>
      </c>
      <c r="FEP5">
        <f>'Sales Forecast by COS'!FEP4</f>
        <v>0</v>
      </c>
      <c r="FEQ5">
        <f>'Sales Forecast by COS'!FEQ4</f>
        <v>0</v>
      </c>
      <c r="FER5">
        <f>'Sales Forecast by COS'!FER4</f>
        <v>0</v>
      </c>
      <c r="FES5">
        <f>'Sales Forecast by COS'!FES4</f>
        <v>0</v>
      </c>
      <c r="FET5">
        <f>'Sales Forecast by COS'!FET4</f>
        <v>0</v>
      </c>
      <c r="FEU5">
        <f>'Sales Forecast by COS'!FEU4</f>
        <v>0</v>
      </c>
      <c r="FEV5">
        <f>'Sales Forecast by COS'!FEV4</f>
        <v>0</v>
      </c>
      <c r="FEW5">
        <f>'Sales Forecast by COS'!FEW4</f>
        <v>0</v>
      </c>
      <c r="FEX5">
        <f>'Sales Forecast by COS'!FEX4</f>
        <v>0</v>
      </c>
      <c r="FEY5">
        <f>'Sales Forecast by COS'!FEY4</f>
        <v>0</v>
      </c>
      <c r="FEZ5">
        <f>'Sales Forecast by COS'!FEZ4</f>
        <v>0</v>
      </c>
      <c r="FFA5">
        <f>'Sales Forecast by COS'!FFA4</f>
        <v>0</v>
      </c>
      <c r="FFB5">
        <f>'Sales Forecast by COS'!FFB4</f>
        <v>0</v>
      </c>
      <c r="FFC5">
        <f>'Sales Forecast by COS'!FFC4</f>
        <v>0</v>
      </c>
      <c r="FFD5">
        <f>'Sales Forecast by COS'!FFD4</f>
        <v>0</v>
      </c>
      <c r="FFE5">
        <f>'Sales Forecast by COS'!FFE4</f>
        <v>0</v>
      </c>
      <c r="FFF5">
        <f>'Sales Forecast by COS'!FFF4</f>
        <v>0</v>
      </c>
      <c r="FFG5">
        <f>'Sales Forecast by COS'!FFG4</f>
        <v>0</v>
      </c>
      <c r="FFH5">
        <f>'Sales Forecast by COS'!FFH4</f>
        <v>0</v>
      </c>
      <c r="FFI5">
        <f>'Sales Forecast by COS'!FFI4</f>
        <v>0</v>
      </c>
      <c r="FFJ5">
        <f>'Sales Forecast by COS'!FFJ4</f>
        <v>0</v>
      </c>
      <c r="FFK5">
        <f>'Sales Forecast by COS'!FFK4</f>
        <v>0</v>
      </c>
      <c r="FFL5">
        <f>'Sales Forecast by COS'!FFL4</f>
        <v>0</v>
      </c>
      <c r="FFM5">
        <f>'Sales Forecast by COS'!FFM4</f>
        <v>0</v>
      </c>
      <c r="FFN5">
        <f>'Sales Forecast by COS'!FFN4</f>
        <v>0</v>
      </c>
      <c r="FFO5">
        <f>'Sales Forecast by COS'!FFO4</f>
        <v>0</v>
      </c>
      <c r="FFP5">
        <f>'Sales Forecast by COS'!FFP4</f>
        <v>0</v>
      </c>
      <c r="FFQ5">
        <f>'Sales Forecast by COS'!FFQ4</f>
        <v>0</v>
      </c>
      <c r="FFR5">
        <f>'Sales Forecast by COS'!FFR4</f>
        <v>0</v>
      </c>
      <c r="FFS5">
        <f>'Sales Forecast by COS'!FFS4</f>
        <v>0</v>
      </c>
      <c r="FFT5">
        <f>'Sales Forecast by COS'!FFT4</f>
        <v>0</v>
      </c>
      <c r="FFU5">
        <f>'Sales Forecast by COS'!FFU4</f>
        <v>0</v>
      </c>
      <c r="FFV5">
        <f>'Sales Forecast by COS'!FFV4</f>
        <v>0</v>
      </c>
      <c r="FFW5">
        <f>'Sales Forecast by COS'!FFW4</f>
        <v>0</v>
      </c>
      <c r="FFX5">
        <f>'Sales Forecast by COS'!FFX4</f>
        <v>0</v>
      </c>
      <c r="FFY5">
        <f>'Sales Forecast by COS'!FFY4</f>
        <v>0</v>
      </c>
      <c r="FFZ5">
        <f>'Sales Forecast by COS'!FFZ4</f>
        <v>0</v>
      </c>
      <c r="FGA5">
        <f>'Sales Forecast by COS'!FGA4</f>
        <v>0</v>
      </c>
      <c r="FGB5">
        <f>'Sales Forecast by COS'!FGB4</f>
        <v>0</v>
      </c>
      <c r="FGC5">
        <f>'Sales Forecast by COS'!FGC4</f>
        <v>0</v>
      </c>
      <c r="FGD5">
        <f>'Sales Forecast by COS'!FGD4</f>
        <v>0</v>
      </c>
      <c r="FGE5">
        <f>'Sales Forecast by COS'!FGE4</f>
        <v>0</v>
      </c>
      <c r="FGF5">
        <f>'Sales Forecast by COS'!FGF4</f>
        <v>0</v>
      </c>
      <c r="FGG5">
        <f>'Sales Forecast by COS'!FGG4</f>
        <v>0</v>
      </c>
      <c r="FGH5">
        <f>'Sales Forecast by COS'!FGH4</f>
        <v>0</v>
      </c>
      <c r="FGI5">
        <f>'Sales Forecast by COS'!FGI4</f>
        <v>0</v>
      </c>
      <c r="FGJ5">
        <f>'Sales Forecast by COS'!FGJ4</f>
        <v>0</v>
      </c>
      <c r="FGK5">
        <f>'Sales Forecast by COS'!FGK4</f>
        <v>0</v>
      </c>
      <c r="FGL5">
        <f>'Sales Forecast by COS'!FGL4</f>
        <v>0</v>
      </c>
      <c r="FGM5">
        <f>'Sales Forecast by COS'!FGM4</f>
        <v>0</v>
      </c>
      <c r="FGN5">
        <f>'Sales Forecast by COS'!FGN4</f>
        <v>0</v>
      </c>
      <c r="FGO5">
        <f>'Sales Forecast by COS'!FGO4</f>
        <v>0</v>
      </c>
      <c r="FGP5">
        <f>'Sales Forecast by COS'!FGP4</f>
        <v>0</v>
      </c>
      <c r="FGQ5">
        <f>'Sales Forecast by COS'!FGQ4</f>
        <v>0</v>
      </c>
      <c r="FGR5">
        <f>'Sales Forecast by COS'!FGR4</f>
        <v>0</v>
      </c>
      <c r="FGS5">
        <f>'Sales Forecast by COS'!FGS4</f>
        <v>0</v>
      </c>
      <c r="FGT5">
        <f>'Sales Forecast by COS'!FGT4</f>
        <v>0</v>
      </c>
      <c r="FGU5">
        <f>'Sales Forecast by COS'!FGU4</f>
        <v>0</v>
      </c>
      <c r="FGV5">
        <f>'Sales Forecast by COS'!FGV4</f>
        <v>0</v>
      </c>
      <c r="FGW5">
        <f>'Sales Forecast by COS'!FGW4</f>
        <v>0</v>
      </c>
      <c r="FGX5">
        <f>'Sales Forecast by COS'!FGX4</f>
        <v>0</v>
      </c>
      <c r="FGY5">
        <f>'Sales Forecast by COS'!FGY4</f>
        <v>0</v>
      </c>
      <c r="FGZ5">
        <f>'Sales Forecast by COS'!FGZ4</f>
        <v>0</v>
      </c>
      <c r="FHA5">
        <f>'Sales Forecast by COS'!FHA4</f>
        <v>0</v>
      </c>
      <c r="FHB5">
        <f>'Sales Forecast by COS'!FHB4</f>
        <v>0</v>
      </c>
      <c r="FHC5">
        <f>'Sales Forecast by COS'!FHC4</f>
        <v>0</v>
      </c>
      <c r="FHD5">
        <f>'Sales Forecast by COS'!FHD4</f>
        <v>0</v>
      </c>
      <c r="FHE5">
        <f>'Sales Forecast by COS'!FHE4</f>
        <v>0</v>
      </c>
      <c r="FHF5">
        <f>'Sales Forecast by COS'!FHF4</f>
        <v>0</v>
      </c>
      <c r="FHG5">
        <f>'Sales Forecast by COS'!FHG4</f>
        <v>0</v>
      </c>
      <c r="FHH5">
        <f>'Sales Forecast by COS'!FHH4</f>
        <v>0</v>
      </c>
      <c r="FHI5">
        <f>'Sales Forecast by COS'!FHI4</f>
        <v>0</v>
      </c>
      <c r="FHJ5">
        <f>'Sales Forecast by COS'!FHJ4</f>
        <v>0</v>
      </c>
      <c r="FHK5">
        <f>'Sales Forecast by COS'!FHK4</f>
        <v>0</v>
      </c>
      <c r="FHL5">
        <f>'Sales Forecast by COS'!FHL4</f>
        <v>0</v>
      </c>
      <c r="FHM5">
        <f>'Sales Forecast by COS'!FHM4</f>
        <v>0</v>
      </c>
      <c r="FHN5">
        <f>'Sales Forecast by COS'!FHN4</f>
        <v>0</v>
      </c>
      <c r="FHO5">
        <f>'Sales Forecast by COS'!FHO4</f>
        <v>0</v>
      </c>
      <c r="FHP5">
        <f>'Sales Forecast by COS'!FHP4</f>
        <v>0</v>
      </c>
      <c r="FHQ5">
        <f>'Sales Forecast by COS'!FHQ4</f>
        <v>0</v>
      </c>
      <c r="FHR5">
        <f>'Sales Forecast by COS'!FHR4</f>
        <v>0</v>
      </c>
      <c r="FHS5">
        <f>'Sales Forecast by COS'!FHS4</f>
        <v>0</v>
      </c>
      <c r="FHT5">
        <f>'Sales Forecast by COS'!FHT4</f>
        <v>0</v>
      </c>
      <c r="FHU5">
        <f>'Sales Forecast by COS'!FHU4</f>
        <v>0</v>
      </c>
      <c r="FHV5">
        <f>'Sales Forecast by COS'!FHV4</f>
        <v>0</v>
      </c>
      <c r="FHW5">
        <f>'Sales Forecast by COS'!FHW4</f>
        <v>0</v>
      </c>
      <c r="FHX5">
        <f>'Sales Forecast by COS'!FHX4</f>
        <v>0</v>
      </c>
      <c r="FHY5">
        <f>'Sales Forecast by COS'!FHY4</f>
        <v>0</v>
      </c>
      <c r="FHZ5">
        <f>'Sales Forecast by COS'!FHZ4</f>
        <v>0</v>
      </c>
      <c r="FIA5">
        <f>'Sales Forecast by COS'!FIA4</f>
        <v>0</v>
      </c>
      <c r="FIB5">
        <f>'Sales Forecast by COS'!FIB4</f>
        <v>0</v>
      </c>
      <c r="FIC5">
        <f>'Sales Forecast by COS'!FIC4</f>
        <v>0</v>
      </c>
      <c r="FID5">
        <f>'Sales Forecast by COS'!FID4</f>
        <v>0</v>
      </c>
      <c r="FIE5">
        <f>'Sales Forecast by COS'!FIE4</f>
        <v>0</v>
      </c>
      <c r="FIF5">
        <f>'Sales Forecast by COS'!FIF4</f>
        <v>0</v>
      </c>
      <c r="FIG5">
        <f>'Sales Forecast by COS'!FIG4</f>
        <v>0</v>
      </c>
      <c r="FIH5">
        <f>'Sales Forecast by COS'!FIH4</f>
        <v>0</v>
      </c>
      <c r="FII5">
        <f>'Sales Forecast by COS'!FII4</f>
        <v>0</v>
      </c>
      <c r="FIJ5">
        <f>'Sales Forecast by COS'!FIJ4</f>
        <v>0</v>
      </c>
      <c r="FIK5">
        <f>'Sales Forecast by COS'!FIK4</f>
        <v>0</v>
      </c>
      <c r="FIL5">
        <f>'Sales Forecast by COS'!FIL4</f>
        <v>0</v>
      </c>
      <c r="FIM5">
        <f>'Sales Forecast by COS'!FIM4</f>
        <v>0</v>
      </c>
      <c r="FIN5">
        <f>'Sales Forecast by COS'!FIN4</f>
        <v>0</v>
      </c>
      <c r="FIO5">
        <f>'Sales Forecast by COS'!FIO4</f>
        <v>0</v>
      </c>
      <c r="FIP5">
        <f>'Sales Forecast by COS'!FIP4</f>
        <v>0</v>
      </c>
      <c r="FIQ5">
        <f>'Sales Forecast by COS'!FIQ4</f>
        <v>0</v>
      </c>
      <c r="FIR5">
        <f>'Sales Forecast by COS'!FIR4</f>
        <v>0</v>
      </c>
      <c r="FIS5">
        <f>'Sales Forecast by COS'!FIS4</f>
        <v>0</v>
      </c>
      <c r="FIT5">
        <f>'Sales Forecast by COS'!FIT4</f>
        <v>0</v>
      </c>
      <c r="FIU5">
        <f>'Sales Forecast by COS'!FIU4</f>
        <v>0</v>
      </c>
      <c r="FIV5">
        <f>'Sales Forecast by COS'!FIV4</f>
        <v>0</v>
      </c>
      <c r="FIW5">
        <f>'Sales Forecast by COS'!FIW4</f>
        <v>0</v>
      </c>
      <c r="FIX5">
        <f>'Sales Forecast by COS'!FIX4</f>
        <v>0</v>
      </c>
      <c r="FIY5">
        <f>'Sales Forecast by COS'!FIY4</f>
        <v>0</v>
      </c>
      <c r="FIZ5">
        <f>'Sales Forecast by COS'!FIZ4</f>
        <v>0</v>
      </c>
      <c r="FJA5">
        <f>'Sales Forecast by COS'!FJA4</f>
        <v>0</v>
      </c>
      <c r="FJB5">
        <f>'Sales Forecast by COS'!FJB4</f>
        <v>0</v>
      </c>
      <c r="FJC5">
        <f>'Sales Forecast by COS'!FJC4</f>
        <v>0</v>
      </c>
      <c r="FJD5">
        <f>'Sales Forecast by COS'!FJD4</f>
        <v>0</v>
      </c>
      <c r="FJE5">
        <f>'Sales Forecast by COS'!FJE4</f>
        <v>0</v>
      </c>
      <c r="FJF5">
        <f>'Sales Forecast by COS'!FJF4</f>
        <v>0</v>
      </c>
      <c r="FJG5">
        <f>'Sales Forecast by COS'!FJG4</f>
        <v>0</v>
      </c>
      <c r="FJH5">
        <f>'Sales Forecast by COS'!FJH4</f>
        <v>0</v>
      </c>
      <c r="FJI5">
        <f>'Sales Forecast by COS'!FJI4</f>
        <v>0</v>
      </c>
      <c r="FJJ5">
        <f>'Sales Forecast by COS'!FJJ4</f>
        <v>0</v>
      </c>
      <c r="FJK5">
        <f>'Sales Forecast by COS'!FJK4</f>
        <v>0</v>
      </c>
      <c r="FJL5">
        <f>'Sales Forecast by COS'!FJL4</f>
        <v>0</v>
      </c>
      <c r="FJM5">
        <f>'Sales Forecast by COS'!FJM4</f>
        <v>0</v>
      </c>
      <c r="FJN5">
        <f>'Sales Forecast by COS'!FJN4</f>
        <v>0</v>
      </c>
      <c r="FJO5">
        <f>'Sales Forecast by COS'!FJO4</f>
        <v>0</v>
      </c>
      <c r="FJP5">
        <f>'Sales Forecast by COS'!FJP4</f>
        <v>0</v>
      </c>
      <c r="FJQ5">
        <f>'Sales Forecast by COS'!FJQ4</f>
        <v>0</v>
      </c>
      <c r="FJR5">
        <f>'Sales Forecast by COS'!FJR4</f>
        <v>0</v>
      </c>
      <c r="FJS5">
        <f>'Sales Forecast by COS'!FJS4</f>
        <v>0</v>
      </c>
      <c r="FJT5">
        <f>'Sales Forecast by COS'!FJT4</f>
        <v>0</v>
      </c>
      <c r="FJU5">
        <f>'Sales Forecast by COS'!FJU4</f>
        <v>0</v>
      </c>
      <c r="FJV5">
        <f>'Sales Forecast by COS'!FJV4</f>
        <v>0</v>
      </c>
      <c r="FJW5">
        <f>'Sales Forecast by COS'!FJW4</f>
        <v>0</v>
      </c>
      <c r="FJX5">
        <f>'Sales Forecast by COS'!FJX4</f>
        <v>0</v>
      </c>
      <c r="FJY5">
        <f>'Sales Forecast by COS'!FJY4</f>
        <v>0</v>
      </c>
      <c r="FJZ5">
        <f>'Sales Forecast by COS'!FJZ4</f>
        <v>0</v>
      </c>
      <c r="FKA5">
        <f>'Sales Forecast by COS'!FKA4</f>
        <v>0</v>
      </c>
      <c r="FKB5">
        <f>'Sales Forecast by COS'!FKB4</f>
        <v>0</v>
      </c>
      <c r="FKC5">
        <f>'Sales Forecast by COS'!FKC4</f>
        <v>0</v>
      </c>
      <c r="FKD5">
        <f>'Sales Forecast by COS'!FKD4</f>
        <v>0</v>
      </c>
      <c r="FKE5">
        <f>'Sales Forecast by COS'!FKE4</f>
        <v>0</v>
      </c>
      <c r="FKF5">
        <f>'Sales Forecast by COS'!FKF4</f>
        <v>0</v>
      </c>
      <c r="FKG5">
        <f>'Sales Forecast by COS'!FKG4</f>
        <v>0</v>
      </c>
      <c r="FKH5">
        <f>'Sales Forecast by COS'!FKH4</f>
        <v>0</v>
      </c>
      <c r="FKI5">
        <f>'Sales Forecast by COS'!FKI4</f>
        <v>0</v>
      </c>
      <c r="FKJ5">
        <f>'Sales Forecast by COS'!FKJ4</f>
        <v>0</v>
      </c>
      <c r="FKK5">
        <f>'Sales Forecast by COS'!FKK4</f>
        <v>0</v>
      </c>
      <c r="FKL5">
        <f>'Sales Forecast by COS'!FKL4</f>
        <v>0</v>
      </c>
      <c r="FKM5">
        <f>'Sales Forecast by COS'!FKM4</f>
        <v>0</v>
      </c>
      <c r="FKN5">
        <f>'Sales Forecast by COS'!FKN4</f>
        <v>0</v>
      </c>
      <c r="FKO5">
        <f>'Sales Forecast by COS'!FKO4</f>
        <v>0</v>
      </c>
      <c r="FKP5">
        <f>'Sales Forecast by COS'!FKP4</f>
        <v>0</v>
      </c>
      <c r="FKQ5">
        <f>'Sales Forecast by COS'!FKQ4</f>
        <v>0</v>
      </c>
      <c r="FKR5">
        <f>'Sales Forecast by COS'!FKR4</f>
        <v>0</v>
      </c>
      <c r="FKS5">
        <f>'Sales Forecast by COS'!FKS4</f>
        <v>0</v>
      </c>
      <c r="FKT5">
        <f>'Sales Forecast by COS'!FKT4</f>
        <v>0</v>
      </c>
      <c r="FKU5">
        <f>'Sales Forecast by COS'!FKU4</f>
        <v>0</v>
      </c>
      <c r="FKV5">
        <f>'Sales Forecast by COS'!FKV4</f>
        <v>0</v>
      </c>
      <c r="FKW5">
        <f>'Sales Forecast by COS'!FKW4</f>
        <v>0</v>
      </c>
      <c r="FKX5">
        <f>'Sales Forecast by COS'!FKX4</f>
        <v>0</v>
      </c>
      <c r="FKY5">
        <f>'Sales Forecast by COS'!FKY4</f>
        <v>0</v>
      </c>
      <c r="FKZ5">
        <f>'Sales Forecast by COS'!FKZ4</f>
        <v>0</v>
      </c>
      <c r="FLA5">
        <f>'Sales Forecast by COS'!FLA4</f>
        <v>0</v>
      </c>
      <c r="FLB5">
        <f>'Sales Forecast by COS'!FLB4</f>
        <v>0</v>
      </c>
      <c r="FLC5">
        <f>'Sales Forecast by COS'!FLC4</f>
        <v>0</v>
      </c>
      <c r="FLD5">
        <f>'Sales Forecast by COS'!FLD4</f>
        <v>0</v>
      </c>
      <c r="FLE5">
        <f>'Sales Forecast by COS'!FLE4</f>
        <v>0</v>
      </c>
      <c r="FLF5">
        <f>'Sales Forecast by COS'!FLF4</f>
        <v>0</v>
      </c>
      <c r="FLG5">
        <f>'Sales Forecast by COS'!FLG4</f>
        <v>0</v>
      </c>
      <c r="FLH5">
        <f>'Sales Forecast by COS'!FLH4</f>
        <v>0</v>
      </c>
      <c r="FLI5">
        <f>'Sales Forecast by COS'!FLI4</f>
        <v>0</v>
      </c>
      <c r="FLJ5">
        <f>'Sales Forecast by COS'!FLJ4</f>
        <v>0</v>
      </c>
      <c r="FLK5">
        <f>'Sales Forecast by COS'!FLK4</f>
        <v>0</v>
      </c>
      <c r="FLL5">
        <f>'Sales Forecast by COS'!FLL4</f>
        <v>0</v>
      </c>
      <c r="FLM5">
        <f>'Sales Forecast by COS'!FLM4</f>
        <v>0</v>
      </c>
      <c r="FLN5">
        <f>'Sales Forecast by COS'!FLN4</f>
        <v>0</v>
      </c>
      <c r="FLO5">
        <f>'Sales Forecast by COS'!FLO4</f>
        <v>0</v>
      </c>
      <c r="FLP5">
        <f>'Sales Forecast by COS'!FLP4</f>
        <v>0</v>
      </c>
      <c r="FLQ5">
        <f>'Sales Forecast by COS'!FLQ4</f>
        <v>0</v>
      </c>
      <c r="FLR5">
        <f>'Sales Forecast by COS'!FLR4</f>
        <v>0</v>
      </c>
      <c r="FLS5">
        <f>'Sales Forecast by COS'!FLS4</f>
        <v>0</v>
      </c>
      <c r="FLT5">
        <f>'Sales Forecast by COS'!FLT4</f>
        <v>0</v>
      </c>
      <c r="FLU5">
        <f>'Sales Forecast by COS'!FLU4</f>
        <v>0</v>
      </c>
      <c r="FLV5">
        <f>'Sales Forecast by COS'!FLV4</f>
        <v>0</v>
      </c>
      <c r="FLW5">
        <f>'Sales Forecast by COS'!FLW4</f>
        <v>0</v>
      </c>
      <c r="FLX5">
        <f>'Sales Forecast by COS'!FLX4</f>
        <v>0</v>
      </c>
      <c r="FLY5">
        <f>'Sales Forecast by COS'!FLY4</f>
        <v>0</v>
      </c>
      <c r="FLZ5">
        <f>'Sales Forecast by COS'!FLZ4</f>
        <v>0</v>
      </c>
      <c r="FMA5">
        <f>'Sales Forecast by COS'!FMA4</f>
        <v>0</v>
      </c>
      <c r="FMB5">
        <f>'Sales Forecast by COS'!FMB4</f>
        <v>0</v>
      </c>
      <c r="FMC5">
        <f>'Sales Forecast by COS'!FMC4</f>
        <v>0</v>
      </c>
      <c r="FMD5">
        <f>'Sales Forecast by COS'!FMD4</f>
        <v>0</v>
      </c>
      <c r="FME5">
        <f>'Sales Forecast by COS'!FME4</f>
        <v>0</v>
      </c>
      <c r="FMF5">
        <f>'Sales Forecast by COS'!FMF4</f>
        <v>0</v>
      </c>
      <c r="FMG5">
        <f>'Sales Forecast by COS'!FMG4</f>
        <v>0</v>
      </c>
      <c r="FMH5">
        <f>'Sales Forecast by COS'!FMH4</f>
        <v>0</v>
      </c>
      <c r="FMI5">
        <f>'Sales Forecast by COS'!FMI4</f>
        <v>0</v>
      </c>
      <c r="FMJ5">
        <f>'Sales Forecast by COS'!FMJ4</f>
        <v>0</v>
      </c>
      <c r="FMK5">
        <f>'Sales Forecast by COS'!FMK4</f>
        <v>0</v>
      </c>
      <c r="FML5">
        <f>'Sales Forecast by COS'!FML4</f>
        <v>0</v>
      </c>
      <c r="FMM5">
        <f>'Sales Forecast by COS'!FMM4</f>
        <v>0</v>
      </c>
      <c r="FMN5">
        <f>'Sales Forecast by COS'!FMN4</f>
        <v>0</v>
      </c>
      <c r="FMO5">
        <f>'Sales Forecast by COS'!FMO4</f>
        <v>0</v>
      </c>
      <c r="FMP5">
        <f>'Sales Forecast by COS'!FMP4</f>
        <v>0</v>
      </c>
      <c r="FMQ5">
        <f>'Sales Forecast by COS'!FMQ4</f>
        <v>0</v>
      </c>
      <c r="FMR5">
        <f>'Sales Forecast by COS'!FMR4</f>
        <v>0</v>
      </c>
      <c r="FMS5">
        <f>'Sales Forecast by COS'!FMS4</f>
        <v>0</v>
      </c>
      <c r="FMT5">
        <f>'Sales Forecast by COS'!FMT4</f>
        <v>0</v>
      </c>
      <c r="FMU5">
        <f>'Sales Forecast by COS'!FMU4</f>
        <v>0</v>
      </c>
      <c r="FMV5">
        <f>'Sales Forecast by COS'!FMV4</f>
        <v>0</v>
      </c>
      <c r="FMW5">
        <f>'Sales Forecast by COS'!FMW4</f>
        <v>0</v>
      </c>
      <c r="FMX5">
        <f>'Sales Forecast by COS'!FMX4</f>
        <v>0</v>
      </c>
      <c r="FMY5">
        <f>'Sales Forecast by COS'!FMY4</f>
        <v>0</v>
      </c>
      <c r="FMZ5">
        <f>'Sales Forecast by COS'!FMZ4</f>
        <v>0</v>
      </c>
      <c r="FNA5">
        <f>'Sales Forecast by COS'!FNA4</f>
        <v>0</v>
      </c>
      <c r="FNB5">
        <f>'Sales Forecast by COS'!FNB4</f>
        <v>0</v>
      </c>
      <c r="FNC5">
        <f>'Sales Forecast by COS'!FNC4</f>
        <v>0</v>
      </c>
      <c r="FND5">
        <f>'Sales Forecast by COS'!FND4</f>
        <v>0</v>
      </c>
      <c r="FNE5">
        <f>'Sales Forecast by COS'!FNE4</f>
        <v>0</v>
      </c>
      <c r="FNF5">
        <f>'Sales Forecast by COS'!FNF4</f>
        <v>0</v>
      </c>
      <c r="FNG5">
        <f>'Sales Forecast by COS'!FNG4</f>
        <v>0</v>
      </c>
      <c r="FNH5">
        <f>'Sales Forecast by COS'!FNH4</f>
        <v>0</v>
      </c>
      <c r="FNI5">
        <f>'Sales Forecast by COS'!FNI4</f>
        <v>0</v>
      </c>
      <c r="FNJ5">
        <f>'Sales Forecast by COS'!FNJ4</f>
        <v>0</v>
      </c>
      <c r="FNK5">
        <f>'Sales Forecast by COS'!FNK4</f>
        <v>0</v>
      </c>
      <c r="FNL5">
        <f>'Sales Forecast by COS'!FNL4</f>
        <v>0</v>
      </c>
      <c r="FNM5">
        <f>'Sales Forecast by COS'!FNM4</f>
        <v>0</v>
      </c>
      <c r="FNN5">
        <f>'Sales Forecast by COS'!FNN4</f>
        <v>0</v>
      </c>
      <c r="FNO5">
        <f>'Sales Forecast by COS'!FNO4</f>
        <v>0</v>
      </c>
      <c r="FNP5">
        <f>'Sales Forecast by COS'!FNP4</f>
        <v>0</v>
      </c>
      <c r="FNQ5">
        <f>'Sales Forecast by COS'!FNQ4</f>
        <v>0</v>
      </c>
      <c r="FNR5">
        <f>'Sales Forecast by COS'!FNR4</f>
        <v>0</v>
      </c>
      <c r="FNS5">
        <f>'Sales Forecast by COS'!FNS4</f>
        <v>0</v>
      </c>
      <c r="FNT5">
        <f>'Sales Forecast by COS'!FNT4</f>
        <v>0</v>
      </c>
      <c r="FNU5">
        <f>'Sales Forecast by COS'!FNU4</f>
        <v>0</v>
      </c>
      <c r="FNV5">
        <f>'Sales Forecast by COS'!FNV4</f>
        <v>0</v>
      </c>
      <c r="FNW5">
        <f>'Sales Forecast by COS'!FNW4</f>
        <v>0</v>
      </c>
      <c r="FNX5">
        <f>'Sales Forecast by COS'!FNX4</f>
        <v>0</v>
      </c>
      <c r="FNY5">
        <f>'Sales Forecast by COS'!FNY4</f>
        <v>0</v>
      </c>
      <c r="FNZ5">
        <f>'Sales Forecast by COS'!FNZ4</f>
        <v>0</v>
      </c>
      <c r="FOA5">
        <f>'Sales Forecast by COS'!FOA4</f>
        <v>0</v>
      </c>
      <c r="FOB5">
        <f>'Sales Forecast by COS'!FOB4</f>
        <v>0</v>
      </c>
      <c r="FOC5">
        <f>'Sales Forecast by COS'!FOC4</f>
        <v>0</v>
      </c>
      <c r="FOD5">
        <f>'Sales Forecast by COS'!FOD4</f>
        <v>0</v>
      </c>
      <c r="FOE5">
        <f>'Sales Forecast by COS'!FOE4</f>
        <v>0</v>
      </c>
      <c r="FOF5">
        <f>'Sales Forecast by COS'!FOF4</f>
        <v>0</v>
      </c>
      <c r="FOG5">
        <f>'Sales Forecast by COS'!FOG4</f>
        <v>0</v>
      </c>
      <c r="FOH5">
        <f>'Sales Forecast by COS'!FOH4</f>
        <v>0</v>
      </c>
      <c r="FOI5">
        <f>'Sales Forecast by COS'!FOI4</f>
        <v>0</v>
      </c>
      <c r="FOJ5">
        <f>'Sales Forecast by COS'!FOJ4</f>
        <v>0</v>
      </c>
      <c r="FOK5">
        <f>'Sales Forecast by COS'!FOK4</f>
        <v>0</v>
      </c>
      <c r="FOL5">
        <f>'Sales Forecast by COS'!FOL4</f>
        <v>0</v>
      </c>
      <c r="FOM5">
        <f>'Sales Forecast by COS'!FOM4</f>
        <v>0</v>
      </c>
      <c r="FON5">
        <f>'Sales Forecast by COS'!FON4</f>
        <v>0</v>
      </c>
      <c r="FOO5">
        <f>'Sales Forecast by COS'!FOO4</f>
        <v>0</v>
      </c>
      <c r="FOP5">
        <f>'Sales Forecast by COS'!FOP4</f>
        <v>0</v>
      </c>
      <c r="FOQ5">
        <f>'Sales Forecast by COS'!FOQ4</f>
        <v>0</v>
      </c>
      <c r="FOR5">
        <f>'Sales Forecast by COS'!FOR4</f>
        <v>0</v>
      </c>
      <c r="FOS5">
        <f>'Sales Forecast by COS'!FOS4</f>
        <v>0</v>
      </c>
      <c r="FOT5">
        <f>'Sales Forecast by COS'!FOT4</f>
        <v>0</v>
      </c>
      <c r="FOU5">
        <f>'Sales Forecast by COS'!FOU4</f>
        <v>0</v>
      </c>
      <c r="FOV5">
        <f>'Sales Forecast by COS'!FOV4</f>
        <v>0</v>
      </c>
      <c r="FOW5">
        <f>'Sales Forecast by COS'!FOW4</f>
        <v>0</v>
      </c>
      <c r="FOX5">
        <f>'Sales Forecast by COS'!FOX4</f>
        <v>0</v>
      </c>
      <c r="FOY5">
        <f>'Sales Forecast by COS'!FOY4</f>
        <v>0</v>
      </c>
      <c r="FOZ5">
        <f>'Sales Forecast by COS'!FOZ4</f>
        <v>0</v>
      </c>
      <c r="FPA5">
        <f>'Sales Forecast by COS'!FPA4</f>
        <v>0</v>
      </c>
      <c r="FPB5">
        <f>'Sales Forecast by COS'!FPB4</f>
        <v>0</v>
      </c>
      <c r="FPC5">
        <f>'Sales Forecast by COS'!FPC4</f>
        <v>0</v>
      </c>
      <c r="FPD5">
        <f>'Sales Forecast by COS'!FPD4</f>
        <v>0</v>
      </c>
      <c r="FPE5">
        <f>'Sales Forecast by COS'!FPE4</f>
        <v>0</v>
      </c>
      <c r="FPF5">
        <f>'Sales Forecast by COS'!FPF4</f>
        <v>0</v>
      </c>
      <c r="FPG5">
        <f>'Sales Forecast by COS'!FPG4</f>
        <v>0</v>
      </c>
      <c r="FPH5">
        <f>'Sales Forecast by COS'!FPH4</f>
        <v>0</v>
      </c>
      <c r="FPI5">
        <f>'Sales Forecast by COS'!FPI4</f>
        <v>0</v>
      </c>
      <c r="FPJ5">
        <f>'Sales Forecast by COS'!FPJ4</f>
        <v>0</v>
      </c>
      <c r="FPK5">
        <f>'Sales Forecast by COS'!FPK4</f>
        <v>0</v>
      </c>
      <c r="FPL5">
        <f>'Sales Forecast by COS'!FPL4</f>
        <v>0</v>
      </c>
      <c r="FPM5">
        <f>'Sales Forecast by COS'!FPM4</f>
        <v>0</v>
      </c>
      <c r="FPN5">
        <f>'Sales Forecast by COS'!FPN4</f>
        <v>0</v>
      </c>
      <c r="FPO5">
        <f>'Sales Forecast by COS'!FPO4</f>
        <v>0</v>
      </c>
      <c r="FPP5">
        <f>'Sales Forecast by COS'!FPP4</f>
        <v>0</v>
      </c>
      <c r="FPQ5">
        <f>'Sales Forecast by COS'!FPQ4</f>
        <v>0</v>
      </c>
      <c r="FPR5">
        <f>'Sales Forecast by COS'!FPR4</f>
        <v>0</v>
      </c>
      <c r="FPS5">
        <f>'Sales Forecast by COS'!FPS4</f>
        <v>0</v>
      </c>
      <c r="FPT5">
        <f>'Sales Forecast by COS'!FPT4</f>
        <v>0</v>
      </c>
      <c r="FPU5">
        <f>'Sales Forecast by COS'!FPU4</f>
        <v>0</v>
      </c>
      <c r="FPV5">
        <f>'Sales Forecast by COS'!FPV4</f>
        <v>0</v>
      </c>
      <c r="FPW5">
        <f>'Sales Forecast by COS'!FPW4</f>
        <v>0</v>
      </c>
      <c r="FPX5">
        <f>'Sales Forecast by COS'!FPX4</f>
        <v>0</v>
      </c>
      <c r="FPY5">
        <f>'Sales Forecast by COS'!FPY4</f>
        <v>0</v>
      </c>
      <c r="FPZ5">
        <f>'Sales Forecast by COS'!FPZ4</f>
        <v>0</v>
      </c>
      <c r="FQA5">
        <f>'Sales Forecast by COS'!FQA4</f>
        <v>0</v>
      </c>
      <c r="FQB5">
        <f>'Sales Forecast by COS'!FQB4</f>
        <v>0</v>
      </c>
      <c r="FQC5">
        <f>'Sales Forecast by COS'!FQC4</f>
        <v>0</v>
      </c>
      <c r="FQD5">
        <f>'Sales Forecast by COS'!FQD4</f>
        <v>0</v>
      </c>
      <c r="FQE5">
        <f>'Sales Forecast by COS'!FQE4</f>
        <v>0</v>
      </c>
      <c r="FQF5">
        <f>'Sales Forecast by COS'!FQF4</f>
        <v>0</v>
      </c>
      <c r="FQG5">
        <f>'Sales Forecast by COS'!FQG4</f>
        <v>0</v>
      </c>
      <c r="FQH5">
        <f>'Sales Forecast by COS'!FQH4</f>
        <v>0</v>
      </c>
      <c r="FQI5">
        <f>'Sales Forecast by COS'!FQI4</f>
        <v>0</v>
      </c>
      <c r="FQJ5">
        <f>'Sales Forecast by COS'!FQJ4</f>
        <v>0</v>
      </c>
      <c r="FQK5">
        <f>'Sales Forecast by COS'!FQK4</f>
        <v>0</v>
      </c>
      <c r="FQL5">
        <f>'Sales Forecast by COS'!FQL4</f>
        <v>0</v>
      </c>
      <c r="FQM5">
        <f>'Sales Forecast by COS'!FQM4</f>
        <v>0</v>
      </c>
      <c r="FQN5">
        <f>'Sales Forecast by COS'!FQN4</f>
        <v>0</v>
      </c>
      <c r="FQO5">
        <f>'Sales Forecast by COS'!FQO4</f>
        <v>0</v>
      </c>
      <c r="FQP5">
        <f>'Sales Forecast by COS'!FQP4</f>
        <v>0</v>
      </c>
      <c r="FQQ5">
        <f>'Sales Forecast by COS'!FQQ4</f>
        <v>0</v>
      </c>
      <c r="FQR5">
        <f>'Sales Forecast by COS'!FQR4</f>
        <v>0</v>
      </c>
      <c r="FQS5">
        <f>'Sales Forecast by COS'!FQS4</f>
        <v>0</v>
      </c>
      <c r="FQT5">
        <f>'Sales Forecast by COS'!FQT4</f>
        <v>0</v>
      </c>
      <c r="FQU5">
        <f>'Sales Forecast by COS'!FQU4</f>
        <v>0</v>
      </c>
      <c r="FQV5">
        <f>'Sales Forecast by COS'!FQV4</f>
        <v>0</v>
      </c>
      <c r="FQW5">
        <f>'Sales Forecast by COS'!FQW4</f>
        <v>0</v>
      </c>
      <c r="FQX5">
        <f>'Sales Forecast by COS'!FQX4</f>
        <v>0</v>
      </c>
      <c r="FQY5">
        <f>'Sales Forecast by COS'!FQY4</f>
        <v>0</v>
      </c>
      <c r="FQZ5">
        <f>'Sales Forecast by COS'!FQZ4</f>
        <v>0</v>
      </c>
      <c r="FRA5">
        <f>'Sales Forecast by COS'!FRA4</f>
        <v>0</v>
      </c>
      <c r="FRB5">
        <f>'Sales Forecast by COS'!FRB4</f>
        <v>0</v>
      </c>
      <c r="FRC5">
        <f>'Sales Forecast by COS'!FRC4</f>
        <v>0</v>
      </c>
      <c r="FRD5">
        <f>'Sales Forecast by COS'!FRD4</f>
        <v>0</v>
      </c>
      <c r="FRE5">
        <f>'Sales Forecast by COS'!FRE4</f>
        <v>0</v>
      </c>
      <c r="FRF5">
        <f>'Sales Forecast by COS'!FRF4</f>
        <v>0</v>
      </c>
      <c r="FRG5">
        <f>'Sales Forecast by COS'!FRG4</f>
        <v>0</v>
      </c>
      <c r="FRH5">
        <f>'Sales Forecast by COS'!FRH4</f>
        <v>0</v>
      </c>
      <c r="FRI5">
        <f>'Sales Forecast by COS'!FRI4</f>
        <v>0</v>
      </c>
      <c r="FRJ5">
        <f>'Sales Forecast by COS'!FRJ4</f>
        <v>0</v>
      </c>
      <c r="FRK5">
        <f>'Sales Forecast by COS'!FRK4</f>
        <v>0</v>
      </c>
      <c r="FRL5">
        <f>'Sales Forecast by COS'!FRL4</f>
        <v>0</v>
      </c>
      <c r="FRM5">
        <f>'Sales Forecast by COS'!FRM4</f>
        <v>0</v>
      </c>
      <c r="FRN5">
        <f>'Sales Forecast by COS'!FRN4</f>
        <v>0</v>
      </c>
      <c r="FRO5">
        <f>'Sales Forecast by COS'!FRO4</f>
        <v>0</v>
      </c>
      <c r="FRP5">
        <f>'Sales Forecast by COS'!FRP4</f>
        <v>0</v>
      </c>
      <c r="FRQ5">
        <f>'Sales Forecast by COS'!FRQ4</f>
        <v>0</v>
      </c>
      <c r="FRR5">
        <f>'Sales Forecast by COS'!FRR4</f>
        <v>0</v>
      </c>
      <c r="FRS5">
        <f>'Sales Forecast by COS'!FRS4</f>
        <v>0</v>
      </c>
      <c r="FRT5">
        <f>'Sales Forecast by COS'!FRT4</f>
        <v>0</v>
      </c>
      <c r="FRU5">
        <f>'Sales Forecast by COS'!FRU4</f>
        <v>0</v>
      </c>
      <c r="FRV5">
        <f>'Sales Forecast by COS'!FRV4</f>
        <v>0</v>
      </c>
      <c r="FRW5">
        <f>'Sales Forecast by COS'!FRW4</f>
        <v>0</v>
      </c>
      <c r="FRX5">
        <f>'Sales Forecast by COS'!FRX4</f>
        <v>0</v>
      </c>
      <c r="FRY5">
        <f>'Sales Forecast by COS'!FRY4</f>
        <v>0</v>
      </c>
      <c r="FRZ5">
        <f>'Sales Forecast by COS'!FRZ4</f>
        <v>0</v>
      </c>
      <c r="FSA5">
        <f>'Sales Forecast by COS'!FSA4</f>
        <v>0</v>
      </c>
      <c r="FSB5">
        <f>'Sales Forecast by COS'!FSB4</f>
        <v>0</v>
      </c>
      <c r="FSC5">
        <f>'Sales Forecast by COS'!FSC4</f>
        <v>0</v>
      </c>
      <c r="FSD5">
        <f>'Sales Forecast by COS'!FSD4</f>
        <v>0</v>
      </c>
      <c r="FSE5">
        <f>'Sales Forecast by COS'!FSE4</f>
        <v>0</v>
      </c>
      <c r="FSF5">
        <f>'Sales Forecast by COS'!FSF4</f>
        <v>0</v>
      </c>
      <c r="FSG5">
        <f>'Sales Forecast by COS'!FSG4</f>
        <v>0</v>
      </c>
      <c r="FSH5">
        <f>'Sales Forecast by COS'!FSH4</f>
        <v>0</v>
      </c>
      <c r="FSI5">
        <f>'Sales Forecast by COS'!FSI4</f>
        <v>0</v>
      </c>
      <c r="FSJ5">
        <f>'Sales Forecast by COS'!FSJ4</f>
        <v>0</v>
      </c>
      <c r="FSK5">
        <f>'Sales Forecast by COS'!FSK4</f>
        <v>0</v>
      </c>
      <c r="FSL5">
        <f>'Sales Forecast by COS'!FSL4</f>
        <v>0</v>
      </c>
      <c r="FSM5">
        <f>'Sales Forecast by COS'!FSM4</f>
        <v>0</v>
      </c>
      <c r="FSN5">
        <f>'Sales Forecast by COS'!FSN4</f>
        <v>0</v>
      </c>
      <c r="FSO5">
        <f>'Sales Forecast by COS'!FSO4</f>
        <v>0</v>
      </c>
      <c r="FSP5">
        <f>'Sales Forecast by COS'!FSP4</f>
        <v>0</v>
      </c>
      <c r="FSQ5">
        <f>'Sales Forecast by COS'!FSQ4</f>
        <v>0</v>
      </c>
      <c r="FSR5">
        <f>'Sales Forecast by COS'!FSR4</f>
        <v>0</v>
      </c>
      <c r="FSS5">
        <f>'Sales Forecast by COS'!FSS4</f>
        <v>0</v>
      </c>
      <c r="FST5">
        <f>'Sales Forecast by COS'!FST4</f>
        <v>0</v>
      </c>
      <c r="FSU5">
        <f>'Sales Forecast by COS'!FSU4</f>
        <v>0</v>
      </c>
      <c r="FSV5">
        <f>'Sales Forecast by COS'!FSV4</f>
        <v>0</v>
      </c>
      <c r="FSW5">
        <f>'Sales Forecast by COS'!FSW4</f>
        <v>0</v>
      </c>
      <c r="FSX5">
        <f>'Sales Forecast by COS'!FSX4</f>
        <v>0</v>
      </c>
      <c r="FSY5">
        <f>'Sales Forecast by COS'!FSY4</f>
        <v>0</v>
      </c>
      <c r="FSZ5">
        <f>'Sales Forecast by COS'!FSZ4</f>
        <v>0</v>
      </c>
      <c r="FTA5">
        <f>'Sales Forecast by COS'!FTA4</f>
        <v>0</v>
      </c>
      <c r="FTB5">
        <f>'Sales Forecast by COS'!FTB4</f>
        <v>0</v>
      </c>
      <c r="FTC5">
        <f>'Sales Forecast by COS'!FTC4</f>
        <v>0</v>
      </c>
      <c r="FTD5">
        <f>'Sales Forecast by COS'!FTD4</f>
        <v>0</v>
      </c>
      <c r="FTE5">
        <f>'Sales Forecast by COS'!FTE4</f>
        <v>0</v>
      </c>
      <c r="FTF5">
        <f>'Sales Forecast by COS'!FTF4</f>
        <v>0</v>
      </c>
      <c r="FTG5">
        <f>'Sales Forecast by COS'!FTG4</f>
        <v>0</v>
      </c>
      <c r="FTH5">
        <f>'Sales Forecast by COS'!FTH4</f>
        <v>0</v>
      </c>
      <c r="FTI5">
        <f>'Sales Forecast by COS'!FTI4</f>
        <v>0</v>
      </c>
      <c r="FTJ5">
        <f>'Sales Forecast by COS'!FTJ4</f>
        <v>0</v>
      </c>
      <c r="FTK5">
        <f>'Sales Forecast by COS'!FTK4</f>
        <v>0</v>
      </c>
      <c r="FTL5">
        <f>'Sales Forecast by COS'!FTL4</f>
        <v>0</v>
      </c>
      <c r="FTM5">
        <f>'Sales Forecast by COS'!FTM4</f>
        <v>0</v>
      </c>
      <c r="FTN5">
        <f>'Sales Forecast by COS'!FTN4</f>
        <v>0</v>
      </c>
      <c r="FTO5">
        <f>'Sales Forecast by COS'!FTO4</f>
        <v>0</v>
      </c>
      <c r="FTP5">
        <f>'Sales Forecast by COS'!FTP4</f>
        <v>0</v>
      </c>
      <c r="FTQ5">
        <f>'Sales Forecast by COS'!FTQ4</f>
        <v>0</v>
      </c>
      <c r="FTR5">
        <f>'Sales Forecast by COS'!FTR4</f>
        <v>0</v>
      </c>
      <c r="FTS5">
        <f>'Sales Forecast by COS'!FTS4</f>
        <v>0</v>
      </c>
      <c r="FTT5">
        <f>'Sales Forecast by COS'!FTT4</f>
        <v>0</v>
      </c>
      <c r="FTU5">
        <f>'Sales Forecast by COS'!FTU4</f>
        <v>0</v>
      </c>
      <c r="FTV5">
        <f>'Sales Forecast by COS'!FTV4</f>
        <v>0</v>
      </c>
      <c r="FTW5">
        <f>'Sales Forecast by COS'!FTW4</f>
        <v>0</v>
      </c>
      <c r="FTX5">
        <f>'Sales Forecast by COS'!FTX4</f>
        <v>0</v>
      </c>
      <c r="FTY5">
        <f>'Sales Forecast by COS'!FTY4</f>
        <v>0</v>
      </c>
      <c r="FTZ5">
        <f>'Sales Forecast by COS'!FTZ4</f>
        <v>0</v>
      </c>
      <c r="FUA5">
        <f>'Sales Forecast by COS'!FUA4</f>
        <v>0</v>
      </c>
      <c r="FUB5">
        <f>'Sales Forecast by COS'!FUB4</f>
        <v>0</v>
      </c>
      <c r="FUC5">
        <f>'Sales Forecast by COS'!FUC4</f>
        <v>0</v>
      </c>
      <c r="FUD5">
        <f>'Sales Forecast by COS'!FUD4</f>
        <v>0</v>
      </c>
      <c r="FUE5">
        <f>'Sales Forecast by COS'!FUE4</f>
        <v>0</v>
      </c>
      <c r="FUF5">
        <f>'Sales Forecast by COS'!FUF4</f>
        <v>0</v>
      </c>
      <c r="FUG5">
        <f>'Sales Forecast by COS'!FUG4</f>
        <v>0</v>
      </c>
      <c r="FUH5">
        <f>'Sales Forecast by COS'!FUH4</f>
        <v>0</v>
      </c>
      <c r="FUI5">
        <f>'Sales Forecast by COS'!FUI4</f>
        <v>0</v>
      </c>
      <c r="FUJ5">
        <f>'Sales Forecast by COS'!FUJ4</f>
        <v>0</v>
      </c>
      <c r="FUK5">
        <f>'Sales Forecast by COS'!FUK4</f>
        <v>0</v>
      </c>
      <c r="FUL5">
        <f>'Sales Forecast by COS'!FUL4</f>
        <v>0</v>
      </c>
      <c r="FUM5">
        <f>'Sales Forecast by COS'!FUM4</f>
        <v>0</v>
      </c>
      <c r="FUN5">
        <f>'Sales Forecast by COS'!FUN4</f>
        <v>0</v>
      </c>
      <c r="FUO5">
        <f>'Sales Forecast by COS'!FUO4</f>
        <v>0</v>
      </c>
      <c r="FUP5">
        <f>'Sales Forecast by COS'!FUP4</f>
        <v>0</v>
      </c>
      <c r="FUQ5">
        <f>'Sales Forecast by COS'!FUQ4</f>
        <v>0</v>
      </c>
      <c r="FUR5">
        <f>'Sales Forecast by COS'!FUR4</f>
        <v>0</v>
      </c>
      <c r="FUS5">
        <f>'Sales Forecast by COS'!FUS4</f>
        <v>0</v>
      </c>
      <c r="FUT5">
        <f>'Sales Forecast by COS'!FUT4</f>
        <v>0</v>
      </c>
      <c r="FUU5">
        <f>'Sales Forecast by COS'!FUU4</f>
        <v>0</v>
      </c>
      <c r="FUV5">
        <f>'Sales Forecast by COS'!FUV4</f>
        <v>0</v>
      </c>
      <c r="FUW5">
        <f>'Sales Forecast by COS'!FUW4</f>
        <v>0</v>
      </c>
      <c r="FUX5">
        <f>'Sales Forecast by COS'!FUX4</f>
        <v>0</v>
      </c>
      <c r="FUY5">
        <f>'Sales Forecast by COS'!FUY4</f>
        <v>0</v>
      </c>
      <c r="FUZ5">
        <f>'Sales Forecast by COS'!FUZ4</f>
        <v>0</v>
      </c>
      <c r="FVA5">
        <f>'Sales Forecast by COS'!FVA4</f>
        <v>0</v>
      </c>
      <c r="FVB5">
        <f>'Sales Forecast by COS'!FVB4</f>
        <v>0</v>
      </c>
      <c r="FVC5">
        <f>'Sales Forecast by COS'!FVC4</f>
        <v>0</v>
      </c>
      <c r="FVD5">
        <f>'Sales Forecast by COS'!FVD4</f>
        <v>0</v>
      </c>
      <c r="FVE5">
        <f>'Sales Forecast by COS'!FVE4</f>
        <v>0</v>
      </c>
      <c r="FVF5">
        <f>'Sales Forecast by COS'!FVF4</f>
        <v>0</v>
      </c>
      <c r="FVG5">
        <f>'Sales Forecast by COS'!FVG4</f>
        <v>0</v>
      </c>
      <c r="FVH5">
        <f>'Sales Forecast by COS'!FVH4</f>
        <v>0</v>
      </c>
      <c r="FVI5">
        <f>'Sales Forecast by COS'!FVI4</f>
        <v>0</v>
      </c>
      <c r="FVJ5">
        <f>'Sales Forecast by COS'!FVJ4</f>
        <v>0</v>
      </c>
      <c r="FVK5">
        <f>'Sales Forecast by COS'!FVK4</f>
        <v>0</v>
      </c>
      <c r="FVL5">
        <f>'Sales Forecast by COS'!FVL4</f>
        <v>0</v>
      </c>
      <c r="FVM5">
        <f>'Sales Forecast by COS'!FVM4</f>
        <v>0</v>
      </c>
      <c r="FVN5">
        <f>'Sales Forecast by COS'!FVN4</f>
        <v>0</v>
      </c>
      <c r="FVO5">
        <f>'Sales Forecast by COS'!FVO4</f>
        <v>0</v>
      </c>
      <c r="FVP5">
        <f>'Sales Forecast by COS'!FVP4</f>
        <v>0</v>
      </c>
      <c r="FVQ5">
        <f>'Sales Forecast by COS'!FVQ4</f>
        <v>0</v>
      </c>
      <c r="FVR5">
        <f>'Sales Forecast by COS'!FVR4</f>
        <v>0</v>
      </c>
      <c r="FVS5">
        <f>'Sales Forecast by COS'!FVS4</f>
        <v>0</v>
      </c>
      <c r="FVT5">
        <f>'Sales Forecast by COS'!FVT4</f>
        <v>0</v>
      </c>
      <c r="FVU5">
        <f>'Sales Forecast by COS'!FVU4</f>
        <v>0</v>
      </c>
      <c r="FVV5">
        <f>'Sales Forecast by COS'!FVV4</f>
        <v>0</v>
      </c>
      <c r="FVW5">
        <f>'Sales Forecast by COS'!FVW4</f>
        <v>0</v>
      </c>
      <c r="FVX5">
        <f>'Sales Forecast by COS'!FVX4</f>
        <v>0</v>
      </c>
      <c r="FVY5">
        <f>'Sales Forecast by COS'!FVY4</f>
        <v>0</v>
      </c>
      <c r="FVZ5">
        <f>'Sales Forecast by COS'!FVZ4</f>
        <v>0</v>
      </c>
      <c r="FWA5">
        <f>'Sales Forecast by COS'!FWA4</f>
        <v>0</v>
      </c>
      <c r="FWB5">
        <f>'Sales Forecast by COS'!FWB4</f>
        <v>0</v>
      </c>
      <c r="FWC5">
        <f>'Sales Forecast by COS'!FWC4</f>
        <v>0</v>
      </c>
      <c r="FWD5">
        <f>'Sales Forecast by COS'!FWD4</f>
        <v>0</v>
      </c>
      <c r="FWE5">
        <f>'Sales Forecast by COS'!FWE4</f>
        <v>0</v>
      </c>
      <c r="FWF5">
        <f>'Sales Forecast by COS'!FWF4</f>
        <v>0</v>
      </c>
      <c r="FWG5">
        <f>'Sales Forecast by COS'!FWG4</f>
        <v>0</v>
      </c>
      <c r="FWH5">
        <f>'Sales Forecast by COS'!FWH4</f>
        <v>0</v>
      </c>
      <c r="FWI5">
        <f>'Sales Forecast by COS'!FWI4</f>
        <v>0</v>
      </c>
      <c r="FWJ5">
        <f>'Sales Forecast by COS'!FWJ4</f>
        <v>0</v>
      </c>
      <c r="FWK5">
        <f>'Sales Forecast by COS'!FWK4</f>
        <v>0</v>
      </c>
      <c r="FWL5">
        <f>'Sales Forecast by COS'!FWL4</f>
        <v>0</v>
      </c>
      <c r="FWM5">
        <f>'Sales Forecast by COS'!FWM4</f>
        <v>0</v>
      </c>
      <c r="FWN5">
        <f>'Sales Forecast by COS'!FWN4</f>
        <v>0</v>
      </c>
      <c r="FWO5">
        <f>'Sales Forecast by COS'!FWO4</f>
        <v>0</v>
      </c>
      <c r="FWP5">
        <f>'Sales Forecast by COS'!FWP4</f>
        <v>0</v>
      </c>
      <c r="FWQ5">
        <f>'Sales Forecast by COS'!FWQ4</f>
        <v>0</v>
      </c>
      <c r="FWR5">
        <f>'Sales Forecast by COS'!FWR4</f>
        <v>0</v>
      </c>
      <c r="FWS5">
        <f>'Sales Forecast by COS'!FWS4</f>
        <v>0</v>
      </c>
      <c r="FWT5">
        <f>'Sales Forecast by COS'!FWT4</f>
        <v>0</v>
      </c>
      <c r="FWU5">
        <f>'Sales Forecast by COS'!FWU4</f>
        <v>0</v>
      </c>
      <c r="FWV5">
        <f>'Sales Forecast by COS'!FWV4</f>
        <v>0</v>
      </c>
      <c r="FWW5">
        <f>'Sales Forecast by COS'!FWW4</f>
        <v>0</v>
      </c>
      <c r="FWX5">
        <f>'Sales Forecast by COS'!FWX4</f>
        <v>0</v>
      </c>
      <c r="FWY5">
        <f>'Sales Forecast by COS'!FWY4</f>
        <v>0</v>
      </c>
      <c r="FWZ5">
        <f>'Sales Forecast by COS'!FWZ4</f>
        <v>0</v>
      </c>
      <c r="FXA5">
        <f>'Sales Forecast by COS'!FXA4</f>
        <v>0</v>
      </c>
      <c r="FXB5">
        <f>'Sales Forecast by COS'!FXB4</f>
        <v>0</v>
      </c>
      <c r="FXC5">
        <f>'Sales Forecast by COS'!FXC4</f>
        <v>0</v>
      </c>
      <c r="FXD5">
        <f>'Sales Forecast by COS'!FXD4</f>
        <v>0</v>
      </c>
      <c r="FXE5">
        <f>'Sales Forecast by COS'!FXE4</f>
        <v>0</v>
      </c>
      <c r="FXF5">
        <f>'Sales Forecast by COS'!FXF4</f>
        <v>0</v>
      </c>
      <c r="FXG5">
        <f>'Sales Forecast by COS'!FXG4</f>
        <v>0</v>
      </c>
      <c r="FXH5">
        <f>'Sales Forecast by COS'!FXH4</f>
        <v>0</v>
      </c>
      <c r="FXI5">
        <f>'Sales Forecast by COS'!FXI4</f>
        <v>0</v>
      </c>
      <c r="FXJ5">
        <f>'Sales Forecast by COS'!FXJ4</f>
        <v>0</v>
      </c>
      <c r="FXK5">
        <f>'Sales Forecast by COS'!FXK4</f>
        <v>0</v>
      </c>
      <c r="FXL5">
        <f>'Sales Forecast by COS'!FXL4</f>
        <v>0</v>
      </c>
      <c r="FXM5">
        <f>'Sales Forecast by COS'!FXM4</f>
        <v>0</v>
      </c>
      <c r="FXN5">
        <f>'Sales Forecast by COS'!FXN4</f>
        <v>0</v>
      </c>
      <c r="FXO5">
        <f>'Sales Forecast by COS'!FXO4</f>
        <v>0</v>
      </c>
      <c r="FXP5">
        <f>'Sales Forecast by COS'!FXP4</f>
        <v>0</v>
      </c>
      <c r="FXQ5">
        <f>'Sales Forecast by COS'!FXQ4</f>
        <v>0</v>
      </c>
      <c r="FXR5">
        <f>'Sales Forecast by COS'!FXR4</f>
        <v>0</v>
      </c>
      <c r="FXS5">
        <f>'Sales Forecast by COS'!FXS4</f>
        <v>0</v>
      </c>
      <c r="FXT5">
        <f>'Sales Forecast by COS'!FXT4</f>
        <v>0</v>
      </c>
      <c r="FXU5">
        <f>'Sales Forecast by COS'!FXU4</f>
        <v>0</v>
      </c>
      <c r="FXV5">
        <f>'Sales Forecast by COS'!FXV4</f>
        <v>0</v>
      </c>
      <c r="FXW5">
        <f>'Sales Forecast by COS'!FXW4</f>
        <v>0</v>
      </c>
      <c r="FXX5">
        <f>'Sales Forecast by COS'!FXX4</f>
        <v>0</v>
      </c>
      <c r="FXY5">
        <f>'Sales Forecast by COS'!FXY4</f>
        <v>0</v>
      </c>
      <c r="FXZ5">
        <f>'Sales Forecast by COS'!FXZ4</f>
        <v>0</v>
      </c>
      <c r="FYA5">
        <f>'Sales Forecast by COS'!FYA4</f>
        <v>0</v>
      </c>
      <c r="FYB5">
        <f>'Sales Forecast by COS'!FYB4</f>
        <v>0</v>
      </c>
      <c r="FYC5">
        <f>'Sales Forecast by COS'!FYC4</f>
        <v>0</v>
      </c>
      <c r="FYD5">
        <f>'Sales Forecast by COS'!FYD4</f>
        <v>0</v>
      </c>
      <c r="FYE5">
        <f>'Sales Forecast by COS'!FYE4</f>
        <v>0</v>
      </c>
      <c r="FYF5">
        <f>'Sales Forecast by COS'!FYF4</f>
        <v>0</v>
      </c>
      <c r="FYG5">
        <f>'Sales Forecast by COS'!FYG4</f>
        <v>0</v>
      </c>
      <c r="FYH5">
        <f>'Sales Forecast by COS'!FYH4</f>
        <v>0</v>
      </c>
      <c r="FYI5">
        <f>'Sales Forecast by COS'!FYI4</f>
        <v>0</v>
      </c>
      <c r="FYJ5">
        <f>'Sales Forecast by COS'!FYJ4</f>
        <v>0</v>
      </c>
      <c r="FYK5">
        <f>'Sales Forecast by COS'!FYK4</f>
        <v>0</v>
      </c>
      <c r="FYL5">
        <f>'Sales Forecast by COS'!FYL4</f>
        <v>0</v>
      </c>
      <c r="FYM5">
        <f>'Sales Forecast by COS'!FYM4</f>
        <v>0</v>
      </c>
      <c r="FYN5">
        <f>'Sales Forecast by COS'!FYN4</f>
        <v>0</v>
      </c>
      <c r="FYO5">
        <f>'Sales Forecast by COS'!FYO4</f>
        <v>0</v>
      </c>
      <c r="FYP5">
        <f>'Sales Forecast by COS'!FYP4</f>
        <v>0</v>
      </c>
      <c r="FYQ5">
        <f>'Sales Forecast by COS'!FYQ4</f>
        <v>0</v>
      </c>
      <c r="FYR5">
        <f>'Sales Forecast by COS'!FYR4</f>
        <v>0</v>
      </c>
      <c r="FYS5">
        <f>'Sales Forecast by COS'!FYS4</f>
        <v>0</v>
      </c>
      <c r="FYT5">
        <f>'Sales Forecast by COS'!FYT4</f>
        <v>0</v>
      </c>
      <c r="FYU5">
        <f>'Sales Forecast by COS'!FYU4</f>
        <v>0</v>
      </c>
      <c r="FYV5">
        <f>'Sales Forecast by COS'!FYV4</f>
        <v>0</v>
      </c>
      <c r="FYW5">
        <f>'Sales Forecast by COS'!FYW4</f>
        <v>0</v>
      </c>
      <c r="FYX5">
        <f>'Sales Forecast by COS'!FYX4</f>
        <v>0</v>
      </c>
      <c r="FYY5">
        <f>'Sales Forecast by COS'!FYY4</f>
        <v>0</v>
      </c>
      <c r="FYZ5">
        <f>'Sales Forecast by COS'!FYZ4</f>
        <v>0</v>
      </c>
      <c r="FZA5">
        <f>'Sales Forecast by COS'!FZA4</f>
        <v>0</v>
      </c>
      <c r="FZB5">
        <f>'Sales Forecast by COS'!FZB4</f>
        <v>0</v>
      </c>
      <c r="FZC5">
        <f>'Sales Forecast by COS'!FZC4</f>
        <v>0</v>
      </c>
      <c r="FZD5">
        <f>'Sales Forecast by COS'!FZD4</f>
        <v>0</v>
      </c>
      <c r="FZE5">
        <f>'Sales Forecast by COS'!FZE4</f>
        <v>0</v>
      </c>
      <c r="FZF5">
        <f>'Sales Forecast by COS'!FZF4</f>
        <v>0</v>
      </c>
      <c r="FZG5">
        <f>'Sales Forecast by COS'!FZG4</f>
        <v>0</v>
      </c>
      <c r="FZH5">
        <f>'Sales Forecast by COS'!FZH4</f>
        <v>0</v>
      </c>
      <c r="FZI5">
        <f>'Sales Forecast by COS'!FZI4</f>
        <v>0</v>
      </c>
      <c r="FZJ5">
        <f>'Sales Forecast by COS'!FZJ4</f>
        <v>0</v>
      </c>
      <c r="FZK5">
        <f>'Sales Forecast by COS'!FZK4</f>
        <v>0</v>
      </c>
      <c r="FZL5">
        <f>'Sales Forecast by COS'!FZL4</f>
        <v>0</v>
      </c>
      <c r="FZM5">
        <f>'Sales Forecast by COS'!FZM4</f>
        <v>0</v>
      </c>
      <c r="FZN5">
        <f>'Sales Forecast by COS'!FZN4</f>
        <v>0</v>
      </c>
      <c r="FZO5">
        <f>'Sales Forecast by COS'!FZO4</f>
        <v>0</v>
      </c>
      <c r="FZP5">
        <f>'Sales Forecast by COS'!FZP4</f>
        <v>0</v>
      </c>
      <c r="FZQ5">
        <f>'Sales Forecast by COS'!FZQ4</f>
        <v>0</v>
      </c>
      <c r="FZR5">
        <f>'Sales Forecast by COS'!FZR4</f>
        <v>0</v>
      </c>
      <c r="FZS5">
        <f>'Sales Forecast by COS'!FZS4</f>
        <v>0</v>
      </c>
      <c r="FZT5">
        <f>'Sales Forecast by COS'!FZT4</f>
        <v>0</v>
      </c>
      <c r="FZU5">
        <f>'Sales Forecast by COS'!FZU4</f>
        <v>0</v>
      </c>
      <c r="FZV5">
        <f>'Sales Forecast by COS'!FZV4</f>
        <v>0</v>
      </c>
      <c r="FZW5">
        <f>'Sales Forecast by COS'!FZW4</f>
        <v>0</v>
      </c>
      <c r="FZX5">
        <f>'Sales Forecast by COS'!FZX4</f>
        <v>0</v>
      </c>
      <c r="FZY5">
        <f>'Sales Forecast by COS'!FZY4</f>
        <v>0</v>
      </c>
      <c r="FZZ5">
        <f>'Sales Forecast by COS'!FZZ4</f>
        <v>0</v>
      </c>
      <c r="GAA5">
        <f>'Sales Forecast by COS'!GAA4</f>
        <v>0</v>
      </c>
      <c r="GAB5">
        <f>'Sales Forecast by COS'!GAB4</f>
        <v>0</v>
      </c>
      <c r="GAC5">
        <f>'Sales Forecast by COS'!GAC4</f>
        <v>0</v>
      </c>
      <c r="GAD5">
        <f>'Sales Forecast by COS'!GAD4</f>
        <v>0</v>
      </c>
      <c r="GAE5">
        <f>'Sales Forecast by COS'!GAE4</f>
        <v>0</v>
      </c>
      <c r="GAF5">
        <f>'Sales Forecast by COS'!GAF4</f>
        <v>0</v>
      </c>
      <c r="GAG5">
        <f>'Sales Forecast by COS'!GAG4</f>
        <v>0</v>
      </c>
      <c r="GAH5">
        <f>'Sales Forecast by COS'!GAH4</f>
        <v>0</v>
      </c>
      <c r="GAI5">
        <f>'Sales Forecast by COS'!GAI4</f>
        <v>0</v>
      </c>
      <c r="GAJ5">
        <f>'Sales Forecast by COS'!GAJ4</f>
        <v>0</v>
      </c>
      <c r="GAK5">
        <f>'Sales Forecast by COS'!GAK4</f>
        <v>0</v>
      </c>
      <c r="GAL5">
        <f>'Sales Forecast by COS'!GAL4</f>
        <v>0</v>
      </c>
      <c r="GAM5">
        <f>'Sales Forecast by COS'!GAM4</f>
        <v>0</v>
      </c>
      <c r="GAN5">
        <f>'Sales Forecast by COS'!GAN4</f>
        <v>0</v>
      </c>
      <c r="GAO5">
        <f>'Sales Forecast by COS'!GAO4</f>
        <v>0</v>
      </c>
      <c r="GAP5">
        <f>'Sales Forecast by COS'!GAP4</f>
        <v>0</v>
      </c>
      <c r="GAQ5">
        <f>'Sales Forecast by COS'!GAQ4</f>
        <v>0</v>
      </c>
      <c r="GAR5">
        <f>'Sales Forecast by COS'!GAR4</f>
        <v>0</v>
      </c>
      <c r="GAS5">
        <f>'Sales Forecast by COS'!GAS4</f>
        <v>0</v>
      </c>
      <c r="GAT5">
        <f>'Sales Forecast by COS'!GAT4</f>
        <v>0</v>
      </c>
      <c r="GAU5">
        <f>'Sales Forecast by COS'!GAU4</f>
        <v>0</v>
      </c>
      <c r="GAV5">
        <f>'Sales Forecast by COS'!GAV4</f>
        <v>0</v>
      </c>
      <c r="GAW5">
        <f>'Sales Forecast by COS'!GAW4</f>
        <v>0</v>
      </c>
      <c r="GAX5">
        <f>'Sales Forecast by COS'!GAX4</f>
        <v>0</v>
      </c>
      <c r="GAY5">
        <f>'Sales Forecast by COS'!GAY4</f>
        <v>0</v>
      </c>
      <c r="GAZ5">
        <f>'Sales Forecast by COS'!GAZ4</f>
        <v>0</v>
      </c>
      <c r="GBA5">
        <f>'Sales Forecast by COS'!GBA4</f>
        <v>0</v>
      </c>
      <c r="GBB5">
        <f>'Sales Forecast by COS'!GBB4</f>
        <v>0</v>
      </c>
      <c r="GBC5">
        <f>'Sales Forecast by COS'!GBC4</f>
        <v>0</v>
      </c>
      <c r="GBD5">
        <f>'Sales Forecast by COS'!GBD4</f>
        <v>0</v>
      </c>
      <c r="GBE5">
        <f>'Sales Forecast by COS'!GBE4</f>
        <v>0</v>
      </c>
      <c r="GBF5">
        <f>'Sales Forecast by COS'!GBF4</f>
        <v>0</v>
      </c>
      <c r="GBG5">
        <f>'Sales Forecast by COS'!GBG4</f>
        <v>0</v>
      </c>
      <c r="GBH5">
        <f>'Sales Forecast by COS'!GBH4</f>
        <v>0</v>
      </c>
      <c r="GBI5">
        <f>'Sales Forecast by COS'!GBI4</f>
        <v>0</v>
      </c>
      <c r="GBJ5">
        <f>'Sales Forecast by COS'!GBJ4</f>
        <v>0</v>
      </c>
      <c r="GBK5">
        <f>'Sales Forecast by COS'!GBK4</f>
        <v>0</v>
      </c>
      <c r="GBL5">
        <f>'Sales Forecast by COS'!GBL4</f>
        <v>0</v>
      </c>
      <c r="GBM5">
        <f>'Sales Forecast by COS'!GBM4</f>
        <v>0</v>
      </c>
      <c r="GBN5">
        <f>'Sales Forecast by COS'!GBN4</f>
        <v>0</v>
      </c>
      <c r="GBO5">
        <f>'Sales Forecast by COS'!GBO4</f>
        <v>0</v>
      </c>
      <c r="GBP5">
        <f>'Sales Forecast by COS'!GBP4</f>
        <v>0</v>
      </c>
      <c r="GBQ5">
        <f>'Sales Forecast by COS'!GBQ4</f>
        <v>0</v>
      </c>
      <c r="GBR5">
        <f>'Sales Forecast by COS'!GBR4</f>
        <v>0</v>
      </c>
      <c r="GBS5">
        <f>'Sales Forecast by COS'!GBS4</f>
        <v>0</v>
      </c>
      <c r="GBT5">
        <f>'Sales Forecast by COS'!GBT4</f>
        <v>0</v>
      </c>
      <c r="GBU5">
        <f>'Sales Forecast by COS'!GBU4</f>
        <v>0</v>
      </c>
      <c r="GBV5">
        <f>'Sales Forecast by COS'!GBV4</f>
        <v>0</v>
      </c>
      <c r="GBW5">
        <f>'Sales Forecast by COS'!GBW4</f>
        <v>0</v>
      </c>
      <c r="GBX5">
        <f>'Sales Forecast by COS'!GBX4</f>
        <v>0</v>
      </c>
      <c r="GBY5">
        <f>'Sales Forecast by COS'!GBY4</f>
        <v>0</v>
      </c>
      <c r="GBZ5">
        <f>'Sales Forecast by COS'!GBZ4</f>
        <v>0</v>
      </c>
      <c r="GCA5">
        <f>'Sales Forecast by COS'!GCA4</f>
        <v>0</v>
      </c>
      <c r="GCB5">
        <f>'Sales Forecast by COS'!GCB4</f>
        <v>0</v>
      </c>
      <c r="GCC5">
        <f>'Sales Forecast by COS'!GCC4</f>
        <v>0</v>
      </c>
      <c r="GCD5">
        <f>'Sales Forecast by COS'!GCD4</f>
        <v>0</v>
      </c>
      <c r="GCE5">
        <f>'Sales Forecast by COS'!GCE4</f>
        <v>0</v>
      </c>
      <c r="GCF5">
        <f>'Sales Forecast by COS'!GCF4</f>
        <v>0</v>
      </c>
      <c r="GCG5">
        <f>'Sales Forecast by COS'!GCG4</f>
        <v>0</v>
      </c>
      <c r="GCH5">
        <f>'Sales Forecast by COS'!GCH4</f>
        <v>0</v>
      </c>
      <c r="GCI5">
        <f>'Sales Forecast by COS'!GCI4</f>
        <v>0</v>
      </c>
      <c r="GCJ5">
        <f>'Sales Forecast by COS'!GCJ4</f>
        <v>0</v>
      </c>
      <c r="GCK5">
        <f>'Sales Forecast by COS'!GCK4</f>
        <v>0</v>
      </c>
      <c r="GCL5">
        <f>'Sales Forecast by COS'!GCL4</f>
        <v>0</v>
      </c>
      <c r="GCM5">
        <f>'Sales Forecast by COS'!GCM4</f>
        <v>0</v>
      </c>
      <c r="GCN5">
        <f>'Sales Forecast by COS'!GCN4</f>
        <v>0</v>
      </c>
      <c r="GCO5">
        <f>'Sales Forecast by COS'!GCO4</f>
        <v>0</v>
      </c>
      <c r="GCP5">
        <f>'Sales Forecast by COS'!GCP4</f>
        <v>0</v>
      </c>
      <c r="GCQ5">
        <f>'Sales Forecast by COS'!GCQ4</f>
        <v>0</v>
      </c>
      <c r="GCR5">
        <f>'Sales Forecast by COS'!GCR4</f>
        <v>0</v>
      </c>
      <c r="GCS5">
        <f>'Sales Forecast by COS'!GCS4</f>
        <v>0</v>
      </c>
      <c r="GCT5">
        <f>'Sales Forecast by COS'!GCT4</f>
        <v>0</v>
      </c>
      <c r="GCU5">
        <f>'Sales Forecast by COS'!GCU4</f>
        <v>0</v>
      </c>
      <c r="GCV5">
        <f>'Sales Forecast by COS'!GCV4</f>
        <v>0</v>
      </c>
      <c r="GCW5">
        <f>'Sales Forecast by COS'!GCW4</f>
        <v>0</v>
      </c>
      <c r="GCX5">
        <f>'Sales Forecast by COS'!GCX4</f>
        <v>0</v>
      </c>
      <c r="GCY5">
        <f>'Sales Forecast by COS'!GCY4</f>
        <v>0</v>
      </c>
      <c r="GCZ5">
        <f>'Sales Forecast by COS'!GCZ4</f>
        <v>0</v>
      </c>
      <c r="GDA5">
        <f>'Sales Forecast by COS'!GDA4</f>
        <v>0</v>
      </c>
      <c r="GDB5">
        <f>'Sales Forecast by COS'!GDB4</f>
        <v>0</v>
      </c>
      <c r="GDC5">
        <f>'Sales Forecast by COS'!GDC4</f>
        <v>0</v>
      </c>
      <c r="GDD5">
        <f>'Sales Forecast by COS'!GDD4</f>
        <v>0</v>
      </c>
      <c r="GDE5">
        <f>'Sales Forecast by COS'!GDE4</f>
        <v>0</v>
      </c>
      <c r="GDF5">
        <f>'Sales Forecast by COS'!GDF4</f>
        <v>0</v>
      </c>
      <c r="GDG5">
        <f>'Sales Forecast by COS'!GDG4</f>
        <v>0</v>
      </c>
      <c r="GDH5">
        <f>'Sales Forecast by COS'!GDH4</f>
        <v>0</v>
      </c>
      <c r="GDI5">
        <f>'Sales Forecast by COS'!GDI4</f>
        <v>0</v>
      </c>
      <c r="GDJ5">
        <f>'Sales Forecast by COS'!GDJ4</f>
        <v>0</v>
      </c>
      <c r="GDK5">
        <f>'Sales Forecast by COS'!GDK4</f>
        <v>0</v>
      </c>
      <c r="GDL5">
        <f>'Sales Forecast by COS'!GDL4</f>
        <v>0</v>
      </c>
      <c r="GDM5">
        <f>'Sales Forecast by COS'!GDM4</f>
        <v>0</v>
      </c>
      <c r="GDN5">
        <f>'Sales Forecast by COS'!GDN4</f>
        <v>0</v>
      </c>
      <c r="GDO5">
        <f>'Sales Forecast by COS'!GDO4</f>
        <v>0</v>
      </c>
      <c r="GDP5">
        <f>'Sales Forecast by COS'!GDP4</f>
        <v>0</v>
      </c>
      <c r="GDQ5">
        <f>'Sales Forecast by COS'!GDQ4</f>
        <v>0</v>
      </c>
      <c r="GDR5">
        <f>'Sales Forecast by COS'!GDR4</f>
        <v>0</v>
      </c>
      <c r="GDS5">
        <f>'Sales Forecast by COS'!GDS4</f>
        <v>0</v>
      </c>
      <c r="GDT5">
        <f>'Sales Forecast by COS'!GDT4</f>
        <v>0</v>
      </c>
      <c r="GDU5">
        <f>'Sales Forecast by COS'!GDU4</f>
        <v>0</v>
      </c>
      <c r="GDV5">
        <f>'Sales Forecast by COS'!GDV4</f>
        <v>0</v>
      </c>
      <c r="GDW5">
        <f>'Sales Forecast by COS'!GDW4</f>
        <v>0</v>
      </c>
      <c r="GDX5">
        <f>'Sales Forecast by COS'!GDX4</f>
        <v>0</v>
      </c>
      <c r="GDY5">
        <f>'Sales Forecast by COS'!GDY4</f>
        <v>0</v>
      </c>
      <c r="GDZ5">
        <f>'Sales Forecast by COS'!GDZ4</f>
        <v>0</v>
      </c>
      <c r="GEA5">
        <f>'Sales Forecast by COS'!GEA4</f>
        <v>0</v>
      </c>
      <c r="GEB5">
        <f>'Sales Forecast by COS'!GEB4</f>
        <v>0</v>
      </c>
      <c r="GEC5">
        <f>'Sales Forecast by COS'!GEC4</f>
        <v>0</v>
      </c>
      <c r="GED5">
        <f>'Sales Forecast by COS'!GED4</f>
        <v>0</v>
      </c>
      <c r="GEE5">
        <f>'Sales Forecast by COS'!GEE4</f>
        <v>0</v>
      </c>
      <c r="GEF5">
        <f>'Sales Forecast by COS'!GEF4</f>
        <v>0</v>
      </c>
      <c r="GEG5">
        <f>'Sales Forecast by COS'!GEG4</f>
        <v>0</v>
      </c>
      <c r="GEH5">
        <f>'Sales Forecast by COS'!GEH4</f>
        <v>0</v>
      </c>
      <c r="GEI5">
        <f>'Sales Forecast by COS'!GEI4</f>
        <v>0</v>
      </c>
      <c r="GEJ5">
        <f>'Sales Forecast by COS'!GEJ4</f>
        <v>0</v>
      </c>
      <c r="GEK5">
        <f>'Sales Forecast by COS'!GEK4</f>
        <v>0</v>
      </c>
      <c r="GEL5">
        <f>'Sales Forecast by COS'!GEL4</f>
        <v>0</v>
      </c>
      <c r="GEM5">
        <f>'Sales Forecast by COS'!GEM4</f>
        <v>0</v>
      </c>
      <c r="GEN5">
        <f>'Sales Forecast by COS'!GEN4</f>
        <v>0</v>
      </c>
      <c r="GEO5">
        <f>'Sales Forecast by COS'!GEO4</f>
        <v>0</v>
      </c>
      <c r="GEP5">
        <f>'Sales Forecast by COS'!GEP4</f>
        <v>0</v>
      </c>
      <c r="GEQ5">
        <f>'Sales Forecast by COS'!GEQ4</f>
        <v>0</v>
      </c>
      <c r="GER5">
        <f>'Sales Forecast by COS'!GER4</f>
        <v>0</v>
      </c>
      <c r="GES5">
        <f>'Sales Forecast by COS'!GES4</f>
        <v>0</v>
      </c>
      <c r="GET5">
        <f>'Sales Forecast by COS'!GET4</f>
        <v>0</v>
      </c>
      <c r="GEU5">
        <f>'Sales Forecast by COS'!GEU4</f>
        <v>0</v>
      </c>
      <c r="GEV5">
        <f>'Sales Forecast by COS'!GEV4</f>
        <v>0</v>
      </c>
      <c r="GEW5">
        <f>'Sales Forecast by COS'!GEW4</f>
        <v>0</v>
      </c>
      <c r="GEX5">
        <f>'Sales Forecast by COS'!GEX4</f>
        <v>0</v>
      </c>
      <c r="GEY5">
        <f>'Sales Forecast by COS'!GEY4</f>
        <v>0</v>
      </c>
      <c r="GEZ5">
        <f>'Sales Forecast by COS'!GEZ4</f>
        <v>0</v>
      </c>
      <c r="GFA5">
        <f>'Sales Forecast by COS'!GFA4</f>
        <v>0</v>
      </c>
      <c r="GFB5">
        <f>'Sales Forecast by COS'!GFB4</f>
        <v>0</v>
      </c>
      <c r="GFC5">
        <f>'Sales Forecast by COS'!GFC4</f>
        <v>0</v>
      </c>
      <c r="GFD5">
        <f>'Sales Forecast by COS'!GFD4</f>
        <v>0</v>
      </c>
      <c r="GFE5">
        <f>'Sales Forecast by COS'!GFE4</f>
        <v>0</v>
      </c>
      <c r="GFF5">
        <f>'Sales Forecast by COS'!GFF4</f>
        <v>0</v>
      </c>
      <c r="GFG5">
        <f>'Sales Forecast by COS'!GFG4</f>
        <v>0</v>
      </c>
      <c r="GFH5">
        <f>'Sales Forecast by COS'!GFH4</f>
        <v>0</v>
      </c>
      <c r="GFI5">
        <f>'Sales Forecast by COS'!GFI4</f>
        <v>0</v>
      </c>
      <c r="GFJ5">
        <f>'Sales Forecast by COS'!GFJ4</f>
        <v>0</v>
      </c>
      <c r="GFK5">
        <f>'Sales Forecast by COS'!GFK4</f>
        <v>0</v>
      </c>
      <c r="GFL5">
        <f>'Sales Forecast by COS'!GFL4</f>
        <v>0</v>
      </c>
      <c r="GFM5">
        <f>'Sales Forecast by COS'!GFM4</f>
        <v>0</v>
      </c>
      <c r="GFN5">
        <f>'Sales Forecast by COS'!GFN4</f>
        <v>0</v>
      </c>
      <c r="GFO5">
        <f>'Sales Forecast by COS'!GFO4</f>
        <v>0</v>
      </c>
      <c r="GFP5">
        <f>'Sales Forecast by COS'!GFP4</f>
        <v>0</v>
      </c>
      <c r="GFQ5">
        <f>'Sales Forecast by COS'!GFQ4</f>
        <v>0</v>
      </c>
      <c r="GFR5">
        <f>'Sales Forecast by COS'!GFR4</f>
        <v>0</v>
      </c>
      <c r="GFS5">
        <f>'Sales Forecast by COS'!GFS4</f>
        <v>0</v>
      </c>
      <c r="GFT5">
        <f>'Sales Forecast by COS'!GFT4</f>
        <v>0</v>
      </c>
      <c r="GFU5">
        <f>'Sales Forecast by COS'!GFU4</f>
        <v>0</v>
      </c>
      <c r="GFV5">
        <f>'Sales Forecast by COS'!GFV4</f>
        <v>0</v>
      </c>
      <c r="GFW5">
        <f>'Sales Forecast by COS'!GFW4</f>
        <v>0</v>
      </c>
      <c r="GFX5">
        <f>'Sales Forecast by COS'!GFX4</f>
        <v>0</v>
      </c>
      <c r="GFY5">
        <f>'Sales Forecast by COS'!GFY4</f>
        <v>0</v>
      </c>
      <c r="GFZ5">
        <f>'Sales Forecast by COS'!GFZ4</f>
        <v>0</v>
      </c>
      <c r="GGA5">
        <f>'Sales Forecast by COS'!GGA4</f>
        <v>0</v>
      </c>
      <c r="GGB5">
        <f>'Sales Forecast by COS'!GGB4</f>
        <v>0</v>
      </c>
      <c r="GGC5">
        <f>'Sales Forecast by COS'!GGC4</f>
        <v>0</v>
      </c>
      <c r="GGD5">
        <f>'Sales Forecast by COS'!GGD4</f>
        <v>0</v>
      </c>
      <c r="GGE5">
        <f>'Sales Forecast by COS'!GGE4</f>
        <v>0</v>
      </c>
      <c r="GGF5">
        <f>'Sales Forecast by COS'!GGF4</f>
        <v>0</v>
      </c>
      <c r="GGG5">
        <f>'Sales Forecast by COS'!GGG4</f>
        <v>0</v>
      </c>
      <c r="GGH5">
        <f>'Sales Forecast by COS'!GGH4</f>
        <v>0</v>
      </c>
      <c r="GGI5">
        <f>'Sales Forecast by COS'!GGI4</f>
        <v>0</v>
      </c>
      <c r="GGJ5">
        <f>'Sales Forecast by COS'!GGJ4</f>
        <v>0</v>
      </c>
      <c r="GGK5">
        <f>'Sales Forecast by COS'!GGK4</f>
        <v>0</v>
      </c>
      <c r="GGL5">
        <f>'Sales Forecast by COS'!GGL4</f>
        <v>0</v>
      </c>
      <c r="GGM5">
        <f>'Sales Forecast by COS'!GGM4</f>
        <v>0</v>
      </c>
      <c r="GGN5">
        <f>'Sales Forecast by COS'!GGN4</f>
        <v>0</v>
      </c>
      <c r="GGO5">
        <f>'Sales Forecast by COS'!GGO4</f>
        <v>0</v>
      </c>
      <c r="GGP5">
        <f>'Sales Forecast by COS'!GGP4</f>
        <v>0</v>
      </c>
      <c r="GGQ5">
        <f>'Sales Forecast by COS'!GGQ4</f>
        <v>0</v>
      </c>
      <c r="GGR5">
        <f>'Sales Forecast by COS'!GGR4</f>
        <v>0</v>
      </c>
      <c r="GGS5">
        <f>'Sales Forecast by COS'!GGS4</f>
        <v>0</v>
      </c>
      <c r="GGT5">
        <f>'Sales Forecast by COS'!GGT4</f>
        <v>0</v>
      </c>
      <c r="GGU5">
        <f>'Sales Forecast by COS'!GGU4</f>
        <v>0</v>
      </c>
      <c r="GGV5">
        <f>'Sales Forecast by COS'!GGV4</f>
        <v>0</v>
      </c>
      <c r="GGW5">
        <f>'Sales Forecast by COS'!GGW4</f>
        <v>0</v>
      </c>
      <c r="GGX5">
        <f>'Sales Forecast by COS'!GGX4</f>
        <v>0</v>
      </c>
      <c r="GGY5">
        <f>'Sales Forecast by COS'!GGY4</f>
        <v>0</v>
      </c>
      <c r="GGZ5">
        <f>'Sales Forecast by COS'!GGZ4</f>
        <v>0</v>
      </c>
      <c r="GHA5">
        <f>'Sales Forecast by COS'!GHA4</f>
        <v>0</v>
      </c>
      <c r="GHB5">
        <f>'Sales Forecast by COS'!GHB4</f>
        <v>0</v>
      </c>
      <c r="GHC5">
        <f>'Sales Forecast by COS'!GHC4</f>
        <v>0</v>
      </c>
      <c r="GHD5">
        <f>'Sales Forecast by COS'!GHD4</f>
        <v>0</v>
      </c>
      <c r="GHE5">
        <f>'Sales Forecast by COS'!GHE4</f>
        <v>0</v>
      </c>
      <c r="GHF5">
        <f>'Sales Forecast by COS'!GHF4</f>
        <v>0</v>
      </c>
      <c r="GHG5">
        <f>'Sales Forecast by COS'!GHG4</f>
        <v>0</v>
      </c>
      <c r="GHH5">
        <f>'Sales Forecast by COS'!GHH4</f>
        <v>0</v>
      </c>
      <c r="GHI5">
        <f>'Sales Forecast by COS'!GHI4</f>
        <v>0</v>
      </c>
      <c r="GHJ5">
        <f>'Sales Forecast by COS'!GHJ4</f>
        <v>0</v>
      </c>
      <c r="GHK5">
        <f>'Sales Forecast by COS'!GHK4</f>
        <v>0</v>
      </c>
      <c r="GHL5">
        <f>'Sales Forecast by COS'!GHL4</f>
        <v>0</v>
      </c>
      <c r="GHM5">
        <f>'Sales Forecast by COS'!GHM4</f>
        <v>0</v>
      </c>
      <c r="GHN5">
        <f>'Sales Forecast by COS'!GHN4</f>
        <v>0</v>
      </c>
      <c r="GHO5">
        <f>'Sales Forecast by COS'!GHO4</f>
        <v>0</v>
      </c>
      <c r="GHP5">
        <f>'Sales Forecast by COS'!GHP4</f>
        <v>0</v>
      </c>
      <c r="GHQ5">
        <f>'Sales Forecast by COS'!GHQ4</f>
        <v>0</v>
      </c>
      <c r="GHR5">
        <f>'Sales Forecast by COS'!GHR4</f>
        <v>0</v>
      </c>
      <c r="GHS5">
        <f>'Sales Forecast by COS'!GHS4</f>
        <v>0</v>
      </c>
      <c r="GHT5">
        <f>'Sales Forecast by COS'!GHT4</f>
        <v>0</v>
      </c>
      <c r="GHU5">
        <f>'Sales Forecast by COS'!GHU4</f>
        <v>0</v>
      </c>
      <c r="GHV5">
        <f>'Sales Forecast by COS'!GHV4</f>
        <v>0</v>
      </c>
      <c r="GHW5">
        <f>'Sales Forecast by COS'!GHW4</f>
        <v>0</v>
      </c>
      <c r="GHX5">
        <f>'Sales Forecast by COS'!GHX4</f>
        <v>0</v>
      </c>
      <c r="GHY5">
        <f>'Sales Forecast by COS'!GHY4</f>
        <v>0</v>
      </c>
      <c r="GHZ5">
        <f>'Sales Forecast by COS'!GHZ4</f>
        <v>0</v>
      </c>
      <c r="GIA5">
        <f>'Sales Forecast by COS'!GIA4</f>
        <v>0</v>
      </c>
      <c r="GIB5">
        <f>'Sales Forecast by COS'!GIB4</f>
        <v>0</v>
      </c>
      <c r="GIC5">
        <f>'Sales Forecast by COS'!GIC4</f>
        <v>0</v>
      </c>
      <c r="GID5">
        <f>'Sales Forecast by COS'!GID4</f>
        <v>0</v>
      </c>
      <c r="GIE5">
        <f>'Sales Forecast by COS'!GIE4</f>
        <v>0</v>
      </c>
      <c r="GIF5">
        <f>'Sales Forecast by COS'!GIF4</f>
        <v>0</v>
      </c>
      <c r="GIG5">
        <f>'Sales Forecast by COS'!GIG4</f>
        <v>0</v>
      </c>
      <c r="GIH5">
        <f>'Sales Forecast by COS'!GIH4</f>
        <v>0</v>
      </c>
      <c r="GII5">
        <f>'Sales Forecast by COS'!GII4</f>
        <v>0</v>
      </c>
      <c r="GIJ5">
        <f>'Sales Forecast by COS'!GIJ4</f>
        <v>0</v>
      </c>
      <c r="GIK5">
        <f>'Sales Forecast by COS'!GIK4</f>
        <v>0</v>
      </c>
      <c r="GIL5">
        <f>'Sales Forecast by COS'!GIL4</f>
        <v>0</v>
      </c>
      <c r="GIM5">
        <f>'Sales Forecast by COS'!GIM4</f>
        <v>0</v>
      </c>
      <c r="GIN5">
        <f>'Sales Forecast by COS'!GIN4</f>
        <v>0</v>
      </c>
      <c r="GIO5">
        <f>'Sales Forecast by COS'!GIO4</f>
        <v>0</v>
      </c>
      <c r="GIP5">
        <f>'Sales Forecast by COS'!GIP4</f>
        <v>0</v>
      </c>
      <c r="GIQ5">
        <f>'Sales Forecast by COS'!GIQ4</f>
        <v>0</v>
      </c>
      <c r="GIR5">
        <f>'Sales Forecast by COS'!GIR4</f>
        <v>0</v>
      </c>
      <c r="GIS5">
        <f>'Sales Forecast by COS'!GIS4</f>
        <v>0</v>
      </c>
      <c r="GIT5">
        <f>'Sales Forecast by COS'!GIT4</f>
        <v>0</v>
      </c>
      <c r="GIU5">
        <f>'Sales Forecast by COS'!GIU4</f>
        <v>0</v>
      </c>
      <c r="GIV5">
        <f>'Sales Forecast by COS'!GIV4</f>
        <v>0</v>
      </c>
      <c r="GIW5">
        <f>'Sales Forecast by COS'!GIW4</f>
        <v>0</v>
      </c>
      <c r="GIX5">
        <f>'Sales Forecast by COS'!GIX4</f>
        <v>0</v>
      </c>
      <c r="GIY5">
        <f>'Sales Forecast by COS'!GIY4</f>
        <v>0</v>
      </c>
      <c r="GIZ5">
        <f>'Sales Forecast by COS'!GIZ4</f>
        <v>0</v>
      </c>
      <c r="GJA5">
        <f>'Sales Forecast by COS'!GJA4</f>
        <v>0</v>
      </c>
      <c r="GJB5">
        <f>'Sales Forecast by COS'!GJB4</f>
        <v>0</v>
      </c>
      <c r="GJC5">
        <f>'Sales Forecast by COS'!GJC4</f>
        <v>0</v>
      </c>
      <c r="GJD5">
        <f>'Sales Forecast by COS'!GJD4</f>
        <v>0</v>
      </c>
      <c r="GJE5">
        <f>'Sales Forecast by COS'!GJE4</f>
        <v>0</v>
      </c>
      <c r="GJF5">
        <f>'Sales Forecast by COS'!GJF4</f>
        <v>0</v>
      </c>
      <c r="GJG5">
        <f>'Sales Forecast by COS'!GJG4</f>
        <v>0</v>
      </c>
      <c r="GJH5">
        <f>'Sales Forecast by COS'!GJH4</f>
        <v>0</v>
      </c>
      <c r="GJI5">
        <f>'Sales Forecast by COS'!GJI4</f>
        <v>0</v>
      </c>
      <c r="GJJ5">
        <f>'Sales Forecast by COS'!GJJ4</f>
        <v>0</v>
      </c>
      <c r="GJK5">
        <f>'Sales Forecast by COS'!GJK4</f>
        <v>0</v>
      </c>
      <c r="GJL5">
        <f>'Sales Forecast by COS'!GJL4</f>
        <v>0</v>
      </c>
      <c r="GJM5">
        <f>'Sales Forecast by COS'!GJM4</f>
        <v>0</v>
      </c>
      <c r="GJN5">
        <f>'Sales Forecast by COS'!GJN4</f>
        <v>0</v>
      </c>
      <c r="GJO5">
        <f>'Sales Forecast by COS'!GJO4</f>
        <v>0</v>
      </c>
      <c r="GJP5">
        <f>'Sales Forecast by COS'!GJP4</f>
        <v>0</v>
      </c>
      <c r="GJQ5">
        <f>'Sales Forecast by COS'!GJQ4</f>
        <v>0</v>
      </c>
      <c r="GJR5">
        <f>'Sales Forecast by COS'!GJR4</f>
        <v>0</v>
      </c>
      <c r="GJS5">
        <f>'Sales Forecast by COS'!GJS4</f>
        <v>0</v>
      </c>
      <c r="GJT5">
        <f>'Sales Forecast by COS'!GJT4</f>
        <v>0</v>
      </c>
      <c r="GJU5">
        <f>'Sales Forecast by COS'!GJU4</f>
        <v>0</v>
      </c>
      <c r="GJV5">
        <f>'Sales Forecast by COS'!GJV4</f>
        <v>0</v>
      </c>
      <c r="GJW5">
        <f>'Sales Forecast by COS'!GJW4</f>
        <v>0</v>
      </c>
      <c r="GJX5">
        <f>'Sales Forecast by COS'!GJX4</f>
        <v>0</v>
      </c>
      <c r="GJY5">
        <f>'Sales Forecast by COS'!GJY4</f>
        <v>0</v>
      </c>
      <c r="GJZ5">
        <f>'Sales Forecast by COS'!GJZ4</f>
        <v>0</v>
      </c>
      <c r="GKA5">
        <f>'Sales Forecast by COS'!GKA4</f>
        <v>0</v>
      </c>
      <c r="GKB5">
        <f>'Sales Forecast by COS'!GKB4</f>
        <v>0</v>
      </c>
      <c r="GKC5">
        <f>'Sales Forecast by COS'!GKC4</f>
        <v>0</v>
      </c>
      <c r="GKD5">
        <f>'Sales Forecast by COS'!GKD4</f>
        <v>0</v>
      </c>
      <c r="GKE5">
        <f>'Sales Forecast by COS'!GKE4</f>
        <v>0</v>
      </c>
      <c r="GKF5">
        <f>'Sales Forecast by COS'!GKF4</f>
        <v>0</v>
      </c>
      <c r="GKG5">
        <f>'Sales Forecast by COS'!GKG4</f>
        <v>0</v>
      </c>
      <c r="GKH5">
        <f>'Sales Forecast by COS'!GKH4</f>
        <v>0</v>
      </c>
      <c r="GKI5">
        <f>'Sales Forecast by COS'!GKI4</f>
        <v>0</v>
      </c>
      <c r="GKJ5">
        <f>'Sales Forecast by COS'!GKJ4</f>
        <v>0</v>
      </c>
      <c r="GKK5">
        <f>'Sales Forecast by COS'!GKK4</f>
        <v>0</v>
      </c>
      <c r="GKL5">
        <f>'Sales Forecast by COS'!GKL4</f>
        <v>0</v>
      </c>
      <c r="GKM5">
        <f>'Sales Forecast by COS'!GKM4</f>
        <v>0</v>
      </c>
      <c r="GKN5">
        <f>'Sales Forecast by COS'!GKN4</f>
        <v>0</v>
      </c>
      <c r="GKO5">
        <f>'Sales Forecast by COS'!GKO4</f>
        <v>0</v>
      </c>
      <c r="GKP5">
        <f>'Sales Forecast by COS'!GKP4</f>
        <v>0</v>
      </c>
      <c r="GKQ5">
        <f>'Sales Forecast by COS'!GKQ4</f>
        <v>0</v>
      </c>
      <c r="GKR5">
        <f>'Sales Forecast by COS'!GKR4</f>
        <v>0</v>
      </c>
      <c r="GKS5">
        <f>'Sales Forecast by COS'!GKS4</f>
        <v>0</v>
      </c>
      <c r="GKT5">
        <f>'Sales Forecast by COS'!GKT4</f>
        <v>0</v>
      </c>
      <c r="GKU5">
        <f>'Sales Forecast by COS'!GKU4</f>
        <v>0</v>
      </c>
      <c r="GKV5">
        <f>'Sales Forecast by COS'!GKV4</f>
        <v>0</v>
      </c>
      <c r="GKW5">
        <f>'Sales Forecast by COS'!GKW4</f>
        <v>0</v>
      </c>
      <c r="GKX5">
        <f>'Sales Forecast by COS'!GKX4</f>
        <v>0</v>
      </c>
      <c r="GKY5">
        <f>'Sales Forecast by COS'!GKY4</f>
        <v>0</v>
      </c>
      <c r="GKZ5">
        <f>'Sales Forecast by COS'!GKZ4</f>
        <v>0</v>
      </c>
      <c r="GLA5">
        <f>'Sales Forecast by COS'!GLA4</f>
        <v>0</v>
      </c>
      <c r="GLB5">
        <f>'Sales Forecast by COS'!GLB4</f>
        <v>0</v>
      </c>
      <c r="GLC5">
        <f>'Sales Forecast by COS'!GLC4</f>
        <v>0</v>
      </c>
      <c r="GLD5">
        <f>'Sales Forecast by COS'!GLD4</f>
        <v>0</v>
      </c>
      <c r="GLE5">
        <f>'Sales Forecast by COS'!GLE4</f>
        <v>0</v>
      </c>
      <c r="GLF5">
        <f>'Sales Forecast by COS'!GLF4</f>
        <v>0</v>
      </c>
      <c r="GLG5">
        <f>'Sales Forecast by COS'!GLG4</f>
        <v>0</v>
      </c>
      <c r="GLH5">
        <f>'Sales Forecast by COS'!GLH4</f>
        <v>0</v>
      </c>
      <c r="GLI5">
        <f>'Sales Forecast by COS'!GLI4</f>
        <v>0</v>
      </c>
      <c r="GLJ5">
        <f>'Sales Forecast by COS'!GLJ4</f>
        <v>0</v>
      </c>
      <c r="GLK5">
        <f>'Sales Forecast by COS'!GLK4</f>
        <v>0</v>
      </c>
      <c r="GLL5">
        <f>'Sales Forecast by COS'!GLL4</f>
        <v>0</v>
      </c>
      <c r="GLM5">
        <f>'Sales Forecast by COS'!GLM4</f>
        <v>0</v>
      </c>
      <c r="GLN5">
        <f>'Sales Forecast by COS'!GLN4</f>
        <v>0</v>
      </c>
      <c r="GLO5">
        <f>'Sales Forecast by COS'!GLO4</f>
        <v>0</v>
      </c>
      <c r="GLP5">
        <f>'Sales Forecast by COS'!GLP4</f>
        <v>0</v>
      </c>
      <c r="GLQ5">
        <f>'Sales Forecast by COS'!GLQ4</f>
        <v>0</v>
      </c>
      <c r="GLR5">
        <f>'Sales Forecast by COS'!GLR4</f>
        <v>0</v>
      </c>
      <c r="GLS5">
        <f>'Sales Forecast by COS'!GLS4</f>
        <v>0</v>
      </c>
      <c r="GLT5">
        <f>'Sales Forecast by COS'!GLT4</f>
        <v>0</v>
      </c>
      <c r="GLU5">
        <f>'Sales Forecast by COS'!GLU4</f>
        <v>0</v>
      </c>
      <c r="GLV5">
        <f>'Sales Forecast by COS'!GLV4</f>
        <v>0</v>
      </c>
      <c r="GLW5">
        <f>'Sales Forecast by COS'!GLW4</f>
        <v>0</v>
      </c>
      <c r="GLX5">
        <f>'Sales Forecast by COS'!GLX4</f>
        <v>0</v>
      </c>
      <c r="GLY5">
        <f>'Sales Forecast by COS'!GLY4</f>
        <v>0</v>
      </c>
      <c r="GLZ5">
        <f>'Sales Forecast by COS'!GLZ4</f>
        <v>0</v>
      </c>
      <c r="GMA5">
        <f>'Sales Forecast by COS'!GMA4</f>
        <v>0</v>
      </c>
      <c r="GMB5">
        <f>'Sales Forecast by COS'!GMB4</f>
        <v>0</v>
      </c>
      <c r="GMC5">
        <f>'Sales Forecast by COS'!GMC4</f>
        <v>0</v>
      </c>
      <c r="GMD5">
        <f>'Sales Forecast by COS'!GMD4</f>
        <v>0</v>
      </c>
      <c r="GME5">
        <f>'Sales Forecast by COS'!GME4</f>
        <v>0</v>
      </c>
      <c r="GMF5">
        <f>'Sales Forecast by COS'!GMF4</f>
        <v>0</v>
      </c>
      <c r="GMG5">
        <f>'Sales Forecast by COS'!GMG4</f>
        <v>0</v>
      </c>
      <c r="GMH5">
        <f>'Sales Forecast by COS'!GMH4</f>
        <v>0</v>
      </c>
      <c r="GMI5">
        <f>'Sales Forecast by COS'!GMI4</f>
        <v>0</v>
      </c>
      <c r="GMJ5">
        <f>'Sales Forecast by COS'!GMJ4</f>
        <v>0</v>
      </c>
      <c r="GMK5">
        <f>'Sales Forecast by COS'!GMK4</f>
        <v>0</v>
      </c>
      <c r="GML5">
        <f>'Sales Forecast by COS'!GML4</f>
        <v>0</v>
      </c>
      <c r="GMM5">
        <f>'Sales Forecast by COS'!GMM4</f>
        <v>0</v>
      </c>
      <c r="GMN5">
        <f>'Sales Forecast by COS'!GMN4</f>
        <v>0</v>
      </c>
      <c r="GMO5">
        <f>'Sales Forecast by COS'!GMO4</f>
        <v>0</v>
      </c>
      <c r="GMP5">
        <f>'Sales Forecast by COS'!GMP4</f>
        <v>0</v>
      </c>
      <c r="GMQ5">
        <f>'Sales Forecast by COS'!GMQ4</f>
        <v>0</v>
      </c>
      <c r="GMR5">
        <f>'Sales Forecast by COS'!GMR4</f>
        <v>0</v>
      </c>
      <c r="GMS5">
        <f>'Sales Forecast by COS'!GMS4</f>
        <v>0</v>
      </c>
      <c r="GMT5">
        <f>'Sales Forecast by COS'!GMT4</f>
        <v>0</v>
      </c>
      <c r="GMU5">
        <f>'Sales Forecast by COS'!GMU4</f>
        <v>0</v>
      </c>
      <c r="GMV5">
        <f>'Sales Forecast by COS'!GMV4</f>
        <v>0</v>
      </c>
      <c r="GMW5">
        <f>'Sales Forecast by COS'!GMW4</f>
        <v>0</v>
      </c>
      <c r="GMX5">
        <f>'Sales Forecast by COS'!GMX4</f>
        <v>0</v>
      </c>
      <c r="GMY5">
        <f>'Sales Forecast by COS'!GMY4</f>
        <v>0</v>
      </c>
      <c r="GMZ5">
        <f>'Sales Forecast by COS'!GMZ4</f>
        <v>0</v>
      </c>
      <c r="GNA5">
        <f>'Sales Forecast by COS'!GNA4</f>
        <v>0</v>
      </c>
      <c r="GNB5">
        <f>'Sales Forecast by COS'!GNB4</f>
        <v>0</v>
      </c>
      <c r="GNC5">
        <f>'Sales Forecast by COS'!GNC4</f>
        <v>0</v>
      </c>
      <c r="GND5">
        <f>'Sales Forecast by COS'!GND4</f>
        <v>0</v>
      </c>
      <c r="GNE5">
        <f>'Sales Forecast by COS'!GNE4</f>
        <v>0</v>
      </c>
      <c r="GNF5">
        <f>'Sales Forecast by COS'!GNF4</f>
        <v>0</v>
      </c>
      <c r="GNG5">
        <f>'Sales Forecast by COS'!GNG4</f>
        <v>0</v>
      </c>
      <c r="GNH5">
        <f>'Sales Forecast by COS'!GNH4</f>
        <v>0</v>
      </c>
      <c r="GNI5">
        <f>'Sales Forecast by COS'!GNI4</f>
        <v>0</v>
      </c>
      <c r="GNJ5">
        <f>'Sales Forecast by COS'!GNJ4</f>
        <v>0</v>
      </c>
      <c r="GNK5">
        <f>'Sales Forecast by COS'!GNK4</f>
        <v>0</v>
      </c>
      <c r="GNL5">
        <f>'Sales Forecast by COS'!GNL4</f>
        <v>0</v>
      </c>
      <c r="GNM5">
        <f>'Sales Forecast by COS'!GNM4</f>
        <v>0</v>
      </c>
      <c r="GNN5">
        <f>'Sales Forecast by COS'!GNN4</f>
        <v>0</v>
      </c>
      <c r="GNO5">
        <f>'Sales Forecast by COS'!GNO4</f>
        <v>0</v>
      </c>
      <c r="GNP5">
        <f>'Sales Forecast by COS'!GNP4</f>
        <v>0</v>
      </c>
      <c r="GNQ5">
        <f>'Sales Forecast by COS'!GNQ4</f>
        <v>0</v>
      </c>
      <c r="GNR5">
        <f>'Sales Forecast by COS'!GNR4</f>
        <v>0</v>
      </c>
      <c r="GNS5">
        <f>'Sales Forecast by COS'!GNS4</f>
        <v>0</v>
      </c>
      <c r="GNT5">
        <f>'Sales Forecast by COS'!GNT4</f>
        <v>0</v>
      </c>
      <c r="GNU5">
        <f>'Sales Forecast by COS'!GNU4</f>
        <v>0</v>
      </c>
      <c r="GNV5">
        <f>'Sales Forecast by COS'!GNV4</f>
        <v>0</v>
      </c>
      <c r="GNW5">
        <f>'Sales Forecast by COS'!GNW4</f>
        <v>0</v>
      </c>
      <c r="GNX5">
        <f>'Sales Forecast by COS'!GNX4</f>
        <v>0</v>
      </c>
      <c r="GNY5">
        <f>'Sales Forecast by COS'!GNY4</f>
        <v>0</v>
      </c>
      <c r="GNZ5">
        <f>'Sales Forecast by COS'!GNZ4</f>
        <v>0</v>
      </c>
      <c r="GOA5">
        <f>'Sales Forecast by COS'!GOA4</f>
        <v>0</v>
      </c>
      <c r="GOB5">
        <f>'Sales Forecast by COS'!GOB4</f>
        <v>0</v>
      </c>
      <c r="GOC5">
        <f>'Sales Forecast by COS'!GOC4</f>
        <v>0</v>
      </c>
      <c r="GOD5">
        <f>'Sales Forecast by COS'!GOD4</f>
        <v>0</v>
      </c>
      <c r="GOE5">
        <f>'Sales Forecast by COS'!GOE4</f>
        <v>0</v>
      </c>
      <c r="GOF5">
        <f>'Sales Forecast by COS'!GOF4</f>
        <v>0</v>
      </c>
      <c r="GOG5">
        <f>'Sales Forecast by COS'!GOG4</f>
        <v>0</v>
      </c>
      <c r="GOH5">
        <f>'Sales Forecast by COS'!GOH4</f>
        <v>0</v>
      </c>
      <c r="GOI5">
        <f>'Sales Forecast by COS'!GOI4</f>
        <v>0</v>
      </c>
      <c r="GOJ5">
        <f>'Sales Forecast by COS'!GOJ4</f>
        <v>0</v>
      </c>
      <c r="GOK5">
        <f>'Sales Forecast by COS'!GOK4</f>
        <v>0</v>
      </c>
      <c r="GOL5">
        <f>'Sales Forecast by COS'!GOL4</f>
        <v>0</v>
      </c>
      <c r="GOM5">
        <f>'Sales Forecast by COS'!GOM4</f>
        <v>0</v>
      </c>
      <c r="GON5">
        <f>'Sales Forecast by COS'!GON4</f>
        <v>0</v>
      </c>
      <c r="GOO5">
        <f>'Sales Forecast by COS'!GOO4</f>
        <v>0</v>
      </c>
      <c r="GOP5">
        <f>'Sales Forecast by COS'!GOP4</f>
        <v>0</v>
      </c>
      <c r="GOQ5">
        <f>'Sales Forecast by COS'!GOQ4</f>
        <v>0</v>
      </c>
      <c r="GOR5">
        <f>'Sales Forecast by COS'!GOR4</f>
        <v>0</v>
      </c>
      <c r="GOS5">
        <f>'Sales Forecast by COS'!GOS4</f>
        <v>0</v>
      </c>
      <c r="GOT5">
        <f>'Sales Forecast by COS'!GOT4</f>
        <v>0</v>
      </c>
      <c r="GOU5">
        <f>'Sales Forecast by COS'!GOU4</f>
        <v>0</v>
      </c>
      <c r="GOV5">
        <f>'Sales Forecast by COS'!GOV4</f>
        <v>0</v>
      </c>
      <c r="GOW5">
        <f>'Sales Forecast by COS'!GOW4</f>
        <v>0</v>
      </c>
      <c r="GOX5">
        <f>'Sales Forecast by COS'!GOX4</f>
        <v>0</v>
      </c>
      <c r="GOY5">
        <f>'Sales Forecast by COS'!GOY4</f>
        <v>0</v>
      </c>
      <c r="GOZ5">
        <f>'Sales Forecast by COS'!GOZ4</f>
        <v>0</v>
      </c>
      <c r="GPA5">
        <f>'Sales Forecast by COS'!GPA4</f>
        <v>0</v>
      </c>
      <c r="GPB5">
        <f>'Sales Forecast by COS'!GPB4</f>
        <v>0</v>
      </c>
      <c r="GPC5">
        <f>'Sales Forecast by COS'!GPC4</f>
        <v>0</v>
      </c>
      <c r="GPD5">
        <f>'Sales Forecast by COS'!GPD4</f>
        <v>0</v>
      </c>
      <c r="GPE5">
        <f>'Sales Forecast by COS'!GPE4</f>
        <v>0</v>
      </c>
      <c r="GPF5">
        <f>'Sales Forecast by COS'!GPF4</f>
        <v>0</v>
      </c>
      <c r="GPG5">
        <f>'Sales Forecast by COS'!GPG4</f>
        <v>0</v>
      </c>
      <c r="GPH5">
        <f>'Sales Forecast by COS'!GPH4</f>
        <v>0</v>
      </c>
      <c r="GPI5">
        <f>'Sales Forecast by COS'!GPI4</f>
        <v>0</v>
      </c>
      <c r="GPJ5">
        <f>'Sales Forecast by COS'!GPJ4</f>
        <v>0</v>
      </c>
      <c r="GPK5">
        <f>'Sales Forecast by COS'!GPK4</f>
        <v>0</v>
      </c>
      <c r="GPL5">
        <f>'Sales Forecast by COS'!GPL4</f>
        <v>0</v>
      </c>
      <c r="GPM5">
        <f>'Sales Forecast by COS'!GPM4</f>
        <v>0</v>
      </c>
      <c r="GPN5">
        <f>'Sales Forecast by COS'!GPN4</f>
        <v>0</v>
      </c>
      <c r="GPO5">
        <f>'Sales Forecast by COS'!GPO4</f>
        <v>0</v>
      </c>
      <c r="GPP5">
        <f>'Sales Forecast by COS'!GPP4</f>
        <v>0</v>
      </c>
      <c r="GPQ5">
        <f>'Sales Forecast by COS'!GPQ4</f>
        <v>0</v>
      </c>
      <c r="GPR5">
        <f>'Sales Forecast by COS'!GPR4</f>
        <v>0</v>
      </c>
      <c r="GPS5">
        <f>'Sales Forecast by COS'!GPS4</f>
        <v>0</v>
      </c>
      <c r="GPT5">
        <f>'Sales Forecast by COS'!GPT4</f>
        <v>0</v>
      </c>
      <c r="GPU5">
        <f>'Sales Forecast by COS'!GPU4</f>
        <v>0</v>
      </c>
      <c r="GPV5">
        <f>'Sales Forecast by COS'!GPV4</f>
        <v>0</v>
      </c>
      <c r="GPW5">
        <f>'Sales Forecast by COS'!GPW4</f>
        <v>0</v>
      </c>
      <c r="GPX5">
        <f>'Sales Forecast by COS'!GPX4</f>
        <v>0</v>
      </c>
      <c r="GPY5">
        <f>'Sales Forecast by COS'!GPY4</f>
        <v>0</v>
      </c>
      <c r="GPZ5">
        <f>'Sales Forecast by COS'!GPZ4</f>
        <v>0</v>
      </c>
      <c r="GQA5">
        <f>'Sales Forecast by COS'!GQA4</f>
        <v>0</v>
      </c>
      <c r="GQB5">
        <f>'Sales Forecast by COS'!GQB4</f>
        <v>0</v>
      </c>
      <c r="GQC5">
        <f>'Sales Forecast by COS'!GQC4</f>
        <v>0</v>
      </c>
      <c r="GQD5">
        <f>'Sales Forecast by COS'!GQD4</f>
        <v>0</v>
      </c>
      <c r="GQE5">
        <f>'Sales Forecast by COS'!GQE4</f>
        <v>0</v>
      </c>
      <c r="GQF5">
        <f>'Sales Forecast by COS'!GQF4</f>
        <v>0</v>
      </c>
      <c r="GQG5">
        <f>'Sales Forecast by COS'!GQG4</f>
        <v>0</v>
      </c>
      <c r="GQH5">
        <f>'Sales Forecast by COS'!GQH4</f>
        <v>0</v>
      </c>
      <c r="GQI5">
        <f>'Sales Forecast by COS'!GQI4</f>
        <v>0</v>
      </c>
      <c r="GQJ5">
        <f>'Sales Forecast by COS'!GQJ4</f>
        <v>0</v>
      </c>
      <c r="GQK5">
        <f>'Sales Forecast by COS'!GQK4</f>
        <v>0</v>
      </c>
      <c r="GQL5">
        <f>'Sales Forecast by COS'!GQL4</f>
        <v>0</v>
      </c>
      <c r="GQM5">
        <f>'Sales Forecast by COS'!GQM4</f>
        <v>0</v>
      </c>
      <c r="GQN5">
        <f>'Sales Forecast by COS'!GQN4</f>
        <v>0</v>
      </c>
      <c r="GQO5">
        <f>'Sales Forecast by COS'!GQO4</f>
        <v>0</v>
      </c>
      <c r="GQP5">
        <f>'Sales Forecast by COS'!GQP4</f>
        <v>0</v>
      </c>
      <c r="GQQ5">
        <f>'Sales Forecast by COS'!GQQ4</f>
        <v>0</v>
      </c>
      <c r="GQR5">
        <f>'Sales Forecast by COS'!GQR4</f>
        <v>0</v>
      </c>
      <c r="GQS5">
        <f>'Sales Forecast by COS'!GQS4</f>
        <v>0</v>
      </c>
      <c r="GQT5">
        <f>'Sales Forecast by COS'!GQT4</f>
        <v>0</v>
      </c>
      <c r="GQU5">
        <f>'Sales Forecast by COS'!GQU4</f>
        <v>0</v>
      </c>
      <c r="GQV5">
        <f>'Sales Forecast by COS'!GQV4</f>
        <v>0</v>
      </c>
      <c r="GQW5">
        <f>'Sales Forecast by COS'!GQW4</f>
        <v>0</v>
      </c>
      <c r="GQX5">
        <f>'Sales Forecast by COS'!GQX4</f>
        <v>0</v>
      </c>
      <c r="GQY5">
        <f>'Sales Forecast by COS'!GQY4</f>
        <v>0</v>
      </c>
      <c r="GQZ5">
        <f>'Sales Forecast by COS'!GQZ4</f>
        <v>0</v>
      </c>
      <c r="GRA5">
        <f>'Sales Forecast by COS'!GRA4</f>
        <v>0</v>
      </c>
      <c r="GRB5">
        <f>'Sales Forecast by COS'!GRB4</f>
        <v>0</v>
      </c>
      <c r="GRC5">
        <f>'Sales Forecast by COS'!GRC4</f>
        <v>0</v>
      </c>
      <c r="GRD5">
        <f>'Sales Forecast by COS'!GRD4</f>
        <v>0</v>
      </c>
      <c r="GRE5">
        <f>'Sales Forecast by COS'!GRE4</f>
        <v>0</v>
      </c>
      <c r="GRF5">
        <f>'Sales Forecast by COS'!GRF4</f>
        <v>0</v>
      </c>
      <c r="GRG5">
        <f>'Sales Forecast by COS'!GRG4</f>
        <v>0</v>
      </c>
      <c r="GRH5">
        <f>'Sales Forecast by COS'!GRH4</f>
        <v>0</v>
      </c>
      <c r="GRI5">
        <f>'Sales Forecast by COS'!GRI4</f>
        <v>0</v>
      </c>
      <c r="GRJ5">
        <f>'Sales Forecast by COS'!GRJ4</f>
        <v>0</v>
      </c>
      <c r="GRK5">
        <f>'Sales Forecast by COS'!GRK4</f>
        <v>0</v>
      </c>
      <c r="GRL5">
        <f>'Sales Forecast by COS'!GRL4</f>
        <v>0</v>
      </c>
      <c r="GRM5">
        <f>'Sales Forecast by COS'!GRM4</f>
        <v>0</v>
      </c>
      <c r="GRN5">
        <f>'Sales Forecast by COS'!GRN4</f>
        <v>0</v>
      </c>
      <c r="GRO5">
        <f>'Sales Forecast by COS'!GRO4</f>
        <v>0</v>
      </c>
      <c r="GRP5">
        <f>'Sales Forecast by COS'!GRP4</f>
        <v>0</v>
      </c>
      <c r="GRQ5">
        <f>'Sales Forecast by COS'!GRQ4</f>
        <v>0</v>
      </c>
      <c r="GRR5">
        <f>'Sales Forecast by COS'!GRR4</f>
        <v>0</v>
      </c>
      <c r="GRS5">
        <f>'Sales Forecast by COS'!GRS4</f>
        <v>0</v>
      </c>
      <c r="GRT5">
        <f>'Sales Forecast by COS'!GRT4</f>
        <v>0</v>
      </c>
      <c r="GRU5">
        <f>'Sales Forecast by COS'!GRU4</f>
        <v>0</v>
      </c>
      <c r="GRV5">
        <f>'Sales Forecast by COS'!GRV4</f>
        <v>0</v>
      </c>
      <c r="GRW5">
        <f>'Sales Forecast by COS'!GRW4</f>
        <v>0</v>
      </c>
      <c r="GRX5">
        <f>'Sales Forecast by COS'!GRX4</f>
        <v>0</v>
      </c>
      <c r="GRY5">
        <f>'Sales Forecast by COS'!GRY4</f>
        <v>0</v>
      </c>
      <c r="GRZ5">
        <f>'Sales Forecast by COS'!GRZ4</f>
        <v>0</v>
      </c>
      <c r="GSA5">
        <f>'Sales Forecast by COS'!GSA4</f>
        <v>0</v>
      </c>
      <c r="GSB5">
        <f>'Sales Forecast by COS'!GSB4</f>
        <v>0</v>
      </c>
      <c r="GSC5">
        <f>'Sales Forecast by COS'!GSC4</f>
        <v>0</v>
      </c>
      <c r="GSD5">
        <f>'Sales Forecast by COS'!GSD4</f>
        <v>0</v>
      </c>
      <c r="GSE5">
        <f>'Sales Forecast by COS'!GSE4</f>
        <v>0</v>
      </c>
      <c r="GSF5">
        <f>'Sales Forecast by COS'!GSF4</f>
        <v>0</v>
      </c>
      <c r="GSG5">
        <f>'Sales Forecast by COS'!GSG4</f>
        <v>0</v>
      </c>
      <c r="GSH5">
        <f>'Sales Forecast by COS'!GSH4</f>
        <v>0</v>
      </c>
      <c r="GSI5">
        <f>'Sales Forecast by COS'!GSI4</f>
        <v>0</v>
      </c>
      <c r="GSJ5">
        <f>'Sales Forecast by COS'!GSJ4</f>
        <v>0</v>
      </c>
      <c r="GSK5">
        <f>'Sales Forecast by COS'!GSK4</f>
        <v>0</v>
      </c>
      <c r="GSL5">
        <f>'Sales Forecast by COS'!GSL4</f>
        <v>0</v>
      </c>
      <c r="GSM5">
        <f>'Sales Forecast by COS'!GSM4</f>
        <v>0</v>
      </c>
      <c r="GSN5">
        <f>'Sales Forecast by COS'!GSN4</f>
        <v>0</v>
      </c>
      <c r="GSO5">
        <f>'Sales Forecast by COS'!GSO4</f>
        <v>0</v>
      </c>
      <c r="GSP5">
        <f>'Sales Forecast by COS'!GSP4</f>
        <v>0</v>
      </c>
      <c r="GSQ5">
        <f>'Sales Forecast by COS'!GSQ4</f>
        <v>0</v>
      </c>
      <c r="GSR5">
        <f>'Sales Forecast by COS'!GSR4</f>
        <v>0</v>
      </c>
      <c r="GSS5">
        <f>'Sales Forecast by COS'!GSS4</f>
        <v>0</v>
      </c>
      <c r="GST5">
        <f>'Sales Forecast by COS'!GST4</f>
        <v>0</v>
      </c>
      <c r="GSU5">
        <f>'Sales Forecast by COS'!GSU4</f>
        <v>0</v>
      </c>
      <c r="GSV5">
        <f>'Sales Forecast by COS'!GSV4</f>
        <v>0</v>
      </c>
      <c r="GSW5">
        <f>'Sales Forecast by COS'!GSW4</f>
        <v>0</v>
      </c>
      <c r="GSX5">
        <f>'Sales Forecast by COS'!GSX4</f>
        <v>0</v>
      </c>
      <c r="GSY5">
        <f>'Sales Forecast by COS'!GSY4</f>
        <v>0</v>
      </c>
      <c r="GSZ5">
        <f>'Sales Forecast by COS'!GSZ4</f>
        <v>0</v>
      </c>
      <c r="GTA5">
        <f>'Sales Forecast by COS'!GTA4</f>
        <v>0</v>
      </c>
      <c r="GTB5">
        <f>'Sales Forecast by COS'!GTB4</f>
        <v>0</v>
      </c>
      <c r="GTC5">
        <f>'Sales Forecast by COS'!GTC4</f>
        <v>0</v>
      </c>
      <c r="GTD5">
        <f>'Sales Forecast by COS'!GTD4</f>
        <v>0</v>
      </c>
      <c r="GTE5">
        <f>'Sales Forecast by COS'!GTE4</f>
        <v>0</v>
      </c>
      <c r="GTF5">
        <f>'Sales Forecast by COS'!GTF4</f>
        <v>0</v>
      </c>
      <c r="GTG5">
        <f>'Sales Forecast by COS'!GTG4</f>
        <v>0</v>
      </c>
      <c r="GTH5">
        <f>'Sales Forecast by COS'!GTH4</f>
        <v>0</v>
      </c>
      <c r="GTI5">
        <f>'Sales Forecast by COS'!GTI4</f>
        <v>0</v>
      </c>
      <c r="GTJ5">
        <f>'Sales Forecast by COS'!GTJ4</f>
        <v>0</v>
      </c>
      <c r="GTK5">
        <f>'Sales Forecast by COS'!GTK4</f>
        <v>0</v>
      </c>
      <c r="GTL5">
        <f>'Sales Forecast by COS'!GTL4</f>
        <v>0</v>
      </c>
      <c r="GTM5">
        <f>'Sales Forecast by COS'!GTM4</f>
        <v>0</v>
      </c>
      <c r="GTN5">
        <f>'Sales Forecast by COS'!GTN4</f>
        <v>0</v>
      </c>
      <c r="GTO5">
        <f>'Sales Forecast by COS'!GTO4</f>
        <v>0</v>
      </c>
      <c r="GTP5">
        <f>'Sales Forecast by COS'!GTP4</f>
        <v>0</v>
      </c>
      <c r="GTQ5">
        <f>'Sales Forecast by COS'!GTQ4</f>
        <v>0</v>
      </c>
      <c r="GTR5">
        <f>'Sales Forecast by COS'!GTR4</f>
        <v>0</v>
      </c>
      <c r="GTS5">
        <f>'Sales Forecast by COS'!GTS4</f>
        <v>0</v>
      </c>
      <c r="GTT5">
        <f>'Sales Forecast by COS'!GTT4</f>
        <v>0</v>
      </c>
      <c r="GTU5">
        <f>'Sales Forecast by COS'!GTU4</f>
        <v>0</v>
      </c>
      <c r="GTV5">
        <f>'Sales Forecast by COS'!GTV4</f>
        <v>0</v>
      </c>
      <c r="GTW5">
        <f>'Sales Forecast by COS'!GTW4</f>
        <v>0</v>
      </c>
      <c r="GTX5">
        <f>'Sales Forecast by COS'!GTX4</f>
        <v>0</v>
      </c>
      <c r="GTY5">
        <f>'Sales Forecast by COS'!GTY4</f>
        <v>0</v>
      </c>
      <c r="GTZ5">
        <f>'Sales Forecast by COS'!GTZ4</f>
        <v>0</v>
      </c>
      <c r="GUA5">
        <f>'Sales Forecast by COS'!GUA4</f>
        <v>0</v>
      </c>
      <c r="GUB5">
        <f>'Sales Forecast by COS'!GUB4</f>
        <v>0</v>
      </c>
      <c r="GUC5">
        <f>'Sales Forecast by COS'!GUC4</f>
        <v>0</v>
      </c>
      <c r="GUD5">
        <f>'Sales Forecast by COS'!GUD4</f>
        <v>0</v>
      </c>
      <c r="GUE5">
        <f>'Sales Forecast by COS'!GUE4</f>
        <v>0</v>
      </c>
      <c r="GUF5">
        <f>'Sales Forecast by COS'!GUF4</f>
        <v>0</v>
      </c>
      <c r="GUG5">
        <f>'Sales Forecast by COS'!GUG4</f>
        <v>0</v>
      </c>
      <c r="GUH5">
        <f>'Sales Forecast by COS'!GUH4</f>
        <v>0</v>
      </c>
      <c r="GUI5">
        <f>'Sales Forecast by COS'!GUI4</f>
        <v>0</v>
      </c>
      <c r="GUJ5">
        <f>'Sales Forecast by COS'!GUJ4</f>
        <v>0</v>
      </c>
      <c r="GUK5">
        <f>'Sales Forecast by COS'!GUK4</f>
        <v>0</v>
      </c>
      <c r="GUL5">
        <f>'Sales Forecast by COS'!GUL4</f>
        <v>0</v>
      </c>
      <c r="GUM5">
        <f>'Sales Forecast by COS'!GUM4</f>
        <v>0</v>
      </c>
      <c r="GUN5">
        <f>'Sales Forecast by COS'!GUN4</f>
        <v>0</v>
      </c>
      <c r="GUO5">
        <f>'Sales Forecast by COS'!GUO4</f>
        <v>0</v>
      </c>
      <c r="GUP5">
        <f>'Sales Forecast by COS'!GUP4</f>
        <v>0</v>
      </c>
      <c r="GUQ5">
        <f>'Sales Forecast by COS'!GUQ4</f>
        <v>0</v>
      </c>
      <c r="GUR5">
        <f>'Sales Forecast by COS'!GUR4</f>
        <v>0</v>
      </c>
      <c r="GUS5">
        <f>'Sales Forecast by COS'!GUS4</f>
        <v>0</v>
      </c>
      <c r="GUT5">
        <f>'Sales Forecast by COS'!GUT4</f>
        <v>0</v>
      </c>
      <c r="GUU5">
        <f>'Sales Forecast by COS'!GUU4</f>
        <v>0</v>
      </c>
      <c r="GUV5">
        <f>'Sales Forecast by COS'!GUV4</f>
        <v>0</v>
      </c>
      <c r="GUW5">
        <f>'Sales Forecast by COS'!GUW4</f>
        <v>0</v>
      </c>
      <c r="GUX5">
        <f>'Sales Forecast by COS'!GUX4</f>
        <v>0</v>
      </c>
      <c r="GUY5">
        <f>'Sales Forecast by COS'!GUY4</f>
        <v>0</v>
      </c>
      <c r="GUZ5">
        <f>'Sales Forecast by COS'!GUZ4</f>
        <v>0</v>
      </c>
      <c r="GVA5">
        <f>'Sales Forecast by COS'!GVA4</f>
        <v>0</v>
      </c>
      <c r="GVB5">
        <f>'Sales Forecast by COS'!GVB4</f>
        <v>0</v>
      </c>
      <c r="GVC5">
        <f>'Sales Forecast by COS'!GVC4</f>
        <v>0</v>
      </c>
      <c r="GVD5">
        <f>'Sales Forecast by COS'!GVD4</f>
        <v>0</v>
      </c>
      <c r="GVE5">
        <f>'Sales Forecast by COS'!GVE4</f>
        <v>0</v>
      </c>
      <c r="GVF5">
        <f>'Sales Forecast by COS'!GVF4</f>
        <v>0</v>
      </c>
      <c r="GVG5">
        <f>'Sales Forecast by COS'!GVG4</f>
        <v>0</v>
      </c>
      <c r="GVH5">
        <f>'Sales Forecast by COS'!GVH4</f>
        <v>0</v>
      </c>
      <c r="GVI5">
        <f>'Sales Forecast by COS'!GVI4</f>
        <v>0</v>
      </c>
      <c r="GVJ5">
        <f>'Sales Forecast by COS'!GVJ4</f>
        <v>0</v>
      </c>
      <c r="GVK5">
        <f>'Sales Forecast by COS'!GVK4</f>
        <v>0</v>
      </c>
      <c r="GVL5">
        <f>'Sales Forecast by COS'!GVL4</f>
        <v>0</v>
      </c>
      <c r="GVM5">
        <f>'Sales Forecast by COS'!GVM4</f>
        <v>0</v>
      </c>
      <c r="GVN5">
        <f>'Sales Forecast by COS'!GVN4</f>
        <v>0</v>
      </c>
      <c r="GVO5">
        <f>'Sales Forecast by COS'!GVO4</f>
        <v>0</v>
      </c>
      <c r="GVP5">
        <f>'Sales Forecast by COS'!GVP4</f>
        <v>0</v>
      </c>
      <c r="GVQ5">
        <f>'Sales Forecast by COS'!GVQ4</f>
        <v>0</v>
      </c>
      <c r="GVR5">
        <f>'Sales Forecast by COS'!GVR4</f>
        <v>0</v>
      </c>
      <c r="GVS5">
        <f>'Sales Forecast by COS'!GVS4</f>
        <v>0</v>
      </c>
      <c r="GVT5">
        <f>'Sales Forecast by COS'!GVT4</f>
        <v>0</v>
      </c>
      <c r="GVU5">
        <f>'Sales Forecast by COS'!GVU4</f>
        <v>0</v>
      </c>
      <c r="GVV5">
        <f>'Sales Forecast by COS'!GVV4</f>
        <v>0</v>
      </c>
      <c r="GVW5">
        <f>'Sales Forecast by COS'!GVW4</f>
        <v>0</v>
      </c>
      <c r="GVX5">
        <f>'Sales Forecast by COS'!GVX4</f>
        <v>0</v>
      </c>
      <c r="GVY5">
        <f>'Sales Forecast by COS'!GVY4</f>
        <v>0</v>
      </c>
      <c r="GVZ5">
        <f>'Sales Forecast by COS'!GVZ4</f>
        <v>0</v>
      </c>
      <c r="GWA5">
        <f>'Sales Forecast by COS'!GWA4</f>
        <v>0</v>
      </c>
      <c r="GWB5">
        <f>'Sales Forecast by COS'!GWB4</f>
        <v>0</v>
      </c>
      <c r="GWC5">
        <f>'Sales Forecast by COS'!GWC4</f>
        <v>0</v>
      </c>
      <c r="GWD5">
        <f>'Sales Forecast by COS'!GWD4</f>
        <v>0</v>
      </c>
      <c r="GWE5">
        <f>'Sales Forecast by COS'!GWE4</f>
        <v>0</v>
      </c>
      <c r="GWF5">
        <f>'Sales Forecast by COS'!GWF4</f>
        <v>0</v>
      </c>
      <c r="GWG5">
        <f>'Sales Forecast by COS'!GWG4</f>
        <v>0</v>
      </c>
      <c r="GWH5">
        <f>'Sales Forecast by COS'!GWH4</f>
        <v>0</v>
      </c>
      <c r="GWI5">
        <f>'Sales Forecast by COS'!GWI4</f>
        <v>0</v>
      </c>
      <c r="GWJ5">
        <f>'Sales Forecast by COS'!GWJ4</f>
        <v>0</v>
      </c>
      <c r="GWK5">
        <f>'Sales Forecast by COS'!GWK4</f>
        <v>0</v>
      </c>
      <c r="GWL5">
        <f>'Sales Forecast by COS'!GWL4</f>
        <v>0</v>
      </c>
      <c r="GWM5">
        <f>'Sales Forecast by COS'!GWM4</f>
        <v>0</v>
      </c>
      <c r="GWN5">
        <f>'Sales Forecast by COS'!GWN4</f>
        <v>0</v>
      </c>
      <c r="GWO5">
        <f>'Sales Forecast by COS'!GWO4</f>
        <v>0</v>
      </c>
      <c r="GWP5">
        <f>'Sales Forecast by COS'!GWP4</f>
        <v>0</v>
      </c>
      <c r="GWQ5">
        <f>'Sales Forecast by COS'!GWQ4</f>
        <v>0</v>
      </c>
      <c r="GWR5">
        <f>'Sales Forecast by COS'!GWR4</f>
        <v>0</v>
      </c>
      <c r="GWS5">
        <f>'Sales Forecast by COS'!GWS4</f>
        <v>0</v>
      </c>
      <c r="GWT5">
        <f>'Sales Forecast by COS'!GWT4</f>
        <v>0</v>
      </c>
      <c r="GWU5">
        <f>'Sales Forecast by COS'!GWU4</f>
        <v>0</v>
      </c>
      <c r="GWV5">
        <f>'Sales Forecast by COS'!GWV4</f>
        <v>0</v>
      </c>
      <c r="GWW5">
        <f>'Sales Forecast by COS'!GWW4</f>
        <v>0</v>
      </c>
      <c r="GWX5">
        <f>'Sales Forecast by COS'!GWX4</f>
        <v>0</v>
      </c>
      <c r="GWY5">
        <f>'Sales Forecast by COS'!GWY4</f>
        <v>0</v>
      </c>
      <c r="GWZ5">
        <f>'Sales Forecast by COS'!GWZ4</f>
        <v>0</v>
      </c>
      <c r="GXA5">
        <f>'Sales Forecast by COS'!GXA4</f>
        <v>0</v>
      </c>
      <c r="GXB5">
        <f>'Sales Forecast by COS'!GXB4</f>
        <v>0</v>
      </c>
      <c r="GXC5">
        <f>'Sales Forecast by COS'!GXC4</f>
        <v>0</v>
      </c>
      <c r="GXD5">
        <f>'Sales Forecast by COS'!GXD4</f>
        <v>0</v>
      </c>
      <c r="GXE5">
        <f>'Sales Forecast by COS'!GXE4</f>
        <v>0</v>
      </c>
      <c r="GXF5">
        <f>'Sales Forecast by COS'!GXF4</f>
        <v>0</v>
      </c>
      <c r="GXG5">
        <f>'Sales Forecast by COS'!GXG4</f>
        <v>0</v>
      </c>
      <c r="GXH5">
        <f>'Sales Forecast by COS'!GXH4</f>
        <v>0</v>
      </c>
      <c r="GXI5">
        <f>'Sales Forecast by COS'!GXI4</f>
        <v>0</v>
      </c>
      <c r="GXJ5">
        <f>'Sales Forecast by COS'!GXJ4</f>
        <v>0</v>
      </c>
      <c r="GXK5">
        <f>'Sales Forecast by COS'!GXK4</f>
        <v>0</v>
      </c>
      <c r="GXL5">
        <f>'Sales Forecast by COS'!GXL4</f>
        <v>0</v>
      </c>
      <c r="GXM5">
        <f>'Sales Forecast by COS'!GXM4</f>
        <v>0</v>
      </c>
      <c r="GXN5">
        <f>'Sales Forecast by COS'!GXN4</f>
        <v>0</v>
      </c>
      <c r="GXO5">
        <f>'Sales Forecast by COS'!GXO4</f>
        <v>0</v>
      </c>
      <c r="GXP5">
        <f>'Sales Forecast by COS'!GXP4</f>
        <v>0</v>
      </c>
      <c r="GXQ5">
        <f>'Sales Forecast by COS'!GXQ4</f>
        <v>0</v>
      </c>
      <c r="GXR5">
        <f>'Sales Forecast by COS'!GXR4</f>
        <v>0</v>
      </c>
      <c r="GXS5">
        <f>'Sales Forecast by COS'!GXS4</f>
        <v>0</v>
      </c>
      <c r="GXT5">
        <f>'Sales Forecast by COS'!GXT4</f>
        <v>0</v>
      </c>
      <c r="GXU5">
        <f>'Sales Forecast by COS'!GXU4</f>
        <v>0</v>
      </c>
      <c r="GXV5">
        <f>'Sales Forecast by COS'!GXV4</f>
        <v>0</v>
      </c>
      <c r="GXW5">
        <f>'Sales Forecast by COS'!GXW4</f>
        <v>0</v>
      </c>
      <c r="GXX5">
        <f>'Sales Forecast by COS'!GXX4</f>
        <v>0</v>
      </c>
      <c r="GXY5">
        <f>'Sales Forecast by COS'!GXY4</f>
        <v>0</v>
      </c>
      <c r="GXZ5">
        <f>'Sales Forecast by COS'!GXZ4</f>
        <v>0</v>
      </c>
      <c r="GYA5">
        <f>'Sales Forecast by COS'!GYA4</f>
        <v>0</v>
      </c>
      <c r="GYB5">
        <f>'Sales Forecast by COS'!GYB4</f>
        <v>0</v>
      </c>
      <c r="GYC5">
        <f>'Sales Forecast by COS'!GYC4</f>
        <v>0</v>
      </c>
      <c r="GYD5">
        <f>'Sales Forecast by COS'!GYD4</f>
        <v>0</v>
      </c>
      <c r="GYE5">
        <f>'Sales Forecast by COS'!GYE4</f>
        <v>0</v>
      </c>
      <c r="GYF5">
        <f>'Sales Forecast by COS'!GYF4</f>
        <v>0</v>
      </c>
      <c r="GYG5">
        <f>'Sales Forecast by COS'!GYG4</f>
        <v>0</v>
      </c>
      <c r="GYH5">
        <f>'Sales Forecast by COS'!GYH4</f>
        <v>0</v>
      </c>
      <c r="GYI5">
        <f>'Sales Forecast by COS'!GYI4</f>
        <v>0</v>
      </c>
      <c r="GYJ5">
        <f>'Sales Forecast by COS'!GYJ4</f>
        <v>0</v>
      </c>
      <c r="GYK5">
        <f>'Sales Forecast by COS'!GYK4</f>
        <v>0</v>
      </c>
      <c r="GYL5">
        <f>'Sales Forecast by COS'!GYL4</f>
        <v>0</v>
      </c>
      <c r="GYM5">
        <f>'Sales Forecast by COS'!GYM4</f>
        <v>0</v>
      </c>
      <c r="GYN5">
        <f>'Sales Forecast by COS'!GYN4</f>
        <v>0</v>
      </c>
      <c r="GYO5">
        <f>'Sales Forecast by COS'!GYO4</f>
        <v>0</v>
      </c>
      <c r="GYP5">
        <f>'Sales Forecast by COS'!GYP4</f>
        <v>0</v>
      </c>
      <c r="GYQ5">
        <f>'Sales Forecast by COS'!GYQ4</f>
        <v>0</v>
      </c>
      <c r="GYR5">
        <f>'Sales Forecast by COS'!GYR4</f>
        <v>0</v>
      </c>
      <c r="GYS5">
        <f>'Sales Forecast by COS'!GYS4</f>
        <v>0</v>
      </c>
      <c r="GYT5">
        <f>'Sales Forecast by COS'!GYT4</f>
        <v>0</v>
      </c>
      <c r="GYU5">
        <f>'Sales Forecast by COS'!GYU4</f>
        <v>0</v>
      </c>
      <c r="GYV5">
        <f>'Sales Forecast by COS'!GYV4</f>
        <v>0</v>
      </c>
      <c r="GYW5">
        <f>'Sales Forecast by COS'!GYW4</f>
        <v>0</v>
      </c>
      <c r="GYX5">
        <f>'Sales Forecast by COS'!GYX4</f>
        <v>0</v>
      </c>
      <c r="GYY5">
        <f>'Sales Forecast by COS'!GYY4</f>
        <v>0</v>
      </c>
      <c r="GYZ5">
        <f>'Sales Forecast by COS'!GYZ4</f>
        <v>0</v>
      </c>
      <c r="GZA5">
        <f>'Sales Forecast by COS'!GZA4</f>
        <v>0</v>
      </c>
      <c r="GZB5">
        <f>'Sales Forecast by COS'!GZB4</f>
        <v>0</v>
      </c>
      <c r="GZC5">
        <f>'Sales Forecast by COS'!GZC4</f>
        <v>0</v>
      </c>
      <c r="GZD5">
        <f>'Sales Forecast by COS'!GZD4</f>
        <v>0</v>
      </c>
      <c r="GZE5">
        <f>'Sales Forecast by COS'!GZE4</f>
        <v>0</v>
      </c>
      <c r="GZF5">
        <f>'Sales Forecast by COS'!GZF4</f>
        <v>0</v>
      </c>
      <c r="GZG5">
        <f>'Sales Forecast by COS'!GZG4</f>
        <v>0</v>
      </c>
      <c r="GZH5">
        <f>'Sales Forecast by COS'!GZH4</f>
        <v>0</v>
      </c>
      <c r="GZI5">
        <f>'Sales Forecast by COS'!GZI4</f>
        <v>0</v>
      </c>
      <c r="GZJ5">
        <f>'Sales Forecast by COS'!GZJ4</f>
        <v>0</v>
      </c>
      <c r="GZK5">
        <f>'Sales Forecast by COS'!GZK4</f>
        <v>0</v>
      </c>
      <c r="GZL5">
        <f>'Sales Forecast by COS'!GZL4</f>
        <v>0</v>
      </c>
      <c r="GZM5">
        <f>'Sales Forecast by COS'!GZM4</f>
        <v>0</v>
      </c>
      <c r="GZN5">
        <f>'Sales Forecast by COS'!GZN4</f>
        <v>0</v>
      </c>
      <c r="GZO5">
        <f>'Sales Forecast by COS'!GZO4</f>
        <v>0</v>
      </c>
      <c r="GZP5">
        <f>'Sales Forecast by COS'!GZP4</f>
        <v>0</v>
      </c>
      <c r="GZQ5">
        <f>'Sales Forecast by COS'!GZQ4</f>
        <v>0</v>
      </c>
      <c r="GZR5">
        <f>'Sales Forecast by COS'!GZR4</f>
        <v>0</v>
      </c>
      <c r="GZS5">
        <f>'Sales Forecast by COS'!GZS4</f>
        <v>0</v>
      </c>
      <c r="GZT5">
        <f>'Sales Forecast by COS'!GZT4</f>
        <v>0</v>
      </c>
      <c r="GZU5">
        <f>'Sales Forecast by COS'!GZU4</f>
        <v>0</v>
      </c>
      <c r="GZV5">
        <f>'Sales Forecast by COS'!GZV4</f>
        <v>0</v>
      </c>
      <c r="GZW5">
        <f>'Sales Forecast by COS'!GZW4</f>
        <v>0</v>
      </c>
      <c r="GZX5">
        <f>'Sales Forecast by COS'!GZX4</f>
        <v>0</v>
      </c>
      <c r="GZY5">
        <f>'Sales Forecast by COS'!GZY4</f>
        <v>0</v>
      </c>
      <c r="GZZ5">
        <f>'Sales Forecast by COS'!GZZ4</f>
        <v>0</v>
      </c>
      <c r="HAA5">
        <f>'Sales Forecast by COS'!HAA4</f>
        <v>0</v>
      </c>
      <c r="HAB5">
        <f>'Sales Forecast by COS'!HAB4</f>
        <v>0</v>
      </c>
      <c r="HAC5">
        <f>'Sales Forecast by COS'!HAC4</f>
        <v>0</v>
      </c>
      <c r="HAD5">
        <f>'Sales Forecast by COS'!HAD4</f>
        <v>0</v>
      </c>
      <c r="HAE5">
        <f>'Sales Forecast by COS'!HAE4</f>
        <v>0</v>
      </c>
      <c r="HAF5">
        <f>'Sales Forecast by COS'!HAF4</f>
        <v>0</v>
      </c>
      <c r="HAG5">
        <f>'Sales Forecast by COS'!HAG4</f>
        <v>0</v>
      </c>
      <c r="HAH5">
        <f>'Sales Forecast by COS'!HAH4</f>
        <v>0</v>
      </c>
      <c r="HAI5">
        <f>'Sales Forecast by COS'!HAI4</f>
        <v>0</v>
      </c>
      <c r="HAJ5">
        <f>'Sales Forecast by COS'!HAJ4</f>
        <v>0</v>
      </c>
      <c r="HAK5">
        <f>'Sales Forecast by COS'!HAK4</f>
        <v>0</v>
      </c>
      <c r="HAL5">
        <f>'Sales Forecast by COS'!HAL4</f>
        <v>0</v>
      </c>
      <c r="HAM5">
        <f>'Sales Forecast by COS'!HAM4</f>
        <v>0</v>
      </c>
      <c r="HAN5">
        <f>'Sales Forecast by COS'!HAN4</f>
        <v>0</v>
      </c>
      <c r="HAO5">
        <f>'Sales Forecast by COS'!HAO4</f>
        <v>0</v>
      </c>
      <c r="HAP5">
        <f>'Sales Forecast by COS'!HAP4</f>
        <v>0</v>
      </c>
      <c r="HAQ5">
        <f>'Sales Forecast by COS'!HAQ4</f>
        <v>0</v>
      </c>
      <c r="HAR5">
        <f>'Sales Forecast by COS'!HAR4</f>
        <v>0</v>
      </c>
      <c r="HAS5">
        <f>'Sales Forecast by COS'!HAS4</f>
        <v>0</v>
      </c>
      <c r="HAT5">
        <f>'Sales Forecast by COS'!HAT4</f>
        <v>0</v>
      </c>
      <c r="HAU5">
        <f>'Sales Forecast by COS'!HAU4</f>
        <v>0</v>
      </c>
      <c r="HAV5">
        <f>'Sales Forecast by COS'!HAV4</f>
        <v>0</v>
      </c>
      <c r="HAW5">
        <f>'Sales Forecast by COS'!HAW4</f>
        <v>0</v>
      </c>
      <c r="HAX5">
        <f>'Sales Forecast by COS'!HAX4</f>
        <v>0</v>
      </c>
      <c r="HAY5">
        <f>'Sales Forecast by COS'!HAY4</f>
        <v>0</v>
      </c>
      <c r="HAZ5">
        <f>'Sales Forecast by COS'!HAZ4</f>
        <v>0</v>
      </c>
      <c r="HBA5">
        <f>'Sales Forecast by COS'!HBA4</f>
        <v>0</v>
      </c>
      <c r="HBB5">
        <f>'Sales Forecast by COS'!HBB4</f>
        <v>0</v>
      </c>
      <c r="HBC5">
        <f>'Sales Forecast by COS'!HBC4</f>
        <v>0</v>
      </c>
      <c r="HBD5">
        <f>'Sales Forecast by COS'!HBD4</f>
        <v>0</v>
      </c>
      <c r="HBE5">
        <f>'Sales Forecast by COS'!HBE4</f>
        <v>0</v>
      </c>
      <c r="HBF5">
        <f>'Sales Forecast by COS'!HBF4</f>
        <v>0</v>
      </c>
      <c r="HBG5">
        <f>'Sales Forecast by COS'!HBG4</f>
        <v>0</v>
      </c>
      <c r="HBH5">
        <f>'Sales Forecast by COS'!HBH4</f>
        <v>0</v>
      </c>
      <c r="HBI5">
        <f>'Sales Forecast by COS'!HBI4</f>
        <v>0</v>
      </c>
      <c r="HBJ5">
        <f>'Sales Forecast by COS'!HBJ4</f>
        <v>0</v>
      </c>
      <c r="HBK5">
        <f>'Sales Forecast by COS'!HBK4</f>
        <v>0</v>
      </c>
      <c r="HBL5">
        <f>'Sales Forecast by COS'!HBL4</f>
        <v>0</v>
      </c>
      <c r="HBM5">
        <f>'Sales Forecast by COS'!HBM4</f>
        <v>0</v>
      </c>
      <c r="HBN5">
        <f>'Sales Forecast by COS'!HBN4</f>
        <v>0</v>
      </c>
      <c r="HBO5">
        <f>'Sales Forecast by COS'!HBO4</f>
        <v>0</v>
      </c>
      <c r="HBP5">
        <f>'Sales Forecast by COS'!HBP4</f>
        <v>0</v>
      </c>
      <c r="HBQ5">
        <f>'Sales Forecast by COS'!HBQ4</f>
        <v>0</v>
      </c>
      <c r="HBR5">
        <f>'Sales Forecast by COS'!HBR4</f>
        <v>0</v>
      </c>
      <c r="HBS5">
        <f>'Sales Forecast by COS'!HBS4</f>
        <v>0</v>
      </c>
      <c r="HBT5">
        <f>'Sales Forecast by COS'!HBT4</f>
        <v>0</v>
      </c>
      <c r="HBU5">
        <f>'Sales Forecast by COS'!HBU4</f>
        <v>0</v>
      </c>
      <c r="HBV5">
        <f>'Sales Forecast by COS'!HBV4</f>
        <v>0</v>
      </c>
      <c r="HBW5">
        <f>'Sales Forecast by COS'!HBW4</f>
        <v>0</v>
      </c>
      <c r="HBX5">
        <f>'Sales Forecast by COS'!HBX4</f>
        <v>0</v>
      </c>
      <c r="HBY5">
        <f>'Sales Forecast by COS'!HBY4</f>
        <v>0</v>
      </c>
      <c r="HBZ5">
        <f>'Sales Forecast by COS'!HBZ4</f>
        <v>0</v>
      </c>
      <c r="HCA5">
        <f>'Sales Forecast by COS'!HCA4</f>
        <v>0</v>
      </c>
      <c r="HCB5">
        <f>'Sales Forecast by COS'!HCB4</f>
        <v>0</v>
      </c>
      <c r="HCC5">
        <f>'Sales Forecast by COS'!HCC4</f>
        <v>0</v>
      </c>
      <c r="HCD5">
        <f>'Sales Forecast by COS'!HCD4</f>
        <v>0</v>
      </c>
      <c r="HCE5">
        <f>'Sales Forecast by COS'!HCE4</f>
        <v>0</v>
      </c>
      <c r="HCF5">
        <f>'Sales Forecast by COS'!HCF4</f>
        <v>0</v>
      </c>
      <c r="HCG5">
        <f>'Sales Forecast by COS'!HCG4</f>
        <v>0</v>
      </c>
      <c r="HCH5">
        <f>'Sales Forecast by COS'!HCH4</f>
        <v>0</v>
      </c>
      <c r="HCI5">
        <f>'Sales Forecast by COS'!HCI4</f>
        <v>0</v>
      </c>
      <c r="HCJ5">
        <f>'Sales Forecast by COS'!HCJ4</f>
        <v>0</v>
      </c>
      <c r="HCK5">
        <f>'Sales Forecast by COS'!HCK4</f>
        <v>0</v>
      </c>
      <c r="HCL5">
        <f>'Sales Forecast by COS'!HCL4</f>
        <v>0</v>
      </c>
      <c r="HCM5">
        <f>'Sales Forecast by COS'!HCM4</f>
        <v>0</v>
      </c>
      <c r="HCN5">
        <f>'Sales Forecast by COS'!HCN4</f>
        <v>0</v>
      </c>
      <c r="HCO5">
        <f>'Sales Forecast by COS'!HCO4</f>
        <v>0</v>
      </c>
      <c r="HCP5">
        <f>'Sales Forecast by COS'!HCP4</f>
        <v>0</v>
      </c>
      <c r="HCQ5">
        <f>'Sales Forecast by COS'!HCQ4</f>
        <v>0</v>
      </c>
      <c r="HCR5">
        <f>'Sales Forecast by COS'!HCR4</f>
        <v>0</v>
      </c>
      <c r="HCS5">
        <f>'Sales Forecast by COS'!HCS4</f>
        <v>0</v>
      </c>
      <c r="HCT5">
        <f>'Sales Forecast by COS'!HCT4</f>
        <v>0</v>
      </c>
      <c r="HCU5">
        <f>'Sales Forecast by COS'!HCU4</f>
        <v>0</v>
      </c>
      <c r="HCV5">
        <f>'Sales Forecast by COS'!HCV4</f>
        <v>0</v>
      </c>
      <c r="HCW5">
        <f>'Sales Forecast by COS'!HCW4</f>
        <v>0</v>
      </c>
      <c r="HCX5">
        <f>'Sales Forecast by COS'!HCX4</f>
        <v>0</v>
      </c>
      <c r="HCY5">
        <f>'Sales Forecast by COS'!HCY4</f>
        <v>0</v>
      </c>
      <c r="HCZ5">
        <f>'Sales Forecast by COS'!HCZ4</f>
        <v>0</v>
      </c>
      <c r="HDA5">
        <f>'Sales Forecast by COS'!HDA4</f>
        <v>0</v>
      </c>
      <c r="HDB5">
        <f>'Sales Forecast by COS'!HDB4</f>
        <v>0</v>
      </c>
      <c r="HDC5">
        <f>'Sales Forecast by COS'!HDC4</f>
        <v>0</v>
      </c>
      <c r="HDD5">
        <f>'Sales Forecast by COS'!HDD4</f>
        <v>0</v>
      </c>
      <c r="HDE5">
        <f>'Sales Forecast by COS'!HDE4</f>
        <v>0</v>
      </c>
      <c r="HDF5">
        <f>'Sales Forecast by COS'!HDF4</f>
        <v>0</v>
      </c>
      <c r="HDG5">
        <f>'Sales Forecast by COS'!HDG4</f>
        <v>0</v>
      </c>
      <c r="HDH5">
        <f>'Sales Forecast by COS'!HDH4</f>
        <v>0</v>
      </c>
      <c r="HDI5">
        <f>'Sales Forecast by COS'!HDI4</f>
        <v>0</v>
      </c>
      <c r="HDJ5">
        <f>'Sales Forecast by COS'!HDJ4</f>
        <v>0</v>
      </c>
      <c r="HDK5">
        <f>'Sales Forecast by COS'!HDK4</f>
        <v>0</v>
      </c>
      <c r="HDL5">
        <f>'Sales Forecast by COS'!HDL4</f>
        <v>0</v>
      </c>
      <c r="HDM5">
        <f>'Sales Forecast by COS'!HDM4</f>
        <v>0</v>
      </c>
      <c r="HDN5">
        <f>'Sales Forecast by COS'!HDN4</f>
        <v>0</v>
      </c>
      <c r="HDO5">
        <f>'Sales Forecast by COS'!HDO4</f>
        <v>0</v>
      </c>
      <c r="HDP5">
        <f>'Sales Forecast by COS'!HDP4</f>
        <v>0</v>
      </c>
      <c r="HDQ5">
        <f>'Sales Forecast by COS'!HDQ4</f>
        <v>0</v>
      </c>
      <c r="HDR5">
        <f>'Sales Forecast by COS'!HDR4</f>
        <v>0</v>
      </c>
      <c r="HDS5">
        <f>'Sales Forecast by COS'!HDS4</f>
        <v>0</v>
      </c>
      <c r="HDT5">
        <f>'Sales Forecast by COS'!HDT4</f>
        <v>0</v>
      </c>
      <c r="HDU5">
        <f>'Sales Forecast by COS'!HDU4</f>
        <v>0</v>
      </c>
      <c r="HDV5">
        <f>'Sales Forecast by COS'!HDV4</f>
        <v>0</v>
      </c>
      <c r="HDW5">
        <f>'Sales Forecast by COS'!HDW4</f>
        <v>0</v>
      </c>
      <c r="HDX5">
        <f>'Sales Forecast by COS'!HDX4</f>
        <v>0</v>
      </c>
      <c r="HDY5">
        <f>'Sales Forecast by COS'!HDY4</f>
        <v>0</v>
      </c>
      <c r="HDZ5">
        <f>'Sales Forecast by COS'!HDZ4</f>
        <v>0</v>
      </c>
      <c r="HEA5">
        <f>'Sales Forecast by COS'!HEA4</f>
        <v>0</v>
      </c>
      <c r="HEB5">
        <f>'Sales Forecast by COS'!HEB4</f>
        <v>0</v>
      </c>
      <c r="HEC5">
        <f>'Sales Forecast by COS'!HEC4</f>
        <v>0</v>
      </c>
      <c r="HED5">
        <f>'Sales Forecast by COS'!HED4</f>
        <v>0</v>
      </c>
      <c r="HEE5">
        <f>'Sales Forecast by COS'!HEE4</f>
        <v>0</v>
      </c>
      <c r="HEF5">
        <f>'Sales Forecast by COS'!HEF4</f>
        <v>0</v>
      </c>
      <c r="HEG5">
        <f>'Sales Forecast by COS'!HEG4</f>
        <v>0</v>
      </c>
      <c r="HEH5">
        <f>'Sales Forecast by COS'!HEH4</f>
        <v>0</v>
      </c>
      <c r="HEI5">
        <f>'Sales Forecast by COS'!HEI4</f>
        <v>0</v>
      </c>
      <c r="HEJ5">
        <f>'Sales Forecast by COS'!HEJ4</f>
        <v>0</v>
      </c>
      <c r="HEK5">
        <f>'Sales Forecast by COS'!HEK4</f>
        <v>0</v>
      </c>
      <c r="HEL5">
        <f>'Sales Forecast by COS'!HEL4</f>
        <v>0</v>
      </c>
      <c r="HEM5">
        <f>'Sales Forecast by COS'!HEM4</f>
        <v>0</v>
      </c>
      <c r="HEN5">
        <f>'Sales Forecast by COS'!HEN4</f>
        <v>0</v>
      </c>
      <c r="HEO5">
        <f>'Sales Forecast by COS'!HEO4</f>
        <v>0</v>
      </c>
      <c r="HEP5">
        <f>'Sales Forecast by COS'!HEP4</f>
        <v>0</v>
      </c>
      <c r="HEQ5">
        <f>'Sales Forecast by COS'!HEQ4</f>
        <v>0</v>
      </c>
      <c r="HER5">
        <f>'Sales Forecast by COS'!HER4</f>
        <v>0</v>
      </c>
      <c r="HES5">
        <f>'Sales Forecast by COS'!HES4</f>
        <v>0</v>
      </c>
      <c r="HET5">
        <f>'Sales Forecast by COS'!HET4</f>
        <v>0</v>
      </c>
      <c r="HEU5">
        <f>'Sales Forecast by COS'!HEU4</f>
        <v>0</v>
      </c>
      <c r="HEV5">
        <f>'Sales Forecast by COS'!HEV4</f>
        <v>0</v>
      </c>
      <c r="HEW5">
        <f>'Sales Forecast by COS'!HEW4</f>
        <v>0</v>
      </c>
      <c r="HEX5">
        <f>'Sales Forecast by COS'!HEX4</f>
        <v>0</v>
      </c>
      <c r="HEY5">
        <f>'Sales Forecast by COS'!HEY4</f>
        <v>0</v>
      </c>
      <c r="HEZ5">
        <f>'Sales Forecast by COS'!HEZ4</f>
        <v>0</v>
      </c>
      <c r="HFA5">
        <f>'Sales Forecast by COS'!HFA4</f>
        <v>0</v>
      </c>
      <c r="HFB5">
        <f>'Sales Forecast by COS'!HFB4</f>
        <v>0</v>
      </c>
      <c r="HFC5">
        <f>'Sales Forecast by COS'!HFC4</f>
        <v>0</v>
      </c>
      <c r="HFD5">
        <f>'Sales Forecast by COS'!HFD4</f>
        <v>0</v>
      </c>
      <c r="HFE5">
        <f>'Sales Forecast by COS'!HFE4</f>
        <v>0</v>
      </c>
      <c r="HFF5">
        <f>'Sales Forecast by COS'!HFF4</f>
        <v>0</v>
      </c>
      <c r="HFG5">
        <f>'Sales Forecast by COS'!HFG4</f>
        <v>0</v>
      </c>
      <c r="HFH5">
        <f>'Sales Forecast by COS'!HFH4</f>
        <v>0</v>
      </c>
      <c r="HFI5">
        <f>'Sales Forecast by COS'!HFI4</f>
        <v>0</v>
      </c>
      <c r="HFJ5">
        <f>'Sales Forecast by COS'!HFJ4</f>
        <v>0</v>
      </c>
      <c r="HFK5">
        <f>'Sales Forecast by COS'!HFK4</f>
        <v>0</v>
      </c>
      <c r="HFL5">
        <f>'Sales Forecast by COS'!HFL4</f>
        <v>0</v>
      </c>
      <c r="HFM5">
        <f>'Sales Forecast by COS'!HFM4</f>
        <v>0</v>
      </c>
      <c r="HFN5">
        <f>'Sales Forecast by COS'!HFN4</f>
        <v>0</v>
      </c>
      <c r="HFO5">
        <f>'Sales Forecast by COS'!HFO4</f>
        <v>0</v>
      </c>
      <c r="HFP5">
        <f>'Sales Forecast by COS'!HFP4</f>
        <v>0</v>
      </c>
      <c r="HFQ5">
        <f>'Sales Forecast by COS'!HFQ4</f>
        <v>0</v>
      </c>
      <c r="HFR5">
        <f>'Sales Forecast by COS'!HFR4</f>
        <v>0</v>
      </c>
      <c r="HFS5">
        <f>'Sales Forecast by COS'!HFS4</f>
        <v>0</v>
      </c>
      <c r="HFT5">
        <f>'Sales Forecast by COS'!HFT4</f>
        <v>0</v>
      </c>
      <c r="HFU5">
        <f>'Sales Forecast by COS'!HFU4</f>
        <v>0</v>
      </c>
      <c r="HFV5">
        <f>'Sales Forecast by COS'!HFV4</f>
        <v>0</v>
      </c>
      <c r="HFW5">
        <f>'Sales Forecast by COS'!HFW4</f>
        <v>0</v>
      </c>
      <c r="HFX5">
        <f>'Sales Forecast by COS'!HFX4</f>
        <v>0</v>
      </c>
      <c r="HFY5">
        <f>'Sales Forecast by COS'!HFY4</f>
        <v>0</v>
      </c>
      <c r="HFZ5">
        <f>'Sales Forecast by COS'!HFZ4</f>
        <v>0</v>
      </c>
      <c r="HGA5">
        <f>'Sales Forecast by COS'!HGA4</f>
        <v>0</v>
      </c>
      <c r="HGB5">
        <f>'Sales Forecast by COS'!HGB4</f>
        <v>0</v>
      </c>
      <c r="HGC5">
        <f>'Sales Forecast by COS'!HGC4</f>
        <v>0</v>
      </c>
      <c r="HGD5">
        <f>'Sales Forecast by COS'!HGD4</f>
        <v>0</v>
      </c>
      <c r="HGE5">
        <f>'Sales Forecast by COS'!HGE4</f>
        <v>0</v>
      </c>
      <c r="HGF5">
        <f>'Sales Forecast by COS'!HGF4</f>
        <v>0</v>
      </c>
      <c r="HGG5">
        <f>'Sales Forecast by COS'!HGG4</f>
        <v>0</v>
      </c>
      <c r="HGH5">
        <f>'Sales Forecast by COS'!HGH4</f>
        <v>0</v>
      </c>
      <c r="HGI5">
        <f>'Sales Forecast by COS'!HGI4</f>
        <v>0</v>
      </c>
      <c r="HGJ5">
        <f>'Sales Forecast by COS'!HGJ4</f>
        <v>0</v>
      </c>
      <c r="HGK5">
        <f>'Sales Forecast by COS'!HGK4</f>
        <v>0</v>
      </c>
      <c r="HGL5">
        <f>'Sales Forecast by COS'!HGL4</f>
        <v>0</v>
      </c>
      <c r="HGM5">
        <f>'Sales Forecast by COS'!HGM4</f>
        <v>0</v>
      </c>
      <c r="HGN5">
        <f>'Sales Forecast by COS'!HGN4</f>
        <v>0</v>
      </c>
      <c r="HGO5">
        <f>'Sales Forecast by COS'!HGO4</f>
        <v>0</v>
      </c>
      <c r="HGP5">
        <f>'Sales Forecast by COS'!HGP4</f>
        <v>0</v>
      </c>
      <c r="HGQ5">
        <f>'Sales Forecast by COS'!HGQ4</f>
        <v>0</v>
      </c>
      <c r="HGR5">
        <f>'Sales Forecast by COS'!HGR4</f>
        <v>0</v>
      </c>
      <c r="HGS5">
        <f>'Sales Forecast by COS'!HGS4</f>
        <v>0</v>
      </c>
      <c r="HGT5">
        <f>'Sales Forecast by COS'!HGT4</f>
        <v>0</v>
      </c>
      <c r="HGU5">
        <f>'Sales Forecast by COS'!HGU4</f>
        <v>0</v>
      </c>
      <c r="HGV5">
        <f>'Sales Forecast by COS'!HGV4</f>
        <v>0</v>
      </c>
      <c r="HGW5">
        <f>'Sales Forecast by COS'!HGW4</f>
        <v>0</v>
      </c>
      <c r="HGX5">
        <f>'Sales Forecast by COS'!HGX4</f>
        <v>0</v>
      </c>
      <c r="HGY5">
        <f>'Sales Forecast by COS'!HGY4</f>
        <v>0</v>
      </c>
      <c r="HGZ5">
        <f>'Sales Forecast by COS'!HGZ4</f>
        <v>0</v>
      </c>
      <c r="HHA5">
        <f>'Sales Forecast by COS'!HHA4</f>
        <v>0</v>
      </c>
      <c r="HHB5">
        <f>'Sales Forecast by COS'!HHB4</f>
        <v>0</v>
      </c>
      <c r="HHC5">
        <f>'Sales Forecast by COS'!HHC4</f>
        <v>0</v>
      </c>
      <c r="HHD5">
        <f>'Sales Forecast by COS'!HHD4</f>
        <v>0</v>
      </c>
      <c r="HHE5">
        <f>'Sales Forecast by COS'!HHE4</f>
        <v>0</v>
      </c>
      <c r="HHF5">
        <f>'Sales Forecast by COS'!HHF4</f>
        <v>0</v>
      </c>
      <c r="HHG5">
        <f>'Sales Forecast by COS'!HHG4</f>
        <v>0</v>
      </c>
      <c r="HHH5">
        <f>'Sales Forecast by COS'!HHH4</f>
        <v>0</v>
      </c>
      <c r="HHI5">
        <f>'Sales Forecast by COS'!HHI4</f>
        <v>0</v>
      </c>
      <c r="HHJ5">
        <f>'Sales Forecast by COS'!HHJ4</f>
        <v>0</v>
      </c>
      <c r="HHK5">
        <f>'Sales Forecast by COS'!HHK4</f>
        <v>0</v>
      </c>
      <c r="HHL5">
        <f>'Sales Forecast by COS'!HHL4</f>
        <v>0</v>
      </c>
      <c r="HHM5">
        <f>'Sales Forecast by COS'!HHM4</f>
        <v>0</v>
      </c>
      <c r="HHN5">
        <f>'Sales Forecast by COS'!HHN4</f>
        <v>0</v>
      </c>
      <c r="HHO5">
        <f>'Sales Forecast by COS'!HHO4</f>
        <v>0</v>
      </c>
      <c r="HHP5">
        <f>'Sales Forecast by COS'!HHP4</f>
        <v>0</v>
      </c>
      <c r="HHQ5">
        <f>'Sales Forecast by COS'!HHQ4</f>
        <v>0</v>
      </c>
      <c r="HHR5">
        <f>'Sales Forecast by COS'!HHR4</f>
        <v>0</v>
      </c>
      <c r="HHS5">
        <f>'Sales Forecast by COS'!HHS4</f>
        <v>0</v>
      </c>
      <c r="HHT5">
        <f>'Sales Forecast by COS'!HHT4</f>
        <v>0</v>
      </c>
      <c r="HHU5">
        <f>'Sales Forecast by COS'!HHU4</f>
        <v>0</v>
      </c>
      <c r="HHV5">
        <f>'Sales Forecast by COS'!HHV4</f>
        <v>0</v>
      </c>
      <c r="HHW5">
        <f>'Sales Forecast by COS'!HHW4</f>
        <v>0</v>
      </c>
      <c r="HHX5">
        <f>'Sales Forecast by COS'!HHX4</f>
        <v>0</v>
      </c>
      <c r="HHY5">
        <f>'Sales Forecast by COS'!HHY4</f>
        <v>0</v>
      </c>
      <c r="HHZ5">
        <f>'Sales Forecast by COS'!HHZ4</f>
        <v>0</v>
      </c>
      <c r="HIA5">
        <f>'Sales Forecast by COS'!HIA4</f>
        <v>0</v>
      </c>
      <c r="HIB5">
        <f>'Sales Forecast by COS'!HIB4</f>
        <v>0</v>
      </c>
      <c r="HIC5">
        <f>'Sales Forecast by COS'!HIC4</f>
        <v>0</v>
      </c>
      <c r="HID5">
        <f>'Sales Forecast by COS'!HID4</f>
        <v>0</v>
      </c>
      <c r="HIE5">
        <f>'Sales Forecast by COS'!HIE4</f>
        <v>0</v>
      </c>
      <c r="HIF5">
        <f>'Sales Forecast by COS'!HIF4</f>
        <v>0</v>
      </c>
      <c r="HIG5">
        <f>'Sales Forecast by COS'!HIG4</f>
        <v>0</v>
      </c>
      <c r="HIH5">
        <f>'Sales Forecast by COS'!HIH4</f>
        <v>0</v>
      </c>
      <c r="HII5">
        <f>'Sales Forecast by COS'!HII4</f>
        <v>0</v>
      </c>
      <c r="HIJ5">
        <f>'Sales Forecast by COS'!HIJ4</f>
        <v>0</v>
      </c>
      <c r="HIK5">
        <f>'Sales Forecast by COS'!HIK4</f>
        <v>0</v>
      </c>
      <c r="HIL5">
        <f>'Sales Forecast by COS'!HIL4</f>
        <v>0</v>
      </c>
      <c r="HIM5">
        <f>'Sales Forecast by COS'!HIM4</f>
        <v>0</v>
      </c>
      <c r="HIN5">
        <f>'Sales Forecast by COS'!HIN4</f>
        <v>0</v>
      </c>
      <c r="HIO5">
        <f>'Sales Forecast by COS'!HIO4</f>
        <v>0</v>
      </c>
      <c r="HIP5">
        <f>'Sales Forecast by COS'!HIP4</f>
        <v>0</v>
      </c>
      <c r="HIQ5">
        <f>'Sales Forecast by COS'!HIQ4</f>
        <v>0</v>
      </c>
      <c r="HIR5">
        <f>'Sales Forecast by COS'!HIR4</f>
        <v>0</v>
      </c>
      <c r="HIS5">
        <f>'Sales Forecast by COS'!HIS4</f>
        <v>0</v>
      </c>
      <c r="HIT5">
        <f>'Sales Forecast by COS'!HIT4</f>
        <v>0</v>
      </c>
      <c r="HIU5">
        <f>'Sales Forecast by COS'!HIU4</f>
        <v>0</v>
      </c>
      <c r="HIV5">
        <f>'Sales Forecast by COS'!HIV4</f>
        <v>0</v>
      </c>
      <c r="HIW5">
        <f>'Sales Forecast by COS'!HIW4</f>
        <v>0</v>
      </c>
      <c r="HIX5">
        <f>'Sales Forecast by COS'!HIX4</f>
        <v>0</v>
      </c>
      <c r="HIY5">
        <f>'Sales Forecast by COS'!HIY4</f>
        <v>0</v>
      </c>
      <c r="HIZ5">
        <f>'Sales Forecast by COS'!HIZ4</f>
        <v>0</v>
      </c>
      <c r="HJA5">
        <f>'Sales Forecast by COS'!HJA4</f>
        <v>0</v>
      </c>
      <c r="HJB5">
        <f>'Sales Forecast by COS'!HJB4</f>
        <v>0</v>
      </c>
      <c r="HJC5">
        <f>'Sales Forecast by COS'!HJC4</f>
        <v>0</v>
      </c>
      <c r="HJD5">
        <f>'Sales Forecast by COS'!HJD4</f>
        <v>0</v>
      </c>
      <c r="HJE5">
        <f>'Sales Forecast by COS'!HJE4</f>
        <v>0</v>
      </c>
      <c r="HJF5">
        <f>'Sales Forecast by COS'!HJF4</f>
        <v>0</v>
      </c>
      <c r="HJG5">
        <f>'Sales Forecast by COS'!HJG4</f>
        <v>0</v>
      </c>
      <c r="HJH5">
        <f>'Sales Forecast by COS'!HJH4</f>
        <v>0</v>
      </c>
      <c r="HJI5">
        <f>'Sales Forecast by COS'!HJI4</f>
        <v>0</v>
      </c>
      <c r="HJJ5">
        <f>'Sales Forecast by COS'!HJJ4</f>
        <v>0</v>
      </c>
      <c r="HJK5">
        <f>'Sales Forecast by COS'!HJK4</f>
        <v>0</v>
      </c>
      <c r="HJL5">
        <f>'Sales Forecast by COS'!HJL4</f>
        <v>0</v>
      </c>
      <c r="HJM5">
        <f>'Sales Forecast by COS'!HJM4</f>
        <v>0</v>
      </c>
      <c r="HJN5">
        <f>'Sales Forecast by COS'!HJN4</f>
        <v>0</v>
      </c>
      <c r="HJO5">
        <f>'Sales Forecast by COS'!HJO4</f>
        <v>0</v>
      </c>
      <c r="HJP5">
        <f>'Sales Forecast by COS'!HJP4</f>
        <v>0</v>
      </c>
      <c r="HJQ5">
        <f>'Sales Forecast by COS'!HJQ4</f>
        <v>0</v>
      </c>
      <c r="HJR5">
        <f>'Sales Forecast by COS'!HJR4</f>
        <v>0</v>
      </c>
      <c r="HJS5">
        <f>'Sales Forecast by COS'!HJS4</f>
        <v>0</v>
      </c>
      <c r="HJT5">
        <f>'Sales Forecast by COS'!HJT4</f>
        <v>0</v>
      </c>
      <c r="HJU5">
        <f>'Sales Forecast by COS'!HJU4</f>
        <v>0</v>
      </c>
      <c r="HJV5">
        <f>'Sales Forecast by COS'!HJV4</f>
        <v>0</v>
      </c>
      <c r="HJW5">
        <f>'Sales Forecast by COS'!HJW4</f>
        <v>0</v>
      </c>
      <c r="HJX5">
        <f>'Sales Forecast by COS'!HJX4</f>
        <v>0</v>
      </c>
      <c r="HJY5">
        <f>'Sales Forecast by COS'!HJY4</f>
        <v>0</v>
      </c>
      <c r="HJZ5">
        <f>'Sales Forecast by COS'!HJZ4</f>
        <v>0</v>
      </c>
      <c r="HKA5">
        <f>'Sales Forecast by COS'!HKA4</f>
        <v>0</v>
      </c>
      <c r="HKB5">
        <f>'Sales Forecast by COS'!HKB4</f>
        <v>0</v>
      </c>
      <c r="HKC5">
        <f>'Sales Forecast by COS'!HKC4</f>
        <v>0</v>
      </c>
      <c r="HKD5">
        <f>'Sales Forecast by COS'!HKD4</f>
        <v>0</v>
      </c>
      <c r="HKE5">
        <f>'Sales Forecast by COS'!HKE4</f>
        <v>0</v>
      </c>
      <c r="HKF5">
        <f>'Sales Forecast by COS'!HKF4</f>
        <v>0</v>
      </c>
      <c r="HKG5">
        <f>'Sales Forecast by COS'!HKG4</f>
        <v>0</v>
      </c>
      <c r="HKH5">
        <f>'Sales Forecast by COS'!HKH4</f>
        <v>0</v>
      </c>
      <c r="HKI5">
        <f>'Sales Forecast by COS'!HKI4</f>
        <v>0</v>
      </c>
      <c r="HKJ5">
        <f>'Sales Forecast by COS'!HKJ4</f>
        <v>0</v>
      </c>
      <c r="HKK5">
        <f>'Sales Forecast by COS'!HKK4</f>
        <v>0</v>
      </c>
      <c r="HKL5">
        <f>'Sales Forecast by COS'!HKL4</f>
        <v>0</v>
      </c>
      <c r="HKM5">
        <f>'Sales Forecast by COS'!HKM4</f>
        <v>0</v>
      </c>
      <c r="HKN5">
        <f>'Sales Forecast by COS'!HKN4</f>
        <v>0</v>
      </c>
      <c r="HKO5">
        <f>'Sales Forecast by COS'!HKO4</f>
        <v>0</v>
      </c>
      <c r="HKP5">
        <f>'Sales Forecast by COS'!HKP4</f>
        <v>0</v>
      </c>
      <c r="HKQ5">
        <f>'Sales Forecast by COS'!HKQ4</f>
        <v>0</v>
      </c>
      <c r="HKR5">
        <f>'Sales Forecast by COS'!HKR4</f>
        <v>0</v>
      </c>
      <c r="HKS5">
        <f>'Sales Forecast by COS'!HKS4</f>
        <v>0</v>
      </c>
      <c r="HKT5">
        <f>'Sales Forecast by COS'!HKT4</f>
        <v>0</v>
      </c>
      <c r="HKU5">
        <f>'Sales Forecast by COS'!HKU4</f>
        <v>0</v>
      </c>
      <c r="HKV5">
        <f>'Sales Forecast by COS'!HKV4</f>
        <v>0</v>
      </c>
      <c r="HKW5">
        <f>'Sales Forecast by COS'!HKW4</f>
        <v>0</v>
      </c>
      <c r="HKX5">
        <f>'Sales Forecast by COS'!HKX4</f>
        <v>0</v>
      </c>
      <c r="HKY5">
        <f>'Sales Forecast by COS'!HKY4</f>
        <v>0</v>
      </c>
      <c r="HKZ5">
        <f>'Sales Forecast by COS'!HKZ4</f>
        <v>0</v>
      </c>
      <c r="HLA5">
        <f>'Sales Forecast by COS'!HLA4</f>
        <v>0</v>
      </c>
      <c r="HLB5">
        <f>'Sales Forecast by COS'!HLB4</f>
        <v>0</v>
      </c>
      <c r="HLC5">
        <f>'Sales Forecast by COS'!HLC4</f>
        <v>0</v>
      </c>
      <c r="HLD5">
        <f>'Sales Forecast by COS'!HLD4</f>
        <v>0</v>
      </c>
      <c r="HLE5">
        <f>'Sales Forecast by COS'!HLE4</f>
        <v>0</v>
      </c>
      <c r="HLF5">
        <f>'Sales Forecast by COS'!HLF4</f>
        <v>0</v>
      </c>
      <c r="HLG5">
        <f>'Sales Forecast by COS'!HLG4</f>
        <v>0</v>
      </c>
      <c r="HLH5">
        <f>'Sales Forecast by COS'!HLH4</f>
        <v>0</v>
      </c>
      <c r="HLI5">
        <f>'Sales Forecast by COS'!HLI4</f>
        <v>0</v>
      </c>
      <c r="HLJ5">
        <f>'Sales Forecast by COS'!HLJ4</f>
        <v>0</v>
      </c>
      <c r="HLK5">
        <f>'Sales Forecast by COS'!HLK4</f>
        <v>0</v>
      </c>
      <c r="HLL5">
        <f>'Sales Forecast by COS'!HLL4</f>
        <v>0</v>
      </c>
      <c r="HLM5">
        <f>'Sales Forecast by COS'!HLM4</f>
        <v>0</v>
      </c>
      <c r="HLN5">
        <f>'Sales Forecast by COS'!HLN4</f>
        <v>0</v>
      </c>
      <c r="HLO5">
        <f>'Sales Forecast by COS'!HLO4</f>
        <v>0</v>
      </c>
      <c r="HLP5">
        <f>'Sales Forecast by COS'!HLP4</f>
        <v>0</v>
      </c>
      <c r="HLQ5">
        <f>'Sales Forecast by COS'!HLQ4</f>
        <v>0</v>
      </c>
      <c r="HLR5">
        <f>'Sales Forecast by COS'!HLR4</f>
        <v>0</v>
      </c>
      <c r="HLS5">
        <f>'Sales Forecast by COS'!HLS4</f>
        <v>0</v>
      </c>
      <c r="HLT5">
        <f>'Sales Forecast by COS'!HLT4</f>
        <v>0</v>
      </c>
      <c r="HLU5">
        <f>'Sales Forecast by COS'!HLU4</f>
        <v>0</v>
      </c>
      <c r="HLV5">
        <f>'Sales Forecast by COS'!HLV4</f>
        <v>0</v>
      </c>
      <c r="HLW5">
        <f>'Sales Forecast by COS'!HLW4</f>
        <v>0</v>
      </c>
      <c r="HLX5">
        <f>'Sales Forecast by COS'!HLX4</f>
        <v>0</v>
      </c>
      <c r="HLY5">
        <f>'Sales Forecast by COS'!HLY4</f>
        <v>0</v>
      </c>
      <c r="HLZ5">
        <f>'Sales Forecast by COS'!HLZ4</f>
        <v>0</v>
      </c>
      <c r="HMA5">
        <f>'Sales Forecast by COS'!HMA4</f>
        <v>0</v>
      </c>
      <c r="HMB5">
        <f>'Sales Forecast by COS'!HMB4</f>
        <v>0</v>
      </c>
      <c r="HMC5">
        <f>'Sales Forecast by COS'!HMC4</f>
        <v>0</v>
      </c>
      <c r="HMD5">
        <f>'Sales Forecast by COS'!HMD4</f>
        <v>0</v>
      </c>
      <c r="HME5">
        <f>'Sales Forecast by COS'!HME4</f>
        <v>0</v>
      </c>
      <c r="HMF5">
        <f>'Sales Forecast by COS'!HMF4</f>
        <v>0</v>
      </c>
      <c r="HMG5">
        <f>'Sales Forecast by COS'!HMG4</f>
        <v>0</v>
      </c>
      <c r="HMH5">
        <f>'Sales Forecast by COS'!HMH4</f>
        <v>0</v>
      </c>
      <c r="HMI5">
        <f>'Sales Forecast by COS'!HMI4</f>
        <v>0</v>
      </c>
      <c r="HMJ5">
        <f>'Sales Forecast by COS'!HMJ4</f>
        <v>0</v>
      </c>
      <c r="HMK5">
        <f>'Sales Forecast by COS'!HMK4</f>
        <v>0</v>
      </c>
      <c r="HML5">
        <f>'Sales Forecast by COS'!HML4</f>
        <v>0</v>
      </c>
      <c r="HMM5">
        <f>'Sales Forecast by COS'!HMM4</f>
        <v>0</v>
      </c>
      <c r="HMN5">
        <f>'Sales Forecast by COS'!HMN4</f>
        <v>0</v>
      </c>
      <c r="HMO5">
        <f>'Sales Forecast by COS'!HMO4</f>
        <v>0</v>
      </c>
      <c r="HMP5">
        <f>'Sales Forecast by COS'!HMP4</f>
        <v>0</v>
      </c>
      <c r="HMQ5">
        <f>'Sales Forecast by COS'!HMQ4</f>
        <v>0</v>
      </c>
      <c r="HMR5">
        <f>'Sales Forecast by COS'!HMR4</f>
        <v>0</v>
      </c>
      <c r="HMS5">
        <f>'Sales Forecast by COS'!HMS4</f>
        <v>0</v>
      </c>
      <c r="HMT5">
        <f>'Sales Forecast by COS'!HMT4</f>
        <v>0</v>
      </c>
      <c r="HMU5">
        <f>'Sales Forecast by COS'!HMU4</f>
        <v>0</v>
      </c>
      <c r="HMV5">
        <f>'Sales Forecast by COS'!HMV4</f>
        <v>0</v>
      </c>
      <c r="HMW5">
        <f>'Sales Forecast by COS'!HMW4</f>
        <v>0</v>
      </c>
      <c r="HMX5">
        <f>'Sales Forecast by COS'!HMX4</f>
        <v>0</v>
      </c>
      <c r="HMY5">
        <f>'Sales Forecast by COS'!HMY4</f>
        <v>0</v>
      </c>
      <c r="HMZ5">
        <f>'Sales Forecast by COS'!HMZ4</f>
        <v>0</v>
      </c>
      <c r="HNA5">
        <f>'Sales Forecast by COS'!HNA4</f>
        <v>0</v>
      </c>
      <c r="HNB5">
        <f>'Sales Forecast by COS'!HNB4</f>
        <v>0</v>
      </c>
      <c r="HNC5">
        <f>'Sales Forecast by COS'!HNC4</f>
        <v>0</v>
      </c>
      <c r="HND5">
        <f>'Sales Forecast by COS'!HND4</f>
        <v>0</v>
      </c>
      <c r="HNE5">
        <f>'Sales Forecast by COS'!HNE4</f>
        <v>0</v>
      </c>
      <c r="HNF5">
        <f>'Sales Forecast by COS'!HNF4</f>
        <v>0</v>
      </c>
      <c r="HNG5">
        <f>'Sales Forecast by COS'!HNG4</f>
        <v>0</v>
      </c>
      <c r="HNH5">
        <f>'Sales Forecast by COS'!HNH4</f>
        <v>0</v>
      </c>
      <c r="HNI5">
        <f>'Sales Forecast by COS'!HNI4</f>
        <v>0</v>
      </c>
      <c r="HNJ5">
        <f>'Sales Forecast by COS'!HNJ4</f>
        <v>0</v>
      </c>
      <c r="HNK5">
        <f>'Sales Forecast by COS'!HNK4</f>
        <v>0</v>
      </c>
      <c r="HNL5">
        <f>'Sales Forecast by COS'!HNL4</f>
        <v>0</v>
      </c>
      <c r="HNM5">
        <f>'Sales Forecast by COS'!HNM4</f>
        <v>0</v>
      </c>
      <c r="HNN5">
        <f>'Sales Forecast by COS'!HNN4</f>
        <v>0</v>
      </c>
      <c r="HNO5">
        <f>'Sales Forecast by COS'!HNO4</f>
        <v>0</v>
      </c>
      <c r="HNP5">
        <f>'Sales Forecast by COS'!HNP4</f>
        <v>0</v>
      </c>
      <c r="HNQ5">
        <f>'Sales Forecast by COS'!HNQ4</f>
        <v>0</v>
      </c>
      <c r="HNR5">
        <f>'Sales Forecast by COS'!HNR4</f>
        <v>0</v>
      </c>
      <c r="HNS5">
        <f>'Sales Forecast by COS'!HNS4</f>
        <v>0</v>
      </c>
      <c r="HNT5">
        <f>'Sales Forecast by COS'!HNT4</f>
        <v>0</v>
      </c>
      <c r="HNU5">
        <f>'Sales Forecast by COS'!HNU4</f>
        <v>0</v>
      </c>
      <c r="HNV5">
        <f>'Sales Forecast by COS'!HNV4</f>
        <v>0</v>
      </c>
      <c r="HNW5">
        <f>'Sales Forecast by COS'!HNW4</f>
        <v>0</v>
      </c>
      <c r="HNX5">
        <f>'Sales Forecast by COS'!HNX4</f>
        <v>0</v>
      </c>
      <c r="HNY5">
        <f>'Sales Forecast by COS'!HNY4</f>
        <v>0</v>
      </c>
      <c r="HNZ5">
        <f>'Sales Forecast by COS'!HNZ4</f>
        <v>0</v>
      </c>
      <c r="HOA5">
        <f>'Sales Forecast by COS'!HOA4</f>
        <v>0</v>
      </c>
      <c r="HOB5">
        <f>'Sales Forecast by COS'!HOB4</f>
        <v>0</v>
      </c>
      <c r="HOC5">
        <f>'Sales Forecast by COS'!HOC4</f>
        <v>0</v>
      </c>
      <c r="HOD5">
        <f>'Sales Forecast by COS'!HOD4</f>
        <v>0</v>
      </c>
      <c r="HOE5">
        <f>'Sales Forecast by COS'!HOE4</f>
        <v>0</v>
      </c>
      <c r="HOF5">
        <f>'Sales Forecast by COS'!HOF4</f>
        <v>0</v>
      </c>
      <c r="HOG5">
        <f>'Sales Forecast by COS'!HOG4</f>
        <v>0</v>
      </c>
      <c r="HOH5">
        <f>'Sales Forecast by COS'!HOH4</f>
        <v>0</v>
      </c>
      <c r="HOI5">
        <f>'Sales Forecast by COS'!HOI4</f>
        <v>0</v>
      </c>
      <c r="HOJ5">
        <f>'Sales Forecast by COS'!HOJ4</f>
        <v>0</v>
      </c>
      <c r="HOK5">
        <f>'Sales Forecast by COS'!HOK4</f>
        <v>0</v>
      </c>
      <c r="HOL5">
        <f>'Sales Forecast by COS'!HOL4</f>
        <v>0</v>
      </c>
      <c r="HOM5">
        <f>'Sales Forecast by COS'!HOM4</f>
        <v>0</v>
      </c>
      <c r="HON5">
        <f>'Sales Forecast by COS'!HON4</f>
        <v>0</v>
      </c>
      <c r="HOO5">
        <f>'Sales Forecast by COS'!HOO4</f>
        <v>0</v>
      </c>
      <c r="HOP5">
        <f>'Sales Forecast by COS'!HOP4</f>
        <v>0</v>
      </c>
      <c r="HOQ5">
        <f>'Sales Forecast by COS'!HOQ4</f>
        <v>0</v>
      </c>
      <c r="HOR5">
        <f>'Sales Forecast by COS'!HOR4</f>
        <v>0</v>
      </c>
      <c r="HOS5">
        <f>'Sales Forecast by COS'!HOS4</f>
        <v>0</v>
      </c>
      <c r="HOT5">
        <f>'Sales Forecast by COS'!HOT4</f>
        <v>0</v>
      </c>
      <c r="HOU5">
        <f>'Sales Forecast by COS'!HOU4</f>
        <v>0</v>
      </c>
      <c r="HOV5">
        <f>'Sales Forecast by COS'!HOV4</f>
        <v>0</v>
      </c>
      <c r="HOW5">
        <f>'Sales Forecast by COS'!HOW4</f>
        <v>0</v>
      </c>
      <c r="HOX5">
        <f>'Sales Forecast by COS'!HOX4</f>
        <v>0</v>
      </c>
      <c r="HOY5">
        <f>'Sales Forecast by COS'!HOY4</f>
        <v>0</v>
      </c>
      <c r="HOZ5">
        <f>'Sales Forecast by COS'!HOZ4</f>
        <v>0</v>
      </c>
      <c r="HPA5">
        <f>'Sales Forecast by COS'!HPA4</f>
        <v>0</v>
      </c>
      <c r="HPB5">
        <f>'Sales Forecast by COS'!HPB4</f>
        <v>0</v>
      </c>
      <c r="HPC5">
        <f>'Sales Forecast by COS'!HPC4</f>
        <v>0</v>
      </c>
      <c r="HPD5">
        <f>'Sales Forecast by COS'!HPD4</f>
        <v>0</v>
      </c>
      <c r="HPE5">
        <f>'Sales Forecast by COS'!HPE4</f>
        <v>0</v>
      </c>
      <c r="HPF5">
        <f>'Sales Forecast by COS'!HPF4</f>
        <v>0</v>
      </c>
      <c r="HPG5">
        <f>'Sales Forecast by COS'!HPG4</f>
        <v>0</v>
      </c>
      <c r="HPH5">
        <f>'Sales Forecast by COS'!HPH4</f>
        <v>0</v>
      </c>
      <c r="HPI5">
        <f>'Sales Forecast by COS'!HPI4</f>
        <v>0</v>
      </c>
      <c r="HPJ5">
        <f>'Sales Forecast by COS'!HPJ4</f>
        <v>0</v>
      </c>
      <c r="HPK5">
        <f>'Sales Forecast by COS'!HPK4</f>
        <v>0</v>
      </c>
      <c r="HPL5">
        <f>'Sales Forecast by COS'!HPL4</f>
        <v>0</v>
      </c>
      <c r="HPM5">
        <f>'Sales Forecast by COS'!HPM4</f>
        <v>0</v>
      </c>
      <c r="HPN5">
        <f>'Sales Forecast by COS'!HPN4</f>
        <v>0</v>
      </c>
      <c r="HPO5">
        <f>'Sales Forecast by COS'!HPO4</f>
        <v>0</v>
      </c>
      <c r="HPP5">
        <f>'Sales Forecast by COS'!HPP4</f>
        <v>0</v>
      </c>
      <c r="HPQ5">
        <f>'Sales Forecast by COS'!HPQ4</f>
        <v>0</v>
      </c>
      <c r="HPR5">
        <f>'Sales Forecast by COS'!HPR4</f>
        <v>0</v>
      </c>
      <c r="HPS5">
        <f>'Sales Forecast by COS'!HPS4</f>
        <v>0</v>
      </c>
      <c r="HPT5">
        <f>'Sales Forecast by COS'!HPT4</f>
        <v>0</v>
      </c>
      <c r="HPU5">
        <f>'Sales Forecast by COS'!HPU4</f>
        <v>0</v>
      </c>
      <c r="HPV5">
        <f>'Sales Forecast by COS'!HPV4</f>
        <v>0</v>
      </c>
      <c r="HPW5">
        <f>'Sales Forecast by COS'!HPW4</f>
        <v>0</v>
      </c>
      <c r="HPX5">
        <f>'Sales Forecast by COS'!HPX4</f>
        <v>0</v>
      </c>
      <c r="HPY5">
        <f>'Sales Forecast by COS'!HPY4</f>
        <v>0</v>
      </c>
      <c r="HPZ5">
        <f>'Sales Forecast by COS'!HPZ4</f>
        <v>0</v>
      </c>
      <c r="HQA5">
        <f>'Sales Forecast by COS'!HQA4</f>
        <v>0</v>
      </c>
      <c r="HQB5">
        <f>'Sales Forecast by COS'!HQB4</f>
        <v>0</v>
      </c>
      <c r="HQC5">
        <f>'Sales Forecast by COS'!HQC4</f>
        <v>0</v>
      </c>
      <c r="HQD5">
        <f>'Sales Forecast by COS'!HQD4</f>
        <v>0</v>
      </c>
      <c r="HQE5">
        <f>'Sales Forecast by COS'!HQE4</f>
        <v>0</v>
      </c>
      <c r="HQF5">
        <f>'Sales Forecast by COS'!HQF4</f>
        <v>0</v>
      </c>
      <c r="HQG5">
        <f>'Sales Forecast by COS'!HQG4</f>
        <v>0</v>
      </c>
      <c r="HQH5">
        <f>'Sales Forecast by COS'!HQH4</f>
        <v>0</v>
      </c>
      <c r="HQI5">
        <f>'Sales Forecast by COS'!HQI4</f>
        <v>0</v>
      </c>
      <c r="HQJ5">
        <f>'Sales Forecast by COS'!HQJ4</f>
        <v>0</v>
      </c>
      <c r="HQK5">
        <f>'Sales Forecast by COS'!HQK4</f>
        <v>0</v>
      </c>
      <c r="HQL5">
        <f>'Sales Forecast by COS'!HQL4</f>
        <v>0</v>
      </c>
      <c r="HQM5">
        <f>'Sales Forecast by COS'!HQM4</f>
        <v>0</v>
      </c>
      <c r="HQN5">
        <f>'Sales Forecast by COS'!HQN4</f>
        <v>0</v>
      </c>
      <c r="HQO5">
        <f>'Sales Forecast by COS'!HQO4</f>
        <v>0</v>
      </c>
      <c r="HQP5">
        <f>'Sales Forecast by COS'!HQP4</f>
        <v>0</v>
      </c>
      <c r="HQQ5">
        <f>'Sales Forecast by COS'!HQQ4</f>
        <v>0</v>
      </c>
      <c r="HQR5">
        <f>'Sales Forecast by COS'!HQR4</f>
        <v>0</v>
      </c>
      <c r="HQS5">
        <f>'Sales Forecast by COS'!HQS4</f>
        <v>0</v>
      </c>
      <c r="HQT5">
        <f>'Sales Forecast by COS'!HQT4</f>
        <v>0</v>
      </c>
      <c r="HQU5">
        <f>'Sales Forecast by COS'!HQU4</f>
        <v>0</v>
      </c>
      <c r="HQV5">
        <f>'Sales Forecast by COS'!HQV4</f>
        <v>0</v>
      </c>
      <c r="HQW5">
        <f>'Sales Forecast by COS'!HQW4</f>
        <v>0</v>
      </c>
      <c r="HQX5">
        <f>'Sales Forecast by COS'!HQX4</f>
        <v>0</v>
      </c>
      <c r="HQY5">
        <f>'Sales Forecast by COS'!HQY4</f>
        <v>0</v>
      </c>
      <c r="HQZ5">
        <f>'Sales Forecast by COS'!HQZ4</f>
        <v>0</v>
      </c>
      <c r="HRA5">
        <f>'Sales Forecast by COS'!HRA4</f>
        <v>0</v>
      </c>
      <c r="HRB5">
        <f>'Sales Forecast by COS'!HRB4</f>
        <v>0</v>
      </c>
      <c r="HRC5">
        <f>'Sales Forecast by COS'!HRC4</f>
        <v>0</v>
      </c>
      <c r="HRD5">
        <f>'Sales Forecast by COS'!HRD4</f>
        <v>0</v>
      </c>
      <c r="HRE5">
        <f>'Sales Forecast by COS'!HRE4</f>
        <v>0</v>
      </c>
      <c r="HRF5">
        <f>'Sales Forecast by COS'!HRF4</f>
        <v>0</v>
      </c>
      <c r="HRG5">
        <f>'Sales Forecast by COS'!HRG4</f>
        <v>0</v>
      </c>
      <c r="HRH5">
        <f>'Sales Forecast by COS'!HRH4</f>
        <v>0</v>
      </c>
      <c r="HRI5">
        <f>'Sales Forecast by COS'!HRI4</f>
        <v>0</v>
      </c>
      <c r="HRJ5">
        <f>'Sales Forecast by COS'!HRJ4</f>
        <v>0</v>
      </c>
      <c r="HRK5">
        <f>'Sales Forecast by COS'!HRK4</f>
        <v>0</v>
      </c>
      <c r="HRL5">
        <f>'Sales Forecast by COS'!HRL4</f>
        <v>0</v>
      </c>
      <c r="HRM5">
        <f>'Sales Forecast by COS'!HRM4</f>
        <v>0</v>
      </c>
      <c r="HRN5">
        <f>'Sales Forecast by COS'!HRN4</f>
        <v>0</v>
      </c>
      <c r="HRO5">
        <f>'Sales Forecast by COS'!HRO4</f>
        <v>0</v>
      </c>
      <c r="HRP5">
        <f>'Sales Forecast by COS'!HRP4</f>
        <v>0</v>
      </c>
      <c r="HRQ5">
        <f>'Sales Forecast by COS'!HRQ4</f>
        <v>0</v>
      </c>
      <c r="HRR5">
        <f>'Sales Forecast by COS'!HRR4</f>
        <v>0</v>
      </c>
      <c r="HRS5">
        <f>'Sales Forecast by COS'!HRS4</f>
        <v>0</v>
      </c>
      <c r="HRT5">
        <f>'Sales Forecast by COS'!HRT4</f>
        <v>0</v>
      </c>
      <c r="HRU5">
        <f>'Sales Forecast by COS'!HRU4</f>
        <v>0</v>
      </c>
      <c r="HRV5">
        <f>'Sales Forecast by COS'!HRV4</f>
        <v>0</v>
      </c>
      <c r="HRW5">
        <f>'Sales Forecast by COS'!HRW4</f>
        <v>0</v>
      </c>
      <c r="HRX5">
        <f>'Sales Forecast by COS'!HRX4</f>
        <v>0</v>
      </c>
      <c r="HRY5">
        <f>'Sales Forecast by COS'!HRY4</f>
        <v>0</v>
      </c>
      <c r="HRZ5">
        <f>'Sales Forecast by COS'!HRZ4</f>
        <v>0</v>
      </c>
      <c r="HSA5">
        <f>'Sales Forecast by COS'!HSA4</f>
        <v>0</v>
      </c>
      <c r="HSB5">
        <f>'Sales Forecast by COS'!HSB4</f>
        <v>0</v>
      </c>
      <c r="HSC5">
        <f>'Sales Forecast by COS'!HSC4</f>
        <v>0</v>
      </c>
      <c r="HSD5">
        <f>'Sales Forecast by COS'!HSD4</f>
        <v>0</v>
      </c>
      <c r="HSE5">
        <f>'Sales Forecast by COS'!HSE4</f>
        <v>0</v>
      </c>
      <c r="HSF5">
        <f>'Sales Forecast by COS'!HSF4</f>
        <v>0</v>
      </c>
      <c r="HSG5">
        <f>'Sales Forecast by COS'!HSG4</f>
        <v>0</v>
      </c>
      <c r="HSH5">
        <f>'Sales Forecast by COS'!HSH4</f>
        <v>0</v>
      </c>
      <c r="HSI5">
        <f>'Sales Forecast by COS'!HSI4</f>
        <v>0</v>
      </c>
      <c r="HSJ5">
        <f>'Sales Forecast by COS'!HSJ4</f>
        <v>0</v>
      </c>
      <c r="HSK5">
        <f>'Sales Forecast by COS'!HSK4</f>
        <v>0</v>
      </c>
      <c r="HSL5">
        <f>'Sales Forecast by COS'!HSL4</f>
        <v>0</v>
      </c>
      <c r="HSM5">
        <f>'Sales Forecast by COS'!HSM4</f>
        <v>0</v>
      </c>
      <c r="HSN5">
        <f>'Sales Forecast by COS'!HSN4</f>
        <v>0</v>
      </c>
      <c r="HSO5">
        <f>'Sales Forecast by COS'!HSO4</f>
        <v>0</v>
      </c>
      <c r="HSP5">
        <f>'Sales Forecast by COS'!HSP4</f>
        <v>0</v>
      </c>
      <c r="HSQ5">
        <f>'Sales Forecast by COS'!HSQ4</f>
        <v>0</v>
      </c>
      <c r="HSR5">
        <f>'Sales Forecast by COS'!HSR4</f>
        <v>0</v>
      </c>
      <c r="HSS5">
        <f>'Sales Forecast by COS'!HSS4</f>
        <v>0</v>
      </c>
      <c r="HST5">
        <f>'Sales Forecast by COS'!HST4</f>
        <v>0</v>
      </c>
      <c r="HSU5">
        <f>'Sales Forecast by COS'!HSU4</f>
        <v>0</v>
      </c>
      <c r="HSV5">
        <f>'Sales Forecast by COS'!HSV4</f>
        <v>0</v>
      </c>
      <c r="HSW5">
        <f>'Sales Forecast by COS'!HSW4</f>
        <v>0</v>
      </c>
      <c r="HSX5">
        <f>'Sales Forecast by COS'!HSX4</f>
        <v>0</v>
      </c>
      <c r="HSY5">
        <f>'Sales Forecast by COS'!HSY4</f>
        <v>0</v>
      </c>
      <c r="HSZ5">
        <f>'Sales Forecast by COS'!HSZ4</f>
        <v>0</v>
      </c>
      <c r="HTA5">
        <f>'Sales Forecast by COS'!HTA4</f>
        <v>0</v>
      </c>
      <c r="HTB5">
        <f>'Sales Forecast by COS'!HTB4</f>
        <v>0</v>
      </c>
      <c r="HTC5">
        <f>'Sales Forecast by COS'!HTC4</f>
        <v>0</v>
      </c>
      <c r="HTD5">
        <f>'Sales Forecast by COS'!HTD4</f>
        <v>0</v>
      </c>
      <c r="HTE5">
        <f>'Sales Forecast by COS'!HTE4</f>
        <v>0</v>
      </c>
      <c r="HTF5">
        <f>'Sales Forecast by COS'!HTF4</f>
        <v>0</v>
      </c>
      <c r="HTG5">
        <f>'Sales Forecast by COS'!HTG4</f>
        <v>0</v>
      </c>
      <c r="HTH5">
        <f>'Sales Forecast by COS'!HTH4</f>
        <v>0</v>
      </c>
      <c r="HTI5">
        <f>'Sales Forecast by COS'!HTI4</f>
        <v>0</v>
      </c>
      <c r="HTJ5">
        <f>'Sales Forecast by COS'!HTJ4</f>
        <v>0</v>
      </c>
      <c r="HTK5">
        <f>'Sales Forecast by COS'!HTK4</f>
        <v>0</v>
      </c>
      <c r="HTL5">
        <f>'Sales Forecast by COS'!HTL4</f>
        <v>0</v>
      </c>
      <c r="HTM5">
        <f>'Sales Forecast by COS'!HTM4</f>
        <v>0</v>
      </c>
      <c r="HTN5">
        <f>'Sales Forecast by COS'!HTN4</f>
        <v>0</v>
      </c>
      <c r="HTO5">
        <f>'Sales Forecast by COS'!HTO4</f>
        <v>0</v>
      </c>
      <c r="HTP5">
        <f>'Sales Forecast by COS'!HTP4</f>
        <v>0</v>
      </c>
      <c r="HTQ5">
        <f>'Sales Forecast by COS'!HTQ4</f>
        <v>0</v>
      </c>
      <c r="HTR5">
        <f>'Sales Forecast by COS'!HTR4</f>
        <v>0</v>
      </c>
      <c r="HTS5">
        <f>'Sales Forecast by COS'!HTS4</f>
        <v>0</v>
      </c>
      <c r="HTT5">
        <f>'Sales Forecast by COS'!HTT4</f>
        <v>0</v>
      </c>
      <c r="HTU5">
        <f>'Sales Forecast by COS'!HTU4</f>
        <v>0</v>
      </c>
      <c r="HTV5">
        <f>'Sales Forecast by COS'!HTV4</f>
        <v>0</v>
      </c>
      <c r="HTW5">
        <f>'Sales Forecast by COS'!HTW4</f>
        <v>0</v>
      </c>
      <c r="HTX5">
        <f>'Sales Forecast by COS'!HTX4</f>
        <v>0</v>
      </c>
      <c r="HTY5">
        <f>'Sales Forecast by COS'!HTY4</f>
        <v>0</v>
      </c>
      <c r="HTZ5">
        <f>'Sales Forecast by COS'!HTZ4</f>
        <v>0</v>
      </c>
      <c r="HUA5">
        <f>'Sales Forecast by COS'!HUA4</f>
        <v>0</v>
      </c>
      <c r="HUB5">
        <f>'Sales Forecast by COS'!HUB4</f>
        <v>0</v>
      </c>
      <c r="HUC5">
        <f>'Sales Forecast by COS'!HUC4</f>
        <v>0</v>
      </c>
      <c r="HUD5">
        <f>'Sales Forecast by COS'!HUD4</f>
        <v>0</v>
      </c>
      <c r="HUE5">
        <f>'Sales Forecast by COS'!HUE4</f>
        <v>0</v>
      </c>
      <c r="HUF5">
        <f>'Sales Forecast by COS'!HUF4</f>
        <v>0</v>
      </c>
      <c r="HUG5">
        <f>'Sales Forecast by COS'!HUG4</f>
        <v>0</v>
      </c>
      <c r="HUH5">
        <f>'Sales Forecast by COS'!HUH4</f>
        <v>0</v>
      </c>
      <c r="HUI5">
        <f>'Sales Forecast by COS'!HUI4</f>
        <v>0</v>
      </c>
      <c r="HUJ5">
        <f>'Sales Forecast by COS'!HUJ4</f>
        <v>0</v>
      </c>
      <c r="HUK5">
        <f>'Sales Forecast by COS'!HUK4</f>
        <v>0</v>
      </c>
      <c r="HUL5">
        <f>'Sales Forecast by COS'!HUL4</f>
        <v>0</v>
      </c>
      <c r="HUM5">
        <f>'Sales Forecast by COS'!HUM4</f>
        <v>0</v>
      </c>
      <c r="HUN5">
        <f>'Sales Forecast by COS'!HUN4</f>
        <v>0</v>
      </c>
      <c r="HUO5">
        <f>'Sales Forecast by COS'!HUO4</f>
        <v>0</v>
      </c>
      <c r="HUP5">
        <f>'Sales Forecast by COS'!HUP4</f>
        <v>0</v>
      </c>
      <c r="HUQ5">
        <f>'Sales Forecast by COS'!HUQ4</f>
        <v>0</v>
      </c>
      <c r="HUR5">
        <f>'Sales Forecast by COS'!HUR4</f>
        <v>0</v>
      </c>
      <c r="HUS5">
        <f>'Sales Forecast by COS'!HUS4</f>
        <v>0</v>
      </c>
      <c r="HUT5">
        <f>'Sales Forecast by COS'!HUT4</f>
        <v>0</v>
      </c>
      <c r="HUU5">
        <f>'Sales Forecast by COS'!HUU4</f>
        <v>0</v>
      </c>
      <c r="HUV5">
        <f>'Sales Forecast by COS'!HUV4</f>
        <v>0</v>
      </c>
      <c r="HUW5">
        <f>'Sales Forecast by COS'!HUW4</f>
        <v>0</v>
      </c>
      <c r="HUX5">
        <f>'Sales Forecast by COS'!HUX4</f>
        <v>0</v>
      </c>
      <c r="HUY5">
        <f>'Sales Forecast by COS'!HUY4</f>
        <v>0</v>
      </c>
      <c r="HUZ5">
        <f>'Sales Forecast by COS'!HUZ4</f>
        <v>0</v>
      </c>
      <c r="HVA5">
        <f>'Sales Forecast by COS'!HVA4</f>
        <v>0</v>
      </c>
      <c r="HVB5">
        <f>'Sales Forecast by COS'!HVB4</f>
        <v>0</v>
      </c>
      <c r="HVC5">
        <f>'Sales Forecast by COS'!HVC4</f>
        <v>0</v>
      </c>
      <c r="HVD5">
        <f>'Sales Forecast by COS'!HVD4</f>
        <v>0</v>
      </c>
      <c r="HVE5">
        <f>'Sales Forecast by COS'!HVE4</f>
        <v>0</v>
      </c>
      <c r="HVF5">
        <f>'Sales Forecast by COS'!HVF4</f>
        <v>0</v>
      </c>
      <c r="HVG5">
        <f>'Sales Forecast by COS'!HVG4</f>
        <v>0</v>
      </c>
      <c r="HVH5">
        <f>'Sales Forecast by COS'!HVH4</f>
        <v>0</v>
      </c>
      <c r="HVI5">
        <f>'Sales Forecast by COS'!HVI4</f>
        <v>0</v>
      </c>
      <c r="HVJ5">
        <f>'Sales Forecast by COS'!HVJ4</f>
        <v>0</v>
      </c>
      <c r="HVK5">
        <f>'Sales Forecast by COS'!HVK4</f>
        <v>0</v>
      </c>
      <c r="HVL5">
        <f>'Sales Forecast by COS'!HVL4</f>
        <v>0</v>
      </c>
      <c r="HVM5">
        <f>'Sales Forecast by COS'!HVM4</f>
        <v>0</v>
      </c>
      <c r="HVN5">
        <f>'Sales Forecast by COS'!HVN4</f>
        <v>0</v>
      </c>
      <c r="HVO5">
        <f>'Sales Forecast by COS'!HVO4</f>
        <v>0</v>
      </c>
      <c r="HVP5">
        <f>'Sales Forecast by COS'!HVP4</f>
        <v>0</v>
      </c>
      <c r="HVQ5">
        <f>'Sales Forecast by COS'!HVQ4</f>
        <v>0</v>
      </c>
      <c r="HVR5">
        <f>'Sales Forecast by COS'!HVR4</f>
        <v>0</v>
      </c>
      <c r="HVS5">
        <f>'Sales Forecast by COS'!HVS4</f>
        <v>0</v>
      </c>
      <c r="HVT5">
        <f>'Sales Forecast by COS'!HVT4</f>
        <v>0</v>
      </c>
      <c r="HVU5">
        <f>'Sales Forecast by COS'!HVU4</f>
        <v>0</v>
      </c>
      <c r="HVV5">
        <f>'Sales Forecast by COS'!HVV4</f>
        <v>0</v>
      </c>
      <c r="HVW5">
        <f>'Sales Forecast by COS'!HVW4</f>
        <v>0</v>
      </c>
      <c r="HVX5">
        <f>'Sales Forecast by COS'!HVX4</f>
        <v>0</v>
      </c>
      <c r="HVY5">
        <f>'Sales Forecast by COS'!HVY4</f>
        <v>0</v>
      </c>
      <c r="HVZ5">
        <f>'Sales Forecast by COS'!HVZ4</f>
        <v>0</v>
      </c>
      <c r="HWA5">
        <f>'Sales Forecast by COS'!HWA4</f>
        <v>0</v>
      </c>
      <c r="HWB5">
        <f>'Sales Forecast by COS'!HWB4</f>
        <v>0</v>
      </c>
      <c r="HWC5">
        <f>'Sales Forecast by COS'!HWC4</f>
        <v>0</v>
      </c>
      <c r="HWD5">
        <f>'Sales Forecast by COS'!HWD4</f>
        <v>0</v>
      </c>
      <c r="HWE5">
        <f>'Sales Forecast by COS'!HWE4</f>
        <v>0</v>
      </c>
      <c r="HWF5">
        <f>'Sales Forecast by COS'!HWF4</f>
        <v>0</v>
      </c>
      <c r="HWG5">
        <f>'Sales Forecast by COS'!HWG4</f>
        <v>0</v>
      </c>
      <c r="HWH5">
        <f>'Sales Forecast by COS'!HWH4</f>
        <v>0</v>
      </c>
      <c r="HWI5">
        <f>'Sales Forecast by COS'!HWI4</f>
        <v>0</v>
      </c>
      <c r="HWJ5">
        <f>'Sales Forecast by COS'!HWJ4</f>
        <v>0</v>
      </c>
      <c r="HWK5">
        <f>'Sales Forecast by COS'!HWK4</f>
        <v>0</v>
      </c>
      <c r="HWL5">
        <f>'Sales Forecast by COS'!HWL4</f>
        <v>0</v>
      </c>
      <c r="HWM5">
        <f>'Sales Forecast by COS'!HWM4</f>
        <v>0</v>
      </c>
      <c r="HWN5">
        <f>'Sales Forecast by COS'!HWN4</f>
        <v>0</v>
      </c>
      <c r="HWO5">
        <f>'Sales Forecast by COS'!HWO4</f>
        <v>0</v>
      </c>
      <c r="HWP5">
        <f>'Sales Forecast by COS'!HWP4</f>
        <v>0</v>
      </c>
      <c r="HWQ5">
        <f>'Sales Forecast by COS'!HWQ4</f>
        <v>0</v>
      </c>
      <c r="HWR5">
        <f>'Sales Forecast by COS'!HWR4</f>
        <v>0</v>
      </c>
      <c r="HWS5">
        <f>'Sales Forecast by COS'!HWS4</f>
        <v>0</v>
      </c>
      <c r="HWT5">
        <f>'Sales Forecast by COS'!HWT4</f>
        <v>0</v>
      </c>
      <c r="HWU5">
        <f>'Sales Forecast by COS'!HWU4</f>
        <v>0</v>
      </c>
      <c r="HWV5">
        <f>'Sales Forecast by COS'!HWV4</f>
        <v>0</v>
      </c>
      <c r="HWW5">
        <f>'Sales Forecast by COS'!HWW4</f>
        <v>0</v>
      </c>
      <c r="HWX5">
        <f>'Sales Forecast by COS'!HWX4</f>
        <v>0</v>
      </c>
      <c r="HWY5">
        <f>'Sales Forecast by COS'!HWY4</f>
        <v>0</v>
      </c>
      <c r="HWZ5">
        <f>'Sales Forecast by COS'!HWZ4</f>
        <v>0</v>
      </c>
      <c r="HXA5">
        <f>'Sales Forecast by COS'!HXA4</f>
        <v>0</v>
      </c>
      <c r="HXB5">
        <f>'Sales Forecast by COS'!HXB4</f>
        <v>0</v>
      </c>
      <c r="HXC5">
        <f>'Sales Forecast by COS'!HXC4</f>
        <v>0</v>
      </c>
      <c r="HXD5">
        <f>'Sales Forecast by COS'!HXD4</f>
        <v>0</v>
      </c>
      <c r="HXE5">
        <f>'Sales Forecast by COS'!HXE4</f>
        <v>0</v>
      </c>
      <c r="HXF5">
        <f>'Sales Forecast by COS'!HXF4</f>
        <v>0</v>
      </c>
      <c r="HXG5">
        <f>'Sales Forecast by COS'!HXG4</f>
        <v>0</v>
      </c>
      <c r="HXH5">
        <f>'Sales Forecast by COS'!HXH4</f>
        <v>0</v>
      </c>
      <c r="HXI5">
        <f>'Sales Forecast by COS'!HXI4</f>
        <v>0</v>
      </c>
      <c r="HXJ5">
        <f>'Sales Forecast by COS'!HXJ4</f>
        <v>0</v>
      </c>
      <c r="HXK5">
        <f>'Sales Forecast by COS'!HXK4</f>
        <v>0</v>
      </c>
      <c r="HXL5">
        <f>'Sales Forecast by COS'!HXL4</f>
        <v>0</v>
      </c>
      <c r="HXM5">
        <f>'Sales Forecast by COS'!HXM4</f>
        <v>0</v>
      </c>
      <c r="HXN5">
        <f>'Sales Forecast by COS'!HXN4</f>
        <v>0</v>
      </c>
      <c r="HXO5">
        <f>'Sales Forecast by COS'!HXO4</f>
        <v>0</v>
      </c>
      <c r="HXP5">
        <f>'Sales Forecast by COS'!HXP4</f>
        <v>0</v>
      </c>
      <c r="HXQ5">
        <f>'Sales Forecast by COS'!HXQ4</f>
        <v>0</v>
      </c>
      <c r="HXR5">
        <f>'Sales Forecast by COS'!HXR4</f>
        <v>0</v>
      </c>
      <c r="HXS5">
        <f>'Sales Forecast by COS'!HXS4</f>
        <v>0</v>
      </c>
      <c r="HXT5">
        <f>'Sales Forecast by COS'!HXT4</f>
        <v>0</v>
      </c>
      <c r="HXU5">
        <f>'Sales Forecast by COS'!HXU4</f>
        <v>0</v>
      </c>
      <c r="HXV5">
        <f>'Sales Forecast by COS'!HXV4</f>
        <v>0</v>
      </c>
      <c r="HXW5">
        <f>'Sales Forecast by COS'!HXW4</f>
        <v>0</v>
      </c>
      <c r="HXX5">
        <f>'Sales Forecast by COS'!HXX4</f>
        <v>0</v>
      </c>
      <c r="HXY5">
        <f>'Sales Forecast by COS'!HXY4</f>
        <v>0</v>
      </c>
      <c r="HXZ5">
        <f>'Sales Forecast by COS'!HXZ4</f>
        <v>0</v>
      </c>
      <c r="HYA5">
        <f>'Sales Forecast by COS'!HYA4</f>
        <v>0</v>
      </c>
      <c r="HYB5">
        <f>'Sales Forecast by COS'!HYB4</f>
        <v>0</v>
      </c>
      <c r="HYC5">
        <f>'Sales Forecast by COS'!HYC4</f>
        <v>0</v>
      </c>
      <c r="HYD5">
        <f>'Sales Forecast by COS'!HYD4</f>
        <v>0</v>
      </c>
      <c r="HYE5">
        <f>'Sales Forecast by COS'!HYE4</f>
        <v>0</v>
      </c>
      <c r="HYF5">
        <f>'Sales Forecast by COS'!HYF4</f>
        <v>0</v>
      </c>
      <c r="HYG5">
        <f>'Sales Forecast by COS'!HYG4</f>
        <v>0</v>
      </c>
      <c r="HYH5">
        <f>'Sales Forecast by COS'!HYH4</f>
        <v>0</v>
      </c>
      <c r="HYI5">
        <f>'Sales Forecast by COS'!HYI4</f>
        <v>0</v>
      </c>
      <c r="HYJ5">
        <f>'Sales Forecast by COS'!HYJ4</f>
        <v>0</v>
      </c>
      <c r="HYK5">
        <f>'Sales Forecast by COS'!HYK4</f>
        <v>0</v>
      </c>
      <c r="HYL5">
        <f>'Sales Forecast by COS'!HYL4</f>
        <v>0</v>
      </c>
      <c r="HYM5">
        <f>'Sales Forecast by COS'!HYM4</f>
        <v>0</v>
      </c>
      <c r="HYN5">
        <f>'Sales Forecast by COS'!HYN4</f>
        <v>0</v>
      </c>
      <c r="HYO5">
        <f>'Sales Forecast by COS'!HYO4</f>
        <v>0</v>
      </c>
      <c r="HYP5">
        <f>'Sales Forecast by COS'!HYP4</f>
        <v>0</v>
      </c>
      <c r="HYQ5">
        <f>'Sales Forecast by COS'!HYQ4</f>
        <v>0</v>
      </c>
      <c r="HYR5">
        <f>'Sales Forecast by COS'!HYR4</f>
        <v>0</v>
      </c>
      <c r="HYS5">
        <f>'Sales Forecast by COS'!HYS4</f>
        <v>0</v>
      </c>
      <c r="HYT5">
        <f>'Sales Forecast by COS'!HYT4</f>
        <v>0</v>
      </c>
      <c r="HYU5">
        <f>'Sales Forecast by COS'!HYU4</f>
        <v>0</v>
      </c>
      <c r="HYV5">
        <f>'Sales Forecast by COS'!HYV4</f>
        <v>0</v>
      </c>
      <c r="HYW5">
        <f>'Sales Forecast by COS'!HYW4</f>
        <v>0</v>
      </c>
      <c r="HYX5">
        <f>'Sales Forecast by COS'!HYX4</f>
        <v>0</v>
      </c>
      <c r="HYY5">
        <f>'Sales Forecast by COS'!HYY4</f>
        <v>0</v>
      </c>
      <c r="HYZ5">
        <f>'Sales Forecast by COS'!HYZ4</f>
        <v>0</v>
      </c>
      <c r="HZA5">
        <f>'Sales Forecast by COS'!HZA4</f>
        <v>0</v>
      </c>
      <c r="HZB5">
        <f>'Sales Forecast by COS'!HZB4</f>
        <v>0</v>
      </c>
      <c r="HZC5">
        <f>'Sales Forecast by COS'!HZC4</f>
        <v>0</v>
      </c>
      <c r="HZD5">
        <f>'Sales Forecast by COS'!HZD4</f>
        <v>0</v>
      </c>
      <c r="HZE5">
        <f>'Sales Forecast by COS'!HZE4</f>
        <v>0</v>
      </c>
      <c r="HZF5">
        <f>'Sales Forecast by COS'!HZF4</f>
        <v>0</v>
      </c>
      <c r="HZG5">
        <f>'Sales Forecast by COS'!HZG4</f>
        <v>0</v>
      </c>
      <c r="HZH5">
        <f>'Sales Forecast by COS'!HZH4</f>
        <v>0</v>
      </c>
      <c r="HZI5">
        <f>'Sales Forecast by COS'!HZI4</f>
        <v>0</v>
      </c>
      <c r="HZJ5">
        <f>'Sales Forecast by COS'!HZJ4</f>
        <v>0</v>
      </c>
      <c r="HZK5">
        <f>'Sales Forecast by COS'!HZK4</f>
        <v>0</v>
      </c>
      <c r="HZL5">
        <f>'Sales Forecast by COS'!HZL4</f>
        <v>0</v>
      </c>
      <c r="HZM5">
        <f>'Sales Forecast by COS'!HZM4</f>
        <v>0</v>
      </c>
      <c r="HZN5">
        <f>'Sales Forecast by COS'!HZN4</f>
        <v>0</v>
      </c>
      <c r="HZO5">
        <f>'Sales Forecast by COS'!HZO4</f>
        <v>0</v>
      </c>
      <c r="HZP5">
        <f>'Sales Forecast by COS'!HZP4</f>
        <v>0</v>
      </c>
      <c r="HZQ5">
        <f>'Sales Forecast by COS'!HZQ4</f>
        <v>0</v>
      </c>
      <c r="HZR5">
        <f>'Sales Forecast by COS'!HZR4</f>
        <v>0</v>
      </c>
      <c r="HZS5">
        <f>'Sales Forecast by COS'!HZS4</f>
        <v>0</v>
      </c>
      <c r="HZT5">
        <f>'Sales Forecast by COS'!HZT4</f>
        <v>0</v>
      </c>
      <c r="HZU5">
        <f>'Sales Forecast by COS'!HZU4</f>
        <v>0</v>
      </c>
      <c r="HZV5">
        <f>'Sales Forecast by COS'!HZV4</f>
        <v>0</v>
      </c>
      <c r="HZW5">
        <f>'Sales Forecast by COS'!HZW4</f>
        <v>0</v>
      </c>
      <c r="HZX5">
        <f>'Sales Forecast by COS'!HZX4</f>
        <v>0</v>
      </c>
      <c r="HZY5">
        <f>'Sales Forecast by COS'!HZY4</f>
        <v>0</v>
      </c>
      <c r="HZZ5">
        <f>'Sales Forecast by COS'!HZZ4</f>
        <v>0</v>
      </c>
      <c r="IAA5">
        <f>'Sales Forecast by COS'!IAA4</f>
        <v>0</v>
      </c>
      <c r="IAB5">
        <f>'Sales Forecast by COS'!IAB4</f>
        <v>0</v>
      </c>
      <c r="IAC5">
        <f>'Sales Forecast by COS'!IAC4</f>
        <v>0</v>
      </c>
      <c r="IAD5">
        <f>'Sales Forecast by COS'!IAD4</f>
        <v>0</v>
      </c>
      <c r="IAE5">
        <f>'Sales Forecast by COS'!IAE4</f>
        <v>0</v>
      </c>
      <c r="IAF5">
        <f>'Sales Forecast by COS'!IAF4</f>
        <v>0</v>
      </c>
      <c r="IAG5">
        <f>'Sales Forecast by COS'!IAG4</f>
        <v>0</v>
      </c>
      <c r="IAH5">
        <f>'Sales Forecast by COS'!IAH4</f>
        <v>0</v>
      </c>
      <c r="IAI5">
        <f>'Sales Forecast by COS'!IAI4</f>
        <v>0</v>
      </c>
      <c r="IAJ5">
        <f>'Sales Forecast by COS'!IAJ4</f>
        <v>0</v>
      </c>
      <c r="IAK5">
        <f>'Sales Forecast by COS'!IAK4</f>
        <v>0</v>
      </c>
      <c r="IAL5">
        <f>'Sales Forecast by COS'!IAL4</f>
        <v>0</v>
      </c>
      <c r="IAM5">
        <f>'Sales Forecast by COS'!IAM4</f>
        <v>0</v>
      </c>
      <c r="IAN5">
        <f>'Sales Forecast by COS'!IAN4</f>
        <v>0</v>
      </c>
      <c r="IAO5">
        <f>'Sales Forecast by COS'!IAO4</f>
        <v>0</v>
      </c>
      <c r="IAP5">
        <f>'Sales Forecast by COS'!IAP4</f>
        <v>0</v>
      </c>
      <c r="IAQ5">
        <f>'Sales Forecast by COS'!IAQ4</f>
        <v>0</v>
      </c>
      <c r="IAR5">
        <f>'Sales Forecast by COS'!IAR4</f>
        <v>0</v>
      </c>
      <c r="IAS5">
        <f>'Sales Forecast by COS'!IAS4</f>
        <v>0</v>
      </c>
      <c r="IAT5">
        <f>'Sales Forecast by COS'!IAT4</f>
        <v>0</v>
      </c>
      <c r="IAU5">
        <f>'Sales Forecast by COS'!IAU4</f>
        <v>0</v>
      </c>
      <c r="IAV5">
        <f>'Sales Forecast by COS'!IAV4</f>
        <v>0</v>
      </c>
      <c r="IAW5">
        <f>'Sales Forecast by COS'!IAW4</f>
        <v>0</v>
      </c>
      <c r="IAX5">
        <f>'Sales Forecast by COS'!IAX4</f>
        <v>0</v>
      </c>
      <c r="IAY5">
        <f>'Sales Forecast by COS'!IAY4</f>
        <v>0</v>
      </c>
      <c r="IAZ5">
        <f>'Sales Forecast by COS'!IAZ4</f>
        <v>0</v>
      </c>
      <c r="IBA5">
        <f>'Sales Forecast by COS'!IBA4</f>
        <v>0</v>
      </c>
      <c r="IBB5">
        <f>'Sales Forecast by COS'!IBB4</f>
        <v>0</v>
      </c>
      <c r="IBC5">
        <f>'Sales Forecast by COS'!IBC4</f>
        <v>0</v>
      </c>
      <c r="IBD5">
        <f>'Sales Forecast by COS'!IBD4</f>
        <v>0</v>
      </c>
      <c r="IBE5">
        <f>'Sales Forecast by COS'!IBE4</f>
        <v>0</v>
      </c>
      <c r="IBF5">
        <f>'Sales Forecast by COS'!IBF4</f>
        <v>0</v>
      </c>
      <c r="IBG5">
        <f>'Sales Forecast by COS'!IBG4</f>
        <v>0</v>
      </c>
      <c r="IBH5">
        <f>'Sales Forecast by COS'!IBH4</f>
        <v>0</v>
      </c>
      <c r="IBI5">
        <f>'Sales Forecast by COS'!IBI4</f>
        <v>0</v>
      </c>
      <c r="IBJ5">
        <f>'Sales Forecast by COS'!IBJ4</f>
        <v>0</v>
      </c>
      <c r="IBK5">
        <f>'Sales Forecast by COS'!IBK4</f>
        <v>0</v>
      </c>
      <c r="IBL5">
        <f>'Sales Forecast by COS'!IBL4</f>
        <v>0</v>
      </c>
      <c r="IBM5">
        <f>'Sales Forecast by COS'!IBM4</f>
        <v>0</v>
      </c>
      <c r="IBN5">
        <f>'Sales Forecast by COS'!IBN4</f>
        <v>0</v>
      </c>
      <c r="IBO5">
        <f>'Sales Forecast by COS'!IBO4</f>
        <v>0</v>
      </c>
      <c r="IBP5">
        <f>'Sales Forecast by COS'!IBP4</f>
        <v>0</v>
      </c>
      <c r="IBQ5">
        <f>'Sales Forecast by COS'!IBQ4</f>
        <v>0</v>
      </c>
      <c r="IBR5">
        <f>'Sales Forecast by COS'!IBR4</f>
        <v>0</v>
      </c>
      <c r="IBS5">
        <f>'Sales Forecast by COS'!IBS4</f>
        <v>0</v>
      </c>
      <c r="IBT5">
        <f>'Sales Forecast by COS'!IBT4</f>
        <v>0</v>
      </c>
      <c r="IBU5">
        <f>'Sales Forecast by COS'!IBU4</f>
        <v>0</v>
      </c>
      <c r="IBV5">
        <f>'Sales Forecast by COS'!IBV4</f>
        <v>0</v>
      </c>
      <c r="IBW5">
        <f>'Sales Forecast by COS'!IBW4</f>
        <v>0</v>
      </c>
      <c r="IBX5">
        <f>'Sales Forecast by COS'!IBX4</f>
        <v>0</v>
      </c>
      <c r="IBY5">
        <f>'Sales Forecast by COS'!IBY4</f>
        <v>0</v>
      </c>
      <c r="IBZ5">
        <f>'Sales Forecast by COS'!IBZ4</f>
        <v>0</v>
      </c>
      <c r="ICA5">
        <f>'Sales Forecast by COS'!ICA4</f>
        <v>0</v>
      </c>
      <c r="ICB5">
        <f>'Sales Forecast by COS'!ICB4</f>
        <v>0</v>
      </c>
      <c r="ICC5">
        <f>'Sales Forecast by COS'!ICC4</f>
        <v>0</v>
      </c>
      <c r="ICD5">
        <f>'Sales Forecast by COS'!ICD4</f>
        <v>0</v>
      </c>
      <c r="ICE5">
        <f>'Sales Forecast by COS'!ICE4</f>
        <v>0</v>
      </c>
      <c r="ICF5">
        <f>'Sales Forecast by COS'!ICF4</f>
        <v>0</v>
      </c>
      <c r="ICG5">
        <f>'Sales Forecast by COS'!ICG4</f>
        <v>0</v>
      </c>
      <c r="ICH5">
        <f>'Sales Forecast by COS'!ICH4</f>
        <v>0</v>
      </c>
      <c r="ICI5">
        <f>'Sales Forecast by COS'!ICI4</f>
        <v>0</v>
      </c>
      <c r="ICJ5">
        <f>'Sales Forecast by COS'!ICJ4</f>
        <v>0</v>
      </c>
      <c r="ICK5">
        <f>'Sales Forecast by COS'!ICK4</f>
        <v>0</v>
      </c>
      <c r="ICL5">
        <f>'Sales Forecast by COS'!ICL4</f>
        <v>0</v>
      </c>
      <c r="ICM5">
        <f>'Sales Forecast by COS'!ICM4</f>
        <v>0</v>
      </c>
      <c r="ICN5">
        <f>'Sales Forecast by COS'!ICN4</f>
        <v>0</v>
      </c>
      <c r="ICO5">
        <f>'Sales Forecast by COS'!ICO4</f>
        <v>0</v>
      </c>
      <c r="ICP5">
        <f>'Sales Forecast by COS'!ICP4</f>
        <v>0</v>
      </c>
      <c r="ICQ5">
        <f>'Sales Forecast by COS'!ICQ4</f>
        <v>0</v>
      </c>
      <c r="ICR5">
        <f>'Sales Forecast by COS'!ICR4</f>
        <v>0</v>
      </c>
      <c r="ICS5">
        <f>'Sales Forecast by COS'!ICS4</f>
        <v>0</v>
      </c>
      <c r="ICT5">
        <f>'Sales Forecast by COS'!ICT4</f>
        <v>0</v>
      </c>
      <c r="ICU5">
        <f>'Sales Forecast by COS'!ICU4</f>
        <v>0</v>
      </c>
      <c r="ICV5">
        <f>'Sales Forecast by COS'!ICV4</f>
        <v>0</v>
      </c>
      <c r="ICW5">
        <f>'Sales Forecast by COS'!ICW4</f>
        <v>0</v>
      </c>
      <c r="ICX5">
        <f>'Sales Forecast by COS'!ICX4</f>
        <v>0</v>
      </c>
      <c r="ICY5">
        <f>'Sales Forecast by COS'!ICY4</f>
        <v>0</v>
      </c>
      <c r="ICZ5">
        <f>'Sales Forecast by COS'!ICZ4</f>
        <v>0</v>
      </c>
      <c r="IDA5">
        <f>'Sales Forecast by COS'!IDA4</f>
        <v>0</v>
      </c>
      <c r="IDB5">
        <f>'Sales Forecast by COS'!IDB4</f>
        <v>0</v>
      </c>
      <c r="IDC5">
        <f>'Sales Forecast by COS'!IDC4</f>
        <v>0</v>
      </c>
      <c r="IDD5">
        <f>'Sales Forecast by COS'!IDD4</f>
        <v>0</v>
      </c>
      <c r="IDE5">
        <f>'Sales Forecast by COS'!IDE4</f>
        <v>0</v>
      </c>
      <c r="IDF5">
        <f>'Sales Forecast by COS'!IDF4</f>
        <v>0</v>
      </c>
      <c r="IDG5">
        <f>'Sales Forecast by COS'!IDG4</f>
        <v>0</v>
      </c>
      <c r="IDH5">
        <f>'Sales Forecast by COS'!IDH4</f>
        <v>0</v>
      </c>
      <c r="IDI5">
        <f>'Sales Forecast by COS'!IDI4</f>
        <v>0</v>
      </c>
      <c r="IDJ5">
        <f>'Sales Forecast by COS'!IDJ4</f>
        <v>0</v>
      </c>
      <c r="IDK5">
        <f>'Sales Forecast by COS'!IDK4</f>
        <v>0</v>
      </c>
      <c r="IDL5">
        <f>'Sales Forecast by COS'!IDL4</f>
        <v>0</v>
      </c>
      <c r="IDM5">
        <f>'Sales Forecast by COS'!IDM4</f>
        <v>0</v>
      </c>
      <c r="IDN5">
        <f>'Sales Forecast by COS'!IDN4</f>
        <v>0</v>
      </c>
      <c r="IDO5">
        <f>'Sales Forecast by COS'!IDO4</f>
        <v>0</v>
      </c>
      <c r="IDP5">
        <f>'Sales Forecast by COS'!IDP4</f>
        <v>0</v>
      </c>
      <c r="IDQ5">
        <f>'Sales Forecast by COS'!IDQ4</f>
        <v>0</v>
      </c>
      <c r="IDR5">
        <f>'Sales Forecast by COS'!IDR4</f>
        <v>0</v>
      </c>
      <c r="IDS5">
        <f>'Sales Forecast by COS'!IDS4</f>
        <v>0</v>
      </c>
      <c r="IDT5">
        <f>'Sales Forecast by COS'!IDT4</f>
        <v>0</v>
      </c>
      <c r="IDU5">
        <f>'Sales Forecast by COS'!IDU4</f>
        <v>0</v>
      </c>
      <c r="IDV5">
        <f>'Sales Forecast by COS'!IDV4</f>
        <v>0</v>
      </c>
      <c r="IDW5">
        <f>'Sales Forecast by COS'!IDW4</f>
        <v>0</v>
      </c>
      <c r="IDX5">
        <f>'Sales Forecast by COS'!IDX4</f>
        <v>0</v>
      </c>
      <c r="IDY5">
        <f>'Sales Forecast by COS'!IDY4</f>
        <v>0</v>
      </c>
      <c r="IDZ5">
        <f>'Sales Forecast by COS'!IDZ4</f>
        <v>0</v>
      </c>
      <c r="IEA5">
        <f>'Sales Forecast by COS'!IEA4</f>
        <v>0</v>
      </c>
      <c r="IEB5">
        <f>'Sales Forecast by COS'!IEB4</f>
        <v>0</v>
      </c>
      <c r="IEC5">
        <f>'Sales Forecast by COS'!IEC4</f>
        <v>0</v>
      </c>
      <c r="IED5">
        <f>'Sales Forecast by COS'!IED4</f>
        <v>0</v>
      </c>
      <c r="IEE5">
        <f>'Sales Forecast by COS'!IEE4</f>
        <v>0</v>
      </c>
      <c r="IEF5">
        <f>'Sales Forecast by COS'!IEF4</f>
        <v>0</v>
      </c>
      <c r="IEG5">
        <f>'Sales Forecast by COS'!IEG4</f>
        <v>0</v>
      </c>
      <c r="IEH5">
        <f>'Sales Forecast by COS'!IEH4</f>
        <v>0</v>
      </c>
      <c r="IEI5">
        <f>'Sales Forecast by COS'!IEI4</f>
        <v>0</v>
      </c>
      <c r="IEJ5">
        <f>'Sales Forecast by COS'!IEJ4</f>
        <v>0</v>
      </c>
      <c r="IEK5">
        <f>'Sales Forecast by COS'!IEK4</f>
        <v>0</v>
      </c>
      <c r="IEL5">
        <f>'Sales Forecast by COS'!IEL4</f>
        <v>0</v>
      </c>
      <c r="IEM5">
        <f>'Sales Forecast by COS'!IEM4</f>
        <v>0</v>
      </c>
      <c r="IEN5">
        <f>'Sales Forecast by COS'!IEN4</f>
        <v>0</v>
      </c>
      <c r="IEO5">
        <f>'Sales Forecast by COS'!IEO4</f>
        <v>0</v>
      </c>
      <c r="IEP5">
        <f>'Sales Forecast by COS'!IEP4</f>
        <v>0</v>
      </c>
      <c r="IEQ5">
        <f>'Sales Forecast by COS'!IEQ4</f>
        <v>0</v>
      </c>
      <c r="IER5">
        <f>'Sales Forecast by COS'!IER4</f>
        <v>0</v>
      </c>
      <c r="IES5">
        <f>'Sales Forecast by COS'!IES4</f>
        <v>0</v>
      </c>
      <c r="IET5">
        <f>'Sales Forecast by COS'!IET4</f>
        <v>0</v>
      </c>
      <c r="IEU5">
        <f>'Sales Forecast by COS'!IEU4</f>
        <v>0</v>
      </c>
      <c r="IEV5">
        <f>'Sales Forecast by COS'!IEV4</f>
        <v>0</v>
      </c>
      <c r="IEW5">
        <f>'Sales Forecast by COS'!IEW4</f>
        <v>0</v>
      </c>
      <c r="IEX5">
        <f>'Sales Forecast by COS'!IEX4</f>
        <v>0</v>
      </c>
      <c r="IEY5">
        <f>'Sales Forecast by COS'!IEY4</f>
        <v>0</v>
      </c>
      <c r="IEZ5">
        <f>'Sales Forecast by COS'!IEZ4</f>
        <v>0</v>
      </c>
      <c r="IFA5">
        <f>'Sales Forecast by COS'!IFA4</f>
        <v>0</v>
      </c>
      <c r="IFB5">
        <f>'Sales Forecast by COS'!IFB4</f>
        <v>0</v>
      </c>
      <c r="IFC5">
        <f>'Sales Forecast by COS'!IFC4</f>
        <v>0</v>
      </c>
      <c r="IFD5">
        <f>'Sales Forecast by COS'!IFD4</f>
        <v>0</v>
      </c>
      <c r="IFE5">
        <f>'Sales Forecast by COS'!IFE4</f>
        <v>0</v>
      </c>
      <c r="IFF5">
        <f>'Sales Forecast by COS'!IFF4</f>
        <v>0</v>
      </c>
      <c r="IFG5">
        <f>'Sales Forecast by COS'!IFG4</f>
        <v>0</v>
      </c>
      <c r="IFH5">
        <f>'Sales Forecast by COS'!IFH4</f>
        <v>0</v>
      </c>
      <c r="IFI5">
        <f>'Sales Forecast by COS'!IFI4</f>
        <v>0</v>
      </c>
      <c r="IFJ5">
        <f>'Sales Forecast by COS'!IFJ4</f>
        <v>0</v>
      </c>
      <c r="IFK5">
        <f>'Sales Forecast by COS'!IFK4</f>
        <v>0</v>
      </c>
      <c r="IFL5">
        <f>'Sales Forecast by COS'!IFL4</f>
        <v>0</v>
      </c>
      <c r="IFM5">
        <f>'Sales Forecast by COS'!IFM4</f>
        <v>0</v>
      </c>
      <c r="IFN5">
        <f>'Sales Forecast by COS'!IFN4</f>
        <v>0</v>
      </c>
      <c r="IFO5">
        <f>'Sales Forecast by COS'!IFO4</f>
        <v>0</v>
      </c>
      <c r="IFP5">
        <f>'Sales Forecast by COS'!IFP4</f>
        <v>0</v>
      </c>
      <c r="IFQ5">
        <f>'Sales Forecast by COS'!IFQ4</f>
        <v>0</v>
      </c>
      <c r="IFR5">
        <f>'Sales Forecast by COS'!IFR4</f>
        <v>0</v>
      </c>
      <c r="IFS5">
        <f>'Sales Forecast by COS'!IFS4</f>
        <v>0</v>
      </c>
      <c r="IFT5">
        <f>'Sales Forecast by COS'!IFT4</f>
        <v>0</v>
      </c>
      <c r="IFU5">
        <f>'Sales Forecast by COS'!IFU4</f>
        <v>0</v>
      </c>
      <c r="IFV5">
        <f>'Sales Forecast by COS'!IFV4</f>
        <v>0</v>
      </c>
      <c r="IFW5">
        <f>'Sales Forecast by COS'!IFW4</f>
        <v>0</v>
      </c>
      <c r="IFX5">
        <f>'Sales Forecast by COS'!IFX4</f>
        <v>0</v>
      </c>
      <c r="IFY5">
        <f>'Sales Forecast by COS'!IFY4</f>
        <v>0</v>
      </c>
      <c r="IFZ5">
        <f>'Sales Forecast by COS'!IFZ4</f>
        <v>0</v>
      </c>
      <c r="IGA5">
        <f>'Sales Forecast by COS'!IGA4</f>
        <v>0</v>
      </c>
      <c r="IGB5">
        <f>'Sales Forecast by COS'!IGB4</f>
        <v>0</v>
      </c>
      <c r="IGC5">
        <f>'Sales Forecast by COS'!IGC4</f>
        <v>0</v>
      </c>
      <c r="IGD5">
        <f>'Sales Forecast by COS'!IGD4</f>
        <v>0</v>
      </c>
      <c r="IGE5">
        <f>'Sales Forecast by COS'!IGE4</f>
        <v>0</v>
      </c>
      <c r="IGF5">
        <f>'Sales Forecast by COS'!IGF4</f>
        <v>0</v>
      </c>
      <c r="IGG5">
        <f>'Sales Forecast by COS'!IGG4</f>
        <v>0</v>
      </c>
      <c r="IGH5">
        <f>'Sales Forecast by COS'!IGH4</f>
        <v>0</v>
      </c>
      <c r="IGI5">
        <f>'Sales Forecast by COS'!IGI4</f>
        <v>0</v>
      </c>
      <c r="IGJ5">
        <f>'Sales Forecast by COS'!IGJ4</f>
        <v>0</v>
      </c>
      <c r="IGK5">
        <f>'Sales Forecast by COS'!IGK4</f>
        <v>0</v>
      </c>
      <c r="IGL5">
        <f>'Sales Forecast by COS'!IGL4</f>
        <v>0</v>
      </c>
      <c r="IGM5">
        <f>'Sales Forecast by COS'!IGM4</f>
        <v>0</v>
      </c>
      <c r="IGN5">
        <f>'Sales Forecast by COS'!IGN4</f>
        <v>0</v>
      </c>
      <c r="IGO5">
        <f>'Sales Forecast by COS'!IGO4</f>
        <v>0</v>
      </c>
      <c r="IGP5">
        <f>'Sales Forecast by COS'!IGP4</f>
        <v>0</v>
      </c>
      <c r="IGQ5">
        <f>'Sales Forecast by COS'!IGQ4</f>
        <v>0</v>
      </c>
      <c r="IGR5">
        <f>'Sales Forecast by COS'!IGR4</f>
        <v>0</v>
      </c>
      <c r="IGS5">
        <f>'Sales Forecast by COS'!IGS4</f>
        <v>0</v>
      </c>
      <c r="IGT5">
        <f>'Sales Forecast by COS'!IGT4</f>
        <v>0</v>
      </c>
      <c r="IGU5">
        <f>'Sales Forecast by COS'!IGU4</f>
        <v>0</v>
      </c>
      <c r="IGV5">
        <f>'Sales Forecast by COS'!IGV4</f>
        <v>0</v>
      </c>
      <c r="IGW5">
        <f>'Sales Forecast by COS'!IGW4</f>
        <v>0</v>
      </c>
      <c r="IGX5">
        <f>'Sales Forecast by COS'!IGX4</f>
        <v>0</v>
      </c>
      <c r="IGY5">
        <f>'Sales Forecast by COS'!IGY4</f>
        <v>0</v>
      </c>
      <c r="IGZ5">
        <f>'Sales Forecast by COS'!IGZ4</f>
        <v>0</v>
      </c>
      <c r="IHA5">
        <f>'Sales Forecast by COS'!IHA4</f>
        <v>0</v>
      </c>
      <c r="IHB5">
        <f>'Sales Forecast by COS'!IHB4</f>
        <v>0</v>
      </c>
      <c r="IHC5">
        <f>'Sales Forecast by COS'!IHC4</f>
        <v>0</v>
      </c>
      <c r="IHD5">
        <f>'Sales Forecast by COS'!IHD4</f>
        <v>0</v>
      </c>
      <c r="IHE5">
        <f>'Sales Forecast by COS'!IHE4</f>
        <v>0</v>
      </c>
      <c r="IHF5">
        <f>'Sales Forecast by COS'!IHF4</f>
        <v>0</v>
      </c>
      <c r="IHG5">
        <f>'Sales Forecast by COS'!IHG4</f>
        <v>0</v>
      </c>
      <c r="IHH5">
        <f>'Sales Forecast by COS'!IHH4</f>
        <v>0</v>
      </c>
      <c r="IHI5">
        <f>'Sales Forecast by COS'!IHI4</f>
        <v>0</v>
      </c>
      <c r="IHJ5">
        <f>'Sales Forecast by COS'!IHJ4</f>
        <v>0</v>
      </c>
      <c r="IHK5">
        <f>'Sales Forecast by COS'!IHK4</f>
        <v>0</v>
      </c>
      <c r="IHL5">
        <f>'Sales Forecast by COS'!IHL4</f>
        <v>0</v>
      </c>
      <c r="IHM5">
        <f>'Sales Forecast by COS'!IHM4</f>
        <v>0</v>
      </c>
      <c r="IHN5">
        <f>'Sales Forecast by COS'!IHN4</f>
        <v>0</v>
      </c>
      <c r="IHO5">
        <f>'Sales Forecast by COS'!IHO4</f>
        <v>0</v>
      </c>
      <c r="IHP5">
        <f>'Sales Forecast by COS'!IHP4</f>
        <v>0</v>
      </c>
      <c r="IHQ5">
        <f>'Sales Forecast by COS'!IHQ4</f>
        <v>0</v>
      </c>
      <c r="IHR5">
        <f>'Sales Forecast by COS'!IHR4</f>
        <v>0</v>
      </c>
      <c r="IHS5">
        <f>'Sales Forecast by COS'!IHS4</f>
        <v>0</v>
      </c>
      <c r="IHT5">
        <f>'Sales Forecast by COS'!IHT4</f>
        <v>0</v>
      </c>
      <c r="IHU5">
        <f>'Sales Forecast by COS'!IHU4</f>
        <v>0</v>
      </c>
      <c r="IHV5">
        <f>'Sales Forecast by COS'!IHV4</f>
        <v>0</v>
      </c>
      <c r="IHW5">
        <f>'Sales Forecast by COS'!IHW4</f>
        <v>0</v>
      </c>
      <c r="IHX5">
        <f>'Sales Forecast by COS'!IHX4</f>
        <v>0</v>
      </c>
      <c r="IHY5">
        <f>'Sales Forecast by COS'!IHY4</f>
        <v>0</v>
      </c>
      <c r="IHZ5">
        <f>'Sales Forecast by COS'!IHZ4</f>
        <v>0</v>
      </c>
      <c r="IIA5">
        <f>'Sales Forecast by COS'!IIA4</f>
        <v>0</v>
      </c>
      <c r="IIB5">
        <f>'Sales Forecast by COS'!IIB4</f>
        <v>0</v>
      </c>
      <c r="IIC5">
        <f>'Sales Forecast by COS'!IIC4</f>
        <v>0</v>
      </c>
      <c r="IID5">
        <f>'Sales Forecast by COS'!IID4</f>
        <v>0</v>
      </c>
      <c r="IIE5">
        <f>'Sales Forecast by COS'!IIE4</f>
        <v>0</v>
      </c>
      <c r="IIF5">
        <f>'Sales Forecast by COS'!IIF4</f>
        <v>0</v>
      </c>
      <c r="IIG5">
        <f>'Sales Forecast by COS'!IIG4</f>
        <v>0</v>
      </c>
      <c r="IIH5">
        <f>'Sales Forecast by COS'!IIH4</f>
        <v>0</v>
      </c>
      <c r="III5">
        <f>'Sales Forecast by COS'!III4</f>
        <v>0</v>
      </c>
      <c r="IIJ5">
        <f>'Sales Forecast by COS'!IIJ4</f>
        <v>0</v>
      </c>
      <c r="IIK5">
        <f>'Sales Forecast by COS'!IIK4</f>
        <v>0</v>
      </c>
      <c r="IIL5">
        <f>'Sales Forecast by COS'!IIL4</f>
        <v>0</v>
      </c>
      <c r="IIM5">
        <f>'Sales Forecast by COS'!IIM4</f>
        <v>0</v>
      </c>
      <c r="IIN5">
        <f>'Sales Forecast by COS'!IIN4</f>
        <v>0</v>
      </c>
      <c r="IIO5">
        <f>'Sales Forecast by COS'!IIO4</f>
        <v>0</v>
      </c>
      <c r="IIP5">
        <f>'Sales Forecast by COS'!IIP4</f>
        <v>0</v>
      </c>
      <c r="IIQ5">
        <f>'Sales Forecast by COS'!IIQ4</f>
        <v>0</v>
      </c>
      <c r="IIR5">
        <f>'Sales Forecast by COS'!IIR4</f>
        <v>0</v>
      </c>
      <c r="IIS5">
        <f>'Sales Forecast by COS'!IIS4</f>
        <v>0</v>
      </c>
      <c r="IIT5">
        <f>'Sales Forecast by COS'!IIT4</f>
        <v>0</v>
      </c>
      <c r="IIU5">
        <f>'Sales Forecast by COS'!IIU4</f>
        <v>0</v>
      </c>
      <c r="IIV5">
        <f>'Sales Forecast by COS'!IIV4</f>
        <v>0</v>
      </c>
      <c r="IIW5">
        <f>'Sales Forecast by COS'!IIW4</f>
        <v>0</v>
      </c>
      <c r="IIX5">
        <f>'Sales Forecast by COS'!IIX4</f>
        <v>0</v>
      </c>
      <c r="IIY5">
        <f>'Sales Forecast by COS'!IIY4</f>
        <v>0</v>
      </c>
      <c r="IIZ5">
        <f>'Sales Forecast by COS'!IIZ4</f>
        <v>0</v>
      </c>
      <c r="IJA5">
        <f>'Sales Forecast by COS'!IJA4</f>
        <v>0</v>
      </c>
      <c r="IJB5">
        <f>'Sales Forecast by COS'!IJB4</f>
        <v>0</v>
      </c>
      <c r="IJC5">
        <f>'Sales Forecast by COS'!IJC4</f>
        <v>0</v>
      </c>
      <c r="IJD5">
        <f>'Sales Forecast by COS'!IJD4</f>
        <v>0</v>
      </c>
      <c r="IJE5">
        <f>'Sales Forecast by COS'!IJE4</f>
        <v>0</v>
      </c>
      <c r="IJF5">
        <f>'Sales Forecast by COS'!IJF4</f>
        <v>0</v>
      </c>
      <c r="IJG5">
        <f>'Sales Forecast by COS'!IJG4</f>
        <v>0</v>
      </c>
      <c r="IJH5">
        <f>'Sales Forecast by COS'!IJH4</f>
        <v>0</v>
      </c>
      <c r="IJI5">
        <f>'Sales Forecast by COS'!IJI4</f>
        <v>0</v>
      </c>
      <c r="IJJ5">
        <f>'Sales Forecast by COS'!IJJ4</f>
        <v>0</v>
      </c>
      <c r="IJK5">
        <f>'Sales Forecast by COS'!IJK4</f>
        <v>0</v>
      </c>
      <c r="IJL5">
        <f>'Sales Forecast by COS'!IJL4</f>
        <v>0</v>
      </c>
      <c r="IJM5">
        <f>'Sales Forecast by COS'!IJM4</f>
        <v>0</v>
      </c>
      <c r="IJN5">
        <f>'Sales Forecast by COS'!IJN4</f>
        <v>0</v>
      </c>
      <c r="IJO5">
        <f>'Sales Forecast by COS'!IJO4</f>
        <v>0</v>
      </c>
      <c r="IJP5">
        <f>'Sales Forecast by COS'!IJP4</f>
        <v>0</v>
      </c>
      <c r="IJQ5">
        <f>'Sales Forecast by COS'!IJQ4</f>
        <v>0</v>
      </c>
      <c r="IJR5">
        <f>'Sales Forecast by COS'!IJR4</f>
        <v>0</v>
      </c>
      <c r="IJS5">
        <f>'Sales Forecast by COS'!IJS4</f>
        <v>0</v>
      </c>
      <c r="IJT5">
        <f>'Sales Forecast by COS'!IJT4</f>
        <v>0</v>
      </c>
      <c r="IJU5">
        <f>'Sales Forecast by COS'!IJU4</f>
        <v>0</v>
      </c>
      <c r="IJV5">
        <f>'Sales Forecast by COS'!IJV4</f>
        <v>0</v>
      </c>
      <c r="IJW5">
        <f>'Sales Forecast by COS'!IJW4</f>
        <v>0</v>
      </c>
      <c r="IJX5">
        <f>'Sales Forecast by COS'!IJX4</f>
        <v>0</v>
      </c>
      <c r="IJY5">
        <f>'Sales Forecast by COS'!IJY4</f>
        <v>0</v>
      </c>
      <c r="IJZ5">
        <f>'Sales Forecast by COS'!IJZ4</f>
        <v>0</v>
      </c>
      <c r="IKA5">
        <f>'Sales Forecast by COS'!IKA4</f>
        <v>0</v>
      </c>
      <c r="IKB5">
        <f>'Sales Forecast by COS'!IKB4</f>
        <v>0</v>
      </c>
      <c r="IKC5">
        <f>'Sales Forecast by COS'!IKC4</f>
        <v>0</v>
      </c>
      <c r="IKD5">
        <f>'Sales Forecast by COS'!IKD4</f>
        <v>0</v>
      </c>
      <c r="IKE5">
        <f>'Sales Forecast by COS'!IKE4</f>
        <v>0</v>
      </c>
      <c r="IKF5">
        <f>'Sales Forecast by COS'!IKF4</f>
        <v>0</v>
      </c>
      <c r="IKG5">
        <f>'Sales Forecast by COS'!IKG4</f>
        <v>0</v>
      </c>
      <c r="IKH5">
        <f>'Sales Forecast by COS'!IKH4</f>
        <v>0</v>
      </c>
      <c r="IKI5">
        <f>'Sales Forecast by COS'!IKI4</f>
        <v>0</v>
      </c>
      <c r="IKJ5">
        <f>'Sales Forecast by COS'!IKJ4</f>
        <v>0</v>
      </c>
      <c r="IKK5">
        <f>'Sales Forecast by COS'!IKK4</f>
        <v>0</v>
      </c>
      <c r="IKL5">
        <f>'Sales Forecast by COS'!IKL4</f>
        <v>0</v>
      </c>
      <c r="IKM5">
        <f>'Sales Forecast by COS'!IKM4</f>
        <v>0</v>
      </c>
      <c r="IKN5">
        <f>'Sales Forecast by COS'!IKN4</f>
        <v>0</v>
      </c>
      <c r="IKO5">
        <f>'Sales Forecast by COS'!IKO4</f>
        <v>0</v>
      </c>
      <c r="IKP5">
        <f>'Sales Forecast by COS'!IKP4</f>
        <v>0</v>
      </c>
      <c r="IKQ5">
        <f>'Sales Forecast by COS'!IKQ4</f>
        <v>0</v>
      </c>
      <c r="IKR5">
        <f>'Sales Forecast by COS'!IKR4</f>
        <v>0</v>
      </c>
      <c r="IKS5">
        <f>'Sales Forecast by COS'!IKS4</f>
        <v>0</v>
      </c>
      <c r="IKT5">
        <f>'Sales Forecast by COS'!IKT4</f>
        <v>0</v>
      </c>
      <c r="IKU5">
        <f>'Sales Forecast by COS'!IKU4</f>
        <v>0</v>
      </c>
      <c r="IKV5">
        <f>'Sales Forecast by COS'!IKV4</f>
        <v>0</v>
      </c>
      <c r="IKW5">
        <f>'Sales Forecast by COS'!IKW4</f>
        <v>0</v>
      </c>
      <c r="IKX5">
        <f>'Sales Forecast by COS'!IKX4</f>
        <v>0</v>
      </c>
      <c r="IKY5">
        <f>'Sales Forecast by COS'!IKY4</f>
        <v>0</v>
      </c>
      <c r="IKZ5">
        <f>'Sales Forecast by COS'!IKZ4</f>
        <v>0</v>
      </c>
      <c r="ILA5">
        <f>'Sales Forecast by COS'!ILA4</f>
        <v>0</v>
      </c>
      <c r="ILB5">
        <f>'Sales Forecast by COS'!ILB4</f>
        <v>0</v>
      </c>
      <c r="ILC5">
        <f>'Sales Forecast by COS'!ILC4</f>
        <v>0</v>
      </c>
      <c r="ILD5">
        <f>'Sales Forecast by COS'!ILD4</f>
        <v>0</v>
      </c>
      <c r="ILE5">
        <f>'Sales Forecast by COS'!ILE4</f>
        <v>0</v>
      </c>
      <c r="ILF5">
        <f>'Sales Forecast by COS'!ILF4</f>
        <v>0</v>
      </c>
      <c r="ILG5">
        <f>'Sales Forecast by COS'!ILG4</f>
        <v>0</v>
      </c>
      <c r="ILH5">
        <f>'Sales Forecast by COS'!ILH4</f>
        <v>0</v>
      </c>
      <c r="ILI5">
        <f>'Sales Forecast by COS'!ILI4</f>
        <v>0</v>
      </c>
      <c r="ILJ5">
        <f>'Sales Forecast by COS'!ILJ4</f>
        <v>0</v>
      </c>
      <c r="ILK5">
        <f>'Sales Forecast by COS'!ILK4</f>
        <v>0</v>
      </c>
      <c r="ILL5">
        <f>'Sales Forecast by COS'!ILL4</f>
        <v>0</v>
      </c>
      <c r="ILM5">
        <f>'Sales Forecast by COS'!ILM4</f>
        <v>0</v>
      </c>
      <c r="ILN5">
        <f>'Sales Forecast by COS'!ILN4</f>
        <v>0</v>
      </c>
      <c r="ILO5">
        <f>'Sales Forecast by COS'!ILO4</f>
        <v>0</v>
      </c>
      <c r="ILP5">
        <f>'Sales Forecast by COS'!ILP4</f>
        <v>0</v>
      </c>
      <c r="ILQ5">
        <f>'Sales Forecast by COS'!ILQ4</f>
        <v>0</v>
      </c>
      <c r="ILR5">
        <f>'Sales Forecast by COS'!ILR4</f>
        <v>0</v>
      </c>
      <c r="ILS5">
        <f>'Sales Forecast by COS'!ILS4</f>
        <v>0</v>
      </c>
      <c r="ILT5">
        <f>'Sales Forecast by COS'!ILT4</f>
        <v>0</v>
      </c>
      <c r="ILU5">
        <f>'Sales Forecast by COS'!ILU4</f>
        <v>0</v>
      </c>
      <c r="ILV5">
        <f>'Sales Forecast by COS'!ILV4</f>
        <v>0</v>
      </c>
      <c r="ILW5">
        <f>'Sales Forecast by COS'!ILW4</f>
        <v>0</v>
      </c>
      <c r="ILX5">
        <f>'Sales Forecast by COS'!ILX4</f>
        <v>0</v>
      </c>
      <c r="ILY5">
        <f>'Sales Forecast by COS'!ILY4</f>
        <v>0</v>
      </c>
      <c r="ILZ5">
        <f>'Sales Forecast by COS'!ILZ4</f>
        <v>0</v>
      </c>
      <c r="IMA5">
        <f>'Sales Forecast by COS'!IMA4</f>
        <v>0</v>
      </c>
      <c r="IMB5">
        <f>'Sales Forecast by COS'!IMB4</f>
        <v>0</v>
      </c>
      <c r="IMC5">
        <f>'Sales Forecast by COS'!IMC4</f>
        <v>0</v>
      </c>
      <c r="IMD5">
        <f>'Sales Forecast by COS'!IMD4</f>
        <v>0</v>
      </c>
      <c r="IME5">
        <f>'Sales Forecast by COS'!IME4</f>
        <v>0</v>
      </c>
      <c r="IMF5">
        <f>'Sales Forecast by COS'!IMF4</f>
        <v>0</v>
      </c>
      <c r="IMG5">
        <f>'Sales Forecast by COS'!IMG4</f>
        <v>0</v>
      </c>
      <c r="IMH5">
        <f>'Sales Forecast by COS'!IMH4</f>
        <v>0</v>
      </c>
      <c r="IMI5">
        <f>'Sales Forecast by COS'!IMI4</f>
        <v>0</v>
      </c>
      <c r="IMJ5">
        <f>'Sales Forecast by COS'!IMJ4</f>
        <v>0</v>
      </c>
      <c r="IMK5">
        <f>'Sales Forecast by COS'!IMK4</f>
        <v>0</v>
      </c>
      <c r="IML5">
        <f>'Sales Forecast by COS'!IML4</f>
        <v>0</v>
      </c>
      <c r="IMM5">
        <f>'Sales Forecast by COS'!IMM4</f>
        <v>0</v>
      </c>
      <c r="IMN5">
        <f>'Sales Forecast by COS'!IMN4</f>
        <v>0</v>
      </c>
      <c r="IMO5">
        <f>'Sales Forecast by COS'!IMO4</f>
        <v>0</v>
      </c>
      <c r="IMP5">
        <f>'Sales Forecast by COS'!IMP4</f>
        <v>0</v>
      </c>
      <c r="IMQ5">
        <f>'Sales Forecast by COS'!IMQ4</f>
        <v>0</v>
      </c>
      <c r="IMR5">
        <f>'Sales Forecast by COS'!IMR4</f>
        <v>0</v>
      </c>
      <c r="IMS5">
        <f>'Sales Forecast by COS'!IMS4</f>
        <v>0</v>
      </c>
      <c r="IMT5">
        <f>'Sales Forecast by COS'!IMT4</f>
        <v>0</v>
      </c>
      <c r="IMU5">
        <f>'Sales Forecast by COS'!IMU4</f>
        <v>0</v>
      </c>
      <c r="IMV5">
        <f>'Sales Forecast by COS'!IMV4</f>
        <v>0</v>
      </c>
      <c r="IMW5">
        <f>'Sales Forecast by COS'!IMW4</f>
        <v>0</v>
      </c>
      <c r="IMX5">
        <f>'Sales Forecast by COS'!IMX4</f>
        <v>0</v>
      </c>
      <c r="IMY5">
        <f>'Sales Forecast by COS'!IMY4</f>
        <v>0</v>
      </c>
      <c r="IMZ5">
        <f>'Sales Forecast by COS'!IMZ4</f>
        <v>0</v>
      </c>
      <c r="INA5">
        <f>'Sales Forecast by COS'!INA4</f>
        <v>0</v>
      </c>
      <c r="INB5">
        <f>'Sales Forecast by COS'!INB4</f>
        <v>0</v>
      </c>
      <c r="INC5">
        <f>'Sales Forecast by COS'!INC4</f>
        <v>0</v>
      </c>
      <c r="IND5">
        <f>'Sales Forecast by COS'!IND4</f>
        <v>0</v>
      </c>
      <c r="INE5">
        <f>'Sales Forecast by COS'!INE4</f>
        <v>0</v>
      </c>
      <c r="INF5">
        <f>'Sales Forecast by COS'!INF4</f>
        <v>0</v>
      </c>
      <c r="ING5">
        <f>'Sales Forecast by COS'!ING4</f>
        <v>0</v>
      </c>
      <c r="INH5">
        <f>'Sales Forecast by COS'!INH4</f>
        <v>0</v>
      </c>
      <c r="INI5">
        <f>'Sales Forecast by COS'!INI4</f>
        <v>0</v>
      </c>
      <c r="INJ5">
        <f>'Sales Forecast by COS'!INJ4</f>
        <v>0</v>
      </c>
      <c r="INK5">
        <f>'Sales Forecast by COS'!INK4</f>
        <v>0</v>
      </c>
      <c r="INL5">
        <f>'Sales Forecast by COS'!INL4</f>
        <v>0</v>
      </c>
      <c r="INM5">
        <f>'Sales Forecast by COS'!INM4</f>
        <v>0</v>
      </c>
      <c r="INN5">
        <f>'Sales Forecast by COS'!INN4</f>
        <v>0</v>
      </c>
      <c r="INO5">
        <f>'Sales Forecast by COS'!INO4</f>
        <v>0</v>
      </c>
      <c r="INP5">
        <f>'Sales Forecast by COS'!INP4</f>
        <v>0</v>
      </c>
      <c r="INQ5">
        <f>'Sales Forecast by COS'!INQ4</f>
        <v>0</v>
      </c>
      <c r="INR5">
        <f>'Sales Forecast by COS'!INR4</f>
        <v>0</v>
      </c>
      <c r="INS5">
        <f>'Sales Forecast by COS'!INS4</f>
        <v>0</v>
      </c>
      <c r="INT5">
        <f>'Sales Forecast by COS'!INT4</f>
        <v>0</v>
      </c>
      <c r="INU5">
        <f>'Sales Forecast by COS'!INU4</f>
        <v>0</v>
      </c>
      <c r="INV5">
        <f>'Sales Forecast by COS'!INV4</f>
        <v>0</v>
      </c>
      <c r="INW5">
        <f>'Sales Forecast by COS'!INW4</f>
        <v>0</v>
      </c>
      <c r="INX5">
        <f>'Sales Forecast by COS'!INX4</f>
        <v>0</v>
      </c>
      <c r="INY5">
        <f>'Sales Forecast by COS'!INY4</f>
        <v>0</v>
      </c>
      <c r="INZ5">
        <f>'Sales Forecast by COS'!INZ4</f>
        <v>0</v>
      </c>
      <c r="IOA5">
        <f>'Sales Forecast by COS'!IOA4</f>
        <v>0</v>
      </c>
      <c r="IOB5">
        <f>'Sales Forecast by COS'!IOB4</f>
        <v>0</v>
      </c>
      <c r="IOC5">
        <f>'Sales Forecast by COS'!IOC4</f>
        <v>0</v>
      </c>
      <c r="IOD5">
        <f>'Sales Forecast by COS'!IOD4</f>
        <v>0</v>
      </c>
      <c r="IOE5">
        <f>'Sales Forecast by COS'!IOE4</f>
        <v>0</v>
      </c>
      <c r="IOF5">
        <f>'Sales Forecast by COS'!IOF4</f>
        <v>0</v>
      </c>
      <c r="IOG5">
        <f>'Sales Forecast by COS'!IOG4</f>
        <v>0</v>
      </c>
      <c r="IOH5">
        <f>'Sales Forecast by COS'!IOH4</f>
        <v>0</v>
      </c>
      <c r="IOI5">
        <f>'Sales Forecast by COS'!IOI4</f>
        <v>0</v>
      </c>
      <c r="IOJ5">
        <f>'Sales Forecast by COS'!IOJ4</f>
        <v>0</v>
      </c>
      <c r="IOK5">
        <f>'Sales Forecast by COS'!IOK4</f>
        <v>0</v>
      </c>
      <c r="IOL5">
        <f>'Sales Forecast by COS'!IOL4</f>
        <v>0</v>
      </c>
      <c r="IOM5">
        <f>'Sales Forecast by COS'!IOM4</f>
        <v>0</v>
      </c>
      <c r="ION5">
        <f>'Sales Forecast by COS'!ION4</f>
        <v>0</v>
      </c>
      <c r="IOO5">
        <f>'Sales Forecast by COS'!IOO4</f>
        <v>0</v>
      </c>
      <c r="IOP5">
        <f>'Sales Forecast by COS'!IOP4</f>
        <v>0</v>
      </c>
      <c r="IOQ5">
        <f>'Sales Forecast by COS'!IOQ4</f>
        <v>0</v>
      </c>
      <c r="IOR5">
        <f>'Sales Forecast by COS'!IOR4</f>
        <v>0</v>
      </c>
      <c r="IOS5">
        <f>'Sales Forecast by COS'!IOS4</f>
        <v>0</v>
      </c>
      <c r="IOT5">
        <f>'Sales Forecast by COS'!IOT4</f>
        <v>0</v>
      </c>
      <c r="IOU5">
        <f>'Sales Forecast by COS'!IOU4</f>
        <v>0</v>
      </c>
      <c r="IOV5">
        <f>'Sales Forecast by COS'!IOV4</f>
        <v>0</v>
      </c>
      <c r="IOW5">
        <f>'Sales Forecast by COS'!IOW4</f>
        <v>0</v>
      </c>
      <c r="IOX5">
        <f>'Sales Forecast by COS'!IOX4</f>
        <v>0</v>
      </c>
      <c r="IOY5">
        <f>'Sales Forecast by COS'!IOY4</f>
        <v>0</v>
      </c>
      <c r="IOZ5">
        <f>'Sales Forecast by COS'!IOZ4</f>
        <v>0</v>
      </c>
      <c r="IPA5">
        <f>'Sales Forecast by COS'!IPA4</f>
        <v>0</v>
      </c>
      <c r="IPB5">
        <f>'Sales Forecast by COS'!IPB4</f>
        <v>0</v>
      </c>
      <c r="IPC5">
        <f>'Sales Forecast by COS'!IPC4</f>
        <v>0</v>
      </c>
      <c r="IPD5">
        <f>'Sales Forecast by COS'!IPD4</f>
        <v>0</v>
      </c>
      <c r="IPE5">
        <f>'Sales Forecast by COS'!IPE4</f>
        <v>0</v>
      </c>
      <c r="IPF5">
        <f>'Sales Forecast by COS'!IPF4</f>
        <v>0</v>
      </c>
      <c r="IPG5">
        <f>'Sales Forecast by COS'!IPG4</f>
        <v>0</v>
      </c>
      <c r="IPH5">
        <f>'Sales Forecast by COS'!IPH4</f>
        <v>0</v>
      </c>
      <c r="IPI5">
        <f>'Sales Forecast by COS'!IPI4</f>
        <v>0</v>
      </c>
      <c r="IPJ5">
        <f>'Sales Forecast by COS'!IPJ4</f>
        <v>0</v>
      </c>
      <c r="IPK5">
        <f>'Sales Forecast by COS'!IPK4</f>
        <v>0</v>
      </c>
      <c r="IPL5">
        <f>'Sales Forecast by COS'!IPL4</f>
        <v>0</v>
      </c>
      <c r="IPM5">
        <f>'Sales Forecast by COS'!IPM4</f>
        <v>0</v>
      </c>
      <c r="IPN5">
        <f>'Sales Forecast by COS'!IPN4</f>
        <v>0</v>
      </c>
      <c r="IPO5">
        <f>'Sales Forecast by COS'!IPO4</f>
        <v>0</v>
      </c>
      <c r="IPP5">
        <f>'Sales Forecast by COS'!IPP4</f>
        <v>0</v>
      </c>
      <c r="IPQ5">
        <f>'Sales Forecast by COS'!IPQ4</f>
        <v>0</v>
      </c>
      <c r="IPR5">
        <f>'Sales Forecast by COS'!IPR4</f>
        <v>0</v>
      </c>
      <c r="IPS5">
        <f>'Sales Forecast by COS'!IPS4</f>
        <v>0</v>
      </c>
      <c r="IPT5">
        <f>'Sales Forecast by COS'!IPT4</f>
        <v>0</v>
      </c>
      <c r="IPU5">
        <f>'Sales Forecast by COS'!IPU4</f>
        <v>0</v>
      </c>
      <c r="IPV5">
        <f>'Sales Forecast by COS'!IPV4</f>
        <v>0</v>
      </c>
      <c r="IPW5">
        <f>'Sales Forecast by COS'!IPW4</f>
        <v>0</v>
      </c>
      <c r="IPX5">
        <f>'Sales Forecast by COS'!IPX4</f>
        <v>0</v>
      </c>
      <c r="IPY5">
        <f>'Sales Forecast by COS'!IPY4</f>
        <v>0</v>
      </c>
      <c r="IPZ5">
        <f>'Sales Forecast by COS'!IPZ4</f>
        <v>0</v>
      </c>
      <c r="IQA5">
        <f>'Sales Forecast by COS'!IQA4</f>
        <v>0</v>
      </c>
      <c r="IQB5">
        <f>'Sales Forecast by COS'!IQB4</f>
        <v>0</v>
      </c>
      <c r="IQC5">
        <f>'Sales Forecast by COS'!IQC4</f>
        <v>0</v>
      </c>
      <c r="IQD5">
        <f>'Sales Forecast by COS'!IQD4</f>
        <v>0</v>
      </c>
      <c r="IQE5">
        <f>'Sales Forecast by COS'!IQE4</f>
        <v>0</v>
      </c>
      <c r="IQF5">
        <f>'Sales Forecast by COS'!IQF4</f>
        <v>0</v>
      </c>
      <c r="IQG5">
        <f>'Sales Forecast by COS'!IQG4</f>
        <v>0</v>
      </c>
      <c r="IQH5">
        <f>'Sales Forecast by COS'!IQH4</f>
        <v>0</v>
      </c>
      <c r="IQI5">
        <f>'Sales Forecast by COS'!IQI4</f>
        <v>0</v>
      </c>
      <c r="IQJ5">
        <f>'Sales Forecast by COS'!IQJ4</f>
        <v>0</v>
      </c>
      <c r="IQK5">
        <f>'Sales Forecast by COS'!IQK4</f>
        <v>0</v>
      </c>
      <c r="IQL5">
        <f>'Sales Forecast by COS'!IQL4</f>
        <v>0</v>
      </c>
      <c r="IQM5">
        <f>'Sales Forecast by COS'!IQM4</f>
        <v>0</v>
      </c>
      <c r="IQN5">
        <f>'Sales Forecast by COS'!IQN4</f>
        <v>0</v>
      </c>
      <c r="IQO5">
        <f>'Sales Forecast by COS'!IQO4</f>
        <v>0</v>
      </c>
      <c r="IQP5">
        <f>'Sales Forecast by COS'!IQP4</f>
        <v>0</v>
      </c>
      <c r="IQQ5">
        <f>'Sales Forecast by COS'!IQQ4</f>
        <v>0</v>
      </c>
      <c r="IQR5">
        <f>'Sales Forecast by COS'!IQR4</f>
        <v>0</v>
      </c>
      <c r="IQS5">
        <f>'Sales Forecast by COS'!IQS4</f>
        <v>0</v>
      </c>
      <c r="IQT5">
        <f>'Sales Forecast by COS'!IQT4</f>
        <v>0</v>
      </c>
      <c r="IQU5">
        <f>'Sales Forecast by COS'!IQU4</f>
        <v>0</v>
      </c>
      <c r="IQV5">
        <f>'Sales Forecast by COS'!IQV4</f>
        <v>0</v>
      </c>
      <c r="IQW5">
        <f>'Sales Forecast by COS'!IQW4</f>
        <v>0</v>
      </c>
      <c r="IQX5">
        <f>'Sales Forecast by COS'!IQX4</f>
        <v>0</v>
      </c>
      <c r="IQY5">
        <f>'Sales Forecast by COS'!IQY4</f>
        <v>0</v>
      </c>
      <c r="IQZ5">
        <f>'Sales Forecast by COS'!IQZ4</f>
        <v>0</v>
      </c>
      <c r="IRA5">
        <f>'Sales Forecast by COS'!IRA4</f>
        <v>0</v>
      </c>
      <c r="IRB5">
        <f>'Sales Forecast by COS'!IRB4</f>
        <v>0</v>
      </c>
      <c r="IRC5">
        <f>'Sales Forecast by COS'!IRC4</f>
        <v>0</v>
      </c>
      <c r="IRD5">
        <f>'Sales Forecast by COS'!IRD4</f>
        <v>0</v>
      </c>
      <c r="IRE5">
        <f>'Sales Forecast by COS'!IRE4</f>
        <v>0</v>
      </c>
      <c r="IRF5">
        <f>'Sales Forecast by COS'!IRF4</f>
        <v>0</v>
      </c>
      <c r="IRG5">
        <f>'Sales Forecast by COS'!IRG4</f>
        <v>0</v>
      </c>
      <c r="IRH5">
        <f>'Sales Forecast by COS'!IRH4</f>
        <v>0</v>
      </c>
      <c r="IRI5">
        <f>'Sales Forecast by COS'!IRI4</f>
        <v>0</v>
      </c>
      <c r="IRJ5">
        <f>'Sales Forecast by COS'!IRJ4</f>
        <v>0</v>
      </c>
      <c r="IRK5">
        <f>'Sales Forecast by COS'!IRK4</f>
        <v>0</v>
      </c>
      <c r="IRL5">
        <f>'Sales Forecast by COS'!IRL4</f>
        <v>0</v>
      </c>
      <c r="IRM5">
        <f>'Sales Forecast by COS'!IRM4</f>
        <v>0</v>
      </c>
      <c r="IRN5">
        <f>'Sales Forecast by COS'!IRN4</f>
        <v>0</v>
      </c>
      <c r="IRO5">
        <f>'Sales Forecast by COS'!IRO4</f>
        <v>0</v>
      </c>
      <c r="IRP5">
        <f>'Sales Forecast by COS'!IRP4</f>
        <v>0</v>
      </c>
      <c r="IRQ5">
        <f>'Sales Forecast by COS'!IRQ4</f>
        <v>0</v>
      </c>
      <c r="IRR5">
        <f>'Sales Forecast by COS'!IRR4</f>
        <v>0</v>
      </c>
      <c r="IRS5">
        <f>'Sales Forecast by COS'!IRS4</f>
        <v>0</v>
      </c>
      <c r="IRT5">
        <f>'Sales Forecast by COS'!IRT4</f>
        <v>0</v>
      </c>
      <c r="IRU5">
        <f>'Sales Forecast by COS'!IRU4</f>
        <v>0</v>
      </c>
      <c r="IRV5">
        <f>'Sales Forecast by COS'!IRV4</f>
        <v>0</v>
      </c>
      <c r="IRW5">
        <f>'Sales Forecast by COS'!IRW4</f>
        <v>0</v>
      </c>
      <c r="IRX5">
        <f>'Sales Forecast by COS'!IRX4</f>
        <v>0</v>
      </c>
      <c r="IRY5">
        <f>'Sales Forecast by COS'!IRY4</f>
        <v>0</v>
      </c>
      <c r="IRZ5">
        <f>'Sales Forecast by COS'!IRZ4</f>
        <v>0</v>
      </c>
      <c r="ISA5">
        <f>'Sales Forecast by COS'!ISA4</f>
        <v>0</v>
      </c>
      <c r="ISB5">
        <f>'Sales Forecast by COS'!ISB4</f>
        <v>0</v>
      </c>
      <c r="ISC5">
        <f>'Sales Forecast by COS'!ISC4</f>
        <v>0</v>
      </c>
      <c r="ISD5">
        <f>'Sales Forecast by COS'!ISD4</f>
        <v>0</v>
      </c>
      <c r="ISE5">
        <f>'Sales Forecast by COS'!ISE4</f>
        <v>0</v>
      </c>
      <c r="ISF5">
        <f>'Sales Forecast by COS'!ISF4</f>
        <v>0</v>
      </c>
      <c r="ISG5">
        <f>'Sales Forecast by COS'!ISG4</f>
        <v>0</v>
      </c>
      <c r="ISH5">
        <f>'Sales Forecast by COS'!ISH4</f>
        <v>0</v>
      </c>
      <c r="ISI5">
        <f>'Sales Forecast by COS'!ISI4</f>
        <v>0</v>
      </c>
      <c r="ISJ5">
        <f>'Sales Forecast by COS'!ISJ4</f>
        <v>0</v>
      </c>
      <c r="ISK5">
        <f>'Sales Forecast by COS'!ISK4</f>
        <v>0</v>
      </c>
      <c r="ISL5">
        <f>'Sales Forecast by COS'!ISL4</f>
        <v>0</v>
      </c>
      <c r="ISM5">
        <f>'Sales Forecast by COS'!ISM4</f>
        <v>0</v>
      </c>
      <c r="ISN5">
        <f>'Sales Forecast by COS'!ISN4</f>
        <v>0</v>
      </c>
      <c r="ISO5">
        <f>'Sales Forecast by COS'!ISO4</f>
        <v>0</v>
      </c>
      <c r="ISP5">
        <f>'Sales Forecast by COS'!ISP4</f>
        <v>0</v>
      </c>
      <c r="ISQ5">
        <f>'Sales Forecast by COS'!ISQ4</f>
        <v>0</v>
      </c>
      <c r="ISR5">
        <f>'Sales Forecast by COS'!ISR4</f>
        <v>0</v>
      </c>
      <c r="ISS5">
        <f>'Sales Forecast by COS'!ISS4</f>
        <v>0</v>
      </c>
      <c r="IST5">
        <f>'Sales Forecast by COS'!IST4</f>
        <v>0</v>
      </c>
      <c r="ISU5">
        <f>'Sales Forecast by COS'!ISU4</f>
        <v>0</v>
      </c>
      <c r="ISV5">
        <f>'Sales Forecast by COS'!ISV4</f>
        <v>0</v>
      </c>
      <c r="ISW5">
        <f>'Sales Forecast by COS'!ISW4</f>
        <v>0</v>
      </c>
      <c r="ISX5">
        <f>'Sales Forecast by COS'!ISX4</f>
        <v>0</v>
      </c>
      <c r="ISY5">
        <f>'Sales Forecast by COS'!ISY4</f>
        <v>0</v>
      </c>
      <c r="ISZ5">
        <f>'Sales Forecast by COS'!ISZ4</f>
        <v>0</v>
      </c>
      <c r="ITA5">
        <f>'Sales Forecast by COS'!ITA4</f>
        <v>0</v>
      </c>
      <c r="ITB5">
        <f>'Sales Forecast by COS'!ITB4</f>
        <v>0</v>
      </c>
      <c r="ITC5">
        <f>'Sales Forecast by COS'!ITC4</f>
        <v>0</v>
      </c>
      <c r="ITD5">
        <f>'Sales Forecast by COS'!ITD4</f>
        <v>0</v>
      </c>
      <c r="ITE5">
        <f>'Sales Forecast by COS'!ITE4</f>
        <v>0</v>
      </c>
      <c r="ITF5">
        <f>'Sales Forecast by COS'!ITF4</f>
        <v>0</v>
      </c>
      <c r="ITG5">
        <f>'Sales Forecast by COS'!ITG4</f>
        <v>0</v>
      </c>
      <c r="ITH5">
        <f>'Sales Forecast by COS'!ITH4</f>
        <v>0</v>
      </c>
      <c r="ITI5">
        <f>'Sales Forecast by COS'!ITI4</f>
        <v>0</v>
      </c>
      <c r="ITJ5">
        <f>'Sales Forecast by COS'!ITJ4</f>
        <v>0</v>
      </c>
      <c r="ITK5">
        <f>'Sales Forecast by COS'!ITK4</f>
        <v>0</v>
      </c>
      <c r="ITL5">
        <f>'Sales Forecast by COS'!ITL4</f>
        <v>0</v>
      </c>
      <c r="ITM5">
        <f>'Sales Forecast by COS'!ITM4</f>
        <v>0</v>
      </c>
      <c r="ITN5">
        <f>'Sales Forecast by COS'!ITN4</f>
        <v>0</v>
      </c>
      <c r="ITO5">
        <f>'Sales Forecast by COS'!ITO4</f>
        <v>0</v>
      </c>
      <c r="ITP5">
        <f>'Sales Forecast by COS'!ITP4</f>
        <v>0</v>
      </c>
      <c r="ITQ5">
        <f>'Sales Forecast by COS'!ITQ4</f>
        <v>0</v>
      </c>
      <c r="ITR5">
        <f>'Sales Forecast by COS'!ITR4</f>
        <v>0</v>
      </c>
      <c r="ITS5">
        <f>'Sales Forecast by COS'!ITS4</f>
        <v>0</v>
      </c>
      <c r="ITT5">
        <f>'Sales Forecast by COS'!ITT4</f>
        <v>0</v>
      </c>
      <c r="ITU5">
        <f>'Sales Forecast by COS'!ITU4</f>
        <v>0</v>
      </c>
      <c r="ITV5">
        <f>'Sales Forecast by COS'!ITV4</f>
        <v>0</v>
      </c>
      <c r="ITW5">
        <f>'Sales Forecast by COS'!ITW4</f>
        <v>0</v>
      </c>
      <c r="ITX5">
        <f>'Sales Forecast by COS'!ITX4</f>
        <v>0</v>
      </c>
      <c r="ITY5">
        <f>'Sales Forecast by COS'!ITY4</f>
        <v>0</v>
      </c>
      <c r="ITZ5">
        <f>'Sales Forecast by COS'!ITZ4</f>
        <v>0</v>
      </c>
      <c r="IUA5">
        <f>'Sales Forecast by COS'!IUA4</f>
        <v>0</v>
      </c>
      <c r="IUB5">
        <f>'Sales Forecast by COS'!IUB4</f>
        <v>0</v>
      </c>
      <c r="IUC5">
        <f>'Sales Forecast by COS'!IUC4</f>
        <v>0</v>
      </c>
      <c r="IUD5">
        <f>'Sales Forecast by COS'!IUD4</f>
        <v>0</v>
      </c>
      <c r="IUE5">
        <f>'Sales Forecast by COS'!IUE4</f>
        <v>0</v>
      </c>
      <c r="IUF5">
        <f>'Sales Forecast by COS'!IUF4</f>
        <v>0</v>
      </c>
      <c r="IUG5">
        <f>'Sales Forecast by COS'!IUG4</f>
        <v>0</v>
      </c>
      <c r="IUH5">
        <f>'Sales Forecast by COS'!IUH4</f>
        <v>0</v>
      </c>
      <c r="IUI5">
        <f>'Sales Forecast by COS'!IUI4</f>
        <v>0</v>
      </c>
      <c r="IUJ5">
        <f>'Sales Forecast by COS'!IUJ4</f>
        <v>0</v>
      </c>
      <c r="IUK5">
        <f>'Sales Forecast by COS'!IUK4</f>
        <v>0</v>
      </c>
      <c r="IUL5">
        <f>'Sales Forecast by COS'!IUL4</f>
        <v>0</v>
      </c>
      <c r="IUM5">
        <f>'Sales Forecast by COS'!IUM4</f>
        <v>0</v>
      </c>
      <c r="IUN5">
        <f>'Sales Forecast by COS'!IUN4</f>
        <v>0</v>
      </c>
      <c r="IUO5">
        <f>'Sales Forecast by COS'!IUO4</f>
        <v>0</v>
      </c>
      <c r="IUP5">
        <f>'Sales Forecast by COS'!IUP4</f>
        <v>0</v>
      </c>
      <c r="IUQ5">
        <f>'Sales Forecast by COS'!IUQ4</f>
        <v>0</v>
      </c>
      <c r="IUR5">
        <f>'Sales Forecast by COS'!IUR4</f>
        <v>0</v>
      </c>
      <c r="IUS5">
        <f>'Sales Forecast by COS'!IUS4</f>
        <v>0</v>
      </c>
      <c r="IUT5">
        <f>'Sales Forecast by COS'!IUT4</f>
        <v>0</v>
      </c>
      <c r="IUU5">
        <f>'Sales Forecast by COS'!IUU4</f>
        <v>0</v>
      </c>
      <c r="IUV5">
        <f>'Sales Forecast by COS'!IUV4</f>
        <v>0</v>
      </c>
      <c r="IUW5">
        <f>'Sales Forecast by COS'!IUW4</f>
        <v>0</v>
      </c>
      <c r="IUX5">
        <f>'Sales Forecast by COS'!IUX4</f>
        <v>0</v>
      </c>
      <c r="IUY5">
        <f>'Sales Forecast by COS'!IUY4</f>
        <v>0</v>
      </c>
      <c r="IUZ5">
        <f>'Sales Forecast by COS'!IUZ4</f>
        <v>0</v>
      </c>
      <c r="IVA5">
        <f>'Sales Forecast by COS'!IVA4</f>
        <v>0</v>
      </c>
      <c r="IVB5">
        <f>'Sales Forecast by COS'!IVB4</f>
        <v>0</v>
      </c>
      <c r="IVC5">
        <f>'Sales Forecast by COS'!IVC4</f>
        <v>0</v>
      </c>
      <c r="IVD5">
        <f>'Sales Forecast by COS'!IVD4</f>
        <v>0</v>
      </c>
      <c r="IVE5">
        <f>'Sales Forecast by COS'!IVE4</f>
        <v>0</v>
      </c>
      <c r="IVF5">
        <f>'Sales Forecast by COS'!IVF4</f>
        <v>0</v>
      </c>
      <c r="IVG5">
        <f>'Sales Forecast by COS'!IVG4</f>
        <v>0</v>
      </c>
      <c r="IVH5">
        <f>'Sales Forecast by COS'!IVH4</f>
        <v>0</v>
      </c>
      <c r="IVI5">
        <f>'Sales Forecast by COS'!IVI4</f>
        <v>0</v>
      </c>
      <c r="IVJ5">
        <f>'Sales Forecast by COS'!IVJ4</f>
        <v>0</v>
      </c>
      <c r="IVK5">
        <f>'Sales Forecast by COS'!IVK4</f>
        <v>0</v>
      </c>
      <c r="IVL5">
        <f>'Sales Forecast by COS'!IVL4</f>
        <v>0</v>
      </c>
      <c r="IVM5">
        <f>'Sales Forecast by COS'!IVM4</f>
        <v>0</v>
      </c>
      <c r="IVN5">
        <f>'Sales Forecast by COS'!IVN4</f>
        <v>0</v>
      </c>
      <c r="IVO5">
        <f>'Sales Forecast by COS'!IVO4</f>
        <v>0</v>
      </c>
      <c r="IVP5">
        <f>'Sales Forecast by COS'!IVP4</f>
        <v>0</v>
      </c>
      <c r="IVQ5">
        <f>'Sales Forecast by COS'!IVQ4</f>
        <v>0</v>
      </c>
      <c r="IVR5">
        <f>'Sales Forecast by COS'!IVR4</f>
        <v>0</v>
      </c>
      <c r="IVS5">
        <f>'Sales Forecast by COS'!IVS4</f>
        <v>0</v>
      </c>
      <c r="IVT5">
        <f>'Sales Forecast by COS'!IVT4</f>
        <v>0</v>
      </c>
      <c r="IVU5">
        <f>'Sales Forecast by COS'!IVU4</f>
        <v>0</v>
      </c>
      <c r="IVV5">
        <f>'Sales Forecast by COS'!IVV4</f>
        <v>0</v>
      </c>
      <c r="IVW5">
        <f>'Sales Forecast by COS'!IVW4</f>
        <v>0</v>
      </c>
      <c r="IVX5">
        <f>'Sales Forecast by COS'!IVX4</f>
        <v>0</v>
      </c>
      <c r="IVY5">
        <f>'Sales Forecast by COS'!IVY4</f>
        <v>0</v>
      </c>
      <c r="IVZ5">
        <f>'Sales Forecast by COS'!IVZ4</f>
        <v>0</v>
      </c>
      <c r="IWA5">
        <f>'Sales Forecast by COS'!IWA4</f>
        <v>0</v>
      </c>
      <c r="IWB5">
        <f>'Sales Forecast by COS'!IWB4</f>
        <v>0</v>
      </c>
      <c r="IWC5">
        <f>'Sales Forecast by COS'!IWC4</f>
        <v>0</v>
      </c>
      <c r="IWD5">
        <f>'Sales Forecast by COS'!IWD4</f>
        <v>0</v>
      </c>
      <c r="IWE5">
        <f>'Sales Forecast by COS'!IWE4</f>
        <v>0</v>
      </c>
      <c r="IWF5">
        <f>'Sales Forecast by COS'!IWF4</f>
        <v>0</v>
      </c>
      <c r="IWG5">
        <f>'Sales Forecast by COS'!IWG4</f>
        <v>0</v>
      </c>
      <c r="IWH5">
        <f>'Sales Forecast by COS'!IWH4</f>
        <v>0</v>
      </c>
      <c r="IWI5">
        <f>'Sales Forecast by COS'!IWI4</f>
        <v>0</v>
      </c>
      <c r="IWJ5">
        <f>'Sales Forecast by COS'!IWJ4</f>
        <v>0</v>
      </c>
      <c r="IWK5">
        <f>'Sales Forecast by COS'!IWK4</f>
        <v>0</v>
      </c>
      <c r="IWL5">
        <f>'Sales Forecast by COS'!IWL4</f>
        <v>0</v>
      </c>
      <c r="IWM5">
        <f>'Sales Forecast by COS'!IWM4</f>
        <v>0</v>
      </c>
      <c r="IWN5">
        <f>'Sales Forecast by COS'!IWN4</f>
        <v>0</v>
      </c>
      <c r="IWO5">
        <f>'Sales Forecast by COS'!IWO4</f>
        <v>0</v>
      </c>
      <c r="IWP5">
        <f>'Sales Forecast by COS'!IWP4</f>
        <v>0</v>
      </c>
      <c r="IWQ5">
        <f>'Sales Forecast by COS'!IWQ4</f>
        <v>0</v>
      </c>
      <c r="IWR5">
        <f>'Sales Forecast by COS'!IWR4</f>
        <v>0</v>
      </c>
      <c r="IWS5">
        <f>'Sales Forecast by COS'!IWS4</f>
        <v>0</v>
      </c>
      <c r="IWT5">
        <f>'Sales Forecast by COS'!IWT4</f>
        <v>0</v>
      </c>
      <c r="IWU5">
        <f>'Sales Forecast by COS'!IWU4</f>
        <v>0</v>
      </c>
      <c r="IWV5">
        <f>'Sales Forecast by COS'!IWV4</f>
        <v>0</v>
      </c>
      <c r="IWW5">
        <f>'Sales Forecast by COS'!IWW4</f>
        <v>0</v>
      </c>
      <c r="IWX5">
        <f>'Sales Forecast by COS'!IWX4</f>
        <v>0</v>
      </c>
      <c r="IWY5">
        <f>'Sales Forecast by COS'!IWY4</f>
        <v>0</v>
      </c>
      <c r="IWZ5">
        <f>'Sales Forecast by COS'!IWZ4</f>
        <v>0</v>
      </c>
      <c r="IXA5">
        <f>'Sales Forecast by COS'!IXA4</f>
        <v>0</v>
      </c>
      <c r="IXB5">
        <f>'Sales Forecast by COS'!IXB4</f>
        <v>0</v>
      </c>
      <c r="IXC5">
        <f>'Sales Forecast by COS'!IXC4</f>
        <v>0</v>
      </c>
      <c r="IXD5">
        <f>'Sales Forecast by COS'!IXD4</f>
        <v>0</v>
      </c>
      <c r="IXE5">
        <f>'Sales Forecast by COS'!IXE4</f>
        <v>0</v>
      </c>
      <c r="IXF5">
        <f>'Sales Forecast by COS'!IXF4</f>
        <v>0</v>
      </c>
      <c r="IXG5">
        <f>'Sales Forecast by COS'!IXG4</f>
        <v>0</v>
      </c>
      <c r="IXH5">
        <f>'Sales Forecast by COS'!IXH4</f>
        <v>0</v>
      </c>
      <c r="IXI5">
        <f>'Sales Forecast by COS'!IXI4</f>
        <v>0</v>
      </c>
      <c r="IXJ5">
        <f>'Sales Forecast by COS'!IXJ4</f>
        <v>0</v>
      </c>
      <c r="IXK5">
        <f>'Sales Forecast by COS'!IXK4</f>
        <v>0</v>
      </c>
      <c r="IXL5">
        <f>'Sales Forecast by COS'!IXL4</f>
        <v>0</v>
      </c>
      <c r="IXM5">
        <f>'Sales Forecast by COS'!IXM4</f>
        <v>0</v>
      </c>
      <c r="IXN5">
        <f>'Sales Forecast by COS'!IXN4</f>
        <v>0</v>
      </c>
      <c r="IXO5">
        <f>'Sales Forecast by COS'!IXO4</f>
        <v>0</v>
      </c>
      <c r="IXP5">
        <f>'Sales Forecast by COS'!IXP4</f>
        <v>0</v>
      </c>
      <c r="IXQ5">
        <f>'Sales Forecast by COS'!IXQ4</f>
        <v>0</v>
      </c>
      <c r="IXR5">
        <f>'Sales Forecast by COS'!IXR4</f>
        <v>0</v>
      </c>
      <c r="IXS5">
        <f>'Sales Forecast by COS'!IXS4</f>
        <v>0</v>
      </c>
      <c r="IXT5">
        <f>'Sales Forecast by COS'!IXT4</f>
        <v>0</v>
      </c>
      <c r="IXU5">
        <f>'Sales Forecast by COS'!IXU4</f>
        <v>0</v>
      </c>
      <c r="IXV5">
        <f>'Sales Forecast by COS'!IXV4</f>
        <v>0</v>
      </c>
      <c r="IXW5">
        <f>'Sales Forecast by COS'!IXW4</f>
        <v>0</v>
      </c>
      <c r="IXX5">
        <f>'Sales Forecast by COS'!IXX4</f>
        <v>0</v>
      </c>
      <c r="IXY5">
        <f>'Sales Forecast by COS'!IXY4</f>
        <v>0</v>
      </c>
      <c r="IXZ5">
        <f>'Sales Forecast by COS'!IXZ4</f>
        <v>0</v>
      </c>
      <c r="IYA5">
        <f>'Sales Forecast by COS'!IYA4</f>
        <v>0</v>
      </c>
      <c r="IYB5">
        <f>'Sales Forecast by COS'!IYB4</f>
        <v>0</v>
      </c>
      <c r="IYC5">
        <f>'Sales Forecast by COS'!IYC4</f>
        <v>0</v>
      </c>
      <c r="IYD5">
        <f>'Sales Forecast by COS'!IYD4</f>
        <v>0</v>
      </c>
      <c r="IYE5">
        <f>'Sales Forecast by COS'!IYE4</f>
        <v>0</v>
      </c>
      <c r="IYF5">
        <f>'Sales Forecast by COS'!IYF4</f>
        <v>0</v>
      </c>
      <c r="IYG5">
        <f>'Sales Forecast by COS'!IYG4</f>
        <v>0</v>
      </c>
      <c r="IYH5">
        <f>'Sales Forecast by COS'!IYH4</f>
        <v>0</v>
      </c>
      <c r="IYI5">
        <f>'Sales Forecast by COS'!IYI4</f>
        <v>0</v>
      </c>
      <c r="IYJ5">
        <f>'Sales Forecast by COS'!IYJ4</f>
        <v>0</v>
      </c>
      <c r="IYK5">
        <f>'Sales Forecast by COS'!IYK4</f>
        <v>0</v>
      </c>
      <c r="IYL5">
        <f>'Sales Forecast by COS'!IYL4</f>
        <v>0</v>
      </c>
      <c r="IYM5">
        <f>'Sales Forecast by COS'!IYM4</f>
        <v>0</v>
      </c>
      <c r="IYN5">
        <f>'Sales Forecast by COS'!IYN4</f>
        <v>0</v>
      </c>
      <c r="IYO5">
        <f>'Sales Forecast by COS'!IYO4</f>
        <v>0</v>
      </c>
      <c r="IYP5">
        <f>'Sales Forecast by COS'!IYP4</f>
        <v>0</v>
      </c>
      <c r="IYQ5">
        <f>'Sales Forecast by COS'!IYQ4</f>
        <v>0</v>
      </c>
      <c r="IYR5">
        <f>'Sales Forecast by COS'!IYR4</f>
        <v>0</v>
      </c>
      <c r="IYS5">
        <f>'Sales Forecast by COS'!IYS4</f>
        <v>0</v>
      </c>
      <c r="IYT5">
        <f>'Sales Forecast by COS'!IYT4</f>
        <v>0</v>
      </c>
      <c r="IYU5">
        <f>'Sales Forecast by COS'!IYU4</f>
        <v>0</v>
      </c>
      <c r="IYV5">
        <f>'Sales Forecast by COS'!IYV4</f>
        <v>0</v>
      </c>
      <c r="IYW5">
        <f>'Sales Forecast by COS'!IYW4</f>
        <v>0</v>
      </c>
      <c r="IYX5">
        <f>'Sales Forecast by COS'!IYX4</f>
        <v>0</v>
      </c>
      <c r="IYY5">
        <f>'Sales Forecast by COS'!IYY4</f>
        <v>0</v>
      </c>
      <c r="IYZ5">
        <f>'Sales Forecast by COS'!IYZ4</f>
        <v>0</v>
      </c>
      <c r="IZA5">
        <f>'Sales Forecast by COS'!IZA4</f>
        <v>0</v>
      </c>
      <c r="IZB5">
        <f>'Sales Forecast by COS'!IZB4</f>
        <v>0</v>
      </c>
      <c r="IZC5">
        <f>'Sales Forecast by COS'!IZC4</f>
        <v>0</v>
      </c>
      <c r="IZD5">
        <f>'Sales Forecast by COS'!IZD4</f>
        <v>0</v>
      </c>
      <c r="IZE5">
        <f>'Sales Forecast by COS'!IZE4</f>
        <v>0</v>
      </c>
      <c r="IZF5">
        <f>'Sales Forecast by COS'!IZF4</f>
        <v>0</v>
      </c>
      <c r="IZG5">
        <f>'Sales Forecast by COS'!IZG4</f>
        <v>0</v>
      </c>
      <c r="IZH5">
        <f>'Sales Forecast by COS'!IZH4</f>
        <v>0</v>
      </c>
      <c r="IZI5">
        <f>'Sales Forecast by COS'!IZI4</f>
        <v>0</v>
      </c>
      <c r="IZJ5">
        <f>'Sales Forecast by COS'!IZJ4</f>
        <v>0</v>
      </c>
      <c r="IZK5">
        <f>'Sales Forecast by COS'!IZK4</f>
        <v>0</v>
      </c>
      <c r="IZL5">
        <f>'Sales Forecast by COS'!IZL4</f>
        <v>0</v>
      </c>
      <c r="IZM5">
        <f>'Sales Forecast by COS'!IZM4</f>
        <v>0</v>
      </c>
      <c r="IZN5">
        <f>'Sales Forecast by COS'!IZN4</f>
        <v>0</v>
      </c>
      <c r="IZO5">
        <f>'Sales Forecast by COS'!IZO4</f>
        <v>0</v>
      </c>
      <c r="IZP5">
        <f>'Sales Forecast by COS'!IZP4</f>
        <v>0</v>
      </c>
      <c r="IZQ5">
        <f>'Sales Forecast by COS'!IZQ4</f>
        <v>0</v>
      </c>
      <c r="IZR5">
        <f>'Sales Forecast by COS'!IZR4</f>
        <v>0</v>
      </c>
      <c r="IZS5">
        <f>'Sales Forecast by COS'!IZS4</f>
        <v>0</v>
      </c>
      <c r="IZT5">
        <f>'Sales Forecast by COS'!IZT4</f>
        <v>0</v>
      </c>
      <c r="IZU5">
        <f>'Sales Forecast by COS'!IZU4</f>
        <v>0</v>
      </c>
      <c r="IZV5">
        <f>'Sales Forecast by COS'!IZV4</f>
        <v>0</v>
      </c>
      <c r="IZW5">
        <f>'Sales Forecast by COS'!IZW4</f>
        <v>0</v>
      </c>
      <c r="IZX5">
        <f>'Sales Forecast by COS'!IZX4</f>
        <v>0</v>
      </c>
      <c r="IZY5">
        <f>'Sales Forecast by COS'!IZY4</f>
        <v>0</v>
      </c>
      <c r="IZZ5">
        <f>'Sales Forecast by COS'!IZZ4</f>
        <v>0</v>
      </c>
      <c r="JAA5">
        <f>'Sales Forecast by COS'!JAA4</f>
        <v>0</v>
      </c>
      <c r="JAB5">
        <f>'Sales Forecast by COS'!JAB4</f>
        <v>0</v>
      </c>
      <c r="JAC5">
        <f>'Sales Forecast by COS'!JAC4</f>
        <v>0</v>
      </c>
      <c r="JAD5">
        <f>'Sales Forecast by COS'!JAD4</f>
        <v>0</v>
      </c>
      <c r="JAE5">
        <f>'Sales Forecast by COS'!JAE4</f>
        <v>0</v>
      </c>
      <c r="JAF5">
        <f>'Sales Forecast by COS'!JAF4</f>
        <v>0</v>
      </c>
      <c r="JAG5">
        <f>'Sales Forecast by COS'!JAG4</f>
        <v>0</v>
      </c>
      <c r="JAH5">
        <f>'Sales Forecast by COS'!JAH4</f>
        <v>0</v>
      </c>
      <c r="JAI5">
        <f>'Sales Forecast by COS'!JAI4</f>
        <v>0</v>
      </c>
      <c r="JAJ5">
        <f>'Sales Forecast by COS'!JAJ4</f>
        <v>0</v>
      </c>
      <c r="JAK5">
        <f>'Sales Forecast by COS'!JAK4</f>
        <v>0</v>
      </c>
      <c r="JAL5">
        <f>'Sales Forecast by COS'!JAL4</f>
        <v>0</v>
      </c>
      <c r="JAM5">
        <f>'Sales Forecast by COS'!JAM4</f>
        <v>0</v>
      </c>
      <c r="JAN5">
        <f>'Sales Forecast by COS'!JAN4</f>
        <v>0</v>
      </c>
      <c r="JAO5">
        <f>'Sales Forecast by COS'!JAO4</f>
        <v>0</v>
      </c>
      <c r="JAP5">
        <f>'Sales Forecast by COS'!JAP4</f>
        <v>0</v>
      </c>
      <c r="JAQ5">
        <f>'Sales Forecast by COS'!JAQ4</f>
        <v>0</v>
      </c>
      <c r="JAR5">
        <f>'Sales Forecast by COS'!JAR4</f>
        <v>0</v>
      </c>
      <c r="JAS5">
        <f>'Sales Forecast by COS'!JAS4</f>
        <v>0</v>
      </c>
      <c r="JAT5">
        <f>'Sales Forecast by COS'!JAT4</f>
        <v>0</v>
      </c>
      <c r="JAU5">
        <f>'Sales Forecast by COS'!JAU4</f>
        <v>0</v>
      </c>
      <c r="JAV5">
        <f>'Sales Forecast by COS'!JAV4</f>
        <v>0</v>
      </c>
      <c r="JAW5">
        <f>'Sales Forecast by COS'!JAW4</f>
        <v>0</v>
      </c>
      <c r="JAX5">
        <f>'Sales Forecast by COS'!JAX4</f>
        <v>0</v>
      </c>
      <c r="JAY5">
        <f>'Sales Forecast by COS'!JAY4</f>
        <v>0</v>
      </c>
      <c r="JAZ5">
        <f>'Sales Forecast by COS'!JAZ4</f>
        <v>0</v>
      </c>
      <c r="JBA5">
        <f>'Sales Forecast by COS'!JBA4</f>
        <v>0</v>
      </c>
      <c r="JBB5">
        <f>'Sales Forecast by COS'!JBB4</f>
        <v>0</v>
      </c>
      <c r="JBC5">
        <f>'Sales Forecast by COS'!JBC4</f>
        <v>0</v>
      </c>
      <c r="JBD5">
        <f>'Sales Forecast by COS'!JBD4</f>
        <v>0</v>
      </c>
      <c r="JBE5">
        <f>'Sales Forecast by COS'!JBE4</f>
        <v>0</v>
      </c>
      <c r="JBF5">
        <f>'Sales Forecast by COS'!JBF4</f>
        <v>0</v>
      </c>
      <c r="JBG5">
        <f>'Sales Forecast by COS'!JBG4</f>
        <v>0</v>
      </c>
      <c r="JBH5">
        <f>'Sales Forecast by COS'!JBH4</f>
        <v>0</v>
      </c>
      <c r="JBI5">
        <f>'Sales Forecast by COS'!JBI4</f>
        <v>0</v>
      </c>
      <c r="JBJ5">
        <f>'Sales Forecast by COS'!JBJ4</f>
        <v>0</v>
      </c>
      <c r="JBK5">
        <f>'Sales Forecast by COS'!JBK4</f>
        <v>0</v>
      </c>
      <c r="JBL5">
        <f>'Sales Forecast by COS'!JBL4</f>
        <v>0</v>
      </c>
      <c r="JBM5">
        <f>'Sales Forecast by COS'!JBM4</f>
        <v>0</v>
      </c>
      <c r="JBN5">
        <f>'Sales Forecast by COS'!JBN4</f>
        <v>0</v>
      </c>
      <c r="JBO5">
        <f>'Sales Forecast by COS'!JBO4</f>
        <v>0</v>
      </c>
      <c r="JBP5">
        <f>'Sales Forecast by COS'!JBP4</f>
        <v>0</v>
      </c>
      <c r="JBQ5">
        <f>'Sales Forecast by COS'!JBQ4</f>
        <v>0</v>
      </c>
      <c r="JBR5">
        <f>'Sales Forecast by COS'!JBR4</f>
        <v>0</v>
      </c>
      <c r="JBS5">
        <f>'Sales Forecast by COS'!JBS4</f>
        <v>0</v>
      </c>
      <c r="JBT5">
        <f>'Sales Forecast by COS'!JBT4</f>
        <v>0</v>
      </c>
      <c r="JBU5">
        <f>'Sales Forecast by COS'!JBU4</f>
        <v>0</v>
      </c>
      <c r="JBV5">
        <f>'Sales Forecast by COS'!JBV4</f>
        <v>0</v>
      </c>
      <c r="JBW5">
        <f>'Sales Forecast by COS'!JBW4</f>
        <v>0</v>
      </c>
      <c r="JBX5">
        <f>'Sales Forecast by COS'!JBX4</f>
        <v>0</v>
      </c>
      <c r="JBY5">
        <f>'Sales Forecast by COS'!JBY4</f>
        <v>0</v>
      </c>
      <c r="JBZ5">
        <f>'Sales Forecast by COS'!JBZ4</f>
        <v>0</v>
      </c>
      <c r="JCA5">
        <f>'Sales Forecast by COS'!JCA4</f>
        <v>0</v>
      </c>
      <c r="JCB5">
        <f>'Sales Forecast by COS'!JCB4</f>
        <v>0</v>
      </c>
      <c r="JCC5">
        <f>'Sales Forecast by COS'!JCC4</f>
        <v>0</v>
      </c>
      <c r="JCD5">
        <f>'Sales Forecast by COS'!JCD4</f>
        <v>0</v>
      </c>
      <c r="JCE5">
        <f>'Sales Forecast by COS'!JCE4</f>
        <v>0</v>
      </c>
      <c r="JCF5">
        <f>'Sales Forecast by COS'!JCF4</f>
        <v>0</v>
      </c>
      <c r="JCG5">
        <f>'Sales Forecast by COS'!JCG4</f>
        <v>0</v>
      </c>
      <c r="JCH5">
        <f>'Sales Forecast by COS'!JCH4</f>
        <v>0</v>
      </c>
      <c r="JCI5">
        <f>'Sales Forecast by COS'!JCI4</f>
        <v>0</v>
      </c>
      <c r="JCJ5">
        <f>'Sales Forecast by COS'!JCJ4</f>
        <v>0</v>
      </c>
      <c r="JCK5">
        <f>'Sales Forecast by COS'!JCK4</f>
        <v>0</v>
      </c>
      <c r="JCL5">
        <f>'Sales Forecast by COS'!JCL4</f>
        <v>0</v>
      </c>
      <c r="JCM5">
        <f>'Sales Forecast by COS'!JCM4</f>
        <v>0</v>
      </c>
      <c r="JCN5">
        <f>'Sales Forecast by COS'!JCN4</f>
        <v>0</v>
      </c>
      <c r="JCO5">
        <f>'Sales Forecast by COS'!JCO4</f>
        <v>0</v>
      </c>
      <c r="JCP5">
        <f>'Sales Forecast by COS'!JCP4</f>
        <v>0</v>
      </c>
      <c r="JCQ5">
        <f>'Sales Forecast by COS'!JCQ4</f>
        <v>0</v>
      </c>
      <c r="JCR5">
        <f>'Sales Forecast by COS'!JCR4</f>
        <v>0</v>
      </c>
      <c r="JCS5">
        <f>'Sales Forecast by COS'!JCS4</f>
        <v>0</v>
      </c>
      <c r="JCT5">
        <f>'Sales Forecast by COS'!JCT4</f>
        <v>0</v>
      </c>
      <c r="JCU5">
        <f>'Sales Forecast by COS'!JCU4</f>
        <v>0</v>
      </c>
      <c r="JCV5">
        <f>'Sales Forecast by COS'!JCV4</f>
        <v>0</v>
      </c>
      <c r="JCW5">
        <f>'Sales Forecast by COS'!JCW4</f>
        <v>0</v>
      </c>
      <c r="JCX5">
        <f>'Sales Forecast by COS'!JCX4</f>
        <v>0</v>
      </c>
      <c r="JCY5">
        <f>'Sales Forecast by COS'!JCY4</f>
        <v>0</v>
      </c>
      <c r="JCZ5">
        <f>'Sales Forecast by COS'!JCZ4</f>
        <v>0</v>
      </c>
      <c r="JDA5">
        <f>'Sales Forecast by COS'!JDA4</f>
        <v>0</v>
      </c>
      <c r="JDB5">
        <f>'Sales Forecast by COS'!JDB4</f>
        <v>0</v>
      </c>
      <c r="JDC5">
        <f>'Sales Forecast by COS'!JDC4</f>
        <v>0</v>
      </c>
      <c r="JDD5">
        <f>'Sales Forecast by COS'!JDD4</f>
        <v>0</v>
      </c>
      <c r="JDE5">
        <f>'Sales Forecast by COS'!JDE4</f>
        <v>0</v>
      </c>
      <c r="JDF5">
        <f>'Sales Forecast by COS'!JDF4</f>
        <v>0</v>
      </c>
      <c r="JDG5">
        <f>'Sales Forecast by COS'!JDG4</f>
        <v>0</v>
      </c>
      <c r="JDH5">
        <f>'Sales Forecast by COS'!JDH4</f>
        <v>0</v>
      </c>
      <c r="JDI5">
        <f>'Sales Forecast by COS'!JDI4</f>
        <v>0</v>
      </c>
      <c r="JDJ5">
        <f>'Sales Forecast by COS'!JDJ4</f>
        <v>0</v>
      </c>
      <c r="JDK5">
        <f>'Sales Forecast by COS'!JDK4</f>
        <v>0</v>
      </c>
      <c r="JDL5">
        <f>'Sales Forecast by COS'!JDL4</f>
        <v>0</v>
      </c>
      <c r="JDM5">
        <f>'Sales Forecast by COS'!JDM4</f>
        <v>0</v>
      </c>
      <c r="JDN5">
        <f>'Sales Forecast by COS'!JDN4</f>
        <v>0</v>
      </c>
      <c r="JDO5">
        <f>'Sales Forecast by COS'!JDO4</f>
        <v>0</v>
      </c>
      <c r="JDP5">
        <f>'Sales Forecast by COS'!JDP4</f>
        <v>0</v>
      </c>
      <c r="JDQ5">
        <f>'Sales Forecast by COS'!JDQ4</f>
        <v>0</v>
      </c>
      <c r="JDR5">
        <f>'Sales Forecast by COS'!JDR4</f>
        <v>0</v>
      </c>
      <c r="JDS5">
        <f>'Sales Forecast by COS'!JDS4</f>
        <v>0</v>
      </c>
      <c r="JDT5">
        <f>'Sales Forecast by COS'!JDT4</f>
        <v>0</v>
      </c>
      <c r="JDU5">
        <f>'Sales Forecast by COS'!JDU4</f>
        <v>0</v>
      </c>
      <c r="JDV5">
        <f>'Sales Forecast by COS'!JDV4</f>
        <v>0</v>
      </c>
      <c r="JDW5">
        <f>'Sales Forecast by COS'!JDW4</f>
        <v>0</v>
      </c>
      <c r="JDX5">
        <f>'Sales Forecast by COS'!JDX4</f>
        <v>0</v>
      </c>
      <c r="JDY5">
        <f>'Sales Forecast by COS'!JDY4</f>
        <v>0</v>
      </c>
      <c r="JDZ5">
        <f>'Sales Forecast by COS'!JDZ4</f>
        <v>0</v>
      </c>
      <c r="JEA5">
        <f>'Sales Forecast by COS'!JEA4</f>
        <v>0</v>
      </c>
      <c r="JEB5">
        <f>'Sales Forecast by COS'!JEB4</f>
        <v>0</v>
      </c>
      <c r="JEC5">
        <f>'Sales Forecast by COS'!JEC4</f>
        <v>0</v>
      </c>
      <c r="JED5">
        <f>'Sales Forecast by COS'!JED4</f>
        <v>0</v>
      </c>
      <c r="JEE5">
        <f>'Sales Forecast by COS'!JEE4</f>
        <v>0</v>
      </c>
      <c r="JEF5">
        <f>'Sales Forecast by COS'!JEF4</f>
        <v>0</v>
      </c>
      <c r="JEG5">
        <f>'Sales Forecast by COS'!JEG4</f>
        <v>0</v>
      </c>
      <c r="JEH5">
        <f>'Sales Forecast by COS'!JEH4</f>
        <v>0</v>
      </c>
      <c r="JEI5">
        <f>'Sales Forecast by COS'!JEI4</f>
        <v>0</v>
      </c>
      <c r="JEJ5">
        <f>'Sales Forecast by COS'!JEJ4</f>
        <v>0</v>
      </c>
      <c r="JEK5">
        <f>'Sales Forecast by COS'!JEK4</f>
        <v>0</v>
      </c>
      <c r="JEL5">
        <f>'Sales Forecast by COS'!JEL4</f>
        <v>0</v>
      </c>
      <c r="JEM5">
        <f>'Sales Forecast by COS'!JEM4</f>
        <v>0</v>
      </c>
      <c r="JEN5">
        <f>'Sales Forecast by COS'!JEN4</f>
        <v>0</v>
      </c>
      <c r="JEO5">
        <f>'Sales Forecast by COS'!JEO4</f>
        <v>0</v>
      </c>
      <c r="JEP5">
        <f>'Sales Forecast by COS'!JEP4</f>
        <v>0</v>
      </c>
      <c r="JEQ5">
        <f>'Sales Forecast by COS'!JEQ4</f>
        <v>0</v>
      </c>
      <c r="JER5">
        <f>'Sales Forecast by COS'!JER4</f>
        <v>0</v>
      </c>
      <c r="JES5">
        <f>'Sales Forecast by COS'!JES4</f>
        <v>0</v>
      </c>
      <c r="JET5">
        <f>'Sales Forecast by COS'!JET4</f>
        <v>0</v>
      </c>
      <c r="JEU5">
        <f>'Sales Forecast by COS'!JEU4</f>
        <v>0</v>
      </c>
      <c r="JEV5">
        <f>'Sales Forecast by COS'!JEV4</f>
        <v>0</v>
      </c>
      <c r="JEW5">
        <f>'Sales Forecast by COS'!JEW4</f>
        <v>0</v>
      </c>
      <c r="JEX5">
        <f>'Sales Forecast by COS'!JEX4</f>
        <v>0</v>
      </c>
      <c r="JEY5">
        <f>'Sales Forecast by COS'!JEY4</f>
        <v>0</v>
      </c>
      <c r="JEZ5">
        <f>'Sales Forecast by COS'!JEZ4</f>
        <v>0</v>
      </c>
      <c r="JFA5">
        <f>'Sales Forecast by COS'!JFA4</f>
        <v>0</v>
      </c>
      <c r="JFB5">
        <f>'Sales Forecast by COS'!JFB4</f>
        <v>0</v>
      </c>
      <c r="JFC5">
        <f>'Sales Forecast by COS'!JFC4</f>
        <v>0</v>
      </c>
      <c r="JFD5">
        <f>'Sales Forecast by COS'!JFD4</f>
        <v>0</v>
      </c>
      <c r="JFE5">
        <f>'Sales Forecast by COS'!JFE4</f>
        <v>0</v>
      </c>
      <c r="JFF5">
        <f>'Sales Forecast by COS'!JFF4</f>
        <v>0</v>
      </c>
      <c r="JFG5">
        <f>'Sales Forecast by COS'!JFG4</f>
        <v>0</v>
      </c>
      <c r="JFH5">
        <f>'Sales Forecast by COS'!JFH4</f>
        <v>0</v>
      </c>
      <c r="JFI5">
        <f>'Sales Forecast by COS'!JFI4</f>
        <v>0</v>
      </c>
      <c r="JFJ5">
        <f>'Sales Forecast by COS'!JFJ4</f>
        <v>0</v>
      </c>
      <c r="JFK5">
        <f>'Sales Forecast by COS'!JFK4</f>
        <v>0</v>
      </c>
      <c r="JFL5">
        <f>'Sales Forecast by COS'!JFL4</f>
        <v>0</v>
      </c>
      <c r="JFM5">
        <f>'Sales Forecast by COS'!JFM4</f>
        <v>0</v>
      </c>
      <c r="JFN5">
        <f>'Sales Forecast by COS'!JFN4</f>
        <v>0</v>
      </c>
      <c r="JFO5">
        <f>'Sales Forecast by COS'!JFO4</f>
        <v>0</v>
      </c>
      <c r="JFP5">
        <f>'Sales Forecast by COS'!JFP4</f>
        <v>0</v>
      </c>
      <c r="JFQ5">
        <f>'Sales Forecast by COS'!JFQ4</f>
        <v>0</v>
      </c>
      <c r="JFR5">
        <f>'Sales Forecast by COS'!JFR4</f>
        <v>0</v>
      </c>
      <c r="JFS5">
        <f>'Sales Forecast by COS'!JFS4</f>
        <v>0</v>
      </c>
      <c r="JFT5">
        <f>'Sales Forecast by COS'!JFT4</f>
        <v>0</v>
      </c>
      <c r="JFU5">
        <f>'Sales Forecast by COS'!JFU4</f>
        <v>0</v>
      </c>
      <c r="JFV5">
        <f>'Sales Forecast by COS'!JFV4</f>
        <v>0</v>
      </c>
      <c r="JFW5">
        <f>'Sales Forecast by COS'!JFW4</f>
        <v>0</v>
      </c>
      <c r="JFX5">
        <f>'Sales Forecast by COS'!JFX4</f>
        <v>0</v>
      </c>
      <c r="JFY5">
        <f>'Sales Forecast by COS'!JFY4</f>
        <v>0</v>
      </c>
      <c r="JFZ5">
        <f>'Sales Forecast by COS'!JFZ4</f>
        <v>0</v>
      </c>
      <c r="JGA5">
        <f>'Sales Forecast by COS'!JGA4</f>
        <v>0</v>
      </c>
      <c r="JGB5">
        <f>'Sales Forecast by COS'!JGB4</f>
        <v>0</v>
      </c>
      <c r="JGC5">
        <f>'Sales Forecast by COS'!JGC4</f>
        <v>0</v>
      </c>
      <c r="JGD5">
        <f>'Sales Forecast by COS'!JGD4</f>
        <v>0</v>
      </c>
      <c r="JGE5">
        <f>'Sales Forecast by COS'!JGE4</f>
        <v>0</v>
      </c>
      <c r="JGF5">
        <f>'Sales Forecast by COS'!JGF4</f>
        <v>0</v>
      </c>
      <c r="JGG5">
        <f>'Sales Forecast by COS'!JGG4</f>
        <v>0</v>
      </c>
      <c r="JGH5">
        <f>'Sales Forecast by COS'!JGH4</f>
        <v>0</v>
      </c>
      <c r="JGI5">
        <f>'Sales Forecast by COS'!JGI4</f>
        <v>0</v>
      </c>
      <c r="JGJ5">
        <f>'Sales Forecast by COS'!JGJ4</f>
        <v>0</v>
      </c>
      <c r="JGK5">
        <f>'Sales Forecast by COS'!JGK4</f>
        <v>0</v>
      </c>
      <c r="JGL5">
        <f>'Sales Forecast by COS'!JGL4</f>
        <v>0</v>
      </c>
      <c r="JGM5">
        <f>'Sales Forecast by COS'!JGM4</f>
        <v>0</v>
      </c>
      <c r="JGN5">
        <f>'Sales Forecast by COS'!JGN4</f>
        <v>0</v>
      </c>
      <c r="JGO5">
        <f>'Sales Forecast by COS'!JGO4</f>
        <v>0</v>
      </c>
      <c r="JGP5">
        <f>'Sales Forecast by COS'!JGP4</f>
        <v>0</v>
      </c>
      <c r="JGQ5">
        <f>'Sales Forecast by COS'!JGQ4</f>
        <v>0</v>
      </c>
      <c r="JGR5">
        <f>'Sales Forecast by COS'!JGR4</f>
        <v>0</v>
      </c>
      <c r="JGS5">
        <f>'Sales Forecast by COS'!JGS4</f>
        <v>0</v>
      </c>
      <c r="JGT5">
        <f>'Sales Forecast by COS'!JGT4</f>
        <v>0</v>
      </c>
      <c r="JGU5">
        <f>'Sales Forecast by COS'!JGU4</f>
        <v>0</v>
      </c>
      <c r="JGV5">
        <f>'Sales Forecast by COS'!JGV4</f>
        <v>0</v>
      </c>
      <c r="JGW5">
        <f>'Sales Forecast by COS'!JGW4</f>
        <v>0</v>
      </c>
      <c r="JGX5">
        <f>'Sales Forecast by COS'!JGX4</f>
        <v>0</v>
      </c>
      <c r="JGY5">
        <f>'Sales Forecast by COS'!JGY4</f>
        <v>0</v>
      </c>
      <c r="JGZ5">
        <f>'Sales Forecast by COS'!JGZ4</f>
        <v>0</v>
      </c>
      <c r="JHA5">
        <f>'Sales Forecast by COS'!JHA4</f>
        <v>0</v>
      </c>
      <c r="JHB5">
        <f>'Sales Forecast by COS'!JHB4</f>
        <v>0</v>
      </c>
      <c r="JHC5">
        <f>'Sales Forecast by COS'!JHC4</f>
        <v>0</v>
      </c>
      <c r="JHD5">
        <f>'Sales Forecast by COS'!JHD4</f>
        <v>0</v>
      </c>
      <c r="JHE5">
        <f>'Sales Forecast by COS'!JHE4</f>
        <v>0</v>
      </c>
      <c r="JHF5">
        <f>'Sales Forecast by COS'!JHF4</f>
        <v>0</v>
      </c>
      <c r="JHG5">
        <f>'Sales Forecast by COS'!JHG4</f>
        <v>0</v>
      </c>
      <c r="JHH5">
        <f>'Sales Forecast by COS'!JHH4</f>
        <v>0</v>
      </c>
      <c r="JHI5">
        <f>'Sales Forecast by COS'!JHI4</f>
        <v>0</v>
      </c>
      <c r="JHJ5">
        <f>'Sales Forecast by COS'!JHJ4</f>
        <v>0</v>
      </c>
      <c r="JHK5">
        <f>'Sales Forecast by COS'!JHK4</f>
        <v>0</v>
      </c>
      <c r="JHL5">
        <f>'Sales Forecast by COS'!JHL4</f>
        <v>0</v>
      </c>
      <c r="JHM5">
        <f>'Sales Forecast by COS'!JHM4</f>
        <v>0</v>
      </c>
      <c r="JHN5">
        <f>'Sales Forecast by COS'!JHN4</f>
        <v>0</v>
      </c>
      <c r="JHO5">
        <f>'Sales Forecast by COS'!JHO4</f>
        <v>0</v>
      </c>
      <c r="JHP5">
        <f>'Sales Forecast by COS'!JHP4</f>
        <v>0</v>
      </c>
      <c r="JHQ5">
        <f>'Sales Forecast by COS'!JHQ4</f>
        <v>0</v>
      </c>
      <c r="JHR5">
        <f>'Sales Forecast by COS'!JHR4</f>
        <v>0</v>
      </c>
      <c r="JHS5">
        <f>'Sales Forecast by COS'!JHS4</f>
        <v>0</v>
      </c>
      <c r="JHT5">
        <f>'Sales Forecast by COS'!JHT4</f>
        <v>0</v>
      </c>
      <c r="JHU5">
        <f>'Sales Forecast by COS'!JHU4</f>
        <v>0</v>
      </c>
      <c r="JHV5">
        <f>'Sales Forecast by COS'!JHV4</f>
        <v>0</v>
      </c>
      <c r="JHW5">
        <f>'Sales Forecast by COS'!JHW4</f>
        <v>0</v>
      </c>
      <c r="JHX5">
        <f>'Sales Forecast by COS'!JHX4</f>
        <v>0</v>
      </c>
      <c r="JHY5">
        <f>'Sales Forecast by COS'!JHY4</f>
        <v>0</v>
      </c>
      <c r="JHZ5">
        <f>'Sales Forecast by COS'!JHZ4</f>
        <v>0</v>
      </c>
      <c r="JIA5">
        <f>'Sales Forecast by COS'!JIA4</f>
        <v>0</v>
      </c>
      <c r="JIB5">
        <f>'Sales Forecast by COS'!JIB4</f>
        <v>0</v>
      </c>
      <c r="JIC5">
        <f>'Sales Forecast by COS'!JIC4</f>
        <v>0</v>
      </c>
      <c r="JID5">
        <f>'Sales Forecast by COS'!JID4</f>
        <v>0</v>
      </c>
      <c r="JIE5">
        <f>'Sales Forecast by COS'!JIE4</f>
        <v>0</v>
      </c>
      <c r="JIF5">
        <f>'Sales Forecast by COS'!JIF4</f>
        <v>0</v>
      </c>
      <c r="JIG5">
        <f>'Sales Forecast by COS'!JIG4</f>
        <v>0</v>
      </c>
      <c r="JIH5">
        <f>'Sales Forecast by COS'!JIH4</f>
        <v>0</v>
      </c>
      <c r="JII5">
        <f>'Sales Forecast by COS'!JII4</f>
        <v>0</v>
      </c>
      <c r="JIJ5">
        <f>'Sales Forecast by COS'!JIJ4</f>
        <v>0</v>
      </c>
      <c r="JIK5">
        <f>'Sales Forecast by COS'!JIK4</f>
        <v>0</v>
      </c>
      <c r="JIL5">
        <f>'Sales Forecast by COS'!JIL4</f>
        <v>0</v>
      </c>
      <c r="JIM5">
        <f>'Sales Forecast by COS'!JIM4</f>
        <v>0</v>
      </c>
      <c r="JIN5">
        <f>'Sales Forecast by COS'!JIN4</f>
        <v>0</v>
      </c>
      <c r="JIO5">
        <f>'Sales Forecast by COS'!JIO4</f>
        <v>0</v>
      </c>
      <c r="JIP5">
        <f>'Sales Forecast by COS'!JIP4</f>
        <v>0</v>
      </c>
      <c r="JIQ5">
        <f>'Sales Forecast by COS'!JIQ4</f>
        <v>0</v>
      </c>
      <c r="JIR5">
        <f>'Sales Forecast by COS'!JIR4</f>
        <v>0</v>
      </c>
      <c r="JIS5">
        <f>'Sales Forecast by COS'!JIS4</f>
        <v>0</v>
      </c>
      <c r="JIT5">
        <f>'Sales Forecast by COS'!JIT4</f>
        <v>0</v>
      </c>
      <c r="JIU5">
        <f>'Sales Forecast by COS'!JIU4</f>
        <v>0</v>
      </c>
      <c r="JIV5">
        <f>'Sales Forecast by COS'!JIV4</f>
        <v>0</v>
      </c>
      <c r="JIW5">
        <f>'Sales Forecast by COS'!JIW4</f>
        <v>0</v>
      </c>
      <c r="JIX5">
        <f>'Sales Forecast by COS'!JIX4</f>
        <v>0</v>
      </c>
      <c r="JIY5">
        <f>'Sales Forecast by COS'!JIY4</f>
        <v>0</v>
      </c>
      <c r="JIZ5">
        <f>'Sales Forecast by COS'!JIZ4</f>
        <v>0</v>
      </c>
      <c r="JJA5">
        <f>'Sales Forecast by COS'!JJA4</f>
        <v>0</v>
      </c>
      <c r="JJB5">
        <f>'Sales Forecast by COS'!JJB4</f>
        <v>0</v>
      </c>
      <c r="JJC5">
        <f>'Sales Forecast by COS'!JJC4</f>
        <v>0</v>
      </c>
      <c r="JJD5">
        <f>'Sales Forecast by COS'!JJD4</f>
        <v>0</v>
      </c>
      <c r="JJE5">
        <f>'Sales Forecast by COS'!JJE4</f>
        <v>0</v>
      </c>
      <c r="JJF5">
        <f>'Sales Forecast by COS'!JJF4</f>
        <v>0</v>
      </c>
      <c r="JJG5">
        <f>'Sales Forecast by COS'!JJG4</f>
        <v>0</v>
      </c>
      <c r="JJH5">
        <f>'Sales Forecast by COS'!JJH4</f>
        <v>0</v>
      </c>
      <c r="JJI5">
        <f>'Sales Forecast by COS'!JJI4</f>
        <v>0</v>
      </c>
      <c r="JJJ5">
        <f>'Sales Forecast by COS'!JJJ4</f>
        <v>0</v>
      </c>
      <c r="JJK5">
        <f>'Sales Forecast by COS'!JJK4</f>
        <v>0</v>
      </c>
      <c r="JJL5">
        <f>'Sales Forecast by COS'!JJL4</f>
        <v>0</v>
      </c>
      <c r="JJM5">
        <f>'Sales Forecast by COS'!JJM4</f>
        <v>0</v>
      </c>
      <c r="JJN5">
        <f>'Sales Forecast by COS'!JJN4</f>
        <v>0</v>
      </c>
      <c r="JJO5">
        <f>'Sales Forecast by COS'!JJO4</f>
        <v>0</v>
      </c>
      <c r="JJP5">
        <f>'Sales Forecast by COS'!JJP4</f>
        <v>0</v>
      </c>
      <c r="JJQ5">
        <f>'Sales Forecast by COS'!JJQ4</f>
        <v>0</v>
      </c>
      <c r="JJR5">
        <f>'Sales Forecast by COS'!JJR4</f>
        <v>0</v>
      </c>
      <c r="JJS5">
        <f>'Sales Forecast by COS'!JJS4</f>
        <v>0</v>
      </c>
      <c r="JJT5">
        <f>'Sales Forecast by COS'!JJT4</f>
        <v>0</v>
      </c>
      <c r="JJU5">
        <f>'Sales Forecast by COS'!JJU4</f>
        <v>0</v>
      </c>
      <c r="JJV5">
        <f>'Sales Forecast by COS'!JJV4</f>
        <v>0</v>
      </c>
      <c r="JJW5">
        <f>'Sales Forecast by COS'!JJW4</f>
        <v>0</v>
      </c>
      <c r="JJX5">
        <f>'Sales Forecast by COS'!JJX4</f>
        <v>0</v>
      </c>
      <c r="JJY5">
        <f>'Sales Forecast by COS'!JJY4</f>
        <v>0</v>
      </c>
      <c r="JJZ5">
        <f>'Sales Forecast by COS'!JJZ4</f>
        <v>0</v>
      </c>
      <c r="JKA5">
        <f>'Sales Forecast by COS'!JKA4</f>
        <v>0</v>
      </c>
      <c r="JKB5">
        <f>'Sales Forecast by COS'!JKB4</f>
        <v>0</v>
      </c>
      <c r="JKC5">
        <f>'Sales Forecast by COS'!JKC4</f>
        <v>0</v>
      </c>
      <c r="JKD5">
        <f>'Sales Forecast by COS'!JKD4</f>
        <v>0</v>
      </c>
      <c r="JKE5">
        <f>'Sales Forecast by COS'!JKE4</f>
        <v>0</v>
      </c>
      <c r="JKF5">
        <f>'Sales Forecast by COS'!JKF4</f>
        <v>0</v>
      </c>
      <c r="JKG5">
        <f>'Sales Forecast by COS'!JKG4</f>
        <v>0</v>
      </c>
      <c r="JKH5">
        <f>'Sales Forecast by COS'!JKH4</f>
        <v>0</v>
      </c>
      <c r="JKI5">
        <f>'Sales Forecast by COS'!JKI4</f>
        <v>0</v>
      </c>
      <c r="JKJ5">
        <f>'Sales Forecast by COS'!JKJ4</f>
        <v>0</v>
      </c>
      <c r="JKK5">
        <f>'Sales Forecast by COS'!JKK4</f>
        <v>0</v>
      </c>
      <c r="JKL5">
        <f>'Sales Forecast by COS'!JKL4</f>
        <v>0</v>
      </c>
      <c r="JKM5">
        <f>'Sales Forecast by COS'!JKM4</f>
        <v>0</v>
      </c>
      <c r="JKN5">
        <f>'Sales Forecast by COS'!JKN4</f>
        <v>0</v>
      </c>
      <c r="JKO5">
        <f>'Sales Forecast by COS'!JKO4</f>
        <v>0</v>
      </c>
      <c r="JKP5">
        <f>'Sales Forecast by COS'!JKP4</f>
        <v>0</v>
      </c>
      <c r="JKQ5">
        <f>'Sales Forecast by COS'!JKQ4</f>
        <v>0</v>
      </c>
      <c r="JKR5">
        <f>'Sales Forecast by COS'!JKR4</f>
        <v>0</v>
      </c>
      <c r="JKS5">
        <f>'Sales Forecast by COS'!JKS4</f>
        <v>0</v>
      </c>
      <c r="JKT5">
        <f>'Sales Forecast by COS'!JKT4</f>
        <v>0</v>
      </c>
      <c r="JKU5">
        <f>'Sales Forecast by COS'!JKU4</f>
        <v>0</v>
      </c>
      <c r="JKV5">
        <f>'Sales Forecast by COS'!JKV4</f>
        <v>0</v>
      </c>
      <c r="JKW5">
        <f>'Sales Forecast by COS'!JKW4</f>
        <v>0</v>
      </c>
      <c r="JKX5">
        <f>'Sales Forecast by COS'!JKX4</f>
        <v>0</v>
      </c>
      <c r="JKY5">
        <f>'Sales Forecast by COS'!JKY4</f>
        <v>0</v>
      </c>
      <c r="JKZ5">
        <f>'Sales Forecast by COS'!JKZ4</f>
        <v>0</v>
      </c>
      <c r="JLA5">
        <f>'Sales Forecast by COS'!JLA4</f>
        <v>0</v>
      </c>
      <c r="JLB5">
        <f>'Sales Forecast by COS'!JLB4</f>
        <v>0</v>
      </c>
      <c r="JLC5">
        <f>'Sales Forecast by COS'!JLC4</f>
        <v>0</v>
      </c>
      <c r="JLD5">
        <f>'Sales Forecast by COS'!JLD4</f>
        <v>0</v>
      </c>
      <c r="JLE5">
        <f>'Sales Forecast by COS'!JLE4</f>
        <v>0</v>
      </c>
      <c r="JLF5">
        <f>'Sales Forecast by COS'!JLF4</f>
        <v>0</v>
      </c>
      <c r="JLG5">
        <f>'Sales Forecast by COS'!JLG4</f>
        <v>0</v>
      </c>
      <c r="JLH5">
        <f>'Sales Forecast by COS'!JLH4</f>
        <v>0</v>
      </c>
      <c r="JLI5">
        <f>'Sales Forecast by COS'!JLI4</f>
        <v>0</v>
      </c>
      <c r="JLJ5">
        <f>'Sales Forecast by COS'!JLJ4</f>
        <v>0</v>
      </c>
      <c r="JLK5">
        <f>'Sales Forecast by COS'!JLK4</f>
        <v>0</v>
      </c>
      <c r="JLL5">
        <f>'Sales Forecast by COS'!JLL4</f>
        <v>0</v>
      </c>
      <c r="JLM5">
        <f>'Sales Forecast by COS'!JLM4</f>
        <v>0</v>
      </c>
      <c r="JLN5">
        <f>'Sales Forecast by COS'!JLN4</f>
        <v>0</v>
      </c>
      <c r="JLO5">
        <f>'Sales Forecast by COS'!JLO4</f>
        <v>0</v>
      </c>
      <c r="JLP5">
        <f>'Sales Forecast by COS'!JLP4</f>
        <v>0</v>
      </c>
      <c r="JLQ5">
        <f>'Sales Forecast by COS'!JLQ4</f>
        <v>0</v>
      </c>
      <c r="JLR5">
        <f>'Sales Forecast by COS'!JLR4</f>
        <v>0</v>
      </c>
      <c r="JLS5">
        <f>'Sales Forecast by COS'!JLS4</f>
        <v>0</v>
      </c>
      <c r="JLT5">
        <f>'Sales Forecast by COS'!JLT4</f>
        <v>0</v>
      </c>
      <c r="JLU5">
        <f>'Sales Forecast by COS'!JLU4</f>
        <v>0</v>
      </c>
      <c r="JLV5">
        <f>'Sales Forecast by COS'!JLV4</f>
        <v>0</v>
      </c>
      <c r="JLW5">
        <f>'Sales Forecast by COS'!JLW4</f>
        <v>0</v>
      </c>
      <c r="JLX5">
        <f>'Sales Forecast by COS'!JLX4</f>
        <v>0</v>
      </c>
      <c r="JLY5">
        <f>'Sales Forecast by COS'!JLY4</f>
        <v>0</v>
      </c>
      <c r="JLZ5">
        <f>'Sales Forecast by COS'!JLZ4</f>
        <v>0</v>
      </c>
      <c r="JMA5">
        <f>'Sales Forecast by COS'!JMA4</f>
        <v>0</v>
      </c>
      <c r="JMB5">
        <f>'Sales Forecast by COS'!JMB4</f>
        <v>0</v>
      </c>
      <c r="JMC5">
        <f>'Sales Forecast by COS'!JMC4</f>
        <v>0</v>
      </c>
      <c r="JMD5">
        <f>'Sales Forecast by COS'!JMD4</f>
        <v>0</v>
      </c>
      <c r="JME5">
        <f>'Sales Forecast by COS'!JME4</f>
        <v>0</v>
      </c>
      <c r="JMF5">
        <f>'Sales Forecast by COS'!JMF4</f>
        <v>0</v>
      </c>
      <c r="JMG5">
        <f>'Sales Forecast by COS'!JMG4</f>
        <v>0</v>
      </c>
      <c r="JMH5">
        <f>'Sales Forecast by COS'!JMH4</f>
        <v>0</v>
      </c>
      <c r="JMI5">
        <f>'Sales Forecast by COS'!JMI4</f>
        <v>0</v>
      </c>
      <c r="JMJ5">
        <f>'Sales Forecast by COS'!JMJ4</f>
        <v>0</v>
      </c>
      <c r="JMK5">
        <f>'Sales Forecast by COS'!JMK4</f>
        <v>0</v>
      </c>
      <c r="JML5">
        <f>'Sales Forecast by COS'!JML4</f>
        <v>0</v>
      </c>
      <c r="JMM5">
        <f>'Sales Forecast by COS'!JMM4</f>
        <v>0</v>
      </c>
      <c r="JMN5">
        <f>'Sales Forecast by COS'!JMN4</f>
        <v>0</v>
      </c>
      <c r="JMO5">
        <f>'Sales Forecast by COS'!JMO4</f>
        <v>0</v>
      </c>
      <c r="JMP5">
        <f>'Sales Forecast by COS'!JMP4</f>
        <v>0</v>
      </c>
      <c r="JMQ5">
        <f>'Sales Forecast by COS'!JMQ4</f>
        <v>0</v>
      </c>
      <c r="JMR5">
        <f>'Sales Forecast by COS'!JMR4</f>
        <v>0</v>
      </c>
      <c r="JMS5">
        <f>'Sales Forecast by COS'!JMS4</f>
        <v>0</v>
      </c>
      <c r="JMT5">
        <f>'Sales Forecast by COS'!JMT4</f>
        <v>0</v>
      </c>
      <c r="JMU5">
        <f>'Sales Forecast by COS'!JMU4</f>
        <v>0</v>
      </c>
      <c r="JMV5">
        <f>'Sales Forecast by COS'!JMV4</f>
        <v>0</v>
      </c>
      <c r="JMW5">
        <f>'Sales Forecast by COS'!JMW4</f>
        <v>0</v>
      </c>
      <c r="JMX5">
        <f>'Sales Forecast by COS'!JMX4</f>
        <v>0</v>
      </c>
      <c r="JMY5">
        <f>'Sales Forecast by COS'!JMY4</f>
        <v>0</v>
      </c>
      <c r="JMZ5">
        <f>'Sales Forecast by COS'!JMZ4</f>
        <v>0</v>
      </c>
      <c r="JNA5">
        <f>'Sales Forecast by COS'!JNA4</f>
        <v>0</v>
      </c>
      <c r="JNB5">
        <f>'Sales Forecast by COS'!JNB4</f>
        <v>0</v>
      </c>
      <c r="JNC5">
        <f>'Sales Forecast by COS'!JNC4</f>
        <v>0</v>
      </c>
      <c r="JND5">
        <f>'Sales Forecast by COS'!JND4</f>
        <v>0</v>
      </c>
      <c r="JNE5">
        <f>'Sales Forecast by COS'!JNE4</f>
        <v>0</v>
      </c>
      <c r="JNF5">
        <f>'Sales Forecast by COS'!JNF4</f>
        <v>0</v>
      </c>
      <c r="JNG5">
        <f>'Sales Forecast by COS'!JNG4</f>
        <v>0</v>
      </c>
      <c r="JNH5">
        <f>'Sales Forecast by COS'!JNH4</f>
        <v>0</v>
      </c>
      <c r="JNI5">
        <f>'Sales Forecast by COS'!JNI4</f>
        <v>0</v>
      </c>
      <c r="JNJ5">
        <f>'Sales Forecast by COS'!JNJ4</f>
        <v>0</v>
      </c>
      <c r="JNK5">
        <f>'Sales Forecast by COS'!JNK4</f>
        <v>0</v>
      </c>
      <c r="JNL5">
        <f>'Sales Forecast by COS'!JNL4</f>
        <v>0</v>
      </c>
      <c r="JNM5">
        <f>'Sales Forecast by COS'!JNM4</f>
        <v>0</v>
      </c>
      <c r="JNN5">
        <f>'Sales Forecast by COS'!JNN4</f>
        <v>0</v>
      </c>
      <c r="JNO5">
        <f>'Sales Forecast by COS'!JNO4</f>
        <v>0</v>
      </c>
      <c r="JNP5">
        <f>'Sales Forecast by COS'!JNP4</f>
        <v>0</v>
      </c>
      <c r="JNQ5">
        <f>'Sales Forecast by COS'!JNQ4</f>
        <v>0</v>
      </c>
      <c r="JNR5">
        <f>'Sales Forecast by COS'!JNR4</f>
        <v>0</v>
      </c>
      <c r="JNS5">
        <f>'Sales Forecast by COS'!JNS4</f>
        <v>0</v>
      </c>
      <c r="JNT5">
        <f>'Sales Forecast by COS'!JNT4</f>
        <v>0</v>
      </c>
      <c r="JNU5">
        <f>'Sales Forecast by COS'!JNU4</f>
        <v>0</v>
      </c>
      <c r="JNV5">
        <f>'Sales Forecast by COS'!JNV4</f>
        <v>0</v>
      </c>
      <c r="JNW5">
        <f>'Sales Forecast by COS'!JNW4</f>
        <v>0</v>
      </c>
      <c r="JNX5">
        <f>'Sales Forecast by COS'!JNX4</f>
        <v>0</v>
      </c>
      <c r="JNY5">
        <f>'Sales Forecast by COS'!JNY4</f>
        <v>0</v>
      </c>
      <c r="JNZ5">
        <f>'Sales Forecast by COS'!JNZ4</f>
        <v>0</v>
      </c>
      <c r="JOA5">
        <f>'Sales Forecast by COS'!JOA4</f>
        <v>0</v>
      </c>
      <c r="JOB5">
        <f>'Sales Forecast by COS'!JOB4</f>
        <v>0</v>
      </c>
      <c r="JOC5">
        <f>'Sales Forecast by COS'!JOC4</f>
        <v>0</v>
      </c>
      <c r="JOD5">
        <f>'Sales Forecast by COS'!JOD4</f>
        <v>0</v>
      </c>
      <c r="JOE5">
        <f>'Sales Forecast by COS'!JOE4</f>
        <v>0</v>
      </c>
      <c r="JOF5">
        <f>'Sales Forecast by COS'!JOF4</f>
        <v>0</v>
      </c>
      <c r="JOG5">
        <f>'Sales Forecast by COS'!JOG4</f>
        <v>0</v>
      </c>
      <c r="JOH5">
        <f>'Sales Forecast by COS'!JOH4</f>
        <v>0</v>
      </c>
      <c r="JOI5">
        <f>'Sales Forecast by COS'!JOI4</f>
        <v>0</v>
      </c>
      <c r="JOJ5">
        <f>'Sales Forecast by COS'!JOJ4</f>
        <v>0</v>
      </c>
      <c r="JOK5">
        <f>'Sales Forecast by COS'!JOK4</f>
        <v>0</v>
      </c>
      <c r="JOL5">
        <f>'Sales Forecast by COS'!JOL4</f>
        <v>0</v>
      </c>
      <c r="JOM5">
        <f>'Sales Forecast by COS'!JOM4</f>
        <v>0</v>
      </c>
      <c r="JON5">
        <f>'Sales Forecast by COS'!JON4</f>
        <v>0</v>
      </c>
      <c r="JOO5">
        <f>'Sales Forecast by COS'!JOO4</f>
        <v>0</v>
      </c>
      <c r="JOP5">
        <f>'Sales Forecast by COS'!JOP4</f>
        <v>0</v>
      </c>
      <c r="JOQ5">
        <f>'Sales Forecast by COS'!JOQ4</f>
        <v>0</v>
      </c>
      <c r="JOR5">
        <f>'Sales Forecast by COS'!JOR4</f>
        <v>0</v>
      </c>
      <c r="JOS5">
        <f>'Sales Forecast by COS'!JOS4</f>
        <v>0</v>
      </c>
      <c r="JOT5">
        <f>'Sales Forecast by COS'!JOT4</f>
        <v>0</v>
      </c>
      <c r="JOU5">
        <f>'Sales Forecast by COS'!JOU4</f>
        <v>0</v>
      </c>
      <c r="JOV5">
        <f>'Sales Forecast by COS'!JOV4</f>
        <v>0</v>
      </c>
      <c r="JOW5">
        <f>'Sales Forecast by COS'!JOW4</f>
        <v>0</v>
      </c>
      <c r="JOX5">
        <f>'Sales Forecast by COS'!JOX4</f>
        <v>0</v>
      </c>
      <c r="JOY5">
        <f>'Sales Forecast by COS'!JOY4</f>
        <v>0</v>
      </c>
      <c r="JOZ5">
        <f>'Sales Forecast by COS'!JOZ4</f>
        <v>0</v>
      </c>
      <c r="JPA5">
        <f>'Sales Forecast by COS'!JPA4</f>
        <v>0</v>
      </c>
      <c r="JPB5">
        <f>'Sales Forecast by COS'!JPB4</f>
        <v>0</v>
      </c>
      <c r="JPC5">
        <f>'Sales Forecast by COS'!JPC4</f>
        <v>0</v>
      </c>
      <c r="JPD5">
        <f>'Sales Forecast by COS'!JPD4</f>
        <v>0</v>
      </c>
      <c r="JPE5">
        <f>'Sales Forecast by COS'!JPE4</f>
        <v>0</v>
      </c>
      <c r="JPF5">
        <f>'Sales Forecast by COS'!JPF4</f>
        <v>0</v>
      </c>
      <c r="JPG5">
        <f>'Sales Forecast by COS'!JPG4</f>
        <v>0</v>
      </c>
      <c r="JPH5">
        <f>'Sales Forecast by COS'!JPH4</f>
        <v>0</v>
      </c>
      <c r="JPI5">
        <f>'Sales Forecast by COS'!JPI4</f>
        <v>0</v>
      </c>
      <c r="JPJ5">
        <f>'Sales Forecast by COS'!JPJ4</f>
        <v>0</v>
      </c>
      <c r="JPK5">
        <f>'Sales Forecast by COS'!JPK4</f>
        <v>0</v>
      </c>
      <c r="JPL5">
        <f>'Sales Forecast by COS'!JPL4</f>
        <v>0</v>
      </c>
      <c r="JPM5">
        <f>'Sales Forecast by COS'!JPM4</f>
        <v>0</v>
      </c>
      <c r="JPN5">
        <f>'Sales Forecast by COS'!JPN4</f>
        <v>0</v>
      </c>
      <c r="JPO5">
        <f>'Sales Forecast by COS'!JPO4</f>
        <v>0</v>
      </c>
      <c r="JPP5">
        <f>'Sales Forecast by COS'!JPP4</f>
        <v>0</v>
      </c>
      <c r="JPQ5">
        <f>'Sales Forecast by COS'!JPQ4</f>
        <v>0</v>
      </c>
      <c r="JPR5">
        <f>'Sales Forecast by COS'!JPR4</f>
        <v>0</v>
      </c>
      <c r="JPS5">
        <f>'Sales Forecast by COS'!JPS4</f>
        <v>0</v>
      </c>
      <c r="JPT5">
        <f>'Sales Forecast by COS'!JPT4</f>
        <v>0</v>
      </c>
      <c r="JPU5">
        <f>'Sales Forecast by COS'!JPU4</f>
        <v>0</v>
      </c>
      <c r="JPV5">
        <f>'Sales Forecast by COS'!JPV4</f>
        <v>0</v>
      </c>
      <c r="JPW5">
        <f>'Sales Forecast by COS'!JPW4</f>
        <v>0</v>
      </c>
      <c r="JPX5">
        <f>'Sales Forecast by COS'!JPX4</f>
        <v>0</v>
      </c>
      <c r="JPY5">
        <f>'Sales Forecast by COS'!JPY4</f>
        <v>0</v>
      </c>
      <c r="JPZ5">
        <f>'Sales Forecast by COS'!JPZ4</f>
        <v>0</v>
      </c>
      <c r="JQA5">
        <f>'Sales Forecast by COS'!JQA4</f>
        <v>0</v>
      </c>
      <c r="JQB5">
        <f>'Sales Forecast by COS'!JQB4</f>
        <v>0</v>
      </c>
      <c r="JQC5">
        <f>'Sales Forecast by COS'!JQC4</f>
        <v>0</v>
      </c>
      <c r="JQD5">
        <f>'Sales Forecast by COS'!JQD4</f>
        <v>0</v>
      </c>
      <c r="JQE5">
        <f>'Sales Forecast by COS'!JQE4</f>
        <v>0</v>
      </c>
      <c r="JQF5">
        <f>'Sales Forecast by COS'!JQF4</f>
        <v>0</v>
      </c>
      <c r="JQG5">
        <f>'Sales Forecast by COS'!JQG4</f>
        <v>0</v>
      </c>
      <c r="JQH5">
        <f>'Sales Forecast by COS'!JQH4</f>
        <v>0</v>
      </c>
      <c r="JQI5">
        <f>'Sales Forecast by COS'!JQI4</f>
        <v>0</v>
      </c>
      <c r="JQJ5">
        <f>'Sales Forecast by COS'!JQJ4</f>
        <v>0</v>
      </c>
      <c r="JQK5">
        <f>'Sales Forecast by COS'!JQK4</f>
        <v>0</v>
      </c>
      <c r="JQL5">
        <f>'Sales Forecast by COS'!JQL4</f>
        <v>0</v>
      </c>
      <c r="JQM5">
        <f>'Sales Forecast by COS'!JQM4</f>
        <v>0</v>
      </c>
      <c r="JQN5">
        <f>'Sales Forecast by COS'!JQN4</f>
        <v>0</v>
      </c>
      <c r="JQO5">
        <f>'Sales Forecast by COS'!JQO4</f>
        <v>0</v>
      </c>
      <c r="JQP5">
        <f>'Sales Forecast by COS'!JQP4</f>
        <v>0</v>
      </c>
      <c r="JQQ5">
        <f>'Sales Forecast by COS'!JQQ4</f>
        <v>0</v>
      </c>
      <c r="JQR5">
        <f>'Sales Forecast by COS'!JQR4</f>
        <v>0</v>
      </c>
      <c r="JQS5">
        <f>'Sales Forecast by COS'!JQS4</f>
        <v>0</v>
      </c>
      <c r="JQT5">
        <f>'Sales Forecast by COS'!JQT4</f>
        <v>0</v>
      </c>
      <c r="JQU5">
        <f>'Sales Forecast by COS'!JQU4</f>
        <v>0</v>
      </c>
      <c r="JQV5">
        <f>'Sales Forecast by COS'!JQV4</f>
        <v>0</v>
      </c>
      <c r="JQW5">
        <f>'Sales Forecast by COS'!JQW4</f>
        <v>0</v>
      </c>
      <c r="JQX5">
        <f>'Sales Forecast by COS'!JQX4</f>
        <v>0</v>
      </c>
      <c r="JQY5">
        <f>'Sales Forecast by COS'!JQY4</f>
        <v>0</v>
      </c>
      <c r="JQZ5">
        <f>'Sales Forecast by COS'!JQZ4</f>
        <v>0</v>
      </c>
      <c r="JRA5">
        <f>'Sales Forecast by COS'!JRA4</f>
        <v>0</v>
      </c>
      <c r="JRB5">
        <f>'Sales Forecast by COS'!JRB4</f>
        <v>0</v>
      </c>
      <c r="JRC5">
        <f>'Sales Forecast by COS'!JRC4</f>
        <v>0</v>
      </c>
      <c r="JRD5">
        <f>'Sales Forecast by COS'!JRD4</f>
        <v>0</v>
      </c>
      <c r="JRE5">
        <f>'Sales Forecast by COS'!JRE4</f>
        <v>0</v>
      </c>
      <c r="JRF5">
        <f>'Sales Forecast by COS'!JRF4</f>
        <v>0</v>
      </c>
      <c r="JRG5">
        <f>'Sales Forecast by COS'!JRG4</f>
        <v>0</v>
      </c>
      <c r="JRH5">
        <f>'Sales Forecast by COS'!JRH4</f>
        <v>0</v>
      </c>
      <c r="JRI5">
        <f>'Sales Forecast by COS'!JRI4</f>
        <v>0</v>
      </c>
      <c r="JRJ5">
        <f>'Sales Forecast by COS'!JRJ4</f>
        <v>0</v>
      </c>
      <c r="JRK5">
        <f>'Sales Forecast by COS'!JRK4</f>
        <v>0</v>
      </c>
      <c r="JRL5">
        <f>'Sales Forecast by COS'!JRL4</f>
        <v>0</v>
      </c>
      <c r="JRM5">
        <f>'Sales Forecast by COS'!JRM4</f>
        <v>0</v>
      </c>
      <c r="JRN5">
        <f>'Sales Forecast by COS'!JRN4</f>
        <v>0</v>
      </c>
      <c r="JRO5">
        <f>'Sales Forecast by COS'!JRO4</f>
        <v>0</v>
      </c>
      <c r="JRP5">
        <f>'Sales Forecast by COS'!JRP4</f>
        <v>0</v>
      </c>
      <c r="JRQ5">
        <f>'Sales Forecast by COS'!JRQ4</f>
        <v>0</v>
      </c>
      <c r="JRR5">
        <f>'Sales Forecast by COS'!JRR4</f>
        <v>0</v>
      </c>
      <c r="JRS5">
        <f>'Sales Forecast by COS'!JRS4</f>
        <v>0</v>
      </c>
      <c r="JRT5">
        <f>'Sales Forecast by COS'!JRT4</f>
        <v>0</v>
      </c>
      <c r="JRU5">
        <f>'Sales Forecast by COS'!JRU4</f>
        <v>0</v>
      </c>
      <c r="JRV5">
        <f>'Sales Forecast by COS'!JRV4</f>
        <v>0</v>
      </c>
      <c r="JRW5">
        <f>'Sales Forecast by COS'!JRW4</f>
        <v>0</v>
      </c>
      <c r="JRX5">
        <f>'Sales Forecast by COS'!JRX4</f>
        <v>0</v>
      </c>
      <c r="JRY5">
        <f>'Sales Forecast by COS'!JRY4</f>
        <v>0</v>
      </c>
      <c r="JRZ5">
        <f>'Sales Forecast by COS'!JRZ4</f>
        <v>0</v>
      </c>
      <c r="JSA5">
        <f>'Sales Forecast by COS'!JSA4</f>
        <v>0</v>
      </c>
      <c r="JSB5">
        <f>'Sales Forecast by COS'!JSB4</f>
        <v>0</v>
      </c>
      <c r="JSC5">
        <f>'Sales Forecast by COS'!JSC4</f>
        <v>0</v>
      </c>
      <c r="JSD5">
        <f>'Sales Forecast by COS'!JSD4</f>
        <v>0</v>
      </c>
      <c r="JSE5">
        <f>'Sales Forecast by COS'!JSE4</f>
        <v>0</v>
      </c>
      <c r="JSF5">
        <f>'Sales Forecast by COS'!JSF4</f>
        <v>0</v>
      </c>
      <c r="JSG5">
        <f>'Sales Forecast by COS'!JSG4</f>
        <v>0</v>
      </c>
      <c r="JSH5">
        <f>'Sales Forecast by COS'!JSH4</f>
        <v>0</v>
      </c>
      <c r="JSI5">
        <f>'Sales Forecast by COS'!JSI4</f>
        <v>0</v>
      </c>
      <c r="JSJ5">
        <f>'Sales Forecast by COS'!JSJ4</f>
        <v>0</v>
      </c>
      <c r="JSK5">
        <f>'Sales Forecast by COS'!JSK4</f>
        <v>0</v>
      </c>
      <c r="JSL5">
        <f>'Sales Forecast by COS'!JSL4</f>
        <v>0</v>
      </c>
      <c r="JSM5">
        <f>'Sales Forecast by COS'!JSM4</f>
        <v>0</v>
      </c>
      <c r="JSN5">
        <f>'Sales Forecast by COS'!JSN4</f>
        <v>0</v>
      </c>
      <c r="JSO5">
        <f>'Sales Forecast by COS'!JSO4</f>
        <v>0</v>
      </c>
      <c r="JSP5">
        <f>'Sales Forecast by COS'!JSP4</f>
        <v>0</v>
      </c>
      <c r="JSQ5">
        <f>'Sales Forecast by COS'!JSQ4</f>
        <v>0</v>
      </c>
      <c r="JSR5">
        <f>'Sales Forecast by COS'!JSR4</f>
        <v>0</v>
      </c>
      <c r="JSS5">
        <f>'Sales Forecast by COS'!JSS4</f>
        <v>0</v>
      </c>
      <c r="JST5">
        <f>'Sales Forecast by COS'!JST4</f>
        <v>0</v>
      </c>
      <c r="JSU5">
        <f>'Sales Forecast by COS'!JSU4</f>
        <v>0</v>
      </c>
      <c r="JSV5">
        <f>'Sales Forecast by COS'!JSV4</f>
        <v>0</v>
      </c>
      <c r="JSW5">
        <f>'Sales Forecast by COS'!JSW4</f>
        <v>0</v>
      </c>
      <c r="JSX5">
        <f>'Sales Forecast by COS'!JSX4</f>
        <v>0</v>
      </c>
      <c r="JSY5">
        <f>'Sales Forecast by COS'!JSY4</f>
        <v>0</v>
      </c>
      <c r="JSZ5">
        <f>'Sales Forecast by COS'!JSZ4</f>
        <v>0</v>
      </c>
      <c r="JTA5">
        <f>'Sales Forecast by COS'!JTA4</f>
        <v>0</v>
      </c>
      <c r="JTB5">
        <f>'Sales Forecast by COS'!JTB4</f>
        <v>0</v>
      </c>
      <c r="JTC5">
        <f>'Sales Forecast by COS'!JTC4</f>
        <v>0</v>
      </c>
      <c r="JTD5">
        <f>'Sales Forecast by COS'!JTD4</f>
        <v>0</v>
      </c>
      <c r="JTE5">
        <f>'Sales Forecast by COS'!JTE4</f>
        <v>0</v>
      </c>
      <c r="JTF5">
        <f>'Sales Forecast by COS'!JTF4</f>
        <v>0</v>
      </c>
      <c r="JTG5">
        <f>'Sales Forecast by COS'!JTG4</f>
        <v>0</v>
      </c>
      <c r="JTH5">
        <f>'Sales Forecast by COS'!JTH4</f>
        <v>0</v>
      </c>
      <c r="JTI5">
        <f>'Sales Forecast by COS'!JTI4</f>
        <v>0</v>
      </c>
      <c r="JTJ5">
        <f>'Sales Forecast by COS'!JTJ4</f>
        <v>0</v>
      </c>
      <c r="JTK5">
        <f>'Sales Forecast by COS'!JTK4</f>
        <v>0</v>
      </c>
      <c r="JTL5">
        <f>'Sales Forecast by COS'!JTL4</f>
        <v>0</v>
      </c>
      <c r="JTM5">
        <f>'Sales Forecast by COS'!JTM4</f>
        <v>0</v>
      </c>
      <c r="JTN5">
        <f>'Sales Forecast by COS'!JTN4</f>
        <v>0</v>
      </c>
      <c r="JTO5">
        <f>'Sales Forecast by COS'!JTO4</f>
        <v>0</v>
      </c>
      <c r="JTP5">
        <f>'Sales Forecast by COS'!JTP4</f>
        <v>0</v>
      </c>
      <c r="JTQ5">
        <f>'Sales Forecast by COS'!JTQ4</f>
        <v>0</v>
      </c>
      <c r="JTR5">
        <f>'Sales Forecast by COS'!JTR4</f>
        <v>0</v>
      </c>
      <c r="JTS5">
        <f>'Sales Forecast by COS'!JTS4</f>
        <v>0</v>
      </c>
      <c r="JTT5">
        <f>'Sales Forecast by COS'!JTT4</f>
        <v>0</v>
      </c>
      <c r="JTU5">
        <f>'Sales Forecast by COS'!JTU4</f>
        <v>0</v>
      </c>
      <c r="JTV5">
        <f>'Sales Forecast by COS'!JTV4</f>
        <v>0</v>
      </c>
      <c r="JTW5">
        <f>'Sales Forecast by COS'!JTW4</f>
        <v>0</v>
      </c>
      <c r="JTX5">
        <f>'Sales Forecast by COS'!JTX4</f>
        <v>0</v>
      </c>
      <c r="JTY5">
        <f>'Sales Forecast by COS'!JTY4</f>
        <v>0</v>
      </c>
      <c r="JTZ5">
        <f>'Sales Forecast by COS'!JTZ4</f>
        <v>0</v>
      </c>
      <c r="JUA5">
        <f>'Sales Forecast by COS'!JUA4</f>
        <v>0</v>
      </c>
      <c r="JUB5">
        <f>'Sales Forecast by COS'!JUB4</f>
        <v>0</v>
      </c>
      <c r="JUC5">
        <f>'Sales Forecast by COS'!JUC4</f>
        <v>0</v>
      </c>
      <c r="JUD5">
        <f>'Sales Forecast by COS'!JUD4</f>
        <v>0</v>
      </c>
      <c r="JUE5">
        <f>'Sales Forecast by COS'!JUE4</f>
        <v>0</v>
      </c>
      <c r="JUF5">
        <f>'Sales Forecast by COS'!JUF4</f>
        <v>0</v>
      </c>
      <c r="JUG5">
        <f>'Sales Forecast by COS'!JUG4</f>
        <v>0</v>
      </c>
      <c r="JUH5">
        <f>'Sales Forecast by COS'!JUH4</f>
        <v>0</v>
      </c>
      <c r="JUI5">
        <f>'Sales Forecast by COS'!JUI4</f>
        <v>0</v>
      </c>
      <c r="JUJ5">
        <f>'Sales Forecast by COS'!JUJ4</f>
        <v>0</v>
      </c>
      <c r="JUK5">
        <f>'Sales Forecast by COS'!JUK4</f>
        <v>0</v>
      </c>
      <c r="JUL5">
        <f>'Sales Forecast by COS'!JUL4</f>
        <v>0</v>
      </c>
      <c r="JUM5">
        <f>'Sales Forecast by COS'!JUM4</f>
        <v>0</v>
      </c>
      <c r="JUN5">
        <f>'Sales Forecast by COS'!JUN4</f>
        <v>0</v>
      </c>
      <c r="JUO5">
        <f>'Sales Forecast by COS'!JUO4</f>
        <v>0</v>
      </c>
      <c r="JUP5">
        <f>'Sales Forecast by COS'!JUP4</f>
        <v>0</v>
      </c>
      <c r="JUQ5">
        <f>'Sales Forecast by COS'!JUQ4</f>
        <v>0</v>
      </c>
      <c r="JUR5">
        <f>'Sales Forecast by COS'!JUR4</f>
        <v>0</v>
      </c>
      <c r="JUS5">
        <f>'Sales Forecast by COS'!JUS4</f>
        <v>0</v>
      </c>
      <c r="JUT5">
        <f>'Sales Forecast by COS'!JUT4</f>
        <v>0</v>
      </c>
      <c r="JUU5">
        <f>'Sales Forecast by COS'!JUU4</f>
        <v>0</v>
      </c>
      <c r="JUV5">
        <f>'Sales Forecast by COS'!JUV4</f>
        <v>0</v>
      </c>
      <c r="JUW5">
        <f>'Sales Forecast by COS'!JUW4</f>
        <v>0</v>
      </c>
      <c r="JUX5">
        <f>'Sales Forecast by COS'!JUX4</f>
        <v>0</v>
      </c>
      <c r="JUY5">
        <f>'Sales Forecast by COS'!JUY4</f>
        <v>0</v>
      </c>
      <c r="JUZ5">
        <f>'Sales Forecast by COS'!JUZ4</f>
        <v>0</v>
      </c>
      <c r="JVA5">
        <f>'Sales Forecast by COS'!JVA4</f>
        <v>0</v>
      </c>
      <c r="JVB5">
        <f>'Sales Forecast by COS'!JVB4</f>
        <v>0</v>
      </c>
      <c r="JVC5">
        <f>'Sales Forecast by COS'!JVC4</f>
        <v>0</v>
      </c>
      <c r="JVD5">
        <f>'Sales Forecast by COS'!JVD4</f>
        <v>0</v>
      </c>
      <c r="JVE5">
        <f>'Sales Forecast by COS'!JVE4</f>
        <v>0</v>
      </c>
      <c r="JVF5">
        <f>'Sales Forecast by COS'!JVF4</f>
        <v>0</v>
      </c>
      <c r="JVG5">
        <f>'Sales Forecast by COS'!JVG4</f>
        <v>0</v>
      </c>
      <c r="JVH5">
        <f>'Sales Forecast by COS'!JVH4</f>
        <v>0</v>
      </c>
      <c r="JVI5">
        <f>'Sales Forecast by COS'!JVI4</f>
        <v>0</v>
      </c>
      <c r="JVJ5">
        <f>'Sales Forecast by COS'!JVJ4</f>
        <v>0</v>
      </c>
      <c r="JVK5">
        <f>'Sales Forecast by COS'!JVK4</f>
        <v>0</v>
      </c>
      <c r="JVL5">
        <f>'Sales Forecast by COS'!JVL4</f>
        <v>0</v>
      </c>
      <c r="JVM5">
        <f>'Sales Forecast by COS'!JVM4</f>
        <v>0</v>
      </c>
      <c r="JVN5">
        <f>'Sales Forecast by COS'!JVN4</f>
        <v>0</v>
      </c>
      <c r="JVO5">
        <f>'Sales Forecast by COS'!JVO4</f>
        <v>0</v>
      </c>
      <c r="JVP5">
        <f>'Sales Forecast by COS'!JVP4</f>
        <v>0</v>
      </c>
      <c r="JVQ5">
        <f>'Sales Forecast by COS'!JVQ4</f>
        <v>0</v>
      </c>
      <c r="JVR5">
        <f>'Sales Forecast by COS'!JVR4</f>
        <v>0</v>
      </c>
      <c r="JVS5">
        <f>'Sales Forecast by COS'!JVS4</f>
        <v>0</v>
      </c>
      <c r="JVT5">
        <f>'Sales Forecast by COS'!JVT4</f>
        <v>0</v>
      </c>
      <c r="JVU5">
        <f>'Sales Forecast by COS'!JVU4</f>
        <v>0</v>
      </c>
      <c r="JVV5">
        <f>'Sales Forecast by COS'!JVV4</f>
        <v>0</v>
      </c>
      <c r="JVW5">
        <f>'Sales Forecast by COS'!JVW4</f>
        <v>0</v>
      </c>
      <c r="JVX5">
        <f>'Sales Forecast by COS'!JVX4</f>
        <v>0</v>
      </c>
      <c r="JVY5">
        <f>'Sales Forecast by COS'!JVY4</f>
        <v>0</v>
      </c>
      <c r="JVZ5">
        <f>'Sales Forecast by COS'!JVZ4</f>
        <v>0</v>
      </c>
      <c r="JWA5">
        <f>'Sales Forecast by COS'!JWA4</f>
        <v>0</v>
      </c>
      <c r="JWB5">
        <f>'Sales Forecast by COS'!JWB4</f>
        <v>0</v>
      </c>
      <c r="JWC5">
        <f>'Sales Forecast by COS'!JWC4</f>
        <v>0</v>
      </c>
      <c r="JWD5">
        <f>'Sales Forecast by COS'!JWD4</f>
        <v>0</v>
      </c>
      <c r="JWE5">
        <f>'Sales Forecast by COS'!JWE4</f>
        <v>0</v>
      </c>
      <c r="JWF5">
        <f>'Sales Forecast by COS'!JWF4</f>
        <v>0</v>
      </c>
      <c r="JWG5">
        <f>'Sales Forecast by COS'!JWG4</f>
        <v>0</v>
      </c>
      <c r="JWH5">
        <f>'Sales Forecast by COS'!JWH4</f>
        <v>0</v>
      </c>
      <c r="JWI5">
        <f>'Sales Forecast by COS'!JWI4</f>
        <v>0</v>
      </c>
      <c r="JWJ5">
        <f>'Sales Forecast by COS'!JWJ4</f>
        <v>0</v>
      </c>
      <c r="JWK5">
        <f>'Sales Forecast by COS'!JWK4</f>
        <v>0</v>
      </c>
      <c r="JWL5">
        <f>'Sales Forecast by COS'!JWL4</f>
        <v>0</v>
      </c>
      <c r="JWM5">
        <f>'Sales Forecast by COS'!JWM4</f>
        <v>0</v>
      </c>
      <c r="JWN5">
        <f>'Sales Forecast by COS'!JWN4</f>
        <v>0</v>
      </c>
      <c r="JWO5">
        <f>'Sales Forecast by COS'!JWO4</f>
        <v>0</v>
      </c>
      <c r="JWP5">
        <f>'Sales Forecast by COS'!JWP4</f>
        <v>0</v>
      </c>
      <c r="JWQ5">
        <f>'Sales Forecast by COS'!JWQ4</f>
        <v>0</v>
      </c>
      <c r="JWR5">
        <f>'Sales Forecast by COS'!JWR4</f>
        <v>0</v>
      </c>
      <c r="JWS5">
        <f>'Sales Forecast by COS'!JWS4</f>
        <v>0</v>
      </c>
      <c r="JWT5">
        <f>'Sales Forecast by COS'!JWT4</f>
        <v>0</v>
      </c>
      <c r="JWU5">
        <f>'Sales Forecast by COS'!JWU4</f>
        <v>0</v>
      </c>
      <c r="JWV5">
        <f>'Sales Forecast by COS'!JWV4</f>
        <v>0</v>
      </c>
      <c r="JWW5">
        <f>'Sales Forecast by COS'!JWW4</f>
        <v>0</v>
      </c>
      <c r="JWX5">
        <f>'Sales Forecast by COS'!JWX4</f>
        <v>0</v>
      </c>
      <c r="JWY5">
        <f>'Sales Forecast by COS'!JWY4</f>
        <v>0</v>
      </c>
      <c r="JWZ5">
        <f>'Sales Forecast by COS'!JWZ4</f>
        <v>0</v>
      </c>
      <c r="JXA5">
        <f>'Sales Forecast by COS'!JXA4</f>
        <v>0</v>
      </c>
      <c r="JXB5">
        <f>'Sales Forecast by COS'!JXB4</f>
        <v>0</v>
      </c>
      <c r="JXC5">
        <f>'Sales Forecast by COS'!JXC4</f>
        <v>0</v>
      </c>
      <c r="JXD5">
        <f>'Sales Forecast by COS'!JXD4</f>
        <v>0</v>
      </c>
      <c r="JXE5">
        <f>'Sales Forecast by COS'!JXE4</f>
        <v>0</v>
      </c>
      <c r="JXF5">
        <f>'Sales Forecast by COS'!JXF4</f>
        <v>0</v>
      </c>
      <c r="JXG5">
        <f>'Sales Forecast by COS'!JXG4</f>
        <v>0</v>
      </c>
      <c r="JXH5">
        <f>'Sales Forecast by COS'!JXH4</f>
        <v>0</v>
      </c>
      <c r="JXI5">
        <f>'Sales Forecast by COS'!JXI4</f>
        <v>0</v>
      </c>
      <c r="JXJ5">
        <f>'Sales Forecast by COS'!JXJ4</f>
        <v>0</v>
      </c>
      <c r="JXK5">
        <f>'Sales Forecast by COS'!JXK4</f>
        <v>0</v>
      </c>
      <c r="JXL5">
        <f>'Sales Forecast by COS'!JXL4</f>
        <v>0</v>
      </c>
      <c r="JXM5">
        <f>'Sales Forecast by COS'!JXM4</f>
        <v>0</v>
      </c>
      <c r="JXN5">
        <f>'Sales Forecast by COS'!JXN4</f>
        <v>0</v>
      </c>
      <c r="JXO5">
        <f>'Sales Forecast by COS'!JXO4</f>
        <v>0</v>
      </c>
      <c r="JXP5">
        <f>'Sales Forecast by COS'!JXP4</f>
        <v>0</v>
      </c>
      <c r="JXQ5">
        <f>'Sales Forecast by COS'!JXQ4</f>
        <v>0</v>
      </c>
      <c r="JXR5">
        <f>'Sales Forecast by COS'!JXR4</f>
        <v>0</v>
      </c>
      <c r="JXS5">
        <f>'Sales Forecast by COS'!JXS4</f>
        <v>0</v>
      </c>
      <c r="JXT5">
        <f>'Sales Forecast by COS'!JXT4</f>
        <v>0</v>
      </c>
      <c r="JXU5">
        <f>'Sales Forecast by COS'!JXU4</f>
        <v>0</v>
      </c>
      <c r="JXV5">
        <f>'Sales Forecast by COS'!JXV4</f>
        <v>0</v>
      </c>
      <c r="JXW5">
        <f>'Sales Forecast by COS'!JXW4</f>
        <v>0</v>
      </c>
      <c r="JXX5">
        <f>'Sales Forecast by COS'!JXX4</f>
        <v>0</v>
      </c>
      <c r="JXY5">
        <f>'Sales Forecast by COS'!JXY4</f>
        <v>0</v>
      </c>
      <c r="JXZ5">
        <f>'Sales Forecast by COS'!JXZ4</f>
        <v>0</v>
      </c>
      <c r="JYA5">
        <f>'Sales Forecast by COS'!JYA4</f>
        <v>0</v>
      </c>
      <c r="JYB5">
        <f>'Sales Forecast by COS'!JYB4</f>
        <v>0</v>
      </c>
      <c r="JYC5">
        <f>'Sales Forecast by COS'!JYC4</f>
        <v>0</v>
      </c>
      <c r="JYD5">
        <f>'Sales Forecast by COS'!JYD4</f>
        <v>0</v>
      </c>
      <c r="JYE5">
        <f>'Sales Forecast by COS'!JYE4</f>
        <v>0</v>
      </c>
      <c r="JYF5">
        <f>'Sales Forecast by COS'!JYF4</f>
        <v>0</v>
      </c>
      <c r="JYG5">
        <f>'Sales Forecast by COS'!JYG4</f>
        <v>0</v>
      </c>
      <c r="JYH5">
        <f>'Sales Forecast by COS'!JYH4</f>
        <v>0</v>
      </c>
      <c r="JYI5">
        <f>'Sales Forecast by COS'!JYI4</f>
        <v>0</v>
      </c>
      <c r="JYJ5">
        <f>'Sales Forecast by COS'!JYJ4</f>
        <v>0</v>
      </c>
      <c r="JYK5">
        <f>'Sales Forecast by COS'!JYK4</f>
        <v>0</v>
      </c>
      <c r="JYL5">
        <f>'Sales Forecast by COS'!JYL4</f>
        <v>0</v>
      </c>
      <c r="JYM5">
        <f>'Sales Forecast by COS'!JYM4</f>
        <v>0</v>
      </c>
      <c r="JYN5">
        <f>'Sales Forecast by COS'!JYN4</f>
        <v>0</v>
      </c>
      <c r="JYO5">
        <f>'Sales Forecast by COS'!JYO4</f>
        <v>0</v>
      </c>
      <c r="JYP5">
        <f>'Sales Forecast by COS'!JYP4</f>
        <v>0</v>
      </c>
      <c r="JYQ5">
        <f>'Sales Forecast by COS'!JYQ4</f>
        <v>0</v>
      </c>
      <c r="JYR5">
        <f>'Sales Forecast by COS'!JYR4</f>
        <v>0</v>
      </c>
      <c r="JYS5">
        <f>'Sales Forecast by COS'!JYS4</f>
        <v>0</v>
      </c>
      <c r="JYT5">
        <f>'Sales Forecast by COS'!JYT4</f>
        <v>0</v>
      </c>
      <c r="JYU5">
        <f>'Sales Forecast by COS'!JYU4</f>
        <v>0</v>
      </c>
      <c r="JYV5">
        <f>'Sales Forecast by COS'!JYV4</f>
        <v>0</v>
      </c>
      <c r="JYW5">
        <f>'Sales Forecast by COS'!JYW4</f>
        <v>0</v>
      </c>
      <c r="JYX5">
        <f>'Sales Forecast by COS'!JYX4</f>
        <v>0</v>
      </c>
      <c r="JYY5">
        <f>'Sales Forecast by COS'!JYY4</f>
        <v>0</v>
      </c>
      <c r="JYZ5">
        <f>'Sales Forecast by COS'!JYZ4</f>
        <v>0</v>
      </c>
      <c r="JZA5">
        <f>'Sales Forecast by COS'!JZA4</f>
        <v>0</v>
      </c>
      <c r="JZB5">
        <f>'Sales Forecast by COS'!JZB4</f>
        <v>0</v>
      </c>
      <c r="JZC5">
        <f>'Sales Forecast by COS'!JZC4</f>
        <v>0</v>
      </c>
      <c r="JZD5">
        <f>'Sales Forecast by COS'!JZD4</f>
        <v>0</v>
      </c>
      <c r="JZE5">
        <f>'Sales Forecast by COS'!JZE4</f>
        <v>0</v>
      </c>
      <c r="JZF5">
        <f>'Sales Forecast by COS'!JZF4</f>
        <v>0</v>
      </c>
      <c r="JZG5">
        <f>'Sales Forecast by COS'!JZG4</f>
        <v>0</v>
      </c>
      <c r="JZH5">
        <f>'Sales Forecast by COS'!JZH4</f>
        <v>0</v>
      </c>
      <c r="JZI5">
        <f>'Sales Forecast by COS'!JZI4</f>
        <v>0</v>
      </c>
      <c r="JZJ5">
        <f>'Sales Forecast by COS'!JZJ4</f>
        <v>0</v>
      </c>
      <c r="JZK5">
        <f>'Sales Forecast by COS'!JZK4</f>
        <v>0</v>
      </c>
      <c r="JZL5">
        <f>'Sales Forecast by COS'!JZL4</f>
        <v>0</v>
      </c>
      <c r="JZM5">
        <f>'Sales Forecast by COS'!JZM4</f>
        <v>0</v>
      </c>
      <c r="JZN5">
        <f>'Sales Forecast by COS'!JZN4</f>
        <v>0</v>
      </c>
      <c r="JZO5">
        <f>'Sales Forecast by COS'!JZO4</f>
        <v>0</v>
      </c>
      <c r="JZP5">
        <f>'Sales Forecast by COS'!JZP4</f>
        <v>0</v>
      </c>
      <c r="JZQ5">
        <f>'Sales Forecast by COS'!JZQ4</f>
        <v>0</v>
      </c>
      <c r="JZR5">
        <f>'Sales Forecast by COS'!JZR4</f>
        <v>0</v>
      </c>
      <c r="JZS5">
        <f>'Sales Forecast by COS'!JZS4</f>
        <v>0</v>
      </c>
      <c r="JZT5">
        <f>'Sales Forecast by COS'!JZT4</f>
        <v>0</v>
      </c>
      <c r="JZU5">
        <f>'Sales Forecast by COS'!JZU4</f>
        <v>0</v>
      </c>
      <c r="JZV5">
        <f>'Sales Forecast by COS'!JZV4</f>
        <v>0</v>
      </c>
      <c r="JZW5">
        <f>'Sales Forecast by COS'!JZW4</f>
        <v>0</v>
      </c>
      <c r="JZX5">
        <f>'Sales Forecast by COS'!JZX4</f>
        <v>0</v>
      </c>
      <c r="JZY5">
        <f>'Sales Forecast by COS'!JZY4</f>
        <v>0</v>
      </c>
      <c r="JZZ5">
        <f>'Sales Forecast by COS'!JZZ4</f>
        <v>0</v>
      </c>
      <c r="KAA5">
        <f>'Sales Forecast by COS'!KAA4</f>
        <v>0</v>
      </c>
      <c r="KAB5">
        <f>'Sales Forecast by COS'!KAB4</f>
        <v>0</v>
      </c>
      <c r="KAC5">
        <f>'Sales Forecast by COS'!KAC4</f>
        <v>0</v>
      </c>
      <c r="KAD5">
        <f>'Sales Forecast by COS'!KAD4</f>
        <v>0</v>
      </c>
      <c r="KAE5">
        <f>'Sales Forecast by COS'!KAE4</f>
        <v>0</v>
      </c>
      <c r="KAF5">
        <f>'Sales Forecast by COS'!KAF4</f>
        <v>0</v>
      </c>
      <c r="KAG5">
        <f>'Sales Forecast by COS'!KAG4</f>
        <v>0</v>
      </c>
      <c r="KAH5">
        <f>'Sales Forecast by COS'!KAH4</f>
        <v>0</v>
      </c>
      <c r="KAI5">
        <f>'Sales Forecast by COS'!KAI4</f>
        <v>0</v>
      </c>
      <c r="KAJ5">
        <f>'Sales Forecast by COS'!KAJ4</f>
        <v>0</v>
      </c>
      <c r="KAK5">
        <f>'Sales Forecast by COS'!KAK4</f>
        <v>0</v>
      </c>
      <c r="KAL5">
        <f>'Sales Forecast by COS'!KAL4</f>
        <v>0</v>
      </c>
      <c r="KAM5">
        <f>'Sales Forecast by COS'!KAM4</f>
        <v>0</v>
      </c>
      <c r="KAN5">
        <f>'Sales Forecast by COS'!KAN4</f>
        <v>0</v>
      </c>
      <c r="KAO5">
        <f>'Sales Forecast by COS'!KAO4</f>
        <v>0</v>
      </c>
      <c r="KAP5">
        <f>'Sales Forecast by COS'!KAP4</f>
        <v>0</v>
      </c>
      <c r="KAQ5">
        <f>'Sales Forecast by COS'!KAQ4</f>
        <v>0</v>
      </c>
      <c r="KAR5">
        <f>'Sales Forecast by COS'!KAR4</f>
        <v>0</v>
      </c>
      <c r="KAS5">
        <f>'Sales Forecast by COS'!KAS4</f>
        <v>0</v>
      </c>
      <c r="KAT5">
        <f>'Sales Forecast by COS'!KAT4</f>
        <v>0</v>
      </c>
      <c r="KAU5">
        <f>'Sales Forecast by COS'!KAU4</f>
        <v>0</v>
      </c>
      <c r="KAV5">
        <f>'Sales Forecast by COS'!KAV4</f>
        <v>0</v>
      </c>
      <c r="KAW5">
        <f>'Sales Forecast by COS'!KAW4</f>
        <v>0</v>
      </c>
      <c r="KAX5">
        <f>'Sales Forecast by COS'!KAX4</f>
        <v>0</v>
      </c>
      <c r="KAY5">
        <f>'Sales Forecast by COS'!KAY4</f>
        <v>0</v>
      </c>
      <c r="KAZ5">
        <f>'Sales Forecast by COS'!KAZ4</f>
        <v>0</v>
      </c>
      <c r="KBA5">
        <f>'Sales Forecast by COS'!KBA4</f>
        <v>0</v>
      </c>
      <c r="KBB5">
        <f>'Sales Forecast by COS'!KBB4</f>
        <v>0</v>
      </c>
      <c r="KBC5">
        <f>'Sales Forecast by COS'!KBC4</f>
        <v>0</v>
      </c>
      <c r="KBD5">
        <f>'Sales Forecast by COS'!KBD4</f>
        <v>0</v>
      </c>
      <c r="KBE5">
        <f>'Sales Forecast by COS'!KBE4</f>
        <v>0</v>
      </c>
      <c r="KBF5">
        <f>'Sales Forecast by COS'!KBF4</f>
        <v>0</v>
      </c>
      <c r="KBG5">
        <f>'Sales Forecast by COS'!KBG4</f>
        <v>0</v>
      </c>
      <c r="KBH5">
        <f>'Sales Forecast by COS'!KBH4</f>
        <v>0</v>
      </c>
      <c r="KBI5">
        <f>'Sales Forecast by COS'!KBI4</f>
        <v>0</v>
      </c>
      <c r="KBJ5">
        <f>'Sales Forecast by COS'!KBJ4</f>
        <v>0</v>
      </c>
      <c r="KBK5">
        <f>'Sales Forecast by COS'!KBK4</f>
        <v>0</v>
      </c>
      <c r="KBL5">
        <f>'Sales Forecast by COS'!KBL4</f>
        <v>0</v>
      </c>
      <c r="KBM5">
        <f>'Sales Forecast by COS'!KBM4</f>
        <v>0</v>
      </c>
      <c r="KBN5">
        <f>'Sales Forecast by COS'!KBN4</f>
        <v>0</v>
      </c>
      <c r="KBO5">
        <f>'Sales Forecast by COS'!KBO4</f>
        <v>0</v>
      </c>
      <c r="KBP5">
        <f>'Sales Forecast by COS'!KBP4</f>
        <v>0</v>
      </c>
      <c r="KBQ5">
        <f>'Sales Forecast by COS'!KBQ4</f>
        <v>0</v>
      </c>
      <c r="KBR5">
        <f>'Sales Forecast by COS'!KBR4</f>
        <v>0</v>
      </c>
      <c r="KBS5">
        <f>'Sales Forecast by COS'!KBS4</f>
        <v>0</v>
      </c>
      <c r="KBT5">
        <f>'Sales Forecast by COS'!KBT4</f>
        <v>0</v>
      </c>
      <c r="KBU5">
        <f>'Sales Forecast by COS'!KBU4</f>
        <v>0</v>
      </c>
      <c r="KBV5">
        <f>'Sales Forecast by COS'!KBV4</f>
        <v>0</v>
      </c>
      <c r="KBW5">
        <f>'Sales Forecast by COS'!KBW4</f>
        <v>0</v>
      </c>
      <c r="KBX5">
        <f>'Sales Forecast by COS'!KBX4</f>
        <v>0</v>
      </c>
      <c r="KBY5">
        <f>'Sales Forecast by COS'!KBY4</f>
        <v>0</v>
      </c>
      <c r="KBZ5">
        <f>'Sales Forecast by COS'!KBZ4</f>
        <v>0</v>
      </c>
      <c r="KCA5">
        <f>'Sales Forecast by COS'!KCA4</f>
        <v>0</v>
      </c>
      <c r="KCB5">
        <f>'Sales Forecast by COS'!KCB4</f>
        <v>0</v>
      </c>
      <c r="KCC5">
        <f>'Sales Forecast by COS'!KCC4</f>
        <v>0</v>
      </c>
      <c r="KCD5">
        <f>'Sales Forecast by COS'!KCD4</f>
        <v>0</v>
      </c>
      <c r="KCE5">
        <f>'Sales Forecast by COS'!KCE4</f>
        <v>0</v>
      </c>
      <c r="KCF5">
        <f>'Sales Forecast by COS'!KCF4</f>
        <v>0</v>
      </c>
      <c r="KCG5">
        <f>'Sales Forecast by COS'!KCG4</f>
        <v>0</v>
      </c>
      <c r="KCH5">
        <f>'Sales Forecast by COS'!KCH4</f>
        <v>0</v>
      </c>
      <c r="KCI5">
        <f>'Sales Forecast by COS'!KCI4</f>
        <v>0</v>
      </c>
      <c r="KCJ5">
        <f>'Sales Forecast by COS'!KCJ4</f>
        <v>0</v>
      </c>
      <c r="KCK5">
        <f>'Sales Forecast by COS'!KCK4</f>
        <v>0</v>
      </c>
      <c r="KCL5">
        <f>'Sales Forecast by COS'!KCL4</f>
        <v>0</v>
      </c>
      <c r="KCM5">
        <f>'Sales Forecast by COS'!KCM4</f>
        <v>0</v>
      </c>
      <c r="KCN5">
        <f>'Sales Forecast by COS'!KCN4</f>
        <v>0</v>
      </c>
      <c r="KCO5">
        <f>'Sales Forecast by COS'!KCO4</f>
        <v>0</v>
      </c>
      <c r="KCP5">
        <f>'Sales Forecast by COS'!KCP4</f>
        <v>0</v>
      </c>
      <c r="KCQ5">
        <f>'Sales Forecast by COS'!KCQ4</f>
        <v>0</v>
      </c>
      <c r="KCR5">
        <f>'Sales Forecast by COS'!KCR4</f>
        <v>0</v>
      </c>
      <c r="KCS5">
        <f>'Sales Forecast by COS'!KCS4</f>
        <v>0</v>
      </c>
      <c r="KCT5">
        <f>'Sales Forecast by COS'!KCT4</f>
        <v>0</v>
      </c>
      <c r="KCU5">
        <f>'Sales Forecast by COS'!KCU4</f>
        <v>0</v>
      </c>
      <c r="KCV5">
        <f>'Sales Forecast by COS'!KCV4</f>
        <v>0</v>
      </c>
      <c r="KCW5">
        <f>'Sales Forecast by COS'!KCW4</f>
        <v>0</v>
      </c>
      <c r="KCX5">
        <f>'Sales Forecast by COS'!KCX4</f>
        <v>0</v>
      </c>
      <c r="KCY5">
        <f>'Sales Forecast by COS'!KCY4</f>
        <v>0</v>
      </c>
      <c r="KCZ5">
        <f>'Sales Forecast by COS'!KCZ4</f>
        <v>0</v>
      </c>
      <c r="KDA5">
        <f>'Sales Forecast by COS'!KDA4</f>
        <v>0</v>
      </c>
      <c r="KDB5">
        <f>'Sales Forecast by COS'!KDB4</f>
        <v>0</v>
      </c>
      <c r="KDC5">
        <f>'Sales Forecast by COS'!KDC4</f>
        <v>0</v>
      </c>
      <c r="KDD5">
        <f>'Sales Forecast by COS'!KDD4</f>
        <v>0</v>
      </c>
      <c r="KDE5">
        <f>'Sales Forecast by COS'!KDE4</f>
        <v>0</v>
      </c>
      <c r="KDF5">
        <f>'Sales Forecast by COS'!KDF4</f>
        <v>0</v>
      </c>
      <c r="KDG5">
        <f>'Sales Forecast by COS'!KDG4</f>
        <v>0</v>
      </c>
      <c r="KDH5">
        <f>'Sales Forecast by COS'!KDH4</f>
        <v>0</v>
      </c>
      <c r="KDI5">
        <f>'Sales Forecast by COS'!KDI4</f>
        <v>0</v>
      </c>
      <c r="KDJ5">
        <f>'Sales Forecast by COS'!KDJ4</f>
        <v>0</v>
      </c>
      <c r="KDK5">
        <f>'Sales Forecast by COS'!KDK4</f>
        <v>0</v>
      </c>
      <c r="KDL5">
        <f>'Sales Forecast by COS'!KDL4</f>
        <v>0</v>
      </c>
      <c r="KDM5">
        <f>'Sales Forecast by COS'!KDM4</f>
        <v>0</v>
      </c>
      <c r="KDN5">
        <f>'Sales Forecast by COS'!KDN4</f>
        <v>0</v>
      </c>
      <c r="KDO5">
        <f>'Sales Forecast by COS'!KDO4</f>
        <v>0</v>
      </c>
      <c r="KDP5">
        <f>'Sales Forecast by COS'!KDP4</f>
        <v>0</v>
      </c>
      <c r="KDQ5">
        <f>'Sales Forecast by COS'!KDQ4</f>
        <v>0</v>
      </c>
      <c r="KDR5">
        <f>'Sales Forecast by COS'!KDR4</f>
        <v>0</v>
      </c>
      <c r="KDS5">
        <f>'Sales Forecast by COS'!KDS4</f>
        <v>0</v>
      </c>
      <c r="KDT5">
        <f>'Sales Forecast by COS'!KDT4</f>
        <v>0</v>
      </c>
      <c r="KDU5">
        <f>'Sales Forecast by COS'!KDU4</f>
        <v>0</v>
      </c>
      <c r="KDV5">
        <f>'Sales Forecast by COS'!KDV4</f>
        <v>0</v>
      </c>
      <c r="KDW5">
        <f>'Sales Forecast by COS'!KDW4</f>
        <v>0</v>
      </c>
      <c r="KDX5">
        <f>'Sales Forecast by COS'!KDX4</f>
        <v>0</v>
      </c>
      <c r="KDY5">
        <f>'Sales Forecast by COS'!KDY4</f>
        <v>0</v>
      </c>
      <c r="KDZ5">
        <f>'Sales Forecast by COS'!KDZ4</f>
        <v>0</v>
      </c>
      <c r="KEA5">
        <f>'Sales Forecast by COS'!KEA4</f>
        <v>0</v>
      </c>
      <c r="KEB5">
        <f>'Sales Forecast by COS'!KEB4</f>
        <v>0</v>
      </c>
      <c r="KEC5">
        <f>'Sales Forecast by COS'!KEC4</f>
        <v>0</v>
      </c>
      <c r="KED5">
        <f>'Sales Forecast by COS'!KED4</f>
        <v>0</v>
      </c>
      <c r="KEE5">
        <f>'Sales Forecast by COS'!KEE4</f>
        <v>0</v>
      </c>
      <c r="KEF5">
        <f>'Sales Forecast by COS'!KEF4</f>
        <v>0</v>
      </c>
      <c r="KEG5">
        <f>'Sales Forecast by COS'!KEG4</f>
        <v>0</v>
      </c>
      <c r="KEH5">
        <f>'Sales Forecast by COS'!KEH4</f>
        <v>0</v>
      </c>
      <c r="KEI5">
        <f>'Sales Forecast by COS'!KEI4</f>
        <v>0</v>
      </c>
      <c r="KEJ5">
        <f>'Sales Forecast by COS'!KEJ4</f>
        <v>0</v>
      </c>
      <c r="KEK5">
        <f>'Sales Forecast by COS'!KEK4</f>
        <v>0</v>
      </c>
      <c r="KEL5">
        <f>'Sales Forecast by COS'!KEL4</f>
        <v>0</v>
      </c>
      <c r="KEM5">
        <f>'Sales Forecast by COS'!KEM4</f>
        <v>0</v>
      </c>
      <c r="KEN5">
        <f>'Sales Forecast by COS'!KEN4</f>
        <v>0</v>
      </c>
      <c r="KEO5">
        <f>'Sales Forecast by COS'!KEO4</f>
        <v>0</v>
      </c>
      <c r="KEP5">
        <f>'Sales Forecast by COS'!KEP4</f>
        <v>0</v>
      </c>
      <c r="KEQ5">
        <f>'Sales Forecast by COS'!KEQ4</f>
        <v>0</v>
      </c>
      <c r="KER5">
        <f>'Sales Forecast by COS'!KER4</f>
        <v>0</v>
      </c>
      <c r="KES5">
        <f>'Sales Forecast by COS'!KES4</f>
        <v>0</v>
      </c>
      <c r="KET5">
        <f>'Sales Forecast by COS'!KET4</f>
        <v>0</v>
      </c>
      <c r="KEU5">
        <f>'Sales Forecast by COS'!KEU4</f>
        <v>0</v>
      </c>
      <c r="KEV5">
        <f>'Sales Forecast by COS'!KEV4</f>
        <v>0</v>
      </c>
      <c r="KEW5">
        <f>'Sales Forecast by COS'!KEW4</f>
        <v>0</v>
      </c>
      <c r="KEX5">
        <f>'Sales Forecast by COS'!KEX4</f>
        <v>0</v>
      </c>
      <c r="KEY5">
        <f>'Sales Forecast by COS'!KEY4</f>
        <v>0</v>
      </c>
      <c r="KEZ5">
        <f>'Sales Forecast by COS'!KEZ4</f>
        <v>0</v>
      </c>
      <c r="KFA5">
        <f>'Sales Forecast by COS'!KFA4</f>
        <v>0</v>
      </c>
      <c r="KFB5">
        <f>'Sales Forecast by COS'!KFB4</f>
        <v>0</v>
      </c>
      <c r="KFC5">
        <f>'Sales Forecast by COS'!KFC4</f>
        <v>0</v>
      </c>
      <c r="KFD5">
        <f>'Sales Forecast by COS'!KFD4</f>
        <v>0</v>
      </c>
      <c r="KFE5">
        <f>'Sales Forecast by COS'!KFE4</f>
        <v>0</v>
      </c>
      <c r="KFF5">
        <f>'Sales Forecast by COS'!KFF4</f>
        <v>0</v>
      </c>
      <c r="KFG5">
        <f>'Sales Forecast by COS'!KFG4</f>
        <v>0</v>
      </c>
      <c r="KFH5">
        <f>'Sales Forecast by COS'!KFH4</f>
        <v>0</v>
      </c>
      <c r="KFI5">
        <f>'Sales Forecast by COS'!KFI4</f>
        <v>0</v>
      </c>
      <c r="KFJ5">
        <f>'Sales Forecast by COS'!KFJ4</f>
        <v>0</v>
      </c>
      <c r="KFK5">
        <f>'Sales Forecast by COS'!KFK4</f>
        <v>0</v>
      </c>
      <c r="KFL5">
        <f>'Sales Forecast by COS'!KFL4</f>
        <v>0</v>
      </c>
      <c r="KFM5">
        <f>'Sales Forecast by COS'!KFM4</f>
        <v>0</v>
      </c>
      <c r="KFN5">
        <f>'Sales Forecast by COS'!KFN4</f>
        <v>0</v>
      </c>
      <c r="KFO5">
        <f>'Sales Forecast by COS'!KFO4</f>
        <v>0</v>
      </c>
      <c r="KFP5">
        <f>'Sales Forecast by COS'!KFP4</f>
        <v>0</v>
      </c>
      <c r="KFQ5">
        <f>'Sales Forecast by COS'!KFQ4</f>
        <v>0</v>
      </c>
      <c r="KFR5">
        <f>'Sales Forecast by COS'!KFR4</f>
        <v>0</v>
      </c>
      <c r="KFS5">
        <f>'Sales Forecast by COS'!KFS4</f>
        <v>0</v>
      </c>
      <c r="KFT5">
        <f>'Sales Forecast by COS'!KFT4</f>
        <v>0</v>
      </c>
      <c r="KFU5">
        <f>'Sales Forecast by COS'!KFU4</f>
        <v>0</v>
      </c>
      <c r="KFV5">
        <f>'Sales Forecast by COS'!KFV4</f>
        <v>0</v>
      </c>
      <c r="KFW5">
        <f>'Sales Forecast by COS'!KFW4</f>
        <v>0</v>
      </c>
      <c r="KFX5">
        <f>'Sales Forecast by COS'!KFX4</f>
        <v>0</v>
      </c>
      <c r="KFY5">
        <f>'Sales Forecast by COS'!KFY4</f>
        <v>0</v>
      </c>
      <c r="KFZ5">
        <f>'Sales Forecast by COS'!KFZ4</f>
        <v>0</v>
      </c>
      <c r="KGA5">
        <f>'Sales Forecast by COS'!KGA4</f>
        <v>0</v>
      </c>
      <c r="KGB5">
        <f>'Sales Forecast by COS'!KGB4</f>
        <v>0</v>
      </c>
      <c r="KGC5">
        <f>'Sales Forecast by COS'!KGC4</f>
        <v>0</v>
      </c>
      <c r="KGD5">
        <f>'Sales Forecast by COS'!KGD4</f>
        <v>0</v>
      </c>
      <c r="KGE5">
        <f>'Sales Forecast by COS'!KGE4</f>
        <v>0</v>
      </c>
      <c r="KGF5">
        <f>'Sales Forecast by COS'!KGF4</f>
        <v>0</v>
      </c>
      <c r="KGG5">
        <f>'Sales Forecast by COS'!KGG4</f>
        <v>0</v>
      </c>
      <c r="KGH5">
        <f>'Sales Forecast by COS'!KGH4</f>
        <v>0</v>
      </c>
      <c r="KGI5">
        <f>'Sales Forecast by COS'!KGI4</f>
        <v>0</v>
      </c>
      <c r="KGJ5">
        <f>'Sales Forecast by COS'!KGJ4</f>
        <v>0</v>
      </c>
      <c r="KGK5">
        <f>'Sales Forecast by COS'!KGK4</f>
        <v>0</v>
      </c>
      <c r="KGL5">
        <f>'Sales Forecast by COS'!KGL4</f>
        <v>0</v>
      </c>
      <c r="KGM5">
        <f>'Sales Forecast by COS'!KGM4</f>
        <v>0</v>
      </c>
      <c r="KGN5">
        <f>'Sales Forecast by COS'!KGN4</f>
        <v>0</v>
      </c>
      <c r="KGO5">
        <f>'Sales Forecast by COS'!KGO4</f>
        <v>0</v>
      </c>
      <c r="KGP5">
        <f>'Sales Forecast by COS'!KGP4</f>
        <v>0</v>
      </c>
      <c r="KGQ5">
        <f>'Sales Forecast by COS'!KGQ4</f>
        <v>0</v>
      </c>
      <c r="KGR5">
        <f>'Sales Forecast by COS'!KGR4</f>
        <v>0</v>
      </c>
      <c r="KGS5">
        <f>'Sales Forecast by COS'!KGS4</f>
        <v>0</v>
      </c>
      <c r="KGT5">
        <f>'Sales Forecast by COS'!KGT4</f>
        <v>0</v>
      </c>
      <c r="KGU5">
        <f>'Sales Forecast by COS'!KGU4</f>
        <v>0</v>
      </c>
      <c r="KGV5">
        <f>'Sales Forecast by COS'!KGV4</f>
        <v>0</v>
      </c>
      <c r="KGW5">
        <f>'Sales Forecast by COS'!KGW4</f>
        <v>0</v>
      </c>
      <c r="KGX5">
        <f>'Sales Forecast by COS'!KGX4</f>
        <v>0</v>
      </c>
      <c r="KGY5">
        <f>'Sales Forecast by COS'!KGY4</f>
        <v>0</v>
      </c>
      <c r="KGZ5">
        <f>'Sales Forecast by COS'!KGZ4</f>
        <v>0</v>
      </c>
      <c r="KHA5">
        <f>'Sales Forecast by COS'!KHA4</f>
        <v>0</v>
      </c>
      <c r="KHB5">
        <f>'Sales Forecast by COS'!KHB4</f>
        <v>0</v>
      </c>
      <c r="KHC5">
        <f>'Sales Forecast by COS'!KHC4</f>
        <v>0</v>
      </c>
      <c r="KHD5">
        <f>'Sales Forecast by COS'!KHD4</f>
        <v>0</v>
      </c>
      <c r="KHE5">
        <f>'Sales Forecast by COS'!KHE4</f>
        <v>0</v>
      </c>
      <c r="KHF5">
        <f>'Sales Forecast by COS'!KHF4</f>
        <v>0</v>
      </c>
      <c r="KHG5">
        <f>'Sales Forecast by COS'!KHG4</f>
        <v>0</v>
      </c>
      <c r="KHH5">
        <f>'Sales Forecast by COS'!KHH4</f>
        <v>0</v>
      </c>
      <c r="KHI5">
        <f>'Sales Forecast by COS'!KHI4</f>
        <v>0</v>
      </c>
      <c r="KHJ5">
        <f>'Sales Forecast by COS'!KHJ4</f>
        <v>0</v>
      </c>
      <c r="KHK5">
        <f>'Sales Forecast by COS'!KHK4</f>
        <v>0</v>
      </c>
      <c r="KHL5">
        <f>'Sales Forecast by COS'!KHL4</f>
        <v>0</v>
      </c>
      <c r="KHM5">
        <f>'Sales Forecast by COS'!KHM4</f>
        <v>0</v>
      </c>
      <c r="KHN5">
        <f>'Sales Forecast by COS'!KHN4</f>
        <v>0</v>
      </c>
      <c r="KHO5">
        <f>'Sales Forecast by COS'!KHO4</f>
        <v>0</v>
      </c>
      <c r="KHP5">
        <f>'Sales Forecast by COS'!KHP4</f>
        <v>0</v>
      </c>
      <c r="KHQ5">
        <f>'Sales Forecast by COS'!KHQ4</f>
        <v>0</v>
      </c>
      <c r="KHR5">
        <f>'Sales Forecast by COS'!KHR4</f>
        <v>0</v>
      </c>
      <c r="KHS5">
        <f>'Sales Forecast by COS'!KHS4</f>
        <v>0</v>
      </c>
      <c r="KHT5">
        <f>'Sales Forecast by COS'!KHT4</f>
        <v>0</v>
      </c>
      <c r="KHU5">
        <f>'Sales Forecast by COS'!KHU4</f>
        <v>0</v>
      </c>
      <c r="KHV5">
        <f>'Sales Forecast by COS'!KHV4</f>
        <v>0</v>
      </c>
      <c r="KHW5">
        <f>'Sales Forecast by COS'!KHW4</f>
        <v>0</v>
      </c>
      <c r="KHX5">
        <f>'Sales Forecast by COS'!KHX4</f>
        <v>0</v>
      </c>
      <c r="KHY5">
        <f>'Sales Forecast by COS'!KHY4</f>
        <v>0</v>
      </c>
      <c r="KHZ5">
        <f>'Sales Forecast by COS'!KHZ4</f>
        <v>0</v>
      </c>
      <c r="KIA5">
        <f>'Sales Forecast by COS'!KIA4</f>
        <v>0</v>
      </c>
      <c r="KIB5">
        <f>'Sales Forecast by COS'!KIB4</f>
        <v>0</v>
      </c>
      <c r="KIC5">
        <f>'Sales Forecast by COS'!KIC4</f>
        <v>0</v>
      </c>
      <c r="KID5">
        <f>'Sales Forecast by COS'!KID4</f>
        <v>0</v>
      </c>
      <c r="KIE5">
        <f>'Sales Forecast by COS'!KIE4</f>
        <v>0</v>
      </c>
      <c r="KIF5">
        <f>'Sales Forecast by COS'!KIF4</f>
        <v>0</v>
      </c>
      <c r="KIG5">
        <f>'Sales Forecast by COS'!KIG4</f>
        <v>0</v>
      </c>
      <c r="KIH5">
        <f>'Sales Forecast by COS'!KIH4</f>
        <v>0</v>
      </c>
      <c r="KII5">
        <f>'Sales Forecast by COS'!KII4</f>
        <v>0</v>
      </c>
      <c r="KIJ5">
        <f>'Sales Forecast by COS'!KIJ4</f>
        <v>0</v>
      </c>
      <c r="KIK5">
        <f>'Sales Forecast by COS'!KIK4</f>
        <v>0</v>
      </c>
      <c r="KIL5">
        <f>'Sales Forecast by COS'!KIL4</f>
        <v>0</v>
      </c>
      <c r="KIM5">
        <f>'Sales Forecast by COS'!KIM4</f>
        <v>0</v>
      </c>
      <c r="KIN5">
        <f>'Sales Forecast by COS'!KIN4</f>
        <v>0</v>
      </c>
      <c r="KIO5">
        <f>'Sales Forecast by COS'!KIO4</f>
        <v>0</v>
      </c>
      <c r="KIP5">
        <f>'Sales Forecast by COS'!KIP4</f>
        <v>0</v>
      </c>
      <c r="KIQ5">
        <f>'Sales Forecast by COS'!KIQ4</f>
        <v>0</v>
      </c>
      <c r="KIR5">
        <f>'Sales Forecast by COS'!KIR4</f>
        <v>0</v>
      </c>
      <c r="KIS5">
        <f>'Sales Forecast by COS'!KIS4</f>
        <v>0</v>
      </c>
      <c r="KIT5">
        <f>'Sales Forecast by COS'!KIT4</f>
        <v>0</v>
      </c>
      <c r="KIU5">
        <f>'Sales Forecast by COS'!KIU4</f>
        <v>0</v>
      </c>
      <c r="KIV5">
        <f>'Sales Forecast by COS'!KIV4</f>
        <v>0</v>
      </c>
      <c r="KIW5">
        <f>'Sales Forecast by COS'!KIW4</f>
        <v>0</v>
      </c>
      <c r="KIX5">
        <f>'Sales Forecast by COS'!KIX4</f>
        <v>0</v>
      </c>
      <c r="KIY5">
        <f>'Sales Forecast by COS'!KIY4</f>
        <v>0</v>
      </c>
      <c r="KIZ5">
        <f>'Sales Forecast by COS'!KIZ4</f>
        <v>0</v>
      </c>
      <c r="KJA5">
        <f>'Sales Forecast by COS'!KJA4</f>
        <v>0</v>
      </c>
      <c r="KJB5">
        <f>'Sales Forecast by COS'!KJB4</f>
        <v>0</v>
      </c>
      <c r="KJC5">
        <f>'Sales Forecast by COS'!KJC4</f>
        <v>0</v>
      </c>
      <c r="KJD5">
        <f>'Sales Forecast by COS'!KJD4</f>
        <v>0</v>
      </c>
      <c r="KJE5">
        <f>'Sales Forecast by COS'!KJE4</f>
        <v>0</v>
      </c>
      <c r="KJF5">
        <f>'Sales Forecast by COS'!KJF4</f>
        <v>0</v>
      </c>
      <c r="KJG5">
        <f>'Sales Forecast by COS'!KJG4</f>
        <v>0</v>
      </c>
      <c r="KJH5">
        <f>'Sales Forecast by COS'!KJH4</f>
        <v>0</v>
      </c>
      <c r="KJI5">
        <f>'Sales Forecast by COS'!KJI4</f>
        <v>0</v>
      </c>
      <c r="KJJ5">
        <f>'Sales Forecast by COS'!KJJ4</f>
        <v>0</v>
      </c>
      <c r="KJK5">
        <f>'Sales Forecast by COS'!KJK4</f>
        <v>0</v>
      </c>
      <c r="KJL5">
        <f>'Sales Forecast by COS'!KJL4</f>
        <v>0</v>
      </c>
      <c r="KJM5">
        <f>'Sales Forecast by COS'!KJM4</f>
        <v>0</v>
      </c>
      <c r="KJN5">
        <f>'Sales Forecast by COS'!KJN4</f>
        <v>0</v>
      </c>
      <c r="KJO5">
        <f>'Sales Forecast by COS'!KJO4</f>
        <v>0</v>
      </c>
      <c r="KJP5">
        <f>'Sales Forecast by COS'!KJP4</f>
        <v>0</v>
      </c>
      <c r="KJQ5">
        <f>'Sales Forecast by COS'!KJQ4</f>
        <v>0</v>
      </c>
      <c r="KJR5">
        <f>'Sales Forecast by COS'!KJR4</f>
        <v>0</v>
      </c>
      <c r="KJS5">
        <f>'Sales Forecast by COS'!KJS4</f>
        <v>0</v>
      </c>
      <c r="KJT5">
        <f>'Sales Forecast by COS'!KJT4</f>
        <v>0</v>
      </c>
      <c r="KJU5">
        <f>'Sales Forecast by COS'!KJU4</f>
        <v>0</v>
      </c>
      <c r="KJV5">
        <f>'Sales Forecast by COS'!KJV4</f>
        <v>0</v>
      </c>
      <c r="KJW5">
        <f>'Sales Forecast by COS'!KJW4</f>
        <v>0</v>
      </c>
      <c r="KJX5">
        <f>'Sales Forecast by COS'!KJX4</f>
        <v>0</v>
      </c>
      <c r="KJY5">
        <f>'Sales Forecast by COS'!KJY4</f>
        <v>0</v>
      </c>
      <c r="KJZ5">
        <f>'Sales Forecast by COS'!KJZ4</f>
        <v>0</v>
      </c>
      <c r="KKA5">
        <f>'Sales Forecast by COS'!KKA4</f>
        <v>0</v>
      </c>
      <c r="KKB5">
        <f>'Sales Forecast by COS'!KKB4</f>
        <v>0</v>
      </c>
      <c r="KKC5">
        <f>'Sales Forecast by COS'!KKC4</f>
        <v>0</v>
      </c>
      <c r="KKD5">
        <f>'Sales Forecast by COS'!KKD4</f>
        <v>0</v>
      </c>
      <c r="KKE5">
        <f>'Sales Forecast by COS'!KKE4</f>
        <v>0</v>
      </c>
      <c r="KKF5">
        <f>'Sales Forecast by COS'!KKF4</f>
        <v>0</v>
      </c>
      <c r="KKG5">
        <f>'Sales Forecast by COS'!KKG4</f>
        <v>0</v>
      </c>
      <c r="KKH5">
        <f>'Sales Forecast by COS'!KKH4</f>
        <v>0</v>
      </c>
      <c r="KKI5">
        <f>'Sales Forecast by COS'!KKI4</f>
        <v>0</v>
      </c>
      <c r="KKJ5">
        <f>'Sales Forecast by COS'!KKJ4</f>
        <v>0</v>
      </c>
      <c r="KKK5">
        <f>'Sales Forecast by COS'!KKK4</f>
        <v>0</v>
      </c>
      <c r="KKL5">
        <f>'Sales Forecast by COS'!KKL4</f>
        <v>0</v>
      </c>
      <c r="KKM5">
        <f>'Sales Forecast by COS'!KKM4</f>
        <v>0</v>
      </c>
      <c r="KKN5">
        <f>'Sales Forecast by COS'!KKN4</f>
        <v>0</v>
      </c>
      <c r="KKO5">
        <f>'Sales Forecast by COS'!KKO4</f>
        <v>0</v>
      </c>
      <c r="KKP5">
        <f>'Sales Forecast by COS'!KKP4</f>
        <v>0</v>
      </c>
      <c r="KKQ5">
        <f>'Sales Forecast by COS'!KKQ4</f>
        <v>0</v>
      </c>
      <c r="KKR5">
        <f>'Sales Forecast by COS'!KKR4</f>
        <v>0</v>
      </c>
      <c r="KKS5">
        <f>'Sales Forecast by COS'!KKS4</f>
        <v>0</v>
      </c>
      <c r="KKT5">
        <f>'Sales Forecast by COS'!KKT4</f>
        <v>0</v>
      </c>
      <c r="KKU5">
        <f>'Sales Forecast by COS'!KKU4</f>
        <v>0</v>
      </c>
      <c r="KKV5">
        <f>'Sales Forecast by COS'!KKV4</f>
        <v>0</v>
      </c>
      <c r="KKW5">
        <f>'Sales Forecast by COS'!KKW4</f>
        <v>0</v>
      </c>
      <c r="KKX5">
        <f>'Sales Forecast by COS'!KKX4</f>
        <v>0</v>
      </c>
      <c r="KKY5">
        <f>'Sales Forecast by COS'!KKY4</f>
        <v>0</v>
      </c>
      <c r="KKZ5">
        <f>'Sales Forecast by COS'!KKZ4</f>
        <v>0</v>
      </c>
      <c r="KLA5">
        <f>'Sales Forecast by COS'!KLA4</f>
        <v>0</v>
      </c>
      <c r="KLB5">
        <f>'Sales Forecast by COS'!KLB4</f>
        <v>0</v>
      </c>
      <c r="KLC5">
        <f>'Sales Forecast by COS'!KLC4</f>
        <v>0</v>
      </c>
      <c r="KLD5">
        <f>'Sales Forecast by COS'!KLD4</f>
        <v>0</v>
      </c>
      <c r="KLE5">
        <f>'Sales Forecast by COS'!KLE4</f>
        <v>0</v>
      </c>
      <c r="KLF5">
        <f>'Sales Forecast by COS'!KLF4</f>
        <v>0</v>
      </c>
      <c r="KLG5">
        <f>'Sales Forecast by COS'!KLG4</f>
        <v>0</v>
      </c>
      <c r="KLH5">
        <f>'Sales Forecast by COS'!KLH4</f>
        <v>0</v>
      </c>
      <c r="KLI5">
        <f>'Sales Forecast by COS'!KLI4</f>
        <v>0</v>
      </c>
      <c r="KLJ5">
        <f>'Sales Forecast by COS'!KLJ4</f>
        <v>0</v>
      </c>
      <c r="KLK5">
        <f>'Sales Forecast by COS'!KLK4</f>
        <v>0</v>
      </c>
      <c r="KLL5">
        <f>'Sales Forecast by COS'!KLL4</f>
        <v>0</v>
      </c>
      <c r="KLM5">
        <f>'Sales Forecast by COS'!KLM4</f>
        <v>0</v>
      </c>
      <c r="KLN5">
        <f>'Sales Forecast by COS'!KLN4</f>
        <v>0</v>
      </c>
      <c r="KLO5">
        <f>'Sales Forecast by COS'!KLO4</f>
        <v>0</v>
      </c>
      <c r="KLP5">
        <f>'Sales Forecast by COS'!KLP4</f>
        <v>0</v>
      </c>
      <c r="KLQ5">
        <f>'Sales Forecast by COS'!KLQ4</f>
        <v>0</v>
      </c>
      <c r="KLR5">
        <f>'Sales Forecast by COS'!KLR4</f>
        <v>0</v>
      </c>
      <c r="KLS5">
        <f>'Sales Forecast by COS'!KLS4</f>
        <v>0</v>
      </c>
      <c r="KLT5">
        <f>'Sales Forecast by COS'!KLT4</f>
        <v>0</v>
      </c>
      <c r="KLU5">
        <f>'Sales Forecast by COS'!KLU4</f>
        <v>0</v>
      </c>
      <c r="KLV5">
        <f>'Sales Forecast by COS'!KLV4</f>
        <v>0</v>
      </c>
      <c r="KLW5">
        <f>'Sales Forecast by COS'!KLW4</f>
        <v>0</v>
      </c>
      <c r="KLX5">
        <f>'Sales Forecast by COS'!KLX4</f>
        <v>0</v>
      </c>
      <c r="KLY5">
        <f>'Sales Forecast by COS'!KLY4</f>
        <v>0</v>
      </c>
      <c r="KLZ5">
        <f>'Sales Forecast by COS'!KLZ4</f>
        <v>0</v>
      </c>
      <c r="KMA5">
        <f>'Sales Forecast by COS'!KMA4</f>
        <v>0</v>
      </c>
      <c r="KMB5">
        <f>'Sales Forecast by COS'!KMB4</f>
        <v>0</v>
      </c>
      <c r="KMC5">
        <f>'Sales Forecast by COS'!KMC4</f>
        <v>0</v>
      </c>
      <c r="KMD5">
        <f>'Sales Forecast by COS'!KMD4</f>
        <v>0</v>
      </c>
      <c r="KME5">
        <f>'Sales Forecast by COS'!KME4</f>
        <v>0</v>
      </c>
      <c r="KMF5">
        <f>'Sales Forecast by COS'!KMF4</f>
        <v>0</v>
      </c>
      <c r="KMG5">
        <f>'Sales Forecast by COS'!KMG4</f>
        <v>0</v>
      </c>
      <c r="KMH5">
        <f>'Sales Forecast by COS'!KMH4</f>
        <v>0</v>
      </c>
      <c r="KMI5">
        <f>'Sales Forecast by COS'!KMI4</f>
        <v>0</v>
      </c>
      <c r="KMJ5">
        <f>'Sales Forecast by COS'!KMJ4</f>
        <v>0</v>
      </c>
      <c r="KMK5">
        <f>'Sales Forecast by COS'!KMK4</f>
        <v>0</v>
      </c>
      <c r="KML5">
        <f>'Sales Forecast by COS'!KML4</f>
        <v>0</v>
      </c>
      <c r="KMM5">
        <f>'Sales Forecast by COS'!KMM4</f>
        <v>0</v>
      </c>
      <c r="KMN5">
        <f>'Sales Forecast by COS'!KMN4</f>
        <v>0</v>
      </c>
      <c r="KMO5">
        <f>'Sales Forecast by COS'!KMO4</f>
        <v>0</v>
      </c>
      <c r="KMP5">
        <f>'Sales Forecast by COS'!KMP4</f>
        <v>0</v>
      </c>
      <c r="KMQ5">
        <f>'Sales Forecast by COS'!KMQ4</f>
        <v>0</v>
      </c>
      <c r="KMR5">
        <f>'Sales Forecast by COS'!KMR4</f>
        <v>0</v>
      </c>
      <c r="KMS5">
        <f>'Sales Forecast by COS'!KMS4</f>
        <v>0</v>
      </c>
      <c r="KMT5">
        <f>'Sales Forecast by COS'!KMT4</f>
        <v>0</v>
      </c>
      <c r="KMU5">
        <f>'Sales Forecast by COS'!KMU4</f>
        <v>0</v>
      </c>
      <c r="KMV5">
        <f>'Sales Forecast by COS'!KMV4</f>
        <v>0</v>
      </c>
      <c r="KMW5">
        <f>'Sales Forecast by COS'!KMW4</f>
        <v>0</v>
      </c>
      <c r="KMX5">
        <f>'Sales Forecast by COS'!KMX4</f>
        <v>0</v>
      </c>
      <c r="KMY5">
        <f>'Sales Forecast by COS'!KMY4</f>
        <v>0</v>
      </c>
      <c r="KMZ5">
        <f>'Sales Forecast by COS'!KMZ4</f>
        <v>0</v>
      </c>
      <c r="KNA5">
        <f>'Sales Forecast by COS'!KNA4</f>
        <v>0</v>
      </c>
      <c r="KNB5">
        <f>'Sales Forecast by COS'!KNB4</f>
        <v>0</v>
      </c>
      <c r="KNC5">
        <f>'Sales Forecast by COS'!KNC4</f>
        <v>0</v>
      </c>
      <c r="KND5">
        <f>'Sales Forecast by COS'!KND4</f>
        <v>0</v>
      </c>
      <c r="KNE5">
        <f>'Sales Forecast by COS'!KNE4</f>
        <v>0</v>
      </c>
      <c r="KNF5">
        <f>'Sales Forecast by COS'!KNF4</f>
        <v>0</v>
      </c>
      <c r="KNG5">
        <f>'Sales Forecast by COS'!KNG4</f>
        <v>0</v>
      </c>
      <c r="KNH5">
        <f>'Sales Forecast by COS'!KNH4</f>
        <v>0</v>
      </c>
      <c r="KNI5">
        <f>'Sales Forecast by COS'!KNI4</f>
        <v>0</v>
      </c>
      <c r="KNJ5">
        <f>'Sales Forecast by COS'!KNJ4</f>
        <v>0</v>
      </c>
      <c r="KNK5">
        <f>'Sales Forecast by COS'!KNK4</f>
        <v>0</v>
      </c>
      <c r="KNL5">
        <f>'Sales Forecast by COS'!KNL4</f>
        <v>0</v>
      </c>
      <c r="KNM5">
        <f>'Sales Forecast by COS'!KNM4</f>
        <v>0</v>
      </c>
      <c r="KNN5">
        <f>'Sales Forecast by COS'!KNN4</f>
        <v>0</v>
      </c>
      <c r="KNO5">
        <f>'Sales Forecast by COS'!KNO4</f>
        <v>0</v>
      </c>
      <c r="KNP5">
        <f>'Sales Forecast by COS'!KNP4</f>
        <v>0</v>
      </c>
      <c r="KNQ5">
        <f>'Sales Forecast by COS'!KNQ4</f>
        <v>0</v>
      </c>
      <c r="KNR5">
        <f>'Sales Forecast by COS'!KNR4</f>
        <v>0</v>
      </c>
      <c r="KNS5">
        <f>'Sales Forecast by COS'!KNS4</f>
        <v>0</v>
      </c>
      <c r="KNT5">
        <f>'Sales Forecast by COS'!KNT4</f>
        <v>0</v>
      </c>
      <c r="KNU5">
        <f>'Sales Forecast by COS'!KNU4</f>
        <v>0</v>
      </c>
      <c r="KNV5">
        <f>'Sales Forecast by COS'!KNV4</f>
        <v>0</v>
      </c>
      <c r="KNW5">
        <f>'Sales Forecast by COS'!KNW4</f>
        <v>0</v>
      </c>
      <c r="KNX5">
        <f>'Sales Forecast by COS'!KNX4</f>
        <v>0</v>
      </c>
      <c r="KNY5">
        <f>'Sales Forecast by COS'!KNY4</f>
        <v>0</v>
      </c>
      <c r="KNZ5">
        <f>'Sales Forecast by COS'!KNZ4</f>
        <v>0</v>
      </c>
      <c r="KOA5">
        <f>'Sales Forecast by COS'!KOA4</f>
        <v>0</v>
      </c>
      <c r="KOB5">
        <f>'Sales Forecast by COS'!KOB4</f>
        <v>0</v>
      </c>
      <c r="KOC5">
        <f>'Sales Forecast by COS'!KOC4</f>
        <v>0</v>
      </c>
      <c r="KOD5">
        <f>'Sales Forecast by COS'!KOD4</f>
        <v>0</v>
      </c>
      <c r="KOE5">
        <f>'Sales Forecast by COS'!KOE4</f>
        <v>0</v>
      </c>
      <c r="KOF5">
        <f>'Sales Forecast by COS'!KOF4</f>
        <v>0</v>
      </c>
      <c r="KOG5">
        <f>'Sales Forecast by COS'!KOG4</f>
        <v>0</v>
      </c>
      <c r="KOH5">
        <f>'Sales Forecast by COS'!KOH4</f>
        <v>0</v>
      </c>
      <c r="KOI5">
        <f>'Sales Forecast by COS'!KOI4</f>
        <v>0</v>
      </c>
      <c r="KOJ5">
        <f>'Sales Forecast by COS'!KOJ4</f>
        <v>0</v>
      </c>
      <c r="KOK5">
        <f>'Sales Forecast by COS'!KOK4</f>
        <v>0</v>
      </c>
      <c r="KOL5">
        <f>'Sales Forecast by COS'!KOL4</f>
        <v>0</v>
      </c>
      <c r="KOM5">
        <f>'Sales Forecast by COS'!KOM4</f>
        <v>0</v>
      </c>
      <c r="KON5">
        <f>'Sales Forecast by COS'!KON4</f>
        <v>0</v>
      </c>
      <c r="KOO5">
        <f>'Sales Forecast by COS'!KOO4</f>
        <v>0</v>
      </c>
      <c r="KOP5">
        <f>'Sales Forecast by COS'!KOP4</f>
        <v>0</v>
      </c>
      <c r="KOQ5">
        <f>'Sales Forecast by COS'!KOQ4</f>
        <v>0</v>
      </c>
      <c r="KOR5">
        <f>'Sales Forecast by COS'!KOR4</f>
        <v>0</v>
      </c>
      <c r="KOS5">
        <f>'Sales Forecast by COS'!KOS4</f>
        <v>0</v>
      </c>
      <c r="KOT5">
        <f>'Sales Forecast by COS'!KOT4</f>
        <v>0</v>
      </c>
      <c r="KOU5">
        <f>'Sales Forecast by COS'!KOU4</f>
        <v>0</v>
      </c>
      <c r="KOV5">
        <f>'Sales Forecast by COS'!KOV4</f>
        <v>0</v>
      </c>
      <c r="KOW5">
        <f>'Sales Forecast by COS'!KOW4</f>
        <v>0</v>
      </c>
      <c r="KOX5">
        <f>'Sales Forecast by COS'!KOX4</f>
        <v>0</v>
      </c>
      <c r="KOY5">
        <f>'Sales Forecast by COS'!KOY4</f>
        <v>0</v>
      </c>
      <c r="KOZ5">
        <f>'Sales Forecast by COS'!KOZ4</f>
        <v>0</v>
      </c>
      <c r="KPA5">
        <f>'Sales Forecast by COS'!KPA4</f>
        <v>0</v>
      </c>
      <c r="KPB5">
        <f>'Sales Forecast by COS'!KPB4</f>
        <v>0</v>
      </c>
      <c r="KPC5">
        <f>'Sales Forecast by COS'!KPC4</f>
        <v>0</v>
      </c>
      <c r="KPD5">
        <f>'Sales Forecast by COS'!KPD4</f>
        <v>0</v>
      </c>
      <c r="KPE5">
        <f>'Sales Forecast by COS'!KPE4</f>
        <v>0</v>
      </c>
      <c r="KPF5">
        <f>'Sales Forecast by COS'!KPF4</f>
        <v>0</v>
      </c>
      <c r="KPG5">
        <f>'Sales Forecast by COS'!KPG4</f>
        <v>0</v>
      </c>
      <c r="KPH5">
        <f>'Sales Forecast by COS'!KPH4</f>
        <v>0</v>
      </c>
      <c r="KPI5">
        <f>'Sales Forecast by COS'!KPI4</f>
        <v>0</v>
      </c>
      <c r="KPJ5">
        <f>'Sales Forecast by COS'!KPJ4</f>
        <v>0</v>
      </c>
      <c r="KPK5">
        <f>'Sales Forecast by COS'!KPK4</f>
        <v>0</v>
      </c>
      <c r="KPL5">
        <f>'Sales Forecast by COS'!KPL4</f>
        <v>0</v>
      </c>
      <c r="KPM5">
        <f>'Sales Forecast by COS'!KPM4</f>
        <v>0</v>
      </c>
      <c r="KPN5">
        <f>'Sales Forecast by COS'!KPN4</f>
        <v>0</v>
      </c>
      <c r="KPO5">
        <f>'Sales Forecast by COS'!KPO4</f>
        <v>0</v>
      </c>
      <c r="KPP5">
        <f>'Sales Forecast by COS'!KPP4</f>
        <v>0</v>
      </c>
      <c r="KPQ5">
        <f>'Sales Forecast by COS'!KPQ4</f>
        <v>0</v>
      </c>
      <c r="KPR5">
        <f>'Sales Forecast by COS'!KPR4</f>
        <v>0</v>
      </c>
      <c r="KPS5">
        <f>'Sales Forecast by COS'!KPS4</f>
        <v>0</v>
      </c>
      <c r="KPT5">
        <f>'Sales Forecast by COS'!KPT4</f>
        <v>0</v>
      </c>
      <c r="KPU5">
        <f>'Sales Forecast by COS'!KPU4</f>
        <v>0</v>
      </c>
      <c r="KPV5">
        <f>'Sales Forecast by COS'!KPV4</f>
        <v>0</v>
      </c>
      <c r="KPW5">
        <f>'Sales Forecast by COS'!KPW4</f>
        <v>0</v>
      </c>
      <c r="KPX5">
        <f>'Sales Forecast by COS'!KPX4</f>
        <v>0</v>
      </c>
      <c r="KPY5">
        <f>'Sales Forecast by COS'!KPY4</f>
        <v>0</v>
      </c>
      <c r="KPZ5">
        <f>'Sales Forecast by COS'!KPZ4</f>
        <v>0</v>
      </c>
      <c r="KQA5">
        <f>'Sales Forecast by COS'!KQA4</f>
        <v>0</v>
      </c>
      <c r="KQB5">
        <f>'Sales Forecast by COS'!KQB4</f>
        <v>0</v>
      </c>
      <c r="KQC5">
        <f>'Sales Forecast by COS'!KQC4</f>
        <v>0</v>
      </c>
      <c r="KQD5">
        <f>'Sales Forecast by COS'!KQD4</f>
        <v>0</v>
      </c>
      <c r="KQE5">
        <f>'Sales Forecast by COS'!KQE4</f>
        <v>0</v>
      </c>
      <c r="KQF5">
        <f>'Sales Forecast by COS'!KQF4</f>
        <v>0</v>
      </c>
      <c r="KQG5">
        <f>'Sales Forecast by COS'!KQG4</f>
        <v>0</v>
      </c>
      <c r="KQH5">
        <f>'Sales Forecast by COS'!KQH4</f>
        <v>0</v>
      </c>
      <c r="KQI5">
        <f>'Sales Forecast by COS'!KQI4</f>
        <v>0</v>
      </c>
      <c r="KQJ5">
        <f>'Sales Forecast by COS'!KQJ4</f>
        <v>0</v>
      </c>
      <c r="KQK5">
        <f>'Sales Forecast by COS'!KQK4</f>
        <v>0</v>
      </c>
      <c r="KQL5">
        <f>'Sales Forecast by COS'!KQL4</f>
        <v>0</v>
      </c>
      <c r="KQM5">
        <f>'Sales Forecast by COS'!KQM4</f>
        <v>0</v>
      </c>
      <c r="KQN5">
        <f>'Sales Forecast by COS'!KQN4</f>
        <v>0</v>
      </c>
      <c r="KQO5">
        <f>'Sales Forecast by COS'!KQO4</f>
        <v>0</v>
      </c>
      <c r="KQP5">
        <f>'Sales Forecast by COS'!KQP4</f>
        <v>0</v>
      </c>
      <c r="KQQ5">
        <f>'Sales Forecast by COS'!KQQ4</f>
        <v>0</v>
      </c>
      <c r="KQR5">
        <f>'Sales Forecast by COS'!KQR4</f>
        <v>0</v>
      </c>
      <c r="KQS5">
        <f>'Sales Forecast by COS'!KQS4</f>
        <v>0</v>
      </c>
      <c r="KQT5">
        <f>'Sales Forecast by COS'!KQT4</f>
        <v>0</v>
      </c>
      <c r="KQU5">
        <f>'Sales Forecast by COS'!KQU4</f>
        <v>0</v>
      </c>
      <c r="KQV5">
        <f>'Sales Forecast by COS'!KQV4</f>
        <v>0</v>
      </c>
      <c r="KQW5">
        <f>'Sales Forecast by COS'!KQW4</f>
        <v>0</v>
      </c>
      <c r="KQX5">
        <f>'Sales Forecast by COS'!KQX4</f>
        <v>0</v>
      </c>
      <c r="KQY5">
        <f>'Sales Forecast by COS'!KQY4</f>
        <v>0</v>
      </c>
      <c r="KQZ5">
        <f>'Sales Forecast by COS'!KQZ4</f>
        <v>0</v>
      </c>
      <c r="KRA5">
        <f>'Sales Forecast by COS'!KRA4</f>
        <v>0</v>
      </c>
      <c r="KRB5">
        <f>'Sales Forecast by COS'!KRB4</f>
        <v>0</v>
      </c>
      <c r="KRC5">
        <f>'Sales Forecast by COS'!KRC4</f>
        <v>0</v>
      </c>
      <c r="KRD5">
        <f>'Sales Forecast by COS'!KRD4</f>
        <v>0</v>
      </c>
      <c r="KRE5">
        <f>'Sales Forecast by COS'!KRE4</f>
        <v>0</v>
      </c>
      <c r="KRF5">
        <f>'Sales Forecast by COS'!KRF4</f>
        <v>0</v>
      </c>
      <c r="KRG5">
        <f>'Sales Forecast by COS'!KRG4</f>
        <v>0</v>
      </c>
      <c r="KRH5">
        <f>'Sales Forecast by COS'!KRH4</f>
        <v>0</v>
      </c>
      <c r="KRI5">
        <f>'Sales Forecast by COS'!KRI4</f>
        <v>0</v>
      </c>
      <c r="KRJ5">
        <f>'Sales Forecast by COS'!KRJ4</f>
        <v>0</v>
      </c>
      <c r="KRK5">
        <f>'Sales Forecast by COS'!KRK4</f>
        <v>0</v>
      </c>
      <c r="KRL5">
        <f>'Sales Forecast by COS'!KRL4</f>
        <v>0</v>
      </c>
      <c r="KRM5">
        <f>'Sales Forecast by COS'!KRM4</f>
        <v>0</v>
      </c>
      <c r="KRN5">
        <f>'Sales Forecast by COS'!KRN4</f>
        <v>0</v>
      </c>
      <c r="KRO5">
        <f>'Sales Forecast by COS'!KRO4</f>
        <v>0</v>
      </c>
      <c r="KRP5">
        <f>'Sales Forecast by COS'!KRP4</f>
        <v>0</v>
      </c>
      <c r="KRQ5">
        <f>'Sales Forecast by COS'!KRQ4</f>
        <v>0</v>
      </c>
      <c r="KRR5">
        <f>'Sales Forecast by COS'!KRR4</f>
        <v>0</v>
      </c>
      <c r="KRS5">
        <f>'Sales Forecast by COS'!KRS4</f>
        <v>0</v>
      </c>
      <c r="KRT5">
        <f>'Sales Forecast by COS'!KRT4</f>
        <v>0</v>
      </c>
      <c r="KRU5">
        <f>'Sales Forecast by COS'!KRU4</f>
        <v>0</v>
      </c>
      <c r="KRV5">
        <f>'Sales Forecast by COS'!KRV4</f>
        <v>0</v>
      </c>
      <c r="KRW5">
        <f>'Sales Forecast by COS'!KRW4</f>
        <v>0</v>
      </c>
      <c r="KRX5">
        <f>'Sales Forecast by COS'!KRX4</f>
        <v>0</v>
      </c>
      <c r="KRY5">
        <f>'Sales Forecast by COS'!KRY4</f>
        <v>0</v>
      </c>
      <c r="KRZ5">
        <f>'Sales Forecast by COS'!KRZ4</f>
        <v>0</v>
      </c>
      <c r="KSA5">
        <f>'Sales Forecast by COS'!KSA4</f>
        <v>0</v>
      </c>
      <c r="KSB5">
        <f>'Sales Forecast by COS'!KSB4</f>
        <v>0</v>
      </c>
      <c r="KSC5">
        <f>'Sales Forecast by COS'!KSC4</f>
        <v>0</v>
      </c>
      <c r="KSD5">
        <f>'Sales Forecast by COS'!KSD4</f>
        <v>0</v>
      </c>
      <c r="KSE5">
        <f>'Sales Forecast by COS'!KSE4</f>
        <v>0</v>
      </c>
      <c r="KSF5">
        <f>'Sales Forecast by COS'!KSF4</f>
        <v>0</v>
      </c>
      <c r="KSG5">
        <f>'Sales Forecast by COS'!KSG4</f>
        <v>0</v>
      </c>
      <c r="KSH5">
        <f>'Sales Forecast by COS'!KSH4</f>
        <v>0</v>
      </c>
      <c r="KSI5">
        <f>'Sales Forecast by COS'!KSI4</f>
        <v>0</v>
      </c>
      <c r="KSJ5">
        <f>'Sales Forecast by COS'!KSJ4</f>
        <v>0</v>
      </c>
      <c r="KSK5">
        <f>'Sales Forecast by COS'!KSK4</f>
        <v>0</v>
      </c>
      <c r="KSL5">
        <f>'Sales Forecast by COS'!KSL4</f>
        <v>0</v>
      </c>
      <c r="KSM5">
        <f>'Sales Forecast by COS'!KSM4</f>
        <v>0</v>
      </c>
      <c r="KSN5">
        <f>'Sales Forecast by COS'!KSN4</f>
        <v>0</v>
      </c>
      <c r="KSO5">
        <f>'Sales Forecast by COS'!KSO4</f>
        <v>0</v>
      </c>
      <c r="KSP5">
        <f>'Sales Forecast by COS'!KSP4</f>
        <v>0</v>
      </c>
      <c r="KSQ5">
        <f>'Sales Forecast by COS'!KSQ4</f>
        <v>0</v>
      </c>
      <c r="KSR5">
        <f>'Sales Forecast by COS'!KSR4</f>
        <v>0</v>
      </c>
      <c r="KSS5">
        <f>'Sales Forecast by COS'!KSS4</f>
        <v>0</v>
      </c>
      <c r="KST5">
        <f>'Sales Forecast by COS'!KST4</f>
        <v>0</v>
      </c>
      <c r="KSU5">
        <f>'Sales Forecast by COS'!KSU4</f>
        <v>0</v>
      </c>
      <c r="KSV5">
        <f>'Sales Forecast by COS'!KSV4</f>
        <v>0</v>
      </c>
      <c r="KSW5">
        <f>'Sales Forecast by COS'!KSW4</f>
        <v>0</v>
      </c>
      <c r="KSX5">
        <f>'Sales Forecast by COS'!KSX4</f>
        <v>0</v>
      </c>
      <c r="KSY5">
        <f>'Sales Forecast by COS'!KSY4</f>
        <v>0</v>
      </c>
      <c r="KSZ5">
        <f>'Sales Forecast by COS'!KSZ4</f>
        <v>0</v>
      </c>
      <c r="KTA5">
        <f>'Sales Forecast by COS'!KTA4</f>
        <v>0</v>
      </c>
      <c r="KTB5">
        <f>'Sales Forecast by COS'!KTB4</f>
        <v>0</v>
      </c>
      <c r="KTC5">
        <f>'Sales Forecast by COS'!KTC4</f>
        <v>0</v>
      </c>
      <c r="KTD5">
        <f>'Sales Forecast by COS'!KTD4</f>
        <v>0</v>
      </c>
      <c r="KTE5">
        <f>'Sales Forecast by COS'!KTE4</f>
        <v>0</v>
      </c>
      <c r="KTF5">
        <f>'Sales Forecast by COS'!KTF4</f>
        <v>0</v>
      </c>
      <c r="KTG5">
        <f>'Sales Forecast by COS'!KTG4</f>
        <v>0</v>
      </c>
      <c r="KTH5">
        <f>'Sales Forecast by COS'!KTH4</f>
        <v>0</v>
      </c>
      <c r="KTI5">
        <f>'Sales Forecast by COS'!KTI4</f>
        <v>0</v>
      </c>
      <c r="KTJ5">
        <f>'Sales Forecast by COS'!KTJ4</f>
        <v>0</v>
      </c>
      <c r="KTK5">
        <f>'Sales Forecast by COS'!KTK4</f>
        <v>0</v>
      </c>
      <c r="KTL5">
        <f>'Sales Forecast by COS'!KTL4</f>
        <v>0</v>
      </c>
      <c r="KTM5">
        <f>'Sales Forecast by COS'!KTM4</f>
        <v>0</v>
      </c>
      <c r="KTN5">
        <f>'Sales Forecast by COS'!KTN4</f>
        <v>0</v>
      </c>
      <c r="KTO5">
        <f>'Sales Forecast by COS'!KTO4</f>
        <v>0</v>
      </c>
      <c r="KTP5">
        <f>'Sales Forecast by COS'!KTP4</f>
        <v>0</v>
      </c>
      <c r="KTQ5">
        <f>'Sales Forecast by COS'!KTQ4</f>
        <v>0</v>
      </c>
      <c r="KTR5">
        <f>'Sales Forecast by COS'!KTR4</f>
        <v>0</v>
      </c>
      <c r="KTS5">
        <f>'Sales Forecast by COS'!KTS4</f>
        <v>0</v>
      </c>
      <c r="KTT5">
        <f>'Sales Forecast by COS'!KTT4</f>
        <v>0</v>
      </c>
      <c r="KTU5">
        <f>'Sales Forecast by COS'!KTU4</f>
        <v>0</v>
      </c>
      <c r="KTV5">
        <f>'Sales Forecast by COS'!KTV4</f>
        <v>0</v>
      </c>
      <c r="KTW5">
        <f>'Sales Forecast by COS'!KTW4</f>
        <v>0</v>
      </c>
      <c r="KTX5">
        <f>'Sales Forecast by COS'!KTX4</f>
        <v>0</v>
      </c>
      <c r="KTY5">
        <f>'Sales Forecast by COS'!KTY4</f>
        <v>0</v>
      </c>
      <c r="KTZ5">
        <f>'Sales Forecast by COS'!KTZ4</f>
        <v>0</v>
      </c>
      <c r="KUA5">
        <f>'Sales Forecast by COS'!KUA4</f>
        <v>0</v>
      </c>
      <c r="KUB5">
        <f>'Sales Forecast by COS'!KUB4</f>
        <v>0</v>
      </c>
      <c r="KUC5">
        <f>'Sales Forecast by COS'!KUC4</f>
        <v>0</v>
      </c>
      <c r="KUD5">
        <f>'Sales Forecast by COS'!KUD4</f>
        <v>0</v>
      </c>
      <c r="KUE5">
        <f>'Sales Forecast by COS'!KUE4</f>
        <v>0</v>
      </c>
      <c r="KUF5">
        <f>'Sales Forecast by COS'!KUF4</f>
        <v>0</v>
      </c>
      <c r="KUG5">
        <f>'Sales Forecast by COS'!KUG4</f>
        <v>0</v>
      </c>
      <c r="KUH5">
        <f>'Sales Forecast by COS'!KUH4</f>
        <v>0</v>
      </c>
      <c r="KUI5">
        <f>'Sales Forecast by COS'!KUI4</f>
        <v>0</v>
      </c>
      <c r="KUJ5">
        <f>'Sales Forecast by COS'!KUJ4</f>
        <v>0</v>
      </c>
      <c r="KUK5">
        <f>'Sales Forecast by COS'!KUK4</f>
        <v>0</v>
      </c>
      <c r="KUL5">
        <f>'Sales Forecast by COS'!KUL4</f>
        <v>0</v>
      </c>
      <c r="KUM5">
        <f>'Sales Forecast by COS'!KUM4</f>
        <v>0</v>
      </c>
      <c r="KUN5">
        <f>'Sales Forecast by COS'!KUN4</f>
        <v>0</v>
      </c>
      <c r="KUO5">
        <f>'Sales Forecast by COS'!KUO4</f>
        <v>0</v>
      </c>
      <c r="KUP5">
        <f>'Sales Forecast by COS'!KUP4</f>
        <v>0</v>
      </c>
      <c r="KUQ5">
        <f>'Sales Forecast by COS'!KUQ4</f>
        <v>0</v>
      </c>
      <c r="KUR5">
        <f>'Sales Forecast by COS'!KUR4</f>
        <v>0</v>
      </c>
      <c r="KUS5">
        <f>'Sales Forecast by COS'!KUS4</f>
        <v>0</v>
      </c>
      <c r="KUT5">
        <f>'Sales Forecast by COS'!KUT4</f>
        <v>0</v>
      </c>
      <c r="KUU5">
        <f>'Sales Forecast by COS'!KUU4</f>
        <v>0</v>
      </c>
      <c r="KUV5">
        <f>'Sales Forecast by COS'!KUV4</f>
        <v>0</v>
      </c>
      <c r="KUW5">
        <f>'Sales Forecast by COS'!KUW4</f>
        <v>0</v>
      </c>
      <c r="KUX5">
        <f>'Sales Forecast by COS'!KUX4</f>
        <v>0</v>
      </c>
      <c r="KUY5">
        <f>'Sales Forecast by COS'!KUY4</f>
        <v>0</v>
      </c>
      <c r="KUZ5">
        <f>'Sales Forecast by COS'!KUZ4</f>
        <v>0</v>
      </c>
      <c r="KVA5">
        <f>'Sales Forecast by COS'!KVA4</f>
        <v>0</v>
      </c>
      <c r="KVB5">
        <f>'Sales Forecast by COS'!KVB4</f>
        <v>0</v>
      </c>
      <c r="KVC5">
        <f>'Sales Forecast by COS'!KVC4</f>
        <v>0</v>
      </c>
      <c r="KVD5">
        <f>'Sales Forecast by COS'!KVD4</f>
        <v>0</v>
      </c>
      <c r="KVE5">
        <f>'Sales Forecast by COS'!KVE4</f>
        <v>0</v>
      </c>
      <c r="KVF5">
        <f>'Sales Forecast by COS'!KVF4</f>
        <v>0</v>
      </c>
      <c r="KVG5">
        <f>'Sales Forecast by COS'!KVG4</f>
        <v>0</v>
      </c>
      <c r="KVH5">
        <f>'Sales Forecast by COS'!KVH4</f>
        <v>0</v>
      </c>
      <c r="KVI5">
        <f>'Sales Forecast by COS'!KVI4</f>
        <v>0</v>
      </c>
      <c r="KVJ5">
        <f>'Sales Forecast by COS'!KVJ4</f>
        <v>0</v>
      </c>
      <c r="KVK5">
        <f>'Sales Forecast by COS'!KVK4</f>
        <v>0</v>
      </c>
      <c r="KVL5">
        <f>'Sales Forecast by COS'!KVL4</f>
        <v>0</v>
      </c>
      <c r="KVM5">
        <f>'Sales Forecast by COS'!KVM4</f>
        <v>0</v>
      </c>
      <c r="KVN5">
        <f>'Sales Forecast by COS'!KVN4</f>
        <v>0</v>
      </c>
      <c r="KVO5">
        <f>'Sales Forecast by COS'!KVO4</f>
        <v>0</v>
      </c>
      <c r="KVP5">
        <f>'Sales Forecast by COS'!KVP4</f>
        <v>0</v>
      </c>
      <c r="KVQ5">
        <f>'Sales Forecast by COS'!KVQ4</f>
        <v>0</v>
      </c>
      <c r="KVR5">
        <f>'Sales Forecast by COS'!KVR4</f>
        <v>0</v>
      </c>
      <c r="KVS5">
        <f>'Sales Forecast by COS'!KVS4</f>
        <v>0</v>
      </c>
      <c r="KVT5">
        <f>'Sales Forecast by COS'!KVT4</f>
        <v>0</v>
      </c>
      <c r="KVU5">
        <f>'Sales Forecast by COS'!KVU4</f>
        <v>0</v>
      </c>
      <c r="KVV5">
        <f>'Sales Forecast by COS'!KVV4</f>
        <v>0</v>
      </c>
      <c r="KVW5">
        <f>'Sales Forecast by COS'!KVW4</f>
        <v>0</v>
      </c>
      <c r="KVX5">
        <f>'Sales Forecast by COS'!KVX4</f>
        <v>0</v>
      </c>
      <c r="KVY5">
        <f>'Sales Forecast by COS'!KVY4</f>
        <v>0</v>
      </c>
      <c r="KVZ5">
        <f>'Sales Forecast by COS'!KVZ4</f>
        <v>0</v>
      </c>
      <c r="KWA5">
        <f>'Sales Forecast by COS'!KWA4</f>
        <v>0</v>
      </c>
      <c r="KWB5">
        <f>'Sales Forecast by COS'!KWB4</f>
        <v>0</v>
      </c>
      <c r="KWC5">
        <f>'Sales Forecast by COS'!KWC4</f>
        <v>0</v>
      </c>
      <c r="KWD5">
        <f>'Sales Forecast by COS'!KWD4</f>
        <v>0</v>
      </c>
      <c r="KWE5">
        <f>'Sales Forecast by COS'!KWE4</f>
        <v>0</v>
      </c>
      <c r="KWF5">
        <f>'Sales Forecast by COS'!KWF4</f>
        <v>0</v>
      </c>
      <c r="KWG5">
        <f>'Sales Forecast by COS'!KWG4</f>
        <v>0</v>
      </c>
      <c r="KWH5">
        <f>'Sales Forecast by COS'!KWH4</f>
        <v>0</v>
      </c>
      <c r="KWI5">
        <f>'Sales Forecast by COS'!KWI4</f>
        <v>0</v>
      </c>
      <c r="KWJ5">
        <f>'Sales Forecast by COS'!KWJ4</f>
        <v>0</v>
      </c>
      <c r="KWK5">
        <f>'Sales Forecast by COS'!KWK4</f>
        <v>0</v>
      </c>
      <c r="KWL5">
        <f>'Sales Forecast by COS'!KWL4</f>
        <v>0</v>
      </c>
      <c r="KWM5">
        <f>'Sales Forecast by COS'!KWM4</f>
        <v>0</v>
      </c>
      <c r="KWN5">
        <f>'Sales Forecast by COS'!KWN4</f>
        <v>0</v>
      </c>
      <c r="KWO5">
        <f>'Sales Forecast by COS'!KWO4</f>
        <v>0</v>
      </c>
      <c r="KWP5">
        <f>'Sales Forecast by COS'!KWP4</f>
        <v>0</v>
      </c>
      <c r="KWQ5">
        <f>'Sales Forecast by COS'!KWQ4</f>
        <v>0</v>
      </c>
      <c r="KWR5">
        <f>'Sales Forecast by COS'!KWR4</f>
        <v>0</v>
      </c>
      <c r="KWS5">
        <f>'Sales Forecast by COS'!KWS4</f>
        <v>0</v>
      </c>
      <c r="KWT5">
        <f>'Sales Forecast by COS'!KWT4</f>
        <v>0</v>
      </c>
      <c r="KWU5">
        <f>'Sales Forecast by COS'!KWU4</f>
        <v>0</v>
      </c>
      <c r="KWV5">
        <f>'Sales Forecast by COS'!KWV4</f>
        <v>0</v>
      </c>
      <c r="KWW5">
        <f>'Sales Forecast by COS'!KWW4</f>
        <v>0</v>
      </c>
      <c r="KWX5">
        <f>'Sales Forecast by COS'!KWX4</f>
        <v>0</v>
      </c>
      <c r="KWY5">
        <f>'Sales Forecast by COS'!KWY4</f>
        <v>0</v>
      </c>
      <c r="KWZ5">
        <f>'Sales Forecast by COS'!KWZ4</f>
        <v>0</v>
      </c>
      <c r="KXA5">
        <f>'Sales Forecast by COS'!KXA4</f>
        <v>0</v>
      </c>
      <c r="KXB5">
        <f>'Sales Forecast by COS'!KXB4</f>
        <v>0</v>
      </c>
      <c r="KXC5">
        <f>'Sales Forecast by COS'!KXC4</f>
        <v>0</v>
      </c>
      <c r="KXD5">
        <f>'Sales Forecast by COS'!KXD4</f>
        <v>0</v>
      </c>
      <c r="KXE5">
        <f>'Sales Forecast by COS'!KXE4</f>
        <v>0</v>
      </c>
      <c r="KXF5">
        <f>'Sales Forecast by COS'!KXF4</f>
        <v>0</v>
      </c>
      <c r="KXG5">
        <f>'Sales Forecast by COS'!KXG4</f>
        <v>0</v>
      </c>
      <c r="KXH5">
        <f>'Sales Forecast by COS'!KXH4</f>
        <v>0</v>
      </c>
      <c r="KXI5">
        <f>'Sales Forecast by COS'!KXI4</f>
        <v>0</v>
      </c>
      <c r="KXJ5">
        <f>'Sales Forecast by COS'!KXJ4</f>
        <v>0</v>
      </c>
      <c r="KXK5">
        <f>'Sales Forecast by COS'!KXK4</f>
        <v>0</v>
      </c>
      <c r="KXL5">
        <f>'Sales Forecast by COS'!KXL4</f>
        <v>0</v>
      </c>
      <c r="KXM5">
        <f>'Sales Forecast by COS'!KXM4</f>
        <v>0</v>
      </c>
      <c r="KXN5">
        <f>'Sales Forecast by COS'!KXN4</f>
        <v>0</v>
      </c>
      <c r="KXO5">
        <f>'Sales Forecast by COS'!KXO4</f>
        <v>0</v>
      </c>
      <c r="KXP5">
        <f>'Sales Forecast by COS'!KXP4</f>
        <v>0</v>
      </c>
      <c r="KXQ5">
        <f>'Sales Forecast by COS'!KXQ4</f>
        <v>0</v>
      </c>
      <c r="KXR5">
        <f>'Sales Forecast by COS'!KXR4</f>
        <v>0</v>
      </c>
      <c r="KXS5">
        <f>'Sales Forecast by COS'!KXS4</f>
        <v>0</v>
      </c>
      <c r="KXT5">
        <f>'Sales Forecast by COS'!KXT4</f>
        <v>0</v>
      </c>
      <c r="KXU5">
        <f>'Sales Forecast by COS'!KXU4</f>
        <v>0</v>
      </c>
      <c r="KXV5">
        <f>'Sales Forecast by COS'!KXV4</f>
        <v>0</v>
      </c>
      <c r="KXW5">
        <f>'Sales Forecast by COS'!KXW4</f>
        <v>0</v>
      </c>
      <c r="KXX5">
        <f>'Sales Forecast by COS'!KXX4</f>
        <v>0</v>
      </c>
      <c r="KXY5">
        <f>'Sales Forecast by COS'!KXY4</f>
        <v>0</v>
      </c>
      <c r="KXZ5">
        <f>'Sales Forecast by COS'!KXZ4</f>
        <v>0</v>
      </c>
      <c r="KYA5">
        <f>'Sales Forecast by COS'!KYA4</f>
        <v>0</v>
      </c>
      <c r="KYB5">
        <f>'Sales Forecast by COS'!KYB4</f>
        <v>0</v>
      </c>
      <c r="KYC5">
        <f>'Sales Forecast by COS'!KYC4</f>
        <v>0</v>
      </c>
      <c r="KYD5">
        <f>'Sales Forecast by COS'!KYD4</f>
        <v>0</v>
      </c>
      <c r="KYE5">
        <f>'Sales Forecast by COS'!KYE4</f>
        <v>0</v>
      </c>
      <c r="KYF5">
        <f>'Sales Forecast by COS'!KYF4</f>
        <v>0</v>
      </c>
      <c r="KYG5">
        <f>'Sales Forecast by COS'!KYG4</f>
        <v>0</v>
      </c>
      <c r="KYH5">
        <f>'Sales Forecast by COS'!KYH4</f>
        <v>0</v>
      </c>
      <c r="KYI5">
        <f>'Sales Forecast by COS'!KYI4</f>
        <v>0</v>
      </c>
      <c r="KYJ5">
        <f>'Sales Forecast by COS'!KYJ4</f>
        <v>0</v>
      </c>
      <c r="KYK5">
        <f>'Sales Forecast by COS'!KYK4</f>
        <v>0</v>
      </c>
      <c r="KYL5">
        <f>'Sales Forecast by COS'!KYL4</f>
        <v>0</v>
      </c>
      <c r="KYM5">
        <f>'Sales Forecast by COS'!KYM4</f>
        <v>0</v>
      </c>
      <c r="KYN5">
        <f>'Sales Forecast by COS'!KYN4</f>
        <v>0</v>
      </c>
      <c r="KYO5">
        <f>'Sales Forecast by COS'!KYO4</f>
        <v>0</v>
      </c>
      <c r="KYP5">
        <f>'Sales Forecast by COS'!KYP4</f>
        <v>0</v>
      </c>
      <c r="KYQ5">
        <f>'Sales Forecast by COS'!KYQ4</f>
        <v>0</v>
      </c>
      <c r="KYR5">
        <f>'Sales Forecast by COS'!KYR4</f>
        <v>0</v>
      </c>
      <c r="KYS5">
        <f>'Sales Forecast by COS'!KYS4</f>
        <v>0</v>
      </c>
      <c r="KYT5">
        <f>'Sales Forecast by COS'!KYT4</f>
        <v>0</v>
      </c>
      <c r="KYU5">
        <f>'Sales Forecast by COS'!KYU4</f>
        <v>0</v>
      </c>
      <c r="KYV5">
        <f>'Sales Forecast by COS'!KYV4</f>
        <v>0</v>
      </c>
      <c r="KYW5">
        <f>'Sales Forecast by COS'!KYW4</f>
        <v>0</v>
      </c>
      <c r="KYX5">
        <f>'Sales Forecast by COS'!KYX4</f>
        <v>0</v>
      </c>
      <c r="KYY5">
        <f>'Sales Forecast by COS'!KYY4</f>
        <v>0</v>
      </c>
      <c r="KYZ5">
        <f>'Sales Forecast by COS'!KYZ4</f>
        <v>0</v>
      </c>
      <c r="KZA5">
        <f>'Sales Forecast by COS'!KZA4</f>
        <v>0</v>
      </c>
      <c r="KZB5">
        <f>'Sales Forecast by COS'!KZB4</f>
        <v>0</v>
      </c>
      <c r="KZC5">
        <f>'Sales Forecast by COS'!KZC4</f>
        <v>0</v>
      </c>
      <c r="KZD5">
        <f>'Sales Forecast by COS'!KZD4</f>
        <v>0</v>
      </c>
      <c r="KZE5">
        <f>'Sales Forecast by COS'!KZE4</f>
        <v>0</v>
      </c>
      <c r="KZF5">
        <f>'Sales Forecast by COS'!KZF4</f>
        <v>0</v>
      </c>
      <c r="KZG5">
        <f>'Sales Forecast by COS'!KZG4</f>
        <v>0</v>
      </c>
      <c r="KZH5">
        <f>'Sales Forecast by COS'!KZH4</f>
        <v>0</v>
      </c>
      <c r="KZI5">
        <f>'Sales Forecast by COS'!KZI4</f>
        <v>0</v>
      </c>
      <c r="KZJ5">
        <f>'Sales Forecast by COS'!KZJ4</f>
        <v>0</v>
      </c>
      <c r="KZK5">
        <f>'Sales Forecast by COS'!KZK4</f>
        <v>0</v>
      </c>
      <c r="KZL5">
        <f>'Sales Forecast by COS'!KZL4</f>
        <v>0</v>
      </c>
      <c r="KZM5">
        <f>'Sales Forecast by COS'!KZM4</f>
        <v>0</v>
      </c>
      <c r="KZN5">
        <f>'Sales Forecast by COS'!KZN4</f>
        <v>0</v>
      </c>
      <c r="KZO5">
        <f>'Sales Forecast by COS'!KZO4</f>
        <v>0</v>
      </c>
      <c r="KZP5">
        <f>'Sales Forecast by COS'!KZP4</f>
        <v>0</v>
      </c>
      <c r="KZQ5">
        <f>'Sales Forecast by COS'!KZQ4</f>
        <v>0</v>
      </c>
      <c r="KZR5">
        <f>'Sales Forecast by COS'!KZR4</f>
        <v>0</v>
      </c>
      <c r="KZS5">
        <f>'Sales Forecast by COS'!KZS4</f>
        <v>0</v>
      </c>
      <c r="KZT5">
        <f>'Sales Forecast by COS'!KZT4</f>
        <v>0</v>
      </c>
      <c r="KZU5">
        <f>'Sales Forecast by COS'!KZU4</f>
        <v>0</v>
      </c>
      <c r="KZV5">
        <f>'Sales Forecast by COS'!KZV4</f>
        <v>0</v>
      </c>
      <c r="KZW5">
        <f>'Sales Forecast by COS'!KZW4</f>
        <v>0</v>
      </c>
      <c r="KZX5">
        <f>'Sales Forecast by COS'!KZX4</f>
        <v>0</v>
      </c>
      <c r="KZY5">
        <f>'Sales Forecast by COS'!KZY4</f>
        <v>0</v>
      </c>
      <c r="KZZ5">
        <f>'Sales Forecast by COS'!KZZ4</f>
        <v>0</v>
      </c>
      <c r="LAA5">
        <f>'Sales Forecast by COS'!LAA4</f>
        <v>0</v>
      </c>
      <c r="LAB5">
        <f>'Sales Forecast by COS'!LAB4</f>
        <v>0</v>
      </c>
      <c r="LAC5">
        <f>'Sales Forecast by COS'!LAC4</f>
        <v>0</v>
      </c>
      <c r="LAD5">
        <f>'Sales Forecast by COS'!LAD4</f>
        <v>0</v>
      </c>
      <c r="LAE5">
        <f>'Sales Forecast by COS'!LAE4</f>
        <v>0</v>
      </c>
      <c r="LAF5">
        <f>'Sales Forecast by COS'!LAF4</f>
        <v>0</v>
      </c>
      <c r="LAG5">
        <f>'Sales Forecast by COS'!LAG4</f>
        <v>0</v>
      </c>
      <c r="LAH5">
        <f>'Sales Forecast by COS'!LAH4</f>
        <v>0</v>
      </c>
      <c r="LAI5">
        <f>'Sales Forecast by COS'!LAI4</f>
        <v>0</v>
      </c>
      <c r="LAJ5">
        <f>'Sales Forecast by COS'!LAJ4</f>
        <v>0</v>
      </c>
      <c r="LAK5">
        <f>'Sales Forecast by COS'!LAK4</f>
        <v>0</v>
      </c>
      <c r="LAL5">
        <f>'Sales Forecast by COS'!LAL4</f>
        <v>0</v>
      </c>
      <c r="LAM5">
        <f>'Sales Forecast by COS'!LAM4</f>
        <v>0</v>
      </c>
      <c r="LAN5">
        <f>'Sales Forecast by COS'!LAN4</f>
        <v>0</v>
      </c>
      <c r="LAO5">
        <f>'Sales Forecast by COS'!LAO4</f>
        <v>0</v>
      </c>
      <c r="LAP5">
        <f>'Sales Forecast by COS'!LAP4</f>
        <v>0</v>
      </c>
      <c r="LAQ5">
        <f>'Sales Forecast by COS'!LAQ4</f>
        <v>0</v>
      </c>
      <c r="LAR5">
        <f>'Sales Forecast by COS'!LAR4</f>
        <v>0</v>
      </c>
      <c r="LAS5">
        <f>'Sales Forecast by COS'!LAS4</f>
        <v>0</v>
      </c>
      <c r="LAT5">
        <f>'Sales Forecast by COS'!LAT4</f>
        <v>0</v>
      </c>
      <c r="LAU5">
        <f>'Sales Forecast by COS'!LAU4</f>
        <v>0</v>
      </c>
      <c r="LAV5">
        <f>'Sales Forecast by COS'!LAV4</f>
        <v>0</v>
      </c>
      <c r="LAW5">
        <f>'Sales Forecast by COS'!LAW4</f>
        <v>0</v>
      </c>
      <c r="LAX5">
        <f>'Sales Forecast by COS'!LAX4</f>
        <v>0</v>
      </c>
      <c r="LAY5">
        <f>'Sales Forecast by COS'!LAY4</f>
        <v>0</v>
      </c>
      <c r="LAZ5">
        <f>'Sales Forecast by COS'!LAZ4</f>
        <v>0</v>
      </c>
      <c r="LBA5">
        <f>'Sales Forecast by COS'!LBA4</f>
        <v>0</v>
      </c>
      <c r="LBB5">
        <f>'Sales Forecast by COS'!LBB4</f>
        <v>0</v>
      </c>
      <c r="LBC5">
        <f>'Sales Forecast by COS'!LBC4</f>
        <v>0</v>
      </c>
      <c r="LBD5">
        <f>'Sales Forecast by COS'!LBD4</f>
        <v>0</v>
      </c>
      <c r="LBE5">
        <f>'Sales Forecast by COS'!LBE4</f>
        <v>0</v>
      </c>
      <c r="LBF5">
        <f>'Sales Forecast by COS'!LBF4</f>
        <v>0</v>
      </c>
      <c r="LBG5">
        <f>'Sales Forecast by COS'!LBG4</f>
        <v>0</v>
      </c>
      <c r="LBH5">
        <f>'Sales Forecast by COS'!LBH4</f>
        <v>0</v>
      </c>
      <c r="LBI5">
        <f>'Sales Forecast by COS'!LBI4</f>
        <v>0</v>
      </c>
      <c r="LBJ5">
        <f>'Sales Forecast by COS'!LBJ4</f>
        <v>0</v>
      </c>
      <c r="LBK5">
        <f>'Sales Forecast by COS'!LBK4</f>
        <v>0</v>
      </c>
      <c r="LBL5">
        <f>'Sales Forecast by COS'!LBL4</f>
        <v>0</v>
      </c>
      <c r="LBM5">
        <f>'Sales Forecast by COS'!LBM4</f>
        <v>0</v>
      </c>
      <c r="LBN5">
        <f>'Sales Forecast by COS'!LBN4</f>
        <v>0</v>
      </c>
      <c r="LBO5">
        <f>'Sales Forecast by COS'!LBO4</f>
        <v>0</v>
      </c>
      <c r="LBP5">
        <f>'Sales Forecast by COS'!LBP4</f>
        <v>0</v>
      </c>
      <c r="LBQ5">
        <f>'Sales Forecast by COS'!LBQ4</f>
        <v>0</v>
      </c>
      <c r="LBR5">
        <f>'Sales Forecast by COS'!LBR4</f>
        <v>0</v>
      </c>
      <c r="LBS5">
        <f>'Sales Forecast by COS'!LBS4</f>
        <v>0</v>
      </c>
      <c r="LBT5">
        <f>'Sales Forecast by COS'!LBT4</f>
        <v>0</v>
      </c>
      <c r="LBU5">
        <f>'Sales Forecast by COS'!LBU4</f>
        <v>0</v>
      </c>
      <c r="LBV5">
        <f>'Sales Forecast by COS'!LBV4</f>
        <v>0</v>
      </c>
      <c r="LBW5">
        <f>'Sales Forecast by COS'!LBW4</f>
        <v>0</v>
      </c>
      <c r="LBX5">
        <f>'Sales Forecast by COS'!LBX4</f>
        <v>0</v>
      </c>
      <c r="LBY5">
        <f>'Sales Forecast by COS'!LBY4</f>
        <v>0</v>
      </c>
      <c r="LBZ5">
        <f>'Sales Forecast by COS'!LBZ4</f>
        <v>0</v>
      </c>
      <c r="LCA5">
        <f>'Sales Forecast by COS'!LCA4</f>
        <v>0</v>
      </c>
      <c r="LCB5">
        <f>'Sales Forecast by COS'!LCB4</f>
        <v>0</v>
      </c>
      <c r="LCC5">
        <f>'Sales Forecast by COS'!LCC4</f>
        <v>0</v>
      </c>
      <c r="LCD5">
        <f>'Sales Forecast by COS'!LCD4</f>
        <v>0</v>
      </c>
      <c r="LCE5">
        <f>'Sales Forecast by COS'!LCE4</f>
        <v>0</v>
      </c>
      <c r="LCF5">
        <f>'Sales Forecast by COS'!LCF4</f>
        <v>0</v>
      </c>
      <c r="LCG5">
        <f>'Sales Forecast by COS'!LCG4</f>
        <v>0</v>
      </c>
      <c r="LCH5">
        <f>'Sales Forecast by COS'!LCH4</f>
        <v>0</v>
      </c>
      <c r="LCI5">
        <f>'Sales Forecast by COS'!LCI4</f>
        <v>0</v>
      </c>
      <c r="LCJ5">
        <f>'Sales Forecast by COS'!LCJ4</f>
        <v>0</v>
      </c>
      <c r="LCK5">
        <f>'Sales Forecast by COS'!LCK4</f>
        <v>0</v>
      </c>
      <c r="LCL5">
        <f>'Sales Forecast by COS'!LCL4</f>
        <v>0</v>
      </c>
      <c r="LCM5">
        <f>'Sales Forecast by COS'!LCM4</f>
        <v>0</v>
      </c>
      <c r="LCN5">
        <f>'Sales Forecast by COS'!LCN4</f>
        <v>0</v>
      </c>
      <c r="LCO5">
        <f>'Sales Forecast by COS'!LCO4</f>
        <v>0</v>
      </c>
      <c r="LCP5">
        <f>'Sales Forecast by COS'!LCP4</f>
        <v>0</v>
      </c>
      <c r="LCQ5">
        <f>'Sales Forecast by COS'!LCQ4</f>
        <v>0</v>
      </c>
      <c r="LCR5">
        <f>'Sales Forecast by COS'!LCR4</f>
        <v>0</v>
      </c>
      <c r="LCS5">
        <f>'Sales Forecast by COS'!LCS4</f>
        <v>0</v>
      </c>
      <c r="LCT5">
        <f>'Sales Forecast by COS'!LCT4</f>
        <v>0</v>
      </c>
      <c r="LCU5">
        <f>'Sales Forecast by COS'!LCU4</f>
        <v>0</v>
      </c>
      <c r="LCV5">
        <f>'Sales Forecast by COS'!LCV4</f>
        <v>0</v>
      </c>
      <c r="LCW5">
        <f>'Sales Forecast by COS'!LCW4</f>
        <v>0</v>
      </c>
      <c r="LCX5">
        <f>'Sales Forecast by COS'!LCX4</f>
        <v>0</v>
      </c>
      <c r="LCY5">
        <f>'Sales Forecast by COS'!LCY4</f>
        <v>0</v>
      </c>
      <c r="LCZ5">
        <f>'Sales Forecast by COS'!LCZ4</f>
        <v>0</v>
      </c>
      <c r="LDA5">
        <f>'Sales Forecast by COS'!LDA4</f>
        <v>0</v>
      </c>
      <c r="LDB5">
        <f>'Sales Forecast by COS'!LDB4</f>
        <v>0</v>
      </c>
      <c r="LDC5">
        <f>'Sales Forecast by COS'!LDC4</f>
        <v>0</v>
      </c>
      <c r="LDD5">
        <f>'Sales Forecast by COS'!LDD4</f>
        <v>0</v>
      </c>
      <c r="LDE5">
        <f>'Sales Forecast by COS'!LDE4</f>
        <v>0</v>
      </c>
      <c r="LDF5">
        <f>'Sales Forecast by COS'!LDF4</f>
        <v>0</v>
      </c>
      <c r="LDG5">
        <f>'Sales Forecast by COS'!LDG4</f>
        <v>0</v>
      </c>
      <c r="LDH5">
        <f>'Sales Forecast by COS'!LDH4</f>
        <v>0</v>
      </c>
      <c r="LDI5">
        <f>'Sales Forecast by COS'!LDI4</f>
        <v>0</v>
      </c>
      <c r="LDJ5">
        <f>'Sales Forecast by COS'!LDJ4</f>
        <v>0</v>
      </c>
      <c r="LDK5">
        <f>'Sales Forecast by COS'!LDK4</f>
        <v>0</v>
      </c>
      <c r="LDL5">
        <f>'Sales Forecast by COS'!LDL4</f>
        <v>0</v>
      </c>
      <c r="LDM5">
        <f>'Sales Forecast by COS'!LDM4</f>
        <v>0</v>
      </c>
      <c r="LDN5">
        <f>'Sales Forecast by COS'!LDN4</f>
        <v>0</v>
      </c>
      <c r="LDO5">
        <f>'Sales Forecast by COS'!LDO4</f>
        <v>0</v>
      </c>
      <c r="LDP5">
        <f>'Sales Forecast by COS'!LDP4</f>
        <v>0</v>
      </c>
      <c r="LDQ5">
        <f>'Sales Forecast by COS'!LDQ4</f>
        <v>0</v>
      </c>
      <c r="LDR5">
        <f>'Sales Forecast by COS'!LDR4</f>
        <v>0</v>
      </c>
      <c r="LDS5">
        <f>'Sales Forecast by COS'!LDS4</f>
        <v>0</v>
      </c>
      <c r="LDT5">
        <f>'Sales Forecast by COS'!LDT4</f>
        <v>0</v>
      </c>
      <c r="LDU5">
        <f>'Sales Forecast by COS'!LDU4</f>
        <v>0</v>
      </c>
      <c r="LDV5">
        <f>'Sales Forecast by COS'!LDV4</f>
        <v>0</v>
      </c>
      <c r="LDW5">
        <f>'Sales Forecast by COS'!LDW4</f>
        <v>0</v>
      </c>
      <c r="LDX5">
        <f>'Sales Forecast by COS'!LDX4</f>
        <v>0</v>
      </c>
      <c r="LDY5">
        <f>'Sales Forecast by COS'!LDY4</f>
        <v>0</v>
      </c>
      <c r="LDZ5">
        <f>'Sales Forecast by COS'!LDZ4</f>
        <v>0</v>
      </c>
      <c r="LEA5">
        <f>'Sales Forecast by COS'!LEA4</f>
        <v>0</v>
      </c>
      <c r="LEB5">
        <f>'Sales Forecast by COS'!LEB4</f>
        <v>0</v>
      </c>
      <c r="LEC5">
        <f>'Sales Forecast by COS'!LEC4</f>
        <v>0</v>
      </c>
      <c r="LED5">
        <f>'Sales Forecast by COS'!LED4</f>
        <v>0</v>
      </c>
      <c r="LEE5">
        <f>'Sales Forecast by COS'!LEE4</f>
        <v>0</v>
      </c>
      <c r="LEF5">
        <f>'Sales Forecast by COS'!LEF4</f>
        <v>0</v>
      </c>
      <c r="LEG5">
        <f>'Sales Forecast by COS'!LEG4</f>
        <v>0</v>
      </c>
      <c r="LEH5">
        <f>'Sales Forecast by COS'!LEH4</f>
        <v>0</v>
      </c>
      <c r="LEI5">
        <f>'Sales Forecast by COS'!LEI4</f>
        <v>0</v>
      </c>
      <c r="LEJ5">
        <f>'Sales Forecast by COS'!LEJ4</f>
        <v>0</v>
      </c>
      <c r="LEK5">
        <f>'Sales Forecast by COS'!LEK4</f>
        <v>0</v>
      </c>
      <c r="LEL5">
        <f>'Sales Forecast by COS'!LEL4</f>
        <v>0</v>
      </c>
      <c r="LEM5">
        <f>'Sales Forecast by COS'!LEM4</f>
        <v>0</v>
      </c>
      <c r="LEN5">
        <f>'Sales Forecast by COS'!LEN4</f>
        <v>0</v>
      </c>
      <c r="LEO5">
        <f>'Sales Forecast by COS'!LEO4</f>
        <v>0</v>
      </c>
      <c r="LEP5">
        <f>'Sales Forecast by COS'!LEP4</f>
        <v>0</v>
      </c>
      <c r="LEQ5">
        <f>'Sales Forecast by COS'!LEQ4</f>
        <v>0</v>
      </c>
      <c r="LER5">
        <f>'Sales Forecast by COS'!LER4</f>
        <v>0</v>
      </c>
      <c r="LES5">
        <f>'Sales Forecast by COS'!LES4</f>
        <v>0</v>
      </c>
      <c r="LET5">
        <f>'Sales Forecast by COS'!LET4</f>
        <v>0</v>
      </c>
      <c r="LEU5">
        <f>'Sales Forecast by COS'!LEU4</f>
        <v>0</v>
      </c>
      <c r="LEV5">
        <f>'Sales Forecast by COS'!LEV4</f>
        <v>0</v>
      </c>
      <c r="LEW5">
        <f>'Sales Forecast by COS'!LEW4</f>
        <v>0</v>
      </c>
      <c r="LEX5">
        <f>'Sales Forecast by COS'!LEX4</f>
        <v>0</v>
      </c>
      <c r="LEY5">
        <f>'Sales Forecast by COS'!LEY4</f>
        <v>0</v>
      </c>
      <c r="LEZ5">
        <f>'Sales Forecast by COS'!LEZ4</f>
        <v>0</v>
      </c>
      <c r="LFA5">
        <f>'Sales Forecast by COS'!LFA4</f>
        <v>0</v>
      </c>
      <c r="LFB5">
        <f>'Sales Forecast by COS'!LFB4</f>
        <v>0</v>
      </c>
      <c r="LFC5">
        <f>'Sales Forecast by COS'!LFC4</f>
        <v>0</v>
      </c>
      <c r="LFD5">
        <f>'Sales Forecast by COS'!LFD4</f>
        <v>0</v>
      </c>
      <c r="LFE5">
        <f>'Sales Forecast by COS'!LFE4</f>
        <v>0</v>
      </c>
      <c r="LFF5">
        <f>'Sales Forecast by COS'!LFF4</f>
        <v>0</v>
      </c>
      <c r="LFG5">
        <f>'Sales Forecast by COS'!LFG4</f>
        <v>0</v>
      </c>
      <c r="LFH5">
        <f>'Sales Forecast by COS'!LFH4</f>
        <v>0</v>
      </c>
      <c r="LFI5">
        <f>'Sales Forecast by COS'!LFI4</f>
        <v>0</v>
      </c>
      <c r="LFJ5">
        <f>'Sales Forecast by COS'!LFJ4</f>
        <v>0</v>
      </c>
      <c r="LFK5">
        <f>'Sales Forecast by COS'!LFK4</f>
        <v>0</v>
      </c>
      <c r="LFL5">
        <f>'Sales Forecast by COS'!LFL4</f>
        <v>0</v>
      </c>
      <c r="LFM5">
        <f>'Sales Forecast by COS'!LFM4</f>
        <v>0</v>
      </c>
      <c r="LFN5">
        <f>'Sales Forecast by COS'!LFN4</f>
        <v>0</v>
      </c>
      <c r="LFO5">
        <f>'Sales Forecast by COS'!LFO4</f>
        <v>0</v>
      </c>
      <c r="LFP5">
        <f>'Sales Forecast by COS'!LFP4</f>
        <v>0</v>
      </c>
      <c r="LFQ5">
        <f>'Sales Forecast by COS'!LFQ4</f>
        <v>0</v>
      </c>
      <c r="LFR5">
        <f>'Sales Forecast by COS'!LFR4</f>
        <v>0</v>
      </c>
      <c r="LFS5">
        <f>'Sales Forecast by COS'!LFS4</f>
        <v>0</v>
      </c>
      <c r="LFT5">
        <f>'Sales Forecast by COS'!LFT4</f>
        <v>0</v>
      </c>
      <c r="LFU5">
        <f>'Sales Forecast by COS'!LFU4</f>
        <v>0</v>
      </c>
      <c r="LFV5">
        <f>'Sales Forecast by COS'!LFV4</f>
        <v>0</v>
      </c>
      <c r="LFW5">
        <f>'Sales Forecast by COS'!LFW4</f>
        <v>0</v>
      </c>
      <c r="LFX5">
        <f>'Sales Forecast by COS'!LFX4</f>
        <v>0</v>
      </c>
      <c r="LFY5">
        <f>'Sales Forecast by COS'!LFY4</f>
        <v>0</v>
      </c>
      <c r="LFZ5">
        <f>'Sales Forecast by COS'!LFZ4</f>
        <v>0</v>
      </c>
      <c r="LGA5">
        <f>'Sales Forecast by COS'!LGA4</f>
        <v>0</v>
      </c>
      <c r="LGB5">
        <f>'Sales Forecast by COS'!LGB4</f>
        <v>0</v>
      </c>
      <c r="LGC5">
        <f>'Sales Forecast by COS'!LGC4</f>
        <v>0</v>
      </c>
      <c r="LGD5">
        <f>'Sales Forecast by COS'!LGD4</f>
        <v>0</v>
      </c>
      <c r="LGE5">
        <f>'Sales Forecast by COS'!LGE4</f>
        <v>0</v>
      </c>
      <c r="LGF5">
        <f>'Sales Forecast by COS'!LGF4</f>
        <v>0</v>
      </c>
      <c r="LGG5">
        <f>'Sales Forecast by COS'!LGG4</f>
        <v>0</v>
      </c>
      <c r="LGH5">
        <f>'Sales Forecast by COS'!LGH4</f>
        <v>0</v>
      </c>
      <c r="LGI5">
        <f>'Sales Forecast by COS'!LGI4</f>
        <v>0</v>
      </c>
      <c r="LGJ5">
        <f>'Sales Forecast by COS'!LGJ4</f>
        <v>0</v>
      </c>
      <c r="LGK5">
        <f>'Sales Forecast by COS'!LGK4</f>
        <v>0</v>
      </c>
      <c r="LGL5">
        <f>'Sales Forecast by COS'!LGL4</f>
        <v>0</v>
      </c>
      <c r="LGM5">
        <f>'Sales Forecast by COS'!LGM4</f>
        <v>0</v>
      </c>
      <c r="LGN5">
        <f>'Sales Forecast by COS'!LGN4</f>
        <v>0</v>
      </c>
      <c r="LGO5">
        <f>'Sales Forecast by COS'!LGO4</f>
        <v>0</v>
      </c>
      <c r="LGP5">
        <f>'Sales Forecast by COS'!LGP4</f>
        <v>0</v>
      </c>
      <c r="LGQ5">
        <f>'Sales Forecast by COS'!LGQ4</f>
        <v>0</v>
      </c>
      <c r="LGR5">
        <f>'Sales Forecast by COS'!LGR4</f>
        <v>0</v>
      </c>
      <c r="LGS5">
        <f>'Sales Forecast by COS'!LGS4</f>
        <v>0</v>
      </c>
      <c r="LGT5">
        <f>'Sales Forecast by COS'!LGT4</f>
        <v>0</v>
      </c>
      <c r="LGU5">
        <f>'Sales Forecast by COS'!LGU4</f>
        <v>0</v>
      </c>
      <c r="LGV5">
        <f>'Sales Forecast by COS'!LGV4</f>
        <v>0</v>
      </c>
      <c r="LGW5">
        <f>'Sales Forecast by COS'!LGW4</f>
        <v>0</v>
      </c>
      <c r="LGX5">
        <f>'Sales Forecast by COS'!LGX4</f>
        <v>0</v>
      </c>
      <c r="LGY5">
        <f>'Sales Forecast by COS'!LGY4</f>
        <v>0</v>
      </c>
      <c r="LGZ5">
        <f>'Sales Forecast by COS'!LGZ4</f>
        <v>0</v>
      </c>
      <c r="LHA5">
        <f>'Sales Forecast by COS'!LHA4</f>
        <v>0</v>
      </c>
      <c r="LHB5">
        <f>'Sales Forecast by COS'!LHB4</f>
        <v>0</v>
      </c>
      <c r="LHC5">
        <f>'Sales Forecast by COS'!LHC4</f>
        <v>0</v>
      </c>
      <c r="LHD5">
        <f>'Sales Forecast by COS'!LHD4</f>
        <v>0</v>
      </c>
      <c r="LHE5">
        <f>'Sales Forecast by COS'!LHE4</f>
        <v>0</v>
      </c>
      <c r="LHF5">
        <f>'Sales Forecast by COS'!LHF4</f>
        <v>0</v>
      </c>
      <c r="LHG5">
        <f>'Sales Forecast by COS'!LHG4</f>
        <v>0</v>
      </c>
      <c r="LHH5">
        <f>'Sales Forecast by COS'!LHH4</f>
        <v>0</v>
      </c>
      <c r="LHI5">
        <f>'Sales Forecast by COS'!LHI4</f>
        <v>0</v>
      </c>
      <c r="LHJ5">
        <f>'Sales Forecast by COS'!LHJ4</f>
        <v>0</v>
      </c>
      <c r="LHK5">
        <f>'Sales Forecast by COS'!LHK4</f>
        <v>0</v>
      </c>
      <c r="LHL5">
        <f>'Sales Forecast by COS'!LHL4</f>
        <v>0</v>
      </c>
      <c r="LHM5">
        <f>'Sales Forecast by COS'!LHM4</f>
        <v>0</v>
      </c>
      <c r="LHN5">
        <f>'Sales Forecast by COS'!LHN4</f>
        <v>0</v>
      </c>
      <c r="LHO5">
        <f>'Sales Forecast by COS'!LHO4</f>
        <v>0</v>
      </c>
      <c r="LHP5">
        <f>'Sales Forecast by COS'!LHP4</f>
        <v>0</v>
      </c>
      <c r="LHQ5">
        <f>'Sales Forecast by COS'!LHQ4</f>
        <v>0</v>
      </c>
      <c r="LHR5">
        <f>'Sales Forecast by COS'!LHR4</f>
        <v>0</v>
      </c>
      <c r="LHS5">
        <f>'Sales Forecast by COS'!LHS4</f>
        <v>0</v>
      </c>
      <c r="LHT5">
        <f>'Sales Forecast by COS'!LHT4</f>
        <v>0</v>
      </c>
      <c r="LHU5">
        <f>'Sales Forecast by COS'!LHU4</f>
        <v>0</v>
      </c>
      <c r="LHV5">
        <f>'Sales Forecast by COS'!LHV4</f>
        <v>0</v>
      </c>
      <c r="LHW5">
        <f>'Sales Forecast by COS'!LHW4</f>
        <v>0</v>
      </c>
      <c r="LHX5">
        <f>'Sales Forecast by COS'!LHX4</f>
        <v>0</v>
      </c>
      <c r="LHY5">
        <f>'Sales Forecast by COS'!LHY4</f>
        <v>0</v>
      </c>
      <c r="LHZ5">
        <f>'Sales Forecast by COS'!LHZ4</f>
        <v>0</v>
      </c>
      <c r="LIA5">
        <f>'Sales Forecast by COS'!LIA4</f>
        <v>0</v>
      </c>
      <c r="LIB5">
        <f>'Sales Forecast by COS'!LIB4</f>
        <v>0</v>
      </c>
      <c r="LIC5">
        <f>'Sales Forecast by COS'!LIC4</f>
        <v>0</v>
      </c>
      <c r="LID5">
        <f>'Sales Forecast by COS'!LID4</f>
        <v>0</v>
      </c>
      <c r="LIE5">
        <f>'Sales Forecast by COS'!LIE4</f>
        <v>0</v>
      </c>
      <c r="LIF5">
        <f>'Sales Forecast by COS'!LIF4</f>
        <v>0</v>
      </c>
      <c r="LIG5">
        <f>'Sales Forecast by COS'!LIG4</f>
        <v>0</v>
      </c>
      <c r="LIH5">
        <f>'Sales Forecast by COS'!LIH4</f>
        <v>0</v>
      </c>
      <c r="LII5">
        <f>'Sales Forecast by COS'!LII4</f>
        <v>0</v>
      </c>
      <c r="LIJ5">
        <f>'Sales Forecast by COS'!LIJ4</f>
        <v>0</v>
      </c>
      <c r="LIK5">
        <f>'Sales Forecast by COS'!LIK4</f>
        <v>0</v>
      </c>
      <c r="LIL5">
        <f>'Sales Forecast by COS'!LIL4</f>
        <v>0</v>
      </c>
      <c r="LIM5">
        <f>'Sales Forecast by COS'!LIM4</f>
        <v>0</v>
      </c>
      <c r="LIN5">
        <f>'Sales Forecast by COS'!LIN4</f>
        <v>0</v>
      </c>
      <c r="LIO5">
        <f>'Sales Forecast by COS'!LIO4</f>
        <v>0</v>
      </c>
      <c r="LIP5">
        <f>'Sales Forecast by COS'!LIP4</f>
        <v>0</v>
      </c>
      <c r="LIQ5">
        <f>'Sales Forecast by COS'!LIQ4</f>
        <v>0</v>
      </c>
      <c r="LIR5">
        <f>'Sales Forecast by COS'!LIR4</f>
        <v>0</v>
      </c>
      <c r="LIS5">
        <f>'Sales Forecast by COS'!LIS4</f>
        <v>0</v>
      </c>
      <c r="LIT5">
        <f>'Sales Forecast by COS'!LIT4</f>
        <v>0</v>
      </c>
      <c r="LIU5">
        <f>'Sales Forecast by COS'!LIU4</f>
        <v>0</v>
      </c>
      <c r="LIV5">
        <f>'Sales Forecast by COS'!LIV4</f>
        <v>0</v>
      </c>
      <c r="LIW5">
        <f>'Sales Forecast by COS'!LIW4</f>
        <v>0</v>
      </c>
      <c r="LIX5">
        <f>'Sales Forecast by COS'!LIX4</f>
        <v>0</v>
      </c>
      <c r="LIY5">
        <f>'Sales Forecast by COS'!LIY4</f>
        <v>0</v>
      </c>
      <c r="LIZ5">
        <f>'Sales Forecast by COS'!LIZ4</f>
        <v>0</v>
      </c>
      <c r="LJA5">
        <f>'Sales Forecast by COS'!LJA4</f>
        <v>0</v>
      </c>
      <c r="LJB5">
        <f>'Sales Forecast by COS'!LJB4</f>
        <v>0</v>
      </c>
      <c r="LJC5">
        <f>'Sales Forecast by COS'!LJC4</f>
        <v>0</v>
      </c>
      <c r="LJD5">
        <f>'Sales Forecast by COS'!LJD4</f>
        <v>0</v>
      </c>
      <c r="LJE5">
        <f>'Sales Forecast by COS'!LJE4</f>
        <v>0</v>
      </c>
      <c r="LJF5">
        <f>'Sales Forecast by COS'!LJF4</f>
        <v>0</v>
      </c>
      <c r="LJG5">
        <f>'Sales Forecast by COS'!LJG4</f>
        <v>0</v>
      </c>
      <c r="LJH5">
        <f>'Sales Forecast by COS'!LJH4</f>
        <v>0</v>
      </c>
      <c r="LJI5">
        <f>'Sales Forecast by COS'!LJI4</f>
        <v>0</v>
      </c>
      <c r="LJJ5">
        <f>'Sales Forecast by COS'!LJJ4</f>
        <v>0</v>
      </c>
      <c r="LJK5">
        <f>'Sales Forecast by COS'!LJK4</f>
        <v>0</v>
      </c>
      <c r="LJL5">
        <f>'Sales Forecast by COS'!LJL4</f>
        <v>0</v>
      </c>
      <c r="LJM5">
        <f>'Sales Forecast by COS'!LJM4</f>
        <v>0</v>
      </c>
      <c r="LJN5">
        <f>'Sales Forecast by COS'!LJN4</f>
        <v>0</v>
      </c>
      <c r="LJO5">
        <f>'Sales Forecast by COS'!LJO4</f>
        <v>0</v>
      </c>
      <c r="LJP5">
        <f>'Sales Forecast by COS'!LJP4</f>
        <v>0</v>
      </c>
      <c r="LJQ5">
        <f>'Sales Forecast by COS'!LJQ4</f>
        <v>0</v>
      </c>
      <c r="LJR5">
        <f>'Sales Forecast by COS'!LJR4</f>
        <v>0</v>
      </c>
      <c r="LJS5">
        <f>'Sales Forecast by COS'!LJS4</f>
        <v>0</v>
      </c>
      <c r="LJT5">
        <f>'Sales Forecast by COS'!LJT4</f>
        <v>0</v>
      </c>
      <c r="LJU5">
        <f>'Sales Forecast by COS'!LJU4</f>
        <v>0</v>
      </c>
      <c r="LJV5">
        <f>'Sales Forecast by COS'!LJV4</f>
        <v>0</v>
      </c>
      <c r="LJW5">
        <f>'Sales Forecast by COS'!LJW4</f>
        <v>0</v>
      </c>
      <c r="LJX5">
        <f>'Sales Forecast by COS'!LJX4</f>
        <v>0</v>
      </c>
      <c r="LJY5">
        <f>'Sales Forecast by COS'!LJY4</f>
        <v>0</v>
      </c>
      <c r="LJZ5">
        <f>'Sales Forecast by COS'!LJZ4</f>
        <v>0</v>
      </c>
      <c r="LKA5">
        <f>'Sales Forecast by COS'!LKA4</f>
        <v>0</v>
      </c>
      <c r="LKB5">
        <f>'Sales Forecast by COS'!LKB4</f>
        <v>0</v>
      </c>
      <c r="LKC5">
        <f>'Sales Forecast by COS'!LKC4</f>
        <v>0</v>
      </c>
      <c r="LKD5">
        <f>'Sales Forecast by COS'!LKD4</f>
        <v>0</v>
      </c>
      <c r="LKE5">
        <f>'Sales Forecast by COS'!LKE4</f>
        <v>0</v>
      </c>
      <c r="LKF5">
        <f>'Sales Forecast by COS'!LKF4</f>
        <v>0</v>
      </c>
      <c r="LKG5">
        <f>'Sales Forecast by COS'!LKG4</f>
        <v>0</v>
      </c>
      <c r="LKH5">
        <f>'Sales Forecast by COS'!LKH4</f>
        <v>0</v>
      </c>
      <c r="LKI5">
        <f>'Sales Forecast by COS'!LKI4</f>
        <v>0</v>
      </c>
      <c r="LKJ5">
        <f>'Sales Forecast by COS'!LKJ4</f>
        <v>0</v>
      </c>
      <c r="LKK5">
        <f>'Sales Forecast by COS'!LKK4</f>
        <v>0</v>
      </c>
      <c r="LKL5">
        <f>'Sales Forecast by COS'!LKL4</f>
        <v>0</v>
      </c>
      <c r="LKM5">
        <f>'Sales Forecast by COS'!LKM4</f>
        <v>0</v>
      </c>
      <c r="LKN5">
        <f>'Sales Forecast by COS'!LKN4</f>
        <v>0</v>
      </c>
      <c r="LKO5">
        <f>'Sales Forecast by COS'!LKO4</f>
        <v>0</v>
      </c>
      <c r="LKP5">
        <f>'Sales Forecast by COS'!LKP4</f>
        <v>0</v>
      </c>
      <c r="LKQ5">
        <f>'Sales Forecast by COS'!LKQ4</f>
        <v>0</v>
      </c>
      <c r="LKR5">
        <f>'Sales Forecast by COS'!LKR4</f>
        <v>0</v>
      </c>
      <c r="LKS5">
        <f>'Sales Forecast by COS'!LKS4</f>
        <v>0</v>
      </c>
      <c r="LKT5">
        <f>'Sales Forecast by COS'!LKT4</f>
        <v>0</v>
      </c>
      <c r="LKU5">
        <f>'Sales Forecast by COS'!LKU4</f>
        <v>0</v>
      </c>
      <c r="LKV5">
        <f>'Sales Forecast by COS'!LKV4</f>
        <v>0</v>
      </c>
      <c r="LKW5">
        <f>'Sales Forecast by COS'!LKW4</f>
        <v>0</v>
      </c>
      <c r="LKX5">
        <f>'Sales Forecast by COS'!LKX4</f>
        <v>0</v>
      </c>
      <c r="LKY5">
        <f>'Sales Forecast by COS'!LKY4</f>
        <v>0</v>
      </c>
      <c r="LKZ5">
        <f>'Sales Forecast by COS'!LKZ4</f>
        <v>0</v>
      </c>
      <c r="LLA5">
        <f>'Sales Forecast by COS'!LLA4</f>
        <v>0</v>
      </c>
      <c r="LLB5">
        <f>'Sales Forecast by COS'!LLB4</f>
        <v>0</v>
      </c>
      <c r="LLC5">
        <f>'Sales Forecast by COS'!LLC4</f>
        <v>0</v>
      </c>
      <c r="LLD5">
        <f>'Sales Forecast by COS'!LLD4</f>
        <v>0</v>
      </c>
      <c r="LLE5">
        <f>'Sales Forecast by COS'!LLE4</f>
        <v>0</v>
      </c>
      <c r="LLF5">
        <f>'Sales Forecast by COS'!LLF4</f>
        <v>0</v>
      </c>
      <c r="LLG5">
        <f>'Sales Forecast by COS'!LLG4</f>
        <v>0</v>
      </c>
      <c r="LLH5">
        <f>'Sales Forecast by COS'!LLH4</f>
        <v>0</v>
      </c>
      <c r="LLI5">
        <f>'Sales Forecast by COS'!LLI4</f>
        <v>0</v>
      </c>
      <c r="LLJ5">
        <f>'Sales Forecast by COS'!LLJ4</f>
        <v>0</v>
      </c>
      <c r="LLK5">
        <f>'Sales Forecast by COS'!LLK4</f>
        <v>0</v>
      </c>
      <c r="LLL5">
        <f>'Sales Forecast by COS'!LLL4</f>
        <v>0</v>
      </c>
      <c r="LLM5">
        <f>'Sales Forecast by COS'!LLM4</f>
        <v>0</v>
      </c>
      <c r="LLN5">
        <f>'Sales Forecast by COS'!LLN4</f>
        <v>0</v>
      </c>
      <c r="LLO5">
        <f>'Sales Forecast by COS'!LLO4</f>
        <v>0</v>
      </c>
      <c r="LLP5">
        <f>'Sales Forecast by COS'!LLP4</f>
        <v>0</v>
      </c>
      <c r="LLQ5">
        <f>'Sales Forecast by COS'!LLQ4</f>
        <v>0</v>
      </c>
      <c r="LLR5">
        <f>'Sales Forecast by COS'!LLR4</f>
        <v>0</v>
      </c>
      <c r="LLS5">
        <f>'Sales Forecast by COS'!LLS4</f>
        <v>0</v>
      </c>
      <c r="LLT5">
        <f>'Sales Forecast by COS'!LLT4</f>
        <v>0</v>
      </c>
      <c r="LLU5">
        <f>'Sales Forecast by COS'!LLU4</f>
        <v>0</v>
      </c>
      <c r="LLV5">
        <f>'Sales Forecast by COS'!LLV4</f>
        <v>0</v>
      </c>
      <c r="LLW5">
        <f>'Sales Forecast by COS'!LLW4</f>
        <v>0</v>
      </c>
      <c r="LLX5">
        <f>'Sales Forecast by COS'!LLX4</f>
        <v>0</v>
      </c>
      <c r="LLY5">
        <f>'Sales Forecast by COS'!LLY4</f>
        <v>0</v>
      </c>
      <c r="LLZ5">
        <f>'Sales Forecast by COS'!LLZ4</f>
        <v>0</v>
      </c>
      <c r="LMA5">
        <f>'Sales Forecast by COS'!LMA4</f>
        <v>0</v>
      </c>
      <c r="LMB5">
        <f>'Sales Forecast by COS'!LMB4</f>
        <v>0</v>
      </c>
      <c r="LMC5">
        <f>'Sales Forecast by COS'!LMC4</f>
        <v>0</v>
      </c>
      <c r="LMD5">
        <f>'Sales Forecast by COS'!LMD4</f>
        <v>0</v>
      </c>
      <c r="LME5">
        <f>'Sales Forecast by COS'!LME4</f>
        <v>0</v>
      </c>
      <c r="LMF5">
        <f>'Sales Forecast by COS'!LMF4</f>
        <v>0</v>
      </c>
      <c r="LMG5">
        <f>'Sales Forecast by COS'!LMG4</f>
        <v>0</v>
      </c>
      <c r="LMH5">
        <f>'Sales Forecast by COS'!LMH4</f>
        <v>0</v>
      </c>
      <c r="LMI5">
        <f>'Sales Forecast by COS'!LMI4</f>
        <v>0</v>
      </c>
      <c r="LMJ5">
        <f>'Sales Forecast by COS'!LMJ4</f>
        <v>0</v>
      </c>
      <c r="LMK5">
        <f>'Sales Forecast by COS'!LMK4</f>
        <v>0</v>
      </c>
      <c r="LML5">
        <f>'Sales Forecast by COS'!LML4</f>
        <v>0</v>
      </c>
      <c r="LMM5">
        <f>'Sales Forecast by COS'!LMM4</f>
        <v>0</v>
      </c>
      <c r="LMN5">
        <f>'Sales Forecast by COS'!LMN4</f>
        <v>0</v>
      </c>
      <c r="LMO5">
        <f>'Sales Forecast by COS'!LMO4</f>
        <v>0</v>
      </c>
      <c r="LMP5">
        <f>'Sales Forecast by COS'!LMP4</f>
        <v>0</v>
      </c>
      <c r="LMQ5">
        <f>'Sales Forecast by COS'!LMQ4</f>
        <v>0</v>
      </c>
      <c r="LMR5">
        <f>'Sales Forecast by COS'!LMR4</f>
        <v>0</v>
      </c>
      <c r="LMS5">
        <f>'Sales Forecast by COS'!LMS4</f>
        <v>0</v>
      </c>
      <c r="LMT5">
        <f>'Sales Forecast by COS'!LMT4</f>
        <v>0</v>
      </c>
      <c r="LMU5">
        <f>'Sales Forecast by COS'!LMU4</f>
        <v>0</v>
      </c>
      <c r="LMV5">
        <f>'Sales Forecast by COS'!LMV4</f>
        <v>0</v>
      </c>
      <c r="LMW5">
        <f>'Sales Forecast by COS'!LMW4</f>
        <v>0</v>
      </c>
      <c r="LMX5">
        <f>'Sales Forecast by COS'!LMX4</f>
        <v>0</v>
      </c>
      <c r="LMY5">
        <f>'Sales Forecast by COS'!LMY4</f>
        <v>0</v>
      </c>
      <c r="LMZ5">
        <f>'Sales Forecast by COS'!LMZ4</f>
        <v>0</v>
      </c>
      <c r="LNA5">
        <f>'Sales Forecast by COS'!LNA4</f>
        <v>0</v>
      </c>
      <c r="LNB5">
        <f>'Sales Forecast by COS'!LNB4</f>
        <v>0</v>
      </c>
      <c r="LNC5">
        <f>'Sales Forecast by COS'!LNC4</f>
        <v>0</v>
      </c>
      <c r="LND5">
        <f>'Sales Forecast by COS'!LND4</f>
        <v>0</v>
      </c>
      <c r="LNE5">
        <f>'Sales Forecast by COS'!LNE4</f>
        <v>0</v>
      </c>
      <c r="LNF5">
        <f>'Sales Forecast by COS'!LNF4</f>
        <v>0</v>
      </c>
      <c r="LNG5">
        <f>'Sales Forecast by COS'!LNG4</f>
        <v>0</v>
      </c>
      <c r="LNH5">
        <f>'Sales Forecast by COS'!LNH4</f>
        <v>0</v>
      </c>
      <c r="LNI5">
        <f>'Sales Forecast by COS'!LNI4</f>
        <v>0</v>
      </c>
      <c r="LNJ5">
        <f>'Sales Forecast by COS'!LNJ4</f>
        <v>0</v>
      </c>
      <c r="LNK5">
        <f>'Sales Forecast by COS'!LNK4</f>
        <v>0</v>
      </c>
      <c r="LNL5">
        <f>'Sales Forecast by COS'!LNL4</f>
        <v>0</v>
      </c>
      <c r="LNM5">
        <f>'Sales Forecast by COS'!LNM4</f>
        <v>0</v>
      </c>
      <c r="LNN5">
        <f>'Sales Forecast by COS'!LNN4</f>
        <v>0</v>
      </c>
      <c r="LNO5">
        <f>'Sales Forecast by COS'!LNO4</f>
        <v>0</v>
      </c>
      <c r="LNP5">
        <f>'Sales Forecast by COS'!LNP4</f>
        <v>0</v>
      </c>
      <c r="LNQ5">
        <f>'Sales Forecast by COS'!LNQ4</f>
        <v>0</v>
      </c>
      <c r="LNR5">
        <f>'Sales Forecast by COS'!LNR4</f>
        <v>0</v>
      </c>
      <c r="LNS5">
        <f>'Sales Forecast by COS'!LNS4</f>
        <v>0</v>
      </c>
      <c r="LNT5">
        <f>'Sales Forecast by COS'!LNT4</f>
        <v>0</v>
      </c>
      <c r="LNU5">
        <f>'Sales Forecast by COS'!LNU4</f>
        <v>0</v>
      </c>
      <c r="LNV5">
        <f>'Sales Forecast by COS'!LNV4</f>
        <v>0</v>
      </c>
      <c r="LNW5">
        <f>'Sales Forecast by COS'!LNW4</f>
        <v>0</v>
      </c>
      <c r="LNX5">
        <f>'Sales Forecast by COS'!LNX4</f>
        <v>0</v>
      </c>
      <c r="LNY5">
        <f>'Sales Forecast by COS'!LNY4</f>
        <v>0</v>
      </c>
      <c r="LNZ5">
        <f>'Sales Forecast by COS'!LNZ4</f>
        <v>0</v>
      </c>
      <c r="LOA5">
        <f>'Sales Forecast by COS'!LOA4</f>
        <v>0</v>
      </c>
      <c r="LOB5">
        <f>'Sales Forecast by COS'!LOB4</f>
        <v>0</v>
      </c>
      <c r="LOC5">
        <f>'Sales Forecast by COS'!LOC4</f>
        <v>0</v>
      </c>
      <c r="LOD5">
        <f>'Sales Forecast by COS'!LOD4</f>
        <v>0</v>
      </c>
      <c r="LOE5">
        <f>'Sales Forecast by COS'!LOE4</f>
        <v>0</v>
      </c>
      <c r="LOF5">
        <f>'Sales Forecast by COS'!LOF4</f>
        <v>0</v>
      </c>
      <c r="LOG5">
        <f>'Sales Forecast by COS'!LOG4</f>
        <v>0</v>
      </c>
      <c r="LOH5">
        <f>'Sales Forecast by COS'!LOH4</f>
        <v>0</v>
      </c>
      <c r="LOI5">
        <f>'Sales Forecast by COS'!LOI4</f>
        <v>0</v>
      </c>
      <c r="LOJ5">
        <f>'Sales Forecast by COS'!LOJ4</f>
        <v>0</v>
      </c>
      <c r="LOK5">
        <f>'Sales Forecast by COS'!LOK4</f>
        <v>0</v>
      </c>
      <c r="LOL5">
        <f>'Sales Forecast by COS'!LOL4</f>
        <v>0</v>
      </c>
      <c r="LOM5">
        <f>'Sales Forecast by COS'!LOM4</f>
        <v>0</v>
      </c>
      <c r="LON5">
        <f>'Sales Forecast by COS'!LON4</f>
        <v>0</v>
      </c>
      <c r="LOO5">
        <f>'Sales Forecast by COS'!LOO4</f>
        <v>0</v>
      </c>
      <c r="LOP5">
        <f>'Sales Forecast by COS'!LOP4</f>
        <v>0</v>
      </c>
      <c r="LOQ5">
        <f>'Sales Forecast by COS'!LOQ4</f>
        <v>0</v>
      </c>
      <c r="LOR5">
        <f>'Sales Forecast by COS'!LOR4</f>
        <v>0</v>
      </c>
      <c r="LOS5">
        <f>'Sales Forecast by COS'!LOS4</f>
        <v>0</v>
      </c>
      <c r="LOT5">
        <f>'Sales Forecast by COS'!LOT4</f>
        <v>0</v>
      </c>
      <c r="LOU5">
        <f>'Sales Forecast by COS'!LOU4</f>
        <v>0</v>
      </c>
      <c r="LOV5">
        <f>'Sales Forecast by COS'!LOV4</f>
        <v>0</v>
      </c>
      <c r="LOW5">
        <f>'Sales Forecast by COS'!LOW4</f>
        <v>0</v>
      </c>
      <c r="LOX5">
        <f>'Sales Forecast by COS'!LOX4</f>
        <v>0</v>
      </c>
      <c r="LOY5">
        <f>'Sales Forecast by COS'!LOY4</f>
        <v>0</v>
      </c>
      <c r="LOZ5">
        <f>'Sales Forecast by COS'!LOZ4</f>
        <v>0</v>
      </c>
      <c r="LPA5">
        <f>'Sales Forecast by COS'!LPA4</f>
        <v>0</v>
      </c>
      <c r="LPB5">
        <f>'Sales Forecast by COS'!LPB4</f>
        <v>0</v>
      </c>
      <c r="LPC5">
        <f>'Sales Forecast by COS'!LPC4</f>
        <v>0</v>
      </c>
      <c r="LPD5">
        <f>'Sales Forecast by COS'!LPD4</f>
        <v>0</v>
      </c>
      <c r="LPE5">
        <f>'Sales Forecast by COS'!LPE4</f>
        <v>0</v>
      </c>
      <c r="LPF5">
        <f>'Sales Forecast by COS'!LPF4</f>
        <v>0</v>
      </c>
      <c r="LPG5">
        <f>'Sales Forecast by COS'!LPG4</f>
        <v>0</v>
      </c>
      <c r="LPH5">
        <f>'Sales Forecast by COS'!LPH4</f>
        <v>0</v>
      </c>
      <c r="LPI5">
        <f>'Sales Forecast by COS'!LPI4</f>
        <v>0</v>
      </c>
      <c r="LPJ5">
        <f>'Sales Forecast by COS'!LPJ4</f>
        <v>0</v>
      </c>
      <c r="LPK5">
        <f>'Sales Forecast by COS'!LPK4</f>
        <v>0</v>
      </c>
      <c r="LPL5">
        <f>'Sales Forecast by COS'!LPL4</f>
        <v>0</v>
      </c>
      <c r="LPM5">
        <f>'Sales Forecast by COS'!LPM4</f>
        <v>0</v>
      </c>
      <c r="LPN5">
        <f>'Sales Forecast by COS'!LPN4</f>
        <v>0</v>
      </c>
      <c r="LPO5">
        <f>'Sales Forecast by COS'!LPO4</f>
        <v>0</v>
      </c>
      <c r="LPP5">
        <f>'Sales Forecast by COS'!LPP4</f>
        <v>0</v>
      </c>
      <c r="LPQ5">
        <f>'Sales Forecast by COS'!LPQ4</f>
        <v>0</v>
      </c>
      <c r="LPR5">
        <f>'Sales Forecast by COS'!LPR4</f>
        <v>0</v>
      </c>
      <c r="LPS5">
        <f>'Sales Forecast by COS'!LPS4</f>
        <v>0</v>
      </c>
      <c r="LPT5">
        <f>'Sales Forecast by COS'!LPT4</f>
        <v>0</v>
      </c>
      <c r="LPU5">
        <f>'Sales Forecast by COS'!LPU4</f>
        <v>0</v>
      </c>
      <c r="LPV5">
        <f>'Sales Forecast by COS'!LPV4</f>
        <v>0</v>
      </c>
      <c r="LPW5">
        <f>'Sales Forecast by COS'!LPW4</f>
        <v>0</v>
      </c>
      <c r="LPX5">
        <f>'Sales Forecast by COS'!LPX4</f>
        <v>0</v>
      </c>
      <c r="LPY5">
        <f>'Sales Forecast by COS'!LPY4</f>
        <v>0</v>
      </c>
      <c r="LPZ5">
        <f>'Sales Forecast by COS'!LPZ4</f>
        <v>0</v>
      </c>
      <c r="LQA5">
        <f>'Sales Forecast by COS'!LQA4</f>
        <v>0</v>
      </c>
      <c r="LQB5">
        <f>'Sales Forecast by COS'!LQB4</f>
        <v>0</v>
      </c>
      <c r="LQC5">
        <f>'Sales Forecast by COS'!LQC4</f>
        <v>0</v>
      </c>
      <c r="LQD5">
        <f>'Sales Forecast by COS'!LQD4</f>
        <v>0</v>
      </c>
      <c r="LQE5">
        <f>'Sales Forecast by COS'!LQE4</f>
        <v>0</v>
      </c>
      <c r="LQF5">
        <f>'Sales Forecast by COS'!LQF4</f>
        <v>0</v>
      </c>
      <c r="LQG5">
        <f>'Sales Forecast by COS'!LQG4</f>
        <v>0</v>
      </c>
      <c r="LQH5">
        <f>'Sales Forecast by COS'!LQH4</f>
        <v>0</v>
      </c>
      <c r="LQI5">
        <f>'Sales Forecast by COS'!LQI4</f>
        <v>0</v>
      </c>
      <c r="LQJ5">
        <f>'Sales Forecast by COS'!LQJ4</f>
        <v>0</v>
      </c>
      <c r="LQK5">
        <f>'Sales Forecast by COS'!LQK4</f>
        <v>0</v>
      </c>
      <c r="LQL5">
        <f>'Sales Forecast by COS'!LQL4</f>
        <v>0</v>
      </c>
      <c r="LQM5">
        <f>'Sales Forecast by COS'!LQM4</f>
        <v>0</v>
      </c>
      <c r="LQN5">
        <f>'Sales Forecast by COS'!LQN4</f>
        <v>0</v>
      </c>
      <c r="LQO5">
        <f>'Sales Forecast by COS'!LQO4</f>
        <v>0</v>
      </c>
      <c r="LQP5">
        <f>'Sales Forecast by COS'!LQP4</f>
        <v>0</v>
      </c>
      <c r="LQQ5">
        <f>'Sales Forecast by COS'!LQQ4</f>
        <v>0</v>
      </c>
      <c r="LQR5">
        <f>'Sales Forecast by COS'!LQR4</f>
        <v>0</v>
      </c>
      <c r="LQS5">
        <f>'Sales Forecast by COS'!LQS4</f>
        <v>0</v>
      </c>
      <c r="LQT5">
        <f>'Sales Forecast by COS'!LQT4</f>
        <v>0</v>
      </c>
      <c r="LQU5">
        <f>'Sales Forecast by COS'!LQU4</f>
        <v>0</v>
      </c>
      <c r="LQV5">
        <f>'Sales Forecast by COS'!LQV4</f>
        <v>0</v>
      </c>
      <c r="LQW5">
        <f>'Sales Forecast by COS'!LQW4</f>
        <v>0</v>
      </c>
      <c r="LQX5">
        <f>'Sales Forecast by COS'!LQX4</f>
        <v>0</v>
      </c>
      <c r="LQY5">
        <f>'Sales Forecast by COS'!LQY4</f>
        <v>0</v>
      </c>
      <c r="LQZ5">
        <f>'Sales Forecast by COS'!LQZ4</f>
        <v>0</v>
      </c>
      <c r="LRA5">
        <f>'Sales Forecast by COS'!LRA4</f>
        <v>0</v>
      </c>
      <c r="LRB5">
        <f>'Sales Forecast by COS'!LRB4</f>
        <v>0</v>
      </c>
      <c r="LRC5">
        <f>'Sales Forecast by COS'!LRC4</f>
        <v>0</v>
      </c>
      <c r="LRD5">
        <f>'Sales Forecast by COS'!LRD4</f>
        <v>0</v>
      </c>
      <c r="LRE5">
        <f>'Sales Forecast by COS'!LRE4</f>
        <v>0</v>
      </c>
      <c r="LRF5">
        <f>'Sales Forecast by COS'!LRF4</f>
        <v>0</v>
      </c>
      <c r="LRG5">
        <f>'Sales Forecast by COS'!LRG4</f>
        <v>0</v>
      </c>
      <c r="LRH5">
        <f>'Sales Forecast by COS'!LRH4</f>
        <v>0</v>
      </c>
      <c r="LRI5">
        <f>'Sales Forecast by COS'!LRI4</f>
        <v>0</v>
      </c>
      <c r="LRJ5">
        <f>'Sales Forecast by COS'!LRJ4</f>
        <v>0</v>
      </c>
      <c r="LRK5">
        <f>'Sales Forecast by COS'!LRK4</f>
        <v>0</v>
      </c>
      <c r="LRL5">
        <f>'Sales Forecast by COS'!LRL4</f>
        <v>0</v>
      </c>
      <c r="LRM5">
        <f>'Sales Forecast by COS'!LRM4</f>
        <v>0</v>
      </c>
      <c r="LRN5">
        <f>'Sales Forecast by COS'!LRN4</f>
        <v>0</v>
      </c>
      <c r="LRO5">
        <f>'Sales Forecast by COS'!LRO4</f>
        <v>0</v>
      </c>
      <c r="LRP5">
        <f>'Sales Forecast by COS'!LRP4</f>
        <v>0</v>
      </c>
      <c r="LRQ5">
        <f>'Sales Forecast by COS'!LRQ4</f>
        <v>0</v>
      </c>
      <c r="LRR5">
        <f>'Sales Forecast by COS'!LRR4</f>
        <v>0</v>
      </c>
      <c r="LRS5">
        <f>'Sales Forecast by COS'!LRS4</f>
        <v>0</v>
      </c>
      <c r="LRT5">
        <f>'Sales Forecast by COS'!LRT4</f>
        <v>0</v>
      </c>
      <c r="LRU5">
        <f>'Sales Forecast by COS'!LRU4</f>
        <v>0</v>
      </c>
      <c r="LRV5">
        <f>'Sales Forecast by COS'!LRV4</f>
        <v>0</v>
      </c>
      <c r="LRW5">
        <f>'Sales Forecast by COS'!LRW4</f>
        <v>0</v>
      </c>
      <c r="LRX5">
        <f>'Sales Forecast by COS'!LRX4</f>
        <v>0</v>
      </c>
      <c r="LRY5">
        <f>'Sales Forecast by COS'!LRY4</f>
        <v>0</v>
      </c>
      <c r="LRZ5">
        <f>'Sales Forecast by COS'!LRZ4</f>
        <v>0</v>
      </c>
      <c r="LSA5">
        <f>'Sales Forecast by COS'!LSA4</f>
        <v>0</v>
      </c>
      <c r="LSB5">
        <f>'Sales Forecast by COS'!LSB4</f>
        <v>0</v>
      </c>
      <c r="LSC5">
        <f>'Sales Forecast by COS'!LSC4</f>
        <v>0</v>
      </c>
      <c r="LSD5">
        <f>'Sales Forecast by COS'!LSD4</f>
        <v>0</v>
      </c>
      <c r="LSE5">
        <f>'Sales Forecast by COS'!LSE4</f>
        <v>0</v>
      </c>
      <c r="LSF5">
        <f>'Sales Forecast by COS'!LSF4</f>
        <v>0</v>
      </c>
      <c r="LSG5">
        <f>'Sales Forecast by COS'!LSG4</f>
        <v>0</v>
      </c>
      <c r="LSH5">
        <f>'Sales Forecast by COS'!LSH4</f>
        <v>0</v>
      </c>
      <c r="LSI5">
        <f>'Sales Forecast by COS'!LSI4</f>
        <v>0</v>
      </c>
      <c r="LSJ5">
        <f>'Sales Forecast by COS'!LSJ4</f>
        <v>0</v>
      </c>
      <c r="LSK5">
        <f>'Sales Forecast by COS'!LSK4</f>
        <v>0</v>
      </c>
      <c r="LSL5">
        <f>'Sales Forecast by COS'!LSL4</f>
        <v>0</v>
      </c>
      <c r="LSM5">
        <f>'Sales Forecast by COS'!LSM4</f>
        <v>0</v>
      </c>
      <c r="LSN5">
        <f>'Sales Forecast by COS'!LSN4</f>
        <v>0</v>
      </c>
      <c r="LSO5">
        <f>'Sales Forecast by COS'!LSO4</f>
        <v>0</v>
      </c>
      <c r="LSP5">
        <f>'Sales Forecast by COS'!LSP4</f>
        <v>0</v>
      </c>
      <c r="LSQ5">
        <f>'Sales Forecast by COS'!LSQ4</f>
        <v>0</v>
      </c>
      <c r="LSR5">
        <f>'Sales Forecast by COS'!LSR4</f>
        <v>0</v>
      </c>
      <c r="LSS5">
        <f>'Sales Forecast by COS'!LSS4</f>
        <v>0</v>
      </c>
      <c r="LST5">
        <f>'Sales Forecast by COS'!LST4</f>
        <v>0</v>
      </c>
      <c r="LSU5">
        <f>'Sales Forecast by COS'!LSU4</f>
        <v>0</v>
      </c>
      <c r="LSV5">
        <f>'Sales Forecast by COS'!LSV4</f>
        <v>0</v>
      </c>
      <c r="LSW5">
        <f>'Sales Forecast by COS'!LSW4</f>
        <v>0</v>
      </c>
      <c r="LSX5">
        <f>'Sales Forecast by COS'!LSX4</f>
        <v>0</v>
      </c>
      <c r="LSY5">
        <f>'Sales Forecast by COS'!LSY4</f>
        <v>0</v>
      </c>
      <c r="LSZ5">
        <f>'Sales Forecast by COS'!LSZ4</f>
        <v>0</v>
      </c>
      <c r="LTA5">
        <f>'Sales Forecast by COS'!LTA4</f>
        <v>0</v>
      </c>
      <c r="LTB5">
        <f>'Sales Forecast by COS'!LTB4</f>
        <v>0</v>
      </c>
      <c r="LTC5">
        <f>'Sales Forecast by COS'!LTC4</f>
        <v>0</v>
      </c>
      <c r="LTD5">
        <f>'Sales Forecast by COS'!LTD4</f>
        <v>0</v>
      </c>
      <c r="LTE5">
        <f>'Sales Forecast by COS'!LTE4</f>
        <v>0</v>
      </c>
      <c r="LTF5">
        <f>'Sales Forecast by COS'!LTF4</f>
        <v>0</v>
      </c>
      <c r="LTG5">
        <f>'Sales Forecast by COS'!LTG4</f>
        <v>0</v>
      </c>
      <c r="LTH5">
        <f>'Sales Forecast by COS'!LTH4</f>
        <v>0</v>
      </c>
      <c r="LTI5">
        <f>'Sales Forecast by COS'!LTI4</f>
        <v>0</v>
      </c>
      <c r="LTJ5">
        <f>'Sales Forecast by COS'!LTJ4</f>
        <v>0</v>
      </c>
      <c r="LTK5">
        <f>'Sales Forecast by COS'!LTK4</f>
        <v>0</v>
      </c>
      <c r="LTL5">
        <f>'Sales Forecast by COS'!LTL4</f>
        <v>0</v>
      </c>
      <c r="LTM5">
        <f>'Sales Forecast by COS'!LTM4</f>
        <v>0</v>
      </c>
      <c r="LTN5">
        <f>'Sales Forecast by COS'!LTN4</f>
        <v>0</v>
      </c>
      <c r="LTO5">
        <f>'Sales Forecast by COS'!LTO4</f>
        <v>0</v>
      </c>
      <c r="LTP5">
        <f>'Sales Forecast by COS'!LTP4</f>
        <v>0</v>
      </c>
      <c r="LTQ5">
        <f>'Sales Forecast by COS'!LTQ4</f>
        <v>0</v>
      </c>
      <c r="LTR5">
        <f>'Sales Forecast by COS'!LTR4</f>
        <v>0</v>
      </c>
      <c r="LTS5">
        <f>'Sales Forecast by COS'!LTS4</f>
        <v>0</v>
      </c>
      <c r="LTT5">
        <f>'Sales Forecast by COS'!LTT4</f>
        <v>0</v>
      </c>
      <c r="LTU5">
        <f>'Sales Forecast by COS'!LTU4</f>
        <v>0</v>
      </c>
      <c r="LTV5">
        <f>'Sales Forecast by COS'!LTV4</f>
        <v>0</v>
      </c>
      <c r="LTW5">
        <f>'Sales Forecast by COS'!LTW4</f>
        <v>0</v>
      </c>
      <c r="LTX5">
        <f>'Sales Forecast by COS'!LTX4</f>
        <v>0</v>
      </c>
      <c r="LTY5">
        <f>'Sales Forecast by COS'!LTY4</f>
        <v>0</v>
      </c>
      <c r="LTZ5">
        <f>'Sales Forecast by COS'!LTZ4</f>
        <v>0</v>
      </c>
      <c r="LUA5">
        <f>'Sales Forecast by COS'!LUA4</f>
        <v>0</v>
      </c>
      <c r="LUB5">
        <f>'Sales Forecast by COS'!LUB4</f>
        <v>0</v>
      </c>
      <c r="LUC5">
        <f>'Sales Forecast by COS'!LUC4</f>
        <v>0</v>
      </c>
      <c r="LUD5">
        <f>'Sales Forecast by COS'!LUD4</f>
        <v>0</v>
      </c>
      <c r="LUE5">
        <f>'Sales Forecast by COS'!LUE4</f>
        <v>0</v>
      </c>
      <c r="LUF5">
        <f>'Sales Forecast by COS'!LUF4</f>
        <v>0</v>
      </c>
      <c r="LUG5">
        <f>'Sales Forecast by COS'!LUG4</f>
        <v>0</v>
      </c>
      <c r="LUH5">
        <f>'Sales Forecast by COS'!LUH4</f>
        <v>0</v>
      </c>
      <c r="LUI5">
        <f>'Sales Forecast by COS'!LUI4</f>
        <v>0</v>
      </c>
      <c r="LUJ5">
        <f>'Sales Forecast by COS'!LUJ4</f>
        <v>0</v>
      </c>
      <c r="LUK5">
        <f>'Sales Forecast by COS'!LUK4</f>
        <v>0</v>
      </c>
      <c r="LUL5">
        <f>'Sales Forecast by COS'!LUL4</f>
        <v>0</v>
      </c>
      <c r="LUM5">
        <f>'Sales Forecast by COS'!LUM4</f>
        <v>0</v>
      </c>
      <c r="LUN5">
        <f>'Sales Forecast by COS'!LUN4</f>
        <v>0</v>
      </c>
      <c r="LUO5">
        <f>'Sales Forecast by COS'!LUO4</f>
        <v>0</v>
      </c>
      <c r="LUP5">
        <f>'Sales Forecast by COS'!LUP4</f>
        <v>0</v>
      </c>
      <c r="LUQ5">
        <f>'Sales Forecast by COS'!LUQ4</f>
        <v>0</v>
      </c>
      <c r="LUR5">
        <f>'Sales Forecast by COS'!LUR4</f>
        <v>0</v>
      </c>
      <c r="LUS5">
        <f>'Sales Forecast by COS'!LUS4</f>
        <v>0</v>
      </c>
      <c r="LUT5">
        <f>'Sales Forecast by COS'!LUT4</f>
        <v>0</v>
      </c>
      <c r="LUU5">
        <f>'Sales Forecast by COS'!LUU4</f>
        <v>0</v>
      </c>
      <c r="LUV5">
        <f>'Sales Forecast by COS'!LUV4</f>
        <v>0</v>
      </c>
      <c r="LUW5">
        <f>'Sales Forecast by COS'!LUW4</f>
        <v>0</v>
      </c>
      <c r="LUX5">
        <f>'Sales Forecast by COS'!LUX4</f>
        <v>0</v>
      </c>
      <c r="LUY5">
        <f>'Sales Forecast by COS'!LUY4</f>
        <v>0</v>
      </c>
      <c r="LUZ5">
        <f>'Sales Forecast by COS'!LUZ4</f>
        <v>0</v>
      </c>
      <c r="LVA5">
        <f>'Sales Forecast by COS'!LVA4</f>
        <v>0</v>
      </c>
      <c r="LVB5">
        <f>'Sales Forecast by COS'!LVB4</f>
        <v>0</v>
      </c>
      <c r="LVC5">
        <f>'Sales Forecast by COS'!LVC4</f>
        <v>0</v>
      </c>
      <c r="LVD5">
        <f>'Sales Forecast by COS'!LVD4</f>
        <v>0</v>
      </c>
      <c r="LVE5">
        <f>'Sales Forecast by COS'!LVE4</f>
        <v>0</v>
      </c>
      <c r="LVF5">
        <f>'Sales Forecast by COS'!LVF4</f>
        <v>0</v>
      </c>
      <c r="LVG5">
        <f>'Sales Forecast by COS'!LVG4</f>
        <v>0</v>
      </c>
      <c r="LVH5">
        <f>'Sales Forecast by COS'!LVH4</f>
        <v>0</v>
      </c>
      <c r="LVI5">
        <f>'Sales Forecast by COS'!LVI4</f>
        <v>0</v>
      </c>
      <c r="LVJ5">
        <f>'Sales Forecast by COS'!LVJ4</f>
        <v>0</v>
      </c>
      <c r="LVK5">
        <f>'Sales Forecast by COS'!LVK4</f>
        <v>0</v>
      </c>
      <c r="LVL5">
        <f>'Sales Forecast by COS'!LVL4</f>
        <v>0</v>
      </c>
      <c r="LVM5">
        <f>'Sales Forecast by COS'!LVM4</f>
        <v>0</v>
      </c>
      <c r="LVN5">
        <f>'Sales Forecast by COS'!LVN4</f>
        <v>0</v>
      </c>
      <c r="LVO5">
        <f>'Sales Forecast by COS'!LVO4</f>
        <v>0</v>
      </c>
      <c r="LVP5">
        <f>'Sales Forecast by COS'!LVP4</f>
        <v>0</v>
      </c>
      <c r="LVQ5">
        <f>'Sales Forecast by COS'!LVQ4</f>
        <v>0</v>
      </c>
      <c r="LVR5">
        <f>'Sales Forecast by COS'!LVR4</f>
        <v>0</v>
      </c>
      <c r="LVS5">
        <f>'Sales Forecast by COS'!LVS4</f>
        <v>0</v>
      </c>
      <c r="LVT5">
        <f>'Sales Forecast by COS'!LVT4</f>
        <v>0</v>
      </c>
      <c r="LVU5">
        <f>'Sales Forecast by COS'!LVU4</f>
        <v>0</v>
      </c>
      <c r="LVV5">
        <f>'Sales Forecast by COS'!LVV4</f>
        <v>0</v>
      </c>
      <c r="LVW5">
        <f>'Sales Forecast by COS'!LVW4</f>
        <v>0</v>
      </c>
      <c r="LVX5">
        <f>'Sales Forecast by COS'!LVX4</f>
        <v>0</v>
      </c>
      <c r="LVY5">
        <f>'Sales Forecast by COS'!LVY4</f>
        <v>0</v>
      </c>
      <c r="LVZ5">
        <f>'Sales Forecast by COS'!LVZ4</f>
        <v>0</v>
      </c>
      <c r="LWA5">
        <f>'Sales Forecast by COS'!LWA4</f>
        <v>0</v>
      </c>
      <c r="LWB5">
        <f>'Sales Forecast by COS'!LWB4</f>
        <v>0</v>
      </c>
      <c r="LWC5">
        <f>'Sales Forecast by COS'!LWC4</f>
        <v>0</v>
      </c>
      <c r="LWD5">
        <f>'Sales Forecast by COS'!LWD4</f>
        <v>0</v>
      </c>
      <c r="LWE5">
        <f>'Sales Forecast by COS'!LWE4</f>
        <v>0</v>
      </c>
      <c r="LWF5">
        <f>'Sales Forecast by COS'!LWF4</f>
        <v>0</v>
      </c>
      <c r="LWG5">
        <f>'Sales Forecast by COS'!LWG4</f>
        <v>0</v>
      </c>
      <c r="LWH5">
        <f>'Sales Forecast by COS'!LWH4</f>
        <v>0</v>
      </c>
      <c r="LWI5">
        <f>'Sales Forecast by COS'!LWI4</f>
        <v>0</v>
      </c>
      <c r="LWJ5">
        <f>'Sales Forecast by COS'!LWJ4</f>
        <v>0</v>
      </c>
      <c r="LWK5">
        <f>'Sales Forecast by COS'!LWK4</f>
        <v>0</v>
      </c>
      <c r="LWL5">
        <f>'Sales Forecast by COS'!LWL4</f>
        <v>0</v>
      </c>
      <c r="LWM5">
        <f>'Sales Forecast by COS'!LWM4</f>
        <v>0</v>
      </c>
      <c r="LWN5">
        <f>'Sales Forecast by COS'!LWN4</f>
        <v>0</v>
      </c>
      <c r="LWO5">
        <f>'Sales Forecast by COS'!LWO4</f>
        <v>0</v>
      </c>
      <c r="LWP5">
        <f>'Sales Forecast by COS'!LWP4</f>
        <v>0</v>
      </c>
      <c r="LWQ5">
        <f>'Sales Forecast by COS'!LWQ4</f>
        <v>0</v>
      </c>
      <c r="LWR5">
        <f>'Sales Forecast by COS'!LWR4</f>
        <v>0</v>
      </c>
      <c r="LWS5">
        <f>'Sales Forecast by COS'!LWS4</f>
        <v>0</v>
      </c>
      <c r="LWT5">
        <f>'Sales Forecast by COS'!LWT4</f>
        <v>0</v>
      </c>
      <c r="LWU5">
        <f>'Sales Forecast by COS'!LWU4</f>
        <v>0</v>
      </c>
      <c r="LWV5">
        <f>'Sales Forecast by COS'!LWV4</f>
        <v>0</v>
      </c>
      <c r="LWW5">
        <f>'Sales Forecast by COS'!LWW4</f>
        <v>0</v>
      </c>
      <c r="LWX5">
        <f>'Sales Forecast by COS'!LWX4</f>
        <v>0</v>
      </c>
      <c r="LWY5">
        <f>'Sales Forecast by COS'!LWY4</f>
        <v>0</v>
      </c>
      <c r="LWZ5">
        <f>'Sales Forecast by COS'!LWZ4</f>
        <v>0</v>
      </c>
      <c r="LXA5">
        <f>'Sales Forecast by COS'!LXA4</f>
        <v>0</v>
      </c>
      <c r="LXB5">
        <f>'Sales Forecast by COS'!LXB4</f>
        <v>0</v>
      </c>
      <c r="LXC5">
        <f>'Sales Forecast by COS'!LXC4</f>
        <v>0</v>
      </c>
      <c r="LXD5">
        <f>'Sales Forecast by COS'!LXD4</f>
        <v>0</v>
      </c>
      <c r="LXE5">
        <f>'Sales Forecast by COS'!LXE4</f>
        <v>0</v>
      </c>
      <c r="LXF5">
        <f>'Sales Forecast by COS'!LXF4</f>
        <v>0</v>
      </c>
      <c r="LXG5">
        <f>'Sales Forecast by COS'!LXG4</f>
        <v>0</v>
      </c>
      <c r="LXH5">
        <f>'Sales Forecast by COS'!LXH4</f>
        <v>0</v>
      </c>
      <c r="LXI5">
        <f>'Sales Forecast by COS'!LXI4</f>
        <v>0</v>
      </c>
      <c r="LXJ5">
        <f>'Sales Forecast by COS'!LXJ4</f>
        <v>0</v>
      </c>
      <c r="LXK5">
        <f>'Sales Forecast by COS'!LXK4</f>
        <v>0</v>
      </c>
      <c r="LXL5">
        <f>'Sales Forecast by COS'!LXL4</f>
        <v>0</v>
      </c>
      <c r="LXM5">
        <f>'Sales Forecast by COS'!LXM4</f>
        <v>0</v>
      </c>
      <c r="LXN5">
        <f>'Sales Forecast by COS'!LXN4</f>
        <v>0</v>
      </c>
      <c r="LXO5">
        <f>'Sales Forecast by COS'!LXO4</f>
        <v>0</v>
      </c>
      <c r="LXP5">
        <f>'Sales Forecast by COS'!LXP4</f>
        <v>0</v>
      </c>
      <c r="LXQ5">
        <f>'Sales Forecast by COS'!LXQ4</f>
        <v>0</v>
      </c>
      <c r="LXR5">
        <f>'Sales Forecast by COS'!LXR4</f>
        <v>0</v>
      </c>
      <c r="LXS5">
        <f>'Sales Forecast by COS'!LXS4</f>
        <v>0</v>
      </c>
      <c r="LXT5">
        <f>'Sales Forecast by COS'!LXT4</f>
        <v>0</v>
      </c>
      <c r="LXU5">
        <f>'Sales Forecast by COS'!LXU4</f>
        <v>0</v>
      </c>
      <c r="LXV5">
        <f>'Sales Forecast by COS'!LXV4</f>
        <v>0</v>
      </c>
      <c r="LXW5">
        <f>'Sales Forecast by COS'!LXW4</f>
        <v>0</v>
      </c>
      <c r="LXX5">
        <f>'Sales Forecast by COS'!LXX4</f>
        <v>0</v>
      </c>
      <c r="LXY5">
        <f>'Sales Forecast by COS'!LXY4</f>
        <v>0</v>
      </c>
      <c r="LXZ5">
        <f>'Sales Forecast by COS'!LXZ4</f>
        <v>0</v>
      </c>
      <c r="LYA5">
        <f>'Sales Forecast by COS'!LYA4</f>
        <v>0</v>
      </c>
      <c r="LYB5">
        <f>'Sales Forecast by COS'!LYB4</f>
        <v>0</v>
      </c>
      <c r="LYC5">
        <f>'Sales Forecast by COS'!LYC4</f>
        <v>0</v>
      </c>
      <c r="LYD5">
        <f>'Sales Forecast by COS'!LYD4</f>
        <v>0</v>
      </c>
      <c r="LYE5">
        <f>'Sales Forecast by COS'!LYE4</f>
        <v>0</v>
      </c>
      <c r="LYF5">
        <f>'Sales Forecast by COS'!LYF4</f>
        <v>0</v>
      </c>
      <c r="LYG5">
        <f>'Sales Forecast by COS'!LYG4</f>
        <v>0</v>
      </c>
      <c r="LYH5">
        <f>'Sales Forecast by COS'!LYH4</f>
        <v>0</v>
      </c>
      <c r="LYI5">
        <f>'Sales Forecast by COS'!LYI4</f>
        <v>0</v>
      </c>
      <c r="LYJ5">
        <f>'Sales Forecast by COS'!LYJ4</f>
        <v>0</v>
      </c>
      <c r="LYK5">
        <f>'Sales Forecast by COS'!LYK4</f>
        <v>0</v>
      </c>
      <c r="LYL5">
        <f>'Sales Forecast by COS'!LYL4</f>
        <v>0</v>
      </c>
      <c r="LYM5">
        <f>'Sales Forecast by COS'!LYM4</f>
        <v>0</v>
      </c>
      <c r="LYN5">
        <f>'Sales Forecast by COS'!LYN4</f>
        <v>0</v>
      </c>
      <c r="LYO5">
        <f>'Sales Forecast by COS'!LYO4</f>
        <v>0</v>
      </c>
      <c r="LYP5">
        <f>'Sales Forecast by COS'!LYP4</f>
        <v>0</v>
      </c>
      <c r="LYQ5">
        <f>'Sales Forecast by COS'!LYQ4</f>
        <v>0</v>
      </c>
      <c r="LYR5">
        <f>'Sales Forecast by COS'!LYR4</f>
        <v>0</v>
      </c>
      <c r="LYS5">
        <f>'Sales Forecast by COS'!LYS4</f>
        <v>0</v>
      </c>
      <c r="LYT5">
        <f>'Sales Forecast by COS'!LYT4</f>
        <v>0</v>
      </c>
      <c r="LYU5">
        <f>'Sales Forecast by COS'!LYU4</f>
        <v>0</v>
      </c>
      <c r="LYV5">
        <f>'Sales Forecast by COS'!LYV4</f>
        <v>0</v>
      </c>
      <c r="LYW5">
        <f>'Sales Forecast by COS'!LYW4</f>
        <v>0</v>
      </c>
      <c r="LYX5">
        <f>'Sales Forecast by COS'!LYX4</f>
        <v>0</v>
      </c>
      <c r="LYY5">
        <f>'Sales Forecast by COS'!LYY4</f>
        <v>0</v>
      </c>
      <c r="LYZ5">
        <f>'Sales Forecast by COS'!LYZ4</f>
        <v>0</v>
      </c>
      <c r="LZA5">
        <f>'Sales Forecast by COS'!LZA4</f>
        <v>0</v>
      </c>
      <c r="LZB5">
        <f>'Sales Forecast by COS'!LZB4</f>
        <v>0</v>
      </c>
      <c r="LZC5">
        <f>'Sales Forecast by COS'!LZC4</f>
        <v>0</v>
      </c>
      <c r="LZD5">
        <f>'Sales Forecast by COS'!LZD4</f>
        <v>0</v>
      </c>
      <c r="LZE5">
        <f>'Sales Forecast by COS'!LZE4</f>
        <v>0</v>
      </c>
      <c r="LZF5">
        <f>'Sales Forecast by COS'!LZF4</f>
        <v>0</v>
      </c>
      <c r="LZG5">
        <f>'Sales Forecast by COS'!LZG4</f>
        <v>0</v>
      </c>
      <c r="LZH5">
        <f>'Sales Forecast by COS'!LZH4</f>
        <v>0</v>
      </c>
      <c r="LZI5">
        <f>'Sales Forecast by COS'!LZI4</f>
        <v>0</v>
      </c>
      <c r="LZJ5">
        <f>'Sales Forecast by COS'!LZJ4</f>
        <v>0</v>
      </c>
      <c r="LZK5">
        <f>'Sales Forecast by COS'!LZK4</f>
        <v>0</v>
      </c>
      <c r="LZL5">
        <f>'Sales Forecast by COS'!LZL4</f>
        <v>0</v>
      </c>
      <c r="LZM5">
        <f>'Sales Forecast by COS'!LZM4</f>
        <v>0</v>
      </c>
      <c r="LZN5">
        <f>'Sales Forecast by COS'!LZN4</f>
        <v>0</v>
      </c>
      <c r="LZO5">
        <f>'Sales Forecast by COS'!LZO4</f>
        <v>0</v>
      </c>
      <c r="LZP5">
        <f>'Sales Forecast by COS'!LZP4</f>
        <v>0</v>
      </c>
      <c r="LZQ5">
        <f>'Sales Forecast by COS'!LZQ4</f>
        <v>0</v>
      </c>
      <c r="LZR5">
        <f>'Sales Forecast by COS'!LZR4</f>
        <v>0</v>
      </c>
      <c r="LZS5">
        <f>'Sales Forecast by COS'!LZS4</f>
        <v>0</v>
      </c>
      <c r="LZT5">
        <f>'Sales Forecast by COS'!LZT4</f>
        <v>0</v>
      </c>
      <c r="LZU5">
        <f>'Sales Forecast by COS'!LZU4</f>
        <v>0</v>
      </c>
      <c r="LZV5">
        <f>'Sales Forecast by COS'!LZV4</f>
        <v>0</v>
      </c>
      <c r="LZW5">
        <f>'Sales Forecast by COS'!LZW4</f>
        <v>0</v>
      </c>
      <c r="LZX5">
        <f>'Sales Forecast by COS'!LZX4</f>
        <v>0</v>
      </c>
      <c r="LZY5">
        <f>'Sales Forecast by COS'!LZY4</f>
        <v>0</v>
      </c>
      <c r="LZZ5">
        <f>'Sales Forecast by COS'!LZZ4</f>
        <v>0</v>
      </c>
      <c r="MAA5">
        <f>'Sales Forecast by COS'!MAA4</f>
        <v>0</v>
      </c>
      <c r="MAB5">
        <f>'Sales Forecast by COS'!MAB4</f>
        <v>0</v>
      </c>
      <c r="MAC5">
        <f>'Sales Forecast by COS'!MAC4</f>
        <v>0</v>
      </c>
      <c r="MAD5">
        <f>'Sales Forecast by COS'!MAD4</f>
        <v>0</v>
      </c>
      <c r="MAE5">
        <f>'Sales Forecast by COS'!MAE4</f>
        <v>0</v>
      </c>
      <c r="MAF5">
        <f>'Sales Forecast by COS'!MAF4</f>
        <v>0</v>
      </c>
      <c r="MAG5">
        <f>'Sales Forecast by COS'!MAG4</f>
        <v>0</v>
      </c>
      <c r="MAH5">
        <f>'Sales Forecast by COS'!MAH4</f>
        <v>0</v>
      </c>
      <c r="MAI5">
        <f>'Sales Forecast by COS'!MAI4</f>
        <v>0</v>
      </c>
      <c r="MAJ5">
        <f>'Sales Forecast by COS'!MAJ4</f>
        <v>0</v>
      </c>
      <c r="MAK5">
        <f>'Sales Forecast by COS'!MAK4</f>
        <v>0</v>
      </c>
      <c r="MAL5">
        <f>'Sales Forecast by COS'!MAL4</f>
        <v>0</v>
      </c>
      <c r="MAM5">
        <f>'Sales Forecast by COS'!MAM4</f>
        <v>0</v>
      </c>
      <c r="MAN5">
        <f>'Sales Forecast by COS'!MAN4</f>
        <v>0</v>
      </c>
      <c r="MAO5">
        <f>'Sales Forecast by COS'!MAO4</f>
        <v>0</v>
      </c>
      <c r="MAP5">
        <f>'Sales Forecast by COS'!MAP4</f>
        <v>0</v>
      </c>
      <c r="MAQ5">
        <f>'Sales Forecast by COS'!MAQ4</f>
        <v>0</v>
      </c>
      <c r="MAR5">
        <f>'Sales Forecast by COS'!MAR4</f>
        <v>0</v>
      </c>
      <c r="MAS5">
        <f>'Sales Forecast by COS'!MAS4</f>
        <v>0</v>
      </c>
      <c r="MAT5">
        <f>'Sales Forecast by COS'!MAT4</f>
        <v>0</v>
      </c>
      <c r="MAU5">
        <f>'Sales Forecast by COS'!MAU4</f>
        <v>0</v>
      </c>
      <c r="MAV5">
        <f>'Sales Forecast by COS'!MAV4</f>
        <v>0</v>
      </c>
      <c r="MAW5">
        <f>'Sales Forecast by COS'!MAW4</f>
        <v>0</v>
      </c>
      <c r="MAX5">
        <f>'Sales Forecast by COS'!MAX4</f>
        <v>0</v>
      </c>
      <c r="MAY5">
        <f>'Sales Forecast by COS'!MAY4</f>
        <v>0</v>
      </c>
      <c r="MAZ5">
        <f>'Sales Forecast by COS'!MAZ4</f>
        <v>0</v>
      </c>
      <c r="MBA5">
        <f>'Sales Forecast by COS'!MBA4</f>
        <v>0</v>
      </c>
      <c r="MBB5">
        <f>'Sales Forecast by COS'!MBB4</f>
        <v>0</v>
      </c>
      <c r="MBC5">
        <f>'Sales Forecast by COS'!MBC4</f>
        <v>0</v>
      </c>
      <c r="MBD5">
        <f>'Sales Forecast by COS'!MBD4</f>
        <v>0</v>
      </c>
      <c r="MBE5">
        <f>'Sales Forecast by COS'!MBE4</f>
        <v>0</v>
      </c>
      <c r="MBF5">
        <f>'Sales Forecast by COS'!MBF4</f>
        <v>0</v>
      </c>
      <c r="MBG5">
        <f>'Sales Forecast by COS'!MBG4</f>
        <v>0</v>
      </c>
      <c r="MBH5">
        <f>'Sales Forecast by COS'!MBH4</f>
        <v>0</v>
      </c>
      <c r="MBI5">
        <f>'Sales Forecast by COS'!MBI4</f>
        <v>0</v>
      </c>
      <c r="MBJ5">
        <f>'Sales Forecast by COS'!MBJ4</f>
        <v>0</v>
      </c>
      <c r="MBK5">
        <f>'Sales Forecast by COS'!MBK4</f>
        <v>0</v>
      </c>
      <c r="MBL5">
        <f>'Sales Forecast by COS'!MBL4</f>
        <v>0</v>
      </c>
      <c r="MBM5">
        <f>'Sales Forecast by COS'!MBM4</f>
        <v>0</v>
      </c>
      <c r="MBN5">
        <f>'Sales Forecast by COS'!MBN4</f>
        <v>0</v>
      </c>
      <c r="MBO5">
        <f>'Sales Forecast by COS'!MBO4</f>
        <v>0</v>
      </c>
      <c r="MBP5">
        <f>'Sales Forecast by COS'!MBP4</f>
        <v>0</v>
      </c>
      <c r="MBQ5">
        <f>'Sales Forecast by COS'!MBQ4</f>
        <v>0</v>
      </c>
      <c r="MBR5">
        <f>'Sales Forecast by COS'!MBR4</f>
        <v>0</v>
      </c>
      <c r="MBS5">
        <f>'Sales Forecast by COS'!MBS4</f>
        <v>0</v>
      </c>
      <c r="MBT5">
        <f>'Sales Forecast by COS'!MBT4</f>
        <v>0</v>
      </c>
      <c r="MBU5">
        <f>'Sales Forecast by COS'!MBU4</f>
        <v>0</v>
      </c>
      <c r="MBV5">
        <f>'Sales Forecast by COS'!MBV4</f>
        <v>0</v>
      </c>
      <c r="MBW5">
        <f>'Sales Forecast by COS'!MBW4</f>
        <v>0</v>
      </c>
      <c r="MBX5">
        <f>'Sales Forecast by COS'!MBX4</f>
        <v>0</v>
      </c>
      <c r="MBY5">
        <f>'Sales Forecast by COS'!MBY4</f>
        <v>0</v>
      </c>
      <c r="MBZ5">
        <f>'Sales Forecast by COS'!MBZ4</f>
        <v>0</v>
      </c>
      <c r="MCA5">
        <f>'Sales Forecast by COS'!MCA4</f>
        <v>0</v>
      </c>
      <c r="MCB5">
        <f>'Sales Forecast by COS'!MCB4</f>
        <v>0</v>
      </c>
      <c r="MCC5">
        <f>'Sales Forecast by COS'!MCC4</f>
        <v>0</v>
      </c>
      <c r="MCD5">
        <f>'Sales Forecast by COS'!MCD4</f>
        <v>0</v>
      </c>
      <c r="MCE5">
        <f>'Sales Forecast by COS'!MCE4</f>
        <v>0</v>
      </c>
      <c r="MCF5">
        <f>'Sales Forecast by COS'!MCF4</f>
        <v>0</v>
      </c>
      <c r="MCG5">
        <f>'Sales Forecast by COS'!MCG4</f>
        <v>0</v>
      </c>
      <c r="MCH5">
        <f>'Sales Forecast by COS'!MCH4</f>
        <v>0</v>
      </c>
      <c r="MCI5">
        <f>'Sales Forecast by COS'!MCI4</f>
        <v>0</v>
      </c>
      <c r="MCJ5">
        <f>'Sales Forecast by COS'!MCJ4</f>
        <v>0</v>
      </c>
      <c r="MCK5">
        <f>'Sales Forecast by COS'!MCK4</f>
        <v>0</v>
      </c>
      <c r="MCL5">
        <f>'Sales Forecast by COS'!MCL4</f>
        <v>0</v>
      </c>
      <c r="MCM5">
        <f>'Sales Forecast by COS'!MCM4</f>
        <v>0</v>
      </c>
      <c r="MCN5">
        <f>'Sales Forecast by COS'!MCN4</f>
        <v>0</v>
      </c>
      <c r="MCO5">
        <f>'Sales Forecast by COS'!MCO4</f>
        <v>0</v>
      </c>
      <c r="MCP5">
        <f>'Sales Forecast by COS'!MCP4</f>
        <v>0</v>
      </c>
      <c r="MCQ5">
        <f>'Sales Forecast by COS'!MCQ4</f>
        <v>0</v>
      </c>
      <c r="MCR5">
        <f>'Sales Forecast by COS'!MCR4</f>
        <v>0</v>
      </c>
      <c r="MCS5">
        <f>'Sales Forecast by COS'!MCS4</f>
        <v>0</v>
      </c>
      <c r="MCT5">
        <f>'Sales Forecast by COS'!MCT4</f>
        <v>0</v>
      </c>
      <c r="MCU5">
        <f>'Sales Forecast by COS'!MCU4</f>
        <v>0</v>
      </c>
      <c r="MCV5">
        <f>'Sales Forecast by COS'!MCV4</f>
        <v>0</v>
      </c>
      <c r="MCW5">
        <f>'Sales Forecast by COS'!MCW4</f>
        <v>0</v>
      </c>
      <c r="MCX5">
        <f>'Sales Forecast by COS'!MCX4</f>
        <v>0</v>
      </c>
      <c r="MCY5">
        <f>'Sales Forecast by COS'!MCY4</f>
        <v>0</v>
      </c>
      <c r="MCZ5">
        <f>'Sales Forecast by COS'!MCZ4</f>
        <v>0</v>
      </c>
      <c r="MDA5">
        <f>'Sales Forecast by COS'!MDA4</f>
        <v>0</v>
      </c>
      <c r="MDB5">
        <f>'Sales Forecast by COS'!MDB4</f>
        <v>0</v>
      </c>
      <c r="MDC5">
        <f>'Sales Forecast by COS'!MDC4</f>
        <v>0</v>
      </c>
      <c r="MDD5">
        <f>'Sales Forecast by COS'!MDD4</f>
        <v>0</v>
      </c>
      <c r="MDE5">
        <f>'Sales Forecast by COS'!MDE4</f>
        <v>0</v>
      </c>
      <c r="MDF5">
        <f>'Sales Forecast by COS'!MDF4</f>
        <v>0</v>
      </c>
      <c r="MDG5">
        <f>'Sales Forecast by COS'!MDG4</f>
        <v>0</v>
      </c>
      <c r="MDH5">
        <f>'Sales Forecast by COS'!MDH4</f>
        <v>0</v>
      </c>
      <c r="MDI5">
        <f>'Sales Forecast by COS'!MDI4</f>
        <v>0</v>
      </c>
      <c r="MDJ5">
        <f>'Sales Forecast by COS'!MDJ4</f>
        <v>0</v>
      </c>
      <c r="MDK5">
        <f>'Sales Forecast by COS'!MDK4</f>
        <v>0</v>
      </c>
      <c r="MDL5">
        <f>'Sales Forecast by COS'!MDL4</f>
        <v>0</v>
      </c>
      <c r="MDM5">
        <f>'Sales Forecast by COS'!MDM4</f>
        <v>0</v>
      </c>
      <c r="MDN5">
        <f>'Sales Forecast by COS'!MDN4</f>
        <v>0</v>
      </c>
      <c r="MDO5">
        <f>'Sales Forecast by COS'!MDO4</f>
        <v>0</v>
      </c>
      <c r="MDP5">
        <f>'Sales Forecast by COS'!MDP4</f>
        <v>0</v>
      </c>
      <c r="MDQ5">
        <f>'Sales Forecast by COS'!MDQ4</f>
        <v>0</v>
      </c>
      <c r="MDR5">
        <f>'Sales Forecast by COS'!MDR4</f>
        <v>0</v>
      </c>
      <c r="MDS5">
        <f>'Sales Forecast by COS'!MDS4</f>
        <v>0</v>
      </c>
      <c r="MDT5">
        <f>'Sales Forecast by COS'!MDT4</f>
        <v>0</v>
      </c>
      <c r="MDU5">
        <f>'Sales Forecast by COS'!MDU4</f>
        <v>0</v>
      </c>
      <c r="MDV5">
        <f>'Sales Forecast by COS'!MDV4</f>
        <v>0</v>
      </c>
      <c r="MDW5">
        <f>'Sales Forecast by COS'!MDW4</f>
        <v>0</v>
      </c>
      <c r="MDX5">
        <f>'Sales Forecast by COS'!MDX4</f>
        <v>0</v>
      </c>
      <c r="MDY5">
        <f>'Sales Forecast by COS'!MDY4</f>
        <v>0</v>
      </c>
      <c r="MDZ5">
        <f>'Sales Forecast by COS'!MDZ4</f>
        <v>0</v>
      </c>
      <c r="MEA5">
        <f>'Sales Forecast by COS'!MEA4</f>
        <v>0</v>
      </c>
      <c r="MEB5">
        <f>'Sales Forecast by COS'!MEB4</f>
        <v>0</v>
      </c>
      <c r="MEC5">
        <f>'Sales Forecast by COS'!MEC4</f>
        <v>0</v>
      </c>
      <c r="MED5">
        <f>'Sales Forecast by COS'!MED4</f>
        <v>0</v>
      </c>
      <c r="MEE5">
        <f>'Sales Forecast by COS'!MEE4</f>
        <v>0</v>
      </c>
      <c r="MEF5">
        <f>'Sales Forecast by COS'!MEF4</f>
        <v>0</v>
      </c>
      <c r="MEG5">
        <f>'Sales Forecast by COS'!MEG4</f>
        <v>0</v>
      </c>
      <c r="MEH5">
        <f>'Sales Forecast by COS'!MEH4</f>
        <v>0</v>
      </c>
      <c r="MEI5">
        <f>'Sales Forecast by COS'!MEI4</f>
        <v>0</v>
      </c>
      <c r="MEJ5">
        <f>'Sales Forecast by COS'!MEJ4</f>
        <v>0</v>
      </c>
      <c r="MEK5">
        <f>'Sales Forecast by COS'!MEK4</f>
        <v>0</v>
      </c>
      <c r="MEL5">
        <f>'Sales Forecast by COS'!MEL4</f>
        <v>0</v>
      </c>
      <c r="MEM5">
        <f>'Sales Forecast by COS'!MEM4</f>
        <v>0</v>
      </c>
      <c r="MEN5">
        <f>'Sales Forecast by COS'!MEN4</f>
        <v>0</v>
      </c>
      <c r="MEO5">
        <f>'Sales Forecast by COS'!MEO4</f>
        <v>0</v>
      </c>
      <c r="MEP5">
        <f>'Sales Forecast by COS'!MEP4</f>
        <v>0</v>
      </c>
      <c r="MEQ5">
        <f>'Sales Forecast by COS'!MEQ4</f>
        <v>0</v>
      </c>
      <c r="MER5">
        <f>'Sales Forecast by COS'!MER4</f>
        <v>0</v>
      </c>
      <c r="MES5">
        <f>'Sales Forecast by COS'!MES4</f>
        <v>0</v>
      </c>
      <c r="MET5">
        <f>'Sales Forecast by COS'!MET4</f>
        <v>0</v>
      </c>
      <c r="MEU5">
        <f>'Sales Forecast by COS'!MEU4</f>
        <v>0</v>
      </c>
      <c r="MEV5">
        <f>'Sales Forecast by COS'!MEV4</f>
        <v>0</v>
      </c>
      <c r="MEW5">
        <f>'Sales Forecast by COS'!MEW4</f>
        <v>0</v>
      </c>
      <c r="MEX5">
        <f>'Sales Forecast by COS'!MEX4</f>
        <v>0</v>
      </c>
      <c r="MEY5">
        <f>'Sales Forecast by COS'!MEY4</f>
        <v>0</v>
      </c>
      <c r="MEZ5">
        <f>'Sales Forecast by COS'!MEZ4</f>
        <v>0</v>
      </c>
      <c r="MFA5">
        <f>'Sales Forecast by COS'!MFA4</f>
        <v>0</v>
      </c>
      <c r="MFB5">
        <f>'Sales Forecast by COS'!MFB4</f>
        <v>0</v>
      </c>
      <c r="MFC5">
        <f>'Sales Forecast by COS'!MFC4</f>
        <v>0</v>
      </c>
      <c r="MFD5">
        <f>'Sales Forecast by COS'!MFD4</f>
        <v>0</v>
      </c>
      <c r="MFE5">
        <f>'Sales Forecast by COS'!MFE4</f>
        <v>0</v>
      </c>
      <c r="MFF5">
        <f>'Sales Forecast by COS'!MFF4</f>
        <v>0</v>
      </c>
      <c r="MFG5">
        <f>'Sales Forecast by COS'!MFG4</f>
        <v>0</v>
      </c>
      <c r="MFH5">
        <f>'Sales Forecast by COS'!MFH4</f>
        <v>0</v>
      </c>
      <c r="MFI5">
        <f>'Sales Forecast by COS'!MFI4</f>
        <v>0</v>
      </c>
      <c r="MFJ5">
        <f>'Sales Forecast by COS'!MFJ4</f>
        <v>0</v>
      </c>
      <c r="MFK5">
        <f>'Sales Forecast by COS'!MFK4</f>
        <v>0</v>
      </c>
      <c r="MFL5">
        <f>'Sales Forecast by COS'!MFL4</f>
        <v>0</v>
      </c>
      <c r="MFM5">
        <f>'Sales Forecast by COS'!MFM4</f>
        <v>0</v>
      </c>
      <c r="MFN5">
        <f>'Sales Forecast by COS'!MFN4</f>
        <v>0</v>
      </c>
      <c r="MFO5">
        <f>'Sales Forecast by COS'!MFO4</f>
        <v>0</v>
      </c>
      <c r="MFP5">
        <f>'Sales Forecast by COS'!MFP4</f>
        <v>0</v>
      </c>
      <c r="MFQ5">
        <f>'Sales Forecast by COS'!MFQ4</f>
        <v>0</v>
      </c>
      <c r="MFR5">
        <f>'Sales Forecast by COS'!MFR4</f>
        <v>0</v>
      </c>
      <c r="MFS5">
        <f>'Sales Forecast by COS'!MFS4</f>
        <v>0</v>
      </c>
      <c r="MFT5">
        <f>'Sales Forecast by COS'!MFT4</f>
        <v>0</v>
      </c>
      <c r="MFU5">
        <f>'Sales Forecast by COS'!MFU4</f>
        <v>0</v>
      </c>
      <c r="MFV5">
        <f>'Sales Forecast by COS'!MFV4</f>
        <v>0</v>
      </c>
      <c r="MFW5">
        <f>'Sales Forecast by COS'!MFW4</f>
        <v>0</v>
      </c>
      <c r="MFX5">
        <f>'Sales Forecast by COS'!MFX4</f>
        <v>0</v>
      </c>
      <c r="MFY5">
        <f>'Sales Forecast by COS'!MFY4</f>
        <v>0</v>
      </c>
      <c r="MFZ5">
        <f>'Sales Forecast by COS'!MFZ4</f>
        <v>0</v>
      </c>
      <c r="MGA5">
        <f>'Sales Forecast by COS'!MGA4</f>
        <v>0</v>
      </c>
      <c r="MGB5">
        <f>'Sales Forecast by COS'!MGB4</f>
        <v>0</v>
      </c>
      <c r="MGC5">
        <f>'Sales Forecast by COS'!MGC4</f>
        <v>0</v>
      </c>
      <c r="MGD5">
        <f>'Sales Forecast by COS'!MGD4</f>
        <v>0</v>
      </c>
      <c r="MGE5">
        <f>'Sales Forecast by COS'!MGE4</f>
        <v>0</v>
      </c>
      <c r="MGF5">
        <f>'Sales Forecast by COS'!MGF4</f>
        <v>0</v>
      </c>
      <c r="MGG5">
        <f>'Sales Forecast by COS'!MGG4</f>
        <v>0</v>
      </c>
      <c r="MGH5">
        <f>'Sales Forecast by COS'!MGH4</f>
        <v>0</v>
      </c>
      <c r="MGI5">
        <f>'Sales Forecast by COS'!MGI4</f>
        <v>0</v>
      </c>
      <c r="MGJ5">
        <f>'Sales Forecast by COS'!MGJ4</f>
        <v>0</v>
      </c>
      <c r="MGK5">
        <f>'Sales Forecast by COS'!MGK4</f>
        <v>0</v>
      </c>
      <c r="MGL5">
        <f>'Sales Forecast by COS'!MGL4</f>
        <v>0</v>
      </c>
      <c r="MGM5">
        <f>'Sales Forecast by COS'!MGM4</f>
        <v>0</v>
      </c>
      <c r="MGN5">
        <f>'Sales Forecast by COS'!MGN4</f>
        <v>0</v>
      </c>
      <c r="MGO5">
        <f>'Sales Forecast by COS'!MGO4</f>
        <v>0</v>
      </c>
      <c r="MGP5">
        <f>'Sales Forecast by COS'!MGP4</f>
        <v>0</v>
      </c>
      <c r="MGQ5">
        <f>'Sales Forecast by COS'!MGQ4</f>
        <v>0</v>
      </c>
      <c r="MGR5">
        <f>'Sales Forecast by COS'!MGR4</f>
        <v>0</v>
      </c>
      <c r="MGS5">
        <f>'Sales Forecast by COS'!MGS4</f>
        <v>0</v>
      </c>
      <c r="MGT5">
        <f>'Sales Forecast by COS'!MGT4</f>
        <v>0</v>
      </c>
      <c r="MGU5">
        <f>'Sales Forecast by COS'!MGU4</f>
        <v>0</v>
      </c>
      <c r="MGV5">
        <f>'Sales Forecast by COS'!MGV4</f>
        <v>0</v>
      </c>
      <c r="MGW5">
        <f>'Sales Forecast by COS'!MGW4</f>
        <v>0</v>
      </c>
      <c r="MGX5">
        <f>'Sales Forecast by COS'!MGX4</f>
        <v>0</v>
      </c>
      <c r="MGY5">
        <f>'Sales Forecast by COS'!MGY4</f>
        <v>0</v>
      </c>
      <c r="MGZ5">
        <f>'Sales Forecast by COS'!MGZ4</f>
        <v>0</v>
      </c>
      <c r="MHA5">
        <f>'Sales Forecast by COS'!MHA4</f>
        <v>0</v>
      </c>
      <c r="MHB5">
        <f>'Sales Forecast by COS'!MHB4</f>
        <v>0</v>
      </c>
      <c r="MHC5">
        <f>'Sales Forecast by COS'!MHC4</f>
        <v>0</v>
      </c>
      <c r="MHD5">
        <f>'Sales Forecast by COS'!MHD4</f>
        <v>0</v>
      </c>
      <c r="MHE5">
        <f>'Sales Forecast by COS'!MHE4</f>
        <v>0</v>
      </c>
      <c r="MHF5">
        <f>'Sales Forecast by COS'!MHF4</f>
        <v>0</v>
      </c>
      <c r="MHG5">
        <f>'Sales Forecast by COS'!MHG4</f>
        <v>0</v>
      </c>
      <c r="MHH5">
        <f>'Sales Forecast by COS'!MHH4</f>
        <v>0</v>
      </c>
      <c r="MHI5">
        <f>'Sales Forecast by COS'!MHI4</f>
        <v>0</v>
      </c>
      <c r="MHJ5">
        <f>'Sales Forecast by COS'!MHJ4</f>
        <v>0</v>
      </c>
      <c r="MHK5">
        <f>'Sales Forecast by COS'!MHK4</f>
        <v>0</v>
      </c>
      <c r="MHL5">
        <f>'Sales Forecast by COS'!MHL4</f>
        <v>0</v>
      </c>
      <c r="MHM5">
        <f>'Sales Forecast by COS'!MHM4</f>
        <v>0</v>
      </c>
      <c r="MHN5">
        <f>'Sales Forecast by COS'!MHN4</f>
        <v>0</v>
      </c>
      <c r="MHO5">
        <f>'Sales Forecast by COS'!MHO4</f>
        <v>0</v>
      </c>
      <c r="MHP5">
        <f>'Sales Forecast by COS'!MHP4</f>
        <v>0</v>
      </c>
      <c r="MHQ5">
        <f>'Sales Forecast by COS'!MHQ4</f>
        <v>0</v>
      </c>
      <c r="MHR5">
        <f>'Sales Forecast by COS'!MHR4</f>
        <v>0</v>
      </c>
      <c r="MHS5">
        <f>'Sales Forecast by COS'!MHS4</f>
        <v>0</v>
      </c>
      <c r="MHT5">
        <f>'Sales Forecast by COS'!MHT4</f>
        <v>0</v>
      </c>
      <c r="MHU5">
        <f>'Sales Forecast by COS'!MHU4</f>
        <v>0</v>
      </c>
      <c r="MHV5">
        <f>'Sales Forecast by COS'!MHV4</f>
        <v>0</v>
      </c>
      <c r="MHW5">
        <f>'Sales Forecast by COS'!MHW4</f>
        <v>0</v>
      </c>
      <c r="MHX5">
        <f>'Sales Forecast by COS'!MHX4</f>
        <v>0</v>
      </c>
      <c r="MHY5">
        <f>'Sales Forecast by COS'!MHY4</f>
        <v>0</v>
      </c>
      <c r="MHZ5">
        <f>'Sales Forecast by COS'!MHZ4</f>
        <v>0</v>
      </c>
      <c r="MIA5">
        <f>'Sales Forecast by COS'!MIA4</f>
        <v>0</v>
      </c>
      <c r="MIB5">
        <f>'Sales Forecast by COS'!MIB4</f>
        <v>0</v>
      </c>
      <c r="MIC5">
        <f>'Sales Forecast by COS'!MIC4</f>
        <v>0</v>
      </c>
      <c r="MID5">
        <f>'Sales Forecast by COS'!MID4</f>
        <v>0</v>
      </c>
      <c r="MIE5">
        <f>'Sales Forecast by COS'!MIE4</f>
        <v>0</v>
      </c>
      <c r="MIF5">
        <f>'Sales Forecast by COS'!MIF4</f>
        <v>0</v>
      </c>
      <c r="MIG5">
        <f>'Sales Forecast by COS'!MIG4</f>
        <v>0</v>
      </c>
      <c r="MIH5">
        <f>'Sales Forecast by COS'!MIH4</f>
        <v>0</v>
      </c>
      <c r="MII5">
        <f>'Sales Forecast by COS'!MII4</f>
        <v>0</v>
      </c>
      <c r="MIJ5">
        <f>'Sales Forecast by COS'!MIJ4</f>
        <v>0</v>
      </c>
      <c r="MIK5">
        <f>'Sales Forecast by COS'!MIK4</f>
        <v>0</v>
      </c>
      <c r="MIL5">
        <f>'Sales Forecast by COS'!MIL4</f>
        <v>0</v>
      </c>
      <c r="MIM5">
        <f>'Sales Forecast by COS'!MIM4</f>
        <v>0</v>
      </c>
      <c r="MIN5">
        <f>'Sales Forecast by COS'!MIN4</f>
        <v>0</v>
      </c>
      <c r="MIO5">
        <f>'Sales Forecast by COS'!MIO4</f>
        <v>0</v>
      </c>
      <c r="MIP5">
        <f>'Sales Forecast by COS'!MIP4</f>
        <v>0</v>
      </c>
      <c r="MIQ5">
        <f>'Sales Forecast by COS'!MIQ4</f>
        <v>0</v>
      </c>
      <c r="MIR5">
        <f>'Sales Forecast by COS'!MIR4</f>
        <v>0</v>
      </c>
      <c r="MIS5">
        <f>'Sales Forecast by COS'!MIS4</f>
        <v>0</v>
      </c>
      <c r="MIT5">
        <f>'Sales Forecast by COS'!MIT4</f>
        <v>0</v>
      </c>
      <c r="MIU5">
        <f>'Sales Forecast by COS'!MIU4</f>
        <v>0</v>
      </c>
      <c r="MIV5">
        <f>'Sales Forecast by COS'!MIV4</f>
        <v>0</v>
      </c>
      <c r="MIW5">
        <f>'Sales Forecast by COS'!MIW4</f>
        <v>0</v>
      </c>
      <c r="MIX5">
        <f>'Sales Forecast by COS'!MIX4</f>
        <v>0</v>
      </c>
      <c r="MIY5">
        <f>'Sales Forecast by COS'!MIY4</f>
        <v>0</v>
      </c>
      <c r="MIZ5">
        <f>'Sales Forecast by COS'!MIZ4</f>
        <v>0</v>
      </c>
      <c r="MJA5">
        <f>'Sales Forecast by COS'!MJA4</f>
        <v>0</v>
      </c>
      <c r="MJB5">
        <f>'Sales Forecast by COS'!MJB4</f>
        <v>0</v>
      </c>
      <c r="MJC5">
        <f>'Sales Forecast by COS'!MJC4</f>
        <v>0</v>
      </c>
      <c r="MJD5">
        <f>'Sales Forecast by COS'!MJD4</f>
        <v>0</v>
      </c>
      <c r="MJE5">
        <f>'Sales Forecast by COS'!MJE4</f>
        <v>0</v>
      </c>
      <c r="MJF5">
        <f>'Sales Forecast by COS'!MJF4</f>
        <v>0</v>
      </c>
      <c r="MJG5">
        <f>'Sales Forecast by COS'!MJG4</f>
        <v>0</v>
      </c>
      <c r="MJH5">
        <f>'Sales Forecast by COS'!MJH4</f>
        <v>0</v>
      </c>
      <c r="MJI5">
        <f>'Sales Forecast by COS'!MJI4</f>
        <v>0</v>
      </c>
      <c r="MJJ5">
        <f>'Sales Forecast by COS'!MJJ4</f>
        <v>0</v>
      </c>
      <c r="MJK5">
        <f>'Sales Forecast by COS'!MJK4</f>
        <v>0</v>
      </c>
      <c r="MJL5">
        <f>'Sales Forecast by COS'!MJL4</f>
        <v>0</v>
      </c>
      <c r="MJM5">
        <f>'Sales Forecast by COS'!MJM4</f>
        <v>0</v>
      </c>
      <c r="MJN5">
        <f>'Sales Forecast by COS'!MJN4</f>
        <v>0</v>
      </c>
      <c r="MJO5">
        <f>'Sales Forecast by COS'!MJO4</f>
        <v>0</v>
      </c>
      <c r="MJP5">
        <f>'Sales Forecast by COS'!MJP4</f>
        <v>0</v>
      </c>
      <c r="MJQ5">
        <f>'Sales Forecast by COS'!MJQ4</f>
        <v>0</v>
      </c>
      <c r="MJR5">
        <f>'Sales Forecast by COS'!MJR4</f>
        <v>0</v>
      </c>
      <c r="MJS5">
        <f>'Sales Forecast by COS'!MJS4</f>
        <v>0</v>
      </c>
      <c r="MJT5">
        <f>'Sales Forecast by COS'!MJT4</f>
        <v>0</v>
      </c>
      <c r="MJU5">
        <f>'Sales Forecast by COS'!MJU4</f>
        <v>0</v>
      </c>
      <c r="MJV5">
        <f>'Sales Forecast by COS'!MJV4</f>
        <v>0</v>
      </c>
      <c r="MJW5">
        <f>'Sales Forecast by COS'!MJW4</f>
        <v>0</v>
      </c>
      <c r="MJX5">
        <f>'Sales Forecast by COS'!MJX4</f>
        <v>0</v>
      </c>
      <c r="MJY5">
        <f>'Sales Forecast by COS'!MJY4</f>
        <v>0</v>
      </c>
      <c r="MJZ5">
        <f>'Sales Forecast by COS'!MJZ4</f>
        <v>0</v>
      </c>
      <c r="MKA5">
        <f>'Sales Forecast by COS'!MKA4</f>
        <v>0</v>
      </c>
      <c r="MKB5">
        <f>'Sales Forecast by COS'!MKB4</f>
        <v>0</v>
      </c>
      <c r="MKC5">
        <f>'Sales Forecast by COS'!MKC4</f>
        <v>0</v>
      </c>
      <c r="MKD5">
        <f>'Sales Forecast by COS'!MKD4</f>
        <v>0</v>
      </c>
      <c r="MKE5">
        <f>'Sales Forecast by COS'!MKE4</f>
        <v>0</v>
      </c>
      <c r="MKF5">
        <f>'Sales Forecast by COS'!MKF4</f>
        <v>0</v>
      </c>
      <c r="MKG5">
        <f>'Sales Forecast by COS'!MKG4</f>
        <v>0</v>
      </c>
      <c r="MKH5">
        <f>'Sales Forecast by COS'!MKH4</f>
        <v>0</v>
      </c>
      <c r="MKI5">
        <f>'Sales Forecast by COS'!MKI4</f>
        <v>0</v>
      </c>
      <c r="MKJ5">
        <f>'Sales Forecast by COS'!MKJ4</f>
        <v>0</v>
      </c>
      <c r="MKK5">
        <f>'Sales Forecast by COS'!MKK4</f>
        <v>0</v>
      </c>
      <c r="MKL5">
        <f>'Sales Forecast by COS'!MKL4</f>
        <v>0</v>
      </c>
      <c r="MKM5">
        <f>'Sales Forecast by COS'!MKM4</f>
        <v>0</v>
      </c>
      <c r="MKN5">
        <f>'Sales Forecast by COS'!MKN4</f>
        <v>0</v>
      </c>
      <c r="MKO5">
        <f>'Sales Forecast by COS'!MKO4</f>
        <v>0</v>
      </c>
      <c r="MKP5">
        <f>'Sales Forecast by COS'!MKP4</f>
        <v>0</v>
      </c>
      <c r="MKQ5">
        <f>'Sales Forecast by COS'!MKQ4</f>
        <v>0</v>
      </c>
      <c r="MKR5">
        <f>'Sales Forecast by COS'!MKR4</f>
        <v>0</v>
      </c>
      <c r="MKS5">
        <f>'Sales Forecast by COS'!MKS4</f>
        <v>0</v>
      </c>
      <c r="MKT5">
        <f>'Sales Forecast by COS'!MKT4</f>
        <v>0</v>
      </c>
      <c r="MKU5">
        <f>'Sales Forecast by COS'!MKU4</f>
        <v>0</v>
      </c>
      <c r="MKV5">
        <f>'Sales Forecast by COS'!MKV4</f>
        <v>0</v>
      </c>
      <c r="MKW5">
        <f>'Sales Forecast by COS'!MKW4</f>
        <v>0</v>
      </c>
      <c r="MKX5">
        <f>'Sales Forecast by COS'!MKX4</f>
        <v>0</v>
      </c>
      <c r="MKY5">
        <f>'Sales Forecast by COS'!MKY4</f>
        <v>0</v>
      </c>
      <c r="MKZ5">
        <f>'Sales Forecast by COS'!MKZ4</f>
        <v>0</v>
      </c>
      <c r="MLA5">
        <f>'Sales Forecast by COS'!MLA4</f>
        <v>0</v>
      </c>
      <c r="MLB5">
        <f>'Sales Forecast by COS'!MLB4</f>
        <v>0</v>
      </c>
      <c r="MLC5">
        <f>'Sales Forecast by COS'!MLC4</f>
        <v>0</v>
      </c>
      <c r="MLD5">
        <f>'Sales Forecast by COS'!MLD4</f>
        <v>0</v>
      </c>
      <c r="MLE5">
        <f>'Sales Forecast by COS'!MLE4</f>
        <v>0</v>
      </c>
      <c r="MLF5">
        <f>'Sales Forecast by COS'!MLF4</f>
        <v>0</v>
      </c>
      <c r="MLG5">
        <f>'Sales Forecast by COS'!MLG4</f>
        <v>0</v>
      </c>
      <c r="MLH5">
        <f>'Sales Forecast by COS'!MLH4</f>
        <v>0</v>
      </c>
      <c r="MLI5">
        <f>'Sales Forecast by COS'!MLI4</f>
        <v>0</v>
      </c>
      <c r="MLJ5">
        <f>'Sales Forecast by COS'!MLJ4</f>
        <v>0</v>
      </c>
      <c r="MLK5">
        <f>'Sales Forecast by COS'!MLK4</f>
        <v>0</v>
      </c>
      <c r="MLL5">
        <f>'Sales Forecast by COS'!MLL4</f>
        <v>0</v>
      </c>
      <c r="MLM5">
        <f>'Sales Forecast by COS'!MLM4</f>
        <v>0</v>
      </c>
      <c r="MLN5">
        <f>'Sales Forecast by COS'!MLN4</f>
        <v>0</v>
      </c>
      <c r="MLO5">
        <f>'Sales Forecast by COS'!MLO4</f>
        <v>0</v>
      </c>
      <c r="MLP5">
        <f>'Sales Forecast by COS'!MLP4</f>
        <v>0</v>
      </c>
      <c r="MLQ5">
        <f>'Sales Forecast by COS'!MLQ4</f>
        <v>0</v>
      </c>
      <c r="MLR5">
        <f>'Sales Forecast by COS'!MLR4</f>
        <v>0</v>
      </c>
      <c r="MLS5">
        <f>'Sales Forecast by COS'!MLS4</f>
        <v>0</v>
      </c>
      <c r="MLT5">
        <f>'Sales Forecast by COS'!MLT4</f>
        <v>0</v>
      </c>
      <c r="MLU5">
        <f>'Sales Forecast by COS'!MLU4</f>
        <v>0</v>
      </c>
      <c r="MLV5">
        <f>'Sales Forecast by COS'!MLV4</f>
        <v>0</v>
      </c>
      <c r="MLW5">
        <f>'Sales Forecast by COS'!MLW4</f>
        <v>0</v>
      </c>
      <c r="MLX5">
        <f>'Sales Forecast by COS'!MLX4</f>
        <v>0</v>
      </c>
      <c r="MLY5">
        <f>'Sales Forecast by COS'!MLY4</f>
        <v>0</v>
      </c>
      <c r="MLZ5">
        <f>'Sales Forecast by COS'!MLZ4</f>
        <v>0</v>
      </c>
      <c r="MMA5">
        <f>'Sales Forecast by COS'!MMA4</f>
        <v>0</v>
      </c>
      <c r="MMB5">
        <f>'Sales Forecast by COS'!MMB4</f>
        <v>0</v>
      </c>
      <c r="MMC5">
        <f>'Sales Forecast by COS'!MMC4</f>
        <v>0</v>
      </c>
      <c r="MMD5">
        <f>'Sales Forecast by COS'!MMD4</f>
        <v>0</v>
      </c>
      <c r="MME5">
        <f>'Sales Forecast by COS'!MME4</f>
        <v>0</v>
      </c>
      <c r="MMF5">
        <f>'Sales Forecast by COS'!MMF4</f>
        <v>0</v>
      </c>
      <c r="MMG5">
        <f>'Sales Forecast by COS'!MMG4</f>
        <v>0</v>
      </c>
      <c r="MMH5">
        <f>'Sales Forecast by COS'!MMH4</f>
        <v>0</v>
      </c>
      <c r="MMI5">
        <f>'Sales Forecast by COS'!MMI4</f>
        <v>0</v>
      </c>
      <c r="MMJ5">
        <f>'Sales Forecast by COS'!MMJ4</f>
        <v>0</v>
      </c>
      <c r="MMK5">
        <f>'Sales Forecast by COS'!MMK4</f>
        <v>0</v>
      </c>
      <c r="MML5">
        <f>'Sales Forecast by COS'!MML4</f>
        <v>0</v>
      </c>
      <c r="MMM5">
        <f>'Sales Forecast by COS'!MMM4</f>
        <v>0</v>
      </c>
      <c r="MMN5">
        <f>'Sales Forecast by COS'!MMN4</f>
        <v>0</v>
      </c>
      <c r="MMO5">
        <f>'Sales Forecast by COS'!MMO4</f>
        <v>0</v>
      </c>
      <c r="MMP5">
        <f>'Sales Forecast by COS'!MMP4</f>
        <v>0</v>
      </c>
      <c r="MMQ5">
        <f>'Sales Forecast by COS'!MMQ4</f>
        <v>0</v>
      </c>
      <c r="MMR5">
        <f>'Sales Forecast by COS'!MMR4</f>
        <v>0</v>
      </c>
      <c r="MMS5">
        <f>'Sales Forecast by COS'!MMS4</f>
        <v>0</v>
      </c>
      <c r="MMT5">
        <f>'Sales Forecast by COS'!MMT4</f>
        <v>0</v>
      </c>
      <c r="MMU5">
        <f>'Sales Forecast by COS'!MMU4</f>
        <v>0</v>
      </c>
      <c r="MMV5">
        <f>'Sales Forecast by COS'!MMV4</f>
        <v>0</v>
      </c>
      <c r="MMW5">
        <f>'Sales Forecast by COS'!MMW4</f>
        <v>0</v>
      </c>
      <c r="MMX5">
        <f>'Sales Forecast by COS'!MMX4</f>
        <v>0</v>
      </c>
      <c r="MMY5">
        <f>'Sales Forecast by COS'!MMY4</f>
        <v>0</v>
      </c>
      <c r="MMZ5">
        <f>'Sales Forecast by COS'!MMZ4</f>
        <v>0</v>
      </c>
      <c r="MNA5">
        <f>'Sales Forecast by COS'!MNA4</f>
        <v>0</v>
      </c>
      <c r="MNB5">
        <f>'Sales Forecast by COS'!MNB4</f>
        <v>0</v>
      </c>
      <c r="MNC5">
        <f>'Sales Forecast by COS'!MNC4</f>
        <v>0</v>
      </c>
      <c r="MND5">
        <f>'Sales Forecast by COS'!MND4</f>
        <v>0</v>
      </c>
      <c r="MNE5">
        <f>'Sales Forecast by COS'!MNE4</f>
        <v>0</v>
      </c>
      <c r="MNF5">
        <f>'Sales Forecast by COS'!MNF4</f>
        <v>0</v>
      </c>
      <c r="MNG5">
        <f>'Sales Forecast by COS'!MNG4</f>
        <v>0</v>
      </c>
      <c r="MNH5">
        <f>'Sales Forecast by COS'!MNH4</f>
        <v>0</v>
      </c>
      <c r="MNI5">
        <f>'Sales Forecast by COS'!MNI4</f>
        <v>0</v>
      </c>
      <c r="MNJ5">
        <f>'Sales Forecast by COS'!MNJ4</f>
        <v>0</v>
      </c>
      <c r="MNK5">
        <f>'Sales Forecast by COS'!MNK4</f>
        <v>0</v>
      </c>
      <c r="MNL5">
        <f>'Sales Forecast by COS'!MNL4</f>
        <v>0</v>
      </c>
      <c r="MNM5">
        <f>'Sales Forecast by COS'!MNM4</f>
        <v>0</v>
      </c>
      <c r="MNN5">
        <f>'Sales Forecast by COS'!MNN4</f>
        <v>0</v>
      </c>
      <c r="MNO5">
        <f>'Sales Forecast by COS'!MNO4</f>
        <v>0</v>
      </c>
      <c r="MNP5">
        <f>'Sales Forecast by COS'!MNP4</f>
        <v>0</v>
      </c>
      <c r="MNQ5">
        <f>'Sales Forecast by COS'!MNQ4</f>
        <v>0</v>
      </c>
      <c r="MNR5">
        <f>'Sales Forecast by COS'!MNR4</f>
        <v>0</v>
      </c>
      <c r="MNS5">
        <f>'Sales Forecast by COS'!MNS4</f>
        <v>0</v>
      </c>
      <c r="MNT5">
        <f>'Sales Forecast by COS'!MNT4</f>
        <v>0</v>
      </c>
      <c r="MNU5">
        <f>'Sales Forecast by COS'!MNU4</f>
        <v>0</v>
      </c>
      <c r="MNV5">
        <f>'Sales Forecast by COS'!MNV4</f>
        <v>0</v>
      </c>
      <c r="MNW5">
        <f>'Sales Forecast by COS'!MNW4</f>
        <v>0</v>
      </c>
      <c r="MNX5">
        <f>'Sales Forecast by COS'!MNX4</f>
        <v>0</v>
      </c>
      <c r="MNY5">
        <f>'Sales Forecast by COS'!MNY4</f>
        <v>0</v>
      </c>
      <c r="MNZ5">
        <f>'Sales Forecast by COS'!MNZ4</f>
        <v>0</v>
      </c>
      <c r="MOA5">
        <f>'Sales Forecast by COS'!MOA4</f>
        <v>0</v>
      </c>
      <c r="MOB5">
        <f>'Sales Forecast by COS'!MOB4</f>
        <v>0</v>
      </c>
      <c r="MOC5">
        <f>'Sales Forecast by COS'!MOC4</f>
        <v>0</v>
      </c>
      <c r="MOD5">
        <f>'Sales Forecast by COS'!MOD4</f>
        <v>0</v>
      </c>
      <c r="MOE5">
        <f>'Sales Forecast by COS'!MOE4</f>
        <v>0</v>
      </c>
      <c r="MOF5">
        <f>'Sales Forecast by COS'!MOF4</f>
        <v>0</v>
      </c>
      <c r="MOG5">
        <f>'Sales Forecast by COS'!MOG4</f>
        <v>0</v>
      </c>
      <c r="MOH5">
        <f>'Sales Forecast by COS'!MOH4</f>
        <v>0</v>
      </c>
      <c r="MOI5">
        <f>'Sales Forecast by COS'!MOI4</f>
        <v>0</v>
      </c>
      <c r="MOJ5">
        <f>'Sales Forecast by COS'!MOJ4</f>
        <v>0</v>
      </c>
      <c r="MOK5">
        <f>'Sales Forecast by COS'!MOK4</f>
        <v>0</v>
      </c>
      <c r="MOL5">
        <f>'Sales Forecast by COS'!MOL4</f>
        <v>0</v>
      </c>
      <c r="MOM5">
        <f>'Sales Forecast by COS'!MOM4</f>
        <v>0</v>
      </c>
      <c r="MON5">
        <f>'Sales Forecast by COS'!MON4</f>
        <v>0</v>
      </c>
      <c r="MOO5">
        <f>'Sales Forecast by COS'!MOO4</f>
        <v>0</v>
      </c>
      <c r="MOP5">
        <f>'Sales Forecast by COS'!MOP4</f>
        <v>0</v>
      </c>
      <c r="MOQ5">
        <f>'Sales Forecast by COS'!MOQ4</f>
        <v>0</v>
      </c>
      <c r="MOR5">
        <f>'Sales Forecast by COS'!MOR4</f>
        <v>0</v>
      </c>
      <c r="MOS5">
        <f>'Sales Forecast by COS'!MOS4</f>
        <v>0</v>
      </c>
      <c r="MOT5">
        <f>'Sales Forecast by COS'!MOT4</f>
        <v>0</v>
      </c>
      <c r="MOU5">
        <f>'Sales Forecast by COS'!MOU4</f>
        <v>0</v>
      </c>
      <c r="MOV5">
        <f>'Sales Forecast by COS'!MOV4</f>
        <v>0</v>
      </c>
      <c r="MOW5">
        <f>'Sales Forecast by COS'!MOW4</f>
        <v>0</v>
      </c>
      <c r="MOX5">
        <f>'Sales Forecast by COS'!MOX4</f>
        <v>0</v>
      </c>
      <c r="MOY5">
        <f>'Sales Forecast by COS'!MOY4</f>
        <v>0</v>
      </c>
      <c r="MOZ5">
        <f>'Sales Forecast by COS'!MOZ4</f>
        <v>0</v>
      </c>
      <c r="MPA5">
        <f>'Sales Forecast by COS'!MPA4</f>
        <v>0</v>
      </c>
      <c r="MPB5">
        <f>'Sales Forecast by COS'!MPB4</f>
        <v>0</v>
      </c>
      <c r="MPC5">
        <f>'Sales Forecast by COS'!MPC4</f>
        <v>0</v>
      </c>
      <c r="MPD5">
        <f>'Sales Forecast by COS'!MPD4</f>
        <v>0</v>
      </c>
      <c r="MPE5">
        <f>'Sales Forecast by COS'!MPE4</f>
        <v>0</v>
      </c>
      <c r="MPF5">
        <f>'Sales Forecast by COS'!MPF4</f>
        <v>0</v>
      </c>
      <c r="MPG5">
        <f>'Sales Forecast by COS'!MPG4</f>
        <v>0</v>
      </c>
      <c r="MPH5">
        <f>'Sales Forecast by COS'!MPH4</f>
        <v>0</v>
      </c>
      <c r="MPI5">
        <f>'Sales Forecast by COS'!MPI4</f>
        <v>0</v>
      </c>
      <c r="MPJ5">
        <f>'Sales Forecast by COS'!MPJ4</f>
        <v>0</v>
      </c>
      <c r="MPK5">
        <f>'Sales Forecast by COS'!MPK4</f>
        <v>0</v>
      </c>
      <c r="MPL5">
        <f>'Sales Forecast by COS'!MPL4</f>
        <v>0</v>
      </c>
      <c r="MPM5">
        <f>'Sales Forecast by COS'!MPM4</f>
        <v>0</v>
      </c>
      <c r="MPN5">
        <f>'Sales Forecast by COS'!MPN4</f>
        <v>0</v>
      </c>
      <c r="MPO5">
        <f>'Sales Forecast by COS'!MPO4</f>
        <v>0</v>
      </c>
      <c r="MPP5">
        <f>'Sales Forecast by COS'!MPP4</f>
        <v>0</v>
      </c>
      <c r="MPQ5">
        <f>'Sales Forecast by COS'!MPQ4</f>
        <v>0</v>
      </c>
      <c r="MPR5">
        <f>'Sales Forecast by COS'!MPR4</f>
        <v>0</v>
      </c>
      <c r="MPS5">
        <f>'Sales Forecast by COS'!MPS4</f>
        <v>0</v>
      </c>
      <c r="MPT5">
        <f>'Sales Forecast by COS'!MPT4</f>
        <v>0</v>
      </c>
      <c r="MPU5">
        <f>'Sales Forecast by COS'!MPU4</f>
        <v>0</v>
      </c>
      <c r="MPV5">
        <f>'Sales Forecast by COS'!MPV4</f>
        <v>0</v>
      </c>
      <c r="MPW5">
        <f>'Sales Forecast by COS'!MPW4</f>
        <v>0</v>
      </c>
      <c r="MPX5">
        <f>'Sales Forecast by COS'!MPX4</f>
        <v>0</v>
      </c>
      <c r="MPY5">
        <f>'Sales Forecast by COS'!MPY4</f>
        <v>0</v>
      </c>
      <c r="MPZ5">
        <f>'Sales Forecast by COS'!MPZ4</f>
        <v>0</v>
      </c>
      <c r="MQA5">
        <f>'Sales Forecast by COS'!MQA4</f>
        <v>0</v>
      </c>
      <c r="MQB5">
        <f>'Sales Forecast by COS'!MQB4</f>
        <v>0</v>
      </c>
      <c r="MQC5">
        <f>'Sales Forecast by COS'!MQC4</f>
        <v>0</v>
      </c>
      <c r="MQD5">
        <f>'Sales Forecast by COS'!MQD4</f>
        <v>0</v>
      </c>
      <c r="MQE5">
        <f>'Sales Forecast by COS'!MQE4</f>
        <v>0</v>
      </c>
      <c r="MQF5">
        <f>'Sales Forecast by COS'!MQF4</f>
        <v>0</v>
      </c>
      <c r="MQG5">
        <f>'Sales Forecast by COS'!MQG4</f>
        <v>0</v>
      </c>
      <c r="MQH5">
        <f>'Sales Forecast by COS'!MQH4</f>
        <v>0</v>
      </c>
      <c r="MQI5">
        <f>'Sales Forecast by COS'!MQI4</f>
        <v>0</v>
      </c>
      <c r="MQJ5">
        <f>'Sales Forecast by COS'!MQJ4</f>
        <v>0</v>
      </c>
      <c r="MQK5">
        <f>'Sales Forecast by COS'!MQK4</f>
        <v>0</v>
      </c>
      <c r="MQL5">
        <f>'Sales Forecast by COS'!MQL4</f>
        <v>0</v>
      </c>
      <c r="MQM5">
        <f>'Sales Forecast by COS'!MQM4</f>
        <v>0</v>
      </c>
      <c r="MQN5">
        <f>'Sales Forecast by COS'!MQN4</f>
        <v>0</v>
      </c>
      <c r="MQO5">
        <f>'Sales Forecast by COS'!MQO4</f>
        <v>0</v>
      </c>
      <c r="MQP5">
        <f>'Sales Forecast by COS'!MQP4</f>
        <v>0</v>
      </c>
      <c r="MQQ5">
        <f>'Sales Forecast by COS'!MQQ4</f>
        <v>0</v>
      </c>
      <c r="MQR5">
        <f>'Sales Forecast by COS'!MQR4</f>
        <v>0</v>
      </c>
      <c r="MQS5">
        <f>'Sales Forecast by COS'!MQS4</f>
        <v>0</v>
      </c>
      <c r="MQT5">
        <f>'Sales Forecast by COS'!MQT4</f>
        <v>0</v>
      </c>
      <c r="MQU5">
        <f>'Sales Forecast by COS'!MQU4</f>
        <v>0</v>
      </c>
      <c r="MQV5">
        <f>'Sales Forecast by COS'!MQV4</f>
        <v>0</v>
      </c>
      <c r="MQW5">
        <f>'Sales Forecast by COS'!MQW4</f>
        <v>0</v>
      </c>
      <c r="MQX5">
        <f>'Sales Forecast by COS'!MQX4</f>
        <v>0</v>
      </c>
      <c r="MQY5">
        <f>'Sales Forecast by COS'!MQY4</f>
        <v>0</v>
      </c>
      <c r="MQZ5">
        <f>'Sales Forecast by COS'!MQZ4</f>
        <v>0</v>
      </c>
      <c r="MRA5">
        <f>'Sales Forecast by COS'!MRA4</f>
        <v>0</v>
      </c>
      <c r="MRB5">
        <f>'Sales Forecast by COS'!MRB4</f>
        <v>0</v>
      </c>
      <c r="MRC5">
        <f>'Sales Forecast by COS'!MRC4</f>
        <v>0</v>
      </c>
      <c r="MRD5">
        <f>'Sales Forecast by COS'!MRD4</f>
        <v>0</v>
      </c>
      <c r="MRE5">
        <f>'Sales Forecast by COS'!MRE4</f>
        <v>0</v>
      </c>
      <c r="MRF5">
        <f>'Sales Forecast by COS'!MRF4</f>
        <v>0</v>
      </c>
      <c r="MRG5">
        <f>'Sales Forecast by COS'!MRG4</f>
        <v>0</v>
      </c>
      <c r="MRH5">
        <f>'Sales Forecast by COS'!MRH4</f>
        <v>0</v>
      </c>
      <c r="MRI5">
        <f>'Sales Forecast by COS'!MRI4</f>
        <v>0</v>
      </c>
      <c r="MRJ5">
        <f>'Sales Forecast by COS'!MRJ4</f>
        <v>0</v>
      </c>
      <c r="MRK5">
        <f>'Sales Forecast by COS'!MRK4</f>
        <v>0</v>
      </c>
      <c r="MRL5">
        <f>'Sales Forecast by COS'!MRL4</f>
        <v>0</v>
      </c>
      <c r="MRM5">
        <f>'Sales Forecast by COS'!MRM4</f>
        <v>0</v>
      </c>
      <c r="MRN5">
        <f>'Sales Forecast by COS'!MRN4</f>
        <v>0</v>
      </c>
      <c r="MRO5">
        <f>'Sales Forecast by COS'!MRO4</f>
        <v>0</v>
      </c>
      <c r="MRP5">
        <f>'Sales Forecast by COS'!MRP4</f>
        <v>0</v>
      </c>
      <c r="MRQ5">
        <f>'Sales Forecast by COS'!MRQ4</f>
        <v>0</v>
      </c>
      <c r="MRR5">
        <f>'Sales Forecast by COS'!MRR4</f>
        <v>0</v>
      </c>
      <c r="MRS5">
        <f>'Sales Forecast by COS'!MRS4</f>
        <v>0</v>
      </c>
      <c r="MRT5">
        <f>'Sales Forecast by COS'!MRT4</f>
        <v>0</v>
      </c>
      <c r="MRU5">
        <f>'Sales Forecast by COS'!MRU4</f>
        <v>0</v>
      </c>
      <c r="MRV5">
        <f>'Sales Forecast by COS'!MRV4</f>
        <v>0</v>
      </c>
      <c r="MRW5">
        <f>'Sales Forecast by COS'!MRW4</f>
        <v>0</v>
      </c>
      <c r="MRX5">
        <f>'Sales Forecast by COS'!MRX4</f>
        <v>0</v>
      </c>
      <c r="MRY5">
        <f>'Sales Forecast by COS'!MRY4</f>
        <v>0</v>
      </c>
      <c r="MRZ5">
        <f>'Sales Forecast by COS'!MRZ4</f>
        <v>0</v>
      </c>
      <c r="MSA5">
        <f>'Sales Forecast by COS'!MSA4</f>
        <v>0</v>
      </c>
      <c r="MSB5">
        <f>'Sales Forecast by COS'!MSB4</f>
        <v>0</v>
      </c>
      <c r="MSC5">
        <f>'Sales Forecast by COS'!MSC4</f>
        <v>0</v>
      </c>
      <c r="MSD5">
        <f>'Sales Forecast by COS'!MSD4</f>
        <v>0</v>
      </c>
      <c r="MSE5">
        <f>'Sales Forecast by COS'!MSE4</f>
        <v>0</v>
      </c>
      <c r="MSF5">
        <f>'Sales Forecast by COS'!MSF4</f>
        <v>0</v>
      </c>
      <c r="MSG5">
        <f>'Sales Forecast by COS'!MSG4</f>
        <v>0</v>
      </c>
      <c r="MSH5">
        <f>'Sales Forecast by COS'!MSH4</f>
        <v>0</v>
      </c>
      <c r="MSI5">
        <f>'Sales Forecast by COS'!MSI4</f>
        <v>0</v>
      </c>
      <c r="MSJ5">
        <f>'Sales Forecast by COS'!MSJ4</f>
        <v>0</v>
      </c>
      <c r="MSK5">
        <f>'Sales Forecast by COS'!MSK4</f>
        <v>0</v>
      </c>
      <c r="MSL5">
        <f>'Sales Forecast by COS'!MSL4</f>
        <v>0</v>
      </c>
      <c r="MSM5">
        <f>'Sales Forecast by COS'!MSM4</f>
        <v>0</v>
      </c>
      <c r="MSN5">
        <f>'Sales Forecast by COS'!MSN4</f>
        <v>0</v>
      </c>
      <c r="MSO5">
        <f>'Sales Forecast by COS'!MSO4</f>
        <v>0</v>
      </c>
      <c r="MSP5">
        <f>'Sales Forecast by COS'!MSP4</f>
        <v>0</v>
      </c>
      <c r="MSQ5">
        <f>'Sales Forecast by COS'!MSQ4</f>
        <v>0</v>
      </c>
      <c r="MSR5">
        <f>'Sales Forecast by COS'!MSR4</f>
        <v>0</v>
      </c>
      <c r="MSS5">
        <f>'Sales Forecast by COS'!MSS4</f>
        <v>0</v>
      </c>
      <c r="MST5">
        <f>'Sales Forecast by COS'!MST4</f>
        <v>0</v>
      </c>
      <c r="MSU5">
        <f>'Sales Forecast by COS'!MSU4</f>
        <v>0</v>
      </c>
      <c r="MSV5">
        <f>'Sales Forecast by COS'!MSV4</f>
        <v>0</v>
      </c>
      <c r="MSW5">
        <f>'Sales Forecast by COS'!MSW4</f>
        <v>0</v>
      </c>
      <c r="MSX5">
        <f>'Sales Forecast by COS'!MSX4</f>
        <v>0</v>
      </c>
      <c r="MSY5">
        <f>'Sales Forecast by COS'!MSY4</f>
        <v>0</v>
      </c>
      <c r="MSZ5">
        <f>'Sales Forecast by COS'!MSZ4</f>
        <v>0</v>
      </c>
      <c r="MTA5">
        <f>'Sales Forecast by COS'!MTA4</f>
        <v>0</v>
      </c>
      <c r="MTB5">
        <f>'Sales Forecast by COS'!MTB4</f>
        <v>0</v>
      </c>
      <c r="MTC5">
        <f>'Sales Forecast by COS'!MTC4</f>
        <v>0</v>
      </c>
      <c r="MTD5">
        <f>'Sales Forecast by COS'!MTD4</f>
        <v>0</v>
      </c>
      <c r="MTE5">
        <f>'Sales Forecast by COS'!MTE4</f>
        <v>0</v>
      </c>
      <c r="MTF5">
        <f>'Sales Forecast by COS'!MTF4</f>
        <v>0</v>
      </c>
      <c r="MTG5">
        <f>'Sales Forecast by COS'!MTG4</f>
        <v>0</v>
      </c>
      <c r="MTH5">
        <f>'Sales Forecast by COS'!MTH4</f>
        <v>0</v>
      </c>
      <c r="MTI5">
        <f>'Sales Forecast by COS'!MTI4</f>
        <v>0</v>
      </c>
      <c r="MTJ5">
        <f>'Sales Forecast by COS'!MTJ4</f>
        <v>0</v>
      </c>
      <c r="MTK5">
        <f>'Sales Forecast by COS'!MTK4</f>
        <v>0</v>
      </c>
      <c r="MTL5">
        <f>'Sales Forecast by COS'!MTL4</f>
        <v>0</v>
      </c>
      <c r="MTM5">
        <f>'Sales Forecast by COS'!MTM4</f>
        <v>0</v>
      </c>
      <c r="MTN5">
        <f>'Sales Forecast by COS'!MTN4</f>
        <v>0</v>
      </c>
      <c r="MTO5">
        <f>'Sales Forecast by COS'!MTO4</f>
        <v>0</v>
      </c>
      <c r="MTP5">
        <f>'Sales Forecast by COS'!MTP4</f>
        <v>0</v>
      </c>
      <c r="MTQ5">
        <f>'Sales Forecast by COS'!MTQ4</f>
        <v>0</v>
      </c>
      <c r="MTR5">
        <f>'Sales Forecast by COS'!MTR4</f>
        <v>0</v>
      </c>
      <c r="MTS5">
        <f>'Sales Forecast by COS'!MTS4</f>
        <v>0</v>
      </c>
      <c r="MTT5">
        <f>'Sales Forecast by COS'!MTT4</f>
        <v>0</v>
      </c>
      <c r="MTU5">
        <f>'Sales Forecast by COS'!MTU4</f>
        <v>0</v>
      </c>
      <c r="MTV5">
        <f>'Sales Forecast by COS'!MTV4</f>
        <v>0</v>
      </c>
      <c r="MTW5">
        <f>'Sales Forecast by COS'!MTW4</f>
        <v>0</v>
      </c>
      <c r="MTX5">
        <f>'Sales Forecast by COS'!MTX4</f>
        <v>0</v>
      </c>
      <c r="MTY5">
        <f>'Sales Forecast by COS'!MTY4</f>
        <v>0</v>
      </c>
      <c r="MTZ5">
        <f>'Sales Forecast by COS'!MTZ4</f>
        <v>0</v>
      </c>
      <c r="MUA5">
        <f>'Sales Forecast by COS'!MUA4</f>
        <v>0</v>
      </c>
      <c r="MUB5">
        <f>'Sales Forecast by COS'!MUB4</f>
        <v>0</v>
      </c>
      <c r="MUC5">
        <f>'Sales Forecast by COS'!MUC4</f>
        <v>0</v>
      </c>
      <c r="MUD5">
        <f>'Sales Forecast by COS'!MUD4</f>
        <v>0</v>
      </c>
      <c r="MUE5">
        <f>'Sales Forecast by COS'!MUE4</f>
        <v>0</v>
      </c>
      <c r="MUF5">
        <f>'Sales Forecast by COS'!MUF4</f>
        <v>0</v>
      </c>
      <c r="MUG5">
        <f>'Sales Forecast by COS'!MUG4</f>
        <v>0</v>
      </c>
      <c r="MUH5">
        <f>'Sales Forecast by COS'!MUH4</f>
        <v>0</v>
      </c>
      <c r="MUI5">
        <f>'Sales Forecast by COS'!MUI4</f>
        <v>0</v>
      </c>
      <c r="MUJ5">
        <f>'Sales Forecast by COS'!MUJ4</f>
        <v>0</v>
      </c>
      <c r="MUK5">
        <f>'Sales Forecast by COS'!MUK4</f>
        <v>0</v>
      </c>
      <c r="MUL5">
        <f>'Sales Forecast by COS'!MUL4</f>
        <v>0</v>
      </c>
      <c r="MUM5">
        <f>'Sales Forecast by COS'!MUM4</f>
        <v>0</v>
      </c>
      <c r="MUN5">
        <f>'Sales Forecast by COS'!MUN4</f>
        <v>0</v>
      </c>
      <c r="MUO5">
        <f>'Sales Forecast by COS'!MUO4</f>
        <v>0</v>
      </c>
      <c r="MUP5">
        <f>'Sales Forecast by COS'!MUP4</f>
        <v>0</v>
      </c>
      <c r="MUQ5">
        <f>'Sales Forecast by COS'!MUQ4</f>
        <v>0</v>
      </c>
      <c r="MUR5">
        <f>'Sales Forecast by COS'!MUR4</f>
        <v>0</v>
      </c>
      <c r="MUS5">
        <f>'Sales Forecast by COS'!MUS4</f>
        <v>0</v>
      </c>
      <c r="MUT5">
        <f>'Sales Forecast by COS'!MUT4</f>
        <v>0</v>
      </c>
      <c r="MUU5">
        <f>'Sales Forecast by COS'!MUU4</f>
        <v>0</v>
      </c>
      <c r="MUV5">
        <f>'Sales Forecast by COS'!MUV4</f>
        <v>0</v>
      </c>
      <c r="MUW5">
        <f>'Sales Forecast by COS'!MUW4</f>
        <v>0</v>
      </c>
      <c r="MUX5">
        <f>'Sales Forecast by COS'!MUX4</f>
        <v>0</v>
      </c>
      <c r="MUY5">
        <f>'Sales Forecast by COS'!MUY4</f>
        <v>0</v>
      </c>
      <c r="MUZ5">
        <f>'Sales Forecast by COS'!MUZ4</f>
        <v>0</v>
      </c>
      <c r="MVA5">
        <f>'Sales Forecast by COS'!MVA4</f>
        <v>0</v>
      </c>
      <c r="MVB5">
        <f>'Sales Forecast by COS'!MVB4</f>
        <v>0</v>
      </c>
      <c r="MVC5">
        <f>'Sales Forecast by COS'!MVC4</f>
        <v>0</v>
      </c>
      <c r="MVD5">
        <f>'Sales Forecast by COS'!MVD4</f>
        <v>0</v>
      </c>
      <c r="MVE5">
        <f>'Sales Forecast by COS'!MVE4</f>
        <v>0</v>
      </c>
      <c r="MVF5">
        <f>'Sales Forecast by COS'!MVF4</f>
        <v>0</v>
      </c>
      <c r="MVG5">
        <f>'Sales Forecast by COS'!MVG4</f>
        <v>0</v>
      </c>
      <c r="MVH5">
        <f>'Sales Forecast by COS'!MVH4</f>
        <v>0</v>
      </c>
      <c r="MVI5">
        <f>'Sales Forecast by COS'!MVI4</f>
        <v>0</v>
      </c>
      <c r="MVJ5">
        <f>'Sales Forecast by COS'!MVJ4</f>
        <v>0</v>
      </c>
      <c r="MVK5">
        <f>'Sales Forecast by COS'!MVK4</f>
        <v>0</v>
      </c>
      <c r="MVL5">
        <f>'Sales Forecast by COS'!MVL4</f>
        <v>0</v>
      </c>
      <c r="MVM5">
        <f>'Sales Forecast by COS'!MVM4</f>
        <v>0</v>
      </c>
      <c r="MVN5">
        <f>'Sales Forecast by COS'!MVN4</f>
        <v>0</v>
      </c>
      <c r="MVO5">
        <f>'Sales Forecast by COS'!MVO4</f>
        <v>0</v>
      </c>
      <c r="MVP5">
        <f>'Sales Forecast by COS'!MVP4</f>
        <v>0</v>
      </c>
      <c r="MVQ5">
        <f>'Sales Forecast by COS'!MVQ4</f>
        <v>0</v>
      </c>
      <c r="MVR5">
        <f>'Sales Forecast by COS'!MVR4</f>
        <v>0</v>
      </c>
      <c r="MVS5">
        <f>'Sales Forecast by COS'!MVS4</f>
        <v>0</v>
      </c>
      <c r="MVT5">
        <f>'Sales Forecast by COS'!MVT4</f>
        <v>0</v>
      </c>
      <c r="MVU5">
        <f>'Sales Forecast by COS'!MVU4</f>
        <v>0</v>
      </c>
      <c r="MVV5">
        <f>'Sales Forecast by COS'!MVV4</f>
        <v>0</v>
      </c>
      <c r="MVW5">
        <f>'Sales Forecast by COS'!MVW4</f>
        <v>0</v>
      </c>
      <c r="MVX5">
        <f>'Sales Forecast by COS'!MVX4</f>
        <v>0</v>
      </c>
      <c r="MVY5">
        <f>'Sales Forecast by COS'!MVY4</f>
        <v>0</v>
      </c>
      <c r="MVZ5">
        <f>'Sales Forecast by COS'!MVZ4</f>
        <v>0</v>
      </c>
      <c r="MWA5">
        <f>'Sales Forecast by COS'!MWA4</f>
        <v>0</v>
      </c>
      <c r="MWB5">
        <f>'Sales Forecast by COS'!MWB4</f>
        <v>0</v>
      </c>
      <c r="MWC5">
        <f>'Sales Forecast by COS'!MWC4</f>
        <v>0</v>
      </c>
      <c r="MWD5">
        <f>'Sales Forecast by COS'!MWD4</f>
        <v>0</v>
      </c>
      <c r="MWE5">
        <f>'Sales Forecast by COS'!MWE4</f>
        <v>0</v>
      </c>
      <c r="MWF5">
        <f>'Sales Forecast by COS'!MWF4</f>
        <v>0</v>
      </c>
      <c r="MWG5">
        <f>'Sales Forecast by COS'!MWG4</f>
        <v>0</v>
      </c>
      <c r="MWH5">
        <f>'Sales Forecast by COS'!MWH4</f>
        <v>0</v>
      </c>
      <c r="MWI5">
        <f>'Sales Forecast by COS'!MWI4</f>
        <v>0</v>
      </c>
      <c r="MWJ5">
        <f>'Sales Forecast by COS'!MWJ4</f>
        <v>0</v>
      </c>
      <c r="MWK5">
        <f>'Sales Forecast by COS'!MWK4</f>
        <v>0</v>
      </c>
      <c r="MWL5">
        <f>'Sales Forecast by COS'!MWL4</f>
        <v>0</v>
      </c>
      <c r="MWM5">
        <f>'Sales Forecast by COS'!MWM4</f>
        <v>0</v>
      </c>
      <c r="MWN5">
        <f>'Sales Forecast by COS'!MWN4</f>
        <v>0</v>
      </c>
      <c r="MWO5">
        <f>'Sales Forecast by COS'!MWO4</f>
        <v>0</v>
      </c>
      <c r="MWP5">
        <f>'Sales Forecast by COS'!MWP4</f>
        <v>0</v>
      </c>
      <c r="MWQ5">
        <f>'Sales Forecast by COS'!MWQ4</f>
        <v>0</v>
      </c>
      <c r="MWR5">
        <f>'Sales Forecast by COS'!MWR4</f>
        <v>0</v>
      </c>
      <c r="MWS5">
        <f>'Sales Forecast by COS'!MWS4</f>
        <v>0</v>
      </c>
      <c r="MWT5">
        <f>'Sales Forecast by COS'!MWT4</f>
        <v>0</v>
      </c>
      <c r="MWU5">
        <f>'Sales Forecast by COS'!MWU4</f>
        <v>0</v>
      </c>
      <c r="MWV5">
        <f>'Sales Forecast by COS'!MWV4</f>
        <v>0</v>
      </c>
      <c r="MWW5">
        <f>'Sales Forecast by COS'!MWW4</f>
        <v>0</v>
      </c>
      <c r="MWX5">
        <f>'Sales Forecast by COS'!MWX4</f>
        <v>0</v>
      </c>
      <c r="MWY5">
        <f>'Sales Forecast by COS'!MWY4</f>
        <v>0</v>
      </c>
      <c r="MWZ5">
        <f>'Sales Forecast by COS'!MWZ4</f>
        <v>0</v>
      </c>
      <c r="MXA5">
        <f>'Sales Forecast by COS'!MXA4</f>
        <v>0</v>
      </c>
      <c r="MXB5">
        <f>'Sales Forecast by COS'!MXB4</f>
        <v>0</v>
      </c>
      <c r="MXC5">
        <f>'Sales Forecast by COS'!MXC4</f>
        <v>0</v>
      </c>
      <c r="MXD5">
        <f>'Sales Forecast by COS'!MXD4</f>
        <v>0</v>
      </c>
      <c r="MXE5">
        <f>'Sales Forecast by COS'!MXE4</f>
        <v>0</v>
      </c>
      <c r="MXF5">
        <f>'Sales Forecast by COS'!MXF4</f>
        <v>0</v>
      </c>
      <c r="MXG5">
        <f>'Sales Forecast by COS'!MXG4</f>
        <v>0</v>
      </c>
      <c r="MXH5">
        <f>'Sales Forecast by COS'!MXH4</f>
        <v>0</v>
      </c>
      <c r="MXI5">
        <f>'Sales Forecast by COS'!MXI4</f>
        <v>0</v>
      </c>
      <c r="MXJ5">
        <f>'Sales Forecast by COS'!MXJ4</f>
        <v>0</v>
      </c>
      <c r="MXK5">
        <f>'Sales Forecast by COS'!MXK4</f>
        <v>0</v>
      </c>
      <c r="MXL5">
        <f>'Sales Forecast by COS'!MXL4</f>
        <v>0</v>
      </c>
      <c r="MXM5">
        <f>'Sales Forecast by COS'!MXM4</f>
        <v>0</v>
      </c>
      <c r="MXN5">
        <f>'Sales Forecast by COS'!MXN4</f>
        <v>0</v>
      </c>
      <c r="MXO5">
        <f>'Sales Forecast by COS'!MXO4</f>
        <v>0</v>
      </c>
      <c r="MXP5">
        <f>'Sales Forecast by COS'!MXP4</f>
        <v>0</v>
      </c>
      <c r="MXQ5">
        <f>'Sales Forecast by COS'!MXQ4</f>
        <v>0</v>
      </c>
      <c r="MXR5">
        <f>'Sales Forecast by COS'!MXR4</f>
        <v>0</v>
      </c>
      <c r="MXS5">
        <f>'Sales Forecast by COS'!MXS4</f>
        <v>0</v>
      </c>
      <c r="MXT5">
        <f>'Sales Forecast by COS'!MXT4</f>
        <v>0</v>
      </c>
      <c r="MXU5">
        <f>'Sales Forecast by COS'!MXU4</f>
        <v>0</v>
      </c>
      <c r="MXV5">
        <f>'Sales Forecast by COS'!MXV4</f>
        <v>0</v>
      </c>
      <c r="MXW5">
        <f>'Sales Forecast by COS'!MXW4</f>
        <v>0</v>
      </c>
      <c r="MXX5">
        <f>'Sales Forecast by COS'!MXX4</f>
        <v>0</v>
      </c>
      <c r="MXY5">
        <f>'Sales Forecast by COS'!MXY4</f>
        <v>0</v>
      </c>
      <c r="MXZ5">
        <f>'Sales Forecast by COS'!MXZ4</f>
        <v>0</v>
      </c>
      <c r="MYA5">
        <f>'Sales Forecast by COS'!MYA4</f>
        <v>0</v>
      </c>
      <c r="MYB5">
        <f>'Sales Forecast by COS'!MYB4</f>
        <v>0</v>
      </c>
      <c r="MYC5">
        <f>'Sales Forecast by COS'!MYC4</f>
        <v>0</v>
      </c>
      <c r="MYD5">
        <f>'Sales Forecast by COS'!MYD4</f>
        <v>0</v>
      </c>
      <c r="MYE5">
        <f>'Sales Forecast by COS'!MYE4</f>
        <v>0</v>
      </c>
      <c r="MYF5">
        <f>'Sales Forecast by COS'!MYF4</f>
        <v>0</v>
      </c>
      <c r="MYG5">
        <f>'Sales Forecast by COS'!MYG4</f>
        <v>0</v>
      </c>
      <c r="MYH5">
        <f>'Sales Forecast by COS'!MYH4</f>
        <v>0</v>
      </c>
      <c r="MYI5">
        <f>'Sales Forecast by COS'!MYI4</f>
        <v>0</v>
      </c>
      <c r="MYJ5">
        <f>'Sales Forecast by COS'!MYJ4</f>
        <v>0</v>
      </c>
      <c r="MYK5">
        <f>'Sales Forecast by COS'!MYK4</f>
        <v>0</v>
      </c>
      <c r="MYL5">
        <f>'Sales Forecast by COS'!MYL4</f>
        <v>0</v>
      </c>
      <c r="MYM5">
        <f>'Sales Forecast by COS'!MYM4</f>
        <v>0</v>
      </c>
      <c r="MYN5">
        <f>'Sales Forecast by COS'!MYN4</f>
        <v>0</v>
      </c>
      <c r="MYO5">
        <f>'Sales Forecast by COS'!MYO4</f>
        <v>0</v>
      </c>
      <c r="MYP5">
        <f>'Sales Forecast by COS'!MYP4</f>
        <v>0</v>
      </c>
      <c r="MYQ5">
        <f>'Sales Forecast by COS'!MYQ4</f>
        <v>0</v>
      </c>
      <c r="MYR5">
        <f>'Sales Forecast by COS'!MYR4</f>
        <v>0</v>
      </c>
      <c r="MYS5">
        <f>'Sales Forecast by COS'!MYS4</f>
        <v>0</v>
      </c>
      <c r="MYT5">
        <f>'Sales Forecast by COS'!MYT4</f>
        <v>0</v>
      </c>
      <c r="MYU5">
        <f>'Sales Forecast by COS'!MYU4</f>
        <v>0</v>
      </c>
      <c r="MYV5">
        <f>'Sales Forecast by COS'!MYV4</f>
        <v>0</v>
      </c>
      <c r="MYW5">
        <f>'Sales Forecast by COS'!MYW4</f>
        <v>0</v>
      </c>
      <c r="MYX5">
        <f>'Sales Forecast by COS'!MYX4</f>
        <v>0</v>
      </c>
      <c r="MYY5">
        <f>'Sales Forecast by COS'!MYY4</f>
        <v>0</v>
      </c>
      <c r="MYZ5">
        <f>'Sales Forecast by COS'!MYZ4</f>
        <v>0</v>
      </c>
      <c r="MZA5">
        <f>'Sales Forecast by COS'!MZA4</f>
        <v>0</v>
      </c>
      <c r="MZB5">
        <f>'Sales Forecast by COS'!MZB4</f>
        <v>0</v>
      </c>
      <c r="MZC5">
        <f>'Sales Forecast by COS'!MZC4</f>
        <v>0</v>
      </c>
      <c r="MZD5">
        <f>'Sales Forecast by COS'!MZD4</f>
        <v>0</v>
      </c>
      <c r="MZE5">
        <f>'Sales Forecast by COS'!MZE4</f>
        <v>0</v>
      </c>
      <c r="MZF5">
        <f>'Sales Forecast by COS'!MZF4</f>
        <v>0</v>
      </c>
      <c r="MZG5">
        <f>'Sales Forecast by COS'!MZG4</f>
        <v>0</v>
      </c>
      <c r="MZH5">
        <f>'Sales Forecast by COS'!MZH4</f>
        <v>0</v>
      </c>
      <c r="MZI5">
        <f>'Sales Forecast by COS'!MZI4</f>
        <v>0</v>
      </c>
      <c r="MZJ5">
        <f>'Sales Forecast by COS'!MZJ4</f>
        <v>0</v>
      </c>
      <c r="MZK5">
        <f>'Sales Forecast by COS'!MZK4</f>
        <v>0</v>
      </c>
      <c r="MZL5">
        <f>'Sales Forecast by COS'!MZL4</f>
        <v>0</v>
      </c>
      <c r="MZM5">
        <f>'Sales Forecast by COS'!MZM4</f>
        <v>0</v>
      </c>
      <c r="MZN5">
        <f>'Sales Forecast by COS'!MZN4</f>
        <v>0</v>
      </c>
      <c r="MZO5">
        <f>'Sales Forecast by COS'!MZO4</f>
        <v>0</v>
      </c>
      <c r="MZP5">
        <f>'Sales Forecast by COS'!MZP4</f>
        <v>0</v>
      </c>
      <c r="MZQ5">
        <f>'Sales Forecast by COS'!MZQ4</f>
        <v>0</v>
      </c>
      <c r="MZR5">
        <f>'Sales Forecast by COS'!MZR4</f>
        <v>0</v>
      </c>
      <c r="MZS5">
        <f>'Sales Forecast by COS'!MZS4</f>
        <v>0</v>
      </c>
      <c r="MZT5">
        <f>'Sales Forecast by COS'!MZT4</f>
        <v>0</v>
      </c>
      <c r="MZU5">
        <f>'Sales Forecast by COS'!MZU4</f>
        <v>0</v>
      </c>
      <c r="MZV5">
        <f>'Sales Forecast by COS'!MZV4</f>
        <v>0</v>
      </c>
      <c r="MZW5">
        <f>'Sales Forecast by COS'!MZW4</f>
        <v>0</v>
      </c>
      <c r="MZX5">
        <f>'Sales Forecast by COS'!MZX4</f>
        <v>0</v>
      </c>
      <c r="MZY5">
        <f>'Sales Forecast by COS'!MZY4</f>
        <v>0</v>
      </c>
      <c r="MZZ5">
        <f>'Sales Forecast by COS'!MZZ4</f>
        <v>0</v>
      </c>
      <c r="NAA5">
        <f>'Sales Forecast by COS'!NAA4</f>
        <v>0</v>
      </c>
      <c r="NAB5">
        <f>'Sales Forecast by COS'!NAB4</f>
        <v>0</v>
      </c>
      <c r="NAC5">
        <f>'Sales Forecast by COS'!NAC4</f>
        <v>0</v>
      </c>
      <c r="NAD5">
        <f>'Sales Forecast by COS'!NAD4</f>
        <v>0</v>
      </c>
      <c r="NAE5">
        <f>'Sales Forecast by COS'!NAE4</f>
        <v>0</v>
      </c>
      <c r="NAF5">
        <f>'Sales Forecast by COS'!NAF4</f>
        <v>0</v>
      </c>
      <c r="NAG5">
        <f>'Sales Forecast by COS'!NAG4</f>
        <v>0</v>
      </c>
      <c r="NAH5">
        <f>'Sales Forecast by COS'!NAH4</f>
        <v>0</v>
      </c>
      <c r="NAI5">
        <f>'Sales Forecast by COS'!NAI4</f>
        <v>0</v>
      </c>
      <c r="NAJ5">
        <f>'Sales Forecast by COS'!NAJ4</f>
        <v>0</v>
      </c>
      <c r="NAK5">
        <f>'Sales Forecast by COS'!NAK4</f>
        <v>0</v>
      </c>
      <c r="NAL5">
        <f>'Sales Forecast by COS'!NAL4</f>
        <v>0</v>
      </c>
      <c r="NAM5">
        <f>'Sales Forecast by COS'!NAM4</f>
        <v>0</v>
      </c>
      <c r="NAN5">
        <f>'Sales Forecast by COS'!NAN4</f>
        <v>0</v>
      </c>
      <c r="NAO5">
        <f>'Sales Forecast by COS'!NAO4</f>
        <v>0</v>
      </c>
      <c r="NAP5">
        <f>'Sales Forecast by COS'!NAP4</f>
        <v>0</v>
      </c>
      <c r="NAQ5">
        <f>'Sales Forecast by COS'!NAQ4</f>
        <v>0</v>
      </c>
      <c r="NAR5">
        <f>'Sales Forecast by COS'!NAR4</f>
        <v>0</v>
      </c>
      <c r="NAS5">
        <f>'Sales Forecast by COS'!NAS4</f>
        <v>0</v>
      </c>
      <c r="NAT5">
        <f>'Sales Forecast by COS'!NAT4</f>
        <v>0</v>
      </c>
      <c r="NAU5">
        <f>'Sales Forecast by COS'!NAU4</f>
        <v>0</v>
      </c>
      <c r="NAV5">
        <f>'Sales Forecast by COS'!NAV4</f>
        <v>0</v>
      </c>
      <c r="NAW5">
        <f>'Sales Forecast by COS'!NAW4</f>
        <v>0</v>
      </c>
      <c r="NAX5">
        <f>'Sales Forecast by COS'!NAX4</f>
        <v>0</v>
      </c>
      <c r="NAY5">
        <f>'Sales Forecast by COS'!NAY4</f>
        <v>0</v>
      </c>
      <c r="NAZ5">
        <f>'Sales Forecast by COS'!NAZ4</f>
        <v>0</v>
      </c>
      <c r="NBA5">
        <f>'Sales Forecast by COS'!NBA4</f>
        <v>0</v>
      </c>
      <c r="NBB5">
        <f>'Sales Forecast by COS'!NBB4</f>
        <v>0</v>
      </c>
      <c r="NBC5">
        <f>'Sales Forecast by COS'!NBC4</f>
        <v>0</v>
      </c>
      <c r="NBD5">
        <f>'Sales Forecast by COS'!NBD4</f>
        <v>0</v>
      </c>
      <c r="NBE5">
        <f>'Sales Forecast by COS'!NBE4</f>
        <v>0</v>
      </c>
      <c r="NBF5">
        <f>'Sales Forecast by COS'!NBF4</f>
        <v>0</v>
      </c>
      <c r="NBG5">
        <f>'Sales Forecast by COS'!NBG4</f>
        <v>0</v>
      </c>
      <c r="NBH5">
        <f>'Sales Forecast by COS'!NBH4</f>
        <v>0</v>
      </c>
      <c r="NBI5">
        <f>'Sales Forecast by COS'!NBI4</f>
        <v>0</v>
      </c>
      <c r="NBJ5">
        <f>'Sales Forecast by COS'!NBJ4</f>
        <v>0</v>
      </c>
      <c r="NBK5">
        <f>'Sales Forecast by COS'!NBK4</f>
        <v>0</v>
      </c>
      <c r="NBL5">
        <f>'Sales Forecast by COS'!NBL4</f>
        <v>0</v>
      </c>
      <c r="NBM5">
        <f>'Sales Forecast by COS'!NBM4</f>
        <v>0</v>
      </c>
      <c r="NBN5">
        <f>'Sales Forecast by COS'!NBN4</f>
        <v>0</v>
      </c>
      <c r="NBO5">
        <f>'Sales Forecast by COS'!NBO4</f>
        <v>0</v>
      </c>
      <c r="NBP5">
        <f>'Sales Forecast by COS'!NBP4</f>
        <v>0</v>
      </c>
      <c r="NBQ5">
        <f>'Sales Forecast by COS'!NBQ4</f>
        <v>0</v>
      </c>
      <c r="NBR5">
        <f>'Sales Forecast by COS'!NBR4</f>
        <v>0</v>
      </c>
      <c r="NBS5">
        <f>'Sales Forecast by COS'!NBS4</f>
        <v>0</v>
      </c>
      <c r="NBT5">
        <f>'Sales Forecast by COS'!NBT4</f>
        <v>0</v>
      </c>
      <c r="NBU5">
        <f>'Sales Forecast by COS'!NBU4</f>
        <v>0</v>
      </c>
      <c r="NBV5">
        <f>'Sales Forecast by COS'!NBV4</f>
        <v>0</v>
      </c>
      <c r="NBW5">
        <f>'Sales Forecast by COS'!NBW4</f>
        <v>0</v>
      </c>
      <c r="NBX5">
        <f>'Sales Forecast by COS'!NBX4</f>
        <v>0</v>
      </c>
      <c r="NBY5">
        <f>'Sales Forecast by COS'!NBY4</f>
        <v>0</v>
      </c>
      <c r="NBZ5">
        <f>'Sales Forecast by COS'!NBZ4</f>
        <v>0</v>
      </c>
      <c r="NCA5">
        <f>'Sales Forecast by COS'!NCA4</f>
        <v>0</v>
      </c>
      <c r="NCB5">
        <f>'Sales Forecast by COS'!NCB4</f>
        <v>0</v>
      </c>
      <c r="NCC5">
        <f>'Sales Forecast by COS'!NCC4</f>
        <v>0</v>
      </c>
      <c r="NCD5">
        <f>'Sales Forecast by COS'!NCD4</f>
        <v>0</v>
      </c>
      <c r="NCE5">
        <f>'Sales Forecast by COS'!NCE4</f>
        <v>0</v>
      </c>
      <c r="NCF5">
        <f>'Sales Forecast by COS'!NCF4</f>
        <v>0</v>
      </c>
      <c r="NCG5">
        <f>'Sales Forecast by COS'!NCG4</f>
        <v>0</v>
      </c>
      <c r="NCH5">
        <f>'Sales Forecast by COS'!NCH4</f>
        <v>0</v>
      </c>
      <c r="NCI5">
        <f>'Sales Forecast by COS'!NCI4</f>
        <v>0</v>
      </c>
      <c r="NCJ5">
        <f>'Sales Forecast by COS'!NCJ4</f>
        <v>0</v>
      </c>
      <c r="NCK5">
        <f>'Sales Forecast by COS'!NCK4</f>
        <v>0</v>
      </c>
      <c r="NCL5">
        <f>'Sales Forecast by COS'!NCL4</f>
        <v>0</v>
      </c>
      <c r="NCM5">
        <f>'Sales Forecast by COS'!NCM4</f>
        <v>0</v>
      </c>
      <c r="NCN5">
        <f>'Sales Forecast by COS'!NCN4</f>
        <v>0</v>
      </c>
      <c r="NCO5">
        <f>'Sales Forecast by COS'!NCO4</f>
        <v>0</v>
      </c>
      <c r="NCP5">
        <f>'Sales Forecast by COS'!NCP4</f>
        <v>0</v>
      </c>
      <c r="NCQ5">
        <f>'Sales Forecast by COS'!NCQ4</f>
        <v>0</v>
      </c>
      <c r="NCR5">
        <f>'Sales Forecast by COS'!NCR4</f>
        <v>0</v>
      </c>
      <c r="NCS5">
        <f>'Sales Forecast by COS'!NCS4</f>
        <v>0</v>
      </c>
      <c r="NCT5">
        <f>'Sales Forecast by COS'!NCT4</f>
        <v>0</v>
      </c>
      <c r="NCU5">
        <f>'Sales Forecast by COS'!NCU4</f>
        <v>0</v>
      </c>
      <c r="NCV5">
        <f>'Sales Forecast by COS'!NCV4</f>
        <v>0</v>
      </c>
      <c r="NCW5">
        <f>'Sales Forecast by COS'!NCW4</f>
        <v>0</v>
      </c>
      <c r="NCX5">
        <f>'Sales Forecast by COS'!NCX4</f>
        <v>0</v>
      </c>
      <c r="NCY5">
        <f>'Sales Forecast by COS'!NCY4</f>
        <v>0</v>
      </c>
      <c r="NCZ5">
        <f>'Sales Forecast by COS'!NCZ4</f>
        <v>0</v>
      </c>
      <c r="NDA5">
        <f>'Sales Forecast by COS'!NDA4</f>
        <v>0</v>
      </c>
      <c r="NDB5">
        <f>'Sales Forecast by COS'!NDB4</f>
        <v>0</v>
      </c>
      <c r="NDC5">
        <f>'Sales Forecast by COS'!NDC4</f>
        <v>0</v>
      </c>
      <c r="NDD5">
        <f>'Sales Forecast by COS'!NDD4</f>
        <v>0</v>
      </c>
      <c r="NDE5">
        <f>'Sales Forecast by COS'!NDE4</f>
        <v>0</v>
      </c>
      <c r="NDF5">
        <f>'Sales Forecast by COS'!NDF4</f>
        <v>0</v>
      </c>
      <c r="NDG5">
        <f>'Sales Forecast by COS'!NDG4</f>
        <v>0</v>
      </c>
      <c r="NDH5">
        <f>'Sales Forecast by COS'!NDH4</f>
        <v>0</v>
      </c>
      <c r="NDI5">
        <f>'Sales Forecast by COS'!NDI4</f>
        <v>0</v>
      </c>
      <c r="NDJ5">
        <f>'Sales Forecast by COS'!NDJ4</f>
        <v>0</v>
      </c>
      <c r="NDK5">
        <f>'Sales Forecast by COS'!NDK4</f>
        <v>0</v>
      </c>
      <c r="NDL5">
        <f>'Sales Forecast by COS'!NDL4</f>
        <v>0</v>
      </c>
      <c r="NDM5">
        <f>'Sales Forecast by COS'!NDM4</f>
        <v>0</v>
      </c>
      <c r="NDN5">
        <f>'Sales Forecast by COS'!NDN4</f>
        <v>0</v>
      </c>
      <c r="NDO5">
        <f>'Sales Forecast by COS'!NDO4</f>
        <v>0</v>
      </c>
      <c r="NDP5">
        <f>'Sales Forecast by COS'!NDP4</f>
        <v>0</v>
      </c>
      <c r="NDQ5">
        <f>'Sales Forecast by COS'!NDQ4</f>
        <v>0</v>
      </c>
      <c r="NDR5">
        <f>'Sales Forecast by COS'!NDR4</f>
        <v>0</v>
      </c>
      <c r="NDS5">
        <f>'Sales Forecast by COS'!NDS4</f>
        <v>0</v>
      </c>
      <c r="NDT5">
        <f>'Sales Forecast by COS'!NDT4</f>
        <v>0</v>
      </c>
      <c r="NDU5">
        <f>'Sales Forecast by COS'!NDU4</f>
        <v>0</v>
      </c>
      <c r="NDV5">
        <f>'Sales Forecast by COS'!NDV4</f>
        <v>0</v>
      </c>
      <c r="NDW5">
        <f>'Sales Forecast by COS'!NDW4</f>
        <v>0</v>
      </c>
      <c r="NDX5">
        <f>'Sales Forecast by COS'!NDX4</f>
        <v>0</v>
      </c>
      <c r="NDY5">
        <f>'Sales Forecast by COS'!NDY4</f>
        <v>0</v>
      </c>
      <c r="NDZ5">
        <f>'Sales Forecast by COS'!NDZ4</f>
        <v>0</v>
      </c>
      <c r="NEA5">
        <f>'Sales Forecast by COS'!NEA4</f>
        <v>0</v>
      </c>
      <c r="NEB5">
        <f>'Sales Forecast by COS'!NEB4</f>
        <v>0</v>
      </c>
      <c r="NEC5">
        <f>'Sales Forecast by COS'!NEC4</f>
        <v>0</v>
      </c>
      <c r="NED5">
        <f>'Sales Forecast by COS'!NED4</f>
        <v>0</v>
      </c>
      <c r="NEE5">
        <f>'Sales Forecast by COS'!NEE4</f>
        <v>0</v>
      </c>
      <c r="NEF5">
        <f>'Sales Forecast by COS'!NEF4</f>
        <v>0</v>
      </c>
      <c r="NEG5">
        <f>'Sales Forecast by COS'!NEG4</f>
        <v>0</v>
      </c>
      <c r="NEH5">
        <f>'Sales Forecast by COS'!NEH4</f>
        <v>0</v>
      </c>
      <c r="NEI5">
        <f>'Sales Forecast by COS'!NEI4</f>
        <v>0</v>
      </c>
      <c r="NEJ5">
        <f>'Sales Forecast by COS'!NEJ4</f>
        <v>0</v>
      </c>
      <c r="NEK5">
        <f>'Sales Forecast by COS'!NEK4</f>
        <v>0</v>
      </c>
      <c r="NEL5">
        <f>'Sales Forecast by COS'!NEL4</f>
        <v>0</v>
      </c>
      <c r="NEM5">
        <f>'Sales Forecast by COS'!NEM4</f>
        <v>0</v>
      </c>
      <c r="NEN5">
        <f>'Sales Forecast by COS'!NEN4</f>
        <v>0</v>
      </c>
      <c r="NEO5">
        <f>'Sales Forecast by COS'!NEO4</f>
        <v>0</v>
      </c>
      <c r="NEP5">
        <f>'Sales Forecast by COS'!NEP4</f>
        <v>0</v>
      </c>
      <c r="NEQ5">
        <f>'Sales Forecast by COS'!NEQ4</f>
        <v>0</v>
      </c>
      <c r="NER5">
        <f>'Sales Forecast by COS'!NER4</f>
        <v>0</v>
      </c>
      <c r="NES5">
        <f>'Sales Forecast by COS'!NES4</f>
        <v>0</v>
      </c>
      <c r="NET5">
        <f>'Sales Forecast by COS'!NET4</f>
        <v>0</v>
      </c>
      <c r="NEU5">
        <f>'Sales Forecast by COS'!NEU4</f>
        <v>0</v>
      </c>
      <c r="NEV5">
        <f>'Sales Forecast by COS'!NEV4</f>
        <v>0</v>
      </c>
      <c r="NEW5">
        <f>'Sales Forecast by COS'!NEW4</f>
        <v>0</v>
      </c>
      <c r="NEX5">
        <f>'Sales Forecast by COS'!NEX4</f>
        <v>0</v>
      </c>
      <c r="NEY5">
        <f>'Sales Forecast by COS'!NEY4</f>
        <v>0</v>
      </c>
      <c r="NEZ5">
        <f>'Sales Forecast by COS'!NEZ4</f>
        <v>0</v>
      </c>
      <c r="NFA5">
        <f>'Sales Forecast by COS'!NFA4</f>
        <v>0</v>
      </c>
      <c r="NFB5">
        <f>'Sales Forecast by COS'!NFB4</f>
        <v>0</v>
      </c>
      <c r="NFC5">
        <f>'Sales Forecast by COS'!NFC4</f>
        <v>0</v>
      </c>
      <c r="NFD5">
        <f>'Sales Forecast by COS'!NFD4</f>
        <v>0</v>
      </c>
      <c r="NFE5">
        <f>'Sales Forecast by COS'!NFE4</f>
        <v>0</v>
      </c>
      <c r="NFF5">
        <f>'Sales Forecast by COS'!NFF4</f>
        <v>0</v>
      </c>
      <c r="NFG5">
        <f>'Sales Forecast by COS'!NFG4</f>
        <v>0</v>
      </c>
      <c r="NFH5">
        <f>'Sales Forecast by COS'!NFH4</f>
        <v>0</v>
      </c>
      <c r="NFI5">
        <f>'Sales Forecast by COS'!NFI4</f>
        <v>0</v>
      </c>
      <c r="NFJ5">
        <f>'Sales Forecast by COS'!NFJ4</f>
        <v>0</v>
      </c>
      <c r="NFK5">
        <f>'Sales Forecast by COS'!NFK4</f>
        <v>0</v>
      </c>
      <c r="NFL5">
        <f>'Sales Forecast by COS'!NFL4</f>
        <v>0</v>
      </c>
      <c r="NFM5">
        <f>'Sales Forecast by COS'!NFM4</f>
        <v>0</v>
      </c>
      <c r="NFN5">
        <f>'Sales Forecast by COS'!NFN4</f>
        <v>0</v>
      </c>
      <c r="NFO5">
        <f>'Sales Forecast by COS'!NFO4</f>
        <v>0</v>
      </c>
      <c r="NFP5">
        <f>'Sales Forecast by COS'!NFP4</f>
        <v>0</v>
      </c>
      <c r="NFQ5">
        <f>'Sales Forecast by COS'!NFQ4</f>
        <v>0</v>
      </c>
      <c r="NFR5">
        <f>'Sales Forecast by COS'!NFR4</f>
        <v>0</v>
      </c>
      <c r="NFS5">
        <f>'Sales Forecast by COS'!NFS4</f>
        <v>0</v>
      </c>
      <c r="NFT5">
        <f>'Sales Forecast by COS'!NFT4</f>
        <v>0</v>
      </c>
      <c r="NFU5">
        <f>'Sales Forecast by COS'!NFU4</f>
        <v>0</v>
      </c>
      <c r="NFV5">
        <f>'Sales Forecast by COS'!NFV4</f>
        <v>0</v>
      </c>
      <c r="NFW5">
        <f>'Sales Forecast by COS'!NFW4</f>
        <v>0</v>
      </c>
      <c r="NFX5">
        <f>'Sales Forecast by COS'!NFX4</f>
        <v>0</v>
      </c>
      <c r="NFY5">
        <f>'Sales Forecast by COS'!NFY4</f>
        <v>0</v>
      </c>
      <c r="NFZ5">
        <f>'Sales Forecast by COS'!NFZ4</f>
        <v>0</v>
      </c>
      <c r="NGA5">
        <f>'Sales Forecast by COS'!NGA4</f>
        <v>0</v>
      </c>
      <c r="NGB5">
        <f>'Sales Forecast by COS'!NGB4</f>
        <v>0</v>
      </c>
      <c r="NGC5">
        <f>'Sales Forecast by COS'!NGC4</f>
        <v>0</v>
      </c>
      <c r="NGD5">
        <f>'Sales Forecast by COS'!NGD4</f>
        <v>0</v>
      </c>
      <c r="NGE5">
        <f>'Sales Forecast by COS'!NGE4</f>
        <v>0</v>
      </c>
      <c r="NGF5">
        <f>'Sales Forecast by COS'!NGF4</f>
        <v>0</v>
      </c>
      <c r="NGG5">
        <f>'Sales Forecast by COS'!NGG4</f>
        <v>0</v>
      </c>
      <c r="NGH5">
        <f>'Sales Forecast by COS'!NGH4</f>
        <v>0</v>
      </c>
      <c r="NGI5">
        <f>'Sales Forecast by COS'!NGI4</f>
        <v>0</v>
      </c>
      <c r="NGJ5">
        <f>'Sales Forecast by COS'!NGJ4</f>
        <v>0</v>
      </c>
      <c r="NGK5">
        <f>'Sales Forecast by COS'!NGK4</f>
        <v>0</v>
      </c>
      <c r="NGL5">
        <f>'Sales Forecast by COS'!NGL4</f>
        <v>0</v>
      </c>
      <c r="NGM5">
        <f>'Sales Forecast by COS'!NGM4</f>
        <v>0</v>
      </c>
      <c r="NGN5">
        <f>'Sales Forecast by COS'!NGN4</f>
        <v>0</v>
      </c>
      <c r="NGO5">
        <f>'Sales Forecast by COS'!NGO4</f>
        <v>0</v>
      </c>
      <c r="NGP5">
        <f>'Sales Forecast by COS'!NGP4</f>
        <v>0</v>
      </c>
      <c r="NGQ5">
        <f>'Sales Forecast by COS'!NGQ4</f>
        <v>0</v>
      </c>
      <c r="NGR5">
        <f>'Sales Forecast by COS'!NGR4</f>
        <v>0</v>
      </c>
      <c r="NGS5">
        <f>'Sales Forecast by COS'!NGS4</f>
        <v>0</v>
      </c>
      <c r="NGT5">
        <f>'Sales Forecast by COS'!NGT4</f>
        <v>0</v>
      </c>
      <c r="NGU5">
        <f>'Sales Forecast by COS'!NGU4</f>
        <v>0</v>
      </c>
      <c r="NGV5">
        <f>'Sales Forecast by COS'!NGV4</f>
        <v>0</v>
      </c>
      <c r="NGW5">
        <f>'Sales Forecast by COS'!NGW4</f>
        <v>0</v>
      </c>
      <c r="NGX5">
        <f>'Sales Forecast by COS'!NGX4</f>
        <v>0</v>
      </c>
      <c r="NGY5">
        <f>'Sales Forecast by COS'!NGY4</f>
        <v>0</v>
      </c>
      <c r="NGZ5">
        <f>'Sales Forecast by COS'!NGZ4</f>
        <v>0</v>
      </c>
      <c r="NHA5">
        <f>'Sales Forecast by COS'!NHA4</f>
        <v>0</v>
      </c>
      <c r="NHB5">
        <f>'Sales Forecast by COS'!NHB4</f>
        <v>0</v>
      </c>
      <c r="NHC5">
        <f>'Sales Forecast by COS'!NHC4</f>
        <v>0</v>
      </c>
      <c r="NHD5">
        <f>'Sales Forecast by COS'!NHD4</f>
        <v>0</v>
      </c>
      <c r="NHE5">
        <f>'Sales Forecast by COS'!NHE4</f>
        <v>0</v>
      </c>
      <c r="NHF5">
        <f>'Sales Forecast by COS'!NHF4</f>
        <v>0</v>
      </c>
      <c r="NHG5">
        <f>'Sales Forecast by COS'!NHG4</f>
        <v>0</v>
      </c>
      <c r="NHH5">
        <f>'Sales Forecast by COS'!NHH4</f>
        <v>0</v>
      </c>
      <c r="NHI5">
        <f>'Sales Forecast by COS'!NHI4</f>
        <v>0</v>
      </c>
      <c r="NHJ5">
        <f>'Sales Forecast by COS'!NHJ4</f>
        <v>0</v>
      </c>
      <c r="NHK5">
        <f>'Sales Forecast by COS'!NHK4</f>
        <v>0</v>
      </c>
      <c r="NHL5">
        <f>'Sales Forecast by COS'!NHL4</f>
        <v>0</v>
      </c>
      <c r="NHM5">
        <f>'Sales Forecast by COS'!NHM4</f>
        <v>0</v>
      </c>
      <c r="NHN5">
        <f>'Sales Forecast by COS'!NHN4</f>
        <v>0</v>
      </c>
      <c r="NHO5">
        <f>'Sales Forecast by COS'!NHO4</f>
        <v>0</v>
      </c>
      <c r="NHP5">
        <f>'Sales Forecast by COS'!NHP4</f>
        <v>0</v>
      </c>
      <c r="NHQ5">
        <f>'Sales Forecast by COS'!NHQ4</f>
        <v>0</v>
      </c>
      <c r="NHR5">
        <f>'Sales Forecast by COS'!NHR4</f>
        <v>0</v>
      </c>
      <c r="NHS5">
        <f>'Sales Forecast by COS'!NHS4</f>
        <v>0</v>
      </c>
      <c r="NHT5">
        <f>'Sales Forecast by COS'!NHT4</f>
        <v>0</v>
      </c>
      <c r="NHU5">
        <f>'Sales Forecast by COS'!NHU4</f>
        <v>0</v>
      </c>
      <c r="NHV5">
        <f>'Sales Forecast by COS'!NHV4</f>
        <v>0</v>
      </c>
      <c r="NHW5">
        <f>'Sales Forecast by COS'!NHW4</f>
        <v>0</v>
      </c>
      <c r="NHX5">
        <f>'Sales Forecast by COS'!NHX4</f>
        <v>0</v>
      </c>
      <c r="NHY5">
        <f>'Sales Forecast by COS'!NHY4</f>
        <v>0</v>
      </c>
      <c r="NHZ5">
        <f>'Sales Forecast by COS'!NHZ4</f>
        <v>0</v>
      </c>
      <c r="NIA5">
        <f>'Sales Forecast by COS'!NIA4</f>
        <v>0</v>
      </c>
      <c r="NIB5">
        <f>'Sales Forecast by COS'!NIB4</f>
        <v>0</v>
      </c>
      <c r="NIC5">
        <f>'Sales Forecast by COS'!NIC4</f>
        <v>0</v>
      </c>
      <c r="NID5">
        <f>'Sales Forecast by COS'!NID4</f>
        <v>0</v>
      </c>
      <c r="NIE5">
        <f>'Sales Forecast by COS'!NIE4</f>
        <v>0</v>
      </c>
      <c r="NIF5">
        <f>'Sales Forecast by COS'!NIF4</f>
        <v>0</v>
      </c>
      <c r="NIG5">
        <f>'Sales Forecast by COS'!NIG4</f>
        <v>0</v>
      </c>
      <c r="NIH5">
        <f>'Sales Forecast by COS'!NIH4</f>
        <v>0</v>
      </c>
      <c r="NII5">
        <f>'Sales Forecast by COS'!NII4</f>
        <v>0</v>
      </c>
      <c r="NIJ5">
        <f>'Sales Forecast by COS'!NIJ4</f>
        <v>0</v>
      </c>
      <c r="NIK5">
        <f>'Sales Forecast by COS'!NIK4</f>
        <v>0</v>
      </c>
      <c r="NIL5">
        <f>'Sales Forecast by COS'!NIL4</f>
        <v>0</v>
      </c>
      <c r="NIM5">
        <f>'Sales Forecast by COS'!NIM4</f>
        <v>0</v>
      </c>
      <c r="NIN5">
        <f>'Sales Forecast by COS'!NIN4</f>
        <v>0</v>
      </c>
      <c r="NIO5">
        <f>'Sales Forecast by COS'!NIO4</f>
        <v>0</v>
      </c>
      <c r="NIP5">
        <f>'Sales Forecast by COS'!NIP4</f>
        <v>0</v>
      </c>
      <c r="NIQ5">
        <f>'Sales Forecast by COS'!NIQ4</f>
        <v>0</v>
      </c>
      <c r="NIR5">
        <f>'Sales Forecast by COS'!NIR4</f>
        <v>0</v>
      </c>
      <c r="NIS5">
        <f>'Sales Forecast by COS'!NIS4</f>
        <v>0</v>
      </c>
      <c r="NIT5">
        <f>'Sales Forecast by COS'!NIT4</f>
        <v>0</v>
      </c>
      <c r="NIU5">
        <f>'Sales Forecast by COS'!NIU4</f>
        <v>0</v>
      </c>
      <c r="NIV5">
        <f>'Sales Forecast by COS'!NIV4</f>
        <v>0</v>
      </c>
      <c r="NIW5">
        <f>'Sales Forecast by COS'!NIW4</f>
        <v>0</v>
      </c>
      <c r="NIX5">
        <f>'Sales Forecast by COS'!NIX4</f>
        <v>0</v>
      </c>
      <c r="NIY5">
        <f>'Sales Forecast by COS'!NIY4</f>
        <v>0</v>
      </c>
      <c r="NIZ5">
        <f>'Sales Forecast by COS'!NIZ4</f>
        <v>0</v>
      </c>
      <c r="NJA5">
        <f>'Sales Forecast by COS'!NJA4</f>
        <v>0</v>
      </c>
      <c r="NJB5">
        <f>'Sales Forecast by COS'!NJB4</f>
        <v>0</v>
      </c>
      <c r="NJC5">
        <f>'Sales Forecast by COS'!NJC4</f>
        <v>0</v>
      </c>
      <c r="NJD5">
        <f>'Sales Forecast by COS'!NJD4</f>
        <v>0</v>
      </c>
      <c r="NJE5">
        <f>'Sales Forecast by COS'!NJE4</f>
        <v>0</v>
      </c>
      <c r="NJF5">
        <f>'Sales Forecast by COS'!NJF4</f>
        <v>0</v>
      </c>
      <c r="NJG5">
        <f>'Sales Forecast by COS'!NJG4</f>
        <v>0</v>
      </c>
      <c r="NJH5">
        <f>'Sales Forecast by COS'!NJH4</f>
        <v>0</v>
      </c>
      <c r="NJI5">
        <f>'Sales Forecast by COS'!NJI4</f>
        <v>0</v>
      </c>
      <c r="NJJ5">
        <f>'Sales Forecast by COS'!NJJ4</f>
        <v>0</v>
      </c>
      <c r="NJK5">
        <f>'Sales Forecast by COS'!NJK4</f>
        <v>0</v>
      </c>
      <c r="NJL5">
        <f>'Sales Forecast by COS'!NJL4</f>
        <v>0</v>
      </c>
      <c r="NJM5">
        <f>'Sales Forecast by COS'!NJM4</f>
        <v>0</v>
      </c>
      <c r="NJN5">
        <f>'Sales Forecast by COS'!NJN4</f>
        <v>0</v>
      </c>
      <c r="NJO5">
        <f>'Sales Forecast by COS'!NJO4</f>
        <v>0</v>
      </c>
      <c r="NJP5">
        <f>'Sales Forecast by COS'!NJP4</f>
        <v>0</v>
      </c>
      <c r="NJQ5">
        <f>'Sales Forecast by COS'!NJQ4</f>
        <v>0</v>
      </c>
      <c r="NJR5">
        <f>'Sales Forecast by COS'!NJR4</f>
        <v>0</v>
      </c>
      <c r="NJS5">
        <f>'Sales Forecast by COS'!NJS4</f>
        <v>0</v>
      </c>
      <c r="NJT5">
        <f>'Sales Forecast by COS'!NJT4</f>
        <v>0</v>
      </c>
      <c r="NJU5">
        <f>'Sales Forecast by COS'!NJU4</f>
        <v>0</v>
      </c>
      <c r="NJV5">
        <f>'Sales Forecast by COS'!NJV4</f>
        <v>0</v>
      </c>
      <c r="NJW5">
        <f>'Sales Forecast by COS'!NJW4</f>
        <v>0</v>
      </c>
      <c r="NJX5">
        <f>'Sales Forecast by COS'!NJX4</f>
        <v>0</v>
      </c>
      <c r="NJY5">
        <f>'Sales Forecast by COS'!NJY4</f>
        <v>0</v>
      </c>
      <c r="NJZ5">
        <f>'Sales Forecast by COS'!NJZ4</f>
        <v>0</v>
      </c>
      <c r="NKA5">
        <f>'Sales Forecast by COS'!NKA4</f>
        <v>0</v>
      </c>
      <c r="NKB5">
        <f>'Sales Forecast by COS'!NKB4</f>
        <v>0</v>
      </c>
      <c r="NKC5">
        <f>'Sales Forecast by COS'!NKC4</f>
        <v>0</v>
      </c>
      <c r="NKD5">
        <f>'Sales Forecast by COS'!NKD4</f>
        <v>0</v>
      </c>
      <c r="NKE5">
        <f>'Sales Forecast by COS'!NKE4</f>
        <v>0</v>
      </c>
      <c r="NKF5">
        <f>'Sales Forecast by COS'!NKF4</f>
        <v>0</v>
      </c>
      <c r="NKG5">
        <f>'Sales Forecast by COS'!NKG4</f>
        <v>0</v>
      </c>
      <c r="NKH5">
        <f>'Sales Forecast by COS'!NKH4</f>
        <v>0</v>
      </c>
      <c r="NKI5">
        <f>'Sales Forecast by COS'!NKI4</f>
        <v>0</v>
      </c>
      <c r="NKJ5">
        <f>'Sales Forecast by COS'!NKJ4</f>
        <v>0</v>
      </c>
      <c r="NKK5">
        <f>'Sales Forecast by COS'!NKK4</f>
        <v>0</v>
      </c>
      <c r="NKL5">
        <f>'Sales Forecast by COS'!NKL4</f>
        <v>0</v>
      </c>
      <c r="NKM5">
        <f>'Sales Forecast by COS'!NKM4</f>
        <v>0</v>
      </c>
      <c r="NKN5">
        <f>'Sales Forecast by COS'!NKN4</f>
        <v>0</v>
      </c>
      <c r="NKO5">
        <f>'Sales Forecast by COS'!NKO4</f>
        <v>0</v>
      </c>
      <c r="NKP5">
        <f>'Sales Forecast by COS'!NKP4</f>
        <v>0</v>
      </c>
      <c r="NKQ5">
        <f>'Sales Forecast by COS'!NKQ4</f>
        <v>0</v>
      </c>
      <c r="NKR5">
        <f>'Sales Forecast by COS'!NKR4</f>
        <v>0</v>
      </c>
      <c r="NKS5">
        <f>'Sales Forecast by COS'!NKS4</f>
        <v>0</v>
      </c>
      <c r="NKT5">
        <f>'Sales Forecast by COS'!NKT4</f>
        <v>0</v>
      </c>
      <c r="NKU5">
        <f>'Sales Forecast by COS'!NKU4</f>
        <v>0</v>
      </c>
      <c r="NKV5">
        <f>'Sales Forecast by COS'!NKV4</f>
        <v>0</v>
      </c>
      <c r="NKW5">
        <f>'Sales Forecast by COS'!NKW4</f>
        <v>0</v>
      </c>
      <c r="NKX5">
        <f>'Sales Forecast by COS'!NKX4</f>
        <v>0</v>
      </c>
      <c r="NKY5">
        <f>'Sales Forecast by COS'!NKY4</f>
        <v>0</v>
      </c>
      <c r="NKZ5">
        <f>'Sales Forecast by COS'!NKZ4</f>
        <v>0</v>
      </c>
      <c r="NLA5">
        <f>'Sales Forecast by COS'!NLA4</f>
        <v>0</v>
      </c>
      <c r="NLB5">
        <f>'Sales Forecast by COS'!NLB4</f>
        <v>0</v>
      </c>
      <c r="NLC5">
        <f>'Sales Forecast by COS'!NLC4</f>
        <v>0</v>
      </c>
      <c r="NLD5">
        <f>'Sales Forecast by COS'!NLD4</f>
        <v>0</v>
      </c>
      <c r="NLE5">
        <f>'Sales Forecast by COS'!NLE4</f>
        <v>0</v>
      </c>
      <c r="NLF5">
        <f>'Sales Forecast by COS'!NLF4</f>
        <v>0</v>
      </c>
      <c r="NLG5">
        <f>'Sales Forecast by COS'!NLG4</f>
        <v>0</v>
      </c>
      <c r="NLH5">
        <f>'Sales Forecast by COS'!NLH4</f>
        <v>0</v>
      </c>
      <c r="NLI5">
        <f>'Sales Forecast by COS'!NLI4</f>
        <v>0</v>
      </c>
      <c r="NLJ5">
        <f>'Sales Forecast by COS'!NLJ4</f>
        <v>0</v>
      </c>
      <c r="NLK5">
        <f>'Sales Forecast by COS'!NLK4</f>
        <v>0</v>
      </c>
      <c r="NLL5">
        <f>'Sales Forecast by COS'!NLL4</f>
        <v>0</v>
      </c>
      <c r="NLM5">
        <f>'Sales Forecast by COS'!NLM4</f>
        <v>0</v>
      </c>
      <c r="NLN5">
        <f>'Sales Forecast by COS'!NLN4</f>
        <v>0</v>
      </c>
      <c r="NLO5">
        <f>'Sales Forecast by COS'!NLO4</f>
        <v>0</v>
      </c>
      <c r="NLP5">
        <f>'Sales Forecast by COS'!NLP4</f>
        <v>0</v>
      </c>
      <c r="NLQ5">
        <f>'Sales Forecast by COS'!NLQ4</f>
        <v>0</v>
      </c>
      <c r="NLR5">
        <f>'Sales Forecast by COS'!NLR4</f>
        <v>0</v>
      </c>
      <c r="NLS5">
        <f>'Sales Forecast by COS'!NLS4</f>
        <v>0</v>
      </c>
      <c r="NLT5">
        <f>'Sales Forecast by COS'!NLT4</f>
        <v>0</v>
      </c>
      <c r="NLU5">
        <f>'Sales Forecast by COS'!NLU4</f>
        <v>0</v>
      </c>
      <c r="NLV5">
        <f>'Sales Forecast by COS'!NLV4</f>
        <v>0</v>
      </c>
      <c r="NLW5">
        <f>'Sales Forecast by COS'!NLW4</f>
        <v>0</v>
      </c>
      <c r="NLX5">
        <f>'Sales Forecast by COS'!NLX4</f>
        <v>0</v>
      </c>
      <c r="NLY5">
        <f>'Sales Forecast by COS'!NLY4</f>
        <v>0</v>
      </c>
      <c r="NLZ5">
        <f>'Sales Forecast by COS'!NLZ4</f>
        <v>0</v>
      </c>
      <c r="NMA5">
        <f>'Sales Forecast by COS'!NMA4</f>
        <v>0</v>
      </c>
      <c r="NMB5">
        <f>'Sales Forecast by COS'!NMB4</f>
        <v>0</v>
      </c>
      <c r="NMC5">
        <f>'Sales Forecast by COS'!NMC4</f>
        <v>0</v>
      </c>
      <c r="NMD5">
        <f>'Sales Forecast by COS'!NMD4</f>
        <v>0</v>
      </c>
      <c r="NME5">
        <f>'Sales Forecast by COS'!NME4</f>
        <v>0</v>
      </c>
      <c r="NMF5">
        <f>'Sales Forecast by COS'!NMF4</f>
        <v>0</v>
      </c>
      <c r="NMG5">
        <f>'Sales Forecast by COS'!NMG4</f>
        <v>0</v>
      </c>
      <c r="NMH5">
        <f>'Sales Forecast by COS'!NMH4</f>
        <v>0</v>
      </c>
      <c r="NMI5">
        <f>'Sales Forecast by COS'!NMI4</f>
        <v>0</v>
      </c>
      <c r="NMJ5">
        <f>'Sales Forecast by COS'!NMJ4</f>
        <v>0</v>
      </c>
      <c r="NMK5">
        <f>'Sales Forecast by COS'!NMK4</f>
        <v>0</v>
      </c>
      <c r="NML5">
        <f>'Sales Forecast by COS'!NML4</f>
        <v>0</v>
      </c>
      <c r="NMM5">
        <f>'Sales Forecast by COS'!NMM4</f>
        <v>0</v>
      </c>
      <c r="NMN5">
        <f>'Sales Forecast by COS'!NMN4</f>
        <v>0</v>
      </c>
      <c r="NMO5">
        <f>'Sales Forecast by COS'!NMO4</f>
        <v>0</v>
      </c>
      <c r="NMP5">
        <f>'Sales Forecast by COS'!NMP4</f>
        <v>0</v>
      </c>
      <c r="NMQ5">
        <f>'Sales Forecast by COS'!NMQ4</f>
        <v>0</v>
      </c>
      <c r="NMR5">
        <f>'Sales Forecast by COS'!NMR4</f>
        <v>0</v>
      </c>
      <c r="NMS5">
        <f>'Sales Forecast by COS'!NMS4</f>
        <v>0</v>
      </c>
      <c r="NMT5">
        <f>'Sales Forecast by COS'!NMT4</f>
        <v>0</v>
      </c>
      <c r="NMU5">
        <f>'Sales Forecast by COS'!NMU4</f>
        <v>0</v>
      </c>
      <c r="NMV5">
        <f>'Sales Forecast by COS'!NMV4</f>
        <v>0</v>
      </c>
      <c r="NMW5">
        <f>'Sales Forecast by COS'!NMW4</f>
        <v>0</v>
      </c>
      <c r="NMX5">
        <f>'Sales Forecast by COS'!NMX4</f>
        <v>0</v>
      </c>
      <c r="NMY5">
        <f>'Sales Forecast by COS'!NMY4</f>
        <v>0</v>
      </c>
      <c r="NMZ5">
        <f>'Sales Forecast by COS'!NMZ4</f>
        <v>0</v>
      </c>
      <c r="NNA5">
        <f>'Sales Forecast by COS'!NNA4</f>
        <v>0</v>
      </c>
      <c r="NNB5">
        <f>'Sales Forecast by COS'!NNB4</f>
        <v>0</v>
      </c>
      <c r="NNC5">
        <f>'Sales Forecast by COS'!NNC4</f>
        <v>0</v>
      </c>
      <c r="NND5">
        <f>'Sales Forecast by COS'!NND4</f>
        <v>0</v>
      </c>
      <c r="NNE5">
        <f>'Sales Forecast by COS'!NNE4</f>
        <v>0</v>
      </c>
      <c r="NNF5">
        <f>'Sales Forecast by COS'!NNF4</f>
        <v>0</v>
      </c>
      <c r="NNG5">
        <f>'Sales Forecast by COS'!NNG4</f>
        <v>0</v>
      </c>
      <c r="NNH5">
        <f>'Sales Forecast by COS'!NNH4</f>
        <v>0</v>
      </c>
      <c r="NNI5">
        <f>'Sales Forecast by COS'!NNI4</f>
        <v>0</v>
      </c>
      <c r="NNJ5">
        <f>'Sales Forecast by COS'!NNJ4</f>
        <v>0</v>
      </c>
      <c r="NNK5">
        <f>'Sales Forecast by COS'!NNK4</f>
        <v>0</v>
      </c>
      <c r="NNL5">
        <f>'Sales Forecast by COS'!NNL4</f>
        <v>0</v>
      </c>
      <c r="NNM5">
        <f>'Sales Forecast by COS'!NNM4</f>
        <v>0</v>
      </c>
      <c r="NNN5">
        <f>'Sales Forecast by COS'!NNN4</f>
        <v>0</v>
      </c>
      <c r="NNO5">
        <f>'Sales Forecast by COS'!NNO4</f>
        <v>0</v>
      </c>
      <c r="NNP5">
        <f>'Sales Forecast by COS'!NNP4</f>
        <v>0</v>
      </c>
      <c r="NNQ5">
        <f>'Sales Forecast by COS'!NNQ4</f>
        <v>0</v>
      </c>
      <c r="NNR5">
        <f>'Sales Forecast by COS'!NNR4</f>
        <v>0</v>
      </c>
      <c r="NNS5">
        <f>'Sales Forecast by COS'!NNS4</f>
        <v>0</v>
      </c>
      <c r="NNT5">
        <f>'Sales Forecast by COS'!NNT4</f>
        <v>0</v>
      </c>
      <c r="NNU5">
        <f>'Sales Forecast by COS'!NNU4</f>
        <v>0</v>
      </c>
      <c r="NNV5">
        <f>'Sales Forecast by COS'!NNV4</f>
        <v>0</v>
      </c>
      <c r="NNW5">
        <f>'Sales Forecast by COS'!NNW4</f>
        <v>0</v>
      </c>
      <c r="NNX5">
        <f>'Sales Forecast by COS'!NNX4</f>
        <v>0</v>
      </c>
      <c r="NNY5">
        <f>'Sales Forecast by COS'!NNY4</f>
        <v>0</v>
      </c>
      <c r="NNZ5">
        <f>'Sales Forecast by COS'!NNZ4</f>
        <v>0</v>
      </c>
      <c r="NOA5">
        <f>'Sales Forecast by COS'!NOA4</f>
        <v>0</v>
      </c>
      <c r="NOB5">
        <f>'Sales Forecast by COS'!NOB4</f>
        <v>0</v>
      </c>
      <c r="NOC5">
        <f>'Sales Forecast by COS'!NOC4</f>
        <v>0</v>
      </c>
      <c r="NOD5">
        <f>'Sales Forecast by COS'!NOD4</f>
        <v>0</v>
      </c>
      <c r="NOE5">
        <f>'Sales Forecast by COS'!NOE4</f>
        <v>0</v>
      </c>
      <c r="NOF5">
        <f>'Sales Forecast by COS'!NOF4</f>
        <v>0</v>
      </c>
      <c r="NOG5">
        <f>'Sales Forecast by COS'!NOG4</f>
        <v>0</v>
      </c>
      <c r="NOH5">
        <f>'Sales Forecast by COS'!NOH4</f>
        <v>0</v>
      </c>
      <c r="NOI5">
        <f>'Sales Forecast by COS'!NOI4</f>
        <v>0</v>
      </c>
      <c r="NOJ5">
        <f>'Sales Forecast by COS'!NOJ4</f>
        <v>0</v>
      </c>
      <c r="NOK5">
        <f>'Sales Forecast by COS'!NOK4</f>
        <v>0</v>
      </c>
      <c r="NOL5">
        <f>'Sales Forecast by COS'!NOL4</f>
        <v>0</v>
      </c>
      <c r="NOM5">
        <f>'Sales Forecast by COS'!NOM4</f>
        <v>0</v>
      </c>
      <c r="NON5">
        <f>'Sales Forecast by COS'!NON4</f>
        <v>0</v>
      </c>
      <c r="NOO5">
        <f>'Sales Forecast by COS'!NOO4</f>
        <v>0</v>
      </c>
      <c r="NOP5">
        <f>'Sales Forecast by COS'!NOP4</f>
        <v>0</v>
      </c>
      <c r="NOQ5">
        <f>'Sales Forecast by COS'!NOQ4</f>
        <v>0</v>
      </c>
      <c r="NOR5">
        <f>'Sales Forecast by COS'!NOR4</f>
        <v>0</v>
      </c>
      <c r="NOS5">
        <f>'Sales Forecast by COS'!NOS4</f>
        <v>0</v>
      </c>
      <c r="NOT5">
        <f>'Sales Forecast by COS'!NOT4</f>
        <v>0</v>
      </c>
      <c r="NOU5">
        <f>'Sales Forecast by COS'!NOU4</f>
        <v>0</v>
      </c>
      <c r="NOV5">
        <f>'Sales Forecast by COS'!NOV4</f>
        <v>0</v>
      </c>
      <c r="NOW5">
        <f>'Sales Forecast by COS'!NOW4</f>
        <v>0</v>
      </c>
      <c r="NOX5">
        <f>'Sales Forecast by COS'!NOX4</f>
        <v>0</v>
      </c>
      <c r="NOY5">
        <f>'Sales Forecast by COS'!NOY4</f>
        <v>0</v>
      </c>
      <c r="NOZ5">
        <f>'Sales Forecast by COS'!NOZ4</f>
        <v>0</v>
      </c>
      <c r="NPA5">
        <f>'Sales Forecast by COS'!NPA4</f>
        <v>0</v>
      </c>
      <c r="NPB5">
        <f>'Sales Forecast by COS'!NPB4</f>
        <v>0</v>
      </c>
      <c r="NPC5">
        <f>'Sales Forecast by COS'!NPC4</f>
        <v>0</v>
      </c>
      <c r="NPD5">
        <f>'Sales Forecast by COS'!NPD4</f>
        <v>0</v>
      </c>
      <c r="NPE5">
        <f>'Sales Forecast by COS'!NPE4</f>
        <v>0</v>
      </c>
      <c r="NPF5">
        <f>'Sales Forecast by COS'!NPF4</f>
        <v>0</v>
      </c>
      <c r="NPG5">
        <f>'Sales Forecast by COS'!NPG4</f>
        <v>0</v>
      </c>
      <c r="NPH5">
        <f>'Sales Forecast by COS'!NPH4</f>
        <v>0</v>
      </c>
      <c r="NPI5">
        <f>'Sales Forecast by COS'!NPI4</f>
        <v>0</v>
      </c>
      <c r="NPJ5">
        <f>'Sales Forecast by COS'!NPJ4</f>
        <v>0</v>
      </c>
      <c r="NPK5">
        <f>'Sales Forecast by COS'!NPK4</f>
        <v>0</v>
      </c>
      <c r="NPL5">
        <f>'Sales Forecast by COS'!NPL4</f>
        <v>0</v>
      </c>
      <c r="NPM5">
        <f>'Sales Forecast by COS'!NPM4</f>
        <v>0</v>
      </c>
      <c r="NPN5">
        <f>'Sales Forecast by COS'!NPN4</f>
        <v>0</v>
      </c>
      <c r="NPO5">
        <f>'Sales Forecast by COS'!NPO4</f>
        <v>0</v>
      </c>
      <c r="NPP5">
        <f>'Sales Forecast by COS'!NPP4</f>
        <v>0</v>
      </c>
      <c r="NPQ5">
        <f>'Sales Forecast by COS'!NPQ4</f>
        <v>0</v>
      </c>
      <c r="NPR5">
        <f>'Sales Forecast by COS'!NPR4</f>
        <v>0</v>
      </c>
      <c r="NPS5">
        <f>'Sales Forecast by COS'!NPS4</f>
        <v>0</v>
      </c>
      <c r="NPT5">
        <f>'Sales Forecast by COS'!NPT4</f>
        <v>0</v>
      </c>
      <c r="NPU5">
        <f>'Sales Forecast by COS'!NPU4</f>
        <v>0</v>
      </c>
      <c r="NPV5">
        <f>'Sales Forecast by COS'!NPV4</f>
        <v>0</v>
      </c>
      <c r="NPW5">
        <f>'Sales Forecast by COS'!NPW4</f>
        <v>0</v>
      </c>
      <c r="NPX5">
        <f>'Sales Forecast by COS'!NPX4</f>
        <v>0</v>
      </c>
      <c r="NPY5">
        <f>'Sales Forecast by COS'!NPY4</f>
        <v>0</v>
      </c>
      <c r="NPZ5">
        <f>'Sales Forecast by COS'!NPZ4</f>
        <v>0</v>
      </c>
      <c r="NQA5">
        <f>'Sales Forecast by COS'!NQA4</f>
        <v>0</v>
      </c>
      <c r="NQB5">
        <f>'Sales Forecast by COS'!NQB4</f>
        <v>0</v>
      </c>
      <c r="NQC5">
        <f>'Sales Forecast by COS'!NQC4</f>
        <v>0</v>
      </c>
      <c r="NQD5">
        <f>'Sales Forecast by COS'!NQD4</f>
        <v>0</v>
      </c>
      <c r="NQE5">
        <f>'Sales Forecast by COS'!NQE4</f>
        <v>0</v>
      </c>
      <c r="NQF5">
        <f>'Sales Forecast by COS'!NQF4</f>
        <v>0</v>
      </c>
      <c r="NQG5">
        <f>'Sales Forecast by COS'!NQG4</f>
        <v>0</v>
      </c>
      <c r="NQH5">
        <f>'Sales Forecast by COS'!NQH4</f>
        <v>0</v>
      </c>
      <c r="NQI5">
        <f>'Sales Forecast by COS'!NQI4</f>
        <v>0</v>
      </c>
      <c r="NQJ5">
        <f>'Sales Forecast by COS'!NQJ4</f>
        <v>0</v>
      </c>
      <c r="NQK5">
        <f>'Sales Forecast by COS'!NQK4</f>
        <v>0</v>
      </c>
      <c r="NQL5">
        <f>'Sales Forecast by COS'!NQL4</f>
        <v>0</v>
      </c>
      <c r="NQM5">
        <f>'Sales Forecast by COS'!NQM4</f>
        <v>0</v>
      </c>
      <c r="NQN5">
        <f>'Sales Forecast by COS'!NQN4</f>
        <v>0</v>
      </c>
      <c r="NQO5">
        <f>'Sales Forecast by COS'!NQO4</f>
        <v>0</v>
      </c>
      <c r="NQP5">
        <f>'Sales Forecast by COS'!NQP4</f>
        <v>0</v>
      </c>
      <c r="NQQ5">
        <f>'Sales Forecast by COS'!NQQ4</f>
        <v>0</v>
      </c>
      <c r="NQR5">
        <f>'Sales Forecast by COS'!NQR4</f>
        <v>0</v>
      </c>
      <c r="NQS5">
        <f>'Sales Forecast by COS'!NQS4</f>
        <v>0</v>
      </c>
      <c r="NQT5">
        <f>'Sales Forecast by COS'!NQT4</f>
        <v>0</v>
      </c>
      <c r="NQU5">
        <f>'Sales Forecast by COS'!NQU4</f>
        <v>0</v>
      </c>
      <c r="NQV5">
        <f>'Sales Forecast by COS'!NQV4</f>
        <v>0</v>
      </c>
      <c r="NQW5">
        <f>'Sales Forecast by COS'!NQW4</f>
        <v>0</v>
      </c>
      <c r="NQX5">
        <f>'Sales Forecast by COS'!NQX4</f>
        <v>0</v>
      </c>
      <c r="NQY5">
        <f>'Sales Forecast by COS'!NQY4</f>
        <v>0</v>
      </c>
      <c r="NQZ5">
        <f>'Sales Forecast by COS'!NQZ4</f>
        <v>0</v>
      </c>
      <c r="NRA5">
        <f>'Sales Forecast by COS'!NRA4</f>
        <v>0</v>
      </c>
      <c r="NRB5">
        <f>'Sales Forecast by COS'!NRB4</f>
        <v>0</v>
      </c>
      <c r="NRC5">
        <f>'Sales Forecast by COS'!NRC4</f>
        <v>0</v>
      </c>
      <c r="NRD5">
        <f>'Sales Forecast by COS'!NRD4</f>
        <v>0</v>
      </c>
      <c r="NRE5">
        <f>'Sales Forecast by COS'!NRE4</f>
        <v>0</v>
      </c>
      <c r="NRF5">
        <f>'Sales Forecast by COS'!NRF4</f>
        <v>0</v>
      </c>
      <c r="NRG5">
        <f>'Sales Forecast by COS'!NRG4</f>
        <v>0</v>
      </c>
      <c r="NRH5">
        <f>'Sales Forecast by COS'!NRH4</f>
        <v>0</v>
      </c>
      <c r="NRI5">
        <f>'Sales Forecast by COS'!NRI4</f>
        <v>0</v>
      </c>
      <c r="NRJ5">
        <f>'Sales Forecast by COS'!NRJ4</f>
        <v>0</v>
      </c>
      <c r="NRK5">
        <f>'Sales Forecast by COS'!NRK4</f>
        <v>0</v>
      </c>
      <c r="NRL5">
        <f>'Sales Forecast by COS'!NRL4</f>
        <v>0</v>
      </c>
      <c r="NRM5">
        <f>'Sales Forecast by COS'!NRM4</f>
        <v>0</v>
      </c>
      <c r="NRN5">
        <f>'Sales Forecast by COS'!NRN4</f>
        <v>0</v>
      </c>
      <c r="NRO5">
        <f>'Sales Forecast by COS'!NRO4</f>
        <v>0</v>
      </c>
      <c r="NRP5">
        <f>'Sales Forecast by COS'!NRP4</f>
        <v>0</v>
      </c>
      <c r="NRQ5">
        <f>'Sales Forecast by COS'!NRQ4</f>
        <v>0</v>
      </c>
      <c r="NRR5">
        <f>'Sales Forecast by COS'!NRR4</f>
        <v>0</v>
      </c>
      <c r="NRS5">
        <f>'Sales Forecast by COS'!NRS4</f>
        <v>0</v>
      </c>
      <c r="NRT5">
        <f>'Sales Forecast by COS'!NRT4</f>
        <v>0</v>
      </c>
      <c r="NRU5">
        <f>'Sales Forecast by COS'!NRU4</f>
        <v>0</v>
      </c>
      <c r="NRV5">
        <f>'Sales Forecast by COS'!NRV4</f>
        <v>0</v>
      </c>
      <c r="NRW5">
        <f>'Sales Forecast by COS'!NRW4</f>
        <v>0</v>
      </c>
      <c r="NRX5">
        <f>'Sales Forecast by COS'!NRX4</f>
        <v>0</v>
      </c>
      <c r="NRY5">
        <f>'Sales Forecast by COS'!NRY4</f>
        <v>0</v>
      </c>
      <c r="NRZ5">
        <f>'Sales Forecast by COS'!NRZ4</f>
        <v>0</v>
      </c>
      <c r="NSA5">
        <f>'Sales Forecast by COS'!NSA4</f>
        <v>0</v>
      </c>
      <c r="NSB5">
        <f>'Sales Forecast by COS'!NSB4</f>
        <v>0</v>
      </c>
      <c r="NSC5">
        <f>'Sales Forecast by COS'!NSC4</f>
        <v>0</v>
      </c>
      <c r="NSD5">
        <f>'Sales Forecast by COS'!NSD4</f>
        <v>0</v>
      </c>
      <c r="NSE5">
        <f>'Sales Forecast by COS'!NSE4</f>
        <v>0</v>
      </c>
      <c r="NSF5">
        <f>'Sales Forecast by COS'!NSF4</f>
        <v>0</v>
      </c>
      <c r="NSG5">
        <f>'Sales Forecast by COS'!NSG4</f>
        <v>0</v>
      </c>
      <c r="NSH5">
        <f>'Sales Forecast by COS'!NSH4</f>
        <v>0</v>
      </c>
      <c r="NSI5">
        <f>'Sales Forecast by COS'!NSI4</f>
        <v>0</v>
      </c>
      <c r="NSJ5">
        <f>'Sales Forecast by COS'!NSJ4</f>
        <v>0</v>
      </c>
      <c r="NSK5">
        <f>'Sales Forecast by COS'!NSK4</f>
        <v>0</v>
      </c>
      <c r="NSL5">
        <f>'Sales Forecast by COS'!NSL4</f>
        <v>0</v>
      </c>
      <c r="NSM5">
        <f>'Sales Forecast by COS'!NSM4</f>
        <v>0</v>
      </c>
      <c r="NSN5">
        <f>'Sales Forecast by COS'!NSN4</f>
        <v>0</v>
      </c>
      <c r="NSO5">
        <f>'Sales Forecast by COS'!NSO4</f>
        <v>0</v>
      </c>
      <c r="NSP5">
        <f>'Sales Forecast by COS'!NSP4</f>
        <v>0</v>
      </c>
      <c r="NSQ5">
        <f>'Sales Forecast by COS'!NSQ4</f>
        <v>0</v>
      </c>
      <c r="NSR5">
        <f>'Sales Forecast by COS'!NSR4</f>
        <v>0</v>
      </c>
      <c r="NSS5">
        <f>'Sales Forecast by COS'!NSS4</f>
        <v>0</v>
      </c>
      <c r="NST5">
        <f>'Sales Forecast by COS'!NST4</f>
        <v>0</v>
      </c>
      <c r="NSU5">
        <f>'Sales Forecast by COS'!NSU4</f>
        <v>0</v>
      </c>
      <c r="NSV5">
        <f>'Sales Forecast by COS'!NSV4</f>
        <v>0</v>
      </c>
      <c r="NSW5">
        <f>'Sales Forecast by COS'!NSW4</f>
        <v>0</v>
      </c>
      <c r="NSX5">
        <f>'Sales Forecast by COS'!NSX4</f>
        <v>0</v>
      </c>
      <c r="NSY5">
        <f>'Sales Forecast by COS'!NSY4</f>
        <v>0</v>
      </c>
      <c r="NSZ5">
        <f>'Sales Forecast by COS'!NSZ4</f>
        <v>0</v>
      </c>
      <c r="NTA5">
        <f>'Sales Forecast by COS'!NTA4</f>
        <v>0</v>
      </c>
      <c r="NTB5">
        <f>'Sales Forecast by COS'!NTB4</f>
        <v>0</v>
      </c>
      <c r="NTC5">
        <f>'Sales Forecast by COS'!NTC4</f>
        <v>0</v>
      </c>
      <c r="NTD5">
        <f>'Sales Forecast by COS'!NTD4</f>
        <v>0</v>
      </c>
      <c r="NTE5">
        <f>'Sales Forecast by COS'!NTE4</f>
        <v>0</v>
      </c>
      <c r="NTF5">
        <f>'Sales Forecast by COS'!NTF4</f>
        <v>0</v>
      </c>
      <c r="NTG5">
        <f>'Sales Forecast by COS'!NTG4</f>
        <v>0</v>
      </c>
      <c r="NTH5">
        <f>'Sales Forecast by COS'!NTH4</f>
        <v>0</v>
      </c>
      <c r="NTI5">
        <f>'Sales Forecast by COS'!NTI4</f>
        <v>0</v>
      </c>
      <c r="NTJ5">
        <f>'Sales Forecast by COS'!NTJ4</f>
        <v>0</v>
      </c>
      <c r="NTK5">
        <f>'Sales Forecast by COS'!NTK4</f>
        <v>0</v>
      </c>
      <c r="NTL5">
        <f>'Sales Forecast by COS'!NTL4</f>
        <v>0</v>
      </c>
      <c r="NTM5">
        <f>'Sales Forecast by COS'!NTM4</f>
        <v>0</v>
      </c>
      <c r="NTN5">
        <f>'Sales Forecast by COS'!NTN4</f>
        <v>0</v>
      </c>
      <c r="NTO5">
        <f>'Sales Forecast by COS'!NTO4</f>
        <v>0</v>
      </c>
      <c r="NTP5">
        <f>'Sales Forecast by COS'!NTP4</f>
        <v>0</v>
      </c>
      <c r="NTQ5">
        <f>'Sales Forecast by COS'!NTQ4</f>
        <v>0</v>
      </c>
      <c r="NTR5">
        <f>'Sales Forecast by COS'!NTR4</f>
        <v>0</v>
      </c>
      <c r="NTS5">
        <f>'Sales Forecast by COS'!NTS4</f>
        <v>0</v>
      </c>
      <c r="NTT5">
        <f>'Sales Forecast by COS'!NTT4</f>
        <v>0</v>
      </c>
      <c r="NTU5">
        <f>'Sales Forecast by COS'!NTU4</f>
        <v>0</v>
      </c>
      <c r="NTV5">
        <f>'Sales Forecast by COS'!NTV4</f>
        <v>0</v>
      </c>
      <c r="NTW5">
        <f>'Sales Forecast by COS'!NTW4</f>
        <v>0</v>
      </c>
      <c r="NTX5">
        <f>'Sales Forecast by COS'!NTX4</f>
        <v>0</v>
      </c>
      <c r="NTY5">
        <f>'Sales Forecast by COS'!NTY4</f>
        <v>0</v>
      </c>
      <c r="NTZ5">
        <f>'Sales Forecast by COS'!NTZ4</f>
        <v>0</v>
      </c>
      <c r="NUA5">
        <f>'Sales Forecast by COS'!NUA4</f>
        <v>0</v>
      </c>
      <c r="NUB5">
        <f>'Sales Forecast by COS'!NUB4</f>
        <v>0</v>
      </c>
      <c r="NUC5">
        <f>'Sales Forecast by COS'!NUC4</f>
        <v>0</v>
      </c>
      <c r="NUD5">
        <f>'Sales Forecast by COS'!NUD4</f>
        <v>0</v>
      </c>
      <c r="NUE5">
        <f>'Sales Forecast by COS'!NUE4</f>
        <v>0</v>
      </c>
      <c r="NUF5">
        <f>'Sales Forecast by COS'!NUF4</f>
        <v>0</v>
      </c>
      <c r="NUG5">
        <f>'Sales Forecast by COS'!NUG4</f>
        <v>0</v>
      </c>
      <c r="NUH5">
        <f>'Sales Forecast by COS'!NUH4</f>
        <v>0</v>
      </c>
      <c r="NUI5">
        <f>'Sales Forecast by COS'!NUI4</f>
        <v>0</v>
      </c>
      <c r="NUJ5">
        <f>'Sales Forecast by COS'!NUJ4</f>
        <v>0</v>
      </c>
      <c r="NUK5">
        <f>'Sales Forecast by COS'!NUK4</f>
        <v>0</v>
      </c>
      <c r="NUL5">
        <f>'Sales Forecast by COS'!NUL4</f>
        <v>0</v>
      </c>
      <c r="NUM5">
        <f>'Sales Forecast by COS'!NUM4</f>
        <v>0</v>
      </c>
      <c r="NUN5">
        <f>'Sales Forecast by COS'!NUN4</f>
        <v>0</v>
      </c>
      <c r="NUO5">
        <f>'Sales Forecast by COS'!NUO4</f>
        <v>0</v>
      </c>
      <c r="NUP5">
        <f>'Sales Forecast by COS'!NUP4</f>
        <v>0</v>
      </c>
      <c r="NUQ5">
        <f>'Sales Forecast by COS'!NUQ4</f>
        <v>0</v>
      </c>
      <c r="NUR5">
        <f>'Sales Forecast by COS'!NUR4</f>
        <v>0</v>
      </c>
      <c r="NUS5">
        <f>'Sales Forecast by COS'!NUS4</f>
        <v>0</v>
      </c>
      <c r="NUT5">
        <f>'Sales Forecast by COS'!NUT4</f>
        <v>0</v>
      </c>
      <c r="NUU5">
        <f>'Sales Forecast by COS'!NUU4</f>
        <v>0</v>
      </c>
      <c r="NUV5">
        <f>'Sales Forecast by COS'!NUV4</f>
        <v>0</v>
      </c>
      <c r="NUW5">
        <f>'Sales Forecast by COS'!NUW4</f>
        <v>0</v>
      </c>
      <c r="NUX5">
        <f>'Sales Forecast by COS'!NUX4</f>
        <v>0</v>
      </c>
      <c r="NUY5">
        <f>'Sales Forecast by COS'!NUY4</f>
        <v>0</v>
      </c>
      <c r="NUZ5">
        <f>'Sales Forecast by COS'!NUZ4</f>
        <v>0</v>
      </c>
      <c r="NVA5">
        <f>'Sales Forecast by COS'!NVA4</f>
        <v>0</v>
      </c>
      <c r="NVB5">
        <f>'Sales Forecast by COS'!NVB4</f>
        <v>0</v>
      </c>
      <c r="NVC5">
        <f>'Sales Forecast by COS'!NVC4</f>
        <v>0</v>
      </c>
      <c r="NVD5">
        <f>'Sales Forecast by COS'!NVD4</f>
        <v>0</v>
      </c>
      <c r="NVE5">
        <f>'Sales Forecast by COS'!NVE4</f>
        <v>0</v>
      </c>
      <c r="NVF5">
        <f>'Sales Forecast by COS'!NVF4</f>
        <v>0</v>
      </c>
      <c r="NVG5">
        <f>'Sales Forecast by COS'!NVG4</f>
        <v>0</v>
      </c>
      <c r="NVH5">
        <f>'Sales Forecast by COS'!NVH4</f>
        <v>0</v>
      </c>
      <c r="NVI5">
        <f>'Sales Forecast by COS'!NVI4</f>
        <v>0</v>
      </c>
      <c r="NVJ5">
        <f>'Sales Forecast by COS'!NVJ4</f>
        <v>0</v>
      </c>
      <c r="NVK5">
        <f>'Sales Forecast by COS'!NVK4</f>
        <v>0</v>
      </c>
      <c r="NVL5">
        <f>'Sales Forecast by COS'!NVL4</f>
        <v>0</v>
      </c>
      <c r="NVM5">
        <f>'Sales Forecast by COS'!NVM4</f>
        <v>0</v>
      </c>
      <c r="NVN5">
        <f>'Sales Forecast by COS'!NVN4</f>
        <v>0</v>
      </c>
      <c r="NVO5">
        <f>'Sales Forecast by COS'!NVO4</f>
        <v>0</v>
      </c>
      <c r="NVP5">
        <f>'Sales Forecast by COS'!NVP4</f>
        <v>0</v>
      </c>
      <c r="NVQ5">
        <f>'Sales Forecast by COS'!NVQ4</f>
        <v>0</v>
      </c>
      <c r="NVR5">
        <f>'Sales Forecast by COS'!NVR4</f>
        <v>0</v>
      </c>
      <c r="NVS5">
        <f>'Sales Forecast by COS'!NVS4</f>
        <v>0</v>
      </c>
      <c r="NVT5">
        <f>'Sales Forecast by COS'!NVT4</f>
        <v>0</v>
      </c>
      <c r="NVU5">
        <f>'Sales Forecast by COS'!NVU4</f>
        <v>0</v>
      </c>
      <c r="NVV5">
        <f>'Sales Forecast by COS'!NVV4</f>
        <v>0</v>
      </c>
      <c r="NVW5">
        <f>'Sales Forecast by COS'!NVW4</f>
        <v>0</v>
      </c>
      <c r="NVX5">
        <f>'Sales Forecast by COS'!NVX4</f>
        <v>0</v>
      </c>
      <c r="NVY5">
        <f>'Sales Forecast by COS'!NVY4</f>
        <v>0</v>
      </c>
      <c r="NVZ5">
        <f>'Sales Forecast by COS'!NVZ4</f>
        <v>0</v>
      </c>
      <c r="NWA5">
        <f>'Sales Forecast by COS'!NWA4</f>
        <v>0</v>
      </c>
      <c r="NWB5">
        <f>'Sales Forecast by COS'!NWB4</f>
        <v>0</v>
      </c>
      <c r="NWC5">
        <f>'Sales Forecast by COS'!NWC4</f>
        <v>0</v>
      </c>
      <c r="NWD5">
        <f>'Sales Forecast by COS'!NWD4</f>
        <v>0</v>
      </c>
      <c r="NWE5">
        <f>'Sales Forecast by COS'!NWE4</f>
        <v>0</v>
      </c>
      <c r="NWF5">
        <f>'Sales Forecast by COS'!NWF4</f>
        <v>0</v>
      </c>
      <c r="NWG5">
        <f>'Sales Forecast by COS'!NWG4</f>
        <v>0</v>
      </c>
      <c r="NWH5">
        <f>'Sales Forecast by COS'!NWH4</f>
        <v>0</v>
      </c>
      <c r="NWI5">
        <f>'Sales Forecast by COS'!NWI4</f>
        <v>0</v>
      </c>
      <c r="NWJ5">
        <f>'Sales Forecast by COS'!NWJ4</f>
        <v>0</v>
      </c>
      <c r="NWK5">
        <f>'Sales Forecast by COS'!NWK4</f>
        <v>0</v>
      </c>
      <c r="NWL5">
        <f>'Sales Forecast by COS'!NWL4</f>
        <v>0</v>
      </c>
      <c r="NWM5">
        <f>'Sales Forecast by COS'!NWM4</f>
        <v>0</v>
      </c>
      <c r="NWN5">
        <f>'Sales Forecast by COS'!NWN4</f>
        <v>0</v>
      </c>
      <c r="NWO5">
        <f>'Sales Forecast by COS'!NWO4</f>
        <v>0</v>
      </c>
      <c r="NWP5">
        <f>'Sales Forecast by COS'!NWP4</f>
        <v>0</v>
      </c>
      <c r="NWQ5">
        <f>'Sales Forecast by COS'!NWQ4</f>
        <v>0</v>
      </c>
      <c r="NWR5">
        <f>'Sales Forecast by COS'!NWR4</f>
        <v>0</v>
      </c>
      <c r="NWS5">
        <f>'Sales Forecast by COS'!NWS4</f>
        <v>0</v>
      </c>
      <c r="NWT5">
        <f>'Sales Forecast by COS'!NWT4</f>
        <v>0</v>
      </c>
      <c r="NWU5">
        <f>'Sales Forecast by COS'!NWU4</f>
        <v>0</v>
      </c>
      <c r="NWV5">
        <f>'Sales Forecast by COS'!NWV4</f>
        <v>0</v>
      </c>
      <c r="NWW5">
        <f>'Sales Forecast by COS'!NWW4</f>
        <v>0</v>
      </c>
      <c r="NWX5">
        <f>'Sales Forecast by COS'!NWX4</f>
        <v>0</v>
      </c>
      <c r="NWY5">
        <f>'Sales Forecast by COS'!NWY4</f>
        <v>0</v>
      </c>
      <c r="NWZ5">
        <f>'Sales Forecast by COS'!NWZ4</f>
        <v>0</v>
      </c>
      <c r="NXA5">
        <f>'Sales Forecast by COS'!NXA4</f>
        <v>0</v>
      </c>
      <c r="NXB5">
        <f>'Sales Forecast by COS'!NXB4</f>
        <v>0</v>
      </c>
      <c r="NXC5">
        <f>'Sales Forecast by COS'!NXC4</f>
        <v>0</v>
      </c>
      <c r="NXD5">
        <f>'Sales Forecast by COS'!NXD4</f>
        <v>0</v>
      </c>
      <c r="NXE5">
        <f>'Sales Forecast by COS'!NXE4</f>
        <v>0</v>
      </c>
      <c r="NXF5">
        <f>'Sales Forecast by COS'!NXF4</f>
        <v>0</v>
      </c>
      <c r="NXG5">
        <f>'Sales Forecast by COS'!NXG4</f>
        <v>0</v>
      </c>
      <c r="NXH5">
        <f>'Sales Forecast by COS'!NXH4</f>
        <v>0</v>
      </c>
      <c r="NXI5">
        <f>'Sales Forecast by COS'!NXI4</f>
        <v>0</v>
      </c>
      <c r="NXJ5">
        <f>'Sales Forecast by COS'!NXJ4</f>
        <v>0</v>
      </c>
      <c r="NXK5">
        <f>'Sales Forecast by COS'!NXK4</f>
        <v>0</v>
      </c>
      <c r="NXL5">
        <f>'Sales Forecast by COS'!NXL4</f>
        <v>0</v>
      </c>
      <c r="NXM5">
        <f>'Sales Forecast by COS'!NXM4</f>
        <v>0</v>
      </c>
      <c r="NXN5">
        <f>'Sales Forecast by COS'!NXN4</f>
        <v>0</v>
      </c>
      <c r="NXO5">
        <f>'Sales Forecast by COS'!NXO4</f>
        <v>0</v>
      </c>
      <c r="NXP5">
        <f>'Sales Forecast by COS'!NXP4</f>
        <v>0</v>
      </c>
      <c r="NXQ5">
        <f>'Sales Forecast by COS'!NXQ4</f>
        <v>0</v>
      </c>
      <c r="NXR5">
        <f>'Sales Forecast by COS'!NXR4</f>
        <v>0</v>
      </c>
      <c r="NXS5">
        <f>'Sales Forecast by COS'!NXS4</f>
        <v>0</v>
      </c>
      <c r="NXT5">
        <f>'Sales Forecast by COS'!NXT4</f>
        <v>0</v>
      </c>
      <c r="NXU5">
        <f>'Sales Forecast by COS'!NXU4</f>
        <v>0</v>
      </c>
      <c r="NXV5">
        <f>'Sales Forecast by COS'!NXV4</f>
        <v>0</v>
      </c>
      <c r="NXW5">
        <f>'Sales Forecast by COS'!NXW4</f>
        <v>0</v>
      </c>
      <c r="NXX5">
        <f>'Sales Forecast by COS'!NXX4</f>
        <v>0</v>
      </c>
      <c r="NXY5">
        <f>'Sales Forecast by COS'!NXY4</f>
        <v>0</v>
      </c>
      <c r="NXZ5">
        <f>'Sales Forecast by COS'!NXZ4</f>
        <v>0</v>
      </c>
      <c r="NYA5">
        <f>'Sales Forecast by COS'!NYA4</f>
        <v>0</v>
      </c>
      <c r="NYB5">
        <f>'Sales Forecast by COS'!NYB4</f>
        <v>0</v>
      </c>
      <c r="NYC5">
        <f>'Sales Forecast by COS'!NYC4</f>
        <v>0</v>
      </c>
      <c r="NYD5">
        <f>'Sales Forecast by COS'!NYD4</f>
        <v>0</v>
      </c>
      <c r="NYE5">
        <f>'Sales Forecast by COS'!NYE4</f>
        <v>0</v>
      </c>
      <c r="NYF5">
        <f>'Sales Forecast by COS'!NYF4</f>
        <v>0</v>
      </c>
      <c r="NYG5">
        <f>'Sales Forecast by COS'!NYG4</f>
        <v>0</v>
      </c>
      <c r="NYH5">
        <f>'Sales Forecast by COS'!NYH4</f>
        <v>0</v>
      </c>
      <c r="NYI5">
        <f>'Sales Forecast by COS'!NYI4</f>
        <v>0</v>
      </c>
      <c r="NYJ5">
        <f>'Sales Forecast by COS'!NYJ4</f>
        <v>0</v>
      </c>
      <c r="NYK5">
        <f>'Sales Forecast by COS'!NYK4</f>
        <v>0</v>
      </c>
      <c r="NYL5">
        <f>'Sales Forecast by COS'!NYL4</f>
        <v>0</v>
      </c>
      <c r="NYM5">
        <f>'Sales Forecast by COS'!NYM4</f>
        <v>0</v>
      </c>
      <c r="NYN5">
        <f>'Sales Forecast by COS'!NYN4</f>
        <v>0</v>
      </c>
      <c r="NYO5">
        <f>'Sales Forecast by COS'!NYO4</f>
        <v>0</v>
      </c>
      <c r="NYP5">
        <f>'Sales Forecast by COS'!NYP4</f>
        <v>0</v>
      </c>
      <c r="NYQ5">
        <f>'Sales Forecast by COS'!NYQ4</f>
        <v>0</v>
      </c>
      <c r="NYR5">
        <f>'Sales Forecast by COS'!NYR4</f>
        <v>0</v>
      </c>
      <c r="NYS5">
        <f>'Sales Forecast by COS'!NYS4</f>
        <v>0</v>
      </c>
      <c r="NYT5">
        <f>'Sales Forecast by COS'!NYT4</f>
        <v>0</v>
      </c>
      <c r="NYU5">
        <f>'Sales Forecast by COS'!NYU4</f>
        <v>0</v>
      </c>
      <c r="NYV5">
        <f>'Sales Forecast by COS'!NYV4</f>
        <v>0</v>
      </c>
      <c r="NYW5">
        <f>'Sales Forecast by COS'!NYW4</f>
        <v>0</v>
      </c>
      <c r="NYX5">
        <f>'Sales Forecast by COS'!NYX4</f>
        <v>0</v>
      </c>
      <c r="NYY5">
        <f>'Sales Forecast by COS'!NYY4</f>
        <v>0</v>
      </c>
      <c r="NYZ5">
        <f>'Sales Forecast by COS'!NYZ4</f>
        <v>0</v>
      </c>
      <c r="NZA5">
        <f>'Sales Forecast by COS'!NZA4</f>
        <v>0</v>
      </c>
      <c r="NZB5">
        <f>'Sales Forecast by COS'!NZB4</f>
        <v>0</v>
      </c>
      <c r="NZC5">
        <f>'Sales Forecast by COS'!NZC4</f>
        <v>0</v>
      </c>
      <c r="NZD5">
        <f>'Sales Forecast by COS'!NZD4</f>
        <v>0</v>
      </c>
      <c r="NZE5">
        <f>'Sales Forecast by COS'!NZE4</f>
        <v>0</v>
      </c>
      <c r="NZF5">
        <f>'Sales Forecast by COS'!NZF4</f>
        <v>0</v>
      </c>
      <c r="NZG5">
        <f>'Sales Forecast by COS'!NZG4</f>
        <v>0</v>
      </c>
      <c r="NZH5">
        <f>'Sales Forecast by COS'!NZH4</f>
        <v>0</v>
      </c>
      <c r="NZI5">
        <f>'Sales Forecast by COS'!NZI4</f>
        <v>0</v>
      </c>
      <c r="NZJ5">
        <f>'Sales Forecast by COS'!NZJ4</f>
        <v>0</v>
      </c>
      <c r="NZK5">
        <f>'Sales Forecast by COS'!NZK4</f>
        <v>0</v>
      </c>
      <c r="NZL5">
        <f>'Sales Forecast by COS'!NZL4</f>
        <v>0</v>
      </c>
      <c r="NZM5">
        <f>'Sales Forecast by COS'!NZM4</f>
        <v>0</v>
      </c>
      <c r="NZN5">
        <f>'Sales Forecast by COS'!NZN4</f>
        <v>0</v>
      </c>
      <c r="NZO5">
        <f>'Sales Forecast by COS'!NZO4</f>
        <v>0</v>
      </c>
      <c r="NZP5">
        <f>'Sales Forecast by COS'!NZP4</f>
        <v>0</v>
      </c>
      <c r="NZQ5">
        <f>'Sales Forecast by COS'!NZQ4</f>
        <v>0</v>
      </c>
      <c r="NZR5">
        <f>'Sales Forecast by COS'!NZR4</f>
        <v>0</v>
      </c>
      <c r="NZS5">
        <f>'Sales Forecast by COS'!NZS4</f>
        <v>0</v>
      </c>
      <c r="NZT5">
        <f>'Sales Forecast by COS'!NZT4</f>
        <v>0</v>
      </c>
      <c r="NZU5">
        <f>'Sales Forecast by COS'!NZU4</f>
        <v>0</v>
      </c>
      <c r="NZV5">
        <f>'Sales Forecast by COS'!NZV4</f>
        <v>0</v>
      </c>
      <c r="NZW5">
        <f>'Sales Forecast by COS'!NZW4</f>
        <v>0</v>
      </c>
      <c r="NZX5">
        <f>'Sales Forecast by COS'!NZX4</f>
        <v>0</v>
      </c>
      <c r="NZY5">
        <f>'Sales Forecast by COS'!NZY4</f>
        <v>0</v>
      </c>
      <c r="NZZ5">
        <f>'Sales Forecast by COS'!NZZ4</f>
        <v>0</v>
      </c>
      <c r="OAA5">
        <f>'Sales Forecast by COS'!OAA4</f>
        <v>0</v>
      </c>
      <c r="OAB5">
        <f>'Sales Forecast by COS'!OAB4</f>
        <v>0</v>
      </c>
      <c r="OAC5">
        <f>'Sales Forecast by COS'!OAC4</f>
        <v>0</v>
      </c>
      <c r="OAD5">
        <f>'Sales Forecast by COS'!OAD4</f>
        <v>0</v>
      </c>
      <c r="OAE5">
        <f>'Sales Forecast by COS'!OAE4</f>
        <v>0</v>
      </c>
      <c r="OAF5">
        <f>'Sales Forecast by COS'!OAF4</f>
        <v>0</v>
      </c>
      <c r="OAG5">
        <f>'Sales Forecast by COS'!OAG4</f>
        <v>0</v>
      </c>
      <c r="OAH5">
        <f>'Sales Forecast by COS'!OAH4</f>
        <v>0</v>
      </c>
      <c r="OAI5">
        <f>'Sales Forecast by COS'!OAI4</f>
        <v>0</v>
      </c>
      <c r="OAJ5">
        <f>'Sales Forecast by COS'!OAJ4</f>
        <v>0</v>
      </c>
      <c r="OAK5">
        <f>'Sales Forecast by COS'!OAK4</f>
        <v>0</v>
      </c>
      <c r="OAL5">
        <f>'Sales Forecast by COS'!OAL4</f>
        <v>0</v>
      </c>
      <c r="OAM5">
        <f>'Sales Forecast by COS'!OAM4</f>
        <v>0</v>
      </c>
      <c r="OAN5">
        <f>'Sales Forecast by COS'!OAN4</f>
        <v>0</v>
      </c>
      <c r="OAO5">
        <f>'Sales Forecast by COS'!OAO4</f>
        <v>0</v>
      </c>
      <c r="OAP5">
        <f>'Sales Forecast by COS'!OAP4</f>
        <v>0</v>
      </c>
      <c r="OAQ5">
        <f>'Sales Forecast by COS'!OAQ4</f>
        <v>0</v>
      </c>
      <c r="OAR5">
        <f>'Sales Forecast by COS'!OAR4</f>
        <v>0</v>
      </c>
      <c r="OAS5">
        <f>'Sales Forecast by COS'!OAS4</f>
        <v>0</v>
      </c>
      <c r="OAT5">
        <f>'Sales Forecast by COS'!OAT4</f>
        <v>0</v>
      </c>
      <c r="OAU5">
        <f>'Sales Forecast by COS'!OAU4</f>
        <v>0</v>
      </c>
      <c r="OAV5">
        <f>'Sales Forecast by COS'!OAV4</f>
        <v>0</v>
      </c>
      <c r="OAW5">
        <f>'Sales Forecast by COS'!OAW4</f>
        <v>0</v>
      </c>
      <c r="OAX5">
        <f>'Sales Forecast by COS'!OAX4</f>
        <v>0</v>
      </c>
      <c r="OAY5">
        <f>'Sales Forecast by COS'!OAY4</f>
        <v>0</v>
      </c>
      <c r="OAZ5">
        <f>'Sales Forecast by COS'!OAZ4</f>
        <v>0</v>
      </c>
      <c r="OBA5">
        <f>'Sales Forecast by COS'!OBA4</f>
        <v>0</v>
      </c>
      <c r="OBB5">
        <f>'Sales Forecast by COS'!OBB4</f>
        <v>0</v>
      </c>
      <c r="OBC5">
        <f>'Sales Forecast by COS'!OBC4</f>
        <v>0</v>
      </c>
      <c r="OBD5">
        <f>'Sales Forecast by COS'!OBD4</f>
        <v>0</v>
      </c>
      <c r="OBE5">
        <f>'Sales Forecast by COS'!OBE4</f>
        <v>0</v>
      </c>
      <c r="OBF5">
        <f>'Sales Forecast by COS'!OBF4</f>
        <v>0</v>
      </c>
      <c r="OBG5">
        <f>'Sales Forecast by COS'!OBG4</f>
        <v>0</v>
      </c>
      <c r="OBH5">
        <f>'Sales Forecast by COS'!OBH4</f>
        <v>0</v>
      </c>
      <c r="OBI5">
        <f>'Sales Forecast by COS'!OBI4</f>
        <v>0</v>
      </c>
      <c r="OBJ5">
        <f>'Sales Forecast by COS'!OBJ4</f>
        <v>0</v>
      </c>
      <c r="OBK5">
        <f>'Sales Forecast by COS'!OBK4</f>
        <v>0</v>
      </c>
      <c r="OBL5">
        <f>'Sales Forecast by COS'!OBL4</f>
        <v>0</v>
      </c>
      <c r="OBM5">
        <f>'Sales Forecast by COS'!OBM4</f>
        <v>0</v>
      </c>
      <c r="OBN5">
        <f>'Sales Forecast by COS'!OBN4</f>
        <v>0</v>
      </c>
      <c r="OBO5">
        <f>'Sales Forecast by COS'!OBO4</f>
        <v>0</v>
      </c>
      <c r="OBP5">
        <f>'Sales Forecast by COS'!OBP4</f>
        <v>0</v>
      </c>
      <c r="OBQ5">
        <f>'Sales Forecast by COS'!OBQ4</f>
        <v>0</v>
      </c>
      <c r="OBR5">
        <f>'Sales Forecast by COS'!OBR4</f>
        <v>0</v>
      </c>
      <c r="OBS5">
        <f>'Sales Forecast by COS'!OBS4</f>
        <v>0</v>
      </c>
      <c r="OBT5">
        <f>'Sales Forecast by COS'!OBT4</f>
        <v>0</v>
      </c>
      <c r="OBU5">
        <f>'Sales Forecast by COS'!OBU4</f>
        <v>0</v>
      </c>
      <c r="OBV5">
        <f>'Sales Forecast by COS'!OBV4</f>
        <v>0</v>
      </c>
      <c r="OBW5">
        <f>'Sales Forecast by COS'!OBW4</f>
        <v>0</v>
      </c>
      <c r="OBX5">
        <f>'Sales Forecast by COS'!OBX4</f>
        <v>0</v>
      </c>
      <c r="OBY5">
        <f>'Sales Forecast by COS'!OBY4</f>
        <v>0</v>
      </c>
      <c r="OBZ5">
        <f>'Sales Forecast by COS'!OBZ4</f>
        <v>0</v>
      </c>
      <c r="OCA5">
        <f>'Sales Forecast by COS'!OCA4</f>
        <v>0</v>
      </c>
      <c r="OCB5">
        <f>'Sales Forecast by COS'!OCB4</f>
        <v>0</v>
      </c>
      <c r="OCC5">
        <f>'Sales Forecast by COS'!OCC4</f>
        <v>0</v>
      </c>
      <c r="OCD5">
        <f>'Sales Forecast by COS'!OCD4</f>
        <v>0</v>
      </c>
      <c r="OCE5">
        <f>'Sales Forecast by COS'!OCE4</f>
        <v>0</v>
      </c>
      <c r="OCF5">
        <f>'Sales Forecast by COS'!OCF4</f>
        <v>0</v>
      </c>
      <c r="OCG5">
        <f>'Sales Forecast by COS'!OCG4</f>
        <v>0</v>
      </c>
      <c r="OCH5">
        <f>'Sales Forecast by COS'!OCH4</f>
        <v>0</v>
      </c>
      <c r="OCI5">
        <f>'Sales Forecast by COS'!OCI4</f>
        <v>0</v>
      </c>
      <c r="OCJ5">
        <f>'Sales Forecast by COS'!OCJ4</f>
        <v>0</v>
      </c>
      <c r="OCK5">
        <f>'Sales Forecast by COS'!OCK4</f>
        <v>0</v>
      </c>
      <c r="OCL5">
        <f>'Sales Forecast by COS'!OCL4</f>
        <v>0</v>
      </c>
      <c r="OCM5">
        <f>'Sales Forecast by COS'!OCM4</f>
        <v>0</v>
      </c>
      <c r="OCN5">
        <f>'Sales Forecast by COS'!OCN4</f>
        <v>0</v>
      </c>
      <c r="OCO5">
        <f>'Sales Forecast by COS'!OCO4</f>
        <v>0</v>
      </c>
      <c r="OCP5">
        <f>'Sales Forecast by COS'!OCP4</f>
        <v>0</v>
      </c>
      <c r="OCQ5">
        <f>'Sales Forecast by COS'!OCQ4</f>
        <v>0</v>
      </c>
      <c r="OCR5">
        <f>'Sales Forecast by COS'!OCR4</f>
        <v>0</v>
      </c>
      <c r="OCS5">
        <f>'Sales Forecast by COS'!OCS4</f>
        <v>0</v>
      </c>
      <c r="OCT5">
        <f>'Sales Forecast by COS'!OCT4</f>
        <v>0</v>
      </c>
      <c r="OCU5">
        <f>'Sales Forecast by COS'!OCU4</f>
        <v>0</v>
      </c>
      <c r="OCV5">
        <f>'Sales Forecast by COS'!OCV4</f>
        <v>0</v>
      </c>
      <c r="OCW5">
        <f>'Sales Forecast by COS'!OCW4</f>
        <v>0</v>
      </c>
      <c r="OCX5">
        <f>'Sales Forecast by COS'!OCX4</f>
        <v>0</v>
      </c>
      <c r="OCY5">
        <f>'Sales Forecast by COS'!OCY4</f>
        <v>0</v>
      </c>
      <c r="OCZ5">
        <f>'Sales Forecast by COS'!OCZ4</f>
        <v>0</v>
      </c>
      <c r="ODA5">
        <f>'Sales Forecast by COS'!ODA4</f>
        <v>0</v>
      </c>
      <c r="ODB5">
        <f>'Sales Forecast by COS'!ODB4</f>
        <v>0</v>
      </c>
      <c r="ODC5">
        <f>'Sales Forecast by COS'!ODC4</f>
        <v>0</v>
      </c>
      <c r="ODD5">
        <f>'Sales Forecast by COS'!ODD4</f>
        <v>0</v>
      </c>
      <c r="ODE5">
        <f>'Sales Forecast by COS'!ODE4</f>
        <v>0</v>
      </c>
      <c r="ODF5">
        <f>'Sales Forecast by COS'!ODF4</f>
        <v>0</v>
      </c>
      <c r="ODG5">
        <f>'Sales Forecast by COS'!ODG4</f>
        <v>0</v>
      </c>
      <c r="ODH5">
        <f>'Sales Forecast by COS'!ODH4</f>
        <v>0</v>
      </c>
      <c r="ODI5">
        <f>'Sales Forecast by COS'!ODI4</f>
        <v>0</v>
      </c>
      <c r="ODJ5">
        <f>'Sales Forecast by COS'!ODJ4</f>
        <v>0</v>
      </c>
      <c r="ODK5">
        <f>'Sales Forecast by COS'!ODK4</f>
        <v>0</v>
      </c>
      <c r="ODL5">
        <f>'Sales Forecast by COS'!ODL4</f>
        <v>0</v>
      </c>
      <c r="ODM5">
        <f>'Sales Forecast by COS'!ODM4</f>
        <v>0</v>
      </c>
      <c r="ODN5">
        <f>'Sales Forecast by COS'!ODN4</f>
        <v>0</v>
      </c>
      <c r="ODO5">
        <f>'Sales Forecast by COS'!ODO4</f>
        <v>0</v>
      </c>
      <c r="ODP5">
        <f>'Sales Forecast by COS'!ODP4</f>
        <v>0</v>
      </c>
      <c r="ODQ5">
        <f>'Sales Forecast by COS'!ODQ4</f>
        <v>0</v>
      </c>
      <c r="ODR5">
        <f>'Sales Forecast by COS'!ODR4</f>
        <v>0</v>
      </c>
      <c r="ODS5">
        <f>'Sales Forecast by COS'!ODS4</f>
        <v>0</v>
      </c>
      <c r="ODT5">
        <f>'Sales Forecast by COS'!ODT4</f>
        <v>0</v>
      </c>
      <c r="ODU5">
        <f>'Sales Forecast by COS'!ODU4</f>
        <v>0</v>
      </c>
      <c r="ODV5">
        <f>'Sales Forecast by COS'!ODV4</f>
        <v>0</v>
      </c>
      <c r="ODW5">
        <f>'Sales Forecast by COS'!ODW4</f>
        <v>0</v>
      </c>
      <c r="ODX5">
        <f>'Sales Forecast by COS'!ODX4</f>
        <v>0</v>
      </c>
      <c r="ODY5">
        <f>'Sales Forecast by COS'!ODY4</f>
        <v>0</v>
      </c>
      <c r="ODZ5">
        <f>'Sales Forecast by COS'!ODZ4</f>
        <v>0</v>
      </c>
      <c r="OEA5">
        <f>'Sales Forecast by COS'!OEA4</f>
        <v>0</v>
      </c>
      <c r="OEB5">
        <f>'Sales Forecast by COS'!OEB4</f>
        <v>0</v>
      </c>
      <c r="OEC5">
        <f>'Sales Forecast by COS'!OEC4</f>
        <v>0</v>
      </c>
      <c r="OED5">
        <f>'Sales Forecast by COS'!OED4</f>
        <v>0</v>
      </c>
      <c r="OEE5">
        <f>'Sales Forecast by COS'!OEE4</f>
        <v>0</v>
      </c>
      <c r="OEF5">
        <f>'Sales Forecast by COS'!OEF4</f>
        <v>0</v>
      </c>
      <c r="OEG5">
        <f>'Sales Forecast by COS'!OEG4</f>
        <v>0</v>
      </c>
      <c r="OEH5">
        <f>'Sales Forecast by COS'!OEH4</f>
        <v>0</v>
      </c>
      <c r="OEI5">
        <f>'Sales Forecast by COS'!OEI4</f>
        <v>0</v>
      </c>
      <c r="OEJ5">
        <f>'Sales Forecast by COS'!OEJ4</f>
        <v>0</v>
      </c>
      <c r="OEK5">
        <f>'Sales Forecast by COS'!OEK4</f>
        <v>0</v>
      </c>
      <c r="OEL5">
        <f>'Sales Forecast by COS'!OEL4</f>
        <v>0</v>
      </c>
      <c r="OEM5">
        <f>'Sales Forecast by COS'!OEM4</f>
        <v>0</v>
      </c>
      <c r="OEN5">
        <f>'Sales Forecast by COS'!OEN4</f>
        <v>0</v>
      </c>
      <c r="OEO5">
        <f>'Sales Forecast by COS'!OEO4</f>
        <v>0</v>
      </c>
      <c r="OEP5">
        <f>'Sales Forecast by COS'!OEP4</f>
        <v>0</v>
      </c>
      <c r="OEQ5">
        <f>'Sales Forecast by COS'!OEQ4</f>
        <v>0</v>
      </c>
      <c r="OER5">
        <f>'Sales Forecast by COS'!OER4</f>
        <v>0</v>
      </c>
      <c r="OES5">
        <f>'Sales Forecast by COS'!OES4</f>
        <v>0</v>
      </c>
      <c r="OET5">
        <f>'Sales Forecast by COS'!OET4</f>
        <v>0</v>
      </c>
      <c r="OEU5">
        <f>'Sales Forecast by COS'!OEU4</f>
        <v>0</v>
      </c>
      <c r="OEV5">
        <f>'Sales Forecast by COS'!OEV4</f>
        <v>0</v>
      </c>
      <c r="OEW5">
        <f>'Sales Forecast by COS'!OEW4</f>
        <v>0</v>
      </c>
      <c r="OEX5">
        <f>'Sales Forecast by COS'!OEX4</f>
        <v>0</v>
      </c>
      <c r="OEY5">
        <f>'Sales Forecast by COS'!OEY4</f>
        <v>0</v>
      </c>
      <c r="OEZ5">
        <f>'Sales Forecast by COS'!OEZ4</f>
        <v>0</v>
      </c>
      <c r="OFA5">
        <f>'Sales Forecast by COS'!OFA4</f>
        <v>0</v>
      </c>
      <c r="OFB5">
        <f>'Sales Forecast by COS'!OFB4</f>
        <v>0</v>
      </c>
      <c r="OFC5">
        <f>'Sales Forecast by COS'!OFC4</f>
        <v>0</v>
      </c>
      <c r="OFD5">
        <f>'Sales Forecast by COS'!OFD4</f>
        <v>0</v>
      </c>
      <c r="OFE5">
        <f>'Sales Forecast by COS'!OFE4</f>
        <v>0</v>
      </c>
      <c r="OFF5">
        <f>'Sales Forecast by COS'!OFF4</f>
        <v>0</v>
      </c>
      <c r="OFG5">
        <f>'Sales Forecast by COS'!OFG4</f>
        <v>0</v>
      </c>
      <c r="OFH5">
        <f>'Sales Forecast by COS'!OFH4</f>
        <v>0</v>
      </c>
      <c r="OFI5">
        <f>'Sales Forecast by COS'!OFI4</f>
        <v>0</v>
      </c>
      <c r="OFJ5">
        <f>'Sales Forecast by COS'!OFJ4</f>
        <v>0</v>
      </c>
      <c r="OFK5">
        <f>'Sales Forecast by COS'!OFK4</f>
        <v>0</v>
      </c>
      <c r="OFL5">
        <f>'Sales Forecast by COS'!OFL4</f>
        <v>0</v>
      </c>
      <c r="OFM5">
        <f>'Sales Forecast by COS'!OFM4</f>
        <v>0</v>
      </c>
      <c r="OFN5">
        <f>'Sales Forecast by COS'!OFN4</f>
        <v>0</v>
      </c>
      <c r="OFO5">
        <f>'Sales Forecast by COS'!OFO4</f>
        <v>0</v>
      </c>
      <c r="OFP5">
        <f>'Sales Forecast by COS'!OFP4</f>
        <v>0</v>
      </c>
      <c r="OFQ5">
        <f>'Sales Forecast by COS'!OFQ4</f>
        <v>0</v>
      </c>
      <c r="OFR5">
        <f>'Sales Forecast by COS'!OFR4</f>
        <v>0</v>
      </c>
      <c r="OFS5">
        <f>'Sales Forecast by COS'!OFS4</f>
        <v>0</v>
      </c>
      <c r="OFT5">
        <f>'Sales Forecast by COS'!OFT4</f>
        <v>0</v>
      </c>
      <c r="OFU5">
        <f>'Sales Forecast by COS'!OFU4</f>
        <v>0</v>
      </c>
      <c r="OFV5">
        <f>'Sales Forecast by COS'!OFV4</f>
        <v>0</v>
      </c>
      <c r="OFW5">
        <f>'Sales Forecast by COS'!OFW4</f>
        <v>0</v>
      </c>
      <c r="OFX5">
        <f>'Sales Forecast by COS'!OFX4</f>
        <v>0</v>
      </c>
      <c r="OFY5">
        <f>'Sales Forecast by COS'!OFY4</f>
        <v>0</v>
      </c>
      <c r="OFZ5">
        <f>'Sales Forecast by COS'!OFZ4</f>
        <v>0</v>
      </c>
      <c r="OGA5">
        <f>'Sales Forecast by COS'!OGA4</f>
        <v>0</v>
      </c>
      <c r="OGB5">
        <f>'Sales Forecast by COS'!OGB4</f>
        <v>0</v>
      </c>
      <c r="OGC5">
        <f>'Sales Forecast by COS'!OGC4</f>
        <v>0</v>
      </c>
      <c r="OGD5">
        <f>'Sales Forecast by COS'!OGD4</f>
        <v>0</v>
      </c>
      <c r="OGE5">
        <f>'Sales Forecast by COS'!OGE4</f>
        <v>0</v>
      </c>
      <c r="OGF5">
        <f>'Sales Forecast by COS'!OGF4</f>
        <v>0</v>
      </c>
      <c r="OGG5">
        <f>'Sales Forecast by COS'!OGG4</f>
        <v>0</v>
      </c>
      <c r="OGH5">
        <f>'Sales Forecast by COS'!OGH4</f>
        <v>0</v>
      </c>
      <c r="OGI5">
        <f>'Sales Forecast by COS'!OGI4</f>
        <v>0</v>
      </c>
      <c r="OGJ5">
        <f>'Sales Forecast by COS'!OGJ4</f>
        <v>0</v>
      </c>
      <c r="OGK5">
        <f>'Sales Forecast by COS'!OGK4</f>
        <v>0</v>
      </c>
      <c r="OGL5">
        <f>'Sales Forecast by COS'!OGL4</f>
        <v>0</v>
      </c>
      <c r="OGM5">
        <f>'Sales Forecast by COS'!OGM4</f>
        <v>0</v>
      </c>
      <c r="OGN5">
        <f>'Sales Forecast by COS'!OGN4</f>
        <v>0</v>
      </c>
      <c r="OGO5">
        <f>'Sales Forecast by COS'!OGO4</f>
        <v>0</v>
      </c>
      <c r="OGP5">
        <f>'Sales Forecast by COS'!OGP4</f>
        <v>0</v>
      </c>
      <c r="OGQ5">
        <f>'Sales Forecast by COS'!OGQ4</f>
        <v>0</v>
      </c>
      <c r="OGR5">
        <f>'Sales Forecast by COS'!OGR4</f>
        <v>0</v>
      </c>
      <c r="OGS5">
        <f>'Sales Forecast by COS'!OGS4</f>
        <v>0</v>
      </c>
      <c r="OGT5">
        <f>'Sales Forecast by COS'!OGT4</f>
        <v>0</v>
      </c>
      <c r="OGU5">
        <f>'Sales Forecast by COS'!OGU4</f>
        <v>0</v>
      </c>
      <c r="OGV5">
        <f>'Sales Forecast by COS'!OGV4</f>
        <v>0</v>
      </c>
      <c r="OGW5">
        <f>'Sales Forecast by COS'!OGW4</f>
        <v>0</v>
      </c>
      <c r="OGX5">
        <f>'Sales Forecast by COS'!OGX4</f>
        <v>0</v>
      </c>
      <c r="OGY5">
        <f>'Sales Forecast by COS'!OGY4</f>
        <v>0</v>
      </c>
      <c r="OGZ5">
        <f>'Sales Forecast by COS'!OGZ4</f>
        <v>0</v>
      </c>
      <c r="OHA5">
        <f>'Sales Forecast by COS'!OHA4</f>
        <v>0</v>
      </c>
      <c r="OHB5">
        <f>'Sales Forecast by COS'!OHB4</f>
        <v>0</v>
      </c>
      <c r="OHC5">
        <f>'Sales Forecast by COS'!OHC4</f>
        <v>0</v>
      </c>
      <c r="OHD5">
        <f>'Sales Forecast by COS'!OHD4</f>
        <v>0</v>
      </c>
      <c r="OHE5">
        <f>'Sales Forecast by COS'!OHE4</f>
        <v>0</v>
      </c>
      <c r="OHF5">
        <f>'Sales Forecast by COS'!OHF4</f>
        <v>0</v>
      </c>
      <c r="OHG5">
        <f>'Sales Forecast by COS'!OHG4</f>
        <v>0</v>
      </c>
      <c r="OHH5">
        <f>'Sales Forecast by COS'!OHH4</f>
        <v>0</v>
      </c>
      <c r="OHI5">
        <f>'Sales Forecast by COS'!OHI4</f>
        <v>0</v>
      </c>
      <c r="OHJ5">
        <f>'Sales Forecast by COS'!OHJ4</f>
        <v>0</v>
      </c>
      <c r="OHK5">
        <f>'Sales Forecast by COS'!OHK4</f>
        <v>0</v>
      </c>
      <c r="OHL5">
        <f>'Sales Forecast by COS'!OHL4</f>
        <v>0</v>
      </c>
      <c r="OHM5">
        <f>'Sales Forecast by COS'!OHM4</f>
        <v>0</v>
      </c>
      <c r="OHN5">
        <f>'Sales Forecast by COS'!OHN4</f>
        <v>0</v>
      </c>
      <c r="OHO5">
        <f>'Sales Forecast by COS'!OHO4</f>
        <v>0</v>
      </c>
      <c r="OHP5">
        <f>'Sales Forecast by COS'!OHP4</f>
        <v>0</v>
      </c>
      <c r="OHQ5">
        <f>'Sales Forecast by COS'!OHQ4</f>
        <v>0</v>
      </c>
      <c r="OHR5">
        <f>'Sales Forecast by COS'!OHR4</f>
        <v>0</v>
      </c>
      <c r="OHS5">
        <f>'Sales Forecast by COS'!OHS4</f>
        <v>0</v>
      </c>
      <c r="OHT5">
        <f>'Sales Forecast by COS'!OHT4</f>
        <v>0</v>
      </c>
      <c r="OHU5">
        <f>'Sales Forecast by COS'!OHU4</f>
        <v>0</v>
      </c>
      <c r="OHV5">
        <f>'Sales Forecast by COS'!OHV4</f>
        <v>0</v>
      </c>
      <c r="OHW5">
        <f>'Sales Forecast by COS'!OHW4</f>
        <v>0</v>
      </c>
      <c r="OHX5">
        <f>'Sales Forecast by COS'!OHX4</f>
        <v>0</v>
      </c>
      <c r="OHY5">
        <f>'Sales Forecast by COS'!OHY4</f>
        <v>0</v>
      </c>
      <c r="OHZ5">
        <f>'Sales Forecast by COS'!OHZ4</f>
        <v>0</v>
      </c>
      <c r="OIA5">
        <f>'Sales Forecast by COS'!OIA4</f>
        <v>0</v>
      </c>
      <c r="OIB5">
        <f>'Sales Forecast by COS'!OIB4</f>
        <v>0</v>
      </c>
      <c r="OIC5">
        <f>'Sales Forecast by COS'!OIC4</f>
        <v>0</v>
      </c>
      <c r="OID5">
        <f>'Sales Forecast by COS'!OID4</f>
        <v>0</v>
      </c>
      <c r="OIE5">
        <f>'Sales Forecast by COS'!OIE4</f>
        <v>0</v>
      </c>
      <c r="OIF5">
        <f>'Sales Forecast by COS'!OIF4</f>
        <v>0</v>
      </c>
      <c r="OIG5">
        <f>'Sales Forecast by COS'!OIG4</f>
        <v>0</v>
      </c>
      <c r="OIH5">
        <f>'Sales Forecast by COS'!OIH4</f>
        <v>0</v>
      </c>
      <c r="OII5">
        <f>'Sales Forecast by COS'!OII4</f>
        <v>0</v>
      </c>
      <c r="OIJ5">
        <f>'Sales Forecast by COS'!OIJ4</f>
        <v>0</v>
      </c>
      <c r="OIK5">
        <f>'Sales Forecast by COS'!OIK4</f>
        <v>0</v>
      </c>
      <c r="OIL5">
        <f>'Sales Forecast by COS'!OIL4</f>
        <v>0</v>
      </c>
      <c r="OIM5">
        <f>'Sales Forecast by COS'!OIM4</f>
        <v>0</v>
      </c>
      <c r="OIN5">
        <f>'Sales Forecast by COS'!OIN4</f>
        <v>0</v>
      </c>
      <c r="OIO5">
        <f>'Sales Forecast by COS'!OIO4</f>
        <v>0</v>
      </c>
      <c r="OIP5">
        <f>'Sales Forecast by COS'!OIP4</f>
        <v>0</v>
      </c>
      <c r="OIQ5">
        <f>'Sales Forecast by COS'!OIQ4</f>
        <v>0</v>
      </c>
      <c r="OIR5">
        <f>'Sales Forecast by COS'!OIR4</f>
        <v>0</v>
      </c>
      <c r="OIS5">
        <f>'Sales Forecast by COS'!OIS4</f>
        <v>0</v>
      </c>
      <c r="OIT5">
        <f>'Sales Forecast by COS'!OIT4</f>
        <v>0</v>
      </c>
      <c r="OIU5">
        <f>'Sales Forecast by COS'!OIU4</f>
        <v>0</v>
      </c>
      <c r="OIV5">
        <f>'Sales Forecast by COS'!OIV4</f>
        <v>0</v>
      </c>
      <c r="OIW5">
        <f>'Sales Forecast by COS'!OIW4</f>
        <v>0</v>
      </c>
      <c r="OIX5">
        <f>'Sales Forecast by COS'!OIX4</f>
        <v>0</v>
      </c>
      <c r="OIY5">
        <f>'Sales Forecast by COS'!OIY4</f>
        <v>0</v>
      </c>
      <c r="OIZ5">
        <f>'Sales Forecast by COS'!OIZ4</f>
        <v>0</v>
      </c>
      <c r="OJA5">
        <f>'Sales Forecast by COS'!OJA4</f>
        <v>0</v>
      </c>
      <c r="OJB5">
        <f>'Sales Forecast by COS'!OJB4</f>
        <v>0</v>
      </c>
      <c r="OJC5">
        <f>'Sales Forecast by COS'!OJC4</f>
        <v>0</v>
      </c>
      <c r="OJD5">
        <f>'Sales Forecast by COS'!OJD4</f>
        <v>0</v>
      </c>
      <c r="OJE5">
        <f>'Sales Forecast by COS'!OJE4</f>
        <v>0</v>
      </c>
      <c r="OJF5">
        <f>'Sales Forecast by COS'!OJF4</f>
        <v>0</v>
      </c>
      <c r="OJG5">
        <f>'Sales Forecast by COS'!OJG4</f>
        <v>0</v>
      </c>
      <c r="OJH5">
        <f>'Sales Forecast by COS'!OJH4</f>
        <v>0</v>
      </c>
      <c r="OJI5">
        <f>'Sales Forecast by COS'!OJI4</f>
        <v>0</v>
      </c>
      <c r="OJJ5">
        <f>'Sales Forecast by COS'!OJJ4</f>
        <v>0</v>
      </c>
      <c r="OJK5">
        <f>'Sales Forecast by COS'!OJK4</f>
        <v>0</v>
      </c>
      <c r="OJL5">
        <f>'Sales Forecast by COS'!OJL4</f>
        <v>0</v>
      </c>
      <c r="OJM5">
        <f>'Sales Forecast by COS'!OJM4</f>
        <v>0</v>
      </c>
      <c r="OJN5">
        <f>'Sales Forecast by COS'!OJN4</f>
        <v>0</v>
      </c>
      <c r="OJO5">
        <f>'Sales Forecast by COS'!OJO4</f>
        <v>0</v>
      </c>
      <c r="OJP5">
        <f>'Sales Forecast by COS'!OJP4</f>
        <v>0</v>
      </c>
      <c r="OJQ5">
        <f>'Sales Forecast by COS'!OJQ4</f>
        <v>0</v>
      </c>
      <c r="OJR5">
        <f>'Sales Forecast by COS'!OJR4</f>
        <v>0</v>
      </c>
      <c r="OJS5">
        <f>'Sales Forecast by COS'!OJS4</f>
        <v>0</v>
      </c>
      <c r="OJT5">
        <f>'Sales Forecast by COS'!OJT4</f>
        <v>0</v>
      </c>
      <c r="OJU5">
        <f>'Sales Forecast by COS'!OJU4</f>
        <v>0</v>
      </c>
      <c r="OJV5">
        <f>'Sales Forecast by COS'!OJV4</f>
        <v>0</v>
      </c>
      <c r="OJW5">
        <f>'Sales Forecast by COS'!OJW4</f>
        <v>0</v>
      </c>
      <c r="OJX5">
        <f>'Sales Forecast by COS'!OJX4</f>
        <v>0</v>
      </c>
      <c r="OJY5">
        <f>'Sales Forecast by COS'!OJY4</f>
        <v>0</v>
      </c>
      <c r="OJZ5">
        <f>'Sales Forecast by COS'!OJZ4</f>
        <v>0</v>
      </c>
      <c r="OKA5">
        <f>'Sales Forecast by COS'!OKA4</f>
        <v>0</v>
      </c>
      <c r="OKB5">
        <f>'Sales Forecast by COS'!OKB4</f>
        <v>0</v>
      </c>
      <c r="OKC5">
        <f>'Sales Forecast by COS'!OKC4</f>
        <v>0</v>
      </c>
      <c r="OKD5">
        <f>'Sales Forecast by COS'!OKD4</f>
        <v>0</v>
      </c>
      <c r="OKE5">
        <f>'Sales Forecast by COS'!OKE4</f>
        <v>0</v>
      </c>
      <c r="OKF5">
        <f>'Sales Forecast by COS'!OKF4</f>
        <v>0</v>
      </c>
      <c r="OKG5">
        <f>'Sales Forecast by COS'!OKG4</f>
        <v>0</v>
      </c>
      <c r="OKH5">
        <f>'Sales Forecast by COS'!OKH4</f>
        <v>0</v>
      </c>
      <c r="OKI5">
        <f>'Sales Forecast by COS'!OKI4</f>
        <v>0</v>
      </c>
      <c r="OKJ5">
        <f>'Sales Forecast by COS'!OKJ4</f>
        <v>0</v>
      </c>
      <c r="OKK5">
        <f>'Sales Forecast by COS'!OKK4</f>
        <v>0</v>
      </c>
      <c r="OKL5">
        <f>'Sales Forecast by COS'!OKL4</f>
        <v>0</v>
      </c>
      <c r="OKM5">
        <f>'Sales Forecast by COS'!OKM4</f>
        <v>0</v>
      </c>
      <c r="OKN5">
        <f>'Sales Forecast by COS'!OKN4</f>
        <v>0</v>
      </c>
      <c r="OKO5">
        <f>'Sales Forecast by COS'!OKO4</f>
        <v>0</v>
      </c>
      <c r="OKP5">
        <f>'Sales Forecast by COS'!OKP4</f>
        <v>0</v>
      </c>
      <c r="OKQ5">
        <f>'Sales Forecast by COS'!OKQ4</f>
        <v>0</v>
      </c>
      <c r="OKR5">
        <f>'Sales Forecast by COS'!OKR4</f>
        <v>0</v>
      </c>
      <c r="OKS5">
        <f>'Sales Forecast by COS'!OKS4</f>
        <v>0</v>
      </c>
      <c r="OKT5">
        <f>'Sales Forecast by COS'!OKT4</f>
        <v>0</v>
      </c>
      <c r="OKU5">
        <f>'Sales Forecast by COS'!OKU4</f>
        <v>0</v>
      </c>
      <c r="OKV5">
        <f>'Sales Forecast by COS'!OKV4</f>
        <v>0</v>
      </c>
      <c r="OKW5">
        <f>'Sales Forecast by COS'!OKW4</f>
        <v>0</v>
      </c>
      <c r="OKX5">
        <f>'Sales Forecast by COS'!OKX4</f>
        <v>0</v>
      </c>
      <c r="OKY5">
        <f>'Sales Forecast by COS'!OKY4</f>
        <v>0</v>
      </c>
      <c r="OKZ5">
        <f>'Sales Forecast by COS'!OKZ4</f>
        <v>0</v>
      </c>
      <c r="OLA5">
        <f>'Sales Forecast by COS'!OLA4</f>
        <v>0</v>
      </c>
      <c r="OLB5">
        <f>'Sales Forecast by COS'!OLB4</f>
        <v>0</v>
      </c>
      <c r="OLC5">
        <f>'Sales Forecast by COS'!OLC4</f>
        <v>0</v>
      </c>
      <c r="OLD5">
        <f>'Sales Forecast by COS'!OLD4</f>
        <v>0</v>
      </c>
      <c r="OLE5">
        <f>'Sales Forecast by COS'!OLE4</f>
        <v>0</v>
      </c>
      <c r="OLF5">
        <f>'Sales Forecast by COS'!OLF4</f>
        <v>0</v>
      </c>
      <c r="OLG5">
        <f>'Sales Forecast by COS'!OLG4</f>
        <v>0</v>
      </c>
      <c r="OLH5">
        <f>'Sales Forecast by COS'!OLH4</f>
        <v>0</v>
      </c>
      <c r="OLI5">
        <f>'Sales Forecast by COS'!OLI4</f>
        <v>0</v>
      </c>
      <c r="OLJ5">
        <f>'Sales Forecast by COS'!OLJ4</f>
        <v>0</v>
      </c>
      <c r="OLK5">
        <f>'Sales Forecast by COS'!OLK4</f>
        <v>0</v>
      </c>
      <c r="OLL5">
        <f>'Sales Forecast by COS'!OLL4</f>
        <v>0</v>
      </c>
      <c r="OLM5">
        <f>'Sales Forecast by COS'!OLM4</f>
        <v>0</v>
      </c>
      <c r="OLN5">
        <f>'Sales Forecast by COS'!OLN4</f>
        <v>0</v>
      </c>
      <c r="OLO5">
        <f>'Sales Forecast by COS'!OLO4</f>
        <v>0</v>
      </c>
      <c r="OLP5">
        <f>'Sales Forecast by COS'!OLP4</f>
        <v>0</v>
      </c>
      <c r="OLQ5">
        <f>'Sales Forecast by COS'!OLQ4</f>
        <v>0</v>
      </c>
      <c r="OLR5">
        <f>'Sales Forecast by COS'!OLR4</f>
        <v>0</v>
      </c>
      <c r="OLS5">
        <f>'Sales Forecast by COS'!OLS4</f>
        <v>0</v>
      </c>
      <c r="OLT5">
        <f>'Sales Forecast by COS'!OLT4</f>
        <v>0</v>
      </c>
      <c r="OLU5">
        <f>'Sales Forecast by COS'!OLU4</f>
        <v>0</v>
      </c>
      <c r="OLV5">
        <f>'Sales Forecast by COS'!OLV4</f>
        <v>0</v>
      </c>
      <c r="OLW5">
        <f>'Sales Forecast by COS'!OLW4</f>
        <v>0</v>
      </c>
      <c r="OLX5">
        <f>'Sales Forecast by COS'!OLX4</f>
        <v>0</v>
      </c>
      <c r="OLY5">
        <f>'Sales Forecast by COS'!OLY4</f>
        <v>0</v>
      </c>
      <c r="OLZ5">
        <f>'Sales Forecast by COS'!OLZ4</f>
        <v>0</v>
      </c>
      <c r="OMA5">
        <f>'Sales Forecast by COS'!OMA4</f>
        <v>0</v>
      </c>
      <c r="OMB5">
        <f>'Sales Forecast by COS'!OMB4</f>
        <v>0</v>
      </c>
      <c r="OMC5">
        <f>'Sales Forecast by COS'!OMC4</f>
        <v>0</v>
      </c>
      <c r="OMD5">
        <f>'Sales Forecast by COS'!OMD4</f>
        <v>0</v>
      </c>
      <c r="OME5">
        <f>'Sales Forecast by COS'!OME4</f>
        <v>0</v>
      </c>
      <c r="OMF5">
        <f>'Sales Forecast by COS'!OMF4</f>
        <v>0</v>
      </c>
      <c r="OMG5">
        <f>'Sales Forecast by COS'!OMG4</f>
        <v>0</v>
      </c>
      <c r="OMH5">
        <f>'Sales Forecast by COS'!OMH4</f>
        <v>0</v>
      </c>
      <c r="OMI5">
        <f>'Sales Forecast by COS'!OMI4</f>
        <v>0</v>
      </c>
      <c r="OMJ5">
        <f>'Sales Forecast by COS'!OMJ4</f>
        <v>0</v>
      </c>
      <c r="OMK5">
        <f>'Sales Forecast by COS'!OMK4</f>
        <v>0</v>
      </c>
      <c r="OML5">
        <f>'Sales Forecast by COS'!OML4</f>
        <v>0</v>
      </c>
      <c r="OMM5">
        <f>'Sales Forecast by COS'!OMM4</f>
        <v>0</v>
      </c>
      <c r="OMN5">
        <f>'Sales Forecast by COS'!OMN4</f>
        <v>0</v>
      </c>
      <c r="OMO5">
        <f>'Sales Forecast by COS'!OMO4</f>
        <v>0</v>
      </c>
      <c r="OMP5">
        <f>'Sales Forecast by COS'!OMP4</f>
        <v>0</v>
      </c>
      <c r="OMQ5">
        <f>'Sales Forecast by COS'!OMQ4</f>
        <v>0</v>
      </c>
      <c r="OMR5">
        <f>'Sales Forecast by COS'!OMR4</f>
        <v>0</v>
      </c>
      <c r="OMS5">
        <f>'Sales Forecast by COS'!OMS4</f>
        <v>0</v>
      </c>
      <c r="OMT5">
        <f>'Sales Forecast by COS'!OMT4</f>
        <v>0</v>
      </c>
      <c r="OMU5">
        <f>'Sales Forecast by COS'!OMU4</f>
        <v>0</v>
      </c>
      <c r="OMV5">
        <f>'Sales Forecast by COS'!OMV4</f>
        <v>0</v>
      </c>
      <c r="OMW5">
        <f>'Sales Forecast by COS'!OMW4</f>
        <v>0</v>
      </c>
      <c r="OMX5">
        <f>'Sales Forecast by COS'!OMX4</f>
        <v>0</v>
      </c>
      <c r="OMY5">
        <f>'Sales Forecast by COS'!OMY4</f>
        <v>0</v>
      </c>
      <c r="OMZ5">
        <f>'Sales Forecast by COS'!OMZ4</f>
        <v>0</v>
      </c>
      <c r="ONA5">
        <f>'Sales Forecast by COS'!ONA4</f>
        <v>0</v>
      </c>
      <c r="ONB5">
        <f>'Sales Forecast by COS'!ONB4</f>
        <v>0</v>
      </c>
      <c r="ONC5">
        <f>'Sales Forecast by COS'!ONC4</f>
        <v>0</v>
      </c>
      <c r="OND5">
        <f>'Sales Forecast by COS'!OND4</f>
        <v>0</v>
      </c>
      <c r="ONE5">
        <f>'Sales Forecast by COS'!ONE4</f>
        <v>0</v>
      </c>
      <c r="ONF5">
        <f>'Sales Forecast by COS'!ONF4</f>
        <v>0</v>
      </c>
      <c r="ONG5">
        <f>'Sales Forecast by COS'!ONG4</f>
        <v>0</v>
      </c>
      <c r="ONH5">
        <f>'Sales Forecast by COS'!ONH4</f>
        <v>0</v>
      </c>
      <c r="ONI5">
        <f>'Sales Forecast by COS'!ONI4</f>
        <v>0</v>
      </c>
      <c r="ONJ5">
        <f>'Sales Forecast by COS'!ONJ4</f>
        <v>0</v>
      </c>
      <c r="ONK5">
        <f>'Sales Forecast by COS'!ONK4</f>
        <v>0</v>
      </c>
      <c r="ONL5">
        <f>'Sales Forecast by COS'!ONL4</f>
        <v>0</v>
      </c>
      <c r="ONM5">
        <f>'Sales Forecast by COS'!ONM4</f>
        <v>0</v>
      </c>
      <c r="ONN5">
        <f>'Sales Forecast by COS'!ONN4</f>
        <v>0</v>
      </c>
      <c r="ONO5">
        <f>'Sales Forecast by COS'!ONO4</f>
        <v>0</v>
      </c>
      <c r="ONP5">
        <f>'Sales Forecast by COS'!ONP4</f>
        <v>0</v>
      </c>
      <c r="ONQ5">
        <f>'Sales Forecast by COS'!ONQ4</f>
        <v>0</v>
      </c>
      <c r="ONR5">
        <f>'Sales Forecast by COS'!ONR4</f>
        <v>0</v>
      </c>
      <c r="ONS5">
        <f>'Sales Forecast by COS'!ONS4</f>
        <v>0</v>
      </c>
      <c r="ONT5">
        <f>'Sales Forecast by COS'!ONT4</f>
        <v>0</v>
      </c>
      <c r="ONU5">
        <f>'Sales Forecast by COS'!ONU4</f>
        <v>0</v>
      </c>
      <c r="ONV5">
        <f>'Sales Forecast by COS'!ONV4</f>
        <v>0</v>
      </c>
      <c r="ONW5">
        <f>'Sales Forecast by COS'!ONW4</f>
        <v>0</v>
      </c>
      <c r="ONX5">
        <f>'Sales Forecast by COS'!ONX4</f>
        <v>0</v>
      </c>
      <c r="ONY5">
        <f>'Sales Forecast by COS'!ONY4</f>
        <v>0</v>
      </c>
      <c r="ONZ5">
        <f>'Sales Forecast by COS'!ONZ4</f>
        <v>0</v>
      </c>
      <c r="OOA5">
        <f>'Sales Forecast by COS'!OOA4</f>
        <v>0</v>
      </c>
      <c r="OOB5">
        <f>'Sales Forecast by COS'!OOB4</f>
        <v>0</v>
      </c>
      <c r="OOC5">
        <f>'Sales Forecast by COS'!OOC4</f>
        <v>0</v>
      </c>
      <c r="OOD5">
        <f>'Sales Forecast by COS'!OOD4</f>
        <v>0</v>
      </c>
      <c r="OOE5">
        <f>'Sales Forecast by COS'!OOE4</f>
        <v>0</v>
      </c>
      <c r="OOF5">
        <f>'Sales Forecast by COS'!OOF4</f>
        <v>0</v>
      </c>
      <c r="OOG5">
        <f>'Sales Forecast by COS'!OOG4</f>
        <v>0</v>
      </c>
      <c r="OOH5">
        <f>'Sales Forecast by COS'!OOH4</f>
        <v>0</v>
      </c>
      <c r="OOI5">
        <f>'Sales Forecast by COS'!OOI4</f>
        <v>0</v>
      </c>
      <c r="OOJ5">
        <f>'Sales Forecast by COS'!OOJ4</f>
        <v>0</v>
      </c>
      <c r="OOK5">
        <f>'Sales Forecast by COS'!OOK4</f>
        <v>0</v>
      </c>
      <c r="OOL5">
        <f>'Sales Forecast by COS'!OOL4</f>
        <v>0</v>
      </c>
      <c r="OOM5">
        <f>'Sales Forecast by COS'!OOM4</f>
        <v>0</v>
      </c>
      <c r="OON5">
        <f>'Sales Forecast by COS'!OON4</f>
        <v>0</v>
      </c>
      <c r="OOO5">
        <f>'Sales Forecast by COS'!OOO4</f>
        <v>0</v>
      </c>
      <c r="OOP5">
        <f>'Sales Forecast by COS'!OOP4</f>
        <v>0</v>
      </c>
      <c r="OOQ5">
        <f>'Sales Forecast by COS'!OOQ4</f>
        <v>0</v>
      </c>
      <c r="OOR5">
        <f>'Sales Forecast by COS'!OOR4</f>
        <v>0</v>
      </c>
      <c r="OOS5">
        <f>'Sales Forecast by COS'!OOS4</f>
        <v>0</v>
      </c>
      <c r="OOT5">
        <f>'Sales Forecast by COS'!OOT4</f>
        <v>0</v>
      </c>
      <c r="OOU5">
        <f>'Sales Forecast by COS'!OOU4</f>
        <v>0</v>
      </c>
      <c r="OOV5">
        <f>'Sales Forecast by COS'!OOV4</f>
        <v>0</v>
      </c>
      <c r="OOW5">
        <f>'Sales Forecast by COS'!OOW4</f>
        <v>0</v>
      </c>
      <c r="OOX5">
        <f>'Sales Forecast by COS'!OOX4</f>
        <v>0</v>
      </c>
      <c r="OOY5">
        <f>'Sales Forecast by COS'!OOY4</f>
        <v>0</v>
      </c>
      <c r="OOZ5">
        <f>'Sales Forecast by COS'!OOZ4</f>
        <v>0</v>
      </c>
      <c r="OPA5">
        <f>'Sales Forecast by COS'!OPA4</f>
        <v>0</v>
      </c>
      <c r="OPB5">
        <f>'Sales Forecast by COS'!OPB4</f>
        <v>0</v>
      </c>
      <c r="OPC5">
        <f>'Sales Forecast by COS'!OPC4</f>
        <v>0</v>
      </c>
      <c r="OPD5">
        <f>'Sales Forecast by COS'!OPD4</f>
        <v>0</v>
      </c>
      <c r="OPE5">
        <f>'Sales Forecast by COS'!OPE4</f>
        <v>0</v>
      </c>
      <c r="OPF5">
        <f>'Sales Forecast by COS'!OPF4</f>
        <v>0</v>
      </c>
      <c r="OPG5">
        <f>'Sales Forecast by COS'!OPG4</f>
        <v>0</v>
      </c>
      <c r="OPH5">
        <f>'Sales Forecast by COS'!OPH4</f>
        <v>0</v>
      </c>
      <c r="OPI5">
        <f>'Sales Forecast by COS'!OPI4</f>
        <v>0</v>
      </c>
      <c r="OPJ5">
        <f>'Sales Forecast by COS'!OPJ4</f>
        <v>0</v>
      </c>
      <c r="OPK5">
        <f>'Sales Forecast by COS'!OPK4</f>
        <v>0</v>
      </c>
      <c r="OPL5">
        <f>'Sales Forecast by COS'!OPL4</f>
        <v>0</v>
      </c>
      <c r="OPM5">
        <f>'Sales Forecast by COS'!OPM4</f>
        <v>0</v>
      </c>
      <c r="OPN5">
        <f>'Sales Forecast by COS'!OPN4</f>
        <v>0</v>
      </c>
      <c r="OPO5">
        <f>'Sales Forecast by COS'!OPO4</f>
        <v>0</v>
      </c>
      <c r="OPP5">
        <f>'Sales Forecast by COS'!OPP4</f>
        <v>0</v>
      </c>
      <c r="OPQ5">
        <f>'Sales Forecast by COS'!OPQ4</f>
        <v>0</v>
      </c>
      <c r="OPR5">
        <f>'Sales Forecast by COS'!OPR4</f>
        <v>0</v>
      </c>
      <c r="OPS5">
        <f>'Sales Forecast by COS'!OPS4</f>
        <v>0</v>
      </c>
      <c r="OPT5">
        <f>'Sales Forecast by COS'!OPT4</f>
        <v>0</v>
      </c>
      <c r="OPU5">
        <f>'Sales Forecast by COS'!OPU4</f>
        <v>0</v>
      </c>
      <c r="OPV5">
        <f>'Sales Forecast by COS'!OPV4</f>
        <v>0</v>
      </c>
      <c r="OPW5">
        <f>'Sales Forecast by COS'!OPW4</f>
        <v>0</v>
      </c>
      <c r="OPX5">
        <f>'Sales Forecast by COS'!OPX4</f>
        <v>0</v>
      </c>
      <c r="OPY5">
        <f>'Sales Forecast by COS'!OPY4</f>
        <v>0</v>
      </c>
      <c r="OPZ5">
        <f>'Sales Forecast by COS'!OPZ4</f>
        <v>0</v>
      </c>
      <c r="OQA5">
        <f>'Sales Forecast by COS'!OQA4</f>
        <v>0</v>
      </c>
      <c r="OQB5">
        <f>'Sales Forecast by COS'!OQB4</f>
        <v>0</v>
      </c>
      <c r="OQC5">
        <f>'Sales Forecast by COS'!OQC4</f>
        <v>0</v>
      </c>
      <c r="OQD5">
        <f>'Sales Forecast by COS'!OQD4</f>
        <v>0</v>
      </c>
      <c r="OQE5">
        <f>'Sales Forecast by COS'!OQE4</f>
        <v>0</v>
      </c>
      <c r="OQF5">
        <f>'Sales Forecast by COS'!OQF4</f>
        <v>0</v>
      </c>
      <c r="OQG5">
        <f>'Sales Forecast by COS'!OQG4</f>
        <v>0</v>
      </c>
      <c r="OQH5">
        <f>'Sales Forecast by COS'!OQH4</f>
        <v>0</v>
      </c>
      <c r="OQI5">
        <f>'Sales Forecast by COS'!OQI4</f>
        <v>0</v>
      </c>
      <c r="OQJ5">
        <f>'Sales Forecast by COS'!OQJ4</f>
        <v>0</v>
      </c>
      <c r="OQK5">
        <f>'Sales Forecast by COS'!OQK4</f>
        <v>0</v>
      </c>
      <c r="OQL5">
        <f>'Sales Forecast by COS'!OQL4</f>
        <v>0</v>
      </c>
      <c r="OQM5">
        <f>'Sales Forecast by COS'!OQM4</f>
        <v>0</v>
      </c>
      <c r="OQN5">
        <f>'Sales Forecast by COS'!OQN4</f>
        <v>0</v>
      </c>
      <c r="OQO5">
        <f>'Sales Forecast by COS'!OQO4</f>
        <v>0</v>
      </c>
      <c r="OQP5">
        <f>'Sales Forecast by COS'!OQP4</f>
        <v>0</v>
      </c>
      <c r="OQQ5">
        <f>'Sales Forecast by COS'!OQQ4</f>
        <v>0</v>
      </c>
      <c r="OQR5">
        <f>'Sales Forecast by COS'!OQR4</f>
        <v>0</v>
      </c>
      <c r="OQS5">
        <f>'Sales Forecast by COS'!OQS4</f>
        <v>0</v>
      </c>
      <c r="OQT5">
        <f>'Sales Forecast by COS'!OQT4</f>
        <v>0</v>
      </c>
      <c r="OQU5">
        <f>'Sales Forecast by COS'!OQU4</f>
        <v>0</v>
      </c>
      <c r="OQV5">
        <f>'Sales Forecast by COS'!OQV4</f>
        <v>0</v>
      </c>
      <c r="OQW5">
        <f>'Sales Forecast by COS'!OQW4</f>
        <v>0</v>
      </c>
      <c r="OQX5">
        <f>'Sales Forecast by COS'!OQX4</f>
        <v>0</v>
      </c>
      <c r="OQY5">
        <f>'Sales Forecast by COS'!OQY4</f>
        <v>0</v>
      </c>
      <c r="OQZ5">
        <f>'Sales Forecast by COS'!OQZ4</f>
        <v>0</v>
      </c>
      <c r="ORA5">
        <f>'Sales Forecast by COS'!ORA4</f>
        <v>0</v>
      </c>
      <c r="ORB5">
        <f>'Sales Forecast by COS'!ORB4</f>
        <v>0</v>
      </c>
      <c r="ORC5">
        <f>'Sales Forecast by COS'!ORC4</f>
        <v>0</v>
      </c>
      <c r="ORD5">
        <f>'Sales Forecast by COS'!ORD4</f>
        <v>0</v>
      </c>
      <c r="ORE5">
        <f>'Sales Forecast by COS'!ORE4</f>
        <v>0</v>
      </c>
      <c r="ORF5">
        <f>'Sales Forecast by COS'!ORF4</f>
        <v>0</v>
      </c>
      <c r="ORG5">
        <f>'Sales Forecast by COS'!ORG4</f>
        <v>0</v>
      </c>
      <c r="ORH5">
        <f>'Sales Forecast by COS'!ORH4</f>
        <v>0</v>
      </c>
      <c r="ORI5">
        <f>'Sales Forecast by COS'!ORI4</f>
        <v>0</v>
      </c>
      <c r="ORJ5">
        <f>'Sales Forecast by COS'!ORJ4</f>
        <v>0</v>
      </c>
      <c r="ORK5">
        <f>'Sales Forecast by COS'!ORK4</f>
        <v>0</v>
      </c>
      <c r="ORL5">
        <f>'Sales Forecast by COS'!ORL4</f>
        <v>0</v>
      </c>
      <c r="ORM5">
        <f>'Sales Forecast by COS'!ORM4</f>
        <v>0</v>
      </c>
      <c r="ORN5">
        <f>'Sales Forecast by COS'!ORN4</f>
        <v>0</v>
      </c>
      <c r="ORO5">
        <f>'Sales Forecast by COS'!ORO4</f>
        <v>0</v>
      </c>
      <c r="ORP5">
        <f>'Sales Forecast by COS'!ORP4</f>
        <v>0</v>
      </c>
      <c r="ORQ5">
        <f>'Sales Forecast by COS'!ORQ4</f>
        <v>0</v>
      </c>
      <c r="ORR5">
        <f>'Sales Forecast by COS'!ORR4</f>
        <v>0</v>
      </c>
      <c r="ORS5">
        <f>'Sales Forecast by COS'!ORS4</f>
        <v>0</v>
      </c>
      <c r="ORT5">
        <f>'Sales Forecast by COS'!ORT4</f>
        <v>0</v>
      </c>
      <c r="ORU5">
        <f>'Sales Forecast by COS'!ORU4</f>
        <v>0</v>
      </c>
      <c r="ORV5">
        <f>'Sales Forecast by COS'!ORV4</f>
        <v>0</v>
      </c>
      <c r="ORW5">
        <f>'Sales Forecast by COS'!ORW4</f>
        <v>0</v>
      </c>
      <c r="ORX5">
        <f>'Sales Forecast by COS'!ORX4</f>
        <v>0</v>
      </c>
      <c r="ORY5">
        <f>'Sales Forecast by COS'!ORY4</f>
        <v>0</v>
      </c>
      <c r="ORZ5">
        <f>'Sales Forecast by COS'!ORZ4</f>
        <v>0</v>
      </c>
      <c r="OSA5">
        <f>'Sales Forecast by COS'!OSA4</f>
        <v>0</v>
      </c>
      <c r="OSB5">
        <f>'Sales Forecast by COS'!OSB4</f>
        <v>0</v>
      </c>
      <c r="OSC5">
        <f>'Sales Forecast by COS'!OSC4</f>
        <v>0</v>
      </c>
      <c r="OSD5">
        <f>'Sales Forecast by COS'!OSD4</f>
        <v>0</v>
      </c>
      <c r="OSE5">
        <f>'Sales Forecast by COS'!OSE4</f>
        <v>0</v>
      </c>
      <c r="OSF5">
        <f>'Sales Forecast by COS'!OSF4</f>
        <v>0</v>
      </c>
      <c r="OSG5">
        <f>'Sales Forecast by COS'!OSG4</f>
        <v>0</v>
      </c>
      <c r="OSH5">
        <f>'Sales Forecast by COS'!OSH4</f>
        <v>0</v>
      </c>
      <c r="OSI5">
        <f>'Sales Forecast by COS'!OSI4</f>
        <v>0</v>
      </c>
      <c r="OSJ5">
        <f>'Sales Forecast by COS'!OSJ4</f>
        <v>0</v>
      </c>
      <c r="OSK5">
        <f>'Sales Forecast by COS'!OSK4</f>
        <v>0</v>
      </c>
      <c r="OSL5">
        <f>'Sales Forecast by COS'!OSL4</f>
        <v>0</v>
      </c>
      <c r="OSM5">
        <f>'Sales Forecast by COS'!OSM4</f>
        <v>0</v>
      </c>
      <c r="OSN5">
        <f>'Sales Forecast by COS'!OSN4</f>
        <v>0</v>
      </c>
      <c r="OSO5">
        <f>'Sales Forecast by COS'!OSO4</f>
        <v>0</v>
      </c>
      <c r="OSP5">
        <f>'Sales Forecast by COS'!OSP4</f>
        <v>0</v>
      </c>
      <c r="OSQ5">
        <f>'Sales Forecast by COS'!OSQ4</f>
        <v>0</v>
      </c>
      <c r="OSR5">
        <f>'Sales Forecast by COS'!OSR4</f>
        <v>0</v>
      </c>
      <c r="OSS5">
        <f>'Sales Forecast by COS'!OSS4</f>
        <v>0</v>
      </c>
      <c r="OST5">
        <f>'Sales Forecast by COS'!OST4</f>
        <v>0</v>
      </c>
      <c r="OSU5">
        <f>'Sales Forecast by COS'!OSU4</f>
        <v>0</v>
      </c>
      <c r="OSV5">
        <f>'Sales Forecast by COS'!OSV4</f>
        <v>0</v>
      </c>
      <c r="OSW5">
        <f>'Sales Forecast by COS'!OSW4</f>
        <v>0</v>
      </c>
      <c r="OSX5">
        <f>'Sales Forecast by COS'!OSX4</f>
        <v>0</v>
      </c>
      <c r="OSY5">
        <f>'Sales Forecast by COS'!OSY4</f>
        <v>0</v>
      </c>
      <c r="OSZ5">
        <f>'Sales Forecast by COS'!OSZ4</f>
        <v>0</v>
      </c>
      <c r="OTA5">
        <f>'Sales Forecast by COS'!OTA4</f>
        <v>0</v>
      </c>
      <c r="OTB5">
        <f>'Sales Forecast by COS'!OTB4</f>
        <v>0</v>
      </c>
      <c r="OTC5">
        <f>'Sales Forecast by COS'!OTC4</f>
        <v>0</v>
      </c>
      <c r="OTD5">
        <f>'Sales Forecast by COS'!OTD4</f>
        <v>0</v>
      </c>
      <c r="OTE5">
        <f>'Sales Forecast by COS'!OTE4</f>
        <v>0</v>
      </c>
      <c r="OTF5">
        <f>'Sales Forecast by COS'!OTF4</f>
        <v>0</v>
      </c>
      <c r="OTG5">
        <f>'Sales Forecast by COS'!OTG4</f>
        <v>0</v>
      </c>
      <c r="OTH5">
        <f>'Sales Forecast by COS'!OTH4</f>
        <v>0</v>
      </c>
      <c r="OTI5">
        <f>'Sales Forecast by COS'!OTI4</f>
        <v>0</v>
      </c>
      <c r="OTJ5">
        <f>'Sales Forecast by COS'!OTJ4</f>
        <v>0</v>
      </c>
      <c r="OTK5">
        <f>'Sales Forecast by COS'!OTK4</f>
        <v>0</v>
      </c>
      <c r="OTL5">
        <f>'Sales Forecast by COS'!OTL4</f>
        <v>0</v>
      </c>
      <c r="OTM5">
        <f>'Sales Forecast by COS'!OTM4</f>
        <v>0</v>
      </c>
      <c r="OTN5">
        <f>'Sales Forecast by COS'!OTN4</f>
        <v>0</v>
      </c>
      <c r="OTO5">
        <f>'Sales Forecast by COS'!OTO4</f>
        <v>0</v>
      </c>
      <c r="OTP5">
        <f>'Sales Forecast by COS'!OTP4</f>
        <v>0</v>
      </c>
      <c r="OTQ5">
        <f>'Sales Forecast by COS'!OTQ4</f>
        <v>0</v>
      </c>
      <c r="OTR5">
        <f>'Sales Forecast by COS'!OTR4</f>
        <v>0</v>
      </c>
      <c r="OTS5">
        <f>'Sales Forecast by COS'!OTS4</f>
        <v>0</v>
      </c>
      <c r="OTT5">
        <f>'Sales Forecast by COS'!OTT4</f>
        <v>0</v>
      </c>
      <c r="OTU5">
        <f>'Sales Forecast by COS'!OTU4</f>
        <v>0</v>
      </c>
      <c r="OTV5">
        <f>'Sales Forecast by COS'!OTV4</f>
        <v>0</v>
      </c>
      <c r="OTW5">
        <f>'Sales Forecast by COS'!OTW4</f>
        <v>0</v>
      </c>
      <c r="OTX5">
        <f>'Sales Forecast by COS'!OTX4</f>
        <v>0</v>
      </c>
      <c r="OTY5">
        <f>'Sales Forecast by COS'!OTY4</f>
        <v>0</v>
      </c>
      <c r="OTZ5">
        <f>'Sales Forecast by COS'!OTZ4</f>
        <v>0</v>
      </c>
      <c r="OUA5">
        <f>'Sales Forecast by COS'!OUA4</f>
        <v>0</v>
      </c>
      <c r="OUB5">
        <f>'Sales Forecast by COS'!OUB4</f>
        <v>0</v>
      </c>
      <c r="OUC5">
        <f>'Sales Forecast by COS'!OUC4</f>
        <v>0</v>
      </c>
      <c r="OUD5">
        <f>'Sales Forecast by COS'!OUD4</f>
        <v>0</v>
      </c>
      <c r="OUE5">
        <f>'Sales Forecast by COS'!OUE4</f>
        <v>0</v>
      </c>
      <c r="OUF5">
        <f>'Sales Forecast by COS'!OUF4</f>
        <v>0</v>
      </c>
      <c r="OUG5">
        <f>'Sales Forecast by COS'!OUG4</f>
        <v>0</v>
      </c>
      <c r="OUH5">
        <f>'Sales Forecast by COS'!OUH4</f>
        <v>0</v>
      </c>
      <c r="OUI5">
        <f>'Sales Forecast by COS'!OUI4</f>
        <v>0</v>
      </c>
      <c r="OUJ5">
        <f>'Sales Forecast by COS'!OUJ4</f>
        <v>0</v>
      </c>
      <c r="OUK5">
        <f>'Sales Forecast by COS'!OUK4</f>
        <v>0</v>
      </c>
      <c r="OUL5">
        <f>'Sales Forecast by COS'!OUL4</f>
        <v>0</v>
      </c>
      <c r="OUM5">
        <f>'Sales Forecast by COS'!OUM4</f>
        <v>0</v>
      </c>
      <c r="OUN5">
        <f>'Sales Forecast by COS'!OUN4</f>
        <v>0</v>
      </c>
      <c r="OUO5">
        <f>'Sales Forecast by COS'!OUO4</f>
        <v>0</v>
      </c>
      <c r="OUP5">
        <f>'Sales Forecast by COS'!OUP4</f>
        <v>0</v>
      </c>
      <c r="OUQ5">
        <f>'Sales Forecast by COS'!OUQ4</f>
        <v>0</v>
      </c>
      <c r="OUR5">
        <f>'Sales Forecast by COS'!OUR4</f>
        <v>0</v>
      </c>
      <c r="OUS5">
        <f>'Sales Forecast by COS'!OUS4</f>
        <v>0</v>
      </c>
      <c r="OUT5">
        <f>'Sales Forecast by COS'!OUT4</f>
        <v>0</v>
      </c>
      <c r="OUU5">
        <f>'Sales Forecast by COS'!OUU4</f>
        <v>0</v>
      </c>
      <c r="OUV5">
        <f>'Sales Forecast by COS'!OUV4</f>
        <v>0</v>
      </c>
      <c r="OUW5">
        <f>'Sales Forecast by COS'!OUW4</f>
        <v>0</v>
      </c>
      <c r="OUX5">
        <f>'Sales Forecast by COS'!OUX4</f>
        <v>0</v>
      </c>
      <c r="OUY5">
        <f>'Sales Forecast by COS'!OUY4</f>
        <v>0</v>
      </c>
      <c r="OUZ5">
        <f>'Sales Forecast by COS'!OUZ4</f>
        <v>0</v>
      </c>
      <c r="OVA5">
        <f>'Sales Forecast by COS'!OVA4</f>
        <v>0</v>
      </c>
      <c r="OVB5">
        <f>'Sales Forecast by COS'!OVB4</f>
        <v>0</v>
      </c>
      <c r="OVC5">
        <f>'Sales Forecast by COS'!OVC4</f>
        <v>0</v>
      </c>
      <c r="OVD5">
        <f>'Sales Forecast by COS'!OVD4</f>
        <v>0</v>
      </c>
      <c r="OVE5">
        <f>'Sales Forecast by COS'!OVE4</f>
        <v>0</v>
      </c>
      <c r="OVF5">
        <f>'Sales Forecast by COS'!OVF4</f>
        <v>0</v>
      </c>
      <c r="OVG5">
        <f>'Sales Forecast by COS'!OVG4</f>
        <v>0</v>
      </c>
      <c r="OVH5">
        <f>'Sales Forecast by COS'!OVH4</f>
        <v>0</v>
      </c>
      <c r="OVI5">
        <f>'Sales Forecast by COS'!OVI4</f>
        <v>0</v>
      </c>
      <c r="OVJ5">
        <f>'Sales Forecast by COS'!OVJ4</f>
        <v>0</v>
      </c>
      <c r="OVK5">
        <f>'Sales Forecast by COS'!OVK4</f>
        <v>0</v>
      </c>
      <c r="OVL5">
        <f>'Sales Forecast by COS'!OVL4</f>
        <v>0</v>
      </c>
      <c r="OVM5">
        <f>'Sales Forecast by COS'!OVM4</f>
        <v>0</v>
      </c>
      <c r="OVN5">
        <f>'Sales Forecast by COS'!OVN4</f>
        <v>0</v>
      </c>
      <c r="OVO5">
        <f>'Sales Forecast by COS'!OVO4</f>
        <v>0</v>
      </c>
      <c r="OVP5">
        <f>'Sales Forecast by COS'!OVP4</f>
        <v>0</v>
      </c>
      <c r="OVQ5">
        <f>'Sales Forecast by COS'!OVQ4</f>
        <v>0</v>
      </c>
      <c r="OVR5">
        <f>'Sales Forecast by COS'!OVR4</f>
        <v>0</v>
      </c>
      <c r="OVS5">
        <f>'Sales Forecast by COS'!OVS4</f>
        <v>0</v>
      </c>
      <c r="OVT5">
        <f>'Sales Forecast by COS'!OVT4</f>
        <v>0</v>
      </c>
      <c r="OVU5">
        <f>'Sales Forecast by COS'!OVU4</f>
        <v>0</v>
      </c>
      <c r="OVV5">
        <f>'Sales Forecast by COS'!OVV4</f>
        <v>0</v>
      </c>
      <c r="OVW5">
        <f>'Sales Forecast by COS'!OVW4</f>
        <v>0</v>
      </c>
      <c r="OVX5">
        <f>'Sales Forecast by COS'!OVX4</f>
        <v>0</v>
      </c>
      <c r="OVY5">
        <f>'Sales Forecast by COS'!OVY4</f>
        <v>0</v>
      </c>
      <c r="OVZ5">
        <f>'Sales Forecast by COS'!OVZ4</f>
        <v>0</v>
      </c>
      <c r="OWA5">
        <f>'Sales Forecast by COS'!OWA4</f>
        <v>0</v>
      </c>
      <c r="OWB5">
        <f>'Sales Forecast by COS'!OWB4</f>
        <v>0</v>
      </c>
      <c r="OWC5">
        <f>'Sales Forecast by COS'!OWC4</f>
        <v>0</v>
      </c>
      <c r="OWD5">
        <f>'Sales Forecast by COS'!OWD4</f>
        <v>0</v>
      </c>
      <c r="OWE5">
        <f>'Sales Forecast by COS'!OWE4</f>
        <v>0</v>
      </c>
      <c r="OWF5">
        <f>'Sales Forecast by COS'!OWF4</f>
        <v>0</v>
      </c>
      <c r="OWG5">
        <f>'Sales Forecast by COS'!OWG4</f>
        <v>0</v>
      </c>
      <c r="OWH5">
        <f>'Sales Forecast by COS'!OWH4</f>
        <v>0</v>
      </c>
      <c r="OWI5">
        <f>'Sales Forecast by COS'!OWI4</f>
        <v>0</v>
      </c>
      <c r="OWJ5">
        <f>'Sales Forecast by COS'!OWJ4</f>
        <v>0</v>
      </c>
      <c r="OWK5">
        <f>'Sales Forecast by COS'!OWK4</f>
        <v>0</v>
      </c>
      <c r="OWL5">
        <f>'Sales Forecast by COS'!OWL4</f>
        <v>0</v>
      </c>
      <c r="OWM5">
        <f>'Sales Forecast by COS'!OWM4</f>
        <v>0</v>
      </c>
      <c r="OWN5">
        <f>'Sales Forecast by COS'!OWN4</f>
        <v>0</v>
      </c>
      <c r="OWO5">
        <f>'Sales Forecast by COS'!OWO4</f>
        <v>0</v>
      </c>
      <c r="OWP5">
        <f>'Sales Forecast by COS'!OWP4</f>
        <v>0</v>
      </c>
      <c r="OWQ5">
        <f>'Sales Forecast by COS'!OWQ4</f>
        <v>0</v>
      </c>
      <c r="OWR5">
        <f>'Sales Forecast by COS'!OWR4</f>
        <v>0</v>
      </c>
      <c r="OWS5">
        <f>'Sales Forecast by COS'!OWS4</f>
        <v>0</v>
      </c>
      <c r="OWT5">
        <f>'Sales Forecast by COS'!OWT4</f>
        <v>0</v>
      </c>
      <c r="OWU5">
        <f>'Sales Forecast by COS'!OWU4</f>
        <v>0</v>
      </c>
      <c r="OWV5">
        <f>'Sales Forecast by COS'!OWV4</f>
        <v>0</v>
      </c>
      <c r="OWW5">
        <f>'Sales Forecast by COS'!OWW4</f>
        <v>0</v>
      </c>
      <c r="OWX5">
        <f>'Sales Forecast by COS'!OWX4</f>
        <v>0</v>
      </c>
      <c r="OWY5">
        <f>'Sales Forecast by COS'!OWY4</f>
        <v>0</v>
      </c>
      <c r="OWZ5">
        <f>'Sales Forecast by COS'!OWZ4</f>
        <v>0</v>
      </c>
      <c r="OXA5">
        <f>'Sales Forecast by COS'!OXA4</f>
        <v>0</v>
      </c>
      <c r="OXB5">
        <f>'Sales Forecast by COS'!OXB4</f>
        <v>0</v>
      </c>
      <c r="OXC5">
        <f>'Sales Forecast by COS'!OXC4</f>
        <v>0</v>
      </c>
      <c r="OXD5">
        <f>'Sales Forecast by COS'!OXD4</f>
        <v>0</v>
      </c>
      <c r="OXE5">
        <f>'Sales Forecast by COS'!OXE4</f>
        <v>0</v>
      </c>
      <c r="OXF5">
        <f>'Sales Forecast by COS'!OXF4</f>
        <v>0</v>
      </c>
      <c r="OXG5">
        <f>'Sales Forecast by COS'!OXG4</f>
        <v>0</v>
      </c>
      <c r="OXH5">
        <f>'Sales Forecast by COS'!OXH4</f>
        <v>0</v>
      </c>
      <c r="OXI5">
        <f>'Sales Forecast by COS'!OXI4</f>
        <v>0</v>
      </c>
      <c r="OXJ5">
        <f>'Sales Forecast by COS'!OXJ4</f>
        <v>0</v>
      </c>
      <c r="OXK5">
        <f>'Sales Forecast by COS'!OXK4</f>
        <v>0</v>
      </c>
      <c r="OXL5">
        <f>'Sales Forecast by COS'!OXL4</f>
        <v>0</v>
      </c>
      <c r="OXM5">
        <f>'Sales Forecast by COS'!OXM4</f>
        <v>0</v>
      </c>
      <c r="OXN5">
        <f>'Sales Forecast by COS'!OXN4</f>
        <v>0</v>
      </c>
      <c r="OXO5">
        <f>'Sales Forecast by COS'!OXO4</f>
        <v>0</v>
      </c>
      <c r="OXP5">
        <f>'Sales Forecast by COS'!OXP4</f>
        <v>0</v>
      </c>
      <c r="OXQ5">
        <f>'Sales Forecast by COS'!OXQ4</f>
        <v>0</v>
      </c>
      <c r="OXR5">
        <f>'Sales Forecast by COS'!OXR4</f>
        <v>0</v>
      </c>
      <c r="OXS5">
        <f>'Sales Forecast by COS'!OXS4</f>
        <v>0</v>
      </c>
      <c r="OXT5">
        <f>'Sales Forecast by COS'!OXT4</f>
        <v>0</v>
      </c>
      <c r="OXU5">
        <f>'Sales Forecast by COS'!OXU4</f>
        <v>0</v>
      </c>
      <c r="OXV5">
        <f>'Sales Forecast by COS'!OXV4</f>
        <v>0</v>
      </c>
      <c r="OXW5">
        <f>'Sales Forecast by COS'!OXW4</f>
        <v>0</v>
      </c>
      <c r="OXX5">
        <f>'Sales Forecast by COS'!OXX4</f>
        <v>0</v>
      </c>
      <c r="OXY5">
        <f>'Sales Forecast by COS'!OXY4</f>
        <v>0</v>
      </c>
      <c r="OXZ5">
        <f>'Sales Forecast by COS'!OXZ4</f>
        <v>0</v>
      </c>
      <c r="OYA5">
        <f>'Sales Forecast by COS'!OYA4</f>
        <v>0</v>
      </c>
      <c r="OYB5">
        <f>'Sales Forecast by COS'!OYB4</f>
        <v>0</v>
      </c>
      <c r="OYC5">
        <f>'Sales Forecast by COS'!OYC4</f>
        <v>0</v>
      </c>
      <c r="OYD5">
        <f>'Sales Forecast by COS'!OYD4</f>
        <v>0</v>
      </c>
      <c r="OYE5">
        <f>'Sales Forecast by COS'!OYE4</f>
        <v>0</v>
      </c>
      <c r="OYF5">
        <f>'Sales Forecast by COS'!OYF4</f>
        <v>0</v>
      </c>
      <c r="OYG5">
        <f>'Sales Forecast by COS'!OYG4</f>
        <v>0</v>
      </c>
      <c r="OYH5">
        <f>'Sales Forecast by COS'!OYH4</f>
        <v>0</v>
      </c>
      <c r="OYI5">
        <f>'Sales Forecast by COS'!OYI4</f>
        <v>0</v>
      </c>
      <c r="OYJ5">
        <f>'Sales Forecast by COS'!OYJ4</f>
        <v>0</v>
      </c>
      <c r="OYK5">
        <f>'Sales Forecast by COS'!OYK4</f>
        <v>0</v>
      </c>
      <c r="OYL5">
        <f>'Sales Forecast by COS'!OYL4</f>
        <v>0</v>
      </c>
      <c r="OYM5">
        <f>'Sales Forecast by COS'!OYM4</f>
        <v>0</v>
      </c>
      <c r="OYN5">
        <f>'Sales Forecast by COS'!OYN4</f>
        <v>0</v>
      </c>
      <c r="OYO5">
        <f>'Sales Forecast by COS'!OYO4</f>
        <v>0</v>
      </c>
      <c r="OYP5">
        <f>'Sales Forecast by COS'!OYP4</f>
        <v>0</v>
      </c>
      <c r="OYQ5">
        <f>'Sales Forecast by COS'!OYQ4</f>
        <v>0</v>
      </c>
      <c r="OYR5">
        <f>'Sales Forecast by COS'!OYR4</f>
        <v>0</v>
      </c>
      <c r="OYS5">
        <f>'Sales Forecast by COS'!OYS4</f>
        <v>0</v>
      </c>
      <c r="OYT5">
        <f>'Sales Forecast by COS'!OYT4</f>
        <v>0</v>
      </c>
      <c r="OYU5">
        <f>'Sales Forecast by COS'!OYU4</f>
        <v>0</v>
      </c>
      <c r="OYV5">
        <f>'Sales Forecast by COS'!OYV4</f>
        <v>0</v>
      </c>
      <c r="OYW5">
        <f>'Sales Forecast by COS'!OYW4</f>
        <v>0</v>
      </c>
      <c r="OYX5">
        <f>'Sales Forecast by COS'!OYX4</f>
        <v>0</v>
      </c>
      <c r="OYY5">
        <f>'Sales Forecast by COS'!OYY4</f>
        <v>0</v>
      </c>
      <c r="OYZ5">
        <f>'Sales Forecast by COS'!OYZ4</f>
        <v>0</v>
      </c>
      <c r="OZA5">
        <f>'Sales Forecast by COS'!OZA4</f>
        <v>0</v>
      </c>
      <c r="OZB5">
        <f>'Sales Forecast by COS'!OZB4</f>
        <v>0</v>
      </c>
      <c r="OZC5">
        <f>'Sales Forecast by COS'!OZC4</f>
        <v>0</v>
      </c>
      <c r="OZD5">
        <f>'Sales Forecast by COS'!OZD4</f>
        <v>0</v>
      </c>
      <c r="OZE5">
        <f>'Sales Forecast by COS'!OZE4</f>
        <v>0</v>
      </c>
      <c r="OZF5">
        <f>'Sales Forecast by COS'!OZF4</f>
        <v>0</v>
      </c>
      <c r="OZG5">
        <f>'Sales Forecast by COS'!OZG4</f>
        <v>0</v>
      </c>
      <c r="OZH5">
        <f>'Sales Forecast by COS'!OZH4</f>
        <v>0</v>
      </c>
      <c r="OZI5">
        <f>'Sales Forecast by COS'!OZI4</f>
        <v>0</v>
      </c>
      <c r="OZJ5">
        <f>'Sales Forecast by COS'!OZJ4</f>
        <v>0</v>
      </c>
      <c r="OZK5">
        <f>'Sales Forecast by COS'!OZK4</f>
        <v>0</v>
      </c>
      <c r="OZL5">
        <f>'Sales Forecast by COS'!OZL4</f>
        <v>0</v>
      </c>
      <c r="OZM5">
        <f>'Sales Forecast by COS'!OZM4</f>
        <v>0</v>
      </c>
      <c r="OZN5">
        <f>'Sales Forecast by COS'!OZN4</f>
        <v>0</v>
      </c>
      <c r="OZO5">
        <f>'Sales Forecast by COS'!OZO4</f>
        <v>0</v>
      </c>
      <c r="OZP5">
        <f>'Sales Forecast by COS'!OZP4</f>
        <v>0</v>
      </c>
      <c r="OZQ5">
        <f>'Sales Forecast by COS'!OZQ4</f>
        <v>0</v>
      </c>
      <c r="OZR5">
        <f>'Sales Forecast by COS'!OZR4</f>
        <v>0</v>
      </c>
      <c r="OZS5">
        <f>'Sales Forecast by COS'!OZS4</f>
        <v>0</v>
      </c>
      <c r="OZT5">
        <f>'Sales Forecast by COS'!OZT4</f>
        <v>0</v>
      </c>
      <c r="OZU5">
        <f>'Sales Forecast by COS'!OZU4</f>
        <v>0</v>
      </c>
      <c r="OZV5">
        <f>'Sales Forecast by COS'!OZV4</f>
        <v>0</v>
      </c>
      <c r="OZW5">
        <f>'Sales Forecast by COS'!OZW4</f>
        <v>0</v>
      </c>
      <c r="OZX5">
        <f>'Sales Forecast by COS'!OZX4</f>
        <v>0</v>
      </c>
      <c r="OZY5">
        <f>'Sales Forecast by COS'!OZY4</f>
        <v>0</v>
      </c>
      <c r="OZZ5">
        <f>'Sales Forecast by COS'!OZZ4</f>
        <v>0</v>
      </c>
      <c r="PAA5">
        <f>'Sales Forecast by COS'!PAA4</f>
        <v>0</v>
      </c>
      <c r="PAB5">
        <f>'Sales Forecast by COS'!PAB4</f>
        <v>0</v>
      </c>
      <c r="PAC5">
        <f>'Sales Forecast by COS'!PAC4</f>
        <v>0</v>
      </c>
      <c r="PAD5">
        <f>'Sales Forecast by COS'!PAD4</f>
        <v>0</v>
      </c>
      <c r="PAE5">
        <f>'Sales Forecast by COS'!PAE4</f>
        <v>0</v>
      </c>
      <c r="PAF5">
        <f>'Sales Forecast by COS'!PAF4</f>
        <v>0</v>
      </c>
      <c r="PAG5">
        <f>'Sales Forecast by COS'!PAG4</f>
        <v>0</v>
      </c>
      <c r="PAH5">
        <f>'Sales Forecast by COS'!PAH4</f>
        <v>0</v>
      </c>
      <c r="PAI5">
        <f>'Sales Forecast by COS'!PAI4</f>
        <v>0</v>
      </c>
      <c r="PAJ5">
        <f>'Sales Forecast by COS'!PAJ4</f>
        <v>0</v>
      </c>
      <c r="PAK5">
        <f>'Sales Forecast by COS'!PAK4</f>
        <v>0</v>
      </c>
      <c r="PAL5">
        <f>'Sales Forecast by COS'!PAL4</f>
        <v>0</v>
      </c>
      <c r="PAM5">
        <f>'Sales Forecast by COS'!PAM4</f>
        <v>0</v>
      </c>
      <c r="PAN5">
        <f>'Sales Forecast by COS'!PAN4</f>
        <v>0</v>
      </c>
      <c r="PAO5">
        <f>'Sales Forecast by COS'!PAO4</f>
        <v>0</v>
      </c>
      <c r="PAP5">
        <f>'Sales Forecast by COS'!PAP4</f>
        <v>0</v>
      </c>
      <c r="PAQ5">
        <f>'Sales Forecast by COS'!PAQ4</f>
        <v>0</v>
      </c>
      <c r="PAR5">
        <f>'Sales Forecast by COS'!PAR4</f>
        <v>0</v>
      </c>
      <c r="PAS5">
        <f>'Sales Forecast by COS'!PAS4</f>
        <v>0</v>
      </c>
      <c r="PAT5">
        <f>'Sales Forecast by COS'!PAT4</f>
        <v>0</v>
      </c>
      <c r="PAU5">
        <f>'Sales Forecast by COS'!PAU4</f>
        <v>0</v>
      </c>
      <c r="PAV5">
        <f>'Sales Forecast by COS'!PAV4</f>
        <v>0</v>
      </c>
      <c r="PAW5">
        <f>'Sales Forecast by COS'!PAW4</f>
        <v>0</v>
      </c>
      <c r="PAX5">
        <f>'Sales Forecast by COS'!PAX4</f>
        <v>0</v>
      </c>
      <c r="PAY5">
        <f>'Sales Forecast by COS'!PAY4</f>
        <v>0</v>
      </c>
      <c r="PAZ5">
        <f>'Sales Forecast by COS'!PAZ4</f>
        <v>0</v>
      </c>
      <c r="PBA5">
        <f>'Sales Forecast by COS'!PBA4</f>
        <v>0</v>
      </c>
      <c r="PBB5">
        <f>'Sales Forecast by COS'!PBB4</f>
        <v>0</v>
      </c>
      <c r="PBC5">
        <f>'Sales Forecast by COS'!PBC4</f>
        <v>0</v>
      </c>
      <c r="PBD5">
        <f>'Sales Forecast by COS'!PBD4</f>
        <v>0</v>
      </c>
      <c r="PBE5">
        <f>'Sales Forecast by COS'!PBE4</f>
        <v>0</v>
      </c>
      <c r="PBF5">
        <f>'Sales Forecast by COS'!PBF4</f>
        <v>0</v>
      </c>
      <c r="PBG5">
        <f>'Sales Forecast by COS'!PBG4</f>
        <v>0</v>
      </c>
      <c r="PBH5">
        <f>'Sales Forecast by COS'!PBH4</f>
        <v>0</v>
      </c>
      <c r="PBI5">
        <f>'Sales Forecast by COS'!PBI4</f>
        <v>0</v>
      </c>
      <c r="PBJ5">
        <f>'Sales Forecast by COS'!PBJ4</f>
        <v>0</v>
      </c>
      <c r="PBK5">
        <f>'Sales Forecast by COS'!PBK4</f>
        <v>0</v>
      </c>
      <c r="PBL5">
        <f>'Sales Forecast by COS'!PBL4</f>
        <v>0</v>
      </c>
      <c r="PBM5">
        <f>'Sales Forecast by COS'!PBM4</f>
        <v>0</v>
      </c>
      <c r="PBN5">
        <f>'Sales Forecast by COS'!PBN4</f>
        <v>0</v>
      </c>
      <c r="PBO5">
        <f>'Sales Forecast by COS'!PBO4</f>
        <v>0</v>
      </c>
      <c r="PBP5">
        <f>'Sales Forecast by COS'!PBP4</f>
        <v>0</v>
      </c>
      <c r="PBQ5">
        <f>'Sales Forecast by COS'!PBQ4</f>
        <v>0</v>
      </c>
      <c r="PBR5">
        <f>'Sales Forecast by COS'!PBR4</f>
        <v>0</v>
      </c>
      <c r="PBS5">
        <f>'Sales Forecast by COS'!PBS4</f>
        <v>0</v>
      </c>
      <c r="PBT5">
        <f>'Sales Forecast by COS'!PBT4</f>
        <v>0</v>
      </c>
      <c r="PBU5">
        <f>'Sales Forecast by COS'!PBU4</f>
        <v>0</v>
      </c>
      <c r="PBV5">
        <f>'Sales Forecast by COS'!PBV4</f>
        <v>0</v>
      </c>
      <c r="PBW5">
        <f>'Sales Forecast by COS'!PBW4</f>
        <v>0</v>
      </c>
      <c r="PBX5">
        <f>'Sales Forecast by COS'!PBX4</f>
        <v>0</v>
      </c>
      <c r="PBY5">
        <f>'Sales Forecast by COS'!PBY4</f>
        <v>0</v>
      </c>
      <c r="PBZ5">
        <f>'Sales Forecast by COS'!PBZ4</f>
        <v>0</v>
      </c>
      <c r="PCA5">
        <f>'Sales Forecast by COS'!PCA4</f>
        <v>0</v>
      </c>
      <c r="PCB5">
        <f>'Sales Forecast by COS'!PCB4</f>
        <v>0</v>
      </c>
      <c r="PCC5">
        <f>'Sales Forecast by COS'!PCC4</f>
        <v>0</v>
      </c>
      <c r="PCD5">
        <f>'Sales Forecast by COS'!PCD4</f>
        <v>0</v>
      </c>
      <c r="PCE5">
        <f>'Sales Forecast by COS'!PCE4</f>
        <v>0</v>
      </c>
      <c r="PCF5">
        <f>'Sales Forecast by COS'!PCF4</f>
        <v>0</v>
      </c>
      <c r="PCG5">
        <f>'Sales Forecast by COS'!PCG4</f>
        <v>0</v>
      </c>
      <c r="PCH5">
        <f>'Sales Forecast by COS'!PCH4</f>
        <v>0</v>
      </c>
      <c r="PCI5">
        <f>'Sales Forecast by COS'!PCI4</f>
        <v>0</v>
      </c>
      <c r="PCJ5">
        <f>'Sales Forecast by COS'!PCJ4</f>
        <v>0</v>
      </c>
      <c r="PCK5">
        <f>'Sales Forecast by COS'!PCK4</f>
        <v>0</v>
      </c>
      <c r="PCL5">
        <f>'Sales Forecast by COS'!PCL4</f>
        <v>0</v>
      </c>
      <c r="PCM5">
        <f>'Sales Forecast by COS'!PCM4</f>
        <v>0</v>
      </c>
      <c r="PCN5">
        <f>'Sales Forecast by COS'!PCN4</f>
        <v>0</v>
      </c>
      <c r="PCO5">
        <f>'Sales Forecast by COS'!PCO4</f>
        <v>0</v>
      </c>
      <c r="PCP5">
        <f>'Sales Forecast by COS'!PCP4</f>
        <v>0</v>
      </c>
      <c r="PCQ5">
        <f>'Sales Forecast by COS'!PCQ4</f>
        <v>0</v>
      </c>
      <c r="PCR5">
        <f>'Sales Forecast by COS'!PCR4</f>
        <v>0</v>
      </c>
      <c r="PCS5">
        <f>'Sales Forecast by COS'!PCS4</f>
        <v>0</v>
      </c>
      <c r="PCT5">
        <f>'Sales Forecast by COS'!PCT4</f>
        <v>0</v>
      </c>
      <c r="PCU5">
        <f>'Sales Forecast by COS'!PCU4</f>
        <v>0</v>
      </c>
      <c r="PCV5">
        <f>'Sales Forecast by COS'!PCV4</f>
        <v>0</v>
      </c>
      <c r="PCW5">
        <f>'Sales Forecast by COS'!PCW4</f>
        <v>0</v>
      </c>
      <c r="PCX5">
        <f>'Sales Forecast by COS'!PCX4</f>
        <v>0</v>
      </c>
      <c r="PCY5">
        <f>'Sales Forecast by COS'!PCY4</f>
        <v>0</v>
      </c>
      <c r="PCZ5">
        <f>'Sales Forecast by COS'!PCZ4</f>
        <v>0</v>
      </c>
      <c r="PDA5">
        <f>'Sales Forecast by COS'!PDA4</f>
        <v>0</v>
      </c>
      <c r="PDB5">
        <f>'Sales Forecast by COS'!PDB4</f>
        <v>0</v>
      </c>
      <c r="PDC5">
        <f>'Sales Forecast by COS'!PDC4</f>
        <v>0</v>
      </c>
      <c r="PDD5">
        <f>'Sales Forecast by COS'!PDD4</f>
        <v>0</v>
      </c>
      <c r="PDE5">
        <f>'Sales Forecast by COS'!PDE4</f>
        <v>0</v>
      </c>
      <c r="PDF5">
        <f>'Sales Forecast by COS'!PDF4</f>
        <v>0</v>
      </c>
      <c r="PDG5">
        <f>'Sales Forecast by COS'!PDG4</f>
        <v>0</v>
      </c>
      <c r="PDH5">
        <f>'Sales Forecast by COS'!PDH4</f>
        <v>0</v>
      </c>
      <c r="PDI5">
        <f>'Sales Forecast by COS'!PDI4</f>
        <v>0</v>
      </c>
      <c r="PDJ5">
        <f>'Sales Forecast by COS'!PDJ4</f>
        <v>0</v>
      </c>
      <c r="PDK5">
        <f>'Sales Forecast by COS'!PDK4</f>
        <v>0</v>
      </c>
      <c r="PDL5">
        <f>'Sales Forecast by COS'!PDL4</f>
        <v>0</v>
      </c>
      <c r="PDM5">
        <f>'Sales Forecast by COS'!PDM4</f>
        <v>0</v>
      </c>
      <c r="PDN5">
        <f>'Sales Forecast by COS'!PDN4</f>
        <v>0</v>
      </c>
      <c r="PDO5">
        <f>'Sales Forecast by COS'!PDO4</f>
        <v>0</v>
      </c>
      <c r="PDP5">
        <f>'Sales Forecast by COS'!PDP4</f>
        <v>0</v>
      </c>
      <c r="PDQ5">
        <f>'Sales Forecast by COS'!PDQ4</f>
        <v>0</v>
      </c>
      <c r="PDR5">
        <f>'Sales Forecast by COS'!PDR4</f>
        <v>0</v>
      </c>
      <c r="PDS5">
        <f>'Sales Forecast by COS'!PDS4</f>
        <v>0</v>
      </c>
      <c r="PDT5">
        <f>'Sales Forecast by COS'!PDT4</f>
        <v>0</v>
      </c>
      <c r="PDU5">
        <f>'Sales Forecast by COS'!PDU4</f>
        <v>0</v>
      </c>
      <c r="PDV5">
        <f>'Sales Forecast by COS'!PDV4</f>
        <v>0</v>
      </c>
      <c r="PDW5">
        <f>'Sales Forecast by COS'!PDW4</f>
        <v>0</v>
      </c>
      <c r="PDX5">
        <f>'Sales Forecast by COS'!PDX4</f>
        <v>0</v>
      </c>
      <c r="PDY5">
        <f>'Sales Forecast by COS'!PDY4</f>
        <v>0</v>
      </c>
      <c r="PDZ5">
        <f>'Sales Forecast by COS'!PDZ4</f>
        <v>0</v>
      </c>
      <c r="PEA5">
        <f>'Sales Forecast by COS'!PEA4</f>
        <v>0</v>
      </c>
      <c r="PEB5">
        <f>'Sales Forecast by COS'!PEB4</f>
        <v>0</v>
      </c>
      <c r="PEC5">
        <f>'Sales Forecast by COS'!PEC4</f>
        <v>0</v>
      </c>
      <c r="PED5">
        <f>'Sales Forecast by COS'!PED4</f>
        <v>0</v>
      </c>
      <c r="PEE5">
        <f>'Sales Forecast by COS'!PEE4</f>
        <v>0</v>
      </c>
      <c r="PEF5">
        <f>'Sales Forecast by COS'!PEF4</f>
        <v>0</v>
      </c>
      <c r="PEG5">
        <f>'Sales Forecast by COS'!PEG4</f>
        <v>0</v>
      </c>
      <c r="PEH5">
        <f>'Sales Forecast by COS'!PEH4</f>
        <v>0</v>
      </c>
      <c r="PEI5">
        <f>'Sales Forecast by COS'!PEI4</f>
        <v>0</v>
      </c>
      <c r="PEJ5">
        <f>'Sales Forecast by COS'!PEJ4</f>
        <v>0</v>
      </c>
      <c r="PEK5">
        <f>'Sales Forecast by COS'!PEK4</f>
        <v>0</v>
      </c>
      <c r="PEL5">
        <f>'Sales Forecast by COS'!PEL4</f>
        <v>0</v>
      </c>
      <c r="PEM5">
        <f>'Sales Forecast by COS'!PEM4</f>
        <v>0</v>
      </c>
      <c r="PEN5">
        <f>'Sales Forecast by COS'!PEN4</f>
        <v>0</v>
      </c>
      <c r="PEO5">
        <f>'Sales Forecast by COS'!PEO4</f>
        <v>0</v>
      </c>
      <c r="PEP5">
        <f>'Sales Forecast by COS'!PEP4</f>
        <v>0</v>
      </c>
      <c r="PEQ5">
        <f>'Sales Forecast by COS'!PEQ4</f>
        <v>0</v>
      </c>
      <c r="PER5">
        <f>'Sales Forecast by COS'!PER4</f>
        <v>0</v>
      </c>
      <c r="PES5">
        <f>'Sales Forecast by COS'!PES4</f>
        <v>0</v>
      </c>
      <c r="PET5">
        <f>'Sales Forecast by COS'!PET4</f>
        <v>0</v>
      </c>
      <c r="PEU5">
        <f>'Sales Forecast by COS'!PEU4</f>
        <v>0</v>
      </c>
      <c r="PEV5">
        <f>'Sales Forecast by COS'!PEV4</f>
        <v>0</v>
      </c>
      <c r="PEW5">
        <f>'Sales Forecast by COS'!PEW4</f>
        <v>0</v>
      </c>
      <c r="PEX5">
        <f>'Sales Forecast by COS'!PEX4</f>
        <v>0</v>
      </c>
      <c r="PEY5">
        <f>'Sales Forecast by COS'!PEY4</f>
        <v>0</v>
      </c>
      <c r="PEZ5">
        <f>'Sales Forecast by COS'!PEZ4</f>
        <v>0</v>
      </c>
      <c r="PFA5">
        <f>'Sales Forecast by COS'!PFA4</f>
        <v>0</v>
      </c>
      <c r="PFB5">
        <f>'Sales Forecast by COS'!PFB4</f>
        <v>0</v>
      </c>
      <c r="PFC5">
        <f>'Sales Forecast by COS'!PFC4</f>
        <v>0</v>
      </c>
      <c r="PFD5">
        <f>'Sales Forecast by COS'!PFD4</f>
        <v>0</v>
      </c>
      <c r="PFE5">
        <f>'Sales Forecast by COS'!PFE4</f>
        <v>0</v>
      </c>
      <c r="PFF5">
        <f>'Sales Forecast by COS'!PFF4</f>
        <v>0</v>
      </c>
      <c r="PFG5">
        <f>'Sales Forecast by COS'!PFG4</f>
        <v>0</v>
      </c>
      <c r="PFH5">
        <f>'Sales Forecast by COS'!PFH4</f>
        <v>0</v>
      </c>
      <c r="PFI5">
        <f>'Sales Forecast by COS'!PFI4</f>
        <v>0</v>
      </c>
      <c r="PFJ5">
        <f>'Sales Forecast by COS'!PFJ4</f>
        <v>0</v>
      </c>
      <c r="PFK5">
        <f>'Sales Forecast by COS'!PFK4</f>
        <v>0</v>
      </c>
      <c r="PFL5">
        <f>'Sales Forecast by COS'!PFL4</f>
        <v>0</v>
      </c>
      <c r="PFM5">
        <f>'Sales Forecast by COS'!PFM4</f>
        <v>0</v>
      </c>
      <c r="PFN5">
        <f>'Sales Forecast by COS'!PFN4</f>
        <v>0</v>
      </c>
      <c r="PFO5">
        <f>'Sales Forecast by COS'!PFO4</f>
        <v>0</v>
      </c>
      <c r="PFP5">
        <f>'Sales Forecast by COS'!PFP4</f>
        <v>0</v>
      </c>
      <c r="PFQ5">
        <f>'Sales Forecast by COS'!PFQ4</f>
        <v>0</v>
      </c>
      <c r="PFR5">
        <f>'Sales Forecast by COS'!PFR4</f>
        <v>0</v>
      </c>
      <c r="PFS5">
        <f>'Sales Forecast by COS'!PFS4</f>
        <v>0</v>
      </c>
      <c r="PFT5">
        <f>'Sales Forecast by COS'!PFT4</f>
        <v>0</v>
      </c>
      <c r="PFU5">
        <f>'Sales Forecast by COS'!PFU4</f>
        <v>0</v>
      </c>
      <c r="PFV5">
        <f>'Sales Forecast by COS'!PFV4</f>
        <v>0</v>
      </c>
      <c r="PFW5">
        <f>'Sales Forecast by COS'!PFW4</f>
        <v>0</v>
      </c>
      <c r="PFX5">
        <f>'Sales Forecast by COS'!PFX4</f>
        <v>0</v>
      </c>
      <c r="PFY5">
        <f>'Sales Forecast by COS'!PFY4</f>
        <v>0</v>
      </c>
      <c r="PFZ5">
        <f>'Sales Forecast by COS'!PFZ4</f>
        <v>0</v>
      </c>
      <c r="PGA5">
        <f>'Sales Forecast by COS'!PGA4</f>
        <v>0</v>
      </c>
      <c r="PGB5">
        <f>'Sales Forecast by COS'!PGB4</f>
        <v>0</v>
      </c>
      <c r="PGC5">
        <f>'Sales Forecast by COS'!PGC4</f>
        <v>0</v>
      </c>
      <c r="PGD5">
        <f>'Sales Forecast by COS'!PGD4</f>
        <v>0</v>
      </c>
      <c r="PGE5">
        <f>'Sales Forecast by COS'!PGE4</f>
        <v>0</v>
      </c>
      <c r="PGF5">
        <f>'Sales Forecast by COS'!PGF4</f>
        <v>0</v>
      </c>
      <c r="PGG5">
        <f>'Sales Forecast by COS'!PGG4</f>
        <v>0</v>
      </c>
      <c r="PGH5">
        <f>'Sales Forecast by COS'!PGH4</f>
        <v>0</v>
      </c>
      <c r="PGI5">
        <f>'Sales Forecast by COS'!PGI4</f>
        <v>0</v>
      </c>
      <c r="PGJ5">
        <f>'Sales Forecast by COS'!PGJ4</f>
        <v>0</v>
      </c>
      <c r="PGK5">
        <f>'Sales Forecast by COS'!PGK4</f>
        <v>0</v>
      </c>
      <c r="PGL5">
        <f>'Sales Forecast by COS'!PGL4</f>
        <v>0</v>
      </c>
      <c r="PGM5">
        <f>'Sales Forecast by COS'!PGM4</f>
        <v>0</v>
      </c>
      <c r="PGN5">
        <f>'Sales Forecast by COS'!PGN4</f>
        <v>0</v>
      </c>
      <c r="PGO5">
        <f>'Sales Forecast by COS'!PGO4</f>
        <v>0</v>
      </c>
      <c r="PGP5">
        <f>'Sales Forecast by COS'!PGP4</f>
        <v>0</v>
      </c>
      <c r="PGQ5">
        <f>'Sales Forecast by COS'!PGQ4</f>
        <v>0</v>
      </c>
      <c r="PGR5">
        <f>'Sales Forecast by COS'!PGR4</f>
        <v>0</v>
      </c>
      <c r="PGS5">
        <f>'Sales Forecast by COS'!PGS4</f>
        <v>0</v>
      </c>
      <c r="PGT5">
        <f>'Sales Forecast by COS'!PGT4</f>
        <v>0</v>
      </c>
      <c r="PGU5">
        <f>'Sales Forecast by COS'!PGU4</f>
        <v>0</v>
      </c>
      <c r="PGV5">
        <f>'Sales Forecast by COS'!PGV4</f>
        <v>0</v>
      </c>
      <c r="PGW5">
        <f>'Sales Forecast by COS'!PGW4</f>
        <v>0</v>
      </c>
      <c r="PGX5">
        <f>'Sales Forecast by COS'!PGX4</f>
        <v>0</v>
      </c>
      <c r="PGY5">
        <f>'Sales Forecast by COS'!PGY4</f>
        <v>0</v>
      </c>
      <c r="PGZ5">
        <f>'Sales Forecast by COS'!PGZ4</f>
        <v>0</v>
      </c>
      <c r="PHA5">
        <f>'Sales Forecast by COS'!PHA4</f>
        <v>0</v>
      </c>
      <c r="PHB5">
        <f>'Sales Forecast by COS'!PHB4</f>
        <v>0</v>
      </c>
      <c r="PHC5">
        <f>'Sales Forecast by COS'!PHC4</f>
        <v>0</v>
      </c>
      <c r="PHD5">
        <f>'Sales Forecast by COS'!PHD4</f>
        <v>0</v>
      </c>
      <c r="PHE5">
        <f>'Sales Forecast by COS'!PHE4</f>
        <v>0</v>
      </c>
      <c r="PHF5">
        <f>'Sales Forecast by COS'!PHF4</f>
        <v>0</v>
      </c>
      <c r="PHG5">
        <f>'Sales Forecast by COS'!PHG4</f>
        <v>0</v>
      </c>
      <c r="PHH5">
        <f>'Sales Forecast by COS'!PHH4</f>
        <v>0</v>
      </c>
      <c r="PHI5">
        <f>'Sales Forecast by COS'!PHI4</f>
        <v>0</v>
      </c>
      <c r="PHJ5">
        <f>'Sales Forecast by COS'!PHJ4</f>
        <v>0</v>
      </c>
      <c r="PHK5">
        <f>'Sales Forecast by COS'!PHK4</f>
        <v>0</v>
      </c>
      <c r="PHL5">
        <f>'Sales Forecast by COS'!PHL4</f>
        <v>0</v>
      </c>
      <c r="PHM5">
        <f>'Sales Forecast by COS'!PHM4</f>
        <v>0</v>
      </c>
      <c r="PHN5">
        <f>'Sales Forecast by COS'!PHN4</f>
        <v>0</v>
      </c>
      <c r="PHO5">
        <f>'Sales Forecast by COS'!PHO4</f>
        <v>0</v>
      </c>
      <c r="PHP5">
        <f>'Sales Forecast by COS'!PHP4</f>
        <v>0</v>
      </c>
      <c r="PHQ5">
        <f>'Sales Forecast by COS'!PHQ4</f>
        <v>0</v>
      </c>
      <c r="PHR5">
        <f>'Sales Forecast by COS'!PHR4</f>
        <v>0</v>
      </c>
      <c r="PHS5">
        <f>'Sales Forecast by COS'!PHS4</f>
        <v>0</v>
      </c>
      <c r="PHT5">
        <f>'Sales Forecast by COS'!PHT4</f>
        <v>0</v>
      </c>
      <c r="PHU5">
        <f>'Sales Forecast by COS'!PHU4</f>
        <v>0</v>
      </c>
      <c r="PHV5">
        <f>'Sales Forecast by COS'!PHV4</f>
        <v>0</v>
      </c>
      <c r="PHW5">
        <f>'Sales Forecast by COS'!PHW4</f>
        <v>0</v>
      </c>
      <c r="PHX5">
        <f>'Sales Forecast by COS'!PHX4</f>
        <v>0</v>
      </c>
      <c r="PHY5">
        <f>'Sales Forecast by COS'!PHY4</f>
        <v>0</v>
      </c>
      <c r="PHZ5">
        <f>'Sales Forecast by COS'!PHZ4</f>
        <v>0</v>
      </c>
      <c r="PIA5">
        <f>'Sales Forecast by COS'!PIA4</f>
        <v>0</v>
      </c>
      <c r="PIB5">
        <f>'Sales Forecast by COS'!PIB4</f>
        <v>0</v>
      </c>
      <c r="PIC5">
        <f>'Sales Forecast by COS'!PIC4</f>
        <v>0</v>
      </c>
      <c r="PID5">
        <f>'Sales Forecast by COS'!PID4</f>
        <v>0</v>
      </c>
      <c r="PIE5">
        <f>'Sales Forecast by COS'!PIE4</f>
        <v>0</v>
      </c>
      <c r="PIF5">
        <f>'Sales Forecast by COS'!PIF4</f>
        <v>0</v>
      </c>
      <c r="PIG5">
        <f>'Sales Forecast by COS'!PIG4</f>
        <v>0</v>
      </c>
      <c r="PIH5">
        <f>'Sales Forecast by COS'!PIH4</f>
        <v>0</v>
      </c>
      <c r="PII5">
        <f>'Sales Forecast by COS'!PII4</f>
        <v>0</v>
      </c>
      <c r="PIJ5">
        <f>'Sales Forecast by COS'!PIJ4</f>
        <v>0</v>
      </c>
      <c r="PIK5">
        <f>'Sales Forecast by COS'!PIK4</f>
        <v>0</v>
      </c>
      <c r="PIL5">
        <f>'Sales Forecast by COS'!PIL4</f>
        <v>0</v>
      </c>
      <c r="PIM5">
        <f>'Sales Forecast by COS'!PIM4</f>
        <v>0</v>
      </c>
      <c r="PIN5">
        <f>'Sales Forecast by COS'!PIN4</f>
        <v>0</v>
      </c>
      <c r="PIO5">
        <f>'Sales Forecast by COS'!PIO4</f>
        <v>0</v>
      </c>
      <c r="PIP5">
        <f>'Sales Forecast by COS'!PIP4</f>
        <v>0</v>
      </c>
      <c r="PIQ5">
        <f>'Sales Forecast by COS'!PIQ4</f>
        <v>0</v>
      </c>
      <c r="PIR5">
        <f>'Sales Forecast by COS'!PIR4</f>
        <v>0</v>
      </c>
      <c r="PIS5">
        <f>'Sales Forecast by COS'!PIS4</f>
        <v>0</v>
      </c>
      <c r="PIT5">
        <f>'Sales Forecast by COS'!PIT4</f>
        <v>0</v>
      </c>
      <c r="PIU5">
        <f>'Sales Forecast by COS'!PIU4</f>
        <v>0</v>
      </c>
      <c r="PIV5">
        <f>'Sales Forecast by COS'!PIV4</f>
        <v>0</v>
      </c>
      <c r="PIW5">
        <f>'Sales Forecast by COS'!PIW4</f>
        <v>0</v>
      </c>
      <c r="PIX5">
        <f>'Sales Forecast by COS'!PIX4</f>
        <v>0</v>
      </c>
      <c r="PIY5">
        <f>'Sales Forecast by COS'!PIY4</f>
        <v>0</v>
      </c>
      <c r="PIZ5">
        <f>'Sales Forecast by COS'!PIZ4</f>
        <v>0</v>
      </c>
      <c r="PJA5">
        <f>'Sales Forecast by COS'!PJA4</f>
        <v>0</v>
      </c>
      <c r="PJB5">
        <f>'Sales Forecast by COS'!PJB4</f>
        <v>0</v>
      </c>
      <c r="PJC5">
        <f>'Sales Forecast by COS'!PJC4</f>
        <v>0</v>
      </c>
      <c r="PJD5">
        <f>'Sales Forecast by COS'!PJD4</f>
        <v>0</v>
      </c>
      <c r="PJE5">
        <f>'Sales Forecast by COS'!PJE4</f>
        <v>0</v>
      </c>
      <c r="PJF5">
        <f>'Sales Forecast by COS'!PJF4</f>
        <v>0</v>
      </c>
      <c r="PJG5">
        <f>'Sales Forecast by COS'!PJG4</f>
        <v>0</v>
      </c>
      <c r="PJH5">
        <f>'Sales Forecast by COS'!PJH4</f>
        <v>0</v>
      </c>
      <c r="PJI5">
        <f>'Sales Forecast by COS'!PJI4</f>
        <v>0</v>
      </c>
      <c r="PJJ5">
        <f>'Sales Forecast by COS'!PJJ4</f>
        <v>0</v>
      </c>
      <c r="PJK5">
        <f>'Sales Forecast by COS'!PJK4</f>
        <v>0</v>
      </c>
      <c r="PJL5">
        <f>'Sales Forecast by COS'!PJL4</f>
        <v>0</v>
      </c>
      <c r="PJM5">
        <f>'Sales Forecast by COS'!PJM4</f>
        <v>0</v>
      </c>
      <c r="PJN5">
        <f>'Sales Forecast by COS'!PJN4</f>
        <v>0</v>
      </c>
      <c r="PJO5">
        <f>'Sales Forecast by COS'!PJO4</f>
        <v>0</v>
      </c>
      <c r="PJP5">
        <f>'Sales Forecast by COS'!PJP4</f>
        <v>0</v>
      </c>
      <c r="PJQ5">
        <f>'Sales Forecast by COS'!PJQ4</f>
        <v>0</v>
      </c>
      <c r="PJR5">
        <f>'Sales Forecast by COS'!PJR4</f>
        <v>0</v>
      </c>
      <c r="PJS5">
        <f>'Sales Forecast by COS'!PJS4</f>
        <v>0</v>
      </c>
      <c r="PJT5">
        <f>'Sales Forecast by COS'!PJT4</f>
        <v>0</v>
      </c>
      <c r="PJU5">
        <f>'Sales Forecast by COS'!PJU4</f>
        <v>0</v>
      </c>
      <c r="PJV5">
        <f>'Sales Forecast by COS'!PJV4</f>
        <v>0</v>
      </c>
      <c r="PJW5">
        <f>'Sales Forecast by COS'!PJW4</f>
        <v>0</v>
      </c>
      <c r="PJX5">
        <f>'Sales Forecast by COS'!PJX4</f>
        <v>0</v>
      </c>
      <c r="PJY5">
        <f>'Sales Forecast by COS'!PJY4</f>
        <v>0</v>
      </c>
      <c r="PJZ5">
        <f>'Sales Forecast by COS'!PJZ4</f>
        <v>0</v>
      </c>
      <c r="PKA5">
        <f>'Sales Forecast by COS'!PKA4</f>
        <v>0</v>
      </c>
      <c r="PKB5">
        <f>'Sales Forecast by COS'!PKB4</f>
        <v>0</v>
      </c>
      <c r="PKC5">
        <f>'Sales Forecast by COS'!PKC4</f>
        <v>0</v>
      </c>
      <c r="PKD5">
        <f>'Sales Forecast by COS'!PKD4</f>
        <v>0</v>
      </c>
      <c r="PKE5">
        <f>'Sales Forecast by COS'!PKE4</f>
        <v>0</v>
      </c>
      <c r="PKF5">
        <f>'Sales Forecast by COS'!PKF4</f>
        <v>0</v>
      </c>
      <c r="PKG5">
        <f>'Sales Forecast by COS'!PKG4</f>
        <v>0</v>
      </c>
      <c r="PKH5">
        <f>'Sales Forecast by COS'!PKH4</f>
        <v>0</v>
      </c>
      <c r="PKI5">
        <f>'Sales Forecast by COS'!PKI4</f>
        <v>0</v>
      </c>
      <c r="PKJ5">
        <f>'Sales Forecast by COS'!PKJ4</f>
        <v>0</v>
      </c>
      <c r="PKK5">
        <f>'Sales Forecast by COS'!PKK4</f>
        <v>0</v>
      </c>
      <c r="PKL5">
        <f>'Sales Forecast by COS'!PKL4</f>
        <v>0</v>
      </c>
      <c r="PKM5">
        <f>'Sales Forecast by COS'!PKM4</f>
        <v>0</v>
      </c>
      <c r="PKN5">
        <f>'Sales Forecast by COS'!PKN4</f>
        <v>0</v>
      </c>
      <c r="PKO5">
        <f>'Sales Forecast by COS'!PKO4</f>
        <v>0</v>
      </c>
      <c r="PKP5">
        <f>'Sales Forecast by COS'!PKP4</f>
        <v>0</v>
      </c>
      <c r="PKQ5">
        <f>'Sales Forecast by COS'!PKQ4</f>
        <v>0</v>
      </c>
      <c r="PKR5">
        <f>'Sales Forecast by COS'!PKR4</f>
        <v>0</v>
      </c>
      <c r="PKS5">
        <f>'Sales Forecast by COS'!PKS4</f>
        <v>0</v>
      </c>
      <c r="PKT5">
        <f>'Sales Forecast by COS'!PKT4</f>
        <v>0</v>
      </c>
      <c r="PKU5">
        <f>'Sales Forecast by COS'!PKU4</f>
        <v>0</v>
      </c>
      <c r="PKV5">
        <f>'Sales Forecast by COS'!PKV4</f>
        <v>0</v>
      </c>
      <c r="PKW5">
        <f>'Sales Forecast by COS'!PKW4</f>
        <v>0</v>
      </c>
      <c r="PKX5">
        <f>'Sales Forecast by COS'!PKX4</f>
        <v>0</v>
      </c>
      <c r="PKY5">
        <f>'Sales Forecast by COS'!PKY4</f>
        <v>0</v>
      </c>
      <c r="PKZ5">
        <f>'Sales Forecast by COS'!PKZ4</f>
        <v>0</v>
      </c>
      <c r="PLA5">
        <f>'Sales Forecast by COS'!PLA4</f>
        <v>0</v>
      </c>
      <c r="PLB5">
        <f>'Sales Forecast by COS'!PLB4</f>
        <v>0</v>
      </c>
      <c r="PLC5">
        <f>'Sales Forecast by COS'!PLC4</f>
        <v>0</v>
      </c>
      <c r="PLD5">
        <f>'Sales Forecast by COS'!PLD4</f>
        <v>0</v>
      </c>
      <c r="PLE5">
        <f>'Sales Forecast by COS'!PLE4</f>
        <v>0</v>
      </c>
      <c r="PLF5">
        <f>'Sales Forecast by COS'!PLF4</f>
        <v>0</v>
      </c>
      <c r="PLG5">
        <f>'Sales Forecast by COS'!PLG4</f>
        <v>0</v>
      </c>
      <c r="PLH5">
        <f>'Sales Forecast by COS'!PLH4</f>
        <v>0</v>
      </c>
      <c r="PLI5">
        <f>'Sales Forecast by COS'!PLI4</f>
        <v>0</v>
      </c>
      <c r="PLJ5">
        <f>'Sales Forecast by COS'!PLJ4</f>
        <v>0</v>
      </c>
      <c r="PLK5">
        <f>'Sales Forecast by COS'!PLK4</f>
        <v>0</v>
      </c>
      <c r="PLL5">
        <f>'Sales Forecast by COS'!PLL4</f>
        <v>0</v>
      </c>
      <c r="PLM5">
        <f>'Sales Forecast by COS'!PLM4</f>
        <v>0</v>
      </c>
      <c r="PLN5">
        <f>'Sales Forecast by COS'!PLN4</f>
        <v>0</v>
      </c>
      <c r="PLO5">
        <f>'Sales Forecast by COS'!PLO4</f>
        <v>0</v>
      </c>
      <c r="PLP5">
        <f>'Sales Forecast by COS'!PLP4</f>
        <v>0</v>
      </c>
      <c r="PLQ5">
        <f>'Sales Forecast by COS'!PLQ4</f>
        <v>0</v>
      </c>
      <c r="PLR5">
        <f>'Sales Forecast by COS'!PLR4</f>
        <v>0</v>
      </c>
      <c r="PLS5">
        <f>'Sales Forecast by COS'!PLS4</f>
        <v>0</v>
      </c>
      <c r="PLT5">
        <f>'Sales Forecast by COS'!PLT4</f>
        <v>0</v>
      </c>
      <c r="PLU5">
        <f>'Sales Forecast by COS'!PLU4</f>
        <v>0</v>
      </c>
      <c r="PLV5">
        <f>'Sales Forecast by COS'!PLV4</f>
        <v>0</v>
      </c>
      <c r="PLW5">
        <f>'Sales Forecast by COS'!PLW4</f>
        <v>0</v>
      </c>
      <c r="PLX5">
        <f>'Sales Forecast by COS'!PLX4</f>
        <v>0</v>
      </c>
      <c r="PLY5">
        <f>'Sales Forecast by COS'!PLY4</f>
        <v>0</v>
      </c>
      <c r="PLZ5">
        <f>'Sales Forecast by COS'!PLZ4</f>
        <v>0</v>
      </c>
      <c r="PMA5">
        <f>'Sales Forecast by COS'!PMA4</f>
        <v>0</v>
      </c>
      <c r="PMB5">
        <f>'Sales Forecast by COS'!PMB4</f>
        <v>0</v>
      </c>
      <c r="PMC5">
        <f>'Sales Forecast by COS'!PMC4</f>
        <v>0</v>
      </c>
      <c r="PMD5">
        <f>'Sales Forecast by COS'!PMD4</f>
        <v>0</v>
      </c>
      <c r="PME5">
        <f>'Sales Forecast by COS'!PME4</f>
        <v>0</v>
      </c>
      <c r="PMF5">
        <f>'Sales Forecast by COS'!PMF4</f>
        <v>0</v>
      </c>
      <c r="PMG5">
        <f>'Sales Forecast by COS'!PMG4</f>
        <v>0</v>
      </c>
      <c r="PMH5">
        <f>'Sales Forecast by COS'!PMH4</f>
        <v>0</v>
      </c>
      <c r="PMI5">
        <f>'Sales Forecast by COS'!PMI4</f>
        <v>0</v>
      </c>
      <c r="PMJ5">
        <f>'Sales Forecast by COS'!PMJ4</f>
        <v>0</v>
      </c>
      <c r="PMK5">
        <f>'Sales Forecast by COS'!PMK4</f>
        <v>0</v>
      </c>
      <c r="PML5">
        <f>'Sales Forecast by COS'!PML4</f>
        <v>0</v>
      </c>
      <c r="PMM5">
        <f>'Sales Forecast by COS'!PMM4</f>
        <v>0</v>
      </c>
      <c r="PMN5">
        <f>'Sales Forecast by COS'!PMN4</f>
        <v>0</v>
      </c>
      <c r="PMO5">
        <f>'Sales Forecast by COS'!PMO4</f>
        <v>0</v>
      </c>
      <c r="PMP5">
        <f>'Sales Forecast by COS'!PMP4</f>
        <v>0</v>
      </c>
      <c r="PMQ5">
        <f>'Sales Forecast by COS'!PMQ4</f>
        <v>0</v>
      </c>
      <c r="PMR5">
        <f>'Sales Forecast by COS'!PMR4</f>
        <v>0</v>
      </c>
      <c r="PMS5">
        <f>'Sales Forecast by COS'!PMS4</f>
        <v>0</v>
      </c>
      <c r="PMT5">
        <f>'Sales Forecast by COS'!PMT4</f>
        <v>0</v>
      </c>
      <c r="PMU5">
        <f>'Sales Forecast by COS'!PMU4</f>
        <v>0</v>
      </c>
      <c r="PMV5">
        <f>'Sales Forecast by COS'!PMV4</f>
        <v>0</v>
      </c>
      <c r="PMW5">
        <f>'Sales Forecast by COS'!PMW4</f>
        <v>0</v>
      </c>
      <c r="PMX5">
        <f>'Sales Forecast by COS'!PMX4</f>
        <v>0</v>
      </c>
      <c r="PMY5">
        <f>'Sales Forecast by COS'!PMY4</f>
        <v>0</v>
      </c>
      <c r="PMZ5">
        <f>'Sales Forecast by COS'!PMZ4</f>
        <v>0</v>
      </c>
      <c r="PNA5">
        <f>'Sales Forecast by COS'!PNA4</f>
        <v>0</v>
      </c>
      <c r="PNB5">
        <f>'Sales Forecast by COS'!PNB4</f>
        <v>0</v>
      </c>
      <c r="PNC5">
        <f>'Sales Forecast by COS'!PNC4</f>
        <v>0</v>
      </c>
      <c r="PND5">
        <f>'Sales Forecast by COS'!PND4</f>
        <v>0</v>
      </c>
      <c r="PNE5">
        <f>'Sales Forecast by COS'!PNE4</f>
        <v>0</v>
      </c>
      <c r="PNF5">
        <f>'Sales Forecast by COS'!PNF4</f>
        <v>0</v>
      </c>
      <c r="PNG5">
        <f>'Sales Forecast by COS'!PNG4</f>
        <v>0</v>
      </c>
      <c r="PNH5">
        <f>'Sales Forecast by COS'!PNH4</f>
        <v>0</v>
      </c>
      <c r="PNI5">
        <f>'Sales Forecast by COS'!PNI4</f>
        <v>0</v>
      </c>
      <c r="PNJ5">
        <f>'Sales Forecast by COS'!PNJ4</f>
        <v>0</v>
      </c>
      <c r="PNK5">
        <f>'Sales Forecast by COS'!PNK4</f>
        <v>0</v>
      </c>
      <c r="PNL5">
        <f>'Sales Forecast by COS'!PNL4</f>
        <v>0</v>
      </c>
      <c r="PNM5">
        <f>'Sales Forecast by COS'!PNM4</f>
        <v>0</v>
      </c>
      <c r="PNN5">
        <f>'Sales Forecast by COS'!PNN4</f>
        <v>0</v>
      </c>
      <c r="PNO5">
        <f>'Sales Forecast by COS'!PNO4</f>
        <v>0</v>
      </c>
      <c r="PNP5">
        <f>'Sales Forecast by COS'!PNP4</f>
        <v>0</v>
      </c>
      <c r="PNQ5">
        <f>'Sales Forecast by COS'!PNQ4</f>
        <v>0</v>
      </c>
      <c r="PNR5">
        <f>'Sales Forecast by COS'!PNR4</f>
        <v>0</v>
      </c>
      <c r="PNS5">
        <f>'Sales Forecast by COS'!PNS4</f>
        <v>0</v>
      </c>
      <c r="PNT5">
        <f>'Sales Forecast by COS'!PNT4</f>
        <v>0</v>
      </c>
      <c r="PNU5">
        <f>'Sales Forecast by COS'!PNU4</f>
        <v>0</v>
      </c>
      <c r="PNV5">
        <f>'Sales Forecast by COS'!PNV4</f>
        <v>0</v>
      </c>
      <c r="PNW5">
        <f>'Sales Forecast by COS'!PNW4</f>
        <v>0</v>
      </c>
      <c r="PNX5">
        <f>'Sales Forecast by COS'!PNX4</f>
        <v>0</v>
      </c>
      <c r="PNY5">
        <f>'Sales Forecast by COS'!PNY4</f>
        <v>0</v>
      </c>
      <c r="PNZ5">
        <f>'Sales Forecast by COS'!PNZ4</f>
        <v>0</v>
      </c>
      <c r="POA5">
        <f>'Sales Forecast by COS'!POA4</f>
        <v>0</v>
      </c>
      <c r="POB5">
        <f>'Sales Forecast by COS'!POB4</f>
        <v>0</v>
      </c>
      <c r="POC5">
        <f>'Sales Forecast by COS'!POC4</f>
        <v>0</v>
      </c>
      <c r="POD5">
        <f>'Sales Forecast by COS'!POD4</f>
        <v>0</v>
      </c>
      <c r="POE5">
        <f>'Sales Forecast by COS'!POE4</f>
        <v>0</v>
      </c>
      <c r="POF5">
        <f>'Sales Forecast by COS'!POF4</f>
        <v>0</v>
      </c>
      <c r="POG5">
        <f>'Sales Forecast by COS'!POG4</f>
        <v>0</v>
      </c>
      <c r="POH5">
        <f>'Sales Forecast by COS'!POH4</f>
        <v>0</v>
      </c>
      <c r="POI5">
        <f>'Sales Forecast by COS'!POI4</f>
        <v>0</v>
      </c>
      <c r="POJ5">
        <f>'Sales Forecast by COS'!POJ4</f>
        <v>0</v>
      </c>
      <c r="POK5">
        <f>'Sales Forecast by COS'!POK4</f>
        <v>0</v>
      </c>
      <c r="POL5">
        <f>'Sales Forecast by COS'!POL4</f>
        <v>0</v>
      </c>
      <c r="POM5">
        <f>'Sales Forecast by COS'!POM4</f>
        <v>0</v>
      </c>
      <c r="PON5">
        <f>'Sales Forecast by COS'!PON4</f>
        <v>0</v>
      </c>
      <c r="POO5">
        <f>'Sales Forecast by COS'!POO4</f>
        <v>0</v>
      </c>
      <c r="POP5">
        <f>'Sales Forecast by COS'!POP4</f>
        <v>0</v>
      </c>
      <c r="POQ5">
        <f>'Sales Forecast by COS'!POQ4</f>
        <v>0</v>
      </c>
      <c r="POR5">
        <f>'Sales Forecast by COS'!POR4</f>
        <v>0</v>
      </c>
      <c r="POS5">
        <f>'Sales Forecast by COS'!POS4</f>
        <v>0</v>
      </c>
      <c r="POT5">
        <f>'Sales Forecast by COS'!POT4</f>
        <v>0</v>
      </c>
      <c r="POU5">
        <f>'Sales Forecast by COS'!POU4</f>
        <v>0</v>
      </c>
      <c r="POV5">
        <f>'Sales Forecast by COS'!POV4</f>
        <v>0</v>
      </c>
      <c r="POW5">
        <f>'Sales Forecast by COS'!POW4</f>
        <v>0</v>
      </c>
      <c r="POX5">
        <f>'Sales Forecast by COS'!POX4</f>
        <v>0</v>
      </c>
      <c r="POY5">
        <f>'Sales Forecast by COS'!POY4</f>
        <v>0</v>
      </c>
      <c r="POZ5">
        <f>'Sales Forecast by COS'!POZ4</f>
        <v>0</v>
      </c>
      <c r="PPA5">
        <f>'Sales Forecast by COS'!PPA4</f>
        <v>0</v>
      </c>
      <c r="PPB5">
        <f>'Sales Forecast by COS'!PPB4</f>
        <v>0</v>
      </c>
      <c r="PPC5">
        <f>'Sales Forecast by COS'!PPC4</f>
        <v>0</v>
      </c>
      <c r="PPD5">
        <f>'Sales Forecast by COS'!PPD4</f>
        <v>0</v>
      </c>
      <c r="PPE5">
        <f>'Sales Forecast by COS'!PPE4</f>
        <v>0</v>
      </c>
      <c r="PPF5">
        <f>'Sales Forecast by COS'!PPF4</f>
        <v>0</v>
      </c>
      <c r="PPG5">
        <f>'Sales Forecast by COS'!PPG4</f>
        <v>0</v>
      </c>
      <c r="PPH5">
        <f>'Sales Forecast by COS'!PPH4</f>
        <v>0</v>
      </c>
      <c r="PPI5">
        <f>'Sales Forecast by COS'!PPI4</f>
        <v>0</v>
      </c>
      <c r="PPJ5">
        <f>'Sales Forecast by COS'!PPJ4</f>
        <v>0</v>
      </c>
      <c r="PPK5">
        <f>'Sales Forecast by COS'!PPK4</f>
        <v>0</v>
      </c>
      <c r="PPL5">
        <f>'Sales Forecast by COS'!PPL4</f>
        <v>0</v>
      </c>
      <c r="PPM5">
        <f>'Sales Forecast by COS'!PPM4</f>
        <v>0</v>
      </c>
      <c r="PPN5">
        <f>'Sales Forecast by COS'!PPN4</f>
        <v>0</v>
      </c>
      <c r="PPO5">
        <f>'Sales Forecast by COS'!PPO4</f>
        <v>0</v>
      </c>
      <c r="PPP5">
        <f>'Sales Forecast by COS'!PPP4</f>
        <v>0</v>
      </c>
      <c r="PPQ5">
        <f>'Sales Forecast by COS'!PPQ4</f>
        <v>0</v>
      </c>
      <c r="PPR5">
        <f>'Sales Forecast by COS'!PPR4</f>
        <v>0</v>
      </c>
      <c r="PPS5">
        <f>'Sales Forecast by COS'!PPS4</f>
        <v>0</v>
      </c>
      <c r="PPT5">
        <f>'Sales Forecast by COS'!PPT4</f>
        <v>0</v>
      </c>
      <c r="PPU5">
        <f>'Sales Forecast by COS'!PPU4</f>
        <v>0</v>
      </c>
      <c r="PPV5">
        <f>'Sales Forecast by COS'!PPV4</f>
        <v>0</v>
      </c>
      <c r="PPW5">
        <f>'Sales Forecast by COS'!PPW4</f>
        <v>0</v>
      </c>
      <c r="PPX5">
        <f>'Sales Forecast by COS'!PPX4</f>
        <v>0</v>
      </c>
      <c r="PPY5">
        <f>'Sales Forecast by COS'!PPY4</f>
        <v>0</v>
      </c>
      <c r="PPZ5">
        <f>'Sales Forecast by COS'!PPZ4</f>
        <v>0</v>
      </c>
      <c r="PQA5">
        <f>'Sales Forecast by COS'!PQA4</f>
        <v>0</v>
      </c>
      <c r="PQB5">
        <f>'Sales Forecast by COS'!PQB4</f>
        <v>0</v>
      </c>
      <c r="PQC5">
        <f>'Sales Forecast by COS'!PQC4</f>
        <v>0</v>
      </c>
      <c r="PQD5">
        <f>'Sales Forecast by COS'!PQD4</f>
        <v>0</v>
      </c>
      <c r="PQE5">
        <f>'Sales Forecast by COS'!PQE4</f>
        <v>0</v>
      </c>
      <c r="PQF5">
        <f>'Sales Forecast by COS'!PQF4</f>
        <v>0</v>
      </c>
      <c r="PQG5">
        <f>'Sales Forecast by COS'!PQG4</f>
        <v>0</v>
      </c>
      <c r="PQH5">
        <f>'Sales Forecast by COS'!PQH4</f>
        <v>0</v>
      </c>
      <c r="PQI5">
        <f>'Sales Forecast by COS'!PQI4</f>
        <v>0</v>
      </c>
      <c r="PQJ5">
        <f>'Sales Forecast by COS'!PQJ4</f>
        <v>0</v>
      </c>
      <c r="PQK5">
        <f>'Sales Forecast by COS'!PQK4</f>
        <v>0</v>
      </c>
      <c r="PQL5">
        <f>'Sales Forecast by COS'!PQL4</f>
        <v>0</v>
      </c>
      <c r="PQM5">
        <f>'Sales Forecast by COS'!PQM4</f>
        <v>0</v>
      </c>
      <c r="PQN5">
        <f>'Sales Forecast by COS'!PQN4</f>
        <v>0</v>
      </c>
      <c r="PQO5">
        <f>'Sales Forecast by COS'!PQO4</f>
        <v>0</v>
      </c>
      <c r="PQP5">
        <f>'Sales Forecast by COS'!PQP4</f>
        <v>0</v>
      </c>
      <c r="PQQ5">
        <f>'Sales Forecast by COS'!PQQ4</f>
        <v>0</v>
      </c>
      <c r="PQR5">
        <f>'Sales Forecast by COS'!PQR4</f>
        <v>0</v>
      </c>
      <c r="PQS5">
        <f>'Sales Forecast by COS'!PQS4</f>
        <v>0</v>
      </c>
      <c r="PQT5">
        <f>'Sales Forecast by COS'!PQT4</f>
        <v>0</v>
      </c>
      <c r="PQU5">
        <f>'Sales Forecast by COS'!PQU4</f>
        <v>0</v>
      </c>
      <c r="PQV5">
        <f>'Sales Forecast by COS'!PQV4</f>
        <v>0</v>
      </c>
      <c r="PQW5">
        <f>'Sales Forecast by COS'!PQW4</f>
        <v>0</v>
      </c>
      <c r="PQX5">
        <f>'Sales Forecast by COS'!PQX4</f>
        <v>0</v>
      </c>
      <c r="PQY5">
        <f>'Sales Forecast by COS'!PQY4</f>
        <v>0</v>
      </c>
      <c r="PQZ5">
        <f>'Sales Forecast by COS'!PQZ4</f>
        <v>0</v>
      </c>
      <c r="PRA5">
        <f>'Sales Forecast by COS'!PRA4</f>
        <v>0</v>
      </c>
      <c r="PRB5">
        <f>'Sales Forecast by COS'!PRB4</f>
        <v>0</v>
      </c>
      <c r="PRC5">
        <f>'Sales Forecast by COS'!PRC4</f>
        <v>0</v>
      </c>
      <c r="PRD5">
        <f>'Sales Forecast by COS'!PRD4</f>
        <v>0</v>
      </c>
      <c r="PRE5">
        <f>'Sales Forecast by COS'!PRE4</f>
        <v>0</v>
      </c>
      <c r="PRF5">
        <f>'Sales Forecast by COS'!PRF4</f>
        <v>0</v>
      </c>
      <c r="PRG5">
        <f>'Sales Forecast by COS'!PRG4</f>
        <v>0</v>
      </c>
      <c r="PRH5">
        <f>'Sales Forecast by COS'!PRH4</f>
        <v>0</v>
      </c>
      <c r="PRI5">
        <f>'Sales Forecast by COS'!PRI4</f>
        <v>0</v>
      </c>
      <c r="PRJ5">
        <f>'Sales Forecast by COS'!PRJ4</f>
        <v>0</v>
      </c>
      <c r="PRK5">
        <f>'Sales Forecast by COS'!PRK4</f>
        <v>0</v>
      </c>
      <c r="PRL5">
        <f>'Sales Forecast by COS'!PRL4</f>
        <v>0</v>
      </c>
      <c r="PRM5">
        <f>'Sales Forecast by COS'!PRM4</f>
        <v>0</v>
      </c>
      <c r="PRN5">
        <f>'Sales Forecast by COS'!PRN4</f>
        <v>0</v>
      </c>
      <c r="PRO5">
        <f>'Sales Forecast by COS'!PRO4</f>
        <v>0</v>
      </c>
      <c r="PRP5">
        <f>'Sales Forecast by COS'!PRP4</f>
        <v>0</v>
      </c>
      <c r="PRQ5">
        <f>'Sales Forecast by COS'!PRQ4</f>
        <v>0</v>
      </c>
      <c r="PRR5">
        <f>'Sales Forecast by COS'!PRR4</f>
        <v>0</v>
      </c>
      <c r="PRS5">
        <f>'Sales Forecast by COS'!PRS4</f>
        <v>0</v>
      </c>
      <c r="PRT5">
        <f>'Sales Forecast by COS'!PRT4</f>
        <v>0</v>
      </c>
      <c r="PRU5">
        <f>'Sales Forecast by COS'!PRU4</f>
        <v>0</v>
      </c>
      <c r="PRV5">
        <f>'Sales Forecast by COS'!PRV4</f>
        <v>0</v>
      </c>
      <c r="PRW5">
        <f>'Sales Forecast by COS'!PRW4</f>
        <v>0</v>
      </c>
      <c r="PRX5">
        <f>'Sales Forecast by COS'!PRX4</f>
        <v>0</v>
      </c>
      <c r="PRY5">
        <f>'Sales Forecast by COS'!PRY4</f>
        <v>0</v>
      </c>
      <c r="PRZ5">
        <f>'Sales Forecast by COS'!PRZ4</f>
        <v>0</v>
      </c>
      <c r="PSA5">
        <f>'Sales Forecast by COS'!PSA4</f>
        <v>0</v>
      </c>
      <c r="PSB5">
        <f>'Sales Forecast by COS'!PSB4</f>
        <v>0</v>
      </c>
      <c r="PSC5">
        <f>'Sales Forecast by COS'!PSC4</f>
        <v>0</v>
      </c>
      <c r="PSD5">
        <f>'Sales Forecast by COS'!PSD4</f>
        <v>0</v>
      </c>
      <c r="PSE5">
        <f>'Sales Forecast by COS'!PSE4</f>
        <v>0</v>
      </c>
      <c r="PSF5">
        <f>'Sales Forecast by COS'!PSF4</f>
        <v>0</v>
      </c>
      <c r="PSG5">
        <f>'Sales Forecast by COS'!PSG4</f>
        <v>0</v>
      </c>
      <c r="PSH5">
        <f>'Sales Forecast by COS'!PSH4</f>
        <v>0</v>
      </c>
      <c r="PSI5">
        <f>'Sales Forecast by COS'!PSI4</f>
        <v>0</v>
      </c>
      <c r="PSJ5">
        <f>'Sales Forecast by COS'!PSJ4</f>
        <v>0</v>
      </c>
      <c r="PSK5">
        <f>'Sales Forecast by COS'!PSK4</f>
        <v>0</v>
      </c>
      <c r="PSL5">
        <f>'Sales Forecast by COS'!PSL4</f>
        <v>0</v>
      </c>
      <c r="PSM5">
        <f>'Sales Forecast by COS'!PSM4</f>
        <v>0</v>
      </c>
      <c r="PSN5">
        <f>'Sales Forecast by COS'!PSN4</f>
        <v>0</v>
      </c>
      <c r="PSO5">
        <f>'Sales Forecast by COS'!PSO4</f>
        <v>0</v>
      </c>
      <c r="PSP5">
        <f>'Sales Forecast by COS'!PSP4</f>
        <v>0</v>
      </c>
      <c r="PSQ5">
        <f>'Sales Forecast by COS'!PSQ4</f>
        <v>0</v>
      </c>
      <c r="PSR5">
        <f>'Sales Forecast by COS'!PSR4</f>
        <v>0</v>
      </c>
      <c r="PSS5">
        <f>'Sales Forecast by COS'!PSS4</f>
        <v>0</v>
      </c>
      <c r="PST5">
        <f>'Sales Forecast by COS'!PST4</f>
        <v>0</v>
      </c>
      <c r="PSU5">
        <f>'Sales Forecast by COS'!PSU4</f>
        <v>0</v>
      </c>
      <c r="PSV5">
        <f>'Sales Forecast by COS'!PSV4</f>
        <v>0</v>
      </c>
      <c r="PSW5">
        <f>'Sales Forecast by COS'!PSW4</f>
        <v>0</v>
      </c>
      <c r="PSX5">
        <f>'Sales Forecast by COS'!PSX4</f>
        <v>0</v>
      </c>
      <c r="PSY5">
        <f>'Sales Forecast by COS'!PSY4</f>
        <v>0</v>
      </c>
      <c r="PSZ5">
        <f>'Sales Forecast by COS'!PSZ4</f>
        <v>0</v>
      </c>
      <c r="PTA5">
        <f>'Sales Forecast by COS'!PTA4</f>
        <v>0</v>
      </c>
      <c r="PTB5">
        <f>'Sales Forecast by COS'!PTB4</f>
        <v>0</v>
      </c>
      <c r="PTC5">
        <f>'Sales Forecast by COS'!PTC4</f>
        <v>0</v>
      </c>
      <c r="PTD5">
        <f>'Sales Forecast by COS'!PTD4</f>
        <v>0</v>
      </c>
      <c r="PTE5">
        <f>'Sales Forecast by COS'!PTE4</f>
        <v>0</v>
      </c>
      <c r="PTF5">
        <f>'Sales Forecast by COS'!PTF4</f>
        <v>0</v>
      </c>
      <c r="PTG5">
        <f>'Sales Forecast by COS'!PTG4</f>
        <v>0</v>
      </c>
      <c r="PTH5">
        <f>'Sales Forecast by COS'!PTH4</f>
        <v>0</v>
      </c>
      <c r="PTI5">
        <f>'Sales Forecast by COS'!PTI4</f>
        <v>0</v>
      </c>
      <c r="PTJ5">
        <f>'Sales Forecast by COS'!PTJ4</f>
        <v>0</v>
      </c>
      <c r="PTK5">
        <f>'Sales Forecast by COS'!PTK4</f>
        <v>0</v>
      </c>
      <c r="PTL5">
        <f>'Sales Forecast by COS'!PTL4</f>
        <v>0</v>
      </c>
      <c r="PTM5">
        <f>'Sales Forecast by COS'!PTM4</f>
        <v>0</v>
      </c>
      <c r="PTN5">
        <f>'Sales Forecast by COS'!PTN4</f>
        <v>0</v>
      </c>
      <c r="PTO5">
        <f>'Sales Forecast by COS'!PTO4</f>
        <v>0</v>
      </c>
      <c r="PTP5">
        <f>'Sales Forecast by COS'!PTP4</f>
        <v>0</v>
      </c>
      <c r="PTQ5">
        <f>'Sales Forecast by COS'!PTQ4</f>
        <v>0</v>
      </c>
      <c r="PTR5">
        <f>'Sales Forecast by COS'!PTR4</f>
        <v>0</v>
      </c>
      <c r="PTS5">
        <f>'Sales Forecast by COS'!PTS4</f>
        <v>0</v>
      </c>
      <c r="PTT5">
        <f>'Sales Forecast by COS'!PTT4</f>
        <v>0</v>
      </c>
      <c r="PTU5">
        <f>'Sales Forecast by COS'!PTU4</f>
        <v>0</v>
      </c>
      <c r="PTV5">
        <f>'Sales Forecast by COS'!PTV4</f>
        <v>0</v>
      </c>
      <c r="PTW5">
        <f>'Sales Forecast by COS'!PTW4</f>
        <v>0</v>
      </c>
      <c r="PTX5">
        <f>'Sales Forecast by COS'!PTX4</f>
        <v>0</v>
      </c>
      <c r="PTY5">
        <f>'Sales Forecast by COS'!PTY4</f>
        <v>0</v>
      </c>
      <c r="PTZ5">
        <f>'Sales Forecast by COS'!PTZ4</f>
        <v>0</v>
      </c>
      <c r="PUA5">
        <f>'Sales Forecast by COS'!PUA4</f>
        <v>0</v>
      </c>
      <c r="PUB5">
        <f>'Sales Forecast by COS'!PUB4</f>
        <v>0</v>
      </c>
      <c r="PUC5">
        <f>'Sales Forecast by COS'!PUC4</f>
        <v>0</v>
      </c>
      <c r="PUD5">
        <f>'Sales Forecast by COS'!PUD4</f>
        <v>0</v>
      </c>
      <c r="PUE5">
        <f>'Sales Forecast by COS'!PUE4</f>
        <v>0</v>
      </c>
      <c r="PUF5">
        <f>'Sales Forecast by COS'!PUF4</f>
        <v>0</v>
      </c>
      <c r="PUG5">
        <f>'Sales Forecast by COS'!PUG4</f>
        <v>0</v>
      </c>
      <c r="PUH5">
        <f>'Sales Forecast by COS'!PUH4</f>
        <v>0</v>
      </c>
      <c r="PUI5">
        <f>'Sales Forecast by COS'!PUI4</f>
        <v>0</v>
      </c>
      <c r="PUJ5">
        <f>'Sales Forecast by COS'!PUJ4</f>
        <v>0</v>
      </c>
      <c r="PUK5">
        <f>'Sales Forecast by COS'!PUK4</f>
        <v>0</v>
      </c>
      <c r="PUL5">
        <f>'Sales Forecast by COS'!PUL4</f>
        <v>0</v>
      </c>
      <c r="PUM5">
        <f>'Sales Forecast by COS'!PUM4</f>
        <v>0</v>
      </c>
      <c r="PUN5">
        <f>'Sales Forecast by COS'!PUN4</f>
        <v>0</v>
      </c>
      <c r="PUO5">
        <f>'Sales Forecast by COS'!PUO4</f>
        <v>0</v>
      </c>
      <c r="PUP5">
        <f>'Sales Forecast by COS'!PUP4</f>
        <v>0</v>
      </c>
      <c r="PUQ5">
        <f>'Sales Forecast by COS'!PUQ4</f>
        <v>0</v>
      </c>
      <c r="PUR5">
        <f>'Sales Forecast by COS'!PUR4</f>
        <v>0</v>
      </c>
      <c r="PUS5">
        <f>'Sales Forecast by COS'!PUS4</f>
        <v>0</v>
      </c>
      <c r="PUT5">
        <f>'Sales Forecast by COS'!PUT4</f>
        <v>0</v>
      </c>
      <c r="PUU5">
        <f>'Sales Forecast by COS'!PUU4</f>
        <v>0</v>
      </c>
      <c r="PUV5">
        <f>'Sales Forecast by COS'!PUV4</f>
        <v>0</v>
      </c>
      <c r="PUW5">
        <f>'Sales Forecast by COS'!PUW4</f>
        <v>0</v>
      </c>
      <c r="PUX5">
        <f>'Sales Forecast by COS'!PUX4</f>
        <v>0</v>
      </c>
      <c r="PUY5">
        <f>'Sales Forecast by COS'!PUY4</f>
        <v>0</v>
      </c>
      <c r="PUZ5">
        <f>'Sales Forecast by COS'!PUZ4</f>
        <v>0</v>
      </c>
      <c r="PVA5">
        <f>'Sales Forecast by COS'!PVA4</f>
        <v>0</v>
      </c>
      <c r="PVB5">
        <f>'Sales Forecast by COS'!PVB4</f>
        <v>0</v>
      </c>
      <c r="PVC5">
        <f>'Sales Forecast by COS'!PVC4</f>
        <v>0</v>
      </c>
      <c r="PVD5">
        <f>'Sales Forecast by COS'!PVD4</f>
        <v>0</v>
      </c>
      <c r="PVE5">
        <f>'Sales Forecast by COS'!PVE4</f>
        <v>0</v>
      </c>
      <c r="PVF5">
        <f>'Sales Forecast by COS'!PVF4</f>
        <v>0</v>
      </c>
      <c r="PVG5">
        <f>'Sales Forecast by COS'!PVG4</f>
        <v>0</v>
      </c>
      <c r="PVH5">
        <f>'Sales Forecast by COS'!PVH4</f>
        <v>0</v>
      </c>
      <c r="PVI5">
        <f>'Sales Forecast by COS'!PVI4</f>
        <v>0</v>
      </c>
      <c r="PVJ5">
        <f>'Sales Forecast by COS'!PVJ4</f>
        <v>0</v>
      </c>
      <c r="PVK5">
        <f>'Sales Forecast by COS'!PVK4</f>
        <v>0</v>
      </c>
      <c r="PVL5">
        <f>'Sales Forecast by COS'!PVL4</f>
        <v>0</v>
      </c>
      <c r="PVM5">
        <f>'Sales Forecast by COS'!PVM4</f>
        <v>0</v>
      </c>
      <c r="PVN5">
        <f>'Sales Forecast by COS'!PVN4</f>
        <v>0</v>
      </c>
      <c r="PVO5">
        <f>'Sales Forecast by COS'!PVO4</f>
        <v>0</v>
      </c>
      <c r="PVP5">
        <f>'Sales Forecast by COS'!PVP4</f>
        <v>0</v>
      </c>
      <c r="PVQ5">
        <f>'Sales Forecast by COS'!PVQ4</f>
        <v>0</v>
      </c>
      <c r="PVR5">
        <f>'Sales Forecast by COS'!PVR4</f>
        <v>0</v>
      </c>
      <c r="PVS5">
        <f>'Sales Forecast by COS'!PVS4</f>
        <v>0</v>
      </c>
      <c r="PVT5">
        <f>'Sales Forecast by COS'!PVT4</f>
        <v>0</v>
      </c>
      <c r="PVU5">
        <f>'Sales Forecast by COS'!PVU4</f>
        <v>0</v>
      </c>
      <c r="PVV5">
        <f>'Sales Forecast by COS'!PVV4</f>
        <v>0</v>
      </c>
      <c r="PVW5">
        <f>'Sales Forecast by COS'!PVW4</f>
        <v>0</v>
      </c>
      <c r="PVX5">
        <f>'Sales Forecast by COS'!PVX4</f>
        <v>0</v>
      </c>
      <c r="PVY5">
        <f>'Sales Forecast by COS'!PVY4</f>
        <v>0</v>
      </c>
      <c r="PVZ5">
        <f>'Sales Forecast by COS'!PVZ4</f>
        <v>0</v>
      </c>
      <c r="PWA5">
        <f>'Sales Forecast by COS'!PWA4</f>
        <v>0</v>
      </c>
      <c r="PWB5">
        <f>'Sales Forecast by COS'!PWB4</f>
        <v>0</v>
      </c>
      <c r="PWC5">
        <f>'Sales Forecast by COS'!PWC4</f>
        <v>0</v>
      </c>
      <c r="PWD5">
        <f>'Sales Forecast by COS'!PWD4</f>
        <v>0</v>
      </c>
      <c r="PWE5">
        <f>'Sales Forecast by COS'!PWE4</f>
        <v>0</v>
      </c>
      <c r="PWF5">
        <f>'Sales Forecast by COS'!PWF4</f>
        <v>0</v>
      </c>
      <c r="PWG5">
        <f>'Sales Forecast by COS'!PWG4</f>
        <v>0</v>
      </c>
      <c r="PWH5">
        <f>'Sales Forecast by COS'!PWH4</f>
        <v>0</v>
      </c>
      <c r="PWI5">
        <f>'Sales Forecast by COS'!PWI4</f>
        <v>0</v>
      </c>
      <c r="PWJ5">
        <f>'Sales Forecast by COS'!PWJ4</f>
        <v>0</v>
      </c>
      <c r="PWK5">
        <f>'Sales Forecast by COS'!PWK4</f>
        <v>0</v>
      </c>
      <c r="PWL5">
        <f>'Sales Forecast by COS'!PWL4</f>
        <v>0</v>
      </c>
      <c r="PWM5">
        <f>'Sales Forecast by COS'!PWM4</f>
        <v>0</v>
      </c>
      <c r="PWN5">
        <f>'Sales Forecast by COS'!PWN4</f>
        <v>0</v>
      </c>
      <c r="PWO5">
        <f>'Sales Forecast by COS'!PWO4</f>
        <v>0</v>
      </c>
      <c r="PWP5">
        <f>'Sales Forecast by COS'!PWP4</f>
        <v>0</v>
      </c>
      <c r="PWQ5">
        <f>'Sales Forecast by COS'!PWQ4</f>
        <v>0</v>
      </c>
      <c r="PWR5">
        <f>'Sales Forecast by COS'!PWR4</f>
        <v>0</v>
      </c>
      <c r="PWS5">
        <f>'Sales Forecast by COS'!PWS4</f>
        <v>0</v>
      </c>
      <c r="PWT5">
        <f>'Sales Forecast by COS'!PWT4</f>
        <v>0</v>
      </c>
      <c r="PWU5">
        <f>'Sales Forecast by COS'!PWU4</f>
        <v>0</v>
      </c>
      <c r="PWV5">
        <f>'Sales Forecast by COS'!PWV4</f>
        <v>0</v>
      </c>
      <c r="PWW5">
        <f>'Sales Forecast by COS'!PWW4</f>
        <v>0</v>
      </c>
      <c r="PWX5">
        <f>'Sales Forecast by COS'!PWX4</f>
        <v>0</v>
      </c>
      <c r="PWY5">
        <f>'Sales Forecast by COS'!PWY4</f>
        <v>0</v>
      </c>
      <c r="PWZ5">
        <f>'Sales Forecast by COS'!PWZ4</f>
        <v>0</v>
      </c>
      <c r="PXA5">
        <f>'Sales Forecast by COS'!PXA4</f>
        <v>0</v>
      </c>
      <c r="PXB5">
        <f>'Sales Forecast by COS'!PXB4</f>
        <v>0</v>
      </c>
      <c r="PXC5">
        <f>'Sales Forecast by COS'!PXC4</f>
        <v>0</v>
      </c>
      <c r="PXD5">
        <f>'Sales Forecast by COS'!PXD4</f>
        <v>0</v>
      </c>
      <c r="PXE5">
        <f>'Sales Forecast by COS'!PXE4</f>
        <v>0</v>
      </c>
      <c r="PXF5">
        <f>'Sales Forecast by COS'!PXF4</f>
        <v>0</v>
      </c>
      <c r="PXG5">
        <f>'Sales Forecast by COS'!PXG4</f>
        <v>0</v>
      </c>
      <c r="PXH5">
        <f>'Sales Forecast by COS'!PXH4</f>
        <v>0</v>
      </c>
      <c r="PXI5">
        <f>'Sales Forecast by COS'!PXI4</f>
        <v>0</v>
      </c>
      <c r="PXJ5">
        <f>'Sales Forecast by COS'!PXJ4</f>
        <v>0</v>
      </c>
      <c r="PXK5">
        <f>'Sales Forecast by COS'!PXK4</f>
        <v>0</v>
      </c>
      <c r="PXL5">
        <f>'Sales Forecast by COS'!PXL4</f>
        <v>0</v>
      </c>
      <c r="PXM5">
        <f>'Sales Forecast by COS'!PXM4</f>
        <v>0</v>
      </c>
      <c r="PXN5">
        <f>'Sales Forecast by COS'!PXN4</f>
        <v>0</v>
      </c>
      <c r="PXO5">
        <f>'Sales Forecast by COS'!PXO4</f>
        <v>0</v>
      </c>
      <c r="PXP5">
        <f>'Sales Forecast by COS'!PXP4</f>
        <v>0</v>
      </c>
      <c r="PXQ5">
        <f>'Sales Forecast by COS'!PXQ4</f>
        <v>0</v>
      </c>
      <c r="PXR5">
        <f>'Sales Forecast by COS'!PXR4</f>
        <v>0</v>
      </c>
      <c r="PXS5">
        <f>'Sales Forecast by COS'!PXS4</f>
        <v>0</v>
      </c>
      <c r="PXT5">
        <f>'Sales Forecast by COS'!PXT4</f>
        <v>0</v>
      </c>
      <c r="PXU5">
        <f>'Sales Forecast by COS'!PXU4</f>
        <v>0</v>
      </c>
      <c r="PXV5">
        <f>'Sales Forecast by COS'!PXV4</f>
        <v>0</v>
      </c>
      <c r="PXW5">
        <f>'Sales Forecast by COS'!PXW4</f>
        <v>0</v>
      </c>
      <c r="PXX5">
        <f>'Sales Forecast by COS'!PXX4</f>
        <v>0</v>
      </c>
      <c r="PXY5">
        <f>'Sales Forecast by COS'!PXY4</f>
        <v>0</v>
      </c>
      <c r="PXZ5">
        <f>'Sales Forecast by COS'!PXZ4</f>
        <v>0</v>
      </c>
      <c r="PYA5">
        <f>'Sales Forecast by COS'!PYA4</f>
        <v>0</v>
      </c>
      <c r="PYB5">
        <f>'Sales Forecast by COS'!PYB4</f>
        <v>0</v>
      </c>
      <c r="PYC5">
        <f>'Sales Forecast by COS'!PYC4</f>
        <v>0</v>
      </c>
      <c r="PYD5">
        <f>'Sales Forecast by COS'!PYD4</f>
        <v>0</v>
      </c>
      <c r="PYE5">
        <f>'Sales Forecast by COS'!PYE4</f>
        <v>0</v>
      </c>
      <c r="PYF5">
        <f>'Sales Forecast by COS'!PYF4</f>
        <v>0</v>
      </c>
      <c r="PYG5">
        <f>'Sales Forecast by COS'!PYG4</f>
        <v>0</v>
      </c>
      <c r="PYH5">
        <f>'Sales Forecast by COS'!PYH4</f>
        <v>0</v>
      </c>
      <c r="PYI5">
        <f>'Sales Forecast by COS'!PYI4</f>
        <v>0</v>
      </c>
      <c r="PYJ5">
        <f>'Sales Forecast by COS'!PYJ4</f>
        <v>0</v>
      </c>
      <c r="PYK5">
        <f>'Sales Forecast by COS'!PYK4</f>
        <v>0</v>
      </c>
      <c r="PYL5">
        <f>'Sales Forecast by COS'!PYL4</f>
        <v>0</v>
      </c>
      <c r="PYM5">
        <f>'Sales Forecast by COS'!PYM4</f>
        <v>0</v>
      </c>
      <c r="PYN5">
        <f>'Sales Forecast by COS'!PYN4</f>
        <v>0</v>
      </c>
      <c r="PYO5">
        <f>'Sales Forecast by COS'!PYO4</f>
        <v>0</v>
      </c>
      <c r="PYP5">
        <f>'Sales Forecast by COS'!PYP4</f>
        <v>0</v>
      </c>
      <c r="PYQ5">
        <f>'Sales Forecast by COS'!PYQ4</f>
        <v>0</v>
      </c>
      <c r="PYR5">
        <f>'Sales Forecast by COS'!PYR4</f>
        <v>0</v>
      </c>
      <c r="PYS5">
        <f>'Sales Forecast by COS'!PYS4</f>
        <v>0</v>
      </c>
      <c r="PYT5">
        <f>'Sales Forecast by COS'!PYT4</f>
        <v>0</v>
      </c>
      <c r="PYU5">
        <f>'Sales Forecast by COS'!PYU4</f>
        <v>0</v>
      </c>
      <c r="PYV5">
        <f>'Sales Forecast by COS'!PYV4</f>
        <v>0</v>
      </c>
      <c r="PYW5">
        <f>'Sales Forecast by COS'!PYW4</f>
        <v>0</v>
      </c>
      <c r="PYX5">
        <f>'Sales Forecast by COS'!PYX4</f>
        <v>0</v>
      </c>
      <c r="PYY5">
        <f>'Sales Forecast by COS'!PYY4</f>
        <v>0</v>
      </c>
      <c r="PYZ5">
        <f>'Sales Forecast by COS'!PYZ4</f>
        <v>0</v>
      </c>
      <c r="PZA5">
        <f>'Sales Forecast by COS'!PZA4</f>
        <v>0</v>
      </c>
      <c r="PZB5">
        <f>'Sales Forecast by COS'!PZB4</f>
        <v>0</v>
      </c>
      <c r="PZC5">
        <f>'Sales Forecast by COS'!PZC4</f>
        <v>0</v>
      </c>
      <c r="PZD5">
        <f>'Sales Forecast by COS'!PZD4</f>
        <v>0</v>
      </c>
      <c r="PZE5">
        <f>'Sales Forecast by COS'!PZE4</f>
        <v>0</v>
      </c>
      <c r="PZF5">
        <f>'Sales Forecast by COS'!PZF4</f>
        <v>0</v>
      </c>
      <c r="PZG5">
        <f>'Sales Forecast by COS'!PZG4</f>
        <v>0</v>
      </c>
      <c r="PZH5">
        <f>'Sales Forecast by COS'!PZH4</f>
        <v>0</v>
      </c>
      <c r="PZI5">
        <f>'Sales Forecast by COS'!PZI4</f>
        <v>0</v>
      </c>
      <c r="PZJ5">
        <f>'Sales Forecast by COS'!PZJ4</f>
        <v>0</v>
      </c>
      <c r="PZK5">
        <f>'Sales Forecast by COS'!PZK4</f>
        <v>0</v>
      </c>
      <c r="PZL5">
        <f>'Sales Forecast by COS'!PZL4</f>
        <v>0</v>
      </c>
      <c r="PZM5">
        <f>'Sales Forecast by COS'!PZM4</f>
        <v>0</v>
      </c>
      <c r="PZN5">
        <f>'Sales Forecast by COS'!PZN4</f>
        <v>0</v>
      </c>
      <c r="PZO5">
        <f>'Sales Forecast by COS'!PZO4</f>
        <v>0</v>
      </c>
      <c r="PZP5">
        <f>'Sales Forecast by COS'!PZP4</f>
        <v>0</v>
      </c>
      <c r="PZQ5">
        <f>'Sales Forecast by COS'!PZQ4</f>
        <v>0</v>
      </c>
      <c r="PZR5">
        <f>'Sales Forecast by COS'!PZR4</f>
        <v>0</v>
      </c>
      <c r="PZS5">
        <f>'Sales Forecast by COS'!PZS4</f>
        <v>0</v>
      </c>
      <c r="PZT5">
        <f>'Sales Forecast by COS'!PZT4</f>
        <v>0</v>
      </c>
      <c r="PZU5">
        <f>'Sales Forecast by COS'!PZU4</f>
        <v>0</v>
      </c>
      <c r="PZV5">
        <f>'Sales Forecast by COS'!PZV4</f>
        <v>0</v>
      </c>
      <c r="PZW5">
        <f>'Sales Forecast by COS'!PZW4</f>
        <v>0</v>
      </c>
      <c r="PZX5">
        <f>'Sales Forecast by COS'!PZX4</f>
        <v>0</v>
      </c>
      <c r="PZY5">
        <f>'Sales Forecast by COS'!PZY4</f>
        <v>0</v>
      </c>
      <c r="PZZ5">
        <f>'Sales Forecast by COS'!PZZ4</f>
        <v>0</v>
      </c>
      <c r="QAA5">
        <f>'Sales Forecast by COS'!QAA4</f>
        <v>0</v>
      </c>
      <c r="QAB5">
        <f>'Sales Forecast by COS'!QAB4</f>
        <v>0</v>
      </c>
      <c r="QAC5">
        <f>'Sales Forecast by COS'!QAC4</f>
        <v>0</v>
      </c>
      <c r="QAD5">
        <f>'Sales Forecast by COS'!QAD4</f>
        <v>0</v>
      </c>
      <c r="QAE5">
        <f>'Sales Forecast by COS'!QAE4</f>
        <v>0</v>
      </c>
      <c r="QAF5">
        <f>'Sales Forecast by COS'!QAF4</f>
        <v>0</v>
      </c>
      <c r="QAG5">
        <f>'Sales Forecast by COS'!QAG4</f>
        <v>0</v>
      </c>
      <c r="QAH5">
        <f>'Sales Forecast by COS'!QAH4</f>
        <v>0</v>
      </c>
      <c r="QAI5">
        <f>'Sales Forecast by COS'!QAI4</f>
        <v>0</v>
      </c>
      <c r="QAJ5">
        <f>'Sales Forecast by COS'!QAJ4</f>
        <v>0</v>
      </c>
      <c r="QAK5">
        <f>'Sales Forecast by COS'!QAK4</f>
        <v>0</v>
      </c>
      <c r="QAL5">
        <f>'Sales Forecast by COS'!QAL4</f>
        <v>0</v>
      </c>
      <c r="QAM5">
        <f>'Sales Forecast by COS'!QAM4</f>
        <v>0</v>
      </c>
      <c r="QAN5">
        <f>'Sales Forecast by COS'!QAN4</f>
        <v>0</v>
      </c>
      <c r="QAO5">
        <f>'Sales Forecast by COS'!QAO4</f>
        <v>0</v>
      </c>
      <c r="QAP5">
        <f>'Sales Forecast by COS'!QAP4</f>
        <v>0</v>
      </c>
      <c r="QAQ5">
        <f>'Sales Forecast by COS'!QAQ4</f>
        <v>0</v>
      </c>
      <c r="QAR5">
        <f>'Sales Forecast by COS'!QAR4</f>
        <v>0</v>
      </c>
      <c r="QAS5">
        <f>'Sales Forecast by COS'!QAS4</f>
        <v>0</v>
      </c>
      <c r="QAT5">
        <f>'Sales Forecast by COS'!QAT4</f>
        <v>0</v>
      </c>
      <c r="QAU5">
        <f>'Sales Forecast by COS'!QAU4</f>
        <v>0</v>
      </c>
      <c r="QAV5">
        <f>'Sales Forecast by COS'!QAV4</f>
        <v>0</v>
      </c>
      <c r="QAW5">
        <f>'Sales Forecast by COS'!QAW4</f>
        <v>0</v>
      </c>
      <c r="QAX5">
        <f>'Sales Forecast by COS'!QAX4</f>
        <v>0</v>
      </c>
      <c r="QAY5">
        <f>'Sales Forecast by COS'!QAY4</f>
        <v>0</v>
      </c>
      <c r="QAZ5">
        <f>'Sales Forecast by COS'!QAZ4</f>
        <v>0</v>
      </c>
      <c r="QBA5">
        <f>'Sales Forecast by COS'!QBA4</f>
        <v>0</v>
      </c>
      <c r="QBB5">
        <f>'Sales Forecast by COS'!QBB4</f>
        <v>0</v>
      </c>
      <c r="QBC5">
        <f>'Sales Forecast by COS'!QBC4</f>
        <v>0</v>
      </c>
      <c r="QBD5">
        <f>'Sales Forecast by COS'!QBD4</f>
        <v>0</v>
      </c>
      <c r="QBE5">
        <f>'Sales Forecast by COS'!QBE4</f>
        <v>0</v>
      </c>
      <c r="QBF5">
        <f>'Sales Forecast by COS'!QBF4</f>
        <v>0</v>
      </c>
      <c r="QBG5">
        <f>'Sales Forecast by COS'!QBG4</f>
        <v>0</v>
      </c>
      <c r="QBH5">
        <f>'Sales Forecast by COS'!QBH4</f>
        <v>0</v>
      </c>
      <c r="QBI5">
        <f>'Sales Forecast by COS'!QBI4</f>
        <v>0</v>
      </c>
      <c r="QBJ5">
        <f>'Sales Forecast by COS'!QBJ4</f>
        <v>0</v>
      </c>
      <c r="QBK5">
        <f>'Sales Forecast by COS'!QBK4</f>
        <v>0</v>
      </c>
      <c r="QBL5">
        <f>'Sales Forecast by COS'!QBL4</f>
        <v>0</v>
      </c>
      <c r="QBM5">
        <f>'Sales Forecast by COS'!QBM4</f>
        <v>0</v>
      </c>
      <c r="QBN5">
        <f>'Sales Forecast by COS'!QBN4</f>
        <v>0</v>
      </c>
      <c r="QBO5">
        <f>'Sales Forecast by COS'!QBO4</f>
        <v>0</v>
      </c>
      <c r="QBP5">
        <f>'Sales Forecast by COS'!QBP4</f>
        <v>0</v>
      </c>
      <c r="QBQ5">
        <f>'Sales Forecast by COS'!QBQ4</f>
        <v>0</v>
      </c>
      <c r="QBR5">
        <f>'Sales Forecast by COS'!QBR4</f>
        <v>0</v>
      </c>
      <c r="QBS5">
        <f>'Sales Forecast by COS'!QBS4</f>
        <v>0</v>
      </c>
      <c r="QBT5">
        <f>'Sales Forecast by COS'!QBT4</f>
        <v>0</v>
      </c>
      <c r="QBU5">
        <f>'Sales Forecast by COS'!QBU4</f>
        <v>0</v>
      </c>
      <c r="QBV5">
        <f>'Sales Forecast by COS'!QBV4</f>
        <v>0</v>
      </c>
      <c r="QBW5">
        <f>'Sales Forecast by COS'!QBW4</f>
        <v>0</v>
      </c>
      <c r="QBX5">
        <f>'Sales Forecast by COS'!QBX4</f>
        <v>0</v>
      </c>
      <c r="QBY5">
        <f>'Sales Forecast by COS'!QBY4</f>
        <v>0</v>
      </c>
      <c r="QBZ5">
        <f>'Sales Forecast by COS'!QBZ4</f>
        <v>0</v>
      </c>
      <c r="QCA5">
        <f>'Sales Forecast by COS'!QCA4</f>
        <v>0</v>
      </c>
      <c r="QCB5">
        <f>'Sales Forecast by COS'!QCB4</f>
        <v>0</v>
      </c>
      <c r="QCC5">
        <f>'Sales Forecast by COS'!QCC4</f>
        <v>0</v>
      </c>
      <c r="QCD5">
        <f>'Sales Forecast by COS'!QCD4</f>
        <v>0</v>
      </c>
      <c r="QCE5">
        <f>'Sales Forecast by COS'!QCE4</f>
        <v>0</v>
      </c>
      <c r="QCF5">
        <f>'Sales Forecast by COS'!QCF4</f>
        <v>0</v>
      </c>
      <c r="QCG5">
        <f>'Sales Forecast by COS'!QCG4</f>
        <v>0</v>
      </c>
      <c r="QCH5">
        <f>'Sales Forecast by COS'!QCH4</f>
        <v>0</v>
      </c>
      <c r="QCI5">
        <f>'Sales Forecast by COS'!QCI4</f>
        <v>0</v>
      </c>
      <c r="QCJ5">
        <f>'Sales Forecast by COS'!QCJ4</f>
        <v>0</v>
      </c>
      <c r="QCK5">
        <f>'Sales Forecast by COS'!QCK4</f>
        <v>0</v>
      </c>
      <c r="QCL5">
        <f>'Sales Forecast by COS'!QCL4</f>
        <v>0</v>
      </c>
      <c r="QCM5">
        <f>'Sales Forecast by COS'!QCM4</f>
        <v>0</v>
      </c>
      <c r="QCN5">
        <f>'Sales Forecast by COS'!QCN4</f>
        <v>0</v>
      </c>
      <c r="QCO5">
        <f>'Sales Forecast by COS'!QCO4</f>
        <v>0</v>
      </c>
      <c r="QCP5">
        <f>'Sales Forecast by COS'!QCP4</f>
        <v>0</v>
      </c>
      <c r="QCQ5">
        <f>'Sales Forecast by COS'!QCQ4</f>
        <v>0</v>
      </c>
      <c r="QCR5">
        <f>'Sales Forecast by COS'!QCR4</f>
        <v>0</v>
      </c>
      <c r="QCS5">
        <f>'Sales Forecast by COS'!QCS4</f>
        <v>0</v>
      </c>
      <c r="QCT5">
        <f>'Sales Forecast by COS'!QCT4</f>
        <v>0</v>
      </c>
      <c r="QCU5">
        <f>'Sales Forecast by COS'!QCU4</f>
        <v>0</v>
      </c>
      <c r="QCV5">
        <f>'Sales Forecast by COS'!QCV4</f>
        <v>0</v>
      </c>
      <c r="QCW5">
        <f>'Sales Forecast by COS'!QCW4</f>
        <v>0</v>
      </c>
      <c r="QCX5">
        <f>'Sales Forecast by COS'!QCX4</f>
        <v>0</v>
      </c>
      <c r="QCY5">
        <f>'Sales Forecast by COS'!QCY4</f>
        <v>0</v>
      </c>
      <c r="QCZ5">
        <f>'Sales Forecast by COS'!QCZ4</f>
        <v>0</v>
      </c>
      <c r="QDA5">
        <f>'Sales Forecast by COS'!QDA4</f>
        <v>0</v>
      </c>
      <c r="QDB5">
        <f>'Sales Forecast by COS'!QDB4</f>
        <v>0</v>
      </c>
      <c r="QDC5">
        <f>'Sales Forecast by COS'!QDC4</f>
        <v>0</v>
      </c>
      <c r="QDD5">
        <f>'Sales Forecast by COS'!QDD4</f>
        <v>0</v>
      </c>
      <c r="QDE5">
        <f>'Sales Forecast by COS'!QDE4</f>
        <v>0</v>
      </c>
      <c r="QDF5">
        <f>'Sales Forecast by COS'!QDF4</f>
        <v>0</v>
      </c>
      <c r="QDG5">
        <f>'Sales Forecast by COS'!QDG4</f>
        <v>0</v>
      </c>
      <c r="QDH5">
        <f>'Sales Forecast by COS'!QDH4</f>
        <v>0</v>
      </c>
      <c r="QDI5">
        <f>'Sales Forecast by COS'!QDI4</f>
        <v>0</v>
      </c>
      <c r="QDJ5">
        <f>'Sales Forecast by COS'!QDJ4</f>
        <v>0</v>
      </c>
      <c r="QDK5">
        <f>'Sales Forecast by COS'!QDK4</f>
        <v>0</v>
      </c>
      <c r="QDL5">
        <f>'Sales Forecast by COS'!QDL4</f>
        <v>0</v>
      </c>
      <c r="QDM5">
        <f>'Sales Forecast by COS'!QDM4</f>
        <v>0</v>
      </c>
      <c r="QDN5">
        <f>'Sales Forecast by COS'!QDN4</f>
        <v>0</v>
      </c>
      <c r="QDO5">
        <f>'Sales Forecast by COS'!QDO4</f>
        <v>0</v>
      </c>
      <c r="QDP5">
        <f>'Sales Forecast by COS'!QDP4</f>
        <v>0</v>
      </c>
      <c r="QDQ5">
        <f>'Sales Forecast by COS'!QDQ4</f>
        <v>0</v>
      </c>
      <c r="QDR5">
        <f>'Sales Forecast by COS'!QDR4</f>
        <v>0</v>
      </c>
      <c r="QDS5">
        <f>'Sales Forecast by COS'!QDS4</f>
        <v>0</v>
      </c>
      <c r="QDT5">
        <f>'Sales Forecast by COS'!QDT4</f>
        <v>0</v>
      </c>
      <c r="QDU5">
        <f>'Sales Forecast by COS'!QDU4</f>
        <v>0</v>
      </c>
      <c r="QDV5">
        <f>'Sales Forecast by COS'!QDV4</f>
        <v>0</v>
      </c>
      <c r="QDW5">
        <f>'Sales Forecast by COS'!QDW4</f>
        <v>0</v>
      </c>
      <c r="QDX5">
        <f>'Sales Forecast by COS'!QDX4</f>
        <v>0</v>
      </c>
      <c r="QDY5">
        <f>'Sales Forecast by COS'!QDY4</f>
        <v>0</v>
      </c>
      <c r="QDZ5">
        <f>'Sales Forecast by COS'!QDZ4</f>
        <v>0</v>
      </c>
      <c r="QEA5">
        <f>'Sales Forecast by COS'!QEA4</f>
        <v>0</v>
      </c>
      <c r="QEB5">
        <f>'Sales Forecast by COS'!QEB4</f>
        <v>0</v>
      </c>
      <c r="QEC5">
        <f>'Sales Forecast by COS'!QEC4</f>
        <v>0</v>
      </c>
      <c r="QED5">
        <f>'Sales Forecast by COS'!QED4</f>
        <v>0</v>
      </c>
      <c r="QEE5">
        <f>'Sales Forecast by COS'!QEE4</f>
        <v>0</v>
      </c>
      <c r="QEF5">
        <f>'Sales Forecast by COS'!QEF4</f>
        <v>0</v>
      </c>
      <c r="QEG5">
        <f>'Sales Forecast by COS'!QEG4</f>
        <v>0</v>
      </c>
      <c r="QEH5">
        <f>'Sales Forecast by COS'!QEH4</f>
        <v>0</v>
      </c>
      <c r="QEI5">
        <f>'Sales Forecast by COS'!QEI4</f>
        <v>0</v>
      </c>
      <c r="QEJ5">
        <f>'Sales Forecast by COS'!QEJ4</f>
        <v>0</v>
      </c>
      <c r="QEK5">
        <f>'Sales Forecast by COS'!QEK4</f>
        <v>0</v>
      </c>
      <c r="QEL5">
        <f>'Sales Forecast by COS'!QEL4</f>
        <v>0</v>
      </c>
      <c r="QEM5">
        <f>'Sales Forecast by COS'!QEM4</f>
        <v>0</v>
      </c>
      <c r="QEN5">
        <f>'Sales Forecast by COS'!QEN4</f>
        <v>0</v>
      </c>
      <c r="QEO5">
        <f>'Sales Forecast by COS'!QEO4</f>
        <v>0</v>
      </c>
      <c r="QEP5">
        <f>'Sales Forecast by COS'!QEP4</f>
        <v>0</v>
      </c>
      <c r="QEQ5">
        <f>'Sales Forecast by COS'!QEQ4</f>
        <v>0</v>
      </c>
      <c r="QER5">
        <f>'Sales Forecast by COS'!QER4</f>
        <v>0</v>
      </c>
      <c r="QES5">
        <f>'Sales Forecast by COS'!QES4</f>
        <v>0</v>
      </c>
      <c r="QET5">
        <f>'Sales Forecast by COS'!QET4</f>
        <v>0</v>
      </c>
      <c r="QEU5">
        <f>'Sales Forecast by COS'!QEU4</f>
        <v>0</v>
      </c>
      <c r="QEV5">
        <f>'Sales Forecast by COS'!QEV4</f>
        <v>0</v>
      </c>
      <c r="QEW5">
        <f>'Sales Forecast by COS'!QEW4</f>
        <v>0</v>
      </c>
      <c r="QEX5">
        <f>'Sales Forecast by COS'!QEX4</f>
        <v>0</v>
      </c>
      <c r="QEY5">
        <f>'Sales Forecast by COS'!QEY4</f>
        <v>0</v>
      </c>
      <c r="QEZ5">
        <f>'Sales Forecast by COS'!QEZ4</f>
        <v>0</v>
      </c>
      <c r="QFA5">
        <f>'Sales Forecast by COS'!QFA4</f>
        <v>0</v>
      </c>
      <c r="QFB5">
        <f>'Sales Forecast by COS'!QFB4</f>
        <v>0</v>
      </c>
      <c r="QFC5">
        <f>'Sales Forecast by COS'!QFC4</f>
        <v>0</v>
      </c>
      <c r="QFD5">
        <f>'Sales Forecast by COS'!QFD4</f>
        <v>0</v>
      </c>
      <c r="QFE5">
        <f>'Sales Forecast by COS'!QFE4</f>
        <v>0</v>
      </c>
      <c r="QFF5">
        <f>'Sales Forecast by COS'!QFF4</f>
        <v>0</v>
      </c>
      <c r="QFG5">
        <f>'Sales Forecast by COS'!QFG4</f>
        <v>0</v>
      </c>
      <c r="QFH5">
        <f>'Sales Forecast by COS'!QFH4</f>
        <v>0</v>
      </c>
      <c r="QFI5">
        <f>'Sales Forecast by COS'!QFI4</f>
        <v>0</v>
      </c>
      <c r="QFJ5">
        <f>'Sales Forecast by COS'!QFJ4</f>
        <v>0</v>
      </c>
      <c r="QFK5">
        <f>'Sales Forecast by COS'!QFK4</f>
        <v>0</v>
      </c>
      <c r="QFL5">
        <f>'Sales Forecast by COS'!QFL4</f>
        <v>0</v>
      </c>
      <c r="QFM5">
        <f>'Sales Forecast by COS'!QFM4</f>
        <v>0</v>
      </c>
      <c r="QFN5">
        <f>'Sales Forecast by COS'!QFN4</f>
        <v>0</v>
      </c>
      <c r="QFO5">
        <f>'Sales Forecast by COS'!QFO4</f>
        <v>0</v>
      </c>
      <c r="QFP5">
        <f>'Sales Forecast by COS'!QFP4</f>
        <v>0</v>
      </c>
      <c r="QFQ5">
        <f>'Sales Forecast by COS'!QFQ4</f>
        <v>0</v>
      </c>
      <c r="QFR5">
        <f>'Sales Forecast by COS'!QFR4</f>
        <v>0</v>
      </c>
      <c r="QFS5">
        <f>'Sales Forecast by COS'!QFS4</f>
        <v>0</v>
      </c>
      <c r="QFT5">
        <f>'Sales Forecast by COS'!QFT4</f>
        <v>0</v>
      </c>
      <c r="QFU5">
        <f>'Sales Forecast by COS'!QFU4</f>
        <v>0</v>
      </c>
      <c r="QFV5">
        <f>'Sales Forecast by COS'!QFV4</f>
        <v>0</v>
      </c>
      <c r="QFW5">
        <f>'Sales Forecast by COS'!QFW4</f>
        <v>0</v>
      </c>
      <c r="QFX5">
        <f>'Sales Forecast by COS'!QFX4</f>
        <v>0</v>
      </c>
      <c r="QFY5">
        <f>'Sales Forecast by COS'!QFY4</f>
        <v>0</v>
      </c>
      <c r="QFZ5">
        <f>'Sales Forecast by COS'!QFZ4</f>
        <v>0</v>
      </c>
      <c r="QGA5">
        <f>'Sales Forecast by COS'!QGA4</f>
        <v>0</v>
      </c>
      <c r="QGB5">
        <f>'Sales Forecast by COS'!QGB4</f>
        <v>0</v>
      </c>
      <c r="QGC5">
        <f>'Sales Forecast by COS'!QGC4</f>
        <v>0</v>
      </c>
      <c r="QGD5">
        <f>'Sales Forecast by COS'!QGD4</f>
        <v>0</v>
      </c>
      <c r="QGE5">
        <f>'Sales Forecast by COS'!QGE4</f>
        <v>0</v>
      </c>
      <c r="QGF5">
        <f>'Sales Forecast by COS'!QGF4</f>
        <v>0</v>
      </c>
      <c r="QGG5">
        <f>'Sales Forecast by COS'!QGG4</f>
        <v>0</v>
      </c>
      <c r="QGH5">
        <f>'Sales Forecast by COS'!QGH4</f>
        <v>0</v>
      </c>
      <c r="QGI5">
        <f>'Sales Forecast by COS'!QGI4</f>
        <v>0</v>
      </c>
      <c r="QGJ5">
        <f>'Sales Forecast by COS'!QGJ4</f>
        <v>0</v>
      </c>
      <c r="QGK5">
        <f>'Sales Forecast by COS'!QGK4</f>
        <v>0</v>
      </c>
      <c r="QGL5">
        <f>'Sales Forecast by COS'!QGL4</f>
        <v>0</v>
      </c>
      <c r="QGM5">
        <f>'Sales Forecast by COS'!QGM4</f>
        <v>0</v>
      </c>
      <c r="QGN5">
        <f>'Sales Forecast by COS'!QGN4</f>
        <v>0</v>
      </c>
      <c r="QGO5">
        <f>'Sales Forecast by COS'!QGO4</f>
        <v>0</v>
      </c>
      <c r="QGP5">
        <f>'Sales Forecast by COS'!QGP4</f>
        <v>0</v>
      </c>
      <c r="QGQ5">
        <f>'Sales Forecast by COS'!QGQ4</f>
        <v>0</v>
      </c>
      <c r="QGR5">
        <f>'Sales Forecast by COS'!QGR4</f>
        <v>0</v>
      </c>
      <c r="QGS5">
        <f>'Sales Forecast by COS'!QGS4</f>
        <v>0</v>
      </c>
      <c r="QGT5">
        <f>'Sales Forecast by COS'!QGT4</f>
        <v>0</v>
      </c>
      <c r="QGU5">
        <f>'Sales Forecast by COS'!QGU4</f>
        <v>0</v>
      </c>
      <c r="QGV5">
        <f>'Sales Forecast by COS'!QGV4</f>
        <v>0</v>
      </c>
      <c r="QGW5">
        <f>'Sales Forecast by COS'!QGW4</f>
        <v>0</v>
      </c>
      <c r="QGX5">
        <f>'Sales Forecast by COS'!QGX4</f>
        <v>0</v>
      </c>
      <c r="QGY5">
        <f>'Sales Forecast by COS'!QGY4</f>
        <v>0</v>
      </c>
      <c r="QGZ5">
        <f>'Sales Forecast by COS'!QGZ4</f>
        <v>0</v>
      </c>
      <c r="QHA5">
        <f>'Sales Forecast by COS'!QHA4</f>
        <v>0</v>
      </c>
      <c r="QHB5">
        <f>'Sales Forecast by COS'!QHB4</f>
        <v>0</v>
      </c>
      <c r="QHC5">
        <f>'Sales Forecast by COS'!QHC4</f>
        <v>0</v>
      </c>
      <c r="QHD5">
        <f>'Sales Forecast by COS'!QHD4</f>
        <v>0</v>
      </c>
      <c r="QHE5">
        <f>'Sales Forecast by COS'!QHE4</f>
        <v>0</v>
      </c>
      <c r="QHF5">
        <f>'Sales Forecast by COS'!QHF4</f>
        <v>0</v>
      </c>
      <c r="QHG5">
        <f>'Sales Forecast by COS'!QHG4</f>
        <v>0</v>
      </c>
      <c r="QHH5">
        <f>'Sales Forecast by COS'!QHH4</f>
        <v>0</v>
      </c>
      <c r="QHI5">
        <f>'Sales Forecast by COS'!QHI4</f>
        <v>0</v>
      </c>
      <c r="QHJ5">
        <f>'Sales Forecast by COS'!QHJ4</f>
        <v>0</v>
      </c>
      <c r="QHK5">
        <f>'Sales Forecast by COS'!QHK4</f>
        <v>0</v>
      </c>
      <c r="QHL5">
        <f>'Sales Forecast by COS'!QHL4</f>
        <v>0</v>
      </c>
      <c r="QHM5">
        <f>'Sales Forecast by COS'!QHM4</f>
        <v>0</v>
      </c>
      <c r="QHN5">
        <f>'Sales Forecast by COS'!QHN4</f>
        <v>0</v>
      </c>
      <c r="QHO5">
        <f>'Sales Forecast by COS'!QHO4</f>
        <v>0</v>
      </c>
      <c r="QHP5">
        <f>'Sales Forecast by COS'!QHP4</f>
        <v>0</v>
      </c>
      <c r="QHQ5">
        <f>'Sales Forecast by COS'!QHQ4</f>
        <v>0</v>
      </c>
      <c r="QHR5">
        <f>'Sales Forecast by COS'!QHR4</f>
        <v>0</v>
      </c>
      <c r="QHS5">
        <f>'Sales Forecast by COS'!QHS4</f>
        <v>0</v>
      </c>
      <c r="QHT5">
        <f>'Sales Forecast by COS'!QHT4</f>
        <v>0</v>
      </c>
      <c r="QHU5">
        <f>'Sales Forecast by COS'!QHU4</f>
        <v>0</v>
      </c>
      <c r="QHV5">
        <f>'Sales Forecast by COS'!QHV4</f>
        <v>0</v>
      </c>
      <c r="QHW5">
        <f>'Sales Forecast by COS'!QHW4</f>
        <v>0</v>
      </c>
      <c r="QHX5">
        <f>'Sales Forecast by COS'!QHX4</f>
        <v>0</v>
      </c>
      <c r="QHY5">
        <f>'Sales Forecast by COS'!QHY4</f>
        <v>0</v>
      </c>
      <c r="QHZ5">
        <f>'Sales Forecast by COS'!QHZ4</f>
        <v>0</v>
      </c>
      <c r="QIA5">
        <f>'Sales Forecast by COS'!QIA4</f>
        <v>0</v>
      </c>
      <c r="QIB5">
        <f>'Sales Forecast by COS'!QIB4</f>
        <v>0</v>
      </c>
      <c r="QIC5">
        <f>'Sales Forecast by COS'!QIC4</f>
        <v>0</v>
      </c>
      <c r="QID5">
        <f>'Sales Forecast by COS'!QID4</f>
        <v>0</v>
      </c>
      <c r="QIE5">
        <f>'Sales Forecast by COS'!QIE4</f>
        <v>0</v>
      </c>
      <c r="QIF5">
        <f>'Sales Forecast by COS'!QIF4</f>
        <v>0</v>
      </c>
      <c r="QIG5">
        <f>'Sales Forecast by COS'!QIG4</f>
        <v>0</v>
      </c>
      <c r="QIH5">
        <f>'Sales Forecast by COS'!QIH4</f>
        <v>0</v>
      </c>
      <c r="QII5">
        <f>'Sales Forecast by COS'!QII4</f>
        <v>0</v>
      </c>
      <c r="QIJ5">
        <f>'Sales Forecast by COS'!QIJ4</f>
        <v>0</v>
      </c>
      <c r="QIK5">
        <f>'Sales Forecast by COS'!QIK4</f>
        <v>0</v>
      </c>
      <c r="QIL5">
        <f>'Sales Forecast by COS'!QIL4</f>
        <v>0</v>
      </c>
      <c r="QIM5">
        <f>'Sales Forecast by COS'!QIM4</f>
        <v>0</v>
      </c>
      <c r="QIN5">
        <f>'Sales Forecast by COS'!QIN4</f>
        <v>0</v>
      </c>
      <c r="QIO5">
        <f>'Sales Forecast by COS'!QIO4</f>
        <v>0</v>
      </c>
      <c r="QIP5">
        <f>'Sales Forecast by COS'!QIP4</f>
        <v>0</v>
      </c>
      <c r="QIQ5">
        <f>'Sales Forecast by COS'!QIQ4</f>
        <v>0</v>
      </c>
      <c r="QIR5">
        <f>'Sales Forecast by COS'!QIR4</f>
        <v>0</v>
      </c>
      <c r="QIS5">
        <f>'Sales Forecast by COS'!QIS4</f>
        <v>0</v>
      </c>
      <c r="QIT5">
        <f>'Sales Forecast by COS'!QIT4</f>
        <v>0</v>
      </c>
      <c r="QIU5">
        <f>'Sales Forecast by COS'!QIU4</f>
        <v>0</v>
      </c>
      <c r="QIV5">
        <f>'Sales Forecast by COS'!QIV4</f>
        <v>0</v>
      </c>
      <c r="QIW5">
        <f>'Sales Forecast by COS'!QIW4</f>
        <v>0</v>
      </c>
      <c r="QIX5">
        <f>'Sales Forecast by COS'!QIX4</f>
        <v>0</v>
      </c>
      <c r="QIY5">
        <f>'Sales Forecast by COS'!QIY4</f>
        <v>0</v>
      </c>
      <c r="QIZ5">
        <f>'Sales Forecast by COS'!QIZ4</f>
        <v>0</v>
      </c>
      <c r="QJA5">
        <f>'Sales Forecast by COS'!QJA4</f>
        <v>0</v>
      </c>
      <c r="QJB5">
        <f>'Sales Forecast by COS'!QJB4</f>
        <v>0</v>
      </c>
      <c r="QJC5">
        <f>'Sales Forecast by COS'!QJC4</f>
        <v>0</v>
      </c>
      <c r="QJD5">
        <f>'Sales Forecast by COS'!QJD4</f>
        <v>0</v>
      </c>
      <c r="QJE5">
        <f>'Sales Forecast by COS'!QJE4</f>
        <v>0</v>
      </c>
      <c r="QJF5">
        <f>'Sales Forecast by COS'!QJF4</f>
        <v>0</v>
      </c>
      <c r="QJG5">
        <f>'Sales Forecast by COS'!QJG4</f>
        <v>0</v>
      </c>
      <c r="QJH5">
        <f>'Sales Forecast by COS'!QJH4</f>
        <v>0</v>
      </c>
      <c r="QJI5">
        <f>'Sales Forecast by COS'!QJI4</f>
        <v>0</v>
      </c>
      <c r="QJJ5">
        <f>'Sales Forecast by COS'!QJJ4</f>
        <v>0</v>
      </c>
      <c r="QJK5">
        <f>'Sales Forecast by COS'!QJK4</f>
        <v>0</v>
      </c>
      <c r="QJL5">
        <f>'Sales Forecast by COS'!QJL4</f>
        <v>0</v>
      </c>
      <c r="QJM5">
        <f>'Sales Forecast by COS'!QJM4</f>
        <v>0</v>
      </c>
      <c r="QJN5">
        <f>'Sales Forecast by COS'!QJN4</f>
        <v>0</v>
      </c>
      <c r="QJO5">
        <f>'Sales Forecast by COS'!QJO4</f>
        <v>0</v>
      </c>
      <c r="QJP5">
        <f>'Sales Forecast by COS'!QJP4</f>
        <v>0</v>
      </c>
      <c r="QJQ5">
        <f>'Sales Forecast by COS'!QJQ4</f>
        <v>0</v>
      </c>
      <c r="QJR5">
        <f>'Sales Forecast by COS'!QJR4</f>
        <v>0</v>
      </c>
      <c r="QJS5">
        <f>'Sales Forecast by COS'!QJS4</f>
        <v>0</v>
      </c>
      <c r="QJT5">
        <f>'Sales Forecast by COS'!QJT4</f>
        <v>0</v>
      </c>
      <c r="QJU5">
        <f>'Sales Forecast by COS'!QJU4</f>
        <v>0</v>
      </c>
      <c r="QJV5">
        <f>'Sales Forecast by COS'!QJV4</f>
        <v>0</v>
      </c>
      <c r="QJW5">
        <f>'Sales Forecast by COS'!QJW4</f>
        <v>0</v>
      </c>
      <c r="QJX5">
        <f>'Sales Forecast by COS'!QJX4</f>
        <v>0</v>
      </c>
      <c r="QJY5">
        <f>'Sales Forecast by COS'!QJY4</f>
        <v>0</v>
      </c>
      <c r="QJZ5">
        <f>'Sales Forecast by COS'!QJZ4</f>
        <v>0</v>
      </c>
      <c r="QKA5">
        <f>'Sales Forecast by COS'!QKA4</f>
        <v>0</v>
      </c>
      <c r="QKB5">
        <f>'Sales Forecast by COS'!QKB4</f>
        <v>0</v>
      </c>
      <c r="QKC5">
        <f>'Sales Forecast by COS'!QKC4</f>
        <v>0</v>
      </c>
      <c r="QKD5">
        <f>'Sales Forecast by COS'!QKD4</f>
        <v>0</v>
      </c>
      <c r="QKE5">
        <f>'Sales Forecast by COS'!QKE4</f>
        <v>0</v>
      </c>
      <c r="QKF5">
        <f>'Sales Forecast by COS'!QKF4</f>
        <v>0</v>
      </c>
      <c r="QKG5">
        <f>'Sales Forecast by COS'!QKG4</f>
        <v>0</v>
      </c>
      <c r="QKH5">
        <f>'Sales Forecast by COS'!QKH4</f>
        <v>0</v>
      </c>
      <c r="QKI5">
        <f>'Sales Forecast by COS'!QKI4</f>
        <v>0</v>
      </c>
      <c r="QKJ5">
        <f>'Sales Forecast by COS'!QKJ4</f>
        <v>0</v>
      </c>
      <c r="QKK5">
        <f>'Sales Forecast by COS'!QKK4</f>
        <v>0</v>
      </c>
      <c r="QKL5">
        <f>'Sales Forecast by COS'!QKL4</f>
        <v>0</v>
      </c>
      <c r="QKM5">
        <f>'Sales Forecast by COS'!QKM4</f>
        <v>0</v>
      </c>
      <c r="QKN5">
        <f>'Sales Forecast by COS'!QKN4</f>
        <v>0</v>
      </c>
      <c r="QKO5">
        <f>'Sales Forecast by COS'!QKO4</f>
        <v>0</v>
      </c>
      <c r="QKP5">
        <f>'Sales Forecast by COS'!QKP4</f>
        <v>0</v>
      </c>
      <c r="QKQ5">
        <f>'Sales Forecast by COS'!QKQ4</f>
        <v>0</v>
      </c>
      <c r="QKR5">
        <f>'Sales Forecast by COS'!QKR4</f>
        <v>0</v>
      </c>
      <c r="QKS5">
        <f>'Sales Forecast by COS'!QKS4</f>
        <v>0</v>
      </c>
      <c r="QKT5">
        <f>'Sales Forecast by COS'!QKT4</f>
        <v>0</v>
      </c>
      <c r="QKU5">
        <f>'Sales Forecast by COS'!QKU4</f>
        <v>0</v>
      </c>
      <c r="QKV5">
        <f>'Sales Forecast by COS'!QKV4</f>
        <v>0</v>
      </c>
      <c r="QKW5">
        <f>'Sales Forecast by COS'!QKW4</f>
        <v>0</v>
      </c>
      <c r="QKX5">
        <f>'Sales Forecast by COS'!QKX4</f>
        <v>0</v>
      </c>
      <c r="QKY5">
        <f>'Sales Forecast by COS'!QKY4</f>
        <v>0</v>
      </c>
      <c r="QKZ5">
        <f>'Sales Forecast by COS'!QKZ4</f>
        <v>0</v>
      </c>
      <c r="QLA5">
        <f>'Sales Forecast by COS'!QLA4</f>
        <v>0</v>
      </c>
      <c r="QLB5">
        <f>'Sales Forecast by COS'!QLB4</f>
        <v>0</v>
      </c>
      <c r="QLC5">
        <f>'Sales Forecast by COS'!QLC4</f>
        <v>0</v>
      </c>
      <c r="QLD5">
        <f>'Sales Forecast by COS'!QLD4</f>
        <v>0</v>
      </c>
      <c r="QLE5">
        <f>'Sales Forecast by COS'!QLE4</f>
        <v>0</v>
      </c>
      <c r="QLF5">
        <f>'Sales Forecast by COS'!QLF4</f>
        <v>0</v>
      </c>
      <c r="QLG5">
        <f>'Sales Forecast by COS'!QLG4</f>
        <v>0</v>
      </c>
      <c r="QLH5">
        <f>'Sales Forecast by COS'!QLH4</f>
        <v>0</v>
      </c>
      <c r="QLI5">
        <f>'Sales Forecast by COS'!QLI4</f>
        <v>0</v>
      </c>
      <c r="QLJ5">
        <f>'Sales Forecast by COS'!QLJ4</f>
        <v>0</v>
      </c>
      <c r="QLK5">
        <f>'Sales Forecast by COS'!QLK4</f>
        <v>0</v>
      </c>
      <c r="QLL5">
        <f>'Sales Forecast by COS'!QLL4</f>
        <v>0</v>
      </c>
      <c r="QLM5">
        <f>'Sales Forecast by COS'!QLM4</f>
        <v>0</v>
      </c>
      <c r="QLN5">
        <f>'Sales Forecast by COS'!QLN4</f>
        <v>0</v>
      </c>
      <c r="QLO5">
        <f>'Sales Forecast by COS'!QLO4</f>
        <v>0</v>
      </c>
      <c r="QLP5">
        <f>'Sales Forecast by COS'!QLP4</f>
        <v>0</v>
      </c>
      <c r="QLQ5">
        <f>'Sales Forecast by COS'!QLQ4</f>
        <v>0</v>
      </c>
      <c r="QLR5">
        <f>'Sales Forecast by COS'!QLR4</f>
        <v>0</v>
      </c>
      <c r="QLS5">
        <f>'Sales Forecast by COS'!QLS4</f>
        <v>0</v>
      </c>
      <c r="QLT5">
        <f>'Sales Forecast by COS'!QLT4</f>
        <v>0</v>
      </c>
      <c r="QLU5">
        <f>'Sales Forecast by COS'!QLU4</f>
        <v>0</v>
      </c>
      <c r="QLV5">
        <f>'Sales Forecast by COS'!QLV4</f>
        <v>0</v>
      </c>
      <c r="QLW5">
        <f>'Sales Forecast by COS'!QLW4</f>
        <v>0</v>
      </c>
      <c r="QLX5">
        <f>'Sales Forecast by COS'!QLX4</f>
        <v>0</v>
      </c>
      <c r="QLY5">
        <f>'Sales Forecast by COS'!QLY4</f>
        <v>0</v>
      </c>
      <c r="QLZ5">
        <f>'Sales Forecast by COS'!QLZ4</f>
        <v>0</v>
      </c>
      <c r="QMA5">
        <f>'Sales Forecast by COS'!QMA4</f>
        <v>0</v>
      </c>
      <c r="QMB5">
        <f>'Sales Forecast by COS'!QMB4</f>
        <v>0</v>
      </c>
      <c r="QMC5">
        <f>'Sales Forecast by COS'!QMC4</f>
        <v>0</v>
      </c>
      <c r="QMD5">
        <f>'Sales Forecast by COS'!QMD4</f>
        <v>0</v>
      </c>
      <c r="QME5">
        <f>'Sales Forecast by COS'!QME4</f>
        <v>0</v>
      </c>
      <c r="QMF5">
        <f>'Sales Forecast by COS'!QMF4</f>
        <v>0</v>
      </c>
      <c r="QMG5">
        <f>'Sales Forecast by COS'!QMG4</f>
        <v>0</v>
      </c>
      <c r="QMH5">
        <f>'Sales Forecast by COS'!QMH4</f>
        <v>0</v>
      </c>
      <c r="QMI5">
        <f>'Sales Forecast by COS'!QMI4</f>
        <v>0</v>
      </c>
      <c r="QMJ5">
        <f>'Sales Forecast by COS'!QMJ4</f>
        <v>0</v>
      </c>
      <c r="QMK5">
        <f>'Sales Forecast by COS'!QMK4</f>
        <v>0</v>
      </c>
      <c r="QML5">
        <f>'Sales Forecast by COS'!QML4</f>
        <v>0</v>
      </c>
      <c r="QMM5">
        <f>'Sales Forecast by COS'!QMM4</f>
        <v>0</v>
      </c>
      <c r="QMN5">
        <f>'Sales Forecast by COS'!QMN4</f>
        <v>0</v>
      </c>
      <c r="QMO5">
        <f>'Sales Forecast by COS'!QMO4</f>
        <v>0</v>
      </c>
      <c r="QMP5">
        <f>'Sales Forecast by COS'!QMP4</f>
        <v>0</v>
      </c>
      <c r="QMQ5">
        <f>'Sales Forecast by COS'!QMQ4</f>
        <v>0</v>
      </c>
      <c r="QMR5">
        <f>'Sales Forecast by COS'!QMR4</f>
        <v>0</v>
      </c>
      <c r="QMS5">
        <f>'Sales Forecast by COS'!QMS4</f>
        <v>0</v>
      </c>
      <c r="QMT5">
        <f>'Sales Forecast by COS'!QMT4</f>
        <v>0</v>
      </c>
      <c r="QMU5">
        <f>'Sales Forecast by COS'!QMU4</f>
        <v>0</v>
      </c>
      <c r="QMV5">
        <f>'Sales Forecast by COS'!QMV4</f>
        <v>0</v>
      </c>
      <c r="QMW5">
        <f>'Sales Forecast by COS'!QMW4</f>
        <v>0</v>
      </c>
      <c r="QMX5">
        <f>'Sales Forecast by COS'!QMX4</f>
        <v>0</v>
      </c>
      <c r="QMY5">
        <f>'Sales Forecast by COS'!QMY4</f>
        <v>0</v>
      </c>
      <c r="QMZ5">
        <f>'Sales Forecast by COS'!QMZ4</f>
        <v>0</v>
      </c>
      <c r="QNA5">
        <f>'Sales Forecast by COS'!QNA4</f>
        <v>0</v>
      </c>
      <c r="QNB5">
        <f>'Sales Forecast by COS'!QNB4</f>
        <v>0</v>
      </c>
      <c r="QNC5">
        <f>'Sales Forecast by COS'!QNC4</f>
        <v>0</v>
      </c>
      <c r="QND5">
        <f>'Sales Forecast by COS'!QND4</f>
        <v>0</v>
      </c>
      <c r="QNE5">
        <f>'Sales Forecast by COS'!QNE4</f>
        <v>0</v>
      </c>
      <c r="QNF5">
        <f>'Sales Forecast by COS'!QNF4</f>
        <v>0</v>
      </c>
      <c r="QNG5">
        <f>'Sales Forecast by COS'!QNG4</f>
        <v>0</v>
      </c>
      <c r="QNH5">
        <f>'Sales Forecast by COS'!QNH4</f>
        <v>0</v>
      </c>
      <c r="QNI5">
        <f>'Sales Forecast by COS'!QNI4</f>
        <v>0</v>
      </c>
      <c r="QNJ5">
        <f>'Sales Forecast by COS'!QNJ4</f>
        <v>0</v>
      </c>
      <c r="QNK5">
        <f>'Sales Forecast by COS'!QNK4</f>
        <v>0</v>
      </c>
      <c r="QNL5">
        <f>'Sales Forecast by COS'!QNL4</f>
        <v>0</v>
      </c>
      <c r="QNM5">
        <f>'Sales Forecast by COS'!QNM4</f>
        <v>0</v>
      </c>
      <c r="QNN5">
        <f>'Sales Forecast by COS'!QNN4</f>
        <v>0</v>
      </c>
      <c r="QNO5">
        <f>'Sales Forecast by COS'!QNO4</f>
        <v>0</v>
      </c>
      <c r="QNP5">
        <f>'Sales Forecast by COS'!QNP4</f>
        <v>0</v>
      </c>
      <c r="QNQ5">
        <f>'Sales Forecast by COS'!QNQ4</f>
        <v>0</v>
      </c>
      <c r="QNR5">
        <f>'Sales Forecast by COS'!QNR4</f>
        <v>0</v>
      </c>
      <c r="QNS5">
        <f>'Sales Forecast by COS'!QNS4</f>
        <v>0</v>
      </c>
      <c r="QNT5">
        <f>'Sales Forecast by COS'!QNT4</f>
        <v>0</v>
      </c>
      <c r="QNU5">
        <f>'Sales Forecast by COS'!QNU4</f>
        <v>0</v>
      </c>
      <c r="QNV5">
        <f>'Sales Forecast by COS'!QNV4</f>
        <v>0</v>
      </c>
      <c r="QNW5">
        <f>'Sales Forecast by COS'!QNW4</f>
        <v>0</v>
      </c>
      <c r="QNX5">
        <f>'Sales Forecast by COS'!QNX4</f>
        <v>0</v>
      </c>
      <c r="QNY5">
        <f>'Sales Forecast by COS'!QNY4</f>
        <v>0</v>
      </c>
      <c r="QNZ5">
        <f>'Sales Forecast by COS'!QNZ4</f>
        <v>0</v>
      </c>
      <c r="QOA5">
        <f>'Sales Forecast by COS'!QOA4</f>
        <v>0</v>
      </c>
      <c r="QOB5">
        <f>'Sales Forecast by COS'!QOB4</f>
        <v>0</v>
      </c>
      <c r="QOC5">
        <f>'Sales Forecast by COS'!QOC4</f>
        <v>0</v>
      </c>
      <c r="QOD5">
        <f>'Sales Forecast by COS'!QOD4</f>
        <v>0</v>
      </c>
      <c r="QOE5">
        <f>'Sales Forecast by COS'!QOE4</f>
        <v>0</v>
      </c>
      <c r="QOF5">
        <f>'Sales Forecast by COS'!QOF4</f>
        <v>0</v>
      </c>
      <c r="QOG5">
        <f>'Sales Forecast by COS'!QOG4</f>
        <v>0</v>
      </c>
      <c r="QOH5">
        <f>'Sales Forecast by COS'!QOH4</f>
        <v>0</v>
      </c>
      <c r="QOI5">
        <f>'Sales Forecast by COS'!QOI4</f>
        <v>0</v>
      </c>
      <c r="QOJ5">
        <f>'Sales Forecast by COS'!QOJ4</f>
        <v>0</v>
      </c>
      <c r="QOK5">
        <f>'Sales Forecast by COS'!QOK4</f>
        <v>0</v>
      </c>
      <c r="QOL5">
        <f>'Sales Forecast by COS'!QOL4</f>
        <v>0</v>
      </c>
      <c r="QOM5">
        <f>'Sales Forecast by COS'!QOM4</f>
        <v>0</v>
      </c>
      <c r="QON5">
        <f>'Sales Forecast by COS'!QON4</f>
        <v>0</v>
      </c>
      <c r="QOO5">
        <f>'Sales Forecast by COS'!QOO4</f>
        <v>0</v>
      </c>
      <c r="QOP5">
        <f>'Sales Forecast by COS'!QOP4</f>
        <v>0</v>
      </c>
      <c r="QOQ5">
        <f>'Sales Forecast by COS'!QOQ4</f>
        <v>0</v>
      </c>
      <c r="QOR5">
        <f>'Sales Forecast by COS'!QOR4</f>
        <v>0</v>
      </c>
      <c r="QOS5">
        <f>'Sales Forecast by COS'!QOS4</f>
        <v>0</v>
      </c>
      <c r="QOT5">
        <f>'Sales Forecast by COS'!QOT4</f>
        <v>0</v>
      </c>
      <c r="QOU5">
        <f>'Sales Forecast by COS'!QOU4</f>
        <v>0</v>
      </c>
      <c r="QOV5">
        <f>'Sales Forecast by COS'!QOV4</f>
        <v>0</v>
      </c>
      <c r="QOW5">
        <f>'Sales Forecast by COS'!QOW4</f>
        <v>0</v>
      </c>
      <c r="QOX5">
        <f>'Sales Forecast by COS'!QOX4</f>
        <v>0</v>
      </c>
      <c r="QOY5">
        <f>'Sales Forecast by COS'!QOY4</f>
        <v>0</v>
      </c>
      <c r="QOZ5">
        <f>'Sales Forecast by COS'!QOZ4</f>
        <v>0</v>
      </c>
      <c r="QPA5">
        <f>'Sales Forecast by COS'!QPA4</f>
        <v>0</v>
      </c>
      <c r="QPB5">
        <f>'Sales Forecast by COS'!QPB4</f>
        <v>0</v>
      </c>
      <c r="QPC5">
        <f>'Sales Forecast by COS'!QPC4</f>
        <v>0</v>
      </c>
      <c r="QPD5">
        <f>'Sales Forecast by COS'!QPD4</f>
        <v>0</v>
      </c>
      <c r="QPE5">
        <f>'Sales Forecast by COS'!QPE4</f>
        <v>0</v>
      </c>
      <c r="QPF5">
        <f>'Sales Forecast by COS'!QPF4</f>
        <v>0</v>
      </c>
      <c r="QPG5">
        <f>'Sales Forecast by COS'!QPG4</f>
        <v>0</v>
      </c>
      <c r="QPH5">
        <f>'Sales Forecast by COS'!QPH4</f>
        <v>0</v>
      </c>
      <c r="QPI5">
        <f>'Sales Forecast by COS'!QPI4</f>
        <v>0</v>
      </c>
      <c r="QPJ5">
        <f>'Sales Forecast by COS'!QPJ4</f>
        <v>0</v>
      </c>
      <c r="QPK5">
        <f>'Sales Forecast by COS'!QPK4</f>
        <v>0</v>
      </c>
      <c r="QPL5">
        <f>'Sales Forecast by COS'!QPL4</f>
        <v>0</v>
      </c>
      <c r="QPM5">
        <f>'Sales Forecast by COS'!QPM4</f>
        <v>0</v>
      </c>
      <c r="QPN5">
        <f>'Sales Forecast by COS'!QPN4</f>
        <v>0</v>
      </c>
      <c r="QPO5">
        <f>'Sales Forecast by COS'!QPO4</f>
        <v>0</v>
      </c>
      <c r="QPP5">
        <f>'Sales Forecast by COS'!QPP4</f>
        <v>0</v>
      </c>
      <c r="QPQ5">
        <f>'Sales Forecast by COS'!QPQ4</f>
        <v>0</v>
      </c>
      <c r="QPR5">
        <f>'Sales Forecast by COS'!QPR4</f>
        <v>0</v>
      </c>
      <c r="QPS5">
        <f>'Sales Forecast by COS'!QPS4</f>
        <v>0</v>
      </c>
      <c r="QPT5">
        <f>'Sales Forecast by COS'!QPT4</f>
        <v>0</v>
      </c>
      <c r="QPU5">
        <f>'Sales Forecast by COS'!QPU4</f>
        <v>0</v>
      </c>
      <c r="QPV5">
        <f>'Sales Forecast by COS'!QPV4</f>
        <v>0</v>
      </c>
      <c r="QPW5">
        <f>'Sales Forecast by COS'!QPW4</f>
        <v>0</v>
      </c>
      <c r="QPX5">
        <f>'Sales Forecast by COS'!QPX4</f>
        <v>0</v>
      </c>
      <c r="QPY5">
        <f>'Sales Forecast by COS'!QPY4</f>
        <v>0</v>
      </c>
      <c r="QPZ5">
        <f>'Sales Forecast by COS'!QPZ4</f>
        <v>0</v>
      </c>
      <c r="QQA5">
        <f>'Sales Forecast by COS'!QQA4</f>
        <v>0</v>
      </c>
      <c r="QQB5">
        <f>'Sales Forecast by COS'!QQB4</f>
        <v>0</v>
      </c>
      <c r="QQC5">
        <f>'Sales Forecast by COS'!QQC4</f>
        <v>0</v>
      </c>
      <c r="QQD5">
        <f>'Sales Forecast by COS'!QQD4</f>
        <v>0</v>
      </c>
      <c r="QQE5">
        <f>'Sales Forecast by COS'!QQE4</f>
        <v>0</v>
      </c>
      <c r="QQF5">
        <f>'Sales Forecast by COS'!QQF4</f>
        <v>0</v>
      </c>
      <c r="QQG5">
        <f>'Sales Forecast by COS'!QQG4</f>
        <v>0</v>
      </c>
      <c r="QQH5">
        <f>'Sales Forecast by COS'!QQH4</f>
        <v>0</v>
      </c>
      <c r="QQI5">
        <f>'Sales Forecast by COS'!QQI4</f>
        <v>0</v>
      </c>
      <c r="QQJ5">
        <f>'Sales Forecast by COS'!QQJ4</f>
        <v>0</v>
      </c>
      <c r="QQK5">
        <f>'Sales Forecast by COS'!QQK4</f>
        <v>0</v>
      </c>
      <c r="QQL5">
        <f>'Sales Forecast by COS'!QQL4</f>
        <v>0</v>
      </c>
      <c r="QQM5">
        <f>'Sales Forecast by COS'!QQM4</f>
        <v>0</v>
      </c>
      <c r="QQN5">
        <f>'Sales Forecast by COS'!QQN4</f>
        <v>0</v>
      </c>
      <c r="QQO5">
        <f>'Sales Forecast by COS'!QQO4</f>
        <v>0</v>
      </c>
      <c r="QQP5">
        <f>'Sales Forecast by COS'!QQP4</f>
        <v>0</v>
      </c>
      <c r="QQQ5">
        <f>'Sales Forecast by COS'!QQQ4</f>
        <v>0</v>
      </c>
      <c r="QQR5">
        <f>'Sales Forecast by COS'!QQR4</f>
        <v>0</v>
      </c>
      <c r="QQS5">
        <f>'Sales Forecast by COS'!QQS4</f>
        <v>0</v>
      </c>
      <c r="QQT5">
        <f>'Sales Forecast by COS'!QQT4</f>
        <v>0</v>
      </c>
      <c r="QQU5">
        <f>'Sales Forecast by COS'!QQU4</f>
        <v>0</v>
      </c>
      <c r="QQV5">
        <f>'Sales Forecast by COS'!QQV4</f>
        <v>0</v>
      </c>
      <c r="QQW5">
        <f>'Sales Forecast by COS'!QQW4</f>
        <v>0</v>
      </c>
      <c r="QQX5">
        <f>'Sales Forecast by COS'!QQX4</f>
        <v>0</v>
      </c>
      <c r="QQY5">
        <f>'Sales Forecast by COS'!QQY4</f>
        <v>0</v>
      </c>
      <c r="QQZ5">
        <f>'Sales Forecast by COS'!QQZ4</f>
        <v>0</v>
      </c>
      <c r="QRA5">
        <f>'Sales Forecast by COS'!QRA4</f>
        <v>0</v>
      </c>
      <c r="QRB5">
        <f>'Sales Forecast by COS'!QRB4</f>
        <v>0</v>
      </c>
      <c r="QRC5">
        <f>'Sales Forecast by COS'!QRC4</f>
        <v>0</v>
      </c>
      <c r="QRD5">
        <f>'Sales Forecast by COS'!QRD4</f>
        <v>0</v>
      </c>
      <c r="QRE5">
        <f>'Sales Forecast by COS'!QRE4</f>
        <v>0</v>
      </c>
      <c r="QRF5">
        <f>'Sales Forecast by COS'!QRF4</f>
        <v>0</v>
      </c>
      <c r="QRG5">
        <f>'Sales Forecast by COS'!QRG4</f>
        <v>0</v>
      </c>
      <c r="QRH5">
        <f>'Sales Forecast by COS'!QRH4</f>
        <v>0</v>
      </c>
      <c r="QRI5">
        <f>'Sales Forecast by COS'!QRI4</f>
        <v>0</v>
      </c>
      <c r="QRJ5">
        <f>'Sales Forecast by COS'!QRJ4</f>
        <v>0</v>
      </c>
      <c r="QRK5">
        <f>'Sales Forecast by COS'!QRK4</f>
        <v>0</v>
      </c>
      <c r="QRL5">
        <f>'Sales Forecast by COS'!QRL4</f>
        <v>0</v>
      </c>
      <c r="QRM5">
        <f>'Sales Forecast by COS'!QRM4</f>
        <v>0</v>
      </c>
      <c r="QRN5">
        <f>'Sales Forecast by COS'!QRN4</f>
        <v>0</v>
      </c>
      <c r="QRO5">
        <f>'Sales Forecast by COS'!QRO4</f>
        <v>0</v>
      </c>
      <c r="QRP5">
        <f>'Sales Forecast by COS'!QRP4</f>
        <v>0</v>
      </c>
      <c r="QRQ5">
        <f>'Sales Forecast by COS'!QRQ4</f>
        <v>0</v>
      </c>
      <c r="QRR5">
        <f>'Sales Forecast by COS'!QRR4</f>
        <v>0</v>
      </c>
      <c r="QRS5">
        <f>'Sales Forecast by COS'!QRS4</f>
        <v>0</v>
      </c>
      <c r="QRT5">
        <f>'Sales Forecast by COS'!QRT4</f>
        <v>0</v>
      </c>
      <c r="QRU5">
        <f>'Sales Forecast by COS'!QRU4</f>
        <v>0</v>
      </c>
      <c r="QRV5">
        <f>'Sales Forecast by COS'!QRV4</f>
        <v>0</v>
      </c>
      <c r="QRW5">
        <f>'Sales Forecast by COS'!QRW4</f>
        <v>0</v>
      </c>
      <c r="QRX5">
        <f>'Sales Forecast by COS'!QRX4</f>
        <v>0</v>
      </c>
      <c r="QRY5">
        <f>'Sales Forecast by COS'!QRY4</f>
        <v>0</v>
      </c>
      <c r="QRZ5">
        <f>'Sales Forecast by COS'!QRZ4</f>
        <v>0</v>
      </c>
      <c r="QSA5">
        <f>'Sales Forecast by COS'!QSA4</f>
        <v>0</v>
      </c>
      <c r="QSB5">
        <f>'Sales Forecast by COS'!QSB4</f>
        <v>0</v>
      </c>
      <c r="QSC5">
        <f>'Sales Forecast by COS'!QSC4</f>
        <v>0</v>
      </c>
      <c r="QSD5">
        <f>'Sales Forecast by COS'!QSD4</f>
        <v>0</v>
      </c>
      <c r="QSE5">
        <f>'Sales Forecast by COS'!QSE4</f>
        <v>0</v>
      </c>
      <c r="QSF5">
        <f>'Sales Forecast by COS'!QSF4</f>
        <v>0</v>
      </c>
      <c r="QSG5">
        <f>'Sales Forecast by COS'!QSG4</f>
        <v>0</v>
      </c>
      <c r="QSH5">
        <f>'Sales Forecast by COS'!QSH4</f>
        <v>0</v>
      </c>
      <c r="QSI5">
        <f>'Sales Forecast by COS'!QSI4</f>
        <v>0</v>
      </c>
      <c r="QSJ5">
        <f>'Sales Forecast by COS'!QSJ4</f>
        <v>0</v>
      </c>
      <c r="QSK5">
        <f>'Sales Forecast by COS'!QSK4</f>
        <v>0</v>
      </c>
      <c r="QSL5">
        <f>'Sales Forecast by COS'!QSL4</f>
        <v>0</v>
      </c>
      <c r="QSM5">
        <f>'Sales Forecast by COS'!QSM4</f>
        <v>0</v>
      </c>
      <c r="QSN5">
        <f>'Sales Forecast by COS'!QSN4</f>
        <v>0</v>
      </c>
      <c r="QSO5">
        <f>'Sales Forecast by COS'!QSO4</f>
        <v>0</v>
      </c>
      <c r="QSP5">
        <f>'Sales Forecast by COS'!QSP4</f>
        <v>0</v>
      </c>
      <c r="QSQ5">
        <f>'Sales Forecast by COS'!QSQ4</f>
        <v>0</v>
      </c>
      <c r="QSR5">
        <f>'Sales Forecast by COS'!QSR4</f>
        <v>0</v>
      </c>
      <c r="QSS5">
        <f>'Sales Forecast by COS'!QSS4</f>
        <v>0</v>
      </c>
      <c r="QST5">
        <f>'Sales Forecast by COS'!QST4</f>
        <v>0</v>
      </c>
      <c r="QSU5">
        <f>'Sales Forecast by COS'!QSU4</f>
        <v>0</v>
      </c>
      <c r="QSV5">
        <f>'Sales Forecast by COS'!QSV4</f>
        <v>0</v>
      </c>
      <c r="QSW5">
        <f>'Sales Forecast by COS'!QSW4</f>
        <v>0</v>
      </c>
      <c r="QSX5">
        <f>'Sales Forecast by COS'!QSX4</f>
        <v>0</v>
      </c>
      <c r="QSY5">
        <f>'Sales Forecast by COS'!QSY4</f>
        <v>0</v>
      </c>
      <c r="QSZ5">
        <f>'Sales Forecast by COS'!QSZ4</f>
        <v>0</v>
      </c>
      <c r="QTA5">
        <f>'Sales Forecast by COS'!QTA4</f>
        <v>0</v>
      </c>
      <c r="QTB5">
        <f>'Sales Forecast by COS'!QTB4</f>
        <v>0</v>
      </c>
      <c r="QTC5">
        <f>'Sales Forecast by COS'!QTC4</f>
        <v>0</v>
      </c>
      <c r="QTD5">
        <f>'Sales Forecast by COS'!QTD4</f>
        <v>0</v>
      </c>
      <c r="QTE5">
        <f>'Sales Forecast by COS'!QTE4</f>
        <v>0</v>
      </c>
      <c r="QTF5">
        <f>'Sales Forecast by COS'!QTF4</f>
        <v>0</v>
      </c>
      <c r="QTG5">
        <f>'Sales Forecast by COS'!QTG4</f>
        <v>0</v>
      </c>
      <c r="QTH5">
        <f>'Sales Forecast by COS'!QTH4</f>
        <v>0</v>
      </c>
      <c r="QTI5">
        <f>'Sales Forecast by COS'!QTI4</f>
        <v>0</v>
      </c>
      <c r="QTJ5">
        <f>'Sales Forecast by COS'!QTJ4</f>
        <v>0</v>
      </c>
      <c r="QTK5">
        <f>'Sales Forecast by COS'!QTK4</f>
        <v>0</v>
      </c>
      <c r="QTL5">
        <f>'Sales Forecast by COS'!QTL4</f>
        <v>0</v>
      </c>
      <c r="QTM5">
        <f>'Sales Forecast by COS'!QTM4</f>
        <v>0</v>
      </c>
      <c r="QTN5">
        <f>'Sales Forecast by COS'!QTN4</f>
        <v>0</v>
      </c>
      <c r="QTO5">
        <f>'Sales Forecast by COS'!QTO4</f>
        <v>0</v>
      </c>
      <c r="QTP5">
        <f>'Sales Forecast by COS'!QTP4</f>
        <v>0</v>
      </c>
      <c r="QTQ5">
        <f>'Sales Forecast by COS'!QTQ4</f>
        <v>0</v>
      </c>
      <c r="QTR5">
        <f>'Sales Forecast by COS'!QTR4</f>
        <v>0</v>
      </c>
      <c r="QTS5">
        <f>'Sales Forecast by COS'!QTS4</f>
        <v>0</v>
      </c>
      <c r="QTT5">
        <f>'Sales Forecast by COS'!QTT4</f>
        <v>0</v>
      </c>
      <c r="QTU5">
        <f>'Sales Forecast by COS'!QTU4</f>
        <v>0</v>
      </c>
      <c r="QTV5">
        <f>'Sales Forecast by COS'!QTV4</f>
        <v>0</v>
      </c>
      <c r="QTW5">
        <f>'Sales Forecast by COS'!QTW4</f>
        <v>0</v>
      </c>
      <c r="QTX5">
        <f>'Sales Forecast by COS'!QTX4</f>
        <v>0</v>
      </c>
      <c r="QTY5">
        <f>'Sales Forecast by COS'!QTY4</f>
        <v>0</v>
      </c>
      <c r="QTZ5">
        <f>'Sales Forecast by COS'!QTZ4</f>
        <v>0</v>
      </c>
      <c r="QUA5">
        <f>'Sales Forecast by COS'!QUA4</f>
        <v>0</v>
      </c>
      <c r="QUB5">
        <f>'Sales Forecast by COS'!QUB4</f>
        <v>0</v>
      </c>
      <c r="QUC5">
        <f>'Sales Forecast by COS'!QUC4</f>
        <v>0</v>
      </c>
      <c r="QUD5">
        <f>'Sales Forecast by COS'!QUD4</f>
        <v>0</v>
      </c>
      <c r="QUE5">
        <f>'Sales Forecast by COS'!QUE4</f>
        <v>0</v>
      </c>
      <c r="QUF5">
        <f>'Sales Forecast by COS'!QUF4</f>
        <v>0</v>
      </c>
      <c r="QUG5">
        <f>'Sales Forecast by COS'!QUG4</f>
        <v>0</v>
      </c>
      <c r="QUH5">
        <f>'Sales Forecast by COS'!QUH4</f>
        <v>0</v>
      </c>
      <c r="QUI5">
        <f>'Sales Forecast by COS'!QUI4</f>
        <v>0</v>
      </c>
      <c r="QUJ5">
        <f>'Sales Forecast by COS'!QUJ4</f>
        <v>0</v>
      </c>
      <c r="QUK5">
        <f>'Sales Forecast by COS'!QUK4</f>
        <v>0</v>
      </c>
      <c r="QUL5">
        <f>'Sales Forecast by COS'!QUL4</f>
        <v>0</v>
      </c>
      <c r="QUM5">
        <f>'Sales Forecast by COS'!QUM4</f>
        <v>0</v>
      </c>
      <c r="QUN5">
        <f>'Sales Forecast by COS'!QUN4</f>
        <v>0</v>
      </c>
      <c r="QUO5">
        <f>'Sales Forecast by COS'!QUO4</f>
        <v>0</v>
      </c>
      <c r="QUP5">
        <f>'Sales Forecast by COS'!QUP4</f>
        <v>0</v>
      </c>
      <c r="QUQ5">
        <f>'Sales Forecast by COS'!QUQ4</f>
        <v>0</v>
      </c>
      <c r="QUR5">
        <f>'Sales Forecast by COS'!QUR4</f>
        <v>0</v>
      </c>
      <c r="QUS5">
        <f>'Sales Forecast by COS'!QUS4</f>
        <v>0</v>
      </c>
      <c r="QUT5">
        <f>'Sales Forecast by COS'!QUT4</f>
        <v>0</v>
      </c>
      <c r="QUU5">
        <f>'Sales Forecast by COS'!QUU4</f>
        <v>0</v>
      </c>
      <c r="QUV5">
        <f>'Sales Forecast by COS'!QUV4</f>
        <v>0</v>
      </c>
      <c r="QUW5">
        <f>'Sales Forecast by COS'!QUW4</f>
        <v>0</v>
      </c>
      <c r="QUX5">
        <f>'Sales Forecast by COS'!QUX4</f>
        <v>0</v>
      </c>
      <c r="QUY5">
        <f>'Sales Forecast by COS'!QUY4</f>
        <v>0</v>
      </c>
      <c r="QUZ5">
        <f>'Sales Forecast by COS'!QUZ4</f>
        <v>0</v>
      </c>
      <c r="QVA5">
        <f>'Sales Forecast by COS'!QVA4</f>
        <v>0</v>
      </c>
      <c r="QVB5">
        <f>'Sales Forecast by COS'!QVB4</f>
        <v>0</v>
      </c>
      <c r="QVC5">
        <f>'Sales Forecast by COS'!QVC4</f>
        <v>0</v>
      </c>
      <c r="QVD5">
        <f>'Sales Forecast by COS'!QVD4</f>
        <v>0</v>
      </c>
      <c r="QVE5">
        <f>'Sales Forecast by COS'!QVE4</f>
        <v>0</v>
      </c>
      <c r="QVF5">
        <f>'Sales Forecast by COS'!QVF4</f>
        <v>0</v>
      </c>
      <c r="QVG5">
        <f>'Sales Forecast by COS'!QVG4</f>
        <v>0</v>
      </c>
      <c r="QVH5">
        <f>'Sales Forecast by COS'!QVH4</f>
        <v>0</v>
      </c>
      <c r="QVI5">
        <f>'Sales Forecast by COS'!QVI4</f>
        <v>0</v>
      </c>
      <c r="QVJ5">
        <f>'Sales Forecast by COS'!QVJ4</f>
        <v>0</v>
      </c>
      <c r="QVK5">
        <f>'Sales Forecast by COS'!QVK4</f>
        <v>0</v>
      </c>
      <c r="QVL5">
        <f>'Sales Forecast by COS'!QVL4</f>
        <v>0</v>
      </c>
      <c r="QVM5">
        <f>'Sales Forecast by COS'!QVM4</f>
        <v>0</v>
      </c>
      <c r="QVN5">
        <f>'Sales Forecast by COS'!QVN4</f>
        <v>0</v>
      </c>
      <c r="QVO5">
        <f>'Sales Forecast by COS'!QVO4</f>
        <v>0</v>
      </c>
      <c r="QVP5">
        <f>'Sales Forecast by COS'!QVP4</f>
        <v>0</v>
      </c>
      <c r="QVQ5">
        <f>'Sales Forecast by COS'!QVQ4</f>
        <v>0</v>
      </c>
      <c r="QVR5">
        <f>'Sales Forecast by COS'!QVR4</f>
        <v>0</v>
      </c>
      <c r="QVS5">
        <f>'Sales Forecast by COS'!QVS4</f>
        <v>0</v>
      </c>
      <c r="QVT5">
        <f>'Sales Forecast by COS'!QVT4</f>
        <v>0</v>
      </c>
      <c r="QVU5">
        <f>'Sales Forecast by COS'!QVU4</f>
        <v>0</v>
      </c>
      <c r="QVV5">
        <f>'Sales Forecast by COS'!QVV4</f>
        <v>0</v>
      </c>
      <c r="QVW5">
        <f>'Sales Forecast by COS'!QVW4</f>
        <v>0</v>
      </c>
      <c r="QVX5">
        <f>'Sales Forecast by COS'!QVX4</f>
        <v>0</v>
      </c>
      <c r="QVY5">
        <f>'Sales Forecast by COS'!QVY4</f>
        <v>0</v>
      </c>
      <c r="QVZ5">
        <f>'Sales Forecast by COS'!QVZ4</f>
        <v>0</v>
      </c>
      <c r="QWA5">
        <f>'Sales Forecast by COS'!QWA4</f>
        <v>0</v>
      </c>
      <c r="QWB5">
        <f>'Sales Forecast by COS'!QWB4</f>
        <v>0</v>
      </c>
      <c r="QWC5">
        <f>'Sales Forecast by COS'!QWC4</f>
        <v>0</v>
      </c>
      <c r="QWD5">
        <f>'Sales Forecast by COS'!QWD4</f>
        <v>0</v>
      </c>
      <c r="QWE5">
        <f>'Sales Forecast by COS'!QWE4</f>
        <v>0</v>
      </c>
      <c r="QWF5">
        <f>'Sales Forecast by COS'!QWF4</f>
        <v>0</v>
      </c>
      <c r="QWG5">
        <f>'Sales Forecast by COS'!QWG4</f>
        <v>0</v>
      </c>
      <c r="QWH5">
        <f>'Sales Forecast by COS'!QWH4</f>
        <v>0</v>
      </c>
      <c r="QWI5">
        <f>'Sales Forecast by COS'!QWI4</f>
        <v>0</v>
      </c>
      <c r="QWJ5">
        <f>'Sales Forecast by COS'!QWJ4</f>
        <v>0</v>
      </c>
      <c r="QWK5">
        <f>'Sales Forecast by COS'!QWK4</f>
        <v>0</v>
      </c>
      <c r="QWL5">
        <f>'Sales Forecast by COS'!QWL4</f>
        <v>0</v>
      </c>
      <c r="QWM5">
        <f>'Sales Forecast by COS'!QWM4</f>
        <v>0</v>
      </c>
      <c r="QWN5">
        <f>'Sales Forecast by COS'!QWN4</f>
        <v>0</v>
      </c>
      <c r="QWO5">
        <f>'Sales Forecast by COS'!QWO4</f>
        <v>0</v>
      </c>
      <c r="QWP5">
        <f>'Sales Forecast by COS'!QWP4</f>
        <v>0</v>
      </c>
      <c r="QWQ5">
        <f>'Sales Forecast by COS'!QWQ4</f>
        <v>0</v>
      </c>
      <c r="QWR5">
        <f>'Sales Forecast by COS'!QWR4</f>
        <v>0</v>
      </c>
      <c r="QWS5">
        <f>'Sales Forecast by COS'!QWS4</f>
        <v>0</v>
      </c>
      <c r="QWT5">
        <f>'Sales Forecast by COS'!QWT4</f>
        <v>0</v>
      </c>
      <c r="QWU5">
        <f>'Sales Forecast by COS'!QWU4</f>
        <v>0</v>
      </c>
      <c r="QWV5">
        <f>'Sales Forecast by COS'!QWV4</f>
        <v>0</v>
      </c>
      <c r="QWW5">
        <f>'Sales Forecast by COS'!QWW4</f>
        <v>0</v>
      </c>
      <c r="QWX5">
        <f>'Sales Forecast by COS'!QWX4</f>
        <v>0</v>
      </c>
      <c r="QWY5">
        <f>'Sales Forecast by COS'!QWY4</f>
        <v>0</v>
      </c>
      <c r="QWZ5">
        <f>'Sales Forecast by COS'!QWZ4</f>
        <v>0</v>
      </c>
      <c r="QXA5">
        <f>'Sales Forecast by COS'!QXA4</f>
        <v>0</v>
      </c>
      <c r="QXB5">
        <f>'Sales Forecast by COS'!QXB4</f>
        <v>0</v>
      </c>
      <c r="QXC5">
        <f>'Sales Forecast by COS'!QXC4</f>
        <v>0</v>
      </c>
      <c r="QXD5">
        <f>'Sales Forecast by COS'!QXD4</f>
        <v>0</v>
      </c>
      <c r="QXE5">
        <f>'Sales Forecast by COS'!QXE4</f>
        <v>0</v>
      </c>
      <c r="QXF5">
        <f>'Sales Forecast by COS'!QXF4</f>
        <v>0</v>
      </c>
      <c r="QXG5">
        <f>'Sales Forecast by COS'!QXG4</f>
        <v>0</v>
      </c>
      <c r="QXH5">
        <f>'Sales Forecast by COS'!QXH4</f>
        <v>0</v>
      </c>
      <c r="QXI5">
        <f>'Sales Forecast by COS'!QXI4</f>
        <v>0</v>
      </c>
      <c r="QXJ5">
        <f>'Sales Forecast by COS'!QXJ4</f>
        <v>0</v>
      </c>
      <c r="QXK5">
        <f>'Sales Forecast by COS'!QXK4</f>
        <v>0</v>
      </c>
      <c r="QXL5">
        <f>'Sales Forecast by COS'!QXL4</f>
        <v>0</v>
      </c>
      <c r="QXM5">
        <f>'Sales Forecast by COS'!QXM4</f>
        <v>0</v>
      </c>
      <c r="QXN5">
        <f>'Sales Forecast by COS'!QXN4</f>
        <v>0</v>
      </c>
      <c r="QXO5">
        <f>'Sales Forecast by COS'!QXO4</f>
        <v>0</v>
      </c>
      <c r="QXP5">
        <f>'Sales Forecast by COS'!QXP4</f>
        <v>0</v>
      </c>
      <c r="QXQ5">
        <f>'Sales Forecast by COS'!QXQ4</f>
        <v>0</v>
      </c>
      <c r="QXR5">
        <f>'Sales Forecast by COS'!QXR4</f>
        <v>0</v>
      </c>
      <c r="QXS5">
        <f>'Sales Forecast by COS'!QXS4</f>
        <v>0</v>
      </c>
      <c r="QXT5">
        <f>'Sales Forecast by COS'!QXT4</f>
        <v>0</v>
      </c>
      <c r="QXU5">
        <f>'Sales Forecast by COS'!QXU4</f>
        <v>0</v>
      </c>
      <c r="QXV5">
        <f>'Sales Forecast by COS'!QXV4</f>
        <v>0</v>
      </c>
      <c r="QXW5">
        <f>'Sales Forecast by COS'!QXW4</f>
        <v>0</v>
      </c>
      <c r="QXX5">
        <f>'Sales Forecast by COS'!QXX4</f>
        <v>0</v>
      </c>
      <c r="QXY5">
        <f>'Sales Forecast by COS'!QXY4</f>
        <v>0</v>
      </c>
      <c r="QXZ5">
        <f>'Sales Forecast by COS'!QXZ4</f>
        <v>0</v>
      </c>
      <c r="QYA5">
        <f>'Sales Forecast by COS'!QYA4</f>
        <v>0</v>
      </c>
      <c r="QYB5">
        <f>'Sales Forecast by COS'!QYB4</f>
        <v>0</v>
      </c>
      <c r="QYC5">
        <f>'Sales Forecast by COS'!QYC4</f>
        <v>0</v>
      </c>
      <c r="QYD5">
        <f>'Sales Forecast by COS'!QYD4</f>
        <v>0</v>
      </c>
      <c r="QYE5">
        <f>'Sales Forecast by COS'!QYE4</f>
        <v>0</v>
      </c>
      <c r="QYF5">
        <f>'Sales Forecast by COS'!QYF4</f>
        <v>0</v>
      </c>
      <c r="QYG5">
        <f>'Sales Forecast by COS'!QYG4</f>
        <v>0</v>
      </c>
      <c r="QYH5">
        <f>'Sales Forecast by COS'!QYH4</f>
        <v>0</v>
      </c>
      <c r="QYI5">
        <f>'Sales Forecast by COS'!QYI4</f>
        <v>0</v>
      </c>
      <c r="QYJ5">
        <f>'Sales Forecast by COS'!QYJ4</f>
        <v>0</v>
      </c>
      <c r="QYK5">
        <f>'Sales Forecast by COS'!QYK4</f>
        <v>0</v>
      </c>
      <c r="QYL5">
        <f>'Sales Forecast by COS'!QYL4</f>
        <v>0</v>
      </c>
      <c r="QYM5">
        <f>'Sales Forecast by COS'!QYM4</f>
        <v>0</v>
      </c>
      <c r="QYN5">
        <f>'Sales Forecast by COS'!QYN4</f>
        <v>0</v>
      </c>
      <c r="QYO5">
        <f>'Sales Forecast by COS'!QYO4</f>
        <v>0</v>
      </c>
      <c r="QYP5">
        <f>'Sales Forecast by COS'!QYP4</f>
        <v>0</v>
      </c>
      <c r="QYQ5">
        <f>'Sales Forecast by COS'!QYQ4</f>
        <v>0</v>
      </c>
      <c r="QYR5">
        <f>'Sales Forecast by COS'!QYR4</f>
        <v>0</v>
      </c>
      <c r="QYS5">
        <f>'Sales Forecast by COS'!QYS4</f>
        <v>0</v>
      </c>
      <c r="QYT5">
        <f>'Sales Forecast by COS'!QYT4</f>
        <v>0</v>
      </c>
      <c r="QYU5">
        <f>'Sales Forecast by COS'!QYU4</f>
        <v>0</v>
      </c>
      <c r="QYV5">
        <f>'Sales Forecast by COS'!QYV4</f>
        <v>0</v>
      </c>
      <c r="QYW5">
        <f>'Sales Forecast by COS'!QYW4</f>
        <v>0</v>
      </c>
      <c r="QYX5">
        <f>'Sales Forecast by COS'!QYX4</f>
        <v>0</v>
      </c>
      <c r="QYY5">
        <f>'Sales Forecast by COS'!QYY4</f>
        <v>0</v>
      </c>
      <c r="QYZ5">
        <f>'Sales Forecast by COS'!QYZ4</f>
        <v>0</v>
      </c>
      <c r="QZA5">
        <f>'Sales Forecast by COS'!QZA4</f>
        <v>0</v>
      </c>
      <c r="QZB5">
        <f>'Sales Forecast by COS'!QZB4</f>
        <v>0</v>
      </c>
      <c r="QZC5">
        <f>'Sales Forecast by COS'!QZC4</f>
        <v>0</v>
      </c>
      <c r="QZD5">
        <f>'Sales Forecast by COS'!QZD4</f>
        <v>0</v>
      </c>
      <c r="QZE5">
        <f>'Sales Forecast by COS'!QZE4</f>
        <v>0</v>
      </c>
      <c r="QZF5">
        <f>'Sales Forecast by COS'!QZF4</f>
        <v>0</v>
      </c>
      <c r="QZG5">
        <f>'Sales Forecast by COS'!QZG4</f>
        <v>0</v>
      </c>
      <c r="QZH5">
        <f>'Sales Forecast by COS'!QZH4</f>
        <v>0</v>
      </c>
      <c r="QZI5">
        <f>'Sales Forecast by COS'!QZI4</f>
        <v>0</v>
      </c>
      <c r="QZJ5">
        <f>'Sales Forecast by COS'!QZJ4</f>
        <v>0</v>
      </c>
      <c r="QZK5">
        <f>'Sales Forecast by COS'!QZK4</f>
        <v>0</v>
      </c>
      <c r="QZL5">
        <f>'Sales Forecast by COS'!QZL4</f>
        <v>0</v>
      </c>
      <c r="QZM5">
        <f>'Sales Forecast by COS'!QZM4</f>
        <v>0</v>
      </c>
      <c r="QZN5">
        <f>'Sales Forecast by COS'!QZN4</f>
        <v>0</v>
      </c>
      <c r="QZO5">
        <f>'Sales Forecast by COS'!QZO4</f>
        <v>0</v>
      </c>
      <c r="QZP5">
        <f>'Sales Forecast by COS'!QZP4</f>
        <v>0</v>
      </c>
      <c r="QZQ5">
        <f>'Sales Forecast by COS'!QZQ4</f>
        <v>0</v>
      </c>
      <c r="QZR5">
        <f>'Sales Forecast by COS'!QZR4</f>
        <v>0</v>
      </c>
      <c r="QZS5">
        <f>'Sales Forecast by COS'!QZS4</f>
        <v>0</v>
      </c>
      <c r="QZT5">
        <f>'Sales Forecast by COS'!QZT4</f>
        <v>0</v>
      </c>
      <c r="QZU5">
        <f>'Sales Forecast by COS'!QZU4</f>
        <v>0</v>
      </c>
      <c r="QZV5">
        <f>'Sales Forecast by COS'!QZV4</f>
        <v>0</v>
      </c>
      <c r="QZW5">
        <f>'Sales Forecast by COS'!QZW4</f>
        <v>0</v>
      </c>
      <c r="QZX5">
        <f>'Sales Forecast by COS'!QZX4</f>
        <v>0</v>
      </c>
      <c r="QZY5">
        <f>'Sales Forecast by COS'!QZY4</f>
        <v>0</v>
      </c>
      <c r="QZZ5">
        <f>'Sales Forecast by COS'!QZZ4</f>
        <v>0</v>
      </c>
      <c r="RAA5">
        <f>'Sales Forecast by COS'!RAA4</f>
        <v>0</v>
      </c>
      <c r="RAB5">
        <f>'Sales Forecast by COS'!RAB4</f>
        <v>0</v>
      </c>
      <c r="RAC5">
        <f>'Sales Forecast by COS'!RAC4</f>
        <v>0</v>
      </c>
      <c r="RAD5">
        <f>'Sales Forecast by COS'!RAD4</f>
        <v>0</v>
      </c>
      <c r="RAE5">
        <f>'Sales Forecast by COS'!RAE4</f>
        <v>0</v>
      </c>
      <c r="RAF5">
        <f>'Sales Forecast by COS'!RAF4</f>
        <v>0</v>
      </c>
      <c r="RAG5">
        <f>'Sales Forecast by COS'!RAG4</f>
        <v>0</v>
      </c>
      <c r="RAH5">
        <f>'Sales Forecast by COS'!RAH4</f>
        <v>0</v>
      </c>
      <c r="RAI5">
        <f>'Sales Forecast by COS'!RAI4</f>
        <v>0</v>
      </c>
      <c r="RAJ5">
        <f>'Sales Forecast by COS'!RAJ4</f>
        <v>0</v>
      </c>
      <c r="RAK5">
        <f>'Sales Forecast by COS'!RAK4</f>
        <v>0</v>
      </c>
      <c r="RAL5">
        <f>'Sales Forecast by COS'!RAL4</f>
        <v>0</v>
      </c>
      <c r="RAM5">
        <f>'Sales Forecast by COS'!RAM4</f>
        <v>0</v>
      </c>
      <c r="RAN5">
        <f>'Sales Forecast by COS'!RAN4</f>
        <v>0</v>
      </c>
      <c r="RAO5">
        <f>'Sales Forecast by COS'!RAO4</f>
        <v>0</v>
      </c>
      <c r="RAP5">
        <f>'Sales Forecast by COS'!RAP4</f>
        <v>0</v>
      </c>
      <c r="RAQ5">
        <f>'Sales Forecast by COS'!RAQ4</f>
        <v>0</v>
      </c>
      <c r="RAR5">
        <f>'Sales Forecast by COS'!RAR4</f>
        <v>0</v>
      </c>
      <c r="RAS5">
        <f>'Sales Forecast by COS'!RAS4</f>
        <v>0</v>
      </c>
      <c r="RAT5">
        <f>'Sales Forecast by COS'!RAT4</f>
        <v>0</v>
      </c>
      <c r="RAU5">
        <f>'Sales Forecast by COS'!RAU4</f>
        <v>0</v>
      </c>
      <c r="RAV5">
        <f>'Sales Forecast by COS'!RAV4</f>
        <v>0</v>
      </c>
      <c r="RAW5">
        <f>'Sales Forecast by COS'!RAW4</f>
        <v>0</v>
      </c>
      <c r="RAX5">
        <f>'Sales Forecast by COS'!RAX4</f>
        <v>0</v>
      </c>
      <c r="RAY5">
        <f>'Sales Forecast by COS'!RAY4</f>
        <v>0</v>
      </c>
      <c r="RAZ5">
        <f>'Sales Forecast by COS'!RAZ4</f>
        <v>0</v>
      </c>
      <c r="RBA5">
        <f>'Sales Forecast by COS'!RBA4</f>
        <v>0</v>
      </c>
      <c r="RBB5">
        <f>'Sales Forecast by COS'!RBB4</f>
        <v>0</v>
      </c>
      <c r="RBC5">
        <f>'Sales Forecast by COS'!RBC4</f>
        <v>0</v>
      </c>
      <c r="RBD5">
        <f>'Sales Forecast by COS'!RBD4</f>
        <v>0</v>
      </c>
      <c r="RBE5">
        <f>'Sales Forecast by COS'!RBE4</f>
        <v>0</v>
      </c>
      <c r="RBF5">
        <f>'Sales Forecast by COS'!RBF4</f>
        <v>0</v>
      </c>
      <c r="RBG5">
        <f>'Sales Forecast by COS'!RBG4</f>
        <v>0</v>
      </c>
      <c r="RBH5">
        <f>'Sales Forecast by COS'!RBH4</f>
        <v>0</v>
      </c>
      <c r="RBI5">
        <f>'Sales Forecast by COS'!RBI4</f>
        <v>0</v>
      </c>
      <c r="RBJ5">
        <f>'Sales Forecast by COS'!RBJ4</f>
        <v>0</v>
      </c>
      <c r="RBK5">
        <f>'Sales Forecast by COS'!RBK4</f>
        <v>0</v>
      </c>
      <c r="RBL5">
        <f>'Sales Forecast by COS'!RBL4</f>
        <v>0</v>
      </c>
      <c r="RBM5">
        <f>'Sales Forecast by COS'!RBM4</f>
        <v>0</v>
      </c>
      <c r="RBN5">
        <f>'Sales Forecast by COS'!RBN4</f>
        <v>0</v>
      </c>
      <c r="RBO5">
        <f>'Sales Forecast by COS'!RBO4</f>
        <v>0</v>
      </c>
      <c r="RBP5">
        <f>'Sales Forecast by COS'!RBP4</f>
        <v>0</v>
      </c>
      <c r="RBQ5">
        <f>'Sales Forecast by COS'!RBQ4</f>
        <v>0</v>
      </c>
      <c r="RBR5">
        <f>'Sales Forecast by COS'!RBR4</f>
        <v>0</v>
      </c>
      <c r="RBS5">
        <f>'Sales Forecast by COS'!RBS4</f>
        <v>0</v>
      </c>
      <c r="RBT5">
        <f>'Sales Forecast by COS'!RBT4</f>
        <v>0</v>
      </c>
      <c r="RBU5">
        <f>'Sales Forecast by COS'!RBU4</f>
        <v>0</v>
      </c>
      <c r="RBV5">
        <f>'Sales Forecast by COS'!RBV4</f>
        <v>0</v>
      </c>
      <c r="RBW5">
        <f>'Sales Forecast by COS'!RBW4</f>
        <v>0</v>
      </c>
      <c r="RBX5">
        <f>'Sales Forecast by COS'!RBX4</f>
        <v>0</v>
      </c>
      <c r="RBY5">
        <f>'Sales Forecast by COS'!RBY4</f>
        <v>0</v>
      </c>
      <c r="RBZ5">
        <f>'Sales Forecast by COS'!RBZ4</f>
        <v>0</v>
      </c>
      <c r="RCA5">
        <f>'Sales Forecast by COS'!RCA4</f>
        <v>0</v>
      </c>
      <c r="RCB5">
        <f>'Sales Forecast by COS'!RCB4</f>
        <v>0</v>
      </c>
      <c r="RCC5">
        <f>'Sales Forecast by COS'!RCC4</f>
        <v>0</v>
      </c>
      <c r="RCD5">
        <f>'Sales Forecast by COS'!RCD4</f>
        <v>0</v>
      </c>
      <c r="RCE5">
        <f>'Sales Forecast by COS'!RCE4</f>
        <v>0</v>
      </c>
      <c r="RCF5">
        <f>'Sales Forecast by COS'!RCF4</f>
        <v>0</v>
      </c>
      <c r="RCG5">
        <f>'Sales Forecast by COS'!RCG4</f>
        <v>0</v>
      </c>
      <c r="RCH5">
        <f>'Sales Forecast by COS'!RCH4</f>
        <v>0</v>
      </c>
      <c r="RCI5">
        <f>'Sales Forecast by COS'!RCI4</f>
        <v>0</v>
      </c>
      <c r="RCJ5">
        <f>'Sales Forecast by COS'!RCJ4</f>
        <v>0</v>
      </c>
      <c r="RCK5">
        <f>'Sales Forecast by COS'!RCK4</f>
        <v>0</v>
      </c>
      <c r="RCL5">
        <f>'Sales Forecast by COS'!RCL4</f>
        <v>0</v>
      </c>
      <c r="RCM5">
        <f>'Sales Forecast by COS'!RCM4</f>
        <v>0</v>
      </c>
      <c r="RCN5">
        <f>'Sales Forecast by COS'!RCN4</f>
        <v>0</v>
      </c>
      <c r="RCO5">
        <f>'Sales Forecast by COS'!RCO4</f>
        <v>0</v>
      </c>
      <c r="RCP5">
        <f>'Sales Forecast by COS'!RCP4</f>
        <v>0</v>
      </c>
      <c r="RCQ5">
        <f>'Sales Forecast by COS'!RCQ4</f>
        <v>0</v>
      </c>
      <c r="RCR5">
        <f>'Sales Forecast by COS'!RCR4</f>
        <v>0</v>
      </c>
      <c r="RCS5">
        <f>'Sales Forecast by COS'!RCS4</f>
        <v>0</v>
      </c>
      <c r="RCT5">
        <f>'Sales Forecast by COS'!RCT4</f>
        <v>0</v>
      </c>
      <c r="RCU5">
        <f>'Sales Forecast by COS'!RCU4</f>
        <v>0</v>
      </c>
      <c r="RCV5">
        <f>'Sales Forecast by COS'!RCV4</f>
        <v>0</v>
      </c>
      <c r="RCW5">
        <f>'Sales Forecast by COS'!RCW4</f>
        <v>0</v>
      </c>
      <c r="RCX5">
        <f>'Sales Forecast by COS'!RCX4</f>
        <v>0</v>
      </c>
      <c r="RCY5">
        <f>'Sales Forecast by COS'!RCY4</f>
        <v>0</v>
      </c>
      <c r="RCZ5">
        <f>'Sales Forecast by COS'!RCZ4</f>
        <v>0</v>
      </c>
      <c r="RDA5">
        <f>'Sales Forecast by COS'!RDA4</f>
        <v>0</v>
      </c>
      <c r="RDB5">
        <f>'Sales Forecast by COS'!RDB4</f>
        <v>0</v>
      </c>
      <c r="RDC5">
        <f>'Sales Forecast by COS'!RDC4</f>
        <v>0</v>
      </c>
      <c r="RDD5">
        <f>'Sales Forecast by COS'!RDD4</f>
        <v>0</v>
      </c>
      <c r="RDE5">
        <f>'Sales Forecast by COS'!RDE4</f>
        <v>0</v>
      </c>
      <c r="RDF5">
        <f>'Sales Forecast by COS'!RDF4</f>
        <v>0</v>
      </c>
      <c r="RDG5">
        <f>'Sales Forecast by COS'!RDG4</f>
        <v>0</v>
      </c>
      <c r="RDH5">
        <f>'Sales Forecast by COS'!RDH4</f>
        <v>0</v>
      </c>
      <c r="RDI5">
        <f>'Sales Forecast by COS'!RDI4</f>
        <v>0</v>
      </c>
      <c r="RDJ5">
        <f>'Sales Forecast by COS'!RDJ4</f>
        <v>0</v>
      </c>
      <c r="RDK5">
        <f>'Sales Forecast by COS'!RDK4</f>
        <v>0</v>
      </c>
      <c r="RDL5">
        <f>'Sales Forecast by COS'!RDL4</f>
        <v>0</v>
      </c>
      <c r="RDM5">
        <f>'Sales Forecast by COS'!RDM4</f>
        <v>0</v>
      </c>
      <c r="RDN5">
        <f>'Sales Forecast by COS'!RDN4</f>
        <v>0</v>
      </c>
      <c r="RDO5">
        <f>'Sales Forecast by COS'!RDO4</f>
        <v>0</v>
      </c>
      <c r="RDP5">
        <f>'Sales Forecast by COS'!RDP4</f>
        <v>0</v>
      </c>
      <c r="RDQ5">
        <f>'Sales Forecast by COS'!RDQ4</f>
        <v>0</v>
      </c>
      <c r="RDR5">
        <f>'Sales Forecast by COS'!RDR4</f>
        <v>0</v>
      </c>
      <c r="RDS5">
        <f>'Sales Forecast by COS'!RDS4</f>
        <v>0</v>
      </c>
      <c r="RDT5">
        <f>'Sales Forecast by COS'!RDT4</f>
        <v>0</v>
      </c>
      <c r="RDU5">
        <f>'Sales Forecast by COS'!RDU4</f>
        <v>0</v>
      </c>
      <c r="RDV5">
        <f>'Sales Forecast by COS'!RDV4</f>
        <v>0</v>
      </c>
      <c r="RDW5">
        <f>'Sales Forecast by COS'!RDW4</f>
        <v>0</v>
      </c>
      <c r="RDX5">
        <f>'Sales Forecast by COS'!RDX4</f>
        <v>0</v>
      </c>
      <c r="RDY5">
        <f>'Sales Forecast by COS'!RDY4</f>
        <v>0</v>
      </c>
      <c r="RDZ5">
        <f>'Sales Forecast by COS'!RDZ4</f>
        <v>0</v>
      </c>
      <c r="REA5">
        <f>'Sales Forecast by COS'!REA4</f>
        <v>0</v>
      </c>
      <c r="REB5">
        <f>'Sales Forecast by COS'!REB4</f>
        <v>0</v>
      </c>
      <c r="REC5">
        <f>'Sales Forecast by COS'!REC4</f>
        <v>0</v>
      </c>
      <c r="RED5">
        <f>'Sales Forecast by COS'!RED4</f>
        <v>0</v>
      </c>
      <c r="REE5">
        <f>'Sales Forecast by COS'!REE4</f>
        <v>0</v>
      </c>
      <c r="REF5">
        <f>'Sales Forecast by COS'!REF4</f>
        <v>0</v>
      </c>
      <c r="REG5">
        <f>'Sales Forecast by COS'!REG4</f>
        <v>0</v>
      </c>
      <c r="REH5">
        <f>'Sales Forecast by COS'!REH4</f>
        <v>0</v>
      </c>
      <c r="REI5">
        <f>'Sales Forecast by COS'!REI4</f>
        <v>0</v>
      </c>
      <c r="REJ5">
        <f>'Sales Forecast by COS'!REJ4</f>
        <v>0</v>
      </c>
      <c r="REK5">
        <f>'Sales Forecast by COS'!REK4</f>
        <v>0</v>
      </c>
      <c r="REL5">
        <f>'Sales Forecast by COS'!REL4</f>
        <v>0</v>
      </c>
      <c r="REM5">
        <f>'Sales Forecast by COS'!REM4</f>
        <v>0</v>
      </c>
      <c r="REN5">
        <f>'Sales Forecast by COS'!REN4</f>
        <v>0</v>
      </c>
      <c r="REO5">
        <f>'Sales Forecast by COS'!REO4</f>
        <v>0</v>
      </c>
      <c r="REP5">
        <f>'Sales Forecast by COS'!REP4</f>
        <v>0</v>
      </c>
      <c r="REQ5">
        <f>'Sales Forecast by COS'!REQ4</f>
        <v>0</v>
      </c>
      <c r="RER5">
        <f>'Sales Forecast by COS'!RER4</f>
        <v>0</v>
      </c>
      <c r="RES5">
        <f>'Sales Forecast by COS'!RES4</f>
        <v>0</v>
      </c>
      <c r="RET5">
        <f>'Sales Forecast by COS'!RET4</f>
        <v>0</v>
      </c>
      <c r="REU5">
        <f>'Sales Forecast by COS'!REU4</f>
        <v>0</v>
      </c>
      <c r="REV5">
        <f>'Sales Forecast by COS'!REV4</f>
        <v>0</v>
      </c>
      <c r="REW5">
        <f>'Sales Forecast by COS'!REW4</f>
        <v>0</v>
      </c>
      <c r="REX5">
        <f>'Sales Forecast by COS'!REX4</f>
        <v>0</v>
      </c>
      <c r="REY5">
        <f>'Sales Forecast by COS'!REY4</f>
        <v>0</v>
      </c>
      <c r="REZ5">
        <f>'Sales Forecast by COS'!REZ4</f>
        <v>0</v>
      </c>
      <c r="RFA5">
        <f>'Sales Forecast by COS'!RFA4</f>
        <v>0</v>
      </c>
      <c r="RFB5">
        <f>'Sales Forecast by COS'!RFB4</f>
        <v>0</v>
      </c>
      <c r="RFC5">
        <f>'Sales Forecast by COS'!RFC4</f>
        <v>0</v>
      </c>
      <c r="RFD5">
        <f>'Sales Forecast by COS'!RFD4</f>
        <v>0</v>
      </c>
      <c r="RFE5">
        <f>'Sales Forecast by COS'!RFE4</f>
        <v>0</v>
      </c>
      <c r="RFF5">
        <f>'Sales Forecast by COS'!RFF4</f>
        <v>0</v>
      </c>
      <c r="RFG5">
        <f>'Sales Forecast by COS'!RFG4</f>
        <v>0</v>
      </c>
      <c r="RFH5">
        <f>'Sales Forecast by COS'!RFH4</f>
        <v>0</v>
      </c>
      <c r="RFI5">
        <f>'Sales Forecast by COS'!RFI4</f>
        <v>0</v>
      </c>
      <c r="RFJ5">
        <f>'Sales Forecast by COS'!RFJ4</f>
        <v>0</v>
      </c>
      <c r="RFK5">
        <f>'Sales Forecast by COS'!RFK4</f>
        <v>0</v>
      </c>
      <c r="RFL5">
        <f>'Sales Forecast by COS'!RFL4</f>
        <v>0</v>
      </c>
      <c r="RFM5">
        <f>'Sales Forecast by COS'!RFM4</f>
        <v>0</v>
      </c>
      <c r="RFN5">
        <f>'Sales Forecast by COS'!RFN4</f>
        <v>0</v>
      </c>
      <c r="RFO5">
        <f>'Sales Forecast by COS'!RFO4</f>
        <v>0</v>
      </c>
      <c r="RFP5">
        <f>'Sales Forecast by COS'!RFP4</f>
        <v>0</v>
      </c>
      <c r="RFQ5">
        <f>'Sales Forecast by COS'!RFQ4</f>
        <v>0</v>
      </c>
      <c r="RFR5">
        <f>'Sales Forecast by COS'!RFR4</f>
        <v>0</v>
      </c>
      <c r="RFS5">
        <f>'Sales Forecast by COS'!RFS4</f>
        <v>0</v>
      </c>
      <c r="RFT5">
        <f>'Sales Forecast by COS'!RFT4</f>
        <v>0</v>
      </c>
      <c r="RFU5">
        <f>'Sales Forecast by COS'!RFU4</f>
        <v>0</v>
      </c>
      <c r="RFV5">
        <f>'Sales Forecast by COS'!RFV4</f>
        <v>0</v>
      </c>
      <c r="RFW5">
        <f>'Sales Forecast by COS'!RFW4</f>
        <v>0</v>
      </c>
      <c r="RFX5">
        <f>'Sales Forecast by COS'!RFX4</f>
        <v>0</v>
      </c>
      <c r="RFY5">
        <f>'Sales Forecast by COS'!RFY4</f>
        <v>0</v>
      </c>
      <c r="RFZ5">
        <f>'Sales Forecast by COS'!RFZ4</f>
        <v>0</v>
      </c>
      <c r="RGA5">
        <f>'Sales Forecast by COS'!RGA4</f>
        <v>0</v>
      </c>
      <c r="RGB5">
        <f>'Sales Forecast by COS'!RGB4</f>
        <v>0</v>
      </c>
      <c r="RGC5">
        <f>'Sales Forecast by COS'!RGC4</f>
        <v>0</v>
      </c>
      <c r="RGD5">
        <f>'Sales Forecast by COS'!RGD4</f>
        <v>0</v>
      </c>
      <c r="RGE5">
        <f>'Sales Forecast by COS'!RGE4</f>
        <v>0</v>
      </c>
      <c r="RGF5">
        <f>'Sales Forecast by COS'!RGF4</f>
        <v>0</v>
      </c>
      <c r="RGG5">
        <f>'Sales Forecast by COS'!RGG4</f>
        <v>0</v>
      </c>
      <c r="RGH5">
        <f>'Sales Forecast by COS'!RGH4</f>
        <v>0</v>
      </c>
      <c r="RGI5">
        <f>'Sales Forecast by COS'!RGI4</f>
        <v>0</v>
      </c>
      <c r="RGJ5">
        <f>'Sales Forecast by COS'!RGJ4</f>
        <v>0</v>
      </c>
      <c r="RGK5">
        <f>'Sales Forecast by COS'!RGK4</f>
        <v>0</v>
      </c>
      <c r="RGL5">
        <f>'Sales Forecast by COS'!RGL4</f>
        <v>0</v>
      </c>
      <c r="RGM5">
        <f>'Sales Forecast by COS'!RGM4</f>
        <v>0</v>
      </c>
      <c r="RGN5">
        <f>'Sales Forecast by COS'!RGN4</f>
        <v>0</v>
      </c>
      <c r="RGO5">
        <f>'Sales Forecast by COS'!RGO4</f>
        <v>0</v>
      </c>
      <c r="RGP5">
        <f>'Sales Forecast by COS'!RGP4</f>
        <v>0</v>
      </c>
      <c r="RGQ5">
        <f>'Sales Forecast by COS'!RGQ4</f>
        <v>0</v>
      </c>
      <c r="RGR5">
        <f>'Sales Forecast by COS'!RGR4</f>
        <v>0</v>
      </c>
      <c r="RGS5">
        <f>'Sales Forecast by COS'!RGS4</f>
        <v>0</v>
      </c>
      <c r="RGT5">
        <f>'Sales Forecast by COS'!RGT4</f>
        <v>0</v>
      </c>
      <c r="RGU5">
        <f>'Sales Forecast by COS'!RGU4</f>
        <v>0</v>
      </c>
      <c r="RGV5">
        <f>'Sales Forecast by COS'!RGV4</f>
        <v>0</v>
      </c>
      <c r="RGW5">
        <f>'Sales Forecast by COS'!RGW4</f>
        <v>0</v>
      </c>
      <c r="RGX5">
        <f>'Sales Forecast by COS'!RGX4</f>
        <v>0</v>
      </c>
      <c r="RGY5">
        <f>'Sales Forecast by COS'!RGY4</f>
        <v>0</v>
      </c>
      <c r="RGZ5">
        <f>'Sales Forecast by COS'!RGZ4</f>
        <v>0</v>
      </c>
      <c r="RHA5">
        <f>'Sales Forecast by COS'!RHA4</f>
        <v>0</v>
      </c>
      <c r="RHB5">
        <f>'Sales Forecast by COS'!RHB4</f>
        <v>0</v>
      </c>
      <c r="RHC5">
        <f>'Sales Forecast by COS'!RHC4</f>
        <v>0</v>
      </c>
      <c r="RHD5">
        <f>'Sales Forecast by COS'!RHD4</f>
        <v>0</v>
      </c>
      <c r="RHE5">
        <f>'Sales Forecast by COS'!RHE4</f>
        <v>0</v>
      </c>
      <c r="RHF5">
        <f>'Sales Forecast by COS'!RHF4</f>
        <v>0</v>
      </c>
      <c r="RHG5">
        <f>'Sales Forecast by COS'!RHG4</f>
        <v>0</v>
      </c>
      <c r="RHH5">
        <f>'Sales Forecast by COS'!RHH4</f>
        <v>0</v>
      </c>
      <c r="RHI5">
        <f>'Sales Forecast by COS'!RHI4</f>
        <v>0</v>
      </c>
      <c r="RHJ5">
        <f>'Sales Forecast by COS'!RHJ4</f>
        <v>0</v>
      </c>
      <c r="RHK5">
        <f>'Sales Forecast by COS'!RHK4</f>
        <v>0</v>
      </c>
      <c r="RHL5">
        <f>'Sales Forecast by COS'!RHL4</f>
        <v>0</v>
      </c>
      <c r="RHM5">
        <f>'Sales Forecast by COS'!RHM4</f>
        <v>0</v>
      </c>
      <c r="RHN5">
        <f>'Sales Forecast by COS'!RHN4</f>
        <v>0</v>
      </c>
      <c r="RHO5">
        <f>'Sales Forecast by COS'!RHO4</f>
        <v>0</v>
      </c>
      <c r="RHP5">
        <f>'Sales Forecast by COS'!RHP4</f>
        <v>0</v>
      </c>
      <c r="RHQ5">
        <f>'Sales Forecast by COS'!RHQ4</f>
        <v>0</v>
      </c>
      <c r="RHR5">
        <f>'Sales Forecast by COS'!RHR4</f>
        <v>0</v>
      </c>
      <c r="RHS5">
        <f>'Sales Forecast by COS'!RHS4</f>
        <v>0</v>
      </c>
      <c r="RHT5">
        <f>'Sales Forecast by COS'!RHT4</f>
        <v>0</v>
      </c>
      <c r="RHU5">
        <f>'Sales Forecast by COS'!RHU4</f>
        <v>0</v>
      </c>
      <c r="RHV5">
        <f>'Sales Forecast by COS'!RHV4</f>
        <v>0</v>
      </c>
      <c r="RHW5">
        <f>'Sales Forecast by COS'!RHW4</f>
        <v>0</v>
      </c>
      <c r="RHX5">
        <f>'Sales Forecast by COS'!RHX4</f>
        <v>0</v>
      </c>
      <c r="RHY5">
        <f>'Sales Forecast by COS'!RHY4</f>
        <v>0</v>
      </c>
      <c r="RHZ5">
        <f>'Sales Forecast by COS'!RHZ4</f>
        <v>0</v>
      </c>
      <c r="RIA5">
        <f>'Sales Forecast by COS'!RIA4</f>
        <v>0</v>
      </c>
      <c r="RIB5">
        <f>'Sales Forecast by COS'!RIB4</f>
        <v>0</v>
      </c>
      <c r="RIC5">
        <f>'Sales Forecast by COS'!RIC4</f>
        <v>0</v>
      </c>
      <c r="RID5">
        <f>'Sales Forecast by COS'!RID4</f>
        <v>0</v>
      </c>
      <c r="RIE5">
        <f>'Sales Forecast by COS'!RIE4</f>
        <v>0</v>
      </c>
      <c r="RIF5">
        <f>'Sales Forecast by COS'!RIF4</f>
        <v>0</v>
      </c>
      <c r="RIG5">
        <f>'Sales Forecast by COS'!RIG4</f>
        <v>0</v>
      </c>
      <c r="RIH5">
        <f>'Sales Forecast by COS'!RIH4</f>
        <v>0</v>
      </c>
      <c r="RII5">
        <f>'Sales Forecast by COS'!RII4</f>
        <v>0</v>
      </c>
      <c r="RIJ5">
        <f>'Sales Forecast by COS'!RIJ4</f>
        <v>0</v>
      </c>
      <c r="RIK5">
        <f>'Sales Forecast by COS'!RIK4</f>
        <v>0</v>
      </c>
      <c r="RIL5">
        <f>'Sales Forecast by COS'!RIL4</f>
        <v>0</v>
      </c>
      <c r="RIM5">
        <f>'Sales Forecast by COS'!RIM4</f>
        <v>0</v>
      </c>
      <c r="RIN5">
        <f>'Sales Forecast by COS'!RIN4</f>
        <v>0</v>
      </c>
      <c r="RIO5">
        <f>'Sales Forecast by COS'!RIO4</f>
        <v>0</v>
      </c>
      <c r="RIP5">
        <f>'Sales Forecast by COS'!RIP4</f>
        <v>0</v>
      </c>
      <c r="RIQ5">
        <f>'Sales Forecast by COS'!RIQ4</f>
        <v>0</v>
      </c>
      <c r="RIR5">
        <f>'Sales Forecast by COS'!RIR4</f>
        <v>0</v>
      </c>
      <c r="RIS5">
        <f>'Sales Forecast by COS'!RIS4</f>
        <v>0</v>
      </c>
      <c r="RIT5">
        <f>'Sales Forecast by COS'!RIT4</f>
        <v>0</v>
      </c>
      <c r="RIU5">
        <f>'Sales Forecast by COS'!RIU4</f>
        <v>0</v>
      </c>
      <c r="RIV5">
        <f>'Sales Forecast by COS'!RIV4</f>
        <v>0</v>
      </c>
      <c r="RIW5">
        <f>'Sales Forecast by COS'!RIW4</f>
        <v>0</v>
      </c>
      <c r="RIX5">
        <f>'Sales Forecast by COS'!RIX4</f>
        <v>0</v>
      </c>
      <c r="RIY5">
        <f>'Sales Forecast by COS'!RIY4</f>
        <v>0</v>
      </c>
      <c r="RIZ5">
        <f>'Sales Forecast by COS'!RIZ4</f>
        <v>0</v>
      </c>
      <c r="RJA5">
        <f>'Sales Forecast by COS'!RJA4</f>
        <v>0</v>
      </c>
      <c r="RJB5">
        <f>'Sales Forecast by COS'!RJB4</f>
        <v>0</v>
      </c>
      <c r="RJC5">
        <f>'Sales Forecast by COS'!RJC4</f>
        <v>0</v>
      </c>
      <c r="RJD5">
        <f>'Sales Forecast by COS'!RJD4</f>
        <v>0</v>
      </c>
      <c r="RJE5">
        <f>'Sales Forecast by COS'!RJE4</f>
        <v>0</v>
      </c>
      <c r="RJF5">
        <f>'Sales Forecast by COS'!RJF4</f>
        <v>0</v>
      </c>
      <c r="RJG5">
        <f>'Sales Forecast by COS'!RJG4</f>
        <v>0</v>
      </c>
      <c r="RJH5">
        <f>'Sales Forecast by COS'!RJH4</f>
        <v>0</v>
      </c>
      <c r="RJI5">
        <f>'Sales Forecast by COS'!RJI4</f>
        <v>0</v>
      </c>
      <c r="RJJ5">
        <f>'Sales Forecast by COS'!RJJ4</f>
        <v>0</v>
      </c>
      <c r="RJK5">
        <f>'Sales Forecast by COS'!RJK4</f>
        <v>0</v>
      </c>
      <c r="RJL5">
        <f>'Sales Forecast by COS'!RJL4</f>
        <v>0</v>
      </c>
      <c r="RJM5">
        <f>'Sales Forecast by COS'!RJM4</f>
        <v>0</v>
      </c>
      <c r="RJN5">
        <f>'Sales Forecast by COS'!RJN4</f>
        <v>0</v>
      </c>
      <c r="RJO5">
        <f>'Sales Forecast by COS'!RJO4</f>
        <v>0</v>
      </c>
      <c r="RJP5">
        <f>'Sales Forecast by COS'!RJP4</f>
        <v>0</v>
      </c>
      <c r="RJQ5">
        <f>'Sales Forecast by COS'!RJQ4</f>
        <v>0</v>
      </c>
      <c r="RJR5">
        <f>'Sales Forecast by COS'!RJR4</f>
        <v>0</v>
      </c>
      <c r="RJS5">
        <f>'Sales Forecast by COS'!RJS4</f>
        <v>0</v>
      </c>
      <c r="RJT5">
        <f>'Sales Forecast by COS'!RJT4</f>
        <v>0</v>
      </c>
      <c r="RJU5">
        <f>'Sales Forecast by COS'!RJU4</f>
        <v>0</v>
      </c>
      <c r="RJV5">
        <f>'Sales Forecast by COS'!RJV4</f>
        <v>0</v>
      </c>
      <c r="RJW5">
        <f>'Sales Forecast by COS'!RJW4</f>
        <v>0</v>
      </c>
      <c r="RJX5">
        <f>'Sales Forecast by COS'!RJX4</f>
        <v>0</v>
      </c>
      <c r="RJY5">
        <f>'Sales Forecast by COS'!RJY4</f>
        <v>0</v>
      </c>
      <c r="RJZ5">
        <f>'Sales Forecast by COS'!RJZ4</f>
        <v>0</v>
      </c>
      <c r="RKA5">
        <f>'Sales Forecast by COS'!RKA4</f>
        <v>0</v>
      </c>
      <c r="RKB5">
        <f>'Sales Forecast by COS'!RKB4</f>
        <v>0</v>
      </c>
      <c r="RKC5">
        <f>'Sales Forecast by COS'!RKC4</f>
        <v>0</v>
      </c>
      <c r="RKD5">
        <f>'Sales Forecast by COS'!RKD4</f>
        <v>0</v>
      </c>
      <c r="RKE5">
        <f>'Sales Forecast by COS'!RKE4</f>
        <v>0</v>
      </c>
      <c r="RKF5">
        <f>'Sales Forecast by COS'!RKF4</f>
        <v>0</v>
      </c>
      <c r="RKG5">
        <f>'Sales Forecast by COS'!RKG4</f>
        <v>0</v>
      </c>
      <c r="RKH5">
        <f>'Sales Forecast by COS'!RKH4</f>
        <v>0</v>
      </c>
      <c r="RKI5">
        <f>'Sales Forecast by COS'!RKI4</f>
        <v>0</v>
      </c>
      <c r="RKJ5">
        <f>'Sales Forecast by COS'!RKJ4</f>
        <v>0</v>
      </c>
      <c r="RKK5">
        <f>'Sales Forecast by COS'!RKK4</f>
        <v>0</v>
      </c>
      <c r="RKL5">
        <f>'Sales Forecast by COS'!RKL4</f>
        <v>0</v>
      </c>
      <c r="RKM5">
        <f>'Sales Forecast by COS'!RKM4</f>
        <v>0</v>
      </c>
      <c r="RKN5">
        <f>'Sales Forecast by COS'!RKN4</f>
        <v>0</v>
      </c>
      <c r="RKO5">
        <f>'Sales Forecast by COS'!RKO4</f>
        <v>0</v>
      </c>
      <c r="RKP5">
        <f>'Sales Forecast by COS'!RKP4</f>
        <v>0</v>
      </c>
      <c r="RKQ5">
        <f>'Sales Forecast by COS'!RKQ4</f>
        <v>0</v>
      </c>
      <c r="RKR5">
        <f>'Sales Forecast by COS'!RKR4</f>
        <v>0</v>
      </c>
      <c r="RKS5">
        <f>'Sales Forecast by COS'!RKS4</f>
        <v>0</v>
      </c>
      <c r="RKT5">
        <f>'Sales Forecast by COS'!RKT4</f>
        <v>0</v>
      </c>
      <c r="RKU5">
        <f>'Sales Forecast by COS'!RKU4</f>
        <v>0</v>
      </c>
      <c r="RKV5">
        <f>'Sales Forecast by COS'!RKV4</f>
        <v>0</v>
      </c>
      <c r="RKW5">
        <f>'Sales Forecast by COS'!RKW4</f>
        <v>0</v>
      </c>
      <c r="RKX5">
        <f>'Sales Forecast by COS'!RKX4</f>
        <v>0</v>
      </c>
      <c r="RKY5">
        <f>'Sales Forecast by COS'!RKY4</f>
        <v>0</v>
      </c>
      <c r="RKZ5">
        <f>'Sales Forecast by COS'!RKZ4</f>
        <v>0</v>
      </c>
      <c r="RLA5">
        <f>'Sales Forecast by COS'!RLA4</f>
        <v>0</v>
      </c>
      <c r="RLB5">
        <f>'Sales Forecast by COS'!RLB4</f>
        <v>0</v>
      </c>
      <c r="RLC5">
        <f>'Sales Forecast by COS'!RLC4</f>
        <v>0</v>
      </c>
      <c r="RLD5">
        <f>'Sales Forecast by COS'!RLD4</f>
        <v>0</v>
      </c>
      <c r="RLE5">
        <f>'Sales Forecast by COS'!RLE4</f>
        <v>0</v>
      </c>
      <c r="RLF5">
        <f>'Sales Forecast by COS'!RLF4</f>
        <v>0</v>
      </c>
      <c r="RLG5">
        <f>'Sales Forecast by COS'!RLG4</f>
        <v>0</v>
      </c>
      <c r="RLH5">
        <f>'Sales Forecast by COS'!RLH4</f>
        <v>0</v>
      </c>
      <c r="RLI5">
        <f>'Sales Forecast by COS'!RLI4</f>
        <v>0</v>
      </c>
      <c r="RLJ5">
        <f>'Sales Forecast by COS'!RLJ4</f>
        <v>0</v>
      </c>
      <c r="RLK5">
        <f>'Sales Forecast by COS'!RLK4</f>
        <v>0</v>
      </c>
      <c r="RLL5">
        <f>'Sales Forecast by COS'!RLL4</f>
        <v>0</v>
      </c>
      <c r="RLM5">
        <f>'Sales Forecast by COS'!RLM4</f>
        <v>0</v>
      </c>
      <c r="RLN5">
        <f>'Sales Forecast by COS'!RLN4</f>
        <v>0</v>
      </c>
      <c r="RLO5">
        <f>'Sales Forecast by COS'!RLO4</f>
        <v>0</v>
      </c>
      <c r="RLP5">
        <f>'Sales Forecast by COS'!RLP4</f>
        <v>0</v>
      </c>
      <c r="RLQ5">
        <f>'Sales Forecast by COS'!RLQ4</f>
        <v>0</v>
      </c>
      <c r="RLR5">
        <f>'Sales Forecast by COS'!RLR4</f>
        <v>0</v>
      </c>
      <c r="RLS5">
        <f>'Sales Forecast by COS'!RLS4</f>
        <v>0</v>
      </c>
      <c r="RLT5">
        <f>'Sales Forecast by COS'!RLT4</f>
        <v>0</v>
      </c>
      <c r="RLU5">
        <f>'Sales Forecast by COS'!RLU4</f>
        <v>0</v>
      </c>
      <c r="RLV5">
        <f>'Sales Forecast by COS'!RLV4</f>
        <v>0</v>
      </c>
      <c r="RLW5">
        <f>'Sales Forecast by COS'!RLW4</f>
        <v>0</v>
      </c>
      <c r="RLX5">
        <f>'Sales Forecast by COS'!RLX4</f>
        <v>0</v>
      </c>
      <c r="RLY5">
        <f>'Sales Forecast by COS'!RLY4</f>
        <v>0</v>
      </c>
      <c r="RLZ5">
        <f>'Sales Forecast by COS'!RLZ4</f>
        <v>0</v>
      </c>
      <c r="RMA5">
        <f>'Sales Forecast by COS'!RMA4</f>
        <v>0</v>
      </c>
      <c r="RMB5">
        <f>'Sales Forecast by COS'!RMB4</f>
        <v>0</v>
      </c>
      <c r="RMC5">
        <f>'Sales Forecast by COS'!RMC4</f>
        <v>0</v>
      </c>
      <c r="RMD5">
        <f>'Sales Forecast by COS'!RMD4</f>
        <v>0</v>
      </c>
      <c r="RME5">
        <f>'Sales Forecast by COS'!RME4</f>
        <v>0</v>
      </c>
      <c r="RMF5">
        <f>'Sales Forecast by COS'!RMF4</f>
        <v>0</v>
      </c>
      <c r="RMG5">
        <f>'Sales Forecast by COS'!RMG4</f>
        <v>0</v>
      </c>
      <c r="RMH5">
        <f>'Sales Forecast by COS'!RMH4</f>
        <v>0</v>
      </c>
      <c r="RMI5">
        <f>'Sales Forecast by COS'!RMI4</f>
        <v>0</v>
      </c>
      <c r="RMJ5">
        <f>'Sales Forecast by COS'!RMJ4</f>
        <v>0</v>
      </c>
      <c r="RMK5">
        <f>'Sales Forecast by COS'!RMK4</f>
        <v>0</v>
      </c>
      <c r="RML5">
        <f>'Sales Forecast by COS'!RML4</f>
        <v>0</v>
      </c>
      <c r="RMM5">
        <f>'Sales Forecast by COS'!RMM4</f>
        <v>0</v>
      </c>
      <c r="RMN5">
        <f>'Sales Forecast by COS'!RMN4</f>
        <v>0</v>
      </c>
      <c r="RMO5">
        <f>'Sales Forecast by COS'!RMO4</f>
        <v>0</v>
      </c>
      <c r="RMP5">
        <f>'Sales Forecast by COS'!RMP4</f>
        <v>0</v>
      </c>
      <c r="RMQ5">
        <f>'Sales Forecast by COS'!RMQ4</f>
        <v>0</v>
      </c>
      <c r="RMR5">
        <f>'Sales Forecast by COS'!RMR4</f>
        <v>0</v>
      </c>
      <c r="RMS5">
        <f>'Sales Forecast by COS'!RMS4</f>
        <v>0</v>
      </c>
      <c r="RMT5">
        <f>'Sales Forecast by COS'!RMT4</f>
        <v>0</v>
      </c>
      <c r="RMU5">
        <f>'Sales Forecast by COS'!RMU4</f>
        <v>0</v>
      </c>
      <c r="RMV5">
        <f>'Sales Forecast by COS'!RMV4</f>
        <v>0</v>
      </c>
      <c r="RMW5">
        <f>'Sales Forecast by COS'!RMW4</f>
        <v>0</v>
      </c>
      <c r="RMX5">
        <f>'Sales Forecast by COS'!RMX4</f>
        <v>0</v>
      </c>
      <c r="RMY5">
        <f>'Sales Forecast by COS'!RMY4</f>
        <v>0</v>
      </c>
      <c r="RMZ5">
        <f>'Sales Forecast by COS'!RMZ4</f>
        <v>0</v>
      </c>
      <c r="RNA5">
        <f>'Sales Forecast by COS'!RNA4</f>
        <v>0</v>
      </c>
      <c r="RNB5">
        <f>'Sales Forecast by COS'!RNB4</f>
        <v>0</v>
      </c>
      <c r="RNC5">
        <f>'Sales Forecast by COS'!RNC4</f>
        <v>0</v>
      </c>
      <c r="RND5">
        <f>'Sales Forecast by COS'!RND4</f>
        <v>0</v>
      </c>
      <c r="RNE5">
        <f>'Sales Forecast by COS'!RNE4</f>
        <v>0</v>
      </c>
      <c r="RNF5">
        <f>'Sales Forecast by COS'!RNF4</f>
        <v>0</v>
      </c>
      <c r="RNG5">
        <f>'Sales Forecast by COS'!RNG4</f>
        <v>0</v>
      </c>
      <c r="RNH5">
        <f>'Sales Forecast by COS'!RNH4</f>
        <v>0</v>
      </c>
      <c r="RNI5">
        <f>'Sales Forecast by COS'!RNI4</f>
        <v>0</v>
      </c>
      <c r="RNJ5">
        <f>'Sales Forecast by COS'!RNJ4</f>
        <v>0</v>
      </c>
      <c r="RNK5">
        <f>'Sales Forecast by COS'!RNK4</f>
        <v>0</v>
      </c>
      <c r="RNL5">
        <f>'Sales Forecast by COS'!RNL4</f>
        <v>0</v>
      </c>
      <c r="RNM5">
        <f>'Sales Forecast by COS'!RNM4</f>
        <v>0</v>
      </c>
      <c r="RNN5">
        <f>'Sales Forecast by COS'!RNN4</f>
        <v>0</v>
      </c>
      <c r="RNO5">
        <f>'Sales Forecast by COS'!RNO4</f>
        <v>0</v>
      </c>
      <c r="RNP5">
        <f>'Sales Forecast by COS'!RNP4</f>
        <v>0</v>
      </c>
      <c r="RNQ5">
        <f>'Sales Forecast by COS'!RNQ4</f>
        <v>0</v>
      </c>
      <c r="RNR5">
        <f>'Sales Forecast by COS'!RNR4</f>
        <v>0</v>
      </c>
      <c r="RNS5">
        <f>'Sales Forecast by COS'!RNS4</f>
        <v>0</v>
      </c>
      <c r="RNT5">
        <f>'Sales Forecast by COS'!RNT4</f>
        <v>0</v>
      </c>
      <c r="RNU5">
        <f>'Sales Forecast by COS'!RNU4</f>
        <v>0</v>
      </c>
      <c r="RNV5">
        <f>'Sales Forecast by COS'!RNV4</f>
        <v>0</v>
      </c>
      <c r="RNW5">
        <f>'Sales Forecast by COS'!RNW4</f>
        <v>0</v>
      </c>
      <c r="RNX5">
        <f>'Sales Forecast by COS'!RNX4</f>
        <v>0</v>
      </c>
      <c r="RNY5">
        <f>'Sales Forecast by COS'!RNY4</f>
        <v>0</v>
      </c>
      <c r="RNZ5">
        <f>'Sales Forecast by COS'!RNZ4</f>
        <v>0</v>
      </c>
      <c r="ROA5">
        <f>'Sales Forecast by COS'!ROA4</f>
        <v>0</v>
      </c>
      <c r="ROB5">
        <f>'Sales Forecast by COS'!ROB4</f>
        <v>0</v>
      </c>
      <c r="ROC5">
        <f>'Sales Forecast by COS'!ROC4</f>
        <v>0</v>
      </c>
      <c r="ROD5">
        <f>'Sales Forecast by COS'!ROD4</f>
        <v>0</v>
      </c>
      <c r="ROE5">
        <f>'Sales Forecast by COS'!ROE4</f>
        <v>0</v>
      </c>
      <c r="ROF5">
        <f>'Sales Forecast by COS'!ROF4</f>
        <v>0</v>
      </c>
      <c r="ROG5">
        <f>'Sales Forecast by COS'!ROG4</f>
        <v>0</v>
      </c>
      <c r="ROH5">
        <f>'Sales Forecast by COS'!ROH4</f>
        <v>0</v>
      </c>
      <c r="ROI5">
        <f>'Sales Forecast by COS'!ROI4</f>
        <v>0</v>
      </c>
      <c r="ROJ5">
        <f>'Sales Forecast by COS'!ROJ4</f>
        <v>0</v>
      </c>
      <c r="ROK5">
        <f>'Sales Forecast by COS'!ROK4</f>
        <v>0</v>
      </c>
      <c r="ROL5">
        <f>'Sales Forecast by COS'!ROL4</f>
        <v>0</v>
      </c>
      <c r="ROM5">
        <f>'Sales Forecast by COS'!ROM4</f>
        <v>0</v>
      </c>
      <c r="RON5">
        <f>'Sales Forecast by COS'!RON4</f>
        <v>0</v>
      </c>
      <c r="ROO5">
        <f>'Sales Forecast by COS'!ROO4</f>
        <v>0</v>
      </c>
      <c r="ROP5">
        <f>'Sales Forecast by COS'!ROP4</f>
        <v>0</v>
      </c>
      <c r="ROQ5">
        <f>'Sales Forecast by COS'!ROQ4</f>
        <v>0</v>
      </c>
      <c r="ROR5">
        <f>'Sales Forecast by COS'!ROR4</f>
        <v>0</v>
      </c>
      <c r="ROS5">
        <f>'Sales Forecast by COS'!ROS4</f>
        <v>0</v>
      </c>
      <c r="ROT5">
        <f>'Sales Forecast by COS'!ROT4</f>
        <v>0</v>
      </c>
      <c r="ROU5">
        <f>'Sales Forecast by COS'!ROU4</f>
        <v>0</v>
      </c>
      <c r="ROV5">
        <f>'Sales Forecast by COS'!ROV4</f>
        <v>0</v>
      </c>
      <c r="ROW5">
        <f>'Sales Forecast by COS'!ROW4</f>
        <v>0</v>
      </c>
      <c r="ROX5">
        <f>'Sales Forecast by COS'!ROX4</f>
        <v>0</v>
      </c>
      <c r="ROY5">
        <f>'Sales Forecast by COS'!ROY4</f>
        <v>0</v>
      </c>
      <c r="ROZ5">
        <f>'Sales Forecast by COS'!ROZ4</f>
        <v>0</v>
      </c>
      <c r="RPA5">
        <f>'Sales Forecast by COS'!RPA4</f>
        <v>0</v>
      </c>
      <c r="RPB5">
        <f>'Sales Forecast by COS'!RPB4</f>
        <v>0</v>
      </c>
      <c r="RPC5">
        <f>'Sales Forecast by COS'!RPC4</f>
        <v>0</v>
      </c>
      <c r="RPD5">
        <f>'Sales Forecast by COS'!RPD4</f>
        <v>0</v>
      </c>
      <c r="RPE5">
        <f>'Sales Forecast by COS'!RPE4</f>
        <v>0</v>
      </c>
      <c r="RPF5">
        <f>'Sales Forecast by COS'!RPF4</f>
        <v>0</v>
      </c>
      <c r="RPG5">
        <f>'Sales Forecast by COS'!RPG4</f>
        <v>0</v>
      </c>
      <c r="RPH5">
        <f>'Sales Forecast by COS'!RPH4</f>
        <v>0</v>
      </c>
      <c r="RPI5">
        <f>'Sales Forecast by COS'!RPI4</f>
        <v>0</v>
      </c>
      <c r="RPJ5">
        <f>'Sales Forecast by COS'!RPJ4</f>
        <v>0</v>
      </c>
      <c r="RPK5">
        <f>'Sales Forecast by COS'!RPK4</f>
        <v>0</v>
      </c>
      <c r="RPL5">
        <f>'Sales Forecast by COS'!RPL4</f>
        <v>0</v>
      </c>
      <c r="RPM5">
        <f>'Sales Forecast by COS'!RPM4</f>
        <v>0</v>
      </c>
      <c r="RPN5">
        <f>'Sales Forecast by COS'!RPN4</f>
        <v>0</v>
      </c>
      <c r="RPO5">
        <f>'Sales Forecast by COS'!RPO4</f>
        <v>0</v>
      </c>
      <c r="RPP5">
        <f>'Sales Forecast by COS'!RPP4</f>
        <v>0</v>
      </c>
      <c r="RPQ5">
        <f>'Sales Forecast by COS'!RPQ4</f>
        <v>0</v>
      </c>
      <c r="RPR5">
        <f>'Sales Forecast by COS'!RPR4</f>
        <v>0</v>
      </c>
      <c r="RPS5">
        <f>'Sales Forecast by COS'!RPS4</f>
        <v>0</v>
      </c>
      <c r="RPT5">
        <f>'Sales Forecast by COS'!RPT4</f>
        <v>0</v>
      </c>
      <c r="RPU5">
        <f>'Sales Forecast by COS'!RPU4</f>
        <v>0</v>
      </c>
      <c r="RPV5">
        <f>'Sales Forecast by COS'!RPV4</f>
        <v>0</v>
      </c>
      <c r="RPW5">
        <f>'Sales Forecast by COS'!RPW4</f>
        <v>0</v>
      </c>
      <c r="RPX5">
        <f>'Sales Forecast by COS'!RPX4</f>
        <v>0</v>
      </c>
      <c r="RPY5">
        <f>'Sales Forecast by COS'!RPY4</f>
        <v>0</v>
      </c>
      <c r="RPZ5">
        <f>'Sales Forecast by COS'!RPZ4</f>
        <v>0</v>
      </c>
      <c r="RQA5">
        <f>'Sales Forecast by COS'!RQA4</f>
        <v>0</v>
      </c>
      <c r="RQB5">
        <f>'Sales Forecast by COS'!RQB4</f>
        <v>0</v>
      </c>
      <c r="RQC5">
        <f>'Sales Forecast by COS'!RQC4</f>
        <v>0</v>
      </c>
      <c r="RQD5">
        <f>'Sales Forecast by COS'!RQD4</f>
        <v>0</v>
      </c>
      <c r="RQE5">
        <f>'Sales Forecast by COS'!RQE4</f>
        <v>0</v>
      </c>
      <c r="RQF5">
        <f>'Sales Forecast by COS'!RQF4</f>
        <v>0</v>
      </c>
      <c r="RQG5">
        <f>'Sales Forecast by COS'!RQG4</f>
        <v>0</v>
      </c>
      <c r="RQH5">
        <f>'Sales Forecast by COS'!RQH4</f>
        <v>0</v>
      </c>
      <c r="RQI5">
        <f>'Sales Forecast by COS'!RQI4</f>
        <v>0</v>
      </c>
      <c r="RQJ5">
        <f>'Sales Forecast by COS'!RQJ4</f>
        <v>0</v>
      </c>
      <c r="RQK5">
        <f>'Sales Forecast by COS'!RQK4</f>
        <v>0</v>
      </c>
      <c r="RQL5">
        <f>'Sales Forecast by COS'!RQL4</f>
        <v>0</v>
      </c>
      <c r="RQM5">
        <f>'Sales Forecast by COS'!RQM4</f>
        <v>0</v>
      </c>
      <c r="RQN5">
        <f>'Sales Forecast by COS'!RQN4</f>
        <v>0</v>
      </c>
      <c r="RQO5">
        <f>'Sales Forecast by COS'!RQO4</f>
        <v>0</v>
      </c>
      <c r="RQP5">
        <f>'Sales Forecast by COS'!RQP4</f>
        <v>0</v>
      </c>
      <c r="RQQ5">
        <f>'Sales Forecast by COS'!RQQ4</f>
        <v>0</v>
      </c>
      <c r="RQR5">
        <f>'Sales Forecast by COS'!RQR4</f>
        <v>0</v>
      </c>
      <c r="RQS5">
        <f>'Sales Forecast by COS'!RQS4</f>
        <v>0</v>
      </c>
      <c r="RQT5">
        <f>'Sales Forecast by COS'!RQT4</f>
        <v>0</v>
      </c>
      <c r="RQU5">
        <f>'Sales Forecast by COS'!RQU4</f>
        <v>0</v>
      </c>
      <c r="RQV5">
        <f>'Sales Forecast by COS'!RQV4</f>
        <v>0</v>
      </c>
      <c r="RQW5">
        <f>'Sales Forecast by COS'!RQW4</f>
        <v>0</v>
      </c>
      <c r="RQX5">
        <f>'Sales Forecast by COS'!RQX4</f>
        <v>0</v>
      </c>
      <c r="RQY5">
        <f>'Sales Forecast by COS'!RQY4</f>
        <v>0</v>
      </c>
      <c r="RQZ5">
        <f>'Sales Forecast by COS'!RQZ4</f>
        <v>0</v>
      </c>
      <c r="RRA5">
        <f>'Sales Forecast by COS'!RRA4</f>
        <v>0</v>
      </c>
      <c r="RRB5">
        <f>'Sales Forecast by COS'!RRB4</f>
        <v>0</v>
      </c>
      <c r="RRC5">
        <f>'Sales Forecast by COS'!RRC4</f>
        <v>0</v>
      </c>
      <c r="RRD5">
        <f>'Sales Forecast by COS'!RRD4</f>
        <v>0</v>
      </c>
      <c r="RRE5">
        <f>'Sales Forecast by COS'!RRE4</f>
        <v>0</v>
      </c>
      <c r="RRF5">
        <f>'Sales Forecast by COS'!RRF4</f>
        <v>0</v>
      </c>
      <c r="RRG5">
        <f>'Sales Forecast by COS'!RRG4</f>
        <v>0</v>
      </c>
      <c r="RRH5">
        <f>'Sales Forecast by COS'!RRH4</f>
        <v>0</v>
      </c>
      <c r="RRI5">
        <f>'Sales Forecast by COS'!RRI4</f>
        <v>0</v>
      </c>
      <c r="RRJ5">
        <f>'Sales Forecast by COS'!RRJ4</f>
        <v>0</v>
      </c>
      <c r="RRK5">
        <f>'Sales Forecast by COS'!RRK4</f>
        <v>0</v>
      </c>
      <c r="RRL5">
        <f>'Sales Forecast by COS'!RRL4</f>
        <v>0</v>
      </c>
      <c r="RRM5">
        <f>'Sales Forecast by COS'!RRM4</f>
        <v>0</v>
      </c>
      <c r="RRN5">
        <f>'Sales Forecast by COS'!RRN4</f>
        <v>0</v>
      </c>
      <c r="RRO5">
        <f>'Sales Forecast by COS'!RRO4</f>
        <v>0</v>
      </c>
      <c r="RRP5">
        <f>'Sales Forecast by COS'!RRP4</f>
        <v>0</v>
      </c>
      <c r="RRQ5">
        <f>'Sales Forecast by COS'!RRQ4</f>
        <v>0</v>
      </c>
      <c r="RRR5">
        <f>'Sales Forecast by COS'!RRR4</f>
        <v>0</v>
      </c>
      <c r="RRS5">
        <f>'Sales Forecast by COS'!RRS4</f>
        <v>0</v>
      </c>
      <c r="RRT5">
        <f>'Sales Forecast by COS'!RRT4</f>
        <v>0</v>
      </c>
      <c r="RRU5">
        <f>'Sales Forecast by COS'!RRU4</f>
        <v>0</v>
      </c>
      <c r="RRV5">
        <f>'Sales Forecast by COS'!RRV4</f>
        <v>0</v>
      </c>
      <c r="RRW5">
        <f>'Sales Forecast by COS'!RRW4</f>
        <v>0</v>
      </c>
      <c r="RRX5">
        <f>'Sales Forecast by COS'!RRX4</f>
        <v>0</v>
      </c>
      <c r="RRY5">
        <f>'Sales Forecast by COS'!RRY4</f>
        <v>0</v>
      </c>
      <c r="RRZ5">
        <f>'Sales Forecast by COS'!RRZ4</f>
        <v>0</v>
      </c>
      <c r="RSA5">
        <f>'Sales Forecast by COS'!RSA4</f>
        <v>0</v>
      </c>
      <c r="RSB5">
        <f>'Sales Forecast by COS'!RSB4</f>
        <v>0</v>
      </c>
      <c r="RSC5">
        <f>'Sales Forecast by COS'!RSC4</f>
        <v>0</v>
      </c>
      <c r="RSD5">
        <f>'Sales Forecast by COS'!RSD4</f>
        <v>0</v>
      </c>
      <c r="RSE5">
        <f>'Sales Forecast by COS'!RSE4</f>
        <v>0</v>
      </c>
      <c r="RSF5">
        <f>'Sales Forecast by COS'!RSF4</f>
        <v>0</v>
      </c>
      <c r="RSG5">
        <f>'Sales Forecast by COS'!RSG4</f>
        <v>0</v>
      </c>
      <c r="RSH5">
        <f>'Sales Forecast by COS'!RSH4</f>
        <v>0</v>
      </c>
      <c r="RSI5">
        <f>'Sales Forecast by COS'!RSI4</f>
        <v>0</v>
      </c>
      <c r="RSJ5">
        <f>'Sales Forecast by COS'!RSJ4</f>
        <v>0</v>
      </c>
      <c r="RSK5">
        <f>'Sales Forecast by COS'!RSK4</f>
        <v>0</v>
      </c>
      <c r="RSL5">
        <f>'Sales Forecast by COS'!RSL4</f>
        <v>0</v>
      </c>
      <c r="RSM5">
        <f>'Sales Forecast by COS'!RSM4</f>
        <v>0</v>
      </c>
      <c r="RSN5">
        <f>'Sales Forecast by COS'!RSN4</f>
        <v>0</v>
      </c>
      <c r="RSO5">
        <f>'Sales Forecast by COS'!RSO4</f>
        <v>0</v>
      </c>
      <c r="RSP5">
        <f>'Sales Forecast by COS'!RSP4</f>
        <v>0</v>
      </c>
      <c r="RSQ5">
        <f>'Sales Forecast by COS'!RSQ4</f>
        <v>0</v>
      </c>
      <c r="RSR5">
        <f>'Sales Forecast by COS'!RSR4</f>
        <v>0</v>
      </c>
      <c r="RSS5">
        <f>'Sales Forecast by COS'!RSS4</f>
        <v>0</v>
      </c>
      <c r="RST5">
        <f>'Sales Forecast by COS'!RST4</f>
        <v>0</v>
      </c>
      <c r="RSU5">
        <f>'Sales Forecast by COS'!RSU4</f>
        <v>0</v>
      </c>
      <c r="RSV5">
        <f>'Sales Forecast by COS'!RSV4</f>
        <v>0</v>
      </c>
      <c r="RSW5">
        <f>'Sales Forecast by COS'!RSW4</f>
        <v>0</v>
      </c>
      <c r="RSX5">
        <f>'Sales Forecast by COS'!RSX4</f>
        <v>0</v>
      </c>
      <c r="RSY5">
        <f>'Sales Forecast by COS'!RSY4</f>
        <v>0</v>
      </c>
      <c r="RSZ5">
        <f>'Sales Forecast by COS'!RSZ4</f>
        <v>0</v>
      </c>
      <c r="RTA5">
        <f>'Sales Forecast by COS'!RTA4</f>
        <v>0</v>
      </c>
      <c r="RTB5">
        <f>'Sales Forecast by COS'!RTB4</f>
        <v>0</v>
      </c>
      <c r="RTC5">
        <f>'Sales Forecast by COS'!RTC4</f>
        <v>0</v>
      </c>
      <c r="RTD5">
        <f>'Sales Forecast by COS'!RTD4</f>
        <v>0</v>
      </c>
      <c r="RTE5">
        <f>'Sales Forecast by COS'!RTE4</f>
        <v>0</v>
      </c>
      <c r="RTF5">
        <f>'Sales Forecast by COS'!RTF4</f>
        <v>0</v>
      </c>
      <c r="RTG5">
        <f>'Sales Forecast by COS'!RTG4</f>
        <v>0</v>
      </c>
      <c r="RTH5">
        <f>'Sales Forecast by COS'!RTH4</f>
        <v>0</v>
      </c>
      <c r="RTI5">
        <f>'Sales Forecast by COS'!RTI4</f>
        <v>0</v>
      </c>
      <c r="RTJ5">
        <f>'Sales Forecast by COS'!RTJ4</f>
        <v>0</v>
      </c>
      <c r="RTK5">
        <f>'Sales Forecast by COS'!RTK4</f>
        <v>0</v>
      </c>
      <c r="RTL5">
        <f>'Sales Forecast by COS'!RTL4</f>
        <v>0</v>
      </c>
      <c r="RTM5">
        <f>'Sales Forecast by COS'!RTM4</f>
        <v>0</v>
      </c>
      <c r="RTN5">
        <f>'Sales Forecast by COS'!RTN4</f>
        <v>0</v>
      </c>
      <c r="RTO5">
        <f>'Sales Forecast by COS'!RTO4</f>
        <v>0</v>
      </c>
      <c r="RTP5">
        <f>'Sales Forecast by COS'!RTP4</f>
        <v>0</v>
      </c>
      <c r="RTQ5">
        <f>'Sales Forecast by COS'!RTQ4</f>
        <v>0</v>
      </c>
      <c r="RTR5">
        <f>'Sales Forecast by COS'!RTR4</f>
        <v>0</v>
      </c>
      <c r="RTS5">
        <f>'Sales Forecast by COS'!RTS4</f>
        <v>0</v>
      </c>
      <c r="RTT5">
        <f>'Sales Forecast by COS'!RTT4</f>
        <v>0</v>
      </c>
      <c r="RTU5">
        <f>'Sales Forecast by COS'!RTU4</f>
        <v>0</v>
      </c>
      <c r="RTV5">
        <f>'Sales Forecast by COS'!RTV4</f>
        <v>0</v>
      </c>
      <c r="RTW5">
        <f>'Sales Forecast by COS'!RTW4</f>
        <v>0</v>
      </c>
      <c r="RTX5">
        <f>'Sales Forecast by COS'!RTX4</f>
        <v>0</v>
      </c>
      <c r="RTY5">
        <f>'Sales Forecast by COS'!RTY4</f>
        <v>0</v>
      </c>
      <c r="RTZ5">
        <f>'Sales Forecast by COS'!RTZ4</f>
        <v>0</v>
      </c>
      <c r="RUA5">
        <f>'Sales Forecast by COS'!RUA4</f>
        <v>0</v>
      </c>
      <c r="RUB5">
        <f>'Sales Forecast by COS'!RUB4</f>
        <v>0</v>
      </c>
      <c r="RUC5">
        <f>'Sales Forecast by COS'!RUC4</f>
        <v>0</v>
      </c>
      <c r="RUD5">
        <f>'Sales Forecast by COS'!RUD4</f>
        <v>0</v>
      </c>
      <c r="RUE5">
        <f>'Sales Forecast by COS'!RUE4</f>
        <v>0</v>
      </c>
      <c r="RUF5">
        <f>'Sales Forecast by COS'!RUF4</f>
        <v>0</v>
      </c>
      <c r="RUG5">
        <f>'Sales Forecast by COS'!RUG4</f>
        <v>0</v>
      </c>
      <c r="RUH5">
        <f>'Sales Forecast by COS'!RUH4</f>
        <v>0</v>
      </c>
      <c r="RUI5">
        <f>'Sales Forecast by COS'!RUI4</f>
        <v>0</v>
      </c>
      <c r="RUJ5">
        <f>'Sales Forecast by COS'!RUJ4</f>
        <v>0</v>
      </c>
      <c r="RUK5">
        <f>'Sales Forecast by COS'!RUK4</f>
        <v>0</v>
      </c>
      <c r="RUL5">
        <f>'Sales Forecast by COS'!RUL4</f>
        <v>0</v>
      </c>
      <c r="RUM5">
        <f>'Sales Forecast by COS'!RUM4</f>
        <v>0</v>
      </c>
      <c r="RUN5">
        <f>'Sales Forecast by COS'!RUN4</f>
        <v>0</v>
      </c>
      <c r="RUO5">
        <f>'Sales Forecast by COS'!RUO4</f>
        <v>0</v>
      </c>
      <c r="RUP5">
        <f>'Sales Forecast by COS'!RUP4</f>
        <v>0</v>
      </c>
      <c r="RUQ5">
        <f>'Sales Forecast by COS'!RUQ4</f>
        <v>0</v>
      </c>
      <c r="RUR5">
        <f>'Sales Forecast by COS'!RUR4</f>
        <v>0</v>
      </c>
      <c r="RUS5">
        <f>'Sales Forecast by COS'!RUS4</f>
        <v>0</v>
      </c>
      <c r="RUT5">
        <f>'Sales Forecast by COS'!RUT4</f>
        <v>0</v>
      </c>
      <c r="RUU5">
        <f>'Sales Forecast by COS'!RUU4</f>
        <v>0</v>
      </c>
      <c r="RUV5">
        <f>'Sales Forecast by COS'!RUV4</f>
        <v>0</v>
      </c>
      <c r="RUW5">
        <f>'Sales Forecast by COS'!RUW4</f>
        <v>0</v>
      </c>
      <c r="RUX5">
        <f>'Sales Forecast by COS'!RUX4</f>
        <v>0</v>
      </c>
      <c r="RUY5">
        <f>'Sales Forecast by COS'!RUY4</f>
        <v>0</v>
      </c>
      <c r="RUZ5">
        <f>'Sales Forecast by COS'!RUZ4</f>
        <v>0</v>
      </c>
      <c r="RVA5">
        <f>'Sales Forecast by COS'!RVA4</f>
        <v>0</v>
      </c>
      <c r="RVB5">
        <f>'Sales Forecast by COS'!RVB4</f>
        <v>0</v>
      </c>
      <c r="RVC5">
        <f>'Sales Forecast by COS'!RVC4</f>
        <v>0</v>
      </c>
      <c r="RVD5">
        <f>'Sales Forecast by COS'!RVD4</f>
        <v>0</v>
      </c>
      <c r="RVE5">
        <f>'Sales Forecast by COS'!RVE4</f>
        <v>0</v>
      </c>
      <c r="RVF5">
        <f>'Sales Forecast by COS'!RVF4</f>
        <v>0</v>
      </c>
      <c r="RVG5">
        <f>'Sales Forecast by COS'!RVG4</f>
        <v>0</v>
      </c>
      <c r="RVH5">
        <f>'Sales Forecast by COS'!RVH4</f>
        <v>0</v>
      </c>
      <c r="RVI5">
        <f>'Sales Forecast by COS'!RVI4</f>
        <v>0</v>
      </c>
      <c r="RVJ5">
        <f>'Sales Forecast by COS'!RVJ4</f>
        <v>0</v>
      </c>
      <c r="RVK5">
        <f>'Sales Forecast by COS'!RVK4</f>
        <v>0</v>
      </c>
      <c r="RVL5">
        <f>'Sales Forecast by COS'!RVL4</f>
        <v>0</v>
      </c>
      <c r="RVM5">
        <f>'Sales Forecast by COS'!RVM4</f>
        <v>0</v>
      </c>
      <c r="RVN5">
        <f>'Sales Forecast by COS'!RVN4</f>
        <v>0</v>
      </c>
      <c r="RVO5">
        <f>'Sales Forecast by COS'!RVO4</f>
        <v>0</v>
      </c>
      <c r="RVP5">
        <f>'Sales Forecast by COS'!RVP4</f>
        <v>0</v>
      </c>
      <c r="RVQ5">
        <f>'Sales Forecast by COS'!RVQ4</f>
        <v>0</v>
      </c>
      <c r="RVR5">
        <f>'Sales Forecast by COS'!RVR4</f>
        <v>0</v>
      </c>
      <c r="RVS5">
        <f>'Sales Forecast by COS'!RVS4</f>
        <v>0</v>
      </c>
      <c r="RVT5">
        <f>'Sales Forecast by COS'!RVT4</f>
        <v>0</v>
      </c>
      <c r="RVU5">
        <f>'Sales Forecast by COS'!RVU4</f>
        <v>0</v>
      </c>
      <c r="RVV5">
        <f>'Sales Forecast by COS'!RVV4</f>
        <v>0</v>
      </c>
      <c r="RVW5">
        <f>'Sales Forecast by COS'!RVW4</f>
        <v>0</v>
      </c>
      <c r="RVX5">
        <f>'Sales Forecast by COS'!RVX4</f>
        <v>0</v>
      </c>
      <c r="RVY5">
        <f>'Sales Forecast by COS'!RVY4</f>
        <v>0</v>
      </c>
      <c r="RVZ5">
        <f>'Sales Forecast by COS'!RVZ4</f>
        <v>0</v>
      </c>
      <c r="RWA5">
        <f>'Sales Forecast by COS'!RWA4</f>
        <v>0</v>
      </c>
      <c r="RWB5">
        <f>'Sales Forecast by COS'!RWB4</f>
        <v>0</v>
      </c>
      <c r="RWC5">
        <f>'Sales Forecast by COS'!RWC4</f>
        <v>0</v>
      </c>
      <c r="RWD5">
        <f>'Sales Forecast by COS'!RWD4</f>
        <v>0</v>
      </c>
      <c r="RWE5">
        <f>'Sales Forecast by COS'!RWE4</f>
        <v>0</v>
      </c>
      <c r="RWF5">
        <f>'Sales Forecast by COS'!RWF4</f>
        <v>0</v>
      </c>
      <c r="RWG5">
        <f>'Sales Forecast by COS'!RWG4</f>
        <v>0</v>
      </c>
      <c r="RWH5">
        <f>'Sales Forecast by COS'!RWH4</f>
        <v>0</v>
      </c>
      <c r="RWI5">
        <f>'Sales Forecast by COS'!RWI4</f>
        <v>0</v>
      </c>
      <c r="RWJ5">
        <f>'Sales Forecast by COS'!RWJ4</f>
        <v>0</v>
      </c>
      <c r="RWK5">
        <f>'Sales Forecast by COS'!RWK4</f>
        <v>0</v>
      </c>
      <c r="RWL5">
        <f>'Sales Forecast by COS'!RWL4</f>
        <v>0</v>
      </c>
      <c r="RWM5">
        <f>'Sales Forecast by COS'!RWM4</f>
        <v>0</v>
      </c>
      <c r="RWN5">
        <f>'Sales Forecast by COS'!RWN4</f>
        <v>0</v>
      </c>
      <c r="RWO5">
        <f>'Sales Forecast by COS'!RWO4</f>
        <v>0</v>
      </c>
      <c r="RWP5">
        <f>'Sales Forecast by COS'!RWP4</f>
        <v>0</v>
      </c>
      <c r="RWQ5">
        <f>'Sales Forecast by COS'!RWQ4</f>
        <v>0</v>
      </c>
      <c r="RWR5">
        <f>'Sales Forecast by COS'!RWR4</f>
        <v>0</v>
      </c>
      <c r="RWS5">
        <f>'Sales Forecast by COS'!RWS4</f>
        <v>0</v>
      </c>
      <c r="RWT5">
        <f>'Sales Forecast by COS'!RWT4</f>
        <v>0</v>
      </c>
      <c r="RWU5">
        <f>'Sales Forecast by COS'!RWU4</f>
        <v>0</v>
      </c>
      <c r="RWV5">
        <f>'Sales Forecast by COS'!RWV4</f>
        <v>0</v>
      </c>
      <c r="RWW5">
        <f>'Sales Forecast by COS'!RWW4</f>
        <v>0</v>
      </c>
      <c r="RWX5">
        <f>'Sales Forecast by COS'!RWX4</f>
        <v>0</v>
      </c>
      <c r="RWY5">
        <f>'Sales Forecast by COS'!RWY4</f>
        <v>0</v>
      </c>
      <c r="RWZ5">
        <f>'Sales Forecast by COS'!RWZ4</f>
        <v>0</v>
      </c>
      <c r="RXA5">
        <f>'Sales Forecast by COS'!RXA4</f>
        <v>0</v>
      </c>
      <c r="RXB5">
        <f>'Sales Forecast by COS'!RXB4</f>
        <v>0</v>
      </c>
      <c r="RXC5">
        <f>'Sales Forecast by COS'!RXC4</f>
        <v>0</v>
      </c>
      <c r="RXD5">
        <f>'Sales Forecast by COS'!RXD4</f>
        <v>0</v>
      </c>
      <c r="RXE5">
        <f>'Sales Forecast by COS'!RXE4</f>
        <v>0</v>
      </c>
      <c r="RXF5">
        <f>'Sales Forecast by COS'!RXF4</f>
        <v>0</v>
      </c>
      <c r="RXG5">
        <f>'Sales Forecast by COS'!RXG4</f>
        <v>0</v>
      </c>
      <c r="RXH5">
        <f>'Sales Forecast by COS'!RXH4</f>
        <v>0</v>
      </c>
      <c r="RXI5">
        <f>'Sales Forecast by COS'!RXI4</f>
        <v>0</v>
      </c>
      <c r="RXJ5">
        <f>'Sales Forecast by COS'!RXJ4</f>
        <v>0</v>
      </c>
      <c r="RXK5">
        <f>'Sales Forecast by COS'!RXK4</f>
        <v>0</v>
      </c>
      <c r="RXL5">
        <f>'Sales Forecast by COS'!RXL4</f>
        <v>0</v>
      </c>
      <c r="RXM5">
        <f>'Sales Forecast by COS'!RXM4</f>
        <v>0</v>
      </c>
      <c r="RXN5">
        <f>'Sales Forecast by COS'!RXN4</f>
        <v>0</v>
      </c>
      <c r="RXO5">
        <f>'Sales Forecast by COS'!RXO4</f>
        <v>0</v>
      </c>
      <c r="RXP5">
        <f>'Sales Forecast by COS'!RXP4</f>
        <v>0</v>
      </c>
      <c r="RXQ5">
        <f>'Sales Forecast by COS'!RXQ4</f>
        <v>0</v>
      </c>
      <c r="RXR5">
        <f>'Sales Forecast by COS'!RXR4</f>
        <v>0</v>
      </c>
      <c r="RXS5">
        <f>'Sales Forecast by COS'!RXS4</f>
        <v>0</v>
      </c>
      <c r="RXT5">
        <f>'Sales Forecast by COS'!RXT4</f>
        <v>0</v>
      </c>
      <c r="RXU5">
        <f>'Sales Forecast by COS'!RXU4</f>
        <v>0</v>
      </c>
      <c r="RXV5">
        <f>'Sales Forecast by COS'!RXV4</f>
        <v>0</v>
      </c>
      <c r="RXW5">
        <f>'Sales Forecast by COS'!RXW4</f>
        <v>0</v>
      </c>
      <c r="RXX5">
        <f>'Sales Forecast by COS'!RXX4</f>
        <v>0</v>
      </c>
      <c r="RXY5">
        <f>'Sales Forecast by COS'!RXY4</f>
        <v>0</v>
      </c>
      <c r="RXZ5">
        <f>'Sales Forecast by COS'!RXZ4</f>
        <v>0</v>
      </c>
      <c r="RYA5">
        <f>'Sales Forecast by COS'!RYA4</f>
        <v>0</v>
      </c>
      <c r="RYB5">
        <f>'Sales Forecast by COS'!RYB4</f>
        <v>0</v>
      </c>
      <c r="RYC5">
        <f>'Sales Forecast by COS'!RYC4</f>
        <v>0</v>
      </c>
      <c r="RYD5">
        <f>'Sales Forecast by COS'!RYD4</f>
        <v>0</v>
      </c>
      <c r="RYE5">
        <f>'Sales Forecast by COS'!RYE4</f>
        <v>0</v>
      </c>
      <c r="RYF5">
        <f>'Sales Forecast by COS'!RYF4</f>
        <v>0</v>
      </c>
      <c r="RYG5">
        <f>'Sales Forecast by COS'!RYG4</f>
        <v>0</v>
      </c>
      <c r="RYH5">
        <f>'Sales Forecast by COS'!RYH4</f>
        <v>0</v>
      </c>
      <c r="RYI5">
        <f>'Sales Forecast by COS'!RYI4</f>
        <v>0</v>
      </c>
      <c r="RYJ5">
        <f>'Sales Forecast by COS'!RYJ4</f>
        <v>0</v>
      </c>
      <c r="RYK5">
        <f>'Sales Forecast by COS'!RYK4</f>
        <v>0</v>
      </c>
      <c r="RYL5">
        <f>'Sales Forecast by COS'!RYL4</f>
        <v>0</v>
      </c>
      <c r="RYM5">
        <f>'Sales Forecast by COS'!RYM4</f>
        <v>0</v>
      </c>
      <c r="RYN5">
        <f>'Sales Forecast by COS'!RYN4</f>
        <v>0</v>
      </c>
      <c r="RYO5">
        <f>'Sales Forecast by COS'!RYO4</f>
        <v>0</v>
      </c>
      <c r="RYP5">
        <f>'Sales Forecast by COS'!RYP4</f>
        <v>0</v>
      </c>
      <c r="RYQ5">
        <f>'Sales Forecast by COS'!RYQ4</f>
        <v>0</v>
      </c>
      <c r="RYR5">
        <f>'Sales Forecast by COS'!RYR4</f>
        <v>0</v>
      </c>
      <c r="RYS5">
        <f>'Sales Forecast by COS'!RYS4</f>
        <v>0</v>
      </c>
      <c r="RYT5">
        <f>'Sales Forecast by COS'!RYT4</f>
        <v>0</v>
      </c>
      <c r="RYU5">
        <f>'Sales Forecast by COS'!RYU4</f>
        <v>0</v>
      </c>
      <c r="RYV5">
        <f>'Sales Forecast by COS'!RYV4</f>
        <v>0</v>
      </c>
      <c r="RYW5">
        <f>'Sales Forecast by COS'!RYW4</f>
        <v>0</v>
      </c>
      <c r="RYX5">
        <f>'Sales Forecast by COS'!RYX4</f>
        <v>0</v>
      </c>
      <c r="RYY5">
        <f>'Sales Forecast by COS'!RYY4</f>
        <v>0</v>
      </c>
      <c r="RYZ5">
        <f>'Sales Forecast by COS'!RYZ4</f>
        <v>0</v>
      </c>
      <c r="RZA5">
        <f>'Sales Forecast by COS'!RZA4</f>
        <v>0</v>
      </c>
      <c r="RZB5">
        <f>'Sales Forecast by COS'!RZB4</f>
        <v>0</v>
      </c>
      <c r="RZC5">
        <f>'Sales Forecast by COS'!RZC4</f>
        <v>0</v>
      </c>
      <c r="RZD5">
        <f>'Sales Forecast by COS'!RZD4</f>
        <v>0</v>
      </c>
      <c r="RZE5">
        <f>'Sales Forecast by COS'!RZE4</f>
        <v>0</v>
      </c>
      <c r="RZF5">
        <f>'Sales Forecast by COS'!RZF4</f>
        <v>0</v>
      </c>
      <c r="RZG5">
        <f>'Sales Forecast by COS'!RZG4</f>
        <v>0</v>
      </c>
      <c r="RZH5">
        <f>'Sales Forecast by COS'!RZH4</f>
        <v>0</v>
      </c>
      <c r="RZI5">
        <f>'Sales Forecast by COS'!RZI4</f>
        <v>0</v>
      </c>
      <c r="RZJ5">
        <f>'Sales Forecast by COS'!RZJ4</f>
        <v>0</v>
      </c>
      <c r="RZK5">
        <f>'Sales Forecast by COS'!RZK4</f>
        <v>0</v>
      </c>
      <c r="RZL5">
        <f>'Sales Forecast by COS'!RZL4</f>
        <v>0</v>
      </c>
      <c r="RZM5">
        <f>'Sales Forecast by COS'!RZM4</f>
        <v>0</v>
      </c>
      <c r="RZN5">
        <f>'Sales Forecast by COS'!RZN4</f>
        <v>0</v>
      </c>
      <c r="RZO5">
        <f>'Sales Forecast by COS'!RZO4</f>
        <v>0</v>
      </c>
      <c r="RZP5">
        <f>'Sales Forecast by COS'!RZP4</f>
        <v>0</v>
      </c>
      <c r="RZQ5">
        <f>'Sales Forecast by COS'!RZQ4</f>
        <v>0</v>
      </c>
      <c r="RZR5">
        <f>'Sales Forecast by COS'!RZR4</f>
        <v>0</v>
      </c>
      <c r="RZS5">
        <f>'Sales Forecast by COS'!RZS4</f>
        <v>0</v>
      </c>
      <c r="RZT5">
        <f>'Sales Forecast by COS'!RZT4</f>
        <v>0</v>
      </c>
      <c r="RZU5">
        <f>'Sales Forecast by COS'!RZU4</f>
        <v>0</v>
      </c>
      <c r="RZV5">
        <f>'Sales Forecast by COS'!RZV4</f>
        <v>0</v>
      </c>
      <c r="RZW5">
        <f>'Sales Forecast by COS'!RZW4</f>
        <v>0</v>
      </c>
      <c r="RZX5">
        <f>'Sales Forecast by COS'!RZX4</f>
        <v>0</v>
      </c>
      <c r="RZY5">
        <f>'Sales Forecast by COS'!RZY4</f>
        <v>0</v>
      </c>
      <c r="RZZ5">
        <f>'Sales Forecast by COS'!RZZ4</f>
        <v>0</v>
      </c>
      <c r="SAA5">
        <f>'Sales Forecast by COS'!SAA4</f>
        <v>0</v>
      </c>
      <c r="SAB5">
        <f>'Sales Forecast by COS'!SAB4</f>
        <v>0</v>
      </c>
      <c r="SAC5">
        <f>'Sales Forecast by COS'!SAC4</f>
        <v>0</v>
      </c>
      <c r="SAD5">
        <f>'Sales Forecast by COS'!SAD4</f>
        <v>0</v>
      </c>
      <c r="SAE5">
        <f>'Sales Forecast by COS'!SAE4</f>
        <v>0</v>
      </c>
      <c r="SAF5">
        <f>'Sales Forecast by COS'!SAF4</f>
        <v>0</v>
      </c>
      <c r="SAG5">
        <f>'Sales Forecast by COS'!SAG4</f>
        <v>0</v>
      </c>
      <c r="SAH5">
        <f>'Sales Forecast by COS'!SAH4</f>
        <v>0</v>
      </c>
      <c r="SAI5">
        <f>'Sales Forecast by COS'!SAI4</f>
        <v>0</v>
      </c>
      <c r="SAJ5">
        <f>'Sales Forecast by COS'!SAJ4</f>
        <v>0</v>
      </c>
      <c r="SAK5">
        <f>'Sales Forecast by COS'!SAK4</f>
        <v>0</v>
      </c>
      <c r="SAL5">
        <f>'Sales Forecast by COS'!SAL4</f>
        <v>0</v>
      </c>
      <c r="SAM5">
        <f>'Sales Forecast by COS'!SAM4</f>
        <v>0</v>
      </c>
      <c r="SAN5">
        <f>'Sales Forecast by COS'!SAN4</f>
        <v>0</v>
      </c>
      <c r="SAO5">
        <f>'Sales Forecast by COS'!SAO4</f>
        <v>0</v>
      </c>
      <c r="SAP5">
        <f>'Sales Forecast by COS'!SAP4</f>
        <v>0</v>
      </c>
      <c r="SAQ5">
        <f>'Sales Forecast by COS'!SAQ4</f>
        <v>0</v>
      </c>
      <c r="SAR5">
        <f>'Sales Forecast by COS'!SAR4</f>
        <v>0</v>
      </c>
      <c r="SAS5">
        <f>'Sales Forecast by COS'!SAS4</f>
        <v>0</v>
      </c>
      <c r="SAT5">
        <f>'Sales Forecast by COS'!SAT4</f>
        <v>0</v>
      </c>
      <c r="SAU5">
        <f>'Sales Forecast by COS'!SAU4</f>
        <v>0</v>
      </c>
      <c r="SAV5">
        <f>'Sales Forecast by COS'!SAV4</f>
        <v>0</v>
      </c>
      <c r="SAW5">
        <f>'Sales Forecast by COS'!SAW4</f>
        <v>0</v>
      </c>
      <c r="SAX5">
        <f>'Sales Forecast by COS'!SAX4</f>
        <v>0</v>
      </c>
      <c r="SAY5">
        <f>'Sales Forecast by COS'!SAY4</f>
        <v>0</v>
      </c>
      <c r="SAZ5">
        <f>'Sales Forecast by COS'!SAZ4</f>
        <v>0</v>
      </c>
      <c r="SBA5">
        <f>'Sales Forecast by COS'!SBA4</f>
        <v>0</v>
      </c>
      <c r="SBB5">
        <f>'Sales Forecast by COS'!SBB4</f>
        <v>0</v>
      </c>
      <c r="SBC5">
        <f>'Sales Forecast by COS'!SBC4</f>
        <v>0</v>
      </c>
      <c r="SBD5">
        <f>'Sales Forecast by COS'!SBD4</f>
        <v>0</v>
      </c>
      <c r="SBE5">
        <f>'Sales Forecast by COS'!SBE4</f>
        <v>0</v>
      </c>
      <c r="SBF5">
        <f>'Sales Forecast by COS'!SBF4</f>
        <v>0</v>
      </c>
      <c r="SBG5">
        <f>'Sales Forecast by COS'!SBG4</f>
        <v>0</v>
      </c>
      <c r="SBH5">
        <f>'Sales Forecast by COS'!SBH4</f>
        <v>0</v>
      </c>
      <c r="SBI5">
        <f>'Sales Forecast by COS'!SBI4</f>
        <v>0</v>
      </c>
      <c r="SBJ5">
        <f>'Sales Forecast by COS'!SBJ4</f>
        <v>0</v>
      </c>
      <c r="SBK5">
        <f>'Sales Forecast by COS'!SBK4</f>
        <v>0</v>
      </c>
      <c r="SBL5">
        <f>'Sales Forecast by COS'!SBL4</f>
        <v>0</v>
      </c>
      <c r="SBM5">
        <f>'Sales Forecast by COS'!SBM4</f>
        <v>0</v>
      </c>
      <c r="SBN5">
        <f>'Sales Forecast by COS'!SBN4</f>
        <v>0</v>
      </c>
      <c r="SBO5">
        <f>'Sales Forecast by COS'!SBO4</f>
        <v>0</v>
      </c>
      <c r="SBP5">
        <f>'Sales Forecast by COS'!SBP4</f>
        <v>0</v>
      </c>
      <c r="SBQ5">
        <f>'Sales Forecast by COS'!SBQ4</f>
        <v>0</v>
      </c>
      <c r="SBR5">
        <f>'Sales Forecast by COS'!SBR4</f>
        <v>0</v>
      </c>
      <c r="SBS5">
        <f>'Sales Forecast by COS'!SBS4</f>
        <v>0</v>
      </c>
      <c r="SBT5">
        <f>'Sales Forecast by COS'!SBT4</f>
        <v>0</v>
      </c>
      <c r="SBU5">
        <f>'Sales Forecast by COS'!SBU4</f>
        <v>0</v>
      </c>
      <c r="SBV5">
        <f>'Sales Forecast by COS'!SBV4</f>
        <v>0</v>
      </c>
      <c r="SBW5">
        <f>'Sales Forecast by COS'!SBW4</f>
        <v>0</v>
      </c>
      <c r="SBX5">
        <f>'Sales Forecast by COS'!SBX4</f>
        <v>0</v>
      </c>
      <c r="SBY5">
        <f>'Sales Forecast by COS'!SBY4</f>
        <v>0</v>
      </c>
      <c r="SBZ5">
        <f>'Sales Forecast by COS'!SBZ4</f>
        <v>0</v>
      </c>
      <c r="SCA5">
        <f>'Sales Forecast by COS'!SCA4</f>
        <v>0</v>
      </c>
      <c r="SCB5">
        <f>'Sales Forecast by COS'!SCB4</f>
        <v>0</v>
      </c>
      <c r="SCC5">
        <f>'Sales Forecast by COS'!SCC4</f>
        <v>0</v>
      </c>
      <c r="SCD5">
        <f>'Sales Forecast by COS'!SCD4</f>
        <v>0</v>
      </c>
      <c r="SCE5">
        <f>'Sales Forecast by COS'!SCE4</f>
        <v>0</v>
      </c>
      <c r="SCF5">
        <f>'Sales Forecast by COS'!SCF4</f>
        <v>0</v>
      </c>
      <c r="SCG5">
        <f>'Sales Forecast by COS'!SCG4</f>
        <v>0</v>
      </c>
      <c r="SCH5">
        <f>'Sales Forecast by COS'!SCH4</f>
        <v>0</v>
      </c>
      <c r="SCI5">
        <f>'Sales Forecast by COS'!SCI4</f>
        <v>0</v>
      </c>
      <c r="SCJ5">
        <f>'Sales Forecast by COS'!SCJ4</f>
        <v>0</v>
      </c>
      <c r="SCK5">
        <f>'Sales Forecast by COS'!SCK4</f>
        <v>0</v>
      </c>
      <c r="SCL5">
        <f>'Sales Forecast by COS'!SCL4</f>
        <v>0</v>
      </c>
      <c r="SCM5">
        <f>'Sales Forecast by COS'!SCM4</f>
        <v>0</v>
      </c>
      <c r="SCN5">
        <f>'Sales Forecast by COS'!SCN4</f>
        <v>0</v>
      </c>
      <c r="SCO5">
        <f>'Sales Forecast by COS'!SCO4</f>
        <v>0</v>
      </c>
      <c r="SCP5">
        <f>'Sales Forecast by COS'!SCP4</f>
        <v>0</v>
      </c>
      <c r="SCQ5">
        <f>'Sales Forecast by COS'!SCQ4</f>
        <v>0</v>
      </c>
      <c r="SCR5">
        <f>'Sales Forecast by COS'!SCR4</f>
        <v>0</v>
      </c>
      <c r="SCS5">
        <f>'Sales Forecast by COS'!SCS4</f>
        <v>0</v>
      </c>
      <c r="SCT5">
        <f>'Sales Forecast by COS'!SCT4</f>
        <v>0</v>
      </c>
      <c r="SCU5">
        <f>'Sales Forecast by COS'!SCU4</f>
        <v>0</v>
      </c>
      <c r="SCV5">
        <f>'Sales Forecast by COS'!SCV4</f>
        <v>0</v>
      </c>
      <c r="SCW5">
        <f>'Sales Forecast by COS'!SCW4</f>
        <v>0</v>
      </c>
      <c r="SCX5">
        <f>'Sales Forecast by COS'!SCX4</f>
        <v>0</v>
      </c>
      <c r="SCY5">
        <f>'Sales Forecast by COS'!SCY4</f>
        <v>0</v>
      </c>
      <c r="SCZ5">
        <f>'Sales Forecast by COS'!SCZ4</f>
        <v>0</v>
      </c>
      <c r="SDA5">
        <f>'Sales Forecast by COS'!SDA4</f>
        <v>0</v>
      </c>
      <c r="SDB5">
        <f>'Sales Forecast by COS'!SDB4</f>
        <v>0</v>
      </c>
      <c r="SDC5">
        <f>'Sales Forecast by COS'!SDC4</f>
        <v>0</v>
      </c>
      <c r="SDD5">
        <f>'Sales Forecast by COS'!SDD4</f>
        <v>0</v>
      </c>
      <c r="SDE5">
        <f>'Sales Forecast by COS'!SDE4</f>
        <v>0</v>
      </c>
      <c r="SDF5">
        <f>'Sales Forecast by COS'!SDF4</f>
        <v>0</v>
      </c>
      <c r="SDG5">
        <f>'Sales Forecast by COS'!SDG4</f>
        <v>0</v>
      </c>
      <c r="SDH5">
        <f>'Sales Forecast by COS'!SDH4</f>
        <v>0</v>
      </c>
      <c r="SDI5">
        <f>'Sales Forecast by COS'!SDI4</f>
        <v>0</v>
      </c>
      <c r="SDJ5">
        <f>'Sales Forecast by COS'!SDJ4</f>
        <v>0</v>
      </c>
      <c r="SDK5">
        <f>'Sales Forecast by COS'!SDK4</f>
        <v>0</v>
      </c>
      <c r="SDL5">
        <f>'Sales Forecast by COS'!SDL4</f>
        <v>0</v>
      </c>
      <c r="SDM5">
        <f>'Sales Forecast by COS'!SDM4</f>
        <v>0</v>
      </c>
      <c r="SDN5">
        <f>'Sales Forecast by COS'!SDN4</f>
        <v>0</v>
      </c>
      <c r="SDO5">
        <f>'Sales Forecast by COS'!SDO4</f>
        <v>0</v>
      </c>
      <c r="SDP5">
        <f>'Sales Forecast by COS'!SDP4</f>
        <v>0</v>
      </c>
      <c r="SDQ5">
        <f>'Sales Forecast by COS'!SDQ4</f>
        <v>0</v>
      </c>
      <c r="SDR5">
        <f>'Sales Forecast by COS'!SDR4</f>
        <v>0</v>
      </c>
      <c r="SDS5">
        <f>'Sales Forecast by COS'!SDS4</f>
        <v>0</v>
      </c>
      <c r="SDT5">
        <f>'Sales Forecast by COS'!SDT4</f>
        <v>0</v>
      </c>
      <c r="SDU5">
        <f>'Sales Forecast by COS'!SDU4</f>
        <v>0</v>
      </c>
      <c r="SDV5">
        <f>'Sales Forecast by COS'!SDV4</f>
        <v>0</v>
      </c>
      <c r="SDW5">
        <f>'Sales Forecast by COS'!SDW4</f>
        <v>0</v>
      </c>
      <c r="SDX5">
        <f>'Sales Forecast by COS'!SDX4</f>
        <v>0</v>
      </c>
      <c r="SDY5">
        <f>'Sales Forecast by COS'!SDY4</f>
        <v>0</v>
      </c>
      <c r="SDZ5">
        <f>'Sales Forecast by COS'!SDZ4</f>
        <v>0</v>
      </c>
      <c r="SEA5">
        <f>'Sales Forecast by COS'!SEA4</f>
        <v>0</v>
      </c>
      <c r="SEB5">
        <f>'Sales Forecast by COS'!SEB4</f>
        <v>0</v>
      </c>
      <c r="SEC5">
        <f>'Sales Forecast by COS'!SEC4</f>
        <v>0</v>
      </c>
      <c r="SED5">
        <f>'Sales Forecast by COS'!SED4</f>
        <v>0</v>
      </c>
      <c r="SEE5">
        <f>'Sales Forecast by COS'!SEE4</f>
        <v>0</v>
      </c>
      <c r="SEF5">
        <f>'Sales Forecast by COS'!SEF4</f>
        <v>0</v>
      </c>
      <c r="SEG5">
        <f>'Sales Forecast by COS'!SEG4</f>
        <v>0</v>
      </c>
      <c r="SEH5">
        <f>'Sales Forecast by COS'!SEH4</f>
        <v>0</v>
      </c>
      <c r="SEI5">
        <f>'Sales Forecast by COS'!SEI4</f>
        <v>0</v>
      </c>
      <c r="SEJ5">
        <f>'Sales Forecast by COS'!SEJ4</f>
        <v>0</v>
      </c>
      <c r="SEK5">
        <f>'Sales Forecast by COS'!SEK4</f>
        <v>0</v>
      </c>
      <c r="SEL5">
        <f>'Sales Forecast by COS'!SEL4</f>
        <v>0</v>
      </c>
      <c r="SEM5">
        <f>'Sales Forecast by COS'!SEM4</f>
        <v>0</v>
      </c>
      <c r="SEN5">
        <f>'Sales Forecast by COS'!SEN4</f>
        <v>0</v>
      </c>
      <c r="SEO5">
        <f>'Sales Forecast by COS'!SEO4</f>
        <v>0</v>
      </c>
      <c r="SEP5">
        <f>'Sales Forecast by COS'!SEP4</f>
        <v>0</v>
      </c>
      <c r="SEQ5">
        <f>'Sales Forecast by COS'!SEQ4</f>
        <v>0</v>
      </c>
      <c r="SER5">
        <f>'Sales Forecast by COS'!SER4</f>
        <v>0</v>
      </c>
      <c r="SES5">
        <f>'Sales Forecast by COS'!SES4</f>
        <v>0</v>
      </c>
      <c r="SET5">
        <f>'Sales Forecast by COS'!SET4</f>
        <v>0</v>
      </c>
      <c r="SEU5">
        <f>'Sales Forecast by COS'!SEU4</f>
        <v>0</v>
      </c>
      <c r="SEV5">
        <f>'Sales Forecast by COS'!SEV4</f>
        <v>0</v>
      </c>
      <c r="SEW5">
        <f>'Sales Forecast by COS'!SEW4</f>
        <v>0</v>
      </c>
      <c r="SEX5">
        <f>'Sales Forecast by COS'!SEX4</f>
        <v>0</v>
      </c>
      <c r="SEY5">
        <f>'Sales Forecast by COS'!SEY4</f>
        <v>0</v>
      </c>
      <c r="SEZ5">
        <f>'Sales Forecast by COS'!SEZ4</f>
        <v>0</v>
      </c>
      <c r="SFA5">
        <f>'Sales Forecast by COS'!SFA4</f>
        <v>0</v>
      </c>
      <c r="SFB5">
        <f>'Sales Forecast by COS'!SFB4</f>
        <v>0</v>
      </c>
      <c r="SFC5">
        <f>'Sales Forecast by COS'!SFC4</f>
        <v>0</v>
      </c>
      <c r="SFD5">
        <f>'Sales Forecast by COS'!SFD4</f>
        <v>0</v>
      </c>
      <c r="SFE5">
        <f>'Sales Forecast by COS'!SFE4</f>
        <v>0</v>
      </c>
      <c r="SFF5">
        <f>'Sales Forecast by COS'!SFF4</f>
        <v>0</v>
      </c>
      <c r="SFG5">
        <f>'Sales Forecast by COS'!SFG4</f>
        <v>0</v>
      </c>
      <c r="SFH5">
        <f>'Sales Forecast by COS'!SFH4</f>
        <v>0</v>
      </c>
      <c r="SFI5">
        <f>'Sales Forecast by COS'!SFI4</f>
        <v>0</v>
      </c>
      <c r="SFJ5">
        <f>'Sales Forecast by COS'!SFJ4</f>
        <v>0</v>
      </c>
      <c r="SFK5">
        <f>'Sales Forecast by COS'!SFK4</f>
        <v>0</v>
      </c>
      <c r="SFL5">
        <f>'Sales Forecast by COS'!SFL4</f>
        <v>0</v>
      </c>
      <c r="SFM5">
        <f>'Sales Forecast by COS'!SFM4</f>
        <v>0</v>
      </c>
      <c r="SFN5">
        <f>'Sales Forecast by COS'!SFN4</f>
        <v>0</v>
      </c>
      <c r="SFO5">
        <f>'Sales Forecast by COS'!SFO4</f>
        <v>0</v>
      </c>
      <c r="SFP5">
        <f>'Sales Forecast by COS'!SFP4</f>
        <v>0</v>
      </c>
      <c r="SFQ5">
        <f>'Sales Forecast by COS'!SFQ4</f>
        <v>0</v>
      </c>
      <c r="SFR5">
        <f>'Sales Forecast by COS'!SFR4</f>
        <v>0</v>
      </c>
      <c r="SFS5">
        <f>'Sales Forecast by COS'!SFS4</f>
        <v>0</v>
      </c>
      <c r="SFT5">
        <f>'Sales Forecast by COS'!SFT4</f>
        <v>0</v>
      </c>
      <c r="SFU5">
        <f>'Sales Forecast by COS'!SFU4</f>
        <v>0</v>
      </c>
      <c r="SFV5">
        <f>'Sales Forecast by COS'!SFV4</f>
        <v>0</v>
      </c>
      <c r="SFW5">
        <f>'Sales Forecast by COS'!SFW4</f>
        <v>0</v>
      </c>
      <c r="SFX5">
        <f>'Sales Forecast by COS'!SFX4</f>
        <v>0</v>
      </c>
      <c r="SFY5">
        <f>'Sales Forecast by COS'!SFY4</f>
        <v>0</v>
      </c>
      <c r="SFZ5">
        <f>'Sales Forecast by COS'!SFZ4</f>
        <v>0</v>
      </c>
      <c r="SGA5">
        <f>'Sales Forecast by COS'!SGA4</f>
        <v>0</v>
      </c>
      <c r="SGB5">
        <f>'Sales Forecast by COS'!SGB4</f>
        <v>0</v>
      </c>
      <c r="SGC5">
        <f>'Sales Forecast by COS'!SGC4</f>
        <v>0</v>
      </c>
      <c r="SGD5">
        <f>'Sales Forecast by COS'!SGD4</f>
        <v>0</v>
      </c>
      <c r="SGE5">
        <f>'Sales Forecast by COS'!SGE4</f>
        <v>0</v>
      </c>
      <c r="SGF5">
        <f>'Sales Forecast by COS'!SGF4</f>
        <v>0</v>
      </c>
      <c r="SGG5">
        <f>'Sales Forecast by COS'!SGG4</f>
        <v>0</v>
      </c>
      <c r="SGH5">
        <f>'Sales Forecast by COS'!SGH4</f>
        <v>0</v>
      </c>
      <c r="SGI5">
        <f>'Sales Forecast by COS'!SGI4</f>
        <v>0</v>
      </c>
      <c r="SGJ5">
        <f>'Sales Forecast by COS'!SGJ4</f>
        <v>0</v>
      </c>
      <c r="SGK5">
        <f>'Sales Forecast by COS'!SGK4</f>
        <v>0</v>
      </c>
      <c r="SGL5">
        <f>'Sales Forecast by COS'!SGL4</f>
        <v>0</v>
      </c>
      <c r="SGM5">
        <f>'Sales Forecast by COS'!SGM4</f>
        <v>0</v>
      </c>
      <c r="SGN5">
        <f>'Sales Forecast by COS'!SGN4</f>
        <v>0</v>
      </c>
      <c r="SGO5">
        <f>'Sales Forecast by COS'!SGO4</f>
        <v>0</v>
      </c>
      <c r="SGP5">
        <f>'Sales Forecast by COS'!SGP4</f>
        <v>0</v>
      </c>
      <c r="SGQ5">
        <f>'Sales Forecast by COS'!SGQ4</f>
        <v>0</v>
      </c>
      <c r="SGR5">
        <f>'Sales Forecast by COS'!SGR4</f>
        <v>0</v>
      </c>
      <c r="SGS5">
        <f>'Sales Forecast by COS'!SGS4</f>
        <v>0</v>
      </c>
      <c r="SGT5">
        <f>'Sales Forecast by COS'!SGT4</f>
        <v>0</v>
      </c>
      <c r="SGU5">
        <f>'Sales Forecast by COS'!SGU4</f>
        <v>0</v>
      </c>
      <c r="SGV5">
        <f>'Sales Forecast by COS'!SGV4</f>
        <v>0</v>
      </c>
      <c r="SGW5">
        <f>'Sales Forecast by COS'!SGW4</f>
        <v>0</v>
      </c>
      <c r="SGX5">
        <f>'Sales Forecast by COS'!SGX4</f>
        <v>0</v>
      </c>
      <c r="SGY5">
        <f>'Sales Forecast by COS'!SGY4</f>
        <v>0</v>
      </c>
      <c r="SGZ5">
        <f>'Sales Forecast by COS'!SGZ4</f>
        <v>0</v>
      </c>
      <c r="SHA5">
        <f>'Sales Forecast by COS'!SHA4</f>
        <v>0</v>
      </c>
      <c r="SHB5">
        <f>'Sales Forecast by COS'!SHB4</f>
        <v>0</v>
      </c>
      <c r="SHC5">
        <f>'Sales Forecast by COS'!SHC4</f>
        <v>0</v>
      </c>
      <c r="SHD5">
        <f>'Sales Forecast by COS'!SHD4</f>
        <v>0</v>
      </c>
      <c r="SHE5">
        <f>'Sales Forecast by COS'!SHE4</f>
        <v>0</v>
      </c>
      <c r="SHF5">
        <f>'Sales Forecast by COS'!SHF4</f>
        <v>0</v>
      </c>
      <c r="SHG5">
        <f>'Sales Forecast by COS'!SHG4</f>
        <v>0</v>
      </c>
      <c r="SHH5">
        <f>'Sales Forecast by COS'!SHH4</f>
        <v>0</v>
      </c>
      <c r="SHI5">
        <f>'Sales Forecast by COS'!SHI4</f>
        <v>0</v>
      </c>
      <c r="SHJ5">
        <f>'Sales Forecast by COS'!SHJ4</f>
        <v>0</v>
      </c>
      <c r="SHK5">
        <f>'Sales Forecast by COS'!SHK4</f>
        <v>0</v>
      </c>
      <c r="SHL5">
        <f>'Sales Forecast by COS'!SHL4</f>
        <v>0</v>
      </c>
      <c r="SHM5">
        <f>'Sales Forecast by COS'!SHM4</f>
        <v>0</v>
      </c>
      <c r="SHN5">
        <f>'Sales Forecast by COS'!SHN4</f>
        <v>0</v>
      </c>
      <c r="SHO5">
        <f>'Sales Forecast by COS'!SHO4</f>
        <v>0</v>
      </c>
      <c r="SHP5">
        <f>'Sales Forecast by COS'!SHP4</f>
        <v>0</v>
      </c>
      <c r="SHQ5">
        <f>'Sales Forecast by COS'!SHQ4</f>
        <v>0</v>
      </c>
      <c r="SHR5">
        <f>'Sales Forecast by COS'!SHR4</f>
        <v>0</v>
      </c>
      <c r="SHS5">
        <f>'Sales Forecast by COS'!SHS4</f>
        <v>0</v>
      </c>
      <c r="SHT5">
        <f>'Sales Forecast by COS'!SHT4</f>
        <v>0</v>
      </c>
      <c r="SHU5">
        <f>'Sales Forecast by COS'!SHU4</f>
        <v>0</v>
      </c>
      <c r="SHV5">
        <f>'Sales Forecast by COS'!SHV4</f>
        <v>0</v>
      </c>
      <c r="SHW5">
        <f>'Sales Forecast by COS'!SHW4</f>
        <v>0</v>
      </c>
      <c r="SHX5">
        <f>'Sales Forecast by COS'!SHX4</f>
        <v>0</v>
      </c>
      <c r="SHY5">
        <f>'Sales Forecast by COS'!SHY4</f>
        <v>0</v>
      </c>
      <c r="SHZ5">
        <f>'Sales Forecast by COS'!SHZ4</f>
        <v>0</v>
      </c>
      <c r="SIA5">
        <f>'Sales Forecast by COS'!SIA4</f>
        <v>0</v>
      </c>
      <c r="SIB5">
        <f>'Sales Forecast by COS'!SIB4</f>
        <v>0</v>
      </c>
      <c r="SIC5">
        <f>'Sales Forecast by COS'!SIC4</f>
        <v>0</v>
      </c>
      <c r="SID5">
        <f>'Sales Forecast by COS'!SID4</f>
        <v>0</v>
      </c>
      <c r="SIE5">
        <f>'Sales Forecast by COS'!SIE4</f>
        <v>0</v>
      </c>
      <c r="SIF5">
        <f>'Sales Forecast by COS'!SIF4</f>
        <v>0</v>
      </c>
      <c r="SIG5">
        <f>'Sales Forecast by COS'!SIG4</f>
        <v>0</v>
      </c>
      <c r="SIH5">
        <f>'Sales Forecast by COS'!SIH4</f>
        <v>0</v>
      </c>
      <c r="SII5">
        <f>'Sales Forecast by COS'!SII4</f>
        <v>0</v>
      </c>
      <c r="SIJ5">
        <f>'Sales Forecast by COS'!SIJ4</f>
        <v>0</v>
      </c>
      <c r="SIK5">
        <f>'Sales Forecast by COS'!SIK4</f>
        <v>0</v>
      </c>
      <c r="SIL5">
        <f>'Sales Forecast by COS'!SIL4</f>
        <v>0</v>
      </c>
      <c r="SIM5">
        <f>'Sales Forecast by COS'!SIM4</f>
        <v>0</v>
      </c>
      <c r="SIN5">
        <f>'Sales Forecast by COS'!SIN4</f>
        <v>0</v>
      </c>
      <c r="SIO5">
        <f>'Sales Forecast by COS'!SIO4</f>
        <v>0</v>
      </c>
      <c r="SIP5">
        <f>'Sales Forecast by COS'!SIP4</f>
        <v>0</v>
      </c>
      <c r="SIQ5">
        <f>'Sales Forecast by COS'!SIQ4</f>
        <v>0</v>
      </c>
      <c r="SIR5">
        <f>'Sales Forecast by COS'!SIR4</f>
        <v>0</v>
      </c>
      <c r="SIS5">
        <f>'Sales Forecast by COS'!SIS4</f>
        <v>0</v>
      </c>
      <c r="SIT5">
        <f>'Sales Forecast by COS'!SIT4</f>
        <v>0</v>
      </c>
      <c r="SIU5">
        <f>'Sales Forecast by COS'!SIU4</f>
        <v>0</v>
      </c>
      <c r="SIV5">
        <f>'Sales Forecast by COS'!SIV4</f>
        <v>0</v>
      </c>
      <c r="SIW5">
        <f>'Sales Forecast by COS'!SIW4</f>
        <v>0</v>
      </c>
      <c r="SIX5">
        <f>'Sales Forecast by COS'!SIX4</f>
        <v>0</v>
      </c>
      <c r="SIY5">
        <f>'Sales Forecast by COS'!SIY4</f>
        <v>0</v>
      </c>
      <c r="SIZ5">
        <f>'Sales Forecast by COS'!SIZ4</f>
        <v>0</v>
      </c>
      <c r="SJA5">
        <f>'Sales Forecast by COS'!SJA4</f>
        <v>0</v>
      </c>
      <c r="SJB5">
        <f>'Sales Forecast by COS'!SJB4</f>
        <v>0</v>
      </c>
      <c r="SJC5">
        <f>'Sales Forecast by COS'!SJC4</f>
        <v>0</v>
      </c>
      <c r="SJD5">
        <f>'Sales Forecast by COS'!SJD4</f>
        <v>0</v>
      </c>
      <c r="SJE5">
        <f>'Sales Forecast by COS'!SJE4</f>
        <v>0</v>
      </c>
      <c r="SJF5">
        <f>'Sales Forecast by COS'!SJF4</f>
        <v>0</v>
      </c>
      <c r="SJG5">
        <f>'Sales Forecast by COS'!SJG4</f>
        <v>0</v>
      </c>
      <c r="SJH5">
        <f>'Sales Forecast by COS'!SJH4</f>
        <v>0</v>
      </c>
      <c r="SJI5">
        <f>'Sales Forecast by COS'!SJI4</f>
        <v>0</v>
      </c>
      <c r="SJJ5">
        <f>'Sales Forecast by COS'!SJJ4</f>
        <v>0</v>
      </c>
      <c r="SJK5">
        <f>'Sales Forecast by COS'!SJK4</f>
        <v>0</v>
      </c>
      <c r="SJL5">
        <f>'Sales Forecast by COS'!SJL4</f>
        <v>0</v>
      </c>
      <c r="SJM5">
        <f>'Sales Forecast by COS'!SJM4</f>
        <v>0</v>
      </c>
      <c r="SJN5">
        <f>'Sales Forecast by COS'!SJN4</f>
        <v>0</v>
      </c>
      <c r="SJO5">
        <f>'Sales Forecast by COS'!SJO4</f>
        <v>0</v>
      </c>
      <c r="SJP5">
        <f>'Sales Forecast by COS'!SJP4</f>
        <v>0</v>
      </c>
      <c r="SJQ5">
        <f>'Sales Forecast by COS'!SJQ4</f>
        <v>0</v>
      </c>
      <c r="SJR5">
        <f>'Sales Forecast by COS'!SJR4</f>
        <v>0</v>
      </c>
      <c r="SJS5">
        <f>'Sales Forecast by COS'!SJS4</f>
        <v>0</v>
      </c>
      <c r="SJT5">
        <f>'Sales Forecast by COS'!SJT4</f>
        <v>0</v>
      </c>
      <c r="SJU5">
        <f>'Sales Forecast by COS'!SJU4</f>
        <v>0</v>
      </c>
      <c r="SJV5">
        <f>'Sales Forecast by COS'!SJV4</f>
        <v>0</v>
      </c>
      <c r="SJW5">
        <f>'Sales Forecast by COS'!SJW4</f>
        <v>0</v>
      </c>
      <c r="SJX5">
        <f>'Sales Forecast by COS'!SJX4</f>
        <v>0</v>
      </c>
      <c r="SJY5">
        <f>'Sales Forecast by COS'!SJY4</f>
        <v>0</v>
      </c>
      <c r="SJZ5">
        <f>'Sales Forecast by COS'!SJZ4</f>
        <v>0</v>
      </c>
      <c r="SKA5">
        <f>'Sales Forecast by COS'!SKA4</f>
        <v>0</v>
      </c>
      <c r="SKB5">
        <f>'Sales Forecast by COS'!SKB4</f>
        <v>0</v>
      </c>
      <c r="SKC5">
        <f>'Sales Forecast by COS'!SKC4</f>
        <v>0</v>
      </c>
      <c r="SKD5">
        <f>'Sales Forecast by COS'!SKD4</f>
        <v>0</v>
      </c>
      <c r="SKE5">
        <f>'Sales Forecast by COS'!SKE4</f>
        <v>0</v>
      </c>
      <c r="SKF5">
        <f>'Sales Forecast by COS'!SKF4</f>
        <v>0</v>
      </c>
      <c r="SKG5">
        <f>'Sales Forecast by COS'!SKG4</f>
        <v>0</v>
      </c>
      <c r="SKH5">
        <f>'Sales Forecast by COS'!SKH4</f>
        <v>0</v>
      </c>
      <c r="SKI5">
        <f>'Sales Forecast by COS'!SKI4</f>
        <v>0</v>
      </c>
      <c r="SKJ5">
        <f>'Sales Forecast by COS'!SKJ4</f>
        <v>0</v>
      </c>
      <c r="SKK5">
        <f>'Sales Forecast by COS'!SKK4</f>
        <v>0</v>
      </c>
      <c r="SKL5">
        <f>'Sales Forecast by COS'!SKL4</f>
        <v>0</v>
      </c>
      <c r="SKM5">
        <f>'Sales Forecast by COS'!SKM4</f>
        <v>0</v>
      </c>
      <c r="SKN5">
        <f>'Sales Forecast by COS'!SKN4</f>
        <v>0</v>
      </c>
      <c r="SKO5">
        <f>'Sales Forecast by COS'!SKO4</f>
        <v>0</v>
      </c>
      <c r="SKP5">
        <f>'Sales Forecast by COS'!SKP4</f>
        <v>0</v>
      </c>
      <c r="SKQ5">
        <f>'Sales Forecast by COS'!SKQ4</f>
        <v>0</v>
      </c>
      <c r="SKR5">
        <f>'Sales Forecast by COS'!SKR4</f>
        <v>0</v>
      </c>
      <c r="SKS5">
        <f>'Sales Forecast by COS'!SKS4</f>
        <v>0</v>
      </c>
      <c r="SKT5">
        <f>'Sales Forecast by COS'!SKT4</f>
        <v>0</v>
      </c>
      <c r="SKU5">
        <f>'Sales Forecast by COS'!SKU4</f>
        <v>0</v>
      </c>
      <c r="SKV5">
        <f>'Sales Forecast by COS'!SKV4</f>
        <v>0</v>
      </c>
      <c r="SKW5">
        <f>'Sales Forecast by COS'!SKW4</f>
        <v>0</v>
      </c>
      <c r="SKX5">
        <f>'Sales Forecast by COS'!SKX4</f>
        <v>0</v>
      </c>
      <c r="SKY5">
        <f>'Sales Forecast by COS'!SKY4</f>
        <v>0</v>
      </c>
      <c r="SKZ5">
        <f>'Sales Forecast by COS'!SKZ4</f>
        <v>0</v>
      </c>
      <c r="SLA5">
        <f>'Sales Forecast by COS'!SLA4</f>
        <v>0</v>
      </c>
      <c r="SLB5">
        <f>'Sales Forecast by COS'!SLB4</f>
        <v>0</v>
      </c>
      <c r="SLC5">
        <f>'Sales Forecast by COS'!SLC4</f>
        <v>0</v>
      </c>
      <c r="SLD5">
        <f>'Sales Forecast by COS'!SLD4</f>
        <v>0</v>
      </c>
      <c r="SLE5">
        <f>'Sales Forecast by COS'!SLE4</f>
        <v>0</v>
      </c>
      <c r="SLF5">
        <f>'Sales Forecast by COS'!SLF4</f>
        <v>0</v>
      </c>
      <c r="SLG5">
        <f>'Sales Forecast by COS'!SLG4</f>
        <v>0</v>
      </c>
      <c r="SLH5">
        <f>'Sales Forecast by COS'!SLH4</f>
        <v>0</v>
      </c>
      <c r="SLI5">
        <f>'Sales Forecast by COS'!SLI4</f>
        <v>0</v>
      </c>
      <c r="SLJ5">
        <f>'Sales Forecast by COS'!SLJ4</f>
        <v>0</v>
      </c>
      <c r="SLK5">
        <f>'Sales Forecast by COS'!SLK4</f>
        <v>0</v>
      </c>
      <c r="SLL5">
        <f>'Sales Forecast by COS'!SLL4</f>
        <v>0</v>
      </c>
      <c r="SLM5">
        <f>'Sales Forecast by COS'!SLM4</f>
        <v>0</v>
      </c>
      <c r="SLN5">
        <f>'Sales Forecast by COS'!SLN4</f>
        <v>0</v>
      </c>
      <c r="SLO5">
        <f>'Sales Forecast by COS'!SLO4</f>
        <v>0</v>
      </c>
      <c r="SLP5">
        <f>'Sales Forecast by COS'!SLP4</f>
        <v>0</v>
      </c>
      <c r="SLQ5">
        <f>'Sales Forecast by COS'!SLQ4</f>
        <v>0</v>
      </c>
      <c r="SLR5">
        <f>'Sales Forecast by COS'!SLR4</f>
        <v>0</v>
      </c>
      <c r="SLS5">
        <f>'Sales Forecast by COS'!SLS4</f>
        <v>0</v>
      </c>
      <c r="SLT5">
        <f>'Sales Forecast by COS'!SLT4</f>
        <v>0</v>
      </c>
      <c r="SLU5">
        <f>'Sales Forecast by COS'!SLU4</f>
        <v>0</v>
      </c>
      <c r="SLV5">
        <f>'Sales Forecast by COS'!SLV4</f>
        <v>0</v>
      </c>
      <c r="SLW5">
        <f>'Sales Forecast by COS'!SLW4</f>
        <v>0</v>
      </c>
      <c r="SLX5">
        <f>'Sales Forecast by COS'!SLX4</f>
        <v>0</v>
      </c>
      <c r="SLY5">
        <f>'Sales Forecast by COS'!SLY4</f>
        <v>0</v>
      </c>
      <c r="SLZ5">
        <f>'Sales Forecast by COS'!SLZ4</f>
        <v>0</v>
      </c>
      <c r="SMA5">
        <f>'Sales Forecast by COS'!SMA4</f>
        <v>0</v>
      </c>
      <c r="SMB5">
        <f>'Sales Forecast by COS'!SMB4</f>
        <v>0</v>
      </c>
      <c r="SMC5">
        <f>'Sales Forecast by COS'!SMC4</f>
        <v>0</v>
      </c>
      <c r="SMD5">
        <f>'Sales Forecast by COS'!SMD4</f>
        <v>0</v>
      </c>
      <c r="SME5">
        <f>'Sales Forecast by COS'!SME4</f>
        <v>0</v>
      </c>
      <c r="SMF5">
        <f>'Sales Forecast by COS'!SMF4</f>
        <v>0</v>
      </c>
      <c r="SMG5">
        <f>'Sales Forecast by COS'!SMG4</f>
        <v>0</v>
      </c>
      <c r="SMH5">
        <f>'Sales Forecast by COS'!SMH4</f>
        <v>0</v>
      </c>
      <c r="SMI5">
        <f>'Sales Forecast by COS'!SMI4</f>
        <v>0</v>
      </c>
      <c r="SMJ5">
        <f>'Sales Forecast by COS'!SMJ4</f>
        <v>0</v>
      </c>
      <c r="SMK5">
        <f>'Sales Forecast by COS'!SMK4</f>
        <v>0</v>
      </c>
      <c r="SML5">
        <f>'Sales Forecast by COS'!SML4</f>
        <v>0</v>
      </c>
      <c r="SMM5">
        <f>'Sales Forecast by COS'!SMM4</f>
        <v>0</v>
      </c>
      <c r="SMN5">
        <f>'Sales Forecast by COS'!SMN4</f>
        <v>0</v>
      </c>
      <c r="SMO5">
        <f>'Sales Forecast by COS'!SMO4</f>
        <v>0</v>
      </c>
      <c r="SMP5">
        <f>'Sales Forecast by COS'!SMP4</f>
        <v>0</v>
      </c>
      <c r="SMQ5">
        <f>'Sales Forecast by COS'!SMQ4</f>
        <v>0</v>
      </c>
      <c r="SMR5">
        <f>'Sales Forecast by COS'!SMR4</f>
        <v>0</v>
      </c>
      <c r="SMS5">
        <f>'Sales Forecast by COS'!SMS4</f>
        <v>0</v>
      </c>
      <c r="SMT5">
        <f>'Sales Forecast by COS'!SMT4</f>
        <v>0</v>
      </c>
      <c r="SMU5">
        <f>'Sales Forecast by COS'!SMU4</f>
        <v>0</v>
      </c>
      <c r="SMV5">
        <f>'Sales Forecast by COS'!SMV4</f>
        <v>0</v>
      </c>
      <c r="SMW5">
        <f>'Sales Forecast by COS'!SMW4</f>
        <v>0</v>
      </c>
      <c r="SMX5">
        <f>'Sales Forecast by COS'!SMX4</f>
        <v>0</v>
      </c>
      <c r="SMY5">
        <f>'Sales Forecast by COS'!SMY4</f>
        <v>0</v>
      </c>
      <c r="SMZ5">
        <f>'Sales Forecast by COS'!SMZ4</f>
        <v>0</v>
      </c>
      <c r="SNA5">
        <f>'Sales Forecast by COS'!SNA4</f>
        <v>0</v>
      </c>
      <c r="SNB5">
        <f>'Sales Forecast by COS'!SNB4</f>
        <v>0</v>
      </c>
      <c r="SNC5">
        <f>'Sales Forecast by COS'!SNC4</f>
        <v>0</v>
      </c>
      <c r="SND5">
        <f>'Sales Forecast by COS'!SND4</f>
        <v>0</v>
      </c>
      <c r="SNE5">
        <f>'Sales Forecast by COS'!SNE4</f>
        <v>0</v>
      </c>
      <c r="SNF5">
        <f>'Sales Forecast by COS'!SNF4</f>
        <v>0</v>
      </c>
      <c r="SNG5">
        <f>'Sales Forecast by COS'!SNG4</f>
        <v>0</v>
      </c>
      <c r="SNH5">
        <f>'Sales Forecast by COS'!SNH4</f>
        <v>0</v>
      </c>
      <c r="SNI5">
        <f>'Sales Forecast by COS'!SNI4</f>
        <v>0</v>
      </c>
      <c r="SNJ5">
        <f>'Sales Forecast by COS'!SNJ4</f>
        <v>0</v>
      </c>
      <c r="SNK5">
        <f>'Sales Forecast by COS'!SNK4</f>
        <v>0</v>
      </c>
      <c r="SNL5">
        <f>'Sales Forecast by COS'!SNL4</f>
        <v>0</v>
      </c>
      <c r="SNM5">
        <f>'Sales Forecast by COS'!SNM4</f>
        <v>0</v>
      </c>
      <c r="SNN5">
        <f>'Sales Forecast by COS'!SNN4</f>
        <v>0</v>
      </c>
      <c r="SNO5">
        <f>'Sales Forecast by COS'!SNO4</f>
        <v>0</v>
      </c>
      <c r="SNP5">
        <f>'Sales Forecast by COS'!SNP4</f>
        <v>0</v>
      </c>
      <c r="SNQ5">
        <f>'Sales Forecast by COS'!SNQ4</f>
        <v>0</v>
      </c>
      <c r="SNR5">
        <f>'Sales Forecast by COS'!SNR4</f>
        <v>0</v>
      </c>
      <c r="SNS5">
        <f>'Sales Forecast by COS'!SNS4</f>
        <v>0</v>
      </c>
      <c r="SNT5">
        <f>'Sales Forecast by COS'!SNT4</f>
        <v>0</v>
      </c>
      <c r="SNU5">
        <f>'Sales Forecast by COS'!SNU4</f>
        <v>0</v>
      </c>
      <c r="SNV5">
        <f>'Sales Forecast by COS'!SNV4</f>
        <v>0</v>
      </c>
      <c r="SNW5">
        <f>'Sales Forecast by COS'!SNW4</f>
        <v>0</v>
      </c>
      <c r="SNX5">
        <f>'Sales Forecast by COS'!SNX4</f>
        <v>0</v>
      </c>
      <c r="SNY5">
        <f>'Sales Forecast by COS'!SNY4</f>
        <v>0</v>
      </c>
      <c r="SNZ5">
        <f>'Sales Forecast by COS'!SNZ4</f>
        <v>0</v>
      </c>
      <c r="SOA5">
        <f>'Sales Forecast by COS'!SOA4</f>
        <v>0</v>
      </c>
      <c r="SOB5">
        <f>'Sales Forecast by COS'!SOB4</f>
        <v>0</v>
      </c>
      <c r="SOC5">
        <f>'Sales Forecast by COS'!SOC4</f>
        <v>0</v>
      </c>
      <c r="SOD5">
        <f>'Sales Forecast by COS'!SOD4</f>
        <v>0</v>
      </c>
      <c r="SOE5">
        <f>'Sales Forecast by COS'!SOE4</f>
        <v>0</v>
      </c>
      <c r="SOF5">
        <f>'Sales Forecast by COS'!SOF4</f>
        <v>0</v>
      </c>
      <c r="SOG5">
        <f>'Sales Forecast by COS'!SOG4</f>
        <v>0</v>
      </c>
      <c r="SOH5">
        <f>'Sales Forecast by COS'!SOH4</f>
        <v>0</v>
      </c>
      <c r="SOI5">
        <f>'Sales Forecast by COS'!SOI4</f>
        <v>0</v>
      </c>
      <c r="SOJ5">
        <f>'Sales Forecast by COS'!SOJ4</f>
        <v>0</v>
      </c>
      <c r="SOK5">
        <f>'Sales Forecast by COS'!SOK4</f>
        <v>0</v>
      </c>
      <c r="SOL5">
        <f>'Sales Forecast by COS'!SOL4</f>
        <v>0</v>
      </c>
      <c r="SOM5">
        <f>'Sales Forecast by COS'!SOM4</f>
        <v>0</v>
      </c>
      <c r="SON5">
        <f>'Sales Forecast by COS'!SON4</f>
        <v>0</v>
      </c>
      <c r="SOO5">
        <f>'Sales Forecast by COS'!SOO4</f>
        <v>0</v>
      </c>
      <c r="SOP5">
        <f>'Sales Forecast by COS'!SOP4</f>
        <v>0</v>
      </c>
      <c r="SOQ5">
        <f>'Sales Forecast by COS'!SOQ4</f>
        <v>0</v>
      </c>
      <c r="SOR5">
        <f>'Sales Forecast by COS'!SOR4</f>
        <v>0</v>
      </c>
      <c r="SOS5">
        <f>'Sales Forecast by COS'!SOS4</f>
        <v>0</v>
      </c>
      <c r="SOT5">
        <f>'Sales Forecast by COS'!SOT4</f>
        <v>0</v>
      </c>
      <c r="SOU5">
        <f>'Sales Forecast by COS'!SOU4</f>
        <v>0</v>
      </c>
      <c r="SOV5">
        <f>'Sales Forecast by COS'!SOV4</f>
        <v>0</v>
      </c>
      <c r="SOW5">
        <f>'Sales Forecast by COS'!SOW4</f>
        <v>0</v>
      </c>
      <c r="SOX5">
        <f>'Sales Forecast by COS'!SOX4</f>
        <v>0</v>
      </c>
      <c r="SOY5">
        <f>'Sales Forecast by COS'!SOY4</f>
        <v>0</v>
      </c>
      <c r="SOZ5">
        <f>'Sales Forecast by COS'!SOZ4</f>
        <v>0</v>
      </c>
      <c r="SPA5">
        <f>'Sales Forecast by COS'!SPA4</f>
        <v>0</v>
      </c>
      <c r="SPB5">
        <f>'Sales Forecast by COS'!SPB4</f>
        <v>0</v>
      </c>
      <c r="SPC5">
        <f>'Sales Forecast by COS'!SPC4</f>
        <v>0</v>
      </c>
      <c r="SPD5">
        <f>'Sales Forecast by COS'!SPD4</f>
        <v>0</v>
      </c>
      <c r="SPE5">
        <f>'Sales Forecast by COS'!SPE4</f>
        <v>0</v>
      </c>
      <c r="SPF5">
        <f>'Sales Forecast by COS'!SPF4</f>
        <v>0</v>
      </c>
      <c r="SPG5">
        <f>'Sales Forecast by COS'!SPG4</f>
        <v>0</v>
      </c>
      <c r="SPH5">
        <f>'Sales Forecast by COS'!SPH4</f>
        <v>0</v>
      </c>
      <c r="SPI5">
        <f>'Sales Forecast by COS'!SPI4</f>
        <v>0</v>
      </c>
      <c r="SPJ5">
        <f>'Sales Forecast by COS'!SPJ4</f>
        <v>0</v>
      </c>
      <c r="SPK5">
        <f>'Sales Forecast by COS'!SPK4</f>
        <v>0</v>
      </c>
      <c r="SPL5">
        <f>'Sales Forecast by COS'!SPL4</f>
        <v>0</v>
      </c>
      <c r="SPM5">
        <f>'Sales Forecast by COS'!SPM4</f>
        <v>0</v>
      </c>
      <c r="SPN5">
        <f>'Sales Forecast by COS'!SPN4</f>
        <v>0</v>
      </c>
      <c r="SPO5">
        <f>'Sales Forecast by COS'!SPO4</f>
        <v>0</v>
      </c>
      <c r="SPP5">
        <f>'Sales Forecast by COS'!SPP4</f>
        <v>0</v>
      </c>
      <c r="SPQ5">
        <f>'Sales Forecast by COS'!SPQ4</f>
        <v>0</v>
      </c>
      <c r="SPR5">
        <f>'Sales Forecast by COS'!SPR4</f>
        <v>0</v>
      </c>
      <c r="SPS5">
        <f>'Sales Forecast by COS'!SPS4</f>
        <v>0</v>
      </c>
      <c r="SPT5">
        <f>'Sales Forecast by COS'!SPT4</f>
        <v>0</v>
      </c>
      <c r="SPU5">
        <f>'Sales Forecast by COS'!SPU4</f>
        <v>0</v>
      </c>
      <c r="SPV5">
        <f>'Sales Forecast by COS'!SPV4</f>
        <v>0</v>
      </c>
      <c r="SPW5">
        <f>'Sales Forecast by COS'!SPW4</f>
        <v>0</v>
      </c>
      <c r="SPX5">
        <f>'Sales Forecast by COS'!SPX4</f>
        <v>0</v>
      </c>
      <c r="SPY5">
        <f>'Sales Forecast by COS'!SPY4</f>
        <v>0</v>
      </c>
      <c r="SPZ5">
        <f>'Sales Forecast by COS'!SPZ4</f>
        <v>0</v>
      </c>
      <c r="SQA5">
        <f>'Sales Forecast by COS'!SQA4</f>
        <v>0</v>
      </c>
      <c r="SQB5">
        <f>'Sales Forecast by COS'!SQB4</f>
        <v>0</v>
      </c>
      <c r="SQC5">
        <f>'Sales Forecast by COS'!SQC4</f>
        <v>0</v>
      </c>
      <c r="SQD5">
        <f>'Sales Forecast by COS'!SQD4</f>
        <v>0</v>
      </c>
      <c r="SQE5">
        <f>'Sales Forecast by COS'!SQE4</f>
        <v>0</v>
      </c>
      <c r="SQF5">
        <f>'Sales Forecast by COS'!SQF4</f>
        <v>0</v>
      </c>
      <c r="SQG5">
        <f>'Sales Forecast by COS'!SQG4</f>
        <v>0</v>
      </c>
      <c r="SQH5">
        <f>'Sales Forecast by COS'!SQH4</f>
        <v>0</v>
      </c>
      <c r="SQI5">
        <f>'Sales Forecast by COS'!SQI4</f>
        <v>0</v>
      </c>
      <c r="SQJ5">
        <f>'Sales Forecast by COS'!SQJ4</f>
        <v>0</v>
      </c>
      <c r="SQK5">
        <f>'Sales Forecast by COS'!SQK4</f>
        <v>0</v>
      </c>
      <c r="SQL5">
        <f>'Sales Forecast by COS'!SQL4</f>
        <v>0</v>
      </c>
      <c r="SQM5">
        <f>'Sales Forecast by COS'!SQM4</f>
        <v>0</v>
      </c>
      <c r="SQN5">
        <f>'Sales Forecast by COS'!SQN4</f>
        <v>0</v>
      </c>
      <c r="SQO5">
        <f>'Sales Forecast by COS'!SQO4</f>
        <v>0</v>
      </c>
      <c r="SQP5">
        <f>'Sales Forecast by COS'!SQP4</f>
        <v>0</v>
      </c>
      <c r="SQQ5">
        <f>'Sales Forecast by COS'!SQQ4</f>
        <v>0</v>
      </c>
      <c r="SQR5">
        <f>'Sales Forecast by COS'!SQR4</f>
        <v>0</v>
      </c>
      <c r="SQS5">
        <f>'Sales Forecast by COS'!SQS4</f>
        <v>0</v>
      </c>
      <c r="SQT5">
        <f>'Sales Forecast by COS'!SQT4</f>
        <v>0</v>
      </c>
      <c r="SQU5">
        <f>'Sales Forecast by COS'!SQU4</f>
        <v>0</v>
      </c>
      <c r="SQV5">
        <f>'Sales Forecast by COS'!SQV4</f>
        <v>0</v>
      </c>
      <c r="SQW5">
        <f>'Sales Forecast by COS'!SQW4</f>
        <v>0</v>
      </c>
      <c r="SQX5">
        <f>'Sales Forecast by COS'!SQX4</f>
        <v>0</v>
      </c>
      <c r="SQY5">
        <f>'Sales Forecast by COS'!SQY4</f>
        <v>0</v>
      </c>
      <c r="SQZ5">
        <f>'Sales Forecast by COS'!SQZ4</f>
        <v>0</v>
      </c>
      <c r="SRA5">
        <f>'Sales Forecast by COS'!SRA4</f>
        <v>0</v>
      </c>
      <c r="SRB5">
        <f>'Sales Forecast by COS'!SRB4</f>
        <v>0</v>
      </c>
      <c r="SRC5">
        <f>'Sales Forecast by COS'!SRC4</f>
        <v>0</v>
      </c>
      <c r="SRD5">
        <f>'Sales Forecast by COS'!SRD4</f>
        <v>0</v>
      </c>
      <c r="SRE5">
        <f>'Sales Forecast by COS'!SRE4</f>
        <v>0</v>
      </c>
      <c r="SRF5">
        <f>'Sales Forecast by COS'!SRF4</f>
        <v>0</v>
      </c>
      <c r="SRG5">
        <f>'Sales Forecast by COS'!SRG4</f>
        <v>0</v>
      </c>
      <c r="SRH5">
        <f>'Sales Forecast by COS'!SRH4</f>
        <v>0</v>
      </c>
      <c r="SRI5">
        <f>'Sales Forecast by COS'!SRI4</f>
        <v>0</v>
      </c>
      <c r="SRJ5">
        <f>'Sales Forecast by COS'!SRJ4</f>
        <v>0</v>
      </c>
      <c r="SRK5">
        <f>'Sales Forecast by COS'!SRK4</f>
        <v>0</v>
      </c>
      <c r="SRL5">
        <f>'Sales Forecast by COS'!SRL4</f>
        <v>0</v>
      </c>
      <c r="SRM5">
        <f>'Sales Forecast by COS'!SRM4</f>
        <v>0</v>
      </c>
      <c r="SRN5">
        <f>'Sales Forecast by COS'!SRN4</f>
        <v>0</v>
      </c>
      <c r="SRO5">
        <f>'Sales Forecast by COS'!SRO4</f>
        <v>0</v>
      </c>
      <c r="SRP5">
        <f>'Sales Forecast by COS'!SRP4</f>
        <v>0</v>
      </c>
      <c r="SRQ5">
        <f>'Sales Forecast by COS'!SRQ4</f>
        <v>0</v>
      </c>
      <c r="SRR5">
        <f>'Sales Forecast by COS'!SRR4</f>
        <v>0</v>
      </c>
      <c r="SRS5">
        <f>'Sales Forecast by COS'!SRS4</f>
        <v>0</v>
      </c>
      <c r="SRT5">
        <f>'Sales Forecast by COS'!SRT4</f>
        <v>0</v>
      </c>
      <c r="SRU5">
        <f>'Sales Forecast by COS'!SRU4</f>
        <v>0</v>
      </c>
      <c r="SRV5">
        <f>'Sales Forecast by COS'!SRV4</f>
        <v>0</v>
      </c>
      <c r="SRW5">
        <f>'Sales Forecast by COS'!SRW4</f>
        <v>0</v>
      </c>
      <c r="SRX5">
        <f>'Sales Forecast by COS'!SRX4</f>
        <v>0</v>
      </c>
      <c r="SRY5">
        <f>'Sales Forecast by COS'!SRY4</f>
        <v>0</v>
      </c>
      <c r="SRZ5">
        <f>'Sales Forecast by COS'!SRZ4</f>
        <v>0</v>
      </c>
      <c r="SSA5">
        <f>'Sales Forecast by COS'!SSA4</f>
        <v>0</v>
      </c>
      <c r="SSB5">
        <f>'Sales Forecast by COS'!SSB4</f>
        <v>0</v>
      </c>
      <c r="SSC5">
        <f>'Sales Forecast by COS'!SSC4</f>
        <v>0</v>
      </c>
      <c r="SSD5">
        <f>'Sales Forecast by COS'!SSD4</f>
        <v>0</v>
      </c>
      <c r="SSE5">
        <f>'Sales Forecast by COS'!SSE4</f>
        <v>0</v>
      </c>
      <c r="SSF5">
        <f>'Sales Forecast by COS'!SSF4</f>
        <v>0</v>
      </c>
      <c r="SSG5">
        <f>'Sales Forecast by COS'!SSG4</f>
        <v>0</v>
      </c>
      <c r="SSH5">
        <f>'Sales Forecast by COS'!SSH4</f>
        <v>0</v>
      </c>
      <c r="SSI5">
        <f>'Sales Forecast by COS'!SSI4</f>
        <v>0</v>
      </c>
      <c r="SSJ5">
        <f>'Sales Forecast by COS'!SSJ4</f>
        <v>0</v>
      </c>
      <c r="SSK5">
        <f>'Sales Forecast by COS'!SSK4</f>
        <v>0</v>
      </c>
      <c r="SSL5">
        <f>'Sales Forecast by COS'!SSL4</f>
        <v>0</v>
      </c>
      <c r="SSM5">
        <f>'Sales Forecast by COS'!SSM4</f>
        <v>0</v>
      </c>
      <c r="SSN5">
        <f>'Sales Forecast by COS'!SSN4</f>
        <v>0</v>
      </c>
      <c r="SSO5">
        <f>'Sales Forecast by COS'!SSO4</f>
        <v>0</v>
      </c>
      <c r="SSP5">
        <f>'Sales Forecast by COS'!SSP4</f>
        <v>0</v>
      </c>
      <c r="SSQ5">
        <f>'Sales Forecast by COS'!SSQ4</f>
        <v>0</v>
      </c>
      <c r="SSR5">
        <f>'Sales Forecast by COS'!SSR4</f>
        <v>0</v>
      </c>
      <c r="SSS5">
        <f>'Sales Forecast by COS'!SSS4</f>
        <v>0</v>
      </c>
      <c r="SST5">
        <f>'Sales Forecast by COS'!SST4</f>
        <v>0</v>
      </c>
      <c r="SSU5">
        <f>'Sales Forecast by COS'!SSU4</f>
        <v>0</v>
      </c>
      <c r="SSV5">
        <f>'Sales Forecast by COS'!SSV4</f>
        <v>0</v>
      </c>
      <c r="SSW5">
        <f>'Sales Forecast by COS'!SSW4</f>
        <v>0</v>
      </c>
      <c r="SSX5">
        <f>'Sales Forecast by COS'!SSX4</f>
        <v>0</v>
      </c>
      <c r="SSY5">
        <f>'Sales Forecast by COS'!SSY4</f>
        <v>0</v>
      </c>
      <c r="SSZ5">
        <f>'Sales Forecast by COS'!SSZ4</f>
        <v>0</v>
      </c>
      <c r="STA5">
        <f>'Sales Forecast by COS'!STA4</f>
        <v>0</v>
      </c>
      <c r="STB5">
        <f>'Sales Forecast by COS'!STB4</f>
        <v>0</v>
      </c>
      <c r="STC5">
        <f>'Sales Forecast by COS'!STC4</f>
        <v>0</v>
      </c>
      <c r="STD5">
        <f>'Sales Forecast by COS'!STD4</f>
        <v>0</v>
      </c>
      <c r="STE5">
        <f>'Sales Forecast by COS'!STE4</f>
        <v>0</v>
      </c>
      <c r="STF5">
        <f>'Sales Forecast by COS'!STF4</f>
        <v>0</v>
      </c>
      <c r="STG5">
        <f>'Sales Forecast by COS'!STG4</f>
        <v>0</v>
      </c>
      <c r="STH5">
        <f>'Sales Forecast by COS'!STH4</f>
        <v>0</v>
      </c>
      <c r="STI5">
        <f>'Sales Forecast by COS'!STI4</f>
        <v>0</v>
      </c>
      <c r="STJ5">
        <f>'Sales Forecast by COS'!STJ4</f>
        <v>0</v>
      </c>
      <c r="STK5">
        <f>'Sales Forecast by COS'!STK4</f>
        <v>0</v>
      </c>
      <c r="STL5">
        <f>'Sales Forecast by COS'!STL4</f>
        <v>0</v>
      </c>
      <c r="STM5">
        <f>'Sales Forecast by COS'!STM4</f>
        <v>0</v>
      </c>
      <c r="STN5">
        <f>'Sales Forecast by COS'!STN4</f>
        <v>0</v>
      </c>
      <c r="STO5">
        <f>'Sales Forecast by COS'!STO4</f>
        <v>0</v>
      </c>
      <c r="STP5">
        <f>'Sales Forecast by COS'!STP4</f>
        <v>0</v>
      </c>
      <c r="STQ5">
        <f>'Sales Forecast by COS'!STQ4</f>
        <v>0</v>
      </c>
      <c r="STR5">
        <f>'Sales Forecast by COS'!STR4</f>
        <v>0</v>
      </c>
      <c r="STS5">
        <f>'Sales Forecast by COS'!STS4</f>
        <v>0</v>
      </c>
      <c r="STT5">
        <f>'Sales Forecast by COS'!STT4</f>
        <v>0</v>
      </c>
      <c r="STU5">
        <f>'Sales Forecast by COS'!STU4</f>
        <v>0</v>
      </c>
      <c r="STV5">
        <f>'Sales Forecast by COS'!STV4</f>
        <v>0</v>
      </c>
      <c r="STW5">
        <f>'Sales Forecast by COS'!STW4</f>
        <v>0</v>
      </c>
      <c r="STX5">
        <f>'Sales Forecast by COS'!STX4</f>
        <v>0</v>
      </c>
      <c r="STY5">
        <f>'Sales Forecast by COS'!STY4</f>
        <v>0</v>
      </c>
      <c r="STZ5">
        <f>'Sales Forecast by COS'!STZ4</f>
        <v>0</v>
      </c>
      <c r="SUA5">
        <f>'Sales Forecast by COS'!SUA4</f>
        <v>0</v>
      </c>
      <c r="SUB5">
        <f>'Sales Forecast by COS'!SUB4</f>
        <v>0</v>
      </c>
      <c r="SUC5">
        <f>'Sales Forecast by COS'!SUC4</f>
        <v>0</v>
      </c>
      <c r="SUD5">
        <f>'Sales Forecast by COS'!SUD4</f>
        <v>0</v>
      </c>
      <c r="SUE5">
        <f>'Sales Forecast by COS'!SUE4</f>
        <v>0</v>
      </c>
      <c r="SUF5">
        <f>'Sales Forecast by COS'!SUF4</f>
        <v>0</v>
      </c>
      <c r="SUG5">
        <f>'Sales Forecast by COS'!SUG4</f>
        <v>0</v>
      </c>
      <c r="SUH5">
        <f>'Sales Forecast by COS'!SUH4</f>
        <v>0</v>
      </c>
      <c r="SUI5">
        <f>'Sales Forecast by COS'!SUI4</f>
        <v>0</v>
      </c>
      <c r="SUJ5">
        <f>'Sales Forecast by COS'!SUJ4</f>
        <v>0</v>
      </c>
      <c r="SUK5">
        <f>'Sales Forecast by COS'!SUK4</f>
        <v>0</v>
      </c>
      <c r="SUL5">
        <f>'Sales Forecast by COS'!SUL4</f>
        <v>0</v>
      </c>
      <c r="SUM5">
        <f>'Sales Forecast by COS'!SUM4</f>
        <v>0</v>
      </c>
      <c r="SUN5">
        <f>'Sales Forecast by COS'!SUN4</f>
        <v>0</v>
      </c>
      <c r="SUO5">
        <f>'Sales Forecast by COS'!SUO4</f>
        <v>0</v>
      </c>
      <c r="SUP5">
        <f>'Sales Forecast by COS'!SUP4</f>
        <v>0</v>
      </c>
      <c r="SUQ5">
        <f>'Sales Forecast by COS'!SUQ4</f>
        <v>0</v>
      </c>
      <c r="SUR5">
        <f>'Sales Forecast by COS'!SUR4</f>
        <v>0</v>
      </c>
      <c r="SUS5">
        <f>'Sales Forecast by COS'!SUS4</f>
        <v>0</v>
      </c>
      <c r="SUT5">
        <f>'Sales Forecast by COS'!SUT4</f>
        <v>0</v>
      </c>
      <c r="SUU5">
        <f>'Sales Forecast by COS'!SUU4</f>
        <v>0</v>
      </c>
      <c r="SUV5">
        <f>'Sales Forecast by COS'!SUV4</f>
        <v>0</v>
      </c>
      <c r="SUW5">
        <f>'Sales Forecast by COS'!SUW4</f>
        <v>0</v>
      </c>
      <c r="SUX5">
        <f>'Sales Forecast by COS'!SUX4</f>
        <v>0</v>
      </c>
      <c r="SUY5">
        <f>'Sales Forecast by COS'!SUY4</f>
        <v>0</v>
      </c>
      <c r="SUZ5">
        <f>'Sales Forecast by COS'!SUZ4</f>
        <v>0</v>
      </c>
      <c r="SVA5">
        <f>'Sales Forecast by COS'!SVA4</f>
        <v>0</v>
      </c>
      <c r="SVB5">
        <f>'Sales Forecast by COS'!SVB4</f>
        <v>0</v>
      </c>
      <c r="SVC5">
        <f>'Sales Forecast by COS'!SVC4</f>
        <v>0</v>
      </c>
      <c r="SVD5">
        <f>'Sales Forecast by COS'!SVD4</f>
        <v>0</v>
      </c>
      <c r="SVE5">
        <f>'Sales Forecast by COS'!SVE4</f>
        <v>0</v>
      </c>
      <c r="SVF5">
        <f>'Sales Forecast by COS'!SVF4</f>
        <v>0</v>
      </c>
      <c r="SVG5">
        <f>'Sales Forecast by COS'!SVG4</f>
        <v>0</v>
      </c>
      <c r="SVH5">
        <f>'Sales Forecast by COS'!SVH4</f>
        <v>0</v>
      </c>
      <c r="SVI5">
        <f>'Sales Forecast by COS'!SVI4</f>
        <v>0</v>
      </c>
      <c r="SVJ5">
        <f>'Sales Forecast by COS'!SVJ4</f>
        <v>0</v>
      </c>
      <c r="SVK5">
        <f>'Sales Forecast by COS'!SVK4</f>
        <v>0</v>
      </c>
      <c r="SVL5">
        <f>'Sales Forecast by COS'!SVL4</f>
        <v>0</v>
      </c>
      <c r="SVM5">
        <f>'Sales Forecast by COS'!SVM4</f>
        <v>0</v>
      </c>
      <c r="SVN5">
        <f>'Sales Forecast by COS'!SVN4</f>
        <v>0</v>
      </c>
      <c r="SVO5">
        <f>'Sales Forecast by COS'!SVO4</f>
        <v>0</v>
      </c>
      <c r="SVP5">
        <f>'Sales Forecast by COS'!SVP4</f>
        <v>0</v>
      </c>
      <c r="SVQ5">
        <f>'Sales Forecast by COS'!SVQ4</f>
        <v>0</v>
      </c>
      <c r="SVR5">
        <f>'Sales Forecast by COS'!SVR4</f>
        <v>0</v>
      </c>
      <c r="SVS5">
        <f>'Sales Forecast by COS'!SVS4</f>
        <v>0</v>
      </c>
      <c r="SVT5">
        <f>'Sales Forecast by COS'!SVT4</f>
        <v>0</v>
      </c>
      <c r="SVU5">
        <f>'Sales Forecast by COS'!SVU4</f>
        <v>0</v>
      </c>
      <c r="SVV5">
        <f>'Sales Forecast by COS'!SVV4</f>
        <v>0</v>
      </c>
      <c r="SVW5">
        <f>'Sales Forecast by COS'!SVW4</f>
        <v>0</v>
      </c>
      <c r="SVX5">
        <f>'Sales Forecast by COS'!SVX4</f>
        <v>0</v>
      </c>
      <c r="SVY5">
        <f>'Sales Forecast by COS'!SVY4</f>
        <v>0</v>
      </c>
      <c r="SVZ5">
        <f>'Sales Forecast by COS'!SVZ4</f>
        <v>0</v>
      </c>
      <c r="SWA5">
        <f>'Sales Forecast by COS'!SWA4</f>
        <v>0</v>
      </c>
      <c r="SWB5">
        <f>'Sales Forecast by COS'!SWB4</f>
        <v>0</v>
      </c>
      <c r="SWC5">
        <f>'Sales Forecast by COS'!SWC4</f>
        <v>0</v>
      </c>
      <c r="SWD5">
        <f>'Sales Forecast by COS'!SWD4</f>
        <v>0</v>
      </c>
      <c r="SWE5">
        <f>'Sales Forecast by COS'!SWE4</f>
        <v>0</v>
      </c>
      <c r="SWF5">
        <f>'Sales Forecast by COS'!SWF4</f>
        <v>0</v>
      </c>
      <c r="SWG5">
        <f>'Sales Forecast by COS'!SWG4</f>
        <v>0</v>
      </c>
      <c r="SWH5">
        <f>'Sales Forecast by COS'!SWH4</f>
        <v>0</v>
      </c>
      <c r="SWI5">
        <f>'Sales Forecast by COS'!SWI4</f>
        <v>0</v>
      </c>
      <c r="SWJ5">
        <f>'Sales Forecast by COS'!SWJ4</f>
        <v>0</v>
      </c>
      <c r="SWK5">
        <f>'Sales Forecast by COS'!SWK4</f>
        <v>0</v>
      </c>
      <c r="SWL5">
        <f>'Sales Forecast by COS'!SWL4</f>
        <v>0</v>
      </c>
      <c r="SWM5">
        <f>'Sales Forecast by COS'!SWM4</f>
        <v>0</v>
      </c>
      <c r="SWN5">
        <f>'Sales Forecast by COS'!SWN4</f>
        <v>0</v>
      </c>
      <c r="SWO5">
        <f>'Sales Forecast by COS'!SWO4</f>
        <v>0</v>
      </c>
      <c r="SWP5">
        <f>'Sales Forecast by COS'!SWP4</f>
        <v>0</v>
      </c>
      <c r="SWQ5">
        <f>'Sales Forecast by COS'!SWQ4</f>
        <v>0</v>
      </c>
      <c r="SWR5">
        <f>'Sales Forecast by COS'!SWR4</f>
        <v>0</v>
      </c>
      <c r="SWS5">
        <f>'Sales Forecast by COS'!SWS4</f>
        <v>0</v>
      </c>
      <c r="SWT5">
        <f>'Sales Forecast by COS'!SWT4</f>
        <v>0</v>
      </c>
      <c r="SWU5">
        <f>'Sales Forecast by COS'!SWU4</f>
        <v>0</v>
      </c>
      <c r="SWV5">
        <f>'Sales Forecast by COS'!SWV4</f>
        <v>0</v>
      </c>
      <c r="SWW5">
        <f>'Sales Forecast by COS'!SWW4</f>
        <v>0</v>
      </c>
      <c r="SWX5">
        <f>'Sales Forecast by COS'!SWX4</f>
        <v>0</v>
      </c>
      <c r="SWY5">
        <f>'Sales Forecast by COS'!SWY4</f>
        <v>0</v>
      </c>
      <c r="SWZ5">
        <f>'Sales Forecast by COS'!SWZ4</f>
        <v>0</v>
      </c>
      <c r="SXA5">
        <f>'Sales Forecast by COS'!SXA4</f>
        <v>0</v>
      </c>
      <c r="SXB5">
        <f>'Sales Forecast by COS'!SXB4</f>
        <v>0</v>
      </c>
      <c r="SXC5">
        <f>'Sales Forecast by COS'!SXC4</f>
        <v>0</v>
      </c>
      <c r="SXD5">
        <f>'Sales Forecast by COS'!SXD4</f>
        <v>0</v>
      </c>
      <c r="SXE5">
        <f>'Sales Forecast by COS'!SXE4</f>
        <v>0</v>
      </c>
      <c r="SXF5">
        <f>'Sales Forecast by COS'!SXF4</f>
        <v>0</v>
      </c>
      <c r="SXG5">
        <f>'Sales Forecast by COS'!SXG4</f>
        <v>0</v>
      </c>
      <c r="SXH5">
        <f>'Sales Forecast by COS'!SXH4</f>
        <v>0</v>
      </c>
      <c r="SXI5">
        <f>'Sales Forecast by COS'!SXI4</f>
        <v>0</v>
      </c>
      <c r="SXJ5">
        <f>'Sales Forecast by COS'!SXJ4</f>
        <v>0</v>
      </c>
      <c r="SXK5">
        <f>'Sales Forecast by COS'!SXK4</f>
        <v>0</v>
      </c>
      <c r="SXL5">
        <f>'Sales Forecast by COS'!SXL4</f>
        <v>0</v>
      </c>
      <c r="SXM5">
        <f>'Sales Forecast by COS'!SXM4</f>
        <v>0</v>
      </c>
      <c r="SXN5">
        <f>'Sales Forecast by COS'!SXN4</f>
        <v>0</v>
      </c>
      <c r="SXO5">
        <f>'Sales Forecast by COS'!SXO4</f>
        <v>0</v>
      </c>
      <c r="SXP5">
        <f>'Sales Forecast by COS'!SXP4</f>
        <v>0</v>
      </c>
      <c r="SXQ5">
        <f>'Sales Forecast by COS'!SXQ4</f>
        <v>0</v>
      </c>
      <c r="SXR5">
        <f>'Sales Forecast by COS'!SXR4</f>
        <v>0</v>
      </c>
      <c r="SXS5">
        <f>'Sales Forecast by COS'!SXS4</f>
        <v>0</v>
      </c>
      <c r="SXT5">
        <f>'Sales Forecast by COS'!SXT4</f>
        <v>0</v>
      </c>
      <c r="SXU5">
        <f>'Sales Forecast by COS'!SXU4</f>
        <v>0</v>
      </c>
      <c r="SXV5">
        <f>'Sales Forecast by COS'!SXV4</f>
        <v>0</v>
      </c>
      <c r="SXW5">
        <f>'Sales Forecast by COS'!SXW4</f>
        <v>0</v>
      </c>
      <c r="SXX5">
        <f>'Sales Forecast by COS'!SXX4</f>
        <v>0</v>
      </c>
      <c r="SXY5">
        <f>'Sales Forecast by COS'!SXY4</f>
        <v>0</v>
      </c>
      <c r="SXZ5">
        <f>'Sales Forecast by COS'!SXZ4</f>
        <v>0</v>
      </c>
      <c r="SYA5">
        <f>'Sales Forecast by COS'!SYA4</f>
        <v>0</v>
      </c>
      <c r="SYB5">
        <f>'Sales Forecast by COS'!SYB4</f>
        <v>0</v>
      </c>
      <c r="SYC5">
        <f>'Sales Forecast by COS'!SYC4</f>
        <v>0</v>
      </c>
      <c r="SYD5">
        <f>'Sales Forecast by COS'!SYD4</f>
        <v>0</v>
      </c>
      <c r="SYE5">
        <f>'Sales Forecast by COS'!SYE4</f>
        <v>0</v>
      </c>
      <c r="SYF5">
        <f>'Sales Forecast by COS'!SYF4</f>
        <v>0</v>
      </c>
      <c r="SYG5">
        <f>'Sales Forecast by COS'!SYG4</f>
        <v>0</v>
      </c>
      <c r="SYH5">
        <f>'Sales Forecast by COS'!SYH4</f>
        <v>0</v>
      </c>
      <c r="SYI5">
        <f>'Sales Forecast by COS'!SYI4</f>
        <v>0</v>
      </c>
      <c r="SYJ5">
        <f>'Sales Forecast by COS'!SYJ4</f>
        <v>0</v>
      </c>
      <c r="SYK5">
        <f>'Sales Forecast by COS'!SYK4</f>
        <v>0</v>
      </c>
      <c r="SYL5">
        <f>'Sales Forecast by COS'!SYL4</f>
        <v>0</v>
      </c>
      <c r="SYM5">
        <f>'Sales Forecast by COS'!SYM4</f>
        <v>0</v>
      </c>
      <c r="SYN5">
        <f>'Sales Forecast by COS'!SYN4</f>
        <v>0</v>
      </c>
      <c r="SYO5">
        <f>'Sales Forecast by COS'!SYO4</f>
        <v>0</v>
      </c>
      <c r="SYP5">
        <f>'Sales Forecast by COS'!SYP4</f>
        <v>0</v>
      </c>
      <c r="SYQ5">
        <f>'Sales Forecast by COS'!SYQ4</f>
        <v>0</v>
      </c>
      <c r="SYR5">
        <f>'Sales Forecast by COS'!SYR4</f>
        <v>0</v>
      </c>
      <c r="SYS5">
        <f>'Sales Forecast by COS'!SYS4</f>
        <v>0</v>
      </c>
      <c r="SYT5">
        <f>'Sales Forecast by COS'!SYT4</f>
        <v>0</v>
      </c>
      <c r="SYU5">
        <f>'Sales Forecast by COS'!SYU4</f>
        <v>0</v>
      </c>
      <c r="SYV5">
        <f>'Sales Forecast by COS'!SYV4</f>
        <v>0</v>
      </c>
      <c r="SYW5">
        <f>'Sales Forecast by COS'!SYW4</f>
        <v>0</v>
      </c>
      <c r="SYX5">
        <f>'Sales Forecast by COS'!SYX4</f>
        <v>0</v>
      </c>
      <c r="SYY5">
        <f>'Sales Forecast by COS'!SYY4</f>
        <v>0</v>
      </c>
      <c r="SYZ5">
        <f>'Sales Forecast by COS'!SYZ4</f>
        <v>0</v>
      </c>
      <c r="SZA5">
        <f>'Sales Forecast by COS'!SZA4</f>
        <v>0</v>
      </c>
      <c r="SZB5">
        <f>'Sales Forecast by COS'!SZB4</f>
        <v>0</v>
      </c>
      <c r="SZC5">
        <f>'Sales Forecast by COS'!SZC4</f>
        <v>0</v>
      </c>
      <c r="SZD5">
        <f>'Sales Forecast by COS'!SZD4</f>
        <v>0</v>
      </c>
      <c r="SZE5">
        <f>'Sales Forecast by COS'!SZE4</f>
        <v>0</v>
      </c>
      <c r="SZF5">
        <f>'Sales Forecast by COS'!SZF4</f>
        <v>0</v>
      </c>
      <c r="SZG5">
        <f>'Sales Forecast by COS'!SZG4</f>
        <v>0</v>
      </c>
      <c r="SZH5">
        <f>'Sales Forecast by COS'!SZH4</f>
        <v>0</v>
      </c>
      <c r="SZI5">
        <f>'Sales Forecast by COS'!SZI4</f>
        <v>0</v>
      </c>
      <c r="SZJ5">
        <f>'Sales Forecast by COS'!SZJ4</f>
        <v>0</v>
      </c>
      <c r="SZK5">
        <f>'Sales Forecast by COS'!SZK4</f>
        <v>0</v>
      </c>
      <c r="SZL5">
        <f>'Sales Forecast by COS'!SZL4</f>
        <v>0</v>
      </c>
      <c r="SZM5">
        <f>'Sales Forecast by COS'!SZM4</f>
        <v>0</v>
      </c>
      <c r="SZN5">
        <f>'Sales Forecast by COS'!SZN4</f>
        <v>0</v>
      </c>
      <c r="SZO5">
        <f>'Sales Forecast by COS'!SZO4</f>
        <v>0</v>
      </c>
      <c r="SZP5">
        <f>'Sales Forecast by COS'!SZP4</f>
        <v>0</v>
      </c>
      <c r="SZQ5">
        <f>'Sales Forecast by COS'!SZQ4</f>
        <v>0</v>
      </c>
      <c r="SZR5">
        <f>'Sales Forecast by COS'!SZR4</f>
        <v>0</v>
      </c>
      <c r="SZS5">
        <f>'Sales Forecast by COS'!SZS4</f>
        <v>0</v>
      </c>
      <c r="SZT5">
        <f>'Sales Forecast by COS'!SZT4</f>
        <v>0</v>
      </c>
      <c r="SZU5">
        <f>'Sales Forecast by COS'!SZU4</f>
        <v>0</v>
      </c>
      <c r="SZV5">
        <f>'Sales Forecast by COS'!SZV4</f>
        <v>0</v>
      </c>
      <c r="SZW5">
        <f>'Sales Forecast by COS'!SZW4</f>
        <v>0</v>
      </c>
      <c r="SZX5">
        <f>'Sales Forecast by COS'!SZX4</f>
        <v>0</v>
      </c>
      <c r="SZY5">
        <f>'Sales Forecast by COS'!SZY4</f>
        <v>0</v>
      </c>
      <c r="SZZ5">
        <f>'Sales Forecast by COS'!SZZ4</f>
        <v>0</v>
      </c>
      <c r="TAA5">
        <f>'Sales Forecast by COS'!TAA4</f>
        <v>0</v>
      </c>
      <c r="TAB5">
        <f>'Sales Forecast by COS'!TAB4</f>
        <v>0</v>
      </c>
      <c r="TAC5">
        <f>'Sales Forecast by COS'!TAC4</f>
        <v>0</v>
      </c>
      <c r="TAD5">
        <f>'Sales Forecast by COS'!TAD4</f>
        <v>0</v>
      </c>
      <c r="TAE5">
        <f>'Sales Forecast by COS'!TAE4</f>
        <v>0</v>
      </c>
      <c r="TAF5">
        <f>'Sales Forecast by COS'!TAF4</f>
        <v>0</v>
      </c>
      <c r="TAG5">
        <f>'Sales Forecast by COS'!TAG4</f>
        <v>0</v>
      </c>
      <c r="TAH5">
        <f>'Sales Forecast by COS'!TAH4</f>
        <v>0</v>
      </c>
      <c r="TAI5">
        <f>'Sales Forecast by COS'!TAI4</f>
        <v>0</v>
      </c>
      <c r="TAJ5">
        <f>'Sales Forecast by COS'!TAJ4</f>
        <v>0</v>
      </c>
      <c r="TAK5">
        <f>'Sales Forecast by COS'!TAK4</f>
        <v>0</v>
      </c>
      <c r="TAL5">
        <f>'Sales Forecast by COS'!TAL4</f>
        <v>0</v>
      </c>
      <c r="TAM5">
        <f>'Sales Forecast by COS'!TAM4</f>
        <v>0</v>
      </c>
      <c r="TAN5">
        <f>'Sales Forecast by COS'!TAN4</f>
        <v>0</v>
      </c>
      <c r="TAO5">
        <f>'Sales Forecast by COS'!TAO4</f>
        <v>0</v>
      </c>
      <c r="TAP5">
        <f>'Sales Forecast by COS'!TAP4</f>
        <v>0</v>
      </c>
      <c r="TAQ5">
        <f>'Sales Forecast by COS'!TAQ4</f>
        <v>0</v>
      </c>
      <c r="TAR5">
        <f>'Sales Forecast by COS'!TAR4</f>
        <v>0</v>
      </c>
      <c r="TAS5">
        <f>'Sales Forecast by COS'!TAS4</f>
        <v>0</v>
      </c>
      <c r="TAT5">
        <f>'Sales Forecast by COS'!TAT4</f>
        <v>0</v>
      </c>
      <c r="TAU5">
        <f>'Sales Forecast by COS'!TAU4</f>
        <v>0</v>
      </c>
      <c r="TAV5">
        <f>'Sales Forecast by COS'!TAV4</f>
        <v>0</v>
      </c>
      <c r="TAW5">
        <f>'Sales Forecast by COS'!TAW4</f>
        <v>0</v>
      </c>
      <c r="TAX5">
        <f>'Sales Forecast by COS'!TAX4</f>
        <v>0</v>
      </c>
      <c r="TAY5">
        <f>'Sales Forecast by COS'!TAY4</f>
        <v>0</v>
      </c>
      <c r="TAZ5">
        <f>'Sales Forecast by COS'!TAZ4</f>
        <v>0</v>
      </c>
      <c r="TBA5">
        <f>'Sales Forecast by COS'!TBA4</f>
        <v>0</v>
      </c>
      <c r="TBB5">
        <f>'Sales Forecast by COS'!TBB4</f>
        <v>0</v>
      </c>
      <c r="TBC5">
        <f>'Sales Forecast by COS'!TBC4</f>
        <v>0</v>
      </c>
      <c r="TBD5">
        <f>'Sales Forecast by COS'!TBD4</f>
        <v>0</v>
      </c>
      <c r="TBE5">
        <f>'Sales Forecast by COS'!TBE4</f>
        <v>0</v>
      </c>
      <c r="TBF5">
        <f>'Sales Forecast by COS'!TBF4</f>
        <v>0</v>
      </c>
      <c r="TBG5">
        <f>'Sales Forecast by COS'!TBG4</f>
        <v>0</v>
      </c>
      <c r="TBH5">
        <f>'Sales Forecast by COS'!TBH4</f>
        <v>0</v>
      </c>
      <c r="TBI5">
        <f>'Sales Forecast by COS'!TBI4</f>
        <v>0</v>
      </c>
      <c r="TBJ5">
        <f>'Sales Forecast by COS'!TBJ4</f>
        <v>0</v>
      </c>
      <c r="TBK5">
        <f>'Sales Forecast by COS'!TBK4</f>
        <v>0</v>
      </c>
      <c r="TBL5">
        <f>'Sales Forecast by COS'!TBL4</f>
        <v>0</v>
      </c>
      <c r="TBM5">
        <f>'Sales Forecast by COS'!TBM4</f>
        <v>0</v>
      </c>
      <c r="TBN5">
        <f>'Sales Forecast by COS'!TBN4</f>
        <v>0</v>
      </c>
      <c r="TBO5">
        <f>'Sales Forecast by COS'!TBO4</f>
        <v>0</v>
      </c>
      <c r="TBP5">
        <f>'Sales Forecast by COS'!TBP4</f>
        <v>0</v>
      </c>
      <c r="TBQ5">
        <f>'Sales Forecast by COS'!TBQ4</f>
        <v>0</v>
      </c>
      <c r="TBR5">
        <f>'Sales Forecast by COS'!TBR4</f>
        <v>0</v>
      </c>
      <c r="TBS5">
        <f>'Sales Forecast by COS'!TBS4</f>
        <v>0</v>
      </c>
      <c r="TBT5">
        <f>'Sales Forecast by COS'!TBT4</f>
        <v>0</v>
      </c>
      <c r="TBU5">
        <f>'Sales Forecast by COS'!TBU4</f>
        <v>0</v>
      </c>
      <c r="TBV5">
        <f>'Sales Forecast by COS'!TBV4</f>
        <v>0</v>
      </c>
      <c r="TBW5">
        <f>'Sales Forecast by COS'!TBW4</f>
        <v>0</v>
      </c>
      <c r="TBX5">
        <f>'Sales Forecast by COS'!TBX4</f>
        <v>0</v>
      </c>
      <c r="TBY5">
        <f>'Sales Forecast by COS'!TBY4</f>
        <v>0</v>
      </c>
      <c r="TBZ5">
        <f>'Sales Forecast by COS'!TBZ4</f>
        <v>0</v>
      </c>
      <c r="TCA5">
        <f>'Sales Forecast by COS'!TCA4</f>
        <v>0</v>
      </c>
      <c r="TCB5">
        <f>'Sales Forecast by COS'!TCB4</f>
        <v>0</v>
      </c>
      <c r="TCC5">
        <f>'Sales Forecast by COS'!TCC4</f>
        <v>0</v>
      </c>
      <c r="TCD5">
        <f>'Sales Forecast by COS'!TCD4</f>
        <v>0</v>
      </c>
      <c r="TCE5">
        <f>'Sales Forecast by COS'!TCE4</f>
        <v>0</v>
      </c>
      <c r="TCF5">
        <f>'Sales Forecast by COS'!TCF4</f>
        <v>0</v>
      </c>
      <c r="TCG5">
        <f>'Sales Forecast by COS'!TCG4</f>
        <v>0</v>
      </c>
      <c r="TCH5">
        <f>'Sales Forecast by COS'!TCH4</f>
        <v>0</v>
      </c>
      <c r="TCI5">
        <f>'Sales Forecast by COS'!TCI4</f>
        <v>0</v>
      </c>
      <c r="TCJ5">
        <f>'Sales Forecast by COS'!TCJ4</f>
        <v>0</v>
      </c>
      <c r="TCK5">
        <f>'Sales Forecast by COS'!TCK4</f>
        <v>0</v>
      </c>
      <c r="TCL5">
        <f>'Sales Forecast by COS'!TCL4</f>
        <v>0</v>
      </c>
      <c r="TCM5">
        <f>'Sales Forecast by COS'!TCM4</f>
        <v>0</v>
      </c>
      <c r="TCN5">
        <f>'Sales Forecast by COS'!TCN4</f>
        <v>0</v>
      </c>
      <c r="TCO5">
        <f>'Sales Forecast by COS'!TCO4</f>
        <v>0</v>
      </c>
      <c r="TCP5">
        <f>'Sales Forecast by COS'!TCP4</f>
        <v>0</v>
      </c>
      <c r="TCQ5">
        <f>'Sales Forecast by COS'!TCQ4</f>
        <v>0</v>
      </c>
      <c r="TCR5">
        <f>'Sales Forecast by COS'!TCR4</f>
        <v>0</v>
      </c>
      <c r="TCS5">
        <f>'Sales Forecast by COS'!TCS4</f>
        <v>0</v>
      </c>
      <c r="TCT5">
        <f>'Sales Forecast by COS'!TCT4</f>
        <v>0</v>
      </c>
      <c r="TCU5">
        <f>'Sales Forecast by COS'!TCU4</f>
        <v>0</v>
      </c>
      <c r="TCV5">
        <f>'Sales Forecast by COS'!TCV4</f>
        <v>0</v>
      </c>
      <c r="TCW5">
        <f>'Sales Forecast by COS'!TCW4</f>
        <v>0</v>
      </c>
      <c r="TCX5">
        <f>'Sales Forecast by COS'!TCX4</f>
        <v>0</v>
      </c>
      <c r="TCY5">
        <f>'Sales Forecast by COS'!TCY4</f>
        <v>0</v>
      </c>
      <c r="TCZ5">
        <f>'Sales Forecast by COS'!TCZ4</f>
        <v>0</v>
      </c>
      <c r="TDA5">
        <f>'Sales Forecast by COS'!TDA4</f>
        <v>0</v>
      </c>
      <c r="TDB5">
        <f>'Sales Forecast by COS'!TDB4</f>
        <v>0</v>
      </c>
      <c r="TDC5">
        <f>'Sales Forecast by COS'!TDC4</f>
        <v>0</v>
      </c>
      <c r="TDD5">
        <f>'Sales Forecast by COS'!TDD4</f>
        <v>0</v>
      </c>
      <c r="TDE5">
        <f>'Sales Forecast by COS'!TDE4</f>
        <v>0</v>
      </c>
      <c r="TDF5">
        <f>'Sales Forecast by COS'!TDF4</f>
        <v>0</v>
      </c>
      <c r="TDG5">
        <f>'Sales Forecast by COS'!TDG4</f>
        <v>0</v>
      </c>
      <c r="TDH5">
        <f>'Sales Forecast by COS'!TDH4</f>
        <v>0</v>
      </c>
      <c r="TDI5">
        <f>'Sales Forecast by COS'!TDI4</f>
        <v>0</v>
      </c>
      <c r="TDJ5">
        <f>'Sales Forecast by COS'!TDJ4</f>
        <v>0</v>
      </c>
      <c r="TDK5">
        <f>'Sales Forecast by COS'!TDK4</f>
        <v>0</v>
      </c>
      <c r="TDL5">
        <f>'Sales Forecast by COS'!TDL4</f>
        <v>0</v>
      </c>
      <c r="TDM5">
        <f>'Sales Forecast by COS'!TDM4</f>
        <v>0</v>
      </c>
      <c r="TDN5">
        <f>'Sales Forecast by COS'!TDN4</f>
        <v>0</v>
      </c>
      <c r="TDO5">
        <f>'Sales Forecast by COS'!TDO4</f>
        <v>0</v>
      </c>
      <c r="TDP5">
        <f>'Sales Forecast by COS'!TDP4</f>
        <v>0</v>
      </c>
      <c r="TDQ5">
        <f>'Sales Forecast by COS'!TDQ4</f>
        <v>0</v>
      </c>
      <c r="TDR5">
        <f>'Sales Forecast by COS'!TDR4</f>
        <v>0</v>
      </c>
      <c r="TDS5">
        <f>'Sales Forecast by COS'!TDS4</f>
        <v>0</v>
      </c>
      <c r="TDT5">
        <f>'Sales Forecast by COS'!TDT4</f>
        <v>0</v>
      </c>
      <c r="TDU5">
        <f>'Sales Forecast by COS'!TDU4</f>
        <v>0</v>
      </c>
      <c r="TDV5">
        <f>'Sales Forecast by COS'!TDV4</f>
        <v>0</v>
      </c>
      <c r="TDW5">
        <f>'Sales Forecast by COS'!TDW4</f>
        <v>0</v>
      </c>
      <c r="TDX5">
        <f>'Sales Forecast by COS'!TDX4</f>
        <v>0</v>
      </c>
      <c r="TDY5">
        <f>'Sales Forecast by COS'!TDY4</f>
        <v>0</v>
      </c>
      <c r="TDZ5">
        <f>'Sales Forecast by COS'!TDZ4</f>
        <v>0</v>
      </c>
      <c r="TEA5">
        <f>'Sales Forecast by COS'!TEA4</f>
        <v>0</v>
      </c>
      <c r="TEB5">
        <f>'Sales Forecast by COS'!TEB4</f>
        <v>0</v>
      </c>
      <c r="TEC5">
        <f>'Sales Forecast by COS'!TEC4</f>
        <v>0</v>
      </c>
      <c r="TED5">
        <f>'Sales Forecast by COS'!TED4</f>
        <v>0</v>
      </c>
      <c r="TEE5">
        <f>'Sales Forecast by COS'!TEE4</f>
        <v>0</v>
      </c>
      <c r="TEF5">
        <f>'Sales Forecast by COS'!TEF4</f>
        <v>0</v>
      </c>
      <c r="TEG5">
        <f>'Sales Forecast by COS'!TEG4</f>
        <v>0</v>
      </c>
      <c r="TEH5">
        <f>'Sales Forecast by COS'!TEH4</f>
        <v>0</v>
      </c>
      <c r="TEI5">
        <f>'Sales Forecast by COS'!TEI4</f>
        <v>0</v>
      </c>
      <c r="TEJ5">
        <f>'Sales Forecast by COS'!TEJ4</f>
        <v>0</v>
      </c>
      <c r="TEK5">
        <f>'Sales Forecast by COS'!TEK4</f>
        <v>0</v>
      </c>
      <c r="TEL5">
        <f>'Sales Forecast by COS'!TEL4</f>
        <v>0</v>
      </c>
      <c r="TEM5">
        <f>'Sales Forecast by COS'!TEM4</f>
        <v>0</v>
      </c>
      <c r="TEN5">
        <f>'Sales Forecast by COS'!TEN4</f>
        <v>0</v>
      </c>
      <c r="TEO5">
        <f>'Sales Forecast by COS'!TEO4</f>
        <v>0</v>
      </c>
      <c r="TEP5">
        <f>'Sales Forecast by COS'!TEP4</f>
        <v>0</v>
      </c>
      <c r="TEQ5">
        <f>'Sales Forecast by COS'!TEQ4</f>
        <v>0</v>
      </c>
      <c r="TER5">
        <f>'Sales Forecast by COS'!TER4</f>
        <v>0</v>
      </c>
      <c r="TES5">
        <f>'Sales Forecast by COS'!TES4</f>
        <v>0</v>
      </c>
      <c r="TET5">
        <f>'Sales Forecast by COS'!TET4</f>
        <v>0</v>
      </c>
      <c r="TEU5">
        <f>'Sales Forecast by COS'!TEU4</f>
        <v>0</v>
      </c>
      <c r="TEV5">
        <f>'Sales Forecast by COS'!TEV4</f>
        <v>0</v>
      </c>
      <c r="TEW5">
        <f>'Sales Forecast by COS'!TEW4</f>
        <v>0</v>
      </c>
      <c r="TEX5">
        <f>'Sales Forecast by COS'!TEX4</f>
        <v>0</v>
      </c>
      <c r="TEY5">
        <f>'Sales Forecast by COS'!TEY4</f>
        <v>0</v>
      </c>
      <c r="TEZ5">
        <f>'Sales Forecast by COS'!TEZ4</f>
        <v>0</v>
      </c>
      <c r="TFA5">
        <f>'Sales Forecast by COS'!TFA4</f>
        <v>0</v>
      </c>
      <c r="TFB5">
        <f>'Sales Forecast by COS'!TFB4</f>
        <v>0</v>
      </c>
      <c r="TFC5">
        <f>'Sales Forecast by COS'!TFC4</f>
        <v>0</v>
      </c>
      <c r="TFD5">
        <f>'Sales Forecast by COS'!TFD4</f>
        <v>0</v>
      </c>
      <c r="TFE5">
        <f>'Sales Forecast by COS'!TFE4</f>
        <v>0</v>
      </c>
      <c r="TFF5">
        <f>'Sales Forecast by COS'!TFF4</f>
        <v>0</v>
      </c>
      <c r="TFG5">
        <f>'Sales Forecast by COS'!TFG4</f>
        <v>0</v>
      </c>
      <c r="TFH5">
        <f>'Sales Forecast by COS'!TFH4</f>
        <v>0</v>
      </c>
      <c r="TFI5">
        <f>'Sales Forecast by COS'!TFI4</f>
        <v>0</v>
      </c>
      <c r="TFJ5">
        <f>'Sales Forecast by COS'!TFJ4</f>
        <v>0</v>
      </c>
      <c r="TFK5">
        <f>'Sales Forecast by COS'!TFK4</f>
        <v>0</v>
      </c>
      <c r="TFL5">
        <f>'Sales Forecast by COS'!TFL4</f>
        <v>0</v>
      </c>
      <c r="TFM5">
        <f>'Sales Forecast by COS'!TFM4</f>
        <v>0</v>
      </c>
      <c r="TFN5">
        <f>'Sales Forecast by COS'!TFN4</f>
        <v>0</v>
      </c>
      <c r="TFO5">
        <f>'Sales Forecast by COS'!TFO4</f>
        <v>0</v>
      </c>
      <c r="TFP5">
        <f>'Sales Forecast by COS'!TFP4</f>
        <v>0</v>
      </c>
      <c r="TFQ5">
        <f>'Sales Forecast by COS'!TFQ4</f>
        <v>0</v>
      </c>
      <c r="TFR5">
        <f>'Sales Forecast by COS'!TFR4</f>
        <v>0</v>
      </c>
      <c r="TFS5">
        <f>'Sales Forecast by COS'!TFS4</f>
        <v>0</v>
      </c>
      <c r="TFT5">
        <f>'Sales Forecast by COS'!TFT4</f>
        <v>0</v>
      </c>
      <c r="TFU5">
        <f>'Sales Forecast by COS'!TFU4</f>
        <v>0</v>
      </c>
      <c r="TFV5">
        <f>'Sales Forecast by COS'!TFV4</f>
        <v>0</v>
      </c>
      <c r="TFW5">
        <f>'Sales Forecast by COS'!TFW4</f>
        <v>0</v>
      </c>
      <c r="TFX5">
        <f>'Sales Forecast by COS'!TFX4</f>
        <v>0</v>
      </c>
      <c r="TFY5">
        <f>'Sales Forecast by COS'!TFY4</f>
        <v>0</v>
      </c>
      <c r="TFZ5">
        <f>'Sales Forecast by COS'!TFZ4</f>
        <v>0</v>
      </c>
      <c r="TGA5">
        <f>'Sales Forecast by COS'!TGA4</f>
        <v>0</v>
      </c>
      <c r="TGB5">
        <f>'Sales Forecast by COS'!TGB4</f>
        <v>0</v>
      </c>
      <c r="TGC5">
        <f>'Sales Forecast by COS'!TGC4</f>
        <v>0</v>
      </c>
      <c r="TGD5">
        <f>'Sales Forecast by COS'!TGD4</f>
        <v>0</v>
      </c>
      <c r="TGE5">
        <f>'Sales Forecast by COS'!TGE4</f>
        <v>0</v>
      </c>
      <c r="TGF5">
        <f>'Sales Forecast by COS'!TGF4</f>
        <v>0</v>
      </c>
      <c r="TGG5">
        <f>'Sales Forecast by COS'!TGG4</f>
        <v>0</v>
      </c>
      <c r="TGH5">
        <f>'Sales Forecast by COS'!TGH4</f>
        <v>0</v>
      </c>
      <c r="TGI5">
        <f>'Sales Forecast by COS'!TGI4</f>
        <v>0</v>
      </c>
      <c r="TGJ5">
        <f>'Sales Forecast by COS'!TGJ4</f>
        <v>0</v>
      </c>
      <c r="TGK5">
        <f>'Sales Forecast by COS'!TGK4</f>
        <v>0</v>
      </c>
      <c r="TGL5">
        <f>'Sales Forecast by COS'!TGL4</f>
        <v>0</v>
      </c>
      <c r="TGM5">
        <f>'Sales Forecast by COS'!TGM4</f>
        <v>0</v>
      </c>
      <c r="TGN5">
        <f>'Sales Forecast by COS'!TGN4</f>
        <v>0</v>
      </c>
      <c r="TGO5">
        <f>'Sales Forecast by COS'!TGO4</f>
        <v>0</v>
      </c>
      <c r="TGP5">
        <f>'Sales Forecast by COS'!TGP4</f>
        <v>0</v>
      </c>
      <c r="TGQ5">
        <f>'Sales Forecast by COS'!TGQ4</f>
        <v>0</v>
      </c>
      <c r="TGR5">
        <f>'Sales Forecast by COS'!TGR4</f>
        <v>0</v>
      </c>
      <c r="TGS5">
        <f>'Sales Forecast by COS'!TGS4</f>
        <v>0</v>
      </c>
      <c r="TGT5">
        <f>'Sales Forecast by COS'!TGT4</f>
        <v>0</v>
      </c>
      <c r="TGU5">
        <f>'Sales Forecast by COS'!TGU4</f>
        <v>0</v>
      </c>
      <c r="TGV5">
        <f>'Sales Forecast by COS'!TGV4</f>
        <v>0</v>
      </c>
      <c r="TGW5">
        <f>'Sales Forecast by COS'!TGW4</f>
        <v>0</v>
      </c>
      <c r="TGX5">
        <f>'Sales Forecast by COS'!TGX4</f>
        <v>0</v>
      </c>
      <c r="TGY5">
        <f>'Sales Forecast by COS'!TGY4</f>
        <v>0</v>
      </c>
      <c r="TGZ5">
        <f>'Sales Forecast by COS'!TGZ4</f>
        <v>0</v>
      </c>
      <c r="THA5">
        <f>'Sales Forecast by COS'!THA4</f>
        <v>0</v>
      </c>
      <c r="THB5">
        <f>'Sales Forecast by COS'!THB4</f>
        <v>0</v>
      </c>
      <c r="THC5">
        <f>'Sales Forecast by COS'!THC4</f>
        <v>0</v>
      </c>
      <c r="THD5">
        <f>'Sales Forecast by COS'!THD4</f>
        <v>0</v>
      </c>
      <c r="THE5">
        <f>'Sales Forecast by COS'!THE4</f>
        <v>0</v>
      </c>
      <c r="THF5">
        <f>'Sales Forecast by COS'!THF4</f>
        <v>0</v>
      </c>
      <c r="THG5">
        <f>'Sales Forecast by COS'!THG4</f>
        <v>0</v>
      </c>
      <c r="THH5">
        <f>'Sales Forecast by COS'!THH4</f>
        <v>0</v>
      </c>
      <c r="THI5">
        <f>'Sales Forecast by COS'!THI4</f>
        <v>0</v>
      </c>
      <c r="THJ5">
        <f>'Sales Forecast by COS'!THJ4</f>
        <v>0</v>
      </c>
      <c r="THK5">
        <f>'Sales Forecast by COS'!THK4</f>
        <v>0</v>
      </c>
      <c r="THL5">
        <f>'Sales Forecast by COS'!THL4</f>
        <v>0</v>
      </c>
      <c r="THM5">
        <f>'Sales Forecast by COS'!THM4</f>
        <v>0</v>
      </c>
      <c r="THN5">
        <f>'Sales Forecast by COS'!THN4</f>
        <v>0</v>
      </c>
      <c r="THO5">
        <f>'Sales Forecast by COS'!THO4</f>
        <v>0</v>
      </c>
      <c r="THP5">
        <f>'Sales Forecast by COS'!THP4</f>
        <v>0</v>
      </c>
      <c r="THQ5">
        <f>'Sales Forecast by COS'!THQ4</f>
        <v>0</v>
      </c>
      <c r="THR5">
        <f>'Sales Forecast by COS'!THR4</f>
        <v>0</v>
      </c>
      <c r="THS5">
        <f>'Sales Forecast by COS'!THS4</f>
        <v>0</v>
      </c>
      <c r="THT5">
        <f>'Sales Forecast by COS'!THT4</f>
        <v>0</v>
      </c>
      <c r="THU5">
        <f>'Sales Forecast by COS'!THU4</f>
        <v>0</v>
      </c>
      <c r="THV5">
        <f>'Sales Forecast by COS'!THV4</f>
        <v>0</v>
      </c>
      <c r="THW5">
        <f>'Sales Forecast by COS'!THW4</f>
        <v>0</v>
      </c>
      <c r="THX5">
        <f>'Sales Forecast by COS'!THX4</f>
        <v>0</v>
      </c>
      <c r="THY5">
        <f>'Sales Forecast by COS'!THY4</f>
        <v>0</v>
      </c>
      <c r="THZ5">
        <f>'Sales Forecast by COS'!THZ4</f>
        <v>0</v>
      </c>
      <c r="TIA5">
        <f>'Sales Forecast by COS'!TIA4</f>
        <v>0</v>
      </c>
      <c r="TIB5">
        <f>'Sales Forecast by COS'!TIB4</f>
        <v>0</v>
      </c>
      <c r="TIC5">
        <f>'Sales Forecast by COS'!TIC4</f>
        <v>0</v>
      </c>
      <c r="TID5">
        <f>'Sales Forecast by COS'!TID4</f>
        <v>0</v>
      </c>
      <c r="TIE5">
        <f>'Sales Forecast by COS'!TIE4</f>
        <v>0</v>
      </c>
      <c r="TIF5">
        <f>'Sales Forecast by COS'!TIF4</f>
        <v>0</v>
      </c>
      <c r="TIG5">
        <f>'Sales Forecast by COS'!TIG4</f>
        <v>0</v>
      </c>
      <c r="TIH5">
        <f>'Sales Forecast by COS'!TIH4</f>
        <v>0</v>
      </c>
      <c r="TII5">
        <f>'Sales Forecast by COS'!TII4</f>
        <v>0</v>
      </c>
      <c r="TIJ5">
        <f>'Sales Forecast by COS'!TIJ4</f>
        <v>0</v>
      </c>
      <c r="TIK5">
        <f>'Sales Forecast by COS'!TIK4</f>
        <v>0</v>
      </c>
      <c r="TIL5">
        <f>'Sales Forecast by COS'!TIL4</f>
        <v>0</v>
      </c>
      <c r="TIM5">
        <f>'Sales Forecast by COS'!TIM4</f>
        <v>0</v>
      </c>
      <c r="TIN5">
        <f>'Sales Forecast by COS'!TIN4</f>
        <v>0</v>
      </c>
      <c r="TIO5">
        <f>'Sales Forecast by COS'!TIO4</f>
        <v>0</v>
      </c>
      <c r="TIP5">
        <f>'Sales Forecast by COS'!TIP4</f>
        <v>0</v>
      </c>
      <c r="TIQ5">
        <f>'Sales Forecast by COS'!TIQ4</f>
        <v>0</v>
      </c>
      <c r="TIR5">
        <f>'Sales Forecast by COS'!TIR4</f>
        <v>0</v>
      </c>
      <c r="TIS5">
        <f>'Sales Forecast by COS'!TIS4</f>
        <v>0</v>
      </c>
      <c r="TIT5">
        <f>'Sales Forecast by COS'!TIT4</f>
        <v>0</v>
      </c>
      <c r="TIU5">
        <f>'Sales Forecast by COS'!TIU4</f>
        <v>0</v>
      </c>
      <c r="TIV5">
        <f>'Sales Forecast by COS'!TIV4</f>
        <v>0</v>
      </c>
      <c r="TIW5">
        <f>'Sales Forecast by COS'!TIW4</f>
        <v>0</v>
      </c>
      <c r="TIX5">
        <f>'Sales Forecast by COS'!TIX4</f>
        <v>0</v>
      </c>
      <c r="TIY5">
        <f>'Sales Forecast by COS'!TIY4</f>
        <v>0</v>
      </c>
      <c r="TIZ5">
        <f>'Sales Forecast by COS'!TIZ4</f>
        <v>0</v>
      </c>
      <c r="TJA5">
        <f>'Sales Forecast by COS'!TJA4</f>
        <v>0</v>
      </c>
      <c r="TJB5">
        <f>'Sales Forecast by COS'!TJB4</f>
        <v>0</v>
      </c>
      <c r="TJC5">
        <f>'Sales Forecast by COS'!TJC4</f>
        <v>0</v>
      </c>
      <c r="TJD5">
        <f>'Sales Forecast by COS'!TJD4</f>
        <v>0</v>
      </c>
      <c r="TJE5">
        <f>'Sales Forecast by COS'!TJE4</f>
        <v>0</v>
      </c>
      <c r="TJF5">
        <f>'Sales Forecast by COS'!TJF4</f>
        <v>0</v>
      </c>
      <c r="TJG5">
        <f>'Sales Forecast by COS'!TJG4</f>
        <v>0</v>
      </c>
      <c r="TJH5">
        <f>'Sales Forecast by COS'!TJH4</f>
        <v>0</v>
      </c>
      <c r="TJI5">
        <f>'Sales Forecast by COS'!TJI4</f>
        <v>0</v>
      </c>
      <c r="TJJ5">
        <f>'Sales Forecast by COS'!TJJ4</f>
        <v>0</v>
      </c>
      <c r="TJK5">
        <f>'Sales Forecast by COS'!TJK4</f>
        <v>0</v>
      </c>
      <c r="TJL5">
        <f>'Sales Forecast by COS'!TJL4</f>
        <v>0</v>
      </c>
      <c r="TJM5">
        <f>'Sales Forecast by COS'!TJM4</f>
        <v>0</v>
      </c>
      <c r="TJN5">
        <f>'Sales Forecast by COS'!TJN4</f>
        <v>0</v>
      </c>
      <c r="TJO5">
        <f>'Sales Forecast by COS'!TJO4</f>
        <v>0</v>
      </c>
      <c r="TJP5">
        <f>'Sales Forecast by COS'!TJP4</f>
        <v>0</v>
      </c>
      <c r="TJQ5">
        <f>'Sales Forecast by COS'!TJQ4</f>
        <v>0</v>
      </c>
      <c r="TJR5">
        <f>'Sales Forecast by COS'!TJR4</f>
        <v>0</v>
      </c>
      <c r="TJS5">
        <f>'Sales Forecast by COS'!TJS4</f>
        <v>0</v>
      </c>
      <c r="TJT5">
        <f>'Sales Forecast by COS'!TJT4</f>
        <v>0</v>
      </c>
      <c r="TJU5">
        <f>'Sales Forecast by COS'!TJU4</f>
        <v>0</v>
      </c>
      <c r="TJV5">
        <f>'Sales Forecast by COS'!TJV4</f>
        <v>0</v>
      </c>
      <c r="TJW5">
        <f>'Sales Forecast by COS'!TJW4</f>
        <v>0</v>
      </c>
      <c r="TJX5">
        <f>'Sales Forecast by COS'!TJX4</f>
        <v>0</v>
      </c>
      <c r="TJY5">
        <f>'Sales Forecast by COS'!TJY4</f>
        <v>0</v>
      </c>
      <c r="TJZ5">
        <f>'Sales Forecast by COS'!TJZ4</f>
        <v>0</v>
      </c>
      <c r="TKA5">
        <f>'Sales Forecast by COS'!TKA4</f>
        <v>0</v>
      </c>
      <c r="TKB5">
        <f>'Sales Forecast by COS'!TKB4</f>
        <v>0</v>
      </c>
      <c r="TKC5">
        <f>'Sales Forecast by COS'!TKC4</f>
        <v>0</v>
      </c>
      <c r="TKD5">
        <f>'Sales Forecast by COS'!TKD4</f>
        <v>0</v>
      </c>
      <c r="TKE5">
        <f>'Sales Forecast by COS'!TKE4</f>
        <v>0</v>
      </c>
      <c r="TKF5">
        <f>'Sales Forecast by COS'!TKF4</f>
        <v>0</v>
      </c>
      <c r="TKG5">
        <f>'Sales Forecast by COS'!TKG4</f>
        <v>0</v>
      </c>
      <c r="TKH5">
        <f>'Sales Forecast by COS'!TKH4</f>
        <v>0</v>
      </c>
      <c r="TKI5">
        <f>'Sales Forecast by COS'!TKI4</f>
        <v>0</v>
      </c>
      <c r="TKJ5">
        <f>'Sales Forecast by COS'!TKJ4</f>
        <v>0</v>
      </c>
      <c r="TKK5">
        <f>'Sales Forecast by COS'!TKK4</f>
        <v>0</v>
      </c>
      <c r="TKL5">
        <f>'Sales Forecast by COS'!TKL4</f>
        <v>0</v>
      </c>
      <c r="TKM5">
        <f>'Sales Forecast by COS'!TKM4</f>
        <v>0</v>
      </c>
      <c r="TKN5">
        <f>'Sales Forecast by COS'!TKN4</f>
        <v>0</v>
      </c>
      <c r="TKO5">
        <f>'Sales Forecast by COS'!TKO4</f>
        <v>0</v>
      </c>
      <c r="TKP5">
        <f>'Sales Forecast by COS'!TKP4</f>
        <v>0</v>
      </c>
      <c r="TKQ5">
        <f>'Sales Forecast by COS'!TKQ4</f>
        <v>0</v>
      </c>
      <c r="TKR5">
        <f>'Sales Forecast by COS'!TKR4</f>
        <v>0</v>
      </c>
      <c r="TKS5">
        <f>'Sales Forecast by COS'!TKS4</f>
        <v>0</v>
      </c>
      <c r="TKT5">
        <f>'Sales Forecast by COS'!TKT4</f>
        <v>0</v>
      </c>
      <c r="TKU5">
        <f>'Sales Forecast by COS'!TKU4</f>
        <v>0</v>
      </c>
      <c r="TKV5">
        <f>'Sales Forecast by COS'!TKV4</f>
        <v>0</v>
      </c>
      <c r="TKW5">
        <f>'Sales Forecast by COS'!TKW4</f>
        <v>0</v>
      </c>
      <c r="TKX5">
        <f>'Sales Forecast by COS'!TKX4</f>
        <v>0</v>
      </c>
      <c r="TKY5">
        <f>'Sales Forecast by COS'!TKY4</f>
        <v>0</v>
      </c>
      <c r="TKZ5">
        <f>'Sales Forecast by COS'!TKZ4</f>
        <v>0</v>
      </c>
      <c r="TLA5">
        <f>'Sales Forecast by COS'!TLA4</f>
        <v>0</v>
      </c>
      <c r="TLB5">
        <f>'Sales Forecast by COS'!TLB4</f>
        <v>0</v>
      </c>
      <c r="TLC5">
        <f>'Sales Forecast by COS'!TLC4</f>
        <v>0</v>
      </c>
      <c r="TLD5">
        <f>'Sales Forecast by COS'!TLD4</f>
        <v>0</v>
      </c>
      <c r="TLE5">
        <f>'Sales Forecast by COS'!TLE4</f>
        <v>0</v>
      </c>
      <c r="TLF5">
        <f>'Sales Forecast by COS'!TLF4</f>
        <v>0</v>
      </c>
      <c r="TLG5">
        <f>'Sales Forecast by COS'!TLG4</f>
        <v>0</v>
      </c>
      <c r="TLH5">
        <f>'Sales Forecast by COS'!TLH4</f>
        <v>0</v>
      </c>
      <c r="TLI5">
        <f>'Sales Forecast by COS'!TLI4</f>
        <v>0</v>
      </c>
      <c r="TLJ5">
        <f>'Sales Forecast by COS'!TLJ4</f>
        <v>0</v>
      </c>
      <c r="TLK5">
        <f>'Sales Forecast by COS'!TLK4</f>
        <v>0</v>
      </c>
      <c r="TLL5">
        <f>'Sales Forecast by COS'!TLL4</f>
        <v>0</v>
      </c>
      <c r="TLM5">
        <f>'Sales Forecast by COS'!TLM4</f>
        <v>0</v>
      </c>
      <c r="TLN5">
        <f>'Sales Forecast by COS'!TLN4</f>
        <v>0</v>
      </c>
      <c r="TLO5">
        <f>'Sales Forecast by COS'!TLO4</f>
        <v>0</v>
      </c>
      <c r="TLP5">
        <f>'Sales Forecast by COS'!TLP4</f>
        <v>0</v>
      </c>
      <c r="TLQ5">
        <f>'Sales Forecast by COS'!TLQ4</f>
        <v>0</v>
      </c>
      <c r="TLR5">
        <f>'Sales Forecast by COS'!TLR4</f>
        <v>0</v>
      </c>
      <c r="TLS5">
        <f>'Sales Forecast by COS'!TLS4</f>
        <v>0</v>
      </c>
      <c r="TLT5">
        <f>'Sales Forecast by COS'!TLT4</f>
        <v>0</v>
      </c>
      <c r="TLU5">
        <f>'Sales Forecast by COS'!TLU4</f>
        <v>0</v>
      </c>
      <c r="TLV5">
        <f>'Sales Forecast by COS'!TLV4</f>
        <v>0</v>
      </c>
      <c r="TLW5">
        <f>'Sales Forecast by COS'!TLW4</f>
        <v>0</v>
      </c>
      <c r="TLX5">
        <f>'Sales Forecast by COS'!TLX4</f>
        <v>0</v>
      </c>
      <c r="TLY5">
        <f>'Sales Forecast by COS'!TLY4</f>
        <v>0</v>
      </c>
      <c r="TLZ5">
        <f>'Sales Forecast by COS'!TLZ4</f>
        <v>0</v>
      </c>
      <c r="TMA5">
        <f>'Sales Forecast by COS'!TMA4</f>
        <v>0</v>
      </c>
      <c r="TMB5">
        <f>'Sales Forecast by COS'!TMB4</f>
        <v>0</v>
      </c>
      <c r="TMC5">
        <f>'Sales Forecast by COS'!TMC4</f>
        <v>0</v>
      </c>
      <c r="TMD5">
        <f>'Sales Forecast by COS'!TMD4</f>
        <v>0</v>
      </c>
      <c r="TME5">
        <f>'Sales Forecast by COS'!TME4</f>
        <v>0</v>
      </c>
      <c r="TMF5">
        <f>'Sales Forecast by COS'!TMF4</f>
        <v>0</v>
      </c>
      <c r="TMG5">
        <f>'Sales Forecast by COS'!TMG4</f>
        <v>0</v>
      </c>
      <c r="TMH5">
        <f>'Sales Forecast by COS'!TMH4</f>
        <v>0</v>
      </c>
      <c r="TMI5">
        <f>'Sales Forecast by COS'!TMI4</f>
        <v>0</v>
      </c>
      <c r="TMJ5">
        <f>'Sales Forecast by COS'!TMJ4</f>
        <v>0</v>
      </c>
      <c r="TMK5">
        <f>'Sales Forecast by COS'!TMK4</f>
        <v>0</v>
      </c>
      <c r="TML5">
        <f>'Sales Forecast by COS'!TML4</f>
        <v>0</v>
      </c>
      <c r="TMM5">
        <f>'Sales Forecast by COS'!TMM4</f>
        <v>0</v>
      </c>
      <c r="TMN5">
        <f>'Sales Forecast by COS'!TMN4</f>
        <v>0</v>
      </c>
      <c r="TMO5">
        <f>'Sales Forecast by COS'!TMO4</f>
        <v>0</v>
      </c>
      <c r="TMP5">
        <f>'Sales Forecast by COS'!TMP4</f>
        <v>0</v>
      </c>
      <c r="TMQ5">
        <f>'Sales Forecast by COS'!TMQ4</f>
        <v>0</v>
      </c>
      <c r="TMR5">
        <f>'Sales Forecast by COS'!TMR4</f>
        <v>0</v>
      </c>
      <c r="TMS5">
        <f>'Sales Forecast by COS'!TMS4</f>
        <v>0</v>
      </c>
      <c r="TMT5">
        <f>'Sales Forecast by COS'!TMT4</f>
        <v>0</v>
      </c>
      <c r="TMU5">
        <f>'Sales Forecast by COS'!TMU4</f>
        <v>0</v>
      </c>
      <c r="TMV5">
        <f>'Sales Forecast by COS'!TMV4</f>
        <v>0</v>
      </c>
      <c r="TMW5">
        <f>'Sales Forecast by COS'!TMW4</f>
        <v>0</v>
      </c>
      <c r="TMX5">
        <f>'Sales Forecast by COS'!TMX4</f>
        <v>0</v>
      </c>
      <c r="TMY5">
        <f>'Sales Forecast by COS'!TMY4</f>
        <v>0</v>
      </c>
      <c r="TMZ5">
        <f>'Sales Forecast by COS'!TMZ4</f>
        <v>0</v>
      </c>
      <c r="TNA5">
        <f>'Sales Forecast by COS'!TNA4</f>
        <v>0</v>
      </c>
      <c r="TNB5">
        <f>'Sales Forecast by COS'!TNB4</f>
        <v>0</v>
      </c>
      <c r="TNC5">
        <f>'Sales Forecast by COS'!TNC4</f>
        <v>0</v>
      </c>
      <c r="TND5">
        <f>'Sales Forecast by COS'!TND4</f>
        <v>0</v>
      </c>
      <c r="TNE5">
        <f>'Sales Forecast by COS'!TNE4</f>
        <v>0</v>
      </c>
      <c r="TNF5">
        <f>'Sales Forecast by COS'!TNF4</f>
        <v>0</v>
      </c>
      <c r="TNG5">
        <f>'Sales Forecast by COS'!TNG4</f>
        <v>0</v>
      </c>
      <c r="TNH5">
        <f>'Sales Forecast by COS'!TNH4</f>
        <v>0</v>
      </c>
      <c r="TNI5">
        <f>'Sales Forecast by COS'!TNI4</f>
        <v>0</v>
      </c>
      <c r="TNJ5">
        <f>'Sales Forecast by COS'!TNJ4</f>
        <v>0</v>
      </c>
      <c r="TNK5">
        <f>'Sales Forecast by COS'!TNK4</f>
        <v>0</v>
      </c>
      <c r="TNL5">
        <f>'Sales Forecast by COS'!TNL4</f>
        <v>0</v>
      </c>
      <c r="TNM5">
        <f>'Sales Forecast by COS'!TNM4</f>
        <v>0</v>
      </c>
      <c r="TNN5">
        <f>'Sales Forecast by COS'!TNN4</f>
        <v>0</v>
      </c>
      <c r="TNO5">
        <f>'Sales Forecast by COS'!TNO4</f>
        <v>0</v>
      </c>
      <c r="TNP5">
        <f>'Sales Forecast by COS'!TNP4</f>
        <v>0</v>
      </c>
      <c r="TNQ5">
        <f>'Sales Forecast by COS'!TNQ4</f>
        <v>0</v>
      </c>
      <c r="TNR5">
        <f>'Sales Forecast by COS'!TNR4</f>
        <v>0</v>
      </c>
      <c r="TNS5">
        <f>'Sales Forecast by COS'!TNS4</f>
        <v>0</v>
      </c>
      <c r="TNT5">
        <f>'Sales Forecast by COS'!TNT4</f>
        <v>0</v>
      </c>
      <c r="TNU5">
        <f>'Sales Forecast by COS'!TNU4</f>
        <v>0</v>
      </c>
      <c r="TNV5">
        <f>'Sales Forecast by COS'!TNV4</f>
        <v>0</v>
      </c>
      <c r="TNW5">
        <f>'Sales Forecast by COS'!TNW4</f>
        <v>0</v>
      </c>
      <c r="TNX5">
        <f>'Sales Forecast by COS'!TNX4</f>
        <v>0</v>
      </c>
      <c r="TNY5">
        <f>'Sales Forecast by COS'!TNY4</f>
        <v>0</v>
      </c>
      <c r="TNZ5">
        <f>'Sales Forecast by COS'!TNZ4</f>
        <v>0</v>
      </c>
      <c r="TOA5">
        <f>'Sales Forecast by COS'!TOA4</f>
        <v>0</v>
      </c>
      <c r="TOB5">
        <f>'Sales Forecast by COS'!TOB4</f>
        <v>0</v>
      </c>
      <c r="TOC5">
        <f>'Sales Forecast by COS'!TOC4</f>
        <v>0</v>
      </c>
      <c r="TOD5">
        <f>'Sales Forecast by COS'!TOD4</f>
        <v>0</v>
      </c>
      <c r="TOE5">
        <f>'Sales Forecast by COS'!TOE4</f>
        <v>0</v>
      </c>
      <c r="TOF5">
        <f>'Sales Forecast by COS'!TOF4</f>
        <v>0</v>
      </c>
      <c r="TOG5">
        <f>'Sales Forecast by COS'!TOG4</f>
        <v>0</v>
      </c>
      <c r="TOH5">
        <f>'Sales Forecast by COS'!TOH4</f>
        <v>0</v>
      </c>
      <c r="TOI5">
        <f>'Sales Forecast by COS'!TOI4</f>
        <v>0</v>
      </c>
      <c r="TOJ5">
        <f>'Sales Forecast by COS'!TOJ4</f>
        <v>0</v>
      </c>
      <c r="TOK5">
        <f>'Sales Forecast by COS'!TOK4</f>
        <v>0</v>
      </c>
      <c r="TOL5">
        <f>'Sales Forecast by COS'!TOL4</f>
        <v>0</v>
      </c>
      <c r="TOM5">
        <f>'Sales Forecast by COS'!TOM4</f>
        <v>0</v>
      </c>
      <c r="TON5">
        <f>'Sales Forecast by COS'!TON4</f>
        <v>0</v>
      </c>
      <c r="TOO5">
        <f>'Sales Forecast by COS'!TOO4</f>
        <v>0</v>
      </c>
      <c r="TOP5">
        <f>'Sales Forecast by COS'!TOP4</f>
        <v>0</v>
      </c>
      <c r="TOQ5">
        <f>'Sales Forecast by COS'!TOQ4</f>
        <v>0</v>
      </c>
      <c r="TOR5">
        <f>'Sales Forecast by COS'!TOR4</f>
        <v>0</v>
      </c>
      <c r="TOS5">
        <f>'Sales Forecast by COS'!TOS4</f>
        <v>0</v>
      </c>
      <c r="TOT5">
        <f>'Sales Forecast by COS'!TOT4</f>
        <v>0</v>
      </c>
      <c r="TOU5">
        <f>'Sales Forecast by COS'!TOU4</f>
        <v>0</v>
      </c>
      <c r="TOV5">
        <f>'Sales Forecast by COS'!TOV4</f>
        <v>0</v>
      </c>
      <c r="TOW5">
        <f>'Sales Forecast by COS'!TOW4</f>
        <v>0</v>
      </c>
      <c r="TOX5">
        <f>'Sales Forecast by COS'!TOX4</f>
        <v>0</v>
      </c>
      <c r="TOY5">
        <f>'Sales Forecast by COS'!TOY4</f>
        <v>0</v>
      </c>
      <c r="TOZ5">
        <f>'Sales Forecast by COS'!TOZ4</f>
        <v>0</v>
      </c>
      <c r="TPA5">
        <f>'Sales Forecast by COS'!TPA4</f>
        <v>0</v>
      </c>
      <c r="TPB5">
        <f>'Sales Forecast by COS'!TPB4</f>
        <v>0</v>
      </c>
      <c r="TPC5">
        <f>'Sales Forecast by COS'!TPC4</f>
        <v>0</v>
      </c>
      <c r="TPD5">
        <f>'Sales Forecast by COS'!TPD4</f>
        <v>0</v>
      </c>
      <c r="TPE5">
        <f>'Sales Forecast by COS'!TPE4</f>
        <v>0</v>
      </c>
      <c r="TPF5">
        <f>'Sales Forecast by COS'!TPF4</f>
        <v>0</v>
      </c>
      <c r="TPG5">
        <f>'Sales Forecast by COS'!TPG4</f>
        <v>0</v>
      </c>
      <c r="TPH5">
        <f>'Sales Forecast by COS'!TPH4</f>
        <v>0</v>
      </c>
      <c r="TPI5">
        <f>'Sales Forecast by COS'!TPI4</f>
        <v>0</v>
      </c>
      <c r="TPJ5">
        <f>'Sales Forecast by COS'!TPJ4</f>
        <v>0</v>
      </c>
      <c r="TPK5">
        <f>'Sales Forecast by COS'!TPK4</f>
        <v>0</v>
      </c>
      <c r="TPL5">
        <f>'Sales Forecast by COS'!TPL4</f>
        <v>0</v>
      </c>
      <c r="TPM5">
        <f>'Sales Forecast by COS'!TPM4</f>
        <v>0</v>
      </c>
      <c r="TPN5">
        <f>'Sales Forecast by COS'!TPN4</f>
        <v>0</v>
      </c>
      <c r="TPO5">
        <f>'Sales Forecast by COS'!TPO4</f>
        <v>0</v>
      </c>
      <c r="TPP5">
        <f>'Sales Forecast by COS'!TPP4</f>
        <v>0</v>
      </c>
      <c r="TPQ5">
        <f>'Sales Forecast by COS'!TPQ4</f>
        <v>0</v>
      </c>
      <c r="TPR5">
        <f>'Sales Forecast by COS'!TPR4</f>
        <v>0</v>
      </c>
      <c r="TPS5">
        <f>'Sales Forecast by COS'!TPS4</f>
        <v>0</v>
      </c>
      <c r="TPT5">
        <f>'Sales Forecast by COS'!TPT4</f>
        <v>0</v>
      </c>
      <c r="TPU5">
        <f>'Sales Forecast by COS'!TPU4</f>
        <v>0</v>
      </c>
      <c r="TPV5">
        <f>'Sales Forecast by COS'!TPV4</f>
        <v>0</v>
      </c>
      <c r="TPW5">
        <f>'Sales Forecast by COS'!TPW4</f>
        <v>0</v>
      </c>
      <c r="TPX5">
        <f>'Sales Forecast by COS'!TPX4</f>
        <v>0</v>
      </c>
      <c r="TPY5">
        <f>'Sales Forecast by COS'!TPY4</f>
        <v>0</v>
      </c>
      <c r="TPZ5">
        <f>'Sales Forecast by COS'!TPZ4</f>
        <v>0</v>
      </c>
      <c r="TQA5">
        <f>'Sales Forecast by COS'!TQA4</f>
        <v>0</v>
      </c>
      <c r="TQB5">
        <f>'Sales Forecast by COS'!TQB4</f>
        <v>0</v>
      </c>
      <c r="TQC5">
        <f>'Sales Forecast by COS'!TQC4</f>
        <v>0</v>
      </c>
      <c r="TQD5">
        <f>'Sales Forecast by COS'!TQD4</f>
        <v>0</v>
      </c>
      <c r="TQE5">
        <f>'Sales Forecast by COS'!TQE4</f>
        <v>0</v>
      </c>
      <c r="TQF5">
        <f>'Sales Forecast by COS'!TQF4</f>
        <v>0</v>
      </c>
      <c r="TQG5">
        <f>'Sales Forecast by COS'!TQG4</f>
        <v>0</v>
      </c>
      <c r="TQH5">
        <f>'Sales Forecast by COS'!TQH4</f>
        <v>0</v>
      </c>
      <c r="TQI5">
        <f>'Sales Forecast by COS'!TQI4</f>
        <v>0</v>
      </c>
      <c r="TQJ5">
        <f>'Sales Forecast by COS'!TQJ4</f>
        <v>0</v>
      </c>
      <c r="TQK5">
        <f>'Sales Forecast by COS'!TQK4</f>
        <v>0</v>
      </c>
      <c r="TQL5">
        <f>'Sales Forecast by COS'!TQL4</f>
        <v>0</v>
      </c>
      <c r="TQM5">
        <f>'Sales Forecast by COS'!TQM4</f>
        <v>0</v>
      </c>
      <c r="TQN5">
        <f>'Sales Forecast by COS'!TQN4</f>
        <v>0</v>
      </c>
      <c r="TQO5">
        <f>'Sales Forecast by COS'!TQO4</f>
        <v>0</v>
      </c>
      <c r="TQP5">
        <f>'Sales Forecast by COS'!TQP4</f>
        <v>0</v>
      </c>
      <c r="TQQ5">
        <f>'Sales Forecast by COS'!TQQ4</f>
        <v>0</v>
      </c>
      <c r="TQR5">
        <f>'Sales Forecast by COS'!TQR4</f>
        <v>0</v>
      </c>
      <c r="TQS5">
        <f>'Sales Forecast by COS'!TQS4</f>
        <v>0</v>
      </c>
      <c r="TQT5">
        <f>'Sales Forecast by COS'!TQT4</f>
        <v>0</v>
      </c>
      <c r="TQU5">
        <f>'Sales Forecast by COS'!TQU4</f>
        <v>0</v>
      </c>
      <c r="TQV5">
        <f>'Sales Forecast by COS'!TQV4</f>
        <v>0</v>
      </c>
      <c r="TQW5">
        <f>'Sales Forecast by COS'!TQW4</f>
        <v>0</v>
      </c>
      <c r="TQX5">
        <f>'Sales Forecast by COS'!TQX4</f>
        <v>0</v>
      </c>
      <c r="TQY5">
        <f>'Sales Forecast by COS'!TQY4</f>
        <v>0</v>
      </c>
      <c r="TQZ5">
        <f>'Sales Forecast by COS'!TQZ4</f>
        <v>0</v>
      </c>
      <c r="TRA5">
        <f>'Sales Forecast by COS'!TRA4</f>
        <v>0</v>
      </c>
      <c r="TRB5">
        <f>'Sales Forecast by COS'!TRB4</f>
        <v>0</v>
      </c>
      <c r="TRC5">
        <f>'Sales Forecast by COS'!TRC4</f>
        <v>0</v>
      </c>
      <c r="TRD5">
        <f>'Sales Forecast by COS'!TRD4</f>
        <v>0</v>
      </c>
      <c r="TRE5">
        <f>'Sales Forecast by COS'!TRE4</f>
        <v>0</v>
      </c>
      <c r="TRF5">
        <f>'Sales Forecast by COS'!TRF4</f>
        <v>0</v>
      </c>
      <c r="TRG5">
        <f>'Sales Forecast by COS'!TRG4</f>
        <v>0</v>
      </c>
      <c r="TRH5">
        <f>'Sales Forecast by COS'!TRH4</f>
        <v>0</v>
      </c>
      <c r="TRI5">
        <f>'Sales Forecast by COS'!TRI4</f>
        <v>0</v>
      </c>
      <c r="TRJ5">
        <f>'Sales Forecast by COS'!TRJ4</f>
        <v>0</v>
      </c>
      <c r="TRK5">
        <f>'Sales Forecast by COS'!TRK4</f>
        <v>0</v>
      </c>
      <c r="TRL5">
        <f>'Sales Forecast by COS'!TRL4</f>
        <v>0</v>
      </c>
      <c r="TRM5">
        <f>'Sales Forecast by COS'!TRM4</f>
        <v>0</v>
      </c>
      <c r="TRN5">
        <f>'Sales Forecast by COS'!TRN4</f>
        <v>0</v>
      </c>
      <c r="TRO5">
        <f>'Sales Forecast by COS'!TRO4</f>
        <v>0</v>
      </c>
      <c r="TRP5">
        <f>'Sales Forecast by COS'!TRP4</f>
        <v>0</v>
      </c>
      <c r="TRQ5">
        <f>'Sales Forecast by COS'!TRQ4</f>
        <v>0</v>
      </c>
      <c r="TRR5">
        <f>'Sales Forecast by COS'!TRR4</f>
        <v>0</v>
      </c>
      <c r="TRS5">
        <f>'Sales Forecast by COS'!TRS4</f>
        <v>0</v>
      </c>
      <c r="TRT5">
        <f>'Sales Forecast by COS'!TRT4</f>
        <v>0</v>
      </c>
      <c r="TRU5">
        <f>'Sales Forecast by COS'!TRU4</f>
        <v>0</v>
      </c>
      <c r="TRV5">
        <f>'Sales Forecast by COS'!TRV4</f>
        <v>0</v>
      </c>
      <c r="TRW5">
        <f>'Sales Forecast by COS'!TRW4</f>
        <v>0</v>
      </c>
      <c r="TRX5">
        <f>'Sales Forecast by COS'!TRX4</f>
        <v>0</v>
      </c>
      <c r="TRY5">
        <f>'Sales Forecast by COS'!TRY4</f>
        <v>0</v>
      </c>
      <c r="TRZ5">
        <f>'Sales Forecast by COS'!TRZ4</f>
        <v>0</v>
      </c>
      <c r="TSA5">
        <f>'Sales Forecast by COS'!TSA4</f>
        <v>0</v>
      </c>
      <c r="TSB5">
        <f>'Sales Forecast by COS'!TSB4</f>
        <v>0</v>
      </c>
      <c r="TSC5">
        <f>'Sales Forecast by COS'!TSC4</f>
        <v>0</v>
      </c>
      <c r="TSD5">
        <f>'Sales Forecast by COS'!TSD4</f>
        <v>0</v>
      </c>
      <c r="TSE5">
        <f>'Sales Forecast by COS'!TSE4</f>
        <v>0</v>
      </c>
      <c r="TSF5">
        <f>'Sales Forecast by COS'!TSF4</f>
        <v>0</v>
      </c>
      <c r="TSG5">
        <f>'Sales Forecast by COS'!TSG4</f>
        <v>0</v>
      </c>
      <c r="TSH5">
        <f>'Sales Forecast by COS'!TSH4</f>
        <v>0</v>
      </c>
      <c r="TSI5">
        <f>'Sales Forecast by COS'!TSI4</f>
        <v>0</v>
      </c>
      <c r="TSJ5">
        <f>'Sales Forecast by COS'!TSJ4</f>
        <v>0</v>
      </c>
      <c r="TSK5">
        <f>'Sales Forecast by COS'!TSK4</f>
        <v>0</v>
      </c>
      <c r="TSL5">
        <f>'Sales Forecast by COS'!TSL4</f>
        <v>0</v>
      </c>
      <c r="TSM5">
        <f>'Sales Forecast by COS'!TSM4</f>
        <v>0</v>
      </c>
      <c r="TSN5">
        <f>'Sales Forecast by COS'!TSN4</f>
        <v>0</v>
      </c>
      <c r="TSO5">
        <f>'Sales Forecast by COS'!TSO4</f>
        <v>0</v>
      </c>
      <c r="TSP5">
        <f>'Sales Forecast by COS'!TSP4</f>
        <v>0</v>
      </c>
      <c r="TSQ5">
        <f>'Sales Forecast by COS'!TSQ4</f>
        <v>0</v>
      </c>
      <c r="TSR5">
        <f>'Sales Forecast by COS'!TSR4</f>
        <v>0</v>
      </c>
      <c r="TSS5">
        <f>'Sales Forecast by COS'!TSS4</f>
        <v>0</v>
      </c>
      <c r="TST5">
        <f>'Sales Forecast by COS'!TST4</f>
        <v>0</v>
      </c>
      <c r="TSU5">
        <f>'Sales Forecast by COS'!TSU4</f>
        <v>0</v>
      </c>
      <c r="TSV5">
        <f>'Sales Forecast by COS'!TSV4</f>
        <v>0</v>
      </c>
      <c r="TSW5">
        <f>'Sales Forecast by COS'!TSW4</f>
        <v>0</v>
      </c>
      <c r="TSX5">
        <f>'Sales Forecast by COS'!TSX4</f>
        <v>0</v>
      </c>
      <c r="TSY5">
        <f>'Sales Forecast by COS'!TSY4</f>
        <v>0</v>
      </c>
      <c r="TSZ5">
        <f>'Sales Forecast by COS'!TSZ4</f>
        <v>0</v>
      </c>
      <c r="TTA5">
        <f>'Sales Forecast by COS'!TTA4</f>
        <v>0</v>
      </c>
      <c r="TTB5">
        <f>'Sales Forecast by COS'!TTB4</f>
        <v>0</v>
      </c>
      <c r="TTC5">
        <f>'Sales Forecast by COS'!TTC4</f>
        <v>0</v>
      </c>
      <c r="TTD5">
        <f>'Sales Forecast by COS'!TTD4</f>
        <v>0</v>
      </c>
      <c r="TTE5">
        <f>'Sales Forecast by COS'!TTE4</f>
        <v>0</v>
      </c>
      <c r="TTF5">
        <f>'Sales Forecast by COS'!TTF4</f>
        <v>0</v>
      </c>
      <c r="TTG5">
        <f>'Sales Forecast by COS'!TTG4</f>
        <v>0</v>
      </c>
      <c r="TTH5">
        <f>'Sales Forecast by COS'!TTH4</f>
        <v>0</v>
      </c>
      <c r="TTI5">
        <f>'Sales Forecast by COS'!TTI4</f>
        <v>0</v>
      </c>
      <c r="TTJ5">
        <f>'Sales Forecast by COS'!TTJ4</f>
        <v>0</v>
      </c>
      <c r="TTK5">
        <f>'Sales Forecast by COS'!TTK4</f>
        <v>0</v>
      </c>
      <c r="TTL5">
        <f>'Sales Forecast by COS'!TTL4</f>
        <v>0</v>
      </c>
      <c r="TTM5">
        <f>'Sales Forecast by COS'!TTM4</f>
        <v>0</v>
      </c>
      <c r="TTN5">
        <f>'Sales Forecast by COS'!TTN4</f>
        <v>0</v>
      </c>
      <c r="TTO5">
        <f>'Sales Forecast by COS'!TTO4</f>
        <v>0</v>
      </c>
      <c r="TTP5">
        <f>'Sales Forecast by COS'!TTP4</f>
        <v>0</v>
      </c>
      <c r="TTQ5">
        <f>'Sales Forecast by COS'!TTQ4</f>
        <v>0</v>
      </c>
      <c r="TTR5">
        <f>'Sales Forecast by COS'!TTR4</f>
        <v>0</v>
      </c>
      <c r="TTS5">
        <f>'Sales Forecast by COS'!TTS4</f>
        <v>0</v>
      </c>
      <c r="TTT5">
        <f>'Sales Forecast by COS'!TTT4</f>
        <v>0</v>
      </c>
      <c r="TTU5">
        <f>'Sales Forecast by COS'!TTU4</f>
        <v>0</v>
      </c>
      <c r="TTV5">
        <f>'Sales Forecast by COS'!TTV4</f>
        <v>0</v>
      </c>
      <c r="TTW5">
        <f>'Sales Forecast by COS'!TTW4</f>
        <v>0</v>
      </c>
      <c r="TTX5">
        <f>'Sales Forecast by COS'!TTX4</f>
        <v>0</v>
      </c>
      <c r="TTY5">
        <f>'Sales Forecast by COS'!TTY4</f>
        <v>0</v>
      </c>
      <c r="TTZ5">
        <f>'Sales Forecast by COS'!TTZ4</f>
        <v>0</v>
      </c>
      <c r="TUA5">
        <f>'Sales Forecast by COS'!TUA4</f>
        <v>0</v>
      </c>
      <c r="TUB5">
        <f>'Sales Forecast by COS'!TUB4</f>
        <v>0</v>
      </c>
      <c r="TUC5">
        <f>'Sales Forecast by COS'!TUC4</f>
        <v>0</v>
      </c>
      <c r="TUD5">
        <f>'Sales Forecast by COS'!TUD4</f>
        <v>0</v>
      </c>
      <c r="TUE5">
        <f>'Sales Forecast by COS'!TUE4</f>
        <v>0</v>
      </c>
      <c r="TUF5">
        <f>'Sales Forecast by COS'!TUF4</f>
        <v>0</v>
      </c>
      <c r="TUG5">
        <f>'Sales Forecast by COS'!TUG4</f>
        <v>0</v>
      </c>
      <c r="TUH5">
        <f>'Sales Forecast by COS'!TUH4</f>
        <v>0</v>
      </c>
      <c r="TUI5">
        <f>'Sales Forecast by COS'!TUI4</f>
        <v>0</v>
      </c>
      <c r="TUJ5">
        <f>'Sales Forecast by COS'!TUJ4</f>
        <v>0</v>
      </c>
      <c r="TUK5">
        <f>'Sales Forecast by COS'!TUK4</f>
        <v>0</v>
      </c>
      <c r="TUL5">
        <f>'Sales Forecast by COS'!TUL4</f>
        <v>0</v>
      </c>
      <c r="TUM5">
        <f>'Sales Forecast by COS'!TUM4</f>
        <v>0</v>
      </c>
      <c r="TUN5">
        <f>'Sales Forecast by COS'!TUN4</f>
        <v>0</v>
      </c>
      <c r="TUO5">
        <f>'Sales Forecast by COS'!TUO4</f>
        <v>0</v>
      </c>
      <c r="TUP5">
        <f>'Sales Forecast by COS'!TUP4</f>
        <v>0</v>
      </c>
      <c r="TUQ5">
        <f>'Sales Forecast by COS'!TUQ4</f>
        <v>0</v>
      </c>
      <c r="TUR5">
        <f>'Sales Forecast by COS'!TUR4</f>
        <v>0</v>
      </c>
      <c r="TUS5">
        <f>'Sales Forecast by COS'!TUS4</f>
        <v>0</v>
      </c>
      <c r="TUT5">
        <f>'Sales Forecast by COS'!TUT4</f>
        <v>0</v>
      </c>
      <c r="TUU5">
        <f>'Sales Forecast by COS'!TUU4</f>
        <v>0</v>
      </c>
      <c r="TUV5">
        <f>'Sales Forecast by COS'!TUV4</f>
        <v>0</v>
      </c>
      <c r="TUW5">
        <f>'Sales Forecast by COS'!TUW4</f>
        <v>0</v>
      </c>
      <c r="TUX5">
        <f>'Sales Forecast by COS'!TUX4</f>
        <v>0</v>
      </c>
      <c r="TUY5">
        <f>'Sales Forecast by COS'!TUY4</f>
        <v>0</v>
      </c>
      <c r="TUZ5">
        <f>'Sales Forecast by COS'!TUZ4</f>
        <v>0</v>
      </c>
      <c r="TVA5">
        <f>'Sales Forecast by COS'!TVA4</f>
        <v>0</v>
      </c>
      <c r="TVB5">
        <f>'Sales Forecast by COS'!TVB4</f>
        <v>0</v>
      </c>
      <c r="TVC5">
        <f>'Sales Forecast by COS'!TVC4</f>
        <v>0</v>
      </c>
      <c r="TVD5">
        <f>'Sales Forecast by COS'!TVD4</f>
        <v>0</v>
      </c>
      <c r="TVE5">
        <f>'Sales Forecast by COS'!TVE4</f>
        <v>0</v>
      </c>
      <c r="TVF5">
        <f>'Sales Forecast by COS'!TVF4</f>
        <v>0</v>
      </c>
      <c r="TVG5">
        <f>'Sales Forecast by COS'!TVG4</f>
        <v>0</v>
      </c>
      <c r="TVH5">
        <f>'Sales Forecast by COS'!TVH4</f>
        <v>0</v>
      </c>
      <c r="TVI5">
        <f>'Sales Forecast by COS'!TVI4</f>
        <v>0</v>
      </c>
      <c r="TVJ5">
        <f>'Sales Forecast by COS'!TVJ4</f>
        <v>0</v>
      </c>
      <c r="TVK5">
        <f>'Sales Forecast by COS'!TVK4</f>
        <v>0</v>
      </c>
      <c r="TVL5">
        <f>'Sales Forecast by COS'!TVL4</f>
        <v>0</v>
      </c>
      <c r="TVM5">
        <f>'Sales Forecast by COS'!TVM4</f>
        <v>0</v>
      </c>
      <c r="TVN5">
        <f>'Sales Forecast by COS'!TVN4</f>
        <v>0</v>
      </c>
      <c r="TVO5">
        <f>'Sales Forecast by COS'!TVO4</f>
        <v>0</v>
      </c>
      <c r="TVP5">
        <f>'Sales Forecast by COS'!TVP4</f>
        <v>0</v>
      </c>
      <c r="TVQ5">
        <f>'Sales Forecast by COS'!TVQ4</f>
        <v>0</v>
      </c>
      <c r="TVR5">
        <f>'Sales Forecast by COS'!TVR4</f>
        <v>0</v>
      </c>
      <c r="TVS5">
        <f>'Sales Forecast by COS'!TVS4</f>
        <v>0</v>
      </c>
      <c r="TVT5">
        <f>'Sales Forecast by COS'!TVT4</f>
        <v>0</v>
      </c>
      <c r="TVU5">
        <f>'Sales Forecast by COS'!TVU4</f>
        <v>0</v>
      </c>
      <c r="TVV5">
        <f>'Sales Forecast by COS'!TVV4</f>
        <v>0</v>
      </c>
      <c r="TVW5">
        <f>'Sales Forecast by COS'!TVW4</f>
        <v>0</v>
      </c>
      <c r="TVX5">
        <f>'Sales Forecast by COS'!TVX4</f>
        <v>0</v>
      </c>
      <c r="TVY5">
        <f>'Sales Forecast by COS'!TVY4</f>
        <v>0</v>
      </c>
      <c r="TVZ5">
        <f>'Sales Forecast by COS'!TVZ4</f>
        <v>0</v>
      </c>
      <c r="TWA5">
        <f>'Sales Forecast by COS'!TWA4</f>
        <v>0</v>
      </c>
      <c r="TWB5">
        <f>'Sales Forecast by COS'!TWB4</f>
        <v>0</v>
      </c>
      <c r="TWC5">
        <f>'Sales Forecast by COS'!TWC4</f>
        <v>0</v>
      </c>
      <c r="TWD5">
        <f>'Sales Forecast by COS'!TWD4</f>
        <v>0</v>
      </c>
      <c r="TWE5">
        <f>'Sales Forecast by COS'!TWE4</f>
        <v>0</v>
      </c>
      <c r="TWF5">
        <f>'Sales Forecast by COS'!TWF4</f>
        <v>0</v>
      </c>
      <c r="TWG5">
        <f>'Sales Forecast by COS'!TWG4</f>
        <v>0</v>
      </c>
      <c r="TWH5">
        <f>'Sales Forecast by COS'!TWH4</f>
        <v>0</v>
      </c>
      <c r="TWI5">
        <f>'Sales Forecast by COS'!TWI4</f>
        <v>0</v>
      </c>
      <c r="TWJ5">
        <f>'Sales Forecast by COS'!TWJ4</f>
        <v>0</v>
      </c>
      <c r="TWK5">
        <f>'Sales Forecast by COS'!TWK4</f>
        <v>0</v>
      </c>
      <c r="TWL5">
        <f>'Sales Forecast by COS'!TWL4</f>
        <v>0</v>
      </c>
      <c r="TWM5">
        <f>'Sales Forecast by COS'!TWM4</f>
        <v>0</v>
      </c>
      <c r="TWN5">
        <f>'Sales Forecast by COS'!TWN4</f>
        <v>0</v>
      </c>
      <c r="TWO5">
        <f>'Sales Forecast by COS'!TWO4</f>
        <v>0</v>
      </c>
      <c r="TWP5">
        <f>'Sales Forecast by COS'!TWP4</f>
        <v>0</v>
      </c>
      <c r="TWQ5">
        <f>'Sales Forecast by COS'!TWQ4</f>
        <v>0</v>
      </c>
      <c r="TWR5">
        <f>'Sales Forecast by COS'!TWR4</f>
        <v>0</v>
      </c>
      <c r="TWS5">
        <f>'Sales Forecast by COS'!TWS4</f>
        <v>0</v>
      </c>
      <c r="TWT5">
        <f>'Sales Forecast by COS'!TWT4</f>
        <v>0</v>
      </c>
      <c r="TWU5">
        <f>'Sales Forecast by COS'!TWU4</f>
        <v>0</v>
      </c>
      <c r="TWV5">
        <f>'Sales Forecast by COS'!TWV4</f>
        <v>0</v>
      </c>
      <c r="TWW5">
        <f>'Sales Forecast by COS'!TWW4</f>
        <v>0</v>
      </c>
      <c r="TWX5">
        <f>'Sales Forecast by COS'!TWX4</f>
        <v>0</v>
      </c>
      <c r="TWY5">
        <f>'Sales Forecast by COS'!TWY4</f>
        <v>0</v>
      </c>
      <c r="TWZ5">
        <f>'Sales Forecast by COS'!TWZ4</f>
        <v>0</v>
      </c>
      <c r="TXA5">
        <f>'Sales Forecast by COS'!TXA4</f>
        <v>0</v>
      </c>
      <c r="TXB5">
        <f>'Sales Forecast by COS'!TXB4</f>
        <v>0</v>
      </c>
      <c r="TXC5">
        <f>'Sales Forecast by COS'!TXC4</f>
        <v>0</v>
      </c>
      <c r="TXD5">
        <f>'Sales Forecast by COS'!TXD4</f>
        <v>0</v>
      </c>
      <c r="TXE5">
        <f>'Sales Forecast by COS'!TXE4</f>
        <v>0</v>
      </c>
      <c r="TXF5">
        <f>'Sales Forecast by COS'!TXF4</f>
        <v>0</v>
      </c>
      <c r="TXG5">
        <f>'Sales Forecast by COS'!TXG4</f>
        <v>0</v>
      </c>
      <c r="TXH5">
        <f>'Sales Forecast by COS'!TXH4</f>
        <v>0</v>
      </c>
      <c r="TXI5">
        <f>'Sales Forecast by COS'!TXI4</f>
        <v>0</v>
      </c>
      <c r="TXJ5">
        <f>'Sales Forecast by COS'!TXJ4</f>
        <v>0</v>
      </c>
      <c r="TXK5">
        <f>'Sales Forecast by COS'!TXK4</f>
        <v>0</v>
      </c>
      <c r="TXL5">
        <f>'Sales Forecast by COS'!TXL4</f>
        <v>0</v>
      </c>
      <c r="TXM5">
        <f>'Sales Forecast by COS'!TXM4</f>
        <v>0</v>
      </c>
      <c r="TXN5">
        <f>'Sales Forecast by COS'!TXN4</f>
        <v>0</v>
      </c>
      <c r="TXO5">
        <f>'Sales Forecast by COS'!TXO4</f>
        <v>0</v>
      </c>
      <c r="TXP5">
        <f>'Sales Forecast by COS'!TXP4</f>
        <v>0</v>
      </c>
      <c r="TXQ5">
        <f>'Sales Forecast by COS'!TXQ4</f>
        <v>0</v>
      </c>
      <c r="TXR5">
        <f>'Sales Forecast by COS'!TXR4</f>
        <v>0</v>
      </c>
      <c r="TXS5">
        <f>'Sales Forecast by COS'!TXS4</f>
        <v>0</v>
      </c>
      <c r="TXT5">
        <f>'Sales Forecast by COS'!TXT4</f>
        <v>0</v>
      </c>
      <c r="TXU5">
        <f>'Sales Forecast by COS'!TXU4</f>
        <v>0</v>
      </c>
      <c r="TXV5">
        <f>'Sales Forecast by COS'!TXV4</f>
        <v>0</v>
      </c>
      <c r="TXW5">
        <f>'Sales Forecast by COS'!TXW4</f>
        <v>0</v>
      </c>
      <c r="TXX5">
        <f>'Sales Forecast by COS'!TXX4</f>
        <v>0</v>
      </c>
      <c r="TXY5">
        <f>'Sales Forecast by COS'!TXY4</f>
        <v>0</v>
      </c>
      <c r="TXZ5">
        <f>'Sales Forecast by COS'!TXZ4</f>
        <v>0</v>
      </c>
      <c r="TYA5">
        <f>'Sales Forecast by COS'!TYA4</f>
        <v>0</v>
      </c>
      <c r="TYB5">
        <f>'Sales Forecast by COS'!TYB4</f>
        <v>0</v>
      </c>
      <c r="TYC5">
        <f>'Sales Forecast by COS'!TYC4</f>
        <v>0</v>
      </c>
      <c r="TYD5">
        <f>'Sales Forecast by COS'!TYD4</f>
        <v>0</v>
      </c>
      <c r="TYE5">
        <f>'Sales Forecast by COS'!TYE4</f>
        <v>0</v>
      </c>
      <c r="TYF5">
        <f>'Sales Forecast by COS'!TYF4</f>
        <v>0</v>
      </c>
      <c r="TYG5">
        <f>'Sales Forecast by COS'!TYG4</f>
        <v>0</v>
      </c>
      <c r="TYH5">
        <f>'Sales Forecast by COS'!TYH4</f>
        <v>0</v>
      </c>
      <c r="TYI5">
        <f>'Sales Forecast by COS'!TYI4</f>
        <v>0</v>
      </c>
      <c r="TYJ5">
        <f>'Sales Forecast by COS'!TYJ4</f>
        <v>0</v>
      </c>
      <c r="TYK5">
        <f>'Sales Forecast by COS'!TYK4</f>
        <v>0</v>
      </c>
      <c r="TYL5">
        <f>'Sales Forecast by COS'!TYL4</f>
        <v>0</v>
      </c>
      <c r="TYM5">
        <f>'Sales Forecast by COS'!TYM4</f>
        <v>0</v>
      </c>
      <c r="TYN5">
        <f>'Sales Forecast by COS'!TYN4</f>
        <v>0</v>
      </c>
      <c r="TYO5">
        <f>'Sales Forecast by COS'!TYO4</f>
        <v>0</v>
      </c>
      <c r="TYP5">
        <f>'Sales Forecast by COS'!TYP4</f>
        <v>0</v>
      </c>
      <c r="TYQ5">
        <f>'Sales Forecast by COS'!TYQ4</f>
        <v>0</v>
      </c>
      <c r="TYR5">
        <f>'Sales Forecast by COS'!TYR4</f>
        <v>0</v>
      </c>
      <c r="TYS5">
        <f>'Sales Forecast by COS'!TYS4</f>
        <v>0</v>
      </c>
      <c r="TYT5">
        <f>'Sales Forecast by COS'!TYT4</f>
        <v>0</v>
      </c>
      <c r="TYU5">
        <f>'Sales Forecast by COS'!TYU4</f>
        <v>0</v>
      </c>
      <c r="TYV5">
        <f>'Sales Forecast by COS'!TYV4</f>
        <v>0</v>
      </c>
      <c r="TYW5">
        <f>'Sales Forecast by COS'!TYW4</f>
        <v>0</v>
      </c>
      <c r="TYX5">
        <f>'Sales Forecast by COS'!TYX4</f>
        <v>0</v>
      </c>
      <c r="TYY5">
        <f>'Sales Forecast by COS'!TYY4</f>
        <v>0</v>
      </c>
      <c r="TYZ5">
        <f>'Sales Forecast by COS'!TYZ4</f>
        <v>0</v>
      </c>
      <c r="TZA5">
        <f>'Sales Forecast by COS'!TZA4</f>
        <v>0</v>
      </c>
      <c r="TZB5">
        <f>'Sales Forecast by COS'!TZB4</f>
        <v>0</v>
      </c>
      <c r="TZC5">
        <f>'Sales Forecast by COS'!TZC4</f>
        <v>0</v>
      </c>
      <c r="TZD5">
        <f>'Sales Forecast by COS'!TZD4</f>
        <v>0</v>
      </c>
      <c r="TZE5">
        <f>'Sales Forecast by COS'!TZE4</f>
        <v>0</v>
      </c>
      <c r="TZF5">
        <f>'Sales Forecast by COS'!TZF4</f>
        <v>0</v>
      </c>
      <c r="TZG5">
        <f>'Sales Forecast by COS'!TZG4</f>
        <v>0</v>
      </c>
      <c r="TZH5">
        <f>'Sales Forecast by COS'!TZH4</f>
        <v>0</v>
      </c>
      <c r="TZI5">
        <f>'Sales Forecast by COS'!TZI4</f>
        <v>0</v>
      </c>
      <c r="TZJ5">
        <f>'Sales Forecast by COS'!TZJ4</f>
        <v>0</v>
      </c>
      <c r="TZK5">
        <f>'Sales Forecast by COS'!TZK4</f>
        <v>0</v>
      </c>
      <c r="TZL5">
        <f>'Sales Forecast by COS'!TZL4</f>
        <v>0</v>
      </c>
      <c r="TZM5">
        <f>'Sales Forecast by COS'!TZM4</f>
        <v>0</v>
      </c>
      <c r="TZN5">
        <f>'Sales Forecast by COS'!TZN4</f>
        <v>0</v>
      </c>
      <c r="TZO5">
        <f>'Sales Forecast by COS'!TZO4</f>
        <v>0</v>
      </c>
      <c r="TZP5">
        <f>'Sales Forecast by COS'!TZP4</f>
        <v>0</v>
      </c>
      <c r="TZQ5">
        <f>'Sales Forecast by COS'!TZQ4</f>
        <v>0</v>
      </c>
      <c r="TZR5">
        <f>'Sales Forecast by COS'!TZR4</f>
        <v>0</v>
      </c>
      <c r="TZS5">
        <f>'Sales Forecast by COS'!TZS4</f>
        <v>0</v>
      </c>
      <c r="TZT5">
        <f>'Sales Forecast by COS'!TZT4</f>
        <v>0</v>
      </c>
      <c r="TZU5">
        <f>'Sales Forecast by COS'!TZU4</f>
        <v>0</v>
      </c>
      <c r="TZV5">
        <f>'Sales Forecast by COS'!TZV4</f>
        <v>0</v>
      </c>
      <c r="TZW5">
        <f>'Sales Forecast by COS'!TZW4</f>
        <v>0</v>
      </c>
      <c r="TZX5">
        <f>'Sales Forecast by COS'!TZX4</f>
        <v>0</v>
      </c>
      <c r="TZY5">
        <f>'Sales Forecast by COS'!TZY4</f>
        <v>0</v>
      </c>
      <c r="TZZ5">
        <f>'Sales Forecast by COS'!TZZ4</f>
        <v>0</v>
      </c>
      <c r="UAA5">
        <f>'Sales Forecast by COS'!UAA4</f>
        <v>0</v>
      </c>
      <c r="UAB5">
        <f>'Sales Forecast by COS'!UAB4</f>
        <v>0</v>
      </c>
      <c r="UAC5">
        <f>'Sales Forecast by COS'!UAC4</f>
        <v>0</v>
      </c>
      <c r="UAD5">
        <f>'Sales Forecast by COS'!UAD4</f>
        <v>0</v>
      </c>
      <c r="UAE5">
        <f>'Sales Forecast by COS'!UAE4</f>
        <v>0</v>
      </c>
      <c r="UAF5">
        <f>'Sales Forecast by COS'!UAF4</f>
        <v>0</v>
      </c>
      <c r="UAG5">
        <f>'Sales Forecast by COS'!UAG4</f>
        <v>0</v>
      </c>
      <c r="UAH5">
        <f>'Sales Forecast by COS'!UAH4</f>
        <v>0</v>
      </c>
      <c r="UAI5">
        <f>'Sales Forecast by COS'!UAI4</f>
        <v>0</v>
      </c>
      <c r="UAJ5">
        <f>'Sales Forecast by COS'!UAJ4</f>
        <v>0</v>
      </c>
      <c r="UAK5">
        <f>'Sales Forecast by COS'!UAK4</f>
        <v>0</v>
      </c>
      <c r="UAL5">
        <f>'Sales Forecast by COS'!UAL4</f>
        <v>0</v>
      </c>
      <c r="UAM5">
        <f>'Sales Forecast by COS'!UAM4</f>
        <v>0</v>
      </c>
      <c r="UAN5">
        <f>'Sales Forecast by COS'!UAN4</f>
        <v>0</v>
      </c>
      <c r="UAO5">
        <f>'Sales Forecast by COS'!UAO4</f>
        <v>0</v>
      </c>
      <c r="UAP5">
        <f>'Sales Forecast by COS'!UAP4</f>
        <v>0</v>
      </c>
      <c r="UAQ5">
        <f>'Sales Forecast by COS'!UAQ4</f>
        <v>0</v>
      </c>
      <c r="UAR5">
        <f>'Sales Forecast by COS'!UAR4</f>
        <v>0</v>
      </c>
      <c r="UAS5">
        <f>'Sales Forecast by COS'!UAS4</f>
        <v>0</v>
      </c>
      <c r="UAT5">
        <f>'Sales Forecast by COS'!UAT4</f>
        <v>0</v>
      </c>
      <c r="UAU5">
        <f>'Sales Forecast by COS'!UAU4</f>
        <v>0</v>
      </c>
      <c r="UAV5">
        <f>'Sales Forecast by COS'!UAV4</f>
        <v>0</v>
      </c>
      <c r="UAW5">
        <f>'Sales Forecast by COS'!UAW4</f>
        <v>0</v>
      </c>
      <c r="UAX5">
        <f>'Sales Forecast by COS'!UAX4</f>
        <v>0</v>
      </c>
      <c r="UAY5">
        <f>'Sales Forecast by COS'!UAY4</f>
        <v>0</v>
      </c>
      <c r="UAZ5">
        <f>'Sales Forecast by COS'!UAZ4</f>
        <v>0</v>
      </c>
      <c r="UBA5">
        <f>'Sales Forecast by COS'!UBA4</f>
        <v>0</v>
      </c>
      <c r="UBB5">
        <f>'Sales Forecast by COS'!UBB4</f>
        <v>0</v>
      </c>
      <c r="UBC5">
        <f>'Sales Forecast by COS'!UBC4</f>
        <v>0</v>
      </c>
      <c r="UBD5">
        <f>'Sales Forecast by COS'!UBD4</f>
        <v>0</v>
      </c>
      <c r="UBE5">
        <f>'Sales Forecast by COS'!UBE4</f>
        <v>0</v>
      </c>
      <c r="UBF5">
        <f>'Sales Forecast by COS'!UBF4</f>
        <v>0</v>
      </c>
      <c r="UBG5">
        <f>'Sales Forecast by COS'!UBG4</f>
        <v>0</v>
      </c>
      <c r="UBH5">
        <f>'Sales Forecast by COS'!UBH4</f>
        <v>0</v>
      </c>
      <c r="UBI5">
        <f>'Sales Forecast by COS'!UBI4</f>
        <v>0</v>
      </c>
      <c r="UBJ5">
        <f>'Sales Forecast by COS'!UBJ4</f>
        <v>0</v>
      </c>
      <c r="UBK5">
        <f>'Sales Forecast by COS'!UBK4</f>
        <v>0</v>
      </c>
      <c r="UBL5">
        <f>'Sales Forecast by COS'!UBL4</f>
        <v>0</v>
      </c>
      <c r="UBM5">
        <f>'Sales Forecast by COS'!UBM4</f>
        <v>0</v>
      </c>
      <c r="UBN5">
        <f>'Sales Forecast by COS'!UBN4</f>
        <v>0</v>
      </c>
      <c r="UBO5">
        <f>'Sales Forecast by COS'!UBO4</f>
        <v>0</v>
      </c>
      <c r="UBP5">
        <f>'Sales Forecast by COS'!UBP4</f>
        <v>0</v>
      </c>
      <c r="UBQ5">
        <f>'Sales Forecast by COS'!UBQ4</f>
        <v>0</v>
      </c>
      <c r="UBR5">
        <f>'Sales Forecast by COS'!UBR4</f>
        <v>0</v>
      </c>
      <c r="UBS5">
        <f>'Sales Forecast by COS'!UBS4</f>
        <v>0</v>
      </c>
      <c r="UBT5">
        <f>'Sales Forecast by COS'!UBT4</f>
        <v>0</v>
      </c>
      <c r="UBU5">
        <f>'Sales Forecast by COS'!UBU4</f>
        <v>0</v>
      </c>
      <c r="UBV5">
        <f>'Sales Forecast by COS'!UBV4</f>
        <v>0</v>
      </c>
      <c r="UBW5">
        <f>'Sales Forecast by COS'!UBW4</f>
        <v>0</v>
      </c>
      <c r="UBX5">
        <f>'Sales Forecast by COS'!UBX4</f>
        <v>0</v>
      </c>
      <c r="UBY5">
        <f>'Sales Forecast by COS'!UBY4</f>
        <v>0</v>
      </c>
      <c r="UBZ5">
        <f>'Sales Forecast by COS'!UBZ4</f>
        <v>0</v>
      </c>
      <c r="UCA5">
        <f>'Sales Forecast by COS'!UCA4</f>
        <v>0</v>
      </c>
      <c r="UCB5">
        <f>'Sales Forecast by COS'!UCB4</f>
        <v>0</v>
      </c>
      <c r="UCC5">
        <f>'Sales Forecast by COS'!UCC4</f>
        <v>0</v>
      </c>
      <c r="UCD5">
        <f>'Sales Forecast by COS'!UCD4</f>
        <v>0</v>
      </c>
      <c r="UCE5">
        <f>'Sales Forecast by COS'!UCE4</f>
        <v>0</v>
      </c>
      <c r="UCF5">
        <f>'Sales Forecast by COS'!UCF4</f>
        <v>0</v>
      </c>
      <c r="UCG5">
        <f>'Sales Forecast by COS'!UCG4</f>
        <v>0</v>
      </c>
      <c r="UCH5">
        <f>'Sales Forecast by COS'!UCH4</f>
        <v>0</v>
      </c>
      <c r="UCI5">
        <f>'Sales Forecast by COS'!UCI4</f>
        <v>0</v>
      </c>
      <c r="UCJ5">
        <f>'Sales Forecast by COS'!UCJ4</f>
        <v>0</v>
      </c>
      <c r="UCK5">
        <f>'Sales Forecast by COS'!UCK4</f>
        <v>0</v>
      </c>
      <c r="UCL5">
        <f>'Sales Forecast by COS'!UCL4</f>
        <v>0</v>
      </c>
      <c r="UCM5">
        <f>'Sales Forecast by COS'!UCM4</f>
        <v>0</v>
      </c>
      <c r="UCN5">
        <f>'Sales Forecast by COS'!UCN4</f>
        <v>0</v>
      </c>
      <c r="UCO5">
        <f>'Sales Forecast by COS'!UCO4</f>
        <v>0</v>
      </c>
      <c r="UCP5">
        <f>'Sales Forecast by COS'!UCP4</f>
        <v>0</v>
      </c>
      <c r="UCQ5">
        <f>'Sales Forecast by COS'!UCQ4</f>
        <v>0</v>
      </c>
      <c r="UCR5">
        <f>'Sales Forecast by COS'!UCR4</f>
        <v>0</v>
      </c>
      <c r="UCS5">
        <f>'Sales Forecast by COS'!UCS4</f>
        <v>0</v>
      </c>
      <c r="UCT5">
        <f>'Sales Forecast by COS'!UCT4</f>
        <v>0</v>
      </c>
      <c r="UCU5">
        <f>'Sales Forecast by COS'!UCU4</f>
        <v>0</v>
      </c>
      <c r="UCV5">
        <f>'Sales Forecast by COS'!UCV4</f>
        <v>0</v>
      </c>
      <c r="UCW5">
        <f>'Sales Forecast by COS'!UCW4</f>
        <v>0</v>
      </c>
      <c r="UCX5">
        <f>'Sales Forecast by COS'!UCX4</f>
        <v>0</v>
      </c>
      <c r="UCY5">
        <f>'Sales Forecast by COS'!UCY4</f>
        <v>0</v>
      </c>
      <c r="UCZ5">
        <f>'Sales Forecast by COS'!UCZ4</f>
        <v>0</v>
      </c>
      <c r="UDA5">
        <f>'Sales Forecast by COS'!UDA4</f>
        <v>0</v>
      </c>
      <c r="UDB5">
        <f>'Sales Forecast by COS'!UDB4</f>
        <v>0</v>
      </c>
      <c r="UDC5">
        <f>'Sales Forecast by COS'!UDC4</f>
        <v>0</v>
      </c>
      <c r="UDD5">
        <f>'Sales Forecast by COS'!UDD4</f>
        <v>0</v>
      </c>
      <c r="UDE5">
        <f>'Sales Forecast by COS'!UDE4</f>
        <v>0</v>
      </c>
      <c r="UDF5">
        <f>'Sales Forecast by COS'!UDF4</f>
        <v>0</v>
      </c>
      <c r="UDG5">
        <f>'Sales Forecast by COS'!UDG4</f>
        <v>0</v>
      </c>
      <c r="UDH5">
        <f>'Sales Forecast by COS'!UDH4</f>
        <v>0</v>
      </c>
      <c r="UDI5">
        <f>'Sales Forecast by COS'!UDI4</f>
        <v>0</v>
      </c>
      <c r="UDJ5">
        <f>'Sales Forecast by COS'!UDJ4</f>
        <v>0</v>
      </c>
      <c r="UDK5">
        <f>'Sales Forecast by COS'!UDK4</f>
        <v>0</v>
      </c>
      <c r="UDL5">
        <f>'Sales Forecast by COS'!UDL4</f>
        <v>0</v>
      </c>
      <c r="UDM5">
        <f>'Sales Forecast by COS'!UDM4</f>
        <v>0</v>
      </c>
      <c r="UDN5">
        <f>'Sales Forecast by COS'!UDN4</f>
        <v>0</v>
      </c>
      <c r="UDO5">
        <f>'Sales Forecast by COS'!UDO4</f>
        <v>0</v>
      </c>
      <c r="UDP5">
        <f>'Sales Forecast by COS'!UDP4</f>
        <v>0</v>
      </c>
      <c r="UDQ5">
        <f>'Sales Forecast by COS'!UDQ4</f>
        <v>0</v>
      </c>
      <c r="UDR5">
        <f>'Sales Forecast by COS'!UDR4</f>
        <v>0</v>
      </c>
      <c r="UDS5">
        <f>'Sales Forecast by COS'!UDS4</f>
        <v>0</v>
      </c>
      <c r="UDT5">
        <f>'Sales Forecast by COS'!UDT4</f>
        <v>0</v>
      </c>
      <c r="UDU5">
        <f>'Sales Forecast by COS'!UDU4</f>
        <v>0</v>
      </c>
      <c r="UDV5">
        <f>'Sales Forecast by COS'!UDV4</f>
        <v>0</v>
      </c>
      <c r="UDW5">
        <f>'Sales Forecast by COS'!UDW4</f>
        <v>0</v>
      </c>
      <c r="UDX5">
        <f>'Sales Forecast by COS'!UDX4</f>
        <v>0</v>
      </c>
      <c r="UDY5">
        <f>'Sales Forecast by COS'!UDY4</f>
        <v>0</v>
      </c>
      <c r="UDZ5">
        <f>'Sales Forecast by COS'!UDZ4</f>
        <v>0</v>
      </c>
      <c r="UEA5">
        <f>'Sales Forecast by COS'!UEA4</f>
        <v>0</v>
      </c>
      <c r="UEB5">
        <f>'Sales Forecast by COS'!UEB4</f>
        <v>0</v>
      </c>
      <c r="UEC5">
        <f>'Sales Forecast by COS'!UEC4</f>
        <v>0</v>
      </c>
      <c r="UED5">
        <f>'Sales Forecast by COS'!UED4</f>
        <v>0</v>
      </c>
      <c r="UEE5">
        <f>'Sales Forecast by COS'!UEE4</f>
        <v>0</v>
      </c>
      <c r="UEF5">
        <f>'Sales Forecast by COS'!UEF4</f>
        <v>0</v>
      </c>
      <c r="UEG5">
        <f>'Sales Forecast by COS'!UEG4</f>
        <v>0</v>
      </c>
      <c r="UEH5">
        <f>'Sales Forecast by COS'!UEH4</f>
        <v>0</v>
      </c>
      <c r="UEI5">
        <f>'Sales Forecast by COS'!UEI4</f>
        <v>0</v>
      </c>
      <c r="UEJ5">
        <f>'Sales Forecast by COS'!UEJ4</f>
        <v>0</v>
      </c>
      <c r="UEK5">
        <f>'Sales Forecast by COS'!UEK4</f>
        <v>0</v>
      </c>
      <c r="UEL5">
        <f>'Sales Forecast by COS'!UEL4</f>
        <v>0</v>
      </c>
      <c r="UEM5">
        <f>'Sales Forecast by COS'!UEM4</f>
        <v>0</v>
      </c>
      <c r="UEN5">
        <f>'Sales Forecast by COS'!UEN4</f>
        <v>0</v>
      </c>
      <c r="UEO5">
        <f>'Sales Forecast by COS'!UEO4</f>
        <v>0</v>
      </c>
      <c r="UEP5">
        <f>'Sales Forecast by COS'!UEP4</f>
        <v>0</v>
      </c>
      <c r="UEQ5">
        <f>'Sales Forecast by COS'!UEQ4</f>
        <v>0</v>
      </c>
      <c r="UER5">
        <f>'Sales Forecast by COS'!UER4</f>
        <v>0</v>
      </c>
      <c r="UES5">
        <f>'Sales Forecast by COS'!UES4</f>
        <v>0</v>
      </c>
      <c r="UET5">
        <f>'Sales Forecast by COS'!UET4</f>
        <v>0</v>
      </c>
      <c r="UEU5">
        <f>'Sales Forecast by COS'!UEU4</f>
        <v>0</v>
      </c>
      <c r="UEV5">
        <f>'Sales Forecast by COS'!UEV4</f>
        <v>0</v>
      </c>
      <c r="UEW5">
        <f>'Sales Forecast by COS'!UEW4</f>
        <v>0</v>
      </c>
      <c r="UEX5">
        <f>'Sales Forecast by COS'!UEX4</f>
        <v>0</v>
      </c>
      <c r="UEY5">
        <f>'Sales Forecast by COS'!UEY4</f>
        <v>0</v>
      </c>
      <c r="UEZ5">
        <f>'Sales Forecast by COS'!UEZ4</f>
        <v>0</v>
      </c>
      <c r="UFA5">
        <f>'Sales Forecast by COS'!UFA4</f>
        <v>0</v>
      </c>
      <c r="UFB5">
        <f>'Sales Forecast by COS'!UFB4</f>
        <v>0</v>
      </c>
      <c r="UFC5">
        <f>'Sales Forecast by COS'!UFC4</f>
        <v>0</v>
      </c>
      <c r="UFD5">
        <f>'Sales Forecast by COS'!UFD4</f>
        <v>0</v>
      </c>
      <c r="UFE5">
        <f>'Sales Forecast by COS'!UFE4</f>
        <v>0</v>
      </c>
      <c r="UFF5">
        <f>'Sales Forecast by COS'!UFF4</f>
        <v>0</v>
      </c>
      <c r="UFG5">
        <f>'Sales Forecast by COS'!UFG4</f>
        <v>0</v>
      </c>
      <c r="UFH5">
        <f>'Sales Forecast by COS'!UFH4</f>
        <v>0</v>
      </c>
      <c r="UFI5">
        <f>'Sales Forecast by COS'!UFI4</f>
        <v>0</v>
      </c>
      <c r="UFJ5">
        <f>'Sales Forecast by COS'!UFJ4</f>
        <v>0</v>
      </c>
      <c r="UFK5">
        <f>'Sales Forecast by COS'!UFK4</f>
        <v>0</v>
      </c>
      <c r="UFL5">
        <f>'Sales Forecast by COS'!UFL4</f>
        <v>0</v>
      </c>
      <c r="UFM5">
        <f>'Sales Forecast by COS'!UFM4</f>
        <v>0</v>
      </c>
      <c r="UFN5">
        <f>'Sales Forecast by COS'!UFN4</f>
        <v>0</v>
      </c>
      <c r="UFO5">
        <f>'Sales Forecast by COS'!UFO4</f>
        <v>0</v>
      </c>
      <c r="UFP5">
        <f>'Sales Forecast by COS'!UFP4</f>
        <v>0</v>
      </c>
      <c r="UFQ5">
        <f>'Sales Forecast by COS'!UFQ4</f>
        <v>0</v>
      </c>
      <c r="UFR5">
        <f>'Sales Forecast by COS'!UFR4</f>
        <v>0</v>
      </c>
      <c r="UFS5">
        <f>'Sales Forecast by COS'!UFS4</f>
        <v>0</v>
      </c>
      <c r="UFT5">
        <f>'Sales Forecast by COS'!UFT4</f>
        <v>0</v>
      </c>
      <c r="UFU5">
        <f>'Sales Forecast by COS'!UFU4</f>
        <v>0</v>
      </c>
      <c r="UFV5">
        <f>'Sales Forecast by COS'!UFV4</f>
        <v>0</v>
      </c>
      <c r="UFW5">
        <f>'Sales Forecast by COS'!UFW4</f>
        <v>0</v>
      </c>
      <c r="UFX5">
        <f>'Sales Forecast by COS'!UFX4</f>
        <v>0</v>
      </c>
      <c r="UFY5">
        <f>'Sales Forecast by COS'!UFY4</f>
        <v>0</v>
      </c>
      <c r="UFZ5">
        <f>'Sales Forecast by COS'!UFZ4</f>
        <v>0</v>
      </c>
      <c r="UGA5">
        <f>'Sales Forecast by COS'!UGA4</f>
        <v>0</v>
      </c>
      <c r="UGB5">
        <f>'Sales Forecast by COS'!UGB4</f>
        <v>0</v>
      </c>
      <c r="UGC5">
        <f>'Sales Forecast by COS'!UGC4</f>
        <v>0</v>
      </c>
      <c r="UGD5">
        <f>'Sales Forecast by COS'!UGD4</f>
        <v>0</v>
      </c>
      <c r="UGE5">
        <f>'Sales Forecast by COS'!UGE4</f>
        <v>0</v>
      </c>
      <c r="UGF5">
        <f>'Sales Forecast by COS'!UGF4</f>
        <v>0</v>
      </c>
      <c r="UGG5">
        <f>'Sales Forecast by COS'!UGG4</f>
        <v>0</v>
      </c>
      <c r="UGH5">
        <f>'Sales Forecast by COS'!UGH4</f>
        <v>0</v>
      </c>
      <c r="UGI5">
        <f>'Sales Forecast by COS'!UGI4</f>
        <v>0</v>
      </c>
      <c r="UGJ5">
        <f>'Sales Forecast by COS'!UGJ4</f>
        <v>0</v>
      </c>
      <c r="UGK5">
        <f>'Sales Forecast by COS'!UGK4</f>
        <v>0</v>
      </c>
      <c r="UGL5">
        <f>'Sales Forecast by COS'!UGL4</f>
        <v>0</v>
      </c>
      <c r="UGM5">
        <f>'Sales Forecast by COS'!UGM4</f>
        <v>0</v>
      </c>
      <c r="UGN5">
        <f>'Sales Forecast by COS'!UGN4</f>
        <v>0</v>
      </c>
      <c r="UGO5">
        <f>'Sales Forecast by COS'!UGO4</f>
        <v>0</v>
      </c>
      <c r="UGP5">
        <f>'Sales Forecast by COS'!UGP4</f>
        <v>0</v>
      </c>
      <c r="UGQ5">
        <f>'Sales Forecast by COS'!UGQ4</f>
        <v>0</v>
      </c>
      <c r="UGR5">
        <f>'Sales Forecast by COS'!UGR4</f>
        <v>0</v>
      </c>
      <c r="UGS5">
        <f>'Sales Forecast by COS'!UGS4</f>
        <v>0</v>
      </c>
      <c r="UGT5">
        <f>'Sales Forecast by COS'!UGT4</f>
        <v>0</v>
      </c>
      <c r="UGU5">
        <f>'Sales Forecast by COS'!UGU4</f>
        <v>0</v>
      </c>
      <c r="UGV5">
        <f>'Sales Forecast by COS'!UGV4</f>
        <v>0</v>
      </c>
      <c r="UGW5">
        <f>'Sales Forecast by COS'!UGW4</f>
        <v>0</v>
      </c>
      <c r="UGX5">
        <f>'Sales Forecast by COS'!UGX4</f>
        <v>0</v>
      </c>
      <c r="UGY5">
        <f>'Sales Forecast by COS'!UGY4</f>
        <v>0</v>
      </c>
      <c r="UGZ5">
        <f>'Sales Forecast by COS'!UGZ4</f>
        <v>0</v>
      </c>
      <c r="UHA5">
        <f>'Sales Forecast by COS'!UHA4</f>
        <v>0</v>
      </c>
      <c r="UHB5">
        <f>'Sales Forecast by COS'!UHB4</f>
        <v>0</v>
      </c>
      <c r="UHC5">
        <f>'Sales Forecast by COS'!UHC4</f>
        <v>0</v>
      </c>
      <c r="UHD5">
        <f>'Sales Forecast by COS'!UHD4</f>
        <v>0</v>
      </c>
      <c r="UHE5">
        <f>'Sales Forecast by COS'!UHE4</f>
        <v>0</v>
      </c>
      <c r="UHF5">
        <f>'Sales Forecast by COS'!UHF4</f>
        <v>0</v>
      </c>
      <c r="UHG5">
        <f>'Sales Forecast by COS'!UHG4</f>
        <v>0</v>
      </c>
      <c r="UHH5">
        <f>'Sales Forecast by COS'!UHH4</f>
        <v>0</v>
      </c>
      <c r="UHI5">
        <f>'Sales Forecast by COS'!UHI4</f>
        <v>0</v>
      </c>
      <c r="UHJ5">
        <f>'Sales Forecast by COS'!UHJ4</f>
        <v>0</v>
      </c>
      <c r="UHK5">
        <f>'Sales Forecast by COS'!UHK4</f>
        <v>0</v>
      </c>
      <c r="UHL5">
        <f>'Sales Forecast by COS'!UHL4</f>
        <v>0</v>
      </c>
      <c r="UHM5">
        <f>'Sales Forecast by COS'!UHM4</f>
        <v>0</v>
      </c>
      <c r="UHN5">
        <f>'Sales Forecast by COS'!UHN4</f>
        <v>0</v>
      </c>
      <c r="UHO5">
        <f>'Sales Forecast by COS'!UHO4</f>
        <v>0</v>
      </c>
      <c r="UHP5">
        <f>'Sales Forecast by COS'!UHP4</f>
        <v>0</v>
      </c>
      <c r="UHQ5">
        <f>'Sales Forecast by COS'!UHQ4</f>
        <v>0</v>
      </c>
      <c r="UHR5">
        <f>'Sales Forecast by COS'!UHR4</f>
        <v>0</v>
      </c>
      <c r="UHS5">
        <f>'Sales Forecast by COS'!UHS4</f>
        <v>0</v>
      </c>
      <c r="UHT5">
        <f>'Sales Forecast by COS'!UHT4</f>
        <v>0</v>
      </c>
      <c r="UHU5">
        <f>'Sales Forecast by COS'!UHU4</f>
        <v>0</v>
      </c>
      <c r="UHV5">
        <f>'Sales Forecast by COS'!UHV4</f>
        <v>0</v>
      </c>
      <c r="UHW5">
        <f>'Sales Forecast by COS'!UHW4</f>
        <v>0</v>
      </c>
      <c r="UHX5">
        <f>'Sales Forecast by COS'!UHX4</f>
        <v>0</v>
      </c>
      <c r="UHY5">
        <f>'Sales Forecast by COS'!UHY4</f>
        <v>0</v>
      </c>
      <c r="UHZ5">
        <f>'Sales Forecast by COS'!UHZ4</f>
        <v>0</v>
      </c>
      <c r="UIA5">
        <f>'Sales Forecast by COS'!UIA4</f>
        <v>0</v>
      </c>
      <c r="UIB5">
        <f>'Sales Forecast by COS'!UIB4</f>
        <v>0</v>
      </c>
      <c r="UIC5">
        <f>'Sales Forecast by COS'!UIC4</f>
        <v>0</v>
      </c>
      <c r="UID5">
        <f>'Sales Forecast by COS'!UID4</f>
        <v>0</v>
      </c>
      <c r="UIE5">
        <f>'Sales Forecast by COS'!UIE4</f>
        <v>0</v>
      </c>
      <c r="UIF5">
        <f>'Sales Forecast by COS'!UIF4</f>
        <v>0</v>
      </c>
      <c r="UIG5">
        <f>'Sales Forecast by COS'!UIG4</f>
        <v>0</v>
      </c>
      <c r="UIH5">
        <f>'Sales Forecast by COS'!UIH4</f>
        <v>0</v>
      </c>
      <c r="UII5">
        <f>'Sales Forecast by COS'!UII4</f>
        <v>0</v>
      </c>
      <c r="UIJ5">
        <f>'Sales Forecast by COS'!UIJ4</f>
        <v>0</v>
      </c>
      <c r="UIK5">
        <f>'Sales Forecast by COS'!UIK4</f>
        <v>0</v>
      </c>
      <c r="UIL5">
        <f>'Sales Forecast by COS'!UIL4</f>
        <v>0</v>
      </c>
      <c r="UIM5">
        <f>'Sales Forecast by COS'!UIM4</f>
        <v>0</v>
      </c>
      <c r="UIN5">
        <f>'Sales Forecast by COS'!UIN4</f>
        <v>0</v>
      </c>
      <c r="UIO5">
        <f>'Sales Forecast by COS'!UIO4</f>
        <v>0</v>
      </c>
      <c r="UIP5">
        <f>'Sales Forecast by COS'!UIP4</f>
        <v>0</v>
      </c>
      <c r="UIQ5">
        <f>'Sales Forecast by COS'!UIQ4</f>
        <v>0</v>
      </c>
      <c r="UIR5">
        <f>'Sales Forecast by COS'!UIR4</f>
        <v>0</v>
      </c>
      <c r="UIS5">
        <f>'Sales Forecast by COS'!UIS4</f>
        <v>0</v>
      </c>
      <c r="UIT5">
        <f>'Sales Forecast by COS'!UIT4</f>
        <v>0</v>
      </c>
      <c r="UIU5">
        <f>'Sales Forecast by COS'!UIU4</f>
        <v>0</v>
      </c>
      <c r="UIV5">
        <f>'Sales Forecast by COS'!UIV4</f>
        <v>0</v>
      </c>
      <c r="UIW5">
        <f>'Sales Forecast by COS'!UIW4</f>
        <v>0</v>
      </c>
      <c r="UIX5">
        <f>'Sales Forecast by COS'!UIX4</f>
        <v>0</v>
      </c>
      <c r="UIY5">
        <f>'Sales Forecast by COS'!UIY4</f>
        <v>0</v>
      </c>
      <c r="UIZ5">
        <f>'Sales Forecast by COS'!UIZ4</f>
        <v>0</v>
      </c>
      <c r="UJA5">
        <f>'Sales Forecast by COS'!UJA4</f>
        <v>0</v>
      </c>
      <c r="UJB5">
        <f>'Sales Forecast by COS'!UJB4</f>
        <v>0</v>
      </c>
      <c r="UJC5">
        <f>'Sales Forecast by COS'!UJC4</f>
        <v>0</v>
      </c>
      <c r="UJD5">
        <f>'Sales Forecast by COS'!UJD4</f>
        <v>0</v>
      </c>
      <c r="UJE5">
        <f>'Sales Forecast by COS'!UJE4</f>
        <v>0</v>
      </c>
      <c r="UJF5">
        <f>'Sales Forecast by COS'!UJF4</f>
        <v>0</v>
      </c>
      <c r="UJG5">
        <f>'Sales Forecast by COS'!UJG4</f>
        <v>0</v>
      </c>
      <c r="UJH5">
        <f>'Sales Forecast by COS'!UJH4</f>
        <v>0</v>
      </c>
      <c r="UJI5">
        <f>'Sales Forecast by COS'!UJI4</f>
        <v>0</v>
      </c>
      <c r="UJJ5">
        <f>'Sales Forecast by COS'!UJJ4</f>
        <v>0</v>
      </c>
      <c r="UJK5">
        <f>'Sales Forecast by COS'!UJK4</f>
        <v>0</v>
      </c>
      <c r="UJL5">
        <f>'Sales Forecast by COS'!UJL4</f>
        <v>0</v>
      </c>
      <c r="UJM5">
        <f>'Sales Forecast by COS'!UJM4</f>
        <v>0</v>
      </c>
      <c r="UJN5">
        <f>'Sales Forecast by COS'!UJN4</f>
        <v>0</v>
      </c>
      <c r="UJO5">
        <f>'Sales Forecast by COS'!UJO4</f>
        <v>0</v>
      </c>
      <c r="UJP5">
        <f>'Sales Forecast by COS'!UJP4</f>
        <v>0</v>
      </c>
      <c r="UJQ5">
        <f>'Sales Forecast by COS'!UJQ4</f>
        <v>0</v>
      </c>
      <c r="UJR5">
        <f>'Sales Forecast by COS'!UJR4</f>
        <v>0</v>
      </c>
      <c r="UJS5">
        <f>'Sales Forecast by COS'!UJS4</f>
        <v>0</v>
      </c>
      <c r="UJT5">
        <f>'Sales Forecast by COS'!UJT4</f>
        <v>0</v>
      </c>
      <c r="UJU5">
        <f>'Sales Forecast by COS'!UJU4</f>
        <v>0</v>
      </c>
      <c r="UJV5">
        <f>'Sales Forecast by COS'!UJV4</f>
        <v>0</v>
      </c>
      <c r="UJW5">
        <f>'Sales Forecast by COS'!UJW4</f>
        <v>0</v>
      </c>
      <c r="UJX5">
        <f>'Sales Forecast by COS'!UJX4</f>
        <v>0</v>
      </c>
      <c r="UJY5">
        <f>'Sales Forecast by COS'!UJY4</f>
        <v>0</v>
      </c>
      <c r="UJZ5">
        <f>'Sales Forecast by COS'!UJZ4</f>
        <v>0</v>
      </c>
      <c r="UKA5">
        <f>'Sales Forecast by COS'!UKA4</f>
        <v>0</v>
      </c>
      <c r="UKB5">
        <f>'Sales Forecast by COS'!UKB4</f>
        <v>0</v>
      </c>
      <c r="UKC5">
        <f>'Sales Forecast by COS'!UKC4</f>
        <v>0</v>
      </c>
      <c r="UKD5">
        <f>'Sales Forecast by COS'!UKD4</f>
        <v>0</v>
      </c>
      <c r="UKE5">
        <f>'Sales Forecast by COS'!UKE4</f>
        <v>0</v>
      </c>
      <c r="UKF5">
        <f>'Sales Forecast by COS'!UKF4</f>
        <v>0</v>
      </c>
      <c r="UKG5">
        <f>'Sales Forecast by COS'!UKG4</f>
        <v>0</v>
      </c>
      <c r="UKH5">
        <f>'Sales Forecast by COS'!UKH4</f>
        <v>0</v>
      </c>
      <c r="UKI5">
        <f>'Sales Forecast by COS'!UKI4</f>
        <v>0</v>
      </c>
      <c r="UKJ5">
        <f>'Sales Forecast by COS'!UKJ4</f>
        <v>0</v>
      </c>
      <c r="UKK5">
        <f>'Sales Forecast by COS'!UKK4</f>
        <v>0</v>
      </c>
      <c r="UKL5">
        <f>'Sales Forecast by COS'!UKL4</f>
        <v>0</v>
      </c>
      <c r="UKM5">
        <f>'Sales Forecast by COS'!UKM4</f>
        <v>0</v>
      </c>
      <c r="UKN5">
        <f>'Sales Forecast by COS'!UKN4</f>
        <v>0</v>
      </c>
      <c r="UKO5">
        <f>'Sales Forecast by COS'!UKO4</f>
        <v>0</v>
      </c>
      <c r="UKP5">
        <f>'Sales Forecast by COS'!UKP4</f>
        <v>0</v>
      </c>
      <c r="UKQ5">
        <f>'Sales Forecast by COS'!UKQ4</f>
        <v>0</v>
      </c>
      <c r="UKR5">
        <f>'Sales Forecast by COS'!UKR4</f>
        <v>0</v>
      </c>
      <c r="UKS5">
        <f>'Sales Forecast by COS'!UKS4</f>
        <v>0</v>
      </c>
      <c r="UKT5">
        <f>'Sales Forecast by COS'!UKT4</f>
        <v>0</v>
      </c>
      <c r="UKU5">
        <f>'Sales Forecast by COS'!UKU4</f>
        <v>0</v>
      </c>
      <c r="UKV5">
        <f>'Sales Forecast by COS'!UKV4</f>
        <v>0</v>
      </c>
      <c r="UKW5">
        <f>'Sales Forecast by COS'!UKW4</f>
        <v>0</v>
      </c>
      <c r="UKX5">
        <f>'Sales Forecast by COS'!UKX4</f>
        <v>0</v>
      </c>
      <c r="UKY5">
        <f>'Sales Forecast by COS'!UKY4</f>
        <v>0</v>
      </c>
      <c r="UKZ5">
        <f>'Sales Forecast by COS'!UKZ4</f>
        <v>0</v>
      </c>
      <c r="ULA5">
        <f>'Sales Forecast by COS'!ULA4</f>
        <v>0</v>
      </c>
      <c r="ULB5">
        <f>'Sales Forecast by COS'!ULB4</f>
        <v>0</v>
      </c>
      <c r="ULC5">
        <f>'Sales Forecast by COS'!ULC4</f>
        <v>0</v>
      </c>
      <c r="ULD5">
        <f>'Sales Forecast by COS'!ULD4</f>
        <v>0</v>
      </c>
      <c r="ULE5">
        <f>'Sales Forecast by COS'!ULE4</f>
        <v>0</v>
      </c>
      <c r="ULF5">
        <f>'Sales Forecast by COS'!ULF4</f>
        <v>0</v>
      </c>
      <c r="ULG5">
        <f>'Sales Forecast by COS'!ULG4</f>
        <v>0</v>
      </c>
      <c r="ULH5">
        <f>'Sales Forecast by COS'!ULH4</f>
        <v>0</v>
      </c>
      <c r="ULI5">
        <f>'Sales Forecast by COS'!ULI4</f>
        <v>0</v>
      </c>
      <c r="ULJ5">
        <f>'Sales Forecast by COS'!ULJ4</f>
        <v>0</v>
      </c>
      <c r="ULK5">
        <f>'Sales Forecast by COS'!ULK4</f>
        <v>0</v>
      </c>
      <c r="ULL5">
        <f>'Sales Forecast by COS'!ULL4</f>
        <v>0</v>
      </c>
      <c r="ULM5">
        <f>'Sales Forecast by COS'!ULM4</f>
        <v>0</v>
      </c>
      <c r="ULN5">
        <f>'Sales Forecast by COS'!ULN4</f>
        <v>0</v>
      </c>
      <c r="ULO5">
        <f>'Sales Forecast by COS'!ULO4</f>
        <v>0</v>
      </c>
      <c r="ULP5">
        <f>'Sales Forecast by COS'!ULP4</f>
        <v>0</v>
      </c>
      <c r="ULQ5">
        <f>'Sales Forecast by COS'!ULQ4</f>
        <v>0</v>
      </c>
      <c r="ULR5">
        <f>'Sales Forecast by COS'!ULR4</f>
        <v>0</v>
      </c>
      <c r="ULS5">
        <f>'Sales Forecast by COS'!ULS4</f>
        <v>0</v>
      </c>
      <c r="ULT5">
        <f>'Sales Forecast by COS'!ULT4</f>
        <v>0</v>
      </c>
      <c r="ULU5">
        <f>'Sales Forecast by COS'!ULU4</f>
        <v>0</v>
      </c>
      <c r="ULV5">
        <f>'Sales Forecast by COS'!ULV4</f>
        <v>0</v>
      </c>
      <c r="ULW5">
        <f>'Sales Forecast by COS'!ULW4</f>
        <v>0</v>
      </c>
      <c r="ULX5">
        <f>'Sales Forecast by COS'!ULX4</f>
        <v>0</v>
      </c>
      <c r="ULY5">
        <f>'Sales Forecast by COS'!ULY4</f>
        <v>0</v>
      </c>
      <c r="ULZ5">
        <f>'Sales Forecast by COS'!ULZ4</f>
        <v>0</v>
      </c>
      <c r="UMA5">
        <f>'Sales Forecast by COS'!UMA4</f>
        <v>0</v>
      </c>
      <c r="UMB5">
        <f>'Sales Forecast by COS'!UMB4</f>
        <v>0</v>
      </c>
      <c r="UMC5">
        <f>'Sales Forecast by COS'!UMC4</f>
        <v>0</v>
      </c>
      <c r="UMD5">
        <f>'Sales Forecast by COS'!UMD4</f>
        <v>0</v>
      </c>
      <c r="UME5">
        <f>'Sales Forecast by COS'!UME4</f>
        <v>0</v>
      </c>
      <c r="UMF5">
        <f>'Sales Forecast by COS'!UMF4</f>
        <v>0</v>
      </c>
      <c r="UMG5">
        <f>'Sales Forecast by COS'!UMG4</f>
        <v>0</v>
      </c>
      <c r="UMH5">
        <f>'Sales Forecast by COS'!UMH4</f>
        <v>0</v>
      </c>
      <c r="UMI5">
        <f>'Sales Forecast by COS'!UMI4</f>
        <v>0</v>
      </c>
      <c r="UMJ5">
        <f>'Sales Forecast by COS'!UMJ4</f>
        <v>0</v>
      </c>
      <c r="UMK5">
        <f>'Sales Forecast by COS'!UMK4</f>
        <v>0</v>
      </c>
      <c r="UML5">
        <f>'Sales Forecast by COS'!UML4</f>
        <v>0</v>
      </c>
      <c r="UMM5">
        <f>'Sales Forecast by COS'!UMM4</f>
        <v>0</v>
      </c>
      <c r="UMN5">
        <f>'Sales Forecast by COS'!UMN4</f>
        <v>0</v>
      </c>
      <c r="UMO5">
        <f>'Sales Forecast by COS'!UMO4</f>
        <v>0</v>
      </c>
      <c r="UMP5">
        <f>'Sales Forecast by COS'!UMP4</f>
        <v>0</v>
      </c>
      <c r="UMQ5">
        <f>'Sales Forecast by COS'!UMQ4</f>
        <v>0</v>
      </c>
      <c r="UMR5">
        <f>'Sales Forecast by COS'!UMR4</f>
        <v>0</v>
      </c>
      <c r="UMS5">
        <f>'Sales Forecast by COS'!UMS4</f>
        <v>0</v>
      </c>
      <c r="UMT5">
        <f>'Sales Forecast by COS'!UMT4</f>
        <v>0</v>
      </c>
      <c r="UMU5">
        <f>'Sales Forecast by COS'!UMU4</f>
        <v>0</v>
      </c>
      <c r="UMV5">
        <f>'Sales Forecast by COS'!UMV4</f>
        <v>0</v>
      </c>
      <c r="UMW5">
        <f>'Sales Forecast by COS'!UMW4</f>
        <v>0</v>
      </c>
      <c r="UMX5">
        <f>'Sales Forecast by COS'!UMX4</f>
        <v>0</v>
      </c>
      <c r="UMY5">
        <f>'Sales Forecast by COS'!UMY4</f>
        <v>0</v>
      </c>
      <c r="UMZ5">
        <f>'Sales Forecast by COS'!UMZ4</f>
        <v>0</v>
      </c>
      <c r="UNA5">
        <f>'Sales Forecast by COS'!UNA4</f>
        <v>0</v>
      </c>
      <c r="UNB5">
        <f>'Sales Forecast by COS'!UNB4</f>
        <v>0</v>
      </c>
      <c r="UNC5">
        <f>'Sales Forecast by COS'!UNC4</f>
        <v>0</v>
      </c>
      <c r="UND5">
        <f>'Sales Forecast by COS'!UND4</f>
        <v>0</v>
      </c>
      <c r="UNE5">
        <f>'Sales Forecast by COS'!UNE4</f>
        <v>0</v>
      </c>
      <c r="UNF5">
        <f>'Sales Forecast by COS'!UNF4</f>
        <v>0</v>
      </c>
      <c r="UNG5">
        <f>'Sales Forecast by COS'!UNG4</f>
        <v>0</v>
      </c>
      <c r="UNH5">
        <f>'Sales Forecast by COS'!UNH4</f>
        <v>0</v>
      </c>
      <c r="UNI5">
        <f>'Sales Forecast by COS'!UNI4</f>
        <v>0</v>
      </c>
      <c r="UNJ5">
        <f>'Sales Forecast by COS'!UNJ4</f>
        <v>0</v>
      </c>
      <c r="UNK5">
        <f>'Sales Forecast by COS'!UNK4</f>
        <v>0</v>
      </c>
      <c r="UNL5">
        <f>'Sales Forecast by COS'!UNL4</f>
        <v>0</v>
      </c>
      <c r="UNM5">
        <f>'Sales Forecast by COS'!UNM4</f>
        <v>0</v>
      </c>
      <c r="UNN5">
        <f>'Sales Forecast by COS'!UNN4</f>
        <v>0</v>
      </c>
      <c r="UNO5">
        <f>'Sales Forecast by COS'!UNO4</f>
        <v>0</v>
      </c>
      <c r="UNP5">
        <f>'Sales Forecast by COS'!UNP4</f>
        <v>0</v>
      </c>
      <c r="UNQ5">
        <f>'Sales Forecast by COS'!UNQ4</f>
        <v>0</v>
      </c>
      <c r="UNR5">
        <f>'Sales Forecast by COS'!UNR4</f>
        <v>0</v>
      </c>
      <c r="UNS5">
        <f>'Sales Forecast by COS'!UNS4</f>
        <v>0</v>
      </c>
      <c r="UNT5">
        <f>'Sales Forecast by COS'!UNT4</f>
        <v>0</v>
      </c>
      <c r="UNU5">
        <f>'Sales Forecast by COS'!UNU4</f>
        <v>0</v>
      </c>
      <c r="UNV5">
        <f>'Sales Forecast by COS'!UNV4</f>
        <v>0</v>
      </c>
      <c r="UNW5">
        <f>'Sales Forecast by COS'!UNW4</f>
        <v>0</v>
      </c>
      <c r="UNX5">
        <f>'Sales Forecast by COS'!UNX4</f>
        <v>0</v>
      </c>
      <c r="UNY5">
        <f>'Sales Forecast by COS'!UNY4</f>
        <v>0</v>
      </c>
      <c r="UNZ5">
        <f>'Sales Forecast by COS'!UNZ4</f>
        <v>0</v>
      </c>
      <c r="UOA5">
        <f>'Sales Forecast by COS'!UOA4</f>
        <v>0</v>
      </c>
      <c r="UOB5">
        <f>'Sales Forecast by COS'!UOB4</f>
        <v>0</v>
      </c>
      <c r="UOC5">
        <f>'Sales Forecast by COS'!UOC4</f>
        <v>0</v>
      </c>
      <c r="UOD5">
        <f>'Sales Forecast by COS'!UOD4</f>
        <v>0</v>
      </c>
      <c r="UOE5">
        <f>'Sales Forecast by COS'!UOE4</f>
        <v>0</v>
      </c>
      <c r="UOF5">
        <f>'Sales Forecast by COS'!UOF4</f>
        <v>0</v>
      </c>
      <c r="UOG5">
        <f>'Sales Forecast by COS'!UOG4</f>
        <v>0</v>
      </c>
      <c r="UOH5">
        <f>'Sales Forecast by COS'!UOH4</f>
        <v>0</v>
      </c>
      <c r="UOI5">
        <f>'Sales Forecast by COS'!UOI4</f>
        <v>0</v>
      </c>
      <c r="UOJ5">
        <f>'Sales Forecast by COS'!UOJ4</f>
        <v>0</v>
      </c>
      <c r="UOK5">
        <f>'Sales Forecast by COS'!UOK4</f>
        <v>0</v>
      </c>
      <c r="UOL5">
        <f>'Sales Forecast by COS'!UOL4</f>
        <v>0</v>
      </c>
      <c r="UOM5">
        <f>'Sales Forecast by COS'!UOM4</f>
        <v>0</v>
      </c>
      <c r="UON5">
        <f>'Sales Forecast by COS'!UON4</f>
        <v>0</v>
      </c>
      <c r="UOO5">
        <f>'Sales Forecast by COS'!UOO4</f>
        <v>0</v>
      </c>
      <c r="UOP5">
        <f>'Sales Forecast by COS'!UOP4</f>
        <v>0</v>
      </c>
      <c r="UOQ5">
        <f>'Sales Forecast by COS'!UOQ4</f>
        <v>0</v>
      </c>
      <c r="UOR5">
        <f>'Sales Forecast by COS'!UOR4</f>
        <v>0</v>
      </c>
      <c r="UOS5">
        <f>'Sales Forecast by COS'!UOS4</f>
        <v>0</v>
      </c>
      <c r="UOT5">
        <f>'Sales Forecast by COS'!UOT4</f>
        <v>0</v>
      </c>
      <c r="UOU5">
        <f>'Sales Forecast by COS'!UOU4</f>
        <v>0</v>
      </c>
      <c r="UOV5">
        <f>'Sales Forecast by COS'!UOV4</f>
        <v>0</v>
      </c>
      <c r="UOW5">
        <f>'Sales Forecast by COS'!UOW4</f>
        <v>0</v>
      </c>
      <c r="UOX5">
        <f>'Sales Forecast by COS'!UOX4</f>
        <v>0</v>
      </c>
      <c r="UOY5">
        <f>'Sales Forecast by COS'!UOY4</f>
        <v>0</v>
      </c>
      <c r="UOZ5">
        <f>'Sales Forecast by COS'!UOZ4</f>
        <v>0</v>
      </c>
      <c r="UPA5">
        <f>'Sales Forecast by COS'!UPA4</f>
        <v>0</v>
      </c>
      <c r="UPB5">
        <f>'Sales Forecast by COS'!UPB4</f>
        <v>0</v>
      </c>
      <c r="UPC5">
        <f>'Sales Forecast by COS'!UPC4</f>
        <v>0</v>
      </c>
      <c r="UPD5">
        <f>'Sales Forecast by COS'!UPD4</f>
        <v>0</v>
      </c>
      <c r="UPE5">
        <f>'Sales Forecast by COS'!UPE4</f>
        <v>0</v>
      </c>
      <c r="UPF5">
        <f>'Sales Forecast by COS'!UPF4</f>
        <v>0</v>
      </c>
      <c r="UPG5">
        <f>'Sales Forecast by COS'!UPG4</f>
        <v>0</v>
      </c>
      <c r="UPH5">
        <f>'Sales Forecast by COS'!UPH4</f>
        <v>0</v>
      </c>
      <c r="UPI5">
        <f>'Sales Forecast by COS'!UPI4</f>
        <v>0</v>
      </c>
      <c r="UPJ5">
        <f>'Sales Forecast by COS'!UPJ4</f>
        <v>0</v>
      </c>
      <c r="UPK5">
        <f>'Sales Forecast by COS'!UPK4</f>
        <v>0</v>
      </c>
      <c r="UPL5">
        <f>'Sales Forecast by COS'!UPL4</f>
        <v>0</v>
      </c>
      <c r="UPM5">
        <f>'Sales Forecast by COS'!UPM4</f>
        <v>0</v>
      </c>
      <c r="UPN5">
        <f>'Sales Forecast by COS'!UPN4</f>
        <v>0</v>
      </c>
      <c r="UPO5">
        <f>'Sales Forecast by COS'!UPO4</f>
        <v>0</v>
      </c>
      <c r="UPP5">
        <f>'Sales Forecast by COS'!UPP4</f>
        <v>0</v>
      </c>
      <c r="UPQ5">
        <f>'Sales Forecast by COS'!UPQ4</f>
        <v>0</v>
      </c>
      <c r="UPR5">
        <f>'Sales Forecast by COS'!UPR4</f>
        <v>0</v>
      </c>
      <c r="UPS5">
        <f>'Sales Forecast by COS'!UPS4</f>
        <v>0</v>
      </c>
      <c r="UPT5">
        <f>'Sales Forecast by COS'!UPT4</f>
        <v>0</v>
      </c>
      <c r="UPU5">
        <f>'Sales Forecast by COS'!UPU4</f>
        <v>0</v>
      </c>
      <c r="UPV5">
        <f>'Sales Forecast by COS'!UPV4</f>
        <v>0</v>
      </c>
      <c r="UPW5">
        <f>'Sales Forecast by COS'!UPW4</f>
        <v>0</v>
      </c>
      <c r="UPX5">
        <f>'Sales Forecast by COS'!UPX4</f>
        <v>0</v>
      </c>
      <c r="UPY5">
        <f>'Sales Forecast by COS'!UPY4</f>
        <v>0</v>
      </c>
      <c r="UPZ5">
        <f>'Sales Forecast by COS'!UPZ4</f>
        <v>0</v>
      </c>
      <c r="UQA5">
        <f>'Sales Forecast by COS'!UQA4</f>
        <v>0</v>
      </c>
      <c r="UQB5">
        <f>'Sales Forecast by COS'!UQB4</f>
        <v>0</v>
      </c>
      <c r="UQC5">
        <f>'Sales Forecast by COS'!UQC4</f>
        <v>0</v>
      </c>
      <c r="UQD5">
        <f>'Sales Forecast by COS'!UQD4</f>
        <v>0</v>
      </c>
      <c r="UQE5">
        <f>'Sales Forecast by COS'!UQE4</f>
        <v>0</v>
      </c>
      <c r="UQF5">
        <f>'Sales Forecast by COS'!UQF4</f>
        <v>0</v>
      </c>
      <c r="UQG5">
        <f>'Sales Forecast by COS'!UQG4</f>
        <v>0</v>
      </c>
      <c r="UQH5">
        <f>'Sales Forecast by COS'!UQH4</f>
        <v>0</v>
      </c>
      <c r="UQI5">
        <f>'Sales Forecast by COS'!UQI4</f>
        <v>0</v>
      </c>
      <c r="UQJ5">
        <f>'Sales Forecast by COS'!UQJ4</f>
        <v>0</v>
      </c>
      <c r="UQK5">
        <f>'Sales Forecast by COS'!UQK4</f>
        <v>0</v>
      </c>
      <c r="UQL5">
        <f>'Sales Forecast by COS'!UQL4</f>
        <v>0</v>
      </c>
      <c r="UQM5">
        <f>'Sales Forecast by COS'!UQM4</f>
        <v>0</v>
      </c>
      <c r="UQN5">
        <f>'Sales Forecast by COS'!UQN4</f>
        <v>0</v>
      </c>
      <c r="UQO5">
        <f>'Sales Forecast by COS'!UQO4</f>
        <v>0</v>
      </c>
      <c r="UQP5">
        <f>'Sales Forecast by COS'!UQP4</f>
        <v>0</v>
      </c>
      <c r="UQQ5">
        <f>'Sales Forecast by COS'!UQQ4</f>
        <v>0</v>
      </c>
      <c r="UQR5">
        <f>'Sales Forecast by COS'!UQR4</f>
        <v>0</v>
      </c>
      <c r="UQS5">
        <f>'Sales Forecast by COS'!UQS4</f>
        <v>0</v>
      </c>
      <c r="UQT5">
        <f>'Sales Forecast by COS'!UQT4</f>
        <v>0</v>
      </c>
      <c r="UQU5">
        <f>'Sales Forecast by COS'!UQU4</f>
        <v>0</v>
      </c>
      <c r="UQV5">
        <f>'Sales Forecast by COS'!UQV4</f>
        <v>0</v>
      </c>
      <c r="UQW5">
        <f>'Sales Forecast by COS'!UQW4</f>
        <v>0</v>
      </c>
      <c r="UQX5">
        <f>'Sales Forecast by COS'!UQX4</f>
        <v>0</v>
      </c>
      <c r="UQY5">
        <f>'Sales Forecast by COS'!UQY4</f>
        <v>0</v>
      </c>
      <c r="UQZ5">
        <f>'Sales Forecast by COS'!UQZ4</f>
        <v>0</v>
      </c>
      <c r="URA5">
        <f>'Sales Forecast by COS'!URA4</f>
        <v>0</v>
      </c>
      <c r="URB5">
        <f>'Sales Forecast by COS'!URB4</f>
        <v>0</v>
      </c>
      <c r="URC5">
        <f>'Sales Forecast by COS'!URC4</f>
        <v>0</v>
      </c>
      <c r="URD5">
        <f>'Sales Forecast by COS'!URD4</f>
        <v>0</v>
      </c>
      <c r="URE5">
        <f>'Sales Forecast by COS'!URE4</f>
        <v>0</v>
      </c>
      <c r="URF5">
        <f>'Sales Forecast by COS'!URF4</f>
        <v>0</v>
      </c>
      <c r="URG5">
        <f>'Sales Forecast by COS'!URG4</f>
        <v>0</v>
      </c>
      <c r="URH5">
        <f>'Sales Forecast by COS'!URH4</f>
        <v>0</v>
      </c>
      <c r="URI5">
        <f>'Sales Forecast by COS'!URI4</f>
        <v>0</v>
      </c>
      <c r="URJ5">
        <f>'Sales Forecast by COS'!URJ4</f>
        <v>0</v>
      </c>
      <c r="URK5">
        <f>'Sales Forecast by COS'!URK4</f>
        <v>0</v>
      </c>
      <c r="URL5">
        <f>'Sales Forecast by COS'!URL4</f>
        <v>0</v>
      </c>
      <c r="URM5">
        <f>'Sales Forecast by COS'!URM4</f>
        <v>0</v>
      </c>
      <c r="URN5">
        <f>'Sales Forecast by COS'!URN4</f>
        <v>0</v>
      </c>
      <c r="URO5">
        <f>'Sales Forecast by COS'!URO4</f>
        <v>0</v>
      </c>
      <c r="URP5">
        <f>'Sales Forecast by COS'!URP4</f>
        <v>0</v>
      </c>
      <c r="URQ5">
        <f>'Sales Forecast by COS'!URQ4</f>
        <v>0</v>
      </c>
      <c r="URR5">
        <f>'Sales Forecast by COS'!URR4</f>
        <v>0</v>
      </c>
      <c r="URS5">
        <f>'Sales Forecast by COS'!URS4</f>
        <v>0</v>
      </c>
      <c r="URT5">
        <f>'Sales Forecast by COS'!URT4</f>
        <v>0</v>
      </c>
      <c r="URU5">
        <f>'Sales Forecast by COS'!URU4</f>
        <v>0</v>
      </c>
      <c r="URV5">
        <f>'Sales Forecast by COS'!URV4</f>
        <v>0</v>
      </c>
      <c r="URW5">
        <f>'Sales Forecast by COS'!URW4</f>
        <v>0</v>
      </c>
      <c r="URX5">
        <f>'Sales Forecast by COS'!URX4</f>
        <v>0</v>
      </c>
      <c r="URY5">
        <f>'Sales Forecast by COS'!URY4</f>
        <v>0</v>
      </c>
      <c r="URZ5">
        <f>'Sales Forecast by COS'!URZ4</f>
        <v>0</v>
      </c>
      <c r="USA5">
        <f>'Sales Forecast by COS'!USA4</f>
        <v>0</v>
      </c>
      <c r="USB5">
        <f>'Sales Forecast by COS'!USB4</f>
        <v>0</v>
      </c>
      <c r="USC5">
        <f>'Sales Forecast by COS'!USC4</f>
        <v>0</v>
      </c>
      <c r="USD5">
        <f>'Sales Forecast by COS'!USD4</f>
        <v>0</v>
      </c>
      <c r="USE5">
        <f>'Sales Forecast by COS'!USE4</f>
        <v>0</v>
      </c>
      <c r="USF5">
        <f>'Sales Forecast by COS'!USF4</f>
        <v>0</v>
      </c>
      <c r="USG5">
        <f>'Sales Forecast by COS'!USG4</f>
        <v>0</v>
      </c>
      <c r="USH5">
        <f>'Sales Forecast by COS'!USH4</f>
        <v>0</v>
      </c>
      <c r="USI5">
        <f>'Sales Forecast by COS'!USI4</f>
        <v>0</v>
      </c>
      <c r="USJ5">
        <f>'Sales Forecast by COS'!USJ4</f>
        <v>0</v>
      </c>
      <c r="USK5">
        <f>'Sales Forecast by COS'!USK4</f>
        <v>0</v>
      </c>
      <c r="USL5">
        <f>'Sales Forecast by COS'!USL4</f>
        <v>0</v>
      </c>
      <c r="USM5">
        <f>'Sales Forecast by COS'!USM4</f>
        <v>0</v>
      </c>
      <c r="USN5">
        <f>'Sales Forecast by COS'!USN4</f>
        <v>0</v>
      </c>
      <c r="USO5">
        <f>'Sales Forecast by COS'!USO4</f>
        <v>0</v>
      </c>
      <c r="USP5">
        <f>'Sales Forecast by COS'!USP4</f>
        <v>0</v>
      </c>
      <c r="USQ5">
        <f>'Sales Forecast by COS'!USQ4</f>
        <v>0</v>
      </c>
      <c r="USR5">
        <f>'Sales Forecast by COS'!USR4</f>
        <v>0</v>
      </c>
      <c r="USS5">
        <f>'Sales Forecast by COS'!USS4</f>
        <v>0</v>
      </c>
      <c r="UST5">
        <f>'Sales Forecast by COS'!UST4</f>
        <v>0</v>
      </c>
      <c r="USU5">
        <f>'Sales Forecast by COS'!USU4</f>
        <v>0</v>
      </c>
      <c r="USV5">
        <f>'Sales Forecast by COS'!USV4</f>
        <v>0</v>
      </c>
      <c r="USW5">
        <f>'Sales Forecast by COS'!USW4</f>
        <v>0</v>
      </c>
      <c r="USX5">
        <f>'Sales Forecast by COS'!USX4</f>
        <v>0</v>
      </c>
      <c r="USY5">
        <f>'Sales Forecast by COS'!USY4</f>
        <v>0</v>
      </c>
      <c r="USZ5">
        <f>'Sales Forecast by COS'!USZ4</f>
        <v>0</v>
      </c>
      <c r="UTA5">
        <f>'Sales Forecast by COS'!UTA4</f>
        <v>0</v>
      </c>
      <c r="UTB5">
        <f>'Sales Forecast by COS'!UTB4</f>
        <v>0</v>
      </c>
      <c r="UTC5">
        <f>'Sales Forecast by COS'!UTC4</f>
        <v>0</v>
      </c>
      <c r="UTD5">
        <f>'Sales Forecast by COS'!UTD4</f>
        <v>0</v>
      </c>
      <c r="UTE5">
        <f>'Sales Forecast by COS'!UTE4</f>
        <v>0</v>
      </c>
      <c r="UTF5">
        <f>'Sales Forecast by COS'!UTF4</f>
        <v>0</v>
      </c>
      <c r="UTG5">
        <f>'Sales Forecast by COS'!UTG4</f>
        <v>0</v>
      </c>
      <c r="UTH5">
        <f>'Sales Forecast by COS'!UTH4</f>
        <v>0</v>
      </c>
      <c r="UTI5">
        <f>'Sales Forecast by COS'!UTI4</f>
        <v>0</v>
      </c>
      <c r="UTJ5">
        <f>'Sales Forecast by COS'!UTJ4</f>
        <v>0</v>
      </c>
      <c r="UTK5">
        <f>'Sales Forecast by COS'!UTK4</f>
        <v>0</v>
      </c>
      <c r="UTL5">
        <f>'Sales Forecast by COS'!UTL4</f>
        <v>0</v>
      </c>
      <c r="UTM5">
        <f>'Sales Forecast by COS'!UTM4</f>
        <v>0</v>
      </c>
      <c r="UTN5">
        <f>'Sales Forecast by COS'!UTN4</f>
        <v>0</v>
      </c>
      <c r="UTO5">
        <f>'Sales Forecast by COS'!UTO4</f>
        <v>0</v>
      </c>
      <c r="UTP5">
        <f>'Sales Forecast by COS'!UTP4</f>
        <v>0</v>
      </c>
      <c r="UTQ5">
        <f>'Sales Forecast by COS'!UTQ4</f>
        <v>0</v>
      </c>
      <c r="UTR5">
        <f>'Sales Forecast by COS'!UTR4</f>
        <v>0</v>
      </c>
      <c r="UTS5">
        <f>'Sales Forecast by COS'!UTS4</f>
        <v>0</v>
      </c>
      <c r="UTT5">
        <f>'Sales Forecast by COS'!UTT4</f>
        <v>0</v>
      </c>
      <c r="UTU5">
        <f>'Sales Forecast by COS'!UTU4</f>
        <v>0</v>
      </c>
      <c r="UTV5">
        <f>'Sales Forecast by COS'!UTV4</f>
        <v>0</v>
      </c>
      <c r="UTW5">
        <f>'Sales Forecast by COS'!UTW4</f>
        <v>0</v>
      </c>
      <c r="UTX5">
        <f>'Sales Forecast by COS'!UTX4</f>
        <v>0</v>
      </c>
      <c r="UTY5">
        <f>'Sales Forecast by COS'!UTY4</f>
        <v>0</v>
      </c>
      <c r="UTZ5">
        <f>'Sales Forecast by COS'!UTZ4</f>
        <v>0</v>
      </c>
      <c r="UUA5">
        <f>'Sales Forecast by COS'!UUA4</f>
        <v>0</v>
      </c>
      <c r="UUB5">
        <f>'Sales Forecast by COS'!UUB4</f>
        <v>0</v>
      </c>
      <c r="UUC5">
        <f>'Sales Forecast by COS'!UUC4</f>
        <v>0</v>
      </c>
      <c r="UUD5">
        <f>'Sales Forecast by COS'!UUD4</f>
        <v>0</v>
      </c>
      <c r="UUE5">
        <f>'Sales Forecast by COS'!UUE4</f>
        <v>0</v>
      </c>
      <c r="UUF5">
        <f>'Sales Forecast by COS'!UUF4</f>
        <v>0</v>
      </c>
      <c r="UUG5">
        <f>'Sales Forecast by COS'!UUG4</f>
        <v>0</v>
      </c>
      <c r="UUH5">
        <f>'Sales Forecast by COS'!UUH4</f>
        <v>0</v>
      </c>
      <c r="UUI5">
        <f>'Sales Forecast by COS'!UUI4</f>
        <v>0</v>
      </c>
      <c r="UUJ5">
        <f>'Sales Forecast by COS'!UUJ4</f>
        <v>0</v>
      </c>
      <c r="UUK5">
        <f>'Sales Forecast by COS'!UUK4</f>
        <v>0</v>
      </c>
      <c r="UUL5">
        <f>'Sales Forecast by COS'!UUL4</f>
        <v>0</v>
      </c>
      <c r="UUM5">
        <f>'Sales Forecast by COS'!UUM4</f>
        <v>0</v>
      </c>
      <c r="UUN5">
        <f>'Sales Forecast by COS'!UUN4</f>
        <v>0</v>
      </c>
      <c r="UUO5">
        <f>'Sales Forecast by COS'!UUO4</f>
        <v>0</v>
      </c>
      <c r="UUP5">
        <f>'Sales Forecast by COS'!UUP4</f>
        <v>0</v>
      </c>
      <c r="UUQ5">
        <f>'Sales Forecast by COS'!UUQ4</f>
        <v>0</v>
      </c>
      <c r="UUR5">
        <f>'Sales Forecast by COS'!UUR4</f>
        <v>0</v>
      </c>
      <c r="UUS5">
        <f>'Sales Forecast by COS'!UUS4</f>
        <v>0</v>
      </c>
      <c r="UUT5">
        <f>'Sales Forecast by COS'!UUT4</f>
        <v>0</v>
      </c>
      <c r="UUU5">
        <f>'Sales Forecast by COS'!UUU4</f>
        <v>0</v>
      </c>
      <c r="UUV5">
        <f>'Sales Forecast by COS'!UUV4</f>
        <v>0</v>
      </c>
      <c r="UUW5">
        <f>'Sales Forecast by COS'!UUW4</f>
        <v>0</v>
      </c>
      <c r="UUX5">
        <f>'Sales Forecast by COS'!UUX4</f>
        <v>0</v>
      </c>
      <c r="UUY5">
        <f>'Sales Forecast by COS'!UUY4</f>
        <v>0</v>
      </c>
      <c r="UUZ5">
        <f>'Sales Forecast by COS'!UUZ4</f>
        <v>0</v>
      </c>
      <c r="UVA5">
        <f>'Sales Forecast by COS'!UVA4</f>
        <v>0</v>
      </c>
      <c r="UVB5">
        <f>'Sales Forecast by COS'!UVB4</f>
        <v>0</v>
      </c>
      <c r="UVC5">
        <f>'Sales Forecast by COS'!UVC4</f>
        <v>0</v>
      </c>
      <c r="UVD5">
        <f>'Sales Forecast by COS'!UVD4</f>
        <v>0</v>
      </c>
      <c r="UVE5">
        <f>'Sales Forecast by COS'!UVE4</f>
        <v>0</v>
      </c>
      <c r="UVF5">
        <f>'Sales Forecast by COS'!UVF4</f>
        <v>0</v>
      </c>
      <c r="UVG5">
        <f>'Sales Forecast by COS'!UVG4</f>
        <v>0</v>
      </c>
      <c r="UVH5">
        <f>'Sales Forecast by COS'!UVH4</f>
        <v>0</v>
      </c>
      <c r="UVI5">
        <f>'Sales Forecast by COS'!UVI4</f>
        <v>0</v>
      </c>
      <c r="UVJ5">
        <f>'Sales Forecast by COS'!UVJ4</f>
        <v>0</v>
      </c>
      <c r="UVK5">
        <f>'Sales Forecast by COS'!UVK4</f>
        <v>0</v>
      </c>
      <c r="UVL5">
        <f>'Sales Forecast by COS'!UVL4</f>
        <v>0</v>
      </c>
      <c r="UVM5">
        <f>'Sales Forecast by COS'!UVM4</f>
        <v>0</v>
      </c>
      <c r="UVN5">
        <f>'Sales Forecast by COS'!UVN4</f>
        <v>0</v>
      </c>
      <c r="UVO5">
        <f>'Sales Forecast by COS'!UVO4</f>
        <v>0</v>
      </c>
      <c r="UVP5">
        <f>'Sales Forecast by COS'!UVP4</f>
        <v>0</v>
      </c>
      <c r="UVQ5">
        <f>'Sales Forecast by COS'!UVQ4</f>
        <v>0</v>
      </c>
      <c r="UVR5">
        <f>'Sales Forecast by COS'!UVR4</f>
        <v>0</v>
      </c>
      <c r="UVS5">
        <f>'Sales Forecast by COS'!UVS4</f>
        <v>0</v>
      </c>
      <c r="UVT5">
        <f>'Sales Forecast by COS'!UVT4</f>
        <v>0</v>
      </c>
      <c r="UVU5">
        <f>'Sales Forecast by COS'!UVU4</f>
        <v>0</v>
      </c>
      <c r="UVV5">
        <f>'Sales Forecast by COS'!UVV4</f>
        <v>0</v>
      </c>
      <c r="UVW5">
        <f>'Sales Forecast by COS'!UVW4</f>
        <v>0</v>
      </c>
      <c r="UVX5">
        <f>'Sales Forecast by COS'!UVX4</f>
        <v>0</v>
      </c>
      <c r="UVY5">
        <f>'Sales Forecast by COS'!UVY4</f>
        <v>0</v>
      </c>
      <c r="UVZ5">
        <f>'Sales Forecast by COS'!UVZ4</f>
        <v>0</v>
      </c>
      <c r="UWA5">
        <f>'Sales Forecast by COS'!UWA4</f>
        <v>0</v>
      </c>
      <c r="UWB5">
        <f>'Sales Forecast by COS'!UWB4</f>
        <v>0</v>
      </c>
      <c r="UWC5">
        <f>'Sales Forecast by COS'!UWC4</f>
        <v>0</v>
      </c>
      <c r="UWD5">
        <f>'Sales Forecast by COS'!UWD4</f>
        <v>0</v>
      </c>
      <c r="UWE5">
        <f>'Sales Forecast by COS'!UWE4</f>
        <v>0</v>
      </c>
      <c r="UWF5">
        <f>'Sales Forecast by COS'!UWF4</f>
        <v>0</v>
      </c>
      <c r="UWG5">
        <f>'Sales Forecast by COS'!UWG4</f>
        <v>0</v>
      </c>
      <c r="UWH5">
        <f>'Sales Forecast by COS'!UWH4</f>
        <v>0</v>
      </c>
      <c r="UWI5">
        <f>'Sales Forecast by COS'!UWI4</f>
        <v>0</v>
      </c>
      <c r="UWJ5">
        <f>'Sales Forecast by COS'!UWJ4</f>
        <v>0</v>
      </c>
      <c r="UWK5">
        <f>'Sales Forecast by COS'!UWK4</f>
        <v>0</v>
      </c>
      <c r="UWL5">
        <f>'Sales Forecast by COS'!UWL4</f>
        <v>0</v>
      </c>
      <c r="UWM5">
        <f>'Sales Forecast by COS'!UWM4</f>
        <v>0</v>
      </c>
      <c r="UWN5">
        <f>'Sales Forecast by COS'!UWN4</f>
        <v>0</v>
      </c>
      <c r="UWO5">
        <f>'Sales Forecast by COS'!UWO4</f>
        <v>0</v>
      </c>
      <c r="UWP5">
        <f>'Sales Forecast by COS'!UWP4</f>
        <v>0</v>
      </c>
      <c r="UWQ5">
        <f>'Sales Forecast by COS'!UWQ4</f>
        <v>0</v>
      </c>
      <c r="UWR5">
        <f>'Sales Forecast by COS'!UWR4</f>
        <v>0</v>
      </c>
      <c r="UWS5">
        <f>'Sales Forecast by COS'!UWS4</f>
        <v>0</v>
      </c>
      <c r="UWT5">
        <f>'Sales Forecast by COS'!UWT4</f>
        <v>0</v>
      </c>
      <c r="UWU5">
        <f>'Sales Forecast by COS'!UWU4</f>
        <v>0</v>
      </c>
      <c r="UWV5">
        <f>'Sales Forecast by COS'!UWV4</f>
        <v>0</v>
      </c>
      <c r="UWW5">
        <f>'Sales Forecast by COS'!UWW4</f>
        <v>0</v>
      </c>
      <c r="UWX5">
        <f>'Sales Forecast by COS'!UWX4</f>
        <v>0</v>
      </c>
      <c r="UWY5">
        <f>'Sales Forecast by COS'!UWY4</f>
        <v>0</v>
      </c>
      <c r="UWZ5">
        <f>'Sales Forecast by COS'!UWZ4</f>
        <v>0</v>
      </c>
      <c r="UXA5">
        <f>'Sales Forecast by COS'!UXA4</f>
        <v>0</v>
      </c>
      <c r="UXB5">
        <f>'Sales Forecast by COS'!UXB4</f>
        <v>0</v>
      </c>
      <c r="UXC5">
        <f>'Sales Forecast by COS'!UXC4</f>
        <v>0</v>
      </c>
      <c r="UXD5">
        <f>'Sales Forecast by COS'!UXD4</f>
        <v>0</v>
      </c>
      <c r="UXE5">
        <f>'Sales Forecast by COS'!UXE4</f>
        <v>0</v>
      </c>
      <c r="UXF5">
        <f>'Sales Forecast by COS'!UXF4</f>
        <v>0</v>
      </c>
      <c r="UXG5">
        <f>'Sales Forecast by COS'!UXG4</f>
        <v>0</v>
      </c>
      <c r="UXH5">
        <f>'Sales Forecast by COS'!UXH4</f>
        <v>0</v>
      </c>
      <c r="UXI5">
        <f>'Sales Forecast by COS'!UXI4</f>
        <v>0</v>
      </c>
      <c r="UXJ5">
        <f>'Sales Forecast by COS'!UXJ4</f>
        <v>0</v>
      </c>
      <c r="UXK5">
        <f>'Sales Forecast by COS'!UXK4</f>
        <v>0</v>
      </c>
      <c r="UXL5">
        <f>'Sales Forecast by COS'!UXL4</f>
        <v>0</v>
      </c>
      <c r="UXM5">
        <f>'Sales Forecast by COS'!UXM4</f>
        <v>0</v>
      </c>
      <c r="UXN5">
        <f>'Sales Forecast by COS'!UXN4</f>
        <v>0</v>
      </c>
      <c r="UXO5">
        <f>'Sales Forecast by COS'!UXO4</f>
        <v>0</v>
      </c>
      <c r="UXP5">
        <f>'Sales Forecast by COS'!UXP4</f>
        <v>0</v>
      </c>
      <c r="UXQ5">
        <f>'Sales Forecast by COS'!UXQ4</f>
        <v>0</v>
      </c>
      <c r="UXR5">
        <f>'Sales Forecast by COS'!UXR4</f>
        <v>0</v>
      </c>
      <c r="UXS5">
        <f>'Sales Forecast by COS'!UXS4</f>
        <v>0</v>
      </c>
      <c r="UXT5">
        <f>'Sales Forecast by COS'!UXT4</f>
        <v>0</v>
      </c>
      <c r="UXU5">
        <f>'Sales Forecast by COS'!UXU4</f>
        <v>0</v>
      </c>
      <c r="UXV5">
        <f>'Sales Forecast by COS'!UXV4</f>
        <v>0</v>
      </c>
      <c r="UXW5">
        <f>'Sales Forecast by COS'!UXW4</f>
        <v>0</v>
      </c>
      <c r="UXX5">
        <f>'Sales Forecast by COS'!UXX4</f>
        <v>0</v>
      </c>
      <c r="UXY5">
        <f>'Sales Forecast by COS'!UXY4</f>
        <v>0</v>
      </c>
      <c r="UXZ5">
        <f>'Sales Forecast by COS'!UXZ4</f>
        <v>0</v>
      </c>
      <c r="UYA5">
        <f>'Sales Forecast by COS'!UYA4</f>
        <v>0</v>
      </c>
      <c r="UYB5">
        <f>'Sales Forecast by COS'!UYB4</f>
        <v>0</v>
      </c>
      <c r="UYC5">
        <f>'Sales Forecast by COS'!UYC4</f>
        <v>0</v>
      </c>
      <c r="UYD5">
        <f>'Sales Forecast by COS'!UYD4</f>
        <v>0</v>
      </c>
      <c r="UYE5">
        <f>'Sales Forecast by COS'!UYE4</f>
        <v>0</v>
      </c>
      <c r="UYF5">
        <f>'Sales Forecast by COS'!UYF4</f>
        <v>0</v>
      </c>
      <c r="UYG5">
        <f>'Sales Forecast by COS'!UYG4</f>
        <v>0</v>
      </c>
      <c r="UYH5">
        <f>'Sales Forecast by COS'!UYH4</f>
        <v>0</v>
      </c>
      <c r="UYI5">
        <f>'Sales Forecast by COS'!UYI4</f>
        <v>0</v>
      </c>
      <c r="UYJ5">
        <f>'Sales Forecast by COS'!UYJ4</f>
        <v>0</v>
      </c>
      <c r="UYK5">
        <f>'Sales Forecast by COS'!UYK4</f>
        <v>0</v>
      </c>
      <c r="UYL5">
        <f>'Sales Forecast by COS'!UYL4</f>
        <v>0</v>
      </c>
      <c r="UYM5">
        <f>'Sales Forecast by COS'!UYM4</f>
        <v>0</v>
      </c>
      <c r="UYN5">
        <f>'Sales Forecast by COS'!UYN4</f>
        <v>0</v>
      </c>
      <c r="UYO5">
        <f>'Sales Forecast by COS'!UYO4</f>
        <v>0</v>
      </c>
      <c r="UYP5">
        <f>'Sales Forecast by COS'!UYP4</f>
        <v>0</v>
      </c>
      <c r="UYQ5">
        <f>'Sales Forecast by COS'!UYQ4</f>
        <v>0</v>
      </c>
      <c r="UYR5">
        <f>'Sales Forecast by COS'!UYR4</f>
        <v>0</v>
      </c>
      <c r="UYS5">
        <f>'Sales Forecast by COS'!UYS4</f>
        <v>0</v>
      </c>
      <c r="UYT5">
        <f>'Sales Forecast by COS'!UYT4</f>
        <v>0</v>
      </c>
      <c r="UYU5">
        <f>'Sales Forecast by COS'!UYU4</f>
        <v>0</v>
      </c>
      <c r="UYV5">
        <f>'Sales Forecast by COS'!UYV4</f>
        <v>0</v>
      </c>
      <c r="UYW5">
        <f>'Sales Forecast by COS'!UYW4</f>
        <v>0</v>
      </c>
      <c r="UYX5">
        <f>'Sales Forecast by COS'!UYX4</f>
        <v>0</v>
      </c>
      <c r="UYY5">
        <f>'Sales Forecast by COS'!UYY4</f>
        <v>0</v>
      </c>
      <c r="UYZ5">
        <f>'Sales Forecast by COS'!UYZ4</f>
        <v>0</v>
      </c>
      <c r="UZA5">
        <f>'Sales Forecast by COS'!UZA4</f>
        <v>0</v>
      </c>
      <c r="UZB5">
        <f>'Sales Forecast by COS'!UZB4</f>
        <v>0</v>
      </c>
      <c r="UZC5">
        <f>'Sales Forecast by COS'!UZC4</f>
        <v>0</v>
      </c>
      <c r="UZD5">
        <f>'Sales Forecast by COS'!UZD4</f>
        <v>0</v>
      </c>
      <c r="UZE5">
        <f>'Sales Forecast by COS'!UZE4</f>
        <v>0</v>
      </c>
      <c r="UZF5">
        <f>'Sales Forecast by COS'!UZF4</f>
        <v>0</v>
      </c>
      <c r="UZG5">
        <f>'Sales Forecast by COS'!UZG4</f>
        <v>0</v>
      </c>
      <c r="UZH5">
        <f>'Sales Forecast by COS'!UZH4</f>
        <v>0</v>
      </c>
      <c r="UZI5">
        <f>'Sales Forecast by COS'!UZI4</f>
        <v>0</v>
      </c>
      <c r="UZJ5">
        <f>'Sales Forecast by COS'!UZJ4</f>
        <v>0</v>
      </c>
      <c r="UZK5">
        <f>'Sales Forecast by COS'!UZK4</f>
        <v>0</v>
      </c>
      <c r="UZL5">
        <f>'Sales Forecast by COS'!UZL4</f>
        <v>0</v>
      </c>
      <c r="UZM5">
        <f>'Sales Forecast by COS'!UZM4</f>
        <v>0</v>
      </c>
      <c r="UZN5">
        <f>'Sales Forecast by COS'!UZN4</f>
        <v>0</v>
      </c>
      <c r="UZO5">
        <f>'Sales Forecast by COS'!UZO4</f>
        <v>0</v>
      </c>
      <c r="UZP5">
        <f>'Sales Forecast by COS'!UZP4</f>
        <v>0</v>
      </c>
      <c r="UZQ5">
        <f>'Sales Forecast by COS'!UZQ4</f>
        <v>0</v>
      </c>
      <c r="UZR5">
        <f>'Sales Forecast by COS'!UZR4</f>
        <v>0</v>
      </c>
      <c r="UZS5">
        <f>'Sales Forecast by COS'!UZS4</f>
        <v>0</v>
      </c>
      <c r="UZT5">
        <f>'Sales Forecast by COS'!UZT4</f>
        <v>0</v>
      </c>
      <c r="UZU5">
        <f>'Sales Forecast by COS'!UZU4</f>
        <v>0</v>
      </c>
      <c r="UZV5">
        <f>'Sales Forecast by COS'!UZV4</f>
        <v>0</v>
      </c>
      <c r="UZW5">
        <f>'Sales Forecast by COS'!UZW4</f>
        <v>0</v>
      </c>
      <c r="UZX5">
        <f>'Sales Forecast by COS'!UZX4</f>
        <v>0</v>
      </c>
      <c r="UZY5">
        <f>'Sales Forecast by COS'!UZY4</f>
        <v>0</v>
      </c>
      <c r="UZZ5">
        <f>'Sales Forecast by COS'!UZZ4</f>
        <v>0</v>
      </c>
      <c r="VAA5">
        <f>'Sales Forecast by COS'!VAA4</f>
        <v>0</v>
      </c>
      <c r="VAB5">
        <f>'Sales Forecast by COS'!VAB4</f>
        <v>0</v>
      </c>
      <c r="VAC5">
        <f>'Sales Forecast by COS'!VAC4</f>
        <v>0</v>
      </c>
      <c r="VAD5">
        <f>'Sales Forecast by COS'!VAD4</f>
        <v>0</v>
      </c>
      <c r="VAE5">
        <f>'Sales Forecast by COS'!VAE4</f>
        <v>0</v>
      </c>
      <c r="VAF5">
        <f>'Sales Forecast by COS'!VAF4</f>
        <v>0</v>
      </c>
      <c r="VAG5">
        <f>'Sales Forecast by COS'!VAG4</f>
        <v>0</v>
      </c>
      <c r="VAH5">
        <f>'Sales Forecast by COS'!VAH4</f>
        <v>0</v>
      </c>
      <c r="VAI5">
        <f>'Sales Forecast by COS'!VAI4</f>
        <v>0</v>
      </c>
      <c r="VAJ5">
        <f>'Sales Forecast by COS'!VAJ4</f>
        <v>0</v>
      </c>
      <c r="VAK5">
        <f>'Sales Forecast by COS'!VAK4</f>
        <v>0</v>
      </c>
      <c r="VAL5">
        <f>'Sales Forecast by COS'!VAL4</f>
        <v>0</v>
      </c>
      <c r="VAM5">
        <f>'Sales Forecast by COS'!VAM4</f>
        <v>0</v>
      </c>
      <c r="VAN5">
        <f>'Sales Forecast by COS'!VAN4</f>
        <v>0</v>
      </c>
      <c r="VAO5">
        <f>'Sales Forecast by COS'!VAO4</f>
        <v>0</v>
      </c>
      <c r="VAP5">
        <f>'Sales Forecast by COS'!VAP4</f>
        <v>0</v>
      </c>
      <c r="VAQ5">
        <f>'Sales Forecast by COS'!VAQ4</f>
        <v>0</v>
      </c>
      <c r="VAR5">
        <f>'Sales Forecast by COS'!VAR4</f>
        <v>0</v>
      </c>
      <c r="VAS5">
        <f>'Sales Forecast by COS'!VAS4</f>
        <v>0</v>
      </c>
      <c r="VAT5">
        <f>'Sales Forecast by COS'!VAT4</f>
        <v>0</v>
      </c>
      <c r="VAU5">
        <f>'Sales Forecast by COS'!VAU4</f>
        <v>0</v>
      </c>
      <c r="VAV5">
        <f>'Sales Forecast by COS'!VAV4</f>
        <v>0</v>
      </c>
      <c r="VAW5">
        <f>'Sales Forecast by COS'!VAW4</f>
        <v>0</v>
      </c>
      <c r="VAX5">
        <f>'Sales Forecast by COS'!VAX4</f>
        <v>0</v>
      </c>
      <c r="VAY5">
        <f>'Sales Forecast by COS'!VAY4</f>
        <v>0</v>
      </c>
      <c r="VAZ5">
        <f>'Sales Forecast by COS'!VAZ4</f>
        <v>0</v>
      </c>
      <c r="VBA5">
        <f>'Sales Forecast by COS'!VBA4</f>
        <v>0</v>
      </c>
      <c r="VBB5">
        <f>'Sales Forecast by COS'!VBB4</f>
        <v>0</v>
      </c>
      <c r="VBC5">
        <f>'Sales Forecast by COS'!VBC4</f>
        <v>0</v>
      </c>
      <c r="VBD5">
        <f>'Sales Forecast by COS'!VBD4</f>
        <v>0</v>
      </c>
      <c r="VBE5">
        <f>'Sales Forecast by COS'!VBE4</f>
        <v>0</v>
      </c>
      <c r="VBF5">
        <f>'Sales Forecast by COS'!VBF4</f>
        <v>0</v>
      </c>
      <c r="VBG5">
        <f>'Sales Forecast by COS'!VBG4</f>
        <v>0</v>
      </c>
      <c r="VBH5">
        <f>'Sales Forecast by COS'!VBH4</f>
        <v>0</v>
      </c>
      <c r="VBI5">
        <f>'Sales Forecast by COS'!VBI4</f>
        <v>0</v>
      </c>
      <c r="VBJ5">
        <f>'Sales Forecast by COS'!VBJ4</f>
        <v>0</v>
      </c>
      <c r="VBK5">
        <f>'Sales Forecast by COS'!VBK4</f>
        <v>0</v>
      </c>
      <c r="VBL5">
        <f>'Sales Forecast by COS'!VBL4</f>
        <v>0</v>
      </c>
      <c r="VBM5">
        <f>'Sales Forecast by COS'!VBM4</f>
        <v>0</v>
      </c>
      <c r="VBN5">
        <f>'Sales Forecast by COS'!VBN4</f>
        <v>0</v>
      </c>
      <c r="VBO5">
        <f>'Sales Forecast by COS'!VBO4</f>
        <v>0</v>
      </c>
      <c r="VBP5">
        <f>'Sales Forecast by COS'!VBP4</f>
        <v>0</v>
      </c>
      <c r="VBQ5">
        <f>'Sales Forecast by COS'!VBQ4</f>
        <v>0</v>
      </c>
      <c r="VBR5">
        <f>'Sales Forecast by COS'!VBR4</f>
        <v>0</v>
      </c>
      <c r="VBS5">
        <f>'Sales Forecast by COS'!VBS4</f>
        <v>0</v>
      </c>
      <c r="VBT5">
        <f>'Sales Forecast by COS'!VBT4</f>
        <v>0</v>
      </c>
      <c r="VBU5">
        <f>'Sales Forecast by COS'!VBU4</f>
        <v>0</v>
      </c>
      <c r="VBV5">
        <f>'Sales Forecast by COS'!VBV4</f>
        <v>0</v>
      </c>
      <c r="VBW5">
        <f>'Sales Forecast by COS'!VBW4</f>
        <v>0</v>
      </c>
      <c r="VBX5">
        <f>'Sales Forecast by COS'!VBX4</f>
        <v>0</v>
      </c>
      <c r="VBY5">
        <f>'Sales Forecast by COS'!VBY4</f>
        <v>0</v>
      </c>
      <c r="VBZ5">
        <f>'Sales Forecast by COS'!VBZ4</f>
        <v>0</v>
      </c>
      <c r="VCA5">
        <f>'Sales Forecast by COS'!VCA4</f>
        <v>0</v>
      </c>
      <c r="VCB5">
        <f>'Sales Forecast by COS'!VCB4</f>
        <v>0</v>
      </c>
      <c r="VCC5">
        <f>'Sales Forecast by COS'!VCC4</f>
        <v>0</v>
      </c>
      <c r="VCD5">
        <f>'Sales Forecast by COS'!VCD4</f>
        <v>0</v>
      </c>
      <c r="VCE5">
        <f>'Sales Forecast by COS'!VCE4</f>
        <v>0</v>
      </c>
      <c r="VCF5">
        <f>'Sales Forecast by COS'!VCF4</f>
        <v>0</v>
      </c>
      <c r="VCG5">
        <f>'Sales Forecast by COS'!VCG4</f>
        <v>0</v>
      </c>
      <c r="VCH5">
        <f>'Sales Forecast by COS'!VCH4</f>
        <v>0</v>
      </c>
      <c r="VCI5">
        <f>'Sales Forecast by COS'!VCI4</f>
        <v>0</v>
      </c>
      <c r="VCJ5">
        <f>'Sales Forecast by COS'!VCJ4</f>
        <v>0</v>
      </c>
      <c r="VCK5">
        <f>'Sales Forecast by COS'!VCK4</f>
        <v>0</v>
      </c>
      <c r="VCL5">
        <f>'Sales Forecast by COS'!VCL4</f>
        <v>0</v>
      </c>
      <c r="VCM5">
        <f>'Sales Forecast by COS'!VCM4</f>
        <v>0</v>
      </c>
      <c r="VCN5">
        <f>'Sales Forecast by COS'!VCN4</f>
        <v>0</v>
      </c>
      <c r="VCO5">
        <f>'Sales Forecast by COS'!VCO4</f>
        <v>0</v>
      </c>
      <c r="VCP5">
        <f>'Sales Forecast by COS'!VCP4</f>
        <v>0</v>
      </c>
      <c r="VCQ5">
        <f>'Sales Forecast by COS'!VCQ4</f>
        <v>0</v>
      </c>
      <c r="VCR5">
        <f>'Sales Forecast by COS'!VCR4</f>
        <v>0</v>
      </c>
      <c r="VCS5">
        <f>'Sales Forecast by COS'!VCS4</f>
        <v>0</v>
      </c>
      <c r="VCT5">
        <f>'Sales Forecast by COS'!VCT4</f>
        <v>0</v>
      </c>
      <c r="VCU5">
        <f>'Sales Forecast by COS'!VCU4</f>
        <v>0</v>
      </c>
      <c r="VCV5">
        <f>'Sales Forecast by COS'!VCV4</f>
        <v>0</v>
      </c>
      <c r="VCW5">
        <f>'Sales Forecast by COS'!VCW4</f>
        <v>0</v>
      </c>
      <c r="VCX5">
        <f>'Sales Forecast by COS'!VCX4</f>
        <v>0</v>
      </c>
      <c r="VCY5">
        <f>'Sales Forecast by COS'!VCY4</f>
        <v>0</v>
      </c>
      <c r="VCZ5">
        <f>'Sales Forecast by COS'!VCZ4</f>
        <v>0</v>
      </c>
      <c r="VDA5">
        <f>'Sales Forecast by COS'!VDA4</f>
        <v>0</v>
      </c>
      <c r="VDB5">
        <f>'Sales Forecast by COS'!VDB4</f>
        <v>0</v>
      </c>
      <c r="VDC5">
        <f>'Sales Forecast by COS'!VDC4</f>
        <v>0</v>
      </c>
      <c r="VDD5">
        <f>'Sales Forecast by COS'!VDD4</f>
        <v>0</v>
      </c>
      <c r="VDE5">
        <f>'Sales Forecast by COS'!VDE4</f>
        <v>0</v>
      </c>
      <c r="VDF5">
        <f>'Sales Forecast by COS'!VDF4</f>
        <v>0</v>
      </c>
      <c r="VDG5">
        <f>'Sales Forecast by COS'!VDG4</f>
        <v>0</v>
      </c>
      <c r="VDH5">
        <f>'Sales Forecast by COS'!VDH4</f>
        <v>0</v>
      </c>
      <c r="VDI5">
        <f>'Sales Forecast by COS'!VDI4</f>
        <v>0</v>
      </c>
      <c r="VDJ5">
        <f>'Sales Forecast by COS'!VDJ4</f>
        <v>0</v>
      </c>
      <c r="VDK5">
        <f>'Sales Forecast by COS'!VDK4</f>
        <v>0</v>
      </c>
      <c r="VDL5">
        <f>'Sales Forecast by COS'!VDL4</f>
        <v>0</v>
      </c>
      <c r="VDM5">
        <f>'Sales Forecast by COS'!VDM4</f>
        <v>0</v>
      </c>
      <c r="VDN5">
        <f>'Sales Forecast by COS'!VDN4</f>
        <v>0</v>
      </c>
      <c r="VDO5">
        <f>'Sales Forecast by COS'!VDO4</f>
        <v>0</v>
      </c>
      <c r="VDP5">
        <f>'Sales Forecast by COS'!VDP4</f>
        <v>0</v>
      </c>
      <c r="VDQ5">
        <f>'Sales Forecast by COS'!VDQ4</f>
        <v>0</v>
      </c>
      <c r="VDR5">
        <f>'Sales Forecast by COS'!VDR4</f>
        <v>0</v>
      </c>
      <c r="VDS5">
        <f>'Sales Forecast by COS'!VDS4</f>
        <v>0</v>
      </c>
      <c r="VDT5">
        <f>'Sales Forecast by COS'!VDT4</f>
        <v>0</v>
      </c>
      <c r="VDU5">
        <f>'Sales Forecast by COS'!VDU4</f>
        <v>0</v>
      </c>
      <c r="VDV5">
        <f>'Sales Forecast by COS'!VDV4</f>
        <v>0</v>
      </c>
      <c r="VDW5">
        <f>'Sales Forecast by COS'!VDW4</f>
        <v>0</v>
      </c>
      <c r="VDX5">
        <f>'Sales Forecast by COS'!VDX4</f>
        <v>0</v>
      </c>
      <c r="VDY5">
        <f>'Sales Forecast by COS'!VDY4</f>
        <v>0</v>
      </c>
      <c r="VDZ5">
        <f>'Sales Forecast by COS'!VDZ4</f>
        <v>0</v>
      </c>
      <c r="VEA5">
        <f>'Sales Forecast by COS'!VEA4</f>
        <v>0</v>
      </c>
      <c r="VEB5">
        <f>'Sales Forecast by COS'!VEB4</f>
        <v>0</v>
      </c>
      <c r="VEC5">
        <f>'Sales Forecast by COS'!VEC4</f>
        <v>0</v>
      </c>
      <c r="VED5">
        <f>'Sales Forecast by COS'!VED4</f>
        <v>0</v>
      </c>
      <c r="VEE5">
        <f>'Sales Forecast by COS'!VEE4</f>
        <v>0</v>
      </c>
      <c r="VEF5">
        <f>'Sales Forecast by COS'!VEF4</f>
        <v>0</v>
      </c>
      <c r="VEG5">
        <f>'Sales Forecast by COS'!VEG4</f>
        <v>0</v>
      </c>
      <c r="VEH5">
        <f>'Sales Forecast by COS'!VEH4</f>
        <v>0</v>
      </c>
      <c r="VEI5">
        <f>'Sales Forecast by COS'!VEI4</f>
        <v>0</v>
      </c>
      <c r="VEJ5">
        <f>'Sales Forecast by COS'!VEJ4</f>
        <v>0</v>
      </c>
      <c r="VEK5">
        <f>'Sales Forecast by COS'!VEK4</f>
        <v>0</v>
      </c>
      <c r="VEL5">
        <f>'Sales Forecast by COS'!VEL4</f>
        <v>0</v>
      </c>
      <c r="VEM5">
        <f>'Sales Forecast by COS'!VEM4</f>
        <v>0</v>
      </c>
      <c r="VEN5">
        <f>'Sales Forecast by COS'!VEN4</f>
        <v>0</v>
      </c>
      <c r="VEO5">
        <f>'Sales Forecast by COS'!VEO4</f>
        <v>0</v>
      </c>
      <c r="VEP5">
        <f>'Sales Forecast by COS'!VEP4</f>
        <v>0</v>
      </c>
      <c r="VEQ5">
        <f>'Sales Forecast by COS'!VEQ4</f>
        <v>0</v>
      </c>
      <c r="VER5">
        <f>'Sales Forecast by COS'!VER4</f>
        <v>0</v>
      </c>
      <c r="VES5">
        <f>'Sales Forecast by COS'!VES4</f>
        <v>0</v>
      </c>
      <c r="VET5">
        <f>'Sales Forecast by COS'!VET4</f>
        <v>0</v>
      </c>
      <c r="VEU5">
        <f>'Sales Forecast by COS'!VEU4</f>
        <v>0</v>
      </c>
      <c r="VEV5">
        <f>'Sales Forecast by COS'!VEV4</f>
        <v>0</v>
      </c>
      <c r="VEW5">
        <f>'Sales Forecast by COS'!VEW4</f>
        <v>0</v>
      </c>
      <c r="VEX5">
        <f>'Sales Forecast by COS'!VEX4</f>
        <v>0</v>
      </c>
      <c r="VEY5">
        <f>'Sales Forecast by COS'!VEY4</f>
        <v>0</v>
      </c>
      <c r="VEZ5">
        <f>'Sales Forecast by COS'!VEZ4</f>
        <v>0</v>
      </c>
      <c r="VFA5">
        <f>'Sales Forecast by COS'!VFA4</f>
        <v>0</v>
      </c>
      <c r="VFB5">
        <f>'Sales Forecast by COS'!VFB4</f>
        <v>0</v>
      </c>
      <c r="VFC5">
        <f>'Sales Forecast by COS'!VFC4</f>
        <v>0</v>
      </c>
      <c r="VFD5">
        <f>'Sales Forecast by COS'!VFD4</f>
        <v>0</v>
      </c>
      <c r="VFE5">
        <f>'Sales Forecast by COS'!VFE4</f>
        <v>0</v>
      </c>
      <c r="VFF5">
        <f>'Sales Forecast by COS'!VFF4</f>
        <v>0</v>
      </c>
      <c r="VFG5">
        <f>'Sales Forecast by COS'!VFG4</f>
        <v>0</v>
      </c>
      <c r="VFH5">
        <f>'Sales Forecast by COS'!VFH4</f>
        <v>0</v>
      </c>
      <c r="VFI5">
        <f>'Sales Forecast by COS'!VFI4</f>
        <v>0</v>
      </c>
      <c r="VFJ5">
        <f>'Sales Forecast by COS'!VFJ4</f>
        <v>0</v>
      </c>
      <c r="VFK5">
        <f>'Sales Forecast by COS'!VFK4</f>
        <v>0</v>
      </c>
      <c r="VFL5">
        <f>'Sales Forecast by COS'!VFL4</f>
        <v>0</v>
      </c>
      <c r="VFM5">
        <f>'Sales Forecast by COS'!VFM4</f>
        <v>0</v>
      </c>
      <c r="VFN5">
        <f>'Sales Forecast by COS'!VFN4</f>
        <v>0</v>
      </c>
      <c r="VFO5">
        <f>'Sales Forecast by COS'!VFO4</f>
        <v>0</v>
      </c>
      <c r="VFP5">
        <f>'Sales Forecast by COS'!VFP4</f>
        <v>0</v>
      </c>
      <c r="VFQ5">
        <f>'Sales Forecast by COS'!VFQ4</f>
        <v>0</v>
      </c>
      <c r="VFR5">
        <f>'Sales Forecast by COS'!VFR4</f>
        <v>0</v>
      </c>
      <c r="VFS5">
        <f>'Sales Forecast by COS'!VFS4</f>
        <v>0</v>
      </c>
      <c r="VFT5">
        <f>'Sales Forecast by COS'!VFT4</f>
        <v>0</v>
      </c>
      <c r="VFU5">
        <f>'Sales Forecast by COS'!VFU4</f>
        <v>0</v>
      </c>
      <c r="VFV5">
        <f>'Sales Forecast by COS'!VFV4</f>
        <v>0</v>
      </c>
      <c r="VFW5">
        <f>'Sales Forecast by COS'!VFW4</f>
        <v>0</v>
      </c>
      <c r="VFX5">
        <f>'Sales Forecast by COS'!VFX4</f>
        <v>0</v>
      </c>
      <c r="VFY5">
        <f>'Sales Forecast by COS'!VFY4</f>
        <v>0</v>
      </c>
      <c r="VFZ5">
        <f>'Sales Forecast by COS'!VFZ4</f>
        <v>0</v>
      </c>
      <c r="VGA5">
        <f>'Sales Forecast by COS'!VGA4</f>
        <v>0</v>
      </c>
      <c r="VGB5">
        <f>'Sales Forecast by COS'!VGB4</f>
        <v>0</v>
      </c>
      <c r="VGC5">
        <f>'Sales Forecast by COS'!VGC4</f>
        <v>0</v>
      </c>
      <c r="VGD5">
        <f>'Sales Forecast by COS'!VGD4</f>
        <v>0</v>
      </c>
      <c r="VGE5">
        <f>'Sales Forecast by COS'!VGE4</f>
        <v>0</v>
      </c>
      <c r="VGF5">
        <f>'Sales Forecast by COS'!VGF4</f>
        <v>0</v>
      </c>
      <c r="VGG5">
        <f>'Sales Forecast by COS'!VGG4</f>
        <v>0</v>
      </c>
      <c r="VGH5">
        <f>'Sales Forecast by COS'!VGH4</f>
        <v>0</v>
      </c>
      <c r="VGI5">
        <f>'Sales Forecast by COS'!VGI4</f>
        <v>0</v>
      </c>
      <c r="VGJ5">
        <f>'Sales Forecast by COS'!VGJ4</f>
        <v>0</v>
      </c>
      <c r="VGK5">
        <f>'Sales Forecast by COS'!VGK4</f>
        <v>0</v>
      </c>
      <c r="VGL5">
        <f>'Sales Forecast by COS'!VGL4</f>
        <v>0</v>
      </c>
      <c r="VGM5">
        <f>'Sales Forecast by COS'!VGM4</f>
        <v>0</v>
      </c>
      <c r="VGN5">
        <f>'Sales Forecast by COS'!VGN4</f>
        <v>0</v>
      </c>
      <c r="VGO5">
        <f>'Sales Forecast by COS'!VGO4</f>
        <v>0</v>
      </c>
      <c r="VGP5">
        <f>'Sales Forecast by COS'!VGP4</f>
        <v>0</v>
      </c>
      <c r="VGQ5">
        <f>'Sales Forecast by COS'!VGQ4</f>
        <v>0</v>
      </c>
      <c r="VGR5">
        <f>'Sales Forecast by COS'!VGR4</f>
        <v>0</v>
      </c>
      <c r="VGS5">
        <f>'Sales Forecast by COS'!VGS4</f>
        <v>0</v>
      </c>
      <c r="VGT5">
        <f>'Sales Forecast by COS'!VGT4</f>
        <v>0</v>
      </c>
      <c r="VGU5">
        <f>'Sales Forecast by COS'!VGU4</f>
        <v>0</v>
      </c>
      <c r="VGV5">
        <f>'Sales Forecast by COS'!VGV4</f>
        <v>0</v>
      </c>
      <c r="VGW5">
        <f>'Sales Forecast by COS'!VGW4</f>
        <v>0</v>
      </c>
      <c r="VGX5">
        <f>'Sales Forecast by COS'!VGX4</f>
        <v>0</v>
      </c>
      <c r="VGY5">
        <f>'Sales Forecast by COS'!VGY4</f>
        <v>0</v>
      </c>
      <c r="VGZ5">
        <f>'Sales Forecast by COS'!VGZ4</f>
        <v>0</v>
      </c>
      <c r="VHA5">
        <f>'Sales Forecast by COS'!VHA4</f>
        <v>0</v>
      </c>
      <c r="VHB5">
        <f>'Sales Forecast by COS'!VHB4</f>
        <v>0</v>
      </c>
      <c r="VHC5">
        <f>'Sales Forecast by COS'!VHC4</f>
        <v>0</v>
      </c>
      <c r="VHD5">
        <f>'Sales Forecast by COS'!VHD4</f>
        <v>0</v>
      </c>
      <c r="VHE5">
        <f>'Sales Forecast by COS'!VHE4</f>
        <v>0</v>
      </c>
      <c r="VHF5">
        <f>'Sales Forecast by COS'!VHF4</f>
        <v>0</v>
      </c>
      <c r="VHG5">
        <f>'Sales Forecast by COS'!VHG4</f>
        <v>0</v>
      </c>
      <c r="VHH5">
        <f>'Sales Forecast by COS'!VHH4</f>
        <v>0</v>
      </c>
      <c r="VHI5">
        <f>'Sales Forecast by COS'!VHI4</f>
        <v>0</v>
      </c>
      <c r="VHJ5">
        <f>'Sales Forecast by COS'!VHJ4</f>
        <v>0</v>
      </c>
      <c r="VHK5">
        <f>'Sales Forecast by COS'!VHK4</f>
        <v>0</v>
      </c>
      <c r="VHL5">
        <f>'Sales Forecast by COS'!VHL4</f>
        <v>0</v>
      </c>
      <c r="VHM5">
        <f>'Sales Forecast by COS'!VHM4</f>
        <v>0</v>
      </c>
      <c r="VHN5">
        <f>'Sales Forecast by COS'!VHN4</f>
        <v>0</v>
      </c>
      <c r="VHO5">
        <f>'Sales Forecast by COS'!VHO4</f>
        <v>0</v>
      </c>
      <c r="VHP5">
        <f>'Sales Forecast by COS'!VHP4</f>
        <v>0</v>
      </c>
      <c r="VHQ5">
        <f>'Sales Forecast by COS'!VHQ4</f>
        <v>0</v>
      </c>
      <c r="VHR5">
        <f>'Sales Forecast by COS'!VHR4</f>
        <v>0</v>
      </c>
      <c r="VHS5">
        <f>'Sales Forecast by COS'!VHS4</f>
        <v>0</v>
      </c>
      <c r="VHT5">
        <f>'Sales Forecast by COS'!VHT4</f>
        <v>0</v>
      </c>
      <c r="VHU5">
        <f>'Sales Forecast by COS'!VHU4</f>
        <v>0</v>
      </c>
      <c r="VHV5">
        <f>'Sales Forecast by COS'!VHV4</f>
        <v>0</v>
      </c>
      <c r="VHW5">
        <f>'Sales Forecast by COS'!VHW4</f>
        <v>0</v>
      </c>
      <c r="VHX5">
        <f>'Sales Forecast by COS'!VHX4</f>
        <v>0</v>
      </c>
      <c r="VHY5">
        <f>'Sales Forecast by COS'!VHY4</f>
        <v>0</v>
      </c>
      <c r="VHZ5">
        <f>'Sales Forecast by COS'!VHZ4</f>
        <v>0</v>
      </c>
      <c r="VIA5">
        <f>'Sales Forecast by COS'!VIA4</f>
        <v>0</v>
      </c>
      <c r="VIB5">
        <f>'Sales Forecast by COS'!VIB4</f>
        <v>0</v>
      </c>
      <c r="VIC5">
        <f>'Sales Forecast by COS'!VIC4</f>
        <v>0</v>
      </c>
      <c r="VID5">
        <f>'Sales Forecast by COS'!VID4</f>
        <v>0</v>
      </c>
      <c r="VIE5">
        <f>'Sales Forecast by COS'!VIE4</f>
        <v>0</v>
      </c>
      <c r="VIF5">
        <f>'Sales Forecast by COS'!VIF4</f>
        <v>0</v>
      </c>
      <c r="VIG5">
        <f>'Sales Forecast by COS'!VIG4</f>
        <v>0</v>
      </c>
      <c r="VIH5">
        <f>'Sales Forecast by COS'!VIH4</f>
        <v>0</v>
      </c>
      <c r="VII5">
        <f>'Sales Forecast by COS'!VII4</f>
        <v>0</v>
      </c>
      <c r="VIJ5">
        <f>'Sales Forecast by COS'!VIJ4</f>
        <v>0</v>
      </c>
      <c r="VIK5">
        <f>'Sales Forecast by COS'!VIK4</f>
        <v>0</v>
      </c>
      <c r="VIL5">
        <f>'Sales Forecast by COS'!VIL4</f>
        <v>0</v>
      </c>
      <c r="VIM5">
        <f>'Sales Forecast by COS'!VIM4</f>
        <v>0</v>
      </c>
      <c r="VIN5">
        <f>'Sales Forecast by COS'!VIN4</f>
        <v>0</v>
      </c>
      <c r="VIO5">
        <f>'Sales Forecast by COS'!VIO4</f>
        <v>0</v>
      </c>
      <c r="VIP5">
        <f>'Sales Forecast by COS'!VIP4</f>
        <v>0</v>
      </c>
      <c r="VIQ5">
        <f>'Sales Forecast by COS'!VIQ4</f>
        <v>0</v>
      </c>
      <c r="VIR5">
        <f>'Sales Forecast by COS'!VIR4</f>
        <v>0</v>
      </c>
      <c r="VIS5">
        <f>'Sales Forecast by COS'!VIS4</f>
        <v>0</v>
      </c>
      <c r="VIT5">
        <f>'Sales Forecast by COS'!VIT4</f>
        <v>0</v>
      </c>
      <c r="VIU5">
        <f>'Sales Forecast by COS'!VIU4</f>
        <v>0</v>
      </c>
      <c r="VIV5">
        <f>'Sales Forecast by COS'!VIV4</f>
        <v>0</v>
      </c>
      <c r="VIW5">
        <f>'Sales Forecast by COS'!VIW4</f>
        <v>0</v>
      </c>
      <c r="VIX5">
        <f>'Sales Forecast by COS'!VIX4</f>
        <v>0</v>
      </c>
      <c r="VIY5">
        <f>'Sales Forecast by COS'!VIY4</f>
        <v>0</v>
      </c>
      <c r="VIZ5">
        <f>'Sales Forecast by COS'!VIZ4</f>
        <v>0</v>
      </c>
      <c r="VJA5">
        <f>'Sales Forecast by COS'!VJA4</f>
        <v>0</v>
      </c>
      <c r="VJB5">
        <f>'Sales Forecast by COS'!VJB4</f>
        <v>0</v>
      </c>
      <c r="VJC5">
        <f>'Sales Forecast by COS'!VJC4</f>
        <v>0</v>
      </c>
      <c r="VJD5">
        <f>'Sales Forecast by COS'!VJD4</f>
        <v>0</v>
      </c>
      <c r="VJE5">
        <f>'Sales Forecast by COS'!VJE4</f>
        <v>0</v>
      </c>
      <c r="VJF5">
        <f>'Sales Forecast by COS'!VJF4</f>
        <v>0</v>
      </c>
      <c r="VJG5">
        <f>'Sales Forecast by COS'!VJG4</f>
        <v>0</v>
      </c>
      <c r="VJH5">
        <f>'Sales Forecast by COS'!VJH4</f>
        <v>0</v>
      </c>
      <c r="VJI5">
        <f>'Sales Forecast by COS'!VJI4</f>
        <v>0</v>
      </c>
      <c r="VJJ5">
        <f>'Sales Forecast by COS'!VJJ4</f>
        <v>0</v>
      </c>
      <c r="VJK5">
        <f>'Sales Forecast by COS'!VJK4</f>
        <v>0</v>
      </c>
      <c r="VJL5">
        <f>'Sales Forecast by COS'!VJL4</f>
        <v>0</v>
      </c>
      <c r="VJM5">
        <f>'Sales Forecast by COS'!VJM4</f>
        <v>0</v>
      </c>
      <c r="VJN5">
        <f>'Sales Forecast by COS'!VJN4</f>
        <v>0</v>
      </c>
      <c r="VJO5">
        <f>'Sales Forecast by COS'!VJO4</f>
        <v>0</v>
      </c>
      <c r="VJP5">
        <f>'Sales Forecast by COS'!VJP4</f>
        <v>0</v>
      </c>
      <c r="VJQ5">
        <f>'Sales Forecast by COS'!VJQ4</f>
        <v>0</v>
      </c>
      <c r="VJR5">
        <f>'Sales Forecast by COS'!VJR4</f>
        <v>0</v>
      </c>
      <c r="VJS5">
        <f>'Sales Forecast by COS'!VJS4</f>
        <v>0</v>
      </c>
      <c r="VJT5">
        <f>'Sales Forecast by COS'!VJT4</f>
        <v>0</v>
      </c>
      <c r="VJU5">
        <f>'Sales Forecast by COS'!VJU4</f>
        <v>0</v>
      </c>
      <c r="VJV5">
        <f>'Sales Forecast by COS'!VJV4</f>
        <v>0</v>
      </c>
      <c r="VJW5">
        <f>'Sales Forecast by COS'!VJW4</f>
        <v>0</v>
      </c>
      <c r="VJX5">
        <f>'Sales Forecast by COS'!VJX4</f>
        <v>0</v>
      </c>
      <c r="VJY5">
        <f>'Sales Forecast by COS'!VJY4</f>
        <v>0</v>
      </c>
      <c r="VJZ5">
        <f>'Sales Forecast by COS'!VJZ4</f>
        <v>0</v>
      </c>
      <c r="VKA5">
        <f>'Sales Forecast by COS'!VKA4</f>
        <v>0</v>
      </c>
      <c r="VKB5">
        <f>'Sales Forecast by COS'!VKB4</f>
        <v>0</v>
      </c>
      <c r="VKC5">
        <f>'Sales Forecast by COS'!VKC4</f>
        <v>0</v>
      </c>
      <c r="VKD5">
        <f>'Sales Forecast by COS'!VKD4</f>
        <v>0</v>
      </c>
      <c r="VKE5">
        <f>'Sales Forecast by COS'!VKE4</f>
        <v>0</v>
      </c>
      <c r="VKF5">
        <f>'Sales Forecast by COS'!VKF4</f>
        <v>0</v>
      </c>
      <c r="VKG5">
        <f>'Sales Forecast by COS'!VKG4</f>
        <v>0</v>
      </c>
      <c r="VKH5">
        <f>'Sales Forecast by COS'!VKH4</f>
        <v>0</v>
      </c>
      <c r="VKI5">
        <f>'Sales Forecast by COS'!VKI4</f>
        <v>0</v>
      </c>
      <c r="VKJ5">
        <f>'Sales Forecast by COS'!VKJ4</f>
        <v>0</v>
      </c>
      <c r="VKK5">
        <f>'Sales Forecast by COS'!VKK4</f>
        <v>0</v>
      </c>
      <c r="VKL5">
        <f>'Sales Forecast by COS'!VKL4</f>
        <v>0</v>
      </c>
      <c r="VKM5">
        <f>'Sales Forecast by COS'!VKM4</f>
        <v>0</v>
      </c>
      <c r="VKN5">
        <f>'Sales Forecast by COS'!VKN4</f>
        <v>0</v>
      </c>
      <c r="VKO5">
        <f>'Sales Forecast by COS'!VKO4</f>
        <v>0</v>
      </c>
      <c r="VKP5">
        <f>'Sales Forecast by COS'!VKP4</f>
        <v>0</v>
      </c>
      <c r="VKQ5">
        <f>'Sales Forecast by COS'!VKQ4</f>
        <v>0</v>
      </c>
      <c r="VKR5">
        <f>'Sales Forecast by COS'!VKR4</f>
        <v>0</v>
      </c>
      <c r="VKS5">
        <f>'Sales Forecast by COS'!VKS4</f>
        <v>0</v>
      </c>
      <c r="VKT5">
        <f>'Sales Forecast by COS'!VKT4</f>
        <v>0</v>
      </c>
      <c r="VKU5">
        <f>'Sales Forecast by COS'!VKU4</f>
        <v>0</v>
      </c>
      <c r="VKV5">
        <f>'Sales Forecast by COS'!VKV4</f>
        <v>0</v>
      </c>
      <c r="VKW5">
        <f>'Sales Forecast by COS'!VKW4</f>
        <v>0</v>
      </c>
      <c r="VKX5">
        <f>'Sales Forecast by COS'!VKX4</f>
        <v>0</v>
      </c>
      <c r="VKY5">
        <f>'Sales Forecast by COS'!VKY4</f>
        <v>0</v>
      </c>
      <c r="VKZ5">
        <f>'Sales Forecast by COS'!VKZ4</f>
        <v>0</v>
      </c>
      <c r="VLA5">
        <f>'Sales Forecast by COS'!VLA4</f>
        <v>0</v>
      </c>
      <c r="VLB5">
        <f>'Sales Forecast by COS'!VLB4</f>
        <v>0</v>
      </c>
      <c r="VLC5">
        <f>'Sales Forecast by COS'!VLC4</f>
        <v>0</v>
      </c>
      <c r="VLD5">
        <f>'Sales Forecast by COS'!VLD4</f>
        <v>0</v>
      </c>
      <c r="VLE5">
        <f>'Sales Forecast by COS'!VLE4</f>
        <v>0</v>
      </c>
      <c r="VLF5">
        <f>'Sales Forecast by COS'!VLF4</f>
        <v>0</v>
      </c>
      <c r="VLG5">
        <f>'Sales Forecast by COS'!VLG4</f>
        <v>0</v>
      </c>
      <c r="VLH5">
        <f>'Sales Forecast by COS'!VLH4</f>
        <v>0</v>
      </c>
      <c r="VLI5">
        <f>'Sales Forecast by COS'!VLI4</f>
        <v>0</v>
      </c>
      <c r="VLJ5">
        <f>'Sales Forecast by COS'!VLJ4</f>
        <v>0</v>
      </c>
      <c r="VLK5">
        <f>'Sales Forecast by COS'!VLK4</f>
        <v>0</v>
      </c>
      <c r="VLL5">
        <f>'Sales Forecast by COS'!VLL4</f>
        <v>0</v>
      </c>
      <c r="VLM5">
        <f>'Sales Forecast by COS'!VLM4</f>
        <v>0</v>
      </c>
      <c r="VLN5">
        <f>'Sales Forecast by COS'!VLN4</f>
        <v>0</v>
      </c>
      <c r="VLO5">
        <f>'Sales Forecast by COS'!VLO4</f>
        <v>0</v>
      </c>
      <c r="VLP5">
        <f>'Sales Forecast by COS'!VLP4</f>
        <v>0</v>
      </c>
      <c r="VLQ5">
        <f>'Sales Forecast by COS'!VLQ4</f>
        <v>0</v>
      </c>
      <c r="VLR5">
        <f>'Sales Forecast by COS'!VLR4</f>
        <v>0</v>
      </c>
      <c r="VLS5">
        <f>'Sales Forecast by COS'!VLS4</f>
        <v>0</v>
      </c>
      <c r="VLT5">
        <f>'Sales Forecast by COS'!VLT4</f>
        <v>0</v>
      </c>
      <c r="VLU5">
        <f>'Sales Forecast by COS'!VLU4</f>
        <v>0</v>
      </c>
      <c r="VLV5">
        <f>'Sales Forecast by COS'!VLV4</f>
        <v>0</v>
      </c>
      <c r="VLW5">
        <f>'Sales Forecast by COS'!VLW4</f>
        <v>0</v>
      </c>
      <c r="VLX5">
        <f>'Sales Forecast by COS'!VLX4</f>
        <v>0</v>
      </c>
      <c r="VLY5">
        <f>'Sales Forecast by COS'!VLY4</f>
        <v>0</v>
      </c>
      <c r="VLZ5">
        <f>'Sales Forecast by COS'!VLZ4</f>
        <v>0</v>
      </c>
      <c r="VMA5">
        <f>'Sales Forecast by COS'!VMA4</f>
        <v>0</v>
      </c>
      <c r="VMB5">
        <f>'Sales Forecast by COS'!VMB4</f>
        <v>0</v>
      </c>
      <c r="VMC5">
        <f>'Sales Forecast by COS'!VMC4</f>
        <v>0</v>
      </c>
      <c r="VMD5">
        <f>'Sales Forecast by COS'!VMD4</f>
        <v>0</v>
      </c>
      <c r="VME5">
        <f>'Sales Forecast by COS'!VME4</f>
        <v>0</v>
      </c>
      <c r="VMF5">
        <f>'Sales Forecast by COS'!VMF4</f>
        <v>0</v>
      </c>
      <c r="VMG5">
        <f>'Sales Forecast by COS'!VMG4</f>
        <v>0</v>
      </c>
      <c r="VMH5">
        <f>'Sales Forecast by COS'!VMH4</f>
        <v>0</v>
      </c>
      <c r="VMI5">
        <f>'Sales Forecast by COS'!VMI4</f>
        <v>0</v>
      </c>
      <c r="VMJ5">
        <f>'Sales Forecast by COS'!VMJ4</f>
        <v>0</v>
      </c>
      <c r="VMK5">
        <f>'Sales Forecast by COS'!VMK4</f>
        <v>0</v>
      </c>
      <c r="VML5">
        <f>'Sales Forecast by COS'!VML4</f>
        <v>0</v>
      </c>
      <c r="VMM5">
        <f>'Sales Forecast by COS'!VMM4</f>
        <v>0</v>
      </c>
      <c r="VMN5">
        <f>'Sales Forecast by COS'!VMN4</f>
        <v>0</v>
      </c>
      <c r="VMO5">
        <f>'Sales Forecast by COS'!VMO4</f>
        <v>0</v>
      </c>
      <c r="VMP5">
        <f>'Sales Forecast by COS'!VMP4</f>
        <v>0</v>
      </c>
      <c r="VMQ5">
        <f>'Sales Forecast by COS'!VMQ4</f>
        <v>0</v>
      </c>
      <c r="VMR5">
        <f>'Sales Forecast by COS'!VMR4</f>
        <v>0</v>
      </c>
      <c r="VMS5">
        <f>'Sales Forecast by COS'!VMS4</f>
        <v>0</v>
      </c>
      <c r="VMT5">
        <f>'Sales Forecast by COS'!VMT4</f>
        <v>0</v>
      </c>
      <c r="VMU5">
        <f>'Sales Forecast by COS'!VMU4</f>
        <v>0</v>
      </c>
      <c r="VMV5">
        <f>'Sales Forecast by COS'!VMV4</f>
        <v>0</v>
      </c>
      <c r="VMW5">
        <f>'Sales Forecast by COS'!VMW4</f>
        <v>0</v>
      </c>
      <c r="VMX5">
        <f>'Sales Forecast by COS'!VMX4</f>
        <v>0</v>
      </c>
      <c r="VMY5">
        <f>'Sales Forecast by COS'!VMY4</f>
        <v>0</v>
      </c>
      <c r="VMZ5">
        <f>'Sales Forecast by COS'!VMZ4</f>
        <v>0</v>
      </c>
      <c r="VNA5">
        <f>'Sales Forecast by COS'!VNA4</f>
        <v>0</v>
      </c>
      <c r="VNB5">
        <f>'Sales Forecast by COS'!VNB4</f>
        <v>0</v>
      </c>
      <c r="VNC5">
        <f>'Sales Forecast by COS'!VNC4</f>
        <v>0</v>
      </c>
      <c r="VND5">
        <f>'Sales Forecast by COS'!VND4</f>
        <v>0</v>
      </c>
      <c r="VNE5">
        <f>'Sales Forecast by COS'!VNE4</f>
        <v>0</v>
      </c>
      <c r="VNF5">
        <f>'Sales Forecast by COS'!VNF4</f>
        <v>0</v>
      </c>
      <c r="VNG5">
        <f>'Sales Forecast by COS'!VNG4</f>
        <v>0</v>
      </c>
      <c r="VNH5">
        <f>'Sales Forecast by COS'!VNH4</f>
        <v>0</v>
      </c>
      <c r="VNI5">
        <f>'Sales Forecast by COS'!VNI4</f>
        <v>0</v>
      </c>
      <c r="VNJ5">
        <f>'Sales Forecast by COS'!VNJ4</f>
        <v>0</v>
      </c>
      <c r="VNK5">
        <f>'Sales Forecast by COS'!VNK4</f>
        <v>0</v>
      </c>
      <c r="VNL5">
        <f>'Sales Forecast by COS'!VNL4</f>
        <v>0</v>
      </c>
      <c r="VNM5">
        <f>'Sales Forecast by COS'!VNM4</f>
        <v>0</v>
      </c>
      <c r="VNN5">
        <f>'Sales Forecast by COS'!VNN4</f>
        <v>0</v>
      </c>
      <c r="VNO5">
        <f>'Sales Forecast by COS'!VNO4</f>
        <v>0</v>
      </c>
      <c r="VNP5">
        <f>'Sales Forecast by COS'!VNP4</f>
        <v>0</v>
      </c>
      <c r="VNQ5">
        <f>'Sales Forecast by COS'!VNQ4</f>
        <v>0</v>
      </c>
      <c r="VNR5">
        <f>'Sales Forecast by COS'!VNR4</f>
        <v>0</v>
      </c>
      <c r="VNS5">
        <f>'Sales Forecast by COS'!VNS4</f>
        <v>0</v>
      </c>
      <c r="VNT5">
        <f>'Sales Forecast by COS'!VNT4</f>
        <v>0</v>
      </c>
      <c r="VNU5">
        <f>'Sales Forecast by COS'!VNU4</f>
        <v>0</v>
      </c>
      <c r="VNV5">
        <f>'Sales Forecast by COS'!VNV4</f>
        <v>0</v>
      </c>
      <c r="VNW5">
        <f>'Sales Forecast by COS'!VNW4</f>
        <v>0</v>
      </c>
      <c r="VNX5">
        <f>'Sales Forecast by COS'!VNX4</f>
        <v>0</v>
      </c>
      <c r="VNY5">
        <f>'Sales Forecast by COS'!VNY4</f>
        <v>0</v>
      </c>
      <c r="VNZ5">
        <f>'Sales Forecast by COS'!VNZ4</f>
        <v>0</v>
      </c>
      <c r="VOA5">
        <f>'Sales Forecast by COS'!VOA4</f>
        <v>0</v>
      </c>
      <c r="VOB5">
        <f>'Sales Forecast by COS'!VOB4</f>
        <v>0</v>
      </c>
      <c r="VOC5">
        <f>'Sales Forecast by COS'!VOC4</f>
        <v>0</v>
      </c>
      <c r="VOD5">
        <f>'Sales Forecast by COS'!VOD4</f>
        <v>0</v>
      </c>
      <c r="VOE5">
        <f>'Sales Forecast by COS'!VOE4</f>
        <v>0</v>
      </c>
      <c r="VOF5">
        <f>'Sales Forecast by COS'!VOF4</f>
        <v>0</v>
      </c>
      <c r="VOG5">
        <f>'Sales Forecast by COS'!VOG4</f>
        <v>0</v>
      </c>
      <c r="VOH5">
        <f>'Sales Forecast by COS'!VOH4</f>
        <v>0</v>
      </c>
      <c r="VOI5">
        <f>'Sales Forecast by COS'!VOI4</f>
        <v>0</v>
      </c>
      <c r="VOJ5">
        <f>'Sales Forecast by COS'!VOJ4</f>
        <v>0</v>
      </c>
      <c r="VOK5">
        <f>'Sales Forecast by COS'!VOK4</f>
        <v>0</v>
      </c>
      <c r="VOL5">
        <f>'Sales Forecast by COS'!VOL4</f>
        <v>0</v>
      </c>
      <c r="VOM5">
        <f>'Sales Forecast by COS'!VOM4</f>
        <v>0</v>
      </c>
      <c r="VON5">
        <f>'Sales Forecast by COS'!VON4</f>
        <v>0</v>
      </c>
      <c r="VOO5">
        <f>'Sales Forecast by COS'!VOO4</f>
        <v>0</v>
      </c>
      <c r="VOP5">
        <f>'Sales Forecast by COS'!VOP4</f>
        <v>0</v>
      </c>
      <c r="VOQ5">
        <f>'Sales Forecast by COS'!VOQ4</f>
        <v>0</v>
      </c>
      <c r="VOR5">
        <f>'Sales Forecast by COS'!VOR4</f>
        <v>0</v>
      </c>
      <c r="VOS5">
        <f>'Sales Forecast by COS'!VOS4</f>
        <v>0</v>
      </c>
      <c r="VOT5">
        <f>'Sales Forecast by COS'!VOT4</f>
        <v>0</v>
      </c>
      <c r="VOU5">
        <f>'Sales Forecast by COS'!VOU4</f>
        <v>0</v>
      </c>
      <c r="VOV5">
        <f>'Sales Forecast by COS'!VOV4</f>
        <v>0</v>
      </c>
      <c r="VOW5">
        <f>'Sales Forecast by COS'!VOW4</f>
        <v>0</v>
      </c>
      <c r="VOX5">
        <f>'Sales Forecast by COS'!VOX4</f>
        <v>0</v>
      </c>
      <c r="VOY5">
        <f>'Sales Forecast by COS'!VOY4</f>
        <v>0</v>
      </c>
      <c r="VOZ5">
        <f>'Sales Forecast by COS'!VOZ4</f>
        <v>0</v>
      </c>
      <c r="VPA5">
        <f>'Sales Forecast by COS'!VPA4</f>
        <v>0</v>
      </c>
      <c r="VPB5">
        <f>'Sales Forecast by COS'!VPB4</f>
        <v>0</v>
      </c>
      <c r="VPC5">
        <f>'Sales Forecast by COS'!VPC4</f>
        <v>0</v>
      </c>
      <c r="VPD5">
        <f>'Sales Forecast by COS'!VPD4</f>
        <v>0</v>
      </c>
      <c r="VPE5">
        <f>'Sales Forecast by COS'!VPE4</f>
        <v>0</v>
      </c>
      <c r="VPF5">
        <f>'Sales Forecast by COS'!VPF4</f>
        <v>0</v>
      </c>
      <c r="VPG5">
        <f>'Sales Forecast by COS'!VPG4</f>
        <v>0</v>
      </c>
      <c r="VPH5">
        <f>'Sales Forecast by COS'!VPH4</f>
        <v>0</v>
      </c>
      <c r="VPI5">
        <f>'Sales Forecast by COS'!VPI4</f>
        <v>0</v>
      </c>
      <c r="VPJ5">
        <f>'Sales Forecast by COS'!VPJ4</f>
        <v>0</v>
      </c>
      <c r="VPK5">
        <f>'Sales Forecast by COS'!VPK4</f>
        <v>0</v>
      </c>
      <c r="VPL5">
        <f>'Sales Forecast by COS'!VPL4</f>
        <v>0</v>
      </c>
      <c r="VPM5">
        <f>'Sales Forecast by COS'!VPM4</f>
        <v>0</v>
      </c>
      <c r="VPN5">
        <f>'Sales Forecast by COS'!VPN4</f>
        <v>0</v>
      </c>
      <c r="VPO5">
        <f>'Sales Forecast by COS'!VPO4</f>
        <v>0</v>
      </c>
      <c r="VPP5">
        <f>'Sales Forecast by COS'!VPP4</f>
        <v>0</v>
      </c>
      <c r="VPQ5">
        <f>'Sales Forecast by COS'!VPQ4</f>
        <v>0</v>
      </c>
      <c r="VPR5">
        <f>'Sales Forecast by COS'!VPR4</f>
        <v>0</v>
      </c>
      <c r="VPS5">
        <f>'Sales Forecast by COS'!VPS4</f>
        <v>0</v>
      </c>
      <c r="VPT5">
        <f>'Sales Forecast by COS'!VPT4</f>
        <v>0</v>
      </c>
      <c r="VPU5">
        <f>'Sales Forecast by COS'!VPU4</f>
        <v>0</v>
      </c>
      <c r="VPV5">
        <f>'Sales Forecast by COS'!VPV4</f>
        <v>0</v>
      </c>
      <c r="VPW5">
        <f>'Sales Forecast by COS'!VPW4</f>
        <v>0</v>
      </c>
      <c r="VPX5">
        <f>'Sales Forecast by COS'!VPX4</f>
        <v>0</v>
      </c>
      <c r="VPY5">
        <f>'Sales Forecast by COS'!VPY4</f>
        <v>0</v>
      </c>
      <c r="VPZ5">
        <f>'Sales Forecast by COS'!VPZ4</f>
        <v>0</v>
      </c>
      <c r="VQA5">
        <f>'Sales Forecast by COS'!VQA4</f>
        <v>0</v>
      </c>
      <c r="VQB5">
        <f>'Sales Forecast by COS'!VQB4</f>
        <v>0</v>
      </c>
      <c r="VQC5">
        <f>'Sales Forecast by COS'!VQC4</f>
        <v>0</v>
      </c>
      <c r="VQD5">
        <f>'Sales Forecast by COS'!VQD4</f>
        <v>0</v>
      </c>
      <c r="VQE5">
        <f>'Sales Forecast by COS'!VQE4</f>
        <v>0</v>
      </c>
      <c r="VQF5">
        <f>'Sales Forecast by COS'!VQF4</f>
        <v>0</v>
      </c>
      <c r="VQG5">
        <f>'Sales Forecast by COS'!VQG4</f>
        <v>0</v>
      </c>
      <c r="VQH5">
        <f>'Sales Forecast by COS'!VQH4</f>
        <v>0</v>
      </c>
      <c r="VQI5">
        <f>'Sales Forecast by COS'!VQI4</f>
        <v>0</v>
      </c>
      <c r="VQJ5">
        <f>'Sales Forecast by COS'!VQJ4</f>
        <v>0</v>
      </c>
      <c r="VQK5">
        <f>'Sales Forecast by COS'!VQK4</f>
        <v>0</v>
      </c>
      <c r="VQL5">
        <f>'Sales Forecast by COS'!VQL4</f>
        <v>0</v>
      </c>
      <c r="VQM5">
        <f>'Sales Forecast by COS'!VQM4</f>
        <v>0</v>
      </c>
      <c r="VQN5">
        <f>'Sales Forecast by COS'!VQN4</f>
        <v>0</v>
      </c>
      <c r="VQO5">
        <f>'Sales Forecast by COS'!VQO4</f>
        <v>0</v>
      </c>
      <c r="VQP5">
        <f>'Sales Forecast by COS'!VQP4</f>
        <v>0</v>
      </c>
      <c r="VQQ5">
        <f>'Sales Forecast by COS'!VQQ4</f>
        <v>0</v>
      </c>
      <c r="VQR5">
        <f>'Sales Forecast by COS'!VQR4</f>
        <v>0</v>
      </c>
      <c r="VQS5">
        <f>'Sales Forecast by COS'!VQS4</f>
        <v>0</v>
      </c>
      <c r="VQT5">
        <f>'Sales Forecast by COS'!VQT4</f>
        <v>0</v>
      </c>
      <c r="VQU5">
        <f>'Sales Forecast by COS'!VQU4</f>
        <v>0</v>
      </c>
      <c r="VQV5">
        <f>'Sales Forecast by COS'!VQV4</f>
        <v>0</v>
      </c>
      <c r="VQW5">
        <f>'Sales Forecast by COS'!VQW4</f>
        <v>0</v>
      </c>
      <c r="VQX5">
        <f>'Sales Forecast by COS'!VQX4</f>
        <v>0</v>
      </c>
      <c r="VQY5">
        <f>'Sales Forecast by COS'!VQY4</f>
        <v>0</v>
      </c>
      <c r="VQZ5">
        <f>'Sales Forecast by COS'!VQZ4</f>
        <v>0</v>
      </c>
      <c r="VRA5">
        <f>'Sales Forecast by COS'!VRA4</f>
        <v>0</v>
      </c>
      <c r="VRB5">
        <f>'Sales Forecast by COS'!VRB4</f>
        <v>0</v>
      </c>
      <c r="VRC5">
        <f>'Sales Forecast by COS'!VRC4</f>
        <v>0</v>
      </c>
      <c r="VRD5">
        <f>'Sales Forecast by COS'!VRD4</f>
        <v>0</v>
      </c>
      <c r="VRE5">
        <f>'Sales Forecast by COS'!VRE4</f>
        <v>0</v>
      </c>
      <c r="VRF5">
        <f>'Sales Forecast by COS'!VRF4</f>
        <v>0</v>
      </c>
      <c r="VRG5">
        <f>'Sales Forecast by COS'!VRG4</f>
        <v>0</v>
      </c>
      <c r="VRH5">
        <f>'Sales Forecast by COS'!VRH4</f>
        <v>0</v>
      </c>
      <c r="VRI5">
        <f>'Sales Forecast by COS'!VRI4</f>
        <v>0</v>
      </c>
      <c r="VRJ5">
        <f>'Sales Forecast by COS'!VRJ4</f>
        <v>0</v>
      </c>
      <c r="VRK5">
        <f>'Sales Forecast by COS'!VRK4</f>
        <v>0</v>
      </c>
      <c r="VRL5">
        <f>'Sales Forecast by COS'!VRL4</f>
        <v>0</v>
      </c>
      <c r="VRM5">
        <f>'Sales Forecast by COS'!VRM4</f>
        <v>0</v>
      </c>
      <c r="VRN5">
        <f>'Sales Forecast by COS'!VRN4</f>
        <v>0</v>
      </c>
      <c r="VRO5">
        <f>'Sales Forecast by COS'!VRO4</f>
        <v>0</v>
      </c>
      <c r="VRP5">
        <f>'Sales Forecast by COS'!VRP4</f>
        <v>0</v>
      </c>
      <c r="VRQ5">
        <f>'Sales Forecast by COS'!VRQ4</f>
        <v>0</v>
      </c>
      <c r="VRR5">
        <f>'Sales Forecast by COS'!VRR4</f>
        <v>0</v>
      </c>
      <c r="VRS5">
        <f>'Sales Forecast by COS'!VRS4</f>
        <v>0</v>
      </c>
      <c r="VRT5">
        <f>'Sales Forecast by COS'!VRT4</f>
        <v>0</v>
      </c>
      <c r="VRU5">
        <f>'Sales Forecast by COS'!VRU4</f>
        <v>0</v>
      </c>
      <c r="VRV5">
        <f>'Sales Forecast by COS'!VRV4</f>
        <v>0</v>
      </c>
      <c r="VRW5">
        <f>'Sales Forecast by COS'!VRW4</f>
        <v>0</v>
      </c>
      <c r="VRX5">
        <f>'Sales Forecast by COS'!VRX4</f>
        <v>0</v>
      </c>
      <c r="VRY5">
        <f>'Sales Forecast by COS'!VRY4</f>
        <v>0</v>
      </c>
      <c r="VRZ5">
        <f>'Sales Forecast by COS'!VRZ4</f>
        <v>0</v>
      </c>
      <c r="VSA5">
        <f>'Sales Forecast by COS'!VSA4</f>
        <v>0</v>
      </c>
      <c r="VSB5">
        <f>'Sales Forecast by COS'!VSB4</f>
        <v>0</v>
      </c>
      <c r="VSC5">
        <f>'Sales Forecast by COS'!VSC4</f>
        <v>0</v>
      </c>
      <c r="VSD5">
        <f>'Sales Forecast by COS'!VSD4</f>
        <v>0</v>
      </c>
      <c r="VSE5">
        <f>'Sales Forecast by COS'!VSE4</f>
        <v>0</v>
      </c>
      <c r="VSF5">
        <f>'Sales Forecast by COS'!VSF4</f>
        <v>0</v>
      </c>
      <c r="VSG5">
        <f>'Sales Forecast by COS'!VSG4</f>
        <v>0</v>
      </c>
      <c r="VSH5">
        <f>'Sales Forecast by COS'!VSH4</f>
        <v>0</v>
      </c>
      <c r="VSI5">
        <f>'Sales Forecast by COS'!VSI4</f>
        <v>0</v>
      </c>
      <c r="VSJ5">
        <f>'Sales Forecast by COS'!VSJ4</f>
        <v>0</v>
      </c>
      <c r="VSK5">
        <f>'Sales Forecast by COS'!VSK4</f>
        <v>0</v>
      </c>
      <c r="VSL5">
        <f>'Sales Forecast by COS'!VSL4</f>
        <v>0</v>
      </c>
      <c r="VSM5">
        <f>'Sales Forecast by COS'!VSM4</f>
        <v>0</v>
      </c>
      <c r="VSN5">
        <f>'Sales Forecast by COS'!VSN4</f>
        <v>0</v>
      </c>
      <c r="VSO5">
        <f>'Sales Forecast by COS'!VSO4</f>
        <v>0</v>
      </c>
      <c r="VSP5">
        <f>'Sales Forecast by COS'!VSP4</f>
        <v>0</v>
      </c>
      <c r="VSQ5">
        <f>'Sales Forecast by COS'!VSQ4</f>
        <v>0</v>
      </c>
      <c r="VSR5">
        <f>'Sales Forecast by COS'!VSR4</f>
        <v>0</v>
      </c>
      <c r="VSS5">
        <f>'Sales Forecast by COS'!VSS4</f>
        <v>0</v>
      </c>
      <c r="VST5">
        <f>'Sales Forecast by COS'!VST4</f>
        <v>0</v>
      </c>
      <c r="VSU5">
        <f>'Sales Forecast by COS'!VSU4</f>
        <v>0</v>
      </c>
      <c r="VSV5">
        <f>'Sales Forecast by COS'!VSV4</f>
        <v>0</v>
      </c>
      <c r="VSW5">
        <f>'Sales Forecast by COS'!VSW4</f>
        <v>0</v>
      </c>
      <c r="VSX5">
        <f>'Sales Forecast by COS'!VSX4</f>
        <v>0</v>
      </c>
      <c r="VSY5">
        <f>'Sales Forecast by COS'!VSY4</f>
        <v>0</v>
      </c>
      <c r="VSZ5">
        <f>'Sales Forecast by COS'!VSZ4</f>
        <v>0</v>
      </c>
      <c r="VTA5">
        <f>'Sales Forecast by COS'!VTA4</f>
        <v>0</v>
      </c>
      <c r="VTB5">
        <f>'Sales Forecast by COS'!VTB4</f>
        <v>0</v>
      </c>
      <c r="VTC5">
        <f>'Sales Forecast by COS'!VTC4</f>
        <v>0</v>
      </c>
      <c r="VTD5">
        <f>'Sales Forecast by COS'!VTD4</f>
        <v>0</v>
      </c>
      <c r="VTE5">
        <f>'Sales Forecast by COS'!VTE4</f>
        <v>0</v>
      </c>
      <c r="VTF5">
        <f>'Sales Forecast by COS'!VTF4</f>
        <v>0</v>
      </c>
      <c r="VTG5">
        <f>'Sales Forecast by COS'!VTG4</f>
        <v>0</v>
      </c>
      <c r="VTH5">
        <f>'Sales Forecast by COS'!VTH4</f>
        <v>0</v>
      </c>
      <c r="VTI5">
        <f>'Sales Forecast by COS'!VTI4</f>
        <v>0</v>
      </c>
      <c r="VTJ5">
        <f>'Sales Forecast by COS'!VTJ4</f>
        <v>0</v>
      </c>
      <c r="VTK5">
        <f>'Sales Forecast by COS'!VTK4</f>
        <v>0</v>
      </c>
      <c r="VTL5">
        <f>'Sales Forecast by COS'!VTL4</f>
        <v>0</v>
      </c>
      <c r="VTM5">
        <f>'Sales Forecast by COS'!VTM4</f>
        <v>0</v>
      </c>
      <c r="VTN5">
        <f>'Sales Forecast by COS'!VTN4</f>
        <v>0</v>
      </c>
      <c r="VTO5">
        <f>'Sales Forecast by COS'!VTO4</f>
        <v>0</v>
      </c>
      <c r="VTP5">
        <f>'Sales Forecast by COS'!VTP4</f>
        <v>0</v>
      </c>
      <c r="VTQ5">
        <f>'Sales Forecast by COS'!VTQ4</f>
        <v>0</v>
      </c>
      <c r="VTR5">
        <f>'Sales Forecast by COS'!VTR4</f>
        <v>0</v>
      </c>
      <c r="VTS5">
        <f>'Sales Forecast by COS'!VTS4</f>
        <v>0</v>
      </c>
      <c r="VTT5">
        <f>'Sales Forecast by COS'!VTT4</f>
        <v>0</v>
      </c>
      <c r="VTU5">
        <f>'Sales Forecast by COS'!VTU4</f>
        <v>0</v>
      </c>
      <c r="VTV5">
        <f>'Sales Forecast by COS'!VTV4</f>
        <v>0</v>
      </c>
      <c r="VTW5">
        <f>'Sales Forecast by COS'!VTW4</f>
        <v>0</v>
      </c>
      <c r="VTX5">
        <f>'Sales Forecast by COS'!VTX4</f>
        <v>0</v>
      </c>
      <c r="VTY5">
        <f>'Sales Forecast by COS'!VTY4</f>
        <v>0</v>
      </c>
      <c r="VTZ5">
        <f>'Sales Forecast by COS'!VTZ4</f>
        <v>0</v>
      </c>
      <c r="VUA5">
        <f>'Sales Forecast by COS'!VUA4</f>
        <v>0</v>
      </c>
      <c r="VUB5">
        <f>'Sales Forecast by COS'!VUB4</f>
        <v>0</v>
      </c>
      <c r="VUC5">
        <f>'Sales Forecast by COS'!VUC4</f>
        <v>0</v>
      </c>
      <c r="VUD5">
        <f>'Sales Forecast by COS'!VUD4</f>
        <v>0</v>
      </c>
      <c r="VUE5">
        <f>'Sales Forecast by COS'!VUE4</f>
        <v>0</v>
      </c>
      <c r="VUF5">
        <f>'Sales Forecast by COS'!VUF4</f>
        <v>0</v>
      </c>
      <c r="VUG5">
        <f>'Sales Forecast by COS'!VUG4</f>
        <v>0</v>
      </c>
      <c r="VUH5">
        <f>'Sales Forecast by COS'!VUH4</f>
        <v>0</v>
      </c>
      <c r="VUI5">
        <f>'Sales Forecast by COS'!VUI4</f>
        <v>0</v>
      </c>
      <c r="VUJ5">
        <f>'Sales Forecast by COS'!VUJ4</f>
        <v>0</v>
      </c>
      <c r="VUK5">
        <f>'Sales Forecast by COS'!VUK4</f>
        <v>0</v>
      </c>
      <c r="VUL5">
        <f>'Sales Forecast by COS'!VUL4</f>
        <v>0</v>
      </c>
      <c r="VUM5">
        <f>'Sales Forecast by COS'!VUM4</f>
        <v>0</v>
      </c>
      <c r="VUN5">
        <f>'Sales Forecast by COS'!VUN4</f>
        <v>0</v>
      </c>
      <c r="VUO5">
        <f>'Sales Forecast by COS'!VUO4</f>
        <v>0</v>
      </c>
      <c r="VUP5">
        <f>'Sales Forecast by COS'!VUP4</f>
        <v>0</v>
      </c>
      <c r="VUQ5">
        <f>'Sales Forecast by COS'!VUQ4</f>
        <v>0</v>
      </c>
      <c r="VUR5">
        <f>'Sales Forecast by COS'!VUR4</f>
        <v>0</v>
      </c>
      <c r="VUS5">
        <f>'Sales Forecast by COS'!VUS4</f>
        <v>0</v>
      </c>
      <c r="VUT5">
        <f>'Sales Forecast by COS'!VUT4</f>
        <v>0</v>
      </c>
      <c r="VUU5">
        <f>'Sales Forecast by COS'!VUU4</f>
        <v>0</v>
      </c>
      <c r="VUV5">
        <f>'Sales Forecast by COS'!VUV4</f>
        <v>0</v>
      </c>
      <c r="VUW5">
        <f>'Sales Forecast by COS'!VUW4</f>
        <v>0</v>
      </c>
      <c r="VUX5">
        <f>'Sales Forecast by COS'!VUX4</f>
        <v>0</v>
      </c>
      <c r="VUY5">
        <f>'Sales Forecast by COS'!VUY4</f>
        <v>0</v>
      </c>
      <c r="VUZ5">
        <f>'Sales Forecast by COS'!VUZ4</f>
        <v>0</v>
      </c>
      <c r="VVA5">
        <f>'Sales Forecast by COS'!VVA4</f>
        <v>0</v>
      </c>
      <c r="VVB5">
        <f>'Sales Forecast by COS'!VVB4</f>
        <v>0</v>
      </c>
      <c r="VVC5">
        <f>'Sales Forecast by COS'!VVC4</f>
        <v>0</v>
      </c>
      <c r="VVD5">
        <f>'Sales Forecast by COS'!VVD4</f>
        <v>0</v>
      </c>
      <c r="VVE5">
        <f>'Sales Forecast by COS'!VVE4</f>
        <v>0</v>
      </c>
      <c r="VVF5">
        <f>'Sales Forecast by COS'!VVF4</f>
        <v>0</v>
      </c>
      <c r="VVG5">
        <f>'Sales Forecast by COS'!VVG4</f>
        <v>0</v>
      </c>
      <c r="VVH5">
        <f>'Sales Forecast by COS'!VVH4</f>
        <v>0</v>
      </c>
      <c r="VVI5">
        <f>'Sales Forecast by COS'!VVI4</f>
        <v>0</v>
      </c>
      <c r="VVJ5">
        <f>'Sales Forecast by COS'!VVJ4</f>
        <v>0</v>
      </c>
      <c r="VVK5">
        <f>'Sales Forecast by COS'!VVK4</f>
        <v>0</v>
      </c>
      <c r="VVL5">
        <f>'Sales Forecast by COS'!VVL4</f>
        <v>0</v>
      </c>
      <c r="VVM5">
        <f>'Sales Forecast by COS'!VVM4</f>
        <v>0</v>
      </c>
      <c r="VVN5">
        <f>'Sales Forecast by COS'!VVN4</f>
        <v>0</v>
      </c>
      <c r="VVO5">
        <f>'Sales Forecast by COS'!VVO4</f>
        <v>0</v>
      </c>
      <c r="VVP5">
        <f>'Sales Forecast by COS'!VVP4</f>
        <v>0</v>
      </c>
      <c r="VVQ5">
        <f>'Sales Forecast by COS'!VVQ4</f>
        <v>0</v>
      </c>
      <c r="VVR5">
        <f>'Sales Forecast by COS'!VVR4</f>
        <v>0</v>
      </c>
      <c r="VVS5">
        <f>'Sales Forecast by COS'!VVS4</f>
        <v>0</v>
      </c>
      <c r="VVT5">
        <f>'Sales Forecast by COS'!VVT4</f>
        <v>0</v>
      </c>
      <c r="VVU5">
        <f>'Sales Forecast by COS'!VVU4</f>
        <v>0</v>
      </c>
      <c r="VVV5">
        <f>'Sales Forecast by COS'!VVV4</f>
        <v>0</v>
      </c>
      <c r="VVW5">
        <f>'Sales Forecast by COS'!VVW4</f>
        <v>0</v>
      </c>
      <c r="VVX5">
        <f>'Sales Forecast by COS'!VVX4</f>
        <v>0</v>
      </c>
      <c r="VVY5">
        <f>'Sales Forecast by COS'!VVY4</f>
        <v>0</v>
      </c>
      <c r="VVZ5">
        <f>'Sales Forecast by COS'!VVZ4</f>
        <v>0</v>
      </c>
      <c r="VWA5">
        <f>'Sales Forecast by COS'!VWA4</f>
        <v>0</v>
      </c>
      <c r="VWB5">
        <f>'Sales Forecast by COS'!VWB4</f>
        <v>0</v>
      </c>
      <c r="VWC5">
        <f>'Sales Forecast by COS'!VWC4</f>
        <v>0</v>
      </c>
      <c r="VWD5">
        <f>'Sales Forecast by COS'!VWD4</f>
        <v>0</v>
      </c>
      <c r="VWE5">
        <f>'Sales Forecast by COS'!VWE4</f>
        <v>0</v>
      </c>
      <c r="VWF5">
        <f>'Sales Forecast by COS'!VWF4</f>
        <v>0</v>
      </c>
      <c r="VWG5">
        <f>'Sales Forecast by COS'!VWG4</f>
        <v>0</v>
      </c>
      <c r="VWH5">
        <f>'Sales Forecast by COS'!VWH4</f>
        <v>0</v>
      </c>
      <c r="VWI5">
        <f>'Sales Forecast by COS'!VWI4</f>
        <v>0</v>
      </c>
      <c r="VWJ5">
        <f>'Sales Forecast by COS'!VWJ4</f>
        <v>0</v>
      </c>
      <c r="VWK5">
        <f>'Sales Forecast by COS'!VWK4</f>
        <v>0</v>
      </c>
      <c r="VWL5">
        <f>'Sales Forecast by COS'!VWL4</f>
        <v>0</v>
      </c>
      <c r="VWM5">
        <f>'Sales Forecast by COS'!VWM4</f>
        <v>0</v>
      </c>
      <c r="VWN5">
        <f>'Sales Forecast by COS'!VWN4</f>
        <v>0</v>
      </c>
      <c r="VWO5">
        <f>'Sales Forecast by COS'!VWO4</f>
        <v>0</v>
      </c>
      <c r="VWP5">
        <f>'Sales Forecast by COS'!VWP4</f>
        <v>0</v>
      </c>
      <c r="VWQ5">
        <f>'Sales Forecast by COS'!VWQ4</f>
        <v>0</v>
      </c>
      <c r="VWR5">
        <f>'Sales Forecast by COS'!VWR4</f>
        <v>0</v>
      </c>
      <c r="VWS5">
        <f>'Sales Forecast by COS'!VWS4</f>
        <v>0</v>
      </c>
      <c r="VWT5">
        <f>'Sales Forecast by COS'!VWT4</f>
        <v>0</v>
      </c>
      <c r="VWU5">
        <f>'Sales Forecast by COS'!VWU4</f>
        <v>0</v>
      </c>
      <c r="VWV5">
        <f>'Sales Forecast by COS'!VWV4</f>
        <v>0</v>
      </c>
      <c r="VWW5">
        <f>'Sales Forecast by COS'!VWW4</f>
        <v>0</v>
      </c>
      <c r="VWX5">
        <f>'Sales Forecast by COS'!VWX4</f>
        <v>0</v>
      </c>
      <c r="VWY5">
        <f>'Sales Forecast by COS'!VWY4</f>
        <v>0</v>
      </c>
      <c r="VWZ5">
        <f>'Sales Forecast by COS'!VWZ4</f>
        <v>0</v>
      </c>
      <c r="VXA5">
        <f>'Sales Forecast by COS'!VXA4</f>
        <v>0</v>
      </c>
      <c r="VXB5">
        <f>'Sales Forecast by COS'!VXB4</f>
        <v>0</v>
      </c>
      <c r="VXC5">
        <f>'Sales Forecast by COS'!VXC4</f>
        <v>0</v>
      </c>
      <c r="VXD5">
        <f>'Sales Forecast by COS'!VXD4</f>
        <v>0</v>
      </c>
      <c r="VXE5">
        <f>'Sales Forecast by COS'!VXE4</f>
        <v>0</v>
      </c>
      <c r="VXF5">
        <f>'Sales Forecast by COS'!VXF4</f>
        <v>0</v>
      </c>
      <c r="VXG5">
        <f>'Sales Forecast by COS'!VXG4</f>
        <v>0</v>
      </c>
      <c r="VXH5">
        <f>'Sales Forecast by COS'!VXH4</f>
        <v>0</v>
      </c>
      <c r="VXI5">
        <f>'Sales Forecast by COS'!VXI4</f>
        <v>0</v>
      </c>
      <c r="VXJ5">
        <f>'Sales Forecast by COS'!VXJ4</f>
        <v>0</v>
      </c>
      <c r="VXK5">
        <f>'Sales Forecast by COS'!VXK4</f>
        <v>0</v>
      </c>
      <c r="VXL5">
        <f>'Sales Forecast by COS'!VXL4</f>
        <v>0</v>
      </c>
      <c r="VXM5">
        <f>'Sales Forecast by COS'!VXM4</f>
        <v>0</v>
      </c>
      <c r="VXN5">
        <f>'Sales Forecast by COS'!VXN4</f>
        <v>0</v>
      </c>
      <c r="VXO5">
        <f>'Sales Forecast by COS'!VXO4</f>
        <v>0</v>
      </c>
      <c r="VXP5">
        <f>'Sales Forecast by COS'!VXP4</f>
        <v>0</v>
      </c>
      <c r="VXQ5">
        <f>'Sales Forecast by COS'!VXQ4</f>
        <v>0</v>
      </c>
      <c r="VXR5">
        <f>'Sales Forecast by COS'!VXR4</f>
        <v>0</v>
      </c>
      <c r="VXS5">
        <f>'Sales Forecast by COS'!VXS4</f>
        <v>0</v>
      </c>
      <c r="VXT5">
        <f>'Sales Forecast by COS'!VXT4</f>
        <v>0</v>
      </c>
      <c r="VXU5">
        <f>'Sales Forecast by COS'!VXU4</f>
        <v>0</v>
      </c>
      <c r="VXV5">
        <f>'Sales Forecast by COS'!VXV4</f>
        <v>0</v>
      </c>
      <c r="VXW5">
        <f>'Sales Forecast by COS'!VXW4</f>
        <v>0</v>
      </c>
      <c r="VXX5">
        <f>'Sales Forecast by COS'!VXX4</f>
        <v>0</v>
      </c>
      <c r="VXY5">
        <f>'Sales Forecast by COS'!VXY4</f>
        <v>0</v>
      </c>
      <c r="VXZ5">
        <f>'Sales Forecast by COS'!VXZ4</f>
        <v>0</v>
      </c>
      <c r="VYA5">
        <f>'Sales Forecast by COS'!VYA4</f>
        <v>0</v>
      </c>
      <c r="VYB5">
        <f>'Sales Forecast by COS'!VYB4</f>
        <v>0</v>
      </c>
      <c r="VYC5">
        <f>'Sales Forecast by COS'!VYC4</f>
        <v>0</v>
      </c>
      <c r="VYD5">
        <f>'Sales Forecast by COS'!VYD4</f>
        <v>0</v>
      </c>
      <c r="VYE5">
        <f>'Sales Forecast by COS'!VYE4</f>
        <v>0</v>
      </c>
      <c r="VYF5">
        <f>'Sales Forecast by COS'!VYF4</f>
        <v>0</v>
      </c>
      <c r="VYG5">
        <f>'Sales Forecast by COS'!VYG4</f>
        <v>0</v>
      </c>
      <c r="VYH5">
        <f>'Sales Forecast by COS'!VYH4</f>
        <v>0</v>
      </c>
      <c r="VYI5">
        <f>'Sales Forecast by COS'!VYI4</f>
        <v>0</v>
      </c>
      <c r="VYJ5">
        <f>'Sales Forecast by COS'!VYJ4</f>
        <v>0</v>
      </c>
      <c r="VYK5">
        <f>'Sales Forecast by COS'!VYK4</f>
        <v>0</v>
      </c>
      <c r="VYL5">
        <f>'Sales Forecast by COS'!VYL4</f>
        <v>0</v>
      </c>
      <c r="VYM5">
        <f>'Sales Forecast by COS'!VYM4</f>
        <v>0</v>
      </c>
      <c r="VYN5">
        <f>'Sales Forecast by COS'!VYN4</f>
        <v>0</v>
      </c>
      <c r="VYO5">
        <f>'Sales Forecast by COS'!VYO4</f>
        <v>0</v>
      </c>
      <c r="VYP5">
        <f>'Sales Forecast by COS'!VYP4</f>
        <v>0</v>
      </c>
      <c r="VYQ5">
        <f>'Sales Forecast by COS'!VYQ4</f>
        <v>0</v>
      </c>
      <c r="VYR5">
        <f>'Sales Forecast by COS'!VYR4</f>
        <v>0</v>
      </c>
      <c r="VYS5">
        <f>'Sales Forecast by COS'!VYS4</f>
        <v>0</v>
      </c>
      <c r="VYT5">
        <f>'Sales Forecast by COS'!VYT4</f>
        <v>0</v>
      </c>
      <c r="VYU5">
        <f>'Sales Forecast by COS'!VYU4</f>
        <v>0</v>
      </c>
      <c r="VYV5">
        <f>'Sales Forecast by COS'!VYV4</f>
        <v>0</v>
      </c>
      <c r="VYW5">
        <f>'Sales Forecast by COS'!VYW4</f>
        <v>0</v>
      </c>
      <c r="VYX5">
        <f>'Sales Forecast by COS'!VYX4</f>
        <v>0</v>
      </c>
      <c r="VYY5">
        <f>'Sales Forecast by COS'!VYY4</f>
        <v>0</v>
      </c>
      <c r="VYZ5">
        <f>'Sales Forecast by COS'!VYZ4</f>
        <v>0</v>
      </c>
      <c r="VZA5">
        <f>'Sales Forecast by COS'!VZA4</f>
        <v>0</v>
      </c>
      <c r="VZB5">
        <f>'Sales Forecast by COS'!VZB4</f>
        <v>0</v>
      </c>
      <c r="VZC5">
        <f>'Sales Forecast by COS'!VZC4</f>
        <v>0</v>
      </c>
      <c r="VZD5">
        <f>'Sales Forecast by COS'!VZD4</f>
        <v>0</v>
      </c>
      <c r="VZE5">
        <f>'Sales Forecast by COS'!VZE4</f>
        <v>0</v>
      </c>
      <c r="VZF5">
        <f>'Sales Forecast by COS'!VZF4</f>
        <v>0</v>
      </c>
      <c r="VZG5">
        <f>'Sales Forecast by COS'!VZG4</f>
        <v>0</v>
      </c>
      <c r="VZH5">
        <f>'Sales Forecast by COS'!VZH4</f>
        <v>0</v>
      </c>
      <c r="VZI5">
        <f>'Sales Forecast by COS'!VZI4</f>
        <v>0</v>
      </c>
      <c r="VZJ5">
        <f>'Sales Forecast by COS'!VZJ4</f>
        <v>0</v>
      </c>
      <c r="VZK5">
        <f>'Sales Forecast by COS'!VZK4</f>
        <v>0</v>
      </c>
      <c r="VZL5">
        <f>'Sales Forecast by COS'!VZL4</f>
        <v>0</v>
      </c>
      <c r="VZM5">
        <f>'Sales Forecast by COS'!VZM4</f>
        <v>0</v>
      </c>
      <c r="VZN5">
        <f>'Sales Forecast by COS'!VZN4</f>
        <v>0</v>
      </c>
      <c r="VZO5">
        <f>'Sales Forecast by COS'!VZO4</f>
        <v>0</v>
      </c>
      <c r="VZP5">
        <f>'Sales Forecast by COS'!VZP4</f>
        <v>0</v>
      </c>
      <c r="VZQ5">
        <f>'Sales Forecast by COS'!VZQ4</f>
        <v>0</v>
      </c>
      <c r="VZR5">
        <f>'Sales Forecast by COS'!VZR4</f>
        <v>0</v>
      </c>
      <c r="VZS5">
        <f>'Sales Forecast by COS'!VZS4</f>
        <v>0</v>
      </c>
      <c r="VZT5">
        <f>'Sales Forecast by COS'!VZT4</f>
        <v>0</v>
      </c>
      <c r="VZU5">
        <f>'Sales Forecast by COS'!VZU4</f>
        <v>0</v>
      </c>
      <c r="VZV5">
        <f>'Sales Forecast by COS'!VZV4</f>
        <v>0</v>
      </c>
      <c r="VZW5">
        <f>'Sales Forecast by COS'!VZW4</f>
        <v>0</v>
      </c>
      <c r="VZX5">
        <f>'Sales Forecast by COS'!VZX4</f>
        <v>0</v>
      </c>
      <c r="VZY5">
        <f>'Sales Forecast by COS'!VZY4</f>
        <v>0</v>
      </c>
      <c r="VZZ5">
        <f>'Sales Forecast by COS'!VZZ4</f>
        <v>0</v>
      </c>
      <c r="WAA5">
        <f>'Sales Forecast by COS'!WAA4</f>
        <v>0</v>
      </c>
      <c r="WAB5">
        <f>'Sales Forecast by COS'!WAB4</f>
        <v>0</v>
      </c>
      <c r="WAC5">
        <f>'Sales Forecast by COS'!WAC4</f>
        <v>0</v>
      </c>
      <c r="WAD5">
        <f>'Sales Forecast by COS'!WAD4</f>
        <v>0</v>
      </c>
      <c r="WAE5">
        <f>'Sales Forecast by COS'!WAE4</f>
        <v>0</v>
      </c>
      <c r="WAF5">
        <f>'Sales Forecast by COS'!WAF4</f>
        <v>0</v>
      </c>
      <c r="WAG5">
        <f>'Sales Forecast by COS'!WAG4</f>
        <v>0</v>
      </c>
      <c r="WAH5">
        <f>'Sales Forecast by COS'!WAH4</f>
        <v>0</v>
      </c>
      <c r="WAI5">
        <f>'Sales Forecast by COS'!WAI4</f>
        <v>0</v>
      </c>
      <c r="WAJ5">
        <f>'Sales Forecast by COS'!WAJ4</f>
        <v>0</v>
      </c>
      <c r="WAK5">
        <f>'Sales Forecast by COS'!WAK4</f>
        <v>0</v>
      </c>
      <c r="WAL5">
        <f>'Sales Forecast by COS'!WAL4</f>
        <v>0</v>
      </c>
      <c r="WAM5">
        <f>'Sales Forecast by COS'!WAM4</f>
        <v>0</v>
      </c>
      <c r="WAN5">
        <f>'Sales Forecast by COS'!WAN4</f>
        <v>0</v>
      </c>
      <c r="WAO5">
        <f>'Sales Forecast by COS'!WAO4</f>
        <v>0</v>
      </c>
      <c r="WAP5">
        <f>'Sales Forecast by COS'!WAP4</f>
        <v>0</v>
      </c>
      <c r="WAQ5">
        <f>'Sales Forecast by COS'!WAQ4</f>
        <v>0</v>
      </c>
      <c r="WAR5">
        <f>'Sales Forecast by COS'!WAR4</f>
        <v>0</v>
      </c>
      <c r="WAS5">
        <f>'Sales Forecast by COS'!WAS4</f>
        <v>0</v>
      </c>
      <c r="WAT5">
        <f>'Sales Forecast by COS'!WAT4</f>
        <v>0</v>
      </c>
      <c r="WAU5">
        <f>'Sales Forecast by COS'!WAU4</f>
        <v>0</v>
      </c>
      <c r="WAV5">
        <f>'Sales Forecast by COS'!WAV4</f>
        <v>0</v>
      </c>
      <c r="WAW5">
        <f>'Sales Forecast by COS'!WAW4</f>
        <v>0</v>
      </c>
      <c r="WAX5">
        <f>'Sales Forecast by COS'!WAX4</f>
        <v>0</v>
      </c>
      <c r="WAY5">
        <f>'Sales Forecast by COS'!WAY4</f>
        <v>0</v>
      </c>
      <c r="WAZ5">
        <f>'Sales Forecast by COS'!WAZ4</f>
        <v>0</v>
      </c>
      <c r="WBA5">
        <f>'Sales Forecast by COS'!WBA4</f>
        <v>0</v>
      </c>
      <c r="WBB5">
        <f>'Sales Forecast by COS'!WBB4</f>
        <v>0</v>
      </c>
      <c r="WBC5">
        <f>'Sales Forecast by COS'!WBC4</f>
        <v>0</v>
      </c>
      <c r="WBD5">
        <f>'Sales Forecast by COS'!WBD4</f>
        <v>0</v>
      </c>
      <c r="WBE5">
        <f>'Sales Forecast by COS'!WBE4</f>
        <v>0</v>
      </c>
      <c r="WBF5">
        <f>'Sales Forecast by COS'!WBF4</f>
        <v>0</v>
      </c>
      <c r="WBG5">
        <f>'Sales Forecast by COS'!WBG4</f>
        <v>0</v>
      </c>
      <c r="WBH5">
        <f>'Sales Forecast by COS'!WBH4</f>
        <v>0</v>
      </c>
      <c r="WBI5">
        <f>'Sales Forecast by COS'!WBI4</f>
        <v>0</v>
      </c>
      <c r="WBJ5">
        <f>'Sales Forecast by COS'!WBJ4</f>
        <v>0</v>
      </c>
      <c r="WBK5">
        <f>'Sales Forecast by COS'!WBK4</f>
        <v>0</v>
      </c>
      <c r="WBL5">
        <f>'Sales Forecast by COS'!WBL4</f>
        <v>0</v>
      </c>
      <c r="WBM5">
        <f>'Sales Forecast by COS'!WBM4</f>
        <v>0</v>
      </c>
      <c r="WBN5">
        <f>'Sales Forecast by COS'!WBN4</f>
        <v>0</v>
      </c>
      <c r="WBO5">
        <f>'Sales Forecast by COS'!WBO4</f>
        <v>0</v>
      </c>
      <c r="WBP5">
        <f>'Sales Forecast by COS'!WBP4</f>
        <v>0</v>
      </c>
      <c r="WBQ5">
        <f>'Sales Forecast by COS'!WBQ4</f>
        <v>0</v>
      </c>
      <c r="WBR5">
        <f>'Sales Forecast by COS'!WBR4</f>
        <v>0</v>
      </c>
      <c r="WBS5">
        <f>'Sales Forecast by COS'!WBS4</f>
        <v>0</v>
      </c>
      <c r="WBT5">
        <f>'Sales Forecast by COS'!WBT4</f>
        <v>0</v>
      </c>
      <c r="WBU5">
        <f>'Sales Forecast by COS'!WBU4</f>
        <v>0</v>
      </c>
      <c r="WBV5">
        <f>'Sales Forecast by COS'!WBV4</f>
        <v>0</v>
      </c>
      <c r="WBW5">
        <f>'Sales Forecast by COS'!WBW4</f>
        <v>0</v>
      </c>
      <c r="WBX5">
        <f>'Sales Forecast by COS'!WBX4</f>
        <v>0</v>
      </c>
      <c r="WBY5">
        <f>'Sales Forecast by COS'!WBY4</f>
        <v>0</v>
      </c>
      <c r="WBZ5">
        <f>'Sales Forecast by COS'!WBZ4</f>
        <v>0</v>
      </c>
      <c r="WCA5">
        <f>'Sales Forecast by COS'!WCA4</f>
        <v>0</v>
      </c>
      <c r="WCB5">
        <f>'Sales Forecast by COS'!WCB4</f>
        <v>0</v>
      </c>
      <c r="WCC5">
        <f>'Sales Forecast by COS'!WCC4</f>
        <v>0</v>
      </c>
      <c r="WCD5">
        <f>'Sales Forecast by COS'!WCD4</f>
        <v>0</v>
      </c>
      <c r="WCE5">
        <f>'Sales Forecast by COS'!WCE4</f>
        <v>0</v>
      </c>
      <c r="WCF5">
        <f>'Sales Forecast by COS'!WCF4</f>
        <v>0</v>
      </c>
      <c r="WCG5">
        <f>'Sales Forecast by COS'!WCG4</f>
        <v>0</v>
      </c>
      <c r="WCH5">
        <f>'Sales Forecast by COS'!WCH4</f>
        <v>0</v>
      </c>
      <c r="WCI5">
        <f>'Sales Forecast by COS'!WCI4</f>
        <v>0</v>
      </c>
      <c r="WCJ5">
        <f>'Sales Forecast by COS'!WCJ4</f>
        <v>0</v>
      </c>
      <c r="WCK5">
        <f>'Sales Forecast by COS'!WCK4</f>
        <v>0</v>
      </c>
      <c r="WCL5">
        <f>'Sales Forecast by COS'!WCL4</f>
        <v>0</v>
      </c>
      <c r="WCM5">
        <f>'Sales Forecast by COS'!WCM4</f>
        <v>0</v>
      </c>
      <c r="WCN5">
        <f>'Sales Forecast by COS'!WCN4</f>
        <v>0</v>
      </c>
      <c r="WCO5">
        <f>'Sales Forecast by COS'!WCO4</f>
        <v>0</v>
      </c>
      <c r="WCP5">
        <f>'Sales Forecast by COS'!WCP4</f>
        <v>0</v>
      </c>
      <c r="WCQ5">
        <f>'Sales Forecast by COS'!WCQ4</f>
        <v>0</v>
      </c>
      <c r="WCR5">
        <f>'Sales Forecast by COS'!WCR4</f>
        <v>0</v>
      </c>
      <c r="WCS5">
        <f>'Sales Forecast by COS'!WCS4</f>
        <v>0</v>
      </c>
      <c r="WCT5">
        <f>'Sales Forecast by COS'!WCT4</f>
        <v>0</v>
      </c>
      <c r="WCU5">
        <f>'Sales Forecast by COS'!WCU4</f>
        <v>0</v>
      </c>
      <c r="WCV5">
        <f>'Sales Forecast by COS'!WCV4</f>
        <v>0</v>
      </c>
      <c r="WCW5">
        <f>'Sales Forecast by COS'!WCW4</f>
        <v>0</v>
      </c>
      <c r="WCX5">
        <f>'Sales Forecast by COS'!WCX4</f>
        <v>0</v>
      </c>
      <c r="WCY5">
        <f>'Sales Forecast by COS'!WCY4</f>
        <v>0</v>
      </c>
      <c r="WCZ5">
        <f>'Sales Forecast by COS'!WCZ4</f>
        <v>0</v>
      </c>
      <c r="WDA5">
        <f>'Sales Forecast by COS'!WDA4</f>
        <v>0</v>
      </c>
      <c r="WDB5">
        <f>'Sales Forecast by COS'!WDB4</f>
        <v>0</v>
      </c>
      <c r="WDC5">
        <f>'Sales Forecast by COS'!WDC4</f>
        <v>0</v>
      </c>
      <c r="WDD5">
        <f>'Sales Forecast by COS'!WDD4</f>
        <v>0</v>
      </c>
      <c r="WDE5">
        <f>'Sales Forecast by COS'!WDE4</f>
        <v>0</v>
      </c>
      <c r="WDF5">
        <f>'Sales Forecast by COS'!WDF4</f>
        <v>0</v>
      </c>
      <c r="WDG5">
        <f>'Sales Forecast by COS'!WDG4</f>
        <v>0</v>
      </c>
      <c r="WDH5">
        <f>'Sales Forecast by COS'!WDH4</f>
        <v>0</v>
      </c>
      <c r="WDI5">
        <f>'Sales Forecast by COS'!WDI4</f>
        <v>0</v>
      </c>
      <c r="WDJ5">
        <f>'Sales Forecast by COS'!WDJ4</f>
        <v>0</v>
      </c>
      <c r="WDK5">
        <f>'Sales Forecast by COS'!WDK4</f>
        <v>0</v>
      </c>
      <c r="WDL5">
        <f>'Sales Forecast by COS'!WDL4</f>
        <v>0</v>
      </c>
      <c r="WDM5">
        <f>'Sales Forecast by COS'!WDM4</f>
        <v>0</v>
      </c>
      <c r="WDN5">
        <f>'Sales Forecast by COS'!WDN4</f>
        <v>0</v>
      </c>
      <c r="WDO5">
        <f>'Sales Forecast by COS'!WDO4</f>
        <v>0</v>
      </c>
      <c r="WDP5">
        <f>'Sales Forecast by COS'!WDP4</f>
        <v>0</v>
      </c>
      <c r="WDQ5">
        <f>'Sales Forecast by COS'!WDQ4</f>
        <v>0</v>
      </c>
      <c r="WDR5">
        <f>'Sales Forecast by COS'!WDR4</f>
        <v>0</v>
      </c>
      <c r="WDS5">
        <f>'Sales Forecast by COS'!WDS4</f>
        <v>0</v>
      </c>
      <c r="WDT5">
        <f>'Sales Forecast by COS'!WDT4</f>
        <v>0</v>
      </c>
      <c r="WDU5">
        <f>'Sales Forecast by COS'!WDU4</f>
        <v>0</v>
      </c>
      <c r="WDV5">
        <f>'Sales Forecast by COS'!WDV4</f>
        <v>0</v>
      </c>
      <c r="WDW5">
        <f>'Sales Forecast by COS'!WDW4</f>
        <v>0</v>
      </c>
      <c r="WDX5">
        <f>'Sales Forecast by COS'!WDX4</f>
        <v>0</v>
      </c>
      <c r="WDY5">
        <f>'Sales Forecast by COS'!WDY4</f>
        <v>0</v>
      </c>
      <c r="WDZ5">
        <f>'Sales Forecast by COS'!WDZ4</f>
        <v>0</v>
      </c>
      <c r="WEA5">
        <f>'Sales Forecast by COS'!WEA4</f>
        <v>0</v>
      </c>
      <c r="WEB5">
        <f>'Sales Forecast by COS'!WEB4</f>
        <v>0</v>
      </c>
      <c r="WEC5">
        <f>'Sales Forecast by COS'!WEC4</f>
        <v>0</v>
      </c>
      <c r="WED5">
        <f>'Sales Forecast by COS'!WED4</f>
        <v>0</v>
      </c>
      <c r="WEE5">
        <f>'Sales Forecast by COS'!WEE4</f>
        <v>0</v>
      </c>
      <c r="WEF5">
        <f>'Sales Forecast by COS'!WEF4</f>
        <v>0</v>
      </c>
      <c r="WEG5">
        <f>'Sales Forecast by COS'!WEG4</f>
        <v>0</v>
      </c>
      <c r="WEH5">
        <f>'Sales Forecast by COS'!WEH4</f>
        <v>0</v>
      </c>
      <c r="WEI5">
        <f>'Sales Forecast by COS'!WEI4</f>
        <v>0</v>
      </c>
      <c r="WEJ5">
        <f>'Sales Forecast by COS'!WEJ4</f>
        <v>0</v>
      </c>
      <c r="WEK5">
        <f>'Sales Forecast by COS'!WEK4</f>
        <v>0</v>
      </c>
      <c r="WEL5">
        <f>'Sales Forecast by COS'!WEL4</f>
        <v>0</v>
      </c>
      <c r="WEM5">
        <f>'Sales Forecast by COS'!WEM4</f>
        <v>0</v>
      </c>
      <c r="WEN5">
        <f>'Sales Forecast by COS'!WEN4</f>
        <v>0</v>
      </c>
      <c r="WEO5">
        <f>'Sales Forecast by COS'!WEO4</f>
        <v>0</v>
      </c>
      <c r="WEP5">
        <f>'Sales Forecast by COS'!WEP4</f>
        <v>0</v>
      </c>
      <c r="WEQ5">
        <f>'Sales Forecast by COS'!WEQ4</f>
        <v>0</v>
      </c>
      <c r="WER5">
        <f>'Sales Forecast by COS'!WER4</f>
        <v>0</v>
      </c>
      <c r="WES5">
        <f>'Sales Forecast by COS'!WES4</f>
        <v>0</v>
      </c>
      <c r="WET5">
        <f>'Sales Forecast by COS'!WET4</f>
        <v>0</v>
      </c>
      <c r="WEU5">
        <f>'Sales Forecast by COS'!WEU4</f>
        <v>0</v>
      </c>
      <c r="WEV5">
        <f>'Sales Forecast by COS'!WEV4</f>
        <v>0</v>
      </c>
      <c r="WEW5">
        <f>'Sales Forecast by COS'!WEW4</f>
        <v>0</v>
      </c>
      <c r="WEX5">
        <f>'Sales Forecast by COS'!WEX4</f>
        <v>0</v>
      </c>
      <c r="WEY5">
        <f>'Sales Forecast by COS'!WEY4</f>
        <v>0</v>
      </c>
      <c r="WEZ5">
        <f>'Sales Forecast by COS'!WEZ4</f>
        <v>0</v>
      </c>
      <c r="WFA5">
        <f>'Sales Forecast by COS'!WFA4</f>
        <v>0</v>
      </c>
      <c r="WFB5">
        <f>'Sales Forecast by COS'!WFB4</f>
        <v>0</v>
      </c>
      <c r="WFC5">
        <f>'Sales Forecast by COS'!WFC4</f>
        <v>0</v>
      </c>
      <c r="WFD5">
        <f>'Sales Forecast by COS'!WFD4</f>
        <v>0</v>
      </c>
      <c r="WFE5">
        <f>'Sales Forecast by COS'!WFE4</f>
        <v>0</v>
      </c>
      <c r="WFF5">
        <f>'Sales Forecast by COS'!WFF4</f>
        <v>0</v>
      </c>
      <c r="WFG5">
        <f>'Sales Forecast by COS'!WFG4</f>
        <v>0</v>
      </c>
      <c r="WFH5">
        <f>'Sales Forecast by COS'!WFH4</f>
        <v>0</v>
      </c>
      <c r="WFI5">
        <f>'Sales Forecast by COS'!WFI4</f>
        <v>0</v>
      </c>
      <c r="WFJ5">
        <f>'Sales Forecast by COS'!WFJ4</f>
        <v>0</v>
      </c>
      <c r="WFK5">
        <f>'Sales Forecast by COS'!WFK4</f>
        <v>0</v>
      </c>
      <c r="WFL5">
        <f>'Sales Forecast by COS'!WFL4</f>
        <v>0</v>
      </c>
      <c r="WFM5">
        <f>'Sales Forecast by COS'!WFM4</f>
        <v>0</v>
      </c>
      <c r="WFN5">
        <f>'Sales Forecast by COS'!WFN4</f>
        <v>0</v>
      </c>
      <c r="WFO5">
        <f>'Sales Forecast by COS'!WFO4</f>
        <v>0</v>
      </c>
      <c r="WFP5">
        <f>'Sales Forecast by COS'!WFP4</f>
        <v>0</v>
      </c>
      <c r="WFQ5">
        <f>'Sales Forecast by COS'!WFQ4</f>
        <v>0</v>
      </c>
      <c r="WFR5">
        <f>'Sales Forecast by COS'!WFR4</f>
        <v>0</v>
      </c>
      <c r="WFS5">
        <f>'Sales Forecast by COS'!WFS4</f>
        <v>0</v>
      </c>
      <c r="WFT5">
        <f>'Sales Forecast by COS'!WFT4</f>
        <v>0</v>
      </c>
      <c r="WFU5">
        <f>'Sales Forecast by COS'!WFU4</f>
        <v>0</v>
      </c>
      <c r="WFV5">
        <f>'Sales Forecast by COS'!WFV4</f>
        <v>0</v>
      </c>
      <c r="WFW5">
        <f>'Sales Forecast by COS'!WFW4</f>
        <v>0</v>
      </c>
      <c r="WFX5">
        <f>'Sales Forecast by COS'!WFX4</f>
        <v>0</v>
      </c>
      <c r="WFY5">
        <f>'Sales Forecast by COS'!WFY4</f>
        <v>0</v>
      </c>
      <c r="WFZ5">
        <f>'Sales Forecast by COS'!WFZ4</f>
        <v>0</v>
      </c>
      <c r="WGA5">
        <f>'Sales Forecast by COS'!WGA4</f>
        <v>0</v>
      </c>
      <c r="WGB5">
        <f>'Sales Forecast by COS'!WGB4</f>
        <v>0</v>
      </c>
      <c r="WGC5">
        <f>'Sales Forecast by COS'!WGC4</f>
        <v>0</v>
      </c>
      <c r="WGD5">
        <f>'Sales Forecast by COS'!WGD4</f>
        <v>0</v>
      </c>
      <c r="WGE5">
        <f>'Sales Forecast by COS'!WGE4</f>
        <v>0</v>
      </c>
      <c r="WGF5">
        <f>'Sales Forecast by COS'!WGF4</f>
        <v>0</v>
      </c>
      <c r="WGG5">
        <f>'Sales Forecast by COS'!WGG4</f>
        <v>0</v>
      </c>
      <c r="WGH5">
        <f>'Sales Forecast by COS'!WGH4</f>
        <v>0</v>
      </c>
      <c r="WGI5">
        <f>'Sales Forecast by COS'!WGI4</f>
        <v>0</v>
      </c>
      <c r="WGJ5">
        <f>'Sales Forecast by COS'!WGJ4</f>
        <v>0</v>
      </c>
      <c r="WGK5">
        <f>'Sales Forecast by COS'!WGK4</f>
        <v>0</v>
      </c>
      <c r="WGL5">
        <f>'Sales Forecast by COS'!WGL4</f>
        <v>0</v>
      </c>
      <c r="WGM5">
        <f>'Sales Forecast by COS'!WGM4</f>
        <v>0</v>
      </c>
      <c r="WGN5">
        <f>'Sales Forecast by COS'!WGN4</f>
        <v>0</v>
      </c>
      <c r="WGO5">
        <f>'Sales Forecast by COS'!WGO4</f>
        <v>0</v>
      </c>
      <c r="WGP5">
        <f>'Sales Forecast by COS'!WGP4</f>
        <v>0</v>
      </c>
      <c r="WGQ5">
        <f>'Sales Forecast by COS'!WGQ4</f>
        <v>0</v>
      </c>
      <c r="WGR5">
        <f>'Sales Forecast by COS'!WGR4</f>
        <v>0</v>
      </c>
      <c r="WGS5">
        <f>'Sales Forecast by COS'!WGS4</f>
        <v>0</v>
      </c>
      <c r="WGT5">
        <f>'Sales Forecast by COS'!WGT4</f>
        <v>0</v>
      </c>
      <c r="WGU5">
        <f>'Sales Forecast by COS'!WGU4</f>
        <v>0</v>
      </c>
      <c r="WGV5">
        <f>'Sales Forecast by COS'!WGV4</f>
        <v>0</v>
      </c>
      <c r="WGW5">
        <f>'Sales Forecast by COS'!WGW4</f>
        <v>0</v>
      </c>
      <c r="WGX5">
        <f>'Sales Forecast by COS'!WGX4</f>
        <v>0</v>
      </c>
      <c r="WGY5">
        <f>'Sales Forecast by COS'!WGY4</f>
        <v>0</v>
      </c>
      <c r="WGZ5">
        <f>'Sales Forecast by COS'!WGZ4</f>
        <v>0</v>
      </c>
      <c r="WHA5">
        <f>'Sales Forecast by COS'!WHA4</f>
        <v>0</v>
      </c>
      <c r="WHB5">
        <f>'Sales Forecast by COS'!WHB4</f>
        <v>0</v>
      </c>
      <c r="WHC5">
        <f>'Sales Forecast by COS'!WHC4</f>
        <v>0</v>
      </c>
      <c r="WHD5">
        <f>'Sales Forecast by COS'!WHD4</f>
        <v>0</v>
      </c>
      <c r="WHE5">
        <f>'Sales Forecast by COS'!WHE4</f>
        <v>0</v>
      </c>
      <c r="WHF5">
        <f>'Sales Forecast by COS'!WHF4</f>
        <v>0</v>
      </c>
      <c r="WHG5">
        <f>'Sales Forecast by COS'!WHG4</f>
        <v>0</v>
      </c>
      <c r="WHH5">
        <f>'Sales Forecast by COS'!WHH4</f>
        <v>0</v>
      </c>
      <c r="WHI5">
        <f>'Sales Forecast by COS'!WHI4</f>
        <v>0</v>
      </c>
      <c r="WHJ5">
        <f>'Sales Forecast by COS'!WHJ4</f>
        <v>0</v>
      </c>
      <c r="WHK5">
        <f>'Sales Forecast by COS'!WHK4</f>
        <v>0</v>
      </c>
      <c r="WHL5">
        <f>'Sales Forecast by COS'!WHL4</f>
        <v>0</v>
      </c>
      <c r="WHM5">
        <f>'Sales Forecast by COS'!WHM4</f>
        <v>0</v>
      </c>
      <c r="WHN5">
        <f>'Sales Forecast by COS'!WHN4</f>
        <v>0</v>
      </c>
      <c r="WHO5">
        <f>'Sales Forecast by COS'!WHO4</f>
        <v>0</v>
      </c>
      <c r="WHP5">
        <f>'Sales Forecast by COS'!WHP4</f>
        <v>0</v>
      </c>
      <c r="WHQ5">
        <f>'Sales Forecast by COS'!WHQ4</f>
        <v>0</v>
      </c>
      <c r="WHR5">
        <f>'Sales Forecast by COS'!WHR4</f>
        <v>0</v>
      </c>
      <c r="WHS5">
        <f>'Sales Forecast by COS'!WHS4</f>
        <v>0</v>
      </c>
      <c r="WHT5">
        <f>'Sales Forecast by COS'!WHT4</f>
        <v>0</v>
      </c>
      <c r="WHU5">
        <f>'Sales Forecast by COS'!WHU4</f>
        <v>0</v>
      </c>
      <c r="WHV5">
        <f>'Sales Forecast by COS'!WHV4</f>
        <v>0</v>
      </c>
      <c r="WHW5">
        <f>'Sales Forecast by COS'!WHW4</f>
        <v>0</v>
      </c>
      <c r="WHX5">
        <f>'Sales Forecast by COS'!WHX4</f>
        <v>0</v>
      </c>
      <c r="WHY5">
        <f>'Sales Forecast by COS'!WHY4</f>
        <v>0</v>
      </c>
      <c r="WHZ5">
        <f>'Sales Forecast by COS'!WHZ4</f>
        <v>0</v>
      </c>
      <c r="WIA5">
        <f>'Sales Forecast by COS'!WIA4</f>
        <v>0</v>
      </c>
      <c r="WIB5">
        <f>'Sales Forecast by COS'!WIB4</f>
        <v>0</v>
      </c>
      <c r="WIC5">
        <f>'Sales Forecast by COS'!WIC4</f>
        <v>0</v>
      </c>
      <c r="WID5">
        <f>'Sales Forecast by COS'!WID4</f>
        <v>0</v>
      </c>
      <c r="WIE5">
        <f>'Sales Forecast by COS'!WIE4</f>
        <v>0</v>
      </c>
      <c r="WIF5">
        <f>'Sales Forecast by COS'!WIF4</f>
        <v>0</v>
      </c>
      <c r="WIG5">
        <f>'Sales Forecast by COS'!WIG4</f>
        <v>0</v>
      </c>
      <c r="WIH5">
        <f>'Sales Forecast by COS'!WIH4</f>
        <v>0</v>
      </c>
      <c r="WII5">
        <f>'Sales Forecast by COS'!WII4</f>
        <v>0</v>
      </c>
      <c r="WIJ5">
        <f>'Sales Forecast by COS'!WIJ4</f>
        <v>0</v>
      </c>
      <c r="WIK5">
        <f>'Sales Forecast by COS'!WIK4</f>
        <v>0</v>
      </c>
      <c r="WIL5">
        <f>'Sales Forecast by COS'!WIL4</f>
        <v>0</v>
      </c>
      <c r="WIM5">
        <f>'Sales Forecast by COS'!WIM4</f>
        <v>0</v>
      </c>
      <c r="WIN5">
        <f>'Sales Forecast by COS'!WIN4</f>
        <v>0</v>
      </c>
      <c r="WIO5">
        <f>'Sales Forecast by COS'!WIO4</f>
        <v>0</v>
      </c>
      <c r="WIP5">
        <f>'Sales Forecast by COS'!WIP4</f>
        <v>0</v>
      </c>
      <c r="WIQ5">
        <f>'Sales Forecast by COS'!WIQ4</f>
        <v>0</v>
      </c>
      <c r="WIR5">
        <f>'Sales Forecast by COS'!WIR4</f>
        <v>0</v>
      </c>
      <c r="WIS5">
        <f>'Sales Forecast by COS'!WIS4</f>
        <v>0</v>
      </c>
      <c r="WIT5">
        <f>'Sales Forecast by COS'!WIT4</f>
        <v>0</v>
      </c>
      <c r="WIU5">
        <f>'Sales Forecast by COS'!WIU4</f>
        <v>0</v>
      </c>
      <c r="WIV5">
        <f>'Sales Forecast by COS'!WIV4</f>
        <v>0</v>
      </c>
      <c r="WIW5">
        <f>'Sales Forecast by COS'!WIW4</f>
        <v>0</v>
      </c>
      <c r="WIX5">
        <f>'Sales Forecast by COS'!WIX4</f>
        <v>0</v>
      </c>
      <c r="WIY5">
        <f>'Sales Forecast by COS'!WIY4</f>
        <v>0</v>
      </c>
      <c r="WIZ5">
        <f>'Sales Forecast by COS'!WIZ4</f>
        <v>0</v>
      </c>
      <c r="WJA5">
        <f>'Sales Forecast by COS'!WJA4</f>
        <v>0</v>
      </c>
      <c r="WJB5">
        <f>'Sales Forecast by COS'!WJB4</f>
        <v>0</v>
      </c>
      <c r="WJC5">
        <f>'Sales Forecast by COS'!WJC4</f>
        <v>0</v>
      </c>
      <c r="WJD5">
        <f>'Sales Forecast by COS'!WJD4</f>
        <v>0</v>
      </c>
      <c r="WJE5">
        <f>'Sales Forecast by COS'!WJE4</f>
        <v>0</v>
      </c>
      <c r="WJF5">
        <f>'Sales Forecast by COS'!WJF4</f>
        <v>0</v>
      </c>
      <c r="WJG5">
        <f>'Sales Forecast by COS'!WJG4</f>
        <v>0</v>
      </c>
      <c r="WJH5">
        <f>'Sales Forecast by COS'!WJH4</f>
        <v>0</v>
      </c>
      <c r="WJI5">
        <f>'Sales Forecast by COS'!WJI4</f>
        <v>0</v>
      </c>
      <c r="WJJ5">
        <f>'Sales Forecast by COS'!WJJ4</f>
        <v>0</v>
      </c>
      <c r="WJK5">
        <f>'Sales Forecast by COS'!WJK4</f>
        <v>0</v>
      </c>
      <c r="WJL5">
        <f>'Sales Forecast by COS'!WJL4</f>
        <v>0</v>
      </c>
      <c r="WJM5">
        <f>'Sales Forecast by COS'!WJM4</f>
        <v>0</v>
      </c>
      <c r="WJN5">
        <f>'Sales Forecast by COS'!WJN4</f>
        <v>0</v>
      </c>
      <c r="WJO5">
        <f>'Sales Forecast by COS'!WJO4</f>
        <v>0</v>
      </c>
      <c r="WJP5">
        <f>'Sales Forecast by COS'!WJP4</f>
        <v>0</v>
      </c>
      <c r="WJQ5">
        <f>'Sales Forecast by COS'!WJQ4</f>
        <v>0</v>
      </c>
      <c r="WJR5">
        <f>'Sales Forecast by COS'!WJR4</f>
        <v>0</v>
      </c>
      <c r="WJS5">
        <f>'Sales Forecast by COS'!WJS4</f>
        <v>0</v>
      </c>
      <c r="WJT5">
        <f>'Sales Forecast by COS'!WJT4</f>
        <v>0</v>
      </c>
      <c r="WJU5">
        <f>'Sales Forecast by COS'!WJU4</f>
        <v>0</v>
      </c>
      <c r="WJV5">
        <f>'Sales Forecast by COS'!WJV4</f>
        <v>0</v>
      </c>
      <c r="WJW5">
        <f>'Sales Forecast by COS'!WJW4</f>
        <v>0</v>
      </c>
      <c r="WJX5">
        <f>'Sales Forecast by COS'!WJX4</f>
        <v>0</v>
      </c>
      <c r="WJY5">
        <f>'Sales Forecast by COS'!WJY4</f>
        <v>0</v>
      </c>
      <c r="WJZ5">
        <f>'Sales Forecast by COS'!WJZ4</f>
        <v>0</v>
      </c>
      <c r="WKA5">
        <f>'Sales Forecast by COS'!WKA4</f>
        <v>0</v>
      </c>
      <c r="WKB5">
        <f>'Sales Forecast by COS'!WKB4</f>
        <v>0</v>
      </c>
      <c r="WKC5">
        <f>'Sales Forecast by COS'!WKC4</f>
        <v>0</v>
      </c>
      <c r="WKD5">
        <f>'Sales Forecast by COS'!WKD4</f>
        <v>0</v>
      </c>
      <c r="WKE5">
        <f>'Sales Forecast by COS'!WKE4</f>
        <v>0</v>
      </c>
      <c r="WKF5">
        <f>'Sales Forecast by COS'!WKF4</f>
        <v>0</v>
      </c>
      <c r="WKG5">
        <f>'Sales Forecast by COS'!WKG4</f>
        <v>0</v>
      </c>
      <c r="WKH5">
        <f>'Sales Forecast by COS'!WKH4</f>
        <v>0</v>
      </c>
      <c r="WKI5">
        <f>'Sales Forecast by COS'!WKI4</f>
        <v>0</v>
      </c>
      <c r="WKJ5">
        <f>'Sales Forecast by COS'!WKJ4</f>
        <v>0</v>
      </c>
      <c r="WKK5">
        <f>'Sales Forecast by COS'!WKK4</f>
        <v>0</v>
      </c>
      <c r="WKL5">
        <f>'Sales Forecast by COS'!WKL4</f>
        <v>0</v>
      </c>
      <c r="WKM5">
        <f>'Sales Forecast by COS'!WKM4</f>
        <v>0</v>
      </c>
      <c r="WKN5">
        <f>'Sales Forecast by COS'!WKN4</f>
        <v>0</v>
      </c>
      <c r="WKO5">
        <f>'Sales Forecast by COS'!WKO4</f>
        <v>0</v>
      </c>
      <c r="WKP5">
        <f>'Sales Forecast by COS'!WKP4</f>
        <v>0</v>
      </c>
      <c r="WKQ5">
        <f>'Sales Forecast by COS'!WKQ4</f>
        <v>0</v>
      </c>
      <c r="WKR5">
        <f>'Sales Forecast by COS'!WKR4</f>
        <v>0</v>
      </c>
      <c r="WKS5">
        <f>'Sales Forecast by COS'!WKS4</f>
        <v>0</v>
      </c>
      <c r="WKT5">
        <f>'Sales Forecast by COS'!WKT4</f>
        <v>0</v>
      </c>
      <c r="WKU5">
        <f>'Sales Forecast by COS'!WKU4</f>
        <v>0</v>
      </c>
      <c r="WKV5">
        <f>'Sales Forecast by COS'!WKV4</f>
        <v>0</v>
      </c>
      <c r="WKW5">
        <f>'Sales Forecast by COS'!WKW4</f>
        <v>0</v>
      </c>
      <c r="WKX5">
        <f>'Sales Forecast by COS'!WKX4</f>
        <v>0</v>
      </c>
      <c r="WKY5">
        <f>'Sales Forecast by COS'!WKY4</f>
        <v>0</v>
      </c>
      <c r="WKZ5">
        <f>'Sales Forecast by COS'!WKZ4</f>
        <v>0</v>
      </c>
      <c r="WLA5">
        <f>'Sales Forecast by COS'!WLA4</f>
        <v>0</v>
      </c>
      <c r="WLB5">
        <f>'Sales Forecast by COS'!WLB4</f>
        <v>0</v>
      </c>
      <c r="WLC5">
        <f>'Sales Forecast by COS'!WLC4</f>
        <v>0</v>
      </c>
      <c r="WLD5">
        <f>'Sales Forecast by COS'!WLD4</f>
        <v>0</v>
      </c>
      <c r="WLE5">
        <f>'Sales Forecast by COS'!WLE4</f>
        <v>0</v>
      </c>
      <c r="WLF5">
        <f>'Sales Forecast by COS'!WLF4</f>
        <v>0</v>
      </c>
      <c r="WLG5">
        <f>'Sales Forecast by COS'!WLG4</f>
        <v>0</v>
      </c>
      <c r="WLH5">
        <f>'Sales Forecast by COS'!WLH4</f>
        <v>0</v>
      </c>
      <c r="WLI5">
        <f>'Sales Forecast by COS'!WLI4</f>
        <v>0</v>
      </c>
      <c r="WLJ5">
        <f>'Sales Forecast by COS'!WLJ4</f>
        <v>0</v>
      </c>
      <c r="WLK5">
        <f>'Sales Forecast by COS'!WLK4</f>
        <v>0</v>
      </c>
      <c r="WLL5">
        <f>'Sales Forecast by COS'!WLL4</f>
        <v>0</v>
      </c>
      <c r="WLM5">
        <f>'Sales Forecast by COS'!WLM4</f>
        <v>0</v>
      </c>
      <c r="WLN5">
        <f>'Sales Forecast by COS'!WLN4</f>
        <v>0</v>
      </c>
      <c r="WLO5">
        <f>'Sales Forecast by COS'!WLO4</f>
        <v>0</v>
      </c>
      <c r="WLP5">
        <f>'Sales Forecast by COS'!WLP4</f>
        <v>0</v>
      </c>
      <c r="WLQ5">
        <f>'Sales Forecast by COS'!WLQ4</f>
        <v>0</v>
      </c>
      <c r="WLR5">
        <f>'Sales Forecast by COS'!WLR4</f>
        <v>0</v>
      </c>
      <c r="WLS5">
        <f>'Sales Forecast by COS'!WLS4</f>
        <v>0</v>
      </c>
      <c r="WLT5">
        <f>'Sales Forecast by COS'!WLT4</f>
        <v>0</v>
      </c>
      <c r="WLU5">
        <f>'Sales Forecast by COS'!WLU4</f>
        <v>0</v>
      </c>
      <c r="WLV5">
        <f>'Sales Forecast by COS'!WLV4</f>
        <v>0</v>
      </c>
      <c r="WLW5">
        <f>'Sales Forecast by COS'!WLW4</f>
        <v>0</v>
      </c>
      <c r="WLX5">
        <f>'Sales Forecast by COS'!WLX4</f>
        <v>0</v>
      </c>
      <c r="WLY5">
        <f>'Sales Forecast by COS'!WLY4</f>
        <v>0</v>
      </c>
      <c r="WLZ5">
        <f>'Sales Forecast by COS'!WLZ4</f>
        <v>0</v>
      </c>
      <c r="WMA5">
        <f>'Sales Forecast by COS'!WMA4</f>
        <v>0</v>
      </c>
      <c r="WMB5">
        <f>'Sales Forecast by COS'!WMB4</f>
        <v>0</v>
      </c>
      <c r="WMC5">
        <f>'Sales Forecast by COS'!WMC4</f>
        <v>0</v>
      </c>
      <c r="WMD5">
        <f>'Sales Forecast by COS'!WMD4</f>
        <v>0</v>
      </c>
      <c r="WME5">
        <f>'Sales Forecast by COS'!WME4</f>
        <v>0</v>
      </c>
      <c r="WMF5">
        <f>'Sales Forecast by COS'!WMF4</f>
        <v>0</v>
      </c>
      <c r="WMG5">
        <f>'Sales Forecast by COS'!WMG4</f>
        <v>0</v>
      </c>
      <c r="WMH5">
        <f>'Sales Forecast by COS'!WMH4</f>
        <v>0</v>
      </c>
      <c r="WMI5">
        <f>'Sales Forecast by COS'!WMI4</f>
        <v>0</v>
      </c>
      <c r="WMJ5">
        <f>'Sales Forecast by COS'!WMJ4</f>
        <v>0</v>
      </c>
      <c r="WMK5">
        <f>'Sales Forecast by COS'!WMK4</f>
        <v>0</v>
      </c>
      <c r="WML5">
        <f>'Sales Forecast by COS'!WML4</f>
        <v>0</v>
      </c>
      <c r="WMM5">
        <f>'Sales Forecast by COS'!WMM4</f>
        <v>0</v>
      </c>
      <c r="WMN5">
        <f>'Sales Forecast by COS'!WMN4</f>
        <v>0</v>
      </c>
      <c r="WMO5">
        <f>'Sales Forecast by COS'!WMO4</f>
        <v>0</v>
      </c>
      <c r="WMP5">
        <f>'Sales Forecast by COS'!WMP4</f>
        <v>0</v>
      </c>
      <c r="WMQ5">
        <f>'Sales Forecast by COS'!WMQ4</f>
        <v>0</v>
      </c>
      <c r="WMR5">
        <f>'Sales Forecast by COS'!WMR4</f>
        <v>0</v>
      </c>
      <c r="WMS5">
        <f>'Sales Forecast by COS'!WMS4</f>
        <v>0</v>
      </c>
      <c r="WMT5">
        <f>'Sales Forecast by COS'!WMT4</f>
        <v>0</v>
      </c>
      <c r="WMU5">
        <f>'Sales Forecast by COS'!WMU4</f>
        <v>0</v>
      </c>
      <c r="WMV5">
        <f>'Sales Forecast by COS'!WMV4</f>
        <v>0</v>
      </c>
      <c r="WMW5">
        <f>'Sales Forecast by COS'!WMW4</f>
        <v>0</v>
      </c>
      <c r="WMX5">
        <f>'Sales Forecast by COS'!WMX4</f>
        <v>0</v>
      </c>
      <c r="WMY5">
        <f>'Sales Forecast by COS'!WMY4</f>
        <v>0</v>
      </c>
      <c r="WMZ5">
        <f>'Sales Forecast by COS'!WMZ4</f>
        <v>0</v>
      </c>
      <c r="WNA5">
        <f>'Sales Forecast by COS'!WNA4</f>
        <v>0</v>
      </c>
      <c r="WNB5">
        <f>'Sales Forecast by COS'!WNB4</f>
        <v>0</v>
      </c>
      <c r="WNC5">
        <f>'Sales Forecast by COS'!WNC4</f>
        <v>0</v>
      </c>
      <c r="WND5">
        <f>'Sales Forecast by COS'!WND4</f>
        <v>0</v>
      </c>
      <c r="WNE5">
        <f>'Sales Forecast by COS'!WNE4</f>
        <v>0</v>
      </c>
      <c r="WNF5">
        <f>'Sales Forecast by COS'!WNF4</f>
        <v>0</v>
      </c>
      <c r="WNG5">
        <f>'Sales Forecast by COS'!WNG4</f>
        <v>0</v>
      </c>
      <c r="WNH5">
        <f>'Sales Forecast by COS'!WNH4</f>
        <v>0</v>
      </c>
      <c r="WNI5">
        <f>'Sales Forecast by COS'!WNI4</f>
        <v>0</v>
      </c>
      <c r="WNJ5">
        <f>'Sales Forecast by COS'!WNJ4</f>
        <v>0</v>
      </c>
      <c r="WNK5">
        <f>'Sales Forecast by COS'!WNK4</f>
        <v>0</v>
      </c>
      <c r="WNL5">
        <f>'Sales Forecast by COS'!WNL4</f>
        <v>0</v>
      </c>
      <c r="WNM5">
        <f>'Sales Forecast by COS'!WNM4</f>
        <v>0</v>
      </c>
      <c r="WNN5">
        <f>'Sales Forecast by COS'!WNN4</f>
        <v>0</v>
      </c>
      <c r="WNO5">
        <f>'Sales Forecast by COS'!WNO4</f>
        <v>0</v>
      </c>
      <c r="WNP5">
        <f>'Sales Forecast by COS'!WNP4</f>
        <v>0</v>
      </c>
      <c r="WNQ5">
        <f>'Sales Forecast by COS'!WNQ4</f>
        <v>0</v>
      </c>
      <c r="WNR5">
        <f>'Sales Forecast by COS'!WNR4</f>
        <v>0</v>
      </c>
      <c r="WNS5">
        <f>'Sales Forecast by COS'!WNS4</f>
        <v>0</v>
      </c>
      <c r="WNT5">
        <f>'Sales Forecast by COS'!WNT4</f>
        <v>0</v>
      </c>
      <c r="WNU5">
        <f>'Sales Forecast by COS'!WNU4</f>
        <v>0</v>
      </c>
      <c r="WNV5">
        <f>'Sales Forecast by COS'!WNV4</f>
        <v>0</v>
      </c>
      <c r="WNW5">
        <f>'Sales Forecast by COS'!WNW4</f>
        <v>0</v>
      </c>
      <c r="WNX5">
        <f>'Sales Forecast by COS'!WNX4</f>
        <v>0</v>
      </c>
      <c r="WNY5">
        <f>'Sales Forecast by COS'!WNY4</f>
        <v>0</v>
      </c>
      <c r="WNZ5">
        <f>'Sales Forecast by COS'!WNZ4</f>
        <v>0</v>
      </c>
      <c r="WOA5">
        <f>'Sales Forecast by COS'!WOA4</f>
        <v>0</v>
      </c>
      <c r="WOB5">
        <f>'Sales Forecast by COS'!WOB4</f>
        <v>0</v>
      </c>
      <c r="WOC5">
        <f>'Sales Forecast by COS'!WOC4</f>
        <v>0</v>
      </c>
      <c r="WOD5">
        <f>'Sales Forecast by COS'!WOD4</f>
        <v>0</v>
      </c>
      <c r="WOE5">
        <f>'Sales Forecast by COS'!WOE4</f>
        <v>0</v>
      </c>
      <c r="WOF5">
        <f>'Sales Forecast by COS'!WOF4</f>
        <v>0</v>
      </c>
      <c r="WOG5">
        <f>'Sales Forecast by COS'!WOG4</f>
        <v>0</v>
      </c>
      <c r="WOH5">
        <f>'Sales Forecast by COS'!WOH4</f>
        <v>0</v>
      </c>
      <c r="WOI5">
        <f>'Sales Forecast by COS'!WOI4</f>
        <v>0</v>
      </c>
      <c r="WOJ5">
        <f>'Sales Forecast by COS'!WOJ4</f>
        <v>0</v>
      </c>
      <c r="WOK5">
        <f>'Sales Forecast by COS'!WOK4</f>
        <v>0</v>
      </c>
      <c r="WOL5">
        <f>'Sales Forecast by COS'!WOL4</f>
        <v>0</v>
      </c>
      <c r="WOM5">
        <f>'Sales Forecast by COS'!WOM4</f>
        <v>0</v>
      </c>
      <c r="WON5">
        <f>'Sales Forecast by COS'!WON4</f>
        <v>0</v>
      </c>
      <c r="WOO5">
        <f>'Sales Forecast by COS'!WOO4</f>
        <v>0</v>
      </c>
      <c r="WOP5">
        <f>'Sales Forecast by COS'!WOP4</f>
        <v>0</v>
      </c>
      <c r="WOQ5">
        <f>'Sales Forecast by COS'!WOQ4</f>
        <v>0</v>
      </c>
      <c r="WOR5">
        <f>'Sales Forecast by COS'!WOR4</f>
        <v>0</v>
      </c>
      <c r="WOS5">
        <f>'Sales Forecast by COS'!WOS4</f>
        <v>0</v>
      </c>
      <c r="WOT5">
        <f>'Sales Forecast by COS'!WOT4</f>
        <v>0</v>
      </c>
      <c r="WOU5">
        <f>'Sales Forecast by COS'!WOU4</f>
        <v>0</v>
      </c>
      <c r="WOV5">
        <f>'Sales Forecast by COS'!WOV4</f>
        <v>0</v>
      </c>
      <c r="WOW5">
        <f>'Sales Forecast by COS'!WOW4</f>
        <v>0</v>
      </c>
      <c r="WOX5">
        <f>'Sales Forecast by COS'!WOX4</f>
        <v>0</v>
      </c>
      <c r="WOY5">
        <f>'Sales Forecast by COS'!WOY4</f>
        <v>0</v>
      </c>
      <c r="WOZ5">
        <f>'Sales Forecast by COS'!WOZ4</f>
        <v>0</v>
      </c>
      <c r="WPA5">
        <f>'Sales Forecast by COS'!WPA4</f>
        <v>0</v>
      </c>
      <c r="WPB5">
        <f>'Sales Forecast by COS'!WPB4</f>
        <v>0</v>
      </c>
      <c r="WPC5">
        <f>'Sales Forecast by COS'!WPC4</f>
        <v>0</v>
      </c>
      <c r="WPD5">
        <f>'Sales Forecast by COS'!WPD4</f>
        <v>0</v>
      </c>
      <c r="WPE5">
        <f>'Sales Forecast by COS'!WPE4</f>
        <v>0</v>
      </c>
      <c r="WPF5">
        <f>'Sales Forecast by COS'!WPF4</f>
        <v>0</v>
      </c>
      <c r="WPG5">
        <f>'Sales Forecast by COS'!WPG4</f>
        <v>0</v>
      </c>
      <c r="WPH5">
        <f>'Sales Forecast by COS'!WPH4</f>
        <v>0</v>
      </c>
      <c r="WPI5">
        <f>'Sales Forecast by COS'!WPI4</f>
        <v>0</v>
      </c>
      <c r="WPJ5">
        <f>'Sales Forecast by COS'!WPJ4</f>
        <v>0</v>
      </c>
      <c r="WPK5">
        <f>'Sales Forecast by COS'!WPK4</f>
        <v>0</v>
      </c>
      <c r="WPL5">
        <f>'Sales Forecast by COS'!WPL4</f>
        <v>0</v>
      </c>
      <c r="WPM5">
        <f>'Sales Forecast by COS'!WPM4</f>
        <v>0</v>
      </c>
      <c r="WPN5">
        <f>'Sales Forecast by COS'!WPN4</f>
        <v>0</v>
      </c>
      <c r="WPO5">
        <f>'Sales Forecast by COS'!WPO4</f>
        <v>0</v>
      </c>
      <c r="WPP5">
        <f>'Sales Forecast by COS'!WPP4</f>
        <v>0</v>
      </c>
      <c r="WPQ5">
        <f>'Sales Forecast by COS'!WPQ4</f>
        <v>0</v>
      </c>
      <c r="WPR5">
        <f>'Sales Forecast by COS'!WPR4</f>
        <v>0</v>
      </c>
      <c r="WPS5">
        <f>'Sales Forecast by COS'!WPS4</f>
        <v>0</v>
      </c>
      <c r="WPT5">
        <f>'Sales Forecast by COS'!WPT4</f>
        <v>0</v>
      </c>
      <c r="WPU5">
        <f>'Sales Forecast by COS'!WPU4</f>
        <v>0</v>
      </c>
      <c r="WPV5">
        <f>'Sales Forecast by COS'!WPV4</f>
        <v>0</v>
      </c>
      <c r="WPW5">
        <f>'Sales Forecast by COS'!WPW4</f>
        <v>0</v>
      </c>
      <c r="WPX5">
        <f>'Sales Forecast by COS'!WPX4</f>
        <v>0</v>
      </c>
      <c r="WPY5">
        <f>'Sales Forecast by COS'!WPY4</f>
        <v>0</v>
      </c>
      <c r="WPZ5">
        <f>'Sales Forecast by COS'!WPZ4</f>
        <v>0</v>
      </c>
      <c r="WQA5">
        <f>'Sales Forecast by COS'!WQA4</f>
        <v>0</v>
      </c>
      <c r="WQB5">
        <f>'Sales Forecast by COS'!WQB4</f>
        <v>0</v>
      </c>
      <c r="WQC5">
        <f>'Sales Forecast by COS'!WQC4</f>
        <v>0</v>
      </c>
      <c r="WQD5">
        <f>'Sales Forecast by COS'!WQD4</f>
        <v>0</v>
      </c>
      <c r="WQE5">
        <f>'Sales Forecast by COS'!WQE4</f>
        <v>0</v>
      </c>
      <c r="WQF5">
        <f>'Sales Forecast by COS'!WQF4</f>
        <v>0</v>
      </c>
      <c r="WQG5">
        <f>'Sales Forecast by COS'!WQG4</f>
        <v>0</v>
      </c>
      <c r="WQH5">
        <f>'Sales Forecast by COS'!WQH4</f>
        <v>0</v>
      </c>
      <c r="WQI5">
        <f>'Sales Forecast by COS'!WQI4</f>
        <v>0</v>
      </c>
      <c r="WQJ5">
        <f>'Sales Forecast by COS'!WQJ4</f>
        <v>0</v>
      </c>
      <c r="WQK5">
        <f>'Sales Forecast by COS'!WQK4</f>
        <v>0</v>
      </c>
      <c r="WQL5">
        <f>'Sales Forecast by COS'!WQL4</f>
        <v>0</v>
      </c>
      <c r="WQM5">
        <f>'Sales Forecast by COS'!WQM4</f>
        <v>0</v>
      </c>
      <c r="WQN5">
        <f>'Sales Forecast by COS'!WQN4</f>
        <v>0</v>
      </c>
      <c r="WQO5">
        <f>'Sales Forecast by COS'!WQO4</f>
        <v>0</v>
      </c>
      <c r="WQP5">
        <f>'Sales Forecast by COS'!WQP4</f>
        <v>0</v>
      </c>
      <c r="WQQ5">
        <f>'Sales Forecast by COS'!WQQ4</f>
        <v>0</v>
      </c>
      <c r="WQR5">
        <f>'Sales Forecast by COS'!WQR4</f>
        <v>0</v>
      </c>
      <c r="WQS5">
        <f>'Sales Forecast by COS'!WQS4</f>
        <v>0</v>
      </c>
      <c r="WQT5">
        <f>'Sales Forecast by COS'!WQT4</f>
        <v>0</v>
      </c>
      <c r="WQU5">
        <f>'Sales Forecast by COS'!WQU4</f>
        <v>0</v>
      </c>
      <c r="WQV5">
        <f>'Sales Forecast by COS'!WQV4</f>
        <v>0</v>
      </c>
      <c r="WQW5">
        <f>'Sales Forecast by COS'!WQW4</f>
        <v>0</v>
      </c>
      <c r="WQX5">
        <f>'Sales Forecast by COS'!WQX4</f>
        <v>0</v>
      </c>
      <c r="WQY5">
        <f>'Sales Forecast by COS'!WQY4</f>
        <v>0</v>
      </c>
      <c r="WQZ5">
        <f>'Sales Forecast by COS'!WQZ4</f>
        <v>0</v>
      </c>
      <c r="WRA5">
        <f>'Sales Forecast by COS'!WRA4</f>
        <v>0</v>
      </c>
      <c r="WRB5">
        <f>'Sales Forecast by COS'!WRB4</f>
        <v>0</v>
      </c>
      <c r="WRC5">
        <f>'Sales Forecast by COS'!WRC4</f>
        <v>0</v>
      </c>
      <c r="WRD5">
        <f>'Sales Forecast by COS'!WRD4</f>
        <v>0</v>
      </c>
      <c r="WRE5">
        <f>'Sales Forecast by COS'!WRE4</f>
        <v>0</v>
      </c>
      <c r="WRF5">
        <f>'Sales Forecast by COS'!WRF4</f>
        <v>0</v>
      </c>
      <c r="WRG5">
        <f>'Sales Forecast by COS'!WRG4</f>
        <v>0</v>
      </c>
      <c r="WRH5">
        <f>'Sales Forecast by COS'!WRH4</f>
        <v>0</v>
      </c>
      <c r="WRI5">
        <f>'Sales Forecast by COS'!WRI4</f>
        <v>0</v>
      </c>
      <c r="WRJ5">
        <f>'Sales Forecast by COS'!WRJ4</f>
        <v>0</v>
      </c>
      <c r="WRK5">
        <f>'Sales Forecast by COS'!WRK4</f>
        <v>0</v>
      </c>
      <c r="WRL5">
        <f>'Sales Forecast by COS'!WRL4</f>
        <v>0</v>
      </c>
      <c r="WRM5">
        <f>'Sales Forecast by COS'!WRM4</f>
        <v>0</v>
      </c>
      <c r="WRN5">
        <f>'Sales Forecast by COS'!WRN4</f>
        <v>0</v>
      </c>
      <c r="WRO5">
        <f>'Sales Forecast by COS'!WRO4</f>
        <v>0</v>
      </c>
      <c r="WRP5">
        <f>'Sales Forecast by COS'!WRP4</f>
        <v>0</v>
      </c>
      <c r="WRQ5">
        <f>'Sales Forecast by COS'!WRQ4</f>
        <v>0</v>
      </c>
      <c r="WRR5">
        <f>'Sales Forecast by COS'!WRR4</f>
        <v>0</v>
      </c>
      <c r="WRS5">
        <f>'Sales Forecast by COS'!WRS4</f>
        <v>0</v>
      </c>
      <c r="WRT5">
        <f>'Sales Forecast by COS'!WRT4</f>
        <v>0</v>
      </c>
      <c r="WRU5">
        <f>'Sales Forecast by COS'!WRU4</f>
        <v>0</v>
      </c>
      <c r="WRV5">
        <f>'Sales Forecast by COS'!WRV4</f>
        <v>0</v>
      </c>
      <c r="WRW5">
        <f>'Sales Forecast by COS'!WRW4</f>
        <v>0</v>
      </c>
      <c r="WRX5">
        <f>'Sales Forecast by COS'!WRX4</f>
        <v>0</v>
      </c>
      <c r="WRY5">
        <f>'Sales Forecast by COS'!WRY4</f>
        <v>0</v>
      </c>
      <c r="WRZ5">
        <f>'Sales Forecast by COS'!WRZ4</f>
        <v>0</v>
      </c>
      <c r="WSA5">
        <f>'Sales Forecast by COS'!WSA4</f>
        <v>0</v>
      </c>
      <c r="WSB5">
        <f>'Sales Forecast by COS'!WSB4</f>
        <v>0</v>
      </c>
      <c r="WSC5">
        <f>'Sales Forecast by COS'!WSC4</f>
        <v>0</v>
      </c>
      <c r="WSD5">
        <f>'Sales Forecast by COS'!WSD4</f>
        <v>0</v>
      </c>
      <c r="WSE5">
        <f>'Sales Forecast by COS'!WSE4</f>
        <v>0</v>
      </c>
      <c r="WSF5">
        <f>'Sales Forecast by COS'!WSF4</f>
        <v>0</v>
      </c>
      <c r="WSG5">
        <f>'Sales Forecast by COS'!WSG4</f>
        <v>0</v>
      </c>
      <c r="WSH5">
        <f>'Sales Forecast by COS'!WSH4</f>
        <v>0</v>
      </c>
      <c r="WSI5">
        <f>'Sales Forecast by COS'!WSI4</f>
        <v>0</v>
      </c>
      <c r="WSJ5">
        <f>'Sales Forecast by COS'!WSJ4</f>
        <v>0</v>
      </c>
      <c r="WSK5">
        <f>'Sales Forecast by COS'!WSK4</f>
        <v>0</v>
      </c>
      <c r="WSL5">
        <f>'Sales Forecast by COS'!WSL4</f>
        <v>0</v>
      </c>
      <c r="WSM5">
        <f>'Sales Forecast by COS'!WSM4</f>
        <v>0</v>
      </c>
      <c r="WSN5">
        <f>'Sales Forecast by COS'!WSN4</f>
        <v>0</v>
      </c>
      <c r="WSO5">
        <f>'Sales Forecast by COS'!WSO4</f>
        <v>0</v>
      </c>
      <c r="WSP5">
        <f>'Sales Forecast by COS'!WSP4</f>
        <v>0</v>
      </c>
      <c r="WSQ5">
        <f>'Sales Forecast by COS'!WSQ4</f>
        <v>0</v>
      </c>
      <c r="WSR5">
        <f>'Sales Forecast by COS'!WSR4</f>
        <v>0</v>
      </c>
      <c r="WSS5">
        <f>'Sales Forecast by COS'!WSS4</f>
        <v>0</v>
      </c>
      <c r="WST5">
        <f>'Sales Forecast by COS'!WST4</f>
        <v>0</v>
      </c>
      <c r="WSU5">
        <f>'Sales Forecast by COS'!WSU4</f>
        <v>0</v>
      </c>
      <c r="WSV5">
        <f>'Sales Forecast by COS'!WSV4</f>
        <v>0</v>
      </c>
      <c r="WSW5">
        <f>'Sales Forecast by COS'!WSW4</f>
        <v>0</v>
      </c>
      <c r="WSX5">
        <f>'Sales Forecast by COS'!WSX4</f>
        <v>0</v>
      </c>
      <c r="WSY5">
        <f>'Sales Forecast by COS'!WSY4</f>
        <v>0</v>
      </c>
      <c r="WSZ5">
        <f>'Sales Forecast by COS'!WSZ4</f>
        <v>0</v>
      </c>
      <c r="WTA5">
        <f>'Sales Forecast by COS'!WTA4</f>
        <v>0</v>
      </c>
      <c r="WTB5">
        <f>'Sales Forecast by COS'!WTB4</f>
        <v>0</v>
      </c>
      <c r="WTC5">
        <f>'Sales Forecast by COS'!WTC4</f>
        <v>0</v>
      </c>
      <c r="WTD5">
        <f>'Sales Forecast by COS'!WTD4</f>
        <v>0</v>
      </c>
      <c r="WTE5">
        <f>'Sales Forecast by COS'!WTE4</f>
        <v>0</v>
      </c>
      <c r="WTF5">
        <f>'Sales Forecast by COS'!WTF4</f>
        <v>0</v>
      </c>
      <c r="WTG5">
        <f>'Sales Forecast by COS'!WTG4</f>
        <v>0</v>
      </c>
      <c r="WTH5">
        <f>'Sales Forecast by COS'!WTH4</f>
        <v>0</v>
      </c>
      <c r="WTI5">
        <f>'Sales Forecast by COS'!WTI4</f>
        <v>0</v>
      </c>
      <c r="WTJ5">
        <f>'Sales Forecast by COS'!WTJ4</f>
        <v>0</v>
      </c>
      <c r="WTK5">
        <f>'Sales Forecast by COS'!WTK4</f>
        <v>0</v>
      </c>
      <c r="WTL5">
        <f>'Sales Forecast by COS'!WTL4</f>
        <v>0</v>
      </c>
      <c r="WTM5">
        <f>'Sales Forecast by COS'!WTM4</f>
        <v>0</v>
      </c>
      <c r="WTN5">
        <f>'Sales Forecast by COS'!WTN4</f>
        <v>0</v>
      </c>
      <c r="WTO5">
        <f>'Sales Forecast by COS'!WTO4</f>
        <v>0</v>
      </c>
      <c r="WTP5">
        <f>'Sales Forecast by COS'!WTP4</f>
        <v>0</v>
      </c>
      <c r="WTQ5">
        <f>'Sales Forecast by COS'!WTQ4</f>
        <v>0</v>
      </c>
      <c r="WTR5">
        <f>'Sales Forecast by COS'!WTR4</f>
        <v>0</v>
      </c>
      <c r="WTS5">
        <f>'Sales Forecast by COS'!WTS4</f>
        <v>0</v>
      </c>
      <c r="WTT5">
        <f>'Sales Forecast by COS'!WTT4</f>
        <v>0</v>
      </c>
      <c r="WTU5">
        <f>'Sales Forecast by COS'!WTU4</f>
        <v>0</v>
      </c>
      <c r="WTV5">
        <f>'Sales Forecast by COS'!WTV4</f>
        <v>0</v>
      </c>
      <c r="WTW5">
        <f>'Sales Forecast by COS'!WTW4</f>
        <v>0</v>
      </c>
      <c r="WTX5">
        <f>'Sales Forecast by COS'!WTX4</f>
        <v>0</v>
      </c>
      <c r="WTY5">
        <f>'Sales Forecast by COS'!WTY4</f>
        <v>0</v>
      </c>
      <c r="WTZ5">
        <f>'Sales Forecast by COS'!WTZ4</f>
        <v>0</v>
      </c>
      <c r="WUA5">
        <f>'Sales Forecast by COS'!WUA4</f>
        <v>0</v>
      </c>
      <c r="WUB5">
        <f>'Sales Forecast by COS'!WUB4</f>
        <v>0</v>
      </c>
      <c r="WUC5">
        <f>'Sales Forecast by COS'!WUC4</f>
        <v>0</v>
      </c>
      <c r="WUD5">
        <f>'Sales Forecast by COS'!WUD4</f>
        <v>0</v>
      </c>
      <c r="WUE5">
        <f>'Sales Forecast by COS'!WUE4</f>
        <v>0</v>
      </c>
      <c r="WUF5">
        <f>'Sales Forecast by COS'!WUF4</f>
        <v>0</v>
      </c>
      <c r="WUG5">
        <f>'Sales Forecast by COS'!WUG4</f>
        <v>0</v>
      </c>
      <c r="WUH5">
        <f>'Sales Forecast by COS'!WUH4</f>
        <v>0</v>
      </c>
      <c r="WUI5">
        <f>'Sales Forecast by COS'!WUI4</f>
        <v>0</v>
      </c>
      <c r="WUJ5">
        <f>'Sales Forecast by COS'!WUJ4</f>
        <v>0</v>
      </c>
      <c r="WUK5">
        <f>'Sales Forecast by COS'!WUK4</f>
        <v>0</v>
      </c>
      <c r="WUL5">
        <f>'Sales Forecast by COS'!WUL4</f>
        <v>0</v>
      </c>
      <c r="WUM5">
        <f>'Sales Forecast by COS'!WUM4</f>
        <v>0</v>
      </c>
      <c r="WUN5">
        <f>'Sales Forecast by COS'!WUN4</f>
        <v>0</v>
      </c>
      <c r="WUO5">
        <f>'Sales Forecast by COS'!WUO4</f>
        <v>0</v>
      </c>
      <c r="WUP5">
        <f>'Sales Forecast by COS'!WUP4</f>
        <v>0</v>
      </c>
      <c r="WUQ5">
        <f>'Sales Forecast by COS'!WUQ4</f>
        <v>0</v>
      </c>
      <c r="WUR5">
        <f>'Sales Forecast by COS'!WUR4</f>
        <v>0</v>
      </c>
      <c r="WUS5">
        <f>'Sales Forecast by COS'!WUS4</f>
        <v>0</v>
      </c>
      <c r="WUT5">
        <f>'Sales Forecast by COS'!WUT4</f>
        <v>0</v>
      </c>
      <c r="WUU5">
        <f>'Sales Forecast by COS'!WUU4</f>
        <v>0</v>
      </c>
      <c r="WUV5">
        <f>'Sales Forecast by COS'!WUV4</f>
        <v>0</v>
      </c>
      <c r="WUW5">
        <f>'Sales Forecast by COS'!WUW4</f>
        <v>0</v>
      </c>
      <c r="WUX5">
        <f>'Sales Forecast by COS'!WUX4</f>
        <v>0</v>
      </c>
      <c r="WUY5">
        <f>'Sales Forecast by COS'!WUY4</f>
        <v>0</v>
      </c>
      <c r="WUZ5">
        <f>'Sales Forecast by COS'!WUZ4</f>
        <v>0</v>
      </c>
      <c r="WVA5">
        <f>'Sales Forecast by COS'!WVA4</f>
        <v>0</v>
      </c>
      <c r="WVB5">
        <f>'Sales Forecast by COS'!WVB4</f>
        <v>0</v>
      </c>
      <c r="WVC5">
        <f>'Sales Forecast by COS'!WVC4</f>
        <v>0</v>
      </c>
      <c r="WVD5">
        <f>'Sales Forecast by COS'!WVD4</f>
        <v>0</v>
      </c>
      <c r="WVE5">
        <f>'Sales Forecast by COS'!WVE4</f>
        <v>0</v>
      </c>
      <c r="WVF5">
        <f>'Sales Forecast by COS'!WVF4</f>
        <v>0</v>
      </c>
      <c r="WVG5">
        <f>'Sales Forecast by COS'!WVG4</f>
        <v>0</v>
      </c>
      <c r="WVH5">
        <f>'Sales Forecast by COS'!WVH4</f>
        <v>0</v>
      </c>
      <c r="WVI5">
        <f>'Sales Forecast by COS'!WVI4</f>
        <v>0</v>
      </c>
      <c r="WVJ5">
        <f>'Sales Forecast by COS'!WVJ4</f>
        <v>0</v>
      </c>
      <c r="WVK5">
        <f>'Sales Forecast by COS'!WVK4</f>
        <v>0</v>
      </c>
      <c r="WVL5">
        <f>'Sales Forecast by COS'!WVL4</f>
        <v>0</v>
      </c>
      <c r="WVM5">
        <f>'Sales Forecast by COS'!WVM4</f>
        <v>0</v>
      </c>
      <c r="WVN5">
        <f>'Sales Forecast by COS'!WVN4</f>
        <v>0</v>
      </c>
      <c r="WVO5">
        <f>'Sales Forecast by COS'!WVO4</f>
        <v>0</v>
      </c>
      <c r="WVP5">
        <f>'Sales Forecast by COS'!WVP4</f>
        <v>0</v>
      </c>
      <c r="WVQ5">
        <f>'Sales Forecast by COS'!WVQ4</f>
        <v>0</v>
      </c>
      <c r="WVR5">
        <f>'Sales Forecast by COS'!WVR4</f>
        <v>0</v>
      </c>
      <c r="WVS5">
        <f>'Sales Forecast by COS'!WVS4</f>
        <v>0</v>
      </c>
      <c r="WVT5">
        <f>'Sales Forecast by COS'!WVT4</f>
        <v>0</v>
      </c>
      <c r="WVU5">
        <f>'Sales Forecast by COS'!WVU4</f>
        <v>0</v>
      </c>
      <c r="WVV5">
        <f>'Sales Forecast by COS'!WVV4</f>
        <v>0</v>
      </c>
      <c r="WVW5">
        <f>'Sales Forecast by COS'!WVW4</f>
        <v>0</v>
      </c>
      <c r="WVX5">
        <f>'Sales Forecast by COS'!WVX4</f>
        <v>0</v>
      </c>
      <c r="WVY5">
        <f>'Sales Forecast by COS'!WVY4</f>
        <v>0</v>
      </c>
      <c r="WVZ5">
        <f>'Sales Forecast by COS'!WVZ4</f>
        <v>0</v>
      </c>
      <c r="WWA5">
        <f>'Sales Forecast by COS'!WWA4</f>
        <v>0</v>
      </c>
      <c r="WWB5">
        <f>'Sales Forecast by COS'!WWB4</f>
        <v>0</v>
      </c>
      <c r="WWC5">
        <f>'Sales Forecast by COS'!WWC4</f>
        <v>0</v>
      </c>
      <c r="WWD5">
        <f>'Sales Forecast by COS'!WWD4</f>
        <v>0</v>
      </c>
      <c r="WWE5">
        <f>'Sales Forecast by COS'!WWE4</f>
        <v>0</v>
      </c>
      <c r="WWF5">
        <f>'Sales Forecast by COS'!WWF4</f>
        <v>0</v>
      </c>
      <c r="WWG5">
        <f>'Sales Forecast by COS'!WWG4</f>
        <v>0</v>
      </c>
      <c r="WWH5">
        <f>'Sales Forecast by COS'!WWH4</f>
        <v>0</v>
      </c>
      <c r="WWI5">
        <f>'Sales Forecast by COS'!WWI4</f>
        <v>0</v>
      </c>
      <c r="WWJ5">
        <f>'Sales Forecast by COS'!WWJ4</f>
        <v>0</v>
      </c>
      <c r="WWK5">
        <f>'Sales Forecast by COS'!WWK4</f>
        <v>0</v>
      </c>
      <c r="WWL5">
        <f>'Sales Forecast by COS'!WWL4</f>
        <v>0</v>
      </c>
      <c r="WWM5">
        <f>'Sales Forecast by COS'!WWM4</f>
        <v>0</v>
      </c>
      <c r="WWN5">
        <f>'Sales Forecast by COS'!WWN4</f>
        <v>0</v>
      </c>
      <c r="WWO5">
        <f>'Sales Forecast by COS'!WWO4</f>
        <v>0</v>
      </c>
      <c r="WWP5">
        <f>'Sales Forecast by COS'!WWP4</f>
        <v>0</v>
      </c>
      <c r="WWQ5">
        <f>'Sales Forecast by COS'!WWQ4</f>
        <v>0</v>
      </c>
      <c r="WWR5">
        <f>'Sales Forecast by COS'!WWR4</f>
        <v>0</v>
      </c>
      <c r="WWS5">
        <f>'Sales Forecast by COS'!WWS4</f>
        <v>0</v>
      </c>
      <c r="WWT5">
        <f>'Sales Forecast by COS'!WWT4</f>
        <v>0</v>
      </c>
      <c r="WWU5">
        <f>'Sales Forecast by COS'!WWU4</f>
        <v>0</v>
      </c>
      <c r="WWV5">
        <f>'Sales Forecast by COS'!WWV4</f>
        <v>0</v>
      </c>
      <c r="WWW5">
        <f>'Sales Forecast by COS'!WWW4</f>
        <v>0</v>
      </c>
      <c r="WWX5">
        <f>'Sales Forecast by COS'!WWX4</f>
        <v>0</v>
      </c>
      <c r="WWY5">
        <f>'Sales Forecast by COS'!WWY4</f>
        <v>0</v>
      </c>
      <c r="WWZ5">
        <f>'Sales Forecast by COS'!WWZ4</f>
        <v>0</v>
      </c>
      <c r="WXA5">
        <f>'Sales Forecast by COS'!WXA4</f>
        <v>0</v>
      </c>
      <c r="WXB5">
        <f>'Sales Forecast by COS'!WXB4</f>
        <v>0</v>
      </c>
      <c r="WXC5">
        <f>'Sales Forecast by COS'!WXC4</f>
        <v>0</v>
      </c>
      <c r="WXD5">
        <f>'Sales Forecast by COS'!WXD4</f>
        <v>0</v>
      </c>
      <c r="WXE5">
        <f>'Sales Forecast by COS'!WXE4</f>
        <v>0</v>
      </c>
      <c r="WXF5">
        <f>'Sales Forecast by COS'!WXF4</f>
        <v>0</v>
      </c>
      <c r="WXG5">
        <f>'Sales Forecast by COS'!WXG4</f>
        <v>0</v>
      </c>
      <c r="WXH5">
        <f>'Sales Forecast by COS'!WXH4</f>
        <v>0</v>
      </c>
      <c r="WXI5">
        <f>'Sales Forecast by COS'!WXI4</f>
        <v>0</v>
      </c>
      <c r="WXJ5">
        <f>'Sales Forecast by COS'!WXJ4</f>
        <v>0</v>
      </c>
      <c r="WXK5">
        <f>'Sales Forecast by COS'!WXK4</f>
        <v>0</v>
      </c>
      <c r="WXL5">
        <f>'Sales Forecast by COS'!WXL4</f>
        <v>0</v>
      </c>
      <c r="WXM5">
        <f>'Sales Forecast by COS'!WXM4</f>
        <v>0</v>
      </c>
      <c r="WXN5">
        <f>'Sales Forecast by COS'!WXN4</f>
        <v>0</v>
      </c>
      <c r="WXO5">
        <f>'Sales Forecast by COS'!WXO4</f>
        <v>0</v>
      </c>
      <c r="WXP5">
        <f>'Sales Forecast by COS'!WXP4</f>
        <v>0</v>
      </c>
      <c r="WXQ5">
        <f>'Sales Forecast by COS'!WXQ4</f>
        <v>0</v>
      </c>
      <c r="WXR5">
        <f>'Sales Forecast by COS'!WXR4</f>
        <v>0</v>
      </c>
      <c r="WXS5">
        <f>'Sales Forecast by COS'!WXS4</f>
        <v>0</v>
      </c>
      <c r="WXT5">
        <f>'Sales Forecast by COS'!WXT4</f>
        <v>0</v>
      </c>
      <c r="WXU5">
        <f>'Sales Forecast by COS'!WXU4</f>
        <v>0</v>
      </c>
      <c r="WXV5">
        <f>'Sales Forecast by COS'!WXV4</f>
        <v>0</v>
      </c>
      <c r="WXW5">
        <f>'Sales Forecast by COS'!WXW4</f>
        <v>0</v>
      </c>
      <c r="WXX5">
        <f>'Sales Forecast by COS'!WXX4</f>
        <v>0</v>
      </c>
      <c r="WXY5">
        <f>'Sales Forecast by COS'!WXY4</f>
        <v>0</v>
      </c>
      <c r="WXZ5">
        <f>'Sales Forecast by COS'!WXZ4</f>
        <v>0</v>
      </c>
      <c r="WYA5">
        <f>'Sales Forecast by COS'!WYA4</f>
        <v>0</v>
      </c>
      <c r="WYB5">
        <f>'Sales Forecast by COS'!WYB4</f>
        <v>0</v>
      </c>
      <c r="WYC5">
        <f>'Sales Forecast by COS'!WYC4</f>
        <v>0</v>
      </c>
      <c r="WYD5">
        <f>'Sales Forecast by COS'!WYD4</f>
        <v>0</v>
      </c>
      <c r="WYE5">
        <f>'Sales Forecast by COS'!WYE4</f>
        <v>0</v>
      </c>
      <c r="WYF5">
        <f>'Sales Forecast by COS'!WYF4</f>
        <v>0</v>
      </c>
      <c r="WYG5">
        <f>'Sales Forecast by COS'!WYG4</f>
        <v>0</v>
      </c>
      <c r="WYH5">
        <f>'Sales Forecast by COS'!WYH4</f>
        <v>0</v>
      </c>
      <c r="WYI5">
        <f>'Sales Forecast by COS'!WYI4</f>
        <v>0</v>
      </c>
      <c r="WYJ5">
        <f>'Sales Forecast by COS'!WYJ4</f>
        <v>0</v>
      </c>
      <c r="WYK5">
        <f>'Sales Forecast by COS'!WYK4</f>
        <v>0</v>
      </c>
      <c r="WYL5">
        <f>'Sales Forecast by COS'!WYL4</f>
        <v>0</v>
      </c>
      <c r="WYM5">
        <f>'Sales Forecast by COS'!WYM4</f>
        <v>0</v>
      </c>
      <c r="WYN5">
        <f>'Sales Forecast by COS'!WYN4</f>
        <v>0</v>
      </c>
      <c r="WYO5">
        <f>'Sales Forecast by COS'!WYO4</f>
        <v>0</v>
      </c>
      <c r="WYP5">
        <f>'Sales Forecast by COS'!WYP4</f>
        <v>0</v>
      </c>
      <c r="WYQ5">
        <f>'Sales Forecast by COS'!WYQ4</f>
        <v>0</v>
      </c>
      <c r="WYR5">
        <f>'Sales Forecast by COS'!WYR4</f>
        <v>0</v>
      </c>
      <c r="WYS5">
        <f>'Sales Forecast by COS'!WYS4</f>
        <v>0</v>
      </c>
      <c r="WYT5">
        <f>'Sales Forecast by COS'!WYT4</f>
        <v>0</v>
      </c>
      <c r="WYU5">
        <f>'Sales Forecast by COS'!WYU4</f>
        <v>0</v>
      </c>
      <c r="WYV5">
        <f>'Sales Forecast by COS'!WYV4</f>
        <v>0</v>
      </c>
      <c r="WYW5">
        <f>'Sales Forecast by COS'!WYW4</f>
        <v>0</v>
      </c>
      <c r="WYX5">
        <f>'Sales Forecast by COS'!WYX4</f>
        <v>0</v>
      </c>
      <c r="WYY5">
        <f>'Sales Forecast by COS'!WYY4</f>
        <v>0</v>
      </c>
      <c r="WYZ5">
        <f>'Sales Forecast by COS'!WYZ4</f>
        <v>0</v>
      </c>
      <c r="WZA5">
        <f>'Sales Forecast by COS'!WZA4</f>
        <v>0</v>
      </c>
      <c r="WZB5">
        <f>'Sales Forecast by COS'!WZB4</f>
        <v>0</v>
      </c>
      <c r="WZC5">
        <f>'Sales Forecast by COS'!WZC4</f>
        <v>0</v>
      </c>
      <c r="WZD5">
        <f>'Sales Forecast by COS'!WZD4</f>
        <v>0</v>
      </c>
      <c r="WZE5">
        <f>'Sales Forecast by COS'!WZE4</f>
        <v>0</v>
      </c>
      <c r="WZF5">
        <f>'Sales Forecast by COS'!WZF4</f>
        <v>0</v>
      </c>
      <c r="WZG5">
        <f>'Sales Forecast by COS'!WZG4</f>
        <v>0</v>
      </c>
      <c r="WZH5">
        <f>'Sales Forecast by COS'!WZH4</f>
        <v>0</v>
      </c>
      <c r="WZI5">
        <f>'Sales Forecast by COS'!WZI4</f>
        <v>0</v>
      </c>
      <c r="WZJ5">
        <f>'Sales Forecast by COS'!WZJ4</f>
        <v>0</v>
      </c>
      <c r="WZK5">
        <f>'Sales Forecast by COS'!WZK4</f>
        <v>0</v>
      </c>
      <c r="WZL5">
        <f>'Sales Forecast by COS'!WZL4</f>
        <v>0</v>
      </c>
      <c r="WZM5">
        <f>'Sales Forecast by COS'!WZM4</f>
        <v>0</v>
      </c>
      <c r="WZN5">
        <f>'Sales Forecast by COS'!WZN4</f>
        <v>0</v>
      </c>
      <c r="WZO5">
        <f>'Sales Forecast by COS'!WZO4</f>
        <v>0</v>
      </c>
      <c r="WZP5">
        <f>'Sales Forecast by COS'!WZP4</f>
        <v>0</v>
      </c>
      <c r="WZQ5">
        <f>'Sales Forecast by COS'!WZQ4</f>
        <v>0</v>
      </c>
      <c r="WZR5">
        <f>'Sales Forecast by COS'!WZR4</f>
        <v>0</v>
      </c>
      <c r="WZS5">
        <f>'Sales Forecast by COS'!WZS4</f>
        <v>0</v>
      </c>
      <c r="WZT5">
        <f>'Sales Forecast by COS'!WZT4</f>
        <v>0</v>
      </c>
      <c r="WZU5">
        <f>'Sales Forecast by COS'!WZU4</f>
        <v>0</v>
      </c>
      <c r="WZV5">
        <f>'Sales Forecast by COS'!WZV4</f>
        <v>0</v>
      </c>
      <c r="WZW5">
        <f>'Sales Forecast by COS'!WZW4</f>
        <v>0</v>
      </c>
      <c r="WZX5">
        <f>'Sales Forecast by COS'!WZX4</f>
        <v>0</v>
      </c>
      <c r="WZY5">
        <f>'Sales Forecast by COS'!WZY4</f>
        <v>0</v>
      </c>
      <c r="WZZ5">
        <f>'Sales Forecast by COS'!WZZ4</f>
        <v>0</v>
      </c>
      <c r="XAA5">
        <f>'Sales Forecast by COS'!XAA4</f>
        <v>0</v>
      </c>
      <c r="XAB5">
        <f>'Sales Forecast by COS'!XAB4</f>
        <v>0</v>
      </c>
      <c r="XAC5">
        <f>'Sales Forecast by COS'!XAC4</f>
        <v>0</v>
      </c>
      <c r="XAD5">
        <f>'Sales Forecast by COS'!XAD4</f>
        <v>0</v>
      </c>
      <c r="XAE5">
        <f>'Sales Forecast by COS'!XAE4</f>
        <v>0</v>
      </c>
      <c r="XAF5">
        <f>'Sales Forecast by COS'!XAF4</f>
        <v>0</v>
      </c>
      <c r="XAG5">
        <f>'Sales Forecast by COS'!XAG4</f>
        <v>0</v>
      </c>
      <c r="XAH5">
        <f>'Sales Forecast by COS'!XAH4</f>
        <v>0</v>
      </c>
      <c r="XAI5">
        <f>'Sales Forecast by COS'!XAI4</f>
        <v>0</v>
      </c>
      <c r="XAJ5">
        <f>'Sales Forecast by COS'!XAJ4</f>
        <v>0</v>
      </c>
      <c r="XAK5">
        <f>'Sales Forecast by COS'!XAK4</f>
        <v>0</v>
      </c>
      <c r="XAL5">
        <f>'Sales Forecast by COS'!XAL4</f>
        <v>0</v>
      </c>
      <c r="XAM5">
        <f>'Sales Forecast by COS'!XAM4</f>
        <v>0</v>
      </c>
      <c r="XAN5">
        <f>'Sales Forecast by COS'!XAN4</f>
        <v>0</v>
      </c>
      <c r="XAO5">
        <f>'Sales Forecast by COS'!XAO4</f>
        <v>0</v>
      </c>
      <c r="XAP5">
        <f>'Sales Forecast by COS'!XAP4</f>
        <v>0</v>
      </c>
      <c r="XAQ5">
        <f>'Sales Forecast by COS'!XAQ4</f>
        <v>0</v>
      </c>
      <c r="XAR5">
        <f>'Sales Forecast by COS'!XAR4</f>
        <v>0</v>
      </c>
      <c r="XAS5">
        <f>'Sales Forecast by COS'!XAS4</f>
        <v>0</v>
      </c>
      <c r="XAT5">
        <f>'Sales Forecast by COS'!XAT4</f>
        <v>0</v>
      </c>
      <c r="XAU5">
        <f>'Sales Forecast by COS'!XAU4</f>
        <v>0</v>
      </c>
      <c r="XAV5">
        <f>'Sales Forecast by COS'!XAV4</f>
        <v>0</v>
      </c>
      <c r="XAW5">
        <f>'Sales Forecast by COS'!XAW4</f>
        <v>0</v>
      </c>
      <c r="XAX5">
        <f>'Sales Forecast by COS'!XAX4</f>
        <v>0</v>
      </c>
      <c r="XAY5">
        <f>'Sales Forecast by COS'!XAY4</f>
        <v>0</v>
      </c>
      <c r="XAZ5">
        <f>'Sales Forecast by COS'!XAZ4</f>
        <v>0</v>
      </c>
      <c r="XBA5">
        <f>'Sales Forecast by COS'!XBA4</f>
        <v>0</v>
      </c>
      <c r="XBB5">
        <f>'Sales Forecast by COS'!XBB4</f>
        <v>0</v>
      </c>
      <c r="XBC5">
        <f>'Sales Forecast by COS'!XBC4</f>
        <v>0</v>
      </c>
      <c r="XBD5">
        <f>'Sales Forecast by COS'!XBD4</f>
        <v>0</v>
      </c>
      <c r="XBE5">
        <f>'Sales Forecast by COS'!XBE4</f>
        <v>0</v>
      </c>
      <c r="XBF5">
        <f>'Sales Forecast by COS'!XBF4</f>
        <v>0</v>
      </c>
      <c r="XBG5">
        <f>'Sales Forecast by COS'!XBG4</f>
        <v>0</v>
      </c>
      <c r="XBH5">
        <f>'Sales Forecast by COS'!XBH4</f>
        <v>0</v>
      </c>
      <c r="XBI5">
        <f>'Sales Forecast by COS'!XBI4</f>
        <v>0</v>
      </c>
      <c r="XBJ5">
        <f>'Sales Forecast by COS'!XBJ4</f>
        <v>0</v>
      </c>
      <c r="XBK5">
        <f>'Sales Forecast by COS'!XBK4</f>
        <v>0</v>
      </c>
      <c r="XBL5">
        <f>'Sales Forecast by COS'!XBL4</f>
        <v>0</v>
      </c>
      <c r="XBM5">
        <f>'Sales Forecast by COS'!XBM4</f>
        <v>0</v>
      </c>
      <c r="XBN5">
        <f>'Sales Forecast by COS'!XBN4</f>
        <v>0</v>
      </c>
      <c r="XBO5">
        <f>'Sales Forecast by COS'!XBO4</f>
        <v>0</v>
      </c>
      <c r="XBP5">
        <f>'Sales Forecast by COS'!XBP4</f>
        <v>0</v>
      </c>
      <c r="XBQ5">
        <f>'Sales Forecast by COS'!XBQ4</f>
        <v>0</v>
      </c>
      <c r="XBR5">
        <f>'Sales Forecast by COS'!XBR4</f>
        <v>0</v>
      </c>
      <c r="XBS5">
        <f>'Sales Forecast by COS'!XBS4</f>
        <v>0</v>
      </c>
      <c r="XBT5">
        <f>'Sales Forecast by COS'!XBT4</f>
        <v>0</v>
      </c>
      <c r="XBU5">
        <f>'Sales Forecast by COS'!XBU4</f>
        <v>0</v>
      </c>
      <c r="XBV5">
        <f>'Sales Forecast by COS'!XBV4</f>
        <v>0</v>
      </c>
      <c r="XBW5">
        <f>'Sales Forecast by COS'!XBW4</f>
        <v>0</v>
      </c>
      <c r="XBX5">
        <f>'Sales Forecast by COS'!XBX4</f>
        <v>0</v>
      </c>
      <c r="XBY5">
        <f>'Sales Forecast by COS'!XBY4</f>
        <v>0</v>
      </c>
      <c r="XBZ5">
        <f>'Sales Forecast by COS'!XBZ4</f>
        <v>0</v>
      </c>
      <c r="XCA5">
        <f>'Sales Forecast by COS'!XCA4</f>
        <v>0</v>
      </c>
      <c r="XCB5">
        <f>'Sales Forecast by COS'!XCB4</f>
        <v>0</v>
      </c>
      <c r="XCC5">
        <f>'Sales Forecast by COS'!XCC4</f>
        <v>0</v>
      </c>
      <c r="XCD5">
        <f>'Sales Forecast by COS'!XCD4</f>
        <v>0</v>
      </c>
      <c r="XCE5">
        <f>'Sales Forecast by COS'!XCE4</f>
        <v>0</v>
      </c>
      <c r="XCF5">
        <f>'Sales Forecast by COS'!XCF4</f>
        <v>0</v>
      </c>
      <c r="XCG5">
        <f>'Sales Forecast by COS'!XCG4</f>
        <v>0</v>
      </c>
      <c r="XCH5">
        <f>'Sales Forecast by COS'!XCH4</f>
        <v>0</v>
      </c>
      <c r="XCI5">
        <f>'Sales Forecast by COS'!XCI4</f>
        <v>0</v>
      </c>
      <c r="XCJ5">
        <f>'Sales Forecast by COS'!XCJ4</f>
        <v>0</v>
      </c>
      <c r="XCK5">
        <f>'Sales Forecast by COS'!XCK4</f>
        <v>0</v>
      </c>
      <c r="XCL5">
        <f>'Sales Forecast by COS'!XCL4</f>
        <v>0</v>
      </c>
      <c r="XCM5">
        <f>'Sales Forecast by COS'!XCM4</f>
        <v>0</v>
      </c>
      <c r="XCN5">
        <f>'Sales Forecast by COS'!XCN4</f>
        <v>0</v>
      </c>
      <c r="XCO5">
        <f>'Sales Forecast by COS'!XCO4</f>
        <v>0</v>
      </c>
      <c r="XCP5">
        <f>'Sales Forecast by COS'!XCP4</f>
        <v>0</v>
      </c>
      <c r="XCQ5">
        <f>'Sales Forecast by COS'!XCQ4</f>
        <v>0</v>
      </c>
      <c r="XCR5">
        <f>'Sales Forecast by COS'!XCR4</f>
        <v>0</v>
      </c>
      <c r="XCS5">
        <f>'Sales Forecast by COS'!XCS4</f>
        <v>0</v>
      </c>
      <c r="XCT5">
        <f>'Sales Forecast by COS'!XCT4</f>
        <v>0</v>
      </c>
      <c r="XCU5">
        <f>'Sales Forecast by COS'!XCU4</f>
        <v>0</v>
      </c>
      <c r="XCV5">
        <f>'Sales Forecast by COS'!XCV4</f>
        <v>0</v>
      </c>
      <c r="XCW5">
        <f>'Sales Forecast by COS'!XCW4</f>
        <v>0</v>
      </c>
      <c r="XCX5">
        <f>'Sales Forecast by COS'!XCX4</f>
        <v>0</v>
      </c>
      <c r="XCY5">
        <f>'Sales Forecast by COS'!XCY4</f>
        <v>0</v>
      </c>
      <c r="XCZ5">
        <f>'Sales Forecast by COS'!XCZ4</f>
        <v>0</v>
      </c>
      <c r="XDA5">
        <f>'Sales Forecast by COS'!XDA4</f>
        <v>0</v>
      </c>
      <c r="XDB5">
        <f>'Sales Forecast by COS'!XDB4</f>
        <v>0</v>
      </c>
      <c r="XDC5">
        <f>'Sales Forecast by COS'!XDC4</f>
        <v>0</v>
      </c>
      <c r="XDD5">
        <f>'Sales Forecast by COS'!XDD4</f>
        <v>0</v>
      </c>
      <c r="XDE5">
        <f>'Sales Forecast by COS'!XDE4</f>
        <v>0</v>
      </c>
      <c r="XDF5">
        <f>'Sales Forecast by COS'!XDF4</f>
        <v>0</v>
      </c>
      <c r="XDG5">
        <f>'Sales Forecast by COS'!XDG4</f>
        <v>0</v>
      </c>
      <c r="XDH5">
        <f>'Sales Forecast by COS'!XDH4</f>
        <v>0</v>
      </c>
      <c r="XDI5">
        <f>'Sales Forecast by COS'!XDI4</f>
        <v>0</v>
      </c>
      <c r="XDJ5">
        <f>'Sales Forecast by COS'!XDJ4</f>
        <v>0</v>
      </c>
      <c r="XDK5">
        <f>'Sales Forecast by COS'!XDK4</f>
        <v>0</v>
      </c>
      <c r="XDL5">
        <f>'Sales Forecast by COS'!XDL4</f>
        <v>0</v>
      </c>
      <c r="XDM5">
        <f>'Sales Forecast by COS'!XDM4</f>
        <v>0</v>
      </c>
      <c r="XDN5">
        <f>'Sales Forecast by COS'!XDN4</f>
        <v>0</v>
      </c>
      <c r="XDO5">
        <f>'Sales Forecast by COS'!XDO4</f>
        <v>0</v>
      </c>
      <c r="XDP5">
        <f>'Sales Forecast by COS'!XDP4</f>
        <v>0</v>
      </c>
      <c r="XDQ5">
        <f>'Sales Forecast by COS'!XDQ4</f>
        <v>0</v>
      </c>
      <c r="XDR5">
        <f>'Sales Forecast by COS'!XDR4</f>
        <v>0</v>
      </c>
      <c r="XDS5">
        <f>'Sales Forecast by COS'!XDS4</f>
        <v>0</v>
      </c>
      <c r="XDT5">
        <f>'Sales Forecast by COS'!XDT4</f>
        <v>0</v>
      </c>
      <c r="XDU5">
        <f>'Sales Forecast by COS'!XDU4</f>
        <v>0</v>
      </c>
      <c r="XDV5">
        <f>'Sales Forecast by COS'!XDV4</f>
        <v>0</v>
      </c>
      <c r="XDW5">
        <f>'Sales Forecast by COS'!XDW4</f>
        <v>0</v>
      </c>
      <c r="XDX5">
        <f>'Sales Forecast by COS'!XDX4</f>
        <v>0</v>
      </c>
      <c r="XDY5">
        <f>'Sales Forecast by COS'!XDY4</f>
        <v>0</v>
      </c>
      <c r="XDZ5">
        <f>'Sales Forecast by COS'!XDZ4</f>
        <v>0</v>
      </c>
      <c r="XEA5">
        <f>'Sales Forecast by COS'!XEA4</f>
        <v>0</v>
      </c>
      <c r="XEB5">
        <f>'Sales Forecast by COS'!XEB4</f>
        <v>0</v>
      </c>
      <c r="XEC5">
        <f>'Sales Forecast by COS'!XEC4</f>
        <v>0</v>
      </c>
      <c r="XED5">
        <f>'Sales Forecast by COS'!XED4</f>
        <v>0</v>
      </c>
      <c r="XEE5">
        <f>'Sales Forecast by COS'!XEE4</f>
        <v>0</v>
      </c>
      <c r="XEF5">
        <f>'Sales Forecast by COS'!XEF4</f>
        <v>0</v>
      </c>
      <c r="XEG5">
        <f>'Sales Forecast by COS'!XEG4</f>
        <v>0</v>
      </c>
      <c r="XEH5">
        <f>'Sales Forecast by COS'!XEH4</f>
        <v>0</v>
      </c>
      <c r="XEI5">
        <f>'Sales Forecast by COS'!XEI4</f>
        <v>0</v>
      </c>
      <c r="XEJ5">
        <f>'Sales Forecast by COS'!XEJ4</f>
        <v>0</v>
      </c>
      <c r="XEK5">
        <f>'Sales Forecast by COS'!XEK4</f>
        <v>0</v>
      </c>
      <c r="XEL5">
        <f>'Sales Forecast by COS'!XEL4</f>
        <v>0</v>
      </c>
      <c r="XEM5">
        <f>'Sales Forecast by COS'!XEM4</f>
        <v>0</v>
      </c>
      <c r="XEN5">
        <f>'Sales Forecast by COS'!XEN4</f>
        <v>0</v>
      </c>
      <c r="XEO5">
        <f>'Sales Forecast by COS'!XEO4</f>
        <v>0</v>
      </c>
      <c r="XEP5">
        <f>'Sales Forecast by COS'!XEP4</f>
        <v>0</v>
      </c>
      <c r="XEQ5">
        <f>'Sales Forecast by COS'!XEQ4</f>
        <v>0</v>
      </c>
      <c r="XER5">
        <f>'Sales Forecast by COS'!XER4</f>
        <v>0</v>
      </c>
      <c r="XES5">
        <f>'Sales Forecast by COS'!XES4</f>
        <v>0</v>
      </c>
      <c r="XET5">
        <f>'Sales Forecast by COS'!XET4</f>
        <v>0</v>
      </c>
      <c r="XEU5">
        <f>'Sales Forecast by COS'!XEU4</f>
        <v>0</v>
      </c>
      <c r="XEV5">
        <f>'Sales Forecast by COS'!XEV4</f>
        <v>0</v>
      </c>
      <c r="XEW5">
        <f>'Sales Forecast by COS'!XEW4</f>
        <v>0</v>
      </c>
      <c r="XEX5">
        <f>'Sales Forecast by COS'!XEX4</f>
        <v>0</v>
      </c>
      <c r="XEY5">
        <f>'Sales Forecast by COS'!XEY4</f>
        <v>0</v>
      </c>
      <c r="XEZ5">
        <f>'Sales Forecast by COS'!XEZ4</f>
        <v>0</v>
      </c>
      <c r="XFA5">
        <f>'Sales Forecast by COS'!XFA4</f>
        <v>0</v>
      </c>
      <c r="XFB5">
        <f>'Sales Forecast by COS'!XFB4</f>
        <v>0</v>
      </c>
      <c r="XFC5">
        <f>'Sales Forecast by COS'!XFC4</f>
        <v>0</v>
      </c>
      <c r="XFD5">
        <f>'Sales Forecast by COS'!XFD4</f>
        <v>0</v>
      </c>
    </row>
    <row r="6" spans="1:16384" s="98" customFormat="1" outlineLevel="2">
      <c r="A6" s="10" t="str">
        <f>'Sales Forecast by COS'!A5</f>
        <v>kWh Sales Forecast by COS Code Grouping</v>
      </c>
      <c r="B6" s="10">
        <f>'Sales Forecast by COS'!B5</f>
        <v>0</v>
      </c>
      <c r="C6" s="10">
        <f>'Sales Forecast by COS'!C5</f>
        <v>0</v>
      </c>
      <c r="D6" s="131">
        <f>'Sales Forecast by COS'!D5</f>
        <v>0</v>
      </c>
      <c r="E6" s="121">
        <f>'Sales Forecast by COS'!E5</f>
        <v>2009</v>
      </c>
      <c r="F6" s="121">
        <f>'Sales Forecast by COS'!F5</f>
        <v>0</v>
      </c>
      <c r="G6" s="121">
        <f>'Sales Forecast by COS'!G5</f>
        <v>0</v>
      </c>
      <c r="H6" s="121">
        <f>'Sales Forecast by COS'!H5</f>
        <v>0</v>
      </c>
      <c r="I6" s="121">
        <f>'Sales Forecast by COS'!I5</f>
        <v>0</v>
      </c>
      <c r="J6" s="121">
        <f>'Sales Forecast by COS'!J5</f>
        <v>0</v>
      </c>
      <c r="K6" s="121">
        <f>'Sales Forecast by COS'!K5</f>
        <v>0</v>
      </c>
      <c r="L6" s="121">
        <f>'Sales Forecast by COS'!L5</f>
        <v>0</v>
      </c>
      <c r="M6" s="121">
        <f>'Sales Forecast by COS'!M5</f>
        <v>0</v>
      </c>
      <c r="N6" s="121">
        <f>'Sales Forecast by COS'!N5</f>
        <v>0</v>
      </c>
      <c r="O6" s="121">
        <f>'Sales Forecast by COS'!O5</f>
        <v>0</v>
      </c>
      <c r="P6" s="121">
        <f>'Sales Forecast by COS'!P5</f>
        <v>0</v>
      </c>
      <c r="Q6" s="121">
        <f>'Sales Forecast by COS'!Q5</f>
        <v>2010</v>
      </c>
      <c r="R6" s="121">
        <f>'Sales Forecast by COS'!R5</f>
        <v>0</v>
      </c>
      <c r="S6" s="121">
        <f>'Sales Forecast by COS'!S5</f>
        <v>0</v>
      </c>
      <c r="T6" s="121">
        <f>'Sales Forecast by COS'!T5</f>
        <v>0</v>
      </c>
      <c r="U6" s="121">
        <f>'Sales Forecast by COS'!U5</f>
        <v>0</v>
      </c>
      <c r="V6" s="121">
        <f>'Sales Forecast by COS'!V5</f>
        <v>0</v>
      </c>
      <c r="W6" s="121">
        <f>'Sales Forecast by COS'!W5</f>
        <v>0</v>
      </c>
      <c r="X6" s="121">
        <f>'Sales Forecast by COS'!X5</f>
        <v>0</v>
      </c>
      <c r="Y6" s="121">
        <f>'Sales Forecast by COS'!Y5</f>
        <v>0</v>
      </c>
      <c r="Z6" s="121">
        <f>'Sales Forecast by COS'!Z5</f>
        <v>0</v>
      </c>
      <c r="AA6" s="121">
        <f>'Sales Forecast by COS'!AA5</f>
        <v>0</v>
      </c>
      <c r="AB6" s="121">
        <f>'Sales Forecast by COS'!AB5</f>
        <v>0</v>
      </c>
      <c r="AC6" s="121">
        <f>'Sales Forecast by COS'!AC5</f>
        <v>2011</v>
      </c>
      <c r="AD6" s="121">
        <f>'Sales Forecast by COS'!AD5</f>
        <v>0</v>
      </c>
      <c r="AE6" s="121">
        <f>'Sales Forecast by COS'!AE5</f>
        <v>0</v>
      </c>
      <c r="AF6" s="121">
        <f>'Sales Forecast by COS'!AF5</f>
        <v>0</v>
      </c>
      <c r="AG6" s="121">
        <f>'Sales Forecast by COS'!AG5</f>
        <v>0</v>
      </c>
      <c r="AH6" s="121">
        <f>'Sales Forecast by COS'!AH5</f>
        <v>0</v>
      </c>
      <c r="AI6" s="121">
        <f>'Sales Forecast by COS'!AI5</f>
        <v>0</v>
      </c>
      <c r="AJ6" s="121">
        <f>'Sales Forecast by COS'!AJ5</f>
        <v>0</v>
      </c>
      <c r="AK6" s="121">
        <f>'Sales Forecast by COS'!AK5</f>
        <v>0</v>
      </c>
      <c r="AL6" s="121">
        <f>'Sales Forecast by COS'!AL5</f>
        <v>0</v>
      </c>
      <c r="AM6" s="121">
        <f>'Sales Forecast by COS'!AM5</f>
        <v>0</v>
      </c>
      <c r="AN6" s="121">
        <f>'Sales Forecast by COS'!AN5</f>
        <v>0</v>
      </c>
      <c r="AO6" s="130">
        <f>'Sales Forecast by COS'!AO5</f>
        <v>2012</v>
      </c>
      <c r="AP6" s="130">
        <f>'Sales Forecast by COS'!AP5</f>
        <v>0</v>
      </c>
      <c r="AQ6" s="130">
        <f>'Sales Forecast by COS'!AQ5</f>
        <v>0</v>
      </c>
      <c r="AR6" s="130">
        <f>'Sales Forecast by COS'!AR5</f>
        <v>0</v>
      </c>
      <c r="AS6" s="130">
        <f>'Sales Forecast by COS'!AS5</f>
        <v>0</v>
      </c>
      <c r="AT6" s="130">
        <f>'Sales Forecast by COS'!AT5</f>
        <v>0</v>
      </c>
      <c r="AU6" s="130">
        <f>'Sales Forecast by COS'!AU5</f>
        <v>0</v>
      </c>
      <c r="AV6" s="130">
        <f>'Sales Forecast by COS'!AV5</f>
        <v>0</v>
      </c>
      <c r="AW6" s="130">
        <f>'Sales Forecast by COS'!AW5</f>
        <v>0</v>
      </c>
      <c r="AX6" s="130">
        <f>'Sales Forecast by COS'!AX5</f>
        <v>0</v>
      </c>
      <c r="AY6" s="130">
        <f>'Sales Forecast by COS'!AY5</f>
        <v>0</v>
      </c>
      <c r="AZ6" s="130">
        <f>'Sales Forecast by COS'!AZ5</f>
        <v>0</v>
      </c>
      <c r="BA6" s="130">
        <f>'Sales Forecast by COS'!BA5</f>
        <v>2013</v>
      </c>
      <c r="BB6" s="130">
        <f>'Sales Forecast by COS'!BB5</f>
        <v>0</v>
      </c>
      <c r="BC6" s="130">
        <f>'Sales Forecast by COS'!BC5</f>
        <v>0</v>
      </c>
      <c r="BD6" s="130">
        <f>'Sales Forecast by COS'!BD5</f>
        <v>0</v>
      </c>
      <c r="BE6" s="130">
        <f>'Sales Forecast by COS'!BE5</f>
        <v>0</v>
      </c>
      <c r="BF6" s="130">
        <f>'Sales Forecast by COS'!BF5</f>
        <v>0</v>
      </c>
      <c r="BG6" s="130">
        <f>'Sales Forecast by COS'!BG5</f>
        <v>0</v>
      </c>
      <c r="BH6" s="130">
        <f>'Sales Forecast by COS'!BH5</f>
        <v>0</v>
      </c>
      <c r="BI6" s="130">
        <f>'Sales Forecast by COS'!BI5</f>
        <v>0</v>
      </c>
      <c r="BJ6" s="130">
        <f>'Sales Forecast by COS'!BJ5</f>
        <v>0</v>
      </c>
      <c r="BK6" s="130">
        <f>'Sales Forecast by COS'!BK5</f>
        <v>0</v>
      </c>
      <c r="BL6" s="130">
        <f>'Sales Forecast by COS'!BL5</f>
        <v>0</v>
      </c>
      <c r="BM6" s="130">
        <f>'Sales Forecast by COS'!BM5</f>
        <v>2014</v>
      </c>
      <c r="BN6" s="130">
        <f>'Sales Forecast by COS'!BN5</f>
        <v>0</v>
      </c>
      <c r="BO6" s="130">
        <f>'Sales Forecast by COS'!BO5</f>
        <v>0</v>
      </c>
      <c r="BP6" s="130">
        <f>'Sales Forecast by COS'!BP5</f>
        <v>0</v>
      </c>
      <c r="BQ6" s="130">
        <f>'Sales Forecast by COS'!BQ5</f>
        <v>0</v>
      </c>
      <c r="BR6" s="130">
        <f>'Sales Forecast by COS'!BR5</f>
        <v>0</v>
      </c>
      <c r="BS6" s="130">
        <f>'Sales Forecast by COS'!BS5</f>
        <v>0</v>
      </c>
      <c r="BT6" s="130">
        <f>'Sales Forecast by COS'!BT5</f>
        <v>0</v>
      </c>
      <c r="BU6" s="130">
        <f>'Sales Forecast by COS'!BU5</f>
        <v>0</v>
      </c>
      <c r="BV6" s="130">
        <f>'Sales Forecast by COS'!BV5</f>
        <v>0</v>
      </c>
      <c r="BW6" s="130">
        <f>'Sales Forecast by COS'!BW5</f>
        <v>0</v>
      </c>
      <c r="BX6" s="130">
        <f>'Sales Forecast by COS'!BX5</f>
        <v>0</v>
      </c>
      <c r="BY6" s="132" t="str">
        <f>'Sales Forecast by COS'!BY5</f>
        <v>Annual Totals</v>
      </c>
      <c r="BZ6" s="132">
        <f>'Sales Forecast by COS'!BZ5</f>
        <v>0</v>
      </c>
      <c r="CA6" s="132">
        <f>'Sales Forecast by COS'!CA5</f>
        <v>0</v>
      </c>
      <c r="CB6" s="132">
        <f>'Sales Forecast by COS'!CB5</f>
        <v>0</v>
      </c>
      <c r="CC6" s="132">
        <f>'Sales Forecast by COS'!CC5</f>
        <v>0</v>
      </c>
      <c r="CD6" s="132">
        <f>'Sales Forecast by COS'!CD5</f>
        <v>0</v>
      </c>
      <c r="CE6" s="98">
        <f>'Sales Forecast by COS'!CE5</f>
        <v>0</v>
      </c>
      <c r="CF6" s="98" t="str">
        <f>'Sales Forecast by COS'!CF5</f>
        <v>FISCAL YEAR ENDING SEPTEMBER</v>
      </c>
      <c r="CG6" s="98">
        <f>'Sales Forecast by COS'!CG5</f>
        <v>0</v>
      </c>
      <c r="CH6" s="98">
        <f>'Sales Forecast by COS'!CH5</f>
        <v>0</v>
      </c>
      <c r="CI6" s="98">
        <f>'Sales Forecast by COS'!CI5</f>
        <v>0</v>
      </c>
      <c r="CJ6" s="98">
        <f>'Sales Forecast by COS'!CJ5</f>
        <v>0</v>
      </c>
      <c r="CK6" s="98">
        <f>'Sales Forecast by COS'!CK5</f>
        <v>0</v>
      </c>
      <c r="CL6" s="98">
        <f>'Sales Forecast by COS'!CL5</f>
        <v>0</v>
      </c>
      <c r="CM6" s="98">
        <f>'Sales Forecast by COS'!CM5</f>
        <v>0</v>
      </c>
      <c r="CN6" s="98">
        <f>'Sales Forecast by COS'!CN5</f>
        <v>0</v>
      </c>
      <c r="CO6" s="98">
        <f>'Sales Forecast by COS'!CO5</f>
        <v>0</v>
      </c>
      <c r="CP6" s="98">
        <f>'Sales Forecast by COS'!CP5</f>
        <v>0</v>
      </c>
      <c r="CQ6" s="98">
        <f>'Sales Forecast by COS'!CQ5</f>
        <v>0</v>
      </c>
      <c r="CR6" s="98">
        <f>'Sales Forecast by COS'!CR5</f>
        <v>0</v>
      </c>
      <c r="CS6" s="98">
        <f>'Sales Forecast by COS'!CS5</f>
        <v>0</v>
      </c>
      <c r="CT6" s="98">
        <f>'Sales Forecast by COS'!CT5</f>
        <v>0</v>
      </c>
      <c r="CU6" s="98">
        <f>'Sales Forecast by COS'!CU5</f>
        <v>0</v>
      </c>
      <c r="CV6" s="98">
        <f>'Sales Forecast by COS'!CV5</f>
        <v>0</v>
      </c>
      <c r="CW6" s="98">
        <f>'Sales Forecast by COS'!CW5</f>
        <v>0</v>
      </c>
      <c r="CX6" s="98">
        <f>'Sales Forecast by COS'!CX5</f>
        <v>0</v>
      </c>
      <c r="CY6" s="98">
        <f>'Sales Forecast by COS'!CY5</f>
        <v>0</v>
      </c>
      <c r="CZ6" s="98">
        <f>'Sales Forecast by COS'!CZ5</f>
        <v>0</v>
      </c>
      <c r="DA6" s="98">
        <f>'Sales Forecast by COS'!DA5</f>
        <v>0</v>
      </c>
      <c r="DB6" s="98">
        <f>'Sales Forecast by COS'!DB5</f>
        <v>0</v>
      </c>
      <c r="DC6" s="98">
        <f>'Sales Forecast by COS'!DC5</f>
        <v>0</v>
      </c>
      <c r="DD6" s="98">
        <f>'Sales Forecast by COS'!DD5</f>
        <v>0</v>
      </c>
      <c r="DE6" s="98">
        <f>'Sales Forecast by COS'!DE5</f>
        <v>0</v>
      </c>
      <c r="DF6" s="98">
        <f>'Sales Forecast by COS'!DF5</f>
        <v>0</v>
      </c>
      <c r="DG6" s="98">
        <f>'Sales Forecast by COS'!DG5</f>
        <v>0</v>
      </c>
      <c r="DH6" s="98">
        <f>'Sales Forecast by COS'!DH5</f>
        <v>0</v>
      </c>
      <c r="DI6" s="98">
        <f>'Sales Forecast by COS'!DI5</f>
        <v>0</v>
      </c>
      <c r="DJ6" s="98">
        <f>'Sales Forecast by COS'!DJ5</f>
        <v>0</v>
      </c>
      <c r="DK6" s="98">
        <f>'Sales Forecast by COS'!DK5</f>
        <v>0</v>
      </c>
      <c r="DL6" s="98">
        <f>'Sales Forecast by COS'!DL5</f>
        <v>0</v>
      </c>
      <c r="DM6" s="98">
        <f>'Sales Forecast by COS'!DM5</f>
        <v>0</v>
      </c>
      <c r="DN6" s="98">
        <f>'Sales Forecast by COS'!DN5</f>
        <v>0</v>
      </c>
      <c r="DO6" s="98">
        <f>'Sales Forecast by COS'!DO5</f>
        <v>0</v>
      </c>
      <c r="DP6" s="98">
        <f>'Sales Forecast by COS'!DP5</f>
        <v>0</v>
      </c>
      <c r="DQ6" s="98">
        <f>'Sales Forecast by COS'!DQ5</f>
        <v>0</v>
      </c>
      <c r="DR6" s="98">
        <f>'Sales Forecast by COS'!DR5</f>
        <v>0</v>
      </c>
      <c r="DS6" s="98">
        <f>'Sales Forecast by COS'!DS5</f>
        <v>0</v>
      </c>
      <c r="DT6" s="98">
        <f>'Sales Forecast by COS'!DT5</f>
        <v>0</v>
      </c>
      <c r="DU6" s="98">
        <f>'Sales Forecast by COS'!DU5</f>
        <v>0</v>
      </c>
      <c r="DV6" s="98">
        <f>'Sales Forecast by COS'!DV5</f>
        <v>0</v>
      </c>
      <c r="DW6" s="98">
        <f>'Sales Forecast by COS'!DW5</f>
        <v>0</v>
      </c>
      <c r="DX6" s="98">
        <f>'Sales Forecast by COS'!DX5</f>
        <v>0</v>
      </c>
      <c r="DY6" s="98">
        <f>'Sales Forecast by COS'!DY5</f>
        <v>0</v>
      </c>
      <c r="DZ6" s="98">
        <f>'Sales Forecast by COS'!DZ5</f>
        <v>0</v>
      </c>
      <c r="EA6" s="98">
        <f>'Sales Forecast by COS'!EA5</f>
        <v>0</v>
      </c>
      <c r="EB6" s="98">
        <f>'Sales Forecast by COS'!EB5</f>
        <v>0</v>
      </c>
      <c r="EC6" s="98">
        <f>'Sales Forecast by COS'!EC5</f>
        <v>0</v>
      </c>
      <c r="ED6" s="98">
        <f>'Sales Forecast by COS'!ED5</f>
        <v>0</v>
      </c>
      <c r="EE6" s="98">
        <f>'Sales Forecast by COS'!EE5</f>
        <v>0</v>
      </c>
      <c r="EF6" s="98">
        <f>'Sales Forecast by COS'!EF5</f>
        <v>0</v>
      </c>
      <c r="EG6" s="98">
        <f>'Sales Forecast by COS'!EG5</f>
        <v>0</v>
      </c>
      <c r="EH6" s="98">
        <f>'Sales Forecast by COS'!EH5</f>
        <v>0</v>
      </c>
      <c r="EI6" s="98">
        <f>'Sales Forecast by COS'!EI5</f>
        <v>0</v>
      </c>
      <c r="EJ6" s="98">
        <f>'Sales Forecast by COS'!EJ5</f>
        <v>0</v>
      </c>
      <c r="EK6" s="98">
        <f>'Sales Forecast by COS'!EK5</f>
        <v>0</v>
      </c>
      <c r="EL6" s="98">
        <f>'Sales Forecast by COS'!EL5</f>
        <v>0</v>
      </c>
      <c r="EM6" s="98">
        <f>'Sales Forecast by COS'!EM5</f>
        <v>0</v>
      </c>
      <c r="EN6" s="98">
        <f>'Sales Forecast by COS'!EN5</f>
        <v>0</v>
      </c>
      <c r="EO6" s="98">
        <f>'Sales Forecast by COS'!EO5</f>
        <v>0</v>
      </c>
      <c r="EP6" s="98">
        <f>'Sales Forecast by COS'!EP5</f>
        <v>0</v>
      </c>
      <c r="EQ6" s="98">
        <f>'Sales Forecast by COS'!EQ5</f>
        <v>0</v>
      </c>
      <c r="ER6" s="98">
        <f>'Sales Forecast by COS'!ER5</f>
        <v>0</v>
      </c>
      <c r="ES6" s="98">
        <f>'Sales Forecast by COS'!ES5</f>
        <v>0</v>
      </c>
      <c r="ET6" s="98">
        <f>'Sales Forecast by COS'!ET5</f>
        <v>0</v>
      </c>
      <c r="EU6" s="98">
        <f>'Sales Forecast by COS'!EU5</f>
        <v>0</v>
      </c>
      <c r="EV6" s="98">
        <f>'Sales Forecast by COS'!EV5</f>
        <v>0</v>
      </c>
      <c r="EW6" s="98">
        <f>'Sales Forecast by COS'!EW5</f>
        <v>0</v>
      </c>
      <c r="EX6" s="98">
        <f>'Sales Forecast by COS'!EX5</f>
        <v>0</v>
      </c>
      <c r="EY6" s="98">
        <f>'Sales Forecast by COS'!EY5</f>
        <v>0</v>
      </c>
      <c r="EZ6" s="98">
        <f>'Sales Forecast by COS'!EZ5</f>
        <v>0</v>
      </c>
      <c r="FA6" s="98">
        <f>'Sales Forecast by COS'!FA5</f>
        <v>0</v>
      </c>
      <c r="FB6" s="98">
        <f>'Sales Forecast by COS'!FB5</f>
        <v>0</v>
      </c>
      <c r="FC6" s="98">
        <f>'Sales Forecast by COS'!FC5</f>
        <v>0</v>
      </c>
      <c r="FD6" s="98">
        <f>'Sales Forecast by COS'!FD5</f>
        <v>0</v>
      </c>
      <c r="FE6" s="98">
        <f>'Sales Forecast by COS'!FE5</f>
        <v>0</v>
      </c>
      <c r="FF6" s="98">
        <f>'Sales Forecast by COS'!FF5</f>
        <v>0</v>
      </c>
      <c r="FG6" s="98">
        <f>'Sales Forecast by COS'!FG5</f>
        <v>0</v>
      </c>
      <c r="FH6" s="98">
        <f>'Sales Forecast by COS'!FH5</f>
        <v>0</v>
      </c>
      <c r="FI6" s="98">
        <f>'Sales Forecast by COS'!FI5</f>
        <v>0</v>
      </c>
      <c r="FJ6" s="98">
        <f>'Sales Forecast by COS'!FJ5</f>
        <v>0</v>
      </c>
      <c r="FK6" s="98">
        <f>'Sales Forecast by COS'!FK5</f>
        <v>0</v>
      </c>
      <c r="FL6" s="98">
        <f>'Sales Forecast by COS'!FL5</f>
        <v>0</v>
      </c>
      <c r="FM6" s="98">
        <f>'Sales Forecast by COS'!FM5</f>
        <v>0</v>
      </c>
      <c r="FN6" s="98">
        <f>'Sales Forecast by COS'!FN5</f>
        <v>0</v>
      </c>
      <c r="FO6" s="98">
        <f>'Sales Forecast by COS'!FO5</f>
        <v>0</v>
      </c>
      <c r="FP6" s="98">
        <f>'Sales Forecast by COS'!FP5</f>
        <v>0</v>
      </c>
      <c r="FQ6" s="98">
        <f>'Sales Forecast by COS'!FQ5</f>
        <v>0</v>
      </c>
      <c r="FR6" s="98">
        <f>'Sales Forecast by COS'!FR5</f>
        <v>0</v>
      </c>
      <c r="FS6" s="98">
        <f>'Sales Forecast by COS'!FS5</f>
        <v>0</v>
      </c>
      <c r="FT6" s="98">
        <f>'Sales Forecast by COS'!FT5</f>
        <v>0</v>
      </c>
      <c r="FU6" s="98">
        <f>'Sales Forecast by COS'!FU5</f>
        <v>0</v>
      </c>
      <c r="FV6" s="98">
        <f>'Sales Forecast by COS'!FV5</f>
        <v>0</v>
      </c>
      <c r="FW6" s="98">
        <f>'Sales Forecast by COS'!FW5</f>
        <v>0</v>
      </c>
      <c r="FX6" s="98">
        <f>'Sales Forecast by COS'!FX5</f>
        <v>0</v>
      </c>
      <c r="FY6" s="98">
        <f>'Sales Forecast by COS'!FY5</f>
        <v>0</v>
      </c>
      <c r="FZ6" s="98">
        <f>'Sales Forecast by COS'!FZ5</f>
        <v>0</v>
      </c>
      <c r="GA6" s="98">
        <f>'Sales Forecast by COS'!GA5</f>
        <v>0</v>
      </c>
      <c r="GB6" s="98">
        <f>'Sales Forecast by COS'!GB5</f>
        <v>0</v>
      </c>
      <c r="GC6" s="98">
        <f>'Sales Forecast by COS'!GC5</f>
        <v>0</v>
      </c>
      <c r="GD6" s="98">
        <f>'Sales Forecast by COS'!GD5</f>
        <v>0</v>
      </c>
      <c r="GE6" s="98">
        <f>'Sales Forecast by COS'!GE5</f>
        <v>0</v>
      </c>
      <c r="GF6" s="98">
        <f>'Sales Forecast by COS'!GF5</f>
        <v>0</v>
      </c>
      <c r="GG6" s="98">
        <f>'Sales Forecast by COS'!GG5</f>
        <v>0</v>
      </c>
      <c r="GH6" s="98">
        <f>'Sales Forecast by COS'!GH5</f>
        <v>0</v>
      </c>
      <c r="GI6" s="98">
        <f>'Sales Forecast by COS'!GI5</f>
        <v>0</v>
      </c>
      <c r="GJ6" s="98">
        <f>'Sales Forecast by COS'!GJ5</f>
        <v>0</v>
      </c>
      <c r="GK6" s="98">
        <f>'Sales Forecast by COS'!GK5</f>
        <v>0</v>
      </c>
      <c r="GL6" s="98">
        <f>'Sales Forecast by COS'!GL5</f>
        <v>0</v>
      </c>
      <c r="GM6" s="98">
        <f>'Sales Forecast by COS'!GM5</f>
        <v>0</v>
      </c>
      <c r="GN6" s="98">
        <f>'Sales Forecast by COS'!GN5</f>
        <v>0</v>
      </c>
      <c r="GO6" s="98">
        <f>'Sales Forecast by COS'!GO5</f>
        <v>0</v>
      </c>
      <c r="GP6" s="98">
        <f>'Sales Forecast by COS'!GP5</f>
        <v>0</v>
      </c>
      <c r="GQ6" s="98">
        <f>'Sales Forecast by COS'!GQ5</f>
        <v>0</v>
      </c>
      <c r="GR6" s="98">
        <f>'Sales Forecast by COS'!GR5</f>
        <v>0</v>
      </c>
      <c r="GS6" s="98">
        <f>'Sales Forecast by COS'!GS5</f>
        <v>0</v>
      </c>
      <c r="GT6" s="98">
        <f>'Sales Forecast by COS'!GT5</f>
        <v>0</v>
      </c>
      <c r="GU6" s="98">
        <f>'Sales Forecast by COS'!GU5</f>
        <v>0</v>
      </c>
      <c r="GV6" s="98">
        <f>'Sales Forecast by COS'!GV5</f>
        <v>0</v>
      </c>
      <c r="GW6" s="98">
        <f>'Sales Forecast by COS'!GW5</f>
        <v>0</v>
      </c>
      <c r="GX6" s="98">
        <f>'Sales Forecast by COS'!GX5</f>
        <v>0</v>
      </c>
      <c r="GY6" s="98">
        <f>'Sales Forecast by COS'!GY5</f>
        <v>0</v>
      </c>
      <c r="GZ6" s="98">
        <f>'Sales Forecast by COS'!GZ5</f>
        <v>0</v>
      </c>
      <c r="HA6" s="98">
        <f>'Sales Forecast by COS'!HA5</f>
        <v>0</v>
      </c>
      <c r="HB6" s="98">
        <f>'Sales Forecast by COS'!HB5</f>
        <v>0</v>
      </c>
      <c r="HC6" s="98">
        <f>'Sales Forecast by COS'!HC5</f>
        <v>0</v>
      </c>
      <c r="HD6" s="98">
        <f>'Sales Forecast by COS'!HD5</f>
        <v>0</v>
      </c>
      <c r="HE6" s="98">
        <f>'Sales Forecast by COS'!HE5</f>
        <v>0</v>
      </c>
      <c r="HF6" s="98">
        <f>'Sales Forecast by COS'!HF5</f>
        <v>0</v>
      </c>
      <c r="HG6" s="98">
        <f>'Sales Forecast by COS'!HG5</f>
        <v>0</v>
      </c>
      <c r="HH6" s="98">
        <f>'Sales Forecast by COS'!HH5</f>
        <v>0</v>
      </c>
      <c r="HI6" s="98">
        <f>'Sales Forecast by COS'!HI5</f>
        <v>0</v>
      </c>
      <c r="HJ6" s="98">
        <f>'Sales Forecast by COS'!HJ5</f>
        <v>0</v>
      </c>
      <c r="HK6" s="98">
        <f>'Sales Forecast by COS'!HK5</f>
        <v>0</v>
      </c>
      <c r="HL6" s="98">
        <f>'Sales Forecast by COS'!HL5</f>
        <v>0</v>
      </c>
      <c r="HM6" s="98">
        <f>'Sales Forecast by COS'!HM5</f>
        <v>0</v>
      </c>
      <c r="HN6" s="98">
        <f>'Sales Forecast by COS'!HN5</f>
        <v>0</v>
      </c>
      <c r="HO6" s="98">
        <f>'Sales Forecast by COS'!HO5</f>
        <v>0</v>
      </c>
      <c r="HP6" s="98">
        <f>'Sales Forecast by COS'!HP5</f>
        <v>0</v>
      </c>
      <c r="HQ6" s="98">
        <f>'Sales Forecast by COS'!HQ5</f>
        <v>0</v>
      </c>
      <c r="HR6" s="98">
        <f>'Sales Forecast by COS'!HR5</f>
        <v>0</v>
      </c>
      <c r="HS6" s="98">
        <f>'Sales Forecast by COS'!HS5</f>
        <v>0</v>
      </c>
      <c r="HT6" s="98">
        <f>'Sales Forecast by COS'!HT5</f>
        <v>0</v>
      </c>
      <c r="HU6" s="98">
        <f>'Sales Forecast by COS'!HU5</f>
        <v>0</v>
      </c>
      <c r="HV6" s="98">
        <f>'Sales Forecast by COS'!HV5</f>
        <v>0</v>
      </c>
      <c r="HW6" s="98">
        <f>'Sales Forecast by COS'!HW5</f>
        <v>0</v>
      </c>
      <c r="HX6" s="98">
        <f>'Sales Forecast by COS'!HX5</f>
        <v>0</v>
      </c>
      <c r="HY6" s="98">
        <f>'Sales Forecast by COS'!HY5</f>
        <v>0</v>
      </c>
      <c r="HZ6" s="98">
        <f>'Sales Forecast by COS'!HZ5</f>
        <v>0</v>
      </c>
      <c r="IA6" s="98">
        <f>'Sales Forecast by COS'!IA5</f>
        <v>0</v>
      </c>
      <c r="IB6" s="98">
        <f>'Sales Forecast by COS'!IB5</f>
        <v>0</v>
      </c>
      <c r="IC6" s="98">
        <f>'Sales Forecast by COS'!IC5</f>
        <v>0</v>
      </c>
      <c r="ID6" s="98">
        <f>'Sales Forecast by COS'!ID5</f>
        <v>0</v>
      </c>
      <c r="IE6" s="98">
        <f>'Sales Forecast by COS'!IE5</f>
        <v>0</v>
      </c>
      <c r="IF6" s="98">
        <f>'Sales Forecast by COS'!IF5</f>
        <v>0</v>
      </c>
      <c r="IG6" s="98">
        <f>'Sales Forecast by COS'!IG5</f>
        <v>0</v>
      </c>
      <c r="IH6" s="98">
        <f>'Sales Forecast by COS'!IH5</f>
        <v>0</v>
      </c>
      <c r="II6" s="98">
        <f>'Sales Forecast by COS'!II5</f>
        <v>0</v>
      </c>
      <c r="IJ6" s="98">
        <f>'Sales Forecast by COS'!IJ5</f>
        <v>0</v>
      </c>
      <c r="IK6" s="98">
        <f>'Sales Forecast by COS'!IK5</f>
        <v>0</v>
      </c>
      <c r="IL6" s="98">
        <f>'Sales Forecast by COS'!IL5</f>
        <v>0</v>
      </c>
      <c r="IM6" s="98">
        <f>'Sales Forecast by COS'!IM5</f>
        <v>0</v>
      </c>
      <c r="IN6" s="98">
        <f>'Sales Forecast by COS'!IN5</f>
        <v>0</v>
      </c>
      <c r="IO6" s="98">
        <f>'Sales Forecast by COS'!IO5</f>
        <v>0</v>
      </c>
      <c r="IP6" s="98">
        <f>'Sales Forecast by COS'!IP5</f>
        <v>0</v>
      </c>
      <c r="IQ6" s="98">
        <f>'Sales Forecast by COS'!IQ5</f>
        <v>0</v>
      </c>
      <c r="IR6" s="98">
        <f>'Sales Forecast by COS'!IR5</f>
        <v>0</v>
      </c>
      <c r="IS6" s="98">
        <f>'Sales Forecast by COS'!IS5</f>
        <v>0</v>
      </c>
      <c r="IT6" s="98">
        <f>'Sales Forecast by COS'!IT5</f>
        <v>0</v>
      </c>
      <c r="IU6" s="98">
        <f>'Sales Forecast by COS'!IU5</f>
        <v>0</v>
      </c>
      <c r="IV6" s="98">
        <f>'Sales Forecast by COS'!IV5</f>
        <v>0</v>
      </c>
      <c r="IW6" s="98">
        <f>'Sales Forecast by COS'!IW5</f>
        <v>0</v>
      </c>
      <c r="IX6" s="98">
        <f>'Sales Forecast by COS'!IX5</f>
        <v>0</v>
      </c>
      <c r="IY6" s="98">
        <f>'Sales Forecast by COS'!IY5</f>
        <v>0</v>
      </c>
      <c r="IZ6" s="98">
        <f>'Sales Forecast by COS'!IZ5</f>
        <v>0</v>
      </c>
      <c r="JA6" s="98">
        <f>'Sales Forecast by COS'!JA5</f>
        <v>0</v>
      </c>
      <c r="JB6" s="98">
        <f>'Sales Forecast by COS'!JB5</f>
        <v>0</v>
      </c>
      <c r="JC6" s="98">
        <f>'Sales Forecast by COS'!JC5</f>
        <v>0</v>
      </c>
      <c r="JD6" s="98">
        <f>'Sales Forecast by COS'!JD5</f>
        <v>0</v>
      </c>
      <c r="JE6" s="98">
        <f>'Sales Forecast by COS'!JE5</f>
        <v>0</v>
      </c>
      <c r="JF6" s="98">
        <f>'Sales Forecast by COS'!JF5</f>
        <v>0</v>
      </c>
      <c r="JG6" s="98">
        <f>'Sales Forecast by COS'!JG5</f>
        <v>0</v>
      </c>
      <c r="JH6" s="98">
        <f>'Sales Forecast by COS'!JH5</f>
        <v>0</v>
      </c>
      <c r="JI6" s="98">
        <f>'Sales Forecast by COS'!JI5</f>
        <v>0</v>
      </c>
      <c r="JJ6" s="98">
        <f>'Sales Forecast by COS'!JJ5</f>
        <v>0</v>
      </c>
      <c r="JK6" s="98">
        <f>'Sales Forecast by COS'!JK5</f>
        <v>0</v>
      </c>
      <c r="JL6" s="98">
        <f>'Sales Forecast by COS'!JL5</f>
        <v>0</v>
      </c>
      <c r="JM6" s="98">
        <f>'Sales Forecast by COS'!JM5</f>
        <v>0</v>
      </c>
      <c r="JN6" s="98">
        <f>'Sales Forecast by COS'!JN5</f>
        <v>0</v>
      </c>
      <c r="JO6" s="98">
        <f>'Sales Forecast by COS'!JO5</f>
        <v>0</v>
      </c>
      <c r="JP6" s="98">
        <f>'Sales Forecast by COS'!JP5</f>
        <v>0</v>
      </c>
      <c r="JQ6" s="98">
        <f>'Sales Forecast by COS'!JQ5</f>
        <v>0</v>
      </c>
      <c r="JR6" s="98">
        <f>'Sales Forecast by COS'!JR5</f>
        <v>0</v>
      </c>
      <c r="JS6" s="98">
        <f>'Sales Forecast by COS'!JS5</f>
        <v>0</v>
      </c>
      <c r="JT6" s="98">
        <f>'Sales Forecast by COS'!JT5</f>
        <v>0</v>
      </c>
      <c r="JU6" s="98">
        <f>'Sales Forecast by COS'!JU5</f>
        <v>0</v>
      </c>
      <c r="JV6" s="98">
        <f>'Sales Forecast by COS'!JV5</f>
        <v>0</v>
      </c>
      <c r="JW6" s="98">
        <f>'Sales Forecast by COS'!JW5</f>
        <v>0</v>
      </c>
      <c r="JX6" s="98">
        <f>'Sales Forecast by COS'!JX5</f>
        <v>0</v>
      </c>
      <c r="JY6" s="98">
        <f>'Sales Forecast by COS'!JY5</f>
        <v>0</v>
      </c>
      <c r="JZ6" s="98">
        <f>'Sales Forecast by COS'!JZ5</f>
        <v>0</v>
      </c>
      <c r="KA6" s="98">
        <f>'Sales Forecast by COS'!KA5</f>
        <v>0</v>
      </c>
      <c r="KB6" s="98">
        <f>'Sales Forecast by COS'!KB5</f>
        <v>0</v>
      </c>
      <c r="KC6" s="98">
        <f>'Sales Forecast by COS'!KC5</f>
        <v>0</v>
      </c>
      <c r="KD6" s="98">
        <f>'Sales Forecast by COS'!KD5</f>
        <v>0</v>
      </c>
      <c r="KE6" s="98">
        <f>'Sales Forecast by COS'!KE5</f>
        <v>0</v>
      </c>
      <c r="KF6" s="98">
        <f>'Sales Forecast by COS'!KF5</f>
        <v>0</v>
      </c>
      <c r="KG6" s="98">
        <f>'Sales Forecast by COS'!KG5</f>
        <v>0</v>
      </c>
      <c r="KH6" s="98">
        <f>'Sales Forecast by COS'!KH5</f>
        <v>0</v>
      </c>
      <c r="KI6" s="98">
        <f>'Sales Forecast by COS'!KI5</f>
        <v>0</v>
      </c>
      <c r="KJ6" s="98">
        <f>'Sales Forecast by COS'!KJ5</f>
        <v>0</v>
      </c>
      <c r="KK6" s="98">
        <f>'Sales Forecast by COS'!KK5</f>
        <v>0</v>
      </c>
      <c r="KL6" s="98">
        <f>'Sales Forecast by COS'!KL5</f>
        <v>0</v>
      </c>
      <c r="KM6" s="98">
        <f>'Sales Forecast by COS'!KM5</f>
        <v>0</v>
      </c>
      <c r="KN6" s="98">
        <f>'Sales Forecast by COS'!KN5</f>
        <v>0</v>
      </c>
      <c r="KO6" s="98">
        <f>'Sales Forecast by COS'!KO5</f>
        <v>0</v>
      </c>
      <c r="KP6" s="98">
        <f>'Sales Forecast by COS'!KP5</f>
        <v>0</v>
      </c>
      <c r="KQ6" s="98">
        <f>'Sales Forecast by COS'!KQ5</f>
        <v>0</v>
      </c>
      <c r="KR6" s="98">
        <f>'Sales Forecast by COS'!KR5</f>
        <v>0</v>
      </c>
      <c r="KS6" s="98">
        <f>'Sales Forecast by COS'!KS5</f>
        <v>0</v>
      </c>
      <c r="KT6" s="98">
        <f>'Sales Forecast by COS'!KT5</f>
        <v>0</v>
      </c>
      <c r="KU6" s="98">
        <f>'Sales Forecast by COS'!KU5</f>
        <v>0</v>
      </c>
      <c r="KV6" s="98">
        <f>'Sales Forecast by COS'!KV5</f>
        <v>0</v>
      </c>
      <c r="KW6" s="98">
        <f>'Sales Forecast by COS'!KW5</f>
        <v>0</v>
      </c>
      <c r="KX6" s="98">
        <f>'Sales Forecast by COS'!KX5</f>
        <v>0</v>
      </c>
      <c r="KY6" s="98">
        <f>'Sales Forecast by COS'!KY5</f>
        <v>0</v>
      </c>
      <c r="KZ6" s="98">
        <f>'Sales Forecast by COS'!KZ5</f>
        <v>0</v>
      </c>
      <c r="LA6" s="98">
        <f>'Sales Forecast by COS'!LA5</f>
        <v>0</v>
      </c>
      <c r="LB6" s="98">
        <f>'Sales Forecast by COS'!LB5</f>
        <v>0</v>
      </c>
      <c r="LC6" s="98">
        <f>'Sales Forecast by COS'!LC5</f>
        <v>0</v>
      </c>
      <c r="LD6" s="98">
        <f>'Sales Forecast by COS'!LD5</f>
        <v>0</v>
      </c>
      <c r="LE6" s="98">
        <f>'Sales Forecast by COS'!LE5</f>
        <v>0</v>
      </c>
      <c r="LF6" s="98">
        <f>'Sales Forecast by COS'!LF5</f>
        <v>0</v>
      </c>
      <c r="LG6" s="98">
        <f>'Sales Forecast by COS'!LG5</f>
        <v>0</v>
      </c>
      <c r="LH6" s="98">
        <f>'Sales Forecast by COS'!LH5</f>
        <v>0</v>
      </c>
      <c r="LI6" s="98">
        <f>'Sales Forecast by COS'!LI5</f>
        <v>0</v>
      </c>
      <c r="LJ6" s="98">
        <f>'Sales Forecast by COS'!LJ5</f>
        <v>0</v>
      </c>
      <c r="LK6" s="98">
        <f>'Sales Forecast by COS'!LK5</f>
        <v>0</v>
      </c>
      <c r="LL6" s="98">
        <f>'Sales Forecast by COS'!LL5</f>
        <v>0</v>
      </c>
      <c r="LM6" s="98">
        <f>'Sales Forecast by COS'!LM5</f>
        <v>0</v>
      </c>
      <c r="LN6" s="98">
        <f>'Sales Forecast by COS'!LN5</f>
        <v>0</v>
      </c>
      <c r="LO6" s="98">
        <f>'Sales Forecast by COS'!LO5</f>
        <v>0</v>
      </c>
      <c r="LP6" s="98">
        <f>'Sales Forecast by COS'!LP5</f>
        <v>0</v>
      </c>
      <c r="LQ6" s="98">
        <f>'Sales Forecast by COS'!LQ5</f>
        <v>0</v>
      </c>
      <c r="LR6" s="98">
        <f>'Sales Forecast by COS'!LR5</f>
        <v>0</v>
      </c>
      <c r="LS6" s="98">
        <f>'Sales Forecast by COS'!LS5</f>
        <v>0</v>
      </c>
      <c r="LT6" s="98">
        <f>'Sales Forecast by COS'!LT5</f>
        <v>0</v>
      </c>
      <c r="LU6" s="98">
        <f>'Sales Forecast by COS'!LU5</f>
        <v>0</v>
      </c>
      <c r="LV6" s="98">
        <f>'Sales Forecast by COS'!LV5</f>
        <v>0</v>
      </c>
      <c r="LW6" s="98">
        <f>'Sales Forecast by COS'!LW5</f>
        <v>0</v>
      </c>
      <c r="LX6" s="98">
        <f>'Sales Forecast by COS'!LX5</f>
        <v>0</v>
      </c>
      <c r="LY6" s="98">
        <f>'Sales Forecast by COS'!LY5</f>
        <v>0</v>
      </c>
      <c r="LZ6" s="98">
        <f>'Sales Forecast by COS'!LZ5</f>
        <v>0</v>
      </c>
      <c r="MA6" s="98">
        <f>'Sales Forecast by COS'!MA5</f>
        <v>0</v>
      </c>
      <c r="MB6" s="98">
        <f>'Sales Forecast by COS'!MB5</f>
        <v>0</v>
      </c>
      <c r="MC6" s="98">
        <f>'Sales Forecast by COS'!MC5</f>
        <v>0</v>
      </c>
      <c r="MD6" s="98">
        <f>'Sales Forecast by COS'!MD5</f>
        <v>0</v>
      </c>
      <c r="ME6" s="98">
        <f>'Sales Forecast by COS'!ME5</f>
        <v>0</v>
      </c>
      <c r="MF6" s="98">
        <f>'Sales Forecast by COS'!MF5</f>
        <v>0</v>
      </c>
      <c r="MG6" s="98">
        <f>'Sales Forecast by COS'!MG5</f>
        <v>0</v>
      </c>
      <c r="MH6" s="98">
        <f>'Sales Forecast by COS'!MH5</f>
        <v>0</v>
      </c>
      <c r="MI6" s="98">
        <f>'Sales Forecast by COS'!MI5</f>
        <v>0</v>
      </c>
      <c r="MJ6" s="98">
        <f>'Sales Forecast by COS'!MJ5</f>
        <v>0</v>
      </c>
      <c r="MK6" s="98">
        <f>'Sales Forecast by COS'!MK5</f>
        <v>0</v>
      </c>
      <c r="ML6" s="98">
        <f>'Sales Forecast by COS'!ML5</f>
        <v>0</v>
      </c>
      <c r="MM6" s="98">
        <f>'Sales Forecast by COS'!MM5</f>
        <v>0</v>
      </c>
      <c r="MN6" s="98">
        <f>'Sales Forecast by COS'!MN5</f>
        <v>0</v>
      </c>
      <c r="MO6" s="98">
        <f>'Sales Forecast by COS'!MO5</f>
        <v>0</v>
      </c>
      <c r="MP6" s="98">
        <f>'Sales Forecast by COS'!MP5</f>
        <v>0</v>
      </c>
      <c r="MQ6" s="98">
        <f>'Sales Forecast by COS'!MQ5</f>
        <v>0</v>
      </c>
      <c r="MR6" s="98">
        <f>'Sales Forecast by COS'!MR5</f>
        <v>0</v>
      </c>
      <c r="MS6" s="98">
        <f>'Sales Forecast by COS'!MS5</f>
        <v>0</v>
      </c>
      <c r="MT6" s="98">
        <f>'Sales Forecast by COS'!MT5</f>
        <v>0</v>
      </c>
      <c r="MU6" s="98">
        <f>'Sales Forecast by COS'!MU5</f>
        <v>0</v>
      </c>
      <c r="MV6" s="98">
        <f>'Sales Forecast by COS'!MV5</f>
        <v>0</v>
      </c>
      <c r="MW6" s="98">
        <f>'Sales Forecast by COS'!MW5</f>
        <v>0</v>
      </c>
      <c r="MX6" s="98">
        <f>'Sales Forecast by COS'!MX5</f>
        <v>0</v>
      </c>
      <c r="MY6" s="98">
        <f>'Sales Forecast by COS'!MY5</f>
        <v>0</v>
      </c>
      <c r="MZ6" s="98">
        <f>'Sales Forecast by COS'!MZ5</f>
        <v>0</v>
      </c>
      <c r="NA6" s="98">
        <f>'Sales Forecast by COS'!NA5</f>
        <v>0</v>
      </c>
      <c r="NB6" s="98">
        <f>'Sales Forecast by COS'!NB5</f>
        <v>0</v>
      </c>
      <c r="NC6" s="98">
        <f>'Sales Forecast by COS'!NC5</f>
        <v>0</v>
      </c>
      <c r="ND6" s="98">
        <f>'Sales Forecast by COS'!ND5</f>
        <v>0</v>
      </c>
      <c r="NE6" s="98">
        <f>'Sales Forecast by COS'!NE5</f>
        <v>0</v>
      </c>
      <c r="NF6" s="98">
        <f>'Sales Forecast by COS'!NF5</f>
        <v>0</v>
      </c>
      <c r="NG6" s="98">
        <f>'Sales Forecast by COS'!NG5</f>
        <v>0</v>
      </c>
      <c r="NH6" s="98">
        <f>'Sales Forecast by COS'!NH5</f>
        <v>0</v>
      </c>
      <c r="NI6" s="98">
        <f>'Sales Forecast by COS'!NI5</f>
        <v>0</v>
      </c>
      <c r="NJ6" s="98">
        <f>'Sales Forecast by COS'!NJ5</f>
        <v>0</v>
      </c>
      <c r="NK6" s="98">
        <f>'Sales Forecast by COS'!NK5</f>
        <v>0</v>
      </c>
      <c r="NL6" s="98">
        <f>'Sales Forecast by COS'!NL5</f>
        <v>0</v>
      </c>
      <c r="NM6" s="98">
        <f>'Sales Forecast by COS'!NM5</f>
        <v>0</v>
      </c>
      <c r="NN6" s="98">
        <f>'Sales Forecast by COS'!NN5</f>
        <v>0</v>
      </c>
      <c r="NO6" s="98">
        <f>'Sales Forecast by COS'!NO5</f>
        <v>0</v>
      </c>
      <c r="NP6" s="98">
        <f>'Sales Forecast by COS'!NP5</f>
        <v>0</v>
      </c>
      <c r="NQ6" s="98">
        <f>'Sales Forecast by COS'!NQ5</f>
        <v>0</v>
      </c>
      <c r="NR6" s="98">
        <f>'Sales Forecast by COS'!NR5</f>
        <v>0</v>
      </c>
      <c r="NS6" s="98">
        <f>'Sales Forecast by COS'!NS5</f>
        <v>0</v>
      </c>
      <c r="NT6" s="98">
        <f>'Sales Forecast by COS'!NT5</f>
        <v>0</v>
      </c>
      <c r="NU6" s="98">
        <f>'Sales Forecast by COS'!NU5</f>
        <v>0</v>
      </c>
      <c r="NV6" s="98">
        <f>'Sales Forecast by COS'!NV5</f>
        <v>0</v>
      </c>
      <c r="NW6" s="98">
        <f>'Sales Forecast by COS'!NW5</f>
        <v>0</v>
      </c>
      <c r="NX6" s="98">
        <f>'Sales Forecast by COS'!NX5</f>
        <v>0</v>
      </c>
      <c r="NY6" s="98">
        <f>'Sales Forecast by COS'!NY5</f>
        <v>0</v>
      </c>
      <c r="NZ6" s="98">
        <f>'Sales Forecast by COS'!NZ5</f>
        <v>0</v>
      </c>
      <c r="OA6" s="98">
        <f>'Sales Forecast by COS'!OA5</f>
        <v>0</v>
      </c>
      <c r="OB6" s="98">
        <f>'Sales Forecast by COS'!OB5</f>
        <v>0</v>
      </c>
      <c r="OC6" s="98">
        <f>'Sales Forecast by COS'!OC5</f>
        <v>0</v>
      </c>
      <c r="OD6" s="98">
        <f>'Sales Forecast by COS'!OD5</f>
        <v>0</v>
      </c>
      <c r="OE6" s="98">
        <f>'Sales Forecast by COS'!OE5</f>
        <v>0</v>
      </c>
      <c r="OF6" s="98">
        <f>'Sales Forecast by COS'!OF5</f>
        <v>0</v>
      </c>
      <c r="OG6" s="98">
        <f>'Sales Forecast by COS'!OG5</f>
        <v>0</v>
      </c>
      <c r="OH6" s="98">
        <f>'Sales Forecast by COS'!OH5</f>
        <v>0</v>
      </c>
      <c r="OI6" s="98">
        <f>'Sales Forecast by COS'!OI5</f>
        <v>0</v>
      </c>
      <c r="OJ6" s="98">
        <f>'Sales Forecast by COS'!OJ5</f>
        <v>0</v>
      </c>
      <c r="OK6" s="98">
        <f>'Sales Forecast by COS'!OK5</f>
        <v>0</v>
      </c>
      <c r="OL6" s="98">
        <f>'Sales Forecast by COS'!OL5</f>
        <v>0</v>
      </c>
      <c r="OM6" s="98">
        <f>'Sales Forecast by COS'!OM5</f>
        <v>0</v>
      </c>
      <c r="ON6" s="98">
        <f>'Sales Forecast by COS'!ON5</f>
        <v>0</v>
      </c>
      <c r="OO6" s="98">
        <f>'Sales Forecast by COS'!OO5</f>
        <v>0</v>
      </c>
      <c r="OP6" s="98">
        <f>'Sales Forecast by COS'!OP5</f>
        <v>0</v>
      </c>
      <c r="OQ6" s="98">
        <f>'Sales Forecast by COS'!OQ5</f>
        <v>0</v>
      </c>
      <c r="OR6" s="98">
        <f>'Sales Forecast by COS'!OR5</f>
        <v>0</v>
      </c>
      <c r="OS6" s="98">
        <f>'Sales Forecast by COS'!OS5</f>
        <v>0</v>
      </c>
      <c r="OT6" s="98">
        <f>'Sales Forecast by COS'!OT5</f>
        <v>0</v>
      </c>
      <c r="OU6" s="98">
        <f>'Sales Forecast by COS'!OU5</f>
        <v>0</v>
      </c>
      <c r="OV6" s="98">
        <f>'Sales Forecast by COS'!OV5</f>
        <v>0</v>
      </c>
      <c r="OW6" s="98">
        <f>'Sales Forecast by COS'!OW5</f>
        <v>0</v>
      </c>
      <c r="OX6" s="98">
        <f>'Sales Forecast by COS'!OX5</f>
        <v>0</v>
      </c>
      <c r="OY6" s="98">
        <f>'Sales Forecast by COS'!OY5</f>
        <v>0</v>
      </c>
      <c r="OZ6" s="98">
        <f>'Sales Forecast by COS'!OZ5</f>
        <v>0</v>
      </c>
      <c r="PA6" s="98">
        <f>'Sales Forecast by COS'!PA5</f>
        <v>0</v>
      </c>
      <c r="PB6" s="98">
        <f>'Sales Forecast by COS'!PB5</f>
        <v>0</v>
      </c>
      <c r="PC6" s="98">
        <f>'Sales Forecast by COS'!PC5</f>
        <v>0</v>
      </c>
      <c r="PD6" s="98">
        <f>'Sales Forecast by COS'!PD5</f>
        <v>0</v>
      </c>
      <c r="PE6" s="98">
        <f>'Sales Forecast by COS'!PE5</f>
        <v>0</v>
      </c>
      <c r="PF6" s="98">
        <f>'Sales Forecast by COS'!PF5</f>
        <v>0</v>
      </c>
      <c r="PG6" s="98">
        <f>'Sales Forecast by COS'!PG5</f>
        <v>0</v>
      </c>
      <c r="PH6" s="98">
        <f>'Sales Forecast by COS'!PH5</f>
        <v>0</v>
      </c>
      <c r="PI6" s="98">
        <f>'Sales Forecast by COS'!PI5</f>
        <v>0</v>
      </c>
      <c r="PJ6" s="98">
        <f>'Sales Forecast by COS'!PJ5</f>
        <v>0</v>
      </c>
      <c r="PK6" s="98">
        <f>'Sales Forecast by COS'!PK5</f>
        <v>0</v>
      </c>
      <c r="PL6" s="98">
        <f>'Sales Forecast by COS'!PL5</f>
        <v>0</v>
      </c>
      <c r="PM6" s="98">
        <f>'Sales Forecast by COS'!PM5</f>
        <v>0</v>
      </c>
      <c r="PN6" s="98">
        <f>'Sales Forecast by COS'!PN5</f>
        <v>0</v>
      </c>
      <c r="PO6" s="98">
        <f>'Sales Forecast by COS'!PO5</f>
        <v>0</v>
      </c>
      <c r="PP6" s="98">
        <f>'Sales Forecast by COS'!PP5</f>
        <v>0</v>
      </c>
      <c r="PQ6" s="98">
        <f>'Sales Forecast by COS'!PQ5</f>
        <v>0</v>
      </c>
      <c r="PR6" s="98">
        <f>'Sales Forecast by COS'!PR5</f>
        <v>0</v>
      </c>
      <c r="PS6" s="98">
        <f>'Sales Forecast by COS'!PS5</f>
        <v>0</v>
      </c>
      <c r="PT6" s="98">
        <f>'Sales Forecast by COS'!PT5</f>
        <v>0</v>
      </c>
      <c r="PU6" s="98">
        <f>'Sales Forecast by COS'!PU5</f>
        <v>0</v>
      </c>
      <c r="PV6" s="98">
        <f>'Sales Forecast by COS'!PV5</f>
        <v>0</v>
      </c>
      <c r="PW6" s="98">
        <f>'Sales Forecast by COS'!PW5</f>
        <v>0</v>
      </c>
      <c r="PX6" s="98">
        <f>'Sales Forecast by COS'!PX5</f>
        <v>0</v>
      </c>
      <c r="PY6" s="98">
        <f>'Sales Forecast by COS'!PY5</f>
        <v>0</v>
      </c>
      <c r="PZ6" s="98">
        <f>'Sales Forecast by COS'!PZ5</f>
        <v>0</v>
      </c>
      <c r="QA6" s="98">
        <f>'Sales Forecast by COS'!QA5</f>
        <v>0</v>
      </c>
      <c r="QB6" s="98">
        <f>'Sales Forecast by COS'!QB5</f>
        <v>0</v>
      </c>
      <c r="QC6" s="98">
        <f>'Sales Forecast by COS'!QC5</f>
        <v>0</v>
      </c>
      <c r="QD6" s="98">
        <f>'Sales Forecast by COS'!QD5</f>
        <v>0</v>
      </c>
      <c r="QE6" s="98">
        <f>'Sales Forecast by COS'!QE5</f>
        <v>0</v>
      </c>
      <c r="QF6" s="98">
        <f>'Sales Forecast by COS'!QF5</f>
        <v>0</v>
      </c>
      <c r="QG6" s="98">
        <f>'Sales Forecast by COS'!QG5</f>
        <v>0</v>
      </c>
      <c r="QH6" s="98">
        <f>'Sales Forecast by COS'!QH5</f>
        <v>0</v>
      </c>
      <c r="QI6" s="98">
        <f>'Sales Forecast by COS'!QI5</f>
        <v>0</v>
      </c>
      <c r="QJ6" s="98">
        <f>'Sales Forecast by COS'!QJ5</f>
        <v>0</v>
      </c>
      <c r="QK6" s="98">
        <f>'Sales Forecast by COS'!QK5</f>
        <v>0</v>
      </c>
      <c r="QL6" s="98">
        <f>'Sales Forecast by COS'!QL5</f>
        <v>0</v>
      </c>
      <c r="QM6" s="98">
        <f>'Sales Forecast by COS'!QM5</f>
        <v>0</v>
      </c>
      <c r="QN6" s="98">
        <f>'Sales Forecast by COS'!QN5</f>
        <v>0</v>
      </c>
      <c r="QO6" s="98">
        <f>'Sales Forecast by COS'!QO5</f>
        <v>0</v>
      </c>
      <c r="QP6" s="98">
        <f>'Sales Forecast by COS'!QP5</f>
        <v>0</v>
      </c>
      <c r="QQ6" s="98">
        <f>'Sales Forecast by COS'!QQ5</f>
        <v>0</v>
      </c>
      <c r="QR6" s="98">
        <f>'Sales Forecast by COS'!QR5</f>
        <v>0</v>
      </c>
      <c r="QS6" s="98">
        <f>'Sales Forecast by COS'!QS5</f>
        <v>0</v>
      </c>
      <c r="QT6" s="98">
        <f>'Sales Forecast by COS'!QT5</f>
        <v>0</v>
      </c>
      <c r="QU6" s="98">
        <f>'Sales Forecast by COS'!QU5</f>
        <v>0</v>
      </c>
      <c r="QV6" s="98">
        <f>'Sales Forecast by COS'!QV5</f>
        <v>0</v>
      </c>
      <c r="QW6" s="98">
        <f>'Sales Forecast by COS'!QW5</f>
        <v>0</v>
      </c>
      <c r="QX6" s="98">
        <f>'Sales Forecast by COS'!QX5</f>
        <v>0</v>
      </c>
      <c r="QY6" s="98">
        <f>'Sales Forecast by COS'!QY5</f>
        <v>0</v>
      </c>
      <c r="QZ6" s="98">
        <f>'Sales Forecast by COS'!QZ5</f>
        <v>0</v>
      </c>
      <c r="RA6" s="98">
        <f>'Sales Forecast by COS'!RA5</f>
        <v>0</v>
      </c>
      <c r="RB6" s="98">
        <f>'Sales Forecast by COS'!RB5</f>
        <v>0</v>
      </c>
      <c r="RC6" s="98">
        <f>'Sales Forecast by COS'!RC5</f>
        <v>0</v>
      </c>
      <c r="RD6" s="98">
        <f>'Sales Forecast by COS'!RD5</f>
        <v>0</v>
      </c>
      <c r="RE6" s="98">
        <f>'Sales Forecast by COS'!RE5</f>
        <v>0</v>
      </c>
      <c r="RF6" s="98">
        <f>'Sales Forecast by COS'!RF5</f>
        <v>0</v>
      </c>
      <c r="RG6" s="98">
        <f>'Sales Forecast by COS'!RG5</f>
        <v>0</v>
      </c>
      <c r="RH6" s="98">
        <f>'Sales Forecast by COS'!RH5</f>
        <v>0</v>
      </c>
      <c r="RI6" s="98">
        <f>'Sales Forecast by COS'!RI5</f>
        <v>0</v>
      </c>
      <c r="RJ6" s="98">
        <f>'Sales Forecast by COS'!RJ5</f>
        <v>0</v>
      </c>
      <c r="RK6" s="98">
        <f>'Sales Forecast by COS'!RK5</f>
        <v>0</v>
      </c>
      <c r="RL6" s="98">
        <f>'Sales Forecast by COS'!RL5</f>
        <v>0</v>
      </c>
      <c r="RM6" s="98">
        <f>'Sales Forecast by COS'!RM5</f>
        <v>0</v>
      </c>
      <c r="RN6" s="98">
        <f>'Sales Forecast by COS'!RN5</f>
        <v>0</v>
      </c>
      <c r="RO6" s="98">
        <f>'Sales Forecast by COS'!RO5</f>
        <v>0</v>
      </c>
      <c r="RP6" s="98">
        <f>'Sales Forecast by COS'!RP5</f>
        <v>0</v>
      </c>
      <c r="RQ6" s="98">
        <f>'Sales Forecast by COS'!RQ5</f>
        <v>0</v>
      </c>
      <c r="RR6" s="98">
        <f>'Sales Forecast by COS'!RR5</f>
        <v>0</v>
      </c>
      <c r="RS6" s="98">
        <f>'Sales Forecast by COS'!RS5</f>
        <v>0</v>
      </c>
      <c r="RT6" s="98">
        <f>'Sales Forecast by COS'!RT5</f>
        <v>0</v>
      </c>
      <c r="RU6" s="98">
        <f>'Sales Forecast by COS'!RU5</f>
        <v>0</v>
      </c>
      <c r="RV6" s="98">
        <f>'Sales Forecast by COS'!RV5</f>
        <v>0</v>
      </c>
      <c r="RW6" s="98">
        <f>'Sales Forecast by COS'!RW5</f>
        <v>0</v>
      </c>
      <c r="RX6" s="98">
        <f>'Sales Forecast by COS'!RX5</f>
        <v>0</v>
      </c>
      <c r="RY6" s="98">
        <f>'Sales Forecast by COS'!RY5</f>
        <v>0</v>
      </c>
      <c r="RZ6" s="98">
        <f>'Sales Forecast by COS'!RZ5</f>
        <v>0</v>
      </c>
      <c r="SA6" s="98">
        <f>'Sales Forecast by COS'!SA5</f>
        <v>0</v>
      </c>
      <c r="SB6" s="98">
        <f>'Sales Forecast by COS'!SB5</f>
        <v>0</v>
      </c>
      <c r="SC6" s="98">
        <f>'Sales Forecast by COS'!SC5</f>
        <v>0</v>
      </c>
      <c r="SD6" s="98">
        <f>'Sales Forecast by COS'!SD5</f>
        <v>0</v>
      </c>
      <c r="SE6" s="98">
        <f>'Sales Forecast by COS'!SE5</f>
        <v>0</v>
      </c>
      <c r="SF6" s="98">
        <f>'Sales Forecast by COS'!SF5</f>
        <v>0</v>
      </c>
      <c r="SG6" s="98">
        <f>'Sales Forecast by COS'!SG5</f>
        <v>0</v>
      </c>
      <c r="SH6" s="98">
        <f>'Sales Forecast by COS'!SH5</f>
        <v>0</v>
      </c>
      <c r="SI6" s="98">
        <f>'Sales Forecast by COS'!SI5</f>
        <v>0</v>
      </c>
      <c r="SJ6" s="98">
        <f>'Sales Forecast by COS'!SJ5</f>
        <v>0</v>
      </c>
      <c r="SK6" s="98">
        <f>'Sales Forecast by COS'!SK5</f>
        <v>0</v>
      </c>
      <c r="SL6" s="98">
        <f>'Sales Forecast by COS'!SL5</f>
        <v>0</v>
      </c>
      <c r="SM6" s="98">
        <f>'Sales Forecast by COS'!SM5</f>
        <v>0</v>
      </c>
      <c r="SN6" s="98">
        <f>'Sales Forecast by COS'!SN5</f>
        <v>0</v>
      </c>
      <c r="SO6" s="98">
        <f>'Sales Forecast by COS'!SO5</f>
        <v>0</v>
      </c>
      <c r="SP6" s="98">
        <f>'Sales Forecast by COS'!SP5</f>
        <v>0</v>
      </c>
      <c r="SQ6" s="98">
        <f>'Sales Forecast by COS'!SQ5</f>
        <v>0</v>
      </c>
      <c r="SR6" s="98">
        <f>'Sales Forecast by COS'!SR5</f>
        <v>0</v>
      </c>
      <c r="SS6" s="98">
        <f>'Sales Forecast by COS'!SS5</f>
        <v>0</v>
      </c>
      <c r="ST6" s="98">
        <f>'Sales Forecast by COS'!ST5</f>
        <v>0</v>
      </c>
      <c r="SU6" s="98">
        <f>'Sales Forecast by COS'!SU5</f>
        <v>0</v>
      </c>
      <c r="SV6" s="98">
        <f>'Sales Forecast by COS'!SV5</f>
        <v>0</v>
      </c>
      <c r="SW6" s="98">
        <f>'Sales Forecast by COS'!SW5</f>
        <v>0</v>
      </c>
      <c r="SX6" s="98">
        <f>'Sales Forecast by COS'!SX5</f>
        <v>0</v>
      </c>
      <c r="SY6" s="98">
        <f>'Sales Forecast by COS'!SY5</f>
        <v>0</v>
      </c>
      <c r="SZ6" s="98">
        <f>'Sales Forecast by COS'!SZ5</f>
        <v>0</v>
      </c>
      <c r="TA6" s="98">
        <f>'Sales Forecast by COS'!TA5</f>
        <v>0</v>
      </c>
      <c r="TB6" s="98">
        <f>'Sales Forecast by COS'!TB5</f>
        <v>0</v>
      </c>
      <c r="TC6" s="98">
        <f>'Sales Forecast by COS'!TC5</f>
        <v>0</v>
      </c>
      <c r="TD6" s="98">
        <f>'Sales Forecast by COS'!TD5</f>
        <v>0</v>
      </c>
      <c r="TE6" s="98">
        <f>'Sales Forecast by COS'!TE5</f>
        <v>0</v>
      </c>
      <c r="TF6" s="98">
        <f>'Sales Forecast by COS'!TF5</f>
        <v>0</v>
      </c>
      <c r="TG6" s="98">
        <f>'Sales Forecast by COS'!TG5</f>
        <v>0</v>
      </c>
      <c r="TH6" s="98">
        <f>'Sales Forecast by COS'!TH5</f>
        <v>0</v>
      </c>
      <c r="TI6" s="98">
        <f>'Sales Forecast by COS'!TI5</f>
        <v>0</v>
      </c>
      <c r="TJ6" s="98">
        <f>'Sales Forecast by COS'!TJ5</f>
        <v>0</v>
      </c>
      <c r="TK6" s="98">
        <f>'Sales Forecast by COS'!TK5</f>
        <v>0</v>
      </c>
      <c r="TL6" s="98">
        <f>'Sales Forecast by COS'!TL5</f>
        <v>0</v>
      </c>
      <c r="TM6" s="98">
        <f>'Sales Forecast by COS'!TM5</f>
        <v>0</v>
      </c>
      <c r="TN6" s="98">
        <f>'Sales Forecast by COS'!TN5</f>
        <v>0</v>
      </c>
      <c r="TO6" s="98">
        <f>'Sales Forecast by COS'!TO5</f>
        <v>0</v>
      </c>
      <c r="TP6" s="98">
        <f>'Sales Forecast by COS'!TP5</f>
        <v>0</v>
      </c>
      <c r="TQ6" s="98">
        <f>'Sales Forecast by COS'!TQ5</f>
        <v>0</v>
      </c>
      <c r="TR6" s="98">
        <f>'Sales Forecast by COS'!TR5</f>
        <v>0</v>
      </c>
      <c r="TS6" s="98">
        <f>'Sales Forecast by COS'!TS5</f>
        <v>0</v>
      </c>
      <c r="TT6" s="98">
        <f>'Sales Forecast by COS'!TT5</f>
        <v>0</v>
      </c>
      <c r="TU6" s="98">
        <f>'Sales Forecast by COS'!TU5</f>
        <v>0</v>
      </c>
      <c r="TV6" s="98">
        <f>'Sales Forecast by COS'!TV5</f>
        <v>0</v>
      </c>
      <c r="TW6" s="98">
        <f>'Sales Forecast by COS'!TW5</f>
        <v>0</v>
      </c>
      <c r="TX6" s="98">
        <f>'Sales Forecast by COS'!TX5</f>
        <v>0</v>
      </c>
      <c r="TY6" s="98">
        <f>'Sales Forecast by COS'!TY5</f>
        <v>0</v>
      </c>
      <c r="TZ6" s="98">
        <f>'Sales Forecast by COS'!TZ5</f>
        <v>0</v>
      </c>
      <c r="UA6" s="98">
        <f>'Sales Forecast by COS'!UA5</f>
        <v>0</v>
      </c>
      <c r="UB6" s="98">
        <f>'Sales Forecast by COS'!UB5</f>
        <v>0</v>
      </c>
      <c r="UC6" s="98">
        <f>'Sales Forecast by COS'!UC5</f>
        <v>0</v>
      </c>
      <c r="UD6" s="98">
        <f>'Sales Forecast by COS'!UD5</f>
        <v>0</v>
      </c>
      <c r="UE6" s="98">
        <f>'Sales Forecast by COS'!UE5</f>
        <v>0</v>
      </c>
      <c r="UF6" s="98">
        <f>'Sales Forecast by COS'!UF5</f>
        <v>0</v>
      </c>
      <c r="UG6" s="98">
        <f>'Sales Forecast by COS'!UG5</f>
        <v>0</v>
      </c>
      <c r="UH6" s="98">
        <f>'Sales Forecast by COS'!UH5</f>
        <v>0</v>
      </c>
      <c r="UI6" s="98">
        <f>'Sales Forecast by COS'!UI5</f>
        <v>0</v>
      </c>
      <c r="UJ6" s="98">
        <f>'Sales Forecast by COS'!UJ5</f>
        <v>0</v>
      </c>
      <c r="UK6" s="98">
        <f>'Sales Forecast by COS'!UK5</f>
        <v>0</v>
      </c>
      <c r="UL6" s="98">
        <f>'Sales Forecast by COS'!UL5</f>
        <v>0</v>
      </c>
      <c r="UM6" s="98">
        <f>'Sales Forecast by COS'!UM5</f>
        <v>0</v>
      </c>
      <c r="UN6" s="98">
        <f>'Sales Forecast by COS'!UN5</f>
        <v>0</v>
      </c>
      <c r="UO6" s="98">
        <f>'Sales Forecast by COS'!UO5</f>
        <v>0</v>
      </c>
      <c r="UP6" s="98">
        <f>'Sales Forecast by COS'!UP5</f>
        <v>0</v>
      </c>
      <c r="UQ6" s="98">
        <f>'Sales Forecast by COS'!UQ5</f>
        <v>0</v>
      </c>
      <c r="UR6" s="98">
        <f>'Sales Forecast by COS'!UR5</f>
        <v>0</v>
      </c>
      <c r="US6" s="98">
        <f>'Sales Forecast by COS'!US5</f>
        <v>0</v>
      </c>
      <c r="UT6" s="98">
        <f>'Sales Forecast by COS'!UT5</f>
        <v>0</v>
      </c>
      <c r="UU6" s="98">
        <f>'Sales Forecast by COS'!UU5</f>
        <v>0</v>
      </c>
      <c r="UV6" s="98">
        <f>'Sales Forecast by COS'!UV5</f>
        <v>0</v>
      </c>
      <c r="UW6" s="98">
        <f>'Sales Forecast by COS'!UW5</f>
        <v>0</v>
      </c>
      <c r="UX6" s="98">
        <f>'Sales Forecast by COS'!UX5</f>
        <v>0</v>
      </c>
      <c r="UY6" s="98">
        <f>'Sales Forecast by COS'!UY5</f>
        <v>0</v>
      </c>
      <c r="UZ6" s="98">
        <f>'Sales Forecast by COS'!UZ5</f>
        <v>0</v>
      </c>
      <c r="VA6" s="98">
        <f>'Sales Forecast by COS'!VA5</f>
        <v>0</v>
      </c>
      <c r="VB6" s="98">
        <f>'Sales Forecast by COS'!VB5</f>
        <v>0</v>
      </c>
      <c r="VC6" s="98">
        <f>'Sales Forecast by COS'!VC5</f>
        <v>0</v>
      </c>
      <c r="VD6" s="98">
        <f>'Sales Forecast by COS'!VD5</f>
        <v>0</v>
      </c>
      <c r="VE6" s="98">
        <f>'Sales Forecast by COS'!VE5</f>
        <v>0</v>
      </c>
      <c r="VF6" s="98">
        <f>'Sales Forecast by COS'!VF5</f>
        <v>0</v>
      </c>
      <c r="VG6" s="98">
        <f>'Sales Forecast by COS'!VG5</f>
        <v>0</v>
      </c>
      <c r="VH6" s="98">
        <f>'Sales Forecast by COS'!VH5</f>
        <v>0</v>
      </c>
      <c r="VI6" s="98">
        <f>'Sales Forecast by COS'!VI5</f>
        <v>0</v>
      </c>
      <c r="VJ6" s="98">
        <f>'Sales Forecast by COS'!VJ5</f>
        <v>0</v>
      </c>
      <c r="VK6" s="98">
        <f>'Sales Forecast by COS'!VK5</f>
        <v>0</v>
      </c>
      <c r="VL6" s="98">
        <f>'Sales Forecast by COS'!VL5</f>
        <v>0</v>
      </c>
      <c r="VM6" s="98">
        <f>'Sales Forecast by COS'!VM5</f>
        <v>0</v>
      </c>
      <c r="VN6" s="98">
        <f>'Sales Forecast by COS'!VN5</f>
        <v>0</v>
      </c>
      <c r="VO6" s="98">
        <f>'Sales Forecast by COS'!VO5</f>
        <v>0</v>
      </c>
      <c r="VP6" s="98">
        <f>'Sales Forecast by COS'!VP5</f>
        <v>0</v>
      </c>
      <c r="VQ6" s="98">
        <f>'Sales Forecast by COS'!VQ5</f>
        <v>0</v>
      </c>
      <c r="VR6" s="98">
        <f>'Sales Forecast by COS'!VR5</f>
        <v>0</v>
      </c>
      <c r="VS6" s="98">
        <f>'Sales Forecast by COS'!VS5</f>
        <v>0</v>
      </c>
      <c r="VT6" s="98">
        <f>'Sales Forecast by COS'!VT5</f>
        <v>0</v>
      </c>
      <c r="VU6" s="98">
        <f>'Sales Forecast by COS'!VU5</f>
        <v>0</v>
      </c>
      <c r="VV6" s="98">
        <f>'Sales Forecast by COS'!VV5</f>
        <v>0</v>
      </c>
      <c r="VW6" s="98">
        <f>'Sales Forecast by COS'!VW5</f>
        <v>0</v>
      </c>
      <c r="VX6" s="98">
        <f>'Sales Forecast by COS'!VX5</f>
        <v>0</v>
      </c>
      <c r="VY6" s="98">
        <f>'Sales Forecast by COS'!VY5</f>
        <v>0</v>
      </c>
      <c r="VZ6" s="98">
        <f>'Sales Forecast by COS'!VZ5</f>
        <v>0</v>
      </c>
      <c r="WA6" s="98">
        <f>'Sales Forecast by COS'!WA5</f>
        <v>0</v>
      </c>
      <c r="WB6" s="98">
        <f>'Sales Forecast by COS'!WB5</f>
        <v>0</v>
      </c>
      <c r="WC6" s="98">
        <f>'Sales Forecast by COS'!WC5</f>
        <v>0</v>
      </c>
      <c r="WD6" s="98">
        <f>'Sales Forecast by COS'!WD5</f>
        <v>0</v>
      </c>
      <c r="WE6" s="98">
        <f>'Sales Forecast by COS'!WE5</f>
        <v>0</v>
      </c>
      <c r="WF6" s="98">
        <f>'Sales Forecast by COS'!WF5</f>
        <v>0</v>
      </c>
      <c r="WG6" s="98">
        <f>'Sales Forecast by COS'!WG5</f>
        <v>0</v>
      </c>
      <c r="WH6" s="98">
        <f>'Sales Forecast by COS'!WH5</f>
        <v>0</v>
      </c>
      <c r="WI6" s="98">
        <f>'Sales Forecast by COS'!WI5</f>
        <v>0</v>
      </c>
      <c r="WJ6" s="98">
        <f>'Sales Forecast by COS'!WJ5</f>
        <v>0</v>
      </c>
      <c r="WK6" s="98">
        <f>'Sales Forecast by COS'!WK5</f>
        <v>0</v>
      </c>
      <c r="WL6" s="98">
        <f>'Sales Forecast by COS'!WL5</f>
        <v>0</v>
      </c>
      <c r="WM6" s="98">
        <f>'Sales Forecast by COS'!WM5</f>
        <v>0</v>
      </c>
      <c r="WN6" s="98">
        <f>'Sales Forecast by COS'!WN5</f>
        <v>0</v>
      </c>
      <c r="WO6" s="98">
        <f>'Sales Forecast by COS'!WO5</f>
        <v>0</v>
      </c>
      <c r="WP6" s="98">
        <f>'Sales Forecast by COS'!WP5</f>
        <v>0</v>
      </c>
      <c r="WQ6" s="98">
        <f>'Sales Forecast by COS'!WQ5</f>
        <v>0</v>
      </c>
      <c r="WR6" s="98">
        <f>'Sales Forecast by COS'!WR5</f>
        <v>0</v>
      </c>
      <c r="WS6" s="98">
        <f>'Sales Forecast by COS'!WS5</f>
        <v>0</v>
      </c>
      <c r="WT6" s="98">
        <f>'Sales Forecast by COS'!WT5</f>
        <v>0</v>
      </c>
      <c r="WU6" s="98">
        <f>'Sales Forecast by COS'!WU5</f>
        <v>0</v>
      </c>
      <c r="WV6" s="98">
        <f>'Sales Forecast by COS'!WV5</f>
        <v>0</v>
      </c>
      <c r="WW6" s="98">
        <f>'Sales Forecast by COS'!WW5</f>
        <v>0</v>
      </c>
      <c r="WX6" s="98">
        <f>'Sales Forecast by COS'!WX5</f>
        <v>0</v>
      </c>
      <c r="WY6" s="98">
        <f>'Sales Forecast by COS'!WY5</f>
        <v>0</v>
      </c>
      <c r="WZ6" s="98">
        <f>'Sales Forecast by COS'!WZ5</f>
        <v>0</v>
      </c>
      <c r="XA6" s="98">
        <f>'Sales Forecast by COS'!XA5</f>
        <v>0</v>
      </c>
      <c r="XB6" s="98">
        <f>'Sales Forecast by COS'!XB5</f>
        <v>0</v>
      </c>
      <c r="XC6" s="98">
        <f>'Sales Forecast by COS'!XC5</f>
        <v>0</v>
      </c>
      <c r="XD6" s="98">
        <f>'Sales Forecast by COS'!XD5</f>
        <v>0</v>
      </c>
      <c r="XE6" s="98">
        <f>'Sales Forecast by COS'!XE5</f>
        <v>0</v>
      </c>
      <c r="XF6" s="98">
        <f>'Sales Forecast by COS'!XF5</f>
        <v>0</v>
      </c>
      <c r="XG6" s="98">
        <f>'Sales Forecast by COS'!XG5</f>
        <v>0</v>
      </c>
      <c r="XH6" s="98">
        <f>'Sales Forecast by COS'!XH5</f>
        <v>0</v>
      </c>
      <c r="XI6" s="98">
        <f>'Sales Forecast by COS'!XI5</f>
        <v>0</v>
      </c>
      <c r="XJ6" s="98">
        <f>'Sales Forecast by COS'!XJ5</f>
        <v>0</v>
      </c>
      <c r="XK6" s="98">
        <f>'Sales Forecast by COS'!XK5</f>
        <v>0</v>
      </c>
      <c r="XL6" s="98">
        <f>'Sales Forecast by COS'!XL5</f>
        <v>0</v>
      </c>
      <c r="XM6" s="98">
        <f>'Sales Forecast by COS'!XM5</f>
        <v>0</v>
      </c>
      <c r="XN6" s="98">
        <f>'Sales Forecast by COS'!XN5</f>
        <v>0</v>
      </c>
      <c r="XO6" s="98">
        <f>'Sales Forecast by COS'!XO5</f>
        <v>0</v>
      </c>
      <c r="XP6" s="98">
        <f>'Sales Forecast by COS'!XP5</f>
        <v>0</v>
      </c>
      <c r="XQ6" s="98">
        <f>'Sales Forecast by COS'!XQ5</f>
        <v>0</v>
      </c>
      <c r="XR6" s="98">
        <f>'Sales Forecast by COS'!XR5</f>
        <v>0</v>
      </c>
      <c r="XS6" s="98">
        <f>'Sales Forecast by COS'!XS5</f>
        <v>0</v>
      </c>
      <c r="XT6" s="98">
        <f>'Sales Forecast by COS'!XT5</f>
        <v>0</v>
      </c>
      <c r="XU6" s="98">
        <f>'Sales Forecast by COS'!XU5</f>
        <v>0</v>
      </c>
      <c r="XV6" s="98">
        <f>'Sales Forecast by COS'!XV5</f>
        <v>0</v>
      </c>
      <c r="XW6" s="98">
        <f>'Sales Forecast by COS'!XW5</f>
        <v>0</v>
      </c>
      <c r="XX6" s="98">
        <f>'Sales Forecast by COS'!XX5</f>
        <v>0</v>
      </c>
      <c r="XY6" s="98">
        <f>'Sales Forecast by COS'!XY5</f>
        <v>0</v>
      </c>
      <c r="XZ6" s="98">
        <f>'Sales Forecast by COS'!XZ5</f>
        <v>0</v>
      </c>
      <c r="YA6" s="98">
        <f>'Sales Forecast by COS'!YA5</f>
        <v>0</v>
      </c>
      <c r="YB6" s="98">
        <f>'Sales Forecast by COS'!YB5</f>
        <v>0</v>
      </c>
      <c r="YC6" s="98">
        <f>'Sales Forecast by COS'!YC5</f>
        <v>0</v>
      </c>
      <c r="YD6" s="98">
        <f>'Sales Forecast by COS'!YD5</f>
        <v>0</v>
      </c>
      <c r="YE6" s="98">
        <f>'Sales Forecast by COS'!YE5</f>
        <v>0</v>
      </c>
      <c r="YF6" s="98">
        <f>'Sales Forecast by COS'!YF5</f>
        <v>0</v>
      </c>
      <c r="YG6" s="98">
        <f>'Sales Forecast by COS'!YG5</f>
        <v>0</v>
      </c>
      <c r="YH6" s="98">
        <f>'Sales Forecast by COS'!YH5</f>
        <v>0</v>
      </c>
      <c r="YI6" s="98">
        <f>'Sales Forecast by COS'!YI5</f>
        <v>0</v>
      </c>
      <c r="YJ6" s="98">
        <f>'Sales Forecast by COS'!YJ5</f>
        <v>0</v>
      </c>
      <c r="YK6" s="98">
        <f>'Sales Forecast by COS'!YK5</f>
        <v>0</v>
      </c>
      <c r="YL6" s="98">
        <f>'Sales Forecast by COS'!YL5</f>
        <v>0</v>
      </c>
      <c r="YM6" s="98">
        <f>'Sales Forecast by COS'!YM5</f>
        <v>0</v>
      </c>
      <c r="YN6" s="98">
        <f>'Sales Forecast by COS'!YN5</f>
        <v>0</v>
      </c>
      <c r="YO6" s="98">
        <f>'Sales Forecast by COS'!YO5</f>
        <v>0</v>
      </c>
      <c r="YP6" s="98">
        <f>'Sales Forecast by COS'!YP5</f>
        <v>0</v>
      </c>
      <c r="YQ6" s="98">
        <f>'Sales Forecast by COS'!YQ5</f>
        <v>0</v>
      </c>
      <c r="YR6" s="98">
        <f>'Sales Forecast by COS'!YR5</f>
        <v>0</v>
      </c>
      <c r="YS6" s="98">
        <f>'Sales Forecast by COS'!YS5</f>
        <v>0</v>
      </c>
      <c r="YT6" s="98">
        <f>'Sales Forecast by COS'!YT5</f>
        <v>0</v>
      </c>
      <c r="YU6" s="98">
        <f>'Sales Forecast by COS'!YU5</f>
        <v>0</v>
      </c>
      <c r="YV6" s="98">
        <f>'Sales Forecast by COS'!YV5</f>
        <v>0</v>
      </c>
      <c r="YW6" s="98">
        <f>'Sales Forecast by COS'!YW5</f>
        <v>0</v>
      </c>
      <c r="YX6" s="98">
        <f>'Sales Forecast by COS'!YX5</f>
        <v>0</v>
      </c>
      <c r="YY6" s="98">
        <f>'Sales Forecast by COS'!YY5</f>
        <v>0</v>
      </c>
      <c r="YZ6" s="98">
        <f>'Sales Forecast by COS'!YZ5</f>
        <v>0</v>
      </c>
      <c r="ZA6" s="98">
        <f>'Sales Forecast by COS'!ZA5</f>
        <v>0</v>
      </c>
      <c r="ZB6" s="98">
        <f>'Sales Forecast by COS'!ZB5</f>
        <v>0</v>
      </c>
      <c r="ZC6" s="98">
        <f>'Sales Forecast by COS'!ZC5</f>
        <v>0</v>
      </c>
      <c r="ZD6" s="98">
        <f>'Sales Forecast by COS'!ZD5</f>
        <v>0</v>
      </c>
      <c r="ZE6" s="98">
        <f>'Sales Forecast by COS'!ZE5</f>
        <v>0</v>
      </c>
      <c r="ZF6" s="98">
        <f>'Sales Forecast by COS'!ZF5</f>
        <v>0</v>
      </c>
      <c r="ZG6" s="98">
        <f>'Sales Forecast by COS'!ZG5</f>
        <v>0</v>
      </c>
      <c r="ZH6" s="98">
        <f>'Sales Forecast by COS'!ZH5</f>
        <v>0</v>
      </c>
      <c r="ZI6" s="98">
        <f>'Sales Forecast by COS'!ZI5</f>
        <v>0</v>
      </c>
      <c r="ZJ6" s="98">
        <f>'Sales Forecast by COS'!ZJ5</f>
        <v>0</v>
      </c>
      <c r="ZK6" s="98">
        <f>'Sales Forecast by COS'!ZK5</f>
        <v>0</v>
      </c>
      <c r="ZL6" s="98">
        <f>'Sales Forecast by COS'!ZL5</f>
        <v>0</v>
      </c>
      <c r="ZM6" s="98">
        <f>'Sales Forecast by COS'!ZM5</f>
        <v>0</v>
      </c>
      <c r="ZN6" s="98">
        <f>'Sales Forecast by COS'!ZN5</f>
        <v>0</v>
      </c>
      <c r="ZO6" s="98">
        <f>'Sales Forecast by COS'!ZO5</f>
        <v>0</v>
      </c>
      <c r="ZP6" s="98">
        <f>'Sales Forecast by COS'!ZP5</f>
        <v>0</v>
      </c>
      <c r="ZQ6" s="98">
        <f>'Sales Forecast by COS'!ZQ5</f>
        <v>0</v>
      </c>
      <c r="ZR6" s="98">
        <f>'Sales Forecast by COS'!ZR5</f>
        <v>0</v>
      </c>
      <c r="ZS6" s="98">
        <f>'Sales Forecast by COS'!ZS5</f>
        <v>0</v>
      </c>
      <c r="ZT6" s="98">
        <f>'Sales Forecast by COS'!ZT5</f>
        <v>0</v>
      </c>
      <c r="ZU6" s="98">
        <f>'Sales Forecast by COS'!ZU5</f>
        <v>0</v>
      </c>
      <c r="ZV6" s="98">
        <f>'Sales Forecast by COS'!ZV5</f>
        <v>0</v>
      </c>
      <c r="ZW6" s="98">
        <f>'Sales Forecast by COS'!ZW5</f>
        <v>0</v>
      </c>
      <c r="ZX6" s="98">
        <f>'Sales Forecast by COS'!ZX5</f>
        <v>0</v>
      </c>
      <c r="ZY6" s="98">
        <f>'Sales Forecast by COS'!ZY5</f>
        <v>0</v>
      </c>
      <c r="ZZ6" s="98">
        <f>'Sales Forecast by COS'!ZZ5</f>
        <v>0</v>
      </c>
      <c r="AAA6" s="98">
        <f>'Sales Forecast by COS'!AAA5</f>
        <v>0</v>
      </c>
      <c r="AAB6" s="98">
        <f>'Sales Forecast by COS'!AAB5</f>
        <v>0</v>
      </c>
      <c r="AAC6" s="98">
        <f>'Sales Forecast by COS'!AAC5</f>
        <v>0</v>
      </c>
      <c r="AAD6" s="98">
        <f>'Sales Forecast by COS'!AAD5</f>
        <v>0</v>
      </c>
      <c r="AAE6" s="98">
        <f>'Sales Forecast by COS'!AAE5</f>
        <v>0</v>
      </c>
      <c r="AAF6" s="98">
        <f>'Sales Forecast by COS'!AAF5</f>
        <v>0</v>
      </c>
      <c r="AAG6" s="98">
        <f>'Sales Forecast by COS'!AAG5</f>
        <v>0</v>
      </c>
      <c r="AAH6" s="98">
        <f>'Sales Forecast by COS'!AAH5</f>
        <v>0</v>
      </c>
      <c r="AAI6" s="98">
        <f>'Sales Forecast by COS'!AAI5</f>
        <v>0</v>
      </c>
      <c r="AAJ6" s="98">
        <f>'Sales Forecast by COS'!AAJ5</f>
        <v>0</v>
      </c>
      <c r="AAK6" s="98">
        <f>'Sales Forecast by COS'!AAK5</f>
        <v>0</v>
      </c>
      <c r="AAL6" s="98">
        <f>'Sales Forecast by COS'!AAL5</f>
        <v>0</v>
      </c>
      <c r="AAM6" s="98">
        <f>'Sales Forecast by COS'!AAM5</f>
        <v>0</v>
      </c>
      <c r="AAN6" s="98">
        <f>'Sales Forecast by COS'!AAN5</f>
        <v>0</v>
      </c>
      <c r="AAO6" s="98">
        <f>'Sales Forecast by COS'!AAO5</f>
        <v>0</v>
      </c>
      <c r="AAP6" s="98">
        <f>'Sales Forecast by COS'!AAP5</f>
        <v>0</v>
      </c>
      <c r="AAQ6" s="98">
        <f>'Sales Forecast by COS'!AAQ5</f>
        <v>0</v>
      </c>
      <c r="AAR6" s="98">
        <f>'Sales Forecast by COS'!AAR5</f>
        <v>0</v>
      </c>
      <c r="AAS6" s="98">
        <f>'Sales Forecast by COS'!AAS5</f>
        <v>0</v>
      </c>
      <c r="AAT6" s="98">
        <f>'Sales Forecast by COS'!AAT5</f>
        <v>0</v>
      </c>
      <c r="AAU6" s="98">
        <f>'Sales Forecast by COS'!AAU5</f>
        <v>0</v>
      </c>
      <c r="AAV6" s="98">
        <f>'Sales Forecast by COS'!AAV5</f>
        <v>0</v>
      </c>
      <c r="AAW6" s="98">
        <f>'Sales Forecast by COS'!AAW5</f>
        <v>0</v>
      </c>
      <c r="AAX6" s="98">
        <f>'Sales Forecast by COS'!AAX5</f>
        <v>0</v>
      </c>
      <c r="AAY6" s="98">
        <f>'Sales Forecast by COS'!AAY5</f>
        <v>0</v>
      </c>
      <c r="AAZ6" s="98">
        <f>'Sales Forecast by COS'!AAZ5</f>
        <v>0</v>
      </c>
      <c r="ABA6" s="98">
        <f>'Sales Forecast by COS'!ABA5</f>
        <v>0</v>
      </c>
      <c r="ABB6" s="98">
        <f>'Sales Forecast by COS'!ABB5</f>
        <v>0</v>
      </c>
      <c r="ABC6" s="98">
        <f>'Sales Forecast by COS'!ABC5</f>
        <v>0</v>
      </c>
      <c r="ABD6" s="98">
        <f>'Sales Forecast by COS'!ABD5</f>
        <v>0</v>
      </c>
      <c r="ABE6" s="98">
        <f>'Sales Forecast by COS'!ABE5</f>
        <v>0</v>
      </c>
      <c r="ABF6" s="98">
        <f>'Sales Forecast by COS'!ABF5</f>
        <v>0</v>
      </c>
      <c r="ABG6" s="98">
        <f>'Sales Forecast by COS'!ABG5</f>
        <v>0</v>
      </c>
      <c r="ABH6" s="98">
        <f>'Sales Forecast by COS'!ABH5</f>
        <v>0</v>
      </c>
      <c r="ABI6" s="98">
        <f>'Sales Forecast by COS'!ABI5</f>
        <v>0</v>
      </c>
      <c r="ABJ6" s="98">
        <f>'Sales Forecast by COS'!ABJ5</f>
        <v>0</v>
      </c>
      <c r="ABK6" s="98">
        <f>'Sales Forecast by COS'!ABK5</f>
        <v>0</v>
      </c>
      <c r="ABL6" s="98">
        <f>'Sales Forecast by COS'!ABL5</f>
        <v>0</v>
      </c>
      <c r="ABM6" s="98">
        <f>'Sales Forecast by COS'!ABM5</f>
        <v>0</v>
      </c>
      <c r="ABN6" s="98">
        <f>'Sales Forecast by COS'!ABN5</f>
        <v>0</v>
      </c>
      <c r="ABO6" s="98">
        <f>'Sales Forecast by COS'!ABO5</f>
        <v>0</v>
      </c>
      <c r="ABP6" s="98">
        <f>'Sales Forecast by COS'!ABP5</f>
        <v>0</v>
      </c>
      <c r="ABQ6" s="98">
        <f>'Sales Forecast by COS'!ABQ5</f>
        <v>0</v>
      </c>
      <c r="ABR6" s="98">
        <f>'Sales Forecast by COS'!ABR5</f>
        <v>0</v>
      </c>
      <c r="ABS6" s="98">
        <f>'Sales Forecast by COS'!ABS5</f>
        <v>0</v>
      </c>
      <c r="ABT6" s="98">
        <f>'Sales Forecast by COS'!ABT5</f>
        <v>0</v>
      </c>
      <c r="ABU6" s="98">
        <f>'Sales Forecast by COS'!ABU5</f>
        <v>0</v>
      </c>
      <c r="ABV6" s="98">
        <f>'Sales Forecast by COS'!ABV5</f>
        <v>0</v>
      </c>
      <c r="ABW6" s="98">
        <f>'Sales Forecast by COS'!ABW5</f>
        <v>0</v>
      </c>
      <c r="ABX6" s="98">
        <f>'Sales Forecast by COS'!ABX5</f>
        <v>0</v>
      </c>
      <c r="ABY6" s="98">
        <f>'Sales Forecast by COS'!ABY5</f>
        <v>0</v>
      </c>
      <c r="ABZ6" s="98">
        <f>'Sales Forecast by COS'!ABZ5</f>
        <v>0</v>
      </c>
      <c r="ACA6" s="98">
        <f>'Sales Forecast by COS'!ACA5</f>
        <v>0</v>
      </c>
      <c r="ACB6" s="98">
        <f>'Sales Forecast by COS'!ACB5</f>
        <v>0</v>
      </c>
      <c r="ACC6" s="98">
        <f>'Sales Forecast by COS'!ACC5</f>
        <v>0</v>
      </c>
      <c r="ACD6" s="98">
        <f>'Sales Forecast by COS'!ACD5</f>
        <v>0</v>
      </c>
      <c r="ACE6" s="98">
        <f>'Sales Forecast by COS'!ACE5</f>
        <v>0</v>
      </c>
      <c r="ACF6" s="98">
        <f>'Sales Forecast by COS'!ACF5</f>
        <v>0</v>
      </c>
      <c r="ACG6" s="98">
        <f>'Sales Forecast by COS'!ACG5</f>
        <v>0</v>
      </c>
      <c r="ACH6" s="98">
        <f>'Sales Forecast by COS'!ACH5</f>
        <v>0</v>
      </c>
      <c r="ACI6" s="98">
        <f>'Sales Forecast by COS'!ACI5</f>
        <v>0</v>
      </c>
      <c r="ACJ6" s="98">
        <f>'Sales Forecast by COS'!ACJ5</f>
        <v>0</v>
      </c>
      <c r="ACK6" s="98">
        <f>'Sales Forecast by COS'!ACK5</f>
        <v>0</v>
      </c>
      <c r="ACL6" s="98">
        <f>'Sales Forecast by COS'!ACL5</f>
        <v>0</v>
      </c>
      <c r="ACM6" s="98">
        <f>'Sales Forecast by COS'!ACM5</f>
        <v>0</v>
      </c>
      <c r="ACN6" s="98">
        <f>'Sales Forecast by COS'!ACN5</f>
        <v>0</v>
      </c>
      <c r="ACO6" s="98">
        <f>'Sales Forecast by COS'!ACO5</f>
        <v>0</v>
      </c>
      <c r="ACP6" s="98">
        <f>'Sales Forecast by COS'!ACP5</f>
        <v>0</v>
      </c>
      <c r="ACQ6" s="98">
        <f>'Sales Forecast by COS'!ACQ5</f>
        <v>0</v>
      </c>
      <c r="ACR6" s="98">
        <f>'Sales Forecast by COS'!ACR5</f>
        <v>0</v>
      </c>
      <c r="ACS6" s="98">
        <f>'Sales Forecast by COS'!ACS5</f>
        <v>0</v>
      </c>
      <c r="ACT6" s="98">
        <f>'Sales Forecast by COS'!ACT5</f>
        <v>0</v>
      </c>
      <c r="ACU6" s="98">
        <f>'Sales Forecast by COS'!ACU5</f>
        <v>0</v>
      </c>
      <c r="ACV6" s="98">
        <f>'Sales Forecast by COS'!ACV5</f>
        <v>0</v>
      </c>
      <c r="ACW6" s="98">
        <f>'Sales Forecast by COS'!ACW5</f>
        <v>0</v>
      </c>
      <c r="ACX6" s="98">
        <f>'Sales Forecast by COS'!ACX5</f>
        <v>0</v>
      </c>
      <c r="ACY6" s="98">
        <f>'Sales Forecast by COS'!ACY5</f>
        <v>0</v>
      </c>
      <c r="ACZ6" s="98">
        <f>'Sales Forecast by COS'!ACZ5</f>
        <v>0</v>
      </c>
      <c r="ADA6" s="98">
        <f>'Sales Forecast by COS'!ADA5</f>
        <v>0</v>
      </c>
      <c r="ADB6" s="98">
        <f>'Sales Forecast by COS'!ADB5</f>
        <v>0</v>
      </c>
      <c r="ADC6" s="98">
        <f>'Sales Forecast by COS'!ADC5</f>
        <v>0</v>
      </c>
      <c r="ADD6" s="98">
        <f>'Sales Forecast by COS'!ADD5</f>
        <v>0</v>
      </c>
      <c r="ADE6" s="98">
        <f>'Sales Forecast by COS'!ADE5</f>
        <v>0</v>
      </c>
      <c r="ADF6" s="98">
        <f>'Sales Forecast by COS'!ADF5</f>
        <v>0</v>
      </c>
      <c r="ADG6" s="98">
        <f>'Sales Forecast by COS'!ADG5</f>
        <v>0</v>
      </c>
      <c r="ADH6" s="98">
        <f>'Sales Forecast by COS'!ADH5</f>
        <v>0</v>
      </c>
      <c r="ADI6" s="98">
        <f>'Sales Forecast by COS'!ADI5</f>
        <v>0</v>
      </c>
      <c r="ADJ6" s="98">
        <f>'Sales Forecast by COS'!ADJ5</f>
        <v>0</v>
      </c>
      <c r="ADK6" s="98">
        <f>'Sales Forecast by COS'!ADK5</f>
        <v>0</v>
      </c>
      <c r="ADL6" s="98">
        <f>'Sales Forecast by COS'!ADL5</f>
        <v>0</v>
      </c>
      <c r="ADM6" s="98">
        <f>'Sales Forecast by COS'!ADM5</f>
        <v>0</v>
      </c>
      <c r="ADN6" s="98">
        <f>'Sales Forecast by COS'!ADN5</f>
        <v>0</v>
      </c>
      <c r="ADO6" s="98">
        <f>'Sales Forecast by COS'!ADO5</f>
        <v>0</v>
      </c>
      <c r="ADP6" s="98">
        <f>'Sales Forecast by COS'!ADP5</f>
        <v>0</v>
      </c>
      <c r="ADQ6" s="98">
        <f>'Sales Forecast by COS'!ADQ5</f>
        <v>0</v>
      </c>
      <c r="ADR6" s="98">
        <f>'Sales Forecast by COS'!ADR5</f>
        <v>0</v>
      </c>
      <c r="ADS6" s="98">
        <f>'Sales Forecast by COS'!ADS5</f>
        <v>0</v>
      </c>
      <c r="ADT6" s="98">
        <f>'Sales Forecast by COS'!ADT5</f>
        <v>0</v>
      </c>
      <c r="ADU6" s="98">
        <f>'Sales Forecast by COS'!ADU5</f>
        <v>0</v>
      </c>
      <c r="ADV6" s="98">
        <f>'Sales Forecast by COS'!ADV5</f>
        <v>0</v>
      </c>
      <c r="ADW6" s="98">
        <f>'Sales Forecast by COS'!ADW5</f>
        <v>0</v>
      </c>
      <c r="ADX6" s="98">
        <f>'Sales Forecast by COS'!ADX5</f>
        <v>0</v>
      </c>
      <c r="ADY6" s="98">
        <f>'Sales Forecast by COS'!ADY5</f>
        <v>0</v>
      </c>
      <c r="ADZ6" s="98">
        <f>'Sales Forecast by COS'!ADZ5</f>
        <v>0</v>
      </c>
      <c r="AEA6" s="98">
        <f>'Sales Forecast by COS'!AEA5</f>
        <v>0</v>
      </c>
      <c r="AEB6" s="98">
        <f>'Sales Forecast by COS'!AEB5</f>
        <v>0</v>
      </c>
      <c r="AEC6" s="98">
        <f>'Sales Forecast by COS'!AEC5</f>
        <v>0</v>
      </c>
      <c r="AED6" s="98">
        <f>'Sales Forecast by COS'!AED5</f>
        <v>0</v>
      </c>
      <c r="AEE6" s="98">
        <f>'Sales Forecast by COS'!AEE5</f>
        <v>0</v>
      </c>
      <c r="AEF6" s="98">
        <f>'Sales Forecast by COS'!AEF5</f>
        <v>0</v>
      </c>
      <c r="AEG6" s="98">
        <f>'Sales Forecast by COS'!AEG5</f>
        <v>0</v>
      </c>
      <c r="AEH6" s="98">
        <f>'Sales Forecast by COS'!AEH5</f>
        <v>0</v>
      </c>
      <c r="AEI6" s="98">
        <f>'Sales Forecast by COS'!AEI5</f>
        <v>0</v>
      </c>
      <c r="AEJ6" s="98">
        <f>'Sales Forecast by COS'!AEJ5</f>
        <v>0</v>
      </c>
      <c r="AEK6" s="98">
        <f>'Sales Forecast by COS'!AEK5</f>
        <v>0</v>
      </c>
      <c r="AEL6" s="98">
        <f>'Sales Forecast by COS'!AEL5</f>
        <v>0</v>
      </c>
      <c r="AEM6" s="98">
        <f>'Sales Forecast by COS'!AEM5</f>
        <v>0</v>
      </c>
      <c r="AEN6" s="98">
        <f>'Sales Forecast by COS'!AEN5</f>
        <v>0</v>
      </c>
      <c r="AEO6" s="98">
        <f>'Sales Forecast by COS'!AEO5</f>
        <v>0</v>
      </c>
      <c r="AEP6" s="98">
        <f>'Sales Forecast by COS'!AEP5</f>
        <v>0</v>
      </c>
      <c r="AEQ6" s="98">
        <f>'Sales Forecast by COS'!AEQ5</f>
        <v>0</v>
      </c>
      <c r="AER6" s="98">
        <f>'Sales Forecast by COS'!AER5</f>
        <v>0</v>
      </c>
      <c r="AES6" s="98">
        <f>'Sales Forecast by COS'!AES5</f>
        <v>0</v>
      </c>
      <c r="AET6" s="98">
        <f>'Sales Forecast by COS'!AET5</f>
        <v>0</v>
      </c>
      <c r="AEU6" s="98">
        <f>'Sales Forecast by COS'!AEU5</f>
        <v>0</v>
      </c>
      <c r="AEV6" s="98">
        <f>'Sales Forecast by COS'!AEV5</f>
        <v>0</v>
      </c>
      <c r="AEW6" s="98">
        <f>'Sales Forecast by COS'!AEW5</f>
        <v>0</v>
      </c>
      <c r="AEX6" s="98">
        <f>'Sales Forecast by COS'!AEX5</f>
        <v>0</v>
      </c>
      <c r="AEY6" s="98">
        <f>'Sales Forecast by COS'!AEY5</f>
        <v>0</v>
      </c>
      <c r="AEZ6" s="98">
        <f>'Sales Forecast by COS'!AEZ5</f>
        <v>0</v>
      </c>
      <c r="AFA6" s="98">
        <f>'Sales Forecast by COS'!AFA5</f>
        <v>0</v>
      </c>
      <c r="AFB6" s="98">
        <f>'Sales Forecast by COS'!AFB5</f>
        <v>0</v>
      </c>
      <c r="AFC6" s="98">
        <f>'Sales Forecast by COS'!AFC5</f>
        <v>0</v>
      </c>
      <c r="AFD6" s="98">
        <f>'Sales Forecast by COS'!AFD5</f>
        <v>0</v>
      </c>
      <c r="AFE6" s="98">
        <f>'Sales Forecast by COS'!AFE5</f>
        <v>0</v>
      </c>
      <c r="AFF6" s="98">
        <f>'Sales Forecast by COS'!AFF5</f>
        <v>0</v>
      </c>
      <c r="AFG6" s="98">
        <f>'Sales Forecast by COS'!AFG5</f>
        <v>0</v>
      </c>
      <c r="AFH6" s="98">
        <f>'Sales Forecast by COS'!AFH5</f>
        <v>0</v>
      </c>
      <c r="AFI6" s="98">
        <f>'Sales Forecast by COS'!AFI5</f>
        <v>0</v>
      </c>
      <c r="AFJ6" s="98">
        <f>'Sales Forecast by COS'!AFJ5</f>
        <v>0</v>
      </c>
      <c r="AFK6" s="98">
        <f>'Sales Forecast by COS'!AFK5</f>
        <v>0</v>
      </c>
      <c r="AFL6" s="98">
        <f>'Sales Forecast by COS'!AFL5</f>
        <v>0</v>
      </c>
      <c r="AFM6" s="98">
        <f>'Sales Forecast by COS'!AFM5</f>
        <v>0</v>
      </c>
      <c r="AFN6" s="98">
        <f>'Sales Forecast by COS'!AFN5</f>
        <v>0</v>
      </c>
      <c r="AFO6" s="98">
        <f>'Sales Forecast by COS'!AFO5</f>
        <v>0</v>
      </c>
      <c r="AFP6" s="98">
        <f>'Sales Forecast by COS'!AFP5</f>
        <v>0</v>
      </c>
      <c r="AFQ6" s="98">
        <f>'Sales Forecast by COS'!AFQ5</f>
        <v>0</v>
      </c>
      <c r="AFR6" s="98">
        <f>'Sales Forecast by COS'!AFR5</f>
        <v>0</v>
      </c>
      <c r="AFS6" s="98">
        <f>'Sales Forecast by COS'!AFS5</f>
        <v>0</v>
      </c>
      <c r="AFT6" s="98">
        <f>'Sales Forecast by COS'!AFT5</f>
        <v>0</v>
      </c>
      <c r="AFU6" s="98">
        <f>'Sales Forecast by COS'!AFU5</f>
        <v>0</v>
      </c>
      <c r="AFV6" s="98">
        <f>'Sales Forecast by COS'!AFV5</f>
        <v>0</v>
      </c>
      <c r="AFW6" s="98">
        <f>'Sales Forecast by COS'!AFW5</f>
        <v>0</v>
      </c>
      <c r="AFX6" s="98">
        <f>'Sales Forecast by COS'!AFX5</f>
        <v>0</v>
      </c>
      <c r="AFY6" s="98">
        <f>'Sales Forecast by COS'!AFY5</f>
        <v>0</v>
      </c>
      <c r="AFZ6" s="98">
        <f>'Sales Forecast by COS'!AFZ5</f>
        <v>0</v>
      </c>
      <c r="AGA6" s="98">
        <f>'Sales Forecast by COS'!AGA5</f>
        <v>0</v>
      </c>
      <c r="AGB6" s="98">
        <f>'Sales Forecast by COS'!AGB5</f>
        <v>0</v>
      </c>
      <c r="AGC6" s="98">
        <f>'Sales Forecast by COS'!AGC5</f>
        <v>0</v>
      </c>
      <c r="AGD6" s="98">
        <f>'Sales Forecast by COS'!AGD5</f>
        <v>0</v>
      </c>
      <c r="AGE6" s="98">
        <f>'Sales Forecast by COS'!AGE5</f>
        <v>0</v>
      </c>
      <c r="AGF6" s="98">
        <f>'Sales Forecast by COS'!AGF5</f>
        <v>0</v>
      </c>
      <c r="AGG6" s="98">
        <f>'Sales Forecast by COS'!AGG5</f>
        <v>0</v>
      </c>
      <c r="AGH6" s="98">
        <f>'Sales Forecast by COS'!AGH5</f>
        <v>0</v>
      </c>
      <c r="AGI6" s="98">
        <f>'Sales Forecast by COS'!AGI5</f>
        <v>0</v>
      </c>
      <c r="AGJ6" s="98">
        <f>'Sales Forecast by COS'!AGJ5</f>
        <v>0</v>
      </c>
      <c r="AGK6" s="98">
        <f>'Sales Forecast by COS'!AGK5</f>
        <v>0</v>
      </c>
      <c r="AGL6" s="98">
        <f>'Sales Forecast by COS'!AGL5</f>
        <v>0</v>
      </c>
      <c r="AGM6" s="98">
        <f>'Sales Forecast by COS'!AGM5</f>
        <v>0</v>
      </c>
      <c r="AGN6" s="98">
        <f>'Sales Forecast by COS'!AGN5</f>
        <v>0</v>
      </c>
      <c r="AGO6" s="98">
        <f>'Sales Forecast by COS'!AGO5</f>
        <v>0</v>
      </c>
      <c r="AGP6" s="98">
        <f>'Sales Forecast by COS'!AGP5</f>
        <v>0</v>
      </c>
      <c r="AGQ6" s="98">
        <f>'Sales Forecast by COS'!AGQ5</f>
        <v>0</v>
      </c>
      <c r="AGR6" s="98">
        <f>'Sales Forecast by COS'!AGR5</f>
        <v>0</v>
      </c>
      <c r="AGS6" s="98">
        <f>'Sales Forecast by COS'!AGS5</f>
        <v>0</v>
      </c>
      <c r="AGT6" s="98">
        <f>'Sales Forecast by COS'!AGT5</f>
        <v>0</v>
      </c>
      <c r="AGU6" s="98">
        <f>'Sales Forecast by COS'!AGU5</f>
        <v>0</v>
      </c>
      <c r="AGV6" s="98">
        <f>'Sales Forecast by COS'!AGV5</f>
        <v>0</v>
      </c>
      <c r="AGW6" s="98">
        <f>'Sales Forecast by COS'!AGW5</f>
        <v>0</v>
      </c>
      <c r="AGX6" s="98">
        <f>'Sales Forecast by COS'!AGX5</f>
        <v>0</v>
      </c>
      <c r="AGY6" s="98">
        <f>'Sales Forecast by COS'!AGY5</f>
        <v>0</v>
      </c>
      <c r="AGZ6" s="98">
        <f>'Sales Forecast by COS'!AGZ5</f>
        <v>0</v>
      </c>
      <c r="AHA6" s="98">
        <f>'Sales Forecast by COS'!AHA5</f>
        <v>0</v>
      </c>
      <c r="AHB6" s="98">
        <f>'Sales Forecast by COS'!AHB5</f>
        <v>0</v>
      </c>
      <c r="AHC6" s="98">
        <f>'Sales Forecast by COS'!AHC5</f>
        <v>0</v>
      </c>
      <c r="AHD6" s="98">
        <f>'Sales Forecast by COS'!AHD5</f>
        <v>0</v>
      </c>
      <c r="AHE6" s="98">
        <f>'Sales Forecast by COS'!AHE5</f>
        <v>0</v>
      </c>
      <c r="AHF6" s="98">
        <f>'Sales Forecast by COS'!AHF5</f>
        <v>0</v>
      </c>
      <c r="AHG6" s="98">
        <f>'Sales Forecast by COS'!AHG5</f>
        <v>0</v>
      </c>
      <c r="AHH6" s="98">
        <f>'Sales Forecast by COS'!AHH5</f>
        <v>0</v>
      </c>
      <c r="AHI6" s="98">
        <f>'Sales Forecast by COS'!AHI5</f>
        <v>0</v>
      </c>
      <c r="AHJ6" s="98">
        <f>'Sales Forecast by COS'!AHJ5</f>
        <v>0</v>
      </c>
      <c r="AHK6" s="98">
        <f>'Sales Forecast by COS'!AHK5</f>
        <v>0</v>
      </c>
      <c r="AHL6" s="98">
        <f>'Sales Forecast by COS'!AHL5</f>
        <v>0</v>
      </c>
      <c r="AHM6" s="98">
        <f>'Sales Forecast by COS'!AHM5</f>
        <v>0</v>
      </c>
      <c r="AHN6" s="98">
        <f>'Sales Forecast by COS'!AHN5</f>
        <v>0</v>
      </c>
      <c r="AHO6" s="98">
        <f>'Sales Forecast by COS'!AHO5</f>
        <v>0</v>
      </c>
      <c r="AHP6" s="98">
        <f>'Sales Forecast by COS'!AHP5</f>
        <v>0</v>
      </c>
      <c r="AHQ6" s="98">
        <f>'Sales Forecast by COS'!AHQ5</f>
        <v>0</v>
      </c>
      <c r="AHR6" s="98">
        <f>'Sales Forecast by COS'!AHR5</f>
        <v>0</v>
      </c>
      <c r="AHS6" s="98">
        <f>'Sales Forecast by COS'!AHS5</f>
        <v>0</v>
      </c>
      <c r="AHT6" s="98">
        <f>'Sales Forecast by COS'!AHT5</f>
        <v>0</v>
      </c>
      <c r="AHU6" s="98">
        <f>'Sales Forecast by COS'!AHU5</f>
        <v>0</v>
      </c>
      <c r="AHV6" s="98">
        <f>'Sales Forecast by COS'!AHV5</f>
        <v>0</v>
      </c>
      <c r="AHW6" s="98">
        <f>'Sales Forecast by COS'!AHW5</f>
        <v>0</v>
      </c>
      <c r="AHX6" s="98">
        <f>'Sales Forecast by COS'!AHX5</f>
        <v>0</v>
      </c>
      <c r="AHY6" s="98">
        <f>'Sales Forecast by COS'!AHY5</f>
        <v>0</v>
      </c>
      <c r="AHZ6" s="98">
        <f>'Sales Forecast by COS'!AHZ5</f>
        <v>0</v>
      </c>
      <c r="AIA6" s="98">
        <f>'Sales Forecast by COS'!AIA5</f>
        <v>0</v>
      </c>
      <c r="AIB6" s="98">
        <f>'Sales Forecast by COS'!AIB5</f>
        <v>0</v>
      </c>
      <c r="AIC6" s="98">
        <f>'Sales Forecast by COS'!AIC5</f>
        <v>0</v>
      </c>
      <c r="AID6" s="98">
        <f>'Sales Forecast by COS'!AID5</f>
        <v>0</v>
      </c>
      <c r="AIE6" s="98">
        <f>'Sales Forecast by COS'!AIE5</f>
        <v>0</v>
      </c>
      <c r="AIF6" s="98">
        <f>'Sales Forecast by COS'!AIF5</f>
        <v>0</v>
      </c>
      <c r="AIG6" s="98">
        <f>'Sales Forecast by COS'!AIG5</f>
        <v>0</v>
      </c>
      <c r="AIH6" s="98">
        <f>'Sales Forecast by COS'!AIH5</f>
        <v>0</v>
      </c>
      <c r="AII6" s="98">
        <f>'Sales Forecast by COS'!AII5</f>
        <v>0</v>
      </c>
      <c r="AIJ6" s="98">
        <f>'Sales Forecast by COS'!AIJ5</f>
        <v>0</v>
      </c>
      <c r="AIK6" s="98">
        <f>'Sales Forecast by COS'!AIK5</f>
        <v>0</v>
      </c>
      <c r="AIL6" s="98">
        <f>'Sales Forecast by COS'!AIL5</f>
        <v>0</v>
      </c>
      <c r="AIM6" s="98">
        <f>'Sales Forecast by COS'!AIM5</f>
        <v>0</v>
      </c>
      <c r="AIN6" s="98">
        <f>'Sales Forecast by COS'!AIN5</f>
        <v>0</v>
      </c>
      <c r="AIO6" s="98">
        <f>'Sales Forecast by COS'!AIO5</f>
        <v>0</v>
      </c>
      <c r="AIP6" s="98">
        <f>'Sales Forecast by COS'!AIP5</f>
        <v>0</v>
      </c>
      <c r="AIQ6" s="98">
        <f>'Sales Forecast by COS'!AIQ5</f>
        <v>0</v>
      </c>
      <c r="AIR6" s="98">
        <f>'Sales Forecast by COS'!AIR5</f>
        <v>0</v>
      </c>
      <c r="AIS6" s="98">
        <f>'Sales Forecast by COS'!AIS5</f>
        <v>0</v>
      </c>
      <c r="AIT6" s="98">
        <f>'Sales Forecast by COS'!AIT5</f>
        <v>0</v>
      </c>
      <c r="AIU6" s="98">
        <f>'Sales Forecast by COS'!AIU5</f>
        <v>0</v>
      </c>
      <c r="AIV6" s="98">
        <f>'Sales Forecast by COS'!AIV5</f>
        <v>0</v>
      </c>
      <c r="AIW6" s="98">
        <f>'Sales Forecast by COS'!AIW5</f>
        <v>0</v>
      </c>
      <c r="AIX6" s="98">
        <f>'Sales Forecast by COS'!AIX5</f>
        <v>0</v>
      </c>
      <c r="AIY6" s="98">
        <f>'Sales Forecast by COS'!AIY5</f>
        <v>0</v>
      </c>
      <c r="AIZ6" s="98">
        <f>'Sales Forecast by COS'!AIZ5</f>
        <v>0</v>
      </c>
      <c r="AJA6" s="98">
        <f>'Sales Forecast by COS'!AJA5</f>
        <v>0</v>
      </c>
      <c r="AJB6" s="98">
        <f>'Sales Forecast by COS'!AJB5</f>
        <v>0</v>
      </c>
      <c r="AJC6" s="98">
        <f>'Sales Forecast by COS'!AJC5</f>
        <v>0</v>
      </c>
      <c r="AJD6" s="98">
        <f>'Sales Forecast by COS'!AJD5</f>
        <v>0</v>
      </c>
      <c r="AJE6" s="98">
        <f>'Sales Forecast by COS'!AJE5</f>
        <v>0</v>
      </c>
      <c r="AJF6" s="98">
        <f>'Sales Forecast by COS'!AJF5</f>
        <v>0</v>
      </c>
      <c r="AJG6" s="98">
        <f>'Sales Forecast by COS'!AJG5</f>
        <v>0</v>
      </c>
      <c r="AJH6" s="98">
        <f>'Sales Forecast by COS'!AJH5</f>
        <v>0</v>
      </c>
      <c r="AJI6" s="98">
        <f>'Sales Forecast by COS'!AJI5</f>
        <v>0</v>
      </c>
      <c r="AJJ6" s="98">
        <f>'Sales Forecast by COS'!AJJ5</f>
        <v>0</v>
      </c>
      <c r="AJK6" s="98">
        <f>'Sales Forecast by COS'!AJK5</f>
        <v>0</v>
      </c>
      <c r="AJL6" s="98">
        <f>'Sales Forecast by COS'!AJL5</f>
        <v>0</v>
      </c>
      <c r="AJM6" s="98">
        <f>'Sales Forecast by COS'!AJM5</f>
        <v>0</v>
      </c>
      <c r="AJN6" s="98">
        <f>'Sales Forecast by COS'!AJN5</f>
        <v>0</v>
      </c>
      <c r="AJO6" s="98">
        <f>'Sales Forecast by COS'!AJO5</f>
        <v>0</v>
      </c>
      <c r="AJP6" s="98">
        <f>'Sales Forecast by COS'!AJP5</f>
        <v>0</v>
      </c>
      <c r="AJQ6" s="98">
        <f>'Sales Forecast by COS'!AJQ5</f>
        <v>0</v>
      </c>
      <c r="AJR6" s="98">
        <f>'Sales Forecast by COS'!AJR5</f>
        <v>0</v>
      </c>
      <c r="AJS6" s="98">
        <f>'Sales Forecast by COS'!AJS5</f>
        <v>0</v>
      </c>
      <c r="AJT6" s="98">
        <f>'Sales Forecast by COS'!AJT5</f>
        <v>0</v>
      </c>
      <c r="AJU6" s="98">
        <f>'Sales Forecast by COS'!AJU5</f>
        <v>0</v>
      </c>
      <c r="AJV6" s="98">
        <f>'Sales Forecast by COS'!AJV5</f>
        <v>0</v>
      </c>
      <c r="AJW6" s="98">
        <f>'Sales Forecast by COS'!AJW5</f>
        <v>0</v>
      </c>
      <c r="AJX6" s="98">
        <f>'Sales Forecast by COS'!AJX5</f>
        <v>0</v>
      </c>
      <c r="AJY6" s="98">
        <f>'Sales Forecast by COS'!AJY5</f>
        <v>0</v>
      </c>
      <c r="AJZ6" s="98">
        <f>'Sales Forecast by COS'!AJZ5</f>
        <v>0</v>
      </c>
      <c r="AKA6" s="98">
        <f>'Sales Forecast by COS'!AKA5</f>
        <v>0</v>
      </c>
      <c r="AKB6" s="98">
        <f>'Sales Forecast by COS'!AKB5</f>
        <v>0</v>
      </c>
      <c r="AKC6" s="98">
        <f>'Sales Forecast by COS'!AKC5</f>
        <v>0</v>
      </c>
      <c r="AKD6" s="98">
        <f>'Sales Forecast by COS'!AKD5</f>
        <v>0</v>
      </c>
      <c r="AKE6" s="98">
        <f>'Sales Forecast by COS'!AKE5</f>
        <v>0</v>
      </c>
      <c r="AKF6" s="98">
        <f>'Sales Forecast by COS'!AKF5</f>
        <v>0</v>
      </c>
      <c r="AKG6" s="98">
        <f>'Sales Forecast by COS'!AKG5</f>
        <v>0</v>
      </c>
      <c r="AKH6" s="98">
        <f>'Sales Forecast by COS'!AKH5</f>
        <v>0</v>
      </c>
      <c r="AKI6" s="98">
        <f>'Sales Forecast by COS'!AKI5</f>
        <v>0</v>
      </c>
      <c r="AKJ6" s="98">
        <f>'Sales Forecast by COS'!AKJ5</f>
        <v>0</v>
      </c>
      <c r="AKK6" s="98">
        <f>'Sales Forecast by COS'!AKK5</f>
        <v>0</v>
      </c>
      <c r="AKL6" s="98">
        <f>'Sales Forecast by COS'!AKL5</f>
        <v>0</v>
      </c>
      <c r="AKM6" s="98">
        <f>'Sales Forecast by COS'!AKM5</f>
        <v>0</v>
      </c>
      <c r="AKN6" s="98">
        <f>'Sales Forecast by COS'!AKN5</f>
        <v>0</v>
      </c>
      <c r="AKO6" s="98">
        <f>'Sales Forecast by COS'!AKO5</f>
        <v>0</v>
      </c>
      <c r="AKP6" s="98">
        <f>'Sales Forecast by COS'!AKP5</f>
        <v>0</v>
      </c>
      <c r="AKQ6" s="98">
        <f>'Sales Forecast by COS'!AKQ5</f>
        <v>0</v>
      </c>
      <c r="AKR6" s="98">
        <f>'Sales Forecast by COS'!AKR5</f>
        <v>0</v>
      </c>
      <c r="AKS6" s="98">
        <f>'Sales Forecast by COS'!AKS5</f>
        <v>0</v>
      </c>
      <c r="AKT6" s="98">
        <f>'Sales Forecast by COS'!AKT5</f>
        <v>0</v>
      </c>
      <c r="AKU6" s="98">
        <f>'Sales Forecast by COS'!AKU5</f>
        <v>0</v>
      </c>
      <c r="AKV6" s="98">
        <f>'Sales Forecast by COS'!AKV5</f>
        <v>0</v>
      </c>
      <c r="AKW6" s="98">
        <f>'Sales Forecast by COS'!AKW5</f>
        <v>0</v>
      </c>
      <c r="AKX6" s="98">
        <f>'Sales Forecast by COS'!AKX5</f>
        <v>0</v>
      </c>
      <c r="AKY6" s="98">
        <f>'Sales Forecast by COS'!AKY5</f>
        <v>0</v>
      </c>
      <c r="AKZ6" s="98">
        <f>'Sales Forecast by COS'!AKZ5</f>
        <v>0</v>
      </c>
      <c r="ALA6" s="98">
        <f>'Sales Forecast by COS'!ALA5</f>
        <v>0</v>
      </c>
      <c r="ALB6" s="98">
        <f>'Sales Forecast by COS'!ALB5</f>
        <v>0</v>
      </c>
      <c r="ALC6" s="98">
        <f>'Sales Forecast by COS'!ALC5</f>
        <v>0</v>
      </c>
      <c r="ALD6" s="98">
        <f>'Sales Forecast by COS'!ALD5</f>
        <v>0</v>
      </c>
      <c r="ALE6" s="98">
        <f>'Sales Forecast by COS'!ALE5</f>
        <v>0</v>
      </c>
      <c r="ALF6" s="98">
        <f>'Sales Forecast by COS'!ALF5</f>
        <v>0</v>
      </c>
      <c r="ALG6" s="98">
        <f>'Sales Forecast by COS'!ALG5</f>
        <v>0</v>
      </c>
      <c r="ALH6" s="98">
        <f>'Sales Forecast by COS'!ALH5</f>
        <v>0</v>
      </c>
      <c r="ALI6" s="98">
        <f>'Sales Forecast by COS'!ALI5</f>
        <v>0</v>
      </c>
      <c r="ALJ6" s="98">
        <f>'Sales Forecast by COS'!ALJ5</f>
        <v>0</v>
      </c>
      <c r="ALK6" s="98">
        <f>'Sales Forecast by COS'!ALK5</f>
        <v>0</v>
      </c>
      <c r="ALL6" s="98">
        <f>'Sales Forecast by COS'!ALL5</f>
        <v>0</v>
      </c>
      <c r="ALM6" s="98">
        <f>'Sales Forecast by COS'!ALM5</f>
        <v>0</v>
      </c>
      <c r="ALN6" s="98">
        <f>'Sales Forecast by COS'!ALN5</f>
        <v>0</v>
      </c>
      <c r="ALO6" s="98">
        <f>'Sales Forecast by COS'!ALO5</f>
        <v>0</v>
      </c>
      <c r="ALP6" s="98">
        <f>'Sales Forecast by COS'!ALP5</f>
        <v>0</v>
      </c>
      <c r="ALQ6" s="98">
        <f>'Sales Forecast by COS'!ALQ5</f>
        <v>0</v>
      </c>
      <c r="ALR6" s="98">
        <f>'Sales Forecast by COS'!ALR5</f>
        <v>0</v>
      </c>
      <c r="ALS6" s="98">
        <f>'Sales Forecast by COS'!ALS5</f>
        <v>0</v>
      </c>
      <c r="ALT6" s="98">
        <f>'Sales Forecast by COS'!ALT5</f>
        <v>0</v>
      </c>
      <c r="ALU6" s="98">
        <f>'Sales Forecast by COS'!ALU5</f>
        <v>0</v>
      </c>
      <c r="ALV6" s="98">
        <f>'Sales Forecast by COS'!ALV5</f>
        <v>0</v>
      </c>
      <c r="ALW6" s="98">
        <f>'Sales Forecast by COS'!ALW5</f>
        <v>0</v>
      </c>
      <c r="ALX6" s="98">
        <f>'Sales Forecast by COS'!ALX5</f>
        <v>0</v>
      </c>
      <c r="ALY6" s="98">
        <f>'Sales Forecast by COS'!ALY5</f>
        <v>0</v>
      </c>
      <c r="ALZ6" s="98">
        <f>'Sales Forecast by COS'!ALZ5</f>
        <v>0</v>
      </c>
      <c r="AMA6" s="98">
        <f>'Sales Forecast by COS'!AMA5</f>
        <v>0</v>
      </c>
      <c r="AMB6" s="98">
        <f>'Sales Forecast by COS'!AMB5</f>
        <v>0</v>
      </c>
      <c r="AMC6" s="98">
        <f>'Sales Forecast by COS'!AMC5</f>
        <v>0</v>
      </c>
      <c r="AMD6" s="98">
        <f>'Sales Forecast by COS'!AMD5</f>
        <v>0</v>
      </c>
      <c r="AME6" s="98">
        <f>'Sales Forecast by COS'!AME5</f>
        <v>0</v>
      </c>
      <c r="AMF6" s="98">
        <f>'Sales Forecast by COS'!AMF5</f>
        <v>0</v>
      </c>
      <c r="AMG6" s="98">
        <f>'Sales Forecast by COS'!AMG5</f>
        <v>0</v>
      </c>
      <c r="AMH6" s="98">
        <f>'Sales Forecast by COS'!AMH5</f>
        <v>0</v>
      </c>
      <c r="AMI6" s="98">
        <f>'Sales Forecast by COS'!AMI5</f>
        <v>0</v>
      </c>
      <c r="AMJ6" s="98">
        <f>'Sales Forecast by COS'!AMJ5</f>
        <v>0</v>
      </c>
      <c r="AMK6" s="98">
        <f>'Sales Forecast by COS'!AMK5</f>
        <v>0</v>
      </c>
      <c r="AML6" s="98">
        <f>'Sales Forecast by COS'!AML5</f>
        <v>0</v>
      </c>
      <c r="AMM6" s="98">
        <f>'Sales Forecast by COS'!AMM5</f>
        <v>0</v>
      </c>
      <c r="AMN6" s="98">
        <f>'Sales Forecast by COS'!AMN5</f>
        <v>0</v>
      </c>
      <c r="AMO6" s="98">
        <f>'Sales Forecast by COS'!AMO5</f>
        <v>0</v>
      </c>
      <c r="AMP6" s="98">
        <f>'Sales Forecast by COS'!AMP5</f>
        <v>0</v>
      </c>
      <c r="AMQ6" s="98">
        <f>'Sales Forecast by COS'!AMQ5</f>
        <v>0</v>
      </c>
      <c r="AMR6" s="98">
        <f>'Sales Forecast by COS'!AMR5</f>
        <v>0</v>
      </c>
      <c r="AMS6" s="98">
        <f>'Sales Forecast by COS'!AMS5</f>
        <v>0</v>
      </c>
      <c r="AMT6" s="98">
        <f>'Sales Forecast by COS'!AMT5</f>
        <v>0</v>
      </c>
      <c r="AMU6" s="98">
        <f>'Sales Forecast by COS'!AMU5</f>
        <v>0</v>
      </c>
      <c r="AMV6" s="98">
        <f>'Sales Forecast by COS'!AMV5</f>
        <v>0</v>
      </c>
      <c r="AMW6" s="98">
        <f>'Sales Forecast by COS'!AMW5</f>
        <v>0</v>
      </c>
      <c r="AMX6" s="98">
        <f>'Sales Forecast by COS'!AMX5</f>
        <v>0</v>
      </c>
      <c r="AMY6" s="98">
        <f>'Sales Forecast by COS'!AMY5</f>
        <v>0</v>
      </c>
      <c r="AMZ6" s="98">
        <f>'Sales Forecast by COS'!AMZ5</f>
        <v>0</v>
      </c>
      <c r="ANA6" s="98">
        <f>'Sales Forecast by COS'!ANA5</f>
        <v>0</v>
      </c>
      <c r="ANB6" s="98">
        <f>'Sales Forecast by COS'!ANB5</f>
        <v>0</v>
      </c>
      <c r="ANC6" s="98">
        <f>'Sales Forecast by COS'!ANC5</f>
        <v>0</v>
      </c>
      <c r="AND6" s="98">
        <f>'Sales Forecast by COS'!AND5</f>
        <v>0</v>
      </c>
      <c r="ANE6" s="98">
        <f>'Sales Forecast by COS'!ANE5</f>
        <v>0</v>
      </c>
      <c r="ANF6" s="98">
        <f>'Sales Forecast by COS'!ANF5</f>
        <v>0</v>
      </c>
      <c r="ANG6" s="98">
        <f>'Sales Forecast by COS'!ANG5</f>
        <v>0</v>
      </c>
      <c r="ANH6" s="98">
        <f>'Sales Forecast by COS'!ANH5</f>
        <v>0</v>
      </c>
      <c r="ANI6" s="98">
        <f>'Sales Forecast by COS'!ANI5</f>
        <v>0</v>
      </c>
      <c r="ANJ6" s="98">
        <f>'Sales Forecast by COS'!ANJ5</f>
        <v>0</v>
      </c>
      <c r="ANK6" s="98">
        <f>'Sales Forecast by COS'!ANK5</f>
        <v>0</v>
      </c>
      <c r="ANL6" s="98">
        <f>'Sales Forecast by COS'!ANL5</f>
        <v>0</v>
      </c>
      <c r="ANM6" s="98">
        <f>'Sales Forecast by COS'!ANM5</f>
        <v>0</v>
      </c>
      <c r="ANN6" s="98">
        <f>'Sales Forecast by COS'!ANN5</f>
        <v>0</v>
      </c>
      <c r="ANO6" s="98">
        <f>'Sales Forecast by COS'!ANO5</f>
        <v>0</v>
      </c>
      <c r="ANP6" s="98">
        <f>'Sales Forecast by COS'!ANP5</f>
        <v>0</v>
      </c>
      <c r="ANQ6" s="98">
        <f>'Sales Forecast by COS'!ANQ5</f>
        <v>0</v>
      </c>
      <c r="ANR6" s="98">
        <f>'Sales Forecast by COS'!ANR5</f>
        <v>0</v>
      </c>
      <c r="ANS6" s="98">
        <f>'Sales Forecast by COS'!ANS5</f>
        <v>0</v>
      </c>
      <c r="ANT6" s="98">
        <f>'Sales Forecast by COS'!ANT5</f>
        <v>0</v>
      </c>
      <c r="ANU6" s="98">
        <f>'Sales Forecast by COS'!ANU5</f>
        <v>0</v>
      </c>
      <c r="ANV6" s="98">
        <f>'Sales Forecast by COS'!ANV5</f>
        <v>0</v>
      </c>
      <c r="ANW6" s="98">
        <f>'Sales Forecast by COS'!ANW5</f>
        <v>0</v>
      </c>
      <c r="ANX6" s="98">
        <f>'Sales Forecast by COS'!ANX5</f>
        <v>0</v>
      </c>
      <c r="ANY6" s="98">
        <f>'Sales Forecast by COS'!ANY5</f>
        <v>0</v>
      </c>
      <c r="ANZ6" s="98">
        <f>'Sales Forecast by COS'!ANZ5</f>
        <v>0</v>
      </c>
      <c r="AOA6" s="98">
        <f>'Sales Forecast by COS'!AOA5</f>
        <v>0</v>
      </c>
      <c r="AOB6" s="98">
        <f>'Sales Forecast by COS'!AOB5</f>
        <v>0</v>
      </c>
      <c r="AOC6" s="98">
        <f>'Sales Forecast by COS'!AOC5</f>
        <v>0</v>
      </c>
      <c r="AOD6" s="98">
        <f>'Sales Forecast by COS'!AOD5</f>
        <v>0</v>
      </c>
      <c r="AOE6" s="98">
        <f>'Sales Forecast by COS'!AOE5</f>
        <v>0</v>
      </c>
      <c r="AOF6" s="98">
        <f>'Sales Forecast by COS'!AOF5</f>
        <v>0</v>
      </c>
      <c r="AOG6" s="98">
        <f>'Sales Forecast by COS'!AOG5</f>
        <v>0</v>
      </c>
      <c r="AOH6" s="98">
        <f>'Sales Forecast by COS'!AOH5</f>
        <v>0</v>
      </c>
      <c r="AOI6" s="98">
        <f>'Sales Forecast by COS'!AOI5</f>
        <v>0</v>
      </c>
      <c r="AOJ6" s="98">
        <f>'Sales Forecast by COS'!AOJ5</f>
        <v>0</v>
      </c>
      <c r="AOK6" s="98">
        <f>'Sales Forecast by COS'!AOK5</f>
        <v>0</v>
      </c>
      <c r="AOL6" s="98">
        <f>'Sales Forecast by COS'!AOL5</f>
        <v>0</v>
      </c>
      <c r="AOM6" s="98">
        <f>'Sales Forecast by COS'!AOM5</f>
        <v>0</v>
      </c>
      <c r="AON6" s="98">
        <f>'Sales Forecast by COS'!AON5</f>
        <v>0</v>
      </c>
      <c r="AOO6" s="98">
        <f>'Sales Forecast by COS'!AOO5</f>
        <v>0</v>
      </c>
      <c r="AOP6" s="98">
        <f>'Sales Forecast by COS'!AOP5</f>
        <v>0</v>
      </c>
      <c r="AOQ6" s="98">
        <f>'Sales Forecast by COS'!AOQ5</f>
        <v>0</v>
      </c>
      <c r="AOR6" s="98">
        <f>'Sales Forecast by COS'!AOR5</f>
        <v>0</v>
      </c>
      <c r="AOS6" s="98">
        <f>'Sales Forecast by COS'!AOS5</f>
        <v>0</v>
      </c>
      <c r="AOT6" s="98">
        <f>'Sales Forecast by COS'!AOT5</f>
        <v>0</v>
      </c>
      <c r="AOU6" s="98">
        <f>'Sales Forecast by COS'!AOU5</f>
        <v>0</v>
      </c>
      <c r="AOV6" s="98">
        <f>'Sales Forecast by COS'!AOV5</f>
        <v>0</v>
      </c>
      <c r="AOW6" s="98">
        <f>'Sales Forecast by COS'!AOW5</f>
        <v>0</v>
      </c>
      <c r="AOX6" s="98">
        <f>'Sales Forecast by COS'!AOX5</f>
        <v>0</v>
      </c>
      <c r="AOY6" s="98">
        <f>'Sales Forecast by COS'!AOY5</f>
        <v>0</v>
      </c>
      <c r="AOZ6" s="98">
        <f>'Sales Forecast by COS'!AOZ5</f>
        <v>0</v>
      </c>
      <c r="APA6" s="98">
        <f>'Sales Forecast by COS'!APA5</f>
        <v>0</v>
      </c>
      <c r="APB6" s="98">
        <f>'Sales Forecast by COS'!APB5</f>
        <v>0</v>
      </c>
      <c r="APC6" s="98">
        <f>'Sales Forecast by COS'!APC5</f>
        <v>0</v>
      </c>
      <c r="APD6" s="98">
        <f>'Sales Forecast by COS'!APD5</f>
        <v>0</v>
      </c>
      <c r="APE6" s="98">
        <f>'Sales Forecast by COS'!APE5</f>
        <v>0</v>
      </c>
      <c r="APF6" s="98">
        <f>'Sales Forecast by COS'!APF5</f>
        <v>0</v>
      </c>
      <c r="APG6" s="98">
        <f>'Sales Forecast by COS'!APG5</f>
        <v>0</v>
      </c>
      <c r="APH6" s="98">
        <f>'Sales Forecast by COS'!APH5</f>
        <v>0</v>
      </c>
      <c r="API6" s="98">
        <f>'Sales Forecast by COS'!API5</f>
        <v>0</v>
      </c>
      <c r="APJ6" s="98">
        <f>'Sales Forecast by COS'!APJ5</f>
        <v>0</v>
      </c>
      <c r="APK6" s="98">
        <f>'Sales Forecast by COS'!APK5</f>
        <v>0</v>
      </c>
      <c r="APL6" s="98">
        <f>'Sales Forecast by COS'!APL5</f>
        <v>0</v>
      </c>
      <c r="APM6" s="98">
        <f>'Sales Forecast by COS'!APM5</f>
        <v>0</v>
      </c>
      <c r="APN6" s="98">
        <f>'Sales Forecast by COS'!APN5</f>
        <v>0</v>
      </c>
      <c r="APO6" s="98">
        <f>'Sales Forecast by COS'!APO5</f>
        <v>0</v>
      </c>
      <c r="APP6" s="98">
        <f>'Sales Forecast by COS'!APP5</f>
        <v>0</v>
      </c>
      <c r="APQ6" s="98">
        <f>'Sales Forecast by COS'!APQ5</f>
        <v>0</v>
      </c>
      <c r="APR6" s="98">
        <f>'Sales Forecast by COS'!APR5</f>
        <v>0</v>
      </c>
      <c r="APS6" s="98">
        <f>'Sales Forecast by COS'!APS5</f>
        <v>0</v>
      </c>
      <c r="APT6" s="98">
        <f>'Sales Forecast by COS'!APT5</f>
        <v>0</v>
      </c>
      <c r="APU6" s="98">
        <f>'Sales Forecast by COS'!APU5</f>
        <v>0</v>
      </c>
      <c r="APV6" s="98">
        <f>'Sales Forecast by COS'!APV5</f>
        <v>0</v>
      </c>
      <c r="APW6" s="98">
        <f>'Sales Forecast by COS'!APW5</f>
        <v>0</v>
      </c>
      <c r="APX6" s="98">
        <f>'Sales Forecast by COS'!APX5</f>
        <v>0</v>
      </c>
      <c r="APY6" s="98">
        <f>'Sales Forecast by COS'!APY5</f>
        <v>0</v>
      </c>
      <c r="APZ6" s="98">
        <f>'Sales Forecast by COS'!APZ5</f>
        <v>0</v>
      </c>
      <c r="AQA6" s="98">
        <f>'Sales Forecast by COS'!AQA5</f>
        <v>0</v>
      </c>
      <c r="AQB6" s="98">
        <f>'Sales Forecast by COS'!AQB5</f>
        <v>0</v>
      </c>
      <c r="AQC6" s="98">
        <f>'Sales Forecast by COS'!AQC5</f>
        <v>0</v>
      </c>
      <c r="AQD6" s="98">
        <f>'Sales Forecast by COS'!AQD5</f>
        <v>0</v>
      </c>
      <c r="AQE6" s="98">
        <f>'Sales Forecast by COS'!AQE5</f>
        <v>0</v>
      </c>
      <c r="AQF6" s="98">
        <f>'Sales Forecast by COS'!AQF5</f>
        <v>0</v>
      </c>
      <c r="AQG6" s="98">
        <f>'Sales Forecast by COS'!AQG5</f>
        <v>0</v>
      </c>
      <c r="AQH6" s="98">
        <f>'Sales Forecast by COS'!AQH5</f>
        <v>0</v>
      </c>
      <c r="AQI6" s="98">
        <f>'Sales Forecast by COS'!AQI5</f>
        <v>0</v>
      </c>
      <c r="AQJ6" s="98">
        <f>'Sales Forecast by COS'!AQJ5</f>
        <v>0</v>
      </c>
      <c r="AQK6" s="98">
        <f>'Sales Forecast by COS'!AQK5</f>
        <v>0</v>
      </c>
      <c r="AQL6" s="98">
        <f>'Sales Forecast by COS'!AQL5</f>
        <v>0</v>
      </c>
      <c r="AQM6" s="98">
        <f>'Sales Forecast by COS'!AQM5</f>
        <v>0</v>
      </c>
      <c r="AQN6" s="98">
        <f>'Sales Forecast by COS'!AQN5</f>
        <v>0</v>
      </c>
      <c r="AQO6" s="98">
        <f>'Sales Forecast by COS'!AQO5</f>
        <v>0</v>
      </c>
      <c r="AQP6" s="98">
        <f>'Sales Forecast by COS'!AQP5</f>
        <v>0</v>
      </c>
      <c r="AQQ6" s="98">
        <f>'Sales Forecast by COS'!AQQ5</f>
        <v>0</v>
      </c>
      <c r="AQR6" s="98">
        <f>'Sales Forecast by COS'!AQR5</f>
        <v>0</v>
      </c>
      <c r="AQS6" s="98">
        <f>'Sales Forecast by COS'!AQS5</f>
        <v>0</v>
      </c>
      <c r="AQT6" s="98">
        <f>'Sales Forecast by COS'!AQT5</f>
        <v>0</v>
      </c>
      <c r="AQU6" s="98">
        <f>'Sales Forecast by COS'!AQU5</f>
        <v>0</v>
      </c>
      <c r="AQV6" s="98">
        <f>'Sales Forecast by COS'!AQV5</f>
        <v>0</v>
      </c>
      <c r="AQW6" s="98">
        <f>'Sales Forecast by COS'!AQW5</f>
        <v>0</v>
      </c>
      <c r="AQX6" s="98">
        <f>'Sales Forecast by COS'!AQX5</f>
        <v>0</v>
      </c>
      <c r="AQY6" s="98">
        <f>'Sales Forecast by COS'!AQY5</f>
        <v>0</v>
      </c>
      <c r="AQZ6" s="98">
        <f>'Sales Forecast by COS'!AQZ5</f>
        <v>0</v>
      </c>
      <c r="ARA6" s="98">
        <f>'Sales Forecast by COS'!ARA5</f>
        <v>0</v>
      </c>
      <c r="ARB6" s="98">
        <f>'Sales Forecast by COS'!ARB5</f>
        <v>0</v>
      </c>
      <c r="ARC6" s="98">
        <f>'Sales Forecast by COS'!ARC5</f>
        <v>0</v>
      </c>
      <c r="ARD6" s="98">
        <f>'Sales Forecast by COS'!ARD5</f>
        <v>0</v>
      </c>
      <c r="ARE6" s="98">
        <f>'Sales Forecast by COS'!ARE5</f>
        <v>0</v>
      </c>
      <c r="ARF6" s="98">
        <f>'Sales Forecast by COS'!ARF5</f>
        <v>0</v>
      </c>
      <c r="ARG6" s="98">
        <f>'Sales Forecast by COS'!ARG5</f>
        <v>0</v>
      </c>
      <c r="ARH6" s="98">
        <f>'Sales Forecast by COS'!ARH5</f>
        <v>0</v>
      </c>
      <c r="ARI6" s="98">
        <f>'Sales Forecast by COS'!ARI5</f>
        <v>0</v>
      </c>
      <c r="ARJ6" s="98">
        <f>'Sales Forecast by COS'!ARJ5</f>
        <v>0</v>
      </c>
      <c r="ARK6" s="98">
        <f>'Sales Forecast by COS'!ARK5</f>
        <v>0</v>
      </c>
      <c r="ARL6" s="98">
        <f>'Sales Forecast by COS'!ARL5</f>
        <v>0</v>
      </c>
      <c r="ARM6" s="98">
        <f>'Sales Forecast by COS'!ARM5</f>
        <v>0</v>
      </c>
      <c r="ARN6" s="98">
        <f>'Sales Forecast by COS'!ARN5</f>
        <v>0</v>
      </c>
      <c r="ARO6" s="98">
        <f>'Sales Forecast by COS'!ARO5</f>
        <v>0</v>
      </c>
      <c r="ARP6" s="98">
        <f>'Sales Forecast by COS'!ARP5</f>
        <v>0</v>
      </c>
      <c r="ARQ6" s="98">
        <f>'Sales Forecast by COS'!ARQ5</f>
        <v>0</v>
      </c>
      <c r="ARR6" s="98">
        <f>'Sales Forecast by COS'!ARR5</f>
        <v>0</v>
      </c>
      <c r="ARS6" s="98">
        <f>'Sales Forecast by COS'!ARS5</f>
        <v>0</v>
      </c>
      <c r="ART6" s="98">
        <f>'Sales Forecast by COS'!ART5</f>
        <v>0</v>
      </c>
      <c r="ARU6" s="98">
        <f>'Sales Forecast by COS'!ARU5</f>
        <v>0</v>
      </c>
      <c r="ARV6" s="98">
        <f>'Sales Forecast by COS'!ARV5</f>
        <v>0</v>
      </c>
      <c r="ARW6" s="98">
        <f>'Sales Forecast by COS'!ARW5</f>
        <v>0</v>
      </c>
      <c r="ARX6" s="98">
        <f>'Sales Forecast by COS'!ARX5</f>
        <v>0</v>
      </c>
      <c r="ARY6" s="98">
        <f>'Sales Forecast by COS'!ARY5</f>
        <v>0</v>
      </c>
      <c r="ARZ6" s="98">
        <f>'Sales Forecast by COS'!ARZ5</f>
        <v>0</v>
      </c>
      <c r="ASA6" s="98">
        <f>'Sales Forecast by COS'!ASA5</f>
        <v>0</v>
      </c>
      <c r="ASB6" s="98">
        <f>'Sales Forecast by COS'!ASB5</f>
        <v>0</v>
      </c>
      <c r="ASC6" s="98">
        <f>'Sales Forecast by COS'!ASC5</f>
        <v>0</v>
      </c>
      <c r="ASD6" s="98">
        <f>'Sales Forecast by COS'!ASD5</f>
        <v>0</v>
      </c>
      <c r="ASE6" s="98">
        <f>'Sales Forecast by COS'!ASE5</f>
        <v>0</v>
      </c>
      <c r="ASF6" s="98">
        <f>'Sales Forecast by COS'!ASF5</f>
        <v>0</v>
      </c>
      <c r="ASG6" s="98">
        <f>'Sales Forecast by COS'!ASG5</f>
        <v>0</v>
      </c>
      <c r="ASH6" s="98">
        <f>'Sales Forecast by COS'!ASH5</f>
        <v>0</v>
      </c>
      <c r="ASI6" s="98">
        <f>'Sales Forecast by COS'!ASI5</f>
        <v>0</v>
      </c>
      <c r="ASJ6" s="98">
        <f>'Sales Forecast by COS'!ASJ5</f>
        <v>0</v>
      </c>
      <c r="ASK6" s="98">
        <f>'Sales Forecast by COS'!ASK5</f>
        <v>0</v>
      </c>
      <c r="ASL6" s="98">
        <f>'Sales Forecast by COS'!ASL5</f>
        <v>0</v>
      </c>
      <c r="ASM6" s="98">
        <f>'Sales Forecast by COS'!ASM5</f>
        <v>0</v>
      </c>
      <c r="ASN6" s="98">
        <f>'Sales Forecast by COS'!ASN5</f>
        <v>0</v>
      </c>
      <c r="ASO6" s="98">
        <f>'Sales Forecast by COS'!ASO5</f>
        <v>0</v>
      </c>
      <c r="ASP6" s="98">
        <f>'Sales Forecast by COS'!ASP5</f>
        <v>0</v>
      </c>
      <c r="ASQ6" s="98">
        <f>'Sales Forecast by COS'!ASQ5</f>
        <v>0</v>
      </c>
      <c r="ASR6" s="98">
        <f>'Sales Forecast by COS'!ASR5</f>
        <v>0</v>
      </c>
      <c r="ASS6" s="98">
        <f>'Sales Forecast by COS'!ASS5</f>
        <v>0</v>
      </c>
      <c r="AST6" s="98">
        <f>'Sales Forecast by COS'!AST5</f>
        <v>0</v>
      </c>
      <c r="ASU6" s="98">
        <f>'Sales Forecast by COS'!ASU5</f>
        <v>0</v>
      </c>
      <c r="ASV6" s="98">
        <f>'Sales Forecast by COS'!ASV5</f>
        <v>0</v>
      </c>
      <c r="ASW6" s="98">
        <f>'Sales Forecast by COS'!ASW5</f>
        <v>0</v>
      </c>
      <c r="ASX6" s="98">
        <f>'Sales Forecast by COS'!ASX5</f>
        <v>0</v>
      </c>
      <c r="ASY6" s="98">
        <f>'Sales Forecast by COS'!ASY5</f>
        <v>0</v>
      </c>
      <c r="ASZ6" s="98">
        <f>'Sales Forecast by COS'!ASZ5</f>
        <v>0</v>
      </c>
      <c r="ATA6" s="98">
        <f>'Sales Forecast by COS'!ATA5</f>
        <v>0</v>
      </c>
      <c r="ATB6" s="98">
        <f>'Sales Forecast by COS'!ATB5</f>
        <v>0</v>
      </c>
      <c r="ATC6" s="98">
        <f>'Sales Forecast by COS'!ATC5</f>
        <v>0</v>
      </c>
      <c r="ATD6" s="98">
        <f>'Sales Forecast by COS'!ATD5</f>
        <v>0</v>
      </c>
      <c r="ATE6" s="98">
        <f>'Sales Forecast by COS'!ATE5</f>
        <v>0</v>
      </c>
      <c r="ATF6" s="98">
        <f>'Sales Forecast by COS'!ATF5</f>
        <v>0</v>
      </c>
      <c r="ATG6" s="98">
        <f>'Sales Forecast by COS'!ATG5</f>
        <v>0</v>
      </c>
      <c r="ATH6" s="98">
        <f>'Sales Forecast by COS'!ATH5</f>
        <v>0</v>
      </c>
      <c r="ATI6" s="98">
        <f>'Sales Forecast by COS'!ATI5</f>
        <v>0</v>
      </c>
      <c r="ATJ6" s="98">
        <f>'Sales Forecast by COS'!ATJ5</f>
        <v>0</v>
      </c>
      <c r="ATK6" s="98">
        <f>'Sales Forecast by COS'!ATK5</f>
        <v>0</v>
      </c>
      <c r="ATL6" s="98">
        <f>'Sales Forecast by COS'!ATL5</f>
        <v>0</v>
      </c>
      <c r="ATM6" s="98">
        <f>'Sales Forecast by COS'!ATM5</f>
        <v>0</v>
      </c>
      <c r="ATN6" s="98">
        <f>'Sales Forecast by COS'!ATN5</f>
        <v>0</v>
      </c>
      <c r="ATO6" s="98">
        <f>'Sales Forecast by COS'!ATO5</f>
        <v>0</v>
      </c>
      <c r="ATP6" s="98">
        <f>'Sales Forecast by COS'!ATP5</f>
        <v>0</v>
      </c>
      <c r="ATQ6" s="98">
        <f>'Sales Forecast by COS'!ATQ5</f>
        <v>0</v>
      </c>
      <c r="ATR6" s="98">
        <f>'Sales Forecast by COS'!ATR5</f>
        <v>0</v>
      </c>
      <c r="ATS6" s="98">
        <f>'Sales Forecast by COS'!ATS5</f>
        <v>0</v>
      </c>
      <c r="ATT6" s="98">
        <f>'Sales Forecast by COS'!ATT5</f>
        <v>0</v>
      </c>
      <c r="ATU6" s="98">
        <f>'Sales Forecast by COS'!ATU5</f>
        <v>0</v>
      </c>
      <c r="ATV6" s="98">
        <f>'Sales Forecast by COS'!ATV5</f>
        <v>0</v>
      </c>
      <c r="ATW6" s="98">
        <f>'Sales Forecast by COS'!ATW5</f>
        <v>0</v>
      </c>
      <c r="ATX6" s="98">
        <f>'Sales Forecast by COS'!ATX5</f>
        <v>0</v>
      </c>
      <c r="ATY6" s="98">
        <f>'Sales Forecast by COS'!ATY5</f>
        <v>0</v>
      </c>
      <c r="ATZ6" s="98">
        <f>'Sales Forecast by COS'!ATZ5</f>
        <v>0</v>
      </c>
      <c r="AUA6" s="98">
        <f>'Sales Forecast by COS'!AUA5</f>
        <v>0</v>
      </c>
      <c r="AUB6" s="98">
        <f>'Sales Forecast by COS'!AUB5</f>
        <v>0</v>
      </c>
      <c r="AUC6" s="98">
        <f>'Sales Forecast by COS'!AUC5</f>
        <v>0</v>
      </c>
      <c r="AUD6" s="98">
        <f>'Sales Forecast by COS'!AUD5</f>
        <v>0</v>
      </c>
      <c r="AUE6" s="98">
        <f>'Sales Forecast by COS'!AUE5</f>
        <v>0</v>
      </c>
      <c r="AUF6" s="98">
        <f>'Sales Forecast by COS'!AUF5</f>
        <v>0</v>
      </c>
      <c r="AUG6" s="98">
        <f>'Sales Forecast by COS'!AUG5</f>
        <v>0</v>
      </c>
      <c r="AUH6" s="98">
        <f>'Sales Forecast by COS'!AUH5</f>
        <v>0</v>
      </c>
      <c r="AUI6" s="98">
        <f>'Sales Forecast by COS'!AUI5</f>
        <v>0</v>
      </c>
      <c r="AUJ6" s="98">
        <f>'Sales Forecast by COS'!AUJ5</f>
        <v>0</v>
      </c>
      <c r="AUK6" s="98">
        <f>'Sales Forecast by COS'!AUK5</f>
        <v>0</v>
      </c>
      <c r="AUL6" s="98">
        <f>'Sales Forecast by COS'!AUL5</f>
        <v>0</v>
      </c>
      <c r="AUM6" s="98">
        <f>'Sales Forecast by COS'!AUM5</f>
        <v>0</v>
      </c>
      <c r="AUN6" s="98">
        <f>'Sales Forecast by COS'!AUN5</f>
        <v>0</v>
      </c>
      <c r="AUO6" s="98">
        <f>'Sales Forecast by COS'!AUO5</f>
        <v>0</v>
      </c>
      <c r="AUP6" s="98">
        <f>'Sales Forecast by COS'!AUP5</f>
        <v>0</v>
      </c>
      <c r="AUQ6" s="98">
        <f>'Sales Forecast by COS'!AUQ5</f>
        <v>0</v>
      </c>
      <c r="AUR6" s="98">
        <f>'Sales Forecast by COS'!AUR5</f>
        <v>0</v>
      </c>
      <c r="AUS6" s="98">
        <f>'Sales Forecast by COS'!AUS5</f>
        <v>0</v>
      </c>
      <c r="AUT6" s="98">
        <f>'Sales Forecast by COS'!AUT5</f>
        <v>0</v>
      </c>
      <c r="AUU6" s="98">
        <f>'Sales Forecast by COS'!AUU5</f>
        <v>0</v>
      </c>
      <c r="AUV6" s="98">
        <f>'Sales Forecast by COS'!AUV5</f>
        <v>0</v>
      </c>
      <c r="AUW6" s="98">
        <f>'Sales Forecast by COS'!AUW5</f>
        <v>0</v>
      </c>
      <c r="AUX6" s="98">
        <f>'Sales Forecast by COS'!AUX5</f>
        <v>0</v>
      </c>
      <c r="AUY6" s="98">
        <f>'Sales Forecast by COS'!AUY5</f>
        <v>0</v>
      </c>
      <c r="AUZ6" s="98">
        <f>'Sales Forecast by COS'!AUZ5</f>
        <v>0</v>
      </c>
      <c r="AVA6" s="98">
        <f>'Sales Forecast by COS'!AVA5</f>
        <v>0</v>
      </c>
      <c r="AVB6" s="98">
        <f>'Sales Forecast by COS'!AVB5</f>
        <v>0</v>
      </c>
      <c r="AVC6" s="98">
        <f>'Sales Forecast by COS'!AVC5</f>
        <v>0</v>
      </c>
      <c r="AVD6" s="98">
        <f>'Sales Forecast by COS'!AVD5</f>
        <v>0</v>
      </c>
      <c r="AVE6" s="98">
        <f>'Sales Forecast by COS'!AVE5</f>
        <v>0</v>
      </c>
      <c r="AVF6" s="98">
        <f>'Sales Forecast by COS'!AVF5</f>
        <v>0</v>
      </c>
      <c r="AVG6" s="98">
        <f>'Sales Forecast by COS'!AVG5</f>
        <v>0</v>
      </c>
      <c r="AVH6" s="98">
        <f>'Sales Forecast by COS'!AVH5</f>
        <v>0</v>
      </c>
      <c r="AVI6" s="98">
        <f>'Sales Forecast by COS'!AVI5</f>
        <v>0</v>
      </c>
      <c r="AVJ6" s="98">
        <f>'Sales Forecast by COS'!AVJ5</f>
        <v>0</v>
      </c>
      <c r="AVK6" s="98">
        <f>'Sales Forecast by COS'!AVK5</f>
        <v>0</v>
      </c>
      <c r="AVL6" s="98">
        <f>'Sales Forecast by COS'!AVL5</f>
        <v>0</v>
      </c>
      <c r="AVM6" s="98">
        <f>'Sales Forecast by COS'!AVM5</f>
        <v>0</v>
      </c>
      <c r="AVN6" s="98">
        <f>'Sales Forecast by COS'!AVN5</f>
        <v>0</v>
      </c>
      <c r="AVO6" s="98">
        <f>'Sales Forecast by COS'!AVO5</f>
        <v>0</v>
      </c>
      <c r="AVP6" s="98">
        <f>'Sales Forecast by COS'!AVP5</f>
        <v>0</v>
      </c>
      <c r="AVQ6" s="98">
        <f>'Sales Forecast by COS'!AVQ5</f>
        <v>0</v>
      </c>
      <c r="AVR6" s="98">
        <f>'Sales Forecast by COS'!AVR5</f>
        <v>0</v>
      </c>
      <c r="AVS6" s="98">
        <f>'Sales Forecast by COS'!AVS5</f>
        <v>0</v>
      </c>
      <c r="AVT6" s="98">
        <f>'Sales Forecast by COS'!AVT5</f>
        <v>0</v>
      </c>
      <c r="AVU6" s="98">
        <f>'Sales Forecast by COS'!AVU5</f>
        <v>0</v>
      </c>
      <c r="AVV6" s="98">
        <f>'Sales Forecast by COS'!AVV5</f>
        <v>0</v>
      </c>
      <c r="AVW6" s="98">
        <f>'Sales Forecast by COS'!AVW5</f>
        <v>0</v>
      </c>
      <c r="AVX6" s="98">
        <f>'Sales Forecast by COS'!AVX5</f>
        <v>0</v>
      </c>
      <c r="AVY6" s="98">
        <f>'Sales Forecast by COS'!AVY5</f>
        <v>0</v>
      </c>
      <c r="AVZ6" s="98">
        <f>'Sales Forecast by COS'!AVZ5</f>
        <v>0</v>
      </c>
      <c r="AWA6" s="98">
        <f>'Sales Forecast by COS'!AWA5</f>
        <v>0</v>
      </c>
      <c r="AWB6" s="98">
        <f>'Sales Forecast by COS'!AWB5</f>
        <v>0</v>
      </c>
      <c r="AWC6" s="98">
        <f>'Sales Forecast by COS'!AWC5</f>
        <v>0</v>
      </c>
      <c r="AWD6" s="98">
        <f>'Sales Forecast by COS'!AWD5</f>
        <v>0</v>
      </c>
      <c r="AWE6" s="98">
        <f>'Sales Forecast by COS'!AWE5</f>
        <v>0</v>
      </c>
      <c r="AWF6" s="98">
        <f>'Sales Forecast by COS'!AWF5</f>
        <v>0</v>
      </c>
      <c r="AWG6" s="98">
        <f>'Sales Forecast by COS'!AWG5</f>
        <v>0</v>
      </c>
      <c r="AWH6" s="98">
        <f>'Sales Forecast by COS'!AWH5</f>
        <v>0</v>
      </c>
      <c r="AWI6" s="98">
        <f>'Sales Forecast by COS'!AWI5</f>
        <v>0</v>
      </c>
      <c r="AWJ6" s="98">
        <f>'Sales Forecast by COS'!AWJ5</f>
        <v>0</v>
      </c>
      <c r="AWK6" s="98">
        <f>'Sales Forecast by COS'!AWK5</f>
        <v>0</v>
      </c>
      <c r="AWL6" s="98">
        <f>'Sales Forecast by COS'!AWL5</f>
        <v>0</v>
      </c>
      <c r="AWM6" s="98">
        <f>'Sales Forecast by COS'!AWM5</f>
        <v>0</v>
      </c>
      <c r="AWN6" s="98">
        <f>'Sales Forecast by COS'!AWN5</f>
        <v>0</v>
      </c>
      <c r="AWO6" s="98">
        <f>'Sales Forecast by COS'!AWO5</f>
        <v>0</v>
      </c>
      <c r="AWP6" s="98">
        <f>'Sales Forecast by COS'!AWP5</f>
        <v>0</v>
      </c>
      <c r="AWQ6" s="98">
        <f>'Sales Forecast by COS'!AWQ5</f>
        <v>0</v>
      </c>
      <c r="AWR6" s="98">
        <f>'Sales Forecast by COS'!AWR5</f>
        <v>0</v>
      </c>
      <c r="AWS6" s="98">
        <f>'Sales Forecast by COS'!AWS5</f>
        <v>0</v>
      </c>
      <c r="AWT6" s="98">
        <f>'Sales Forecast by COS'!AWT5</f>
        <v>0</v>
      </c>
      <c r="AWU6" s="98">
        <f>'Sales Forecast by COS'!AWU5</f>
        <v>0</v>
      </c>
      <c r="AWV6" s="98">
        <f>'Sales Forecast by COS'!AWV5</f>
        <v>0</v>
      </c>
      <c r="AWW6" s="98">
        <f>'Sales Forecast by COS'!AWW5</f>
        <v>0</v>
      </c>
      <c r="AWX6" s="98">
        <f>'Sales Forecast by COS'!AWX5</f>
        <v>0</v>
      </c>
      <c r="AWY6" s="98">
        <f>'Sales Forecast by COS'!AWY5</f>
        <v>0</v>
      </c>
      <c r="AWZ6" s="98">
        <f>'Sales Forecast by COS'!AWZ5</f>
        <v>0</v>
      </c>
      <c r="AXA6" s="98">
        <f>'Sales Forecast by COS'!AXA5</f>
        <v>0</v>
      </c>
      <c r="AXB6" s="98">
        <f>'Sales Forecast by COS'!AXB5</f>
        <v>0</v>
      </c>
      <c r="AXC6" s="98">
        <f>'Sales Forecast by COS'!AXC5</f>
        <v>0</v>
      </c>
      <c r="AXD6" s="98">
        <f>'Sales Forecast by COS'!AXD5</f>
        <v>0</v>
      </c>
      <c r="AXE6" s="98">
        <f>'Sales Forecast by COS'!AXE5</f>
        <v>0</v>
      </c>
      <c r="AXF6" s="98">
        <f>'Sales Forecast by COS'!AXF5</f>
        <v>0</v>
      </c>
      <c r="AXG6" s="98">
        <f>'Sales Forecast by COS'!AXG5</f>
        <v>0</v>
      </c>
      <c r="AXH6" s="98">
        <f>'Sales Forecast by COS'!AXH5</f>
        <v>0</v>
      </c>
      <c r="AXI6" s="98">
        <f>'Sales Forecast by COS'!AXI5</f>
        <v>0</v>
      </c>
      <c r="AXJ6" s="98">
        <f>'Sales Forecast by COS'!AXJ5</f>
        <v>0</v>
      </c>
      <c r="AXK6" s="98">
        <f>'Sales Forecast by COS'!AXK5</f>
        <v>0</v>
      </c>
      <c r="AXL6" s="98">
        <f>'Sales Forecast by COS'!AXL5</f>
        <v>0</v>
      </c>
      <c r="AXM6" s="98">
        <f>'Sales Forecast by COS'!AXM5</f>
        <v>0</v>
      </c>
      <c r="AXN6" s="98">
        <f>'Sales Forecast by COS'!AXN5</f>
        <v>0</v>
      </c>
      <c r="AXO6" s="98">
        <f>'Sales Forecast by COS'!AXO5</f>
        <v>0</v>
      </c>
      <c r="AXP6" s="98">
        <f>'Sales Forecast by COS'!AXP5</f>
        <v>0</v>
      </c>
      <c r="AXQ6" s="98">
        <f>'Sales Forecast by COS'!AXQ5</f>
        <v>0</v>
      </c>
      <c r="AXR6" s="98">
        <f>'Sales Forecast by COS'!AXR5</f>
        <v>0</v>
      </c>
      <c r="AXS6" s="98">
        <f>'Sales Forecast by COS'!AXS5</f>
        <v>0</v>
      </c>
      <c r="AXT6" s="98">
        <f>'Sales Forecast by COS'!AXT5</f>
        <v>0</v>
      </c>
      <c r="AXU6" s="98">
        <f>'Sales Forecast by COS'!AXU5</f>
        <v>0</v>
      </c>
      <c r="AXV6" s="98">
        <f>'Sales Forecast by COS'!AXV5</f>
        <v>0</v>
      </c>
      <c r="AXW6" s="98">
        <f>'Sales Forecast by COS'!AXW5</f>
        <v>0</v>
      </c>
      <c r="AXX6" s="98">
        <f>'Sales Forecast by COS'!AXX5</f>
        <v>0</v>
      </c>
      <c r="AXY6" s="98">
        <f>'Sales Forecast by COS'!AXY5</f>
        <v>0</v>
      </c>
      <c r="AXZ6" s="98">
        <f>'Sales Forecast by COS'!AXZ5</f>
        <v>0</v>
      </c>
      <c r="AYA6" s="98">
        <f>'Sales Forecast by COS'!AYA5</f>
        <v>0</v>
      </c>
      <c r="AYB6" s="98">
        <f>'Sales Forecast by COS'!AYB5</f>
        <v>0</v>
      </c>
      <c r="AYC6" s="98">
        <f>'Sales Forecast by COS'!AYC5</f>
        <v>0</v>
      </c>
      <c r="AYD6" s="98">
        <f>'Sales Forecast by COS'!AYD5</f>
        <v>0</v>
      </c>
      <c r="AYE6" s="98">
        <f>'Sales Forecast by COS'!AYE5</f>
        <v>0</v>
      </c>
      <c r="AYF6" s="98">
        <f>'Sales Forecast by COS'!AYF5</f>
        <v>0</v>
      </c>
      <c r="AYG6" s="98">
        <f>'Sales Forecast by COS'!AYG5</f>
        <v>0</v>
      </c>
      <c r="AYH6" s="98">
        <f>'Sales Forecast by COS'!AYH5</f>
        <v>0</v>
      </c>
      <c r="AYI6" s="98">
        <f>'Sales Forecast by COS'!AYI5</f>
        <v>0</v>
      </c>
      <c r="AYJ6" s="98">
        <f>'Sales Forecast by COS'!AYJ5</f>
        <v>0</v>
      </c>
      <c r="AYK6" s="98">
        <f>'Sales Forecast by COS'!AYK5</f>
        <v>0</v>
      </c>
      <c r="AYL6" s="98">
        <f>'Sales Forecast by COS'!AYL5</f>
        <v>0</v>
      </c>
      <c r="AYM6" s="98">
        <f>'Sales Forecast by COS'!AYM5</f>
        <v>0</v>
      </c>
      <c r="AYN6" s="98">
        <f>'Sales Forecast by COS'!AYN5</f>
        <v>0</v>
      </c>
      <c r="AYO6" s="98">
        <f>'Sales Forecast by COS'!AYO5</f>
        <v>0</v>
      </c>
      <c r="AYP6" s="98">
        <f>'Sales Forecast by COS'!AYP5</f>
        <v>0</v>
      </c>
      <c r="AYQ6" s="98">
        <f>'Sales Forecast by COS'!AYQ5</f>
        <v>0</v>
      </c>
      <c r="AYR6" s="98">
        <f>'Sales Forecast by COS'!AYR5</f>
        <v>0</v>
      </c>
      <c r="AYS6" s="98">
        <f>'Sales Forecast by COS'!AYS5</f>
        <v>0</v>
      </c>
      <c r="AYT6" s="98">
        <f>'Sales Forecast by COS'!AYT5</f>
        <v>0</v>
      </c>
      <c r="AYU6" s="98">
        <f>'Sales Forecast by COS'!AYU5</f>
        <v>0</v>
      </c>
      <c r="AYV6" s="98">
        <f>'Sales Forecast by COS'!AYV5</f>
        <v>0</v>
      </c>
      <c r="AYW6" s="98">
        <f>'Sales Forecast by COS'!AYW5</f>
        <v>0</v>
      </c>
      <c r="AYX6" s="98">
        <f>'Sales Forecast by COS'!AYX5</f>
        <v>0</v>
      </c>
      <c r="AYY6" s="98">
        <f>'Sales Forecast by COS'!AYY5</f>
        <v>0</v>
      </c>
      <c r="AYZ6" s="98">
        <f>'Sales Forecast by COS'!AYZ5</f>
        <v>0</v>
      </c>
      <c r="AZA6" s="98">
        <f>'Sales Forecast by COS'!AZA5</f>
        <v>0</v>
      </c>
      <c r="AZB6" s="98">
        <f>'Sales Forecast by COS'!AZB5</f>
        <v>0</v>
      </c>
      <c r="AZC6" s="98">
        <f>'Sales Forecast by COS'!AZC5</f>
        <v>0</v>
      </c>
      <c r="AZD6" s="98">
        <f>'Sales Forecast by COS'!AZD5</f>
        <v>0</v>
      </c>
      <c r="AZE6" s="98">
        <f>'Sales Forecast by COS'!AZE5</f>
        <v>0</v>
      </c>
      <c r="AZF6" s="98">
        <f>'Sales Forecast by COS'!AZF5</f>
        <v>0</v>
      </c>
      <c r="AZG6" s="98">
        <f>'Sales Forecast by COS'!AZG5</f>
        <v>0</v>
      </c>
      <c r="AZH6" s="98">
        <f>'Sales Forecast by COS'!AZH5</f>
        <v>0</v>
      </c>
      <c r="AZI6" s="98">
        <f>'Sales Forecast by COS'!AZI5</f>
        <v>0</v>
      </c>
      <c r="AZJ6" s="98">
        <f>'Sales Forecast by COS'!AZJ5</f>
        <v>0</v>
      </c>
      <c r="AZK6" s="98">
        <f>'Sales Forecast by COS'!AZK5</f>
        <v>0</v>
      </c>
      <c r="AZL6" s="98">
        <f>'Sales Forecast by COS'!AZL5</f>
        <v>0</v>
      </c>
      <c r="AZM6" s="98">
        <f>'Sales Forecast by COS'!AZM5</f>
        <v>0</v>
      </c>
      <c r="AZN6" s="98">
        <f>'Sales Forecast by COS'!AZN5</f>
        <v>0</v>
      </c>
      <c r="AZO6" s="98">
        <f>'Sales Forecast by COS'!AZO5</f>
        <v>0</v>
      </c>
      <c r="AZP6" s="98">
        <f>'Sales Forecast by COS'!AZP5</f>
        <v>0</v>
      </c>
      <c r="AZQ6" s="98">
        <f>'Sales Forecast by COS'!AZQ5</f>
        <v>0</v>
      </c>
      <c r="AZR6" s="98">
        <f>'Sales Forecast by COS'!AZR5</f>
        <v>0</v>
      </c>
      <c r="AZS6" s="98">
        <f>'Sales Forecast by COS'!AZS5</f>
        <v>0</v>
      </c>
      <c r="AZT6" s="98">
        <f>'Sales Forecast by COS'!AZT5</f>
        <v>0</v>
      </c>
      <c r="AZU6" s="98">
        <f>'Sales Forecast by COS'!AZU5</f>
        <v>0</v>
      </c>
      <c r="AZV6" s="98">
        <f>'Sales Forecast by COS'!AZV5</f>
        <v>0</v>
      </c>
      <c r="AZW6" s="98">
        <f>'Sales Forecast by COS'!AZW5</f>
        <v>0</v>
      </c>
      <c r="AZX6" s="98">
        <f>'Sales Forecast by COS'!AZX5</f>
        <v>0</v>
      </c>
      <c r="AZY6" s="98">
        <f>'Sales Forecast by COS'!AZY5</f>
        <v>0</v>
      </c>
      <c r="AZZ6" s="98">
        <f>'Sales Forecast by COS'!AZZ5</f>
        <v>0</v>
      </c>
      <c r="BAA6" s="98">
        <f>'Sales Forecast by COS'!BAA5</f>
        <v>0</v>
      </c>
      <c r="BAB6" s="98">
        <f>'Sales Forecast by COS'!BAB5</f>
        <v>0</v>
      </c>
      <c r="BAC6" s="98">
        <f>'Sales Forecast by COS'!BAC5</f>
        <v>0</v>
      </c>
      <c r="BAD6" s="98">
        <f>'Sales Forecast by COS'!BAD5</f>
        <v>0</v>
      </c>
      <c r="BAE6" s="98">
        <f>'Sales Forecast by COS'!BAE5</f>
        <v>0</v>
      </c>
      <c r="BAF6" s="98">
        <f>'Sales Forecast by COS'!BAF5</f>
        <v>0</v>
      </c>
      <c r="BAG6" s="98">
        <f>'Sales Forecast by COS'!BAG5</f>
        <v>0</v>
      </c>
      <c r="BAH6" s="98">
        <f>'Sales Forecast by COS'!BAH5</f>
        <v>0</v>
      </c>
      <c r="BAI6" s="98">
        <f>'Sales Forecast by COS'!BAI5</f>
        <v>0</v>
      </c>
      <c r="BAJ6" s="98">
        <f>'Sales Forecast by COS'!BAJ5</f>
        <v>0</v>
      </c>
      <c r="BAK6" s="98">
        <f>'Sales Forecast by COS'!BAK5</f>
        <v>0</v>
      </c>
      <c r="BAL6" s="98">
        <f>'Sales Forecast by COS'!BAL5</f>
        <v>0</v>
      </c>
      <c r="BAM6" s="98">
        <f>'Sales Forecast by COS'!BAM5</f>
        <v>0</v>
      </c>
      <c r="BAN6" s="98">
        <f>'Sales Forecast by COS'!BAN5</f>
        <v>0</v>
      </c>
      <c r="BAO6" s="98">
        <f>'Sales Forecast by COS'!BAO5</f>
        <v>0</v>
      </c>
      <c r="BAP6" s="98">
        <f>'Sales Forecast by COS'!BAP5</f>
        <v>0</v>
      </c>
      <c r="BAQ6" s="98">
        <f>'Sales Forecast by COS'!BAQ5</f>
        <v>0</v>
      </c>
      <c r="BAR6" s="98">
        <f>'Sales Forecast by COS'!BAR5</f>
        <v>0</v>
      </c>
      <c r="BAS6" s="98">
        <f>'Sales Forecast by COS'!BAS5</f>
        <v>0</v>
      </c>
      <c r="BAT6" s="98">
        <f>'Sales Forecast by COS'!BAT5</f>
        <v>0</v>
      </c>
      <c r="BAU6" s="98">
        <f>'Sales Forecast by COS'!BAU5</f>
        <v>0</v>
      </c>
      <c r="BAV6" s="98">
        <f>'Sales Forecast by COS'!BAV5</f>
        <v>0</v>
      </c>
      <c r="BAW6" s="98">
        <f>'Sales Forecast by COS'!BAW5</f>
        <v>0</v>
      </c>
      <c r="BAX6" s="98">
        <f>'Sales Forecast by COS'!BAX5</f>
        <v>0</v>
      </c>
      <c r="BAY6" s="98">
        <f>'Sales Forecast by COS'!BAY5</f>
        <v>0</v>
      </c>
      <c r="BAZ6" s="98">
        <f>'Sales Forecast by COS'!BAZ5</f>
        <v>0</v>
      </c>
      <c r="BBA6" s="98">
        <f>'Sales Forecast by COS'!BBA5</f>
        <v>0</v>
      </c>
      <c r="BBB6" s="98">
        <f>'Sales Forecast by COS'!BBB5</f>
        <v>0</v>
      </c>
      <c r="BBC6" s="98">
        <f>'Sales Forecast by COS'!BBC5</f>
        <v>0</v>
      </c>
      <c r="BBD6" s="98">
        <f>'Sales Forecast by COS'!BBD5</f>
        <v>0</v>
      </c>
      <c r="BBE6" s="98">
        <f>'Sales Forecast by COS'!BBE5</f>
        <v>0</v>
      </c>
      <c r="BBF6" s="98">
        <f>'Sales Forecast by COS'!BBF5</f>
        <v>0</v>
      </c>
      <c r="BBG6" s="98">
        <f>'Sales Forecast by COS'!BBG5</f>
        <v>0</v>
      </c>
      <c r="BBH6" s="98">
        <f>'Sales Forecast by COS'!BBH5</f>
        <v>0</v>
      </c>
      <c r="BBI6" s="98">
        <f>'Sales Forecast by COS'!BBI5</f>
        <v>0</v>
      </c>
      <c r="BBJ6" s="98">
        <f>'Sales Forecast by COS'!BBJ5</f>
        <v>0</v>
      </c>
      <c r="BBK6" s="98">
        <f>'Sales Forecast by COS'!BBK5</f>
        <v>0</v>
      </c>
      <c r="BBL6" s="98">
        <f>'Sales Forecast by COS'!BBL5</f>
        <v>0</v>
      </c>
      <c r="BBM6" s="98">
        <f>'Sales Forecast by COS'!BBM5</f>
        <v>0</v>
      </c>
      <c r="BBN6" s="98">
        <f>'Sales Forecast by COS'!BBN5</f>
        <v>0</v>
      </c>
      <c r="BBO6" s="98">
        <f>'Sales Forecast by COS'!BBO5</f>
        <v>0</v>
      </c>
      <c r="BBP6" s="98">
        <f>'Sales Forecast by COS'!BBP5</f>
        <v>0</v>
      </c>
      <c r="BBQ6" s="98">
        <f>'Sales Forecast by COS'!BBQ5</f>
        <v>0</v>
      </c>
      <c r="BBR6" s="98">
        <f>'Sales Forecast by COS'!BBR5</f>
        <v>0</v>
      </c>
      <c r="BBS6" s="98">
        <f>'Sales Forecast by COS'!BBS5</f>
        <v>0</v>
      </c>
      <c r="BBT6" s="98">
        <f>'Sales Forecast by COS'!BBT5</f>
        <v>0</v>
      </c>
      <c r="BBU6" s="98">
        <f>'Sales Forecast by COS'!BBU5</f>
        <v>0</v>
      </c>
      <c r="BBV6" s="98">
        <f>'Sales Forecast by COS'!BBV5</f>
        <v>0</v>
      </c>
      <c r="BBW6" s="98">
        <f>'Sales Forecast by COS'!BBW5</f>
        <v>0</v>
      </c>
      <c r="BBX6" s="98">
        <f>'Sales Forecast by COS'!BBX5</f>
        <v>0</v>
      </c>
      <c r="BBY6" s="98">
        <f>'Sales Forecast by COS'!BBY5</f>
        <v>0</v>
      </c>
      <c r="BBZ6" s="98">
        <f>'Sales Forecast by COS'!BBZ5</f>
        <v>0</v>
      </c>
      <c r="BCA6" s="98">
        <f>'Sales Forecast by COS'!BCA5</f>
        <v>0</v>
      </c>
      <c r="BCB6" s="98">
        <f>'Sales Forecast by COS'!BCB5</f>
        <v>0</v>
      </c>
      <c r="BCC6" s="98">
        <f>'Sales Forecast by COS'!BCC5</f>
        <v>0</v>
      </c>
      <c r="BCD6" s="98">
        <f>'Sales Forecast by COS'!BCD5</f>
        <v>0</v>
      </c>
      <c r="BCE6" s="98">
        <f>'Sales Forecast by COS'!BCE5</f>
        <v>0</v>
      </c>
      <c r="BCF6" s="98">
        <f>'Sales Forecast by COS'!BCF5</f>
        <v>0</v>
      </c>
      <c r="BCG6" s="98">
        <f>'Sales Forecast by COS'!BCG5</f>
        <v>0</v>
      </c>
      <c r="BCH6" s="98">
        <f>'Sales Forecast by COS'!BCH5</f>
        <v>0</v>
      </c>
      <c r="BCI6" s="98">
        <f>'Sales Forecast by COS'!BCI5</f>
        <v>0</v>
      </c>
      <c r="BCJ6" s="98">
        <f>'Sales Forecast by COS'!BCJ5</f>
        <v>0</v>
      </c>
      <c r="BCK6" s="98">
        <f>'Sales Forecast by COS'!BCK5</f>
        <v>0</v>
      </c>
      <c r="BCL6" s="98">
        <f>'Sales Forecast by COS'!BCL5</f>
        <v>0</v>
      </c>
      <c r="BCM6" s="98">
        <f>'Sales Forecast by COS'!BCM5</f>
        <v>0</v>
      </c>
      <c r="BCN6" s="98">
        <f>'Sales Forecast by COS'!BCN5</f>
        <v>0</v>
      </c>
      <c r="BCO6" s="98">
        <f>'Sales Forecast by COS'!BCO5</f>
        <v>0</v>
      </c>
      <c r="BCP6" s="98">
        <f>'Sales Forecast by COS'!BCP5</f>
        <v>0</v>
      </c>
      <c r="BCQ6" s="98">
        <f>'Sales Forecast by COS'!BCQ5</f>
        <v>0</v>
      </c>
      <c r="BCR6" s="98">
        <f>'Sales Forecast by COS'!BCR5</f>
        <v>0</v>
      </c>
      <c r="BCS6" s="98">
        <f>'Sales Forecast by COS'!BCS5</f>
        <v>0</v>
      </c>
      <c r="BCT6" s="98">
        <f>'Sales Forecast by COS'!BCT5</f>
        <v>0</v>
      </c>
      <c r="BCU6" s="98">
        <f>'Sales Forecast by COS'!BCU5</f>
        <v>0</v>
      </c>
      <c r="BCV6" s="98">
        <f>'Sales Forecast by COS'!BCV5</f>
        <v>0</v>
      </c>
      <c r="BCW6" s="98">
        <f>'Sales Forecast by COS'!BCW5</f>
        <v>0</v>
      </c>
      <c r="BCX6" s="98">
        <f>'Sales Forecast by COS'!BCX5</f>
        <v>0</v>
      </c>
      <c r="BCY6" s="98">
        <f>'Sales Forecast by COS'!BCY5</f>
        <v>0</v>
      </c>
      <c r="BCZ6" s="98">
        <f>'Sales Forecast by COS'!BCZ5</f>
        <v>0</v>
      </c>
      <c r="BDA6" s="98">
        <f>'Sales Forecast by COS'!BDA5</f>
        <v>0</v>
      </c>
      <c r="BDB6" s="98">
        <f>'Sales Forecast by COS'!BDB5</f>
        <v>0</v>
      </c>
      <c r="BDC6" s="98">
        <f>'Sales Forecast by COS'!BDC5</f>
        <v>0</v>
      </c>
      <c r="BDD6" s="98">
        <f>'Sales Forecast by COS'!BDD5</f>
        <v>0</v>
      </c>
      <c r="BDE6" s="98">
        <f>'Sales Forecast by COS'!BDE5</f>
        <v>0</v>
      </c>
      <c r="BDF6" s="98">
        <f>'Sales Forecast by COS'!BDF5</f>
        <v>0</v>
      </c>
      <c r="BDG6" s="98">
        <f>'Sales Forecast by COS'!BDG5</f>
        <v>0</v>
      </c>
      <c r="BDH6" s="98">
        <f>'Sales Forecast by COS'!BDH5</f>
        <v>0</v>
      </c>
      <c r="BDI6" s="98">
        <f>'Sales Forecast by COS'!BDI5</f>
        <v>0</v>
      </c>
      <c r="BDJ6" s="98">
        <f>'Sales Forecast by COS'!BDJ5</f>
        <v>0</v>
      </c>
      <c r="BDK6" s="98">
        <f>'Sales Forecast by COS'!BDK5</f>
        <v>0</v>
      </c>
      <c r="BDL6" s="98">
        <f>'Sales Forecast by COS'!BDL5</f>
        <v>0</v>
      </c>
      <c r="BDM6" s="98">
        <f>'Sales Forecast by COS'!BDM5</f>
        <v>0</v>
      </c>
      <c r="BDN6" s="98">
        <f>'Sales Forecast by COS'!BDN5</f>
        <v>0</v>
      </c>
      <c r="BDO6" s="98">
        <f>'Sales Forecast by COS'!BDO5</f>
        <v>0</v>
      </c>
      <c r="BDP6" s="98">
        <f>'Sales Forecast by COS'!BDP5</f>
        <v>0</v>
      </c>
      <c r="BDQ6" s="98">
        <f>'Sales Forecast by COS'!BDQ5</f>
        <v>0</v>
      </c>
      <c r="BDR6" s="98">
        <f>'Sales Forecast by COS'!BDR5</f>
        <v>0</v>
      </c>
      <c r="BDS6" s="98">
        <f>'Sales Forecast by COS'!BDS5</f>
        <v>0</v>
      </c>
      <c r="BDT6" s="98">
        <f>'Sales Forecast by COS'!BDT5</f>
        <v>0</v>
      </c>
      <c r="BDU6" s="98">
        <f>'Sales Forecast by COS'!BDU5</f>
        <v>0</v>
      </c>
      <c r="BDV6" s="98">
        <f>'Sales Forecast by COS'!BDV5</f>
        <v>0</v>
      </c>
      <c r="BDW6" s="98">
        <f>'Sales Forecast by COS'!BDW5</f>
        <v>0</v>
      </c>
      <c r="BDX6" s="98">
        <f>'Sales Forecast by COS'!BDX5</f>
        <v>0</v>
      </c>
      <c r="BDY6" s="98">
        <f>'Sales Forecast by COS'!BDY5</f>
        <v>0</v>
      </c>
      <c r="BDZ6" s="98">
        <f>'Sales Forecast by COS'!BDZ5</f>
        <v>0</v>
      </c>
      <c r="BEA6" s="98">
        <f>'Sales Forecast by COS'!BEA5</f>
        <v>0</v>
      </c>
      <c r="BEB6" s="98">
        <f>'Sales Forecast by COS'!BEB5</f>
        <v>0</v>
      </c>
      <c r="BEC6" s="98">
        <f>'Sales Forecast by COS'!BEC5</f>
        <v>0</v>
      </c>
      <c r="BED6" s="98">
        <f>'Sales Forecast by COS'!BED5</f>
        <v>0</v>
      </c>
      <c r="BEE6" s="98">
        <f>'Sales Forecast by COS'!BEE5</f>
        <v>0</v>
      </c>
      <c r="BEF6" s="98">
        <f>'Sales Forecast by COS'!BEF5</f>
        <v>0</v>
      </c>
      <c r="BEG6" s="98">
        <f>'Sales Forecast by COS'!BEG5</f>
        <v>0</v>
      </c>
      <c r="BEH6" s="98">
        <f>'Sales Forecast by COS'!BEH5</f>
        <v>0</v>
      </c>
      <c r="BEI6" s="98">
        <f>'Sales Forecast by COS'!BEI5</f>
        <v>0</v>
      </c>
      <c r="BEJ6" s="98">
        <f>'Sales Forecast by COS'!BEJ5</f>
        <v>0</v>
      </c>
      <c r="BEK6" s="98">
        <f>'Sales Forecast by COS'!BEK5</f>
        <v>0</v>
      </c>
      <c r="BEL6" s="98">
        <f>'Sales Forecast by COS'!BEL5</f>
        <v>0</v>
      </c>
      <c r="BEM6" s="98">
        <f>'Sales Forecast by COS'!BEM5</f>
        <v>0</v>
      </c>
      <c r="BEN6" s="98">
        <f>'Sales Forecast by COS'!BEN5</f>
        <v>0</v>
      </c>
      <c r="BEO6" s="98">
        <f>'Sales Forecast by COS'!BEO5</f>
        <v>0</v>
      </c>
      <c r="BEP6" s="98">
        <f>'Sales Forecast by COS'!BEP5</f>
        <v>0</v>
      </c>
      <c r="BEQ6" s="98">
        <f>'Sales Forecast by COS'!BEQ5</f>
        <v>0</v>
      </c>
      <c r="BER6" s="98">
        <f>'Sales Forecast by COS'!BER5</f>
        <v>0</v>
      </c>
      <c r="BES6" s="98">
        <f>'Sales Forecast by COS'!BES5</f>
        <v>0</v>
      </c>
      <c r="BET6" s="98">
        <f>'Sales Forecast by COS'!BET5</f>
        <v>0</v>
      </c>
      <c r="BEU6" s="98">
        <f>'Sales Forecast by COS'!BEU5</f>
        <v>0</v>
      </c>
      <c r="BEV6" s="98">
        <f>'Sales Forecast by COS'!BEV5</f>
        <v>0</v>
      </c>
      <c r="BEW6" s="98">
        <f>'Sales Forecast by COS'!BEW5</f>
        <v>0</v>
      </c>
      <c r="BEX6" s="98">
        <f>'Sales Forecast by COS'!BEX5</f>
        <v>0</v>
      </c>
      <c r="BEY6" s="98">
        <f>'Sales Forecast by COS'!BEY5</f>
        <v>0</v>
      </c>
      <c r="BEZ6" s="98">
        <f>'Sales Forecast by COS'!BEZ5</f>
        <v>0</v>
      </c>
      <c r="BFA6" s="98">
        <f>'Sales Forecast by COS'!BFA5</f>
        <v>0</v>
      </c>
      <c r="BFB6" s="98">
        <f>'Sales Forecast by COS'!BFB5</f>
        <v>0</v>
      </c>
      <c r="BFC6" s="98">
        <f>'Sales Forecast by COS'!BFC5</f>
        <v>0</v>
      </c>
      <c r="BFD6" s="98">
        <f>'Sales Forecast by COS'!BFD5</f>
        <v>0</v>
      </c>
      <c r="BFE6" s="98">
        <f>'Sales Forecast by COS'!BFE5</f>
        <v>0</v>
      </c>
      <c r="BFF6" s="98">
        <f>'Sales Forecast by COS'!BFF5</f>
        <v>0</v>
      </c>
      <c r="BFG6" s="98">
        <f>'Sales Forecast by COS'!BFG5</f>
        <v>0</v>
      </c>
      <c r="BFH6" s="98">
        <f>'Sales Forecast by COS'!BFH5</f>
        <v>0</v>
      </c>
      <c r="BFI6" s="98">
        <f>'Sales Forecast by COS'!BFI5</f>
        <v>0</v>
      </c>
      <c r="BFJ6" s="98">
        <f>'Sales Forecast by COS'!BFJ5</f>
        <v>0</v>
      </c>
      <c r="BFK6" s="98">
        <f>'Sales Forecast by COS'!BFK5</f>
        <v>0</v>
      </c>
      <c r="BFL6" s="98">
        <f>'Sales Forecast by COS'!BFL5</f>
        <v>0</v>
      </c>
      <c r="BFM6" s="98">
        <f>'Sales Forecast by COS'!BFM5</f>
        <v>0</v>
      </c>
      <c r="BFN6" s="98">
        <f>'Sales Forecast by COS'!BFN5</f>
        <v>0</v>
      </c>
      <c r="BFO6" s="98">
        <f>'Sales Forecast by COS'!BFO5</f>
        <v>0</v>
      </c>
      <c r="BFP6" s="98">
        <f>'Sales Forecast by COS'!BFP5</f>
        <v>0</v>
      </c>
      <c r="BFQ6" s="98">
        <f>'Sales Forecast by COS'!BFQ5</f>
        <v>0</v>
      </c>
      <c r="BFR6" s="98">
        <f>'Sales Forecast by COS'!BFR5</f>
        <v>0</v>
      </c>
      <c r="BFS6" s="98">
        <f>'Sales Forecast by COS'!BFS5</f>
        <v>0</v>
      </c>
      <c r="BFT6" s="98">
        <f>'Sales Forecast by COS'!BFT5</f>
        <v>0</v>
      </c>
      <c r="BFU6" s="98">
        <f>'Sales Forecast by COS'!BFU5</f>
        <v>0</v>
      </c>
      <c r="BFV6" s="98">
        <f>'Sales Forecast by COS'!BFV5</f>
        <v>0</v>
      </c>
      <c r="BFW6" s="98">
        <f>'Sales Forecast by COS'!BFW5</f>
        <v>0</v>
      </c>
      <c r="BFX6" s="98">
        <f>'Sales Forecast by COS'!BFX5</f>
        <v>0</v>
      </c>
      <c r="BFY6" s="98">
        <f>'Sales Forecast by COS'!BFY5</f>
        <v>0</v>
      </c>
      <c r="BFZ6" s="98">
        <f>'Sales Forecast by COS'!BFZ5</f>
        <v>0</v>
      </c>
      <c r="BGA6" s="98">
        <f>'Sales Forecast by COS'!BGA5</f>
        <v>0</v>
      </c>
      <c r="BGB6" s="98">
        <f>'Sales Forecast by COS'!BGB5</f>
        <v>0</v>
      </c>
      <c r="BGC6" s="98">
        <f>'Sales Forecast by COS'!BGC5</f>
        <v>0</v>
      </c>
      <c r="BGD6" s="98">
        <f>'Sales Forecast by COS'!BGD5</f>
        <v>0</v>
      </c>
      <c r="BGE6" s="98">
        <f>'Sales Forecast by COS'!BGE5</f>
        <v>0</v>
      </c>
      <c r="BGF6" s="98">
        <f>'Sales Forecast by COS'!BGF5</f>
        <v>0</v>
      </c>
      <c r="BGG6" s="98">
        <f>'Sales Forecast by COS'!BGG5</f>
        <v>0</v>
      </c>
      <c r="BGH6" s="98">
        <f>'Sales Forecast by COS'!BGH5</f>
        <v>0</v>
      </c>
      <c r="BGI6" s="98">
        <f>'Sales Forecast by COS'!BGI5</f>
        <v>0</v>
      </c>
      <c r="BGJ6" s="98">
        <f>'Sales Forecast by COS'!BGJ5</f>
        <v>0</v>
      </c>
      <c r="BGK6" s="98">
        <f>'Sales Forecast by COS'!BGK5</f>
        <v>0</v>
      </c>
      <c r="BGL6" s="98">
        <f>'Sales Forecast by COS'!BGL5</f>
        <v>0</v>
      </c>
      <c r="BGM6" s="98">
        <f>'Sales Forecast by COS'!BGM5</f>
        <v>0</v>
      </c>
      <c r="BGN6" s="98">
        <f>'Sales Forecast by COS'!BGN5</f>
        <v>0</v>
      </c>
      <c r="BGO6" s="98">
        <f>'Sales Forecast by COS'!BGO5</f>
        <v>0</v>
      </c>
      <c r="BGP6" s="98">
        <f>'Sales Forecast by COS'!BGP5</f>
        <v>0</v>
      </c>
      <c r="BGQ6" s="98">
        <f>'Sales Forecast by COS'!BGQ5</f>
        <v>0</v>
      </c>
      <c r="BGR6" s="98">
        <f>'Sales Forecast by COS'!BGR5</f>
        <v>0</v>
      </c>
      <c r="BGS6" s="98">
        <f>'Sales Forecast by COS'!BGS5</f>
        <v>0</v>
      </c>
      <c r="BGT6" s="98">
        <f>'Sales Forecast by COS'!BGT5</f>
        <v>0</v>
      </c>
      <c r="BGU6" s="98">
        <f>'Sales Forecast by COS'!BGU5</f>
        <v>0</v>
      </c>
      <c r="BGV6" s="98">
        <f>'Sales Forecast by COS'!BGV5</f>
        <v>0</v>
      </c>
      <c r="BGW6" s="98">
        <f>'Sales Forecast by COS'!BGW5</f>
        <v>0</v>
      </c>
      <c r="BGX6" s="98">
        <f>'Sales Forecast by COS'!BGX5</f>
        <v>0</v>
      </c>
      <c r="BGY6" s="98">
        <f>'Sales Forecast by COS'!BGY5</f>
        <v>0</v>
      </c>
      <c r="BGZ6" s="98">
        <f>'Sales Forecast by COS'!BGZ5</f>
        <v>0</v>
      </c>
      <c r="BHA6" s="98">
        <f>'Sales Forecast by COS'!BHA5</f>
        <v>0</v>
      </c>
      <c r="BHB6" s="98">
        <f>'Sales Forecast by COS'!BHB5</f>
        <v>0</v>
      </c>
      <c r="BHC6" s="98">
        <f>'Sales Forecast by COS'!BHC5</f>
        <v>0</v>
      </c>
      <c r="BHD6" s="98">
        <f>'Sales Forecast by COS'!BHD5</f>
        <v>0</v>
      </c>
      <c r="BHE6" s="98">
        <f>'Sales Forecast by COS'!BHE5</f>
        <v>0</v>
      </c>
      <c r="BHF6" s="98">
        <f>'Sales Forecast by COS'!BHF5</f>
        <v>0</v>
      </c>
      <c r="BHG6" s="98">
        <f>'Sales Forecast by COS'!BHG5</f>
        <v>0</v>
      </c>
      <c r="BHH6" s="98">
        <f>'Sales Forecast by COS'!BHH5</f>
        <v>0</v>
      </c>
      <c r="BHI6" s="98">
        <f>'Sales Forecast by COS'!BHI5</f>
        <v>0</v>
      </c>
      <c r="BHJ6" s="98">
        <f>'Sales Forecast by COS'!BHJ5</f>
        <v>0</v>
      </c>
      <c r="BHK6" s="98">
        <f>'Sales Forecast by COS'!BHK5</f>
        <v>0</v>
      </c>
      <c r="BHL6" s="98">
        <f>'Sales Forecast by COS'!BHL5</f>
        <v>0</v>
      </c>
      <c r="BHM6" s="98">
        <f>'Sales Forecast by COS'!BHM5</f>
        <v>0</v>
      </c>
      <c r="BHN6" s="98">
        <f>'Sales Forecast by COS'!BHN5</f>
        <v>0</v>
      </c>
      <c r="BHO6" s="98">
        <f>'Sales Forecast by COS'!BHO5</f>
        <v>0</v>
      </c>
      <c r="BHP6" s="98">
        <f>'Sales Forecast by COS'!BHP5</f>
        <v>0</v>
      </c>
      <c r="BHQ6" s="98">
        <f>'Sales Forecast by COS'!BHQ5</f>
        <v>0</v>
      </c>
      <c r="BHR6" s="98">
        <f>'Sales Forecast by COS'!BHR5</f>
        <v>0</v>
      </c>
      <c r="BHS6" s="98">
        <f>'Sales Forecast by COS'!BHS5</f>
        <v>0</v>
      </c>
      <c r="BHT6" s="98">
        <f>'Sales Forecast by COS'!BHT5</f>
        <v>0</v>
      </c>
      <c r="BHU6" s="98">
        <f>'Sales Forecast by COS'!BHU5</f>
        <v>0</v>
      </c>
      <c r="BHV6" s="98">
        <f>'Sales Forecast by COS'!BHV5</f>
        <v>0</v>
      </c>
      <c r="BHW6" s="98">
        <f>'Sales Forecast by COS'!BHW5</f>
        <v>0</v>
      </c>
      <c r="BHX6" s="98">
        <f>'Sales Forecast by COS'!BHX5</f>
        <v>0</v>
      </c>
      <c r="BHY6" s="98">
        <f>'Sales Forecast by COS'!BHY5</f>
        <v>0</v>
      </c>
      <c r="BHZ6" s="98">
        <f>'Sales Forecast by COS'!BHZ5</f>
        <v>0</v>
      </c>
      <c r="BIA6" s="98">
        <f>'Sales Forecast by COS'!BIA5</f>
        <v>0</v>
      </c>
      <c r="BIB6" s="98">
        <f>'Sales Forecast by COS'!BIB5</f>
        <v>0</v>
      </c>
      <c r="BIC6" s="98">
        <f>'Sales Forecast by COS'!BIC5</f>
        <v>0</v>
      </c>
      <c r="BID6" s="98">
        <f>'Sales Forecast by COS'!BID5</f>
        <v>0</v>
      </c>
      <c r="BIE6" s="98">
        <f>'Sales Forecast by COS'!BIE5</f>
        <v>0</v>
      </c>
      <c r="BIF6" s="98">
        <f>'Sales Forecast by COS'!BIF5</f>
        <v>0</v>
      </c>
      <c r="BIG6" s="98">
        <f>'Sales Forecast by COS'!BIG5</f>
        <v>0</v>
      </c>
      <c r="BIH6" s="98">
        <f>'Sales Forecast by COS'!BIH5</f>
        <v>0</v>
      </c>
      <c r="BII6" s="98">
        <f>'Sales Forecast by COS'!BII5</f>
        <v>0</v>
      </c>
      <c r="BIJ6" s="98">
        <f>'Sales Forecast by COS'!BIJ5</f>
        <v>0</v>
      </c>
      <c r="BIK6" s="98">
        <f>'Sales Forecast by COS'!BIK5</f>
        <v>0</v>
      </c>
      <c r="BIL6" s="98">
        <f>'Sales Forecast by COS'!BIL5</f>
        <v>0</v>
      </c>
      <c r="BIM6" s="98">
        <f>'Sales Forecast by COS'!BIM5</f>
        <v>0</v>
      </c>
      <c r="BIN6" s="98">
        <f>'Sales Forecast by COS'!BIN5</f>
        <v>0</v>
      </c>
      <c r="BIO6" s="98">
        <f>'Sales Forecast by COS'!BIO5</f>
        <v>0</v>
      </c>
      <c r="BIP6" s="98">
        <f>'Sales Forecast by COS'!BIP5</f>
        <v>0</v>
      </c>
      <c r="BIQ6" s="98">
        <f>'Sales Forecast by COS'!BIQ5</f>
        <v>0</v>
      </c>
      <c r="BIR6" s="98">
        <f>'Sales Forecast by COS'!BIR5</f>
        <v>0</v>
      </c>
      <c r="BIS6" s="98">
        <f>'Sales Forecast by COS'!BIS5</f>
        <v>0</v>
      </c>
      <c r="BIT6" s="98">
        <f>'Sales Forecast by COS'!BIT5</f>
        <v>0</v>
      </c>
      <c r="BIU6" s="98">
        <f>'Sales Forecast by COS'!BIU5</f>
        <v>0</v>
      </c>
      <c r="BIV6" s="98">
        <f>'Sales Forecast by COS'!BIV5</f>
        <v>0</v>
      </c>
      <c r="BIW6" s="98">
        <f>'Sales Forecast by COS'!BIW5</f>
        <v>0</v>
      </c>
      <c r="BIX6" s="98">
        <f>'Sales Forecast by COS'!BIX5</f>
        <v>0</v>
      </c>
      <c r="BIY6" s="98">
        <f>'Sales Forecast by COS'!BIY5</f>
        <v>0</v>
      </c>
      <c r="BIZ6" s="98">
        <f>'Sales Forecast by COS'!BIZ5</f>
        <v>0</v>
      </c>
      <c r="BJA6" s="98">
        <f>'Sales Forecast by COS'!BJA5</f>
        <v>0</v>
      </c>
      <c r="BJB6" s="98">
        <f>'Sales Forecast by COS'!BJB5</f>
        <v>0</v>
      </c>
      <c r="BJC6" s="98">
        <f>'Sales Forecast by COS'!BJC5</f>
        <v>0</v>
      </c>
      <c r="BJD6" s="98">
        <f>'Sales Forecast by COS'!BJD5</f>
        <v>0</v>
      </c>
      <c r="BJE6" s="98">
        <f>'Sales Forecast by COS'!BJE5</f>
        <v>0</v>
      </c>
      <c r="BJF6" s="98">
        <f>'Sales Forecast by COS'!BJF5</f>
        <v>0</v>
      </c>
      <c r="BJG6" s="98">
        <f>'Sales Forecast by COS'!BJG5</f>
        <v>0</v>
      </c>
      <c r="BJH6" s="98">
        <f>'Sales Forecast by COS'!BJH5</f>
        <v>0</v>
      </c>
      <c r="BJI6" s="98">
        <f>'Sales Forecast by COS'!BJI5</f>
        <v>0</v>
      </c>
      <c r="BJJ6" s="98">
        <f>'Sales Forecast by COS'!BJJ5</f>
        <v>0</v>
      </c>
      <c r="BJK6" s="98">
        <f>'Sales Forecast by COS'!BJK5</f>
        <v>0</v>
      </c>
      <c r="BJL6" s="98">
        <f>'Sales Forecast by COS'!BJL5</f>
        <v>0</v>
      </c>
      <c r="BJM6" s="98">
        <f>'Sales Forecast by COS'!BJM5</f>
        <v>0</v>
      </c>
      <c r="BJN6" s="98">
        <f>'Sales Forecast by COS'!BJN5</f>
        <v>0</v>
      </c>
      <c r="BJO6" s="98">
        <f>'Sales Forecast by COS'!BJO5</f>
        <v>0</v>
      </c>
      <c r="BJP6" s="98">
        <f>'Sales Forecast by COS'!BJP5</f>
        <v>0</v>
      </c>
      <c r="BJQ6" s="98">
        <f>'Sales Forecast by COS'!BJQ5</f>
        <v>0</v>
      </c>
      <c r="BJR6" s="98">
        <f>'Sales Forecast by COS'!BJR5</f>
        <v>0</v>
      </c>
      <c r="BJS6" s="98">
        <f>'Sales Forecast by COS'!BJS5</f>
        <v>0</v>
      </c>
      <c r="BJT6" s="98">
        <f>'Sales Forecast by COS'!BJT5</f>
        <v>0</v>
      </c>
      <c r="BJU6" s="98">
        <f>'Sales Forecast by COS'!BJU5</f>
        <v>0</v>
      </c>
      <c r="BJV6" s="98">
        <f>'Sales Forecast by COS'!BJV5</f>
        <v>0</v>
      </c>
      <c r="BJW6" s="98">
        <f>'Sales Forecast by COS'!BJW5</f>
        <v>0</v>
      </c>
      <c r="BJX6" s="98">
        <f>'Sales Forecast by COS'!BJX5</f>
        <v>0</v>
      </c>
      <c r="BJY6" s="98">
        <f>'Sales Forecast by COS'!BJY5</f>
        <v>0</v>
      </c>
      <c r="BJZ6" s="98">
        <f>'Sales Forecast by COS'!BJZ5</f>
        <v>0</v>
      </c>
      <c r="BKA6" s="98">
        <f>'Sales Forecast by COS'!BKA5</f>
        <v>0</v>
      </c>
      <c r="BKB6" s="98">
        <f>'Sales Forecast by COS'!BKB5</f>
        <v>0</v>
      </c>
      <c r="BKC6" s="98">
        <f>'Sales Forecast by COS'!BKC5</f>
        <v>0</v>
      </c>
      <c r="BKD6" s="98">
        <f>'Sales Forecast by COS'!BKD5</f>
        <v>0</v>
      </c>
      <c r="BKE6" s="98">
        <f>'Sales Forecast by COS'!BKE5</f>
        <v>0</v>
      </c>
      <c r="BKF6" s="98">
        <f>'Sales Forecast by COS'!BKF5</f>
        <v>0</v>
      </c>
      <c r="BKG6" s="98">
        <f>'Sales Forecast by COS'!BKG5</f>
        <v>0</v>
      </c>
      <c r="BKH6" s="98">
        <f>'Sales Forecast by COS'!BKH5</f>
        <v>0</v>
      </c>
      <c r="BKI6" s="98">
        <f>'Sales Forecast by COS'!BKI5</f>
        <v>0</v>
      </c>
      <c r="BKJ6" s="98">
        <f>'Sales Forecast by COS'!BKJ5</f>
        <v>0</v>
      </c>
      <c r="BKK6" s="98">
        <f>'Sales Forecast by COS'!BKK5</f>
        <v>0</v>
      </c>
      <c r="BKL6" s="98">
        <f>'Sales Forecast by COS'!BKL5</f>
        <v>0</v>
      </c>
      <c r="BKM6" s="98">
        <f>'Sales Forecast by COS'!BKM5</f>
        <v>0</v>
      </c>
      <c r="BKN6" s="98">
        <f>'Sales Forecast by COS'!BKN5</f>
        <v>0</v>
      </c>
      <c r="BKO6" s="98">
        <f>'Sales Forecast by COS'!BKO5</f>
        <v>0</v>
      </c>
      <c r="BKP6" s="98">
        <f>'Sales Forecast by COS'!BKP5</f>
        <v>0</v>
      </c>
      <c r="BKQ6" s="98">
        <f>'Sales Forecast by COS'!BKQ5</f>
        <v>0</v>
      </c>
      <c r="BKR6" s="98">
        <f>'Sales Forecast by COS'!BKR5</f>
        <v>0</v>
      </c>
      <c r="BKS6" s="98">
        <f>'Sales Forecast by COS'!BKS5</f>
        <v>0</v>
      </c>
      <c r="BKT6" s="98">
        <f>'Sales Forecast by COS'!BKT5</f>
        <v>0</v>
      </c>
      <c r="BKU6" s="98">
        <f>'Sales Forecast by COS'!BKU5</f>
        <v>0</v>
      </c>
      <c r="BKV6" s="98">
        <f>'Sales Forecast by COS'!BKV5</f>
        <v>0</v>
      </c>
      <c r="BKW6" s="98">
        <f>'Sales Forecast by COS'!BKW5</f>
        <v>0</v>
      </c>
      <c r="BKX6" s="98">
        <f>'Sales Forecast by COS'!BKX5</f>
        <v>0</v>
      </c>
      <c r="BKY6" s="98">
        <f>'Sales Forecast by COS'!BKY5</f>
        <v>0</v>
      </c>
      <c r="BKZ6" s="98">
        <f>'Sales Forecast by COS'!BKZ5</f>
        <v>0</v>
      </c>
      <c r="BLA6" s="98">
        <f>'Sales Forecast by COS'!BLA5</f>
        <v>0</v>
      </c>
      <c r="BLB6" s="98">
        <f>'Sales Forecast by COS'!BLB5</f>
        <v>0</v>
      </c>
      <c r="BLC6" s="98">
        <f>'Sales Forecast by COS'!BLC5</f>
        <v>0</v>
      </c>
      <c r="BLD6" s="98">
        <f>'Sales Forecast by COS'!BLD5</f>
        <v>0</v>
      </c>
      <c r="BLE6" s="98">
        <f>'Sales Forecast by COS'!BLE5</f>
        <v>0</v>
      </c>
      <c r="BLF6" s="98">
        <f>'Sales Forecast by COS'!BLF5</f>
        <v>0</v>
      </c>
      <c r="BLG6" s="98">
        <f>'Sales Forecast by COS'!BLG5</f>
        <v>0</v>
      </c>
      <c r="BLH6" s="98">
        <f>'Sales Forecast by COS'!BLH5</f>
        <v>0</v>
      </c>
      <c r="BLI6" s="98">
        <f>'Sales Forecast by COS'!BLI5</f>
        <v>0</v>
      </c>
      <c r="BLJ6" s="98">
        <f>'Sales Forecast by COS'!BLJ5</f>
        <v>0</v>
      </c>
      <c r="BLK6" s="98">
        <f>'Sales Forecast by COS'!BLK5</f>
        <v>0</v>
      </c>
      <c r="BLL6" s="98">
        <f>'Sales Forecast by COS'!BLL5</f>
        <v>0</v>
      </c>
      <c r="BLM6" s="98">
        <f>'Sales Forecast by COS'!BLM5</f>
        <v>0</v>
      </c>
      <c r="BLN6" s="98">
        <f>'Sales Forecast by COS'!BLN5</f>
        <v>0</v>
      </c>
      <c r="BLO6" s="98">
        <f>'Sales Forecast by COS'!BLO5</f>
        <v>0</v>
      </c>
      <c r="BLP6" s="98">
        <f>'Sales Forecast by COS'!BLP5</f>
        <v>0</v>
      </c>
      <c r="BLQ6" s="98">
        <f>'Sales Forecast by COS'!BLQ5</f>
        <v>0</v>
      </c>
      <c r="BLR6" s="98">
        <f>'Sales Forecast by COS'!BLR5</f>
        <v>0</v>
      </c>
      <c r="BLS6" s="98">
        <f>'Sales Forecast by COS'!BLS5</f>
        <v>0</v>
      </c>
      <c r="BLT6" s="98">
        <f>'Sales Forecast by COS'!BLT5</f>
        <v>0</v>
      </c>
      <c r="BLU6" s="98">
        <f>'Sales Forecast by COS'!BLU5</f>
        <v>0</v>
      </c>
      <c r="BLV6" s="98">
        <f>'Sales Forecast by COS'!BLV5</f>
        <v>0</v>
      </c>
      <c r="BLW6" s="98">
        <f>'Sales Forecast by COS'!BLW5</f>
        <v>0</v>
      </c>
      <c r="BLX6" s="98">
        <f>'Sales Forecast by COS'!BLX5</f>
        <v>0</v>
      </c>
      <c r="BLY6" s="98">
        <f>'Sales Forecast by COS'!BLY5</f>
        <v>0</v>
      </c>
      <c r="BLZ6" s="98">
        <f>'Sales Forecast by COS'!BLZ5</f>
        <v>0</v>
      </c>
      <c r="BMA6" s="98">
        <f>'Sales Forecast by COS'!BMA5</f>
        <v>0</v>
      </c>
      <c r="BMB6" s="98">
        <f>'Sales Forecast by COS'!BMB5</f>
        <v>0</v>
      </c>
      <c r="BMC6" s="98">
        <f>'Sales Forecast by COS'!BMC5</f>
        <v>0</v>
      </c>
      <c r="BMD6" s="98">
        <f>'Sales Forecast by COS'!BMD5</f>
        <v>0</v>
      </c>
      <c r="BME6" s="98">
        <f>'Sales Forecast by COS'!BME5</f>
        <v>0</v>
      </c>
      <c r="BMF6" s="98">
        <f>'Sales Forecast by COS'!BMF5</f>
        <v>0</v>
      </c>
      <c r="BMG6" s="98">
        <f>'Sales Forecast by COS'!BMG5</f>
        <v>0</v>
      </c>
      <c r="BMH6" s="98">
        <f>'Sales Forecast by COS'!BMH5</f>
        <v>0</v>
      </c>
      <c r="BMI6" s="98">
        <f>'Sales Forecast by COS'!BMI5</f>
        <v>0</v>
      </c>
      <c r="BMJ6" s="98">
        <f>'Sales Forecast by COS'!BMJ5</f>
        <v>0</v>
      </c>
      <c r="BMK6" s="98">
        <f>'Sales Forecast by COS'!BMK5</f>
        <v>0</v>
      </c>
      <c r="BML6" s="98">
        <f>'Sales Forecast by COS'!BML5</f>
        <v>0</v>
      </c>
      <c r="BMM6" s="98">
        <f>'Sales Forecast by COS'!BMM5</f>
        <v>0</v>
      </c>
      <c r="BMN6" s="98">
        <f>'Sales Forecast by COS'!BMN5</f>
        <v>0</v>
      </c>
      <c r="BMO6" s="98">
        <f>'Sales Forecast by COS'!BMO5</f>
        <v>0</v>
      </c>
      <c r="BMP6" s="98">
        <f>'Sales Forecast by COS'!BMP5</f>
        <v>0</v>
      </c>
      <c r="BMQ6" s="98">
        <f>'Sales Forecast by COS'!BMQ5</f>
        <v>0</v>
      </c>
      <c r="BMR6" s="98">
        <f>'Sales Forecast by COS'!BMR5</f>
        <v>0</v>
      </c>
      <c r="BMS6" s="98">
        <f>'Sales Forecast by COS'!BMS5</f>
        <v>0</v>
      </c>
      <c r="BMT6" s="98">
        <f>'Sales Forecast by COS'!BMT5</f>
        <v>0</v>
      </c>
      <c r="BMU6" s="98">
        <f>'Sales Forecast by COS'!BMU5</f>
        <v>0</v>
      </c>
      <c r="BMV6" s="98">
        <f>'Sales Forecast by COS'!BMV5</f>
        <v>0</v>
      </c>
      <c r="BMW6" s="98">
        <f>'Sales Forecast by COS'!BMW5</f>
        <v>0</v>
      </c>
      <c r="BMX6" s="98">
        <f>'Sales Forecast by COS'!BMX5</f>
        <v>0</v>
      </c>
      <c r="BMY6" s="98">
        <f>'Sales Forecast by COS'!BMY5</f>
        <v>0</v>
      </c>
      <c r="BMZ6" s="98">
        <f>'Sales Forecast by COS'!BMZ5</f>
        <v>0</v>
      </c>
      <c r="BNA6" s="98">
        <f>'Sales Forecast by COS'!BNA5</f>
        <v>0</v>
      </c>
      <c r="BNB6" s="98">
        <f>'Sales Forecast by COS'!BNB5</f>
        <v>0</v>
      </c>
      <c r="BNC6" s="98">
        <f>'Sales Forecast by COS'!BNC5</f>
        <v>0</v>
      </c>
      <c r="BND6" s="98">
        <f>'Sales Forecast by COS'!BND5</f>
        <v>0</v>
      </c>
      <c r="BNE6" s="98">
        <f>'Sales Forecast by COS'!BNE5</f>
        <v>0</v>
      </c>
      <c r="BNF6" s="98">
        <f>'Sales Forecast by COS'!BNF5</f>
        <v>0</v>
      </c>
      <c r="BNG6" s="98">
        <f>'Sales Forecast by COS'!BNG5</f>
        <v>0</v>
      </c>
      <c r="BNH6" s="98">
        <f>'Sales Forecast by COS'!BNH5</f>
        <v>0</v>
      </c>
      <c r="BNI6" s="98">
        <f>'Sales Forecast by COS'!BNI5</f>
        <v>0</v>
      </c>
      <c r="BNJ6" s="98">
        <f>'Sales Forecast by COS'!BNJ5</f>
        <v>0</v>
      </c>
      <c r="BNK6" s="98">
        <f>'Sales Forecast by COS'!BNK5</f>
        <v>0</v>
      </c>
      <c r="BNL6" s="98">
        <f>'Sales Forecast by COS'!BNL5</f>
        <v>0</v>
      </c>
      <c r="BNM6" s="98">
        <f>'Sales Forecast by COS'!BNM5</f>
        <v>0</v>
      </c>
      <c r="BNN6" s="98">
        <f>'Sales Forecast by COS'!BNN5</f>
        <v>0</v>
      </c>
      <c r="BNO6" s="98">
        <f>'Sales Forecast by COS'!BNO5</f>
        <v>0</v>
      </c>
      <c r="BNP6" s="98">
        <f>'Sales Forecast by COS'!BNP5</f>
        <v>0</v>
      </c>
      <c r="BNQ6" s="98">
        <f>'Sales Forecast by COS'!BNQ5</f>
        <v>0</v>
      </c>
      <c r="BNR6" s="98">
        <f>'Sales Forecast by COS'!BNR5</f>
        <v>0</v>
      </c>
      <c r="BNS6" s="98">
        <f>'Sales Forecast by COS'!BNS5</f>
        <v>0</v>
      </c>
      <c r="BNT6" s="98">
        <f>'Sales Forecast by COS'!BNT5</f>
        <v>0</v>
      </c>
      <c r="BNU6" s="98">
        <f>'Sales Forecast by COS'!BNU5</f>
        <v>0</v>
      </c>
      <c r="BNV6" s="98">
        <f>'Sales Forecast by COS'!BNV5</f>
        <v>0</v>
      </c>
      <c r="BNW6" s="98">
        <f>'Sales Forecast by COS'!BNW5</f>
        <v>0</v>
      </c>
      <c r="BNX6" s="98">
        <f>'Sales Forecast by COS'!BNX5</f>
        <v>0</v>
      </c>
      <c r="BNY6" s="98">
        <f>'Sales Forecast by COS'!BNY5</f>
        <v>0</v>
      </c>
      <c r="BNZ6" s="98">
        <f>'Sales Forecast by COS'!BNZ5</f>
        <v>0</v>
      </c>
      <c r="BOA6" s="98">
        <f>'Sales Forecast by COS'!BOA5</f>
        <v>0</v>
      </c>
      <c r="BOB6" s="98">
        <f>'Sales Forecast by COS'!BOB5</f>
        <v>0</v>
      </c>
      <c r="BOC6" s="98">
        <f>'Sales Forecast by COS'!BOC5</f>
        <v>0</v>
      </c>
      <c r="BOD6" s="98">
        <f>'Sales Forecast by COS'!BOD5</f>
        <v>0</v>
      </c>
      <c r="BOE6" s="98">
        <f>'Sales Forecast by COS'!BOE5</f>
        <v>0</v>
      </c>
      <c r="BOF6" s="98">
        <f>'Sales Forecast by COS'!BOF5</f>
        <v>0</v>
      </c>
      <c r="BOG6" s="98">
        <f>'Sales Forecast by COS'!BOG5</f>
        <v>0</v>
      </c>
      <c r="BOH6" s="98">
        <f>'Sales Forecast by COS'!BOH5</f>
        <v>0</v>
      </c>
      <c r="BOI6" s="98">
        <f>'Sales Forecast by COS'!BOI5</f>
        <v>0</v>
      </c>
      <c r="BOJ6" s="98">
        <f>'Sales Forecast by COS'!BOJ5</f>
        <v>0</v>
      </c>
      <c r="BOK6" s="98">
        <f>'Sales Forecast by COS'!BOK5</f>
        <v>0</v>
      </c>
      <c r="BOL6" s="98">
        <f>'Sales Forecast by COS'!BOL5</f>
        <v>0</v>
      </c>
      <c r="BOM6" s="98">
        <f>'Sales Forecast by COS'!BOM5</f>
        <v>0</v>
      </c>
      <c r="BON6" s="98">
        <f>'Sales Forecast by COS'!BON5</f>
        <v>0</v>
      </c>
      <c r="BOO6" s="98">
        <f>'Sales Forecast by COS'!BOO5</f>
        <v>0</v>
      </c>
      <c r="BOP6" s="98">
        <f>'Sales Forecast by COS'!BOP5</f>
        <v>0</v>
      </c>
      <c r="BOQ6" s="98">
        <f>'Sales Forecast by COS'!BOQ5</f>
        <v>0</v>
      </c>
      <c r="BOR6" s="98">
        <f>'Sales Forecast by COS'!BOR5</f>
        <v>0</v>
      </c>
      <c r="BOS6" s="98">
        <f>'Sales Forecast by COS'!BOS5</f>
        <v>0</v>
      </c>
      <c r="BOT6" s="98">
        <f>'Sales Forecast by COS'!BOT5</f>
        <v>0</v>
      </c>
      <c r="BOU6" s="98">
        <f>'Sales Forecast by COS'!BOU5</f>
        <v>0</v>
      </c>
      <c r="BOV6" s="98">
        <f>'Sales Forecast by COS'!BOV5</f>
        <v>0</v>
      </c>
      <c r="BOW6" s="98">
        <f>'Sales Forecast by COS'!BOW5</f>
        <v>0</v>
      </c>
      <c r="BOX6" s="98">
        <f>'Sales Forecast by COS'!BOX5</f>
        <v>0</v>
      </c>
      <c r="BOY6" s="98">
        <f>'Sales Forecast by COS'!BOY5</f>
        <v>0</v>
      </c>
      <c r="BOZ6" s="98">
        <f>'Sales Forecast by COS'!BOZ5</f>
        <v>0</v>
      </c>
      <c r="BPA6" s="98">
        <f>'Sales Forecast by COS'!BPA5</f>
        <v>0</v>
      </c>
      <c r="BPB6" s="98">
        <f>'Sales Forecast by COS'!BPB5</f>
        <v>0</v>
      </c>
      <c r="BPC6" s="98">
        <f>'Sales Forecast by COS'!BPC5</f>
        <v>0</v>
      </c>
      <c r="BPD6" s="98">
        <f>'Sales Forecast by COS'!BPD5</f>
        <v>0</v>
      </c>
      <c r="BPE6" s="98">
        <f>'Sales Forecast by COS'!BPE5</f>
        <v>0</v>
      </c>
      <c r="BPF6" s="98">
        <f>'Sales Forecast by COS'!BPF5</f>
        <v>0</v>
      </c>
      <c r="BPG6" s="98">
        <f>'Sales Forecast by COS'!BPG5</f>
        <v>0</v>
      </c>
      <c r="BPH6" s="98">
        <f>'Sales Forecast by COS'!BPH5</f>
        <v>0</v>
      </c>
      <c r="BPI6" s="98">
        <f>'Sales Forecast by COS'!BPI5</f>
        <v>0</v>
      </c>
      <c r="BPJ6" s="98">
        <f>'Sales Forecast by COS'!BPJ5</f>
        <v>0</v>
      </c>
      <c r="BPK6" s="98">
        <f>'Sales Forecast by COS'!BPK5</f>
        <v>0</v>
      </c>
      <c r="BPL6" s="98">
        <f>'Sales Forecast by COS'!BPL5</f>
        <v>0</v>
      </c>
      <c r="BPM6" s="98">
        <f>'Sales Forecast by COS'!BPM5</f>
        <v>0</v>
      </c>
      <c r="BPN6" s="98">
        <f>'Sales Forecast by COS'!BPN5</f>
        <v>0</v>
      </c>
      <c r="BPO6" s="98">
        <f>'Sales Forecast by COS'!BPO5</f>
        <v>0</v>
      </c>
      <c r="BPP6" s="98">
        <f>'Sales Forecast by COS'!BPP5</f>
        <v>0</v>
      </c>
      <c r="BPQ6" s="98">
        <f>'Sales Forecast by COS'!BPQ5</f>
        <v>0</v>
      </c>
      <c r="BPR6" s="98">
        <f>'Sales Forecast by COS'!BPR5</f>
        <v>0</v>
      </c>
      <c r="BPS6" s="98">
        <f>'Sales Forecast by COS'!BPS5</f>
        <v>0</v>
      </c>
      <c r="BPT6" s="98">
        <f>'Sales Forecast by COS'!BPT5</f>
        <v>0</v>
      </c>
      <c r="BPU6" s="98">
        <f>'Sales Forecast by COS'!BPU5</f>
        <v>0</v>
      </c>
      <c r="BPV6" s="98">
        <f>'Sales Forecast by COS'!BPV5</f>
        <v>0</v>
      </c>
      <c r="BPW6" s="98">
        <f>'Sales Forecast by COS'!BPW5</f>
        <v>0</v>
      </c>
      <c r="BPX6" s="98">
        <f>'Sales Forecast by COS'!BPX5</f>
        <v>0</v>
      </c>
      <c r="BPY6" s="98">
        <f>'Sales Forecast by COS'!BPY5</f>
        <v>0</v>
      </c>
      <c r="BPZ6" s="98">
        <f>'Sales Forecast by COS'!BPZ5</f>
        <v>0</v>
      </c>
      <c r="BQA6" s="98">
        <f>'Sales Forecast by COS'!BQA5</f>
        <v>0</v>
      </c>
      <c r="BQB6" s="98">
        <f>'Sales Forecast by COS'!BQB5</f>
        <v>0</v>
      </c>
      <c r="BQC6" s="98">
        <f>'Sales Forecast by COS'!BQC5</f>
        <v>0</v>
      </c>
      <c r="BQD6" s="98">
        <f>'Sales Forecast by COS'!BQD5</f>
        <v>0</v>
      </c>
      <c r="BQE6" s="98">
        <f>'Sales Forecast by COS'!BQE5</f>
        <v>0</v>
      </c>
      <c r="BQF6" s="98">
        <f>'Sales Forecast by COS'!BQF5</f>
        <v>0</v>
      </c>
      <c r="BQG6" s="98">
        <f>'Sales Forecast by COS'!BQG5</f>
        <v>0</v>
      </c>
      <c r="BQH6" s="98">
        <f>'Sales Forecast by COS'!BQH5</f>
        <v>0</v>
      </c>
      <c r="BQI6" s="98">
        <f>'Sales Forecast by COS'!BQI5</f>
        <v>0</v>
      </c>
      <c r="BQJ6" s="98">
        <f>'Sales Forecast by COS'!BQJ5</f>
        <v>0</v>
      </c>
      <c r="BQK6" s="98">
        <f>'Sales Forecast by COS'!BQK5</f>
        <v>0</v>
      </c>
      <c r="BQL6" s="98">
        <f>'Sales Forecast by COS'!BQL5</f>
        <v>0</v>
      </c>
      <c r="BQM6" s="98">
        <f>'Sales Forecast by COS'!BQM5</f>
        <v>0</v>
      </c>
      <c r="BQN6" s="98">
        <f>'Sales Forecast by COS'!BQN5</f>
        <v>0</v>
      </c>
      <c r="BQO6" s="98">
        <f>'Sales Forecast by COS'!BQO5</f>
        <v>0</v>
      </c>
      <c r="BQP6" s="98">
        <f>'Sales Forecast by COS'!BQP5</f>
        <v>0</v>
      </c>
      <c r="BQQ6" s="98">
        <f>'Sales Forecast by COS'!BQQ5</f>
        <v>0</v>
      </c>
      <c r="BQR6" s="98">
        <f>'Sales Forecast by COS'!BQR5</f>
        <v>0</v>
      </c>
      <c r="BQS6" s="98">
        <f>'Sales Forecast by COS'!BQS5</f>
        <v>0</v>
      </c>
      <c r="BQT6" s="98">
        <f>'Sales Forecast by COS'!BQT5</f>
        <v>0</v>
      </c>
      <c r="BQU6" s="98">
        <f>'Sales Forecast by COS'!BQU5</f>
        <v>0</v>
      </c>
      <c r="BQV6" s="98">
        <f>'Sales Forecast by COS'!BQV5</f>
        <v>0</v>
      </c>
      <c r="BQW6" s="98">
        <f>'Sales Forecast by COS'!BQW5</f>
        <v>0</v>
      </c>
      <c r="BQX6" s="98">
        <f>'Sales Forecast by COS'!BQX5</f>
        <v>0</v>
      </c>
      <c r="BQY6" s="98">
        <f>'Sales Forecast by COS'!BQY5</f>
        <v>0</v>
      </c>
      <c r="BQZ6" s="98">
        <f>'Sales Forecast by COS'!BQZ5</f>
        <v>0</v>
      </c>
      <c r="BRA6" s="98">
        <f>'Sales Forecast by COS'!BRA5</f>
        <v>0</v>
      </c>
      <c r="BRB6" s="98">
        <f>'Sales Forecast by COS'!BRB5</f>
        <v>0</v>
      </c>
      <c r="BRC6" s="98">
        <f>'Sales Forecast by COS'!BRC5</f>
        <v>0</v>
      </c>
      <c r="BRD6" s="98">
        <f>'Sales Forecast by COS'!BRD5</f>
        <v>0</v>
      </c>
      <c r="BRE6" s="98">
        <f>'Sales Forecast by COS'!BRE5</f>
        <v>0</v>
      </c>
      <c r="BRF6" s="98">
        <f>'Sales Forecast by COS'!BRF5</f>
        <v>0</v>
      </c>
      <c r="BRG6" s="98">
        <f>'Sales Forecast by COS'!BRG5</f>
        <v>0</v>
      </c>
      <c r="BRH6" s="98">
        <f>'Sales Forecast by COS'!BRH5</f>
        <v>0</v>
      </c>
      <c r="BRI6" s="98">
        <f>'Sales Forecast by COS'!BRI5</f>
        <v>0</v>
      </c>
      <c r="BRJ6" s="98">
        <f>'Sales Forecast by COS'!BRJ5</f>
        <v>0</v>
      </c>
      <c r="BRK6" s="98">
        <f>'Sales Forecast by COS'!BRK5</f>
        <v>0</v>
      </c>
      <c r="BRL6" s="98">
        <f>'Sales Forecast by COS'!BRL5</f>
        <v>0</v>
      </c>
      <c r="BRM6" s="98">
        <f>'Sales Forecast by COS'!BRM5</f>
        <v>0</v>
      </c>
      <c r="BRN6" s="98">
        <f>'Sales Forecast by COS'!BRN5</f>
        <v>0</v>
      </c>
      <c r="BRO6" s="98">
        <f>'Sales Forecast by COS'!BRO5</f>
        <v>0</v>
      </c>
      <c r="BRP6" s="98">
        <f>'Sales Forecast by COS'!BRP5</f>
        <v>0</v>
      </c>
      <c r="BRQ6" s="98">
        <f>'Sales Forecast by COS'!BRQ5</f>
        <v>0</v>
      </c>
      <c r="BRR6" s="98">
        <f>'Sales Forecast by COS'!BRR5</f>
        <v>0</v>
      </c>
      <c r="BRS6" s="98">
        <f>'Sales Forecast by COS'!BRS5</f>
        <v>0</v>
      </c>
      <c r="BRT6" s="98">
        <f>'Sales Forecast by COS'!BRT5</f>
        <v>0</v>
      </c>
      <c r="BRU6" s="98">
        <f>'Sales Forecast by COS'!BRU5</f>
        <v>0</v>
      </c>
      <c r="BRV6" s="98">
        <f>'Sales Forecast by COS'!BRV5</f>
        <v>0</v>
      </c>
      <c r="BRW6" s="98">
        <f>'Sales Forecast by COS'!BRW5</f>
        <v>0</v>
      </c>
      <c r="BRX6" s="98">
        <f>'Sales Forecast by COS'!BRX5</f>
        <v>0</v>
      </c>
      <c r="BRY6" s="98">
        <f>'Sales Forecast by COS'!BRY5</f>
        <v>0</v>
      </c>
      <c r="BRZ6" s="98">
        <f>'Sales Forecast by COS'!BRZ5</f>
        <v>0</v>
      </c>
      <c r="BSA6" s="98">
        <f>'Sales Forecast by COS'!BSA5</f>
        <v>0</v>
      </c>
      <c r="BSB6" s="98">
        <f>'Sales Forecast by COS'!BSB5</f>
        <v>0</v>
      </c>
      <c r="BSC6" s="98">
        <f>'Sales Forecast by COS'!BSC5</f>
        <v>0</v>
      </c>
      <c r="BSD6" s="98">
        <f>'Sales Forecast by COS'!BSD5</f>
        <v>0</v>
      </c>
      <c r="BSE6" s="98">
        <f>'Sales Forecast by COS'!BSE5</f>
        <v>0</v>
      </c>
      <c r="BSF6" s="98">
        <f>'Sales Forecast by COS'!BSF5</f>
        <v>0</v>
      </c>
      <c r="BSG6" s="98">
        <f>'Sales Forecast by COS'!BSG5</f>
        <v>0</v>
      </c>
      <c r="BSH6" s="98">
        <f>'Sales Forecast by COS'!BSH5</f>
        <v>0</v>
      </c>
      <c r="BSI6" s="98">
        <f>'Sales Forecast by COS'!BSI5</f>
        <v>0</v>
      </c>
      <c r="BSJ6" s="98">
        <f>'Sales Forecast by COS'!BSJ5</f>
        <v>0</v>
      </c>
      <c r="BSK6" s="98">
        <f>'Sales Forecast by COS'!BSK5</f>
        <v>0</v>
      </c>
      <c r="BSL6" s="98">
        <f>'Sales Forecast by COS'!BSL5</f>
        <v>0</v>
      </c>
      <c r="BSM6" s="98">
        <f>'Sales Forecast by COS'!BSM5</f>
        <v>0</v>
      </c>
      <c r="BSN6" s="98">
        <f>'Sales Forecast by COS'!BSN5</f>
        <v>0</v>
      </c>
      <c r="BSO6" s="98">
        <f>'Sales Forecast by COS'!BSO5</f>
        <v>0</v>
      </c>
      <c r="BSP6" s="98">
        <f>'Sales Forecast by COS'!BSP5</f>
        <v>0</v>
      </c>
      <c r="BSQ6" s="98">
        <f>'Sales Forecast by COS'!BSQ5</f>
        <v>0</v>
      </c>
      <c r="BSR6" s="98">
        <f>'Sales Forecast by COS'!BSR5</f>
        <v>0</v>
      </c>
      <c r="BSS6" s="98">
        <f>'Sales Forecast by COS'!BSS5</f>
        <v>0</v>
      </c>
      <c r="BST6" s="98">
        <f>'Sales Forecast by COS'!BST5</f>
        <v>0</v>
      </c>
      <c r="BSU6" s="98">
        <f>'Sales Forecast by COS'!BSU5</f>
        <v>0</v>
      </c>
      <c r="BSV6" s="98">
        <f>'Sales Forecast by COS'!BSV5</f>
        <v>0</v>
      </c>
      <c r="BSW6" s="98">
        <f>'Sales Forecast by COS'!BSW5</f>
        <v>0</v>
      </c>
      <c r="BSX6" s="98">
        <f>'Sales Forecast by COS'!BSX5</f>
        <v>0</v>
      </c>
      <c r="BSY6" s="98">
        <f>'Sales Forecast by COS'!BSY5</f>
        <v>0</v>
      </c>
      <c r="BSZ6" s="98">
        <f>'Sales Forecast by COS'!BSZ5</f>
        <v>0</v>
      </c>
      <c r="BTA6" s="98">
        <f>'Sales Forecast by COS'!BTA5</f>
        <v>0</v>
      </c>
      <c r="BTB6" s="98">
        <f>'Sales Forecast by COS'!BTB5</f>
        <v>0</v>
      </c>
      <c r="BTC6" s="98">
        <f>'Sales Forecast by COS'!BTC5</f>
        <v>0</v>
      </c>
      <c r="BTD6" s="98">
        <f>'Sales Forecast by COS'!BTD5</f>
        <v>0</v>
      </c>
      <c r="BTE6" s="98">
        <f>'Sales Forecast by COS'!BTE5</f>
        <v>0</v>
      </c>
      <c r="BTF6" s="98">
        <f>'Sales Forecast by COS'!BTF5</f>
        <v>0</v>
      </c>
      <c r="BTG6" s="98">
        <f>'Sales Forecast by COS'!BTG5</f>
        <v>0</v>
      </c>
      <c r="BTH6" s="98">
        <f>'Sales Forecast by COS'!BTH5</f>
        <v>0</v>
      </c>
      <c r="BTI6" s="98">
        <f>'Sales Forecast by COS'!BTI5</f>
        <v>0</v>
      </c>
      <c r="BTJ6" s="98">
        <f>'Sales Forecast by COS'!BTJ5</f>
        <v>0</v>
      </c>
      <c r="BTK6" s="98">
        <f>'Sales Forecast by COS'!BTK5</f>
        <v>0</v>
      </c>
      <c r="BTL6" s="98">
        <f>'Sales Forecast by COS'!BTL5</f>
        <v>0</v>
      </c>
      <c r="BTM6" s="98">
        <f>'Sales Forecast by COS'!BTM5</f>
        <v>0</v>
      </c>
      <c r="BTN6" s="98">
        <f>'Sales Forecast by COS'!BTN5</f>
        <v>0</v>
      </c>
      <c r="BTO6" s="98">
        <f>'Sales Forecast by COS'!BTO5</f>
        <v>0</v>
      </c>
      <c r="BTP6" s="98">
        <f>'Sales Forecast by COS'!BTP5</f>
        <v>0</v>
      </c>
      <c r="BTQ6" s="98">
        <f>'Sales Forecast by COS'!BTQ5</f>
        <v>0</v>
      </c>
      <c r="BTR6" s="98">
        <f>'Sales Forecast by COS'!BTR5</f>
        <v>0</v>
      </c>
      <c r="BTS6" s="98">
        <f>'Sales Forecast by COS'!BTS5</f>
        <v>0</v>
      </c>
      <c r="BTT6" s="98">
        <f>'Sales Forecast by COS'!BTT5</f>
        <v>0</v>
      </c>
      <c r="BTU6" s="98">
        <f>'Sales Forecast by COS'!BTU5</f>
        <v>0</v>
      </c>
      <c r="BTV6" s="98">
        <f>'Sales Forecast by COS'!BTV5</f>
        <v>0</v>
      </c>
      <c r="BTW6" s="98">
        <f>'Sales Forecast by COS'!BTW5</f>
        <v>0</v>
      </c>
      <c r="BTX6" s="98">
        <f>'Sales Forecast by COS'!BTX5</f>
        <v>0</v>
      </c>
      <c r="BTY6" s="98">
        <f>'Sales Forecast by COS'!BTY5</f>
        <v>0</v>
      </c>
      <c r="BTZ6" s="98">
        <f>'Sales Forecast by COS'!BTZ5</f>
        <v>0</v>
      </c>
      <c r="BUA6" s="98">
        <f>'Sales Forecast by COS'!BUA5</f>
        <v>0</v>
      </c>
      <c r="BUB6" s="98">
        <f>'Sales Forecast by COS'!BUB5</f>
        <v>0</v>
      </c>
      <c r="BUC6" s="98">
        <f>'Sales Forecast by COS'!BUC5</f>
        <v>0</v>
      </c>
      <c r="BUD6" s="98">
        <f>'Sales Forecast by COS'!BUD5</f>
        <v>0</v>
      </c>
      <c r="BUE6" s="98">
        <f>'Sales Forecast by COS'!BUE5</f>
        <v>0</v>
      </c>
      <c r="BUF6" s="98">
        <f>'Sales Forecast by COS'!BUF5</f>
        <v>0</v>
      </c>
      <c r="BUG6" s="98">
        <f>'Sales Forecast by COS'!BUG5</f>
        <v>0</v>
      </c>
      <c r="BUH6" s="98">
        <f>'Sales Forecast by COS'!BUH5</f>
        <v>0</v>
      </c>
      <c r="BUI6" s="98">
        <f>'Sales Forecast by COS'!BUI5</f>
        <v>0</v>
      </c>
      <c r="BUJ6" s="98">
        <f>'Sales Forecast by COS'!BUJ5</f>
        <v>0</v>
      </c>
      <c r="BUK6" s="98">
        <f>'Sales Forecast by COS'!BUK5</f>
        <v>0</v>
      </c>
      <c r="BUL6" s="98">
        <f>'Sales Forecast by COS'!BUL5</f>
        <v>0</v>
      </c>
      <c r="BUM6" s="98">
        <f>'Sales Forecast by COS'!BUM5</f>
        <v>0</v>
      </c>
      <c r="BUN6" s="98">
        <f>'Sales Forecast by COS'!BUN5</f>
        <v>0</v>
      </c>
      <c r="BUO6" s="98">
        <f>'Sales Forecast by COS'!BUO5</f>
        <v>0</v>
      </c>
      <c r="BUP6" s="98">
        <f>'Sales Forecast by COS'!BUP5</f>
        <v>0</v>
      </c>
      <c r="BUQ6" s="98">
        <f>'Sales Forecast by COS'!BUQ5</f>
        <v>0</v>
      </c>
      <c r="BUR6" s="98">
        <f>'Sales Forecast by COS'!BUR5</f>
        <v>0</v>
      </c>
      <c r="BUS6" s="98">
        <f>'Sales Forecast by COS'!BUS5</f>
        <v>0</v>
      </c>
      <c r="BUT6" s="98">
        <f>'Sales Forecast by COS'!BUT5</f>
        <v>0</v>
      </c>
      <c r="BUU6" s="98">
        <f>'Sales Forecast by COS'!BUU5</f>
        <v>0</v>
      </c>
      <c r="BUV6" s="98">
        <f>'Sales Forecast by COS'!BUV5</f>
        <v>0</v>
      </c>
      <c r="BUW6" s="98">
        <f>'Sales Forecast by COS'!BUW5</f>
        <v>0</v>
      </c>
      <c r="BUX6" s="98">
        <f>'Sales Forecast by COS'!BUX5</f>
        <v>0</v>
      </c>
      <c r="BUY6" s="98">
        <f>'Sales Forecast by COS'!BUY5</f>
        <v>0</v>
      </c>
      <c r="BUZ6" s="98">
        <f>'Sales Forecast by COS'!BUZ5</f>
        <v>0</v>
      </c>
      <c r="BVA6" s="98">
        <f>'Sales Forecast by COS'!BVA5</f>
        <v>0</v>
      </c>
      <c r="BVB6" s="98">
        <f>'Sales Forecast by COS'!BVB5</f>
        <v>0</v>
      </c>
      <c r="BVC6" s="98">
        <f>'Sales Forecast by COS'!BVC5</f>
        <v>0</v>
      </c>
      <c r="BVD6" s="98">
        <f>'Sales Forecast by COS'!BVD5</f>
        <v>0</v>
      </c>
      <c r="BVE6" s="98">
        <f>'Sales Forecast by COS'!BVE5</f>
        <v>0</v>
      </c>
      <c r="BVF6" s="98">
        <f>'Sales Forecast by COS'!BVF5</f>
        <v>0</v>
      </c>
      <c r="BVG6" s="98">
        <f>'Sales Forecast by COS'!BVG5</f>
        <v>0</v>
      </c>
      <c r="BVH6" s="98">
        <f>'Sales Forecast by COS'!BVH5</f>
        <v>0</v>
      </c>
      <c r="BVI6" s="98">
        <f>'Sales Forecast by COS'!BVI5</f>
        <v>0</v>
      </c>
      <c r="BVJ6" s="98">
        <f>'Sales Forecast by COS'!BVJ5</f>
        <v>0</v>
      </c>
      <c r="BVK6" s="98">
        <f>'Sales Forecast by COS'!BVK5</f>
        <v>0</v>
      </c>
      <c r="BVL6" s="98">
        <f>'Sales Forecast by COS'!BVL5</f>
        <v>0</v>
      </c>
      <c r="BVM6" s="98">
        <f>'Sales Forecast by COS'!BVM5</f>
        <v>0</v>
      </c>
      <c r="BVN6" s="98">
        <f>'Sales Forecast by COS'!BVN5</f>
        <v>0</v>
      </c>
      <c r="BVO6" s="98">
        <f>'Sales Forecast by COS'!BVO5</f>
        <v>0</v>
      </c>
      <c r="BVP6" s="98">
        <f>'Sales Forecast by COS'!BVP5</f>
        <v>0</v>
      </c>
      <c r="BVQ6" s="98">
        <f>'Sales Forecast by COS'!BVQ5</f>
        <v>0</v>
      </c>
      <c r="BVR6" s="98">
        <f>'Sales Forecast by COS'!BVR5</f>
        <v>0</v>
      </c>
      <c r="BVS6" s="98">
        <f>'Sales Forecast by COS'!BVS5</f>
        <v>0</v>
      </c>
      <c r="BVT6" s="98">
        <f>'Sales Forecast by COS'!BVT5</f>
        <v>0</v>
      </c>
      <c r="BVU6" s="98">
        <f>'Sales Forecast by COS'!BVU5</f>
        <v>0</v>
      </c>
      <c r="BVV6" s="98">
        <f>'Sales Forecast by COS'!BVV5</f>
        <v>0</v>
      </c>
      <c r="BVW6" s="98">
        <f>'Sales Forecast by COS'!BVW5</f>
        <v>0</v>
      </c>
      <c r="BVX6" s="98">
        <f>'Sales Forecast by COS'!BVX5</f>
        <v>0</v>
      </c>
      <c r="BVY6" s="98">
        <f>'Sales Forecast by COS'!BVY5</f>
        <v>0</v>
      </c>
      <c r="BVZ6" s="98">
        <f>'Sales Forecast by COS'!BVZ5</f>
        <v>0</v>
      </c>
      <c r="BWA6" s="98">
        <f>'Sales Forecast by COS'!BWA5</f>
        <v>0</v>
      </c>
      <c r="BWB6" s="98">
        <f>'Sales Forecast by COS'!BWB5</f>
        <v>0</v>
      </c>
      <c r="BWC6" s="98">
        <f>'Sales Forecast by COS'!BWC5</f>
        <v>0</v>
      </c>
      <c r="BWD6" s="98">
        <f>'Sales Forecast by COS'!BWD5</f>
        <v>0</v>
      </c>
      <c r="BWE6" s="98">
        <f>'Sales Forecast by COS'!BWE5</f>
        <v>0</v>
      </c>
      <c r="BWF6" s="98">
        <f>'Sales Forecast by COS'!BWF5</f>
        <v>0</v>
      </c>
      <c r="BWG6" s="98">
        <f>'Sales Forecast by COS'!BWG5</f>
        <v>0</v>
      </c>
      <c r="BWH6" s="98">
        <f>'Sales Forecast by COS'!BWH5</f>
        <v>0</v>
      </c>
      <c r="BWI6" s="98">
        <f>'Sales Forecast by COS'!BWI5</f>
        <v>0</v>
      </c>
      <c r="BWJ6" s="98">
        <f>'Sales Forecast by COS'!BWJ5</f>
        <v>0</v>
      </c>
      <c r="BWK6" s="98">
        <f>'Sales Forecast by COS'!BWK5</f>
        <v>0</v>
      </c>
      <c r="BWL6" s="98">
        <f>'Sales Forecast by COS'!BWL5</f>
        <v>0</v>
      </c>
      <c r="BWM6" s="98">
        <f>'Sales Forecast by COS'!BWM5</f>
        <v>0</v>
      </c>
      <c r="BWN6" s="98">
        <f>'Sales Forecast by COS'!BWN5</f>
        <v>0</v>
      </c>
      <c r="BWO6" s="98">
        <f>'Sales Forecast by COS'!BWO5</f>
        <v>0</v>
      </c>
      <c r="BWP6" s="98">
        <f>'Sales Forecast by COS'!BWP5</f>
        <v>0</v>
      </c>
      <c r="BWQ6" s="98">
        <f>'Sales Forecast by COS'!BWQ5</f>
        <v>0</v>
      </c>
      <c r="BWR6" s="98">
        <f>'Sales Forecast by COS'!BWR5</f>
        <v>0</v>
      </c>
      <c r="BWS6" s="98">
        <f>'Sales Forecast by COS'!BWS5</f>
        <v>0</v>
      </c>
      <c r="BWT6" s="98">
        <f>'Sales Forecast by COS'!BWT5</f>
        <v>0</v>
      </c>
      <c r="BWU6" s="98">
        <f>'Sales Forecast by COS'!BWU5</f>
        <v>0</v>
      </c>
      <c r="BWV6" s="98">
        <f>'Sales Forecast by COS'!BWV5</f>
        <v>0</v>
      </c>
      <c r="BWW6" s="98">
        <f>'Sales Forecast by COS'!BWW5</f>
        <v>0</v>
      </c>
      <c r="BWX6" s="98">
        <f>'Sales Forecast by COS'!BWX5</f>
        <v>0</v>
      </c>
      <c r="BWY6" s="98">
        <f>'Sales Forecast by COS'!BWY5</f>
        <v>0</v>
      </c>
      <c r="BWZ6" s="98">
        <f>'Sales Forecast by COS'!BWZ5</f>
        <v>0</v>
      </c>
      <c r="BXA6" s="98">
        <f>'Sales Forecast by COS'!BXA5</f>
        <v>0</v>
      </c>
      <c r="BXB6" s="98">
        <f>'Sales Forecast by COS'!BXB5</f>
        <v>0</v>
      </c>
      <c r="BXC6" s="98">
        <f>'Sales Forecast by COS'!BXC5</f>
        <v>0</v>
      </c>
      <c r="BXD6" s="98">
        <f>'Sales Forecast by COS'!BXD5</f>
        <v>0</v>
      </c>
      <c r="BXE6" s="98">
        <f>'Sales Forecast by COS'!BXE5</f>
        <v>0</v>
      </c>
      <c r="BXF6" s="98">
        <f>'Sales Forecast by COS'!BXF5</f>
        <v>0</v>
      </c>
      <c r="BXG6" s="98">
        <f>'Sales Forecast by COS'!BXG5</f>
        <v>0</v>
      </c>
      <c r="BXH6" s="98">
        <f>'Sales Forecast by COS'!BXH5</f>
        <v>0</v>
      </c>
      <c r="BXI6" s="98">
        <f>'Sales Forecast by COS'!BXI5</f>
        <v>0</v>
      </c>
      <c r="BXJ6" s="98">
        <f>'Sales Forecast by COS'!BXJ5</f>
        <v>0</v>
      </c>
      <c r="BXK6" s="98">
        <f>'Sales Forecast by COS'!BXK5</f>
        <v>0</v>
      </c>
      <c r="BXL6" s="98">
        <f>'Sales Forecast by COS'!BXL5</f>
        <v>0</v>
      </c>
      <c r="BXM6" s="98">
        <f>'Sales Forecast by COS'!BXM5</f>
        <v>0</v>
      </c>
      <c r="BXN6" s="98">
        <f>'Sales Forecast by COS'!BXN5</f>
        <v>0</v>
      </c>
      <c r="BXO6" s="98">
        <f>'Sales Forecast by COS'!BXO5</f>
        <v>0</v>
      </c>
      <c r="BXP6" s="98">
        <f>'Sales Forecast by COS'!BXP5</f>
        <v>0</v>
      </c>
      <c r="BXQ6" s="98">
        <f>'Sales Forecast by COS'!BXQ5</f>
        <v>0</v>
      </c>
      <c r="BXR6" s="98">
        <f>'Sales Forecast by COS'!BXR5</f>
        <v>0</v>
      </c>
      <c r="BXS6" s="98">
        <f>'Sales Forecast by COS'!BXS5</f>
        <v>0</v>
      </c>
      <c r="BXT6" s="98">
        <f>'Sales Forecast by COS'!BXT5</f>
        <v>0</v>
      </c>
      <c r="BXU6" s="98">
        <f>'Sales Forecast by COS'!BXU5</f>
        <v>0</v>
      </c>
      <c r="BXV6" s="98">
        <f>'Sales Forecast by COS'!BXV5</f>
        <v>0</v>
      </c>
      <c r="BXW6" s="98">
        <f>'Sales Forecast by COS'!BXW5</f>
        <v>0</v>
      </c>
      <c r="BXX6" s="98">
        <f>'Sales Forecast by COS'!BXX5</f>
        <v>0</v>
      </c>
      <c r="BXY6" s="98">
        <f>'Sales Forecast by COS'!BXY5</f>
        <v>0</v>
      </c>
      <c r="BXZ6" s="98">
        <f>'Sales Forecast by COS'!BXZ5</f>
        <v>0</v>
      </c>
      <c r="BYA6" s="98">
        <f>'Sales Forecast by COS'!BYA5</f>
        <v>0</v>
      </c>
      <c r="BYB6" s="98">
        <f>'Sales Forecast by COS'!BYB5</f>
        <v>0</v>
      </c>
      <c r="BYC6" s="98">
        <f>'Sales Forecast by COS'!BYC5</f>
        <v>0</v>
      </c>
      <c r="BYD6" s="98">
        <f>'Sales Forecast by COS'!BYD5</f>
        <v>0</v>
      </c>
      <c r="BYE6" s="98">
        <f>'Sales Forecast by COS'!BYE5</f>
        <v>0</v>
      </c>
      <c r="BYF6" s="98">
        <f>'Sales Forecast by COS'!BYF5</f>
        <v>0</v>
      </c>
      <c r="BYG6" s="98">
        <f>'Sales Forecast by COS'!BYG5</f>
        <v>0</v>
      </c>
      <c r="BYH6" s="98">
        <f>'Sales Forecast by COS'!BYH5</f>
        <v>0</v>
      </c>
      <c r="BYI6" s="98">
        <f>'Sales Forecast by COS'!BYI5</f>
        <v>0</v>
      </c>
      <c r="BYJ6" s="98">
        <f>'Sales Forecast by COS'!BYJ5</f>
        <v>0</v>
      </c>
      <c r="BYK6" s="98">
        <f>'Sales Forecast by COS'!BYK5</f>
        <v>0</v>
      </c>
      <c r="BYL6" s="98">
        <f>'Sales Forecast by COS'!BYL5</f>
        <v>0</v>
      </c>
      <c r="BYM6" s="98">
        <f>'Sales Forecast by COS'!BYM5</f>
        <v>0</v>
      </c>
      <c r="BYN6" s="98">
        <f>'Sales Forecast by COS'!BYN5</f>
        <v>0</v>
      </c>
      <c r="BYO6" s="98">
        <f>'Sales Forecast by COS'!BYO5</f>
        <v>0</v>
      </c>
      <c r="BYP6" s="98">
        <f>'Sales Forecast by COS'!BYP5</f>
        <v>0</v>
      </c>
      <c r="BYQ6" s="98">
        <f>'Sales Forecast by COS'!BYQ5</f>
        <v>0</v>
      </c>
      <c r="BYR6" s="98">
        <f>'Sales Forecast by COS'!BYR5</f>
        <v>0</v>
      </c>
      <c r="BYS6" s="98">
        <f>'Sales Forecast by COS'!BYS5</f>
        <v>0</v>
      </c>
      <c r="BYT6" s="98">
        <f>'Sales Forecast by COS'!BYT5</f>
        <v>0</v>
      </c>
      <c r="BYU6" s="98">
        <f>'Sales Forecast by COS'!BYU5</f>
        <v>0</v>
      </c>
      <c r="BYV6" s="98">
        <f>'Sales Forecast by COS'!BYV5</f>
        <v>0</v>
      </c>
      <c r="BYW6" s="98">
        <f>'Sales Forecast by COS'!BYW5</f>
        <v>0</v>
      </c>
      <c r="BYX6" s="98">
        <f>'Sales Forecast by COS'!BYX5</f>
        <v>0</v>
      </c>
      <c r="BYY6" s="98">
        <f>'Sales Forecast by COS'!BYY5</f>
        <v>0</v>
      </c>
      <c r="BYZ6" s="98">
        <f>'Sales Forecast by COS'!BYZ5</f>
        <v>0</v>
      </c>
      <c r="BZA6" s="98">
        <f>'Sales Forecast by COS'!BZA5</f>
        <v>0</v>
      </c>
      <c r="BZB6" s="98">
        <f>'Sales Forecast by COS'!BZB5</f>
        <v>0</v>
      </c>
      <c r="BZC6" s="98">
        <f>'Sales Forecast by COS'!BZC5</f>
        <v>0</v>
      </c>
      <c r="BZD6" s="98">
        <f>'Sales Forecast by COS'!BZD5</f>
        <v>0</v>
      </c>
      <c r="BZE6" s="98">
        <f>'Sales Forecast by COS'!BZE5</f>
        <v>0</v>
      </c>
      <c r="BZF6" s="98">
        <f>'Sales Forecast by COS'!BZF5</f>
        <v>0</v>
      </c>
      <c r="BZG6" s="98">
        <f>'Sales Forecast by COS'!BZG5</f>
        <v>0</v>
      </c>
      <c r="BZH6" s="98">
        <f>'Sales Forecast by COS'!BZH5</f>
        <v>0</v>
      </c>
      <c r="BZI6" s="98">
        <f>'Sales Forecast by COS'!BZI5</f>
        <v>0</v>
      </c>
      <c r="BZJ6" s="98">
        <f>'Sales Forecast by COS'!BZJ5</f>
        <v>0</v>
      </c>
      <c r="BZK6" s="98">
        <f>'Sales Forecast by COS'!BZK5</f>
        <v>0</v>
      </c>
      <c r="BZL6" s="98">
        <f>'Sales Forecast by COS'!BZL5</f>
        <v>0</v>
      </c>
      <c r="BZM6" s="98">
        <f>'Sales Forecast by COS'!BZM5</f>
        <v>0</v>
      </c>
      <c r="BZN6" s="98">
        <f>'Sales Forecast by COS'!BZN5</f>
        <v>0</v>
      </c>
      <c r="BZO6" s="98">
        <f>'Sales Forecast by COS'!BZO5</f>
        <v>0</v>
      </c>
      <c r="BZP6" s="98">
        <f>'Sales Forecast by COS'!BZP5</f>
        <v>0</v>
      </c>
      <c r="BZQ6" s="98">
        <f>'Sales Forecast by COS'!BZQ5</f>
        <v>0</v>
      </c>
      <c r="BZR6" s="98">
        <f>'Sales Forecast by COS'!BZR5</f>
        <v>0</v>
      </c>
      <c r="BZS6" s="98">
        <f>'Sales Forecast by COS'!BZS5</f>
        <v>0</v>
      </c>
      <c r="BZT6" s="98">
        <f>'Sales Forecast by COS'!BZT5</f>
        <v>0</v>
      </c>
      <c r="BZU6" s="98">
        <f>'Sales Forecast by COS'!BZU5</f>
        <v>0</v>
      </c>
      <c r="BZV6" s="98">
        <f>'Sales Forecast by COS'!BZV5</f>
        <v>0</v>
      </c>
      <c r="BZW6" s="98">
        <f>'Sales Forecast by COS'!BZW5</f>
        <v>0</v>
      </c>
      <c r="BZX6" s="98">
        <f>'Sales Forecast by COS'!BZX5</f>
        <v>0</v>
      </c>
      <c r="BZY6" s="98">
        <f>'Sales Forecast by COS'!BZY5</f>
        <v>0</v>
      </c>
      <c r="BZZ6" s="98">
        <f>'Sales Forecast by COS'!BZZ5</f>
        <v>0</v>
      </c>
      <c r="CAA6" s="98">
        <f>'Sales Forecast by COS'!CAA5</f>
        <v>0</v>
      </c>
      <c r="CAB6" s="98">
        <f>'Sales Forecast by COS'!CAB5</f>
        <v>0</v>
      </c>
      <c r="CAC6" s="98">
        <f>'Sales Forecast by COS'!CAC5</f>
        <v>0</v>
      </c>
      <c r="CAD6" s="98">
        <f>'Sales Forecast by COS'!CAD5</f>
        <v>0</v>
      </c>
      <c r="CAE6" s="98">
        <f>'Sales Forecast by COS'!CAE5</f>
        <v>0</v>
      </c>
      <c r="CAF6" s="98">
        <f>'Sales Forecast by COS'!CAF5</f>
        <v>0</v>
      </c>
      <c r="CAG6" s="98">
        <f>'Sales Forecast by COS'!CAG5</f>
        <v>0</v>
      </c>
      <c r="CAH6" s="98">
        <f>'Sales Forecast by COS'!CAH5</f>
        <v>0</v>
      </c>
      <c r="CAI6" s="98">
        <f>'Sales Forecast by COS'!CAI5</f>
        <v>0</v>
      </c>
      <c r="CAJ6" s="98">
        <f>'Sales Forecast by COS'!CAJ5</f>
        <v>0</v>
      </c>
      <c r="CAK6" s="98">
        <f>'Sales Forecast by COS'!CAK5</f>
        <v>0</v>
      </c>
      <c r="CAL6" s="98">
        <f>'Sales Forecast by COS'!CAL5</f>
        <v>0</v>
      </c>
      <c r="CAM6" s="98">
        <f>'Sales Forecast by COS'!CAM5</f>
        <v>0</v>
      </c>
      <c r="CAN6" s="98">
        <f>'Sales Forecast by COS'!CAN5</f>
        <v>0</v>
      </c>
      <c r="CAO6" s="98">
        <f>'Sales Forecast by COS'!CAO5</f>
        <v>0</v>
      </c>
      <c r="CAP6" s="98">
        <f>'Sales Forecast by COS'!CAP5</f>
        <v>0</v>
      </c>
      <c r="CAQ6" s="98">
        <f>'Sales Forecast by COS'!CAQ5</f>
        <v>0</v>
      </c>
      <c r="CAR6" s="98">
        <f>'Sales Forecast by COS'!CAR5</f>
        <v>0</v>
      </c>
      <c r="CAS6" s="98">
        <f>'Sales Forecast by COS'!CAS5</f>
        <v>0</v>
      </c>
      <c r="CAT6" s="98">
        <f>'Sales Forecast by COS'!CAT5</f>
        <v>0</v>
      </c>
      <c r="CAU6" s="98">
        <f>'Sales Forecast by COS'!CAU5</f>
        <v>0</v>
      </c>
      <c r="CAV6" s="98">
        <f>'Sales Forecast by COS'!CAV5</f>
        <v>0</v>
      </c>
      <c r="CAW6" s="98">
        <f>'Sales Forecast by COS'!CAW5</f>
        <v>0</v>
      </c>
      <c r="CAX6" s="98">
        <f>'Sales Forecast by COS'!CAX5</f>
        <v>0</v>
      </c>
      <c r="CAY6" s="98">
        <f>'Sales Forecast by COS'!CAY5</f>
        <v>0</v>
      </c>
      <c r="CAZ6" s="98">
        <f>'Sales Forecast by COS'!CAZ5</f>
        <v>0</v>
      </c>
      <c r="CBA6" s="98">
        <f>'Sales Forecast by COS'!CBA5</f>
        <v>0</v>
      </c>
      <c r="CBB6" s="98">
        <f>'Sales Forecast by COS'!CBB5</f>
        <v>0</v>
      </c>
      <c r="CBC6" s="98">
        <f>'Sales Forecast by COS'!CBC5</f>
        <v>0</v>
      </c>
      <c r="CBD6" s="98">
        <f>'Sales Forecast by COS'!CBD5</f>
        <v>0</v>
      </c>
      <c r="CBE6" s="98">
        <f>'Sales Forecast by COS'!CBE5</f>
        <v>0</v>
      </c>
      <c r="CBF6" s="98">
        <f>'Sales Forecast by COS'!CBF5</f>
        <v>0</v>
      </c>
      <c r="CBG6" s="98">
        <f>'Sales Forecast by COS'!CBG5</f>
        <v>0</v>
      </c>
      <c r="CBH6" s="98">
        <f>'Sales Forecast by COS'!CBH5</f>
        <v>0</v>
      </c>
      <c r="CBI6" s="98">
        <f>'Sales Forecast by COS'!CBI5</f>
        <v>0</v>
      </c>
      <c r="CBJ6" s="98">
        <f>'Sales Forecast by COS'!CBJ5</f>
        <v>0</v>
      </c>
      <c r="CBK6" s="98">
        <f>'Sales Forecast by COS'!CBK5</f>
        <v>0</v>
      </c>
      <c r="CBL6" s="98">
        <f>'Sales Forecast by COS'!CBL5</f>
        <v>0</v>
      </c>
      <c r="CBM6" s="98">
        <f>'Sales Forecast by COS'!CBM5</f>
        <v>0</v>
      </c>
      <c r="CBN6" s="98">
        <f>'Sales Forecast by COS'!CBN5</f>
        <v>0</v>
      </c>
      <c r="CBO6" s="98">
        <f>'Sales Forecast by COS'!CBO5</f>
        <v>0</v>
      </c>
      <c r="CBP6" s="98">
        <f>'Sales Forecast by COS'!CBP5</f>
        <v>0</v>
      </c>
      <c r="CBQ6" s="98">
        <f>'Sales Forecast by COS'!CBQ5</f>
        <v>0</v>
      </c>
      <c r="CBR6" s="98">
        <f>'Sales Forecast by COS'!CBR5</f>
        <v>0</v>
      </c>
      <c r="CBS6" s="98">
        <f>'Sales Forecast by COS'!CBS5</f>
        <v>0</v>
      </c>
      <c r="CBT6" s="98">
        <f>'Sales Forecast by COS'!CBT5</f>
        <v>0</v>
      </c>
      <c r="CBU6" s="98">
        <f>'Sales Forecast by COS'!CBU5</f>
        <v>0</v>
      </c>
      <c r="CBV6" s="98">
        <f>'Sales Forecast by COS'!CBV5</f>
        <v>0</v>
      </c>
      <c r="CBW6" s="98">
        <f>'Sales Forecast by COS'!CBW5</f>
        <v>0</v>
      </c>
      <c r="CBX6" s="98">
        <f>'Sales Forecast by COS'!CBX5</f>
        <v>0</v>
      </c>
      <c r="CBY6" s="98">
        <f>'Sales Forecast by COS'!CBY5</f>
        <v>0</v>
      </c>
      <c r="CBZ6" s="98">
        <f>'Sales Forecast by COS'!CBZ5</f>
        <v>0</v>
      </c>
      <c r="CCA6" s="98">
        <f>'Sales Forecast by COS'!CCA5</f>
        <v>0</v>
      </c>
      <c r="CCB6" s="98">
        <f>'Sales Forecast by COS'!CCB5</f>
        <v>0</v>
      </c>
      <c r="CCC6" s="98">
        <f>'Sales Forecast by COS'!CCC5</f>
        <v>0</v>
      </c>
      <c r="CCD6" s="98">
        <f>'Sales Forecast by COS'!CCD5</f>
        <v>0</v>
      </c>
      <c r="CCE6" s="98">
        <f>'Sales Forecast by COS'!CCE5</f>
        <v>0</v>
      </c>
      <c r="CCF6" s="98">
        <f>'Sales Forecast by COS'!CCF5</f>
        <v>0</v>
      </c>
      <c r="CCG6" s="98">
        <f>'Sales Forecast by COS'!CCG5</f>
        <v>0</v>
      </c>
      <c r="CCH6" s="98">
        <f>'Sales Forecast by COS'!CCH5</f>
        <v>0</v>
      </c>
      <c r="CCI6" s="98">
        <f>'Sales Forecast by COS'!CCI5</f>
        <v>0</v>
      </c>
      <c r="CCJ6" s="98">
        <f>'Sales Forecast by COS'!CCJ5</f>
        <v>0</v>
      </c>
      <c r="CCK6" s="98">
        <f>'Sales Forecast by COS'!CCK5</f>
        <v>0</v>
      </c>
      <c r="CCL6" s="98">
        <f>'Sales Forecast by COS'!CCL5</f>
        <v>0</v>
      </c>
      <c r="CCM6" s="98">
        <f>'Sales Forecast by COS'!CCM5</f>
        <v>0</v>
      </c>
      <c r="CCN6" s="98">
        <f>'Sales Forecast by COS'!CCN5</f>
        <v>0</v>
      </c>
      <c r="CCO6" s="98">
        <f>'Sales Forecast by COS'!CCO5</f>
        <v>0</v>
      </c>
      <c r="CCP6" s="98">
        <f>'Sales Forecast by COS'!CCP5</f>
        <v>0</v>
      </c>
      <c r="CCQ6" s="98">
        <f>'Sales Forecast by COS'!CCQ5</f>
        <v>0</v>
      </c>
      <c r="CCR6" s="98">
        <f>'Sales Forecast by COS'!CCR5</f>
        <v>0</v>
      </c>
      <c r="CCS6" s="98">
        <f>'Sales Forecast by COS'!CCS5</f>
        <v>0</v>
      </c>
      <c r="CCT6" s="98">
        <f>'Sales Forecast by COS'!CCT5</f>
        <v>0</v>
      </c>
      <c r="CCU6" s="98">
        <f>'Sales Forecast by COS'!CCU5</f>
        <v>0</v>
      </c>
      <c r="CCV6" s="98">
        <f>'Sales Forecast by COS'!CCV5</f>
        <v>0</v>
      </c>
      <c r="CCW6" s="98">
        <f>'Sales Forecast by COS'!CCW5</f>
        <v>0</v>
      </c>
      <c r="CCX6" s="98">
        <f>'Sales Forecast by COS'!CCX5</f>
        <v>0</v>
      </c>
      <c r="CCY6" s="98">
        <f>'Sales Forecast by COS'!CCY5</f>
        <v>0</v>
      </c>
      <c r="CCZ6" s="98">
        <f>'Sales Forecast by COS'!CCZ5</f>
        <v>0</v>
      </c>
      <c r="CDA6" s="98">
        <f>'Sales Forecast by COS'!CDA5</f>
        <v>0</v>
      </c>
      <c r="CDB6" s="98">
        <f>'Sales Forecast by COS'!CDB5</f>
        <v>0</v>
      </c>
      <c r="CDC6" s="98">
        <f>'Sales Forecast by COS'!CDC5</f>
        <v>0</v>
      </c>
      <c r="CDD6" s="98">
        <f>'Sales Forecast by COS'!CDD5</f>
        <v>0</v>
      </c>
      <c r="CDE6" s="98">
        <f>'Sales Forecast by COS'!CDE5</f>
        <v>0</v>
      </c>
      <c r="CDF6" s="98">
        <f>'Sales Forecast by COS'!CDF5</f>
        <v>0</v>
      </c>
      <c r="CDG6" s="98">
        <f>'Sales Forecast by COS'!CDG5</f>
        <v>0</v>
      </c>
      <c r="CDH6" s="98">
        <f>'Sales Forecast by COS'!CDH5</f>
        <v>0</v>
      </c>
      <c r="CDI6" s="98">
        <f>'Sales Forecast by COS'!CDI5</f>
        <v>0</v>
      </c>
      <c r="CDJ6" s="98">
        <f>'Sales Forecast by COS'!CDJ5</f>
        <v>0</v>
      </c>
      <c r="CDK6" s="98">
        <f>'Sales Forecast by COS'!CDK5</f>
        <v>0</v>
      </c>
      <c r="CDL6" s="98">
        <f>'Sales Forecast by COS'!CDL5</f>
        <v>0</v>
      </c>
      <c r="CDM6" s="98">
        <f>'Sales Forecast by COS'!CDM5</f>
        <v>0</v>
      </c>
      <c r="CDN6" s="98">
        <f>'Sales Forecast by COS'!CDN5</f>
        <v>0</v>
      </c>
      <c r="CDO6" s="98">
        <f>'Sales Forecast by COS'!CDO5</f>
        <v>0</v>
      </c>
      <c r="CDP6" s="98">
        <f>'Sales Forecast by COS'!CDP5</f>
        <v>0</v>
      </c>
      <c r="CDQ6" s="98">
        <f>'Sales Forecast by COS'!CDQ5</f>
        <v>0</v>
      </c>
      <c r="CDR6" s="98">
        <f>'Sales Forecast by COS'!CDR5</f>
        <v>0</v>
      </c>
      <c r="CDS6" s="98">
        <f>'Sales Forecast by COS'!CDS5</f>
        <v>0</v>
      </c>
      <c r="CDT6" s="98">
        <f>'Sales Forecast by COS'!CDT5</f>
        <v>0</v>
      </c>
      <c r="CDU6" s="98">
        <f>'Sales Forecast by COS'!CDU5</f>
        <v>0</v>
      </c>
      <c r="CDV6" s="98">
        <f>'Sales Forecast by COS'!CDV5</f>
        <v>0</v>
      </c>
      <c r="CDW6" s="98">
        <f>'Sales Forecast by COS'!CDW5</f>
        <v>0</v>
      </c>
      <c r="CDX6" s="98">
        <f>'Sales Forecast by COS'!CDX5</f>
        <v>0</v>
      </c>
      <c r="CDY6" s="98">
        <f>'Sales Forecast by COS'!CDY5</f>
        <v>0</v>
      </c>
      <c r="CDZ6" s="98">
        <f>'Sales Forecast by COS'!CDZ5</f>
        <v>0</v>
      </c>
      <c r="CEA6" s="98">
        <f>'Sales Forecast by COS'!CEA5</f>
        <v>0</v>
      </c>
      <c r="CEB6" s="98">
        <f>'Sales Forecast by COS'!CEB5</f>
        <v>0</v>
      </c>
      <c r="CEC6" s="98">
        <f>'Sales Forecast by COS'!CEC5</f>
        <v>0</v>
      </c>
      <c r="CED6" s="98">
        <f>'Sales Forecast by COS'!CED5</f>
        <v>0</v>
      </c>
      <c r="CEE6" s="98">
        <f>'Sales Forecast by COS'!CEE5</f>
        <v>0</v>
      </c>
      <c r="CEF6" s="98">
        <f>'Sales Forecast by COS'!CEF5</f>
        <v>0</v>
      </c>
      <c r="CEG6" s="98">
        <f>'Sales Forecast by COS'!CEG5</f>
        <v>0</v>
      </c>
      <c r="CEH6" s="98">
        <f>'Sales Forecast by COS'!CEH5</f>
        <v>0</v>
      </c>
      <c r="CEI6" s="98">
        <f>'Sales Forecast by COS'!CEI5</f>
        <v>0</v>
      </c>
      <c r="CEJ6" s="98">
        <f>'Sales Forecast by COS'!CEJ5</f>
        <v>0</v>
      </c>
      <c r="CEK6" s="98">
        <f>'Sales Forecast by COS'!CEK5</f>
        <v>0</v>
      </c>
      <c r="CEL6" s="98">
        <f>'Sales Forecast by COS'!CEL5</f>
        <v>0</v>
      </c>
      <c r="CEM6" s="98">
        <f>'Sales Forecast by COS'!CEM5</f>
        <v>0</v>
      </c>
      <c r="CEN6" s="98">
        <f>'Sales Forecast by COS'!CEN5</f>
        <v>0</v>
      </c>
      <c r="CEO6" s="98">
        <f>'Sales Forecast by COS'!CEO5</f>
        <v>0</v>
      </c>
      <c r="CEP6" s="98">
        <f>'Sales Forecast by COS'!CEP5</f>
        <v>0</v>
      </c>
      <c r="CEQ6" s="98">
        <f>'Sales Forecast by COS'!CEQ5</f>
        <v>0</v>
      </c>
      <c r="CER6" s="98">
        <f>'Sales Forecast by COS'!CER5</f>
        <v>0</v>
      </c>
      <c r="CES6" s="98">
        <f>'Sales Forecast by COS'!CES5</f>
        <v>0</v>
      </c>
      <c r="CET6" s="98">
        <f>'Sales Forecast by COS'!CET5</f>
        <v>0</v>
      </c>
      <c r="CEU6" s="98">
        <f>'Sales Forecast by COS'!CEU5</f>
        <v>0</v>
      </c>
      <c r="CEV6" s="98">
        <f>'Sales Forecast by COS'!CEV5</f>
        <v>0</v>
      </c>
      <c r="CEW6" s="98">
        <f>'Sales Forecast by COS'!CEW5</f>
        <v>0</v>
      </c>
      <c r="CEX6" s="98">
        <f>'Sales Forecast by COS'!CEX5</f>
        <v>0</v>
      </c>
      <c r="CEY6" s="98">
        <f>'Sales Forecast by COS'!CEY5</f>
        <v>0</v>
      </c>
      <c r="CEZ6" s="98">
        <f>'Sales Forecast by COS'!CEZ5</f>
        <v>0</v>
      </c>
      <c r="CFA6" s="98">
        <f>'Sales Forecast by COS'!CFA5</f>
        <v>0</v>
      </c>
      <c r="CFB6" s="98">
        <f>'Sales Forecast by COS'!CFB5</f>
        <v>0</v>
      </c>
      <c r="CFC6" s="98">
        <f>'Sales Forecast by COS'!CFC5</f>
        <v>0</v>
      </c>
      <c r="CFD6" s="98">
        <f>'Sales Forecast by COS'!CFD5</f>
        <v>0</v>
      </c>
      <c r="CFE6" s="98">
        <f>'Sales Forecast by COS'!CFE5</f>
        <v>0</v>
      </c>
      <c r="CFF6" s="98">
        <f>'Sales Forecast by COS'!CFF5</f>
        <v>0</v>
      </c>
      <c r="CFG6" s="98">
        <f>'Sales Forecast by COS'!CFG5</f>
        <v>0</v>
      </c>
      <c r="CFH6" s="98">
        <f>'Sales Forecast by COS'!CFH5</f>
        <v>0</v>
      </c>
      <c r="CFI6" s="98">
        <f>'Sales Forecast by COS'!CFI5</f>
        <v>0</v>
      </c>
      <c r="CFJ6" s="98">
        <f>'Sales Forecast by COS'!CFJ5</f>
        <v>0</v>
      </c>
      <c r="CFK6" s="98">
        <f>'Sales Forecast by COS'!CFK5</f>
        <v>0</v>
      </c>
      <c r="CFL6" s="98">
        <f>'Sales Forecast by COS'!CFL5</f>
        <v>0</v>
      </c>
      <c r="CFM6" s="98">
        <f>'Sales Forecast by COS'!CFM5</f>
        <v>0</v>
      </c>
      <c r="CFN6" s="98">
        <f>'Sales Forecast by COS'!CFN5</f>
        <v>0</v>
      </c>
      <c r="CFO6" s="98">
        <f>'Sales Forecast by COS'!CFO5</f>
        <v>0</v>
      </c>
      <c r="CFP6" s="98">
        <f>'Sales Forecast by COS'!CFP5</f>
        <v>0</v>
      </c>
      <c r="CFQ6" s="98">
        <f>'Sales Forecast by COS'!CFQ5</f>
        <v>0</v>
      </c>
      <c r="CFR6" s="98">
        <f>'Sales Forecast by COS'!CFR5</f>
        <v>0</v>
      </c>
      <c r="CFS6" s="98">
        <f>'Sales Forecast by COS'!CFS5</f>
        <v>0</v>
      </c>
      <c r="CFT6" s="98">
        <f>'Sales Forecast by COS'!CFT5</f>
        <v>0</v>
      </c>
      <c r="CFU6" s="98">
        <f>'Sales Forecast by COS'!CFU5</f>
        <v>0</v>
      </c>
      <c r="CFV6" s="98">
        <f>'Sales Forecast by COS'!CFV5</f>
        <v>0</v>
      </c>
      <c r="CFW6" s="98">
        <f>'Sales Forecast by COS'!CFW5</f>
        <v>0</v>
      </c>
      <c r="CFX6" s="98">
        <f>'Sales Forecast by COS'!CFX5</f>
        <v>0</v>
      </c>
      <c r="CFY6" s="98">
        <f>'Sales Forecast by COS'!CFY5</f>
        <v>0</v>
      </c>
      <c r="CFZ6" s="98">
        <f>'Sales Forecast by COS'!CFZ5</f>
        <v>0</v>
      </c>
      <c r="CGA6" s="98">
        <f>'Sales Forecast by COS'!CGA5</f>
        <v>0</v>
      </c>
      <c r="CGB6" s="98">
        <f>'Sales Forecast by COS'!CGB5</f>
        <v>0</v>
      </c>
      <c r="CGC6" s="98">
        <f>'Sales Forecast by COS'!CGC5</f>
        <v>0</v>
      </c>
      <c r="CGD6" s="98">
        <f>'Sales Forecast by COS'!CGD5</f>
        <v>0</v>
      </c>
      <c r="CGE6" s="98">
        <f>'Sales Forecast by COS'!CGE5</f>
        <v>0</v>
      </c>
      <c r="CGF6" s="98">
        <f>'Sales Forecast by COS'!CGF5</f>
        <v>0</v>
      </c>
      <c r="CGG6" s="98">
        <f>'Sales Forecast by COS'!CGG5</f>
        <v>0</v>
      </c>
      <c r="CGH6" s="98">
        <f>'Sales Forecast by COS'!CGH5</f>
        <v>0</v>
      </c>
      <c r="CGI6" s="98">
        <f>'Sales Forecast by COS'!CGI5</f>
        <v>0</v>
      </c>
      <c r="CGJ6" s="98">
        <f>'Sales Forecast by COS'!CGJ5</f>
        <v>0</v>
      </c>
      <c r="CGK6" s="98">
        <f>'Sales Forecast by COS'!CGK5</f>
        <v>0</v>
      </c>
      <c r="CGL6" s="98">
        <f>'Sales Forecast by COS'!CGL5</f>
        <v>0</v>
      </c>
      <c r="CGM6" s="98">
        <f>'Sales Forecast by COS'!CGM5</f>
        <v>0</v>
      </c>
      <c r="CGN6" s="98">
        <f>'Sales Forecast by COS'!CGN5</f>
        <v>0</v>
      </c>
      <c r="CGO6" s="98">
        <f>'Sales Forecast by COS'!CGO5</f>
        <v>0</v>
      </c>
      <c r="CGP6" s="98">
        <f>'Sales Forecast by COS'!CGP5</f>
        <v>0</v>
      </c>
      <c r="CGQ6" s="98">
        <f>'Sales Forecast by COS'!CGQ5</f>
        <v>0</v>
      </c>
      <c r="CGR6" s="98">
        <f>'Sales Forecast by COS'!CGR5</f>
        <v>0</v>
      </c>
      <c r="CGS6" s="98">
        <f>'Sales Forecast by COS'!CGS5</f>
        <v>0</v>
      </c>
      <c r="CGT6" s="98">
        <f>'Sales Forecast by COS'!CGT5</f>
        <v>0</v>
      </c>
      <c r="CGU6" s="98">
        <f>'Sales Forecast by COS'!CGU5</f>
        <v>0</v>
      </c>
      <c r="CGV6" s="98">
        <f>'Sales Forecast by COS'!CGV5</f>
        <v>0</v>
      </c>
      <c r="CGW6" s="98">
        <f>'Sales Forecast by COS'!CGW5</f>
        <v>0</v>
      </c>
      <c r="CGX6" s="98">
        <f>'Sales Forecast by COS'!CGX5</f>
        <v>0</v>
      </c>
      <c r="CGY6" s="98">
        <f>'Sales Forecast by COS'!CGY5</f>
        <v>0</v>
      </c>
      <c r="CGZ6" s="98">
        <f>'Sales Forecast by COS'!CGZ5</f>
        <v>0</v>
      </c>
      <c r="CHA6" s="98">
        <f>'Sales Forecast by COS'!CHA5</f>
        <v>0</v>
      </c>
      <c r="CHB6" s="98">
        <f>'Sales Forecast by COS'!CHB5</f>
        <v>0</v>
      </c>
      <c r="CHC6" s="98">
        <f>'Sales Forecast by COS'!CHC5</f>
        <v>0</v>
      </c>
      <c r="CHD6" s="98">
        <f>'Sales Forecast by COS'!CHD5</f>
        <v>0</v>
      </c>
      <c r="CHE6" s="98">
        <f>'Sales Forecast by COS'!CHE5</f>
        <v>0</v>
      </c>
      <c r="CHF6" s="98">
        <f>'Sales Forecast by COS'!CHF5</f>
        <v>0</v>
      </c>
      <c r="CHG6" s="98">
        <f>'Sales Forecast by COS'!CHG5</f>
        <v>0</v>
      </c>
      <c r="CHH6" s="98">
        <f>'Sales Forecast by COS'!CHH5</f>
        <v>0</v>
      </c>
      <c r="CHI6" s="98">
        <f>'Sales Forecast by COS'!CHI5</f>
        <v>0</v>
      </c>
      <c r="CHJ6" s="98">
        <f>'Sales Forecast by COS'!CHJ5</f>
        <v>0</v>
      </c>
      <c r="CHK6" s="98">
        <f>'Sales Forecast by COS'!CHK5</f>
        <v>0</v>
      </c>
      <c r="CHL6" s="98">
        <f>'Sales Forecast by COS'!CHL5</f>
        <v>0</v>
      </c>
      <c r="CHM6" s="98">
        <f>'Sales Forecast by COS'!CHM5</f>
        <v>0</v>
      </c>
      <c r="CHN6" s="98">
        <f>'Sales Forecast by COS'!CHN5</f>
        <v>0</v>
      </c>
      <c r="CHO6" s="98">
        <f>'Sales Forecast by COS'!CHO5</f>
        <v>0</v>
      </c>
      <c r="CHP6" s="98">
        <f>'Sales Forecast by COS'!CHP5</f>
        <v>0</v>
      </c>
      <c r="CHQ6" s="98">
        <f>'Sales Forecast by COS'!CHQ5</f>
        <v>0</v>
      </c>
      <c r="CHR6" s="98">
        <f>'Sales Forecast by COS'!CHR5</f>
        <v>0</v>
      </c>
      <c r="CHS6" s="98">
        <f>'Sales Forecast by COS'!CHS5</f>
        <v>0</v>
      </c>
      <c r="CHT6" s="98">
        <f>'Sales Forecast by COS'!CHT5</f>
        <v>0</v>
      </c>
      <c r="CHU6" s="98">
        <f>'Sales Forecast by COS'!CHU5</f>
        <v>0</v>
      </c>
      <c r="CHV6" s="98">
        <f>'Sales Forecast by COS'!CHV5</f>
        <v>0</v>
      </c>
      <c r="CHW6" s="98">
        <f>'Sales Forecast by COS'!CHW5</f>
        <v>0</v>
      </c>
      <c r="CHX6" s="98">
        <f>'Sales Forecast by COS'!CHX5</f>
        <v>0</v>
      </c>
      <c r="CHY6" s="98">
        <f>'Sales Forecast by COS'!CHY5</f>
        <v>0</v>
      </c>
      <c r="CHZ6" s="98">
        <f>'Sales Forecast by COS'!CHZ5</f>
        <v>0</v>
      </c>
      <c r="CIA6" s="98">
        <f>'Sales Forecast by COS'!CIA5</f>
        <v>0</v>
      </c>
      <c r="CIB6" s="98">
        <f>'Sales Forecast by COS'!CIB5</f>
        <v>0</v>
      </c>
      <c r="CIC6" s="98">
        <f>'Sales Forecast by COS'!CIC5</f>
        <v>0</v>
      </c>
      <c r="CID6" s="98">
        <f>'Sales Forecast by COS'!CID5</f>
        <v>0</v>
      </c>
      <c r="CIE6" s="98">
        <f>'Sales Forecast by COS'!CIE5</f>
        <v>0</v>
      </c>
      <c r="CIF6" s="98">
        <f>'Sales Forecast by COS'!CIF5</f>
        <v>0</v>
      </c>
      <c r="CIG6" s="98">
        <f>'Sales Forecast by COS'!CIG5</f>
        <v>0</v>
      </c>
      <c r="CIH6" s="98">
        <f>'Sales Forecast by COS'!CIH5</f>
        <v>0</v>
      </c>
      <c r="CII6" s="98">
        <f>'Sales Forecast by COS'!CII5</f>
        <v>0</v>
      </c>
      <c r="CIJ6" s="98">
        <f>'Sales Forecast by COS'!CIJ5</f>
        <v>0</v>
      </c>
      <c r="CIK6" s="98">
        <f>'Sales Forecast by COS'!CIK5</f>
        <v>0</v>
      </c>
      <c r="CIL6" s="98">
        <f>'Sales Forecast by COS'!CIL5</f>
        <v>0</v>
      </c>
      <c r="CIM6" s="98">
        <f>'Sales Forecast by COS'!CIM5</f>
        <v>0</v>
      </c>
      <c r="CIN6" s="98">
        <f>'Sales Forecast by COS'!CIN5</f>
        <v>0</v>
      </c>
      <c r="CIO6" s="98">
        <f>'Sales Forecast by COS'!CIO5</f>
        <v>0</v>
      </c>
      <c r="CIP6" s="98">
        <f>'Sales Forecast by COS'!CIP5</f>
        <v>0</v>
      </c>
      <c r="CIQ6" s="98">
        <f>'Sales Forecast by COS'!CIQ5</f>
        <v>0</v>
      </c>
      <c r="CIR6" s="98">
        <f>'Sales Forecast by COS'!CIR5</f>
        <v>0</v>
      </c>
      <c r="CIS6" s="98">
        <f>'Sales Forecast by COS'!CIS5</f>
        <v>0</v>
      </c>
      <c r="CIT6" s="98">
        <f>'Sales Forecast by COS'!CIT5</f>
        <v>0</v>
      </c>
      <c r="CIU6" s="98">
        <f>'Sales Forecast by COS'!CIU5</f>
        <v>0</v>
      </c>
      <c r="CIV6" s="98">
        <f>'Sales Forecast by COS'!CIV5</f>
        <v>0</v>
      </c>
      <c r="CIW6" s="98">
        <f>'Sales Forecast by COS'!CIW5</f>
        <v>0</v>
      </c>
      <c r="CIX6" s="98">
        <f>'Sales Forecast by COS'!CIX5</f>
        <v>0</v>
      </c>
      <c r="CIY6" s="98">
        <f>'Sales Forecast by COS'!CIY5</f>
        <v>0</v>
      </c>
      <c r="CIZ6" s="98">
        <f>'Sales Forecast by COS'!CIZ5</f>
        <v>0</v>
      </c>
      <c r="CJA6" s="98">
        <f>'Sales Forecast by COS'!CJA5</f>
        <v>0</v>
      </c>
      <c r="CJB6" s="98">
        <f>'Sales Forecast by COS'!CJB5</f>
        <v>0</v>
      </c>
      <c r="CJC6" s="98">
        <f>'Sales Forecast by COS'!CJC5</f>
        <v>0</v>
      </c>
      <c r="CJD6" s="98">
        <f>'Sales Forecast by COS'!CJD5</f>
        <v>0</v>
      </c>
      <c r="CJE6" s="98">
        <f>'Sales Forecast by COS'!CJE5</f>
        <v>0</v>
      </c>
      <c r="CJF6" s="98">
        <f>'Sales Forecast by COS'!CJF5</f>
        <v>0</v>
      </c>
      <c r="CJG6" s="98">
        <f>'Sales Forecast by COS'!CJG5</f>
        <v>0</v>
      </c>
      <c r="CJH6" s="98">
        <f>'Sales Forecast by COS'!CJH5</f>
        <v>0</v>
      </c>
      <c r="CJI6" s="98">
        <f>'Sales Forecast by COS'!CJI5</f>
        <v>0</v>
      </c>
      <c r="CJJ6" s="98">
        <f>'Sales Forecast by COS'!CJJ5</f>
        <v>0</v>
      </c>
      <c r="CJK6" s="98">
        <f>'Sales Forecast by COS'!CJK5</f>
        <v>0</v>
      </c>
      <c r="CJL6" s="98">
        <f>'Sales Forecast by COS'!CJL5</f>
        <v>0</v>
      </c>
      <c r="CJM6" s="98">
        <f>'Sales Forecast by COS'!CJM5</f>
        <v>0</v>
      </c>
      <c r="CJN6" s="98">
        <f>'Sales Forecast by COS'!CJN5</f>
        <v>0</v>
      </c>
      <c r="CJO6" s="98">
        <f>'Sales Forecast by COS'!CJO5</f>
        <v>0</v>
      </c>
      <c r="CJP6" s="98">
        <f>'Sales Forecast by COS'!CJP5</f>
        <v>0</v>
      </c>
      <c r="CJQ6" s="98">
        <f>'Sales Forecast by COS'!CJQ5</f>
        <v>0</v>
      </c>
      <c r="CJR6" s="98">
        <f>'Sales Forecast by COS'!CJR5</f>
        <v>0</v>
      </c>
      <c r="CJS6" s="98">
        <f>'Sales Forecast by COS'!CJS5</f>
        <v>0</v>
      </c>
      <c r="CJT6" s="98">
        <f>'Sales Forecast by COS'!CJT5</f>
        <v>0</v>
      </c>
      <c r="CJU6" s="98">
        <f>'Sales Forecast by COS'!CJU5</f>
        <v>0</v>
      </c>
      <c r="CJV6" s="98">
        <f>'Sales Forecast by COS'!CJV5</f>
        <v>0</v>
      </c>
      <c r="CJW6" s="98">
        <f>'Sales Forecast by COS'!CJW5</f>
        <v>0</v>
      </c>
      <c r="CJX6" s="98">
        <f>'Sales Forecast by COS'!CJX5</f>
        <v>0</v>
      </c>
      <c r="CJY6" s="98">
        <f>'Sales Forecast by COS'!CJY5</f>
        <v>0</v>
      </c>
      <c r="CJZ6" s="98">
        <f>'Sales Forecast by COS'!CJZ5</f>
        <v>0</v>
      </c>
      <c r="CKA6" s="98">
        <f>'Sales Forecast by COS'!CKA5</f>
        <v>0</v>
      </c>
      <c r="CKB6" s="98">
        <f>'Sales Forecast by COS'!CKB5</f>
        <v>0</v>
      </c>
      <c r="CKC6" s="98">
        <f>'Sales Forecast by COS'!CKC5</f>
        <v>0</v>
      </c>
      <c r="CKD6" s="98">
        <f>'Sales Forecast by COS'!CKD5</f>
        <v>0</v>
      </c>
      <c r="CKE6" s="98">
        <f>'Sales Forecast by COS'!CKE5</f>
        <v>0</v>
      </c>
      <c r="CKF6" s="98">
        <f>'Sales Forecast by COS'!CKF5</f>
        <v>0</v>
      </c>
      <c r="CKG6" s="98">
        <f>'Sales Forecast by COS'!CKG5</f>
        <v>0</v>
      </c>
      <c r="CKH6" s="98">
        <f>'Sales Forecast by COS'!CKH5</f>
        <v>0</v>
      </c>
      <c r="CKI6" s="98">
        <f>'Sales Forecast by COS'!CKI5</f>
        <v>0</v>
      </c>
      <c r="CKJ6" s="98">
        <f>'Sales Forecast by COS'!CKJ5</f>
        <v>0</v>
      </c>
      <c r="CKK6" s="98">
        <f>'Sales Forecast by COS'!CKK5</f>
        <v>0</v>
      </c>
      <c r="CKL6" s="98">
        <f>'Sales Forecast by COS'!CKL5</f>
        <v>0</v>
      </c>
      <c r="CKM6" s="98">
        <f>'Sales Forecast by COS'!CKM5</f>
        <v>0</v>
      </c>
      <c r="CKN6" s="98">
        <f>'Sales Forecast by COS'!CKN5</f>
        <v>0</v>
      </c>
      <c r="CKO6" s="98">
        <f>'Sales Forecast by COS'!CKO5</f>
        <v>0</v>
      </c>
      <c r="CKP6" s="98">
        <f>'Sales Forecast by COS'!CKP5</f>
        <v>0</v>
      </c>
      <c r="CKQ6" s="98">
        <f>'Sales Forecast by COS'!CKQ5</f>
        <v>0</v>
      </c>
      <c r="CKR6" s="98">
        <f>'Sales Forecast by COS'!CKR5</f>
        <v>0</v>
      </c>
      <c r="CKS6" s="98">
        <f>'Sales Forecast by COS'!CKS5</f>
        <v>0</v>
      </c>
      <c r="CKT6" s="98">
        <f>'Sales Forecast by COS'!CKT5</f>
        <v>0</v>
      </c>
      <c r="CKU6" s="98">
        <f>'Sales Forecast by COS'!CKU5</f>
        <v>0</v>
      </c>
      <c r="CKV6" s="98">
        <f>'Sales Forecast by COS'!CKV5</f>
        <v>0</v>
      </c>
      <c r="CKW6" s="98">
        <f>'Sales Forecast by COS'!CKW5</f>
        <v>0</v>
      </c>
      <c r="CKX6" s="98">
        <f>'Sales Forecast by COS'!CKX5</f>
        <v>0</v>
      </c>
      <c r="CKY6" s="98">
        <f>'Sales Forecast by COS'!CKY5</f>
        <v>0</v>
      </c>
      <c r="CKZ6" s="98">
        <f>'Sales Forecast by COS'!CKZ5</f>
        <v>0</v>
      </c>
      <c r="CLA6" s="98">
        <f>'Sales Forecast by COS'!CLA5</f>
        <v>0</v>
      </c>
      <c r="CLB6" s="98">
        <f>'Sales Forecast by COS'!CLB5</f>
        <v>0</v>
      </c>
      <c r="CLC6" s="98">
        <f>'Sales Forecast by COS'!CLC5</f>
        <v>0</v>
      </c>
      <c r="CLD6" s="98">
        <f>'Sales Forecast by COS'!CLD5</f>
        <v>0</v>
      </c>
      <c r="CLE6" s="98">
        <f>'Sales Forecast by COS'!CLE5</f>
        <v>0</v>
      </c>
      <c r="CLF6" s="98">
        <f>'Sales Forecast by COS'!CLF5</f>
        <v>0</v>
      </c>
      <c r="CLG6" s="98">
        <f>'Sales Forecast by COS'!CLG5</f>
        <v>0</v>
      </c>
      <c r="CLH6" s="98">
        <f>'Sales Forecast by COS'!CLH5</f>
        <v>0</v>
      </c>
      <c r="CLI6" s="98">
        <f>'Sales Forecast by COS'!CLI5</f>
        <v>0</v>
      </c>
      <c r="CLJ6" s="98">
        <f>'Sales Forecast by COS'!CLJ5</f>
        <v>0</v>
      </c>
      <c r="CLK6" s="98">
        <f>'Sales Forecast by COS'!CLK5</f>
        <v>0</v>
      </c>
      <c r="CLL6" s="98">
        <f>'Sales Forecast by COS'!CLL5</f>
        <v>0</v>
      </c>
      <c r="CLM6" s="98">
        <f>'Sales Forecast by COS'!CLM5</f>
        <v>0</v>
      </c>
      <c r="CLN6" s="98">
        <f>'Sales Forecast by COS'!CLN5</f>
        <v>0</v>
      </c>
      <c r="CLO6" s="98">
        <f>'Sales Forecast by COS'!CLO5</f>
        <v>0</v>
      </c>
      <c r="CLP6" s="98">
        <f>'Sales Forecast by COS'!CLP5</f>
        <v>0</v>
      </c>
      <c r="CLQ6" s="98">
        <f>'Sales Forecast by COS'!CLQ5</f>
        <v>0</v>
      </c>
      <c r="CLR6" s="98">
        <f>'Sales Forecast by COS'!CLR5</f>
        <v>0</v>
      </c>
      <c r="CLS6" s="98">
        <f>'Sales Forecast by COS'!CLS5</f>
        <v>0</v>
      </c>
      <c r="CLT6" s="98">
        <f>'Sales Forecast by COS'!CLT5</f>
        <v>0</v>
      </c>
      <c r="CLU6" s="98">
        <f>'Sales Forecast by COS'!CLU5</f>
        <v>0</v>
      </c>
      <c r="CLV6" s="98">
        <f>'Sales Forecast by COS'!CLV5</f>
        <v>0</v>
      </c>
      <c r="CLW6" s="98">
        <f>'Sales Forecast by COS'!CLW5</f>
        <v>0</v>
      </c>
      <c r="CLX6" s="98">
        <f>'Sales Forecast by COS'!CLX5</f>
        <v>0</v>
      </c>
      <c r="CLY6" s="98">
        <f>'Sales Forecast by COS'!CLY5</f>
        <v>0</v>
      </c>
      <c r="CLZ6" s="98">
        <f>'Sales Forecast by COS'!CLZ5</f>
        <v>0</v>
      </c>
      <c r="CMA6" s="98">
        <f>'Sales Forecast by COS'!CMA5</f>
        <v>0</v>
      </c>
      <c r="CMB6" s="98">
        <f>'Sales Forecast by COS'!CMB5</f>
        <v>0</v>
      </c>
      <c r="CMC6" s="98">
        <f>'Sales Forecast by COS'!CMC5</f>
        <v>0</v>
      </c>
      <c r="CMD6" s="98">
        <f>'Sales Forecast by COS'!CMD5</f>
        <v>0</v>
      </c>
      <c r="CME6" s="98">
        <f>'Sales Forecast by COS'!CME5</f>
        <v>0</v>
      </c>
      <c r="CMF6" s="98">
        <f>'Sales Forecast by COS'!CMF5</f>
        <v>0</v>
      </c>
      <c r="CMG6" s="98">
        <f>'Sales Forecast by COS'!CMG5</f>
        <v>0</v>
      </c>
      <c r="CMH6" s="98">
        <f>'Sales Forecast by COS'!CMH5</f>
        <v>0</v>
      </c>
      <c r="CMI6" s="98">
        <f>'Sales Forecast by COS'!CMI5</f>
        <v>0</v>
      </c>
      <c r="CMJ6" s="98">
        <f>'Sales Forecast by COS'!CMJ5</f>
        <v>0</v>
      </c>
      <c r="CMK6" s="98">
        <f>'Sales Forecast by COS'!CMK5</f>
        <v>0</v>
      </c>
      <c r="CML6" s="98">
        <f>'Sales Forecast by COS'!CML5</f>
        <v>0</v>
      </c>
      <c r="CMM6" s="98">
        <f>'Sales Forecast by COS'!CMM5</f>
        <v>0</v>
      </c>
      <c r="CMN6" s="98">
        <f>'Sales Forecast by COS'!CMN5</f>
        <v>0</v>
      </c>
      <c r="CMO6" s="98">
        <f>'Sales Forecast by COS'!CMO5</f>
        <v>0</v>
      </c>
      <c r="CMP6" s="98">
        <f>'Sales Forecast by COS'!CMP5</f>
        <v>0</v>
      </c>
      <c r="CMQ6" s="98">
        <f>'Sales Forecast by COS'!CMQ5</f>
        <v>0</v>
      </c>
      <c r="CMR6" s="98">
        <f>'Sales Forecast by COS'!CMR5</f>
        <v>0</v>
      </c>
      <c r="CMS6" s="98">
        <f>'Sales Forecast by COS'!CMS5</f>
        <v>0</v>
      </c>
      <c r="CMT6" s="98">
        <f>'Sales Forecast by COS'!CMT5</f>
        <v>0</v>
      </c>
      <c r="CMU6" s="98">
        <f>'Sales Forecast by COS'!CMU5</f>
        <v>0</v>
      </c>
      <c r="CMV6" s="98">
        <f>'Sales Forecast by COS'!CMV5</f>
        <v>0</v>
      </c>
      <c r="CMW6" s="98">
        <f>'Sales Forecast by COS'!CMW5</f>
        <v>0</v>
      </c>
      <c r="CMX6" s="98">
        <f>'Sales Forecast by COS'!CMX5</f>
        <v>0</v>
      </c>
      <c r="CMY6" s="98">
        <f>'Sales Forecast by COS'!CMY5</f>
        <v>0</v>
      </c>
      <c r="CMZ6" s="98">
        <f>'Sales Forecast by COS'!CMZ5</f>
        <v>0</v>
      </c>
      <c r="CNA6" s="98">
        <f>'Sales Forecast by COS'!CNA5</f>
        <v>0</v>
      </c>
      <c r="CNB6" s="98">
        <f>'Sales Forecast by COS'!CNB5</f>
        <v>0</v>
      </c>
      <c r="CNC6" s="98">
        <f>'Sales Forecast by COS'!CNC5</f>
        <v>0</v>
      </c>
      <c r="CND6" s="98">
        <f>'Sales Forecast by COS'!CND5</f>
        <v>0</v>
      </c>
      <c r="CNE6" s="98">
        <f>'Sales Forecast by COS'!CNE5</f>
        <v>0</v>
      </c>
      <c r="CNF6" s="98">
        <f>'Sales Forecast by COS'!CNF5</f>
        <v>0</v>
      </c>
      <c r="CNG6" s="98">
        <f>'Sales Forecast by COS'!CNG5</f>
        <v>0</v>
      </c>
      <c r="CNH6" s="98">
        <f>'Sales Forecast by COS'!CNH5</f>
        <v>0</v>
      </c>
      <c r="CNI6" s="98">
        <f>'Sales Forecast by COS'!CNI5</f>
        <v>0</v>
      </c>
      <c r="CNJ6" s="98">
        <f>'Sales Forecast by COS'!CNJ5</f>
        <v>0</v>
      </c>
      <c r="CNK6" s="98">
        <f>'Sales Forecast by COS'!CNK5</f>
        <v>0</v>
      </c>
      <c r="CNL6" s="98">
        <f>'Sales Forecast by COS'!CNL5</f>
        <v>0</v>
      </c>
      <c r="CNM6" s="98">
        <f>'Sales Forecast by COS'!CNM5</f>
        <v>0</v>
      </c>
      <c r="CNN6" s="98">
        <f>'Sales Forecast by COS'!CNN5</f>
        <v>0</v>
      </c>
      <c r="CNO6" s="98">
        <f>'Sales Forecast by COS'!CNO5</f>
        <v>0</v>
      </c>
      <c r="CNP6" s="98">
        <f>'Sales Forecast by COS'!CNP5</f>
        <v>0</v>
      </c>
      <c r="CNQ6" s="98">
        <f>'Sales Forecast by COS'!CNQ5</f>
        <v>0</v>
      </c>
      <c r="CNR6" s="98">
        <f>'Sales Forecast by COS'!CNR5</f>
        <v>0</v>
      </c>
      <c r="CNS6" s="98">
        <f>'Sales Forecast by COS'!CNS5</f>
        <v>0</v>
      </c>
      <c r="CNT6" s="98">
        <f>'Sales Forecast by COS'!CNT5</f>
        <v>0</v>
      </c>
      <c r="CNU6" s="98">
        <f>'Sales Forecast by COS'!CNU5</f>
        <v>0</v>
      </c>
      <c r="CNV6" s="98">
        <f>'Sales Forecast by COS'!CNV5</f>
        <v>0</v>
      </c>
      <c r="CNW6" s="98">
        <f>'Sales Forecast by COS'!CNW5</f>
        <v>0</v>
      </c>
      <c r="CNX6" s="98">
        <f>'Sales Forecast by COS'!CNX5</f>
        <v>0</v>
      </c>
      <c r="CNY6" s="98">
        <f>'Sales Forecast by COS'!CNY5</f>
        <v>0</v>
      </c>
      <c r="CNZ6" s="98">
        <f>'Sales Forecast by COS'!CNZ5</f>
        <v>0</v>
      </c>
      <c r="COA6" s="98">
        <f>'Sales Forecast by COS'!COA5</f>
        <v>0</v>
      </c>
      <c r="COB6" s="98">
        <f>'Sales Forecast by COS'!COB5</f>
        <v>0</v>
      </c>
      <c r="COC6" s="98">
        <f>'Sales Forecast by COS'!COC5</f>
        <v>0</v>
      </c>
      <c r="COD6" s="98">
        <f>'Sales Forecast by COS'!COD5</f>
        <v>0</v>
      </c>
      <c r="COE6" s="98">
        <f>'Sales Forecast by COS'!COE5</f>
        <v>0</v>
      </c>
      <c r="COF6" s="98">
        <f>'Sales Forecast by COS'!COF5</f>
        <v>0</v>
      </c>
      <c r="COG6" s="98">
        <f>'Sales Forecast by COS'!COG5</f>
        <v>0</v>
      </c>
      <c r="COH6" s="98">
        <f>'Sales Forecast by COS'!COH5</f>
        <v>0</v>
      </c>
      <c r="COI6" s="98">
        <f>'Sales Forecast by COS'!COI5</f>
        <v>0</v>
      </c>
      <c r="COJ6" s="98">
        <f>'Sales Forecast by COS'!COJ5</f>
        <v>0</v>
      </c>
      <c r="COK6" s="98">
        <f>'Sales Forecast by COS'!COK5</f>
        <v>0</v>
      </c>
      <c r="COL6" s="98">
        <f>'Sales Forecast by COS'!COL5</f>
        <v>0</v>
      </c>
      <c r="COM6" s="98">
        <f>'Sales Forecast by COS'!COM5</f>
        <v>0</v>
      </c>
      <c r="CON6" s="98">
        <f>'Sales Forecast by COS'!CON5</f>
        <v>0</v>
      </c>
      <c r="COO6" s="98">
        <f>'Sales Forecast by COS'!COO5</f>
        <v>0</v>
      </c>
      <c r="COP6" s="98">
        <f>'Sales Forecast by COS'!COP5</f>
        <v>0</v>
      </c>
      <c r="COQ6" s="98">
        <f>'Sales Forecast by COS'!COQ5</f>
        <v>0</v>
      </c>
      <c r="COR6" s="98">
        <f>'Sales Forecast by COS'!COR5</f>
        <v>0</v>
      </c>
      <c r="COS6" s="98">
        <f>'Sales Forecast by COS'!COS5</f>
        <v>0</v>
      </c>
      <c r="COT6" s="98">
        <f>'Sales Forecast by COS'!COT5</f>
        <v>0</v>
      </c>
      <c r="COU6" s="98">
        <f>'Sales Forecast by COS'!COU5</f>
        <v>0</v>
      </c>
      <c r="COV6" s="98">
        <f>'Sales Forecast by COS'!COV5</f>
        <v>0</v>
      </c>
      <c r="COW6" s="98">
        <f>'Sales Forecast by COS'!COW5</f>
        <v>0</v>
      </c>
      <c r="COX6" s="98">
        <f>'Sales Forecast by COS'!COX5</f>
        <v>0</v>
      </c>
      <c r="COY6" s="98">
        <f>'Sales Forecast by COS'!COY5</f>
        <v>0</v>
      </c>
      <c r="COZ6" s="98">
        <f>'Sales Forecast by COS'!COZ5</f>
        <v>0</v>
      </c>
      <c r="CPA6" s="98">
        <f>'Sales Forecast by COS'!CPA5</f>
        <v>0</v>
      </c>
      <c r="CPB6" s="98">
        <f>'Sales Forecast by COS'!CPB5</f>
        <v>0</v>
      </c>
      <c r="CPC6" s="98">
        <f>'Sales Forecast by COS'!CPC5</f>
        <v>0</v>
      </c>
      <c r="CPD6" s="98">
        <f>'Sales Forecast by COS'!CPD5</f>
        <v>0</v>
      </c>
      <c r="CPE6" s="98">
        <f>'Sales Forecast by COS'!CPE5</f>
        <v>0</v>
      </c>
      <c r="CPF6" s="98">
        <f>'Sales Forecast by COS'!CPF5</f>
        <v>0</v>
      </c>
      <c r="CPG6" s="98">
        <f>'Sales Forecast by COS'!CPG5</f>
        <v>0</v>
      </c>
      <c r="CPH6" s="98">
        <f>'Sales Forecast by COS'!CPH5</f>
        <v>0</v>
      </c>
      <c r="CPI6" s="98">
        <f>'Sales Forecast by COS'!CPI5</f>
        <v>0</v>
      </c>
      <c r="CPJ6" s="98">
        <f>'Sales Forecast by COS'!CPJ5</f>
        <v>0</v>
      </c>
      <c r="CPK6" s="98">
        <f>'Sales Forecast by COS'!CPK5</f>
        <v>0</v>
      </c>
      <c r="CPL6" s="98">
        <f>'Sales Forecast by COS'!CPL5</f>
        <v>0</v>
      </c>
      <c r="CPM6" s="98">
        <f>'Sales Forecast by COS'!CPM5</f>
        <v>0</v>
      </c>
      <c r="CPN6" s="98">
        <f>'Sales Forecast by COS'!CPN5</f>
        <v>0</v>
      </c>
      <c r="CPO6" s="98">
        <f>'Sales Forecast by COS'!CPO5</f>
        <v>0</v>
      </c>
      <c r="CPP6" s="98">
        <f>'Sales Forecast by COS'!CPP5</f>
        <v>0</v>
      </c>
      <c r="CPQ6" s="98">
        <f>'Sales Forecast by COS'!CPQ5</f>
        <v>0</v>
      </c>
      <c r="CPR6" s="98">
        <f>'Sales Forecast by COS'!CPR5</f>
        <v>0</v>
      </c>
      <c r="CPS6" s="98">
        <f>'Sales Forecast by COS'!CPS5</f>
        <v>0</v>
      </c>
      <c r="CPT6" s="98">
        <f>'Sales Forecast by COS'!CPT5</f>
        <v>0</v>
      </c>
      <c r="CPU6" s="98">
        <f>'Sales Forecast by COS'!CPU5</f>
        <v>0</v>
      </c>
      <c r="CPV6" s="98">
        <f>'Sales Forecast by COS'!CPV5</f>
        <v>0</v>
      </c>
      <c r="CPW6" s="98">
        <f>'Sales Forecast by COS'!CPW5</f>
        <v>0</v>
      </c>
      <c r="CPX6" s="98">
        <f>'Sales Forecast by COS'!CPX5</f>
        <v>0</v>
      </c>
      <c r="CPY6" s="98">
        <f>'Sales Forecast by COS'!CPY5</f>
        <v>0</v>
      </c>
      <c r="CPZ6" s="98">
        <f>'Sales Forecast by COS'!CPZ5</f>
        <v>0</v>
      </c>
      <c r="CQA6" s="98">
        <f>'Sales Forecast by COS'!CQA5</f>
        <v>0</v>
      </c>
      <c r="CQB6" s="98">
        <f>'Sales Forecast by COS'!CQB5</f>
        <v>0</v>
      </c>
      <c r="CQC6" s="98">
        <f>'Sales Forecast by COS'!CQC5</f>
        <v>0</v>
      </c>
      <c r="CQD6" s="98">
        <f>'Sales Forecast by COS'!CQD5</f>
        <v>0</v>
      </c>
      <c r="CQE6" s="98">
        <f>'Sales Forecast by COS'!CQE5</f>
        <v>0</v>
      </c>
      <c r="CQF6" s="98">
        <f>'Sales Forecast by COS'!CQF5</f>
        <v>0</v>
      </c>
      <c r="CQG6" s="98">
        <f>'Sales Forecast by COS'!CQG5</f>
        <v>0</v>
      </c>
      <c r="CQH6" s="98">
        <f>'Sales Forecast by COS'!CQH5</f>
        <v>0</v>
      </c>
      <c r="CQI6" s="98">
        <f>'Sales Forecast by COS'!CQI5</f>
        <v>0</v>
      </c>
      <c r="CQJ6" s="98">
        <f>'Sales Forecast by COS'!CQJ5</f>
        <v>0</v>
      </c>
      <c r="CQK6" s="98">
        <f>'Sales Forecast by COS'!CQK5</f>
        <v>0</v>
      </c>
      <c r="CQL6" s="98">
        <f>'Sales Forecast by COS'!CQL5</f>
        <v>0</v>
      </c>
      <c r="CQM6" s="98">
        <f>'Sales Forecast by COS'!CQM5</f>
        <v>0</v>
      </c>
      <c r="CQN6" s="98">
        <f>'Sales Forecast by COS'!CQN5</f>
        <v>0</v>
      </c>
      <c r="CQO6" s="98">
        <f>'Sales Forecast by COS'!CQO5</f>
        <v>0</v>
      </c>
      <c r="CQP6" s="98">
        <f>'Sales Forecast by COS'!CQP5</f>
        <v>0</v>
      </c>
      <c r="CQQ6" s="98">
        <f>'Sales Forecast by COS'!CQQ5</f>
        <v>0</v>
      </c>
      <c r="CQR6" s="98">
        <f>'Sales Forecast by COS'!CQR5</f>
        <v>0</v>
      </c>
      <c r="CQS6" s="98">
        <f>'Sales Forecast by COS'!CQS5</f>
        <v>0</v>
      </c>
      <c r="CQT6" s="98">
        <f>'Sales Forecast by COS'!CQT5</f>
        <v>0</v>
      </c>
      <c r="CQU6" s="98">
        <f>'Sales Forecast by COS'!CQU5</f>
        <v>0</v>
      </c>
      <c r="CQV6" s="98">
        <f>'Sales Forecast by COS'!CQV5</f>
        <v>0</v>
      </c>
      <c r="CQW6" s="98">
        <f>'Sales Forecast by COS'!CQW5</f>
        <v>0</v>
      </c>
      <c r="CQX6" s="98">
        <f>'Sales Forecast by COS'!CQX5</f>
        <v>0</v>
      </c>
      <c r="CQY6" s="98">
        <f>'Sales Forecast by COS'!CQY5</f>
        <v>0</v>
      </c>
      <c r="CQZ6" s="98">
        <f>'Sales Forecast by COS'!CQZ5</f>
        <v>0</v>
      </c>
      <c r="CRA6" s="98">
        <f>'Sales Forecast by COS'!CRA5</f>
        <v>0</v>
      </c>
      <c r="CRB6" s="98">
        <f>'Sales Forecast by COS'!CRB5</f>
        <v>0</v>
      </c>
      <c r="CRC6" s="98">
        <f>'Sales Forecast by COS'!CRC5</f>
        <v>0</v>
      </c>
      <c r="CRD6" s="98">
        <f>'Sales Forecast by COS'!CRD5</f>
        <v>0</v>
      </c>
      <c r="CRE6" s="98">
        <f>'Sales Forecast by COS'!CRE5</f>
        <v>0</v>
      </c>
      <c r="CRF6" s="98">
        <f>'Sales Forecast by COS'!CRF5</f>
        <v>0</v>
      </c>
      <c r="CRG6" s="98">
        <f>'Sales Forecast by COS'!CRG5</f>
        <v>0</v>
      </c>
      <c r="CRH6" s="98">
        <f>'Sales Forecast by COS'!CRH5</f>
        <v>0</v>
      </c>
      <c r="CRI6" s="98">
        <f>'Sales Forecast by COS'!CRI5</f>
        <v>0</v>
      </c>
      <c r="CRJ6" s="98">
        <f>'Sales Forecast by COS'!CRJ5</f>
        <v>0</v>
      </c>
      <c r="CRK6" s="98">
        <f>'Sales Forecast by COS'!CRK5</f>
        <v>0</v>
      </c>
      <c r="CRL6" s="98">
        <f>'Sales Forecast by COS'!CRL5</f>
        <v>0</v>
      </c>
      <c r="CRM6" s="98">
        <f>'Sales Forecast by COS'!CRM5</f>
        <v>0</v>
      </c>
      <c r="CRN6" s="98">
        <f>'Sales Forecast by COS'!CRN5</f>
        <v>0</v>
      </c>
      <c r="CRO6" s="98">
        <f>'Sales Forecast by COS'!CRO5</f>
        <v>0</v>
      </c>
      <c r="CRP6" s="98">
        <f>'Sales Forecast by COS'!CRP5</f>
        <v>0</v>
      </c>
      <c r="CRQ6" s="98">
        <f>'Sales Forecast by COS'!CRQ5</f>
        <v>0</v>
      </c>
      <c r="CRR6" s="98">
        <f>'Sales Forecast by COS'!CRR5</f>
        <v>0</v>
      </c>
      <c r="CRS6" s="98">
        <f>'Sales Forecast by COS'!CRS5</f>
        <v>0</v>
      </c>
      <c r="CRT6" s="98">
        <f>'Sales Forecast by COS'!CRT5</f>
        <v>0</v>
      </c>
      <c r="CRU6" s="98">
        <f>'Sales Forecast by COS'!CRU5</f>
        <v>0</v>
      </c>
      <c r="CRV6" s="98">
        <f>'Sales Forecast by COS'!CRV5</f>
        <v>0</v>
      </c>
      <c r="CRW6" s="98">
        <f>'Sales Forecast by COS'!CRW5</f>
        <v>0</v>
      </c>
      <c r="CRX6" s="98">
        <f>'Sales Forecast by COS'!CRX5</f>
        <v>0</v>
      </c>
      <c r="CRY6" s="98">
        <f>'Sales Forecast by COS'!CRY5</f>
        <v>0</v>
      </c>
      <c r="CRZ6" s="98">
        <f>'Sales Forecast by COS'!CRZ5</f>
        <v>0</v>
      </c>
      <c r="CSA6" s="98">
        <f>'Sales Forecast by COS'!CSA5</f>
        <v>0</v>
      </c>
      <c r="CSB6" s="98">
        <f>'Sales Forecast by COS'!CSB5</f>
        <v>0</v>
      </c>
      <c r="CSC6" s="98">
        <f>'Sales Forecast by COS'!CSC5</f>
        <v>0</v>
      </c>
      <c r="CSD6" s="98">
        <f>'Sales Forecast by COS'!CSD5</f>
        <v>0</v>
      </c>
      <c r="CSE6" s="98">
        <f>'Sales Forecast by COS'!CSE5</f>
        <v>0</v>
      </c>
      <c r="CSF6" s="98">
        <f>'Sales Forecast by COS'!CSF5</f>
        <v>0</v>
      </c>
      <c r="CSG6" s="98">
        <f>'Sales Forecast by COS'!CSG5</f>
        <v>0</v>
      </c>
      <c r="CSH6" s="98">
        <f>'Sales Forecast by COS'!CSH5</f>
        <v>0</v>
      </c>
      <c r="CSI6" s="98">
        <f>'Sales Forecast by COS'!CSI5</f>
        <v>0</v>
      </c>
      <c r="CSJ6" s="98">
        <f>'Sales Forecast by COS'!CSJ5</f>
        <v>0</v>
      </c>
      <c r="CSK6" s="98">
        <f>'Sales Forecast by COS'!CSK5</f>
        <v>0</v>
      </c>
      <c r="CSL6" s="98">
        <f>'Sales Forecast by COS'!CSL5</f>
        <v>0</v>
      </c>
      <c r="CSM6" s="98">
        <f>'Sales Forecast by COS'!CSM5</f>
        <v>0</v>
      </c>
      <c r="CSN6" s="98">
        <f>'Sales Forecast by COS'!CSN5</f>
        <v>0</v>
      </c>
      <c r="CSO6" s="98">
        <f>'Sales Forecast by COS'!CSO5</f>
        <v>0</v>
      </c>
      <c r="CSP6" s="98">
        <f>'Sales Forecast by COS'!CSP5</f>
        <v>0</v>
      </c>
      <c r="CSQ6" s="98">
        <f>'Sales Forecast by COS'!CSQ5</f>
        <v>0</v>
      </c>
      <c r="CSR6" s="98">
        <f>'Sales Forecast by COS'!CSR5</f>
        <v>0</v>
      </c>
      <c r="CSS6" s="98">
        <f>'Sales Forecast by COS'!CSS5</f>
        <v>0</v>
      </c>
      <c r="CST6" s="98">
        <f>'Sales Forecast by COS'!CST5</f>
        <v>0</v>
      </c>
      <c r="CSU6" s="98">
        <f>'Sales Forecast by COS'!CSU5</f>
        <v>0</v>
      </c>
      <c r="CSV6" s="98">
        <f>'Sales Forecast by COS'!CSV5</f>
        <v>0</v>
      </c>
      <c r="CSW6" s="98">
        <f>'Sales Forecast by COS'!CSW5</f>
        <v>0</v>
      </c>
      <c r="CSX6" s="98">
        <f>'Sales Forecast by COS'!CSX5</f>
        <v>0</v>
      </c>
      <c r="CSY6" s="98">
        <f>'Sales Forecast by COS'!CSY5</f>
        <v>0</v>
      </c>
      <c r="CSZ6" s="98">
        <f>'Sales Forecast by COS'!CSZ5</f>
        <v>0</v>
      </c>
      <c r="CTA6" s="98">
        <f>'Sales Forecast by COS'!CTA5</f>
        <v>0</v>
      </c>
      <c r="CTB6" s="98">
        <f>'Sales Forecast by COS'!CTB5</f>
        <v>0</v>
      </c>
      <c r="CTC6" s="98">
        <f>'Sales Forecast by COS'!CTC5</f>
        <v>0</v>
      </c>
      <c r="CTD6" s="98">
        <f>'Sales Forecast by COS'!CTD5</f>
        <v>0</v>
      </c>
      <c r="CTE6" s="98">
        <f>'Sales Forecast by COS'!CTE5</f>
        <v>0</v>
      </c>
      <c r="CTF6" s="98">
        <f>'Sales Forecast by COS'!CTF5</f>
        <v>0</v>
      </c>
      <c r="CTG6" s="98">
        <f>'Sales Forecast by COS'!CTG5</f>
        <v>0</v>
      </c>
      <c r="CTH6" s="98">
        <f>'Sales Forecast by COS'!CTH5</f>
        <v>0</v>
      </c>
      <c r="CTI6" s="98">
        <f>'Sales Forecast by COS'!CTI5</f>
        <v>0</v>
      </c>
      <c r="CTJ6" s="98">
        <f>'Sales Forecast by COS'!CTJ5</f>
        <v>0</v>
      </c>
      <c r="CTK6" s="98">
        <f>'Sales Forecast by COS'!CTK5</f>
        <v>0</v>
      </c>
      <c r="CTL6" s="98">
        <f>'Sales Forecast by COS'!CTL5</f>
        <v>0</v>
      </c>
      <c r="CTM6" s="98">
        <f>'Sales Forecast by COS'!CTM5</f>
        <v>0</v>
      </c>
      <c r="CTN6" s="98">
        <f>'Sales Forecast by COS'!CTN5</f>
        <v>0</v>
      </c>
      <c r="CTO6" s="98">
        <f>'Sales Forecast by COS'!CTO5</f>
        <v>0</v>
      </c>
      <c r="CTP6" s="98">
        <f>'Sales Forecast by COS'!CTP5</f>
        <v>0</v>
      </c>
      <c r="CTQ6" s="98">
        <f>'Sales Forecast by COS'!CTQ5</f>
        <v>0</v>
      </c>
      <c r="CTR6" s="98">
        <f>'Sales Forecast by COS'!CTR5</f>
        <v>0</v>
      </c>
      <c r="CTS6" s="98">
        <f>'Sales Forecast by COS'!CTS5</f>
        <v>0</v>
      </c>
      <c r="CTT6" s="98">
        <f>'Sales Forecast by COS'!CTT5</f>
        <v>0</v>
      </c>
      <c r="CTU6" s="98">
        <f>'Sales Forecast by COS'!CTU5</f>
        <v>0</v>
      </c>
      <c r="CTV6" s="98">
        <f>'Sales Forecast by COS'!CTV5</f>
        <v>0</v>
      </c>
      <c r="CTW6" s="98">
        <f>'Sales Forecast by COS'!CTW5</f>
        <v>0</v>
      </c>
      <c r="CTX6" s="98">
        <f>'Sales Forecast by COS'!CTX5</f>
        <v>0</v>
      </c>
      <c r="CTY6" s="98">
        <f>'Sales Forecast by COS'!CTY5</f>
        <v>0</v>
      </c>
      <c r="CTZ6" s="98">
        <f>'Sales Forecast by COS'!CTZ5</f>
        <v>0</v>
      </c>
      <c r="CUA6" s="98">
        <f>'Sales Forecast by COS'!CUA5</f>
        <v>0</v>
      </c>
      <c r="CUB6" s="98">
        <f>'Sales Forecast by COS'!CUB5</f>
        <v>0</v>
      </c>
      <c r="CUC6" s="98">
        <f>'Sales Forecast by COS'!CUC5</f>
        <v>0</v>
      </c>
      <c r="CUD6" s="98">
        <f>'Sales Forecast by COS'!CUD5</f>
        <v>0</v>
      </c>
      <c r="CUE6" s="98">
        <f>'Sales Forecast by COS'!CUE5</f>
        <v>0</v>
      </c>
      <c r="CUF6" s="98">
        <f>'Sales Forecast by COS'!CUF5</f>
        <v>0</v>
      </c>
      <c r="CUG6" s="98">
        <f>'Sales Forecast by COS'!CUG5</f>
        <v>0</v>
      </c>
      <c r="CUH6" s="98">
        <f>'Sales Forecast by COS'!CUH5</f>
        <v>0</v>
      </c>
      <c r="CUI6" s="98">
        <f>'Sales Forecast by COS'!CUI5</f>
        <v>0</v>
      </c>
      <c r="CUJ6" s="98">
        <f>'Sales Forecast by COS'!CUJ5</f>
        <v>0</v>
      </c>
      <c r="CUK6" s="98">
        <f>'Sales Forecast by COS'!CUK5</f>
        <v>0</v>
      </c>
      <c r="CUL6" s="98">
        <f>'Sales Forecast by COS'!CUL5</f>
        <v>0</v>
      </c>
      <c r="CUM6" s="98">
        <f>'Sales Forecast by COS'!CUM5</f>
        <v>0</v>
      </c>
      <c r="CUN6" s="98">
        <f>'Sales Forecast by COS'!CUN5</f>
        <v>0</v>
      </c>
      <c r="CUO6" s="98">
        <f>'Sales Forecast by COS'!CUO5</f>
        <v>0</v>
      </c>
      <c r="CUP6" s="98">
        <f>'Sales Forecast by COS'!CUP5</f>
        <v>0</v>
      </c>
      <c r="CUQ6" s="98">
        <f>'Sales Forecast by COS'!CUQ5</f>
        <v>0</v>
      </c>
      <c r="CUR6" s="98">
        <f>'Sales Forecast by COS'!CUR5</f>
        <v>0</v>
      </c>
      <c r="CUS6" s="98">
        <f>'Sales Forecast by COS'!CUS5</f>
        <v>0</v>
      </c>
      <c r="CUT6" s="98">
        <f>'Sales Forecast by COS'!CUT5</f>
        <v>0</v>
      </c>
      <c r="CUU6" s="98">
        <f>'Sales Forecast by COS'!CUU5</f>
        <v>0</v>
      </c>
      <c r="CUV6" s="98">
        <f>'Sales Forecast by COS'!CUV5</f>
        <v>0</v>
      </c>
      <c r="CUW6" s="98">
        <f>'Sales Forecast by COS'!CUW5</f>
        <v>0</v>
      </c>
      <c r="CUX6" s="98">
        <f>'Sales Forecast by COS'!CUX5</f>
        <v>0</v>
      </c>
      <c r="CUY6" s="98">
        <f>'Sales Forecast by COS'!CUY5</f>
        <v>0</v>
      </c>
      <c r="CUZ6" s="98">
        <f>'Sales Forecast by COS'!CUZ5</f>
        <v>0</v>
      </c>
      <c r="CVA6" s="98">
        <f>'Sales Forecast by COS'!CVA5</f>
        <v>0</v>
      </c>
      <c r="CVB6" s="98">
        <f>'Sales Forecast by COS'!CVB5</f>
        <v>0</v>
      </c>
      <c r="CVC6" s="98">
        <f>'Sales Forecast by COS'!CVC5</f>
        <v>0</v>
      </c>
      <c r="CVD6" s="98">
        <f>'Sales Forecast by COS'!CVD5</f>
        <v>0</v>
      </c>
      <c r="CVE6" s="98">
        <f>'Sales Forecast by COS'!CVE5</f>
        <v>0</v>
      </c>
      <c r="CVF6" s="98">
        <f>'Sales Forecast by COS'!CVF5</f>
        <v>0</v>
      </c>
      <c r="CVG6" s="98">
        <f>'Sales Forecast by COS'!CVG5</f>
        <v>0</v>
      </c>
      <c r="CVH6" s="98">
        <f>'Sales Forecast by COS'!CVH5</f>
        <v>0</v>
      </c>
      <c r="CVI6" s="98">
        <f>'Sales Forecast by COS'!CVI5</f>
        <v>0</v>
      </c>
      <c r="CVJ6" s="98">
        <f>'Sales Forecast by COS'!CVJ5</f>
        <v>0</v>
      </c>
      <c r="CVK6" s="98">
        <f>'Sales Forecast by COS'!CVK5</f>
        <v>0</v>
      </c>
      <c r="CVL6" s="98">
        <f>'Sales Forecast by COS'!CVL5</f>
        <v>0</v>
      </c>
      <c r="CVM6" s="98">
        <f>'Sales Forecast by COS'!CVM5</f>
        <v>0</v>
      </c>
      <c r="CVN6" s="98">
        <f>'Sales Forecast by COS'!CVN5</f>
        <v>0</v>
      </c>
      <c r="CVO6" s="98">
        <f>'Sales Forecast by COS'!CVO5</f>
        <v>0</v>
      </c>
      <c r="CVP6" s="98">
        <f>'Sales Forecast by COS'!CVP5</f>
        <v>0</v>
      </c>
      <c r="CVQ6" s="98">
        <f>'Sales Forecast by COS'!CVQ5</f>
        <v>0</v>
      </c>
      <c r="CVR6" s="98">
        <f>'Sales Forecast by COS'!CVR5</f>
        <v>0</v>
      </c>
      <c r="CVS6" s="98">
        <f>'Sales Forecast by COS'!CVS5</f>
        <v>0</v>
      </c>
      <c r="CVT6" s="98">
        <f>'Sales Forecast by COS'!CVT5</f>
        <v>0</v>
      </c>
      <c r="CVU6" s="98">
        <f>'Sales Forecast by COS'!CVU5</f>
        <v>0</v>
      </c>
      <c r="CVV6" s="98">
        <f>'Sales Forecast by COS'!CVV5</f>
        <v>0</v>
      </c>
      <c r="CVW6" s="98">
        <f>'Sales Forecast by COS'!CVW5</f>
        <v>0</v>
      </c>
      <c r="CVX6" s="98">
        <f>'Sales Forecast by COS'!CVX5</f>
        <v>0</v>
      </c>
      <c r="CVY6" s="98">
        <f>'Sales Forecast by COS'!CVY5</f>
        <v>0</v>
      </c>
      <c r="CVZ6" s="98">
        <f>'Sales Forecast by COS'!CVZ5</f>
        <v>0</v>
      </c>
      <c r="CWA6" s="98">
        <f>'Sales Forecast by COS'!CWA5</f>
        <v>0</v>
      </c>
      <c r="CWB6" s="98">
        <f>'Sales Forecast by COS'!CWB5</f>
        <v>0</v>
      </c>
      <c r="CWC6" s="98">
        <f>'Sales Forecast by COS'!CWC5</f>
        <v>0</v>
      </c>
      <c r="CWD6" s="98">
        <f>'Sales Forecast by COS'!CWD5</f>
        <v>0</v>
      </c>
      <c r="CWE6" s="98">
        <f>'Sales Forecast by COS'!CWE5</f>
        <v>0</v>
      </c>
      <c r="CWF6" s="98">
        <f>'Sales Forecast by COS'!CWF5</f>
        <v>0</v>
      </c>
      <c r="CWG6" s="98">
        <f>'Sales Forecast by COS'!CWG5</f>
        <v>0</v>
      </c>
      <c r="CWH6" s="98">
        <f>'Sales Forecast by COS'!CWH5</f>
        <v>0</v>
      </c>
      <c r="CWI6" s="98">
        <f>'Sales Forecast by COS'!CWI5</f>
        <v>0</v>
      </c>
      <c r="CWJ6" s="98">
        <f>'Sales Forecast by COS'!CWJ5</f>
        <v>0</v>
      </c>
      <c r="CWK6" s="98">
        <f>'Sales Forecast by COS'!CWK5</f>
        <v>0</v>
      </c>
      <c r="CWL6" s="98">
        <f>'Sales Forecast by COS'!CWL5</f>
        <v>0</v>
      </c>
      <c r="CWM6" s="98">
        <f>'Sales Forecast by COS'!CWM5</f>
        <v>0</v>
      </c>
      <c r="CWN6" s="98">
        <f>'Sales Forecast by COS'!CWN5</f>
        <v>0</v>
      </c>
      <c r="CWO6" s="98">
        <f>'Sales Forecast by COS'!CWO5</f>
        <v>0</v>
      </c>
      <c r="CWP6" s="98">
        <f>'Sales Forecast by COS'!CWP5</f>
        <v>0</v>
      </c>
      <c r="CWQ6" s="98">
        <f>'Sales Forecast by COS'!CWQ5</f>
        <v>0</v>
      </c>
      <c r="CWR6" s="98">
        <f>'Sales Forecast by COS'!CWR5</f>
        <v>0</v>
      </c>
      <c r="CWS6" s="98">
        <f>'Sales Forecast by COS'!CWS5</f>
        <v>0</v>
      </c>
      <c r="CWT6" s="98">
        <f>'Sales Forecast by COS'!CWT5</f>
        <v>0</v>
      </c>
      <c r="CWU6" s="98">
        <f>'Sales Forecast by COS'!CWU5</f>
        <v>0</v>
      </c>
      <c r="CWV6" s="98">
        <f>'Sales Forecast by COS'!CWV5</f>
        <v>0</v>
      </c>
      <c r="CWW6" s="98">
        <f>'Sales Forecast by COS'!CWW5</f>
        <v>0</v>
      </c>
      <c r="CWX6" s="98">
        <f>'Sales Forecast by COS'!CWX5</f>
        <v>0</v>
      </c>
      <c r="CWY6" s="98">
        <f>'Sales Forecast by COS'!CWY5</f>
        <v>0</v>
      </c>
      <c r="CWZ6" s="98">
        <f>'Sales Forecast by COS'!CWZ5</f>
        <v>0</v>
      </c>
      <c r="CXA6" s="98">
        <f>'Sales Forecast by COS'!CXA5</f>
        <v>0</v>
      </c>
      <c r="CXB6" s="98">
        <f>'Sales Forecast by COS'!CXB5</f>
        <v>0</v>
      </c>
      <c r="CXC6" s="98">
        <f>'Sales Forecast by COS'!CXC5</f>
        <v>0</v>
      </c>
      <c r="CXD6" s="98">
        <f>'Sales Forecast by COS'!CXD5</f>
        <v>0</v>
      </c>
      <c r="CXE6" s="98">
        <f>'Sales Forecast by COS'!CXE5</f>
        <v>0</v>
      </c>
      <c r="CXF6" s="98">
        <f>'Sales Forecast by COS'!CXF5</f>
        <v>0</v>
      </c>
      <c r="CXG6" s="98">
        <f>'Sales Forecast by COS'!CXG5</f>
        <v>0</v>
      </c>
      <c r="CXH6" s="98">
        <f>'Sales Forecast by COS'!CXH5</f>
        <v>0</v>
      </c>
      <c r="CXI6" s="98">
        <f>'Sales Forecast by COS'!CXI5</f>
        <v>0</v>
      </c>
      <c r="CXJ6" s="98">
        <f>'Sales Forecast by COS'!CXJ5</f>
        <v>0</v>
      </c>
      <c r="CXK6" s="98">
        <f>'Sales Forecast by COS'!CXK5</f>
        <v>0</v>
      </c>
      <c r="CXL6" s="98">
        <f>'Sales Forecast by COS'!CXL5</f>
        <v>0</v>
      </c>
      <c r="CXM6" s="98">
        <f>'Sales Forecast by COS'!CXM5</f>
        <v>0</v>
      </c>
      <c r="CXN6" s="98">
        <f>'Sales Forecast by COS'!CXN5</f>
        <v>0</v>
      </c>
      <c r="CXO6" s="98">
        <f>'Sales Forecast by COS'!CXO5</f>
        <v>0</v>
      </c>
      <c r="CXP6" s="98">
        <f>'Sales Forecast by COS'!CXP5</f>
        <v>0</v>
      </c>
      <c r="CXQ6" s="98">
        <f>'Sales Forecast by COS'!CXQ5</f>
        <v>0</v>
      </c>
      <c r="CXR6" s="98">
        <f>'Sales Forecast by COS'!CXR5</f>
        <v>0</v>
      </c>
      <c r="CXS6" s="98">
        <f>'Sales Forecast by COS'!CXS5</f>
        <v>0</v>
      </c>
      <c r="CXT6" s="98">
        <f>'Sales Forecast by COS'!CXT5</f>
        <v>0</v>
      </c>
      <c r="CXU6" s="98">
        <f>'Sales Forecast by COS'!CXU5</f>
        <v>0</v>
      </c>
      <c r="CXV6" s="98">
        <f>'Sales Forecast by COS'!CXV5</f>
        <v>0</v>
      </c>
      <c r="CXW6" s="98">
        <f>'Sales Forecast by COS'!CXW5</f>
        <v>0</v>
      </c>
      <c r="CXX6" s="98">
        <f>'Sales Forecast by COS'!CXX5</f>
        <v>0</v>
      </c>
      <c r="CXY6" s="98">
        <f>'Sales Forecast by COS'!CXY5</f>
        <v>0</v>
      </c>
      <c r="CXZ6" s="98">
        <f>'Sales Forecast by COS'!CXZ5</f>
        <v>0</v>
      </c>
      <c r="CYA6" s="98">
        <f>'Sales Forecast by COS'!CYA5</f>
        <v>0</v>
      </c>
      <c r="CYB6" s="98">
        <f>'Sales Forecast by COS'!CYB5</f>
        <v>0</v>
      </c>
      <c r="CYC6" s="98">
        <f>'Sales Forecast by COS'!CYC5</f>
        <v>0</v>
      </c>
      <c r="CYD6" s="98">
        <f>'Sales Forecast by COS'!CYD5</f>
        <v>0</v>
      </c>
      <c r="CYE6" s="98">
        <f>'Sales Forecast by COS'!CYE5</f>
        <v>0</v>
      </c>
      <c r="CYF6" s="98">
        <f>'Sales Forecast by COS'!CYF5</f>
        <v>0</v>
      </c>
      <c r="CYG6" s="98">
        <f>'Sales Forecast by COS'!CYG5</f>
        <v>0</v>
      </c>
      <c r="CYH6" s="98">
        <f>'Sales Forecast by COS'!CYH5</f>
        <v>0</v>
      </c>
      <c r="CYI6" s="98">
        <f>'Sales Forecast by COS'!CYI5</f>
        <v>0</v>
      </c>
      <c r="CYJ6" s="98">
        <f>'Sales Forecast by COS'!CYJ5</f>
        <v>0</v>
      </c>
      <c r="CYK6" s="98">
        <f>'Sales Forecast by COS'!CYK5</f>
        <v>0</v>
      </c>
      <c r="CYL6" s="98">
        <f>'Sales Forecast by COS'!CYL5</f>
        <v>0</v>
      </c>
      <c r="CYM6" s="98">
        <f>'Sales Forecast by COS'!CYM5</f>
        <v>0</v>
      </c>
      <c r="CYN6" s="98">
        <f>'Sales Forecast by COS'!CYN5</f>
        <v>0</v>
      </c>
      <c r="CYO6" s="98">
        <f>'Sales Forecast by COS'!CYO5</f>
        <v>0</v>
      </c>
      <c r="CYP6" s="98">
        <f>'Sales Forecast by COS'!CYP5</f>
        <v>0</v>
      </c>
      <c r="CYQ6" s="98">
        <f>'Sales Forecast by COS'!CYQ5</f>
        <v>0</v>
      </c>
      <c r="CYR6" s="98">
        <f>'Sales Forecast by COS'!CYR5</f>
        <v>0</v>
      </c>
      <c r="CYS6" s="98">
        <f>'Sales Forecast by COS'!CYS5</f>
        <v>0</v>
      </c>
      <c r="CYT6" s="98">
        <f>'Sales Forecast by COS'!CYT5</f>
        <v>0</v>
      </c>
      <c r="CYU6" s="98">
        <f>'Sales Forecast by COS'!CYU5</f>
        <v>0</v>
      </c>
      <c r="CYV6" s="98">
        <f>'Sales Forecast by COS'!CYV5</f>
        <v>0</v>
      </c>
      <c r="CYW6" s="98">
        <f>'Sales Forecast by COS'!CYW5</f>
        <v>0</v>
      </c>
      <c r="CYX6" s="98">
        <f>'Sales Forecast by COS'!CYX5</f>
        <v>0</v>
      </c>
      <c r="CYY6" s="98">
        <f>'Sales Forecast by COS'!CYY5</f>
        <v>0</v>
      </c>
      <c r="CYZ6" s="98">
        <f>'Sales Forecast by COS'!CYZ5</f>
        <v>0</v>
      </c>
      <c r="CZA6" s="98">
        <f>'Sales Forecast by COS'!CZA5</f>
        <v>0</v>
      </c>
      <c r="CZB6" s="98">
        <f>'Sales Forecast by COS'!CZB5</f>
        <v>0</v>
      </c>
      <c r="CZC6" s="98">
        <f>'Sales Forecast by COS'!CZC5</f>
        <v>0</v>
      </c>
      <c r="CZD6" s="98">
        <f>'Sales Forecast by COS'!CZD5</f>
        <v>0</v>
      </c>
      <c r="CZE6" s="98">
        <f>'Sales Forecast by COS'!CZE5</f>
        <v>0</v>
      </c>
      <c r="CZF6" s="98">
        <f>'Sales Forecast by COS'!CZF5</f>
        <v>0</v>
      </c>
      <c r="CZG6" s="98">
        <f>'Sales Forecast by COS'!CZG5</f>
        <v>0</v>
      </c>
      <c r="CZH6" s="98">
        <f>'Sales Forecast by COS'!CZH5</f>
        <v>0</v>
      </c>
      <c r="CZI6" s="98">
        <f>'Sales Forecast by COS'!CZI5</f>
        <v>0</v>
      </c>
      <c r="CZJ6" s="98">
        <f>'Sales Forecast by COS'!CZJ5</f>
        <v>0</v>
      </c>
      <c r="CZK6" s="98">
        <f>'Sales Forecast by COS'!CZK5</f>
        <v>0</v>
      </c>
      <c r="CZL6" s="98">
        <f>'Sales Forecast by COS'!CZL5</f>
        <v>0</v>
      </c>
      <c r="CZM6" s="98">
        <f>'Sales Forecast by COS'!CZM5</f>
        <v>0</v>
      </c>
      <c r="CZN6" s="98">
        <f>'Sales Forecast by COS'!CZN5</f>
        <v>0</v>
      </c>
      <c r="CZO6" s="98">
        <f>'Sales Forecast by COS'!CZO5</f>
        <v>0</v>
      </c>
      <c r="CZP6" s="98">
        <f>'Sales Forecast by COS'!CZP5</f>
        <v>0</v>
      </c>
      <c r="CZQ6" s="98">
        <f>'Sales Forecast by COS'!CZQ5</f>
        <v>0</v>
      </c>
      <c r="CZR6" s="98">
        <f>'Sales Forecast by COS'!CZR5</f>
        <v>0</v>
      </c>
      <c r="CZS6" s="98">
        <f>'Sales Forecast by COS'!CZS5</f>
        <v>0</v>
      </c>
      <c r="CZT6" s="98">
        <f>'Sales Forecast by COS'!CZT5</f>
        <v>0</v>
      </c>
      <c r="CZU6" s="98">
        <f>'Sales Forecast by COS'!CZU5</f>
        <v>0</v>
      </c>
      <c r="CZV6" s="98">
        <f>'Sales Forecast by COS'!CZV5</f>
        <v>0</v>
      </c>
      <c r="CZW6" s="98">
        <f>'Sales Forecast by COS'!CZW5</f>
        <v>0</v>
      </c>
      <c r="CZX6" s="98">
        <f>'Sales Forecast by COS'!CZX5</f>
        <v>0</v>
      </c>
      <c r="CZY6" s="98">
        <f>'Sales Forecast by COS'!CZY5</f>
        <v>0</v>
      </c>
      <c r="CZZ6" s="98">
        <f>'Sales Forecast by COS'!CZZ5</f>
        <v>0</v>
      </c>
      <c r="DAA6" s="98">
        <f>'Sales Forecast by COS'!DAA5</f>
        <v>0</v>
      </c>
      <c r="DAB6" s="98">
        <f>'Sales Forecast by COS'!DAB5</f>
        <v>0</v>
      </c>
      <c r="DAC6" s="98">
        <f>'Sales Forecast by COS'!DAC5</f>
        <v>0</v>
      </c>
      <c r="DAD6" s="98">
        <f>'Sales Forecast by COS'!DAD5</f>
        <v>0</v>
      </c>
      <c r="DAE6" s="98">
        <f>'Sales Forecast by COS'!DAE5</f>
        <v>0</v>
      </c>
      <c r="DAF6" s="98">
        <f>'Sales Forecast by COS'!DAF5</f>
        <v>0</v>
      </c>
      <c r="DAG6" s="98">
        <f>'Sales Forecast by COS'!DAG5</f>
        <v>0</v>
      </c>
      <c r="DAH6" s="98">
        <f>'Sales Forecast by COS'!DAH5</f>
        <v>0</v>
      </c>
      <c r="DAI6" s="98">
        <f>'Sales Forecast by COS'!DAI5</f>
        <v>0</v>
      </c>
      <c r="DAJ6" s="98">
        <f>'Sales Forecast by COS'!DAJ5</f>
        <v>0</v>
      </c>
      <c r="DAK6" s="98">
        <f>'Sales Forecast by COS'!DAK5</f>
        <v>0</v>
      </c>
      <c r="DAL6" s="98">
        <f>'Sales Forecast by COS'!DAL5</f>
        <v>0</v>
      </c>
      <c r="DAM6" s="98">
        <f>'Sales Forecast by COS'!DAM5</f>
        <v>0</v>
      </c>
      <c r="DAN6" s="98">
        <f>'Sales Forecast by COS'!DAN5</f>
        <v>0</v>
      </c>
      <c r="DAO6" s="98">
        <f>'Sales Forecast by COS'!DAO5</f>
        <v>0</v>
      </c>
      <c r="DAP6" s="98">
        <f>'Sales Forecast by COS'!DAP5</f>
        <v>0</v>
      </c>
      <c r="DAQ6" s="98">
        <f>'Sales Forecast by COS'!DAQ5</f>
        <v>0</v>
      </c>
      <c r="DAR6" s="98">
        <f>'Sales Forecast by COS'!DAR5</f>
        <v>0</v>
      </c>
      <c r="DAS6" s="98">
        <f>'Sales Forecast by COS'!DAS5</f>
        <v>0</v>
      </c>
      <c r="DAT6" s="98">
        <f>'Sales Forecast by COS'!DAT5</f>
        <v>0</v>
      </c>
      <c r="DAU6" s="98">
        <f>'Sales Forecast by COS'!DAU5</f>
        <v>0</v>
      </c>
      <c r="DAV6" s="98">
        <f>'Sales Forecast by COS'!DAV5</f>
        <v>0</v>
      </c>
      <c r="DAW6" s="98">
        <f>'Sales Forecast by COS'!DAW5</f>
        <v>0</v>
      </c>
      <c r="DAX6" s="98">
        <f>'Sales Forecast by COS'!DAX5</f>
        <v>0</v>
      </c>
      <c r="DAY6" s="98">
        <f>'Sales Forecast by COS'!DAY5</f>
        <v>0</v>
      </c>
      <c r="DAZ6" s="98">
        <f>'Sales Forecast by COS'!DAZ5</f>
        <v>0</v>
      </c>
      <c r="DBA6" s="98">
        <f>'Sales Forecast by COS'!DBA5</f>
        <v>0</v>
      </c>
      <c r="DBB6" s="98">
        <f>'Sales Forecast by COS'!DBB5</f>
        <v>0</v>
      </c>
      <c r="DBC6" s="98">
        <f>'Sales Forecast by COS'!DBC5</f>
        <v>0</v>
      </c>
      <c r="DBD6" s="98">
        <f>'Sales Forecast by COS'!DBD5</f>
        <v>0</v>
      </c>
      <c r="DBE6" s="98">
        <f>'Sales Forecast by COS'!DBE5</f>
        <v>0</v>
      </c>
      <c r="DBF6" s="98">
        <f>'Sales Forecast by COS'!DBF5</f>
        <v>0</v>
      </c>
      <c r="DBG6" s="98">
        <f>'Sales Forecast by COS'!DBG5</f>
        <v>0</v>
      </c>
      <c r="DBH6" s="98">
        <f>'Sales Forecast by COS'!DBH5</f>
        <v>0</v>
      </c>
      <c r="DBI6" s="98">
        <f>'Sales Forecast by COS'!DBI5</f>
        <v>0</v>
      </c>
      <c r="DBJ6" s="98">
        <f>'Sales Forecast by COS'!DBJ5</f>
        <v>0</v>
      </c>
      <c r="DBK6" s="98">
        <f>'Sales Forecast by COS'!DBK5</f>
        <v>0</v>
      </c>
      <c r="DBL6" s="98">
        <f>'Sales Forecast by COS'!DBL5</f>
        <v>0</v>
      </c>
      <c r="DBM6" s="98">
        <f>'Sales Forecast by COS'!DBM5</f>
        <v>0</v>
      </c>
      <c r="DBN6" s="98">
        <f>'Sales Forecast by COS'!DBN5</f>
        <v>0</v>
      </c>
      <c r="DBO6" s="98">
        <f>'Sales Forecast by COS'!DBO5</f>
        <v>0</v>
      </c>
      <c r="DBP6" s="98">
        <f>'Sales Forecast by COS'!DBP5</f>
        <v>0</v>
      </c>
      <c r="DBQ6" s="98">
        <f>'Sales Forecast by COS'!DBQ5</f>
        <v>0</v>
      </c>
      <c r="DBR6" s="98">
        <f>'Sales Forecast by COS'!DBR5</f>
        <v>0</v>
      </c>
      <c r="DBS6" s="98">
        <f>'Sales Forecast by COS'!DBS5</f>
        <v>0</v>
      </c>
      <c r="DBT6" s="98">
        <f>'Sales Forecast by COS'!DBT5</f>
        <v>0</v>
      </c>
      <c r="DBU6" s="98">
        <f>'Sales Forecast by COS'!DBU5</f>
        <v>0</v>
      </c>
      <c r="DBV6" s="98">
        <f>'Sales Forecast by COS'!DBV5</f>
        <v>0</v>
      </c>
      <c r="DBW6" s="98">
        <f>'Sales Forecast by COS'!DBW5</f>
        <v>0</v>
      </c>
      <c r="DBX6" s="98">
        <f>'Sales Forecast by COS'!DBX5</f>
        <v>0</v>
      </c>
      <c r="DBY6" s="98">
        <f>'Sales Forecast by COS'!DBY5</f>
        <v>0</v>
      </c>
      <c r="DBZ6" s="98">
        <f>'Sales Forecast by COS'!DBZ5</f>
        <v>0</v>
      </c>
      <c r="DCA6" s="98">
        <f>'Sales Forecast by COS'!DCA5</f>
        <v>0</v>
      </c>
      <c r="DCB6" s="98">
        <f>'Sales Forecast by COS'!DCB5</f>
        <v>0</v>
      </c>
      <c r="DCC6" s="98">
        <f>'Sales Forecast by COS'!DCC5</f>
        <v>0</v>
      </c>
      <c r="DCD6" s="98">
        <f>'Sales Forecast by COS'!DCD5</f>
        <v>0</v>
      </c>
      <c r="DCE6" s="98">
        <f>'Sales Forecast by COS'!DCE5</f>
        <v>0</v>
      </c>
      <c r="DCF6" s="98">
        <f>'Sales Forecast by COS'!DCF5</f>
        <v>0</v>
      </c>
      <c r="DCG6" s="98">
        <f>'Sales Forecast by COS'!DCG5</f>
        <v>0</v>
      </c>
      <c r="DCH6" s="98">
        <f>'Sales Forecast by COS'!DCH5</f>
        <v>0</v>
      </c>
      <c r="DCI6" s="98">
        <f>'Sales Forecast by COS'!DCI5</f>
        <v>0</v>
      </c>
      <c r="DCJ6" s="98">
        <f>'Sales Forecast by COS'!DCJ5</f>
        <v>0</v>
      </c>
      <c r="DCK6" s="98">
        <f>'Sales Forecast by COS'!DCK5</f>
        <v>0</v>
      </c>
      <c r="DCL6" s="98">
        <f>'Sales Forecast by COS'!DCL5</f>
        <v>0</v>
      </c>
      <c r="DCM6" s="98">
        <f>'Sales Forecast by COS'!DCM5</f>
        <v>0</v>
      </c>
      <c r="DCN6" s="98">
        <f>'Sales Forecast by COS'!DCN5</f>
        <v>0</v>
      </c>
      <c r="DCO6" s="98">
        <f>'Sales Forecast by COS'!DCO5</f>
        <v>0</v>
      </c>
      <c r="DCP6" s="98">
        <f>'Sales Forecast by COS'!DCP5</f>
        <v>0</v>
      </c>
      <c r="DCQ6" s="98">
        <f>'Sales Forecast by COS'!DCQ5</f>
        <v>0</v>
      </c>
      <c r="DCR6" s="98">
        <f>'Sales Forecast by COS'!DCR5</f>
        <v>0</v>
      </c>
      <c r="DCS6" s="98">
        <f>'Sales Forecast by COS'!DCS5</f>
        <v>0</v>
      </c>
      <c r="DCT6" s="98">
        <f>'Sales Forecast by COS'!DCT5</f>
        <v>0</v>
      </c>
      <c r="DCU6" s="98">
        <f>'Sales Forecast by COS'!DCU5</f>
        <v>0</v>
      </c>
      <c r="DCV6" s="98">
        <f>'Sales Forecast by COS'!DCV5</f>
        <v>0</v>
      </c>
      <c r="DCW6" s="98">
        <f>'Sales Forecast by COS'!DCW5</f>
        <v>0</v>
      </c>
      <c r="DCX6" s="98">
        <f>'Sales Forecast by COS'!DCX5</f>
        <v>0</v>
      </c>
      <c r="DCY6" s="98">
        <f>'Sales Forecast by COS'!DCY5</f>
        <v>0</v>
      </c>
      <c r="DCZ6" s="98">
        <f>'Sales Forecast by COS'!DCZ5</f>
        <v>0</v>
      </c>
      <c r="DDA6" s="98">
        <f>'Sales Forecast by COS'!DDA5</f>
        <v>0</v>
      </c>
      <c r="DDB6" s="98">
        <f>'Sales Forecast by COS'!DDB5</f>
        <v>0</v>
      </c>
      <c r="DDC6" s="98">
        <f>'Sales Forecast by COS'!DDC5</f>
        <v>0</v>
      </c>
      <c r="DDD6" s="98">
        <f>'Sales Forecast by COS'!DDD5</f>
        <v>0</v>
      </c>
      <c r="DDE6" s="98">
        <f>'Sales Forecast by COS'!DDE5</f>
        <v>0</v>
      </c>
      <c r="DDF6" s="98">
        <f>'Sales Forecast by COS'!DDF5</f>
        <v>0</v>
      </c>
      <c r="DDG6" s="98">
        <f>'Sales Forecast by COS'!DDG5</f>
        <v>0</v>
      </c>
      <c r="DDH6" s="98">
        <f>'Sales Forecast by COS'!DDH5</f>
        <v>0</v>
      </c>
      <c r="DDI6" s="98">
        <f>'Sales Forecast by COS'!DDI5</f>
        <v>0</v>
      </c>
      <c r="DDJ6" s="98">
        <f>'Sales Forecast by COS'!DDJ5</f>
        <v>0</v>
      </c>
      <c r="DDK6" s="98">
        <f>'Sales Forecast by COS'!DDK5</f>
        <v>0</v>
      </c>
      <c r="DDL6" s="98">
        <f>'Sales Forecast by COS'!DDL5</f>
        <v>0</v>
      </c>
      <c r="DDM6" s="98">
        <f>'Sales Forecast by COS'!DDM5</f>
        <v>0</v>
      </c>
      <c r="DDN6" s="98">
        <f>'Sales Forecast by COS'!DDN5</f>
        <v>0</v>
      </c>
      <c r="DDO6" s="98">
        <f>'Sales Forecast by COS'!DDO5</f>
        <v>0</v>
      </c>
      <c r="DDP6" s="98">
        <f>'Sales Forecast by COS'!DDP5</f>
        <v>0</v>
      </c>
      <c r="DDQ6" s="98">
        <f>'Sales Forecast by COS'!DDQ5</f>
        <v>0</v>
      </c>
      <c r="DDR6" s="98">
        <f>'Sales Forecast by COS'!DDR5</f>
        <v>0</v>
      </c>
      <c r="DDS6" s="98">
        <f>'Sales Forecast by COS'!DDS5</f>
        <v>0</v>
      </c>
      <c r="DDT6" s="98">
        <f>'Sales Forecast by COS'!DDT5</f>
        <v>0</v>
      </c>
      <c r="DDU6" s="98">
        <f>'Sales Forecast by COS'!DDU5</f>
        <v>0</v>
      </c>
      <c r="DDV6" s="98">
        <f>'Sales Forecast by COS'!DDV5</f>
        <v>0</v>
      </c>
      <c r="DDW6" s="98">
        <f>'Sales Forecast by COS'!DDW5</f>
        <v>0</v>
      </c>
      <c r="DDX6" s="98">
        <f>'Sales Forecast by COS'!DDX5</f>
        <v>0</v>
      </c>
      <c r="DDY6" s="98">
        <f>'Sales Forecast by COS'!DDY5</f>
        <v>0</v>
      </c>
      <c r="DDZ6" s="98">
        <f>'Sales Forecast by COS'!DDZ5</f>
        <v>0</v>
      </c>
      <c r="DEA6" s="98">
        <f>'Sales Forecast by COS'!DEA5</f>
        <v>0</v>
      </c>
      <c r="DEB6" s="98">
        <f>'Sales Forecast by COS'!DEB5</f>
        <v>0</v>
      </c>
      <c r="DEC6" s="98">
        <f>'Sales Forecast by COS'!DEC5</f>
        <v>0</v>
      </c>
      <c r="DED6" s="98">
        <f>'Sales Forecast by COS'!DED5</f>
        <v>0</v>
      </c>
      <c r="DEE6" s="98">
        <f>'Sales Forecast by COS'!DEE5</f>
        <v>0</v>
      </c>
      <c r="DEF6" s="98">
        <f>'Sales Forecast by COS'!DEF5</f>
        <v>0</v>
      </c>
      <c r="DEG6" s="98">
        <f>'Sales Forecast by COS'!DEG5</f>
        <v>0</v>
      </c>
      <c r="DEH6" s="98">
        <f>'Sales Forecast by COS'!DEH5</f>
        <v>0</v>
      </c>
      <c r="DEI6" s="98">
        <f>'Sales Forecast by COS'!DEI5</f>
        <v>0</v>
      </c>
      <c r="DEJ6" s="98">
        <f>'Sales Forecast by COS'!DEJ5</f>
        <v>0</v>
      </c>
      <c r="DEK6" s="98">
        <f>'Sales Forecast by COS'!DEK5</f>
        <v>0</v>
      </c>
      <c r="DEL6" s="98">
        <f>'Sales Forecast by COS'!DEL5</f>
        <v>0</v>
      </c>
      <c r="DEM6" s="98">
        <f>'Sales Forecast by COS'!DEM5</f>
        <v>0</v>
      </c>
      <c r="DEN6" s="98">
        <f>'Sales Forecast by COS'!DEN5</f>
        <v>0</v>
      </c>
      <c r="DEO6" s="98">
        <f>'Sales Forecast by COS'!DEO5</f>
        <v>0</v>
      </c>
      <c r="DEP6" s="98">
        <f>'Sales Forecast by COS'!DEP5</f>
        <v>0</v>
      </c>
      <c r="DEQ6" s="98">
        <f>'Sales Forecast by COS'!DEQ5</f>
        <v>0</v>
      </c>
      <c r="DER6" s="98">
        <f>'Sales Forecast by COS'!DER5</f>
        <v>0</v>
      </c>
      <c r="DES6" s="98">
        <f>'Sales Forecast by COS'!DES5</f>
        <v>0</v>
      </c>
      <c r="DET6" s="98">
        <f>'Sales Forecast by COS'!DET5</f>
        <v>0</v>
      </c>
      <c r="DEU6" s="98">
        <f>'Sales Forecast by COS'!DEU5</f>
        <v>0</v>
      </c>
      <c r="DEV6" s="98">
        <f>'Sales Forecast by COS'!DEV5</f>
        <v>0</v>
      </c>
      <c r="DEW6" s="98">
        <f>'Sales Forecast by COS'!DEW5</f>
        <v>0</v>
      </c>
      <c r="DEX6" s="98">
        <f>'Sales Forecast by COS'!DEX5</f>
        <v>0</v>
      </c>
      <c r="DEY6" s="98">
        <f>'Sales Forecast by COS'!DEY5</f>
        <v>0</v>
      </c>
      <c r="DEZ6" s="98">
        <f>'Sales Forecast by COS'!DEZ5</f>
        <v>0</v>
      </c>
      <c r="DFA6" s="98">
        <f>'Sales Forecast by COS'!DFA5</f>
        <v>0</v>
      </c>
      <c r="DFB6" s="98">
        <f>'Sales Forecast by COS'!DFB5</f>
        <v>0</v>
      </c>
      <c r="DFC6" s="98">
        <f>'Sales Forecast by COS'!DFC5</f>
        <v>0</v>
      </c>
      <c r="DFD6" s="98">
        <f>'Sales Forecast by COS'!DFD5</f>
        <v>0</v>
      </c>
      <c r="DFE6" s="98">
        <f>'Sales Forecast by COS'!DFE5</f>
        <v>0</v>
      </c>
      <c r="DFF6" s="98">
        <f>'Sales Forecast by COS'!DFF5</f>
        <v>0</v>
      </c>
      <c r="DFG6" s="98">
        <f>'Sales Forecast by COS'!DFG5</f>
        <v>0</v>
      </c>
      <c r="DFH6" s="98">
        <f>'Sales Forecast by COS'!DFH5</f>
        <v>0</v>
      </c>
      <c r="DFI6" s="98">
        <f>'Sales Forecast by COS'!DFI5</f>
        <v>0</v>
      </c>
      <c r="DFJ6" s="98">
        <f>'Sales Forecast by COS'!DFJ5</f>
        <v>0</v>
      </c>
      <c r="DFK6" s="98">
        <f>'Sales Forecast by COS'!DFK5</f>
        <v>0</v>
      </c>
      <c r="DFL6" s="98">
        <f>'Sales Forecast by COS'!DFL5</f>
        <v>0</v>
      </c>
      <c r="DFM6" s="98">
        <f>'Sales Forecast by COS'!DFM5</f>
        <v>0</v>
      </c>
      <c r="DFN6" s="98">
        <f>'Sales Forecast by COS'!DFN5</f>
        <v>0</v>
      </c>
      <c r="DFO6" s="98">
        <f>'Sales Forecast by COS'!DFO5</f>
        <v>0</v>
      </c>
      <c r="DFP6" s="98">
        <f>'Sales Forecast by COS'!DFP5</f>
        <v>0</v>
      </c>
      <c r="DFQ6" s="98">
        <f>'Sales Forecast by COS'!DFQ5</f>
        <v>0</v>
      </c>
      <c r="DFR6" s="98">
        <f>'Sales Forecast by COS'!DFR5</f>
        <v>0</v>
      </c>
      <c r="DFS6" s="98">
        <f>'Sales Forecast by COS'!DFS5</f>
        <v>0</v>
      </c>
      <c r="DFT6" s="98">
        <f>'Sales Forecast by COS'!DFT5</f>
        <v>0</v>
      </c>
      <c r="DFU6" s="98">
        <f>'Sales Forecast by COS'!DFU5</f>
        <v>0</v>
      </c>
      <c r="DFV6" s="98">
        <f>'Sales Forecast by COS'!DFV5</f>
        <v>0</v>
      </c>
      <c r="DFW6" s="98">
        <f>'Sales Forecast by COS'!DFW5</f>
        <v>0</v>
      </c>
      <c r="DFX6" s="98">
        <f>'Sales Forecast by COS'!DFX5</f>
        <v>0</v>
      </c>
      <c r="DFY6" s="98">
        <f>'Sales Forecast by COS'!DFY5</f>
        <v>0</v>
      </c>
      <c r="DFZ6" s="98">
        <f>'Sales Forecast by COS'!DFZ5</f>
        <v>0</v>
      </c>
      <c r="DGA6" s="98">
        <f>'Sales Forecast by COS'!DGA5</f>
        <v>0</v>
      </c>
      <c r="DGB6" s="98">
        <f>'Sales Forecast by COS'!DGB5</f>
        <v>0</v>
      </c>
      <c r="DGC6" s="98">
        <f>'Sales Forecast by COS'!DGC5</f>
        <v>0</v>
      </c>
      <c r="DGD6" s="98">
        <f>'Sales Forecast by COS'!DGD5</f>
        <v>0</v>
      </c>
      <c r="DGE6" s="98">
        <f>'Sales Forecast by COS'!DGE5</f>
        <v>0</v>
      </c>
      <c r="DGF6" s="98">
        <f>'Sales Forecast by COS'!DGF5</f>
        <v>0</v>
      </c>
      <c r="DGG6" s="98">
        <f>'Sales Forecast by COS'!DGG5</f>
        <v>0</v>
      </c>
      <c r="DGH6" s="98">
        <f>'Sales Forecast by COS'!DGH5</f>
        <v>0</v>
      </c>
      <c r="DGI6" s="98">
        <f>'Sales Forecast by COS'!DGI5</f>
        <v>0</v>
      </c>
      <c r="DGJ6" s="98">
        <f>'Sales Forecast by COS'!DGJ5</f>
        <v>0</v>
      </c>
      <c r="DGK6" s="98">
        <f>'Sales Forecast by COS'!DGK5</f>
        <v>0</v>
      </c>
      <c r="DGL6" s="98">
        <f>'Sales Forecast by COS'!DGL5</f>
        <v>0</v>
      </c>
      <c r="DGM6" s="98">
        <f>'Sales Forecast by COS'!DGM5</f>
        <v>0</v>
      </c>
      <c r="DGN6" s="98">
        <f>'Sales Forecast by COS'!DGN5</f>
        <v>0</v>
      </c>
      <c r="DGO6" s="98">
        <f>'Sales Forecast by COS'!DGO5</f>
        <v>0</v>
      </c>
      <c r="DGP6" s="98">
        <f>'Sales Forecast by COS'!DGP5</f>
        <v>0</v>
      </c>
      <c r="DGQ6" s="98">
        <f>'Sales Forecast by COS'!DGQ5</f>
        <v>0</v>
      </c>
      <c r="DGR6" s="98">
        <f>'Sales Forecast by COS'!DGR5</f>
        <v>0</v>
      </c>
      <c r="DGS6" s="98">
        <f>'Sales Forecast by COS'!DGS5</f>
        <v>0</v>
      </c>
      <c r="DGT6" s="98">
        <f>'Sales Forecast by COS'!DGT5</f>
        <v>0</v>
      </c>
      <c r="DGU6" s="98">
        <f>'Sales Forecast by COS'!DGU5</f>
        <v>0</v>
      </c>
      <c r="DGV6" s="98">
        <f>'Sales Forecast by COS'!DGV5</f>
        <v>0</v>
      </c>
      <c r="DGW6" s="98">
        <f>'Sales Forecast by COS'!DGW5</f>
        <v>0</v>
      </c>
      <c r="DGX6" s="98">
        <f>'Sales Forecast by COS'!DGX5</f>
        <v>0</v>
      </c>
      <c r="DGY6" s="98">
        <f>'Sales Forecast by COS'!DGY5</f>
        <v>0</v>
      </c>
      <c r="DGZ6" s="98">
        <f>'Sales Forecast by COS'!DGZ5</f>
        <v>0</v>
      </c>
      <c r="DHA6" s="98">
        <f>'Sales Forecast by COS'!DHA5</f>
        <v>0</v>
      </c>
      <c r="DHB6" s="98">
        <f>'Sales Forecast by COS'!DHB5</f>
        <v>0</v>
      </c>
      <c r="DHC6" s="98">
        <f>'Sales Forecast by COS'!DHC5</f>
        <v>0</v>
      </c>
      <c r="DHD6" s="98">
        <f>'Sales Forecast by COS'!DHD5</f>
        <v>0</v>
      </c>
      <c r="DHE6" s="98">
        <f>'Sales Forecast by COS'!DHE5</f>
        <v>0</v>
      </c>
      <c r="DHF6" s="98">
        <f>'Sales Forecast by COS'!DHF5</f>
        <v>0</v>
      </c>
      <c r="DHG6" s="98">
        <f>'Sales Forecast by COS'!DHG5</f>
        <v>0</v>
      </c>
      <c r="DHH6" s="98">
        <f>'Sales Forecast by COS'!DHH5</f>
        <v>0</v>
      </c>
      <c r="DHI6" s="98">
        <f>'Sales Forecast by COS'!DHI5</f>
        <v>0</v>
      </c>
      <c r="DHJ6" s="98">
        <f>'Sales Forecast by COS'!DHJ5</f>
        <v>0</v>
      </c>
      <c r="DHK6" s="98">
        <f>'Sales Forecast by COS'!DHK5</f>
        <v>0</v>
      </c>
      <c r="DHL6" s="98">
        <f>'Sales Forecast by COS'!DHL5</f>
        <v>0</v>
      </c>
      <c r="DHM6" s="98">
        <f>'Sales Forecast by COS'!DHM5</f>
        <v>0</v>
      </c>
      <c r="DHN6" s="98">
        <f>'Sales Forecast by COS'!DHN5</f>
        <v>0</v>
      </c>
      <c r="DHO6" s="98">
        <f>'Sales Forecast by COS'!DHO5</f>
        <v>0</v>
      </c>
      <c r="DHP6" s="98">
        <f>'Sales Forecast by COS'!DHP5</f>
        <v>0</v>
      </c>
      <c r="DHQ6" s="98">
        <f>'Sales Forecast by COS'!DHQ5</f>
        <v>0</v>
      </c>
      <c r="DHR6" s="98">
        <f>'Sales Forecast by COS'!DHR5</f>
        <v>0</v>
      </c>
      <c r="DHS6" s="98">
        <f>'Sales Forecast by COS'!DHS5</f>
        <v>0</v>
      </c>
      <c r="DHT6" s="98">
        <f>'Sales Forecast by COS'!DHT5</f>
        <v>0</v>
      </c>
      <c r="DHU6" s="98">
        <f>'Sales Forecast by COS'!DHU5</f>
        <v>0</v>
      </c>
      <c r="DHV6" s="98">
        <f>'Sales Forecast by COS'!DHV5</f>
        <v>0</v>
      </c>
      <c r="DHW6" s="98">
        <f>'Sales Forecast by COS'!DHW5</f>
        <v>0</v>
      </c>
      <c r="DHX6" s="98">
        <f>'Sales Forecast by COS'!DHX5</f>
        <v>0</v>
      </c>
      <c r="DHY6" s="98">
        <f>'Sales Forecast by COS'!DHY5</f>
        <v>0</v>
      </c>
      <c r="DHZ6" s="98">
        <f>'Sales Forecast by COS'!DHZ5</f>
        <v>0</v>
      </c>
      <c r="DIA6" s="98">
        <f>'Sales Forecast by COS'!DIA5</f>
        <v>0</v>
      </c>
      <c r="DIB6" s="98">
        <f>'Sales Forecast by COS'!DIB5</f>
        <v>0</v>
      </c>
      <c r="DIC6" s="98">
        <f>'Sales Forecast by COS'!DIC5</f>
        <v>0</v>
      </c>
      <c r="DID6" s="98">
        <f>'Sales Forecast by COS'!DID5</f>
        <v>0</v>
      </c>
      <c r="DIE6" s="98">
        <f>'Sales Forecast by COS'!DIE5</f>
        <v>0</v>
      </c>
      <c r="DIF6" s="98">
        <f>'Sales Forecast by COS'!DIF5</f>
        <v>0</v>
      </c>
      <c r="DIG6" s="98">
        <f>'Sales Forecast by COS'!DIG5</f>
        <v>0</v>
      </c>
      <c r="DIH6" s="98">
        <f>'Sales Forecast by COS'!DIH5</f>
        <v>0</v>
      </c>
      <c r="DII6" s="98">
        <f>'Sales Forecast by COS'!DII5</f>
        <v>0</v>
      </c>
      <c r="DIJ6" s="98">
        <f>'Sales Forecast by COS'!DIJ5</f>
        <v>0</v>
      </c>
      <c r="DIK6" s="98">
        <f>'Sales Forecast by COS'!DIK5</f>
        <v>0</v>
      </c>
      <c r="DIL6" s="98">
        <f>'Sales Forecast by COS'!DIL5</f>
        <v>0</v>
      </c>
      <c r="DIM6" s="98">
        <f>'Sales Forecast by COS'!DIM5</f>
        <v>0</v>
      </c>
      <c r="DIN6" s="98">
        <f>'Sales Forecast by COS'!DIN5</f>
        <v>0</v>
      </c>
      <c r="DIO6" s="98">
        <f>'Sales Forecast by COS'!DIO5</f>
        <v>0</v>
      </c>
      <c r="DIP6" s="98">
        <f>'Sales Forecast by COS'!DIP5</f>
        <v>0</v>
      </c>
      <c r="DIQ6" s="98">
        <f>'Sales Forecast by COS'!DIQ5</f>
        <v>0</v>
      </c>
      <c r="DIR6" s="98">
        <f>'Sales Forecast by COS'!DIR5</f>
        <v>0</v>
      </c>
      <c r="DIS6" s="98">
        <f>'Sales Forecast by COS'!DIS5</f>
        <v>0</v>
      </c>
      <c r="DIT6" s="98">
        <f>'Sales Forecast by COS'!DIT5</f>
        <v>0</v>
      </c>
      <c r="DIU6" s="98">
        <f>'Sales Forecast by COS'!DIU5</f>
        <v>0</v>
      </c>
      <c r="DIV6" s="98">
        <f>'Sales Forecast by COS'!DIV5</f>
        <v>0</v>
      </c>
      <c r="DIW6" s="98">
        <f>'Sales Forecast by COS'!DIW5</f>
        <v>0</v>
      </c>
      <c r="DIX6" s="98">
        <f>'Sales Forecast by COS'!DIX5</f>
        <v>0</v>
      </c>
      <c r="DIY6" s="98">
        <f>'Sales Forecast by COS'!DIY5</f>
        <v>0</v>
      </c>
      <c r="DIZ6" s="98">
        <f>'Sales Forecast by COS'!DIZ5</f>
        <v>0</v>
      </c>
      <c r="DJA6" s="98">
        <f>'Sales Forecast by COS'!DJA5</f>
        <v>0</v>
      </c>
      <c r="DJB6" s="98">
        <f>'Sales Forecast by COS'!DJB5</f>
        <v>0</v>
      </c>
      <c r="DJC6" s="98">
        <f>'Sales Forecast by COS'!DJC5</f>
        <v>0</v>
      </c>
      <c r="DJD6" s="98">
        <f>'Sales Forecast by COS'!DJD5</f>
        <v>0</v>
      </c>
      <c r="DJE6" s="98">
        <f>'Sales Forecast by COS'!DJE5</f>
        <v>0</v>
      </c>
      <c r="DJF6" s="98">
        <f>'Sales Forecast by COS'!DJF5</f>
        <v>0</v>
      </c>
      <c r="DJG6" s="98">
        <f>'Sales Forecast by COS'!DJG5</f>
        <v>0</v>
      </c>
      <c r="DJH6" s="98">
        <f>'Sales Forecast by COS'!DJH5</f>
        <v>0</v>
      </c>
      <c r="DJI6" s="98">
        <f>'Sales Forecast by COS'!DJI5</f>
        <v>0</v>
      </c>
      <c r="DJJ6" s="98">
        <f>'Sales Forecast by COS'!DJJ5</f>
        <v>0</v>
      </c>
      <c r="DJK6" s="98">
        <f>'Sales Forecast by COS'!DJK5</f>
        <v>0</v>
      </c>
      <c r="DJL6" s="98">
        <f>'Sales Forecast by COS'!DJL5</f>
        <v>0</v>
      </c>
      <c r="DJM6" s="98">
        <f>'Sales Forecast by COS'!DJM5</f>
        <v>0</v>
      </c>
      <c r="DJN6" s="98">
        <f>'Sales Forecast by COS'!DJN5</f>
        <v>0</v>
      </c>
      <c r="DJO6" s="98">
        <f>'Sales Forecast by COS'!DJO5</f>
        <v>0</v>
      </c>
      <c r="DJP6" s="98">
        <f>'Sales Forecast by COS'!DJP5</f>
        <v>0</v>
      </c>
      <c r="DJQ6" s="98">
        <f>'Sales Forecast by COS'!DJQ5</f>
        <v>0</v>
      </c>
      <c r="DJR6" s="98">
        <f>'Sales Forecast by COS'!DJR5</f>
        <v>0</v>
      </c>
      <c r="DJS6" s="98">
        <f>'Sales Forecast by COS'!DJS5</f>
        <v>0</v>
      </c>
      <c r="DJT6" s="98">
        <f>'Sales Forecast by COS'!DJT5</f>
        <v>0</v>
      </c>
      <c r="DJU6" s="98">
        <f>'Sales Forecast by COS'!DJU5</f>
        <v>0</v>
      </c>
      <c r="DJV6" s="98">
        <f>'Sales Forecast by COS'!DJV5</f>
        <v>0</v>
      </c>
      <c r="DJW6" s="98">
        <f>'Sales Forecast by COS'!DJW5</f>
        <v>0</v>
      </c>
      <c r="DJX6" s="98">
        <f>'Sales Forecast by COS'!DJX5</f>
        <v>0</v>
      </c>
      <c r="DJY6" s="98">
        <f>'Sales Forecast by COS'!DJY5</f>
        <v>0</v>
      </c>
      <c r="DJZ6" s="98">
        <f>'Sales Forecast by COS'!DJZ5</f>
        <v>0</v>
      </c>
      <c r="DKA6" s="98">
        <f>'Sales Forecast by COS'!DKA5</f>
        <v>0</v>
      </c>
      <c r="DKB6" s="98">
        <f>'Sales Forecast by COS'!DKB5</f>
        <v>0</v>
      </c>
      <c r="DKC6" s="98">
        <f>'Sales Forecast by COS'!DKC5</f>
        <v>0</v>
      </c>
      <c r="DKD6" s="98">
        <f>'Sales Forecast by COS'!DKD5</f>
        <v>0</v>
      </c>
      <c r="DKE6" s="98">
        <f>'Sales Forecast by COS'!DKE5</f>
        <v>0</v>
      </c>
      <c r="DKF6" s="98">
        <f>'Sales Forecast by COS'!DKF5</f>
        <v>0</v>
      </c>
      <c r="DKG6" s="98">
        <f>'Sales Forecast by COS'!DKG5</f>
        <v>0</v>
      </c>
      <c r="DKH6" s="98">
        <f>'Sales Forecast by COS'!DKH5</f>
        <v>0</v>
      </c>
      <c r="DKI6" s="98">
        <f>'Sales Forecast by COS'!DKI5</f>
        <v>0</v>
      </c>
      <c r="DKJ6" s="98">
        <f>'Sales Forecast by COS'!DKJ5</f>
        <v>0</v>
      </c>
      <c r="DKK6" s="98">
        <f>'Sales Forecast by COS'!DKK5</f>
        <v>0</v>
      </c>
      <c r="DKL6" s="98">
        <f>'Sales Forecast by COS'!DKL5</f>
        <v>0</v>
      </c>
      <c r="DKM6" s="98">
        <f>'Sales Forecast by COS'!DKM5</f>
        <v>0</v>
      </c>
      <c r="DKN6" s="98">
        <f>'Sales Forecast by COS'!DKN5</f>
        <v>0</v>
      </c>
      <c r="DKO6" s="98">
        <f>'Sales Forecast by COS'!DKO5</f>
        <v>0</v>
      </c>
      <c r="DKP6" s="98">
        <f>'Sales Forecast by COS'!DKP5</f>
        <v>0</v>
      </c>
      <c r="DKQ6" s="98">
        <f>'Sales Forecast by COS'!DKQ5</f>
        <v>0</v>
      </c>
      <c r="DKR6" s="98">
        <f>'Sales Forecast by COS'!DKR5</f>
        <v>0</v>
      </c>
      <c r="DKS6" s="98">
        <f>'Sales Forecast by COS'!DKS5</f>
        <v>0</v>
      </c>
      <c r="DKT6" s="98">
        <f>'Sales Forecast by COS'!DKT5</f>
        <v>0</v>
      </c>
      <c r="DKU6" s="98">
        <f>'Sales Forecast by COS'!DKU5</f>
        <v>0</v>
      </c>
      <c r="DKV6" s="98">
        <f>'Sales Forecast by COS'!DKV5</f>
        <v>0</v>
      </c>
      <c r="DKW6" s="98">
        <f>'Sales Forecast by COS'!DKW5</f>
        <v>0</v>
      </c>
      <c r="DKX6" s="98">
        <f>'Sales Forecast by COS'!DKX5</f>
        <v>0</v>
      </c>
      <c r="DKY6" s="98">
        <f>'Sales Forecast by COS'!DKY5</f>
        <v>0</v>
      </c>
      <c r="DKZ6" s="98">
        <f>'Sales Forecast by COS'!DKZ5</f>
        <v>0</v>
      </c>
      <c r="DLA6" s="98">
        <f>'Sales Forecast by COS'!DLA5</f>
        <v>0</v>
      </c>
      <c r="DLB6" s="98">
        <f>'Sales Forecast by COS'!DLB5</f>
        <v>0</v>
      </c>
      <c r="DLC6" s="98">
        <f>'Sales Forecast by COS'!DLC5</f>
        <v>0</v>
      </c>
      <c r="DLD6" s="98">
        <f>'Sales Forecast by COS'!DLD5</f>
        <v>0</v>
      </c>
      <c r="DLE6" s="98">
        <f>'Sales Forecast by COS'!DLE5</f>
        <v>0</v>
      </c>
      <c r="DLF6" s="98">
        <f>'Sales Forecast by COS'!DLF5</f>
        <v>0</v>
      </c>
      <c r="DLG6" s="98">
        <f>'Sales Forecast by COS'!DLG5</f>
        <v>0</v>
      </c>
      <c r="DLH6" s="98">
        <f>'Sales Forecast by COS'!DLH5</f>
        <v>0</v>
      </c>
      <c r="DLI6" s="98">
        <f>'Sales Forecast by COS'!DLI5</f>
        <v>0</v>
      </c>
      <c r="DLJ6" s="98">
        <f>'Sales Forecast by COS'!DLJ5</f>
        <v>0</v>
      </c>
      <c r="DLK6" s="98">
        <f>'Sales Forecast by COS'!DLK5</f>
        <v>0</v>
      </c>
      <c r="DLL6" s="98">
        <f>'Sales Forecast by COS'!DLL5</f>
        <v>0</v>
      </c>
      <c r="DLM6" s="98">
        <f>'Sales Forecast by COS'!DLM5</f>
        <v>0</v>
      </c>
      <c r="DLN6" s="98">
        <f>'Sales Forecast by COS'!DLN5</f>
        <v>0</v>
      </c>
      <c r="DLO6" s="98">
        <f>'Sales Forecast by COS'!DLO5</f>
        <v>0</v>
      </c>
      <c r="DLP6" s="98">
        <f>'Sales Forecast by COS'!DLP5</f>
        <v>0</v>
      </c>
      <c r="DLQ6" s="98">
        <f>'Sales Forecast by COS'!DLQ5</f>
        <v>0</v>
      </c>
      <c r="DLR6" s="98">
        <f>'Sales Forecast by COS'!DLR5</f>
        <v>0</v>
      </c>
      <c r="DLS6" s="98">
        <f>'Sales Forecast by COS'!DLS5</f>
        <v>0</v>
      </c>
      <c r="DLT6" s="98">
        <f>'Sales Forecast by COS'!DLT5</f>
        <v>0</v>
      </c>
      <c r="DLU6" s="98">
        <f>'Sales Forecast by COS'!DLU5</f>
        <v>0</v>
      </c>
      <c r="DLV6" s="98">
        <f>'Sales Forecast by COS'!DLV5</f>
        <v>0</v>
      </c>
      <c r="DLW6" s="98">
        <f>'Sales Forecast by COS'!DLW5</f>
        <v>0</v>
      </c>
      <c r="DLX6" s="98">
        <f>'Sales Forecast by COS'!DLX5</f>
        <v>0</v>
      </c>
      <c r="DLY6" s="98">
        <f>'Sales Forecast by COS'!DLY5</f>
        <v>0</v>
      </c>
      <c r="DLZ6" s="98">
        <f>'Sales Forecast by COS'!DLZ5</f>
        <v>0</v>
      </c>
      <c r="DMA6" s="98">
        <f>'Sales Forecast by COS'!DMA5</f>
        <v>0</v>
      </c>
      <c r="DMB6" s="98">
        <f>'Sales Forecast by COS'!DMB5</f>
        <v>0</v>
      </c>
      <c r="DMC6" s="98">
        <f>'Sales Forecast by COS'!DMC5</f>
        <v>0</v>
      </c>
      <c r="DMD6" s="98">
        <f>'Sales Forecast by COS'!DMD5</f>
        <v>0</v>
      </c>
      <c r="DME6" s="98">
        <f>'Sales Forecast by COS'!DME5</f>
        <v>0</v>
      </c>
      <c r="DMF6" s="98">
        <f>'Sales Forecast by COS'!DMF5</f>
        <v>0</v>
      </c>
      <c r="DMG6" s="98">
        <f>'Sales Forecast by COS'!DMG5</f>
        <v>0</v>
      </c>
      <c r="DMH6" s="98">
        <f>'Sales Forecast by COS'!DMH5</f>
        <v>0</v>
      </c>
      <c r="DMI6" s="98">
        <f>'Sales Forecast by COS'!DMI5</f>
        <v>0</v>
      </c>
      <c r="DMJ6" s="98">
        <f>'Sales Forecast by COS'!DMJ5</f>
        <v>0</v>
      </c>
      <c r="DMK6" s="98">
        <f>'Sales Forecast by COS'!DMK5</f>
        <v>0</v>
      </c>
      <c r="DML6" s="98">
        <f>'Sales Forecast by COS'!DML5</f>
        <v>0</v>
      </c>
      <c r="DMM6" s="98">
        <f>'Sales Forecast by COS'!DMM5</f>
        <v>0</v>
      </c>
      <c r="DMN6" s="98">
        <f>'Sales Forecast by COS'!DMN5</f>
        <v>0</v>
      </c>
      <c r="DMO6" s="98">
        <f>'Sales Forecast by COS'!DMO5</f>
        <v>0</v>
      </c>
      <c r="DMP6" s="98">
        <f>'Sales Forecast by COS'!DMP5</f>
        <v>0</v>
      </c>
      <c r="DMQ6" s="98">
        <f>'Sales Forecast by COS'!DMQ5</f>
        <v>0</v>
      </c>
      <c r="DMR6" s="98">
        <f>'Sales Forecast by COS'!DMR5</f>
        <v>0</v>
      </c>
      <c r="DMS6" s="98">
        <f>'Sales Forecast by COS'!DMS5</f>
        <v>0</v>
      </c>
      <c r="DMT6" s="98">
        <f>'Sales Forecast by COS'!DMT5</f>
        <v>0</v>
      </c>
      <c r="DMU6" s="98">
        <f>'Sales Forecast by COS'!DMU5</f>
        <v>0</v>
      </c>
      <c r="DMV6" s="98">
        <f>'Sales Forecast by COS'!DMV5</f>
        <v>0</v>
      </c>
      <c r="DMW6" s="98">
        <f>'Sales Forecast by COS'!DMW5</f>
        <v>0</v>
      </c>
      <c r="DMX6" s="98">
        <f>'Sales Forecast by COS'!DMX5</f>
        <v>0</v>
      </c>
      <c r="DMY6" s="98">
        <f>'Sales Forecast by COS'!DMY5</f>
        <v>0</v>
      </c>
      <c r="DMZ6" s="98">
        <f>'Sales Forecast by COS'!DMZ5</f>
        <v>0</v>
      </c>
      <c r="DNA6" s="98">
        <f>'Sales Forecast by COS'!DNA5</f>
        <v>0</v>
      </c>
      <c r="DNB6" s="98">
        <f>'Sales Forecast by COS'!DNB5</f>
        <v>0</v>
      </c>
      <c r="DNC6" s="98">
        <f>'Sales Forecast by COS'!DNC5</f>
        <v>0</v>
      </c>
      <c r="DND6" s="98">
        <f>'Sales Forecast by COS'!DND5</f>
        <v>0</v>
      </c>
      <c r="DNE6" s="98">
        <f>'Sales Forecast by COS'!DNE5</f>
        <v>0</v>
      </c>
      <c r="DNF6" s="98">
        <f>'Sales Forecast by COS'!DNF5</f>
        <v>0</v>
      </c>
      <c r="DNG6" s="98">
        <f>'Sales Forecast by COS'!DNG5</f>
        <v>0</v>
      </c>
      <c r="DNH6" s="98">
        <f>'Sales Forecast by COS'!DNH5</f>
        <v>0</v>
      </c>
      <c r="DNI6" s="98">
        <f>'Sales Forecast by COS'!DNI5</f>
        <v>0</v>
      </c>
      <c r="DNJ6" s="98">
        <f>'Sales Forecast by COS'!DNJ5</f>
        <v>0</v>
      </c>
      <c r="DNK6" s="98">
        <f>'Sales Forecast by COS'!DNK5</f>
        <v>0</v>
      </c>
      <c r="DNL6" s="98">
        <f>'Sales Forecast by COS'!DNL5</f>
        <v>0</v>
      </c>
      <c r="DNM6" s="98">
        <f>'Sales Forecast by COS'!DNM5</f>
        <v>0</v>
      </c>
      <c r="DNN6" s="98">
        <f>'Sales Forecast by COS'!DNN5</f>
        <v>0</v>
      </c>
      <c r="DNO6" s="98">
        <f>'Sales Forecast by COS'!DNO5</f>
        <v>0</v>
      </c>
      <c r="DNP6" s="98">
        <f>'Sales Forecast by COS'!DNP5</f>
        <v>0</v>
      </c>
      <c r="DNQ6" s="98">
        <f>'Sales Forecast by COS'!DNQ5</f>
        <v>0</v>
      </c>
      <c r="DNR6" s="98">
        <f>'Sales Forecast by COS'!DNR5</f>
        <v>0</v>
      </c>
      <c r="DNS6" s="98">
        <f>'Sales Forecast by COS'!DNS5</f>
        <v>0</v>
      </c>
      <c r="DNT6" s="98">
        <f>'Sales Forecast by COS'!DNT5</f>
        <v>0</v>
      </c>
      <c r="DNU6" s="98">
        <f>'Sales Forecast by COS'!DNU5</f>
        <v>0</v>
      </c>
      <c r="DNV6" s="98">
        <f>'Sales Forecast by COS'!DNV5</f>
        <v>0</v>
      </c>
      <c r="DNW6" s="98">
        <f>'Sales Forecast by COS'!DNW5</f>
        <v>0</v>
      </c>
      <c r="DNX6" s="98">
        <f>'Sales Forecast by COS'!DNX5</f>
        <v>0</v>
      </c>
      <c r="DNY6" s="98">
        <f>'Sales Forecast by COS'!DNY5</f>
        <v>0</v>
      </c>
      <c r="DNZ6" s="98">
        <f>'Sales Forecast by COS'!DNZ5</f>
        <v>0</v>
      </c>
      <c r="DOA6" s="98">
        <f>'Sales Forecast by COS'!DOA5</f>
        <v>0</v>
      </c>
      <c r="DOB6" s="98">
        <f>'Sales Forecast by COS'!DOB5</f>
        <v>0</v>
      </c>
      <c r="DOC6" s="98">
        <f>'Sales Forecast by COS'!DOC5</f>
        <v>0</v>
      </c>
      <c r="DOD6" s="98">
        <f>'Sales Forecast by COS'!DOD5</f>
        <v>0</v>
      </c>
      <c r="DOE6" s="98">
        <f>'Sales Forecast by COS'!DOE5</f>
        <v>0</v>
      </c>
      <c r="DOF6" s="98">
        <f>'Sales Forecast by COS'!DOF5</f>
        <v>0</v>
      </c>
      <c r="DOG6" s="98">
        <f>'Sales Forecast by COS'!DOG5</f>
        <v>0</v>
      </c>
      <c r="DOH6" s="98">
        <f>'Sales Forecast by COS'!DOH5</f>
        <v>0</v>
      </c>
      <c r="DOI6" s="98">
        <f>'Sales Forecast by COS'!DOI5</f>
        <v>0</v>
      </c>
      <c r="DOJ6" s="98">
        <f>'Sales Forecast by COS'!DOJ5</f>
        <v>0</v>
      </c>
      <c r="DOK6" s="98">
        <f>'Sales Forecast by COS'!DOK5</f>
        <v>0</v>
      </c>
      <c r="DOL6" s="98">
        <f>'Sales Forecast by COS'!DOL5</f>
        <v>0</v>
      </c>
      <c r="DOM6" s="98">
        <f>'Sales Forecast by COS'!DOM5</f>
        <v>0</v>
      </c>
      <c r="DON6" s="98">
        <f>'Sales Forecast by COS'!DON5</f>
        <v>0</v>
      </c>
      <c r="DOO6" s="98">
        <f>'Sales Forecast by COS'!DOO5</f>
        <v>0</v>
      </c>
      <c r="DOP6" s="98">
        <f>'Sales Forecast by COS'!DOP5</f>
        <v>0</v>
      </c>
      <c r="DOQ6" s="98">
        <f>'Sales Forecast by COS'!DOQ5</f>
        <v>0</v>
      </c>
      <c r="DOR6" s="98">
        <f>'Sales Forecast by COS'!DOR5</f>
        <v>0</v>
      </c>
      <c r="DOS6" s="98">
        <f>'Sales Forecast by COS'!DOS5</f>
        <v>0</v>
      </c>
      <c r="DOT6" s="98">
        <f>'Sales Forecast by COS'!DOT5</f>
        <v>0</v>
      </c>
      <c r="DOU6" s="98">
        <f>'Sales Forecast by COS'!DOU5</f>
        <v>0</v>
      </c>
      <c r="DOV6" s="98">
        <f>'Sales Forecast by COS'!DOV5</f>
        <v>0</v>
      </c>
      <c r="DOW6" s="98">
        <f>'Sales Forecast by COS'!DOW5</f>
        <v>0</v>
      </c>
      <c r="DOX6" s="98">
        <f>'Sales Forecast by COS'!DOX5</f>
        <v>0</v>
      </c>
      <c r="DOY6" s="98">
        <f>'Sales Forecast by COS'!DOY5</f>
        <v>0</v>
      </c>
      <c r="DOZ6" s="98">
        <f>'Sales Forecast by COS'!DOZ5</f>
        <v>0</v>
      </c>
      <c r="DPA6" s="98">
        <f>'Sales Forecast by COS'!DPA5</f>
        <v>0</v>
      </c>
      <c r="DPB6" s="98">
        <f>'Sales Forecast by COS'!DPB5</f>
        <v>0</v>
      </c>
      <c r="DPC6" s="98">
        <f>'Sales Forecast by COS'!DPC5</f>
        <v>0</v>
      </c>
      <c r="DPD6" s="98">
        <f>'Sales Forecast by COS'!DPD5</f>
        <v>0</v>
      </c>
      <c r="DPE6" s="98">
        <f>'Sales Forecast by COS'!DPE5</f>
        <v>0</v>
      </c>
      <c r="DPF6" s="98">
        <f>'Sales Forecast by COS'!DPF5</f>
        <v>0</v>
      </c>
      <c r="DPG6" s="98">
        <f>'Sales Forecast by COS'!DPG5</f>
        <v>0</v>
      </c>
      <c r="DPH6" s="98">
        <f>'Sales Forecast by COS'!DPH5</f>
        <v>0</v>
      </c>
      <c r="DPI6" s="98">
        <f>'Sales Forecast by COS'!DPI5</f>
        <v>0</v>
      </c>
      <c r="DPJ6" s="98">
        <f>'Sales Forecast by COS'!DPJ5</f>
        <v>0</v>
      </c>
      <c r="DPK6" s="98">
        <f>'Sales Forecast by COS'!DPK5</f>
        <v>0</v>
      </c>
      <c r="DPL6" s="98">
        <f>'Sales Forecast by COS'!DPL5</f>
        <v>0</v>
      </c>
      <c r="DPM6" s="98">
        <f>'Sales Forecast by COS'!DPM5</f>
        <v>0</v>
      </c>
      <c r="DPN6" s="98">
        <f>'Sales Forecast by COS'!DPN5</f>
        <v>0</v>
      </c>
      <c r="DPO6" s="98">
        <f>'Sales Forecast by COS'!DPO5</f>
        <v>0</v>
      </c>
      <c r="DPP6" s="98">
        <f>'Sales Forecast by COS'!DPP5</f>
        <v>0</v>
      </c>
      <c r="DPQ6" s="98">
        <f>'Sales Forecast by COS'!DPQ5</f>
        <v>0</v>
      </c>
      <c r="DPR6" s="98">
        <f>'Sales Forecast by COS'!DPR5</f>
        <v>0</v>
      </c>
      <c r="DPS6" s="98">
        <f>'Sales Forecast by COS'!DPS5</f>
        <v>0</v>
      </c>
      <c r="DPT6" s="98">
        <f>'Sales Forecast by COS'!DPT5</f>
        <v>0</v>
      </c>
      <c r="DPU6" s="98">
        <f>'Sales Forecast by COS'!DPU5</f>
        <v>0</v>
      </c>
      <c r="DPV6" s="98">
        <f>'Sales Forecast by COS'!DPV5</f>
        <v>0</v>
      </c>
      <c r="DPW6" s="98">
        <f>'Sales Forecast by COS'!DPW5</f>
        <v>0</v>
      </c>
      <c r="DPX6" s="98">
        <f>'Sales Forecast by COS'!DPX5</f>
        <v>0</v>
      </c>
      <c r="DPY6" s="98">
        <f>'Sales Forecast by COS'!DPY5</f>
        <v>0</v>
      </c>
      <c r="DPZ6" s="98">
        <f>'Sales Forecast by COS'!DPZ5</f>
        <v>0</v>
      </c>
      <c r="DQA6" s="98">
        <f>'Sales Forecast by COS'!DQA5</f>
        <v>0</v>
      </c>
      <c r="DQB6" s="98">
        <f>'Sales Forecast by COS'!DQB5</f>
        <v>0</v>
      </c>
      <c r="DQC6" s="98">
        <f>'Sales Forecast by COS'!DQC5</f>
        <v>0</v>
      </c>
      <c r="DQD6" s="98">
        <f>'Sales Forecast by COS'!DQD5</f>
        <v>0</v>
      </c>
      <c r="DQE6" s="98">
        <f>'Sales Forecast by COS'!DQE5</f>
        <v>0</v>
      </c>
      <c r="DQF6" s="98">
        <f>'Sales Forecast by COS'!DQF5</f>
        <v>0</v>
      </c>
      <c r="DQG6" s="98">
        <f>'Sales Forecast by COS'!DQG5</f>
        <v>0</v>
      </c>
      <c r="DQH6" s="98">
        <f>'Sales Forecast by COS'!DQH5</f>
        <v>0</v>
      </c>
      <c r="DQI6" s="98">
        <f>'Sales Forecast by COS'!DQI5</f>
        <v>0</v>
      </c>
      <c r="DQJ6" s="98">
        <f>'Sales Forecast by COS'!DQJ5</f>
        <v>0</v>
      </c>
      <c r="DQK6" s="98">
        <f>'Sales Forecast by COS'!DQK5</f>
        <v>0</v>
      </c>
      <c r="DQL6" s="98">
        <f>'Sales Forecast by COS'!DQL5</f>
        <v>0</v>
      </c>
      <c r="DQM6" s="98">
        <f>'Sales Forecast by COS'!DQM5</f>
        <v>0</v>
      </c>
      <c r="DQN6" s="98">
        <f>'Sales Forecast by COS'!DQN5</f>
        <v>0</v>
      </c>
      <c r="DQO6" s="98">
        <f>'Sales Forecast by COS'!DQO5</f>
        <v>0</v>
      </c>
      <c r="DQP6" s="98">
        <f>'Sales Forecast by COS'!DQP5</f>
        <v>0</v>
      </c>
      <c r="DQQ6" s="98">
        <f>'Sales Forecast by COS'!DQQ5</f>
        <v>0</v>
      </c>
      <c r="DQR6" s="98">
        <f>'Sales Forecast by COS'!DQR5</f>
        <v>0</v>
      </c>
      <c r="DQS6" s="98">
        <f>'Sales Forecast by COS'!DQS5</f>
        <v>0</v>
      </c>
      <c r="DQT6" s="98">
        <f>'Sales Forecast by COS'!DQT5</f>
        <v>0</v>
      </c>
      <c r="DQU6" s="98">
        <f>'Sales Forecast by COS'!DQU5</f>
        <v>0</v>
      </c>
      <c r="DQV6" s="98">
        <f>'Sales Forecast by COS'!DQV5</f>
        <v>0</v>
      </c>
      <c r="DQW6" s="98">
        <f>'Sales Forecast by COS'!DQW5</f>
        <v>0</v>
      </c>
      <c r="DQX6" s="98">
        <f>'Sales Forecast by COS'!DQX5</f>
        <v>0</v>
      </c>
      <c r="DQY6" s="98">
        <f>'Sales Forecast by COS'!DQY5</f>
        <v>0</v>
      </c>
      <c r="DQZ6" s="98">
        <f>'Sales Forecast by COS'!DQZ5</f>
        <v>0</v>
      </c>
      <c r="DRA6" s="98">
        <f>'Sales Forecast by COS'!DRA5</f>
        <v>0</v>
      </c>
      <c r="DRB6" s="98">
        <f>'Sales Forecast by COS'!DRB5</f>
        <v>0</v>
      </c>
      <c r="DRC6" s="98">
        <f>'Sales Forecast by COS'!DRC5</f>
        <v>0</v>
      </c>
      <c r="DRD6" s="98">
        <f>'Sales Forecast by COS'!DRD5</f>
        <v>0</v>
      </c>
      <c r="DRE6" s="98">
        <f>'Sales Forecast by COS'!DRE5</f>
        <v>0</v>
      </c>
      <c r="DRF6" s="98">
        <f>'Sales Forecast by COS'!DRF5</f>
        <v>0</v>
      </c>
      <c r="DRG6" s="98">
        <f>'Sales Forecast by COS'!DRG5</f>
        <v>0</v>
      </c>
      <c r="DRH6" s="98">
        <f>'Sales Forecast by COS'!DRH5</f>
        <v>0</v>
      </c>
      <c r="DRI6" s="98">
        <f>'Sales Forecast by COS'!DRI5</f>
        <v>0</v>
      </c>
      <c r="DRJ6" s="98">
        <f>'Sales Forecast by COS'!DRJ5</f>
        <v>0</v>
      </c>
      <c r="DRK6" s="98">
        <f>'Sales Forecast by COS'!DRK5</f>
        <v>0</v>
      </c>
      <c r="DRL6" s="98">
        <f>'Sales Forecast by COS'!DRL5</f>
        <v>0</v>
      </c>
      <c r="DRM6" s="98">
        <f>'Sales Forecast by COS'!DRM5</f>
        <v>0</v>
      </c>
      <c r="DRN6" s="98">
        <f>'Sales Forecast by COS'!DRN5</f>
        <v>0</v>
      </c>
      <c r="DRO6" s="98">
        <f>'Sales Forecast by COS'!DRO5</f>
        <v>0</v>
      </c>
      <c r="DRP6" s="98">
        <f>'Sales Forecast by COS'!DRP5</f>
        <v>0</v>
      </c>
      <c r="DRQ6" s="98">
        <f>'Sales Forecast by COS'!DRQ5</f>
        <v>0</v>
      </c>
      <c r="DRR6" s="98">
        <f>'Sales Forecast by COS'!DRR5</f>
        <v>0</v>
      </c>
      <c r="DRS6" s="98">
        <f>'Sales Forecast by COS'!DRS5</f>
        <v>0</v>
      </c>
      <c r="DRT6" s="98">
        <f>'Sales Forecast by COS'!DRT5</f>
        <v>0</v>
      </c>
      <c r="DRU6" s="98">
        <f>'Sales Forecast by COS'!DRU5</f>
        <v>0</v>
      </c>
      <c r="DRV6" s="98">
        <f>'Sales Forecast by COS'!DRV5</f>
        <v>0</v>
      </c>
      <c r="DRW6" s="98">
        <f>'Sales Forecast by COS'!DRW5</f>
        <v>0</v>
      </c>
      <c r="DRX6" s="98">
        <f>'Sales Forecast by COS'!DRX5</f>
        <v>0</v>
      </c>
      <c r="DRY6" s="98">
        <f>'Sales Forecast by COS'!DRY5</f>
        <v>0</v>
      </c>
      <c r="DRZ6" s="98">
        <f>'Sales Forecast by COS'!DRZ5</f>
        <v>0</v>
      </c>
      <c r="DSA6" s="98">
        <f>'Sales Forecast by COS'!DSA5</f>
        <v>0</v>
      </c>
      <c r="DSB6" s="98">
        <f>'Sales Forecast by COS'!DSB5</f>
        <v>0</v>
      </c>
      <c r="DSC6" s="98">
        <f>'Sales Forecast by COS'!DSC5</f>
        <v>0</v>
      </c>
      <c r="DSD6" s="98">
        <f>'Sales Forecast by COS'!DSD5</f>
        <v>0</v>
      </c>
      <c r="DSE6" s="98">
        <f>'Sales Forecast by COS'!DSE5</f>
        <v>0</v>
      </c>
      <c r="DSF6" s="98">
        <f>'Sales Forecast by COS'!DSF5</f>
        <v>0</v>
      </c>
      <c r="DSG6" s="98">
        <f>'Sales Forecast by COS'!DSG5</f>
        <v>0</v>
      </c>
      <c r="DSH6" s="98">
        <f>'Sales Forecast by COS'!DSH5</f>
        <v>0</v>
      </c>
      <c r="DSI6" s="98">
        <f>'Sales Forecast by COS'!DSI5</f>
        <v>0</v>
      </c>
      <c r="DSJ6" s="98">
        <f>'Sales Forecast by COS'!DSJ5</f>
        <v>0</v>
      </c>
      <c r="DSK6" s="98">
        <f>'Sales Forecast by COS'!DSK5</f>
        <v>0</v>
      </c>
      <c r="DSL6" s="98">
        <f>'Sales Forecast by COS'!DSL5</f>
        <v>0</v>
      </c>
      <c r="DSM6" s="98">
        <f>'Sales Forecast by COS'!DSM5</f>
        <v>0</v>
      </c>
      <c r="DSN6" s="98">
        <f>'Sales Forecast by COS'!DSN5</f>
        <v>0</v>
      </c>
      <c r="DSO6" s="98">
        <f>'Sales Forecast by COS'!DSO5</f>
        <v>0</v>
      </c>
      <c r="DSP6" s="98">
        <f>'Sales Forecast by COS'!DSP5</f>
        <v>0</v>
      </c>
      <c r="DSQ6" s="98">
        <f>'Sales Forecast by COS'!DSQ5</f>
        <v>0</v>
      </c>
      <c r="DSR6" s="98">
        <f>'Sales Forecast by COS'!DSR5</f>
        <v>0</v>
      </c>
      <c r="DSS6" s="98">
        <f>'Sales Forecast by COS'!DSS5</f>
        <v>0</v>
      </c>
      <c r="DST6" s="98">
        <f>'Sales Forecast by COS'!DST5</f>
        <v>0</v>
      </c>
      <c r="DSU6" s="98">
        <f>'Sales Forecast by COS'!DSU5</f>
        <v>0</v>
      </c>
      <c r="DSV6" s="98">
        <f>'Sales Forecast by COS'!DSV5</f>
        <v>0</v>
      </c>
      <c r="DSW6" s="98">
        <f>'Sales Forecast by COS'!DSW5</f>
        <v>0</v>
      </c>
      <c r="DSX6" s="98">
        <f>'Sales Forecast by COS'!DSX5</f>
        <v>0</v>
      </c>
      <c r="DSY6" s="98">
        <f>'Sales Forecast by COS'!DSY5</f>
        <v>0</v>
      </c>
      <c r="DSZ6" s="98">
        <f>'Sales Forecast by COS'!DSZ5</f>
        <v>0</v>
      </c>
      <c r="DTA6" s="98">
        <f>'Sales Forecast by COS'!DTA5</f>
        <v>0</v>
      </c>
      <c r="DTB6" s="98">
        <f>'Sales Forecast by COS'!DTB5</f>
        <v>0</v>
      </c>
      <c r="DTC6" s="98">
        <f>'Sales Forecast by COS'!DTC5</f>
        <v>0</v>
      </c>
      <c r="DTD6" s="98">
        <f>'Sales Forecast by COS'!DTD5</f>
        <v>0</v>
      </c>
      <c r="DTE6" s="98">
        <f>'Sales Forecast by COS'!DTE5</f>
        <v>0</v>
      </c>
      <c r="DTF6" s="98">
        <f>'Sales Forecast by COS'!DTF5</f>
        <v>0</v>
      </c>
      <c r="DTG6" s="98">
        <f>'Sales Forecast by COS'!DTG5</f>
        <v>0</v>
      </c>
      <c r="DTH6" s="98">
        <f>'Sales Forecast by COS'!DTH5</f>
        <v>0</v>
      </c>
      <c r="DTI6" s="98">
        <f>'Sales Forecast by COS'!DTI5</f>
        <v>0</v>
      </c>
      <c r="DTJ6" s="98">
        <f>'Sales Forecast by COS'!DTJ5</f>
        <v>0</v>
      </c>
      <c r="DTK6" s="98">
        <f>'Sales Forecast by COS'!DTK5</f>
        <v>0</v>
      </c>
      <c r="DTL6" s="98">
        <f>'Sales Forecast by COS'!DTL5</f>
        <v>0</v>
      </c>
      <c r="DTM6" s="98">
        <f>'Sales Forecast by COS'!DTM5</f>
        <v>0</v>
      </c>
      <c r="DTN6" s="98">
        <f>'Sales Forecast by COS'!DTN5</f>
        <v>0</v>
      </c>
      <c r="DTO6" s="98">
        <f>'Sales Forecast by COS'!DTO5</f>
        <v>0</v>
      </c>
      <c r="DTP6" s="98">
        <f>'Sales Forecast by COS'!DTP5</f>
        <v>0</v>
      </c>
      <c r="DTQ6" s="98">
        <f>'Sales Forecast by COS'!DTQ5</f>
        <v>0</v>
      </c>
      <c r="DTR6" s="98">
        <f>'Sales Forecast by COS'!DTR5</f>
        <v>0</v>
      </c>
      <c r="DTS6" s="98">
        <f>'Sales Forecast by COS'!DTS5</f>
        <v>0</v>
      </c>
      <c r="DTT6" s="98">
        <f>'Sales Forecast by COS'!DTT5</f>
        <v>0</v>
      </c>
      <c r="DTU6" s="98">
        <f>'Sales Forecast by COS'!DTU5</f>
        <v>0</v>
      </c>
      <c r="DTV6" s="98">
        <f>'Sales Forecast by COS'!DTV5</f>
        <v>0</v>
      </c>
      <c r="DTW6" s="98">
        <f>'Sales Forecast by COS'!DTW5</f>
        <v>0</v>
      </c>
      <c r="DTX6" s="98">
        <f>'Sales Forecast by COS'!DTX5</f>
        <v>0</v>
      </c>
      <c r="DTY6" s="98">
        <f>'Sales Forecast by COS'!DTY5</f>
        <v>0</v>
      </c>
      <c r="DTZ6" s="98">
        <f>'Sales Forecast by COS'!DTZ5</f>
        <v>0</v>
      </c>
      <c r="DUA6" s="98">
        <f>'Sales Forecast by COS'!DUA5</f>
        <v>0</v>
      </c>
      <c r="DUB6" s="98">
        <f>'Sales Forecast by COS'!DUB5</f>
        <v>0</v>
      </c>
      <c r="DUC6" s="98">
        <f>'Sales Forecast by COS'!DUC5</f>
        <v>0</v>
      </c>
      <c r="DUD6" s="98">
        <f>'Sales Forecast by COS'!DUD5</f>
        <v>0</v>
      </c>
      <c r="DUE6" s="98">
        <f>'Sales Forecast by COS'!DUE5</f>
        <v>0</v>
      </c>
      <c r="DUF6" s="98">
        <f>'Sales Forecast by COS'!DUF5</f>
        <v>0</v>
      </c>
      <c r="DUG6" s="98">
        <f>'Sales Forecast by COS'!DUG5</f>
        <v>0</v>
      </c>
      <c r="DUH6" s="98">
        <f>'Sales Forecast by COS'!DUH5</f>
        <v>0</v>
      </c>
      <c r="DUI6" s="98">
        <f>'Sales Forecast by COS'!DUI5</f>
        <v>0</v>
      </c>
      <c r="DUJ6" s="98">
        <f>'Sales Forecast by COS'!DUJ5</f>
        <v>0</v>
      </c>
      <c r="DUK6" s="98">
        <f>'Sales Forecast by COS'!DUK5</f>
        <v>0</v>
      </c>
      <c r="DUL6" s="98">
        <f>'Sales Forecast by COS'!DUL5</f>
        <v>0</v>
      </c>
      <c r="DUM6" s="98">
        <f>'Sales Forecast by COS'!DUM5</f>
        <v>0</v>
      </c>
      <c r="DUN6" s="98">
        <f>'Sales Forecast by COS'!DUN5</f>
        <v>0</v>
      </c>
      <c r="DUO6" s="98">
        <f>'Sales Forecast by COS'!DUO5</f>
        <v>0</v>
      </c>
      <c r="DUP6" s="98">
        <f>'Sales Forecast by COS'!DUP5</f>
        <v>0</v>
      </c>
      <c r="DUQ6" s="98">
        <f>'Sales Forecast by COS'!DUQ5</f>
        <v>0</v>
      </c>
      <c r="DUR6" s="98">
        <f>'Sales Forecast by COS'!DUR5</f>
        <v>0</v>
      </c>
      <c r="DUS6" s="98">
        <f>'Sales Forecast by COS'!DUS5</f>
        <v>0</v>
      </c>
      <c r="DUT6" s="98">
        <f>'Sales Forecast by COS'!DUT5</f>
        <v>0</v>
      </c>
      <c r="DUU6" s="98">
        <f>'Sales Forecast by COS'!DUU5</f>
        <v>0</v>
      </c>
      <c r="DUV6" s="98">
        <f>'Sales Forecast by COS'!DUV5</f>
        <v>0</v>
      </c>
      <c r="DUW6" s="98">
        <f>'Sales Forecast by COS'!DUW5</f>
        <v>0</v>
      </c>
      <c r="DUX6" s="98">
        <f>'Sales Forecast by COS'!DUX5</f>
        <v>0</v>
      </c>
      <c r="DUY6" s="98">
        <f>'Sales Forecast by COS'!DUY5</f>
        <v>0</v>
      </c>
      <c r="DUZ6" s="98">
        <f>'Sales Forecast by COS'!DUZ5</f>
        <v>0</v>
      </c>
      <c r="DVA6" s="98">
        <f>'Sales Forecast by COS'!DVA5</f>
        <v>0</v>
      </c>
      <c r="DVB6" s="98">
        <f>'Sales Forecast by COS'!DVB5</f>
        <v>0</v>
      </c>
      <c r="DVC6" s="98">
        <f>'Sales Forecast by COS'!DVC5</f>
        <v>0</v>
      </c>
      <c r="DVD6" s="98">
        <f>'Sales Forecast by COS'!DVD5</f>
        <v>0</v>
      </c>
      <c r="DVE6" s="98">
        <f>'Sales Forecast by COS'!DVE5</f>
        <v>0</v>
      </c>
      <c r="DVF6" s="98">
        <f>'Sales Forecast by COS'!DVF5</f>
        <v>0</v>
      </c>
      <c r="DVG6" s="98">
        <f>'Sales Forecast by COS'!DVG5</f>
        <v>0</v>
      </c>
      <c r="DVH6" s="98">
        <f>'Sales Forecast by COS'!DVH5</f>
        <v>0</v>
      </c>
      <c r="DVI6" s="98">
        <f>'Sales Forecast by COS'!DVI5</f>
        <v>0</v>
      </c>
      <c r="DVJ6" s="98">
        <f>'Sales Forecast by COS'!DVJ5</f>
        <v>0</v>
      </c>
      <c r="DVK6" s="98">
        <f>'Sales Forecast by COS'!DVK5</f>
        <v>0</v>
      </c>
      <c r="DVL6" s="98">
        <f>'Sales Forecast by COS'!DVL5</f>
        <v>0</v>
      </c>
      <c r="DVM6" s="98">
        <f>'Sales Forecast by COS'!DVM5</f>
        <v>0</v>
      </c>
      <c r="DVN6" s="98">
        <f>'Sales Forecast by COS'!DVN5</f>
        <v>0</v>
      </c>
      <c r="DVO6" s="98">
        <f>'Sales Forecast by COS'!DVO5</f>
        <v>0</v>
      </c>
      <c r="DVP6" s="98">
        <f>'Sales Forecast by COS'!DVP5</f>
        <v>0</v>
      </c>
      <c r="DVQ6" s="98">
        <f>'Sales Forecast by COS'!DVQ5</f>
        <v>0</v>
      </c>
      <c r="DVR6" s="98">
        <f>'Sales Forecast by COS'!DVR5</f>
        <v>0</v>
      </c>
      <c r="DVS6" s="98">
        <f>'Sales Forecast by COS'!DVS5</f>
        <v>0</v>
      </c>
      <c r="DVT6" s="98">
        <f>'Sales Forecast by COS'!DVT5</f>
        <v>0</v>
      </c>
      <c r="DVU6" s="98">
        <f>'Sales Forecast by COS'!DVU5</f>
        <v>0</v>
      </c>
      <c r="DVV6" s="98">
        <f>'Sales Forecast by COS'!DVV5</f>
        <v>0</v>
      </c>
      <c r="DVW6" s="98">
        <f>'Sales Forecast by COS'!DVW5</f>
        <v>0</v>
      </c>
      <c r="DVX6" s="98">
        <f>'Sales Forecast by COS'!DVX5</f>
        <v>0</v>
      </c>
      <c r="DVY6" s="98">
        <f>'Sales Forecast by COS'!DVY5</f>
        <v>0</v>
      </c>
      <c r="DVZ6" s="98">
        <f>'Sales Forecast by COS'!DVZ5</f>
        <v>0</v>
      </c>
      <c r="DWA6" s="98">
        <f>'Sales Forecast by COS'!DWA5</f>
        <v>0</v>
      </c>
      <c r="DWB6" s="98">
        <f>'Sales Forecast by COS'!DWB5</f>
        <v>0</v>
      </c>
      <c r="DWC6" s="98">
        <f>'Sales Forecast by COS'!DWC5</f>
        <v>0</v>
      </c>
      <c r="DWD6" s="98">
        <f>'Sales Forecast by COS'!DWD5</f>
        <v>0</v>
      </c>
      <c r="DWE6" s="98">
        <f>'Sales Forecast by COS'!DWE5</f>
        <v>0</v>
      </c>
      <c r="DWF6" s="98">
        <f>'Sales Forecast by COS'!DWF5</f>
        <v>0</v>
      </c>
      <c r="DWG6" s="98">
        <f>'Sales Forecast by COS'!DWG5</f>
        <v>0</v>
      </c>
      <c r="DWH6" s="98">
        <f>'Sales Forecast by COS'!DWH5</f>
        <v>0</v>
      </c>
      <c r="DWI6" s="98">
        <f>'Sales Forecast by COS'!DWI5</f>
        <v>0</v>
      </c>
      <c r="DWJ6" s="98">
        <f>'Sales Forecast by COS'!DWJ5</f>
        <v>0</v>
      </c>
      <c r="DWK6" s="98">
        <f>'Sales Forecast by COS'!DWK5</f>
        <v>0</v>
      </c>
      <c r="DWL6" s="98">
        <f>'Sales Forecast by COS'!DWL5</f>
        <v>0</v>
      </c>
      <c r="DWM6" s="98">
        <f>'Sales Forecast by COS'!DWM5</f>
        <v>0</v>
      </c>
      <c r="DWN6" s="98">
        <f>'Sales Forecast by COS'!DWN5</f>
        <v>0</v>
      </c>
      <c r="DWO6" s="98">
        <f>'Sales Forecast by COS'!DWO5</f>
        <v>0</v>
      </c>
      <c r="DWP6" s="98">
        <f>'Sales Forecast by COS'!DWP5</f>
        <v>0</v>
      </c>
      <c r="DWQ6" s="98">
        <f>'Sales Forecast by COS'!DWQ5</f>
        <v>0</v>
      </c>
      <c r="DWR6" s="98">
        <f>'Sales Forecast by COS'!DWR5</f>
        <v>0</v>
      </c>
      <c r="DWS6" s="98">
        <f>'Sales Forecast by COS'!DWS5</f>
        <v>0</v>
      </c>
      <c r="DWT6" s="98">
        <f>'Sales Forecast by COS'!DWT5</f>
        <v>0</v>
      </c>
      <c r="DWU6" s="98">
        <f>'Sales Forecast by COS'!DWU5</f>
        <v>0</v>
      </c>
      <c r="DWV6" s="98">
        <f>'Sales Forecast by COS'!DWV5</f>
        <v>0</v>
      </c>
      <c r="DWW6" s="98">
        <f>'Sales Forecast by COS'!DWW5</f>
        <v>0</v>
      </c>
      <c r="DWX6" s="98">
        <f>'Sales Forecast by COS'!DWX5</f>
        <v>0</v>
      </c>
      <c r="DWY6" s="98">
        <f>'Sales Forecast by COS'!DWY5</f>
        <v>0</v>
      </c>
      <c r="DWZ6" s="98">
        <f>'Sales Forecast by COS'!DWZ5</f>
        <v>0</v>
      </c>
      <c r="DXA6" s="98">
        <f>'Sales Forecast by COS'!DXA5</f>
        <v>0</v>
      </c>
      <c r="DXB6" s="98">
        <f>'Sales Forecast by COS'!DXB5</f>
        <v>0</v>
      </c>
      <c r="DXC6" s="98">
        <f>'Sales Forecast by COS'!DXC5</f>
        <v>0</v>
      </c>
      <c r="DXD6" s="98">
        <f>'Sales Forecast by COS'!DXD5</f>
        <v>0</v>
      </c>
      <c r="DXE6" s="98">
        <f>'Sales Forecast by COS'!DXE5</f>
        <v>0</v>
      </c>
      <c r="DXF6" s="98">
        <f>'Sales Forecast by COS'!DXF5</f>
        <v>0</v>
      </c>
      <c r="DXG6" s="98">
        <f>'Sales Forecast by COS'!DXG5</f>
        <v>0</v>
      </c>
      <c r="DXH6" s="98">
        <f>'Sales Forecast by COS'!DXH5</f>
        <v>0</v>
      </c>
      <c r="DXI6" s="98">
        <f>'Sales Forecast by COS'!DXI5</f>
        <v>0</v>
      </c>
      <c r="DXJ6" s="98">
        <f>'Sales Forecast by COS'!DXJ5</f>
        <v>0</v>
      </c>
      <c r="DXK6" s="98">
        <f>'Sales Forecast by COS'!DXK5</f>
        <v>0</v>
      </c>
      <c r="DXL6" s="98">
        <f>'Sales Forecast by COS'!DXL5</f>
        <v>0</v>
      </c>
      <c r="DXM6" s="98">
        <f>'Sales Forecast by COS'!DXM5</f>
        <v>0</v>
      </c>
      <c r="DXN6" s="98">
        <f>'Sales Forecast by COS'!DXN5</f>
        <v>0</v>
      </c>
      <c r="DXO6" s="98">
        <f>'Sales Forecast by COS'!DXO5</f>
        <v>0</v>
      </c>
      <c r="DXP6" s="98">
        <f>'Sales Forecast by COS'!DXP5</f>
        <v>0</v>
      </c>
      <c r="DXQ6" s="98">
        <f>'Sales Forecast by COS'!DXQ5</f>
        <v>0</v>
      </c>
      <c r="DXR6" s="98">
        <f>'Sales Forecast by COS'!DXR5</f>
        <v>0</v>
      </c>
      <c r="DXS6" s="98">
        <f>'Sales Forecast by COS'!DXS5</f>
        <v>0</v>
      </c>
      <c r="DXT6" s="98">
        <f>'Sales Forecast by COS'!DXT5</f>
        <v>0</v>
      </c>
      <c r="DXU6" s="98">
        <f>'Sales Forecast by COS'!DXU5</f>
        <v>0</v>
      </c>
      <c r="DXV6" s="98">
        <f>'Sales Forecast by COS'!DXV5</f>
        <v>0</v>
      </c>
      <c r="DXW6" s="98">
        <f>'Sales Forecast by COS'!DXW5</f>
        <v>0</v>
      </c>
      <c r="DXX6" s="98">
        <f>'Sales Forecast by COS'!DXX5</f>
        <v>0</v>
      </c>
      <c r="DXY6" s="98">
        <f>'Sales Forecast by COS'!DXY5</f>
        <v>0</v>
      </c>
      <c r="DXZ6" s="98">
        <f>'Sales Forecast by COS'!DXZ5</f>
        <v>0</v>
      </c>
      <c r="DYA6" s="98">
        <f>'Sales Forecast by COS'!DYA5</f>
        <v>0</v>
      </c>
      <c r="DYB6" s="98">
        <f>'Sales Forecast by COS'!DYB5</f>
        <v>0</v>
      </c>
      <c r="DYC6" s="98">
        <f>'Sales Forecast by COS'!DYC5</f>
        <v>0</v>
      </c>
      <c r="DYD6" s="98">
        <f>'Sales Forecast by COS'!DYD5</f>
        <v>0</v>
      </c>
      <c r="DYE6" s="98">
        <f>'Sales Forecast by COS'!DYE5</f>
        <v>0</v>
      </c>
      <c r="DYF6" s="98">
        <f>'Sales Forecast by COS'!DYF5</f>
        <v>0</v>
      </c>
      <c r="DYG6" s="98">
        <f>'Sales Forecast by COS'!DYG5</f>
        <v>0</v>
      </c>
      <c r="DYH6" s="98">
        <f>'Sales Forecast by COS'!DYH5</f>
        <v>0</v>
      </c>
      <c r="DYI6" s="98">
        <f>'Sales Forecast by COS'!DYI5</f>
        <v>0</v>
      </c>
      <c r="DYJ6" s="98">
        <f>'Sales Forecast by COS'!DYJ5</f>
        <v>0</v>
      </c>
      <c r="DYK6" s="98">
        <f>'Sales Forecast by COS'!DYK5</f>
        <v>0</v>
      </c>
      <c r="DYL6" s="98">
        <f>'Sales Forecast by COS'!DYL5</f>
        <v>0</v>
      </c>
      <c r="DYM6" s="98">
        <f>'Sales Forecast by COS'!DYM5</f>
        <v>0</v>
      </c>
      <c r="DYN6" s="98">
        <f>'Sales Forecast by COS'!DYN5</f>
        <v>0</v>
      </c>
      <c r="DYO6" s="98">
        <f>'Sales Forecast by COS'!DYO5</f>
        <v>0</v>
      </c>
      <c r="DYP6" s="98">
        <f>'Sales Forecast by COS'!DYP5</f>
        <v>0</v>
      </c>
      <c r="DYQ6" s="98">
        <f>'Sales Forecast by COS'!DYQ5</f>
        <v>0</v>
      </c>
      <c r="DYR6" s="98">
        <f>'Sales Forecast by COS'!DYR5</f>
        <v>0</v>
      </c>
      <c r="DYS6" s="98">
        <f>'Sales Forecast by COS'!DYS5</f>
        <v>0</v>
      </c>
      <c r="DYT6" s="98">
        <f>'Sales Forecast by COS'!DYT5</f>
        <v>0</v>
      </c>
      <c r="DYU6" s="98">
        <f>'Sales Forecast by COS'!DYU5</f>
        <v>0</v>
      </c>
      <c r="DYV6" s="98">
        <f>'Sales Forecast by COS'!DYV5</f>
        <v>0</v>
      </c>
      <c r="DYW6" s="98">
        <f>'Sales Forecast by COS'!DYW5</f>
        <v>0</v>
      </c>
      <c r="DYX6" s="98">
        <f>'Sales Forecast by COS'!DYX5</f>
        <v>0</v>
      </c>
      <c r="DYY6" s="98">
        <f>'Sales Forecast by COS'!DYY5</f>
        <v>0</v>
      </c>
      <c r="DYZ6" s="98">
        <f>'Sales Forecast by COS'!DYZ5</f>
        <v>0</v>
      </c>
      <c r="DZA6" s="98">
        <f>'Sales Forecast by COS'!DZA5</f>
        <v>0</v>
      </c>
      <c r="DZB6" s="98">
        <f>'Sales Forecast by COS'!DZB5</f>
        <v>0</v>
      </c>
      <c r="DZC6" s="98">
        <f>'Sales Forecast by COS'!DZC5</f>
        <v>0</v>
      </c>
      <c r="DZD6" s="98">
        <f>'Sales Forecast by COS'!DZD5</f>
        <v>0</v>
      </c>
      <c r="DZE6" s="98">
        <f>'Sales Forecast by COS'!DZE5</f>
        <v>0</v>
      </c>
      <c r="DZF6" s="98">
        <f>'Sales Forecast by COS'!DZF5</f>
        <v>0</v>
      </c>
      <c r="DZG6" s="98">
        <f>'Sales Forecast by COS'!DZG5</f>
        <v>0</v>
      </c>
      <c r="DZH6" s="98">
        <f>'Sales Forecast by COS'!DZH5</f>
        <v>0</v>
      </c>
      <c r="DZI6" s="98">
        <f>'Sales Forecast by COS'!DZI5</f>
        <v>0</v>
      </c>
      <c r="DZJ6" s="98">
        <f>'Sales Forecast by COS'!DZJ5</f>
        <v>0</v>
      </c>
      <c r="DZK6" s="98">
        <f>'Sales Forecast by COS'!DZK5</f>
        <v>0</v>
      </c>
      <c r="DZL6" s="98">
        <f>'Sales Forecast by COS'!DZL5</f>
        <v>0</v>
      </c>
      <c r="DZM6" s="98">
        <f>'Sales Forecast by COS'!DZM5</f>
        <v>0</v>
      </c>
      <c r="DZN6" s="98">
        <f>'Sales Forecast by COS'!DZN5</f>
        <v>0</v>
      </c>
      <c r="DZO6" s="98">
        <f>'Sales Forecast by COS'!DZO5</f>
        <v>0</v>
      </c>
      <c r="DZP6" s="98">
        <f>'Sales Forecast by COS'!DZP5</f>
        <v>0</v>
      </c>
      <c r="DZQ6" s="98">
        <f>'Sales Forecast by COS'!DZQ5</f>
        <v>0</v>
      </c>
      <c r="DZR6" s="98">
        <f>'Sales Forecast by COS'!DZR5</f>
        <v>0</v>
      </c>
      <c r="DZS6" s="98">
        <f>'Sales Forecast by COS'!DZS5</f>
        <v>0</v>
      </c>
      <c r="DZT6" s="98">
        <f>'Sales Forecast by COS'!DZT5</f>
        <v>0</v>
      </c>
      <c r="DZU6" s="98">
        <f>'Sales Forecast by COS'!DZU5</f>
        <v>0</v>
      </c>
      <c r="DZV6" s="98">
        <f>'Sales Forecast by COS'!DZV5</f>
        <v>0</v>
      </c>
      <c r="DZW6" s="98">
        <f>'Sales Forecast by COS'!DZW5</f>
        <v>0</v>
      </c>
      <c r="DZX6" s="98">
        <f>'Sales Forecast by COS'!DZX5</f>
        <v>0</v>
      </c>
      <c r="DZY6" s="98">
        <f>'Sales Forecast by COS'!DZY5</f>
        <v>0</v>
      </c>
      <c r="DZZ6" s="98">
        <f>'Sales Forecast by COS'!DZZ5</f>
        <v>0</v>
      </c>
      <c r="EAA6" s="98">
        <f>'Sales Forecast by COS'!EAA5</f>
        <v>0</v>
      </c>
      <c r="EAB6" s="98">
        <f>'Sales Forecast by COS'!EAB5</f>
        <v>0</v>
      </c>
      <c r="EAC6" s="98">
        <f>'Sales Forecast by COS'!EAC5</f>
        <v>0</v>
      </c>
      <c r="EAD6" s="98">
        <f>'Sales Forecast by COS'!EAD5</f>
        <v>0</v>
      </c>
      <c r="EAE6" s="98">
        <f>'Sales Forecast by COS'!EAE5</f>
        <v>0</v>
      </c>
      <c r="EAF6" s="98">
        <f>'Sales Forecast by COS'!EAF5</f>
        <v>0</v>
      </c>
      <c r="EAG6" s="98">
        <f>'Sales Forecast by COS'!EAG5</f>
        <v>0</v>
      </c>
      <c r="EAH6" s="98">
        <f>'Sales Forecast by COS'!EAH5</f>
        <v>0</v>
      </c>
      <c r="EAI6" s="98">
        <f>'Sales Forecast by COS'!EAI5</f>
        <v>0</v>
      </c>
      <c r="EAJ6" s="98">
        <f>'Sales Forecast by COS'!EAJ5</f>
        <v>0</v>
      </c>
      <c r="EAK6" s="98">
        <f>'Sales Forecast by COS'!EAK5</f>
        <v>0</v>
      </c>
      <c r="EAL6" s="98">
        <f>'Sales Forecast by COS'!EAL5</f>
        <v>0</v>
      </c>
      <c r="EAM6" s="98">
        <f>'Sales Forecast by COS'!EAM5</f>
        <v>0</v>
      </c>
      <c r="EAN6" s="98">
        <f>'Sales Forecast by COS'!EAN5</f>
        <v>0</v>
      </c>
      <c r="EAO6" s="98">
        <f>'Sales Forecast by COS'!EAO5</f>
        <v>0</v>
      </c>
      <c r="EAP6" s="98">
        <f>'Sales Forecast by COS'!EAP5</f>
        <v>0</v>
      </c>
      <c r="EAQ6" s="98">
        <f>'Sales Forecast by COS'!EAQ5</f>
        <v>0</v>
      </c>
      <c r="EAR6" s="98">
        <f>'Sales Forecast by COS'!EAR5</f>
        <v>0</v>
      </c>
      <c r="EAS6" s="98">
        <f>'Sales Forecast by COS'!EAS5</f>
        <v>0</v>
      </c>
      <c r="EAT6" s="98">
        <f>'Sales Forecast by COS'!EAT5</f>
        <v>0</v>
      </c>
      <c r="EAU6" s="98">
        <f>'Sales Forecast by COS'!EAU5</f>
        <v>0</v>
      </c>
      <c r="EAV6" s="98">
        <f>'Sales Forecast by COS'!EAV5</f>
        <v>0</v>
      </c>
      <c r="EAW6" s="98">
        <f>'Sales Forecast by COS'!EAW5</f>
        <v>0</v>
      </c>
      <c r="EAX6" s="98">
        <f>'Sales Forecast by COS'!EAX5</f>
        <v>0</v>
      </c>
      <c r="EAY6" s="98">
        <f>'Sales Forecast by COS'!EAY5</f>
        <v>0</v>
      </c>
      <c r="EAZ6" s="98">
        <f>'Sales Forecast by COS'!EAZ5</f>
        <v>0</v>
      </c>
      <c r="EBA6" s="98">
        <f>'Sales Forecast by COS'!EBA5</f>
        <v>0</v>
      </c>
      <c r="EBB6" s="98">
        <f>'Sales Forecast by COS'!EBB5</f>
        <v>0</v>
      </c>
      <c r="EBC6" s="98">
        <f>'Sales Forecast by COS'!EBC5</f>
        <v>0</v>
      </c>
      <c r="EBD6" s="98">
        <f>'Sales Forecast by COS'!EBD5</f>
        <v>0</v>
      </c>
      <c r="EBE6" s="98">
        <f>'Sales Forecast by COS'!EBE5</f>
        <v>0</v>
      </c>
      <c r="EBF6" s="98">
        <f>'Sales Forecast by COS'!EBF5</f>
        <v>0</v>
      </c>
      <c r="EBG6" s="98">
        <f>'Sales Forecast by COS'!EBG5</f>
        <v>0</v>
      </c>
      <c r="EBH6" s="98">
        <f>'Sales Forecast by COS'!EBH5</f>
        <v>0</v>
      </c>
      <c r="EBI6" s="98">
        <f>'Sales Forecast by COS'!EBI5</f>
        <v>0</v>
      </c>
      <c r="EBJ6" s="98">
        <f>'Sales Forecast by COS'!EBJ5</f>
        <v>0</v>
      </c>
      <c r="EBK6" s="98">
        <f>'Sales Forecast by COS'!EBK5</f>
        <v>0</v>
      </c>
      <c r="EBL6" s="98">
        <f>'Sales Forecast by COS'!EBL5</f>
        <v>0</v>
      </c>
      <c r="EBM6" s="98">
        <f>'Sales Forecast by COS'!EBM5</f>
        <v>0</v>
      </c>
      <c r="EBN6" s="98">
        <f>'Sales Forecast by COS'!EBN5</f>
        <v>0</v>
      </c>
      <c r="EBO6" s="98">
        <f>'Sales Forecast by COS'!EBO5</f>
        <v>0</v>
      </c>
      <c r="EBP6" s="98">
        <f>'Sales Forecast by COS'!EBP5</f>
        <v>0</v>
      </c>
      <c r="EBQ6" s="98">
        <f>'Sales Forecast by COS'!EBQ5</f>
        <v>0</v>
      </c>
      <c r="EBR6" s="98">
        <f>'Sales Forecast by COS'!EBR5</f>
        <v>0</v>
      </c>
      <c r="EBS6" s="98">
        <f>'Sales Forecast by COS'!EBS5</f>
        <v>0</v>
      </c>
      <c r="EBT6" s="98">
        <f>'Sales Forecast by COS'!EBT5</f>
        <v>0</v>
      </c>
      <c r="EBU6" s="98">
        <f>'Sales Forecast by COS'!EBU5</f>
        <v>0</v>
      </c>
      <c r="EBV6" s="98">
        <f>'Sales Forecast by COS'!EBV5</f>
        <v>0</v>
      </c>
      <c r="EBW6" s="98">
        <f>'Sales Forecast by COS'!EBW5</f>
        <v>0</v>
      </c>
      <c r="EBX6" s="98">
        <f>'Sales Forecast by COS'!EBX5</f>
        <v>0</v>
      </c>
      <c r="EBY6" s="98">
        <f>'Sales Forecast by COS'!EBY5</f>
        <v>0</v>
      </c>
      <c r="EBZ6" s="98">
        <f>'Sales Forecast by COS'!EBZ5</f>
        <v>0</v>
      </c>
      <c r="ECA6" s="98">
        <f>'Sales Forecast by COS'!ECA5</f>
        <v>0</v>
      </c>
      <c r="ECB6" s="98">
        <f>'Sales Forecast by COS'!ECB5</f>
        <v>0</v>
      </c>
      <c r="ECC6" s="98">
        <f>'Sales Forecast by COS'!ECC5</f>
        <v>0</v>
      </c>
      <c r="ECD6" s="98">
        <f>'Sales Forecast by COS'!ECD5</f>
        <v>0</v>
      </c>
      <c r="ECE6" s="98">
        <f>'Sales Forecast by COS'!ECE5</f>
        <v>0</v>
      </c>
      <c r="ECF6" s="98">
        <f>'Sales Forecast by COS'!ECF5</f>
        <v>0</v>
      </c>
      <c r="ECG6" s="98">
        <f>'Sales Forecast by COS'!ECG5</f>
        <v>0</v>
      </c>
      <c r="ECH6" s="98">
        <f>'Sales Forecast by COS'!ECH5</f>
        <v>0</v>
      </c>
      <c r="ECI6" s="98">
        <f>'Sales Forecast by COS'!ECI5</f>
        <v>0</v>
      </c>
      <c r="ECJ6" s="98">
        <f>'Sales Forecast by COS'!ECJ5</f>
        <v>0</v>
      </c>
      <c r="ECK6" s="98">
        <f>'Sales Forecast by COS'!ECK5</f>
        <v>0</v>
      </c>
      <c r="ECL6" s="98">
        <f>'Sales Forecast by COS'!ECL5</f>
        <v>0</v>
      </c>
      <c r="ECM6" s="98">
        <f>'Sales Forecast by COS'!ECM5</f>
        <v>0</v>
      </c>
      <c r="ECN6" s="98">
        <f>'Sales Forecast by COS'!ECN5</f>
        <v>0</v>
      </c>
      <c r="ECO6" s="98">
        <f>'Sales Forecast by COS'!ECO5</f>
        <v>0</v>
      </c>
      <c r="ECP6" s="98">
        <f>'Sales Forecast by COS'!ECP5</f>
        <v>0</v>
      </c>
      <c r="ECQ6" s="98">
        <f>'Sales Forecast by COS'!ECQ5</f>
        <v>0</v>
      </c>
      <c r="ECR6" s="98">
        <f>'Sales Forecast by COS'!ECR5</f>
        <v>0</v>
      </c>
      <c r="ECS6" s="98">
        <f>'Sales Forecast by COS'!ECS5</f>
        <v>0</v>
      </c>
      <c r="ECT6" s="98">
        <f>'Sales Forecast by COS'!ECT5</f>
        <v>0</v>
      </c>
      <c r="ECU6" s="98">
        <f>'Sales Forecast by COS'!ECU5</f>
        <v>0</v>
      </c>
      <c r="ECV6" s="98">
        <f>'Sales Forecast by COS'!ECV5</f>
        <v>0</v>
      </c>
      <c r="ECW6" s="98">
        <f>'Sales Forecast by COS'!ECW5</f>
        <v>0</v>
      </c>
      <c r="ECX6" s="98">
        <f>'Sales Forecast by COS'!ECX5</f>
        <v>0</v>
      </c>
      <c r="ECY6" s="98">
        <f>'Sales Forecast by COS'!ECY5</f>
        <v>0</v>
      </c>
      <c r="ECZ6" s="98">
        <f>'Sales Forecast by COS'!ECZ5</f>
        <v>0</v>
      </c>
      <c r="EDA6" s="98">
        <f>'Sales Forecast by COS'!EDA5</f>
        <v>0</v>
      </c>
      <c r="EDB6" s="98">
        <f>'Sales Forecast by COS'!EDB5</f>
        <v>0</v>
      </c>
      <c r="EDC6" s="98">
        <f>'Sales Forecast by COS'!EDC5</f>
        <v>0</v>
      </c>
      <c r="EDD6" s="98">
        <f>'Sales Forecast by COS'!EDD5</f>
        <v>0</v>
      </c>
      <c r="EDE6" s="98">
        <f>'Sales Forecast by COS'!EDE5</f>
        <v>0</v>
      </c>
      <c r="EDF6" s="98">
        <f>'Sales Forecast by COS'!EDF5</f>
        <v>0</v>
      </c>
      <c r="EDG6" s="98">
        <f>'Sales Forecast by COS'!EDG5</f>
        <v>0</v>
      </c>
      <c r="EDH6" s="98">
        <f>'Sales Forecast by COS'!EDH5</f>
        <v>0</v>
      </c>
      <c r="EDI6" s="98">
        <f>'Sales Forecast by COS'!EDI5</f>
        <v>0</v>
      </c>
      <c r="EDJ6" s="98">
        <f>'Sales Forecast by COS'!EDJ5</f>
        <v>0</v>
      </c>
      <c r="EDK6" s="98">
        <f>'Sales Forecast by COS'!EDK5</f>
        <v>0</v>
      </c>
      <c r="EDL6" s="98">
        <f>'Sales Forecast by COS'!EDL5</f>
        <v>0</v>
      </c>
      <c r="EDM6" s="98">
        <f>'Sales Forecast by COS'!EDM5</f>
        <v>0</v>
      </c>
      <c r="EDN6" s="98">
        <f>'Sales Forecast by COS'!EDN5</f>
        <v>0</v>
      </c>
      <c r="EDO6" s="98">
        <f>'Sales Forecast by COS'!EDO5</f>
        <v>0</v>
      </c>
      <c r="EDP6" s="98">
        <f>'Sales Forecast by COS'!EDP5</f>
        <v>0</v>
      </c>
      <c r="EDQ6" s="98">
        <f>'Sales Forecast by COS'!EDQ5</f>
        <v>0</v>
      </c>
      <c r="EDR6" s="98">
        <f>'Sales Forecast by COS'!EDR5</f>
        <v>0</v>
      </c>
      <c r="EDS6" s="98">
        <f>'Sales Forecast by COS'!EDS5</f>
        <v>0</v>
      </c>
      <c r="EDT6" s="98">
        <f>'Sales Forecast by COS'!EDT5</f>
        <v>0</v>
      </c>
      <c r="EDU6" s="98">
        <f>'Sales Forecast by COS'!EDU5</f>
        <v>0</v>
      </c>
      <c r="EDV6" s="98">
        <f>'Sales Forecast by COS'!EDV5</f>
        <v>0</v>
      </c>
      <c r="EDW6" s="98">
        <f>'Sales Forecast by COS'!EDW5</f>
        <v>0</v>
      </c>
      <c r="EDX6" s="98">
        <f>'Sales Forecast by COS'!EDX5</f>
        <v>0</v>
      </c>
      <c r="EDY6" s="98">
        <f>'Sales Forecast by COS'!EDY5</f>
        <v>0</v>
      </c>
      <c r="EDZ6" s="98">
        <f>'Sales Forecast by COS'!EDZ5</f>
        <v>0</v>
      </c>
      <c r="EEA6" s="98">
        <f>'Sales Forecast by COS'!EEA5</f>
        <v>0</v>
      </c>
      <c r="EEB6" s="98">
        <f>'Sales Forecast by COS'!EEB5</f>
        <v>0</v>
      </c>
      <c r="EEC6" s="98">
        <f>'Sales Forecast by COS'!EEC5</f>
        <v>0</v>
      </c>
      <c r="EED6" s="98">
        <f>'Sales Forecast by COS'!EED5</f>
        <v>0</v>
      </c>
      <c r="EEE6" s="98">
        <f>'Sales Forecast by COS'!EEE5</f>
        <v>0</v>
      </c>
      <c r="EEF6" s="98">
        <f>'Sales Forecast by COS'!EEF5</f>
        <v>0</v>
      </c>
      <c r="EEG6" s="98">
        <f>'Sales Forecast by COS'!EEG5</f>
        <v>0</v>
      </c>
      <c r="EEH6" s="98">
        <f>'Sales Forecast by COS'!EEH5</f>
        <v>0</v>
      </c>
      <c r="EEI6" s="98">
        <f>'Sales Forecast by COS'!EEI5</f>
        <v>0</v>
      </c>
      <c r="EEJ6" s="98">
        <f>'Sales Forecast by COS'!EEJ5</f>
        <v>0</v>
      </c>
      <c r="EEK6" s="98">
        <f>'Sales Forecast by COS'!EEK5</f>
        <v>0</v>
      </c>
      <c r="EEL6" s="98">
        <f>'Sales Forecast by COS'!EEL5</f>
        <v>0</v>
      </c>
      <c r="EEM6" s="98">
        <f>'Sales Forecast by COS'!EEM5</f>
        <v>0</v>
      </c>
      <c r="EEN6" s="98">
        <f>'Sales Forecast by COS'!EEN5</f>
        <v>0</v>
      </c>
      <c r="EEO6" s="98">
        <f>'Sales Forecast by COS'!EEO5</f>
        <v>0</v>
      </c>
      <c r="EEP6" s="98">
        <f>'Sales Forecast by COS'!EEP5</f>
        <v>0</v>
      </c>
      <c r="EEQ6" s="98">
        <f>'Sales Forecast by COS'!EEQ5</f>
        <v>0</v>
      </c>
      <c r="EER6" s="98">
        <f>'Sales Forecast by COS'!EER5</f>
        <v>0</v>
      </c>
      <c r="EES6" s="98">
        <f>'Sales Forecast by COS'!EES5</f>
        <v>0</v>
      </c>
      <c r="EET6" s="98">
        <f>'Sales Forecast by COS'!EET5</f>
        <v>0</v>
      </c>
      <c r="EEU6" s="98">
        <f>'Sales Forecast by COS'!EEU5</f>
        <v>0</v>
      </c>
      <c r="EEV6" s="98">
        <f>'Sales Forecast by COS'!EEV5</f>
        <v>0</v>
      </c>
      <c r="EEW6" s="98">
        <f>'Sales Forecast by COS'!EEW5</f>
        <v>0</v>
      </c>
      <c r="EEX6" s="98">
        <f>'Sales Forecast by COS'!EEX5</f>
        <v>0</v>
      </c>
      <c r="EEY6" s="98">
        <f>'Sales Forecast by COS'!EEY5</f>
        <v>0</v>
      </c>
      <c r="EEZ6" s="98">
        <f>'Sales Forecast by COS'!EEZ5</f>
        <v>0</v>
      </c>
      <c r="EFA6" s="98">
        <f>'Sales Forecast by COS'!EFA5</f>
        <v>0</v>
      </c>
      <c r="EFB6" s="98">
        <f>'Sales Forecast by COS'!EFB5</f>
        <v>0</v>
      </c>
      <c r="EFC6" s="98">
        <f>'Sales Forecast by COS'!EFC5</f>
        <v>0</v>
      </c>
      <c r="EFD6" s="98">
        <f>'Sales Forecast by COS'!EFD5</f>
        <v>0</v>
      </c>
      <c r="EFE6" s="98">
        <f>'Sales Forecast by COS'!EFE5</f>
        <v>0</v>
      </c>
      <c r="EFF6" s="98">
        <f>'Sales Forecast by COS'!EFF5</f>
        <v>0</v>
      </c>
      <c r="EFG6" s="98">
        <f>'Sales Forecast by COS'!EFG5</f>
        <v>0</v>
      </c>
      <c r="EFH6" s="98">
        <f>'Sales Forecast by COS'!EFH5</f>
        <v>0</v>
      </c>
      <c r="EFI6" s="98">
        <f>'Sales Forecast by COS'!EFI5</f>
        <v>0</v>
      </c>
      <c r="EFJ6" s="98">
        <f>'Sales Forecast by COS'!EFJ5</f>
        <v>0</v>
      </c>
      <c r="EFK6" s="98">
        <f>'Sales Forecast by COS'!EFK5</f>
        <v>0</v>
      </c>
      <c r="EFL6" s="98">
        <f>'Sales Forecast by COS'!EFL5</f>
        <v>0</v>
      </c>
      <c r="EFM6" s="98">
        <f>'Sales Forecast by COS'!EFM5</f>
        <v>0</v>
      </c>
      <c r="EFN6" s="98">
        <f>'Sales Forecast by COS'!EFN5</f>
        <v>0</v>
      </c>
      <c r="EFO6" s="98">
        <f>'Sales Forecast by COS'!EFO5</f>
        <v>0</v>
      </c>
      <c r="EFP6" s="98">
        <f>'Sales Forecast by COS'!EFP5</f>
        <v>0</v>
      </c>
      <c r="EFQ6" s="98">
        <f>'Sales Forecast by COS'!EFQ5</f>
        <v>0</v>
      </c>
      <c r="EFR6" s="98">
        <f>'Sales Forecast by COS'!EFR5</f>
        <v>0</v>
      </c>
      <c r="EFS6" s="98">
        <f>'Sales Forecast by COS'!EFS5</f>
        <v>0</v>
      </c>
      <c r="EFT6" s="98">
        <f>'Sales Forecast by COS'!EFT5</f>
        <v>0</v>
      </c>
      <c r="EFU6" s="98">
        <f>'Sales Forecast by COS'!EFU5</f>
        <v>0</v>
      </c>
      <c r="EFV6" s="98">
        <f>'Sales Forecast by COS'!EFV5</f>
        <v>0</v>
      </c>
      <c r="EFW6" s="98">
        <f>'Sales Forecast by COS'!EFW5</f>
        <v>0</v>
      </c>
      <c r="EFX6" s="98">
        <f>'Sales Forecast by COS'!EFX5</f>
        <v>0</v>
      </c>
      <c r="EFY6" s="98">
        <f>'Sales Forecast by COS'!EFY5</f>
        <v>0</v>
      </c>
      <c r="EFZ6" s="98">
        <f>'Sales Forecast by COS'!EFZ5</f>
        <v>0</v>
      </c>
      <c r="EGA6" s="98">
        <f>'Sales Forecast by COS'!EGA5</f>
        <v>0</v>
      </c>
      <c r="EGB6" s="98">
        <f>'Sales Forecast by COS'!EGB5</f>
        <v>0</v>
      </c>
      <c r="EGC6" s="98">
        <f>'Sales Forecast by COS'!EGC5</f>
        <v>0</v>
      </c>
      <c r="EGD6" s="98">
        <f>'Sales Forecast by COS'!EGD5</f>
        <v>0</v>
      </c>
      <c r="EGE6" s="98">
        <f>'Sales Forecast by COS'!EGE5</f>
        <v>0</v>
      </c>
      <c r="EGF6" s="98">
        <f>'Sales Forecast by COS'!EGF5</f>
        <v>0</v>
      </c>
      <c r="EGG6" s="98">
        <f>'Sales Forecast by COS'!EGG5</f>
        <v>0</v>
      </c>
      <c r="EGH6" s="98">
        <f>'Sales Forecast by COS'!EGH5</f>
        <v>0</v>
      </c>
      <c r="EGI6" s="98">
        <f>'Sales Forecast by COS'!EGI5</f>
        <v>0</v>
      </c>
      <c r="EGJ6" s="98">
        <f>'Sales Forecast by COS'!EGJ5</f>
        <v>0</v>
      </c>
      <c r="EGK6" s="98">
        <f>'Sales Forecast by COS'!EGK5</f>
        <v>0</v>
      </c>
      <c r="EGL6" s="98">
        <f>'Sales Forecast by COS'!EGL5</f>
        <v>0</v>
      </c>
      <c r="EGM6" s="98">
        <f>'Sales Forecast by COS'!EGM5</f>
        <v>0</v>
      </c>
      <c r="EGN6" s="98">
        <f>'Sales Forecast by COS'!EGN5</f>
        <v>0</v>
      </c>
      <c r="EGO6" s="98">
        <f>'Sales Forecast by COS'!EGO5</f>
        <v>0</v>
      </c>
      <c r="EGP6" s="98">
        <f>'Sales Forecast by COS'!EGP5</f>
        <v>0</v>
      </c>
      <c r="EGQ6" s="98">
        <f>'Sales Forecast by COS'!EGQ5</f>
        <v>0</v>
      </c>
      <c r="EGR6" s="98">
        <f>'Sales Forecast by COS'!EGR5</f>
        <v>0</v>
      </c>
      <c r="EGS6" s="98">
        <f>'Sales Forecast by COS'!EGS5</f>
        <v>0</v>
      </c>
      <c r="EGT6" s="98">
        <f>'Sales Forecast by COS'!EGT5</f>
        <v>0</v>
      </c>
      <c r="EGU6" s="98">
        <f>'Sales Forecast by COS'!EGU5</f>
        <v>0</v>
      </c>
      <c r="EGV6" s="98">
        <f>'Sales Forecast by COS'!EGV5</f>
        <v>0</v>
      </c>
      <c r="EGW6" s="98">
        <f>'Sales Forecast by COS'!EGW5</f>
        <v>0</v>
      </c>
      <c r="EGX6" s="98">
        <f>'Sales Forecast by COS'!EGX5</f>
        <v>0</v>
      </c>
      <c r="EGY6" s="98">
        <f>'Sales Forecast by COS'!EGY5</f>
        <v>0</v>
      </c>
      <c r="EGZ6" s="98">
        <f>'Sales Forecast by COS'!EGZ5</f>
        <v>0</v>
      </c>
      <c r="EHA6" s="98">
        <f>'Sales Forecast by COS'!EHA5</f>
        <v>0</v>
      </c>
      <c r="EHB6" s="98">
        <f>'Sales Forecast by COS'!EHB5</f>
        <v>0</v>
      </c>
      <c r="EHC6" s="98">
        <f>'Sales Forecast by COS'!EHC5</f>
        <v>0</v>
      </c>
      <c r="EHD6" s="98">
        <f>'Sales Forecast by COS'!EHD5</f>
        <v>0</v>
      </c>
      <c r="EHE6" s="98">
        <f>'Sales Forecast by COS'!EHE5</f>
        <v>0</v>
      </c>
      <c r="EHF6" s="98">
        <f>'Sales Forecast by COS'!EHF5</f>
        <v>0</v>
      </c>
      <c r="EHG6" s="98">
        <f>'Sales Forecast by COS'!EHG5</f>
        <v>0</v>
      </c>
      <c r="EHH6" s="98">
        <f>'Sales Forecast by COS'!EHH5</f>
        <v>0</v>
      </c>
      <c r="EHI6" s="98">
        <f>'Sales Forecast by COS'!EHI5</f>
        <v>0</v>
      </c>
      <c r="EHJ6" s="98">
        <f>'Sales Forecast by COS'!EHJ5</f>
        <v>0</v>
      </c>
      <c r="EHK6" s="98">
        <f>'Sales Forecast by COS'!EHK5</f>
        <v>0</v>
      </c>
      <c r="EHL6" s="98">
        <f>'Sales Forecast by COS'!EHL5</f>
        <v>0</v>
      </c>
      <c r="EHM6" s="98">
        <f>'Sales Forecast by COS'!EHM5</f>
        <v>0</v>
      </c>
      <c r="EHN6" s="98">
        <f>'Sales Forecast by COS'!EHN5</f>
        <v>0</v>
      </c>
      <c r="EHO6" s="98">
        <f>'Sales Forecast by COS'!EHO5</f>
        <v>0</v>
      </c>
      <c r="EHP6" s="98">
        <f>'Sales Forecast by COS'!EHP5</f>
        <v>0</v>
      </c>
      <c r="EHQ6" s="98">
        <f>'Sales Forecast by COS'!EHQ5</f>
        <v>0</v>
      </c>
      <c r="EHR6" s="98">
        <f>'Sales Forecast by COS'!EHR5</f>
        <v>0</v>
      </c>
      <c r="EHS6" s="98">
        <f>'Sales Forecast by COS'!EHS5</f>
        <v>0</v>
      </c>
      <c r="EHT6" s="98">
        <f>'Sales Forecast by COS'!EHT5</f>
        <v>0</v>
      </c>
      <c r="EHU6" s="98">
        <f>'Sales Forecast by COS'!EHU5</f>
        <v>0</v>
      </c>
      <c r="EHV6" s="98">
        <f>'Sales Forecast by COS'!EHV5</f>
        <v>0</v>
      </c>
      <c r="EHW6" s="98">
        <f>'Sales Forecast by COS'!EHW5</f>
        <v>0</v>
      </c>
      <c r="EHX6" s="98">
        <f>'Sales Forecast by COS'!EHX5</f>
        <v>0</v>
      </c>
      <c r="EHY6" s="98">
        <f>'Sales Forecast by COS'!EHY5</f>
        <v>0</v>
      </c>
      <c r="EHZ6" s="98">
        <f>'Sales Forecast by COS'!EHZ5</f>
        <v>0</v>
      </c>
      <c r="EIA6" s="98">
        <f>'Sales Forecast by COS'!EIA5</f>
        <v>0</v>
      </c>
      <c r="EIB6" s="98">
        <f>'Sales Forecast by COS'!EIB5</f>
        <v>0</v>
      </c>
      <c r="EIC6" s="98">
        <f>'Sales Forecast by COS'!EIC5</f>
        <v>0</v>
      </c>
      <c r="EID6" s="98">
        <f>'Sales Forecast by COS'!EID5</f>
        <v>0</v>
      </c>
      <c r="EIE6" s="98">
        <f>'Sales Forecast by COS'!EIE5</f>
        <v>0</v>
      </c>
      <c r="EIF6" s="98">
        <f>'Sales Forecast by COS'!EIF5</f>
        <v>0</v>
      </c>
      <c r="EIG6" s="98">
        <f>'Sales Forecast by COS'!EIG5</f>
        <v>0</v>
      </c>
      <c r="EIH6" s="98">
        <f>'Sales Forecast by COS'!EIH5</f>
        <v>0</v>
      </c>
      <c r="EII6" s="98">
        <f>'Sales Forecast by COS'!EII5</f>
        <v>0</v>
      </c>
      <c r="EIJ6" s="98">
        <f>'Sales Forecast by COS'!EIJ5</f>
        <v>0</v>
      </c>
      <c r="EIK6" s="98">
        <f>'Sales Forecast by COS'!EIK5</f>
        <v>0</v>
      </c>
      <c r="EIL6" s="98">
        <f>'Sales Forecast by COS'!EIL5</f>
        <v>0</v>
      </c>
      <c r="EIM6" s="98">
        <f>'Sales Forecast by COS'!EIM5</f>
        <v>0</v>
      </c>
      <c r="EIN6" s="98">
        <f>'Sales Forecast by COS'!EIN5</f>
        <v>0</v>
      </c>
      <c r="EIO6" s="98">
        <f>'Sales Forecast by COS'!EIO5</f>
        <v>0</v>
      </c>
      <c r="EIP6" s="98">
        <f>'Sales Forecast by COS'!EIP5</f>
        <v>0</v>
      </c>
      <c r="EIQ6" s="98">
        <f>'Sales Forecast by COS'!EIQ5</f>
        <v>0</v>
      </c>
      <c r="EIR6" s="98">
        <f>'Sales Forecast by COS'!EIR5</f>
        <v>0</v>
      </c>
      <c r="EIS6" s="98">
        <f>'Sales Forecast by COS'!EIS5</f>
        <v>0</v>
      </c>
      <c r="EIT6" s="98">
        <f>'Sales Forecast by COS'!EIT5</f>
        <v>0</v>
      </c>
      <c r="EIU6" s="98">
        <f>'Sales Forecast by COS'!EIU5</f>
        <v>0</v>
      </c>
      <c r="EIV6" s="98">
        <f>'Sales Forecast by COS'!EIV5</f>
        <v>0</v>
      </c>
      <c r="EIW6" s="98">
        <f>'Sales Forecast by COS'!EIW5</f>
        <v>0</v>
      </c>
      <c r="EIX6" s="98">
        <f>'Sales Forecast by COS'!EIX5</f>
        <v>0</v>
      </c>
      <c r="EIY6" s="98">
        <f>'Sales Forecast by COS'!EIY5</f>
        <v>0</v>
      </c>
      <c r="EIZ6" s="98">
        <f>'Sales Forecast by COS'!EIZ5</f>
        <v>0</v>
      </c>
      <c r="EJA6" s="98">
        <f>'Sales Forecast by COS'!EJA5</f>
        <v>0</v>
      </c>
      <c r="EJB6" s="98">
        <f>'Sales Forecast by COS'!EJB5</f>
        <v>0</v>
      </c>
      <c r="EJC6" s="98">
        <f>'Sales Forecast by COS'!EJC5</f>
        <v>0</v>
      </c>
      <c r="EJD6" s="98">
        <f>'Sales Forecast by COS'!EJD5</f>
        <v>0</v>
      </c>
      <c r="EJE6" s="98">
        <f>'Sales Forecast by COS'!EJE5</f>
        <v>0</v>
      </c>
      <c r="EJF6" s="98">
        <f>'Sales Forecast by COS'!EJF5</f>
        <v>0</v>
      </c>
      <c r="EJG6" s="98">
        <f>'Sales Forecast by COS'!EJG5</f>
        <v>0</v>
      </c>
      <c r="EJH6" s="98">
        <f>'Sales Forecast by COS'!EJH5</f>
        <v>0</v>
      </c>
      <c r="EJI6" s="98">
        <f>'Sales Forecast by COS'!EJI5</f>
        <v>0</v>
      </c>
      <c r="EJJ6" s="98">
        <f>'Sales Forecast by COS'!EJJ5</f>
        <v>0</v>
      </c>
      <c r="EJK6" s="98">
        <f>'Sales Forecast by COS'!EJK5</f>
        <v>0</v>
      </c>
      <c r="EJL6" s="98">
        <f>'Sales Forecast by COS'!EJL5</f>
        <v>0</v>
      </c>
      <c r="EJM6" s="98">
        <f>'Sales Forecast by COS'!EJM5</f>
        <v>0</v>
      </c>
      <c r="EJN6" s="98">
        <f>'Sales Forecast by COS'!EJN5</f>
        <v>0</v>
      </c>
      <c r="EJO6" s="98">
        <f>'Sales Forecast by COS'!EJO5</f>
        <v>0</v>
      </c>
      <c r="EJP6" s="98">
        <f>'Sales Forecast by COS'!EJP5</f>
        <v>0</v>
      </c>
      <c r="EJQ6" s="98">
        <f>'Sales Forecast by COS'!EJQ5</f>
        <v>0</v>
      </c>
      <c r="EJR6" s="98">
        <f>'Sales Forecast by COS'!EJR5</f>
        <v>0</v>
      </c>
      <c r="EJS6" s="98">
        <f>'Sales Forecast by COS'!EJS5</f>
        <v>0</v>
      </c>
      <c r="EJT6" s="98">
        <f>'Sales Forecast by COS'!EJT5</f>
        <v>0</v>
      </c>
      <c r="EJU6" s="98">
        <f>'Sales Forecast by COS'!EJU5</f>
        <v>0</v>
      </c>
      <c r="EJV6" s="98">
        <f>'Sales Forecast by COS'!EJV5</f>
        <v>0</v>
      </c>
      <c r="EJW6" s="98">
        <f>'Sales Forecast by COS'!EJW5</f>
        <v>0</v>
      </c>
      <c r="EJX6" s="98">
        <f>'Sales Forecast by COS'!EJX5</f>
        <v>0</v>
      </c>
      <c r="EJY6" s="98">
        <f>'Sales Forecast by COS'!EJY5</f>
        <v>0</v>
      </c>
      <c r="EJZ6" s="98">
        <f>'Sales Forecast by COS'!EJZ5</f>
        <v>0</v>
      </c>
      <c r="EKA6" s="98">
        <f>'Sales Forecast by COS'!EKA5</f>
        <v>0</v>
      </c>
      <c r="EKB6" s="98">
        <f>'Sales Forecast by COS'!EKB5</f>
        <v>0</v>
      </c>
      <c r="EKC6" s="98">
        <f>'Sales Forecast by COS'!EKC5</f>
        <v>0</v>
      </c>
      <c r="EKD6" s="98">
        <f>'Sales Forecast by COS'!EKD5</f>
        <v>0</v>
      </c>
      <c r="EKE6" s="98">
        <f>'Sales Forecast by COS'!EKE5</f>
        <v>0</v>
      </c>
      <c r="EKF6" s="98">
        <f>'Sales Forecast by COS'!EKF5</f>
        <v>0</v>
      </c>
      <c r="EKG6" s="98">
        <f>'Sales Forecast by COS'!EKG5</f>
        <v>0</v>
      </c>
      <c r="EKH6" s="98">
        <f>'Sales Forecast by COS'!EKH5</f>
        <v>0</v>
      </c>
      <c r="EKI6" s="98">
        <f>'Sales Forecast by COS'!EKI5</f>
        <v>0</v>
      </c>
      <c r="EKJ6" s="98">
        <f>'Sales Forecast by COS'!EKJ5</f>
        <v>0</v>
      </c>
      <c r="EKK6" s="98">
        <f>'Sales Forecast by COS'!EKK5</f>
        <v>0</v>
      </c>
      <c r="EKL6" s="98">
        <f>'Sales Forecast by COS'!EKL5</f>
        <v>0</v>
      </c>
      <c r="EKM6" s="98">
        <f>'Sales Forecast by COS'!EKM5</f>
        <v>0</v>
      </c>
      <c r="EKN6" s="98">
        <f>'Sales Forecast by COS'!EKN5</f>
        <v>0</v>
      </c>
      <c r="EKO6" s="98">
        <f>'Sales Forecast by COS'!EKO5</f>
        <v>0</v>
      </c>
      <c r="EKP6" s="98">
        <f>'Sales Forecast by COS'!EKP5</f>
        <v>0</v>
      </c>
      <c r="EKQ6" s="98">
        <f>'Sales Forecast by COS'!EKQ5</f>
        <v>0</v>
      </c>
      <c r="EKR6" s="98">
        <f>'Sales Forecast by COS'!EKR5</f>
        <v>0</v>
      </c>
      <c r="EKS6" s="98">
        <f>'Sales Forecast by COS'!EKS5</f>
        <v>0</v>
      </c>
      <c r="EKT6" s="98">
        <f>'Sales Forecast by COS'!EKT5</f>
        <v>0</v>
      </c>
      <c r="EKU6" s="98">
        <f>'Sales Forecast by COS'!EKU5</f>
        <v>0</v>
      </c>
      <c r="EKV6" s="98">
        <f>'Sales Forecast by COS'!EKV5</f>
        <v>0</v>
      </c>
      <c r="EKW6" s="98">
        <f>'Sales Forecast by COS'!EKW5</f>
        <v>0</v>
      </c>
      <c r="EKX6" s="98">
        <f>'Sales Forecast by COS'!EKX5</f>
        <v>0</v>
      </c>
      <c r="EKY6" s="98">
        <f>'Sales Forecast by COS'!EKY5</f>
        <v>0</v>
      </c>
      <c r="EKZ6" s="98">
        <f>'Sales Forecast by COS'!EKZ5</f>
        <v>0</v>
      </c>
      <c r="ELA6" s="98">
        <f>'Sales Forecast by COS'!ELA5</f>
        <v>0</v>
      </c>
      <c r="ELB6" s="98">
        <f>'Sales Forecast by COS'!ELB5</f>
        <v>0</v>
      </c>
      <c r="ELC6" s="98">
        <f>'Sales Forecast by COS'!ELC5</f>
        <v>0</v>
      </c>
      <c r="ELD6" s="98">
        <f>'Sales Forecast by COS'!ELD5</f>
        <v>0</v>
      </c>
      <c r="ELE6" s="98">
        <f>'Sales Forecast by COS'!ELE5</f>
        <v>0</v>
      </c>
      <c r="ELF6" s="98">
        <f>'Sales Forecast by COS'!ELF5</f>
        <v>0</v>
      </c>
      <c r="ELG6" s="98">
        <f>'Sales Forecast by COS'!ELG5</f>
        <v>0</v>
      </c>
      <c r="ELH6" s="98">
        <f>'Sales Forecast by COS'!ELH5</f>
        <v>0</v>
      </c>
      <c r="ELI6" s="98">
        <f>'Sales Forecast by COS'!ELI5</f>
        <v>0</v>
      </c>
      <c r="ELJ6" s="98">
        <f>'Sales Forecast by COS'!ELJ5</f>
        <v>0</v>
      </c>
      <c r="ELK6" s="98">
        <f>'Sales Forecast by COS'!ELK5</f>
        <v>0</v>
      </c>
      <c r="ELL6" s="98">
        <f>'Sales Forecast by COS'!ELL5</f>
        <v>0</v>
      </c>
      <c r="ELM6" s="98">
        <f>'Sales Forecast by COS'!ELM5</f>
        <v>0</v>
      </c>
      <c r="ELN6" s="98">
        <f>'Sales Forecast by COS'!ELN5</f>
        <v>0</v>
      </c>
      <c r="ELO6" s="98">
        <f>'Sales Forecast by COS'!ELO5</f>
        <v>0</v>
      </c>
      <c r="ELP6" s="98">
        <f>'Sales Forecast by COS'!ELP5</f>
        <v>0</v>
      </c>
      <c r="ELQ6" s="98">
        <f>'Sales Forecast by COS'!ELQ5</f>
        <v>0</v>
      </c>
      <c r="ELR6" s="98">
        <f>'Sales Forecast by COS'!ELR5</f>
        <v>0</v>
      </c>
      <c r="ELS6" s="98">
        <f>'Sales Forecast by COS'!ELS5</f>
        <v>0</v>
      </c>
      <c r="ELT6" s="98">
        <f>'Sales Forecast by COS'!ELT5</f>
        <v>0</v>
      </c>
      <c r="ELU6" s="98">
        <f>'Sales Forecast by COS'!ELU5</f>
        <v>0</v>
      </c>
      <c r="ELV6" s="98">
        <f>'Sales Forecast by COS'!ELV5</f>
        <v>0</v>
      </c>
      <c r="ELW6" s="98">
        <f>'Sales Forecast by COS'!ELW5</f>
        <v>0</v>
      </c>
      <c r="ELX6" s="98">
        <f>'Sales Forecast by COS'!ELX5</f>
        <v>0</v>
      </c>
      <c r="ELY6" s="98">
        <f>'Sales Forecast by COS'!ELY5</f>
        <v>0</v>
      </c>
      <c r="ELZ6" s="98">
        <f>'Sales Forecast by COS'!ELZ5</f>
        <v>0</v>
      </c>
      <c r="EMA6" s="98">
        <f>'Sales Forecast by COS'!EMA5</f>
        <v>0</v>
      </c>
      <c r="EMB6" s="98">
        <f>'Sales Forecast by COS'!EMB5</f>
        <v>0</v>
      </c>
      <c r="EMC6" s="98">
        <f>'Sales Forecast by COS'!EMC5</f>
        <v>0</v>
      </c>
      <c r="EMD6" s="98">
        <f>'Sales Forecast by COS'!EMD5</f>
        <v>0</v>
      </c>
      <c r="EME6" s="98">
        <f>'Sales Forecast by COS'!EME5</f>
        <v>0</v>
      </c>
      <c r="EMF6" s="98">
        <f>'Sales Forecast by COS'!EMF5</f>
        <v>0</v>
      </c>
      <c r="EMG6" s="98">
        <f>'Sales Forecast by COS'!EMG5</f>
        <v>0</v>
      </c>
      <c r="EMH6" s="98">
        <f>'Sales Forecast by COS'!EMH5</f>
        <v>0</v>
      </c>
      <c r="EMI6" s="98">
        <f>'Sales Forecast by COS'!EMI5</f>
        <v>0</v>
      </c>
      <c r="EMJ6" s="98">
        <f>'Sales Forecast by COS'!EMJ5</f>
        <v>0</v>
      </c>
      <c r="EMK6" s="98">
        <f>'Sales Forecast by COS'!EMK5</f>
        <v>0</v>
      </c>
      <c r="EML6" s="98">
        <f>'Sales Forecast by COS'!EML5</f>
        <v>0</v>
      </c>
      <c r="EMM6" s="98">
        <f>'Sales Forecast by COS'!EMM5</f>
        <v>0</v>
      </c>
      <c r="EMN6" s="98">
        <f>'Sales Forecast by COS'!EMN5</f>
        <v>0</v>
      </c>
      <c r="EMO6" s="98">
        <f>'Sales Forecast by COS'!EMO5</f>
        <v>0</v>
      </c>
      <c r="EMP6" s="98">
        <f>'Sales Forecast by COS'!EMP5</f>
        <v>0</v>
      </c>
      <c r="EMQ6" s="98">
        <f>'Sales Forecast by COS'!EMQ5</f>
        <v>0</v>
      </c>
      <c r="EMR6" s="98">
        <f>'Sales Forecast by COS'!EMR5</f>
        <v>0</v>
      </c>
      <c r="EMS6" s="98">
        <f>'Sales Forecast by COS'!EMS5</f>
        <v>0</v>
      </c>
      <c r="EMT6" s="98">
        <f>'Sales Forecast by COS'!EMT5</f>
        <v>0</v>
      </c>
      <c r="EMU6" s="98">
        <f>'Sales Forecast by COS'!EMU5</f>
        <v>0</v>
      </c>
      <c r="EMV6" s="98">
        <f>'Sales Forecast by COS'!EMV5</f>
        <v>0</v>
      </c>
      <c r="EMW6" s="98">
        <f>'Sales Forecast by COS'!EMW5</f>
        <v>0</v>
      </c>
      <c r="EMX6" s="98">
        <f>'Sales Forecast by COS'!EMX5</f>
        <v>0</v>
      </c>
      <c r="EMY6" s="98">
        <f>'Sales Forecast by COS'!EMY5</f>
        <v>0</v>
      </c>
      <c r="EMZ6" s="98">
        <f>'Sales Forecast by COS'!EMZ5</f>
        <v>0</v>
      </c>
      <c r="ENA6" s="98">
        <f>'Sales Forecast by COS'!ENA5</f>
        <v>0</v>
      </c>
      <c r="ENB6" s="98">
        <f>'Sales Forecast by COS'!ENB5</f>
        <v>0</v>
      </c>
      <c r="ENC6" s="98">
        <f>'Sales Forecast by COS'!ENC5</f>
        <v>0</v>
      </c>
      <c r="END6" s="98">
        <f>'Sales Forecast by COS'!END5</f>
        <v>0</v>
      </c>
      <c r="ENE6" s="98">
        <f>'Sales Forecast by COS'!ENE5</f>
        <v>0</v>
      </c>
      <c r="ENF6" s="98">
        <f>'Sales Forecast by COS'!ENF5</f>
        <v>0</v>
      </c>
      <c r="ENG6" s="98">
        <f>'Sales Forecast by COS'!ENG5</f>
        <v>0</v>
      </c>
      <c r="ENH6" s="98">
        <f>'Sales Forecast by COS'!ENH5</f>
        <v>0</v>
      </c>
      <c r="ENI6" s="98">
        <f>'Sales Forecast by COS'!ENI5</f>
        <v>0</v>
      </c>
      <c r="ENJ6" s="98">
        <f>'Sales Forecast by COS'!ENJ5</f>
        <v>0</v>
      </c>
      <c r="ENK6" s="98">
        <f>'Sales Forecast by COS'!ENK5</f>
        <v>0</v>
      </c>
      <c r="ENL6" s="98">
        <f>'Sales Forecast by COS'!ENL5</f>
        <v>0</v>
      </c>
      <c r="ENM6" s="98">
        <f>'Sales Forecast by COS'!ENM5</f>
        <v>0</v>
      </c>
      <c r="ENN6" s="98">
        <f>'Sales Forecast by COS'!ENN5</f>
        <v>0</v>
      </c>
      <c r="ENO6" s="98">
        <f>'Sales Forecast by COS'!ENO5</f>
        <v>0</v>
      </c>
      <c r="ENP6" s="98">
        <f>'Sales Forecast by COS'!ENP5</f>
        <v>0</v>
      </c>
      <c r="ENQ6" s="98">
        <f>'Sales Forecast by COS'!ENQ5</f>
        <v>0</v>
      </c>
      <c r="ENR6" s="98">
        <f>'Sales Forecast by COS'!ENR5</f>
        <v>0</v>
      </c>
      <c r="ENS6" s="98">
        <f>'Sales Forecast by COS'!ENS5</f>
        <v>0</v>
      </c>
      <c r="ENT6" s="98">
        <f>'Sales Forecast by COS'!ENT5</f>
        <v>0</v>
      </c>
      <c r="ENU6" s="98">
        <f>'Sales Forecast by COS'!ENU5</f>
        <v>0</v>
      </c>
      <c r="ENV6" s="98">
        <f>'Sales Forecast by COS'!ENV5</f>
        <v>0</v>
      </c>
      <c r="ENW6" s="98">
        <f>'Sales Forecast by COS'!ENW5</f>
        <v>0</v>
      </c>
      <c r="ENX6" s="98">
        <f>'Sales Forecast by COS'!ENX5</f>
        <v>0</v>
      </c>
      <c r="ENY6" s="98">
        <f>'Sales Forecast by COS'!ENY5</f>
        <v>0</v>
      </c>
      <c r="ENZ6" s="98">
        <f>'Sales Forecast by COS'!ENZ5</f>
        <v>0</v>
      </c>
      <c r="EOA6" s="98">
        <f>'Sales Forecast by COS'!EOA5</f>
        <v>0</v>
      </c>
      <c r="EOB6" s="98">
        <f>'Sales Forecast by COS'!EOB5</f>
        <v>0</v>
      </c>
      <c r="EOC6" s="98">
        <f>'Sales Forecast by COS'!EOC5</f>
        <v>0</v>
      </c>
      <c r="EOD6" s="98">
        <f>'Sales Forecast by COS'!EOD5</f>
        <v>0</v>
      </c>
      <c r="EOE6" s="98">
        <f>'Sales Forecast by COS'!EOE5</f>
        <v>0</v>
      </c>
      <c r="EOF6" s="98">
        <f>'Sales Forecast by COS'!EOF5</f>
        <v>0</v>
      </c>
      <c r="EOG6" s="98">
        <f>'Sales Forecast by COS'!EOG5</f>
        <v>0</v>
      </c>
      <c r="EOH6" s="98">
        <f>'Sales Forecast by COS'!EOH5</f>
        <v>0</v>
      </c>
      <c r="EOI6" s="98">
        <f>'Sales Forecast by COS'!EOI5</f>
        <v>0</v>
      </c>
      <c r="EOJ6" s="98">
        <f>'Sales Forecast by COS'!EOJ5</f>
        <v>0</v>
      </c>
      <c r="EOK6" s="98">
        <f>'Sales Forecast by COS'!EOK5</f>
        <v>0</v>
      </c>
      <c r="EOL6" s="98">
        <f>'Sales Forecast by COS'!EOL5</f>
        <v>0</v>
      </c>
      <c r="EOM6" s="98">
        <f>'Sales Forecast by COS'!EOM5</f>
        <v>0</v>
      </c>
      <c r="EON6" s="98">
        <f>'Sales Forecast by COS'!EON5</f>
        <v>0</v>
      </c>
      <c r="EOO6" s="98">
        <f>'Sales Forecast by COS'!EOO5</f>
        <v>0</v>
      </c>
      <c r="EOP6" s="98">
        <f>'Sales Forecast by COS'!EOP5</f>
        <v>0</v>
      </c>
      <c r="EOQ6" s="98">
        <f>'Sales Forecast by COS'!EOQ5</f>
        <v>0</v>
      </c>
      <c r="EOR6" s="98">
        <f>'Sales Forecast by COS'!EOR5</f>
        <v>0</v>
      </c>
      <c r="EOS6" s="98">
        <f>'Sales Forecast by COS'!EOS5</f>
        <v>0</v>
      </c>
      <c r="EOT6" s="98">
        <f>'Sales Forecast by COS'!EOT5</f>
        <v>0</v>
      </c>
      <c r="EOU6" s="98">
        <f>'Sales Forecast by COS'!EOU5</f>
        <v>0</v>
      </c>
      <c r="EOV6" s="98">
        <f>'Sales Forecast by COS'!EOV5</f>
        <v>0</v>
      </c>
      <c r="EOW6" s="98">
        <f>'Sales Forecast by COS'!EOW5</f>
        <v>0</v>
      </c>
      <c r="EOX6" s="98">
        <f>'Sales Forecast by COS'!EOX5</f>
        <v>0</v>
      </c>
      <c r="EOY6" s="98">
        <f>'Sales Forecast by COS'!EOY5</f>
        <v>0</v>
      </c>
      <c r="EOZ6" s="98">
        <f>'Sales Forecast by COS'!EOZ5</f>
        <v>0</v>
      </c>
      <c r="EPA6" s="98">
        <f>'Sales Forecast by COS'!EPA5</f>
        <v>0</v>
      </c>
      <c r="EPB6" s="98">
        <f>'Sales Forecast by COS'!EPB5</f>
        <v>0</v>
      </c>
      <c r="EPC6" s="98">
        <f>'Sales Forecast by COS'!EPC5</f>
        <v>0</v>
      </c>
      <c r="EPD6" s="98">
        <f>'Sales Forecast by COS'!EPD5</f>
        <v>0</v>
      </c>
      <c r="EPE6" s="98">
        <f>'Sales Forecast by COS'!EPE5</f>
        <v>0</v>
      </c>
      <c r="EPF6" s="98">
        <f>'Sales Forecast by COS'!EPF5</f>
        <v>0</v>
      </c>
      <c r="EPG6" s="98">
        <f>'Sales Forecast by COS'!EPG5</f>
        <v>0</v>
      </c>
      <c r="EPH6" s="98">
        <f>'Sales Forecast by COS'!EPH5</f>
        <v>0</v>
      </c>
      <c r="EPI6" s="98">
        <f>'Sales Forecast by COS'!EPI5</f>
        <v>0</v>
      </c>
      <c r="EPJ6" s="98">
        <f>'Sales Forecast by COS'!EPJ5</f>
        <v>0</v>
      </c>
      <c r="EPK6" s="98">
        <f>'Sales Forecast by COS'!EPK5</f>
        <v>0</v>
      </c>
      <c r="EPL6" s="98">
        <f>'Sales Forecast by COS'!EPL5</f>
        <v>0</v>
      </c>
      <c r="EPM6" s="98">
        <f>'Sales Forecast by COS'!EPM5</f>
        <v>0</v>
      </c>
      <c r="EPN6" s="98">
        <f>'Sales Forecast by COS'!EPN5</f>
        <v>0</v>
      </c>
      <c r="EPO6" s="98">
        <f>'Sales Forecast by COS'!EPO5</f>
        <v>0</v>
      </c>
      <c r="EPP6" s="98">
        <f>'Sales Forecast by COS'!EPP5</f>
        <v>0</v>
      </c>
      <c r="EPQ6" s="98">
        <f>'Sales Forecast by COS'!EPQ5</f>
        <v>0</v>
      </c>
      <c r="EPR6" s="98">
        <f>'Sales Forecast by COS'!EPR5</f>
        <v>0</v>
      </c>
      <c r="EPS6" s="98">
        <f>'Sales Forecast by COS'!EPS5</f>
        <v>0</v>
      </c>
      <c r="EPT6" s="98">
        <f>'Sales Forecast by COS'!EPT5</f>
        <v>0</v>
      </c>
      <c r="EPU6" s="98">
        <f>'Sales Forecast by COS'!EPU5</f>
        <v>0</v>
      </c>
      <c r="EPV6" s="98">
        <f>'Sales Forecast by COS'!EPV5</f>
        <v>0</v>
      </c>
      <c r="EPW6" s="98">
        <f>'Sales Forecast by COS'!EPW5</f>
        <v>0</v>
      </c>
      <c r="EPX6" s="98">
        <f>'Sales Forecast by COS'!EPX5</f>
        <v>0</v>
      </c>
      <c r="EPY6" s="98">
        <f>'Sales Forecast by COS'!EPY5</f>
        <v>0</v>
      </c>
      <c r="EPZ6" s="98">
        <f>'Sales Forecast by COS'!EPZ5</f>
        <v>0</v>
      </c>
      <c r="EQA6" s="98">
        <f>'Sales Forecast by COS'!EQA5</f>
        <v>0</v>
      </c>
      <c r="EQB6" s="98">
        <f>'Sales Forecast by COS'!EQB5</f>
        <v>0</v>
      </c>
      <c r="EQC6" s="98">
        <f>'Sales Forecast by COS'!EQC5</f>
        <v>0</v>
      </c>
      <c r="EQD6" s="98">
        <f>'Sales Forecast by COS'!EQD5</f>
        <v>0</v>
      </c>
      <c r="EQE6" s="98">
        <f>'Sales Forecast by COS'!EQE5</f>
        <v>0</v>
      </c>
      <c r="EQF6" s="98">
        <f>'Sales Forecast by COS'!EQF5</f>
        <v>0</v>
      </c>
      <c r="EQG6" s="98">
        <f>'Sales Forecast by COS'!EQG5</f>
        <v>0</v>
      </c>
      <c r="EQH6" s="98">
        <f>'Sales Forecast by COS'!EQH5</f>
        <v>0</v>
      </c>
      <c r="EQI6" s="98">
        <f>'Sales Forecast by COS'!EQI5</f>
        <v>0</v>
      </c>
      <c r="EQJ6" s="98">
        <f>'Sales Forecast by COS'!EQJ5</f>
        <v>0</v>
      </c>
      <c r="EQK6" s="98">
        <f>'Sales Forecast by COS'!EQK5</f>
        <v>0</v>
      </c>
      <c r="EQL6" s="98">
        <f>'Sales Forecast by COS'!EQL5</f>
        <v>0</v>
      </c>
      <c r="EQM6" s="98">
        <f>'Sales Forecast by COS'!EQM5</f>
        <v>0</v>
      </c>
      <c r="EQN6" s="98">
        <f>'Sales Forecast by COS'!EQN5</f>
        <v>0</v>
      </c>
      <c r="EQO6" s="98">
        <f>'Sales Forecast by COS'!EQO5</f>
        <v>0</v>
      </c>
      <c r="EQP6" s="98">
        <f>'Sales Forecast by COS'!EQP5</f>
        <v>0</v>
      </c>
      <c r="EQQ6" s="98">
        <f>'Sales Forecast by COS'!EQQ5</f>
        <v>0</v>
      </c>
      <c r="EQR6" s="98">
        <f>'Sales Forecast by COS'!EQR5</f>
        <v>0</v>
      </c>
      <c r="EQS6" s="98">
        <f>'Sales Forecast by COS'!EQS5</f>
        <v>0</v>
      </c>
      <c r="EQT6" s="98">
        <f>'Sales Forecast by COS'!EQT5</f>
        <v>0</v>
      </c>
      <c r="EQU6" s="98">
        <f>'Sales Forecast by COS'!EQU5</f>
        <v>0</v>
      </c>
      <c r="EQV6" s="98">
        <f>'Sales Forecast by COS'!EQV5</f>
        <v>0</v>
      </c>
      <c r="EQW6" s="98">
        <f>'Sales Forecast by COS'!EQW5</f>
        <v>0</v>
      </c>
      <c r="EQX6" s="98">
        <f>'Sales Forecast by COS'!EQX5</f>
        <v>0</v>
      </c>
      <c r="EQY6" s="98">
        <f>'Sales Forecast by COS'!EQY5</f>
        <v>0</v>
      </c>
      <c r="EQZ6" s="98">
        <f>'Sales Forecast by COS'!EQZ5</f>
        <v>0</v>
      </c>
      <c r="ERA6" s="98">
        <f>'Sales Forecast by COS'!ERA5</f>
        <v>0</v>
      </c>
      <c r="ERB6" s="98">
        <f>'Sales Forecast by COS'!ERB5</f>
        <v>0</v>
      </c>
      <c r="ERC6" s="98">
        <f>'Sales Forecast by COS'!ERC5</f>
        <v>0</v>
      </c>
      <c r="ERD6" s="98">
        <f>'Sales Forecast by COS'!ERD5</f>
        <v>0</v>
      </c>
      <c r="ERE6" s="98">
        <f>'Sales Forecast by COS'!ERE5</f>
        <v>0</v>
      </c>
      <c r="ERF6" s="98">
        <f>'Sales Forecast by COS'!ERF5</f>
        <v>0</v>
      </c>
      <c r="ERG6" s="98">
        <f>'Sales Forecast by COS'!ERG5</f>
        <v>0</v>
      </c>
      <c r="ERH6" s="98">
        <f>'Sales Forecast by COS'!ERH5</f>
        <v>0</v>
      </c>
      <c r="ERI6" s="98">
        <f>'Sales Forecast by COS'!ERI5</f>
        <v>0</v>
      </c>
      <c r="ERJ6" s="98">
        <f>'Sales Forecast by COS'!ERJ5</f>
        <v>0</v>
      </c>
      <c r="ERK6" s="98">
        <f>'Sales Forecast by COS'!ERK5</f>
        <v>0</v>
      </c>
      <c r="ERL6" s="98">
        <f>'Sales Forecast by COS'!ERL5</f>
        <v>0</v>
      </c>
      <c r="ERM6" s="98">
        <f>'Sales Forecast by COS'!ERM5</f>
        <v>0</v>
      </c>
      <c r="ERN6" s="98">
        <f>'Sales Forecast by COS'!ERN5</f>
        <v>0</v>
      </c>
      <c r="ERO6" s="98">
        <f>'Sales Forecast by COS'!ERO5</f>
        <v>0</v>
      </c>
      <c r="ERP6" s="98">
        <f>'Sales Forecast by COS'!ERP5</f>
        <v>0</v>
      </c>
      <c r="ERQ6" s="98">
        <f>'Sales Forecast by COS'!ERQ5</f>
        <v>0</v>
      </c>
      <c r="ERR6" s="98">
        <f>'Sales Forecast by COS'!ERR5</f>
        <v>0</v>
      </c>
      <c r="ERS6" s="98">
        <f>'Sales Forecast by COS'!ERS5</f>
        <v>0</v>
      </c>
      <c r="ERT6" s="98">
        <f>'Sales Forecast by COS'!ERT5</f>
        <v>0</v>
      </c>
      <c r="ERU6" s="98">
        <f>'Sales Forecast by COS'!ERU5</f>
        <v>0</v>
      </c>
      <c r="ERV6" s="98">
        <f>'Sales Forecast by COS'!ERV5</f>
        <v>0</v>
      </c>
      <c r="ERW6" s="98">
        <f>'Sales Forecast by COS'!ERW5</f>
        <v>0</v>
      </c>
      <c r="ERX6" s="98">
        <f>'Sales Forecast by COS'!ERX5</f>
        <v>0</v>
      </c>
      <c r="ERY6" s="98">
        <f>'Sales Forecast by COS'!ERY5</f>
        <v>0</v>
      </c>
      <c r="ERZ6" s="98">
        <f>'Sales Forecast by COS'!ERZ5</f>
        <v>0</v>
      </c>
      <c r="ESA6" s="98">
        <f>'Sales Forecast by COS'!ESA5</f>
        <v>0</v>
      </c>
      <c r="ESB6" s="98">
        <f>'Sales Forecast by COS'!ESB5</f>
        <v>0</v>
      </c>
      <c r="ESC6" s="98">
        <f>'Sales Forecast by COS'!ESC5</f>
        <v>0</v>
      </c>
      <c r="ESD6" s="98">
        <f>'Sales Forecast by COS'!ESD5</f>
        <v>0</v>
      </c>
      <c r="ESE6" s="98">
        <f>'Sales Forecast by COS'!ESE5</f>
        <v>0</v>
      </c>
      <c r="ESF6" s="98">
        <f>'Sales Forecast by COS'!ESF5</f>
        <v>0</v>
      </c>
      <c r="ESG6" s="98">
        <f>'Sales Forecast by COS'!ESG5</f>
        <v>0</v>
      </c>
      <c r="ESH6" s="98">
        <f>'Sales Forecast by COS'!ESH5</f>
        <v>0</v>
      </c>
      <c r="ESI6" s="98">
        <f>'Sales Forecast by COS'!ESI5</f>
        <v>0</v>
      </c>
      <c r="ESJ6" s="98">
        <f>'Sales Forecast by COS'!ESJ5</f>
        <v>0</v>
      </c>
      <c r="ESK6" s="98">
        <f>'Sales Forecast by COS'!ESK5</f>
        <v>0</v>
      </c>
      <c r="ESL6" s="98">
        <f>'Sales Forecast by COS'!ESL5</f>
        <v>0</v>
      </c>
      <c r="ESM6" s="98">
        <f>'Sales Forecast by COS'!ESM5</f>
        <v>0</v>
      </c>
      <c r="ESN6" s="98">
        <f>'Sales Forecast by COS'!ESN5</f>
        <v>0</v>
      </c>
      <c r="ESO6" s="98">
        <f>'Sales Forecast by COS'!ESO5</f>
        <v>0</v>
      </c>
      <c r="ESP6" s="98">
        <f>'Sales Forecast by COS'!ESP5</f>
        <v>0</v>
      </c>
      <c r="ESQ6" s="98">
        <f>'Sales Forecast by COS'!ESQ5</f>
        <v>0</v>
      </c>
      <c r="ESR6" s="98">
        <f>'Sales Forecast by COS'!ESR5</f>
        <v>0</v>
      </c>
      <c r="ESS6" s="98">
        <f>'Sales Forecast by COS'!ESS5</f>
        <v>0</v>
      </c>
      <c r="EST6" s="98">
        <f>'Sales Forecast by COS'!EST5</f>
        <v>0</v>
      </c>
      <c r="ESU6" s="98">
        <f>'Sales Forecast by COS'!ESU5</f>
        <v>0</v>
      </c>
      <c r="ESV6" s="98">
        <f>'Sales Forecast by COS'!ESV5</f>
        <v>0</v>
      </c>
      <c r="ESW6" s="98">
        <f>'Sales Forecast by COS'!ESW5</f>
        <v>0</v>
      </c>
      <c r="ESX6" s="98">
        <f>'Sales Forecast by COS'!ESX5</f>
        <v>0</v>
      </c>
      <c r="ESY6" s="98">
        <f>'Sales Forecast by COS'!ESY5</f>
        <v>0</v>
      </c>
      <c r="ESZ6" s="98">
        <f>'Sales Forecast by COS'!ESZ5</f>
        <v>0</v>
      </c>
      <c r="ETA6" s="98">
        <f>'Sales Forecast by COS'!ETA5</f>
        <v>0</v>
      </c>
      <c r="ETB6" s="98">
        <f>'Sales Forecast by COS'!ETB5</f>
        <v>0</v>
      </c>
      <c r="ETC6" s="98">
        <f>'Sales Forecast by COS'!ETC5</f>
        <v>0</v>
      </c>
      <c r="ETD6" s="98">
        <f>'Sales Forecast by COS'!ETD5</f>
        <v>0</v>
      </c>
      <c r="ETE6" s="98">
        <f>'Sales Forecast by COS'!ETE5</f>
        <v>0</v>
      </c>
      <c r="ETF6" s="98">
        <f>'Sales Forecast by COS'!ETF5</f>
        <v>0</v>
      </c>
      <c r="ETG6" s="98">
        <f>'Sales Forecast by COS'!ETG5</f>
        <v>0</v>
      </c>
      <c r="ETH6" s="98">
        <f>'Sales Forecast by COS'!ETH5</f>
        <v>0</v>
      </c>
      <c r="ETI6" s="98">
        <f>'Sales Forecast by COS'!ETI5</f>
        <v>0</v>
      </c>
      <c r="ETJ6" s="98">
        <f>'Sales Forecast by COS'!ETJ5</f>
        <v>0</v>
      </c>
      <c r="ETK6" s="98">
        <f>'Sales Forecast by COS'!ETK5</f>
        <v>0</v>
      </c>
      <c r="ETL6" s="98">
        <f>'Sales Forecast by COS'!ETL5</f>
        <v>0</v>
      </c>
      <c r="ETM6" s="98">
        <f>'Sales Forecast by COS'!ETM5</f>
        <v>0</v>
      </c>
      <c r="ETN6" s="98">
        <f>'Sales Forecast by COS'!ETN5</f>
        <v>0</v>
      </c>
      <c r="ETO6" s="98">
        <f>'Sales Forecast by COS'!ETO5</f>
        <v>0</v>
      </c>
      <c r="ETP6" s="98">
        <f>'Sales Forecast by COS'!ETP5</f>
        <v>0</v>
      </c>
      <c r="ETQ6" s="98">
        <f>'Sales Forecast by COS'!ETQ5</f>
        <v>0</v>
      </c>
      <c r="ETR6" s="98">
        <f>'Sales Forecast by COS'!ETR5</f>
        <v>0</v>
      </c>
      <c r="ETS6" s="98">
        <f>'Sales Forecast by COS'!ETS5</f>
        <v>0</v>
      </c>
      <c r="ETT6" s="98">
        <f>'Sales Forecast by COS'!ETT5</f>
        <v>0</v>
      </c>
      <c r="ETU6" s="98">
        <f>'Sales Forecast by COS'!ETU5</f>
        <v>0</v>
      </c>
      <c r="ETV6" s="98">
        <f>'Sales Forecast by COS'!ETV5</f>
        <v>0</v>
      </c>
      <c r="ETW6" s="98">
        <f>'Sales Forecast by COS'!ETW5</f>
        <v>0</v>
      </c>
      <c r="ETX6" s="98">
        <f>'Sales Forecast by COS'!ETX5</f>
        <v>0</v>
      </c>
      <c r="ETY6" s="98">
        <f>'Sales Forecast by COS'!ETY5</f>
        <v>0</v>
      </c>
      <c r="ETZ6" s="98">
        <f>'Sales Forecast by COS'!ETZ5</f>
        <v>0</v>
      </c>
      <c r="EUA6" s="98">
        <f>'Sales Forecast by COS'!EUA5</f>
        <v>0</v>
      </c>
      <c r="EUB6" s="98">
        <f>'Sales Forecast by COS'!EUB5</f>
        <v>0</v>
      </c>
      <c r="EUC6" s="98">
        <f>'Sales Forecast by COS'!EUC5</f>
        <v>0</v>
      </c>
      <c r="EUD6" s="98">
        <f>'Sales Forecast by COS'!EUD5</f>
        <v>0</v>
      </c>
      <c r="EUE6" s="98">
        <f>'Sales Forecast by COS'!EUE5</f>
        <v>0</v>
      </c>
      <c r="EUF6" s="98">
        <f>'Sales Forecast by COS'!EUF5</f>
        <v>0</v>
      </c>
      <c r="EUG6" s="98">
        <f>'Sales Forecast by COS'!EUG5</f>
        <v>0</v>
      </c>
      <c r="EUH6" s="98">
        <f>'Sales Forecast by COS'!EUH5</f>
        <v>0</v>
      </c>
      <c r="EUI6" s="98">
        <f>'Sales Forecast by COS'!EUI5</f>
        <v>0</v>
      </c>
      <c r="EUJ6" s="98">
        <f>'Sales Forecast by COS'!EUJ5</f>
        <v>0</v>
      </c>
      <c r="EUK6" s="98">
        <f>'Sales Forecast by COS'!EUK5</f>
        <v>0</v>
      </c>
      <c r="EUL6" s="98">
        <f>'Sales Forecast by COS'!EUL5</f>
        <v>0</v>
      </c>
      <c r="EUM6" s="98">
        <f>'Sales Forecast by COS'!EUM5</f>
        <v>0</v>
      </c>
      <c r="EUN6" s="98">
        <f>'Sales Forecast by COS'!EUN5</f>
        <v>0</v>
      </c>
      <c r="EUO6" s="98">
        <f>'Sales Forecast by COS'!EUO5</f>
        <v>0</v>
      </c>
      <c r="EUP6" s="98">
        <f>'Sales Forecast by COS'!EUP5</f>
        <v>0</v>
      </c>
      <c r="EUQ6" s="98">
        <f>'Sales Forecast by COS'!EUQ5</f>
        <v>0</v>
      </c>
      <c r="EUR6" s="98">
        <f>'Sales Forecast by COS'!EUR5</f>
        <v>0</v>
      </c>
      <c r="EUS6" s="98">
        <f>'Sales Forecast by COS'!EUS5</f>
        <v>0</v>
      </c>
      <c r="EUT6" s="98">
        <f>'Sales Forecast by COS'!EUT5</f>
        <v>0</v>
      </c>
      <c r="EUU6" s="98">
        <f>'Sales Forecast by COS'!EUU5</f>
        <v>0</v>
      </c>
      <c r="EUV6" s="98">
        <f>'Sales Forecast by COS'!EUV5</f>
        <v>0</v>
      </c>
      <c r="EUW6" s="98">
        <f>'Sales Forecast by COS'!EUW5</f>
        <v>0</v>
      </c>
      <c r="EUX6" s="98">
        <f>'Sales Forecast by COS'!EUX5</f>
        <v>0</v>
      </c>
      <c r="EUY6" s="98">
        <f>'Sales Forecast by COS'!EUY5</f>
        <v>0</v>
      </c>
      <c r="EUZ6" s="98">
        <f>'Sales Forecast by COS'!EUZ5</f>
        <v>0</v>
      </c>
      <c r="EVA6" s="98">
        <f>'Sales Forecast by COS'!EVA5</f>
        <v>0</v>
      </c>
      <c r="EVB6" s="98">
        <f>'Sales Forecast by COS'!EVB5</f>
        <v>0</v>
      </c>
      <c r="EVC6" s="98">
        <f>'Sales Forecast by COS'!EVC5</f>
        <v>0</v>
      </c>
      <c r="EVD6" s="98">
        <f>'Sales Forecast by COS'!EVD5</f>
        <v>0</v>
      </c>
      <c r="EVE6" s="98">
        <f>'Sales Forecast by COS'!EVE5</f>
        <v>0</v>
      </c>
      <c r="EVF6" s="98">
        <f>'Sales Forecast by COS'!EVF5</f>
        <v>0</v>
      </c>
      <c r="EVG6" s="98">
        <f>'Sales Forecast by COS'!EVG5</f>
        <v>0</v>
      </c>
      <c r="EVH6" s="98">
        <f>'Sales Forecast by COS'!EVH5</f>
        <v>0</v>
      </c>
      <c r="EVI6" s="98">
        <f>'Sales Forecast by COS'!EVI5</f>
        <v>0</v>
      </c>
      <c r="EVJ6" s="98">
        <f>'Sales Forecast by COS'!EVJ5</f>
        <v>0</v>
      </c>
      <c r="EVK6" s="98">
        <f>'Sales Forecast by COS'!EVK5</f>
        <v>0</v>
      </c>
      <c r="EVL6" s="98">
        <f>'Sales Forecast by COS'!EVL5</f>
        <v>0</v>
      </c>
      <c r="EVM6" s="98">
        <f>'Sales Forecast by COS'!EVM5</f>
        <v>0</v>
      </c>
      <c r="EVN6" s="98">
        <f>'Sales Forecast by COS'!EVN5</f>
        <v>0</v>
      </c>
      <c r="EVO6" s="98">
        <f>'Sales Forecast by COS'!EVO5</f>
        <v>0</v>
      </c>
      <c r="EVP6" s="98">
        <f>'Sales Forecast by COS'!EVP5</f>
        <v>0</v>
      </c>
      <c r="EVQ6" s="98">
        <f>'Sales Forecast by COS'!EVQ5</f>
        <v>0</v>
      </c>
      <c r="EVR6" s="98">
        <f>'Sales Forecast by COS'!EVR5</f>
        <v>0</v>
      </c>
      <c r="EVS6" s="98">
        <f>'Sales Forecast by COS'!EVS5</f>
        <v>0</v>
      </c>
      <c r="EVT6" s="98">
        <f>'Sales Forecast by COS'!EVT5</f>
        <v>0</v>
      </c>
      <c r="EVU6" s="98">
        <f>'Sales Forecast by COS'!EVU5</f>
        <v>0</v>
      </c>
      <c r="EVV6" s="98">
        <f>'Sales Forecast by COS'!EVV5</f>
        <v>0</v>
      </c>
      <c r="EVW6" s="98">
        <f>'Sales Forecast by COS'!EVW5</f>
        <v>0</v>
      </c>
      <c r="EVX6" s="98">
        <f>'Sales Forecast by COS'!EVX5</f>
        <v>0</v>
      </c>
      <c r="EVY6" s="98">
        <f>'Sales Forecast by COS'!EVY5</f>
        <v>0</v>
      </c>
      <c r="EVZ6" s="98">
        <f>'Sales Forecast by COS'!EVZ5</f>
        <v>0</v>
      </c>
      <c r="EWA6" s="98">
        <f>'Sales Forecast by COS'!EWA5</f>
        <v>0</v>
      </c>
      <c r="EWB6" s="98">
        <f>'Sales Forecast by COS'!EWB5</f>
        <v>0</v>
      </c>
      <c r="EWC6" s="98">
        <f>'Sales Forecast by COS'!EWC5</f>
        <v>0</v>
      </c>
      <c r="EWD6" s="98">
        <f>'Sales Forecast by COS'!EWD5</f>
        <v>0</v>
      </c>
      <c r="EWE6" s="98">
        <f>'Sales Forecast by COS'!EWE5</f>
        <v>0</v>
      </c>
      <c r="EWF6" s="98">
        <f>'Sales Forecast by COS'!EWF5</f>
        <v>0</v>
      </c>
      <c r="EWG6" s="98">
        <f>'Sales Forecast by COS'!EWG5</f>
        <v>0</v>
      </c>
      <c r="EWH6" s="98">
        <f>'Sales Forecast by COS'!EWH5</f>
        <v>0</v>
      </c>
      <c r="EWI6" s="98">
        <f>'Sales Forecast by COS'!EWI5</f>
        <v>0</v>
      </c>
      <c r="EWJ6" s="98">
        <f>'Sales Forecast by COS'!EWJ5</f>
        <v>0</v>
      </c>
      <c r="EWK6" s="98">
        <f>'Sales Forecast by COS'!EWK5</f>
        <v>0</v>
      </c>
      <c r="EWL6" s="98">
        <f>'Sales Forecast by COS'!EWL5</f>
        <v>0</v>
      </c>
      <c r="EWM6" s="98">
        <f>'Sales Forecast by COS'!EWM5</f>
        <v>0</v>
      </c>
      <c r="EWN6" s="98">
        <f>'Sales Forecast by COS'!EWN5</f>
        <v>0</v>
      </c>
      <c r="EWO6" s="98">
        <f>'Sales Forecast by COS'!EWO5</f>
        <v>0</v>
      </c>
      <c r="EWP6" s="98">
        <f>'Sales Forecast by COS'!EWP5</f>
        <v>0</v>
      </c>
      <c r="EWQ6" s="98">
        <f>'Sales Forecast by COS'!EWQ5</f>
        <v>0</v>
      </c>
      <c r="EWR6" s="98">
        <f>'Sales Forecast by COS'!EWR5</f>
        <v>0</v>
      </c>
      <c r="EWS6" s="98">
        <f>'Sales Forecast by COS'!EWS5</f>
        <v>0</v>
      </c>
      <c r="EWT6" s="98">
        <f>'Sales Forecast by COS'!EWT5</f>
        <v>0</v>
      </c>
      <c r="EWU6" s="98">
        <f>'Sales Forecast by COS'!EWU5</f>
        <v>0</v>
      </c>
      <c r="EWV6" s="98">
        <f>'Sales Forecast by COS'!EWV5</f>
        <v>0</v>
      </c>
      <c r="EWW6" s="98">
        <f>'Sales Forecast by COS'!EWW5</f>
        <v>0</v>
      </c>
      <c r="EWX6" s="98">
        <f>'Sales Forecast by COS'!EWX5</f>
        <v>0</v>
      </c>
      <c r="EWY6" s="98">
        <f>'Sales Forecast by COS'!EWY5</f>
        <v>0</v>
      </c>
      <c r="EWZ6" s="98">
        <f>'Sales Forecast by COS'!EWZ5</f>
        <v>0</v>
      </c>
      <c r="EXA6" s="98">
        <f>'Sales Forecast by COS'!EXA5</f>
        <v>0</v>
      </c>
      <c r="EXB6" s="98">
        <f>'Sales Forecast by COS'!EXB5</f>
        <v>0</v>
      </c>
      <c r="EXC6" s="98">
        <f>'Sales Forecast by COS'!EXC5</f>
        <v>0</v>
      </c>
      <c r="EXD6" s="98">
        <f>'Sales Forecast by COS'!EXD5</f>
        <v>0</v>
      </c>
      <c r="EXE6" s="98">
        <f>'Sales Forecast by COS'!EXE5</f>
        <v>0</v>
      </c>
      <c r="EXF6" s="98">
        <f>'Sales Forecast by COS'!EXF5</f>
        <v>0</v>
      </c>
      <c r="EXG6" s="98">
        <f>'Sales Forecast by COS'!EXG5</f>
        <v>0</v>
      </c>
      <c r="EXH6" s="98">
        <f>'Sales Forecast by COS'!EXH5</f>
        <v>0</v>
      </c>
      <c r="EXI6" s="98">
        <f>'Sales Forecast by COS'!EXI5</f>
        <v>0</v>
      </c>
      <c r="EXJ6" s="98">
        <f>'Sales Forecast by COS'!EXJ5</f>
        <v>0</v>
      </c>
      <c r="EXK6" s="98">
        <f>'Sales Forecast by COS'!EXK5</f>
        <v>0</v>
      </c>
      <c r="EXL6" s="98">
        <f>'Sales Forecast by COS'!EXL5</f>
        <v>0</v>
      </c>
      <c r="EXM6" s="98">
        <f>'Sales Forecast by COS'!EXM5</f>
        <v>0</v>
      </c>
      <c r="EXN6" s="98">
        <f>'Sales Forecast by COS'!EXN5</f>
        <v>0</v>
      </c>
      <c r="EXO6" s="98">
        <f>'Sales Forecast by COS'!EXO5</f>
        <v>0</v>
      </c>
      <c r="EXP6" s="98">
        <f>'Sales Forecast by COS'!EXP5</f>
        <v>0</v>
      </c>
      <c r="EXQ6" s="98">
        <f>'Sales Forecast by COS'!EXQ5</f>
        <v>0</v>
      </c>
      <c r="EXR6" s="98">
        <f>'Sales Forecast by COS'!EXR5</f>
        <v>0</v>
      </c>
      <c r="EXS6" s="98">
        <f>'Sales Forecast by COS'!EXS5</f>
        <v>0</v>
      </c>
      <c r="EXT6" s="98">
        <f>'Sales Forecast by COS'!EXT5</f>
        <v>0</v>
      </c>
      <c r="EXU6" s="98">
        <f>'Sales Forecast by COS'!EXU5</f>
        <v>0</v>
      </c>
      <c r="EXV6" s="98">
        <f>'Sales Forecast by COS'!EXV5</f>
        <v>0</v>
      </c>
      <c r="EXW6" s="98">
        <f>'Sales Forecast by COS'!EXW5</f>
        <v>0</v>
      </c>
      <c r="EXX6" s="98">
        <f>'Sales Forecast by COS'!EXX5</f>
        <v>0</v>
      </c>
      <c r="EXY6" s="98">
        <f>'Sales Forecast by COS'!EXY5</f>
        <v>0</v>
      </c>
      <c r="EXZ6" s="98">
        <f>'Sales Forecast by COS'!EXZ5</f>
        <v>0</v>
      </c>
      <c r="EYA6" s="98">
        <f>'Sales Forecast by COS'!EYA5</f>
        <v>0</v>
      </c>
      <c r="EYB6" s="98">
        <f>'Sales Forecast by COS'!EYB5</f>
        <v>0</v>
      </c>
      <c r="EYC6" s="98">
        <f>'Sales Forecast by COS'!EYC5</f>
        <v>0</v>
      </c>
      <c r="EYD6" s="98">
        <f>'Sales Forecast by COS'!EYD5</f>
        <v>0</v>
      </c>
      <c r="EYE6" s="98">
        <f>'Sales Forecast by COS'!EYE5</f>
        <v>0</v>
      </c>
      <c r="EYF6" s="98">
        <f>'Sales Forecast by COS'!EYF5</f>
        <v>0</v>
      </c>
      <c r="EYG6" s="98">
        <f>'Sales Forecast by COS'!EYG5</f>
        <v>0</v>
      </c>
      <c r="EYH6" s="98">
        <f>'Sales Forecast by COS'!EYH5</f>
        <v>0</v>
      </c>
      <c r="EYI6" s="98">
        <f>'Sales Forecast by COS'!EYI5</f>
        <v>0</v>
      </c>
      <c r="EYJ6" s="98">
        <f>'Sales Forecast by COS'!EYJ5</f>
        <v>0</v>
      </c>
      <c r="EYK6" s="98">
        <f>'Sales Forecast by COS'!EYK5</f>
        <v>0</v>
      </c>
      <c r="EYL6" s="98">
        <f>'Sales Forecast by COS'!EYL5</f>
        <v>0</v>
      </c>
      <c r="EYM6" s="98">
        <f>'Sales Forecast by COS'!EYM5</f>
        <v>0</v>
      </c>
      <c r="EYN6" s="98">
        <f>'Sales Forecast by COS'!EYN5</f>
        <v>0</v>
      </c>
      <c r="EYO6" s="98">
        <f>'Sales Forecast by COS'!EYO5</f>
        <v>0</v>
      </c>
      <c r="EYP6" s="98">
        <f>'Sales Forecast by COS'!EYP5</f>
        <v>0</v>
      </c>
      <c r="EYQ6" s="98">
        <f>'Sales Forecast by COS'!EYQ5</f>
        <v>0</v>
      </c>
      <c r="EYR6" s="98">
        <f>'Sales Forecast by COS'!EYR5</f>
        <v>0</v>
      </c>
      <c r="EYS6" s="98">
        <f>'Sales Forecast by COS'!EYS5</f>
        <v>0</v>
      </c>
      <c r="EYT6" s="98">
        <f>'Sales Forecast by COS'!EYT5</f>
        <v>0</v>
      </c>
      <c r="EYU6" s="98">
        <f>'Sales Forecast by COS'!EYU5</f>
        <v>0</v>
      </c>
      <c r="EYV6" s="98">
        <f>'Sales Forecast by COS'!EYV5</f>
        <v>0</v>
      </c>
      <c r="EYW6" s="98">
        <f>'Sales Forecast by COS'!EYW5</f>
        <v>0</v>
      </c>
      <c r="EYX6" s="98">
        <f>'Sales Forecast by COS'!EYX5</f>
        <v>0</v>
      </c>
      <c r="EYY6" s="98">
        <f>'Sales Forecast by COS'!EYY5</f>
        <v>0</v>
      </c>
      <c r="EYZ6" s="98">
        <f>'Sales Forecast by COS'!EYZ5</f>
        <v>0</v>
      </c>
      <c r="EZA6" s="98">
        <f>'Sales Forecast by COS'!EZA5</f>
        <v>0</v>
      </c>
      <c r="EZB6" s="98">
        <f>'Sales Forecast by COS'!EZB5</f>
        <v>0</v>
      </c>
      <c r="EZC6" s="98">
        <f>'Sales Forecast by COS'!EZC5</f>
        <v>0</v>
      </c>
      <c r="EZD6" s="98">
        <f>'Sales Forecast by COS'!EZD5</f>
        <v>0</v>
      </c>
      <c r="EZE6" s="98">
        <f>'Sales Forecast by COS'!EZE5</f>
        <v>0</v>
      </c>
      <c r="EZF6" s="98">
        <f>'Sales Forecast by COS'!EZF5</f>
        <v>0</v>
      </c>
      <c r="EZG6" s="98">
        <f>'Sales Forecast by COS'!EZG5</f>
        <v>0</v>
      </c>
      <c r="EZH6" s="98">
        <f>'Sales Forecast by COS'!EZH5</f>
        <v>0</v>
      </c>
      <c r="EZI6" s="98">
        <f>'Sales Forecast by COS'!EZI5</f>
        <v>0</v>
      </c>
      <c r="EZJ6" s="98">
        <f>'Sales Forecast by COS'!EZJ5</f>
        <v>0</v>
      </c>
      <c r="EZK6" s="98">
        <f>'Sales Forecast by COS'!EZK5</f>
        <v>0</v>
      </c>
      <c r="EZL6" s="98">
        <f>'Sales Forecast by COS'!EZL5</f>
        <v>0</v>
      </c>
      <c r="EZM6" s="98">
        <f>'Sales Forecast by COS'!EZM5</f>
        <v>0</v>
      </c>
      <c r="EZN6" s="98">
        <f>'Sales Forecast by COS'!EZN5</f>
        <v>0</v>
      </c>
      <c r="EZO6" s="98">
        <f>'Sales Forecast by COS'!EZO5</f>
        <v>0</v>
      </c>
      <c r="EZP6" s="98">
        <f>'Sales Forecast by COS'!EZP5</f>
        <v>0</v>
      </c>
      <c r="EZQ6" s="98">
        <f>'Sales Forecast by COS'!EZQ5</f>
        <v>0</v>
      </c>
      <c r="EZR6" s="98">
        <f>'Sales Forecast by COS'!EZR5</f>
        <v>0</v>
      </c>
      <c r="EZS6" s="98">
        <f>'Sales Forecast by COS'!EZS5</f>
        <v>0</v>
      </c>
      <c r="EZT6" s="98">
        <f>'Sales Forecast by COS'!EZT5</f>
        <v>0</v>
      </c>
      <c r="EZU6" s="98">
        <f>'Sales Forecast by COS'!EZU5</f>
        <v>0</v>
      </c>
      <c r="EZV6" s="98">
        <f>'Sales Forecast by COS'!EZV5</f>
        <v>0</v>
      </c>
      <c r="EZW6" s="98">
        <f>'Sales Forecast by COS'!EZW5</f>
        <v>0</v>
      </c>
      <c r="EZX6" s="98">
        <f>'Sales Forecast by COS'!EZX5</f>
        <v>0</v>
      </c>
      <c r="EZY6" s="98">
        <f>'Sales Forecast by COS'!EZY5</f>
        <v>0</v>
      </c>
      <c r="EZZ6" s="98">
        <f>'Sales Forecast by COS'!EZZ5</f>
        <v>0</v>
      </c>
      <c r="FAA6" s="98">
        <f>'Sales Forecast by COS'!FAA5</f>
        <v>0</v>
      </c>
      <c r="FAB6" s="98">
        <f>'Sales Forecast by COS'!FAB5</f>
        <v>0</v>
      </c>
      <c r="FAC6" s="98">
        <f>'Sales Forecast by COS'!FAC5</f>
        <v>0</v>
      </c>
      <c r="FAD6" s="98">
        <f>'Sales Forecast by COS'!FAD5</f>
        <v>0</v>
      </c>
      <c r="FAE6" s="98">
        <f>'Sales Forecast by COS'!FAE5</f>
        <v>0</v>
      </c>
      <c r="FAF6" s="98">
        <f>'Sales Forecast by COS'!FAF5</f>
        <v>0</v>
      </c>
      <c r="FAG6" s="98">
        <f>'Sales Forecast by COS'!FAG5</f>
        <v>0</v>
      </c>
      <c r="FAH6" s="98">
        <f>'Sales Forecast by COS'!FAH5</f>
        <v>0</v>
      </c>
      <c r="FAI6" s="98">
        <f>'Sales Forecast by COS'!FAI5</f>
        <v>0</v>
      </c>
      <c r="FAJ6" s="98">
        <f>'Sales Forecast by COS'!FAJ5</f>
        <v>0</v>
      </c>
      <c r="FAK6" s="98">
        <f>'Sales Forecast by COS'!FAK5</f>
        <v>0</v>
      </c>
      <c r="FAL6" s="98">
        <f>'Sales Forecast by COS'!FAL5</f>
        <v>0</v>
      </c>
      <c r="FAM6" s="98">
        <f>'Sales Forecast by COS'!FAM5</f>
        <v>0</v>
      </c>
      <c r="FAN6" s="98">
        <f>'Sales Forecast by COS'!FAN5</f>
        <v>0</v>
      </c>
      <c r="FAO6" s="98">
        <f>'Sales Forecast by COS'!FAO5</f>
        <v>0</v>
      </c>
      <c r="FAP6" s="98">
        <f>'Sales Forecast by COS'!FAP5</f>
        <v>0</v>
      </c>
      <c r="FAQ6" s="98">
        <f>'Sales Forecast by COS'!FAQ5</f>
        <v>0</v>
      </c>
      <c r="FAR6" s="98">
        <f>'Sales Forecast by COS'!FAR5</f>
        <v>0</v>
      </c>
      <c r="FAS6" s="98">
        <f>'Sales Forecast by COS'!FAS5</f>
        <v>0</v>
      </c>
      <c r="FAT6" s="98">
        <f>'Sales Forecast by COS'!FAT5</f>
        <v>0</v>
      </c>
      <c r="FAU6" s="98">
        <f>'Sales Forecast by COS'!FAU5</f>
        <v>0</v>
      </c>
      <c r="FAV6" s="98">
        <f>'Sales Forecast by COS'!FAV5</f>
        <v>0</v>
      </c>
      <c r="FAW6" s="98">
        <f>'Sales Forecast by COS'!FAW5</f>
        <v>0</v>
      </c>
      <c r="FAX6" s="98">
        <f>'Sales Forecast by COS'!FAX5</f>
        <v>0</v>
      </c>
      <c r="FAY6" s="98">
        <f>'Sales Forecast by COS'!FAY5</f>
        <v>0</v>
      </c>
      <c r="FAZ6" s="98">
        <f>'Sales Forecast by COS'!FAZ5</f>
        <v>0</v>
      </c>
      <c r="FBA6" s="98">
        <f>'Sales Forecast by COS'!FBA5</f>
        <v>0</v>
      </c>
      <c r="FBB6" s="98">
        <f>'Sales Forecast by COS'!FBB5</f>
        <v>0</v>
      </c>
      <c r="FBC6" s="98">
        <f>'Sales Forecast by COS'!FBC5</f>
        <v>0</v>
      </c>
      <c r="FBD6" s="98">
        <f>'Sales Forecast by COS'!FBD5</f>
        <v>0</v>
      </c>
      <c r="FBE6" s="98">
        <f>'Sales Forecast by COS'!FBE5</f>
        <v>0</v>
      </c>
      <c r="FBF6" s="98">
        <f>'Sales Forecast by COS'!FBF5</f>
        <v>0</v>
      </c>
      <c r="FBG6" s="98">
        <f>'Sales Forecast by COS'!FBG5</f>
        <v>0</v>
      </c>
      <c r="FBH6" s="98">
        <f>'Sales Forecast by COS'!FBH5</f>
        <v>0</v>
      </c>
      <c r="FBI6" s="98">
        <f>'Sales Forecast by COS'!FBI5</f>
        <v>0</v>
      </c>
      <c r="FBJ6" s="98">
        <f>'Sales Forecast by COS'!FBJ5</f>
        <v>0</v>
      </c>
      <c r="FBK6" s="98">
        <f>'Sales Forecast by COS'!FBK5</f>
        <v>0</v>
      </c>
      <c r="FBL6" s="98">
        <f>'Sales Forecast by COS'!FBL5</f>
        <v>0</v>
      </c>
      <c r="FBM6" s="98">
        <f>'Sales Forecast by COS'!FBM5</f>
        <v>0</v>
      </c>
      <c r="FBN6" s="98">
        <f>'Sales Forecast by COS'!FBN5</f>
        <v>0</v>
      </c>
      <c r="FBO6" s="98">
        <f>'Sales Forecast by COS'!FBO5</f>
        <v>0</v>
      </c>
      <c r="FBP6" s="98">
        <f>'Sales Forecast by COS'!FBP5</f>
        <v>0</v>
      </c>
      <c r="FBQ6" s="98">
        <f>'Sales Forecast by COS'!FBQ5</f>
        <v>0</v>
      </c>
      <c r="FBR6" s="98">
        <f>'Sales Forecast by COS'!FBR5</f>
        <v>0</v>
      </c>
      <c r="FBS6" s="98">
        <f>'Sales Forecast by COS'!FBS5</f>
        <v>0</v>
      </c>
      <c r="FBT6" s="98">
        <f>'Sales Forecast by COS'!FBT5</f>
        <v>0</v>
      </c>
      <c r="FBU6" s="98">
        <f>'Sales Forecast by COS'!FBU5</f>
        <v>0</v>
      </c>
      <c r="FBV6" s="98">
        <f>'Sales Forecast by COS'!FBV5</f>
        <v>0</v>
      </c>
      <c r="FBW6" s="98">
        <f>'Sales Forecast by COS'!FBW5</f>
        <v>0</v>
      </c>
      <c r="FBX6" s="98">
        <f>'Sales Forecast by COS'!FBX5</f>
        <v>0</v>
      </c>
      <c r="FBY6" s="98">
        <f>'Sales Forecast by COS'!FBY5</f>
        <v>0</v>
      </c>
      <c r="FBZ6" s="98">
        <f>'Sales Forecast by COS'!FBZ5</f>
        <v>0</v>
      </c>
      <c r="FCA6" s="98">
        <f>'Sales Forecast by COS'!FCA5</f>
        <v>0</v>
      </c>
      <c r="FCB6" s="98">
        <f>'Sales Forecast by COS'!FCB5</f>
        <v>0</v>
      </c>
      <c r="FCC6" s="98">
        <f>'Sales Forecast by COS'!FCC5</f>
        <v>0</v>
      </c>
      <c r="FCD6" s="98">
        <f>'Sales Forecast by COS'!FCD5</f>
        <v>0</v>
      </c>
      <c r="FCE6" s="98">
        <f>'Sales Forecast by COS'!FCE5</f>
        <v>0</v>
      </c>
      <c r="FCF6" s="98">
        <f>'Sales Forecast by COS'!FCF5</f>
        <v>0</v>
      </c>
      <c r="FCG6" s="98">
        <f>'Sales Forecast by COS'!FCG5</f>
        <v>0</v>
      </c>
      <c r="FCH6" s="98">
        <f>'Sales Forecast by COS'!FCH5</f>
        <v>0</v>
      </c>
      <c r="FCI6" s="98">
        <f>'Sales Forecast by COS'!FCI5</f>
        <v>0</v>
      </c>
      <c r="FCJ6" s="98">
        <f>'Sales Forecast by COS'!FCJ5</f>
        <v>0</v>
      </c>
      <c r="FCK6" s="98">
        <f>'Sales Forecast by COS'!FCK5</f>
        <v>0</v>
      </c>
      <c r="FCL6" s="98">
        <f>'Sales Forecast by COS'!FCL5</f>
        <v>0</v>
      </c>
      <c r="FCM6" s="98">
        <f>'Sales Forecast by COS'!FCM5</f>
        <v>0</v>
      </c>
      <c r="FCN6" s="98">
        <f>'Sales Forecast by COS'!FCN5</f>
        <v>0</v>
      </c>
      <c r="FCO6" s="98">
        <f>'Sales Forecast by COS'!FCO5</f>
        <v>0</v>
      </c>
      <c r="FCP6" s="98">
        <f>'Sales Forecast by COS'!FCP5</f>
        <v>0</v>
      </c>
      <c r="FCQ6" s="98">
        <f>'Sales Forecast by COS'!FCQ5</f>
        <v>0</v>
      </c>
      <c r="FCR6" s="98">
        <f>'Sales Forecast by COS'!FCR5</f>
        <v>0</v>
      </c>
      <c r="FCS6" s="98">
        <f>'Sales Forecast by COS'!FCS5</f>
        <v>0</v>
      </c>
      <c r="FCT6" s="98">
        <f>'Sales Forecast by COS'!FCT5</f>
        <v>0</v>
      </c>
      <c r="FCU6" s="98">
        <f>'Sales Forecast by COS'!FCU5</f>
        <v>0</v>
      </c>
      <c r="FCV6" s="98">
        <f>'Sales Forecast by COS'!FCV5</f>
        <v>0</v>
      </c>
      <c r="FCW6" s="98">
        <f>'Sales Forecast by COS'!FCW5</f>
        <v>0</v>
      </c>
      <c r="FCX6" s="98">
        <f>'Sales Forecast by COS'!FCX5</f>
        <v>0</v>
      </c>
      <c r="FCY6" s="98">
        <f>'Sales Forecast by COS'!FCY5</f>
        <v>0</v>
      </c>
      <c r="FCZ6" s="98">
        <f>'Sales Forecast by COS'!FCZ5</f>
        <v>0</v>
      </c>
      <c r="FDA6" s="98">
        <f>'Sales Forecast by COS'!FDA5</f>
        <v>0</v>
      </c>
      <c r="FDB6" s="98">
        <f>'Sales Forecast by COS'!FDB5</f>
        <v>0</v>
      </c>
      <c r="FDC6" s="98">
        <f>'Sales Forecast by COS'!FDC5</f>
        <v>0</v>
      </c>
      <c r="FDD6" s="98">
        <f>'Sales Forecast by COS'!FDD5</f>
        <v>0</v>
      </c>
      <c r="FDE6" s="98">
        <f>'Sales Forecast by COS'!FDE5</f>
        <v>0</v>
      </c>
      <c r="FDF6" s="98">
        <f>'Sales Forecast by COS'!FDF5</f>
        <v>0</v>
      </c>
      <c r="FDG6" s="98">
        <f>'Sales Forecast by COS'!FDG5</f>
        <v>0</v>
      </c>
      <c r="FDH6" s="98">
        <f>'Sales Forecast by COS'!FDH5</f>
        <v>0</v>
      </c>
      <c r="FDI6" s="98">
        <f>'Sales Forecast by COS'!FDI5</f>
        <v>0</v>
      </c>
      <c r="FDJ6" s="98">
        <f>'Sales Forecast by COS'!FDJ5</f>
        <v>0</v>
      </c>
      <c r="FDK6" s="98">
        <f>'Sales Forecast by COS'!FDK5</f>
        <v>0</v>
      </c>
      <c r="FDL6" s="98">
        <f>'Sales Forecast by COS'!FDL5</f>
        <v>0</v>
      </c>
      <c r="FDM6" s="98">
        <f>'Sales Forecast by COS'!FDM5</f>
        <v>0</v>
      </c>
      <c r="FDN6" s="98">
        <f>'Sales Forecast by COS'!FDN5</f>
        <v>0</v>
      </c>
      <c r="FDO6" s="98">
        <f>'Sales Forecast by COS'!FDO5</f>
        <v>0</v>
      </c>
      <c r="FDP6" s="98">
        <f>'Sales Forecast by COS'!FDP5</f>
        <v>0</v>
      </c>
      <c r="FDQ6" s="98">
        <f>'Sales Forecast by COS'!FDQ5</f>
        <v>0</v>
      </c>
      <c r="FDR6" s="98">
        <f>'Sales Forecast by COS'!FDR5</f>
        <v>0</v>
      </c>
      <c r="FDS6" s="98">
        <f>'Sales Forecast by COS'!FDS5</f>
        <v>0</v>
      </c>
      <c r="FDT6" s="98">
        <f>'Sales Forecast by COS'!FDT5</f>
        <v>0</v>
      </c>
      <c r="FDU6" s="98">
        <f>'Sales Forecast by COS'!FDU5</f>
        <v>0</v>
      </c>
      <c r="FDV6" s="98">
        <f>'Sales Forecast by COS'!FDV5</f>
        <v>0</v>
      </c>
      <c r="FDW6" s="98">
        <f>'Sales Forecast by COS'!FDW5</f>
        <v>0</v>
      </c>
      <c r="FDX6" s="98">
        <f>'Sales Forecast by COS'!FDX5</f>
        <v>0</v>
      </c>
      <c r="FDY6" s="98">
        <f>'Sales Forecast by COS'!FDY5</f>
        <v>0</v>
      </c>
      <c r="FDZ6" s="98">
        <f>'Sales Forecast by COS'!FDZ5</f>
        <v>0</v>
      </c>
      <c r="FEA6" s="98">
        <f>'Sales Forecast by COS'!FEA5</f>
        <v>0</v>
      </c>
      <c r="FEB6" s="98">
        <f>'Sales Forecast by COS'!FEB5</f>
        <v>0</v>
      </c>
      <c r="FEC6" s="98">
        <f>'Sales Forecast by COS'!FEC5</f>
        <v>0</v>
      </c>
      <c r="FED6" s="98">
        <f>'Sales Forecast by COS'!FED5</f>
        <v>0</v>
      </c>
      <c r="FEE6" s="98">
        <f>'Sales Forecast by COS'!FEE5</f>
        <v>0</v>
      </c>
      <c r="FEF6" s="98">
        <f>'Sales Forecast by COS'!FEF5</f>
        <v>0</v>
      </c>
      <c r="FEG6" s="98">
        <f>'Sales Forecast by COS'!FEG5</f>
        <v>0</v>
      </c>
      <c r="FEH6" s="98">
        <f>'Sales Forecast by COS'!FEH5</f>
        <v>0</v>
      </c>
      <c r="FEI6" s="98">
        <f>'Sales Forecast by COS'!FEI5</f>
        <v>0</v>
      </c>
      <c r="FEJ6" s="98">
        <f>'Sales Forecast by COS'!FEJ5</f>
        <v>0</v>
      </c>
      <c r="FEK6" s="98">
        <f>'Sales Forecast by COS'!FEK5</f>
        <v>0</v>
      </c>
      <c r="FEL6" s="98">
        <f>'Sales Forecast by COS'!FEL5</f>
        <v>0</v>
      </c>
      <c r="FEM6" s="98">
        <f>'Sales Forecast by COS'!FEM5</f>
        <v>0</v>
      </c>
      <c r="FEN6" s="98">
        <f>'Sales Forecast by COS'!FEN5</f>
        <v>0</v>
      </c>
      <c r="FEO6" s="98">
        <f>'Sales Forecast by COS'!FEO5</f>
        <v>0</v>
      </c>
      <c r="FEP6" s="98">
        <f>'Sales Forecast by COS'!FEP5</f>
        <v>0</v>
      </c>
      <c r="FEQ6" s="98">
        <f>'Sales Forecast by COS'!FEQ5</f>
        <v>0</v>
      </c>
      <c r="FER6" s="98">
        <f>'Sales Forecast by COS'!FER5</f>
        <v>0</v>
      </c>
      <c r="FES6" s="98">
        <f>'Sales Forecast by COS'!FES5</f>
        <v>0</v>
      </c>
      <c r="FET6" s="98">
        <f>'Sales Forecast by COS'!FET5</f>
        <v>0</v>
      </c>
      <c r="FEU6" s="98">
        <f>'Sales Forecast by COS'!FEU5</f>
        <v>0</v>
      </c>
      <c r="FEV6" s="98">
        <f>'Sales Forecast by COS'!FEV5</f>
        <v>0</v>
      </c>
      <c r="FEW6" s="98">
        <f>'Sales Forecast by COS'!FEW5</f>
        <v>0</v>
      </c>
      <c r="FEX6" s="98">
        <f>'Sales Forecast by COS'!FEX5</f>
        <v>0</v>
      </c>
      <c r="FEY6" s="98">
        <f>'Sales Forecast by COS'!FEY5</f>
        <v>0</v>
      </c>
      <c r="FEZ6" s="98">
        <f>'Sales Forecast by COS'!FEZ5</f>
        <v>0</v>
      </c>
      <c r="FFA6" s="98">
        <f>'Sales Forecast by COS'!FFA5</f>
        <v>0</v>
      </c>
      <c r="FFB6" s="98">
        <f>'Sales Forecast by COS'!FFB5</f>
        <v>0</v>
      </c>
      <c r="FFC6" s="98">
        <f>'Sales Forecast by COS'!FFC5</f>
        <v>0</v>
      </c>
      <c r="FFD6" s="98">
        <f>'Sales Forecast by COS'!FFD5</f>
        <v>0</v>
      </c>
      <c r="FFE6" s="98">
        <f>'Sales Forecast by COS'!FFE5</f>
        <v>0</v>
      </c>
      <c r="FFF6" s="98">
        <f>'Sales Forecast by COS'!FFF5</f>
        <v>0</v>
      </c>
      <c r="FFG6" s="98">
        <f>'Sales Forecast by COS'!FFG5</f>
        <v>0</v>
      </c>
      <c r="FFH6" s="98">
        <f>'Sales Forecast by COS'!FFH5</f>
        <v>0</v>
      </c>
      <c r="FFI6" s="98">
        <f>'Sales Forecast by COS'!FFI5</f>
        <v>0</v>
      </c>
      <c r="FFJ6" s="98">
        <f>'Sales Forecast by COS'!FFJ5</f>
        <v>0</v>
      </c>
      <c r="FFK6" s="98">
        <f>'Sales Forecast by COS'!FFK5</f>
        <v>0</v>
      </c>
      <c r="FFL6" s="98">
        <f>'Sales Forecast by COS'!FFL5</f>
        <v>0</v>
      </c>
      <c r="FFM6" s="98">
        <f>'Sales Forecast by COS'!FFM5</f>
        <v>0</v>
      </c>
      <c r="FFN6" s="98">
        <f>'Sales Forecast by COS'!FFN5</f>
        <v>0</v>
      </c>
      <c r="FFO6" s="98">
        <f>'Sales Forecast by COS'!FFO5</f>
        <v>0</v>
      </c>
      <c r="FFP6" s="98">
        <f>'Sales Forecast by COS'!FFP5</f>
        <v>0</v>
      </c>
      <c r="FFQ6" s="98">
        <f>'Sales Forecast by COS'!FFQ5</f>
        <v>0</v>
      </c>
      <c r="FFR6" s="98">
        <f>'Sales Forecast by COS'!FFR5</f>
        <v>0</v>
      </c>
      <c r="FFS6" s="98">
        <f>'Sales Forecast by COS'!FFS5</f>
        <v>0</v>
      </c>
      <c r="FFT6" s="98">
        <f>'Sales Forecast by COS'!FFT5</f>
        <v>0</v>
      </c>
      <c r="FFU6" s="98">
        <f>'Sales Forecast by COS'!FFU5</f>
        <v>0</v>
      </c>
      <c r="FFV6" s="98">
        <f>'Sales Forecast by COS'!FFV5</f>
        <v>0</v>
      </c>
      <c r="FFW6" s="98">
        <f>'Sales Forecast by COS'!FFW5</f>
        <v>0</v>
      </c>
      <c r="FFX6" s="98">
        <f>'Sales Forecast by COS'!FFX5</f>
        <v>0</v>
      </c>
      <c r="FFY6" s="98">
        <f>'Sales Forecast by COS'!FFY5</f>
        <v>0</v>
      </c>
      <c r="FFZ6" s="98">
        <f>'Sales Forecast by COS'!FFZ5</f>
        <v>0</v>
      </c>
      <c r="FGA6" s="98">
        <f>'Sales Forecast by COS'!FGA5</f>
        <v>0</v>
      </c>
      <c r="FGB6" s="98">
        <f>'Sales Forecast by COS'!FGB5</f>
        <v>0</v>
      </c>
      <c r="FGC6" s="98">
        <f>'Sales Forecast by COS'!FGC5</f>
        <v>0</v>
      </c>
      <c r="FGD6" s="98">
        <f>'Sales Forecast by COS'!FGD5</f>
        <v>0</v>
      </c>
      <c r="FGE6" s="98">
        <f>'Sales Forecast by COS'!FGE5</f>
        <v>0</v>
      </c>
      <c r="FGF6" s="98">
        <f>'Sales Forecast by COS'!FGF5</f>
        <v>0</v>
      </c>
      <c r="FGG6" s="98">
        <f>'Sales Forecast by COS'!FGG5</f>
        <v>0</v>
      </c>
      <c r="FGH6" s="98">
        <f>'Sales Forecast by COS'!FGH5</f>
        <v>0</v>
      </c>
      <c r="FGI6" s="98">
        <f>'Sales Forecast by COS'!FGI5</f>
        <v>0</v>
      </c>
      <c r="FGJ6" s="98">
        <f>'Sales Forecast by COS'!FGJ5</f>
        <v>0</v>
      </c>
      <c r="FGK6" s="98">
        <f>'Sales Forecast by COS'!FGK5</f>
        <v>0</v>
      </c>
      <c r="FGL6" s="98">
        <f>'Sales Forecast by COS'!FGL5</f>
        <v>0</v>
      </c>
      <c r="FGM6" s="98">
        <f>'Sales Forecast by COS'!FGM5</f>
        <v>0</v>
      </c>
      <c r="FGN6" s="98">
        <f>'Sales Forecast by COS'!FGN5</f>
        <v>0</v>
      </c>
      <c r="FGO6" s="98">
        <f>'Sales Forecast by COS'!FGO5</f>
        <v>0</v>
      </c>
      <c r="FGP6" s="98">
        <f>'Sales Forecast by COS'!FGP5</f>
        <v>0</v>
      </c>
      <c r="FGQ6" s="98">
        <f>'Sales Forecast by COS'!FGQ5</f>
        <v>0</v>
      </c>
      <c r="FGR6" s="98">
        <f>'Sales Forecast by COS'!FGR5</f>
        <v>0</v>
      </c>
      <c r="FGS6" s="98">
        <f>'Sales Forecast by COS'!FGS5</f>
        <v>0</v>
      </c>
      <c r="FGT6" s="98">
        <f>'Sales Forecast by COS'!FGT5</f>
        <v>0</v>
      </c>
      <c r="FGU6" s="98">
        <f>'Sales Forecast by COS'!FGU5</f>
        <v>0</v>
      </c>
      <c r="FGV6" s="98">
        <f>'Sales Forecast by COS'!FGV5</f>
        <v>0</v>
      </c>
      <c r="FGW6" s="98">
        <f>'Sales Forecast by COS'!FGW5</f>
        <v>0</v>
      </c>
      <c r="FGX6" s="98">
        <f>'Sales Forecast by COS'!FGX5</f>
        <v>0</v>
      </c>
      <c r="FGY6" s="98">
        <f>'Sales Forecast by COS'!FGY5</f>
        <v>0</v>
      </c>
      <c r="FGZ6" s="98">
        <f>'Sales Forecast by COS'!FGZ5</f>
        <v>0</v>
      </c>
      <c r="FHA6" s="98">
        <f>'Sales Forecast by COS'!FHA5</f>
        <v>0</v>
      </c>
      <c r="FHB6" s="98">
        <f>'Sales Forecast by COS'!FHB5</f>
        <v>0</v>
      </c>
      <c r="FHC6" s="98">
        <f>'Sales Forecast by COS'!FHC5</f>
        <v>0</v>
      </c>
      <c r="FHD6" s="98">
        <f>'Sales Forecast by COS'!FHD5</f>
        <v>0</v>
      </c>
      <c r="FHE6" s="98">
        <f>'Sales Forecast by COS'!FHE5</f>
        <v>0</v>
      </c>
      <c r="FHF6" s="98">
        <f>'Sales Forecast by COS'!FHF5</f>
        <v>0</v>
      </c>
      <c r="FHG6" s="98">
        <f>'Sales Forecast by COS'!FHG5</f>
        <v>0</v>
      </c>
      <c r="FHH6" s="98">
        <f>'Sales Forecast by COS'!FHH5</f>
        <v>0</v>
      </c>
      <c r="FHI6" s="98">
        <f>'Sales Forecast by COS'!FHI5</f>
        <v>0</v>
      </c>
      <c r="FHJ6" s="98">
        <f>'Sales Forecast by COS'!FHJ5</f>
        <v>0</v>
      </c>
      <c r="FHK6" s="98">
        <f>'Sales Forecast by COS'!FHK5</f>
        <v>0</v>
      </c>
      <c r="FHL6" s="98">
        <f>'Sales Forecast by COS'!FHL5</f>
        <v>0</v>
      </c>
      <c r="FHM6" s="98">
        <f>'Sales Forecast by COS'!FHM5</f>
        <v>0</v>
      </c>
      <c r="FHN6" s="98">
        <f>'Sales Forecast by COS'!FHN5</f>
        <v>0</v>
      </c>
      <c r="FHO6" s="98">
        <f>'Sales Forecast by COS'!FHO5</f>
        <v>0</v>
      </c>
      <c r="FHP6" s="98">
        <f>'Sales Forecast by COS'!FHP5</f>
        <v>0</v>
      </c>
      <c r="FHQ6" s="98">
        <f>'Sales Forecast by COS'!FHQ5</f>
        <v>0</v>
      </c>
      <c r="FHR6" s="98">
        <f>'Sales Forecast by COS'!FHR5</f>
        <v>0</v>
      </c>
      <c r="FHS6" s="98">
        <f>'Sales Forecast by COS'!FHS5</f>
        <v>0</v>
      </c>
      <c r="FHT6" s="98">
        <f>'Sales Forecast by COS'!FHT5</f>
        <v>0</v>
      </c>
      <c r="FHU6" s="98">
        <f>'Sales Forecast by COS'!FHU5</f>
        <v>0</v>
      </c>
      <c r="FHV6" s="98">
        <f>'Sales Forecast by COS'!FHV5</f>
        <v>0</v>
      </c>
      <c r="FHW6" s="98">
        <f>'Sales Forecast by COS'!FHW5</f>
        <v>0</v>
      </c>
      <c r="FHX6" s="98">
        <f>'Sales Forecast by COS'!FHX5</f>
        <v>0</v>
      </c>
      <c r="FHY6" s="98">
        <f>'Sales Forecast by COS'!FHY5</f>
        <v>0</v>
      </c>
      <c r="FHZ6" s="98">
        <f>'Sales Forecast by COS'!FHZ5</f>
        <v>0</v>
      </c>
      <c r="FIA6" s="98">
        <f>'Sales Forecast by COS'!FIA5</f>
        <v>0</v>
      </c>
      <c r="FIB6" s="98">
        <f>'Sales Forecast by COS'!FIB5</f>
        <v>0</v>
      </c>
      <c r="FIC6" s="98">
        <f>'Sales Forecast by COS'!FIC5</f>
        <v>0</v>
      </c>
      <c r="FID6" s="98">
        <f>'Sales Forecast by COS'!FID5</f>
        <v>0</v>
      </c>
      <c r="FIE6" s="98">
        <f>'Sales Forecast by COS'!FIE5</f>
        <v>0</v>
      </c>
      <c r="FIF6" s="98">
        <f>'Sales Forecast by COS'!FIF5</f>
        <v>0</v>
      </c>
      <c r="FIG6" s="98">
        <f>'Sales Forecast by COS'!FIG5</f>
        <v>0</v>
      </c>
      <c r="FIH6" s="98">
        <f>'Sales Forecast by COS'!FIH5</f>
        <v>0</v>
      </c>
      <c r="FII6" s="98">
        <f>'Sales Forecast by COS'!FII5</f>
        <v>0</v>
      </c>
      <c r="FIJ6" s="98">
        <f>'Sales Forecast by COS'!FIJ5</f>
        <v>0</v>
      </c>
      <c r="FIK6" s="98">
        <f>'Sales Forecast by COS'!FIK5</f>
        <v>0</v>
      </c>
      <c r="FIL6" s="98">
        <f>'Sales Forecast by COS'!FIL5</f>
        <v>0</v>
      </c>
      <c r="FIM6" s="98">
        <f>'Sales Forecast by COS'!FIM5</f>
        <v>0</v>
      </c>
      <c r="FIN6" s="98">
        <f>'Sales Forecast by COS'!FIN5</f>
        <v>0</v>
      </c>
      <c r="FIO6" s="98">
        <f>'Sales Forecast by COS'!FIO5</f>
        <v>0</v>
      </c>
      <c r="FIP6" s="98">
        <f>'Sales Forecast by COS'!FIP5</f>
        <v>0</v>
      </c>
      <c r="FIQ6" s="98">
        <f>'Sales Forecast by COS'!FIQ5</f>
        <v>0</v>
      </c>
      <c r="FIR6" s="98">
        <f>'Sales Forecast by COS'!FIR5</f>
        <v>0</v>
      </c>
      <c r="FIS6" s="98">
        <f>'Sales Forecast by COS'!FIS5</f>
        <v>0</v>
      </c>
      <c r="FIT6" s="98">
        <f>'Sales Forecast by COS'!FIT5</f>
        <v>0</v>
      </c>
      <c r="FIU6" s="98">
        <f>'Sales Forecast by COS'!FIU5</f>
        <v>0</v>
      </c>
      <c r="FIV6" s="98">
        <f>'Sales Forecast by COS'!FIV5</f>
        <v>0</v>
      </c>
      <c r="FIW6" s="98">
        <f>'Sales Forecast by COS'!FIW5</f>
        <v>0</v>
      </c>
      <c r="FIX6" s="98">
        <f>'Sales Forecast by COS'!FIX5</f>
        <v>0</v>
      </c>
      <c r="FIY6" s="98">
        <f>'Sales Forecast by COS'!FIY5</f>
        <v>0</v>
      </c>
      <c r="FIZ6" s="98">
        <f>'Sales Forecast by COS'!FIZ5</f>
        <v>0</v>
      </c>
      <c r="FJA6" s="98">
        <f>'Sales Forecast by COS'!FJA5</f>
        <v>0</v>
      </c>
      <c r="FJB6" s="98">
        <f>'Sales Forecast by COS'!FJB5</f>
        <v>0</v>
      </c>
      <c r="FJC6" s="98">
        <f>'Sales Forecast by COS'!FJC5</f>
        <v>0</v>
      </c>
      <c r="FJD6" s="98">
        <f>'Sales Forecast by COS'!FJD5</f>
        <v>0</v>
      </c>
      <c r="FJE6" s="98">
        <f>'Sales Forecast by COS'!FJE5</f>
        <v>0</v>
      </c>
      <c r="FJF6" s="98">
        <f>'Sales Forecast by COS'!FJF5</f>
        <v>0</v>
      </c>
      <c r="FJG6" s="98">
        <f>'Sales Forecast by COS'!FJG5</f>
        <v>0</v>
      </c>
      <c r="FJH6" s="98">
        <f>'Sales Forecast by COS'!FJH5</f>
        <v>0</v>
      </c>
      <c r="FJI6" s="98">
        <f>'Sales Forecast by COS'!FJI5</f>
        <v>0</v>
      </c>
      <c r="FJJ6" s="98">
        <f>'Sales Forecast by COS'!FJJ5</f>
        <v>0</v>
      </c>
      <c r="FJK6" s="98">
        <f>'Sales Forecast by COS'!FJK5</f>
        <v>0</v>
      </c>
      <c r="FJL6" s="98">
        <f>'Sales Forecast by COS'!FJL5</f>
        <v>0</v>
      </c>
      <c r="FJM6" s="98">
        <f>'Sales Forecast by COS'!FJM5</f>
        <v>0</v>
      </c>
      <c r="FJN6" s="98">
        <f>'Sales Forecast by COS'!FJN5</f>
        <v>0</v>
      </c>
      <c r="FJO6" s="98">
        <f>'Sales Forecast by COS'!FJO5</f>
        <v>0</v>
      </c>
      <c r="FJP6" s="98">
        <f>'Sales Forecast by COS'!FJP5</f>
        <v>0</v>
      </c>
      <c r="FJQ6" s="98">
        <f>'Sales Forecast by COS'!FJQ5</f>
        <v>0</v>
      </c>
      <c r="FJR6" s="98">
        <f>'Sales Forecast by COS'!FJR5</f>
        <v>0</v>
      </c>
      <c r="FJS6" s="98">
        <f>'Sales Forecast by COS'!FJS5</f>
        <v>0</v>
      </c>
      <c r="FJT6" s="98">
        <f>'Sales Forecast by COS'!FJT5</f>
        <v>0</v>
      </c>
      <c r="FJU6" s="98">
        <f>'Sales Forecast by COS'!FJU5</f>
        <v>0</v>
      </c>
      <c r="FJV6" s="98">
        <f>'Sales Forecast by COS'!FJV5</f>
        <v>0</v>
      </c>
      <c r="FJW6" s="98">
        <f>'Sales Forecast by COS'!FJW5</f>
        <v>0</v>
      </c>
      <c r="FJX6" s="98">
        <f>'Sales Forecast by COS'!FJX5</f>
        <v>0</v>
      </c>
      <c r="FJY6" s="98">
        <f>'Sales Forecast by COS'!FJY5</f>
        <v>0</v>
      </c>
      <c r="FJZ6" s="98">
        <f>'Sales Forecast by COS'!FJZ5</f>
        <v>0</v>
      </c>
      <c r="FKA6" s="98">
        <f>'Sales Forecast by COS'!FKA5</f>
        <v>0</v>
      </c>
      <c r="FKB6" s="98">
        <f>'Sales Forecast by COS'!FKB5</f>
        <v>0</v>
      </c>
      <c r="FKC6" s="98">
        <f>'Sales Forecast by COS'!FKC5</f>
        <v>0</v>
      </c>
      <c r="FKD6" s="98">
        <f>'Sales Forecast by COS'!FKD5</f>
        <v>0</v>
      </c>
      <c r="FKE6" s="98">
        <f>'Sales Forecast by COS'!FKE5</f>
        <v>0</v>
      </c>
      <c r="FKF6" s="98">
        <f>'Sales Forecast by COS'!FKF5</f>
        <v>0</v>
      </c>
      <c r="FKG6" s="98">
        <f>'Sales Forecast by COS'!FKG5</f>
        <v>0</v>
      </c>
      <c r="FKH6" s="98">
        <f>'Sales Forecast by COS'!FKH5</f>
        <v>0</v>
      </c>
      <c r="FKI6" s="98">
        <f>'Sales Forecast by COS'!FKI5</f>
        <v>0</v>
      </c>
      <c r="FKJ6" s="98">
        <f>'Sales Forecast by COS'!FKJ5</f>
        <v>0</v>
      </c>
      <c r="FKK6" s="98">
        <f>'Sales Forecast by COS'!FKK5</f>
        <v>0</v>
      </c>
      <c r="FKL6" s="98">
        <f>'Sales Forecast by COS'!FKL5</f>
        <v>0</v>
      </c>
      <c r="FKM6" s="98">
        <f>'Sales Forecast by COS'!FKM5</f>
        <v>0</v>
      </c>
      <c r="FKN6" s="98">
        <f>'Sales Forecast by COS'!FKN5</f>
        <v>0</v>
      </c>
      <c r="FKO6" s="98">
        <f>'Sales Forecast by COS'!FKO5</f>
        <v>0</v>
      </c>
      <c r="FKP6" s="98">
        <f>'Sales Forecast by COS'!FKP5</f>
        <v>0</v>
      </c>
      <c r="FKQ6" s="98">
        <f>'Sales Forecast by COS'!FKQ5</f>
        <v>0</v>
      </c>
      <c r="FKR6" s="98">
        <f>'Sales Forecast by COS'!FKR5</f>
        <v>0</v>
      </c>
      <c r="FKS6" s="98">
        <f>'Sales Forecast by COS'!FKS5</f>
        <v>0</v>
      </c>
      <c r="FKT6" s="98">
        <f>'Sales Forecast by COS'!FKT5</f>
        <v>0</v>
      </c>
      <c r="FKU6" s="98">
        <f>'Sales Forecast by COS'!FKU5</f>
        <v>0</v>
      </c>
      <c r="FKV6" s="98">
        <f>'Sales Forecast by COS'!FKV5</f>
        <v>0</v>
      </c>
      <c r="FKW6" s="98">
        <f>'Sales Forecast by COS'!FKW5</f>
        <v>0</v>
      </c>
      <c r="FKX6" s="98">
        <f>'Sales Forecast by COS'!FKX5</f>
        <v>0</v>
      </c>
      <c r="FKY6" s="98">
        <f>'Sales Forecast by COS'!FKY5</f>
        <v>0</v>
      </c>
      <c r="FKZ6" s="98">
        <f>'Sales Forecast by COS'!FKZ5</f>
        <v>0</v>
      </c>
      <c r="FLA6" s="98">
        <f>'Sales Forecast by COS'!FLA5</f>
        <v>0</v>
      </c>
      <c r="FLB6" s="98">
        <f>'Sales Forecast by COS'!FLB5</f>
        <v>0</v>
      </c>
      <c r="FLC6" s="98">
        <f>'Sales Forecast by COS'!FLC5</f>
        <v>0</v>
      </c>
      <c r="FLD6" s="98">
        <f>'Sales Forecast by COS'!FLD5</f>
        <v>0</v>
      </c>
      <c r="FLE6" s="98">
        <f>'Sales Forecast by COS'!FLE5</f>
        <v>0</v>
      </c>
      <c r="FLF6" s="98">
        <f>'Sales Forecast by COS'!FLF5</f>
        <v>0</v>
      </c>
      <c r="FLG6" s="98">
        <f>'Sales Forecast by COS'!FLG5</f>
        <v>0</v>
      </c>
      <c r="FLH6" s="98">
        <f>'Sales Forecast by COS'!FLH5</f>
        <v>0</v>
      </c>
      <c r="FLI6" s="98">
        <f>'Sales Forecast by COS'!FLI5</f>
        <v>0</v>
      </c>
      <c r="FLJ6" s="98">
        <f>'Sales Forecast by COS'!FLJ5</f>
        <v>0</v>
      </c>
      <c r="FLK6" s="98">
        <f>'Sales Forecast by COS'!FLK5</f>
        <v>0</v>
      </c>
      <c r="FLL6" s="98">
        <f>'Sales Forecast by COS'!FLL5</f>
        <v>0</v>
      </c>
      <c r="FLM6" s="98">
        <f>'Sales Forecast by COS'!FLM5</f>
        <v>0</v>
      </c>
      <c r="FLN6" s="98">
        <f>'Sales Forecast by COS'!FLN5</f>
        <v>0</v>
      </c>
      <c r="FLO6" s="98">
        <f>'Sales Forecast by COS'!FLO5</f>
        <v>0</v>
      </c>
      <c r="FLP6" s="98">
        <f>'Sales Forecast by COS'!FLP5</f>
        <v>0</v>
      </c>
      <c r="FLQ6" s="98">
        <f>'Sales Forecast by COS'!FLQ5</f>
        <v>0</v>
      </c>
      <c r="FLR6" s="98">
        <f>'Sales Forecast by COS'!FLR5</f>
        <v>0</v>
      </c>
      <c r="FLS6" s="98">
        <f>'Sales Forecast by COS'!FLS5</f>
        <v>0</v>
      </c>
      <c r="FLT6" s="98">
        <f>'Sales Forecast by COS'!FLT5</f>
        <v>0</v>
      </c>
      <c r="FLU6" s="98">
        <f>'Sales Forecast by COS'!FLU5</f>
        <v>0</v>
      </c>
      <c r="FLV6" s="98">
        <f>'Sales Forecast by COS'!FLV5</f>
        <v>0</v>
      </c>
      <c r="FLW6" s="98">
        <f>'Sales Forecast by COS'!FLW5</f>
        <v>0</v>
      </c>
      <c r="FLX6" s="98">
        <f>'Sales Forecast by COS'!FLX5</f>
        <v>0</v>
      </c>
      <c r="FLY6" s="98">
        <f>'Sales Forecast by COS'!FLY5</f>
        <v>0</v>
      </c>
      <c r="FLZ6" s="98">
        <f>'Sales Forecast by COS'!FLZ5</f>
        <v>0</v>
      </c>
      <c r="FMA6" s="98">
        <f>'Sales Forecast by COS'!FMA5</f>
        <v>0</v>
      </c>
      <c r="FMB6" s="98">
        <f>'Sales Forecast by COS'!FMB5</f>
        <v>0</v>
      </c>
      <c r="FMC6" s="98">
        <f>'Sales Forecast by COS'!FMC5</f>
        <v>0</v>
      </c>
      <c r="FMD6" s="98">
        <f>'Sales Forecast by COS'!FMD5</f>
        <v>0</v>
      </c>
      <c r="FME6" s="98">
        <f>'Sales Forecast by COS'!FME5</f>
        <v>0</v>
      </c>
      <c r="FMF6" s="98">
        <f>'Sales Forecast by COS'!FMF5</f>
        <v>0</v>
      </c>
      <c r="FMG6" s="98">
        <f>'Sales Forecast by COS'!FMG5</f>
        <v>0</v>
      </c>
      <c r="FMH6" s="98">
        <f>'Sales Forecast by COS'!FMH5</f>
        <v>0</v>
      </c>
      <c r="FMI6" s="98">
        <f>'Sales Forecast by COS'!FMI5</f>
        <v>0</v>
      </c>
      <c r="FMJ6" s="98">
        <f>'Sales Forecast by COS'!FMJ5</f>
        <v>0</v>
      </c>
      <c r="FMK6" s="98">
        <f>'Sales Forecast by COS'!FMK5</f>
        <v>0</v>
      </c>
      <c r="FML6" s="98">
        <f>'Sales Forecast by COS'!FML5</f>
        <v>0</v>
      </c>
      <c r="FMM6" s="98">
        <f>'Sales Forecast by COS'!FMM5</f>
        <v>0</v>
      </c>
      <c r="FMN6" s="98">
        <f>'Sales Forecast by COS'!FMN5</f>
        <v>0</v>
      </c>
      <c r="FMO6" s="98">
        <f>'Sales Forecast by COS'!FMO5</f>
        <v>0</v>
      </c>
      <c r="FMP6" s="98">
        <f>'Sales Forecast by COS'!FMP5</f>
        <v>0</v>
      </c>
      <c r="FMQ6" s="98">
        <f>'Sales Forecast by COS'!FMQ5</f>
        <v>0</v>
      </c>
      <c r="FMR6" s="98">
        <f>'Sales Forecast by COS'!FMR5</f>
        <v>0</v>
      </c>
      <c r="FMS6" s="98">
        <f>'Sales Forecast by COS'!FMS5</f>
        <v>0</v>
      </c>
      <c r="FMT6" s="98">
        <f>'Sales Forecast by COS'!FMT5</f>
        <v>0</v>
      </c>
      <c r="FMU6" s="98">
        <f>'Sales Forecast by COS'!FMU5</f>
        <v>0</v>
      </c>
      <c r="FMV6" s="98">
        <f>'Sales Forecast by COS'!FMV5</f>
        <v>0</v>
      </c>
      <c r="FMW6" s="98">
        <f>'Sales Forecast by COS'!FMW5</f>
        <v>0</v>
      </c>
      <c r="FMX6" s="98">
        <f>'Sales Forecast by COS'!FMX5</f>
        <v>0</v>
      </c>
      <c r="FMY6" s="98">
        <f>'Sales Forecast by COS'!FMY5</f>
        <v>0</v>
      </c>
      <c r="FMZ6" s="98">
        <f>'Sales Forecast by COS'!FMZ5</f>
        <v>0</v>
      </c>
      <c r="FNA6" s="98">
        <f>'Sales Forecast by COS'!FNA5</f>
        <v>0</v>
      </c>
      <c r="FNB6" s="98">
        <f>'Sales Forecast by COS'!FNB5</f>
        <v>0</v>
      </c>
      <c r="FNC6" s="98">
        <f>'Sales Forecast by COS'!FNC5</f>
        <v>0</v>
      </c>
      <c r="FND6" s="98">
        <f>'Sales Forecast by COS'!FND5</f>
        <v>0</v>
      </c>
      <c r="FNE6" s="98">
        <f>'Sales Forecast by COS'!FNE5</f>
        <v>0</v>
      </c>
      <c r="FNF6" s="98">
        <f>'Sales Forecast by COS'!FNF5</f>
        <v>0</v>
      </c>
      <c r="FNG6" s="98">
        <f>'Sales Forecast by COS'!FNG5</f>
        <v>0</v>
      </c>
      <c r="FNH6" s="98">
        <f>'Sales Forecast by COS'!FNH5</f>
        <v>0</v>
      </c>
      <c r="FNI6" s="98">
        <f>'Sales Forecast by COS'!FNI5</f>
        <v>0</v>
      </c>
      <c r="FNJ6" s="98">
        <f>'Sales Forecast by COS'!FNJ5</f>
        <v>0</v>
      </c>
      <c r="FNK6" s="98">
        <f>'Sales Forecast by COS'!FNK5</f>
        <v>0</v>
      </c>
      <c r="FNL6" s="98">
        <f>'Sales Forecast by COS'!FNL5</f>
        <v>0</v>
      </c>
      <c r="FNM6" s="98">
        <f>'Sales Forecast by COS'!FNM5</f>
        <v>0</v>
      </c>
      <c r="FNN6" s="98">
        <f>'Sales Forecast by COS'!FNN5</f>
        <v>0</v>
      </c>
      <c r="FNO6" s="98">
        <f>'Sales Forecast by COS'!FNO5</f>
        <v>0</v>
      </c>
      <c r="FNP6" s="98">
        <f>'Sales Forecast by COS'!FNP5</f>
        <v>0</v>
      </c>
      <c r="FNQ6" s="98">
        <f>'Sales Forecast by COS'!FNQ5</f>
        <v>0</v>
      </c>
      <c r="FNR6" s="98">
        <f>'Sales Forecast by COS'!FNR5</f>
        <v>0</v>
      </c>
      <c r="FNS6" s="98">
        <f>'Sales Forecast by COS'!FNS5</f>
        <v>0</v>
      </c>
      <c r="FNT6" s="98">
        <f>'Sales Forecast by COS'!FNT5</f>
        <v>0</v>
      </c>
      <c r="FNU6" s="98">
        <f>'Sales Forecast by COS'!FNU5</f>
        <v>0</v>
      </c>
      <c r="FNV6" s="98">
        <f>'Sales Forecast by COS'!FNV5</f>
        <v>0</v>
      </c>
      <c r="FNW6" s="98">
        <f>'Sales Forecast by COS'!FNW5</f>
        <v>0</v>
      </c>
      <c r="FNX6" s="98">
        <f>'Sales Forecast by COS'!FNX5</f>
        <v>0</v>
      </c>
      <c r="FNY6" s="98">
        <f>'Sales Forecast by COS'!FNY5</f>
        <v>0</v>
      </c>
      <c r="FNZ6" s="98">
        <f>'Sales Forecast by COS'!FNZ5</f>
        <v>0</v>
      </c>
      <c r="FOA6" s="98">
        <f>'Sales Forecast by COS'!FOA5</f>
        <v>0</v>
      </c>
      <c r="FOB6" s="98">
        <f>'Sales Forecast by COS'!FOB5</f>
        <v>0</v>
      </c>
      <c r="FOC6" s="98">
        <f>'Sales Forecast by COS'!FOC5</f>
        <v>0</v>
      </c>
      <c r="FOD6" s="98">
        <f>'Sales Forecast by COS'!FOD5</f>
        <v>0</v>
      </c>
      <c r="FOE6" s="98">
        <f>'Sales Forecast by COS'!FOE5</f>
        <v>0</v>
      </c>
      <c r="FOF6" s="98">
        <f>'Sales Forecast by COS'!FOF5</f>
        <v>0</v>
      </c>
      <c r="FOG6" s="98">
        <f>'Sales Forecast by COS'!FOG5</f>
        <v>0</v>
      </c>
      <c r="FOH6" s="98">
        <f>'Sales Forecast by COS'!FOH5</f>
        <v>0</v>
      </c>
      <c r="FOI6" s="98">
        <f>'Sales Forecast by COS'!FOI5</f>
        <v>0</v>
      </c>
      <c r="FOJ6" s="98">
        <f>'Sales Forecast by COS'!FOJ5</f>
        <v>0</v>
      </c>
      <c r="FOK6" s="98">
        <f>'Sales Forecast by COS'!FOK5</f>
        <v>0</v>
      </c>
      <c r="FOL6" s="98">
        <f>'Sales Forecast by COS'!FOL5</f>
        <v>0</v>
      </c>
      <c r="FOM6" s="98">
        <f>'Sales Forecast by COS'!FOM5</f>
        <v>0</v>
      </c>
      <c r="FON6" s="98">
        <f>'Sales Forecast by COS'!FON5</f>
        <v>0</v>
      </c>
      <c r="FOO6" s="98">
        <f>'Sales Forecast by COS'!FOO5</f>
        <v>0</v>
      </c>
      <c r="FOP6" s="98">
        <f>'Sales Forecast by COS'!FOP5</f>
        <v>0</v>
      </c>
      <c r="FOQ6" s="98">
        <f>'Sales Forecast by COS'!FOQ5</f>
        <v>0</v>
      </c>
      <c r="FOR6" s="98">
        <f>'Sales Forecast by COS'!FOR5</f>
        <v>0</v>
      </c>
      <c r="FOS6" s="98">
        <f>'Sales Forecast by COS'!FOS5</f>
        <v>0</v>
      </c>
      <c r="FOT6" s="98">
        <f>'Sales Forecast by COS'!FOT5</f>
        <v>0</v>
      </c>
      <c r="FOU6" s="98">
        <f>'Sales Forecast by COS'!FOU5</f>
        <v>0</v>
      </c>
      <c r="FOV6" s="98">
        <f>'Sales Forecast by COS'!FOV5</f>
        <v>0</v>
      </c>
      <c r="FOW6" s="98">
        <f>'Sales Forecast by COS'!FOW5</f>
        <v>0</v>
      </c>
      <c r="FOX6" s="98">
        <f>'Sales Forecast by COS'!FOX5</f>
        <v>0</v>
      </c>
      <c r="FOY6" s="98">
        <f>'Sales Forecast by COS'!FOY5</f>
        <v>0</v>
      </c>
      <c r="FOZ6" s="98">
        <f>'Sales Forecast by COS'!FOZ5</f>
        <v>0</v>
      </c>
      <c r="FPA6" s="98">
        <f>'Sales Forecast by COS'!FPA5</f>
        <v>0</v>
      </c>
      <c r="FPB6" s="98">
        <f>'Sales Forecast by COS'!FPB5</f>
        <v>0</v>
      </c>
      <c r="FPC6" s="98">
        <f>'Sales Forecast by COS'!FPC5</f>
        <v>0</v>
      </c>
      <c r="FPD6" s="98">
        <f>'Sales Forecast by COS'!FPD5</f>
        <v>0</v>
      </c>
      <c r="FPE6" s="98">
        <f>'Sales Forecast by COS'!FPE5</f>
        <v>0</v>
      </c>
      <c r="FPF6" s="98">
        <f>'Sales Forecast by COS'!FPF5</f>
        <v>0</v>
      </c>
      <c r="FPG6" s="98">
        <f>'Sales Forecast by COS'!FPG5</f>
        <v>0</v>
      </c>
      <c r="FPH6" s="98">
        <f>'Sales Forecast by COS'!FPH5</f>
        <v>0</v>
      </c>
      <c r="FPI6" s="98">
        <f>'Sales Forecast by COS'!FPI5</f>
        <v>0</v>
      </c>
      <c r="FPJ6" s="98">
        <f>'Sales Forecast by COS'!FPJ5</f>
        <v>0</v>
      </c>
      <c r="FPK6" s="98">
        <f>'Sales Forecast by COS'!FPK5</f>
        <v>0</v>
      </c>
      <c r="FPL6" s="98">
        <f>'Sales Forecast by COS'!FPL5</f>
        <v>0</v>
      </c>
      <c r="FPM6" s="98">
        <f>'Sales Forecast by COS'!FPM5</f>
        <v>0</v>
      </c>
      <c r="FPN6" s="98">
        <f>'Sales Forecast by COS'!FPN5</f>
        <v>0</v>
      </c>
      <c r="FPO6" s="98">
        <f>'Sales Forecast by COS'!FPO5</f>
        <v>0</v>
      </c>
      <c r="FPP6" s="98">
        <f>'Sales Forecast by COS'!FPP5</f>
        <v>0</v>
      </c>
      <c r="FPQ6" s="98">
        <f>'Sales Forecast by COS'!FPQ5</f>
        <v>0</v>
      </c>
      <c r="FPR6" s="98">
        <f>'Sales Forecast by COS'!FPR5</f>
        <v>0</v>
      </c>
      <c r="FPS6" s="98">
        <f>'Sales Forecast by COS'!FPS5</f>
        <v>0</v>
      </c>
      <c r="FPT6" s="98">
        <f>'Sales Forecast by COS'!FPT5</f>
        <v>0</v>
      </c>
      <c r="FPU6" s="98">
        <f>'Sales Forecast by COS'!FPU5</f>
        <v>0</v>
      </c>
      <c r="FPV6" s="98">
        <f>'Sales Forecast by COS'!FPV5</f>
        <v>0</v>
      </c>
      <c r="FPW6" s="98">
        <f>'Sales Forecast by COS'!FPW5</f>
        <v>0</v>
      </c>
      <c r="FPX6" s="98">
        <f>'Sales Forecast by COS'!FPX5</f>
        <v>0</v>
      </c>
      <c r="FPY6" s="98">
        <f>'Sales Forecast by COS'!FPY5</f>
        <v>0</v>
      </c>
      <c r="FPZ6" s="98">
        <f>'Sales Forecast by COS'!FPZ5</f>
        <v>0</v>
      </c>
      <c r="FQA6" s="98">
        <f>'Sales Forecast by COS'!FQA5</f>
        <v>0</v>
      </c>
      <c r="FQB6" s="98">
        <f>'Sales Forecast by COS'!FQB5</f>
        <v>0</v>
      </c>
      <c r="FQC6" s="98">
        <f>'Sales Forecast by COS'!FQC5</f>
        <v>0</v>
      </c>
      <c r="FQD6" s="98">
        <f>'Sales Forecast by COS'!FQD5</f>
        <v>0</v>
      </c>
      <c r="FQE6" s="98">
        <f>'Sales Forecast by COS'!FQE5</f>
        <v>0</v>
      </c>
      <c r="FQF6" s="98">
        <f>'Sales Forecast by COS'!FQF5</f>
        <v>0</v>
      </c>
      <c r="FQG6" s="98">
        <f>'Sales Forecast by COS'!FQG5</f>
        <v>0</v>
      </c>
      <c r="FQH6" s="98">
        <f>'Sales Forecast by COS'!FQH5</f>
        <v>0</v>
      </c>
      <c r="FQI6" s="98">
        <f>'Sales Forecast by COS'!FQI5</f>
        <v>0</v>
      </c>
      <c r="FQJ6" s="98">
        <f>'Sales Forecast by COS'!FQJ5</f>
        <v>0</v>
      </c>
      <c r="FQK6" s="98">
        <f>'Sales Forecast by COS'!FQK5</f>
        <v>0</v>
      </c>
      <c r="FQL6" s="98">
        <f>'Sales Forecast by COS'!FQL5</f>
        <v>0</v>
      </c>
      <c r="FQM6" s="98">
        <f>'Sales Forecast by COS'!FQM5</f>
        <v>0</v>
      </c>
      <c r="FQN6" s="98">
        <f>'Sales Forecast by COS'!FQN5</f>
        <v>0</v>
      </c>
      <c r="FQO6" s="98">
        <f>'Sales Forecast by COS'!FQO5</f>
        <v>0</v>
      </c>
      <c r="FQP6" s="98">
        <f>'Sales Forecast by COS'!FQP5</f>
        <v>0</v>
      </c>
      <c r="FQQ6" s="98">
        <f>'Sales Forecast by COS'!FQQ5</f>
        <v>0</v>
      </c>
      <c r="FQR6" s="98">
        <f>'Sales Forecast by COS'!FQR5</f>
        <v>0</v>
      </c>
      <c r="FQS6" s="98">
        <f>'Sales Forecast by COS'!FQS5</f>
        <v>0</v>
      </c>
      <c r="FQT6" s="98">
        <f>'Sales Forecast by COS'!FQT5</f>
        <v>0</v>
      </c>
      <c r="FQU6" s="98">
        <f>'Sales Forecast by COS'!FQU5</f>
        <v>0</v>
      </c>
      <c r="FQV6" s="98">
        <f>'Sales Forecast by COS'!FQV5</f>
        <v>0</v>
      </c>
      <c r="FQW6" s="98">
        <f>'Sales Forecast by COS'!FQW5</f>
        <v>0</v>
      </c>
      <c r="FQX6" s="98">
        <f>'Sales Forecast by COS'!FQX5</f>
        <v>0</v>
      </c>
      <c r="FQY6" s="98">
        <f>'Sales Forecast by COS'!FQY5</f>
        <v>0</v>
      </c>
      <c r="FQZ6" s="98">
        <f>'Sales Forecast by COS'!FQZ5</f>
        <v>0</v>
      </c>
      <c r="FRA6" s="98">
        <f>'Sales Forecast by COS'!FRA5</f>
        <v>0</v>
      </c>
      <c r="FRB6" s="98">
        <f>'Sales Forecast by COS'!FRB5</f>
        <v>0</v>
      </c>
      <c r="FRC6" s="98">
        <f>'Sales Forecast by COS'!FRC5</f>
        <v>0</v>
      </c>
      <c r="FRD6" s="98">
        <f>'Sales Forecast by COS'!FRD5</f>
        <v>0</v>
      </c>
      <c r="FRE6" s="98">
        <f>'Sales Forecast by COS'!FRE5</f>
        <v>0</v>
      </c>
      <c r="FRF6" s="98">
        <f>'Sales Forecast by COS'!FRF5</f>
        <v>0</v>
      </c>
      <c r="FRG6" s="98">
        <f>'Sales Forecast by COS'!FRG5</f>
        <v>0</v>
      </c>
      <c r="FRH6" s="98">
        <f>'Sales Forecast by COS'!FRH5</f>
        <v>0</v>
      </c>
      <c r="FRI6" s="98">
        <f>'Sales Forecast by COS'!FRI5</f>
        <v>0</v>
      </c>
      <c r="FRJ6" s="98">
        <f>'Sales Forecast by COS'!FRJ5</f>
        <v>0</v>
      </c>
      <c r="FRK6" s="98">
        <f>'Sales Forecast by COS'!FRK5</f>
        <v>0</v>
      </c>
      <c r="FRL6" s="98">
        <f>'Sales Forecast by COS'!FRL5</f>
        <v>0</v>
      </c>
      <c r="FRM6" s="98">
        <f>'Sales Forecast by COS'!FRM5</f>
        <v>0</v>
      </c>
      <c r="FRN6" s="98">
        <f>'Sales Forecast by COS'!FRN5</f>
        <v>0</v>
      </c>
      <c r="FRO6" s="98">
        <f>'Sales Forecast by COS'!FRO5</f>
        <v>0</v>
      </c>
      <c r="FRP6" s="98">
        <f>'Sales Forecast by COS'!FRP5</f>
        <v>0</v>
      </c>
      <c r="FRQ6" s="98">
        <f>'Sales Forecast by COS'!FRQ5</f>
        <v>0</v>
      </c>
      <c r="FRR6" s="98">
        <f>'Sales Forecast by COS'!FRR5</f>
        <v>0</v>
      </c>
      <c r="FRS6" s="98">
        <f>'Sales Forecast by COS'!FRS5</f>
        <v>0</v>
      </c>
      <c r="FRT6" s="98">
        <f>'Sales Forecast by COS'!FRT5</f>
        <v>0</v>
      </c>
      <c r="FRU6" s="98">
        <f>'Sales Forecast by COS'!FRU5</f>
        <v>0</v>
      </c>
      <c r="FRV6" s="98">
        <f>'Sales Forecast by COS'!FRV5</f>
        <v>0</v>
      </c>
      <c r="FRW6" s="98">
        <f>'Sales Forecast by COS'!FRW5</f>
        <v>0</v>
      </c>
      <c r="FRX6" s="98">
        <f>'Sales Forecast by COS'!FRX5</f>
        <v>0</v>
      </c>
      <c r="FRY6" s="98">
        <f>'Sales Forecast by COS'!FRY5</f>
        <v>0</v>
      </c>
      <c r="FRZ6" s="98">
        <f>'Sales Forecast by COS'!FRZ5</f>
        <v>0</v>
      </c>
      <c r="FSA6" s="98">
        <f>'Sales Forecast by COS'!FSA5</f>
        <v>0</v>
      </c>
      <c r="FSB6" s="98">
        <f>'Sales Forecast by COS'!FSB5</f>
        <v>0</v>
      </c>
      <c r="FSC6" s="98">
        <f>'Sales Forecast by COS'!FSC5</f>
        <v>0</v>
      </c>
      <c r="FSD6" s="98">
        <f>'Sales Forecast by COS'!FSD5</f>
        <v>0</v>
      </c>
      <c r="FSE6" s="98">
        <f>'Sales Forecast by COS'!FSE5</f>
        <v>0</v>
      </c>
      <c r="FSF6" s="98">
        <f>'Sales Forecast by COS'!FSF5</f>
        <v>0</v>
      </c>
      <c r="FSG6" s="98">
        <f>'Sales Forecast by COS'!FSG5</f>
        <v>0</v>
      </c>
      <c r="FSH6" s="98">
        <f>'Sales Forecast by COS'!FSH5</f>
        <v>0</v>
      </c>
      <c r="FSI6" s="98">
        <f>'Sales Forecast by COS'!FSI5</f>
        <v>0</v>
      </c>
      <c r="FSJ6" s="98">
        <f>'Sales Forecast by COS'!FSJ5</f>
        <v>0</v>
      </c>
      <c r="FSK6" s="98">
        <f>'Sales Forecast by COS'!FSK5</f>
        <v>0</v>
      </c>
      <c r="FSL6" s="98">
        <f>'Sales Forecast by COS'!FSL5</f>
        <v>0</v>
      </c>
      <c r="FSM6" s="98">
        <f>'Sales Forecast by COS'!FSM5</f>
        <v>0</v>
      </c>
      <c r="FSN6" s="98">
        <f>'Sales Forecast by COS'!FSN5</f>
        <v>0</v>
      </c>
      <c r="FSO6" s="98">
        <f>'Sales Forecast by COS'!FSO5</f>
        <v>0</v>
      </c>
      <c r="FSP6" s="98">
        <f>'Sales Forecast by COS'!FSP5</f>
        <v>0</v>
      </c>
      <c r="FSQ6" s="98">
        <f>'Sales Forecast by COS'!FSQ5</f>
        <v>0</v>
      </c>
      <c r="FSR6" s="98">
        <f>'Sales Forecast by COS'!FSR5</f>
        <v>0</v>
      </c>
      <c r="FSS6" s="98">
        <f>'Sales Forecast by COS'!FSS5</f>
        <v>0</v>
      </c>
      <c r="FST6" s="98">
        <f>'Sales Forecast by COS'!FST5</f>
        <v>0</v>
      </c>
      <c r="FSU6" s="98">
        <f>'Sales Forecast by COS'!FSU5</f>
        <v>0</v>
      </c>
      <c r="FSV6" s="98">
        <f>'Sales Forecast by COS'!FSV5</f>
        <v>0</v>
      </c>
      <c r="FSW6" s="98">
        <f>'Sales Forecast by COS'!FSW5</f>
        <v>0</v>
      </c>
      <c r="FSX6" s="98">
        <f>'Sales Forecast by COS'!FSX5</f>
        <v>0</v>
      </c>
      <c r="FSY6" s="98">
        <f>'Sales Forecast by COS'!FSY5</f>
        <v>0</v>
      </c>
      <c r="FSZ6" s="98">
        <f>'Sales Forecast by COS'!FSZ5</f>
        <v>0</v>
      </c>
      <c r="FTA6" s="98">
        <f>'Sales Forecast by COS'!FTA5</f>
        <v>0</v>
      </c>
      <c r="FTB6" s="98">
        <f>'Sales Forecast by COS'!FTB5</f>
        <v>0</v>
      </c>
      <c r="FTC6" s="98">
        <f>'Sales Forecast by COS'!FTC5</f>
        <v>0</v>
      </c>
      <c r="FTD6" s="98">
        <f>'Sales Forecast by COS'!FTD5</f>
        <v>0</v>
      </c>
      <c r="FTE6" s="98">
        <f>'Sales Forecast by COS'!FTE5</f>
        <v>0</v>
      </c>
      <c r="FTF6" s="98">
        <f>'Sales Forecast by COS'!FTF5</f>
        <v>0</v>
      </c>
      <c r="FTG6" s="98">
        <f>'Sales Forecast by COS'!FTG5</f>
        <v>0</v>
      </c>
      <c r="FTH6" s="98">
        <f>'Sales Forecast by COS'!FTH5</f>
        <v>0</v>
      </c>
      <c r="FTI6" s="98">
        <f>'Sales Forecast by COS'!FTI5</f>
        <v>0</v>
      </c>
      <c r="FTJ6" s="98">
        <f>'Sales Forecast by COS'!FTJ5</f>
        <v>0</v>
      </c>
      <c r="FTK6" s="98">
        <f>'Sales Forecast by COS'!FTK5</f>
        <v>0</v>
      </c>
      <c r="FTL6" s="98">
        <f>'Sales Forecast by COS'!FTL5</f>
        <v>0</v>
      </c>
      <c r="FTM6" s="98">
        <f>'Sales Forecast by COS'!FTM5</f>
        <v>0</v>
      </c>
      <c r="FTN6" s="98">
        <f>'Sales Forecast by COS'!FTN5</f>
        <v>0</v>
      </c>
      <c r="FTO6" s="98">
        <f>'Sales Forecast by COS'!FTO5</f>
        <v>0</v>
      </c>
      <c r="FTP6" s="98">
        <f>'Sales Forecast by COS'!FTP5</f>
        <v>0</v>
      </c>
      <c r="FTQ6" s="98">
        <f>'Sales Forecast by COS'!FTQ5</f>
        <v>0</v>
      </c>
      <c r="FTR6" s="98">
        <f>'Sales Forecast by COS'!FTR5</f>
        <v>0</v>
      </c>
      <c r="FTS6" s="98">
        <f>'Sales Forecast by COS'!FTS5</f>
        <v>0</v>
      </c>
      <c r="FTT6" s="98">
        <f>'Sales Forecast by COS'!FTT5</f>
        <v>0</v>
      </c>
      <c r="FTU6" s="98">
        <f>'Sales Forecast by COS'!FTU5</f>
        <v>0</v>
      </c>
      <c r="FTV6" s="98">
        <f>'Sales Forecast by COS'!FTV5</f>
        <v>0</v>
      </c>
      <c r="FTW6" s="98">
        <f>'Sales Forecast by COS'!FTW5</f>
        <v>0</v>
      </c>
      <c r="FTX6" s="98">
        <f>'Sales Forecast by COS'!FTX5</f>
        <v>0</v>
      </c>
      <c r="FTY6" s="98">
        <f>'Sales Forecast by COS'!FTY5</f>
        <v>0</v>
      </c>
      <c r="FTZ6" s="98">
        <f>'Sales Forecast by COS'!FTZ5</f>
        <v>0</v>
      </c>
      <c r="FUA6" s="98">
        <f>'Sales Forecast by COS'!FUA5</f>
        <v>0</v>
      </c>
      <c r="FUB6" s="98">
        <f>'Sales Forecast by COS'!FUB5</f>
        <v>0</v>
      </c>
      <c r="FUC6" s="98">
        <f>'Sales Forecast by COS'!FUC5</f>
        <v>0</v>
      </c>
      <c r="FUD6" s="98">
        <f>'Sales Forecast by COS'!FUD5</f>
        <v>0</v>
      </c>
      <c r="FUE6" s="98">
        <f>'Sales Forecast by COS'!FUE5</f>
        <v>0</v>
      </c>
      <c r="FUF6" s="98">
        <f>'Sales Forecast by COS'!FUF5</f>
        <v>0</v>
      </c>
      <c r="FUG6" s="98">
        <f>'Sales Forecast by COS'!FUG5</f>
        <v>0</v>
      </c>
      <c r="FUH6" s="98">
        <f>'Sales Forecast by COS'!FUH5</f>
        <v>0</v>
      </c>
      <c r="FUI6" s="98">
        <f>'Sales Forecast by COS'!FUI5</f>
        <v>0</v>
      </c>
      <c r="FUJ6" s="98">
        <f>'Sales Forecast by COS'!FUJ5</f>
        <v>0</v>
      </c>
      <c r="FUK6" s="98">
        <f>'Sales Forecast by COS'!FUK5</f>
        <v>0</v>
      </c>
      <c r="FUL6" s="98">
        <f>'Sales Forecast by COS'!FUL5</f>
        <v>0</v>
      </c>
      <c r="FUM6" s="98">
        <f>'Sales Forecast by COS'!FUM5</f>
        <v>0</v>
      </c>
      <c r="FUN6" s="98">
        <f>'Sales Forecast by COS'!FUN5</f>
        <v>0</v>
      </c>
      <c r="FUO6" s="98">
        <f>'Sales Forecast by COS'!FUO5</f>
        <v>0</v>
      </c>
      <c r="FUP6" s="98">
        <f>'Sales Forecast by COS'!FUP5</f>
        <v>0</v>
      </c>
      <c r="FUQ6" s="98">
        <f>'Sales Forecast by COS'!FUQ5</f>
        <v>0</v>
      </c>
      <c r="FUR6" s="98">
        <f>'Sales Forecast by COS'!FUR5</f>
        <v>0</v>
      </c>
      <c r="FUS6" s="98">
        <f>'Sales Forecast by COS'!FUS5</f>
        <v>0</v>
      </c>
      <c r="FUT6" s="98">
        <f>'Sales Forecast by COS'!FUT5</f>
        <v>0</v>
      </c>
      <c r="FUU6" s="98">
        <f>'Sales Forecast by COS'!FUU5</f>
        <v>0</v>
      </c>
      <c r="FUV6" s="98">
        <f>'Sales Forecast by COS'!FUV5</f>
        <v>0</v>
      </c>
      <c r="FUW6" s="98">
        <f>'Sales Forecast by COS'!FUW5</f>
        <v>0</v>
      </c>
      <c r="FUX6" s="98">
        <f>'Sales Forecast by COS'!FUX5</f>
        <v>0</v>
      </c>
      <c r="FUY6" s="98">
        <f>'Sales Forecast by COS'!FUY5</f>
        <v>0</v>
      </c>
      <c r="FUZ6" s="98">
        <f>'Sales Forecast by COS'!FUZ5</f>
        <v>0</v>
      </c>
      <c r="FVA6" s="98">
        <f>'Sales Forecast by COS'!FVA5</f>
        <v>0</v>
      </c>
      <c r="FVB6" s="98">
        <f>'Sales Forecast by COS'!FVB5</f>
        <v>0</v>
      </c>
      <c r="FVC6" s="98">
        <f>'Sales Forecast by COS'!FVC5</f>
        <v>0</v>
      </c>
      <c r="FVD6" s="98">
        <f>'Sales Forecast by COS'!FVD5</f>
        <v>0</v>
      </c>
      <c r="FVE6" s="98">
        <f>'Sales Forecast by COS'!FVE5</f>
        <v>0</v>
      </c>
      <c r="FVF6" s="98">
        <f>'Sales Forecast by COS'!FVF5</f>
        <v>0</v>
      </c>
      <c r="FVG6" s="98">
        <f>'Sales Forecast by COS'!FVG5</f>
        <v>0</v>
      </c>
      <c r="FVH6" s="98">
        <f>'Sales Forecast by COS'!FVH5</f>
        <v>0</v>
      </c>
      <c r="FVI6" s="98">
        <f>'Sales Forecast by COS'!FVI5</f>
        <v>0</v>
      </c>
      <c r="FVJ6" s="98">
        <f>'Sales Forecast by COS'!FVJ5</f>
        <v>0</v>
      </c>
      <c r="FVK6" s="98">
        <f>'Sales Forecast by COS'!FVK5</f>
        <v>0</v>
      </c>
      <c r="FVL6" s="98">
        <f>'Sales Forecast by COS'!FVL5</f>
        <v>0</v>
      </c>
      <c r="FVM6" s="98">
        <f>'Sales Forecast by COS'!FVM5</f>
        <v>0</v>
      </c>
      <c r="FVN6" s="98">
        <f>'Sales Forecast by COS'!FVN5</f>
        <v>0</v>
      </c>
      <c r="FVO6" s="98">
        <f>'Sales Forecast by COS'!FVO5</f>
        <v>0</v>
      </c>
      <c r="FVP6" s="98">
        <f>'Sales Forecast by COS'!FVP5</f>
        <v>0</v>
      </c>
      <c r="FVQ6" s="98">
        <f>'Sales Forecast by COS'!FVQ5</f>
        <v>0</v>
      </c>
      <c r="FVR6" s="98">
        <f>'Sales Forecast by COS'!FVR5</f>
        <v>0</v>
      </c>
      <c r="FVS6" s="98">
        <f>'Sales Forecast by COS'!FVS5</f>
        <v>0</v>
      </c>
      <c r="FVT6" s="98">
        <f>'Sales Forecast by COS'!FVT5</f>
        <v>0</v>
      </c>
      <c r="FVU6" s="98">
        <f>'Sales Forecast by COS'!FVU5</f>
        <v>0</v>
      </c>
      <c r="FVV6" s="98">
        <f>'Sales Forecast by COS'!FVV5</f>
        <v>0</v>
      </c>
      <c r="FVW6" s="98">
        <f>'Sales Forecast by COS'!FVW5</f>
        <v>0</v>
      </c>
      <c r="FVX6" s="98">
        <f>'Sales Forecast by COS'!FVX5</f>
        <v>0</v>
      </c>
      <c r="FVY6" s="98">
        <f>'Sales Forecast by COS'!FVY5</f>
        <v>0</v>
      </c>
      <c r="FVZ6" s="98">
        <f>'Sales Forecast by COS'!FVZ5</f>
        <v>0</v>
      </c>
      <c r="FWA6" s="98">
        <f>'Sales Forecast by COS'!FWA5</f>
        <v>0</v>
      </c>
      <c r="FWB6" s="98">
        <f>'Sales Forecast by COS'!FWB5</f>
        <v>0</v>
      </c>
      <c r="FWC6" s="98">
        <f>'Sales Forecast by COS'!FWC5</f>
        <v>0</v>
      </c>
      <c r="FWD6" s="98">
        <f>'Sales Forecast by COS'!FWD5</f>
        <v>0</v>
      </c>
      <c r="FWE6" s="98">
        <f>'Sales Forecast by COS'!FWE5</f>
        <v>0</v>
      </c>
      <c r="FWF6" s="98">
        <f>'Sales Forecast by COS'!FWF5</f>
        <v>0</v>
      </c>
      <c r="FWG6" s="98">
        <f>'Sales Forecast by COS'!FWG5</f>
        <v>0</v>
      </c>
      <c r="FWH6" s="98">
        <f>'Sales Forecast by COS'!FWH5</f>
        <v>0</v>
      </c>
      <c r="FWI6" s="98">
        <f>'Sales Forecast by COS'!FWI5</f>
        <v>0</v>
      </c>
      <c r="FWJ6" s="98">
        <f>'Sales Forecast by COS'!FWJ5</f>
        <v>0</v>
      </c>
      <c r="FWK6" s="98">
        <f>'Sales Forecast by COS'!FWK5</f>
        <v>0</v>
      </c>
      <c r="FWL6" s="98">
        <f>'Sales Forecast by COS'!FWL5</f>
        <v>0</v>
      </c>
      <c r="FWM6" s="98">
        <f>'Sales Forecast by COS'!FWM5</f>
        <v>0</v>
      </c>
      <c r="FWN6" s="98">
        <f>'Sales Forecast by COS'!FWN5</f>
        <v>0</v>
      </c>
      <c r="FWO6" s="98">
        <f>'Sales Forecast by COS'!FWO5</f>
        <v>0</v>
      </c>
      <c r="FWP6" s="98">
        <f>'Sales Forecast by COS'!FWP5</f>
        <v>0</v>
      </c>
      <c r="FWQ6" s="98">
        <f>'Sales Forecast by COS'!FWQ5</f>
        <v>0</v>
      </c>
      <c r="FWR6" s="98">
        <f>'Sales Forecast by COS'!FWR5</f>
        <v>0</v>
      </c>
      <c r="FWS6" s="98">
        <f>'Sales Forecast by COS'!FWS5</f>
        <v>0</v>
      </c>
      <c r="FWT6" s="98">
        <f>'Sales Forecast by COS'!FWT5</f>
        <v>0</v>
      </c>
      <c r="FWU6" s="98">
        <f>'Sales Forecast by COS'!FWU5</f>
        <v>0</v>
      </c>
      <c r="FWV6" s="98">
        <f>'Sales Forecast by COS'!FWV5</f>
        <v>0</v>
      </c>
      <c r="FWW6" s="98">
        <f>'Sales Forecast by COS'!FWW5</f>
        <v>0</v>
      </c>
      <c r="FWX6" s="98">
        <f>'Sales Forecast by COS'!FWX5</f>
        <v>0</v>
      </c>
      <c r="FWY6" s="98">
        <f>'Sales Forecast by COS'!FWY5</f>
        <v>0</v>
      </c>
      <c r="FWZ6" s="98">
        <f>'Sales Forecast by COS'!FWZ5</f>
        <v>0</v>
      </c>
      <c r="FXA6" s="98">
        <f>'Sales Forecast by COS'!FXA5</f>
        <v>0</v>
      </c>
      <c r="FXB6" s="98">
        <f>'Sales Forecast by COS'!FXB5</f>
        <v>0</v>
      </c>
      <c r="FXC6" s="98">
        <f>'Sales Forecast by COS'!FXC5</f>
        <v>0</v>
      </c>
      <c r="FXD6" s="98">
        <f>'Sales Forecast by COS'!FXD5</f>
        <v>0</v>
      </c>
      <c r="FXE6" s="98">
        <f>'Sales Forecast by COS'!FXE5</f>
        <v>0</v>
      </c>
      <c r="FXF6" s="98">
        <f>'Sales Forecast by COS'!FXF5</f>
        <v>0</v>
      </c>
      <c r="FXG6" s="98">
        <f>'Sales Forecast by COS'!FXG5</f>
        <v>0</v>
      </c>
      <c r="FXH6" s="98">
        <f>'Sales Forecast by COS'!FXH5</f>
        <v>0</v>
      </c>
      <c r="FXI6" s="98">
        <f>'Sales Forecast by COS'!FXI5</f>
        <v>0</v>
      </c>
      <c r="FXJ6" s="98">
        <f>'Sales Forecast by COS'!FXJ5</f>
        <v>0</v>
      </c>
      <c r="FXK6" s="98">
        <f>'Sales Forecast by COS'!FXK5</f>
        <v>0</v>
      </c>
      <c r="FXL6" s="98">
        <f>'Sales Forecast by COS'!FXL5</f>
        <v>0</v>
      </c>
      <c r="FXM6" s="98">
        <f>'Sales Forecast by COS'!FXM5</f>
        <v>0</v>
      </c>
      <c r="FXN6" s="98">
        <f>'Sales Forecast by COS'!FXN5</f>
        <v>0</v>
      </c>
      <c r="FXO6" s="98">
        <f>'Sales Forecast by COS'!FXO5</f>
        <v>0</v>
      </c>
      <c r="FXP6" s="98">
        <f>'Sales Forecast by COS'!FXP5</f>
        <v>0</v>
      </c>
      <c r="FXQ6" s="98">
        <f>'Sales Forecast by COS'!FXQ5</f>
        <v>0</v>
      </c>
      <c r="FXR6" s="98">
        <f>'Sales Forecast by COS'!FXR5</f>
        <v>0</v>
      </c>
      <c r="FXS6" s="98">
        <f>'Sales Forecast by COS'!FXS5</f>
        <v>0</v>
      </c>
      <c r="FXT6" s="98">
        <f>'Sales Forecast by COS'!FXT5</f>
        <v>0</v>
      </c>
      <c r="FXU6" s="98">
        <f>'Sales Forecast by COS'!FXU5</f>
        <v>0</v>
      </c>
      <c r="FXV6" s="98">
        <f>'Sales Forecast by COS'!FXV5</f>
        <v>0</v>
      </c>
      <c r="FXW6" s="98">
        <f>'Sales Forecast by COS'!FXW5</f>
        <v>0</v>
      </c>
      <c r="FXX6" s="98">
        <f>'Sales Forecast by COS'!FXX5</f>
        <v>0</v>
      </c>
      <c r="FXY6" s="98">
        <f>'Sales Forecast by COS'!FXY5</f>
        <v>0</v>
      </c>
      <c r="FXZ6" s="98">
        <f>'Sales Forecast by COS'!FXZ5</f>
        <v>0</v>
      </c>
      <c r="FYA6" s="98">
        <f>'Sales Forecast by COS'!FYA5</f>
        <v>0</v>
      </c>
      <c r="FYB6" s="98">
        <f>'Sales Forecast by COS'!FYB5</f>
        <v>0</v>
      </c>
      <c r="FYC6" s="98">
        <f>'Sales Forecast by COS'!FYC5</f>
        <v>0</v>
      </c>
      <c r="FYD6" s="98">
        <f>'Sales Forecast by COS'!FYD5</f>
        <v>0</v>
      </c>
      <c r="FYE6" s="98">
        <f>'Sales Forecast by COS'!FYE5</f>
        <v>0</v>
      </c>
      <c r="FYF6" s="98">
        <f>'Sales Forecast by COS'!FYF5</f>
        <v>0</v>
      </c>
      <c r="FYG6" s="98">
        <f>'Sales Forecast by COS'!FYG5</f>
        <v>0</v>
      </c>
      <c r="FYH6" s="98">
        <f>'Sales Forecast by COS'!FYH5</f>
        <v>0</v>
      </c>
      <c r="FYI6" s="98">
        <f>'Sales Forecast by COS'!FYI5</f>
        <v>0</v>
      </c>
      <c r="FYJ6" s="98">
        <f>'Sales Forecast by COS'!FYJ5</f>
        <v>0</v>
      </c>
      <c r="FYK6" s="98">
        <f>'Sales Forecast by COS'!FYK5</f>
        <v>0</v>
      </c>
      <c r="FYL6" s="98">
        <f>'Sales Forecast by COS'!FYL5</f>
        <v>0</v>
      </c>
      <c r="FYM6" s="98">
        <f>'Sales Forecast by COS'!FYM5</f>
        <v>0</v>
      </c>
      <c r="FYN6" s="98">
        <f>'Sales Forecast by COS'!FYN5</f>
        <v>0</v>
      </c>
      <c r="FYO6" s="98">
        <f>'Sales Forecast by COS'!FYO5</f>
        <v>0</v>
      </c>
      <c r="FYP6" s="98">
        <f>'Sales Forecast by COS'!FYP5</f>
        <v>0</v>
      </c>
      <c r="FYQ6" s="98">
        <f>'Sales Forecast by COS'!FYQ5</f>
        <v>0</v>
      </c>
      <c r="FYR6" s="98">
        <f>'Sales Forecast by COS'!FYR5</f>
        <v>0</v>
      </c>
      <c r="FYS6" s="98">
        <f>'Sales Forecast by COS'!FYS5</f>
        <v>0</v>
      </c>
      <c r="FYT6" s="98">
        <f>'Sales Forecast by COS'!FYT5</f>
        <v>0</v>
      </c>
      <c r="FYU6" s="98">
        <f>'Sales Forecast by COS'!FYU5</f>
        <v>0</v>
      </c>
      <c r="FYV6" s="98">
        <f>'Sales Forecast by COS'!FYV5</f>
        <v>0</v>
      </c>
      <c r="FYW6" s="98">
        <f>'Sales Forecast by COS'!FYW5</f>
        <v>0</v>
      </c>
      <c r="FYX6" s="98">
        <f>'Sales Forecast by COS'!FYX5</f>
        <v>0</v>
      </c>
      <c r="FYY6" s="98">
        <f>'Sales Forecast by COS'!FYY5</f>
        <v>0</v>
      </c>
      <c r="FYZ6" s="98">
        <f>'Sales Forecast by COS'!FYZ5</f>
        <v>0</v>
      </c>
      <c r="FZA6" s="98">
        <f>'Sales Forecast by COS'!FZA5</f>
        <v>0</v>
      </c>
      <c r="FZB6" s="98">
        <f>'Sales Forecast by COS'!FZB5</f>
        <v>0</v>
      </c>
      <c r="FZC6" s="98">
        <f>'Sales Forecast by COS'!FZC5</f>
        <v>0</v>
      </c>
      <c r="FZD6" s="98">
        <f>'Sales Forecast by COS'!FZD5</f>
        <v>0</v>
      </c>
      <c r="FZE6" s="98">
        <f>'Sales Forecast by COS'!FZE5</f>
        <v>0</v>
      </c>
      <c r="FZF6" s="98">
        <f>'Sales Forecast by COS'!FZF5</f>
        <v>0</v>
      </c>
      <c r="FZG6" s="98">
        <f>'Sales Forecast by COS'!FZG5</f>
        <v>0</v>
      </c>
      <c r="FZH6" s="98">
        <f>'Sales Forecast by COS'!FZH5</f>
        <v>0</v>
      </c>
      <c r="FZI6" s="98">
        <f>'Sales Forecast by COS'!FZI5</f>
        <v>0</v>
      </c>
      <c r="FZJ6" s="98">
        <f>'Sales Forecast by COS'!FZJ5</f>
        <v>0</v>
      </c>
      <c r="FZK6" s="98">
        <f>'Sales Forecast by COS'!FZK5</f>
        <v>0</v>
      </c>
      <c r="FZL6" s="98">
        <f>'Sales Forecast by COS'!FZL5</f>
        <v>0</v>
      </c>
      <c r="FZM6" s="98">
        <f>'Sales Forecast by COS'!FZM5</f>
        <v>0</v>
      </c>
      <c r="FZN6" s="98">
        <f>'Sales Forecast by COS'!FZN5</f>
        <v>0</v>
      </c>
      <c r="FZO6" s="98">
        <f>'Sales Forecast by COS'!FZO5</f>
        <v>0</v>
      </c>
      <c r="FZP6" s="98">
        <f>'Sales Forecast by COS'!FZP5</f>
        <v>0</v>
      </c>
      <c r="FZQ6" s="98">
        <f>'Sales Forecast by COS'!FZQ5</f>
        <v>0</v>
      </c>
      <c r="FZR6" s="98">
        <f>'Sales Forecast by COS'!FZR5</f>
        <v>0</v>
      </c>
      <c r="FZS6" s="98">
        <f>'Sales Forecast by COS'!FZS5</f>
        <v>0</v>
      </c>
      <c r="FZT6" s="98">
        <f>'Sales Forecast by COS'!FZT5</f>
        <v>0</v>
      </c>
      <c r="FZU6" s="98">
        <f>'Sales Forecast by COS'!FZU5</f>
        <v>0</v>
      </c>
      <c r="FZV6" s="98">
        <f>'Sales Forecast by COS'!FZV5</f>
        <v>0</v>
      </c>
      <c r="FZW6" s="98">
        <f>'Sales Forecast by COS'!FZW5</f>
        <v>0</v>
      </c>
      <c r="FZX6" s="98">
        <f>'Sales Forecast by COS'!FZX5</f>
        <v>0</v>
      </c>
      <c r="FZY6" s="98">
        <f>'Sales Forecast by COS'!FZY5</f>
        <v>0</v>
      </c>
      <c r="FZZ6" s="98">
        <f>'Sales Forecast by COS'!FZZ5</f>
        <v>0</v>
      </c>
      <c r="GAA6" s="98">
        <f>'Sales Forecast by COS'!GAA5</f>
        <v>0</v>
      </c>
      <c r="GAB6" s="98">
        <f>'Sales Forecast by COS'!GAB5</f>
        <v>0</v>
      </c>
      <c r="GAC6" s="98">
        <f>'Sales Forecast by COS'!GAC5</f>
        <v>0</v>
      </c>
      <c r="GAD6" s="98">
        <f>'Sales Forecast by COS'!GAD5</f>
        <v>0</v>
      </c>
      <c r="GAE6" s="98">
        <f>'Sales Forecast by COS'!GAE5</f>
        <v>0</v>
      </c>
      <c r="GAF6" s="98">
        <f>'Sales Forecast by COS'!GAF5</f>
        <v>0</v>
      </c>
      <c r="GAG6" s="98">
        <f>'Sales Forecast by COS'!GAG5</f>
        <v>0</v>
      </c>
      <c r="GAH6" s="98">
        <f>'Sales Forecast by COS'!GAH5</f>
        <v>0</v>
      </c>
      <c r="GAI6" s="98">
        <f>'Sales Forecast by COS'!GAI5</f>
        <v>0</v>
      </c>
      <c r="GAJ6" s="98">
        <f>'Sales Forecast by COS'!GAJ5</f>
        <v>0</v>
      </c>
      <c r="GAK6" s="98">
        <f>'Sales Forecast by COS'!GAK5</f>
        <v>0</v>
      </c>
      <c r="GAL6" s="98">
        <f>'Sales Forecast by COS'!GAL5</f>
        <v>0</v>
      </c>
      <c r="GAM6" s="98">
        <f>'Sales Forecast by COS'!GAM5</f>
        <v>0</v>
      </c>
      <c r="GAN6" s="98">
        <f>'Sales Forecast by COS'!GAN5</f>
        <v>0</v>
      </c>
      <c r="GAO6" s="98">
        <f>'Sales Forecast by COS'!GAO5</f>
        <v>0</v>
      </c>
      <c r="GAP6" s="98">
        <f>'Sales Forecast by COS'!GAP5</f>
        <v>0</v>
      </c>
      <c r="GAQ6" s="98">
        <f>'Sales Forecast by COS'!GAQ5</f>
        <v>0</v>
      </c>
      <c r="GAR6" s="98">
        <f>'Sales Forecast by COS'!GAR5</f>
        <v>0</v>
      </c>
      <c r="GAS6" s="98">
        <f>'Sales Forecast by COS'!GAS5</f>
        <v>0</v>
      </c>
      <c r="GAT6" s="98">
        <f>'Sales Forecast by COS'!GAT5</f>
        <v>0</v>
      </c>
      <c r="GAU6" s="98">
        <f>'Sales Forecast by COS'!GAU5</f>
        <v>0</v>
      </c>
      <c r="GAV6" s="98">
        <f>'Sales Forecast by COS'!GAV5</f>
        <v>0</v>
      </c>
      <c r="GAW6" s="98">
        <f>'Sales Forecast by COS'!GAW5</f>
        <v>0</v>
      </c>
      <c r="GAX6" s="98">
        <f>'Sales Forecast by COS'!GAX5</f>
        <v>0</v>
      </c>
      <c r="GAY6" s="98">
        <f>'Sales Forecast by COS'!GAY5</f>
        <v>0</v>
      </c>
      <c r="GAZ6" s="98">
        <f>'Sales Forecast by COS'!GAZ5</f>
        <v>0</v>
      </c>
      <c r="GBA6" s="98">
        <f>'Sales Forecast by COS'!GBA5</f>
        <v>0</v>
      </c>
      <c r="GBB6" s="98">
        <f>'Sales Forecast by COS'!GBB5</f>
        <v>0</v>
      </c>
      <c r="GBC6" s="98">
        <f>'Sales Forecast by COS'!GBC5</f>
        <v>0</v>
      </c>
      <c r="GBD6" s="98">
        <f>'Sales Forecast by COS'!GBD5</f>
        <v>0</v>
      </c>
      <c r="GBE6" s="98">
        <f>'Sales Forecast by COS'!GBE5</f>
        <v>0</v>
      </c>
      <c r="GBF6" s="98">
        <f>'Sales Forecast by COS'!GBF5</f>
        <v>0</v>
      </c>
      <c r="GBG6" s="98">
        <f>'Sales Forecast by COS'!GBG5</f>
        <v>0</v>
      </c>
      <c r="GBH6" s="98">
        <f>'Sales Forecast by COS'!GBH5</f>
        <v>0</v>
      </c>
      <c r="GBI6" s="98">
        <f>'Sales Forecast by COS'!GBI5</f>
        <v>0</v>
      </c>
      <c r="GBJ6" s="98">
        <f>'Sales Forecast by COS'!GBJ5</f>
        <v>0</v>
      </c>
      <c r="GBK6" s="98">
        <f>'Sales Forecast by COS'!GBK5</f>
        <v>0</v>
      </c>
      <c r="GBL6" s="98">
        <f>'Sales Forecast by COS'!GBL5</f>
        <v>0</v>
      </c>
      <c r="GBM6" s="98">
        <f>'Sales Forecast by COS'!GBM5</f>
        <v>0</v>
      </c>
      <c r="GBN6" s="98">
        <f>'Sales Forecast by COS'!GBN5</f>
        <v>0</v>
      </c>
      <c r="GBO6" s="98">
        <f>'Sales Forecast by COS'!GBO5</f>
        <v>0</v>
      </c>
      <c r="GBP6" s="98">
        <f>'Sales Forecast by COS'!GBP5</f>
        <v>0</v>
      </c>
      <c r="GBQ6" s="98">
        <f>'Sales Forecast by COS'!GBQ5</f>
        <v>0</v>
      </c>
      <c r="GBR6" s="98">
        <f>'Sales Forecast by COS'!GBR5</f>
        <v>0</v>
      </c>
      <c r="GBS6" s="98">
        <f>'Sales Forecast by COS'!GBS5</f>
        <v>0</v>
      </c>
      <c r="GBT6" s="98">
        <f>'Sales Forecast by COS'!GBT5</f>
        <v>0</v>
      </c>
      <c r="GBU6" s="98">
        <f>'Sales Forecast by COS'!GBU5</f>
        <v>0</v>
      </c>
      <c r="GBV6" s="98">
        <f>'Sales Forecast by COS'!GBV5</f>
        <v>0</v>
      </c>
      <c r="GBW6" s="98">
        <f>'Sales Forecast by COS'!GBW5</f>
        <v>0</v>
      </c>
      <c r="GBX6" s="98">
        <f>'Sales Forecast by COS'!GBX5</f>
        <v>0</v>
      </c>
      <c r="GBY6" s="98">
        <f>'Sales Forecast by COS'!GBY5</f>
        <v>0</v>
      </c>
      <c r="GBZ6" s="98">
        <f>'Sales Forecast by COS'!GBZ5</f>
        <v>0</v>
      </c>
      <c r="GCA6" s="98">
        <f>'Sales Forecast by COS'!GCA5</f>
        <v>0</v>
      </c>
      <c r="GCB6" s="98">
        <f>'Sales Forecast by COS'!GCB5</f>
        <v>0</v>
      </c>
      <c r="GCC6" s="98">
        <f>'Sales Forecast by COS'!GCC5</f>
        <v>0</v>
      </c>
      <c r="GCD6" s="98">
        <f>'Sales Forecast by COS'!GCD5</f>
        <v>0</v>
      </c>
      <c r="GCE6" s="98">
        <f>'Sales Forecast by COS'!GCE5</f>
        <v>0</v>
      </c>
      <c r="GCF6" s="98">
        <f>'Sales Forecast by COS'!GCF5</f>
        <v>0</v>
      </c>
      <c r="GCG6" s="98">
        <f>'Sales Forecast by COS'!GCG5</f>
        <v>0</v>
      </c>
      <c r="GCH6" s="98">
        <f>'Sales Forecast by COS'!GCH5</f>
        <v>0</v>
      </c>
      <c r="GCI6" s="98">
        <f>'Sales Forecast by COS'!GCI5</f>
        <v>0</v>
      </c>
      <c r="GCJ6" s="98">
        <f>'Sales Forecast by COS'!GCJ5</f>
        <v>0</v>
      </c>
      <c r="GCK6" s="98">
        <f>'Sales Forecast by COS'!GCK5</f>
        <v>0</v>
      </c>
      <c r="GCL6" s="98">
        <f>'Sales Forecast by COS'!GCL5</f>
        <v>0</v>
      </c>
      <c r="GCM6" s="98">
        <f>'Sales Forecast by COS'!GCM5</f>
        <v>0</v>
      </c>
      <c r="GCN6" s="98">
        <f>'Sales Forecast by COS'!GCN5</f>
        <v>0</v>
      </c>
      <c r="GCO6" s="98">
        <f>'Sales Forecast by COS'!GCO5</f>
        <v>0</v>
      </c>
      <c r="GCP6" s="98">
        <f>'Sales Forecast by COS'!GCP5</f>
        <v>0</v>
      </c>
      <c r="GCQ6" s="98">
        <f>'Sales Forecast by COS'!GCQ5</f>
        <v>0</v>
      </c>
      <c r="GCR6" s="98">
        <f>'Sales Forecast by COS'!GCR5</f>
        <v>0</v>
      </c>
      <c r="GCS6" s="98">
        <f>'Sales Forecast by COS'!GCS5</f>
        <v>0</v>
      </c>
      <c r="GCT6" s="98">
        <f>'Sales Forecast by COS'!GCT5</f>
        <v>0</v>
      </c>
      <c r="GCU6" s="98">
        <f>'Sales Forecast by COS'!GCU5</f>
        <v>0</v>
      </c>
      <c r="GCV6" s="98">
        <f>'Sales Forecast by COS'!GCV5</f>
        <v>0</v>
      </c>
      <c r="GCW6" s="98">
        <f>'Sales Forecast by COS'!GCW5</f>
        <v>0</v>
      </c>
      <c r="GCX6" s="98">
        <f>'Sales Forecast by COS'!GCX5</f>
        <v>0</v>
      </c>
      <c r="GCY6" s="98">
        <f>'Sales Forecast by COS'!GCY5</f>
        <v>0</v>
      </c>
      <c r="GCZ6" s="98">
        <f>'Sales Forecast by COS'!GCZ5</f>
        <v>0</v>
      </c>
      <c r="GDA6" s="98">
        <f>'Sales Forecast by COS'!GDA5</f>
        <v>0</v>
      </c>
      <c r="GDB6" s="98">
        <f>'Sales Forecast by COS'!GDB5</f>
        <v>0</v>
      </c>
      <c r="GDC6" s="98">
        <f>'Sales Forecast by COS'!GDC5</f>
        <v>0</v>
      </c>
      <c r="GDD6" s="98">
        <f>'Sales Forecast by COS'!GDD5</f>
        <v>0</v>
      </c>
      <c r="GDE6" s="98">
        <f>'Sales Forecast by COS'!GDE5</f>
        <v>0</v>
      </c>
      <c r="GDF6" s="98">
        <f>'Sales Forecast by COS'!GDF5</f>
        <v>0</v>
      </c>
      <c r="GDG6" s="98">
        <f>'Sales Forecast by COS'!GDG5</f>
        <v>0</v>
      </c>
      <c r="GDH6" s="98">
        <f>'Sales Forecast by COS'!GDH5</f>
        <v>0</v>
      </c>
      <c r="GDI6" s="98">
        <f>'Sales Forecast by COS'!GDI5</f>
        <v>0</v>
      </c>
      <c r="GDJ6" s="98">
        <f>'Sales Forecast by COS'!GDJ5</f>
        <v>0</v>
      </c>
      <c r="GDK6" s="98">
        <f>'Sales Forecast by COS'!GDK5</f>
        <v>0</v>
      </c>
      <c r="GDL6" s="98">
        <f>'Sales Forecast by COS'!GDL5</f>
        <v>0</v>
      </c>
      <c r="GDM6" s="98">
        <f>'Sales Forecast by COS'!GDM5</f>
        <v>0</v>
      </c>
      <c r="GDN6" s="98">
        <f>'Sales Forecast by COS'!GDN5</f>
        <v>0</v>
      </c>
      <c r="GDO6" s="98">
        <f>'Sales Forecast by COS'!GDO5</f>
        <v>0</v>
      </c>
      <c r="GDP6" s="98">
        <f>'Sales Forecast by COS'!GDP5</f>
        <v>0</v>
      </c>
      <c r="GDQ6" s="98">
        <f>'Sales Forecast by COS'!GDQ5</f>
        <v>0</v>
      </c>
      <c r="GDR6" s="98">
        <f>'Sales Forecast by COS'!GDR5</f>
        <v>0</v>
      </c>
      <c r="GDS6" s="98">
        <f>'Sales Forecast by COS'!GDS5</f>
        <v>0</v>
      </c>
      <c r="GDT6" s="98">
        <f>'Sales Forecast by COS'!GDT5</f>
        <v>0</v>
      </c>
      <c r="GDU6" s="98">
        <f>'Sales Forecast by COS'!GDU5</f>
        <v>0</v>
      </c>
      <c r="GDV6" s="98">
        <f>'Sales Forecast by COS'!GDV5</f>
        <v>0</v>
      </c>
      <c r="GDW6" s="98">
        <f>'Sales Forecast by COS'!GDW5</f>
        <v>0</v>
      </c>
      <c r="GDX6" s="98">
        <f>'Sales Forecast by COS'!GDX5</f>
        <v>0</v>
      </c>
      <c r="GDY6" s="98">
        <f>'Sales Forecast by COS'!GDY5</f>
        <v>0</v>
      </c>
      <c r="GDZ6" s="98">
        <f>'Sales Forecast by COS'!GDZ5</f>
        <v>0</v>
      </c>
      <c r="GEA6" s="98">
        <f>'Sales Forecast by COS'!GEA5</f>
        <v>0</v>
      </c>
      <c r="GEB6" s="98">
        <f>'Sales Forecast by COS'!GEB5</f>
        <v>0</v>
      </c>
      <c r="GEC6" s="98">
        <f>'Sales Forecast by COS'!GEC5</f>
        <v>0</v>
      </c>
      <c r="GED6" s="98">
        <f>'Sales Forecast by COS'!GED5</f>
        <v>0</v>
      </c>
      <c r="GEE6" s="98">
        <f>'Sales Forecast by COS'!GEE5</f>
        <v>0</v>
      </c>
      <c r="GEF6" s="98">
        <f>'Sales Forecast by COS'!GEF5</f>
        <v>0</v>
      </c>
      <c r="GEG6" s="98">
        <f>'Sales Forecast by COS'!GEG5</f>
        <v>0</v>
      </c>
      <c r="GEH6" s="98">
        <f>'Sales Forecast by COS'!GEH5</f>
        <v>0</v>
      </c>
      <c r="GEI6" s="98">
        <f>'Sales Forecast by COS'!GEI5</f>
        <v>0</v>
      </c>
      <c r="GEJ6" s="98">
        <f>'Sales Forecast by COS'!GEJ5</f>
        <v>0</v>
      </c>
      <c r="GEK6" s="98">
        <f>'Sales Forecast by COS'!GEK5</f>
        <v>0</v>
      </c>
      <c r="GEL6" s="98">
        <f>'Sales Forecast by COS'!GEL5</f>
        <v>0</v>
      </c>
      <c r="GEM6" s="98">
        <f>'Sales Forecast by COS'!GEM5</f>
        <v>0</v>
      </c>
      <c r="GEN6" s="98">
        <f>'Sales Forecast by COS'!GEN5</f>
        <v>0</v>
      </c>
      <c r="GEO6" s="98">
        <f>'Sales Forecast by COS'!GEO5</f>
        <v>0</v>
      </c>
      <c r="GEP6" s="98">
        <f>'Sales Forecast by COS'!GEP5</f>
        <v>0</v>
      </c>
      <c r="GEQ6" s="98">
        <f>'Sales Forecast by COS'!GEQ5</f>
        <v>0</v>
      </c>
      <c r="GER6" s="98">
        <f>'Sales Forecast by COS'!GER5</f>
        <v>0</v>
      </c>
      <c r="GES6" s="98">
        <f>'Sales Forecast by COS'!GES5</f>
        <v>0</v>
      </c>
      <c r="GET6" s="98">
        <f>'Sales Forecast by COS'!GET5</f>
        <v>0</v>
      </c>
      <c r="GEU6" s="98">
        <f>'Sales Forecast by COS'!GEU5</f>
        <v>0</v>
      </c>
      <c r="GEV6" s="98">
        <f>'Sales Forecast by COS'!GEV5</f>
        <v>0</v>
      </c>
      <c r="GEW6" s="98">
        <f>'Sales Forecast by COS'!GEW5</f>
        <v>0</v>
      </c>
      <c r="GEX6" s="98">
        <f>'Sales Forecast by COS'!GEX5</f>
        <v>0</v>
      </c>
      <c r="GEY6" s="98">
        <f>'Sales Forecast by COS'!GEY5</f>
        <v>0</v>
      </c>
      <c r="GEZ6" s="98">
        <f>'Sales Forecast by COS'!GEZ5</f>
        <v>0</v>
      </c>
      <c r="GFA6" s="98">
        <f>'Sales Forecast by COS'!GFA5</f>
        <v>0</v>
      </c>
      <c r="GFB6" s="98">
        <f>'Sales Forecast by COS'!GFB5</f>
        <v>0</v>
      </c>
      <c r="GFC6" s="98">
        <f>'Sales Forecast by COS'!GFC5</f>
        <v>0</v>
      </c>
      <c r="GFD6" s="98">
        <f>'Sales Forecast by COS'!GFD5</f>
        <v>0</v>
      </c>
      <c r="GFE6" s="98">
        <f>'Sales Forecast by COS'!GFE5</f>
        <v>0</v>
      </c>
      <c r="GFF6" s="98">
        <f>'Sales Forecast by COS'!GFF5</f>
        <v>0</v>
      </c>
      <c r="GFG6" s="98">
        <f>'Sales Forecast by COS'!GFG5</f>
        <v>0</v>
      </c>
      <c r="GFH6" s="98">
        <f>'Sales Forecast by COS'!GFH5</f>
        <v>0</v>
      </c>
      <c r="GFI6" s="98">
        <f>'Sales Forecast by COS'!GFI5</f>
        <v>0</v>
      </c>
      <c r="GFJ6" s="98">
        <f>'Sales Forecast by COS'!GFJ5</f>
        <v>0</v>
      </c>
      <c r="GFK6" s="98">
        <f>'Sales Forecast by COS'!GFK5</f>
        <v>0</v>
      </c>
      <c r="GFL6" s="98">
        <f>'Sales Forecast by COS'!GFL5</f>
        <v>0</v>
      </c>
      <c r="GFM6" s="98">
        <f>'Sales Forecast by COS'!GFM5</f>
        <v>0</v>
      </c>
      <c r="GFN6" s="98">
        <f>'Sales Forecast by COS'!GFN5</f>
        <v>0</v>
      </c>
      <c r="GFO6" s="98">
        <f>'Sales Forecast by COS'!GFO5</f>
        <v>0</v>
      </c>
      <c r="GFP6" s="98">
        <f>'Sales Forecast by COS'!GFP5</f>
        <v>0</v>
      </c>
      <c r="GFQ6" s="98">
        <f>'Sales Forecast by COS'!GFQ5</f>
        <v>0</v>
      </c>
      <c r="GFR6" s="98">
        <f>'Sales Forecast by COS'!GFR5</f>
        <v>0</v>
      </c>
      <c r="GFS6" s="98">
        <f>'Sales Forecast by COS'!GFS5</f>
        <v>0</v>
      </c>
      <c r="GFT6" s="98">
        <f>'Sales Forecast by COS'!GFT5</f>
        <v>0</v>
      </c>
      <c r="GFU6" s="98">
        <f>'Sales Forecast by COS'!GFU5</f>
        <v>0</v>
      </c>
      <c r="GFV6" s="98">
        <f>'Sales Forecast by COS'!GFV5</f>
        <v>0</v>
      </c>
      <c r="GFW6" s="98">
        <f>'Sales Forecast by COS'!GFW5</f>
        <v>0</v>
      </c>
      <c r="GFX6" s="98">
        <f>'Sales Forecast by COS'!GFX5</f>
        <v>0</v>
      </c>
      <c r="GFY6" s="98">
        <f>'Sales Forecast by COS'!GFY5</f>
        <v>0</v>
      </c>
      <c r="GFZ6" s="98">
        <f>'Sales Forecast by COS'!GFZ5</f>
        <v>0</v>
      </c>
      <c r="GGA6" s="98">
        <f>'Sales Forecast by COS'!GGA5</f>
        <v>0</v>
      </c>
      <c r="GGB6" s="98">
        <f>'Sales Forecast by COS'!GGB5</f>
        <v>0</v>
      </c>
      <c r="GGC6" s="98">
        <f>'Sales Forecast by COS'!GGC5</f>
        <v>0</v>
      </c>
      <c r="GGD6" s="98">
        <f>'Sales Forecast by COS'!GGD5</f>
        <v>0</v>
      </c>
      <c r="GGE6" s="98">
        <f>'Sales Forecast by COS'!GGE5</f>
        <v>0</v>
      </c>
      <c r="GGF6" s="98">
        <f>'Sales Forecast by COS'!GGF5</f>
        <v>0</v>
      </c>
      <c r="GGG6" s="98">
        <f>'Sales Forecast by COS'!GGG5</f>
        <v>0</v>
      </c>
      <c r="GGH6" s="98">
        <f>'Sales Forecast by COS'!GGH5</f>
        <v>0</v>
      </c>
      <c r="GGI6" s="98">
        <f>'Sales Forecast by COS'!GGI5</f>
        <v>0</v>
      </c>
      <c r="GGJ6" s="98">
        <f>'Sales Forecast by COS'!GGJ5</f>
        <v>0</v>
      </c>
      <c r="GGK6" s="98">
        <f>'Sales Forecast by COS'!GGK5</f>
        <v>0</v>
      </c>
      <c r="GGL6" s="98">
        <f>'Sales Forecast by COS'!GGL5</f>
        <v>0</v>
      </c>
      <c r="GGM6" s="98">
        <f>'Sales Forecast by COS'!GGM5</f>
        <v>0</v>
      </c>
      <c r="GGN6" s="98">
        <f>'Sales Forecast by COS'!GGN5</f>
        <v>0</v>
      </c>
      <c r="GGO6" s="98">
        <f>'Sales Forecast by COS'!GGO5</f>
        <v>0</v>
      </c>
      <c r="GGP6" s="98">
        <f>'Sales Forecast by COS'!GGP5</f>
        <v>0</v>
      </c>
      <c r="GGQ6" s="98">
        <f>'Sales Forecast by COS'!GGQ5</f>
        <v>0</v>
      </c>
      <c r="GGR6" s="98">
        <f>'Sales Forecast by COS'!GGR5</f>
        <v>0</v>
      </c>
      <c r="GGS6" s="98">
        <f>'Sales Forecast by COS'!GGS5</f>
        <v>0</v>
      </c>
      <c r="GGT6" s="98">
        <f>'Sales Forecast by COS'!GGT5</f>
        <v>0</v>
      </c>
      <c r="GGU6" s="98">
        <f>'Sales Forecast by COS'!GGU5</f>
        <v>0</v>
      </c>
      <c r="GGV6" s="98">
        <f>'Sales Forecast by COS'!GGV5</f>
        <v>0</v>
      </c>
      <c r="GGW6" s="98">
        <f>'Sales Forecast by COS'!GGW5</f>
        <v>0</v>
      </c>
      <c r="GGX6" s="98">
        <f>'Sales Forecast by COS'!GGX5</f>
        <v>0</v>
      </c>
      <c r="GGY6" s="98">
        <f>'Sales Forecast by COS'!GGY5</f>
        <v>0</v>
      </c>
      <c r="GGZ6" s="98">
        <f>'Sales Forecast by COS'!GGZ5</f>
        <v>0</v>
      </c>
      <c r="GHA6" s="98">
        <f>'Sales Forecast by COS'!GHA5</f>
        <v>0</v>
      </c>
      <c r="GHB6" s="98">
        <f>'Sales Forecast by COS'!GHB5</f>
        <v>0</v>
      </c>
      <c r="GHC6" s="98">
        <f>'Sales Forecast by COS'!GHC5</f>
        <v>0</v>
      </c>
      <c r="GHD6" s="98">
        <f>'Sales Forecast by COS'!GHD5</f>
        <v>0</v>
      </c>
      <c r="GHE6" s="98">
        <f>'Sales Forecast by COS'!GHE5</f>
        <v>0</v>
      </c>
      <c r="GHF6" s="98">
        <f>'Sales Forecast by COS'!GHF5</f>
        <v>0</v>
      </c>
      <c r="GHG6" s="98">
        <f>'Sales Forecast by COS'!GHG5</f>
        <v>0</v>
      </c>
      <c r="GHH6" s="98">
        <f>'Sales Forecast by COS'!GHH5</f>
        <v>0</v>
      </c>
      <c r="GHI6" s="98">
        <f>'Sales Forecast by COS'!GHI5</f>
        <v>0</v>
      </c>
      <c r="GHJ6" s="98">
        <f>'Sales Forecast by COS'!GHJ5</f>
        <v>0</v>
      </c>
      <c r="GHK6" s="98">
        <f>'Sales Forecast by COS'!GHK5</f>
        <v>0</v>
      </c>
      <c r="GHL6" s="98">
        <f>'Sales Forecast by COS'!GHL5</f>
        <v>0</v>
      </c>
      <c r="GHM6" s="98">
        <f>'Sales Forecast by COS'!GHM5</f>
        <v>0</v>
      </c>
      <c r="GHN6" s="98">
        <f>'Sales Forecast by COS'!GHN5</f>
        <v>0</v>
      </c>
      <c r="GHO6" s="98">
        <f>'Sales Forecast by COS'!GHO5</f>
        <v>0</v>
      </c>
      <c r="GHP6" s="98">
        <f>'Sales Forecast by COS'!GHP5</f>
        <v>0</v>
      </c>
      <c r="GHQ6" s="98">
        <f>'Sales Forecast by COS'!GHQ5</f>
        <v>0</v>
      </c>
      <c r="GHR6" s="98">
        <f>'Sales Forecast by COS'!GHR5</f>
        <v>0</v>
      </c>
      <c r="GHS6" s="98">
        <f>'Sales Forecast by COS'!GHS5</f>
        <v>0</v>
      </c>
      <c r="GHT6" s="98">
        <f>'Sales Forecast by COS'!GHT5</f>
        <v>0</v>
      </c>
      <c r="GHU6" s="98">
        <f>'Sales Forecast by COS'!GHU5</f>
        <v>0</v>
      </c>
      <c r="GHV6" s="98">
        <f>'Sales Forecast by COS'!GHV5</f>
        <v>0</v>
      </c>
      <c r="GHW6" s="98">
        <f>'Sales Forecast by COS'!GHW5</f>
        <v>0</v>
      </c>
      <c r="GHX6" s="98">
        <f>'Sales Forecast by COS'!GHX5</f>
        <v>0</v>
      </c>
      <c r="GHY6" s="98">
        <f>'Sales Forecast by COS'!GHY5</f>
        <v>0</v>
      </c>
      <c r="GHZ6" s="98">
        <f>'Sales Forecast by COS'!GHZ5</f>
        <v>0</v>
      </c>
      <c r="GIA6" s="98">
        <f>'Sales Forecast by COS'!GIA5</f>
        <v>0</v>
      </c>
      <c r="GIB6" s="98">
        <f>'Sales Forecast by COS'!GIB5</f>
        <v>0</v>
      </c>
      <c r="GIC6" s="98">
        <f>'Sales Forecast by COS'!GIC5</f>
        <v>0</v>
      </c>
      <c r="GID6" s="98">
        <f>'Sales Forecast by COS'!GID5</f>
        <v>0</v>
      </c>
      <c r="GIE6" s="98">
        <f>'Sales Forecast by COS'!GIE5</f>
        <v>0</v>
      </c>
      <c r="GIF6" s="98">
        <f>'Sales Forecast by COS'!GIF5</f>
        <v>0</v>
      </c>
      <c r="GIG6" s="98">
        <f>'Sales Forecast by COS'!GIG5</f>
        <v>0</v>
      </c>
      <c r="GIH6" s="98">
        <f>'Sales Forecast by COS'!GIH5</f>
        <v>0</v>
      </c>
      <c r="GII6" s="98">
        <f>'Sales Forecast by COS'!GII5</f>
        <v>0</v>
      </c>
      <c r="GIJ6" s="98">
        <f>'Sales Forecast by COS'!GIJ5</f>
        <v>0</v>
      </c>
      <c r="GIK6" s="98">
        <f>'Sales Forecast by COS'!GIK5</f>
        <v>0</v>
      </c>
      <c r="GIL6" s="98">
        <f>'Sales Forecast by COS'!GIL5</f>
        <v>0</v>
      </c>
      <c r="GIM6" s="98">
        <f>'Sales Forecast by COS'!GIM5</f>
        <v>0</v>
      </c>
      <c r="GIN6" s="98">
        <f>'Sales Forecast by COS'!GIN5</f>
        <v>0</v>
      </c>
      <c r="GIO6" s="98">
        <f>'Sales Forecast by COS'!GIO5</f>
        <v>0</v>
      </c>
      <c r="GIP6" s="98">
        <f>'Sales Forecast by COS'!GIP5</f>
        <v>0</v>
      </c>
      <c r="GIQ6" s="98">
        <f>'Sales Forecast by COS'!GIQ5</f>
        <v>0</v>
      </c>
      <c r="GIR6" s="98">
        <f>'Sales Forecast by COS'!GIR5</f>
        <v>0</v>
      </c>
      <c r="GIS6" s="98">
        <f>'Sales Forecast by COS'!GIS5</f>
        <v>0</v>
      </c>
      <c r="GIT6" s="98">
        <f>'Sales Forecast by COS'!GIT5</f>
        <v>0</v>
      </c>
      <c r="GIU6" s="98">
        <f>'Sales Forecast by COS'!GIU5</f>
        <v>0</v>
      </c>
      <c r="GIV6" s="98">
        <f>'Sales Forecast by COS'!GIV5</f>
        <v>0</v>
      </c>
      <c r="GIW6" s="98">
        <f>'Sales Forecast by COS'!GIW5</f>
        <v>0</v>
      </c>
      <c r="GIX6" s="98">
        <f>'Sales Forecast by COS'!GIX5</f>
        <v>0</v>
      </c>
      <c r="GIY6" s="98">
        <f>'Sales Forecast by COS'!GIY5</f>
        <v>0</v>
      </c>
      <c r="GIZ6" s="98">
        <f>'Sales Forecast by COS'!GIZ5</f>
        <v>0</v>
      </c>
      <c r="GJA6" s="98">
        <f>'Sales Forecast by COS'!GJA5</f>
        <v>0</v>
      </c>
      <c r="GJB6" s="98">
        <f>'Sales Forecast by COS'!GJB5</f>
        <v>0</v>
      </c>
      <c r="GJC6" s="98">
        <f>'Sales Forecast by COS'!GJC5</f>
        <v>0</v>
      </c>
      <c r="GJD6" s="98">
        <f>'Sales Forecast by COS'!GJD5</f>
        <v>0</v>
      </c>
      <c r="GJE6" s="98">
        <f>'Sales Forecast by COS'!GJE5</f>
        <v>0</v>
      </c>
      <c r="GJF6" s="98">
        <f>'Sales Forecast by COS'!GJF5</f>
        <v>0</v>
      </c>
      <c r="GJG6" s="98">
        <f>'Sales Forecast by COS'!GJG5</f>
        <v>0</v>
      </c>
      <c r="GJH6" s="98">
        <f>'Sales Forecast by COS'!GJH5</f>
        <v>0</v>
      </c>
      <c r="GJI6" s="98">
        <f>'Sales Forecast by COS'!GJI5</f>
        <v>0</v>
      </c>
      <c r="GJJ6" s="98">
        <f>'Sales Forecast by COS'!GJJ5</f>
        <v>0</v>
      </c>
      <c r="GJK6" s="98">
        <f>'Sales Forecast by COS'!GJK5</f>
        <v>0</v>
      </c>
      <c r="GJL6" s="98">
        <f>'Sales Forecast by COS'!GJL5</f>
        <v>0</v>
      </c>
      <c r="GJM6" s="98">
        <f>'Sales Forecast by COS'!GJM5</f>
        <v>0</v>
      </c>
      <c r="GJN6" s="98">
        <f>'Sales Forecast by COS'!GJN5</f>
        <v>0</v>
      </c>
      <c r="GJO6" s="98">
        <f>'Sales Forecast by COS'!GJO5</f>
        <v>0</v>
      </c>
      <c r="GJP6" s="98">
        <f>'Sales Forecast by COS'!GJP5</f>
        <v>0</v>
      </c>
      <c r="GJQ6" s="98">
        <f>'Sales Forecast by COS'!GJQ5</f>
        <v>0</v>
      </c>
      <c r="GJR6" s="98">
        <f>'Sales Forecast by COS'!GJR5</f>
        <v>0</v>
      </c>
      <c r="GJS6" s="98">
        <f>'Sales Forecast by COS'!GJS5</f>
        <v>0</v>
      </c>
      <c r="GJT6" s="98">
        <f>'Sales Forecast by COS'!GJT5</f>
        <v>0</v>
      </c>
      <c r="GJU6" s="98">
        <f>'Sales Forecast by COS'!GJU5</f>
        <v>0</v>
      </c>
      <c r="GJV6" s="98">
        <f>'Sales Forecast by COS'!GJV5</f>
        <v>0</v>
      </c>
      <c r="GJW6" s="98">
        <f>'Sales Forecast by COS'!GJW5</f>
        <v>0</v>
      </c>
      <c r="GJX6" s="98">
        <f>'Sales Forecast by COS'!GJX5</f>
        <v>0</v>
      </c>
      <c r="GJY6" s="98">
        <f>'Sales Forecast by COS'!GJY5</f>
        <v>0</v>
      </c>
      <c r="GJZ6" s="98">
        <f>'Sales Forecast by COS'!GJZ5</f>
        <v>0</v>
      </c>
      <c r="GKA6" s="98">
        <f>'Sales Forecast by COS'!GKA5</f>
        <v>0</v>
      </c>
      <c r="GKB6" s="98">
        <f>'Sales Forecast by COS'!GKB5</f>
        <v>0</v>
      </c>
      <c r="GKC6" s="98">
        <f>'Sales Forecast by COS'!GKC5</f>
        <v>0</v>
      </c>
      <c r="GKD6" s="98">
        <f>'Sales Forecast by COS'!GKD5</f>
        <v>0</v>
      </c>
      <c r="GKE6" s="98">
        <f>'Sales Forecast by COS'!GKE5</f>
        <v>0</v>
      </c>
      <c r="GKF6" s="98">
        <f>'Sales Forecast by COS'!GKF5</f>
        <v>0</v>
      </c>
      <c r="GKG6" s="98">
        <f>'Sales Forecast by COS'!GKG5</f>
        <v>0</v>
      </c>
      <c r="GKH6" s="98">
        <f>'Sales Forecast by COS'!GKH5</f>
        <v>0</v>
      </c>
      <c r="GKI6" s="98">
        <f>'Sales Forecast by COS'!GKI5</f>
        <v>0</v>
      </c>
      <c r="GKJ6" s="98">
        <f>'Sales Forecast by COS'!GKJ5</f>
        <v>0</v>
      </c>
      <c r="GKK6" s="98">
        <f>'Sales Forecast by COS'!GKK5</f>
        <v>0</v>
      </c>
      <c r="GKL6" s="98">
        <f>'Sales Forecast by COS'!GKL5</f>
        <v>0</v>
      </c>
      <c r="GKM6" s="98">
        <f>'Sales Forecast by COS'!GKM5</f>
        <v>0</v>
      </c>
      <c r="GKN6" s="98">
        <f>'Sales Forecast by COS'!GKN5</f>
        <v>0</v>
      </c>
      <c r="GKO6" s="98">
        <f>'Sales Forecast by COS'!GKO5</f>
        <v>0</v>
      </c>
      <c r="GKP6" s="98">
        <f>'Sales Forecast by COS'!GKP5</f>
        <v>0</v>
      </c>
      <c r="GKQ6" s="98">
        <f>'Sales Forecast by COS'!GKQ5</f>
        <v>0</v>
      </c>
      <c r="GKR6" s="98">
        <f>'Sales Forecast by COS'!GKR5</f>
        <v>0</v>
      </c>
      <c r="GKS6" s="98">
        <f>'Sales Forecast by COS'!GKS5</f>
        <v>0</v>
      </c>
      <c r="GKT6" s="98">
        <f>'Sales Forecast by COS'!GKT5</f>
        <v>0</v>
      </c>
      <c r="GKU6" s="98">
        <f>'Sales Forecast by COS'!GKU5</f>
        <v>0</v>
      </c>
      <c r="GKV6" s="98">
        <f>'Sales Forecast by COS'!GKV5</f>
        <v>0</v>
      </c>
      <c r="GKW6" s="98">
        <f>'Sales Forecast by COS'!GKW5</f>
        <v>0</v>
      </c>
      <c r="GKX6" s="98">
        <f>'Sales Forecast by COS'!GKX5</f>
        <v>0</v>
      </c>
      <c r="GKY6" s="98">
        <f>'Sales Forecast by COS'!GKY5</f>
        <v>0</v>
      </c>
      <c r="GKZ6" s="98">
        <f>'Sales Forecast by COS'!GKZ5</f>
        <v>0</v>
      </c>
      <c r="GLA6" s="98">
        <f>'Sales Forecast by COS'!GLA5</f>
        <v>0</v>
      </c>
      <c r="GLB6" s="98">
        <f>'Sales Forecast by COS'!GLB5</f>
        <v>0</v>
      </c>
      <c r="GLC6" s="98">
        <f>'Sales Forecast by COS'!GLC5</f>
        <v>0</v>
      </c>
      <c r="GLD6" s="98">
        <f>'Sales Forecast by COS'!GLD5</f>
        <v>0</v>
      </c>
      <c r="GLE6" s="98">
        <f>'Sales Forecast by COS'!GLE5</f>
        <v>0</v>
      </c>
      <c r="GLF6" s="98">
        <f>'Sales Forecast by COS'!GLF5</f>
        <v>0</v>
      </c>
      <c r="GLG6" s="98">
        <f>'Sales Forecast by COS'!GLG5</f>
        <v>0</v>
      </c>
      <c r="GLH6" s="98">
        <f>'Sales Forecast by COS'!GLH5</f>
        <v>0</v>
      </c>
      <c r="GLI6" s="98">
        <f>'Sales Forecast by COS'!GLI5</f>
        <v>0</v>
      </c>
      <c r="GLJ6" s="98">
        <f>'Sales Forecast by COS'!GLJ5</f>
        <v>0</v>
      </c>
      <c r="GLK6" s="98">
        <f>'Sales Forecast by COS'!GLK5</f>
        <v>0</v>
      </c>
      <c r="GLL6" s="98">
        <f>'Sales Forecast by COS'!GLL5</f>
        <v>0</v>
      </c>
      <c r="GLM6" s="98">
        <f>'Sales Forecast by COS'!GLM5</f>
        <v>0</v>
      </c>
      <c r="GLN6" s="98">
        <f>'Sales Forecast by COS'!GLN5</f>
        <v>0</v>
      </c>
      <c r="GLO6" s="98">
        <f>'Sales Forecast by COS'!GLO5</f>
        <v>0</v>
      </c>
      <c r="GLP6" s="98">
        <f>'Sales Forecast by COS'!GLP5</f>
        <v>0</v>
      </c>
      <c r="GLQ6" s="98">
        <f>'Sales Forecast by COS'!GLQ5</f>
        <v>0</v>
      </c>
      <c r="GLR6" s="98">
        <f>'Sales Forecast by COS'!GLR5</f>
        <v>0</v>
      </c>
      <c r="GLS6" s="98">
        <f>'Sales Forecast by COS'!GLS5</f>
        <v>0</v>
      </c>
      <c r="GLT6" s="98">
        <f>'Sales Forecast by COS'!GLT5</f>
        <v>0</v>
      </c>
      <c r="GLU6" s="98">
        <f>'Sales Forecast by COS'!GLU5</f>
        <v>0</v>
      </c>
      <c r="GLV6" s="98">
        <f>'Sales Forecast by COS'!GLV5</f>
        <v>0</v>
      </c>
      <c r="GLW6" s="98">
        <f>'Sales Forecast by COS'!GLW5</f>
        <v>0</v>
      </c>
      <c r="GLX6" s="98">
        <f>'Sales Forecast by COS'!GLX5</f>
        <v>0</v>
      </c>
      <c r="GLY6" s="98">
        <f>'Sales Forecast by COS'!GLY5</f>
        <v>0</v>
      </c>
      <c r="GLZ6" s="98">
        <f>'Sales Forecast by COS'!GLZ5</f>
        <v>0</v>
      </c>
      <c r="GMA6" s="98">
        <f>'Sales Forecast by COS'!GMA5</f>
        <v>0</v>
      </c>
      <c r="GMB6" s="98">
        <f>'Sales Forecast by COS'!GMB5</f>
        <v>0</v>
      </c>
      <c r="GMC6" s="98">
        <f>'Sales Forecast by COS'!GMC5</f>
        <v>0</v>
      </c>
      <c r="GMD6" s="98">
        <f>'Sales Forecast by COS'!GMD5</f>
        <v>0</v>
      </c>
      <c r="GME6" s="98">
        <f>'Sales Forecast by COS'!GME5</f>
        <v>0</v>
      </c>
      <c r="GMF6" s="98">
        <f>'Sales Forecast by COS'!GMF5</f>
        <v>0</v>
      </c>
      <c r="GMG6" s="98">
        <f>'Sales Forecast by COS'!GMG5</f>
        <v>0</v>
      </c>
      <c r="GMH6" s="98">
        <f>'Sales Forecast by COS'!GMH5</f>
        <v>0</v>
      </c>
      <c r="GMI6" s="98">
        <f>'Sales Forecast by COS'!GMI5</f>
        <v>0</v>
      </c>
      <c r="GMJ6" s="98">
        <f>'Sales Forecast by COS'!GMJ5</f>
        <v>0</v>
      </c>
      <c r="GMK6" s="98">
        <f>'Sales Forecast by COS'!GMK5</f>
        <v>0</v>
      </c>
      <c r="GML6" s="98">
        <f>'Sales Forecast by COS'!GML5</f>
        <v>0</v>
      </c>
      <c r="GMM6" s="98">
        <f>'Sales Forecast by COS'!GMM5</f>
        <v>0</v>
      </c>
      <c r="GMN6" s="98">
        <f>'Sales Forecast by COS'!GMN5</f>
        <v>0</v>
      </c>
      <c r="GMO6" s="98">
        <f>'Sales Forecast by COS'!GMO5</f>
        <v>0</v>
      </c>
      <c r="GMP6" s="98">
        <f>'Sales Forecast by COS'!GMP5</f>
        <v>0</v>
      </c>
      <c r="GMQ6" s="98">
        <f>'Sales Forecast by COS'!GMQ5</f>
        <v>0</v>
      </c>
      <c r="GMR6" s="98">
        <f>'Sales Forecast by COS'!GMR5</f>
        <v>0</v>
      </c>
      <c r="GMS6" s="98">
        <f>'Sales Forecast by COS'!GMS5</f>
        <v>0</v>
      </c>
      <c r="GMT6" s="98">
        <f>'Sales Forecast by COS'!GMT5</f>
        <v>0</v>
      </c>
      <c r="GMU6" s="98">
        <f>'Sales Forecast by COS'!GMU5</f>
        <v>0</v>
      </c>
      <c r="GMV6" s="98">
        <f>'Sales Forecast by COS'!GMV5</f>
        <v>0</v>
      </c>
      <c r="GMW6" s="98">
        <f>'Sales Forecast by COS'!GMW5</f>
        <v>0</v>
      </c>
      <c r="GMX6" s="98">
        <f>'Sales Forecast by COS'!GMX5</f>
        <v>0</v>
      </c>
      <c r="GMY6" s="98">
        <f>'Sales Forecast by COS'!GMY5</f>
        <v>0</v>
      </c>
      <c r="GMZ6" s="98">
        <f>'Sales Forecast by COS'!GMZ5</f>
        <v>0</v>
      </c>
      <c r="GNA6" s="98">
        <f>'Sales Forecast by COS'!GNA5</f>
        <v>0</v>
      </c>
      <c r="GNB6" s="98">
        <f>'Sales Forecast by COS'!GNB5</f>
        <v>0</v>
      </c>
      <c r="GNC6" s="98">
        <f>'Sales Forecast by COS'!GNC5</f>
        <v>0</v>
      </c>
      <c r="GND6" s="98">
        <f>'Sales Forecast by COS'!GND5</f>
        <v>0</v>
      </c>
      <c r="GNE6" s="98">
        <f>'Sales Forecast by COS'!GNE5</f>
        <v>0</v>
      </c>
      <c r="GNF6" s="98">
        <f>'Sales Forecast by COS'!GNF5</f>
        <v>0</v>
      </c>
      <c r="GNG6" s="98">
        <f>'Sales Forecast by COS'!GNG5</f>
        <v>0</v>
      </c>
      <c r="GNH6" s="98">
        <f>'Sales Forecast by COS'!GNH5</f>
        <v>0</v>
      </c>
      <c r="GNI6" s="98">
        <f>'Sales Forecast by COS'!GNI5</f>
        <v>0</v>
      </c>
      <c r="GNJ6" s="98">
        <f>'Sales Forecast by COS'!GNJ5</f>
        <v>0</v>
      </c>
      <c r="GNK6" s="98">
        <f>'Sales Forecast by COS'!GNK5</f>
        <v>0</v>
      </c>
      <c r="GNL6" s="98">
        <f>'Sales Forecast by COS'!GNL5</f>
        <v>0</v>
      </c>
      <c r="GNM6" s="98">
        <f>'Sales Forecast by COS'!GNM5</f>
        <v>0</v>
      </c>
      <c r="GNN6" s="98">
        <f>'Sales Forecast by COS'!GNN5</f>
        <v>0</v>
      </c>
      <c r="GNO6" s="98">
        <f>'Sales Forecast by COS'!GNO5</f>
        <v>0</v>
      </c>
      <c r="GNP6" s="98">
        <f>'Sales Forecast by COS'!GNP5</f>
        <v>0</v>
      </c>
      <c r="GNQ6" s="98">
        <f>'Sales Forecast by COS'!GNQ5</f>
        <v>0</v>
      </c>
      <c r="GNR6" s="98">
        <f>'Sales Forecast by COS'!GNR5</f>
        <v>0</v>
      </c>
      <c r="GNS6" s="98">
        <f>'Sales Forecast by COS'!GNS5</f>
        <v>0</v>
      </c>
      <c r="GNT6" s="98">
        <f>'Sales Forecast by COS'!GNT5</f>
        <v>0</v>
      </c>
      <c r="GNU6" s="98">
        <f>'Sales Forecast by COS'!GNU5</f>
        <v>0</v>
      </c>
      <c r="GNV6" s="98">
        <f>'Sales Forecast by COS'!GNV5</f>
        <v>0</v>
      </c>
      <c r="GNW6" s="98">
        <f>'Sales Forecast by COS'!GNW5</f>
        <v>0</v>
      </c>
      <c r="GNX6" s="98">
        <f>'Sales Forecast by COS'!GNX5</f>
        <v>0</v>
      </c>
      <c r="GNY6" s="98">
        <f>'Sales Forecast by COS'!GNY5</f>
        <v>0</v>
      </c>
      <c r="GNZ6" s="98">
        <f>'Sales Forecast by COS'!GNZ5</f>
        <v>0</v>
      </c>
      <c r="GOA6" s="98">
        <f>'Sales Forecast by COS'!GOA5</f>
        <v>0</v>
      </c>
      <c r="GOB6" s="98">
        <f>'Sales Forecast by COS'!GOB5</f>
        <v>0</v>
      </c>
      <c r="GOC6" s="98">
        <f>'Sales Forecast by COS'!GOC5</f>
        <v>0</v>
      </c>
      <c r="GOD6" s="98">
        <f>'Sales Forecast by COS'!GOD5</f>
        <v>0</v>
      </c>
      <c r="GOE6" s="98">
        <f>'Sales Forecast by COS'!GOE5</f>
        <v>0</v>
      </c>
      <c r="GOF6" s="98">
        <f>'Sales Forecast by COS'!GOF5</f>
        <v>0</v>
      </c>
      <c r="GOG6" s="98">
        <f>'Sales Forecast by COS'!GOG5</f>
        <v>0</v>
      </c>
      <c r="GOH6" s="98">
        <f>'Sales Forecast by COS'!GOH5</f>
        <v>0</v>
      </c>
      <c r="GOI6" s="98">
        <f>'Sales Forecast by COS'!GOI5</f>
        <v>0</v>
      </c>
      <c r="GOJ6" s="98">
        <f>'Sales Forecast by COS'!GOJ5</f>
        <v>0</v>
      </c>
      <c r="GOK6" s="98">
        <f>'Sales Forecast by COS'!GOK5</f>
        <v>0</v>
      </c>
      <c r="GOL6" s="98">
        <f>'Sales Forecast by COS'!GOL5</f>
        <v>0</v>
      </c>
      <c r="GOM6" s="98">
        <f>'Sales Forecast by COS'!GOM5</f>
        <v>0</v>
      </c>
      <c r="GON6" s="98">
        <f>'Sales Forecast by COS'!GON5</f>
        <v>0</v>
      </c>
      <c r="GOO6" s="98">
        <f>'Sales Forecast by COS'!GOO5</f>
        <v>0</v>
      </c>
      <c r="GOP6" s="98">
        <f>'Sales Forecast by COS'!GOP5</f>
        <v>0</v>
      </c>
      <c r="GOQ6" s="98">
        <f>'Sales Forecast by COS'!GOQ5</f>
        <v>0</v>
      </c>
      <c r="GOR6" s="98">
        <f>'Sales Forecast by COS'!GOR5</f>
        <v>0</v>
      </c>
      <c r="GOS6" s="98">
        <f>'Sales Forecast by COS'!GOS5</f>
        <v>0</v>
      </c>
      <c r="GOT6" s="98">
        <f>'Sales Forecast by COS'!GOT5</f>
        <v>0</v>
      </c>
      <c r="GOU6" s="98">
        <f>'Sales Forecast by COS'!GOU5</f>
        <v>0</v>
      </c>
      <c r="GOV6" s="98">
        <f>'Sales Forecast by COS'!GOV5</f>
        <v>0</v>
      </c>
      <c r="GOW6" s="98">
        <f>'Sales Forecast by COS'!GOW5</f>
        <v>0</v>
      </c>
      <c r="GOX6" s="98">
        <f>'Sales Forecast by COS'!GOX5</f>
        <v>0</v>
      </c>
      <c r="GOY6" s="98">
        <f>'Sales Forecast by COS'!GOY5</f>
        <v>0</v>
      </c>
      <c r="GOZ6" s="98">
        <f>'Sales Forecast by COS'!GOZ5</f>
        <v>0</v>
      </c>
      <c r="GPA6" s="98">
        <f>'Sales Forecast by COS'!GPA5</f>
        <v>0</v>
      </c>
      <c r="GPB6" s="98">
        <f>'Sales Forecast by COS'!GPB5</f>
        <v>0</v>
      </c>
      <c r="GPC6" s="98">
        <f>'Sales Forecast by COS'!GPC5</f>
        <v>0</v>
      </c>
      <c r="GPD6" s="98">
        <f>'Sales Forecast by COS'!GPD5</f>
        <v>0</v>
      </c>
      <c r="GPE6" s="98">
        <f>'Sales Forecast by COS'!GPE5</f>
        <v>0</v>
      </c>
      <c r="GPF6" s="98">
        <f>'Sales Forecast by COS'!GPF5</f>
        <v>0</v>
      </c>
      <c r="GPG6" s="98">
        <f>'Sales Forecast by COS'!GPG5</f>
        <v>0</v>
      </c>
      <c r="GPH6" s="98">
        <f>'Sales Forecast by COS'!GPH5</f>
        <v>0</v>
      </c>
      <c r="GPI6" s="98">
        <f>'Sales Forecast by COS'!GPI5</f>
        <v>0</v>
      </c>
      <c r="GPJ6" s="98">
        <f>'Sales Forecast by COS'!GPJ5</f>
        <v>0</v>
      </c>
      <c r="GPK6" s="98">
        <f>'Sales Forecast by COS'!GPK5</f>
        <v>0</v>
      </c>
      <c r="GPL6" s="98">
        <f>'Sales Forecast by COS'!GPL5</f>
        <v>0</v>
      </c>
      <c r="GPM6" s="98">
        <f>'Sales Forecast by COS'!GPM5</f>
        <v>0</v>
      </c>
      <c r="GPN6" s="98">
        <f>'Sales Forecast by COS'!GPN5</f>
        <v>0</v>
      </c>
      <c r="GPO6" s="98">
        <f>'Sales Forecast by COS'!GPO5</f>
        <v>0</v>
      </c>
      <c r="GPP6" s="98">
        <f>'Sales Forecast by COS'!GPP5</f>
        <v>0</v>
      </c>
      <c r="GPQ6" s="98">
        <f>'Sales Forecast by COS'!GPQ5</f>
        <v>0</v>
      </c>
      <c r="GPR6" s="98">
        <f>'Sales Forecast by COS'!GPR5</f>
        <v>0</v>
      </c>
      <c r="GPS6" s="98">
        <f>'Sales Forecast by COS'!GPS5</f>
        <v>0</v>
      </c>
      <c r="GPT6" s="98">
        <f>'Sales Forecast by COS'!GPT5</f>
        <v>0</v>
      </c>
      <c r="GPU6" s="98">
        <f>'Sales Forecast by COS'!GPU5</f>
        <v>0</v>
      </c>
      <c r="GPV6" s="98">
        <f>'Sales Forecast by COS'!GPV5</f>
        <v>0</v>
      </c>
      <c r="GPW6" s="98">
        <f>'Sales Forecast by COS'!GPW5</f>
        <v>0</v>
      </c>
      <c r="GPX6" s="98">
        <f>'Sales Forecast by COS'!GPX5</f>
        <v>0</v>
      </c>
      <c r="GPY6" s="98">
        <f>'Sales Forecast by COS'!GPY5</f>
        <v>0</v>
      </c>
      <c r="GPZ6" s="98">
        <f>'Sales Forecast by COS'!GPZ5</f>
        <v>0</v>
      </c>
      <c r="GQA6" s="98">
        <f>'Sales Forecast by COS'!GQA5</f>
        <v>0</v>
      </c>
      <c r="GQB6" s="98">
        <f>'Sales Forecast by COS'!GQB5</f>
        <v>0</v>
      </c>
      <c r="GQC6" s="98">
        <f>'Sales Forecast by COS'!GQC5</f>
        <v>0</v>
      </c>
      <c r="GQD6" s="98">
        <f>'Sales Forecast by COS'!GQD5</f>
        <v>0</v>
      </c>
      <c r="GQE6" s="98">
        <f>'Sales Forecast by COS'!GQE5</f>
        <v>0</v>
      </c>
      <c r="GQF6" s="98">
        <f>'Sales Forecast by COS'!GQF5</f>
        <v>0</v>
      </c>
      <c r="GQG6" s="98">
        <f>'Sales Forecast by COS'!GQG5</f>
        <v>0</v>
      </c>
      <c r="GQH6" s="98">
        <f>'Sales Forecast by COS'!GQH5</f>
        <v>0</v>
      </c>
      <c r="GQI6" s="98">
        <f>'Sales Forecast by COS'!GQI5</f>
        <v>0</v>
      </c>
      <c r="GQJ6" s="98">
        <f>'Sales Forecast by COS'!GQJ5</f>
        <v>0</v>
      </c>
      <c r="GQK6" s="98">
        <f>'Sales Forecast by COS'!GQK5</f>
        <v>0</v>
      </c>
      <c r="GQL6" s="98">
        <f>'Sales Forecast by COS'!GQL5</f>
        <v>0</v>
      </c>
      <c r="GQM6" s="98">
        <f>'Sales Forecast by COS'!GQM5</f>
        <v>0</v>
      </c>
      <c r="GQN6" s="98">
        <f>'Sales Forecast by COS'!GQN5</f>
        <v>0</v>
      </c>
      <c r="GQO6" s="98">
        <f>'Sales Forecast by COS'!GQO5</f>
        <v>0</v>
      </c>
      <c r="GQP6" s="98">
        <f>'Sales Forecast by COS'!GQP5</f>
        <v>0</v>
      </c>
      <c r="GQQ6" s="98">
        <f>'Sales Forecast by COS'!GQQ5</f>
        <v>0</v>
      </c>
      <c r="GQR6" s="98">
        <f>'Sales Forecast by COS'!GQR5</f>
        <v>0</v>
      </c>
      <c r="GQS6" s="98">
        <f>'Sales Forecast by COS'!GQS5</f>
        <v>0</v>
      </c>
      <c r="GQT6" s="98">
        <f>'Sales Forecast by COS'!GQT5</f>
        <v>0</v>
      </c>
      <c r="GQU6" s="98">
        <f>'Sales Forecast by COS'!GQU5</f>
        <v>0</v>
      </c>
      <c r="GQV6" s="98">
        <f>'Sales Forecast by COS'!GQV5</f>
        <v>0</v>
      </c>
      <c r="GQW6" s="98">
        <f>'Sales Forecast by COS'!GQW5</f>
        <v>0</v>
      </c>
      <c r="GQX6" s="98">
        <f>'Sales Forecast by COS'!GQX5</f>
        <v>0</v>
      </c>
      <c r="GQY6" s="98">
        <f>'Sales Forecast by COS'!GQY5</f>
        <v>0</v>
      </c>
      <c r="GQZ6" s="98">
        <f>'Sales Forecast by COS'!GQZ5</f>
        <v>0</v>
      </c>
      <c r="GRA6" s="98">
        <f>'Sales Forecast by COS'!GRA5</f>
        <v>0</v>
      </c>
      <c r="GRB6" s="98">
        <f>'Sales Forecast by COS'!GRB5</f>
        <v>0</v>
      </c>
      <c r="GRC6" s="98">
        <f>'Sales Forecast by COS'!GRC5</f>
        <v>0</v>
      </c>
      <c r="GRD6" s="98">
        <f>'Sales Forecast by COS'!GRD5</f>
        <v>0</v>
      </c>
      <c r="GRE6" s="98">
        <f>'Sales Forecast by COS'!GRE5</f>
        <v>0</v>
      </c>
      <c r="GRF6" s="98">
        <f>'Sales Forecast by COS'!GRF5</f>
        <v>0</v>
      </c>
      <c r="GRG6" s="98">
        <f>'Sales Forecast by COS'!GRG5</f>
        <v>0</v>
      </c>
      <c r="GRH6" s="98">
        <f>'Sales Forecast by COS'!GRH5</f>
        <v>0</v>
      </c>
      <c r="GRI6" s="98">
        <f>'Sales Forecast by COS'!GRI5</f>
        <v>0</v>
      </c>
      <c r="GRJ6" s="98">
        <f>'Sales Forecast by COS'!GRJ5</f>
        <v>0</v>
      </c>
      <c r="GRK6" s="98">
        <f>'Sales Forecast by COS'!GRK5</f>
        <v>0</v>
      </c>
      <c r="GRL6" s="98">
        <f>'Sales Forecast by COS'!GRL5</f>
        <v>0</v>
      </c>
      <c r="GRM6" s="98">
        <f>'Sales Forecast by COS'!GRM5</f>
        <v>0</v>
      </c>
      <c r="GRN6" s="98">
        <f>'Sales Forecast by COS'!GRN5</f>
        <v>0</v>
      </c>
      <c r="GRO6" s="98">
        <f>'Sales Forecast by COS'!GRO5</f>
        <v>0</v>
      </c>
      <c r="GRP6" s="98">
        <f>'Sales Forecast by COS'!GRP5</f>
        <v>0</v>
      </c>
      <c r="GRQ6" s="98">
        <f>'Sales Forecast by COS'!GRQ5</f>
        <v>0</v>
      </c>
      <c r="GRR6" s="98">
        <f>'Sales Forecast by COS'!GRR5</f>
        <v>0</v>
      </c>
      <c r="GRS6" s="98">
        <f>'Sales Forecast by COS'!GRS5</f>
        <v>0</v>
      </c>
      <c r="GRT6" s="98">
        <f>'Sales Forecast by COS'!GRT5</f>
        <v>0</v>
      </c>
      <c r="GRU6" s="98">
        <f>'Sales Forecast by COS'!GRU5</f>
        <v>0</v>
      </c>
      <c r="GRV6" s="98">
        <f>'Sales Forecast by COS'!GRV5</f>
        <v>0</v>
      </c>
      <c r="GRW6" s="98">
        <f>'Sales Forecast by COS'!GRW5</f>
        <v>0</v>
      </c>
      <c r="GRX6" s="98">
        <f>'Sales Forecast by COS'!GRX5</f>
        <v>0</v>
      </c>
      <c r="GRY6" s="98">
        <f>'Sales Forecast by COS'!GRY5</f>
        <v>0</v>
      </c>
      <c r="GRZ6" s="98">
        <f>'Sales Forecast by COS'!GRZ5</f>
        <v>0</v>
      </c>
      <c r="GSA6" s="98">
        <f>'Sales Forecast by COS'!GSA5</f>
        <v>0</v>
      </c>
      <c r="GSB6" s="98">
        <f>'Sales Forecast by COS'!GSB5</f>
        <v>0</v>
      </c>
      <c r="GSC6" s="98">
        <f>'Sales Forecast by COS'!GSC5</f>
        <v>0</v>
      </c>
      <c r="GSD6" s="98">
        <f>'Sales Forecast by COS'!GSD5</f>
        <v>0</v>
      </c>
      <c r="GSE6" s="98">
        <f>'Sales Forecast by COS'!GSE5</f>
        <v>0</v>
      </c>
      <c r="GSF6" s="98">
        <f>'Sales Forecast by COS'!GSF5</f>
        <v>0</v>
      </c>
      <c r="GSG6" s="98">
        <f>'Sales Forecast by COS'!GSG5</f>
        <v>0</v>
      </c>
      <c r="GSH6" s="98">
        <f>'Sales Forecast by COS'!GSH5</f>
        <v>0</v>
      </c>
      <c r="GSI6" s="98">
        <f>'Sales Forecast by COS'!GSI5</f>
        <v>0</v>
      </c>
      <c r="GSJ6" s="98">
        <f>'Sales Forecast by COS'!GSJ5</f>
        <v>0</v>
      </c>
      <c r="GSK6" s="98">
        <f>'Sales Forecast by COS'!GSK5</f>
        <v>0</v>
      </c>
      <c r="GSL6" s="98">
        <f>'Sales Forecast by COS'!GSL5</f>
        <v>0</v>
      </c>
      <c r="GSM6" s="98">
        <f>'Sales Forecast by COS'!GSM5</f>
        <v>0</v>
      </c>
      <c r="GSN6" s="98">
        <f>'Sales Forecast by COS'!GSN5</f>
        <v>0</v>
      </c>
      <c r="GSO6" s="98">
        <f>'Sales Forecast by COS'!GSO5</f>
        <v>0</v>
      </c>
      <c r="GSP6" s="98">
        <f>'Sales Forecast by COS'!GSP5</f>
        <v>0</v>
      </c>
      <c r="GSQ6" s="98">
        <f>'Sales Forecast by COS'!GSQ5</f>
        <v>0</v>
      </c>
      <c r="GSR6" s="98">
        <f>'Sales Forecast by COS'!GSR5</f>
        <v>0</v>
      </c>
      <c r="GSS6" s="98">
        <f>'Sales Forecast by COS'!GSS5</f>
        <v>0</v>
      </c>
      <c r="GST6" s="98">
        <f>'Sales Forecast by COS'!GST5</f>
        <v>0</v>
      </c>
      <c r="GSU6" s="98">
        <f>'Sales Forecast by COS'!GSU5</f>
        <v>0</v>
      </c>
      <c r="GSV6" s="98">
        <f>'Sales Forecast by COS'!GSV5</f>
        <v>0</v>
      </c>
      <c r="GSW6" s="98">
        <f>'Sales Forecast by COS'!GSW5</f>
        <v>0</v>
      </c>
      <c r="GSX6" s="98">
        <f>'Sales Forecast by COS'!GSX5</f>
        <v>0</v>
      </c>
      <c r="GSY6" s="98">
        <f>'Sales Forecast by COS'!GSY5</f>
        <v>0</v>
      </c>
      <c r="GSZ6" s="98">
        <f>'Sales Forecast by COS'!GSZ5</f>
        <v>0</v>
      </c>
      <c r="GTA6" s="98">
        <f>'Sales Forecast by COS'!GTA5</f>
        <v>0</v>
      </c>
      <c r="GTB6" s="98">
        <f>'Sales Forecast by COS'!GTB5</f>
        <v>0</v>
      </c>
      <c r="GTC6" s="98">
        <f>'Sales Forecast by COS'!GTC5</f>
        <v>0</v>
      </c>
      <c r="GTD6" s="98">
        <f>'Sales Forecast by COS'!GTD5</f>
        <v>0</v>
      </c>
      <c r="GTE6" s="98">
        <f>'Sales Forecast by COS'!GTE5</f>
        <v>0</v>
      </c>
      <c r="GTF6" s="98">
        <f>'Sales Forecast by COS'!GTF5</f>
        <v>0</v>
      </c>
      <c r="GTG6" s="98">
        <f>'Sales Forecast by COS'!GTG5</f>
        <v>0</v>
      </c>
      <c r="GTH6" s="98">
        <f>'Sales Forecast by COS'!GTH5</f>
        <v>0</v>
      </c>
      <c r="GTI6" s="98">
        <f>'Sales Forecast by COS'!GTI5</f>
        <v>0</v>
      </c>
      <c r="GTJ6" s="98">
        <f>'Sales Forecast by COS'!GTJ5</f>
        <v>0</v>
      </c>
      <c r="GTK6" s="98">
        <f>'Sales Forecast by COS'!GTK5</f>
        <v>0</v>
      </c>
      <c r="GTL6" s="98">
        <f>'Sales Forecast by COS'!GTL5</f>
        <v>0</v>
      </c>
      <c r="GTM6" s="98">
        <f>'Sales Forecast by COS'!GTM5</f>
        <v>0</v>
      </c>
      <c r="GTN6" s="98">
        <f>'Sales Forecast by COS'!GTN5</f>
        <v>0</v>
      </c>
      <c r="GTO6" s="98">
        <f>'Sales Forecast by COS'!GTO5</f>
        <v>0</v>
      </c>
      <c r="GTP6" s="98">
        <f>'Sales Forecast by COS'!GTP5</f>
        <v>0</v>
      </c>
      <c r="GTQ6" s="98">
        <f>'Sales Forecast by COS'!GTQ5</f>
        <v>0</v>
      </c>
      <c r="GTR6" s="98">
        <f>'Sales Forecast by COS'!GTR5</f>
        <v>0</v>
      </c>
      <c r="GTS6" s="98">
        <f>'Sales Forecast by COS'!GTS5</f>
        <v>0</v>
      </c>
      <c r="GTT6" s="98">
        <f>'Sales Forecast by COS'!GTT5</f>
        <v>0</v>
      </c>
      <c r="GTU6" s="98">
        <f>'Sales Forecast by COS'!GTU5</f>
        <v>0</v>
      </c>
      <c r="GTV6" s="98">
        <f>'Sales Forecast by COS'!GTV5</f>
        <v>0</v>
      </c>
      <c r="GTW6" s="98">
        <f>'Sales Forecast by COS'!GTW5</f>
        <v>0</v>
      </c>
      <c r="GTX6" s="98">
        <f>'Sales Forecast by COS'!GTX5</f>
        <v>0</v>
      </c>
      <c r="GTY6" s="98">
        <f>'Sales Forecast by COS'!GTY5</f>
        <v>0</v>
      </c>
      <c r="GTZ6" s="98">
        <f>'Sales Forecast by COS'!GTZ5</f>
        <v>0</v>
      </c>
      <c r="GUA6" s="98">
        <f>'Sales Forecast by COS'!GUA5</f>
        <v>0</v>
      </c>
      <c r="GUB6" s="98">
        <f>'Sales Forecast by COS'!GUB5</f>
        <v>0</v>
      </c>
      <c r="GUC6" s="98">
        <f>'Sales Forecast by COS'!GUC5</f>
        <v>0</v>
      </c>
      <c r="GUD6" s="98">
        <f>'Sales Forecast by COS'!GUD5</f>
        <v>0</v>
      </c>
      <c r="GUE6" s="98">
        <f>'Sales Forecast by COS'!GUE5</f>
        <v>0</v>
      </c>
      <c r="GUF6" s="98">
        <f>'Sales Forecast by COS'!GUF5</f>
        <v>0</v>
      </c>
      <c r="GUG6" s="98">
        <f>'Sales Forecast by COS'!GUG5</f>
        <v>0</v>
      </c>
      <c r="GUH6" s="98">
        <f>'Sales Forecast by COS'!GUH5</f>
        <v>0</v>
      </c>
      <c r="GUI6" s="98">
        <f>'Sales Forecast by COS'!GUI5</f>
        <v>0</v>
      </c>
      <c r="GUJ6" s="98">
        <f>'Sales Forecast by COS'!GUJ5</f>
        <v>0</v>
      </c>
      <c r="GUK6" s="98">
        <f>'Sales Forecast by COS'!GUK5</f>
        <v>0</v>
      </c>
      <c r="GUL6" s="98">
        <f>'Sales Forecast by COS'!GUL5</f>
        <v>0</v>
      </c>
      <c r="GUM6" s="98">
        <f>'Sales Forecast by COS'!GUM5</f>
        <v>0</v>
      </c>
      <c r="GUN6" s="98">
        <f>'Sales Forecast by COS'!GUN5</f>
        <v>0</v>
      </c>
      <c r="GUO6" s="98">
        <f>'Sales Forecast by COS'!GUO5</f>
        <v>0</v>
      </c>
      <c r="GUP6" s="98">
        <f>'Sales Forecast by COS'!GUP5</f>
        <v>0</v>
      </c>
      <c r="GUQ6" s="98">
        <f>'Sales Forecast by COS'!GUQ5</f>
        <v>0</v>
      </c>
      <c r="GUR6" s="98">
        <f>'Sales Forecast by COS'!GUR5</f>
        <v>0</v>
      </c>
      <c r="GUS6" s="98">
        <f>'Sales Forecast by COS'!GUS5</f>
        <v>0</v>
      </c>
      <c r="GUT6" s="98">
        <f>'Sales Forecast by COS'!GUT5</f>
        <v>0</v>
      </c>
      <c r="GUU6" s="98">
        <f>'Sales Forecast by COS'!GUU5</f>
        <v>0</v>
      </c>
      <c r="GUV6" s="98">
        <f>'Sales Forecast by COS'!GUV5</f>
        <v>0</v>
      </c>
      <c r="GUW6" s="98">
        <f>'Sales Forecast by COS'!GUW5</f>
        <v>0</v>
      </c>
      <c r="GUX6" s="98">
        <f>'Sales Forecast by COS'!GUX5</f>
        <v>0</v>
      </c>
      <c r="GUY6" s="98">
        <f>'Sales Forecast by COS'!GUY5</f>
        <v>0</v>
      </c>
      <c r="GUZ6" s="98">
        <f>'Sales Forecast by COS'!GUZ5</f>
        <v>0</v>
      </c>
      <c r="GVA6" s="98">
        <f>'Sales Forecast by COS'!GVA5</f>
        <v>0</v>
      </c>
      <c r="GVB6" s="98">
        <f>'Sales Forecast by COS'!GVB5</f>
        <v>0</v>
      </c>
      <c r="GVC6" s="98">
        <f>'Sales Forecast by COS'!GVC5</f>
        <v>0</v>
      </c>
      <c r="GVD6" s="98">
        <f>'Sales Forecast by COS'!GVD5</f>
        <v>0</v>
      </c>
      <c r="GVE6" s="98">
        <f>'Sales Forecast by COS'!GVE5</f>
        <v>0</v>
      </c>
      <c r="GVF6" s="98">
        <f>'Sales Forecast by COS'!GVF5</f>
        <v>0</v>
      </c>
      <c r="GVG6" s="98">
        <f>'Sales Forecast by COS'!GVG5</f>
        <v>0</v>
      </c>
      <c r="GVH6" s="98">
        <f>'Sales Forecast by COS'!GVH5</f>
        <v>0</v>
      </c>
      <c r="GVI6" s="98">
        <f>'Sales Forecast by COS'!GVI5</f>
        <v>0</v>
      </c>
      <c r="GVJ6" s="98">
        <f>'Sales Forecast by COS'!GVJ5</f>
        <v>0</v>
      </c>
      <c r="GVK6" s="98">
        <f>'Sales Forecast by COS'!GVK5</f>
        <v>0</v>
      </c>
      <c r="GVL6" s="98">
        <f>'Sales Forecast by COS'!GVL5</f>
        <v>0</v>
      </c>
      <c r="GVM6" s="98">
        <f>'Sales Forecast by COS'!GVM5</f>
        <v>0</v>
      </c>
      <c r="GVN6" s="98">
        <f>'Sales Forecast by COS'!GVN5</f>
        <v>0</v>
      </c>
      <c r="GVO6" s="98">
        <f>'Sales Forecast by COS'!GVO5</f>
        <v>0</v>
      </c>
      <c r="GVP6" s="98">
        <f>'Sales Forecast by COS'!GVP5</f>
        <v>0</v>
      </c>
      <c r="GVQ6" s="98">
        <f>'Sales Forecast by COS'!GVQ5</f>
        <v>0</v>
      </c>
      <c r="GVR6" s="98">
        <f>'Sales Forecast by COS'!GVR5</f>
        <v>0</v>
      </c>
      <c r="GVS6" s="98">
        <f>'Sales Forecast by COS'!GVS5</f>
        <v>0</v>
      </c>
      <c r="GVT6" s="98">
        <f>'Sales Forecast by COS'!GVT5</f>
        <v>0</v>
      </c>
      <c r="GVU6" s="98">
        <f>'Sales Forecast by COS'!GVU5</f>
        <v>0</v>
      </c>
      <c r="GVV6" s="98">
        <f>'Sales Forecast by COS'!GVV5</f>
        <v>0</v>
      </c>
      <c r="GVW6" s="98">
        <f>'Sales Forecast by COS'!GVW5</f>
        <v>0</v>
      </c>
      <c r="GVX6" s="98">
        <f>'Sales Forecast by COS'!GVX5</f>
        <v>0</v>
      </c>
      <c r="GVY6" s="98">
        <f>'Sales Forecast by COS'!GVY5</f>
        <v>0</v>
      </c>
      <c r="GVZ6" s="98">
        <f>'Sales Forecast by COS'!GVZ5</f>
        <v>0</v>
      </c>
      <c r="GWA6" s="98">
        <f>'Sales Forecast by COS'!GWA5</f>
        <v>0</v>
      </c>
      <c r="GWB6" s="98">
        <f>'Sales Forecast by COS'!GWB5</f>
        <v>0</v>
      </c>
      <c r="GWC6" s="98">
        <f>'Sales Forecast by COS'!GWC5</f>
        <v>0</v>
      </c>
      <c r="GWD6" s="98">
        <f>'Sales Forecast by COS'!GWD5</f>
        <v>0</v>
      </c>
      <c r="GWE6" s="98">
        <f>'Sales Forecast by COS'!GWE5</f>
        <v>0</v>
      </c>
      <c r="GWF6" s="98">
        <f>'Sales Forecast by COS'!GWF5</f>
        <v>0</v>
      </c>
      <c r="GWG6" s="98">
        <f>'Sales Forecast by COS'!GWG5</f>
        <v>0</v>
      </c>
      <c r="GWH6" s="98">
        <f>'Sales Forecast by COS'!GWH5</f>
        <v>0</v>
      </c>
      <c r="GWI6" s="98">
        <f>'Sales Forecast by COS'!GWI5</f>
        <v>0</v>
      </c>
      <c r="GWJ6" s="98">
        <f>'Sales Forecast by COS'!GWJ5</f>
        <v>0</v>
      </c>
      <c r="GWK6" s="98">
        <f>'Sales Forecast by COS'!GWK5</f>
        <v>0</v>
      </c>
      <c r="GWL6" s="98">
        <f>'Sales Forecast by COS'!GWL5</f>
        <v>0</v>
      </c>
      <c r="GWM6" s="98">
        <f>'Sales Forecast by COS'!GWM5</f>
        <v>0</v>
      </c>
      <c r="GWN6" s="98">
        <f>'Sales Forecast by COS'!GWN5</f>
        <v>0</v>
      </c>
      <c r="GWO6" s="98">
        <f>'Sales Forecast by COS'!GWO5</f>
        <v>0</v>
      </c>
      <c r="GWP6" s="98">
        <f>'Sales Forecast by COS'!GWP5</f>
        <v>0</v>
      </c>
      <c r="GWQ6" s="98">
        <f>'Sales Forecast by COS'!GWQ5</f>
        <v>0</v>
      </c>
      <c r="GWR6" s="98">
        <f>'Sales Forecast by COS'!GWR5</f>
        <v>0</v>
      </c>
      <c r="GWS6" s="98">
        <f>'Sales Forecast by COS'!GWS5</f>
        <v>0</v>
      </c>
      <c r="GWT6" s="98">
        <f>'Sales Forecast by COS'!GWT5</f>
        <v>0</v>
      </c>
      <c r="GWU6" s="98">
        <f>'Sales Forecast by COS'!GWU5</f>
        <v>0</v>
      </c>
      <c r="GWV6" s="98">
        <f>'Sales Forecast by COS'!GWV5</f>
        <v>0</v>
      </c>
      <c r="GWW6" s="98">
        <f>'Sales Forecast by COS'!GWW5</f>
        <v>0</v>
      </c>
      <c r="GWX6" s="98">
        <f>'Sales Forecast by COS'!GWX5</f>
        <v>0</v>
      </c>
      <c r="GWY6" s="98">
        <f>'Sales Forecast by COS'!GWY5</f>
        <v>0</v>
      </c>
      <c r="GWZ6" s="98">
        <f>'Sales Forecast by COS'!GWZ5</f>
        <v>0</v>
      </c>
      <c r="GXA6" s="98">
        <f>'Sales Forecast by COS'!GXA5</f>
        <v>0</v>
      </c>
      <c r="GXB6" s="98">
        <f>'Sales Forecast by COS'!GXB5</f>
        <v>0</v>
      </c>
      <c r="GXC6" s="98">
        <f>'Sales Forecast by COS'!GXC5</f>
        <v>0</v>
      </c>
      <c r="GXD6" s="98">
        <f>'Sales Forecast by COS'!GXD5</f>
        <v>0</v>
      </c>
      <c r="GXE6" s="98">
        <f>'Sales Forecast by COS'!GXE5</f>
        <v>0</v>
      </c>
      <c r="GXF6" s="98">
        <f>'Sales Forecast by COS'!GXF5</f>
        <v>0</v>
      </c>
      <c r="GXG6" s="98">
        <f>'Sales Forecast by COS'!GXG5</f>
        <v>0</v>
      </c>
      <c r="GXH6" s="98">
        <f>'Sales Forecast by COS'!GXH5</f>
        <v>0</v>
      </c>
      <c r="GXI6" s="98">
        <f>'Sales Forecast by COS'!GXI5</f>
        <v>0</v>
      </c>
      <c r="GXJ6" s="98">
        <f>'Sales Forecast by COS'!GXJ5</f>
        <v>0</v>
      </c>
      <c r="GXK6" s="98">
        <f>'Sales Forecast by COS'!GXK5</f>
        <v>0</v>
      </c>
      <c r="GXL6" s="98">
        <f>'Sales Forecast by COS'!GXL5</f>
        <v>0</v>
      </c>
      <c r="GXM6" s="98">
        <f>'Sales Forecast by COS'!GXM5</f>
        <v>0</v>
      </c>
      <c r="GXN6" s="98">
        <f>'Sales Forecast by COS'!GXN5</f>
        <v>0</v>
      </c>
      <c r="GXO6" s="98">
        <f>'Sales Forecast by COS'!GXO5</f>
        <v>0</v>
      </c>
      <c r="GXP6" s="98">
        <f>'Sales Forecast by COS'!GXP5</f>
        <v>0</v>
      </c>
      <c r="GXQ6" s="98">
        <f>'Sales Forecast by COS'!GXQ5</f>
        <v>0</v>
      </c>
      <c r="GXR6" s="98">
        <f>'Sales Forecast by COS'!GXR5</f>
        <v>0</v>
      </c>
      <c r="GXS6" s="98">
        <f>'Sales Forecast by COS'!GXS5</f>
        <v>0</v>
      </c>
      <c r="GXT6" s="98">
        <f>'Sales Forecast by COS'!GXT5</f>
        <v>0</v>
      </c>
      <c r="GXU6" s="98">
        <f>'Sales Forecast by COS'!GXU5</f>
        <v>0</v>
      </c>
      <c r="GXV6" s="98">
        <f>'Sales Forecast by COS'!GXV5</f>
        <v>0</v>
      </c>
      <c r="GXW6" s="98">
        <f>'Sales Forecast by COS'!GXW5</f>
        <v>0</v>
      </c>
      <c r="GXX6" s="98">
        <f>'Sales Forecast by COS'!GXX5</f>
        <v>0</v>
      </c>
      <c r="GXY6" s="98">
        <f>'Sales Forecast by COS'!GXY5</f>
        <v>0</v>
      </c>
      <c r="GXZ6" s="98">
        <f>'Sales Forecast by COS'!GXZ5</f>
        <v>0</v>
      </c>
      <c r="GYA6" s="98">
        <f>'Sales Forecast by COS'!GYA5</f>
        <v>0</v>
      </c>
      <c r="GYB6" s="98">
        <f>'Sales Forecast by COS'!GYB5</f>
        <v>0</v>
      </c>
      <c r="GYC6" s="98">
        <f>'Sales Forecast by COS'!GYC5</f>
        <v>0</v>
      </c>
      <c r="GYD6" s="98">
        <f>'Sales Forecast by COS'!GYD5</f>
        <v>0</v>
      </c>
      <c r="GYE6" s="98">
        <f>'Sales Forecast by COS'!GYE5</f>
        <v>0</v>
      </c>
      <c r="GYF6" s="98">
        <f>'Sales Forecast by COS'!GYF5</f>
        <v>0</v>
      </c>
      <c r="GYG6" s="98">
        <f>'Sales Forecast by COS'!GYG5</f>
        <v>0</v>
      </c>
      <c r="GYH6" s="98">
        <f>'Sales Forecast by COS'!GYH5</f>
        <v>0</v>
      </c>
      <c r="GYI6" s="98">
        <f>'Sales Forecast by COS'!GYI5</f>
        <v>0</v>
      </c>
      <c r="GYJ6" s="98">
        <f>'Sales Forecast by COS'!GYJ5</f>
        <v>0</v>
      </c>
      <c r="GYK6" s="98">
        <f>'Sales Forecast by COS'!GYK5</f>
        <v>0</v>
      </c>
      <c r="GYL6" s="98">
        <f>'Sales Forecast by COS'!GYL5</f>
        <v>0</v>
      </c>
      <c r="GYM6" s="98">
        <f>'Sales Forecast by COS'!GYM5</f>
        <v>0</v>
      </c>
      <c r="GYN6" s="98">
        <f>'Sales Forecast by COS'!GYN5</f>
        <v>0</v>
      </c>
      <c r="GYO6" s="98">
        <f>'Sales Forecast by COS'!GYO5</f>
        <v>0</v>
      </c>
      <c r="GYP6" s="98">
        <f>'Sales Forecast by COS'!GYP5</f>
        <v>0</v>
      </c>
      <c r="GYQ6" s="98">
        <f>'Sales Forecast by COS'!GYQ5</f>
        <v>0</v>
      </c>
      <c r="GYR6" s="98">
        <f>'Sales Forecast by COS'!GYR5</f>
        <v>0</v>
      </c>
      <c r="GYS6" s="98">
        <f>'Sales Forecast by COS'!GYS5</f>
        <v>0</v>
      </c>
      <c r="GYT6" s="98">
        <f>'Sales Forecast by COS'!GYT5</f>
        <v>0</v>
      </c>
      <c r="GYU6" s="98">
        <f>'Sales Forecast by COS'!GYU5</f>
        <v>0</v>
      </c>
      <c r="GYV6" s="98">
        <f>'Sales Forecast by COS'!GYV5</f>
        <v>0</v>
      </c>
      <c r="GYW6" s="98">
        <f>'Sales Forecast by COS'!GYW5</f>
        <v>0</v>
      </c>
      <c r="GYX6" s="98">
        <f>'Sales Forecast by COS'!GYX5</f>
        <v>0</v>
      </c>
      <c r="GYY6" s="98">
        <f>'Sales Forecast by COS'!GYY5</f>
        <v>0</v>
      </c>
      <c r="GYZ6" s="98">
        <f>'Sales Forecast by COS'!GYZ5</f>
        <v>0</v>
      </c>
      <c r="GZA6" s="98">
        <f>'Sales Forecast by COS'!GZA5</f>
        <v>0</v>
      </c>
      <c r="GZB6" s="98">
        <f>'Sales Forecast by COS'!GZB5</f>
        <v>0</v>
      </c>
      <c r="GZC6" s="98">
        <f>'Sales Forecast by COS'!GZC5</f>
        <v>0</v>
      </c>
      <c r="GZD6" s="98">
        <f>'Sales Forecast by COS'!GZD5</f>
        <v>0</v>
      </c>
      <c r="GZE6" s="98">
        <f>'Sales Forecast by COS'!GZE5</f>
        <v>0</v>
      </c>
      <c r="GZF6" s="98">
        <f>'Sales Forecast by COS'!GZF5</f>
        <v>0</v>
      </c>
      <c r="GZG6" s="98">
        <f>'Sales Forecast by COS'!GZG5</f>
        <v>0</v>
      </c>
      <c r="GZH6" s="98">
        <f>'Sales Forecast by COS'!GZH5</f>
        <v>0</v>
      </c>
      <c r="GZI6" s="98">
        <f>'Sales Forecast by COS'!GZI5</f>
        <v>0</v>
      </c>
      <c r="GZJ6" s="98">
        <f>'Sales Forecast by COS'!GZJ5</f>
        <v>0</v>
      </c>
      <c r="GZK6" s="98">
        <f>'Sales Forecast by COS'!GZK5</f>
        <v>0</v>
      </c>
      <c r="GZL6" s="98">
        <f>'Sales Forecast by COS'!GZL5</f>
        <v>0</v>
      </c>
      <c r="GZM6" s="98">
        <f>'Sales Forecast by COS'!GZM5</f>
        <v>0</v>
      </c>
      <c r="GZN6" s="98">
        <f>'Sales Forecast by COS'!GZN5</f>
        <v>0</v>
      </c>
      <c r="GZO6" s="98">
        <f>'Sales Forecast by COS'!GZO5</f>
        <v>0</v>
      </c>
      <c r="GZP6" s="98">
        <f>'Sales Forecast by COS'!GZP5</f>
        <v>0</v>
      </c>
      <c r="GZQ6" s="98">
        <f>'Sales Forecast by COS'!GZQ5</f>
        <v>0</v>
      </c>
      <c r="GZR6" s="98">
        <f>'Sales Forecast by COS'!GZR5</f>
        <v>0</v>
      </c>
      <c r="GZS6" s="98">
        <f>'Sales Forecast by COS'!GZS5</f>
        <v>0</v>
      </c>
      <c r="GZT6" s="98">
        <f>'Sales Forecast by COS'!GZT5</f>
        <v>0</v>
      </c>
      <c r="GZU6" s="98">
        <f>'Sales Forecast by COS'!GZU5</f>
        <v>0</v>
      </c>
      <c r="GZV6" s="98">
        <f>'Sales Forecast by COS'!GZV5</f>
        <v>0</v>
      </c>
      <c r="GZW6" s="98">
        <f>'Sales Forecast by COS'!GZW5</f>
        <v>0</v>
      </c>
      <c r="GZX6" s="98">
        <f>'Sales Forecast by COS'!GZX5</f>
        <v>0</v>
      </c>
      <c r="GZY6" s="98">
        <f>'Sales Forecast by COS'!GZY5</f>
        <v>0</v>
      </c>
      <c r="GZZ6" s="98">
        <f>'Sales Forecast by COS'!GZZ5</f>
        <v>0</v>
      </c>
      <c r="HAA6" s="98">
        <f>'Sales Forecast by COS'!HAA5</f>
        <v>0</v>
      </c>
      <c r="HAB6" s="98">
        <f>'Sales Forecast by COS'!HAB5</f>
        <v>0</v>
      </c>
      <c r="HAC6" s="98">
        <f>'Sales Forecast by COS'!HAC5</f>
        <v>0</v>
      </c>
      <c r="HAD6" s="98">
        <f>'Sales Forecast by COS'!HAD5</f>
        <v>0</v>
      </c>
      <c r="HAE6" s="98">
        <f>'Sales Forecast by COS'!HAE5</f>
        <v>0</v>
      </c>
      <c r="HAF6" s="98">
        <f>'Sales Forecast by COS'!HAF5</f>
        <v>0</v>
      </c>
      <c r="HAG6" s="98">
        <f>'Sales Forecast by COS'!HAG5</f>
        <v>0</v>
      </c>
      <c r="HAH6" s="98">
        <f>'Sales Forecast by COS'!HAH5</f>
        <v>0</v>
      </c>
      <c r="HAI6" s="98">
        <f>'Sales Forecast by COS'!HAI5</f>
        <v>0</v>
      </c>
      <c r="HAJ6" s="98">
        <f>'Sales Forecast by COS'!HAJ5</f>
        <v>0</v>
      </c>
      <c r="HAK6" s="98">
        <f>'Sales Forecast by COS'!HAK5</f>
        <v>0</v>
      </c>
      <c r="HAL6" s="98">
        <f>'Sales Forecast by COS'!HAL5</f>
        <v>0</v>
      </c>
      <c r="HAM6" s="98">
        <f>'Sales Forecast by COS'!HAM5</f>
        <v>0</v>
      </c>
      <c r="HAN6" s="98">
        <f>'Sales Forecast by COS'!HAN5</f>
        <v>0</v>
      </c>
      <c r="HAO6" s="98">
        <f>'Sales Forecast by COS'!HAO5</f>
        <v>0</v>
      </c>
      <c r="HAP6" s="98">
        <f>'Sales Forecast by COS'!HAP5</f>
        <v>0</v>
      </c>
      <c r="HAQ6" s="98">
        <f>'Sales Forecast by COS'!HAQ5</f>
        <v>0</v>
      </c>
      <c r="HAR6" s="98">
        <f>'Sales Forecast by COS'!HAR5</f>
        <v>0</v>
      </c>
      <c r="HAS6" s="98">
        <f>'Sales Forecast by COS'!HAS5</f>
        <v>0</v>
      </c>
      <c r="HAT6" s="98">
        <f>'Sales Forecast by COS'!HAT5</f>
        <v>0</v>
      </c>
      <c r="HAU6" s="98">
        <f>'Sales Forecast by COS'!HAU5</f>
        <v>0</v>
      </c>
      <c r="HAV6" s="98">
        <f>'Sales Forecast by COS'!HAV5</f>
        <v>0</v>
      </c>
      <c r="HAW6" s="98">
        <f>'Sales Forecast by COS'!HAW5</f>
        <v>0</v>
      </c>
      <c r="HAX6" s="98">
        <f>'Sales Forecast by COS'!HAX5</f>
        <v>0</v>
      </c>
      <c r="HAY6" s="98">
        <f>'Sales Forecast by COS'!HAY5</f>
        <v>0</v>
      </c>
      <c r="HAZ6" s="98">
        <f>'Sales Forecast by COS'!HAZ5</f>
        <v>0</v>
      </c>
      <c r="HBA6" s="98">
        <f>'Sales Forecast by COS'!HBA5</f>
        <v>0</v>
      </c>
      <c r="HBB6" s="98">
        <f>'Sales Forecast by COS'!HBB5</f>
        <v>0</v>
      </c>
      <c r="HBC6" s="98">
        <f>'Sales Forecast by COS'!HBC5</f>
        <v>0</v>
      </c>
      <c r="HBD6" s="98">
        <f>'Sales Forecast by COS'!HBD5</f>
        <v>0</v>
      </c>
      <c r="HBE6" s="98">
        <f>'Sales Forecast by COS'!HBE5</f>
        <v>0</v>
      </c>
      <c r="HBF6" s="98">
        <f>'Sales Forecast by COS'!HBF5</f>
        <v>0</v>
      </c>
      <c r="HBG6" s="98">
        <f>'Sales Forecast by COS'!HBG5</f>
        <v>0</v>
      </c>
      <c r="HBH6" s="98">
        <f>'Sales Forecast by COS'!HBH5</f>
        <v>0</v>
      </c>
      <c r="HBI6" s="98">
        <f>'Sales Forecast by COS'!HBI5</f>
        <v>0</v>
      </c>
      <c r="HBJ6" s="98">
        <f>'Sales Forecast by COS'!HBJ5</f>
        <v>0</v>
      </c>
      <c r="HBK6" s="98">
        <f>'Sales Forecast by COS'!HBK5</f>
        <v>0</v>
      </c>
      <c r="HBL6" s="98">
        <f>'Sales Forecast by COS'!HBL5</f>
        <v>0</v>
      </c>
      <c r="HBM6" s="98">
        <f>'Sales Forecast by COS'!HBM5</f>
        <v>0</v>
      </c>
      <c r="HBN6" s="98">
        <f>'Sales Forecast by COS'!HBN5</f>
        <v>0</v>
      </c>
      <c r="HBO6" s="98">
        <f>'Sales Forecast by COS'!HBO5</f>
        <v>0</v>
      </c>
      <c r="HBP6" s="98">
        <f>'Sales Forecast by COS'!HBP5</f>
        <v>0</v>
      </c>
      <c r="HBQ6" s="98">
        <f>'Sales Forecast by COS'!HBQ5</f>
        <v>0</v>
      </c>
      <c r="HBR6" s="98">
        <f>'Sales Forecast by COS'!HBR5</f>
        <v>0</v>
      </c>
      <c r="HBS6" s="98">
        <f>'Sales Forecast by COS'!HBS5</f>
        <v>0</v>
      </c>
      <c r="HBT6" s="98">
        <f>'Sales Forecast by COS'!HBT5</f>
        <v>0</v>
      </c>
      <c r="HBU6" s="98">
        <f>'Sales Forecast by COS'!HBU5</f>
        <v>0</v>
      </c>
      <c r="HBV6" s="98">
        <f>'Sales Forecast by COS'!HBV5</f>
        <v>0</v>
      </c>
      <c r="HBW6" s="98">
        <f>'Sales Forecast by COS'!HBW5</f>
        <v>0</v>
      </c>
      <c r="HBX6" s="98">
        <f>'Sales Forecast by COS'!HBX5</f>
        <v>0</v>
      </c>
      <c r="HBY6" s="98">
        <f>'Sales Forecast by COS'!HBY5</f>
        <v>0</v>
      </c>
      <c r="HBZ6" s="98">
        <f>'Sales Forecast by COS'!HBZ5</f>
        <v>0</v>
      </c>
      <c r="HCA6" s="98">
        <f>'Sales Forecast by COS'!HCA5</f>
        <v>0</v>
      </c>
      <c r="HCB6" s="98">
        <f>'Sales Forecast by COS'!HCB5</f>
        <v>0</v>
      </c>
      <c r="HCC6" s="98">
        <f>'Sales Forecast by COS'!HCC5</f>
        <v>0</v>
      </c>
      <c r="HCD6" s="98">
        <f>'Sales Forecast by COS'!HCD5</f>
        <v>0</v>
      </c>
      <c r="HCE6" s="98">
        <f>'Sales Forecast by COS'!HCE5</f>
        <v>0</v>
      </c>
      <c r="HCF6" s="98">
        <f>'Sales Forecast by COS'!HCF5</f>
        <v>0</v>
      </c>
      <c r="HCG6" s="98">
        <f>'Sales Forecast by COS'!HCG5</f>
        <v>0</v>
      </c>
      <c r="HCH6" s="98">
        <f>'Sales Forecast by COS'!HCH5</f>
        <v>0</v>
      </c>
      <c r="HCI6" s="98">
        <f>'Sales Forecast by COS'!HCI5</f>
        <v>0</v>
      </c>
      <c r="HCJ6" s="98">
        <f>'Sales Forecast by COS'!HCJ5</f>
        <v>0</v>
      </c>
      <c r="HCK6" s="98">
        <f>'Sales Forecast by COS'!HCK5</f>
        <v>0</v>
      </c>
      <c r="HCL6" s="98">
        <f>'Sales Forecast by COS'!HCL5</f>
        <v>0</v>
      </c>
      <c r="HCM6" s="98">
        <f>'Sales Forecast by COS'!HCM5</f>
        <v>0</v>
      </c>
      <c r="HCN6" s="98">
        <f>'Sales Forecast by COS'!HCN5</f>
        <v>0</v>
      </c>
      <c r="HCO6" s="98">
        <f>'Sales Forecast by COS'!HCO5</f>
        <v>0</v>
      </c>
      <c r="HCP6" s="98">
        <f>'Sales Forecast by COS'!HCP5</f>
        <v>0</v>
      </c>
      <c r="HCQ6" s="98">
        <f>'Sales Forecast by COS'!HCQ5</f>
        <v>0</v>
      </c>
      <c r="HCR6" s="98">
        <f>'Sales Forecast by COS'!HCR5</f>
        <v>0</v>
      </c>
      <c r="HCS6" s="98">
        <f>'Sales Forecast by COS'!HCS5</f>
        <v>0</v>
      </c>
      <c r="HCT6" s="98">
        <f>'Sales Forecast by COS'!HCT5</f>
        <v>0</v>
      </c>
      <c r="HCU6" s="98">
        <f>'Sales Forecast by COS'!HCU5</f>
        <v>0</v>
      </c>
      <c r="HCV6" s="98">
        <f>'Sales Forecast by COS'!HCV5</f>
        <v>0</v>
      </c>
      <c r="HCW6" s="98">
        <f>'Sales Forecast by COS'!HCW5</f>
        <v>0</v>
      </c>
      <c r="HCX6" s="98">
        <f>'Sales Forecast by COS'!HCX5</f>
        <v>0</v>
      </c>
      <c r="HCY6" s="98">
        <f>'Sales Forecast by COS'!HCY5</f>
        <v>0</v>
      </c>
      <c r="HCZ6" s="98">
        <f>'Sales Forecast by COS'!HCZ5</f>
        <v>0</v>
      </c>
      <c r="HDA6" s="98">
        <f>'Sales Forecast by COS'!HDA5</f>
        <v>0</v>
      </c>
      <c r="HDB6" s="98">
        <f>'Sales Forecast by COS'!HDB5</f>
        <v>0</v>
      </c>
      <c r="HDC6" s="98">
        <f>'Sales Forecast by COS'!HDC5</f>
        <v>0</v>
      </c>
      <c r="HDD6" s="98">
        <f>'Sales Forecast by COS'!HDD5</f>
        <v>0</v>
      </c>
      <c r="HDE6" s="98">
        <f>'Sales Forecast by COS'!HDE5</f>
        <v>0</v>
      </c>
      <c r="HDF6" s="98">
        <f>'Sales Forecast by COS'!HDF5</f>
        <v>0</v>
      </c>
      <c r="HDG6" s="98">
        <f>'Sales Forecast by COS'!HDG5</f>
        <v>0</v>
      </c>
      <c r="HDH6" s="98">
        <f>'Sales Forecast by COS'!HDH5</f>
        <v>0</v>
      </c>
      <c r="HDI6" s="98">
        <f>'Sales Forecast by COS'!HDI5</f>
        <v>0</v>
      </c>
      <c r="HDJ6" s="98">
        <f>'Sales Forecast by COS'!HDJ5</f>
        <v>0</v>
      </c>
      <c r="HDK6" s="98">
        <f>'Sales Forecast by COS'!HDK5</f>
        <v>0</v>
      </c>
      <c r="HDL6" s="98">
        <f>'Sales Forecast by COS'!HDL5</f>
        <v>0</v>
      </c>
      <c r="HDM6" s="98">
        <f>'Sales Forecast by COS'!HDM5</f>
        <v>0</v>
      </c>
      <c r="HDN6" s="98">
        <f>'Sales Forecast by COS'!HDN5</f>
        <v>0</v>
      </c>
      <c r="HDO6" s="98">
        <f>'Sales Forecast by COS'!HDO5</f>
        <v>0</v>
      </c>
      <c r="HDP6" s="98">
        <f>'Sales Forecast by COS'!HDP5</f>
        <v>0</v>
      </c>
      <c r="HDQ6" s="98">
        <f>'Sales Forecast by COS'!HDQ5</f>
        <v>0</v>
      </c>
      <c r="HDR6" s="98">
        <f>'Sales Forecast by COS'!HDR5</f>
        <v>0</v>
      </c>
      <c r="HDS6" s="98">
        <f>'Sales Forecast by COS'!HDS5</f>
        <v>0</v>
      </c>
      <c r="HDT6" s="98">
        <f>'Sales Forecast by COS'!HDT5</f>
        <v>0</v>
      </c>
      <c r="HDU6" s="98">
        <f>'Sales Forecast by COS'!HDU5</f>
        <v>0</v>
      </c>
      <c r="HDV6" s="98">
        <f>'Sales Forecast by COS'!HDV5</f>
        <v>0</v>
      </c>
      <c r="HDW6" s="98">
        <f>'Sales Forecast by COS'!HDW5</f>
        <v>0</v>
      </c>
      <c r="HDX6" s="98">
        <f>'Sales Forecast by COS'!HDX5</f>
        <v>0</v>
      </c>
      <c r="HDY6" s="98">
        <f>'Sales Forecast by COS'!HDY5</f>
        <v>0</v>
      </c>
      <c r="HDZ6" s="98">
        <f>'Sales Forecast by COS'!HDZ5</f>
        <v>0</v>
      </c>
      <c r="HEA6" s="98">
        <f>'Sales Forecast by COS'!HEA5</f>
        <v>0</v>
      </c>
      <c r="HEB6" s="98">
        <f>'Sales Forecast by COS'!HEB5</f>
        <v>0</v>
      </c>
      <c r="HEC6" s="98">
        <f>'Sales Forecast by COS'!HEC5</f>
        <v>0</v>
      </c>
      <c r="HED6" s="98">
        <f>'Sales Forecast by COS'!HED5</f>
        <v>0</v>
      </c>
      <c r="HEE6" s="98">
        <f>'Sales Forecast by COS'!HEE5</f>
        <v>0</v>
      </c>
      <c r="HEF6" s="98">
        <f>'Sales Forecast by COS'!HEF5</f>
        <v>0</v>
      </c>
      <c r="HEG6" s="98">
        <f>'Sales Forecast by COS'!HEG5</f>
        <v>0</v>
      </c>
      <c r="HEH6" s="98">
        <f>'Sales Forecast by COS'!HEH5</f>
        <v>0</v>
      </c>
      <c r="HEI6" s="98">
        <f>'Sales Forecast by COS'!HEI5</f>
        <v>0</v>
      </c>
      <c r="HEJ6" s="98">
        <f>'Sales Forecast by COS'!HEJ5</f>
        <v>0</v>
      </c>
      <c r="HEK6" s="98">
        <f>'Sales Forecast by COS'!HEK5</f>
        <v>0</v>
      </c>
      <c r="HEL6" s="98">
        <f>'Sales Forecast by COS'!HEL5</f>
        <v>0</v>
      </c>
      <c r="HEM6" s="98">
        <f>'Sales Forecast by COS'!HEM5</f>
        <v>0</v>
      </c>
      <c r="HEN6" s="98">
        <f>'Sales Forecast by COS'!HEN5</f>
        <v>0</v>
      </c>
      <c r="HEO6" s="98">
        <f>'Sales Forecast by COS'!HEO5</f>
        <v>0</v>
      </c>
      <c r="HEP6" s="98">
        <f>'Sales Forecast by COS'!HEP5</f>
        <v>0</v>
      </c>
      <c r="HEQ6" s="98">
        <f>'Sales Forecast by COS'!HEQ5</f>
        <v>0</v>
      </c>
      <c r="HER6" s="98">
        <f>'Sales Forecast by COS'!HER5</f>
        <v>0</v>
      </c>
      <c r="HES6" s="98">
        <f>'Sales Forecast by COS'!HES5</f>
        <v>0</v>
      </c>
      <c r="HET6" s="98">
        <f>'Sales Forecast by COS'!HET5</f>
        <v>0</v>
      </c>
      <c r="HEU6" s="98">
        <f>'Sales Forecast by COS'!HEU5</f>
        <v>0</v>
      </c>
      <c r="HEV6" s="98">
        <f>'Sales Forecast by COS'!HEV5</f>
        <v>0</v>
      </c>
      <c r="HEW6" s="98">
        <f>'Sales Forecast by COS'!HEW5</f>
        <v>0</v>
      </c>
      <c r="HEX6" s="98">
        <f>'Sales Forecast by COS'!HEX5</f>
        <v>0</v>
      </c>
      <c r="HEY6" s="98">
        <f>'Sales Forecast by COS'!HEY5</f>
        <v>0</v>
      </c>
      <c r="HEZ6" s="98">
        <f>'Sales Forecast by COS'!HEZ5</f>
        <v>0</v>
      </c>
      <c r="HFA6" s="98">
        <f>'Sales Forecast by COS'!HFA5</f>
        <v>0</v>
      </c>
      <c r="HFB6" s="98">
        <f>'Sales Forecast by COS'!HFB5</f>
        <v>0</v>
      </c>
      <c r="HFC6" s="98">
        <f>'Sales Forecast by COS'!HFC5</f>
        <v>0</v>
      </c>
      <c r="HFD6" s="98">
        <f>'Sales Forecast by COS'!HFD5</f>
        <v>0</v>
      </c>
      <c r="HFE6" s="98">
        <f>'Sales Forecast by COS'!HFE5</f>
        <v>0</v>
      </c>
      <c r="HFF6" s="98">
        <f>'Sales Forecast by COS'!HFF5</f>
        <v>0</v>
      </c>
      <c r="HFG6" s="98">
        <f>'Sales Forecast by COS'!HFG5</f>
        <v>0</v>
      </c>
      <c r="HFH6" s="98">
        <f>'Sales Forecast by COS'!HFH5</f>
        <v>0</v>
      </c>
      <c r="HFI6" s="98">
        <f>'Sales Forecast by COS'!HFI5</f>
        <v>0</v>
      </c>
      <c r="HFJ6" s="98">
        <f>'Sales Forecast by COS'!HFJ5</f>
        <v>0</v>
      </c>
      <c r="HFK6" s="98">
        <f>'Sales Forecast by COS'!HFK5</f>
        <v>0</v>
      </c>
      <c r="HFL6" s="98">
        <f>'Sales Forecast by COS'!HFL5</f>
        <v>0</v>
      </c>
      <c r="HFM6" s="98">
        <f>'Sales Forecast by COS'!HFM5</f>
        <v>0</v>
      </c>
      <c r="HFN6" s="98">
        <f>'Sales Forecast by COS'!HFN5</f>
        <v>0</v>
      </c>
      <c r="HFO6" s="98">
        <f>'Sales Forecast by COS'!HFO5</f>
        <v>0</v>
      </c>
      <c r="HFP6" s="98">
        <f>'Sales Forecast by COS'!HFP5</f>
        <v>0</v>
      </c>
      <c r="HFQ6" s="98">
        <f>'Sales Forecast by COS'!HFQ5</f>
        <v>0</v>
      </c>
      <c r="HFR6" s="98">
        <f>'Sales Forecast by COS'!HFR5</f>
        <v>0</v>
      </c>
      <c r="HFS6" s="98">
        <f>'Sales Forecast by COS'!HFS5</f>
        <v>0</v>
      </c>
      <c r="HFT6" s="98">
        <f>'Sales Forecast by COS'!HFT5</f>
        <v>0</v>
      </c>
      <c r="HFU6" s="98">
        <f>'Sales Forecast by COS'!HFU5</f>
        <v>0</v>
      </c>
      <c r="HFV6" s="98">
        <f>'Sales Forecast by COS'!HFV5</f>
        <v>0</v>
      </c>
      <c r="HFW6" s="98">
        <f>'Sales Forecast by COS'!HFW5</f>
        <v>0</v>
      </c>
      <c r="HFX6" s="98">
        <f>'Sales Forecast by COS'!HFX5</f>
        <v>0</v>
      </c>
      <c r="HFY6" s="98">
        <f>'Sales Forecast by COS'!HFY5</f>
        <v>0</v>
      </c>
      <c r="HFZ6" s="98">
        <f>'Sales Forecast by COS'!HFZ5</f>
        <v>0</v>
      </c>
      <c r="HGA6" s="98">
        <f>'Sales Forecast by COS'!HGA5</f>
        <v>0</v>
      </c>
      <c r="HGB6" s="98">
        <f>'Sales Forecast by COS'!HGB5</f>
        <v>0</v>
      </c>
      <c r="HGC6" s="98">
        <f>'Sales Forecast by COS'!HGC5</f>
        <v>0</v>
      </c>
      <c r="HGD6" s="98">
        <f>'Sales Forecast by COS'!HGD5</f>
        <v>0</v>
      </c>
      <c r="HGE6" s="98">
        <f>'Sales Forecast by COS'!HGE5</f>
        <v>0</v>
      </c>
      <c r="HGF6" s="98">
        <f>'Sales Forecast by COS'!HGF5</f>
        <v>0</v>
      </c>
      <c r="HGG6" s="98">
        <f>'Sales Forecast by COS'!HGG5</f>
        <v>0</v>
      </c>
      <c r="HGH6" s="98">
        <f>'Sales Forecast by COS'!HGH5</f>
        <v>0</v>
      </c>
      <c r="HGI6" s="98">
        <f>'Sales Forecast by COS'!HGI5</f>
        <v>0</v>
      </c>
      <c r="HGJ6" s="98">
        <f>'Sales Forecast by COS'!HGJ5</f>
        <v>0</v>
      </c>
      <c r="HGK6" s="98">
        <f>'Sales Forecast by COS'!HGK5</f>
        <v>0</v>
      </c>
      <c r="HGL6" s="98">
        <f>'Sales Forecast by COS'!HGL5</f>
        <v>0</v>
      </c>
      <c r="HGM6" s="98">
        <f>'Sales Forecast by COS'!HGM5</f>
        <v>0</v>
      </c>
      <c r="HGN6" s="98">
        <f>'Sales Forecast by COS'!HGN5</f>
        <v>0</v>
      </c>
      <c r="HGO6" s="98">
        <f>'Sales Forecast by COS'!HGO5</f>
        <v>0</v>
      </c>
      <c r="HGP6" s="98">
        <f>'Sales Forecast by COS'!HGP5</f>
        <v>0</v>
      </c>
      <c r="HGQ6" s="98">
        <f>'Sales Forecast by COS'!HGQ5</f>
        <v>0</v>
      </c>
      <c r="HGR6" s="98">
        <f>'Sales Forecast by COS'!HGR5</f>
        <v>0</v>
      </c>
      <c r="HGS6" s="98">
        <f>'Sales Forecast by COS'!HGS5</f>
        <v>0</v>
      </c>
      <c r="HGT6" s="98">
        <f>'Sales Forecast by COS'!HGT5</f>
        <v>0</v>
      </c>
      <c r="HGU6" s="98">
        <f>'Sales Forecast by COS'!HGU5</f>
        <v>0</v>
      </c>
      <c r="HGV6" s="98">
        <f>'Sales Forecast by COS'!HGV5</f>
        <v>0</v>
      </c>
      <c r="HGW6" s="98">
        <f>'Sales Forecast by COS'!HGW5</f>
        <v>0</v>
      </c>
      <c r="HGX6" s="98">
        <f>'Sales Forecast by COS'!HGX5</f>
        <v>0</v>
      </c>
      <c r="HGY6" s="98">
        <f>'Sales Forecast by COS'!HGY5</f>
        <v>0</v>
      </c>
      <c r="HGZ6" s="98">
        <f>'Sales Forecast by COS'!HGZ5</f>
        <v>0</v>
      </c>
      <c r="HHA6" s="98">
        <f>'Sales Forecast by COS'!HHA5</f>
        <v>0</v>
      </c>
      <c r="HHB6" s="98">
        <f>'Sales Forecast by COS'!HHB5</f>
        <v>0</v>
      </c>
      <c r="HHC6" s="98">
        <f>'Sales Forecast by COS'!HHC5</f>
        <v>0</v>
      </c>
      <c r="HHD6" s="98">
        <f>'Sales Forecast by COS'!HHD5</f>
        <v>0</v>
      </c>
      <c r="HHE6" s="98">
        <f>'Sales Forecast by COS'!HHE5</f>
        <v>0</v>
      </c>
      <c r="HHF6" s="98">
        <f>'Sales Forecast by COS'!HHF5</f>
        <v>0</v>
      </c>
      <c r="HHG6" s="98">
        <f>'Sales Forecast by COS'!HHG5</f>
        <v>0</v>
      </c>
      <c r="HHH6" s="98">
        <f>'Sales Forecast by COS'!HHH5</f>
        <v>0</v>
      </c>
      <c r="HHI6" s="98">
        <f>'Sales Forecast by COS'!HHI5</f>
        <v>0</v>
      </c>
      <c r="HHJ6" s="98">
        <f>'Sales Forecast by COS'!HHJ5</f>
        <v>0</v>
      </c>
      <c r="HHK6" s="98">
        <f>'Sales Forecast by COS'!HHK5</f>
        <v>0</v>
      </c>
      <c r="HHL6" s="98">
        <f>'Sales Forecast by COS'!HHL5</f>
        <v>0</v>
      </c>
      <c r="HHM6" s="98">
        <f>'Sales Forecast by COS'!HHM5</f>
        <v>0</v>
      </c>
      <c r="HHN6" s="98">
        <f>'Sales Forecast by COS'!HHN5</f>
        <v>0</v>
      </c>
      <c r="HHO6" s="98">
        <f>'Sales Forecast by COS'!HHO5</f>
        <v>0</v>
      </c>
      <c r="HHP6" s="98">
        <f>'Sales Forecast by COS'!HHP5</f>
        <v>0</v>
      </c>
      <c r="HHQ6" s="98">
        <f>'Sales Forecast by COS'!HHQ5</f>
        <v>0</v>
      </c>
      <c r="HHR6" s="98">
        <f>'Sales Forecast by COS'!HHR5</f>
        <v>0</v>
      </c>
      <c r="HHS6" s="98">
        <f>'Sales Forecast by COS'!HHS5</f>
        <v>0</v>
      </c>
      <c r="HHT6" s="98">
        <f>'Sales Forecast by COS'!HHT5</f>
        <v>0</v>
      </c>
      <c r="HHU6" s="98">
        <f>'Sales Forecast by COS'!HHU5</f>
        <v>0</v>
      </c>
      <c r="HHV6" s="98">
        <f>'Sales Forecast by COS'!HHV5</f>
        <v>0</v>
      </c>
      <c r="HHW6" s="98">
        <f>'Sales Forecast by COS'!HHW5</f>
        <v>0</v>
      </c>
      <c r="HHX6" s="98">
        <f>'Sales Forecast by COS'!HHX5</f>
        <v>0</v>
      </c>
      <c r="HHY6" s="98">
        <f>'Sales Forecast by COS'!HHY5</f>
        <v>0</v>
      </c>
      <c r="HHZ6" s="98">
        <f>'Sales Forecast by COS'!HHZ5</f>
        <v>0</v>
      </c>
      <c r="HIA6" s="98">
        <f>'Sales Forecast by COS'!HIA5</f>
        <v>0</v>
      </c>
      <c r="HIB6" s="98">
        <f>'Sales Forecast by COS'!HIB5</f>
        <v>0</v>
      </c>
      <c r="HIC6" s="98">
        <f>'Sales Forecast by COS'!HIC5</f>
        <v>0</v>
      </c>
      <c r="HID6" s="98">
        <f>'Sales Forecast by COS'!HID5</f>
        <v>0</v>
      </c>
      <c r="HIE6" s="98">
        <f>'Sales Forecast by COS'!HIE5</f>
        <v>0</v>
      </c>
      <c r="HIF6" s="98">
        <f>'Sales Forecast by COS'!HIF5</f>
        <v>0</v>
      </c>
      <c r="HIG6" s="98">
        <f>'Sales Forecast by COS'!HIG5</f>
        <v>0</v>
      </c>
      <c r="HIH6" s="98">
        <f>'Sales Forecast by COS'!HIH5</f>
        <v>0</v>
      </c>
      <c r="HII6" s="98">
        <f>'Sales Forecast by COS'!HII5</f>
        <v>0</v>
      </c>
      <c r="HIJ6" s="98">
        <f>'Sales Forecast by COS'!HIJ5</f>
        <v>0</v>
      </c>
      <c r="HIK6" s="98">
        <f>'Sales Forecast by COS'!HIK5</f>
        <v>0</v>
      </c>
      <c r="HIL6" s="98">
        <f>'Sales Forecast by COS'!HIL5</f>
        <v>0</v>
      </c>
      <c r="HIM6" s="98">
        <f>'Sales Forecast by COS'!HIM5</f>
        <v>0</v>
      </c>
      <c r="HIN6" s="98">
        <f>'Sales Forecast by COS'!HIN5</f>
        <v>0</v>
      </c>
      <c r="HIO6" s="98">
        <f>'Sales Forecast by COS'!HIO5</f>
        <v>0</v>
      </c>
      <c r="HIP6" s="98">
        <f>'Sales Forecast by COS'!HIP5</f>
        <v>0</v>
      </c>
      <c r="HIQ6" s="98">
        <f>'Sales Forecast by COS'!HIQ5</f>
        <v>0</v>
      </c>
      <c r="HIR6" s="98">
        <f>'Sales Forecast by COS'!HIR5</f>
        <v>0</v>
      </c>
      <c r="HIS6" s="98">
        <f>'Sales Forecast by COS'!HIS5</f>
        <v>0</v>
      </c>
      <c r="HIT6" s="98">
        <f>'Sales Forecast by COS'!HIT5</f>
        <v>0</v>
      </c>
      <c r="HIU6" s="98">
        <f>'Sales Forecast by COS'!HIU5</f>
        <v>0</v>
      </c>
      <c r="HIV6" s="98">
        <f>'Sales Forecast by COS'!HIV5</f>
        <v>0</v>
      </c>
      <c r="HIW6" s="98">
        <f>'Sales Forecast by COS'!HIW5</f>
        <v>0</v>
      </c>
      <c r="HIX6" s="98">
        <f>'Sales Forecast by COS'!HIX5</f>
        <v>0</v>
      </c>
      <c r="HIY6" s="98">
        <f>'Sales Forecast by COS'!HIY5</f>
        <v>0</v>
      </c>
      <c r="HIZ6" s="98">
        <f>'Sales Forecast by COS'!HIZ5</f>
        <v>0</v>
      </c>
      <c r="HJA6" s="98">
        <f>'Sales Forecast by COS'!HJA5</f>
        <v>0</v>
      </c>
      <c r="HJB6" s="98">
        <f>'Sales Forecast by COS'!HJB5</f>
        <v>0</v>
      </c>
      <c r="HJC6" s="98">
        <f>'Sales Forecast by COS'!HJC5</f>
        <v>0</v>
      </c>
      <c r="HJD6" s="98">
        <f>'Sales Forecast by COS'!HJD5</f>
        <v>0</v>
      </c>
      <c r="HJE6" s="98">
        <f>'Sales Forecast by COS'!HJE5</f>
        <v>0</v>
      </c>
      <c r="HJF6" s="98">
        <f>'Sales Forecast by COS'!HJF5</f>
        <v>0</v>
      </c>
      <c r="HJG6" s="98">
        <f>'Sales Forecast by COS'!HJG5</f>
        <v>0</v>
      </c>
      <c r="HJH6" s="98">
        <f>'Sales Forecast by COS'!HJH5</f>
        <v>0</v>
      </c>
      <c r="HJI6" s="98">
        <f>'Sales Forecast by COS'!HJI5</f>
        <v>0</v>
      </c>
      <c r="HJJ6" s="98">
        <f>'Sales Forecast by COS'!HJJ5</f>
        <v>0</v>
      </c>
      <c r="HJK6" s="98">
        <f>'Sales Forecast by COS'!HJK5</f>
        <v>0</v>
      </c>
      <c r="HJL6" s="98">
        <f>'Sales Forecast by COS'!HJL5</f>
        <v>0</v>
      </c>
      <c r="HJM6" s="98">
        <f>'Sales Forecast by COS'!HJM5</f>
        <v>0</v>
      </c>
      <c r="HJN6" s="98">
        <f>'Sales Forecast by COS'!HJN5</f>
        <v>0</v>
      </c>
      <c r="HJO6" s="98">
        <f>'Sales Forecast by COS'!HJO5</f>
        <v>0</v>
      </c>
      <c r="HJP6" s="98">
        <f>'Sales Forecast by COS'!HJP5</f>
        <v>0</v>
      </c>
      <c r="HJQ6" s="98">
        <f>'Sales Forecast by COS'!HJQ5</f>
        <v>0</v>
      </c>
      <c r="HJR6" s="98">
        <f>'Sales Forecast by COS'!HJR5</f>
        <v>0</v>
      </c>
      <c r="HJS6" s="98">
        <f>'Sales Forecast by COS'!HJS5</f>
        <v>0</v>
      </c>
      <c r="HJT6" s="98">
        <f>'Sales Forecast by COS'!HJT5</f>
        <v>0</v>
      </c>
      <c r="HJU6" s="98">
        <f>'Sales Forecast by COS'!HJU5</f>
        <v>0</v>
      </c>
      <c r="HJV6" s="98">
        <f>'Sales Forecast by COS'!HJV5</f>
        <v>0</v>
      </c>
      <c r="HJW6" s="98">
        <f>'Sales Forecast by COS'!HJW5</f>
        <v>0</v>
      </c>
      <c r="HJX6" s="98">
        <f>'Sales Forecast by COS'!HJX5</f>
        <v>0</v>
      </c>
      <c r="HJY6" s="98">
        <f>'Sales Forecast by COS'!HJY5</f>
        <v>0</v>
      </c>
      <c r="HJZ6" s="98">
        <f>'Sales Forecast by COS'!HJZ5</f>
        <v>0</v>
      </c>
      <c r="HKA6" s="98">
        <f>'Sales Forecast by COS'!HKA5</f>
        <v>0</v>
      </c>
      <c r="HKB6" s="98">
        <f>'Sales Forecast by COS'!HKB5</f>
        <v>0</v>
      </c>
      <c r="HKC6" s="98">
        <f>'Sales Forecast by COS'!HKC5</f>
        <v>0</v>
      </c>
      <c r="HKD6" s="98">
        <f>'Sales Forecast by COS'!HKD5</f>
        <v>0</v>
      </c>
      <c r="HKE6" s="98">
        <f>'Sales Forecast by COS'!HKE5</f>
        <v>0</v>
      </c>
      <c r="HKF6" s="98">
        <f>'Sales Forecast by COS'!HKF5</f>
        <v>0</v>
      </c>
      <c r="HKG6" s="98">
        <f>'Sales Forecast by COS'!HKG5</f>
        <v>0</v>
      </c>
      <c r="HKH6" s="98">
        <f>'Sales Forecast by COS'!HKH5</f>
        <v>0</v>
      </c>
      <c r="HKI6" s="98">
        <f>'Sales Forecast by COS'!HKI5</f>
        <v>0</v>
      </c>
      <c r="HKJ6" s="98">
        <f>'Sales Forecast by COS'!HKJ5</f>
        <v>0</v>
      </c>
      <c r="HKK6" s="98">
        <f>'Sales Forecast by COS'!HKK5</f>
        <v>0</v>
      </c>
      <c r="HKL6" s="98">
        <f>'Sales Forecast by COS'!HKL5</f>
        <v>0</v>
      </c>
      <c r="HKM6" s="98">
        <f>'Sales Forecast by COS'!HKM5</f>
        <v>0</v>
      </c>
      <c r="HKN6" s="98">
        <f>'Sales Forecast by COS'!HKN5</f>
        <v>0</v>
      </c>
      <c r="HKO6" s="98">
        <f>'Sales Forecast by COS'!HKO5</f>
        <v>0</v>
      </c>
      <c r="HKP6" s="98">
        <f>'Sales Forecast by COS'!HKP5</f>
        <v>0</v>
      </c>
      <c r="HKQ6" s="98">
        <f>'Sales Forecast by COS'!HKQ5</f>
        <v>0</v>
      </c>
      <c r="HKR6" s="98">
        <f>'Sales Forecast by COS'!HKR5</f>
        <v>0</v>
      </c>
      <c r="HKS6" s="98">
        <f>'Sales Forecast by COS'!HKS5</f>
        <v>0</v>
      </c>
      <c r="HKT6" s="98">
        <f>'Sales Forecast by COS'!HKT5</f>
        <v>0</v>
      </c>
      <c r="HKU6" s="98">
        <f>'Sales Forecast by COS'!HKU5</f>
        <v>0</v>
      </c>
      <c r="HKV6" s="98">
        <f>'Sales Forecast by COS'!HKV5</f>
        <v>0</v>
      </c>
      <c r="HKW6" s="98">
        <f>'Sales Forecast by COS'!HKW5</f>
        <v>0</v>
      </c>
      <c r="HKX6" s="98">
        <f>'Sales Forecast by COS'!HKX5</f>
        <v>0</v>
      </c>
      <c r="HKY6" s="98">
        <f>'Sales Forecast by COS'!HKY5</f>
        <v>0</v>
      </c>
      <c r="HKZ6" s="98">
        <f>'Sales Forecast by COS'!HKZ5</f>
        <v>0</v>
      </c>
      <c r="HLA6" s="98">
        <f>'Sales Forecast by COS'!HLA5</f>
        <v>0</v>
      </c>
      <c r="HLB6" s="98">
        <f>'Sales Forecast by COS'!HLB5</f>
        <v>0</v>
      </c>
      <c r="HLC6" s="98">
        <f>'Sales Forecast by COS'!HLC5</f>
        <v>0</v>
      </c>
      <c r="HLD6" s="98">
        <f>'Sales Forecast by COS'!HLD5</f>
        <v>0</v>
      </c>
      <c r="HLE6" s="98">
        <f>'Sales Forecast by COS'!HLE5</f>
        <v>0</v>
      </c>
      <c r="HLF6" s="98">
        <f>'Sales Forecast by COS'!HLF5</f>
        <v>0</v>
      </c>
      <c r="HLG6" s="98">
        <f>'Sales Forecast by COS'!HLG5</f>
        <v>0</v>
      </c>
      <c r="HLH6" s="98">
        <f>'Sales Forecast by COS'!HLH5</f>
        <v>0</v>
      </c>
      <c r="HLI6" s="98">
        <f>'Sales Forecast by COS'!HLI5</f>
        <v>0</v>
      </c>
      <c r="HLJ6" s="98">
        <f>'Sales Forecast by COS'!HLJ5</f>
        <v>0</v>
      </c>
      <c r="HLK6" s="98">
        <f>'Sales Forecast by COS'!HLK5</f>
        <v>0</v>
      </c>
      <c r="HLL6" s="98">
        <f>'Sales Forecast by COS'!HLL5</f>
        <v>0</v>
      </c>
      <c r="HLM6" s="98">
        <f>'Sales Forecast by COS'!HLM5</f>
        <v>0</v>
      </c>
      <c r="HLN6" s="98">
        <f>'Sales Forecast by COS'!HLN5</f>
        <v>0</v>
      </c>
      <c r="HLO6" s="98">
        <f>'Sales Forecast by COS'!HLO5</f>
        <v>0</v>
      </c>
      <c r="HLP6" s="98">
        <f>'Sales Forecast by COS'!HLP5</f>
        <v>0</v>
      </c>
      <c r="HLQ6" s="98">
        <f>'Sales Forecast by COS'!HLQ5</f>
        <v>0</v>
      </c>
      <c r="HLR6" s="98">
        <f>'Sales Forecast by COS'!HLR5</f>
        <v>0</v>
      </c>
      <c r="HLS6" s="98">
        <f>'Sales Forecast by COS'!HLS5</f>
        <v>0</v>
      </c>
      <c r="HLT6" s="98">
        <f>'Sales Forecast by COS'!HLT5</f>
        <v>0</v>
      </c>
      <c r="HLU6" s="98">
        <f>'Sales Forecast by COS'!HLU5</f>
        <v>0</v>
      </c>
      <c r="HLV6" s="98">
        <f>'Sales Forecast by COS'!HLV5</f>
        <v>0</v>
      </c>
      <c r="HLW6" s="98">
        <f>'Sales Forecast by COS'!HLW5</f>
        <v>0</v>
      </c>
      <c r="HLX6" s="98">
        <f>'Sales Forecast by COS'!HLX5</f>
        <v>0</v>
      </c>
      <c r="HLY6" s="98">
        <f>'Sales Forecast by COS'!HLY5</f>
        <v>0</v>
      </c>
      <c r="HLZ6" s="98">
        <f>'Sales Forecast by COS'!HLZ5</f>
        <v>0</v>
      </c>
      <c r="HMA6" s="98">
        <f>'Sales Forecast by COS'!HMA5</f>
        <v>0</v>
      </c>
      <c r="HMB6" s="98">
        <f>'Sales Forecast by COS'!HMB5</f>
        <v>0</v>
      </c>
      <c r="HMC6" s="98">
        <f>'Sales Forecast by COS'!HMC5</f>
        <v>0</v>
      </c>
      <c r="HMD6" s="98">
        <f>'Sales Forecast by COS'!HMD5</f>
        <v>0</v>
      </c>
      <c r="HME6" s="98">
        <f>'Sales Forecast by COS'!HME5</f>
        <v>0</v>
      </c>
      <c r="HMF6" s="98">
        <f>'Sales Forecast by COS'!HMF5</f>
        <v>0</v>
      </c>
      <c r="HMG6" s="98">
        <f>'Sales Forecast by COS'!HMG5</f>
        <v>0</v>
      </c>
      <c r="HMH6" s="98">
        <f>'Sales Forecast by COS'!HMH5</f>
        <v>0</v>
      </c>
      <c r="HMI6" s="98">
        <f>'Sales Forecast by COS'!HMI5</f>
        <v>0</v>
      </c>
      <c r="HMJ6" s="98">
        <f>'Sales Forecast by COS'!HMJ5</f>
        <v>0</v>
      </c>
      <c r="HMK6" s="98">
        <f>'Sales Forecast by COS'!HMK5</f>
        <v>0</v>
      </c>
      <c r="HML6" s="98">
        <f>'Sales Forecast by COS'!HML5</f>
        <v>0</v>
      </c>
      <c r="HMM6" s="98">
        <f>'Sales Forecast by COS'!HMM5</f>
        <v>0</v>
      </c>
      <c r="HMN6" s="98">
        <f>'Sales Forecast by COS'!HMN5</f>
        <v>0</v>
      </c>
      <c r="HMO6" s="98">
        <f>'Sales Forecast by COS'!HMO5</f>
        <v>0</v>
      </c>
      <c r="HMP6" s="98">
        <f>'Sales Forecast by COS'!HMP5</f>
        <v>0</v>
      </c>
      <c r="HMQ6" s="98">
        <f>'Sales Forecast by COS'!HMQ5</f>
        <v>0</v>
      </c>
      <c r="HMR6" s="98">
        <f>'Sales Forecast by COS'!HMR5</f>
        <v>0</v>
      </c>
      <c r="HMS6" s="98">
        <f>'Sales Forecast by COS'!HMS5</f>
        <v>0</v>
      </c>
      <c r="HMT6" s="98">
        <f>'Sales Forecast by COS'!HMT5</f>
        <v>0</v>
      </c>
      <c r="HMU6" s="98">
        <f>'Sales Forecast by COS'!HMU5</f>
        <v>0</v>
      </c>
      <c r="HMV6" s="98">
        <f>'Sales Forecast by COS'!HMV5</f>
        <v>0</v>
      </c>
      <c r="HMW6" s="98">
        <f>'Sales Forecast by COS'!HMW5</f>
        <v>0</v>
      </c>
      <c r="HMX6" s="98">
        <f>'Sales Forecast by COS'!HMX5</f>
        <v>0</v>
      </c>
      <c r="HMY6" s="98">
        <f>'Sales Forecast by COS'!HMY5</f>
        <v>0</v>
      </c>
      <c r="HMZ6" s="98">
        <f>'Sales Forecast by COS'!HMZ5</f>
        <v>0</v>
      </c>
      <c r="HNA6" s="98">
        <f>'Sales Forecast by COS'!HNA5</f>
        <v>0</v>
      </c>
      <c r="HNB6" s="98">
        <f>'Sales Forecast by COS'!HNB5</f>
        <v>0</v>
      </c>
      <c r="HNC6" s="98">
        <f>'Sales Forecast by COS'!HNC5</f>
        <v>0</v>
      </c>
      <c r="HND6" s="98">
        <f>'Sales Forecast by COS'!HND5</f>
        <v>0</v>
      </c>
      <c r="HNE6" s="98">
        <f>'Sales Forecast by COS'!HNE5</f>
        <v>0</v>
      </c>
      <c r="HNF6" s="98">
        <f>'Sales Forecast by COS'!HNF5</f>
        <v>0</v>
      </c>
      <c r="HNG6" s="98">
        <f>'Sales Forecast by COS'!HNG5</f>
        <v>0</v>
      </c>
      <c r="HNH6" s="98">
        <f>'Sales Forecast by COS'!HNH5</f>
        <v>0</v>
      </c>
      <c r="HNI6" s="98">
        <f>'Sales Forecast by COS'!HNI5</f>
        <v>0</v>
      </c>
      <c r="HNJ6" s="98">
        <f>'Sales Forecast by COS'!HNJ5</f>
        <v>0</v>
      </c>
      <c r="HNK6" s="98">
        <f>'Sales Forecast by COS'!HNK5</f>
        <v>0</v>
      </c>
      <c r="HNL6" s="98">
        <f>'Sales Forecast by COS'!HNL5</f>
        <v>0</v>
      </c>
      <c r="HNM6" s="98">
        <f>'Sales Forecast by COS'!HNM5</f>
        <v>0</v>
      </c>
      <c r="HNN6" s="98">
        <f>'Sales Forecast by COS'!HNN5</f>
        <v>0</v>
      </c>
      <c r="HNO6" s="98">
        <f>'Sales Forecast by COS'!HNO5</f>
        <v>0</v>
      </c>
      <c r="HNP6" s="98">
        <f>'Sales Forecast by COS'!HNP5</f>
        <v>0</v>
      </c>
      <c r="HNQ6" s="98">
        <f>'Sales Forecast by COS'!HNQ5</f>
        <v>0</v>
      </c>
      <c r="HNR6" s="98">
        <f>'Sales Forecast by COS'!HNR5</f>
        <v>0</v>
      </c>
      <c r="HNS6" s="98">
        <f>'Sales Forecast by COS'!HNS5</f>
        <v>0</v>
      </c>
      <c r="HNT6" s="98">
        <f>'Sales Forecast by COS'!HNT5</f>
        <v>0</v>
      </c>
      <c r="HNU6" s="98">
        <f>'Sales Forecast by COS'!HNU5</f>
        <v>0</v>
      </c>
      <c r="HNV6" s="98">
        <f>'Sales Forecast by COS'!HNV5</f>
        <v>0</v>
      </c>
      <c r="HNW6" s="98">
        <f>'Sales Forecast by COS'!HNW5</f>
        <v>0</v>
      </c>
      <c r="HNX6" s="98">
        <f>'Sales Forecast by COS'!HNX5</f>
        <v>0</v>
      </c>
      <c r="HNY6" s="98">
        <f>'Sales Forecast by COS'!HNY5</f>
        <v>0</v>
      </c>
      <c r="HNZ6" s="98">
        <f>'Sales Forecast by COS'!HNZ5</f>
        <v>0</v>
      </c>
      <c r="HOA6" s="98">
        <f>'Sales Forecast by COS'!HOA5</f>
        <v>0</v>
      </c>
      <c r="HOB6" s="98">
        <f>'Sales Forecast by COS'!HOB5</f>
        <v>0</v>
      </c>
      <c r="HOC6" s="98">
        <f>'Sales Forecast by COS'!HOC5</f>
        <v>0</v>
      </c>
      <c r="HOD6" s="98">
        <f>'Sales Forecast by COS'!HOD5</f>
        <v>0</v>
      </c>
      <c r="HOE6" s="98">
        <f>'Sales Forecast by COS'!HOE5</f>
        <v>0</v>
      </c>
      <c r="HOF6" s="98">
        <f>'Sales Forecast by COS'!HOF5</f>
        <v>0</v>
      </c>
      <c r="HOG6" s="98">
        <f>'Sales Forecast by COS'!HOG5</f>
        <v>0</v>
      </c>
      <c r="HOH6" s="98">
        <f>'Sales Forecast by COS'!HOH5</f>
        <v>0</v>
      </c>
      <c r="HOI6" s="98">
        <f>'Sales Forecast by COS'!HOI5</f>
        <v>0</v>
      </c>
      <c r="HOJ6" s="98">
        <f>'Sales Forecast by COS'!HOJ5</f>
        <v>0</v>
      </c>
      <c r="HOK6" s="98">
        <f>'Sales Forecast by COS'!HOK5</f>
        <v>0</v>
      </c>
      <c r="HOL6" s="98">
        <f>'Sales Forecast by COS'!HOL5</f>
        <v>0</v>
      </c>
      <c r="HOM6" s="98">
        <f>'Sales Forecast by COS'!HOM5</f>
        <v>0</v>
      </c>
      <c r="HON6" s="98">
        <f>'Sales Forecast by COS'!HON5</f>
        <v>0</v>
      </c>
      <c r="HOO6" s="98">
        <f>'Sales Forecast by COS'!HOO5</f>
        <v>0</v>
      </c>
      <c r="HOP6" s="98">
        <f>'Sales Forecast by COS'!HOP5</f>
        <v>0</v>
      </c>
      <c r="HOQ6" s="98">
        <f>'Sales Forecast by COS'!HOQ5</f>
        <v>0</v>
      </c>
      <c r="HOR6" s="98">
        <f>'Sales Forecast by COS'!HOR5</f>
        <v>0</v>
      </c>
      <c r="HOS6" s="98">
        <f>'Sales Forecast by COS'!HOS5</f>
        <v>0</v>
      </c>
      <c r="HOT6" s="98">
        <f>'Sales Forecast by COS'!HOT5</f>
        <v>0</v>
      </c>
      <c r="HOU6" s="98">
        <f>'Sales Forecast by COS'!HOU5</f>
        <v>0</v>
      </c>
      <c r="HOV6" s="98">
        <f>'Sales Forecast by COS'!HOV5</f>
        <v>0</v>
      </c>
      <c r="HOW6" s="98">
        <f>'Sales Forecast by COS'!HOW5</f>
        <v>0</v>
      </c>
      <c r="HOX6" s="98">
        <f>'Sales Forecast by COS'!HOX5</f>
        <v>0</v>
      </c>
      <c r="HOY6" s="98">
        <f>'Sales Forecast by COS'!HOY5</f>
        <v>0</v>
      </c>
      <c r="HOZ6" s="98">
        <f>'Sales Forecast by COS'!HOZ5</f>
        <v>0</v>
      </c>
      <c r="HPA6" s="98">
        <f>'Sales Forecast by COS'!HPA5</f>
        <v>0</v>
      </c>
      <c r="HPB6" s="98">
        <f>'Sales Forecast by COS'!HPB5</f>
        <v>0</v>
      </c>
      <c r="HPC6" s="98">
        <f>'Sales Forecast by COS'!HPC5</f>
        <v>0</v>
      </c>
      <c r="HPD6" s="98">
        <f>'Sales Forecast by COS'!HPD5</f>
        <v>0</v>
      </c>
      <c r="HPE6" s="98">
        <f>'Sales Forecast by COS'!HPE5</f>
        <v>0</v>
      </c>
      <c r="HPF6" s="98">
        <f>'Sales Forecast by COS'!HPF5</f>
        <v>0</v>
      </c>
      <c r="HPG6" s="98">
        <f>'Sales Forecast by COS'!HPG5</f>
        <v>0</v>
      </c>
      <c r="HPH6" s="98">
        <f>'Sales Forecast by COS'!HPH5</f>
        <v>0</v>
      </c>
      <c r="HPI6" s="98">
        <f>'Sales Forecast by COS'!HPI5</f>
        <v>0</v>
      </c>
      <c r="HPJ6" s="98">
        <f>'Sales Forecast by COS'!HPJ5</f>
        <v>0</v>
      </c>
      <c r="HPK6" s="98">
        <f>'Sales Forecast by COS'!HPK5</f>
        <v>0</v>
      </c>
      <c r="HPL6" s="98">
        <f>'Sales Forecast by COS'!HPL5</f>
        <v>0</v>
      </c>
      <c r="HPM6" s="98">
        <f>'Sales Forecast by COS'!HPM5</f>
        <v>0</v>
      </c>
      <c r="HPN6" s="98">
        <f>'Sales Forecast by COS'!HPN5</f>
        <v>0</v>
      </c>
      <c r="HPO6" s="98">
        <f>'Sales Forecast by COS'!HPO5</f>
        <v>0</v>
      </c>
      <c r="HPP6" s="98">
        <f>'Sales Forecast by COS'!HPP5</f>
        <v>0</v>
      </c>
      <c r="HPQ6" s="98">
        <f>'Sales Forecast by COS'!HPQ5</f>
        <v>0</v>
      </c>
      <c r="HPR6" s="98">
        <f>'Sales Forecast by COS'!HPR5</f>
        <v>0</v>
      </c>
      <c r="HPS6" s="98">
        <f>'Sales Forecast by COS'!HPS5</f>
        <v>0</v>
      </c>
      <c r="HPT6" s="98">
        <f>'Sales Forecast by COS'!HPT5</f>
        <v>0</v>
      </c>
      <c r="HPU6" s="98">
        <f>'Sales Forecast by COS'!HPU5</f>
        <v>0</v>
      </c>
      <c r="HPV6" s="98">
        <f>'Sales Forecast by COS'!HPV5</f>
        <v>0</v>
      </c>
      <c r="HPW6" s="98">
        <f>'Sales Forecast by COS'!HPW5</f>
        <v>0</v>
      </c>
      <c r="HPX6" s="98">
        <f>'Sales Forecast by COS'!HPX5</f>
        <v>0</v>
      </c>
      <c r="HPY6" s="98">
        <f>'Sales Forecast by COS'!HPY5</f>
        <v>0</v>
      </c>
      <c r="HPZ6" s="98">
        <f>'Sales Forecast by COS'!HPZ5</f>
        <v>0</v>
      </c>
      <c r="HQA6" s="98">
        <f>'Sales Forecast by COS'!HQA5</f>
        <v>0</v>
      </c>
      <c r="HQB6" s="98">
        <f>'Sales Forecast by COS'!HQB5</f>
        <v>0</v>
      </c>
      <c r="HQC6" s="98">
        <f>'Sales Forecast by COS'!HQC5</f>
        <v>0</v>
      </c>
      <c r="HQD6" s="98">
        <f>'Sales Forecast by COS'!HQD5</f>
        <v>0</v>
      </c>
      <c r="HQE6" s="98">
        <f>'Sales Forecast by COS'!HQE5</f>
        <v>0</v>
      </c>
      <c r="HQF6" s="98">
        <f>'Sales Forecast by COS'!HQF5</f>
        <v>0</v>
      </c>
      <c r="HQG6" s="98">
        <f>'Sales Forecast by COS'!HQG5</f>
        <v>0</v>
      </c>
      <c r="HQH6" s="98">
        <f>'Sales Forecast by COS'!HQH5</f>
        <v>0</v>
      </c>
      <c r="HQI6" s="98">
        <f>'Sales Forecast by COS'!HQI5</f>
        <v>0</v>
      </c>
      <c r="HQJ6" s="98">
        <f>'Sales Forecast by COS'!HQJ5</f>
        <v>0</v>
      </c>
      <c r="HQK6" s="98">
        <f>'Sales Forecast by COS'!HQK5</f>
        <v>0</v>
      </c>
      <c r="HQL6" s="98">
        <f>'Sales Forecast by COS'!HQL5</f>
        <v>0</v>
      </c>
      <c r="HQM6" s="98">
        <f>'Sales Forecast by COS'!HQM5</f>
        <v>0</v>
      </c>
      <c r="HQN6" s="98">
        <f>'Sales Forecast by COS'!HQN5</f>
        <v>0</v>
      </c>
      <c r="HQO6" s="98">
        <f>'Sales Forecast by COS'!HQO5</f>
        <v>0</v>
      </c>
      <c r="HQP6" s="98">
        <f>'Sales Forecast by COS'!HQP5</f>
        <v>0</v>
      </c>
      <c r="HQQ6" s="98">
        <f>'Sales Forecast by COS'!HQQ5</f>
        <v>0</v>
      </c>
      <c r="HQR6" s="98">
        <f>'Sales Forecast by COS'!HQR5</f>
        <v>0</v>
      </c>
      <c r="HQS6" s="98">
        <f>'Sales Forecast by COS'!HQS5</f>
        <v>0</v>
      </c>
      <c r="HQT6" s="98">
        <f>'Sales Forecast by COS'!HQT5</f>
        <v>0</v>
      </c>
      <c r="HQU6" s="98">
        <f>'Sales Forecast by COS'!HQU5</f>
        <v>0</v>
      </c>
      <c r="HQV6" s="98">
        <f>'Sales Forecast by COS'!HQV5</f>
        <v>0</v>
      </c>
      <c r="HQW6" s="98">
        <f>'Sales Forecast by COS'!HQW5</f>
        <v>0</v>
      </c>
      <c r="HQX6" s="98">
        <f>'Sales Forecast by COS'!HQX5</f>
        <v>0</v>
      </c>
      <c r="HQY6" s="98">
        <f>'Sales Forecast by COS'!HQY5</f>
        <v>0</v>
      </c>
      <c r="HQZ6" s="98">
        <f>'Sales Forecast by COS'!HQZ5</f>
        <v>0</v>
      </c>
      <c r="HRA6" s="98">
        <f>'Sales Forecast by COS'!HRA5</f>
        <v>0</v>
      </c>
      <c r="HRB6" s="98">
        <f>'Sales Forecast by COS'!HRB5</f>
        <v>0</v>
      </c>
      <c r="HRC6" s="98">
        <f>'Sales Forecast by COS'!HRC5</f>
        <v>0</v>
      </c>
      <c r="HRD6" s="98">
        <f>'Sales Forecast by COS'!HRD5</f>
        <v>0</v>
      </c>
      <c r="HRE6" s="98">
        <f>'Sales Forecast by COS'!HRE5</f>
        <v>0</v>
      </c>
      <c r="HRF6" s="98">
        <f>'Sales Forecast by COS'!HRF5</f>
        <v>0</v>
      </c>
      <c r="HRG6" s="98">
        <f>'Sales Forecast by COS'!HRG5</f>
        <v>0</v>
      </c>
      <c r="HRH6" s="98">
        <f>'Sales Forecast by COS'!HRH5</f>
        <v>0</v>
      </c>
      <c r="HRI6" s="98">
        <f>'Sales Forecast by COS'!HRI5</f>
        <v>0</v>
      </c>
      <c r="HRJ6" s="98">
        <f>'Sales Forecast by COS'!HRJ5</f>
        <v>0</v>
      </c>
      <c r="HRK6" s="98">
        <f>'Sales Forecast by COS'!HRK5</f>
        <v>0</v>
      </c>
      <c r="HRL6" s="98">
        <f>'Sales Forecast by COS'!HRL5</f>
        <v>0</v>
      </c>
      <c r="HRM6" s="98">
        <f>'Sales Forecast by COS'!HRM5</f>
        <v>0</v>
      </c>
      <c r="HRN6" s="98">
        <f>'Sales Forecast by COS'!HRN5</f>
        <v>0</v>
      </c>
      <c r="HRO6" s="98">
        <f>'Sales Forecast by COS'!HRO5</f>
        <v>0</v>
      </c>
      <c r="HRP6" s="98">
        <f>'Sales Forecast by COS'!HRP5</f>
        <v>0</v>
      </c>
      <c r="HRQ6" s="98">
        <f>'Sales Forecast by COS'!HRQ5</f>
        <v>0</v>
      </c>
      <c r="HRR6" s="98">
        <f>'Sales Forecast by COS'!HRR5</f>
        <v>0</v>
      </c>
      <c r="HRS6" s="98">
        <f>'Sales Forecast by COS'!HRS5</f>
        <v>0</v>
      </c>
      <c r="HRT6" s="98">
        <f>'Sales Forecast by COS'!HRT5</f>
        <v>0</v>
      </c>
      <c r="HRU6" s="98">
        <f>'Sales Forecast by COS'!HRU5</f>
        <v>0</v>
      </c>
      <c r="HRV6" s="98">
        <f>'Sales Forecast by COS'!HRV5</f>
        <v>0</v>
      </c>
      <c r="HRW6" s="98">
        <f>'Sales Forecast by COS'!HRW5</f>
        <v>0</v>
      </c>
      <c r="HRX6" s="98">
        <f>'Sales Forecast by COS'!HRX5</f>
        <v>0</v>
      </c>
      <c r="HRY6" s="98">
        <f>'Sales Forecast by COS'!HRY5</f>
        <v>0</v>
      </c>
      <c r="HRZ6" s="98">
        <f>'Sales Forecast by COS'!HRZ5</f>
        <v>0</v>
      </c>
      <c r="HSA6" s="98">
        <f>'Sales Forecast by COS'!HSA5</f>
        <v>0</v>
      </c>
      <c r="HSB6" s="98">
        <f>'Sales Forecast by COS'!HSB5</f>
        <v>0</v>
      </c>
      <c r="HSC6" s="98">
        <f>'Sales Forecast by COS'!HSC5</f>
        <v>0</v>
      </c>
      <c r="HSD6" s="98">
        <f>'Sales Forecast by COS'!HSD5</f>
        <v>0</v>
      </c>
      <c r="HSE6" s="98">
        <f>'Sales Forecast by COS'!HSE5</f>
        <v>0</v>
      </c>
      <c r="HSF6" s="98">
        <f>'Sales Forecast by COS'!HSF5</f>
        <v>0</v>
      </c>
      <c r="HSG6" s="98">
        <f>'Sales Forecast by COS'!HSG5</f>
        <v>0</v>
      </c>
      <c r="HSH6" s="98">
        <f>'Sales Forecast by COS'!HSH5</f>
        <v>0</v>
      </c>
      <c r="HSI6" s="98">
        <f>'Sales Forecast by COS'!HSI5</f>
        <v>0</v>
      </c>
      <c r="HSJ6" s="98">
        <f>'Sales Forecast by COS'!HSJ5</f>
        <v>0</v>
      </c>
      <c r="HSK6" s="98">
        <f>'Sales Forecast by COS'!HSK5</f>
        <v>0</v>
      </c>
      <c r="HSL6" s="98">
        <f>'Sales Forecast by COS'!HSL5</f>
        <v>0</v>
      </c>
      <c r="HSM6" s="98">
        <f>'Sales Forecast by COS'!HSM5</f>
        <v>0</v>
      </c>
      <c r="HSN6" s="98">
        <f>'Sales Forecast by COS'!HSN5</f>
        <v>0</v>
      </c>
      <c r="HSO6" s="98">
        <f>'Sales Forecast by COS'!HSO5</f>
        <v>0</v>
      </c>
      <c r="HSP6" s="98">
        <f>'Sales Forecast by COS'!HSP5</f>
        <v>0</v>
      </c>
      <c r="HSQ6" s="98">
        <f>'Sales Forecast by COS'!HSQ5</f>
        <v>0</v>
      </c>
      <c r="HSR6" s="98">
        <f>'Sales Forecast by COS'!HSR5</f>
        <v>0</v>
      </c>
      <c r="HSS6" s="98">
        <f>'Sales Forecast by COS'!HSS5</f>
        <v>0</v>
      </c>
      <c r="HST6" s="98">
        <f>'Sales Forecast by COS'!HST5</f>
        <v>0</v>
      </c>
      <c r="HSU6" s="98">
        <f>'Sales Forecast by COS'!HSU5</f>
        <v>0</v>
      </c>
      <c r="HSV6" s="98">
        <f>'Sales Forecast by COS'!HSV5</f>
        <v>0</v>
      </c>
      <c r="HSW6" s="98">
        <f>'Sales Forecast by COS'!HSW5</f>
        <v>0</v>
      </c>
      <c r="HSX6" s="98">
        <f>'Sales Forecast by COS'!HSX5</f>
        <v>0</v>
      </c>
      <c r="HSY6" s="98">
        <f>'Sales Forecast by COS'!HSY5</f>
        <v>0</v>
      </c>
      <c r="HSZ6" s="98">
        <f>'Sales Forecast by COS'!HSZ5</f>
        <v>0</v>
      </c>
      <c r="HTA6" s="98">
        <f>'Sales Forecast by COS'!HTA5</f>
        <v>0</v>
      </c>
      <c r="HTB6" s="98">
        <f>'Sales Forecast by COS'!HTB5</f>
        <v>0</v>
      </c>
      <c r="HTC6" s="98">
        <f>'Sales Forecast by COS'!HTC5</f>
        <v>0</v>
      </c>
      <c r="HTD6" s="98">
        <f>'Sales Forecast by COS'!HTD5</f>
        <v>0</v>
      </c>
      <c r="HTE6" s="98">
        <f>'Sales Forecast by COS'!HTE5</f>
        <v>0</v>
      </c>
      <c r="HTF6" s="98">
        <f>'Sales Forecast by COS'!HTF5</f>
        <v>0</v>
      </c>
      <c r="HTG6" s="98">
        <f>'Sales Forecast by COS'!HTG5</f>
        <v>0</v>
      </c>
      <c r="HTH6" s="98">
        <f>'Sales Forecast by COS'!HTH5</f>
        <v>0</v>
      </c>
      <c r="HTI6" s="98">
        <f>'Sales Forecast by COS'!HTI5</f>
        <v>0</v>
      </c>
      <c r="HTJ6" s="98">
        <f>'Sales Forecast by COS'!HTJ5</f>
        <v>0</v>
      </c>
      <c r="HTK6" s="98">
        <f>'Sales Forecast by COS'!HTK5</f>
        <v>0</v>
      </c>
      <c r="HTL6" s="98">
        <f>'Sales Forecast by COS'!HTL5</f>
        <v>0</v>
      </c>
      <c r="HTM6" s="98">
        <f>'Sales Forecast by COS'!HTM5</f>
        <v>0</v>
      </c>
      <c r="HTN6" s="98">
        <f>'Sales Forecast by COS'!HTN5</f>
        <v>0</v>
      </c>
      <c r="HTO6" s="98">
        <f>'Sales Forecast by COS'!HTO5</f>
        <v>0</v>
      </c>
      <c r="HTP6" s="98">
        <f>'Sales Forecast by COS'!HTP5</f>
        <v>0</v>
      </c>
      <c r="HTQ6" s="98">
        <f>'Sales Forecast by COS'!HTQ5</f>
        <v>0</v>
      </c>
      <c r="HTR6" s="98">
        <f>'Sales Forecast by COS'!HTR5</f>
        <v>0</v>
      </c>
      <c r="HTS6" s="98">
        <f>'Sales Forecast by COS'!HTS5</f>
        <v>0</v>
      </c>
      <c r="HTT6" s="98">
        <f>'Sales Forecast by COS'!HTT5</f>
        <v>0</v>
      </c>
      <c r="HTU6" s="98">
        <f>'Sales Forecast by COS'!HTU5</f>
        <v>0</v>
      </c>
      <c r="HTV6" s="98">
        <f>'Sales Forecast by COS'!HTV5</f>
        <v>0</v>
      </c>
      <c r="HTW6" s="98">
        <f>'Sales Forecast by COS'!HTW5</f>
        <v>0</v>
      </c>
      <c r="HTX6" s="98">
        <f>'Sales Forecast by COS'!HTX5</f>
        <v>0</v>
      </c>
      <c r="HTY6" s="98">
        <f>'Sales Forecast by COS'!HTY5</f>
        <v>0</v>
      </c>
      <c r="HTZ6" s="98">
        <f>'Sales Forecast by COS'!HTZ5</f>
        <v>0</v>
      </c>
      <c r="HUA6" s="98">
        <f>'Sales Forecast by COS'!HUA5</f>
        <v>0</v>
      </c>
      <c r="HUB6" s="98">
        <f>'Sales Forecast by COS'!HUB5</f>
        <v>0</v>
      </c>
      <c r="HUC6" s="98">
        <f>'Sales Forecast by COS'!HUC5</f>
        <v>0</v>
      </c>
      <c r="HUD6" s="98">
        <f>'Sales Forecast by COS'!HUD5</f>
        <v>0</v>
      </c>
      <c r="HUE6" s="98">
        <f>'Sales Forecast by COS'!HUE5</f>
        <v>0</v>
      </c>
      <c r="HUF6" s="98">
        <f>'Sales Forecast by COS'!HUF5</f>
        <v>0</v>
      </c>
      <c r="HUG6" s="98">
        <f>'Sales Forecast by COS'!HUG5</f>
        <v>0</v>
      </c>
      <c r="HUH6" s="98">
        <f>'Sales Forecast by COS'!HUH5</f>
        <v>0</v>
      </c>
      <c r="HUI6" s="98">
        <f>'Sales Forecast by COS'!HUI5</f>
        <v>0</v>
      </c>
      <c r="HUJ6" s="98">
        <f>'Sales Forecast by COS'!HUJ5</f>
        <v>0</v>
      </c>
      <c r="HUK6" s="98">
        <f>'Sales Forecast by COS'!HUK5</f>
        <v>0</v>
      </c>
      <c r="HUL6" s="98">
        <f>'Sales Forecast by COS'!HUL5</f>
        <v>0</v>
      </c>
      <c r="HUM6" s="98">
        <f>'Sales Forecast by COS'!HUM5</f>
        <v>0</v>
      </c>
      <c r="HUN6" s="98">
        <f>'Sales Forecast by COS'!HUN5</f>
        <v>0</v>
      </c>
      <c r="HUO6" s="98">
        <f>'Sales Forecast by COS'!HUO5</f>
        <v>0</v>
      </c>
      <c r="HUP6" s="98">
        <f>'Sales Forecast by COS'!HUP5</f>
        <v>0</v>
      </c>
      <c r="HUQ6" s="98">
        <f>'Sales Forecast by COS'!HUQ5</f>
        <v>0</v>
      </c>
      <c r="HUR6" s="98">
        <f>'Sales Forecast by COS'!HUR5</f>
        <v>0</v>
      </c>
      <c r="HUS6" s="98">
        <f>'Sales Forecast by COS'!HUS5</f>
        <v>0</v>
      </c>
      <c r="HUT6" s="98">
        <f>'Sales Forecast by COS'!HUT5</f>
        <v>0</v>
      </c>
      <c r="HUU6" s="98">
        <f>'Sales Forecast by COS'!HUU5</f>
        <v>0</v>
      </c>
      <c r="HUV6" s="98">
        <f>'Sales Forecast by COS'!HUV5</f>
        <v>0</v>
      </c>
      <c r="HUW6" s="98">
        <f>'Sales Forecast by COS'!HUW5</f>
        <v>0</v>
      </c>
      <c r="HUX6" s="98">
        <f>'Sales Forecast by COS'!HUX5</f>
        <v>0</v>
      </c>
      <c r="HUY6" s="98">
        <f>'Sales Forecast by COS'!HUY5</f>
        <v>0</v>
      </c>
      <c r="HUZ6" s="98">
        <f>'Sales Forecast by COS'!HUZ5</f>
        <v>0</v>
      </c>
      <c r="HVA6" s="98">
        <f>'Sales Forecast by COS'!HVA5</f>
        <v>0</v>
      </c>
      <c r="HVB6" s="98">
        <f>'Sales Forecast by COS'!HVB5</f>
        <v>0</v>
      </c>
      <c r="HVC6" s="98">
        <f>'Sales Forecast by COS'!HVC5</f>
        <v>0</v>
      </c>
      <c r="HVD6" s="98">
        <f>'Sales Forecast by COS'!HVD5</f>
        <v>0</v>
      </c>
      <c r="HVE6" s="98">
        <f>'Sales Forecast by COS'!HVE5</f>
        <v>0</v>
      </c>
      <c r="HVF6" s="98">
        <f>'Sales Forecast by COS'!HVF5</f>
        <v>0</v>
      </c>
      <c r="HVG6" s="98">
        <f>'Sales Forecast by COS'!HVG5</f>
        <v>0</v>
      </c>
      <c r="HVH6" s="98">
        <f>'Sales Forecast by COS'!HVH5</f>
        <v>0</v>
      </c>
      <c r="HVI6" s="98">
        <f>'Sales Forecast by COS'!HVI5</f>
        <v>0</v>
      </c>
      <c r="HVJ6" s="98">
        <f>'Sales Forecast by COS'!HVJ5</f>
        <v>0</v>
      </c>
      <c r="HVK6" s="98">
        <f>'Sales Forecast by COS'!HVK5</f>
        <v>0</v>
      </c>
      <c r="HVL6" s="98">
        <f>'Sales Forecast by COS'!HVL5</f>
        <v>0</v>
      </c>
      <c r="HVM6" s="98">
        <f>'Sales Forecast by COS'!HVM5</f>
        <v>0</v>
      </c>
      <c r="HVN6" s="98">
        <f>'Sales Forecast by COS'!HVN5</f>
        <v>0</v>
      </c>
      <c r="HVO6" s="98">
        <f>'Sales Forecast by COS'!HVO5</f>
        <v>0</v>
      </c>
      <c r="HVP6" s="98">
        <f>'Sales Forecast by COS'!HVP5</f>
        <v>0</v>
      </c>
      <c r="HVQ6" s="98">
        <f>'Sales Forecast by COS'!HVQ5</f>
        <v>0</v>
      </c>
      <c r="HVR6" s="98">
        <f>'Sales Forecast by COS'!HVR5</f>
        <v>0</v>
      </c>
      <c r="HVS6" s="98">
        <f>'Sales Forecast by COS'!HVS5</f>
        <v>0</v>
      </c>
      <c r="HVT6" s="98">
        <f>'Sales Forecast by COS'!HVT5</f>
        <v>0</v>
      </c>
      <c r="HVU6" s="98">
        <f>'Sales Forecast by COS'!HVU5</f>
        <v>0</v>
      </c>
      <c r="HVV6" s="98">
        <f>'Sales Forecast by COS'!HVV5</f>
        <v>0</v>
      </c>
      <c r="HVW6" s="98">
        <f>'Sales Forecast by COS'!HVW5</f>
        <v>0</v>
      </c>
      <c r="HVX6" s="98">
        <f>'Sales Forecast by COS'!HVX5</f>
        <v>0</v>
      </c>
      <c r="HVY6" s="98">
        <f>'Sales Forecast by COS'!HVY5</f>
        <v>0</v>
      </c>
      <c r="HVZ6" s="98">
        <f>'Sales Forecast by COS'!HVZ5</f>
        <v>0</v>
      </c>
      <c r="HWA6" s="98">
        <f>'Sales Forecast by COS'!HWA5</f>
        <v>0</v>
      </c>
      <c r="HWB6" s="98">
        <f>'Sales Forecast by COS'!HWB5</f>
        <v>0</v>
      </c>
      <c r="HWC6" s="98">
        <f>'Sales Forecast by COS'!HWC5</f>
        <v>0</v>
      </c>
      <c r="HWD6" s="98">
        <f>'Sales Forecast by COS'!HWD5</f>
        <v>0</v>
      </c>
      <c r="HWE6" s="98">
        <f>'Sales Forecast by COS'!HWE5</f>
        <v>0</v>
      </c>
      <c r="HWF6" s="98">
        <f>'Sales Forecast by COS'!HWF5</f>
        <v>0</v>
      </c>
      <c r="HWG6" s="98">
        <f>'Sales Forecast by COS'!HWG5</f>
        <v>0</v>
      </c>
      <c r="HWH6" s="98">
        <f>'Sales Forecast by COS'!HWH5</f>
        <v>0</v>
      </c>
      <c r="HWI6" s="98">
        <f>'Sales Forecast by COS'!HWI5</f>
        <v>0</v>
      </c>
      <c r="HWJ6" s="98">
        <f>'Sales Forecast by COS'!HWJ5</f>
        <v>0</v>
      </c>
      <c r="HWK6" s="98">
        <f>'Sales Forecast by COS'!HWK5</f>
        <v>0</v>
      </c>
      <c r="HWL6" s="98">
        <f>'Sales Forecast by COS'!HWL5</f>
        <v>0</v>
      </c>
      <c r="HWM6" s="98">
        <f>'Sales Forecast by COS'!HWM5</f>
        <v>0</v>
      </c>
      <c r="HWN6" s="98">
        <f>'Sales Forecast by COS'!HWN5</f>
        <v>0</v>
      </c>
      <c r="HWO6" s="98">
        <f>'Sales Forecast by COS'!HWO5</f>
        <v>0</v>
      </c>
      <c r="HWP6" s="98">
        <f>'Sales Forecast by COS'!HWP5</f>
        <v>0</v>
      </c>
      <c r="HWQ6" s="98">
        <f>'Sales Forecast by COS'!HWQ5</f>
        <v>0</v>
      </c>
      <c r="HWR6" s="98">
        <f>'Sales Forecast by COS'!HWR5</f>
        <v>0</v>
      </c>
      <c r="HWS6" s="98">
        <f>'Sales Forecast by COS'!HWS5</f>
        <v>0</v>
      </c>
      <c r="HWT6" s="98">
        <f>'Sales Forecast by COS'!HWT5</f>
        <v>0</v>
      </c>
      <c r="HWU6" s="98">
        <f>'Sales Forecast by COS'!HWU5</f>
        <v>0</v>
      </c>
      <c r="HWV6" s="98">
        <f>'Sales Forecast by COS'!HWV5</f>
        <v>0</v>
      </c>
      <c r="HWW6" s="98">
        <f>'Sales Forecast by COS'!HWW5</f>
        <v>0</v>
      </c>
      <c r="HWX6" s="98">
        <f>'Sales Forecast by COS'!HWX5</f>
        <v>0</v>
      </c>
      <c r="HWY6" s="98">
        <f>'Sales Forecast by COS'!HWY5</f>
        <v>0</v>
      </c>
      <c r="HWZ6" s="98">
        <f>'Sales Forecast by COS'!HWZ5</f>
        <v>0</v>
      </c>
      <c r="HXA6" s="98">
        <f>'Sales Forecast by COS'!HXA5</f>
        <v>0</v>
      </c>
      <c r="HXB6" s="98">
        <f>'Sales Forecast by COS'!HXB5</f>
        <v>0</v>
      </c>
      <c r="HXC6" s="98">
        <f>'Sales Forecast by COS'!HXC5</f>
        <v>0</v>
      </c>
      <c r="HXD6" s="98">
        <f>'Sales Forecast by COS'!HXD5</f>
        <v>0</v>
      </c>
      <c r="HXE6" s="98">
        <f>'Sales Forecast by COS'!HXE5</f>
        <v>0</v>
      </c>
      <c r="HXF6" s="98">
        <f>'Sales Forecast by COS'!HXF5</f>
        <v>0</v>
      </c>
      <c r="HXG6" s="98">
        <f>'Sales Forecast by COS'!HXG5</f>
        <v>0</v>
      </c>
      <c r="HXH6" s="98">
        <f>'Sales Forecast by COS'!HXH5</f>
        <v>0</v>
      </c>
      <c r="HXI6" s="98">
        <f>'Sales Forecast by COS'!HXI5</f>
        <v>0</v>
      </c>
      <c r="HXJ6" s="98">
        <f>'Sales Forecast by COS'!HXJ5</f>
        <v>0</v>
      </c>
      <c r="HXK6" s="98">
        <f>'Sales Forecast by COS'!HXK5</f>
        <v>0</v>
      </c>
      <c r="HXL6" s="98">
        <f>'Sales Forecast by COS'!HXL5</f>
        <v>0</v>
      </c>
      <c r="HXM6" s="98">
        <f>'Sales Forecast by COS'!HXM5</f>
        <v>0</v>
      </c>
      <c r="HXN6" s="98">
        <f>'Sales Forecast by COS'!HXN5</f>
        <v>0</v>
      </c>
      <c r="HXO6" s="98">
        <f>'Sales Forecast by COS'!HXO5</f>
        <v>0</v>
      </c>
      <c r="HXP6" s="98">
        <f>'Sales Forecast by COS'!HXP5</f>
        <v>0</v>
      </c>
      <c r="HXQ6" s="98">
        <f>'Sales Forecast by COS'!HXQ5</f>
        <v>0</v>
      </c>
      <c r="HXR6" s="98">
        <f>'Sales Forecast by COS'!HXR5</f>
        <v>0</v>
      </c>
      <c r="HXS6" s="98">
        <f>'Sales Forecast by COS'!HXS5</f>
        <v>0</v>
      </c>
      <c r="HXT6" s="98">
        <f>'Sales Forecast by COS'!HXT5</f>
        <v>0</v>
      </c>
      <c r="HXU6" s="98">
        <f>'Sales Forecast by COS'!HXU5</f>
        <v>0</v>
      </c>
      <c r="HXV6" s="98">
        <f>'Sales Forecast by COS'!HXV5</f>
        <v>0</v>
      </c>
      <c r="HXW6" s="98">
        <f>'Sales Forecast by COS'!HXW5</f>
        <v>0</v>
      </c>
      <c r="HXX6" s="98">
        <f>'Sales Forecast by COS'!HXX5</f>
        <v>0</v>
      </c>
      <c r="HXY6" s="98">
        <f>'Sales Forecast by COS'!HXY5</f>
        <v>0</v>
      </c>
      <c r="HXZ6" s="98">
        <f>'Sales Forecast by COS'!HXZ5</f>
        <v>0</v>
      </c>
      <c r="HYA6" s="98">
        <f>'Sales Forecast by COS'!HYA5</f>
        <v>0</v>
      </c>
      <c r="HYB6" s="98">
        <f>'Sales Forecast by COS'!HYB5</f>
        <v>0</v>
      </c>
      <c r="HYC6" s="98">
        <f>'Sales Forecast by COS'!HYC5</f>
        <v>0</v>
      </c>
      <c r="HYD6" s="98">
        <f>'Sales Forecast by COS'!HYD5</f>
        <v>0</v>
      </c>
      <c r="HYE6" s="98">
        <f>'Sales Forecast by COS'!HYE5</f>
        <v>0</v>
      </c>
      <c r="HYF6" s="98">
        <f>'Sales Forecast by COS'!HYF5</f>
        <v>0</v>
      </c>
      <c r="HYG6" s="98">
        <f>'Sales Forecast by COS'!HYG5</f>
        <v>0</v>
      </c>
      <c r="HYH6" s="98">
        <f>'Sales Forecast by COS'!HYH5</f>
        <v>0</v>
      </c>
      <c r="HYI6" s="98">
        <f>'Sales Forecast by COS'!HYI5</f>
        <v>0</v>
      </c>
      <c r="HYJ6" s="98">
        <f>'Sales Forecast by COS'!HYJ5</f>
        <v>0</v>
      </c>
      <c r="HYK6" s="98">
        <f>'Sales Forecast by COS'!HYK5</f>
        <v>0</v>
      </c>
      <c r="HYL6" s="98">
        <f>'Sales Forecast by COS'!HYL5</f>
        <v>0</v>
      </c>
      <c r="HYM6" s="98">
        <f>'Sales Forecast by COS'!HYM5</f>
        <v>0</v>
      </c>
      <c r="HYN6" s="98">
        <f>'Sales Forecast by COS'!HYN5</f>
        <v>0</v>
      </c>
      <c r="HYO6" s="98">
        <f>'Sales Forecast by COS'!HYO5</f>
        <v>0</v>
      </c>
      <c r="HYP6" s="98">
        <f>'Sales Forecast by COS'!HYP5</f>
        <v>0</v>
      </c>
      <c r="HYQ6" s="98">
        <f>'Sales Forecast by COS'!HYQ5</f>
        <v>0</v>
      </c>
      <c r="HYR6" s="98">
        <f>'Sales Forecast by COS'!HYR5</f>
        <v>0</v>
      </c>
      <c r="HYS6" s="98">
        <f>'Sales Forecast by COS'!HYS5</f>
        <v>0</v>
      </c>
      <c r="HYT6" s="98">
        <f>'Sales Forecast by COS'!HYT5</f>
        <v>0</v>
      </c>
      <c r="HYU6" s="98">
        <f>'Sales Forecast by COS'!HYU5</f>
        <v>0</v>
      </c>
      <c r="HYV6" s="98">
        <f>'Sales Forecast by COS'!HYV5</f>
        <v>0</v>
      </c>
      <c r="HYW6" s="98">
        <f>'Sales Forecast by COS'!HYW5</f>
        <v>0</v>
      </c>
      <c r="HYX6" s="98">
        <f>'Sales Forecast by COS'!HYX5</f>
        <v>0</v>
      </c>
      <c r="HYY6" s="98">
        <f>'Sales Forecast by COS'!HYY5</f>
        <v>0</v>
      </c>
      <c r="HYZ6" s="98">
        <f>'Sales Forecast by COS'!HYZ5</f>
        <v>0</v>
      </c>
      <c r="HZA6" s="98">
        <f>'Sales Forecast by COS'!HZA5</f>
        <v>0</v>
      </c>
      <c r="HZB6" s="98">
        <f>'Sales Forecast by COS'!HZB5</f>
        <v>0</v>
      </c>
      <c r="HZC6" s="98">
        <f>'Sales Forecast by COS'!HZC5</f>
        <v>0</v>
      </c>
      <c r="HZD6" s="98">
        <f>'Sales Forecast by COS'!HZD5</f>
        <v>0</v>
      </c>
      <c r="HZE6" s="98">
        <f>'Sales Forecast by COS'!HZE5</f>
        <v>0</v>
      </c>
      <c r="HZF6" s="98">
        <f>'Sales Forecast by COS'!HZF5</f>
        <v>0</v>
      </c>
      <c r="HZG6" s="98">
        <f>'Sales Forecast by COS'!HZG5</f>
        <v>0</v>
      </c>
      <c r="HZH6" s="98">
        <f>'Sales Forecast by COS'!HZH5</f>
        <v>0</v>
      </c>
      <c r="HZI6" s="98">
        <f>'Sales Forecast by COS'!HZI5</f>
        <v>0</v>
      </c>
      <c r="HZJ6" s="98">
        <f>'Sales Forecast by COS'!HZJ5</f>
        <v>0</v>
      </c>
      <c r="HZK6" s="98">
        <f>'Sales Forecast by COS'!HZK5</f>
        <v>0</v>
      </c>
      <c r="HZL6" s="98">
        <f>'Sales Forecast by COS'!HZL5</f>
        <v>0</v>
      </c>
      <c r="HZM6" s="98">
        <f>'Sales Forecast by COS'!HZM5</f>
        <v>0</v>
      </c>
      <c r="HZN6" s="98">
        <f>'Sales Forecast by COS'!HZN5</f>
        <v>0</v>
      </c>
      <c r="HZO6" s="98">
        <f>'Sales Forecast by COS'!HZO5</f>
        <v>0</v>
      </c>
      <c r="HZP6" s="98">
        <f>'Sales Forecast by COS'!HZP5</f>
        <v>0</v>
      </c>
      <c r="HZQ6" s="98">
        <f>'Sales Forecast by COS'!HZQ5</f>
        <v>0</v>
      </c>
      <c r="HZR6" s="98">
        <f>'Sales Forecast by COS'!HZR5</f>
        <v>0</v>
      </c>
      <c r="HZS6" s="98">
        <f>'Sales Forecast by COS'!HZS5</f>
        <v>0</v>
      </c>
      <c r="HZT6" s="98">
        <f>'Sales Forecast by COS'!HZT5</f>
        <v>0</v>
      </c>
      <c r="HZU6" s="98">
        <f>'Sales Forecast by COS'!HZU5</f>
        <v>0</v>
      </c>
      <c r="HZV6" s="98">
        <f>'Sales Forecast by COS'!HZV5</f>
        <v>0</v>
      </c>
      <c r="HZW6" s="98">
        <f>'Sales Forecast by COS'!HZW5</f>
        <v>0</v>
      </c>
      <c r="HZX6" s="98">
        <f>'Sales Forecast by COS'!HZX5</f>
        <v>0</v>
      </c>
      <c r="HZY6" s="98">
        <f>'Sales Forecast by COS'!HZY5</f>
        <v>0</v>
      </c>
      <c r="HZZ6" s="98">
        <f>'Sales Forecast by COS'!HZZ5</f>
        <v>0</v>
      </c>
      <c r="IAA6" s="98">
        <f>'Sales Forecast by COS'!IAA5</f>
        <v>0</v>
      </c>
      <c r="IAB6" s="98">
        <f>'Sales Forecast by COS'!IAB5</f>
        <v>0</v>
      </c>
      <c r="IAC6" s="98">
        <f>'Sales Forecast by COS'!IAC5</f>
        <v>0</v>
      </c>
      <c r="IAD6" s="98">
        <f>'Sales Forecast by COS'!IAD5</f>
        <v>0</v>
      </c>
      <c r="IAE6" s="98">
        <f>'Sales Forecast by COS'!IAE5</f>
        <v>0</v>
      </c>
      <c r="IAF6" s="98">
        <f>'Sales Forecast by COS'!IAF5</f>
        <v>0</v>
      </c>
      <c r="IAG6" s="98">
        <f>'Sales Forecast by COS'!IAG5</f>
        <v>0</v>
      </c>
      <c r="IAH6" s="98">
        <f>'Sales Forecast by COS'!IAH5</f>
        <v>0</v>
      </c>
      <c r="IAI6" s="98">
        <f>'Sales Forecast by COS'!IAI5</f>
        <v>0</v>
      </c>
      <c r="IAJ6" s="98">
        <f>'Sales Forecast by COS'!IAJ5</f>
        <v>0</v>
      </c>
      <c r="IAK6" s="98">
        <f>'Sales Forecast by COS'!IAK5</f>
        <v>0</v>
      </c>
      <c r="IAL6" s="98">
        <f>'Sales Forecast by COS'!IAL5</f>
        <v>0</v>
      </c>
      <c r="IAM6" s="98">
        <f>'Sales Forecast by COS'!IAM5</f>
        <v>0</v>
      </c>
      <c r="IAN6" s="98">
        <f>'Sales Forecast by COS'!IAN5</f>
        <v>0</v>
      </c>
      <c r="IAO6" s="98">
        <f>'Sales Forecast by COS'!IAO5</f>
        <v>0</v>
      </c>
      <c r="IAP6" s="98">
        <f>'Sales Forecast by COS'!IAP5</f>
        <v>0</v>
      </c>
      <c r="IAQ6" s="98">
        <f>'Sales Forecast by COS'!IAQ5</f>
        <v>0</v>
      </c>
      <c r="IAR6" s="98">
        <f>'Sales Forecast by COS'!IAR5</f>
        <v>0</v>
      </c>
      <c r="IAS6" s="98">
        <f>'Sales Forecast by COS'!IAS5</f>
        <v>0</v>
      </c>
      <c r="IAT6" s="98">
        <f>'Sales Forecast by COS'!IAT5</f>
        <v>0</v>
      </c>
      <c r="IAU6" s="98">
        <f>'Sales Forecast by COS'!IAU5</f>
        <v>0</v>
      </c>
      <c r="IAV6" s="98">
        <f>'Sales Forecast by COS'!IAV5</f>
        <v>0</v>
      </c>
      <c r="IAW6" s="98">
        <f>'Sales Forecast by COS'!IAW5</f>
        <v>0</v>
      </c>
      <c r="IAX6" s="98">
        <f>'Sales Forecast by COS'!IAX5</f>
        <v>0</v>
      </c>
      <c r="IAY6" s="98">
        <f>'Sales Forecast by COS'!IAY5</f>
        <v>0</v>
      </c>
      <c r="IAZ6" s="98">
        <f>'Sales Forecast by COS'!IAZ5</f>
        <v>0</v>
      </c>
      <c r="IBA6" s="98">
        <f>'Sales Forecast by COS'!IBA5</f>
        <v>0</v>
      </c>
      <c r="IBB6" s="98">
        <f>'Sales Forecast by COS'!IBB5</f>
        <v>0</v>
      </c>
      <c r="IBC6" s="98">
        <f>'Sales Forecast by COS'!IBC5</f>
        <v>0</v>
      </c>
      <c r="IBD6" s="98">
        <f>'Sales Forecast by COS'!IBD5</f>
        <v>0</v>
      </c>
      <c r="IBE6" s="98">
        <f>'Sales Forecast by COS'!IBE5</f>
        <v>0</v>
      </c>
      <c r="IBF6" s="98">
        <f>'Sales Forecast by COS'!IBF5</f>
        <v>0</v>
      </c>
      <c r="IBG6" s="98">
        <f>'Sales Forecast by COS'!IBG5</f>
        <v>0</v>
      </c>
      <c r="IBH6" s="98">
        <f>'Sales Forecast by COS'!IBH5</f>
        <v>0</v>
      </c>
      <c r="IBI6" s="98">
        <f>'Sales Forecast by COS'!IBI5</f>
        <v>0</v>
      </c>
      <c r="IBJ6" s="98">
        <f>'Sales Forecast by COS'!IBJ5</f>
        <v>0</v>
      </c>
      <c r="IBK6" s="98">
        <f>'Sales Forecast by COS'!IBK5</f>
        <v>0</v>
      </c>
      <c r="IBL6" s="98">
        <f>'Sales Forecast by COS'!IBL5</f>
        <v>0</v>
      </c>
      <c r="IBM6" s="98">
        <f>'Sales Forecast by COS'!IBM5</f>
        <v>0</v>
      </c>
      <c r="IBN6" s="98">
        <f>'Sales Forecast by COS'!IBN5</f>
        <v>0</v>
      </c>
      <c r="IBO6" s="98">
        <f>'Sales Forecast by COS'!IBO5</f>
        <v>0</v>
      </c>
      <c r="IBP6" s="98">
        <f>'Sales Forecast by COS'!IBP5</f>
        <v>0</v>
      </c>
      <c r="IBQ6" s="98">
        <f>'Sales Forecast by COS'!IBQ5</f>
        <v>0</v>
      </c>
      <c r="IBR6" s="98">
        <f>'Sales Forecast by COS'!IBR5</f>
        <v>0</v>
      </c>
      <c r="IBS6" s="98">
        <f>'Sales Forecast by COS'!IBS5</f>
        <v>0</v>
      </c>
      <c r="IBT6" s="98">
        <f>'Sales Forecast by COS'!IBT5</f>
        <v>0</v>
      </c>
      <c r="IBU6" s="98">
        <f>'Sales Forecast by COS'!IBU5</f>
        <v>0</v>
      </c>
      <c r="IBV6" s="98">
        <f>'Sales Forecast by COS'!IBV5</f>
        <v>0</v>
      </c>
      <c r="IBW6" s="98">
        <f>'Sales Forecast by COS'!IBW5</f>
        <v>0</v>
      </c>
      <c r="IBX6" s="98">
        <f>'Sales Forecast by COS'!IBX5</f>
        <v>0</v>
      </c>
      <c r="IBY6" s="98">
        <f>'Sales Forecast by COS'!IBY5</f>
        <v>0</v>
      </c>
      <c r="IBZ6" s="98">
        <f>'Sales Forecast by COS'!IBZ5</f>
        <v>0</v>
      </c>
      <c r="ICA6" s="98">
        <f>'Sales Forecast by COS'!ICA5</f>
        <v>0</v>
      </c>
      <c r="ICB6" s="98">
        <f>'Sales Forecast by COS'!ICB5</f>
        <v>0</v>
      </c>
      <c r="ICC6" s="98">
        <f>'Sales Forecast by COS'!ICC5</f>
        <v>0</v>
      </c>
      <c r="ICD6" s="98">
        <f>'Sales Forecast by COS'!ICD5</f>
        <v>0</v>
      </c>
      <c r="ICE6" s="98">
        <f>'Sales Forecast by COS'!ICE5</f>
        <v>0</v>
      </c>
      <c r="ICF6" s="98">
        <f>'Sales Forecast by COS'!ICF5</f>
        <v>0</v>
      </c>
      <c r="ICG6" s="98">
        <f>'Sales Forecast by COS'!ICG5</f>
        <v>0</v>
      </c>
      <c r="ICH6" s="98">
        <f>'Sales Forecast by COS'!ICH5</f>
        <v>0</v>
      </c>
      <c r="ICI6" s="98">
        <f>'Sales Forecast by COS'!ICI5</f>
        <v>0</v>
      </c>
      <c r="ICJ6" s="98">
        <f>'Sales Forecast by COS'!ICJ5</f>
        <v>0</v>
      </c>
      <c r="ICK6" s="98">
        <f>'Sales Forecast by COS'!ICK5</f>
        <v>0</v>
      </c>
      <c r="ICL6" s="98">
        <f>'Sales Forecast by COS'!ICL5</f>
        <v>0</v>
      </c>
      <c r="ICM6" s="98">
        <f>'Sales Forecast by COS'!ICM5</f>
        <v>0</v>
      </c>
      <c r="ICN6" s="98">
        <f>'Sales Forecast by COS'!ICN5</f>
        <v>0</v>
      </c>
      <c r="ICO6" s="98">
        <f>'Sales Forecast by COS'!ICO5</f>
        <v>0</v>
      </c>
      <c r="ICP6" s="98">
        <f>'Sales Forecast by COS'!ICP5</f>
        <v>0</v>
      </c>
      <c r="ICQ6" s="98">
        <f>'Sales Forecast by COS'!ICQ5</f>
        <v>0</v>
      </c>
      <c r="ICR6" s="98">
        <f>'Sales Forecast by COS'!ICR5</f>
        <v>0</v>
      </c>
      <c r="ICS6" s="98">
        <f>'Sales Forecast by COS'!ICS5</f>
        <v>0</v>
      </c>
      <c r="ICT6" s="98">
        <f>'Sales Forecast by COS'!ICT5</f>
        <v>0</v>
      </c>
      <c r="ICU6" s="98">
        <f>'Sales Forecast by COS'!ICU5</f>
        <v>0</v>
      </c>
      <c r="ICV6" s="98">
        <f>'Sales Forecast by COS'!ICV5</f>
        <v>0</v>
      </c>
      <c r="ICW6" s="98">
        <f>'Sales Forecast by COS'!ICW5</f>
        <v>0</v>
      </c>
      <c r="ICX6" s="98">
        <f>'Sales Forecast by COS'!ICX5</f>
        <v>0</v>
      </c>
      <c r="ICY6" s="98">
        <f>'Sales Forecast by COS'!ICY5</f>
        <v>0</v>
      </c>
      <c r="ICZ6" s="98">
        <f>'Sales Forecast by COS'!ICZ5</f>
        <v>0</v>
      </c>
      <c r="IDA6" s="98">
        <f>'Sales Forecast by COS'!IDA5</f>
        <v>0</v>
      </c>
      <c r="IDB6" s="98">
        <f>'Sales Forecast by COS'!IDB5</f>
        <v>0</v>
      </c>
      <c r="IDC6" s="98">
        <f>'Sales Forecast by COS'!IDC5</f>
        <v>0</v>
      </c>
      <c r="IDD6" s="98">
        <f>'Sales Forecast by COS'!IDD5</f>
        <v>0</v>
      </c>
      <c r="IDE6" s="98">
        <f>'Sales Forecast by COS'!IDE5</f>
        <v>0</v>
      </c>
      <c r="IDF6" s="98">
        <f>'Sales Forecast by COS'!IDF5</f>
        <v>0</v>
      </c>
      <c r="IDG6" s="98">
        <f>'Sales Forecast by COS'!IDG5</f>
        <v>0</v>
      </c>
      <c r="IDH6" s="98">
        <f>'Sales Forecast by COS'!IDH5</f>
        <v>0</v>
      </c>
      <c r="IDI6" s="98">
        <f>'Sales Forecast by COS'!IDI5</f>
        <v>0</v>
      </c>
      <c r="IDJ6" s="98">
        <f>'Sales Forecast by COS'!IDJ5</f>
        <v>0</v>
      </c>
      <c r="IDK6" s="98">
        <f>'Sales Forecast by COS'!IDK5</f>
        <v>0</v>
      </c>
      <c r="IDL6" s="98">
        <f>'Sales Forecast by COS'!IDL5</f>
        <v>0</v>
      </c>
      <c r="IDM6" s="98">
        <f>'Sales Forecast by COS'!IDM5</f>
        <v>0</v>
      </c>
      <c r="IDN6" s="98">
        <f>'Sales Forecast by COS'!IDN5</f>
        <v>0</v>
      </c>
      <c r="IDO6" s="98">
        <f>'Sales Forecast by COS'!IDO5</f>
        <v>0</v>
      </c>
      <c r="IDP6" s="98">
        <f>'Sales Forecast by COS'!IDP5</f>
        <v>0</v>
      </c>
      <c r="IDQ6" s="98">
        <f>'Sales Forecast by COS'!IDQ5</f>
        <v>0</v>
      </c>
      <c r="IDR6" s="98">
        <f>'Sales Forecast by COS'!IDR5</f>
        <v>0</v>
      </c>
      <c r="IDS6" s="98">
        <f>'Sales Forecast by COS'!IDS5</f>
        <v>0</v>
      </c>
      <c r="IDT6" s="98">
        <f>'Sales Forecast by COS'!IDT5</f>
        <v>0</v>
      </c>
      <c r="IDU6" s="98">
        <f>'Sales Forecast by COS'!IDU5</f>
        <v>0</v>
      </c>
      <c r="IDV6" s="98">
        <f>'Sales Forecast by COS'!IDV5</f>
        <v>0</v>
      </c>
      <c r="IDW6" s="98">
        <f>'Sales Forecast by COS'!IDW5</f>
        <v>0</v>
      </c>
      <c r="IDX6" s="98">
        <f>'Sales Forecast by COS'!IDX5</f>
        <v>0</v>
      </c>
      <c r="IDY6" s="98">
        <f>'Sales Forecast by COS'!IDY5</f>
        <v>0</v>
      </c>
      <c r="IDZ6" s="98">
        <f>'Sales Forecast by COS'!IDZ5</f>
        <v>0</v>
      </c>
      <c r="IEA6" s="98">
        <f>'Sales Forecast by COS'!IEA5</f>
        <v>0</v>
      </c>
      <c r="IEB6" s="98">
        <f>'Sales Forecast by COS'!IEB5</f>
        <v>0</v>
      </c>
      <c r="IEC6" s="98">
        <f>'Sales Forecast by COS'!IEC5</f>
        <v>0</v>
      </c>
      <c r="IED6" s="98">
        <f>'Sales Forecast by COS'!IED5</f>
        <v>0</v>
      </c>
      <c r="IEE6" s="98">
        <f>'Sales Forecast by COS'!IEE5</f>
        <v>0</v>
      </c>
      <c r="IEF6" s="98">
        <f>'Sales Forecast by COS'!IEF5</f>
        <v>0</v>
      </c>
      <c r="IEG6" s="98">
        <f>'Sales Forecast by COS'!IEG5</f>
        <v>0</v>
      </c>
      <c r="IEH6" s="98">
        <f>'Sales Forecast by COS'!IEH5</f>
        <v>0</v>
      </c>
      <c r="IEI6" s="98">
        <f>'Sales Forecast by COS'!IEI5</f>
        <v>0</v>
      </c>
      <c r="IEJ6" s="98">
        <f>'Sales Forecast by COS'!IEJ5</f>
        <v>0</v>
      </c>
      <c r="IEK6" s="98">
        <f>'Sales Forecast by COS'!IEK5</f>
        <v>0</v>
      </c>
      <c r="IEL6" s="98">
        <f>'Sales Forecast by COS'!IEL5</f>
        <v>0</v>
      </c>
      <c r="IEM6" s="98">
        <f>'Sales Forecast by COS'!IEM5</f>
        <v>0</v>
      </c>
      <c r="IEN6" s="98">
        <f>'Sales Forecast by COS'!IEN5</f>
        <v>0</v>
      </c>
      <c r="IEO6" s="98">
        <f>'Sales Forecast by COS'!IEO5</f>
        <v>0</v>
      </c>
      <c r="IEP6" s="98">
        <f>'Sales Forecast by COS'!IEP5</f>
        <v>0</v>
      </c>
      <c r="IEQ6" s="98">
        <f>'Sales Forecast by COS'!IEQ5</f>
        <v>0</v>
      </c>
      <c r="IER6" s="98">
        <f>'Sales Forecast by COS'!IER5</f>
        <v>0</v>
      </c>
      <c r="IES6" s="98">
        <f>'Sales Forecast by COS'!IES5</f>
        <v>0</v>
      </c>
      <c r="IET6" s="98">
        <f>'Sales Forecast by COS'!IET5</f>
        <v>0</v>
      </c>
      <c r="IEU6" s="98">
        <f>'Sales Forecast by COS'!IEU5</f>
        <v>0</v>
      </c>
      <c r="IEV6" s="98">
        <f>'Sales Forecast by COS'!IEV5</f>
        <v>0</v>
      </c>
      <c r="IEW6" s="98">
        <f>'Sales Forecast by COS'!IEW5</f>
        <v>0</v>
      </c>
      <c r="IEX6" s="98">
        <f>'Sales Forecast by COS'!IEX5</f>
        <v>0</v>
      </c>
      <c r="IEY6" s="98">
        <f>'Sales Forecast by COS'!IEY5</f>
        <v>0</v>
      </c>
      <c r="IEZ6" s="98">
        <f>'Sales Forecast by COS'!IEZ5</f>
        <v>0</v>
      </c>
      <c r="IFA6" s="98">
        <f>'Sales Forecast by COS'!IFA5</f>
        <v>0</v>
      </c>
      <c r="IFB6" s="98">
        <f>'Sales Forecast by COS'!IFB5</f>
        <v>0</v>
      </c>
      <c r="IFC6" s="98">
        <f>'Sales Forecast by COS'!IFC5</f>
        <v>0</v>
      </c>
      <c r="IFD6" s="98">
        <f>'Sales Forecast by COS'!IFD5</f>
        <v>0</v>
      </c>
      <c r="IFE6" s="98">
        <f>'Sales Forecast by COS'!IFE5</f>
        <v>0</v>
      </c>
      <c r="IFF6" s="98">
        <f>'Sales Forecast by COS'!IFF5</f>
        <v>0</v>
      </c>
      <c r="IFG6" s="98">
        <f>'Sales Forecast by COS'!IFG5</f>
        <v>0</v>
      </c>
      <c r="IFH6" s="98">
        <f>'Sales Forecast by COS'!IFH5</f>
        <v>0</v>
      </c>
      <c r="IFI6" s="98">
        <f>'Sales Forecast by COS'!IFI5</f>
        <v>0</v>
      </c>
      <c r="IFJ6" s="98">
        <f>'Sales Forecast by COS'!IFJ5</f>
        <v>0</v>
      </c>
      <c r="IFK6" s="98">
        <f>'Sales Forecast by COS'!IFK5</f>
        <v>0</v>
      </c>
      <c r="IFL6" s="98">
        <f>'Sales Forecast by COS'!IFL5</f>
        <v>0</v>
      </c>
      <c r="IFM6" s="98">
        <f>'Sales Forecast by COS'!IFM5</f>
        <v>0</v>
      </c>
      <c r="IFN6" s="98">
        <f>'Sales Forecast by COS'!IFN5</f>
        <v>0</v>
      </c>
      <c r="IFO6" s="98">
        <f>'Sales Forecast by COS'!IFO5</f>
        <v>0</v>
      </c>
      <c r="IFP6" s="98">
        <f>'Sales Forecast by COS'!IFP5</f>
        <v>0</v>
      </c>
      <c r="IFQ6" s="98">
        <f>'Sales Forecast by COS'!IFQ5</f>
        <v>0</v>
      </c>
      <c r="IFR6" s="98">
        <f>'Sales Forecast by COS'!IFR5</f>
        <v>0</v>
      </c>
      <c r="IFS6" s="98">
        <f>'Sales Forecast by COS'!IFS5</f>
        <v>0</v>
      </c>
      <c r="IFT6" s="98">
        <f>'Sales Forecast by COS'!IFT5</f>
        <v>0</v>
      </c>
      <c r="IFU6" s="98">
        <f>'Sales Forecast by COS'!IFU5</f>
        <v>0</v>
      </c>
      <c r="IFV6" s="98">
        <f>'Sales Forecast by COS'!IFV5</f>
        <v>0</v>
      </c>
      <c r="IFW6" s="98">
        <f>'Sales Forecast by COS'!IFW5</f>
        <v>0</v>
      </c>
      <c r="IFX6" s="98">
        <f>'Sales Forecast by COS'!IFX5</f>
        <v>0</v>
      </c>
      <c r="IFY6" s="98">
        <f>'Sales Forecast by COS'!IFY5</f>
        <v>0</v>
      </c>
      <c r="IFZ6" s="98">
        <f>'Sales Forecast by COS'!IFZ5</f>
        <v>0</v>
      </c>
      <c r="IGA6" s="98">
        <f>'Sales Forecast by COS'!IGA5</f>
        <v>0</v>
      </c>
      <c r="IGB6" s="98">
        <f>'Sales Forecast by COS'!IGB5</f>
        <v>0</v>
      </c>
      <c r="IGC6" s="98">
        <f>'Sales Forecast by COS'!IGC5</f>
        <v>0</v>
      </c>
      <c r="IGD6" s="98">
        <f>'Sales Forecast by COS'!IGD5</f>
        <v>0</v>
      </c>
      <c r="IGE6" s="98">
        <f>'Sales Forecast by COS'!IGE5</f>
        <v>0</v>
      </c>
      <c r="IGF6" s="98">
        <f>'Sales Forecast by COS'!IGF5</f>
        <v>0</v>
      </c>
      <c r="IGG6" s="98">
        <f>'Sales Forecast by COS'!IGG5</f>
        <v>0</v>
      </c>
      <c r="IGH6" s="98">
        <f>'Sales Forecast by COS'!IGH5</f>
        <v>0</v>
      </c>
      <c r="IGI6" s="98">
        <f>'Sales Forecast by COS'!IGI5</f>
        <v>0</v>
      </c>
      <c r="IGJ6" s="98">
        <f>'Sales Forecast by COS'!IGJ5</f>
        <v>0</v>
      </c>
      <c r="IGK6" s="98">
        <f>'Sales Forecast by COS'!IGK5</f>
        <v>0</v>
      </c>
      <c r="IGL6" s="98">
        <f>'Sales Forecast by COS'!IGL5</f>
        <v>0</v>
      </c>
      <c r="IGM6" s="98">
        <f>'Sales Forecast by COS'!IGM5</f>
        <v>0</v>
      </c>
      <c r="IGN6" s="98">
        <f>'Sales Forecast by COS'!IGN5</f>
        <v>0</v>
      </c>
      <c r="IGO6" s="98">
        <f>'Sales Forecast by COS'!IGO5</f>
        <v>0</v>
      </c>
      <c r="IGP6" s="98">
        <f>'Sales Forecast by COS'!IGP5</f>
        <v>0</v>
      </c>
      <c r="IGQ6" s="98">
        <f>'Sales Forecast by COS'!IGQ5</f>
        <v>0</v>
      </c>
      <c r="IGR6" s="98">
        <f>'Sales Forecast by COS'!IGR5</f>
        <v>0</v>
      </c>
      <c r="IGS6" s="98">
        <f>'Sales Forecast by COS'!IGS5</f>
        <v>0</v>
      </c>
      <c r="IGT6" s="98">
        <f>'Sales Forecast by COS'!IGT5</f>
        <v>0</v>
      </c>
      <c r="IGU6" s="98">
        <f>'Sales Forecast by COS'!IGU5</f>
        <v>0</v>
      </c>
      <c r="IGV6" s="98">
        <f>'Sales Forecast by COS'!IGV5</f>
        <v>0</v>
      </c>
      <c r="IGW6" s="98">
        <f>'Sales Forecast by COS'!IGW5</f>
        <v>0</v>
      </c>
      <c r="IGX6" s="98">
        <f>'Sales Forecast by COS'!IGX5</f>
        <v>0</v>
      </c>
      <c r="IGY6" s="98">
        <f>'Sales Forecast by COS'!IGY5</f>
        <v>0</v>
      </c>
      <c r="IGZ6" s="98">
        <f>'Sales Forecast by COS'!IGZ5</f>
        <v>0</v>
      </c>
      <c r="IHA6" s="98">
        <f>'Sales Forecast by COS'!IHA5</f>
        <v>0</v>
      </c>
      <c r="IHB6" s="98">
        <f>'Sales Forecast by COS'!IHB5</f>
        <v>0</v>
      </c>
      <c r="IHC6" s="98">
        <f>'Sales Forecast by COS'!IHC5</f>
        <v>0</v>
      </c>
      <c r="IHD6" s="98">
        <f>'Sales Forecast by COS'!IHD5</f>
        <v>0</v>
      </c>
      <c r="IHE6" s="98">
        <f>'Sales Forecast by COS'!IHE5</f>
        <v>0</v>
      </c>
      <c r="IHF6" s="98">
        <f>'Sales Forecast by COS'!IHF5</f>
        <v>0</v>
      </c>
      <c r="IHG6" s="98">
        <f>'Sales Forecast by COS'!IHG5</f>
        <v>0</v>
      </c>
      <c r="IHH6" s="98">
        <f>'Sales Forecast by COS'!IHH5</f>
        <v>0</v>
      </c>
      <c r="IHI6" s="98">
        <f>'Sales Forecast by COS'!IHI5</f>
        <v>0</v>
      </c>
      <c r="IHJ6" s="98">
        <f>'Sales Forecast by COS'!IHJ5</f>
        <v>0</v>
      </c>
      <c r="IHK6" s="98">
        <f>'Sales Forecast by COS'!IHK5</f>
        <v>0</v>
      </c>
      <c r="IHL6" s="98">
        <f>'Sales Forecast by COS'!IHL5</f>
        <v>0</v>
      </c>
      <c r="IHM6" s="98">
        <f>'Sales Forecast by COS'!IHM5</f>
        <v>0</v>
      </c>
      <c r="IHN6" s="98">
        <f>'Sales Forecast by COS'!IHN5</f>
        <v>0</v>
      </c>
      <c r="IHO6" s="98">
        <f>'Sales Forecast by COS'!IHO5</f>
        <v>0</v>
      </c>
      <c r="IHP6" s="98">
        <f>'Sales Forecast by COS'!IHP5</f>
        <v>0</v>
      </c>
      <c r="IHQ6" s="98">
        <f>'Sales Forecast by COS'!IHQ5</f>
        <v>0</v>
      </c>
      <c r="IHR6" s="98">
        <f>'Sales Forecast by COS'!IHR5</f>
        <v>0</v>
      </c>
      <c r="IHS6" s="98">
        <f>'Sales Forecast by COS'!IHS5</f>
        <v>0</v>
      </c>
      <c r="IHT6" s="98">
        <f>'Sales Forecast by COS'!IHT5</f>
        <v>0</v>
      </c>
      <c r="IHU6" s="98">
        <f>'Sales Forecast by COS'!IHU5</f>
        <v>0</v>
      </c>
      <c r="IHV6" s="98">
        <f>'Sales Forecast by COS'!IHV5</f>
        <v>0</v>
      </c>
      <c r="IHW6" s="98">
        <f>'Sales Forecast by COS'!IHW5</f>
        <v>0</v>
      </c>
      <c r="IHX6" s="98">
        <f>'Sales Forecast by COS'!IHX5</f>
        <v>0</v>
      </c>
      <c r="IHY6" s="98">
        <f>'Sales Forecast by COS'!IHY5</f>
        <v>0</v>
      </c>
      <c r="IHZ6" s="98">
        <f>'Sales Forecast by COS'!IHZ5</f>
        <v>0</v>
      </c>
      <c r="IIA6" s="98">
        <f>'Sales Forecast by COS'!IIA5</f>
        <v>0</v>
      </c>
      <c r="IIB6" s="98">
        <f>'Sales Forecast by COS'!IIB5</f>
        <v>0</v>
      </c>
      <c r="IIC6" s="98">
        <f>'Sales Forecast by COS'!IIC5</f>
        <v>0</v>
      </c>
      <c r="IID6" s="98">
        <f>'Sales Forecast by COS'!IID5</f>
        <v>0</v>
      </c>
      <c r="IIE6" s="98">
        <f>'Sales Forecast by COS'!IIE5</f>
        <v>0</v>
      </c>
      <c r="IIF6" s="98">
        <f>'Sales Forecast by COS'!IIF5</f>
        <v>0</v>
      </c>
      <c r="IIG6" s="98">
        <f>'Sales Forecast by COS'!IIG5</f>
        <v>0</v>
      </c>
      <c r="IIH6" s="98">
        <f>'Sales Forecast by COS'!IIH5</f>
        <v>0</v>
      </c>
      <c r="III6" s="98">
        <f>'Sales Forecast by COS'!III5</f>
        <v>0</v>
      </c>
      <c r="IIJ6" s="98">
        <f>'Sales Forecast by COS'!IIJ5</f>
        <v>0</v>
      </c>
      <c r="IIK6" s="98">
        <f>'Sales Forecast by COS'!IIK5</f>
        <v>0</v>
      </c>
      <c r="IIL6" s="98">
        <f>'Sales Forecast by COS'!IIL5</f>
        <v>0</v>
      </c>
      <c r="IIM6" s="98">
        <f>'Sales Forecast by COS'!IIM5</f>
        <v>0</v>
      </c>
      <c r="IIN6" s="98">
        <f>'Sales Forecast by COS'!IIN5</f>
        <v>0</v>
      </c>
      <c r="IIO6" s="98">
        <f>'Sales Forecast by COS'!IIO5</f>
        <v>0</v>
      </c>
      <c r="IIP6" s="98">
        <f>'Sales Forecast by COS'!IIP5</f>
        <v>0</v>
      </c>
      <c r="IIQ6" s="98">
        <f>'Sales Forecast by COS'!IIQ5</f>
        <v>0</v>
      </c>
      <c r="IIR6" s="98">
        <f>'Sales Forecast by COS'!IIR5</f>
        <v>0</v>
      </c>
      <c r="IIS6" s="98">
        <f>'Sales Forecast by COS'!IIS5</f>
        <v>0</v>
      </c>
      <c r="IIT6" s="98">
        <f>'Sales Forecast by COS'!IIT5</f>
        <v>0</v>
      </c>
      <c r="IIU6" s="98">
        <f>'Sales Forecast by COS'!IIU5</f>
        <v>0</v>
      </c>
      <c r="IIV6" s="98">
        <f>'Sales Forecast by COS'!IIV5</f>
        <v>0</v>
      </c>
      <c r="IIW6" s="98">
        <f>'Sales Forecast by COS'!IIW5</f>
        <v>0</v>
      </c>
      <c r="IIX6" s="98">
        <f>'Sales Forecast by COS'!IIX5</f>
        <v>0</v>
      </c>
      <c r="IIY6" s="98">
        <f>'Sales Forecast by COS'!IIY5</f>
        <v>0</v>
      </c>
      <c r="IIZ6" s="98">
        <f>'Sales Forecast by COS'!IIZ5</f>
        <v>0</v>
      </c>
      <c r="IJA6" s="98">
        <f>'Sales Forecast by COS'!IJA5</f>
        <v>0</v>
      </c>
      <c r="IJB6" s="98">
        <f>'Sales Forecast by COS'!IJB5</f>
        <v>0</v>
      </c>
      <c r="IJC6" s="98">
        <f>'Sales Forecast by COS'!IJC5</f>
        <v>0</v>
      </c>
      <c r="IJD6" s="98">
        <f>'Sales Forecast by COS'!IJD5</f>
        <v>0</v>
      </c>
      <c r="IJE6" s="98">
        <f>'Sales Forecast by COS'!IJE5</f>
        <v>0</v>
      </c>
      <c r="IJF6" s="98">
        <f>'Sales Forecast by COS'!IJF5</f>
        <v>0</v>
      </c>
      <c r="IJG6" s="98">
        <f>'Sales Forecast by COS'!IJG5</f>
        <v>0</v>
      </c>
      <c r="IJH6" s="98">
        <f>'Sales Forecast by COS'!IJH5</f>
        <v>0</v>
      </c>
      <c r="IJI6" s="98">
        <f>'Sales Forecast by COS'!IJI5</f>
        <v>0</v>
      </c>
      <c r="IJJ6" s="98">
        <f>'Sales Forecast by COS'!IJJ5</f>
        <v>0</v>
      </c>
      <c r="IJK6" s="98">
        <f>'Sales Forecast by COS'!IJK5</f>
        <v>0</v>
      </c>
      <c r="IJL6" s="98">
        <f>'Sales Forecast by COS'!IJL5</f>
        <v>0</v>
      </c>
      <c r="IJM6" s="98">
        <f>'Sales Forecast by COS'!IJM5</f>
        <v>0</v>
      </c>
      <c r="IJN6" s="98">
        <f>'Sales Forecast by COS'!IJN5</f>
        <v>0</v>
      </c>
      <c r="IJO6" s="98">
        <f>'Sales Forecast by COS'!IJO5</f>
        <v>0</v>
      </c>
      <c r="IJP6" s="98">
        <f>'Sales Forecast by COS'!IJP5</f>
        <v>0</v>
      </c>
      <c r="IJQ6" s="98">
        <f>'Sales Forecast by COS'!IJQ5</f>
        <v>0</v>
      </c>
      <c r="IJR6" s="98">
        <f>'Sales Forecast by COS'!IJR5</f>
        <v>0</v>
      </c>
      <c r="IJS6" s="98">
        <f>'Sales Forecast by COS'!IJS5</f>
        <v>0</v>
      </c>
      <c r="IJT6" s="98">
        <f>'Sales Forecast by COS'!IJT5</f>
        <v>0</v>
      </c>
      <c r="IJU6" s="98">
        <f>'Sales Forecast by COS'!IJU5</f>
        <v>0</v>
      </c>
      <c r="IJV6" s="98">
        <f>'Sales Forecast by COS'!IJV5</f>
        <v>0</v>
      </c>
      <c r="IJW6" s="98">
        <f>'Sales Forecast by COS'!IJW5</f>
        <v>0</v>
      </c>
      <c r="IJX6" s="98">
        <f>'Sales Forecast by COS'!IJX5</f>
        <v>0</v>
      </c>
      <c r="IJY6" s="98">
        <f>'Sales Forecast by COS'!IJY5</f>
        <v>0</v>
      </c>
      <c r="IJZ6" s="98">
        <f>'Sales Forecast by COS'!IJZ5</f>
        <v>0</v>
      </c>
      <c r="IKA6" s="98">
        <f>'Sales Forecast by COS'!IKA5</f>
        <v>0</v>
      </c>
      <c r="IKB6" s="98">
        <f>'Sales Forecast by COS'!IKB5</f>
        <v>0</v>
      </c>
      <c r="IKC6" s="98">
        <f>'Sales Forecast by COS'!IKC5</f>
        <v>0</v>
      </c>
      <c r="IKD6" s="98">
        <f>'Sales Forecast by COS'!IKD5</f>
        <v>0</v>
      </c>
      <c r="IKE6" s="98">
        <f>'Sales Forecast by COS'!IKE5</f>
        <v>0</v>
      </c>
      <c r="IKF6" s="98">
        <f>'Sales Forecast by COS'!IKF5</f>
        <v>0</v>
      </c>
      <c r="IKG6" s="98">
        <f>'Sales Forecast by COS'!IKG5</f>
        <v>0</v>
      </c>
      <c r="IKH6" s="98">
        <f>'Sales Forecast by COS'!IKH5</f>
        <v>0</v>
      </c>
      <c r="IKI6" s="98">
        <f>'Sales Forecast by COS'!IKI5</f>
        <v>0</v>
      </c>
      <c r="IKJ6" s="98">
        <f>'Sales Forecast by COS'!IKJ5</f>
        <v>0</v>
      </c>
      <c r="IKK6" s="98">
        <f>'Sales Forecast by COS'!IKK5</f>
        <v>0</v>
      </c>
      <c r="IKL6" s="98">
        <f>'Sales Forecast by COS'!IKL5</f>
        <v>0</v>
      </c>
      <c r="IKM6" s="98">
        <f>'Sales Forecast by COS'!IKM5</f>
        <v>0</v>
      </c>
      <c r="IKN6" s="98">
        <f>'Sales Forecast by COS'!IKN5</f>
        <v>0</v>
      </c>
      <c r="IKO6" s="98">
        <f>'Sales Forecast by COS'!IKO5</f>
        <v>0</v>
      </c>
      <c r="IKP6" s="98">
        <f>'Sales Forecast by COS'!IKP5</f>
        <v>0</v>
      </c>
      <c r="IKQ6" s="98">
        <f>'Sales Forecast by COS'!IKQ5</f>
        <v>0</v>
      </c>
      <c r="IKR6" s="98">
        <f>'Sales Forecast by COS'!IKR5</f>
        <v>0</v>
      </c>
      <c r="IKS6" s="98">
        <f>'Sales Forecast by COS'!IKS5</f>
        <v>0</v>
      </c>
      <c r="IKT6" s="98">
        <f>'Sales Forecast by COS'!IKT5</f>
        <v>0</v>
      </c>
      <c r="IKU6" s="98">
        <f>'Sales Forecast by COS'!IKU5</f>
        <v>0</v>
      </c>
      <c r="IKV6" s="98">
        <f>'Sales Forecast by COS'!IKV5</f>
        <v>0</v>
      </c>
      <c r="IKW6" s="98">
        <f>'Sales Forecast by COS'!IKW5</f>
        <v>0</v>
      </c>
      <c r="IKX6" s="98">
        <f>'Sales Forecast by COS'!IKX5</f>
        <v>0</v>
      </c>
      <c r="IKY6" s="98">
        <f>'Sales Forecast by COS'!IKY5</f>
        <v>0</v>
      </c>
      <c r="IKZ6" s="98">
        <f>'Sales Forecast by COS'!IKZ5</f>
        <v>0</v>
      </c>
      <c r="ILA6" s="98">
        <f>'Sales Forecast by COS'!ILA5</f>
        <v>0</v>
      </c>
      <c r="ILB6" s="98">
        <f>'Sales Forecast by COS'!ILB5</f>
        <v>0</v>
      </c>
      <c r="ILC6" s="98">
        <f>'Sales Forecast by COS'!ILC5</f>
        <v>0</v>
      </c>
      <c r="ILD6" s="98">
        <f>'Sales Forecast by COS'!ILD5</f>
        <v>0</v>
      </c>
      <c r="ILE6" s="98">
        <f>'Sales Forecast by COS'!ILE5</f>
        <v>0</v>
      </c>
      <c r="ILF6" s="98">
        <f>'Sales Forecast by COS'!ILF5</f>
        <v>0</v>
      </c>
      <c r="ILG6" s="98">
        <f>'Sales Forecast by COS'!ILG5</f>
        <v>0</v>
      </c>
      <c r="ILH6" s="98">
        <f>'Sales Forecast by COS'!ILH5</f>
        <v>0</v>
      </c>
      <c r="ILI6" s="98">
        <f>'Sales Forecast by COS'!ILI5</f>
        <v>0</v>
      </c>
      <c r="ILJ6" s="98">
        <f>'Sales Forecast by COS'!ILJ5</f>
        <v>0</v>
      </c>
      <c r="ILK6" s="98">
        <f>'Sales Forecast by COS'!ILK5</f>
        <v>0</v>
      </c>
      <c r="ILL6" s="98">
        <f>'Sales Forecast by COS'!ILL5</f>
        <v>0</v>
      </c>
      <c r="ILM6" s="98">
        <f>'Sales Forecast by COS'!ILM5</f>
        <v>0</v>
      </c>
      <c r="ILN6" s="98">
        <f>'Sales Forecast by COS'!ILN5</f>
        <v>0</v>
      </c>
      <c r="ILO6" s="98">
        <f>'Sales Forecast by COS'!ILO5</f>
        <v>0</v>
      </c>
      <c r="ILP6" s="98">
        <f>'Sales Forecast by COS'!ILP5</f>
        <v>0</v>
      </c>
      <c r="ILQ6" s="98">
        <f>'Sales Forecast by COS'!ILQ5</f>
        <v>0</v>
      </c>
      <c r="ILR6" s="98">
        <f>'Sales Forecast by COS'!ILR5</f>
        <v>0</v>
      </c>
      <c r="ILS6" s="98">
        <f>'Sales Forecast by COS'!ILS5</f>
        <v>0</v>
      </c>
      <c r="ILT6" s="98">
        <f>'Sales Forecast by COS'!ILT5</f>
        <v>0</v>
      </c>
      <c r="ILU6" s="98">
        <f>'Sales Forecast by COS'!ILU5</f>
        <v>0</v>
      </c>
      <c r="ILV6" s="98">
        <f>'Sales Forecast by COS'!ILV5</f>
        <v>0</v>
      </c>
      <c r="ILW6" s="98">
        <f>'Sales Forecast by COS'!ILW5</f>
        <v>0</v>
      </c>
      <c r="ILX6" s="98">
        <f>'Sales Forecast by COS'!ILX5</f>
        <v>0</v>
      </c>
      <c r="ILY6" s="98">
        <f>'Sales Forecast by COS'!ILY5</f>
        <v>0</v>
      </c>
      <c r="ILZ6" s="98">
        <f>'Sales Forecast by COS'!ILZ5</f>
        <v>0</v>
      </c>
      <c r="IMA6" s="98">
        <f>'Sales Forecast by COS'!IMA5</f>
        <v>0</v>
      </c>
      <c r="IMB6" s="98">
        <f>'Sales Forecast by COS'!IMB5</f>
        <v>0</v>
      </c>
      <c r="IMC6" s="98">
        <f>'Sales Forecast by COS'!IMC5</f>
        <v>0</v>
      </c>
      <c r="IMD6" s="98">
        <f>'Sales Forecast by COS'!IMD5</f>
        <v>0</v>
      </c>
      <c r="IME6" s="98">
        <f>'Sales Forecast by COS'!IME5</f>
        <v>0</v>
      </c>
      <c r="IMF6" s="98">
        <f>'Sales Forecast by COS'!IMF5</f>
        <v>0</v>
      </c>
      <c r="IMG6" s="98">
        <f>'Sales Forecast by COS'!IMG5</f>
        <v>0</v>
      </c>
      <c r="IMH6" s="98">
        <f>'Sales Forecast by COS'!IMH5</f>
        <v>0</v>
      </c>
      <c r="IMI6" s="98">
        <f>'Sales Forecast by COS'!IMI5</f>
        <v>0</v>
      </c>
      <c r="IMJ6" s="98">
        <f>'Sales Forecast by COS'!IMJ5</f>
        <v>0</v>
      </c>
      <c r="IMK6" s="98">
        <f>'Sales Forecast by COS'!IMK5</f>
        <v>0</v>
      </c>
      <c r="IML6" s="98">
        <f>'Sales Forecast by COS'!IML5</f>
        <v>0</v>
      </c>
      <c r="IMM6" s="98">
        <f>'Sales Forecast by COS'!IMM5</f>
        <v>0</v>
      </c>
      <c r="IMN6" s="98">
        <f>'Sales Forecast by COS'!IMN5</f>
        <v>0</v>
      </c>
      <c r="IMO6" s="98">
        <f>'Sales Forecast by COS'!IMO5</f>
        <v>0</v>
      </c>
      <c r="IMP6" s="98">
        <f>'Sales Forecast by COS'!IMP5</f>
        <v>0</v>
      </c>
      <c r="IMQ6" s="98">
        <f>'Sales Forecast by COS'!IMQ5</f>
        <v>0</v>
      </c>
      <c r="IMR6" s="98">
        <f>'Sales Forecast by COS'!IMR5</f>
        <v>0</v>
      </c>
      <c r="IMS6" s="98">
        <f>'Sales Forecast by COS'!IMS5</f>
        <v>0</v>
      </c>
      <c r="IMT6" s="98">
        <f>'Sales Forecast by COS'!IMT5</f>
        <v>0</v>
      </c>
      <c r="IMU6" s="98">
        <f>'Sales Forecast by COS'!IMU5</f>
        <v>0</v>
      </c>
      <c r="IMV6" s="98">
        <f>'Sales Forecast by COS'!IMV5</f>
        <v>0</v>
      </c>
      <c r="IMW6" s="98">
        <f>'Sales Forecast by COS'!IMW5</f>
        <v>0</v>
      </c>
      <c r="IMX6" s="98">
        <f>'Sales Forecast by COS'!IMX5</f>
        <v>0</v>
      </c>
      <c r="IMY6" s="98">
        <f>'Sales Forecast by COS'!IMY5</f>
        <v>0</v>
      </c>
      <c r="IMZ6" s="98">
        <f>'Sales Forecast by COS'!IMZ5</f>
        <v>0</v>
      </c>
      <c r="INA6" s="98">
        <f>'Sales Forecast by COS'!INA5</f>
        <v>0</v>
      </c>
      <c r="INB6" s="98">
        <f>'Sales Forecast by COS'!INB5</f>
        <v>0</v>
      </c>
      <c r="INC6" s="98">
        <f>'Sales Forecast by COS'!INC5</f>
        <v>0</v>
      </c>
      <c r="IND6" s="98">
        <f>'Sales Forecast by COS'!IND5</f>
        <v>0</v>
      </c>
      <c r="INE6" s="98">
        <f>'Sales Forecast by COS'!INE5</f>
        <v>0</v>
      </c>
      <c r="INF6" s="98">
        <f>'Sales Forecast by COS'!INF5</f>
        <v>0</v>
      </c>
      <c r="ING6" s="98">
        <f>'Sales Forecast by COS'!ING5</f>
        <v>0</v>
      </c>
      <c r="INH6" s="98">
        <f>'Sales Forecast by COS'!INH5</f>
        <v>0</v>
      </c>
      <c r="INI6" s="98">
        <f>'Sales Forecast by COS'!INI5</f>
        <v>0</v>
      </c>
      <c r="INJ6" s="98">
        <f>'Sales Forecast by COS'!INJ5</f>
        <v>0</v>
      </c>
      <c r="INK6" s="98">
        <f>'Sales Forecast by COS'!INK5</f>
        <v>0</v>
      </c>
      <c r="INL6" s="98">
        <f>'Sales Forecast by COS'!INL5</f>
        <v>0</v>
      </c>
      <c r="INM6" s="98">
        <f>'Sales Forecast by COS'!INM5</f>
        <v>0</v>
      </c>
      <c r="INN6" s="98">
        <f>'Sales Forecast by COS'!INN5</f>
        <v>0</v>
      </c>
      <c r="INO6" s="98">
        <f>'Sales Forecast by COS'!INO5</f>
        <v>0</v>
      </c>
      <c r="INP6" s="98">
        <f>'Sales Forecast by COS'!INP5</f>
        <v>0</v>
      </c>
      <c r="INQ6" s="98">
        <f>'Sales Forecast by COS'!INQ5</f>
        <v>0</v>
      </c>
      <c r="INR6" s="98">
        <f>'Sales Forecast by COS'!INR5</f>
        <v>0</v>
      </c>
      <c r="INS6" s="98">
        <f>'Sales Forecast by COS'!INS5</f>
        <v>0</v>
      </c>
      <c r="INT6" s="98">
        <f>'Sales Forecast by COS'!INT5</f>
        <v>0</v>
      </c>
      <c r="INU6" s="98">
        <f>'Sales Forecast by COS'!INU5</f>
        <v>0</v>
      </c>
      <c r="INV6" s="98">
        <f>'Sales Forecast by COS'!INV5</f>
        <v>0</v>
      </c>
      <c r="INW6" s="98">
        <f>'Sales Forecast by COS'!INW5</f>
        <v>0</v>
      </c>
      <c r="INX6" s="98">
        <f>'Sales Forecast by COS'!INX5</f>
        <v>0</v>
      </c>
      <c r="INY6" s="98">
        <f>'Sales Forecast by COS'!INY5</f>
        <v>0</v>
      </c>
      <c r="INZ6" s="98">
        <f>'Sales Forecast by COS'!INZ5</f>
        <v>0</v>
      </c>
      <c r="IOA6" s="98">
        <f>'Sales Forecast by COS'!IOA5</f>
        <v>0</v>
      </c>
      <c r="IOB6" s="98">
        <f>'Sales Forecast by COS'!IOB5</f>
        <v>0</v>
      </c>
      <c r="IOC6" s="98">
        <f>'Sales Forecast by COS'!IOC5</f>
        <v>0</v>
      </c>
      <c r="IOD6" s="98">
        <f>'Sales Forecast by COS'!IOD5</f>
        <v>0</v>
      </c>
      <c r="IOE6" s="98">
        <f>'Sales Forecast by COS'!IOE5</f>
        <v>0</v>
      </c>
      <c r="IOF6" s="98">
        <f>'Sales Forecast by COS'!IOF5</f>
        <v>0</v>
      </c>
      <c r="IOG6" s="98">
        <f>'Sales Forecast by COS'!IOG5</f>
        <v>0</v>
      </c>
      <c r="IOH6" s="98">
        <f>'Sales Forecast by COS'!IOH5</f>
        <v>0</v>
      </c>
      <c r="IOI6" s="98">
        <f>'Sales Forecast by COS'!IOI5</f>
        <v>0</v>
      </c>
      <c r="IOJ6" s="98">
        <f>'Sales Forecast by COS'!IOJ5</f>
        <v>0</v>
      </c>
      <c r="IOK6" s="98">
        <f>'Sales Forecast by COS'!IOK5</f>
        <v>0</v>
      </c>
      <c r="IOL6" s="98">
        <f>'Sales Forecast by COS'!IOL5</f>
        <v>0</v>
      </c>
      <c r="IOM6" s="98">
        <f>'Sales Forecast by COS'!IOM5</f>
        <v>0</v>
      </c>
      <c r="ION6" s="98">
        <f>'Sales Forecast by COS'!ION5</f>
        <v>0</v>
      </c>
      <c r="IOO6" s="98">
        <f>'Sales Forecast by COS'!IOO5</f>
        <v>0</v>
      </c>
      <c r="IOP6" s="98">
        <f>'Sales Forecast by COS'!IOP5</f>
        <v>0</v>
      </c>
      <c r="IOQ6" s="98">
        <f>'Sales Forecast by COS'!IOQ5</f>
        <v>0</v>
      </c>
      <c r="IOR6" s="98">
        <f>'Sales Forecast by COS'!IOR5</f>
        <v>0</v>
      </c>
      <c r="IOS6" s="98">
        <f>'Sales Forecast by COS'!IOS5</f>
        <v>0</v>
      </c>
      <c r="IOT6" s="98">
        <f>'Sales Forecast by COS'!IOT5</f>
        <v>0</v>
      </c>
      <c r="IOU6" s="98">
        <f>'Sales Forecast by COS'!IOU5</f>
        <v>0</v>
      </c>
      <c r="IOV6" s="98">
        <f>'Sales Forecast by COS'!IOV5</f>
        <v>0</v>
      </c>
      <c r="IOW6" s="98">
        <f>'Sales Forecast by COS'!IOW5</f>
        <v>0</v>
      </c>
      <c r="IOX6" s="98">
        <f>'Sales Forecast by COS'!IOX5</f>
        <v>0</v>
      </c>
      <c r="IOY6" s="98">
        <f>'Sales Forecast by COS'!IOY5</f>
        <v>0</v>
      </c>
      <c r="IOZ6" s="98">
        <f>'Sales Forecast by COS'!IOZ5</f>
        <v>0</v>
      </c>
      <c r="IPA6" s="98">
        <f>'Sales Forecast by COS'!IPA5</f>
        <v>0</v>
      </c>
      <c r="IPB6" s="98">
        <f>'Sales Forecast by COS'!IPB5</f>
        <v>0</v>
      </c>
      <c r="IPC6" s="98">
        <f>'Sales Forecast by COS'!IPC5</f>
        <v>0</v>
      </c>
      <c r="IPD6" s="98">
        <f>'Sales Forecast by COS'!IPD5</f>
        <v>0</v>
      </c>
      <c r="IPE6" s="98">
        <f>'Sales Forecast by COS'!IPE5</f>
        <v>0</v>
      </c>
      <c r="IPF6" s="98">
        <f>'Sales Forecast by COS'!IPF5</f>
        <v>0</v>
      </c>
      <c r="IPG6" s="98">
        <f>'Sales Forecast by COS'!IPG5</f>
        <v>0</v>
      </c>
      <c r="IPH6" s="98">
        <f>'Sales Forecast by COS'!IPH5</f>
        <v>0</v>
      </c>
      <c r="IPI6" s="98">
        <f>'Sales Forecast by COS'!IPI5</f>
        <v>0</v>
      </c>
      <c r="IPJ6" s="98">
        <f>'Sales Forecast by COS'!IPJ5</f>
        <v>0</v>
      </c>
      <c r="IPK6" s="98">
        <f>'Sales Forecast by COS'!IPK5</f>
        <v>0</v>
      </c>
      <c r="IPL6" s="98">
        <f>'Sales Forecast by COS'!IPL5</f>
        <v>0</v>
      </c>
      <c r="IPM6" s="98">
        <f>'Sales Forecast by COS'!IPM5</f>
        <v>0</v>
      </c>
      <c r="IPN6" s="98">
        <f>'Sales Forecast by COS'!IPN5</f>
        <v>0</v>
      </c>
      <c r="IPO6" s="98">
        <f>'Sales Forecast by COS'!IPO5</f>
        <v>0</v>
      </c>
      <c r="IPP6" s="98">
        <f>'Sales Forecast by COS'!IPP5</f>
        <v>0</v>
      </c>
      <c r="IPQ6" s="98">
        <f>'Sales Forecast by COS'!IPQ5</f>
        <v>0</v>
      </c>
      <c r="IPR6" s="98">
        <f>'Sales Forecast by COS'!IPR5</f>
        <v>0</v>
      </c>
      <c r="IPS6" s="98">
        <f>'Sales Forecast by COS'!IPS5</f>
        <v>0</v>
      </c>
      <c r="IPT6" s="98">
        <f>'Sales Forecast by COS'!IPT5</f>
        <v>0</v>
      </c>
      <c r="IPU6" s="98">
        <f>'Sales Forecast by COS'!IPU5</f>
        <v>0</v>
      </c>
      <c r="IPV6" s="98">
        <f>'Sales Forecast by COS'!IPV5</f>
        <v>0</v>
      </c>
      <c r="IPW6" s="98">
        <f>'Sales Forecast by COS'!IPW5</f>
        <v>0</v>
      </c>
      <c r="IPX6" s="98">
        <f>'Sales Forecast by COS'!IPX5</f>
        <v>0</v>
      </c>
      <c r="IPY6" s="98">
        <f>'Sales Forecast by COS'!IPY5</f>
        <v>0</v>
      </c>
      <c r="IPZ6" s="98">
        <f>'Sales Forecast by COS'!IPZ5</f>
        <v>0</v>
      </c>
      <c r="IQA6" s="98">
        <f>'Sales Forecast by COS'!IQA5</f>
        <v>0</v>
      </c>
      <c r="IQB6" s="98">
        <f>'Sales Forecast by COS'!IQB5</f>
        <v>0</v>
      </c>
      <c r="IQC6" s="98">
        <f>'Sales Forecast by COS'!IQC5</f>
        <v>0</v>
      </c>
      <c r="IQD6" s="98">
        <f>'Sales Forecast by COS'!IQD5</f>
        <v>0</v>
      </c>
      <c r="IQE6" s="98">
        <f>'Sales Forecast by COS'!IQE5</f>
        <v>0</v>
      </c>
      <c r="IQF6" s="98">
        <f>'Sales Forecast by COS'!IQF5</f>
        <v>0</v>
      </c>
      <c r="IQG6" s="98">
        <f>'Sales Forecast by COS'!IQG5</f>
        <v>0</v>
      </c>
      <c r="IQH6" s="98">
        <f>'Sales Forecast by COS'!IQH5</f>
        <v>0</v>
      </c>
      <c r="IQI6" s="98">
        <f>'Sales Forecast by COS'!IQI5</f>
        <v>0</v>
      </c>
      <c r="IQJ6" s="98">
        <f>'Sales Forecast by COS'!IQJ5</f>
        <v>0</v>
      </c>
      <c r="IQK6" s="98">
        <f>'Sales Forecast by COS'!IQK5</f>
        <v>0</v>
      </c>
      <c r="IQL6" s="98">
        <f>'Sales Forecast by COS'!IQL5</f>
        <v>0</v>
      </c>
      <c r="IQM6" s="98">
        <f>'Sales Forecast by COS'!IQM5</f>
        <v>0</v>
      </c>
      <c r="IQN6" s="98">
        <f>'Sales Forecast by COS'!IQN5</f>
        <v>0</v>
      </c>
      <c r="IQO6" s="98">
        <f>'Sales Forecast by COS'!IQO5</f>
        <v>0</v>
      </c>
      <c r="IQP6" s="98">
        <f>'Sales Forecast by COS'!IQP5</f>
        <v>0</v>
      </c>
      <c r="IQQ6" s="98">
        <f>'Sales Forecast by COS'!IQQ5</f>
        <v>0</v>
      </c>
      <c r="IQR6" s="98">
        <f>'Sales Forecast by COS'!IQR5</f>
        <v>0</v>
      </c>
      <c r="IQS6" s="98">
        <f>'Sales Forecast by COS'!IQS5</f>
        <v>0</v>
      </c>
      <c r="IQT6" s="98">
        <f>'Sales Forecast by COS'!IQT5</f>
        <v>0</v>
      </c>
      <c r="IQU6" s="98">
        <f>'Sales Forecast by COS'!IQU5</f>
        <v>0</v>
      </c>
      <c r="IQV6" s="98">
        <f>'Sales Forecast by COS'!IQV5</f>
        <v>0</v>
      </c>
      <c r="IQW6" s="98">
        <f>'Sales Forecast by COS'!IQW5</f>
        <v>0</v>
      </c>
      <c r="IQX6" s="98">
        <f>'Sales Forecast by COS'!IQX5</f>
        <v>0</v>
      </c>
      <c r="IQY6" s="98">
        <f>'Sales Forecast by COS'!IQY5</f>
        <v>0</v>
      </c>
      <c r="IQZ6" s="98">
        <f>'Sales Forecast by COS'!IQZ5</f>
        <v>0</v>
      </c>
      <c r="IRA6" s="98">
        <f>'Sales Forecast by COS'!IRA5</f>
        <v>0</v>
      </c>
      <c r="IRB6" s="98">
        <f>'Sales Forecast by COS'!IRB5</f>
        <v>0</v>
      </c>
      <c r="IRC6" s="98">
        <f>'Sales Forecast by COS'!IRC5</f>
        <v>0</v>
      </c>
      <c r="IRD6" s="98">
        <f>'Sales Forecast by COS'!IRD5</f>
        <v>0</v>
      </c>
      <c r="IRE6" s="98">
        <f>'Sales Forecast by COS'!IRE5</f>
        <v>0</v>
      </c>
      <c r="IRF6" s="98">
        <f>'Sales Forecast by COS'!IRF5</f>
        <v>0</v>
      </c>
      <c r="IRG6" s="98">
        <f>'Sales Forecast by COS'!IRG5</f>
        <v>0</v>
      </c>
      <c r="IRH6" s="98">
        <f>'Sales Forecast by COS'!IRH5</f>
        <v>0</v>
      </c>
      <c r="IRI6" s="98">
        <f>'Sales Forecast by COS'!IRI5</f>
        <v>0</v>
      </c>
      <c r="IRJ6" s="98">
        <f>'Sales Forecast by COS'!IRJ5</f>
        <v>0</v>
      </c>
      <c r="IRK6" s="98">
        <f>'Sales Forecast by COS'!IRK5</f>
        <v>0</v>
      </c>
      <c r="IRL6" s="98">
        <f>'Sales Forecast by COS'!IRL5</f>
        <v>0</v>
      </c>
      <c r="IRM6" s="98">
        <f>'Sales Forecast by COS'!IRM5</f>
        <v>0</v>
      </c>
      <c r="IRN6" s="98">
        <f>'Sales Forecast by COS'!IRN5</f>
        <v>0</v>
      </c>
      <c r="IRO6" s="98">
        <f>'Sales Forecast by COS'!IRO5</f>
        <v>0</v>
      </c>
      <c r="IRP6" s="98">
        <f>'Sales Forecast by COS'!IRP5</f>
        <v>0</v>
      </c>
      <c r="IRQ6" s="98">
        <f>'Sales Forecast by COS'!IRQ5</f>
        <v>0</v>
      </c>
      <c r="IRR6" s="98">
        <f>'Sales Forecast by COS'!IRR5</f>
        <v>0</v>
      </c>
      <c r="IRS6" s="98">
        <f>'Sales Forecast by COS'!IRS5</f>
        <v>0</v>
      </c>
      <c r="IRT6" s="98">
        <f>'Sales Forecast by COS'!IRT5</f>
        <v>0</v>
      </c>
      <c r="IRU6" s="98">
        <f>'Sales Forecast by COS'!IRU5</f>
        <v>0</v>
      </c>
      <c r="IRV6" s="98">
        <f>'Sales Forecast by COS'!IRV5</f>
        <v>0</v>
      </c>
      <c r="IRW6" s="98">
        <f>'Sales Forecast by COS'!IRW5</f>
        <v>0</v>
      </c>
      <c r="IRX6" s="98">
        <f>'Sales Forecast by COS'!IRX5</f>
        <v>0</v>
      </c>
      <c r="IRY6" s="98">
        <f>'Sales Forecast by COS'!IRY5</f>
        <v>0</v>
      </c>
      <c r="IRZ6" s="98">
        <f>'Sales Forecast by COS'!IRZ5</f>
        <v>0</v>
      </c>
      <c r="ISA6" s="98">
        <f>'Sales Forecast by COS'!ISA5</f>
        <v>0</v>
      </c>
      <c r="ISB6" s="98">
        <f>'Sales Forecast by COS'!ISB5</f>
        <v>0</v>
      </c>
      <c r="ISC6" s="98">
        <f>'Sales Forecast by COS'!ISC5</f>
        <v>0</v>
      </c>
      <c r="ISD6" s="98">
        <f>'Sales Forecast by COS'!ISD5</f>
        <v>0</v>
      </c>
      <c r="ISE6" s="98">
        <f>'Sales Forecast by COS'!ISE5</f>
        <v>0</v>
      </c>
      <c r="ISF6" s="98">
        <f>'Sales Forecast by COS'!ISF5</f>
        <v>0</v>
      </c>
      <c r="ISG6" s="98">
        <f>'Sales Forecast by COS'!ISG5</f>
        <v>0</v>
      </c>
      <c r="ISH6" s="98">
        <f>'Sales Forecast by COS'!ISH5</f>
        <v>0</v>
      </c>
      <c r="ISI6" s="98">
        <f>'Sales Forecast by COS'!ISI5</f>
        <v>0</v>
      </c>
      <c r="ISJ6" s="98">
        <f>'Sales Forecast by COS'!ISJ5</f>
        <v>0</v>
      </c>
      <c r="ISK6" s="98">
        <f>'Sales Forecast by COS'!ISK5</f>
        <v>0</v>
      </c>
      <c r="ISL6" s="98">
        <f>'Sales Forecast by COS'!ISL5</f>
        <v>0</v>
      </c>
      <c r="ISM6" s="98">
        <f>'Sales Forecast by COS'!ISM5</f>
        <v>0</v>
      </c>
      <c r="ISN6" s="98">
        <f>'Sales Forecast by COS'!ISN5</f>
        <v>0</v>
      </c>
      <c r="ISO6" s="98">
        <f>'Sales Forecast by COS'!ISO5</f>
        <v>0</v>
      </c>
      <c r="ISP6" s="98">
        <f>'Sales Forecast by COS'!ISP5</f>
        <v>0</v>
      </c>
      <c r="ISQ6" s="98">
        <f>'Sales Forecast by COS'!ISQ5</f>
        <v>0</v>
      </c>
      <c r="ISR6" s="98">
        <f>'Sales Forecast by COS'!ISR5</f>
        <v>0</v>
      </c>
      <c r="ISS6" s="98">
        <f>'Sales Forecast by COS'!ISS5</f>
        <v>0</v>
      </c>
      <c r="IST6" s="98">
        <f>'Sales Forecast by COS'!IST5</f>
        <v>0</v>
      </c>
      <c r="ISU6" s="98">
        <f>'Sales Forecast by COS'!ISU5</f>
        <v>0</v>
      </c>
      <c r="ISV6" s="98">
        <f>'Sales Forecast by COS'!ISV5</f>
        <v>0</v>
      </c>
      <c r="ISW6" s="98">
        <f>'Sales Forecast by COS'!ISW5</f>
        <v>0</v>
      </c>
      <c r="ISX6" s="98">
        <f>'Sales Forecast by COS'!ISX5</f>
        <v>0</v>
      </c>
      <c r="ISY6" s="98">
        <f>'Sales Forecast by COS'!ISY5</f>
        <v>0</v>
      </c>
      <c r="ISZ6" s="98">
        <f>'Sales Forecast by COS'!ISZ5</f>
        <v>0</v>
      </c>
      <c r="ITA6" s="98">
        <f>'Sales Forecast by COS'!ITA5</f>
        <v>0</v>
      </c>
      <c r="ITB6" s="98">
        <f>'Sales Forecast by COS'!ITB5</f>
        <v>0</v>
      </c>
      <c r="ITC6" s="98">
        <f>'Sales Forecast by COS'!ITC5</f>
        <v>0</v>
      </c>
      <c r="ITD6" s="98">
        <f>'Sales Forecast by COS'!ITD5</f>
        <v>0</v>
      </c>
      <c r="ITE6" s="98">
        <f>'Sales Forecast by COS'!ITE5</f>
        <v>0</v>
      </c>
      <c r="ITF6" s="98">
        <f>'Sales Forecast by COS'!ITF5</f>
        <v>0</v>
      </c>
      <c r="ITG6" s="98">
        <f>'Sales Forecast by COS'!ITG5</f>
        <v>0</v>
      </c>
      <c r="ITH6" s="98">
        <f>'Sales Forecast by COS'!ITH5</f>
        <v>0</v>
      </c>
      <c r="ITI6" s="98">
        <f>'Sales Forecast by COS'!ITI5</f>
        <v>0</v>
      </c>
      <c r="ITJ6" s="98">
        <f>'Sales Forecast by COS'!ITJ5</f>
        <v>0</v>
      </c>
      <c r="ITK6" s="98">
        <f>'Sales Forecast by COS'!ITK5</f>
        <v>0</v>
      </c>
      <c r="ITL6" s="98">
        <f>'Sales Forecast by COS'!ITL5</f>
        <v>0</v>
      </c>
      <c r="ITM6" s="98">
        <f>'Sales Forecast by COS'!ITM5</f>
        <v>0</v>
      </c>
      <c r="ITN6" s="98">
        <f>'Sales Forecast by COS'!ITN5</f>
        <v>0</v>
      </c>
      <c r="ITO6" s="98">
        <f>'Sales Forecast by COS'!ITO5</f>
        <v>0</v>
      </c>
      <c r="ITP6" s="98">
        <f>'Sales Forecast by COS'!ITP5</f>
        <v>0</v>
      </c>
      <c r="ITQ6" s="98">
        <f>'Sales Forecast by COS'!ITQ5</f>
        <v>0</v>
      </c>
      <c r="ITR6" s="98">
        <f>'Sales Forecast by COS'!ITR5</f>
        <v>0</v>
      </c>
      <c r="ITS6" s="98">
        <f>'Sales Forecast by COS'!ITS5</f>
        <v>0</v>
      </c>
      <c r="ITT6" s="98">
        <f>'Sales Forecast by COS'!ITT5</f>
        <v>0</v>
      </c>
      <c r="ITU6" s="98">
        <f>'Sales Forecast by COS'!ITU5</f>
        <v>0</v>
      </c>
      <c r="ITV6" s="98">
        <f>'Sales Forecast by COS'!ITV5</f>
        <v>0</v>
      </c>
      <c r="ITW6" s="98">
        <f>'Sales Forecast by COS'!ITW5</f>
        <v>0</v>
      </c>
      <c r="ITX6" s="98">
        <f>'Sales Forecast by COS'!ITX5</f>
        <v>0</v>
      </c>
      <c r="ITY6" s="98">
        <f>'Sales Forecast by COS'!ITY5</f>
        <v>0</v>
      </c>
      <c r="ITZ6" s="98">
        <f>'Sales Forecast by COS'!ITZ5</f>
        <v>0</v>
      </c>
      <c r="IUA6" s="98">
        <f>'Sales Forecast by COS'!IUA5</f>
        <v>0</v>
      </c>
      <c r="IUB6" s="98">
        <f>'Sales Forecast by COS'!IUB5</f>
        <v>0</v>
      </c>
      <c r="IUC6" s="98">
        <f>'Sales Forecast by COS'!IUC5</f>
        <v>0</v>
      </c>
      <c r="IUD6" s="98">
        <f>'Sales Forecast by COS'!IUD5</f>
        <v>0</v>
      </c>
      <c r="IUE6" s="98">
        <f>'Sales Forecast by COS'!IUE5</f>
        <v>0</v>
      </c>
      <c r="IUF6" s="98">
        <f>'Sales Forecast by COS'!IUF5</f>
        <v>0</v>
      </c>
      <c r="IUG6" s="98">
        <f>'Sales Forecast by COS'!IUG5</f>
        <v>0</v>
      </c>
      <c r="IUH6" s="98">
        <f>'Sales Forecast by COS'!IUH5</f>
        <v>0</v>
      </c>
      <c r="IUI6" s="98">
        <f>'Sales Forecast by COS'!IUI5</f>
        <v>0</v>
      </c>
      <c r="IUJ6" s="98">
        <f>'Sales Forecast by COS'!IUJ5</f>
        <v>0</v>
      </c>
      <c r="IUK6" s="98">
        <f>'Sales Forecast by COS'!IUK5</f>
        <v>0</v>
      </c>
      <c r="IUL6" s="98">
        <f>'Sales Forecast by COS'!IUL5</f>
        <v>0</v>
      </c>
      <c r="IUM6" s="98">
        <f>'Sales Forecast by COS'!IUM5</f>
        <v>0</v>
      </c>
      <c r="IUN6" s="98">
        <f>'Sales Forecast by COS'!IUN5</f>
        <v>0</v>
      </c>
      <c r="IUO6" s="98">
        <f>'Sales Forecast by COS'!IUO5</f>
        <v>0</v>
      </c>
      <c r="IUP6" s="98">
        <f>'Sales Forecast by COS'!IUP5</f>
        <v>0</v>
      </c>
      <c r="IUQ6" s="98">
        <f>'Sales Forecast by COS'!IUQ5</f>
        <v>0</v>
      </c>
      <c r="IUR6" s="98">
        <f>'Sales Forecast by COS'!IUR5</f>
        <v>0</v>
      </c>
      <c r="IUS6" s="98">
        <f>'Sales Forecast by COS'!IUS5</f>
        <v>0</v>
      </c>
      <c r="IUT6" s="98">
        <f>'Sales Forecast by COS'!IUT5</f>
        <v>0</v>
      </c>
      <c r="IUU6" s="98">
        <f>'Sales Forecast by COS'!IUU5</f>
        <v>0</v>
      </c>
      <c r="IUV6" s="98">
        <f>'Sales Forecast by COS'!IUV5</f>
        <v>0</v>
      </c>
      <c r="IUW6" s="98">
        <f>'Sales Forecast by COS'!IUW5</f>
        <v>0</v>
      </c>
      <c r="IUX6" s="98">
        <f>'Sales Forecast by COS'!IUX5</f>
        <v>0</v>
      </c>
      <c r="IUY6" s="98">
        <f>'Sales Forecast by COS'!IUY5</f>
        <v>0</v>
      </c>
      <c r="IUZ6" s="98">
        <f>'Sales Forecast by COS'!IUZ5</f>
        <v>0</v>
      </c>
      <c r="IVA6" s="98">
        <f>'Sales Forecast by COS'!IVA5</f>
        <v>0</v>
      </c>
      <c r="IVB6" s="98">
        <f>'Sales Forecast by COS'!IVB5</f>
        <v>0</v>
      </c>
      <c r="IVC6" s="98">
        <f>'Sales Forecast by COS'!IVC5</f>
        <v>0</v>
      </c>
      <c r="IVD6" s="98">
        <f>'Sales Forecast by COS'!IVD5</f>
        <v>0</v>
      </c>
      <c r="IVE6" s="98">
        <f>'Sales Forecast by COS'!IVE5</f>
        <v>0</v>
      </c>
      <c r="IVF6" s="98">
        <f>'Sales Forecast by COS'!IVF5</f>
        <v>0</v>
      </c>
      <c r="IVG6" s="98">
        <f>'Sales Forecast by COS'!IVG5</f>
        <v>0</v>
      </c>
      <c r="IVH6" s="98">
        <f>'Sales Forecast by COS'!IVH5</f>
        <v>0</v>
      </c>
      <c r="IVI6" s="98">
        <f>'Sales Forecast by COS'!IVI5</f>
        <v>0</v>
      </c>
      <c r="IVJ6" s="98">
        <f>'Sales Forecast by COS'!IVJ5</f>
        <v>0</v>
      </c>
      <c r="IVK6" s="98">
        <f>'Sales Forecast by COS'!IVK5</f>
        <v>0</v>
      </c>
      <c r="IVL6" s="98">
        <f>'Sales Forecast by COS'!IVL5</f>
        <v>0</v>
      </c>
      <c r="IVM6" s="98">
        <f>'Sales Forecast by COS'!IVM5</f>
        <v>0</v>
      </c>
      <c r="IVN6" s="98">
        <f>'Sales Forecast by COS'!IVN5</f>
        <v>0</v>
      </c>
      <c r="IVO6" s="98">
        <f>'Sales Forecast by COS'!IVO5</f>
        <v>0</v>
      </c>
      <c r="IVP6" s="98">
        <f>'Sales Forecast by COS'!IVP5</f>
        <v>0</v>
      </c>
      <c r="IVQ6" s="98">
        <f>'Sales Forecast by COS'!IVQ5</f>
        <v>0</v>
      </c>
      <c r="IVR6" s="98">
        <f>'Sales Forecast by COS'!IVR5</f>
        <v>0</v>
      </c>
      <c r="IVS6" s="98">
        <f>'Sales Forecast by COS'!IVS5</f>
        <v>0</v>
      </c>
      <c r="IVT6" s="98">
        <f>'Sales Forecast by COS'!IVT5</f>
        <v>0</v>
      </c>
      <c r="IVU6" s="98">
        <f>'Sales Forecast by COS'!IVU5</f>
        <v>0</v>
      </c>
      <c r="IVV6" s="98">
        <f>'Sales Forecast by COS'!IVV5</f>
        <v>0</v>
      </c>
      <c r="IVW6" s="98">
        <f>'Sales Forecast by COS'!IVW5</f>
        <v>0</v>
      </c>
      <c r="IVX6" s="98">
        <f>'Sales Forecast by COS'!IVX5</f>
        <v>0</v>
      </c>
      <c r="IVY6" s="98">
        <f>'Sales Forecast by COS'!IVY5</f>
        <v>0</v>
      </c>
      <c r="IVZ6" s="98">
        <f>'Sales Forecast by COS'!IVZ5</f>
        <v>0</v>
      </c>
      <c r="IWA6" s="98">
        <f>'Sales Forecast by COS'!IWA5</f>
        <v>0</v>
      </c>
      <c r="IWB6" s="98">
        <f>'Sales Forecast by COS'!IWB5</f>
        <v>0</v>
      </c>
      <c r="IWC6" s="98">
        <f>'Sales Forecast by COS'!IWC5</f>
        <v>0</v>
      </c>
      <c r="IWD6" s="98">
        <f>'Sales Forecast by COS'!IWD5</f>
        <v>0</v>
      </c>
      <c r="IWE6" s="98">
        <f>'Sales Forecast by COS'!IWE5</f>
        <v>0</v>
      </c>
      <c r="IWF6" s="98">
        <f>'Sales Forecast by COS'!IWF5</f>
        <v>0</v>
      </c>
      <c r="IWG6" s="98">
        <f>'Sales Forecast by COS'!IWG5</f>
        <v>0</v>
      </c>
      <c r="IWH6" s="98">
        <f>'Sales Forecast by COS'!IWH5</f>
        <v>0</v>
      </c>
      <c r="IWI6" s="98">
        <f>'Sales Forecast by COS'!IWI5</f>
        <v>0</v>
      </c>
      <c r="IWJ6" s="98">
        <f>'Sales Forecast by COS'!IWJ5</f>
        <v>0</v>
      </c>
      <c r="IWK6" s="98">
        <f>'Sales Forecast by COS'!IWK5</f>
        <v>0</v>
      </c>
      <c r="IWL6" s="98">
        <f>'Sales Forecast by COS'!IWL5</f>
        <v>0</v>
      </c>
      <c r="IWM6" s="98">
        <f>'Sales Forecast by COS'!IWM5</f>
        <v>0</v>
      </c>
      <c r="IWN6" s="98">
        <f>'Sales Forecast by COS'!IWN5</f>
        <v>0</v>
      </c>
      <c r="IWO6" s="98">
        <f>'Sales Forecast by COS'!IWO5</f>
        <v>0</v>
      </c>
      <c r="IWP6" s="98">
        <f>'Sales Forecast by COS'!IWP5</f>
        <v>0</v>
      </c>
      <c r="IWQ6" s="98">
        <f>'Sales Forecast by COS'!IWQ5</f>
        <v>0</v>
      </c>
      <c r="IWR6" s="98">
        <f>'Sales Forecast by COS'!IWR5</f>
        <v>0</v>
      </c>
      <c r="IWS6" s="98">
        <f>'Sales Forecast by COS'!IWS5</f>
        <v>0</v>
      </c>
      <c r="IWT6" s="98">
        <f>'Sales Forecast by COS'!IWT5</f>
        <v>0</v>
      </c>
      <c r="IWU6" s="98">
        <f>'Sales Forecast by COS'!IWU5</f>
        <v>0</v>
      </c>
      <c r="IWV6" s="98">
        <f>'Sales Forecast by COS'!IWV5</f>
        <v>0</v>
      </c>
      <c r="IWW6" s="98">
        <f>'Sales Forecast by COS'!IWW5</f>
        <v>0</v>
      </c>
      <c r="IWX6" s="98">
        <f>'Sales Forecast by COS'!IWX5</f>
        <v>0</v>
      </c>
      <c r="IWY6" s="98">
        <f>'Sales Forecast by COS'!IWY5</f>
        <v>0</v>
      </c>
      <c r="IWZ6" s="98">
        <f>'Sales Forecast by COS'!IWZ5</f>
        <v>0</v>
      </c>
      <c r="IXA6" s="98">
        <f>'Sales Forecast by COS'!IXA5</f>
        <v>0</v>
      </c>
      <c r="IXB6" s="98">
        <f>'Sales Forecast by COS'!IXB5</f>
        <v>0</v>
      </c>
      <c r="IXC6" s="98">
        <f>'Sales Forecast by COS'!IXC5</f>
        <v>0</v>
      </c>
      <c r="IXD6" s="98">
        <f>'Sales Forecast by COS'!IXD5</f>
        <v>0</v>
      </c>
      <c r="IXE6" s="98">
        <f>'Sales Forecast by COS'!IXE5</f>
        <v>0</v>
      </c>
      <c r="IXF6" s="98">
        <f>'Sales Forecast by COS'!IXF5</f>
        <v>0</v>
      </c>
      <c r="IXG6" s="98">
        <f>'Sales Forecast by COS'!IXG5</f>
        <v>0</v>
      </c>
      <c r="IXH6" s="98">
        <f>'Sales Forecast by COS'!IXH5</f>
        <v>0</v>
      </c>
      <c r="IXI6" s="98">
        <f>'Sales Forecast by COS'!IXI5</f>
        <v>0</v>
      </c>
      <c r="IXJ6" s="98">
        <f>'Sales Forecast by COS'!IXJ5</f>
        <v>0</v>
      </c>
      <c r="IXK6" s="98">
        <f>'Sales Forecast by COS'!IXK5</f>
        <v>0</v>
      </c>
      <c r="IXL6" s="98">
        <f>'Sales Forecast by COS'!IXL5</f>
        <v>0</v>
      </c>
      <c r="IXM6" s="98">
        <f>'Sales Forecast by COS'!IXM5</f>
        <v>0</v>
      </c>
      <c r="IXN6" s="98">
        <f>'Sales Forecast by COS'!IXN5</f>
        <v>0</v>
      </c>
      <c r="IXO6" s="98">
        <f>'Sales Forecast by COS'!IXO5</f>
        <v>0</v>
      </c>
      <c r="IXP6" s="98">
        <f>'Sales Forecast by COS'!IXP5</f>
        <v>0</v>
      </c>
      <c r="IXQ6" s="98">
        <f>'Sales Forecast by COS'!IXQ5</f>
        <v>0</v>
      </c>
      <c r="IXR6" s="98">
        <f>'Sales Forecast by COS'!IXR5</f>
        <v>0</v>
      </c>
      <c r="IXS6" s="98">
        <f>'Sales Forecast by COS'!IXS5</f>
        <v>0</v>
      </c>
      <c r="IXT6" s="98">
        <f>'Sales Forecast by COS'!IXT5</f>
        <v>0</v>
      </c>
      <c r="IXU6" s="98">
        <f>'Sales Forecast by COS'!IXU5</f>
        <v>0</v>
      </c>
      <c r="IXV6" s="98">
        <f>'Sales Forecast by COS'!IXV5</f>
        <v>0</v>
      </c>
      <c r="IXW6" s="98">
        <f>'Sales Forecast by COS'!IXW5</f>
        <v>0</v>
      </c>
      <c r="IXX6" s="98">
        <f>'Sales Forecast by COS'!IXX5</f>
        <v>0</v>
      </c>
      <c r="IXY6" s="98">
        <f>'Sales Forecast by COS'!IXY5</f>
        <v>0</v>
      </c>
      <c r="IXZ6" s="98">
        <f>'Sales Forecast by COS'!IXZ5</f>
        <v>0</v>
      </c>
      <c r="IYA6" s="98">
        <f>'Sales Forecast by COS'!IYA5</f>
        <v>0</v>
      </c>
      <c r="IYB6" s="98">
        <f>'Sales Forecast by COS'!IYB5</f>
        <v>0</v>
      </c>
      <c r="IYC6" s="98">
        <f>'Sales Forecast by COS'!IYC5</f>
        <v>0</v>
      </c>
      <c r="IYD6" s="98">
        <f>'Sales Forecast by COS'!IYD5</f>
        <v>0</v>
      </c>
      <c r="IYE6" s="98">
        <f>'Sales Forecast by COS'!IYE5</f>
        <v>0</v>
      </c>
      <c r="IYF6" s="98">
        <f>'Sales Forecast by COS'!IYF5</f>
        <v>0</v>
      </c>
      <c r="IYG6" s="98">
        <f>'Sales Forecast by COS'!IYG5</f>
        <v>0</v>
      </c>
      <c r="IYH6" s="98">
        <f>'Sales Forecast by COS'!IYH5</f>
        <v>0</v>
      </c>
      <c r="IYI6" s="98">
        <f>'Sales Forecast by COS'!IYI5</f>
        <v>0</v>
      </c>
      <c r="IYJ6" s="98">
        <f>'Sales Forecast by COS'!IYJ5</f>
        <v>0</v>
      </c>
      <c r="IYK6" s="98">
        <f>'Sales Forecast by COS'!IYK5</f>
        <v>0</v>
      </c>
      <c r="IYL6" s="98">
        <f>'Sales Forecast by COS'!IYL5</f>
        <v>0</v>
      </c>
      <c r="IYM6" s="98">
        <f>'Sales Forecast by COS'!IYM5</f>
        <v>0</v>
      </c>
      <c r="IYN6" s="98">
        <f>'Sales Forecast by COS'!IYN5</f>
        <v>0</v>
      </c>
      <c r="IYO6" s="98">
        <f>'Sales Forecast by COS'!IYO5</f>
        <v>0</v>
      </c>
      <c r="IYP6" s="98">
        <f>'Sales Forecast by COS'!IYP5</f>
        <v>0</v>
      </c>
      <c r="IYQ6" s="98">
        <f>'Sales Forecast by COS'!IYQ5</f>
        <v>0</v>
      </c>
      <c r="IYR6" s="98">
        <f>'Sales Forecast by COS'!IYR5</f>
        <v>0</v>
      </c>
      <c r="IYS6" s="98">
        <f>'Sales Forecast by COS'!IYS5</f>
        <v>0</v>
      </c>
      <c r="IYT6" s="98">
        <f>'Sales Forecast by COS'!IYT5</f>
        <v>0</v>
      </c>
      <c r="IYU6" s="98">
        <f>'Sales Forecast by COS'!IYU5</f>
        <v>0</v>
      </c>
      <c r="IYV6" s="98">
        <f>'Sales Forecast by COS'!IYV5</f>
        <v>0</v>
      </c>
      <c r="IYW6" s="98">
        <f>'Sales Forecast by COS'!IYW5</f>
        <v>0</v>
      </c>
      <c r="IYX6" s="98">
        <f>'Sales Forecast by COS'!IYX5</f>
        <v>0</v>
      </c>
      <c r="IYY6" s="98">
        <f>'Sales Forecast by COS'!IYY5</f>
        <v>0</v>
      </c>
      <c r="IYZ6" s="98">
        <f>'Sales Forecast by COS'!IYZ5</f>
        <v>0</v>
      </c>
      <c r="IZA6" s="98">
        <f>'Sales Forecast by COS'!IZA5</f>
        <v>0</v>
      </c>
      <c r="IZB6" s="98">
        <f>'Sales Forecast by COS'!IZB5</f>
        <v>0</v>
      </c>
      <c r="IZC6" s="98">
        <f>'Sales Forecast by COS'!IZC5</f>
        <v>0</v>
      </c>
      <c r="IZD6" s="98">
        <f>'Sales Forecast by COS'!IZD5</f>
        <v>0</v>
      </c>
      <c r="IZE6" s="98">
        <f>'Sales Forecast by COS'!IZE5</f>
        <v>0</v>
      </c>
      <c r="IZF6" s="98">
        <f>'Sales Forecast by COS'!IZF5</f>
        <v>0</v>
      </c>
      <c r="IZG6" s="98">
        <f>'Sales Forecast by COS'!IZG5</f>
        <v>0</v>
      </c>
      <c r="IZH6" s="98">
        <f>'Sales Forecast by COS'!IZH5</f>
        <v>0</v>
      </c>
      <c r="IZI6" s="98">
        <f>'Sales Forecast by COS'!IZI5</f>
        <v>0</v>
      </c>
      <c r="IZJ6" s="98">
        <f>'Sales Forecast by COS'!IZJ5</f>
        <v>0</v>
      </c>
      <c r="IZK6" s="98">
        <f>'Sales Forecast by COS'!IZK5</f>
        <v>0</v>
      </c>
      <c r="IZL6" s="98">
        <f>'Sales Forecast by COS'!IZL5</f>
        <v>0</v>
      </c>
      <c r="IZM6" s="98">
        <f>'Sales Forecast by COS'!IZM5</f>
        <v>0</v>
      </c>
      <c r="IZN6" s="98">
        <f>'Sales Forecast by COS'!IZN5</f>
        <v>0</v>
      </c>
      <c r="IZO6" s="98">
        <f>'Sales Forecast by COS'!IZO5</f>
        <v>0</v>
      </c>
      <c r="IZP6" s="98">
        <f>'Sales Forecast by COS'!IZP5</f>
        <v>0</v>
      </c>
      <c r="IZQ6" s="98">
        <f>'Sales Forecast by COS'!IZQ5</f>
        <v>0</v>
      </c>
      <c r="IZR6" s="98">
        <f>'Sales Forecast by COS'!IZR5</f>
        <v>0</v>
      </c>
      <c r="IZS6" s="98">
        <f>'Sales Forecast by COS'!IZS5</f>
        <v>0</v>
      </c>
      <c r="IZT6" s="98">
        <f>'Sales Forecast by COS'!IZT5</f>
        <v>0</v>
      </c>
      <c r="IZU6" s="98">
        <f>'Sales Forecast by COS'!IZU5</f>
        <v>0</v>
      </c>
      <c r="IZV6" s="98">
        <f>'Sales Forecast by COS'!IZV5</f>
        <v>0</v>
      </c>
      <c r="IZW6" s="98">
        <f>'Sales Forecast by COS'!IZW5</f>
        <v>0</v>
      </c>
      <c r="IZX6" s="98">
        <f>'Sales Forecast by COS'!IZX5</f>
        <v>0</v>
      </c>
      <c r="IZY6" s="98">
        <f>'Sales Forecast by COS'!IZY5</f>
        <v>0</v>
      </c>
      <c r="IZZ6" s="98">
        <f>'Sales Forecast by COS'!IZZ5</f>
        <v>0</v>
      </c>
      <c r="JAA6" s="98">
        <f>'Sales Forecast by COS'!JAA5</f>
        <v>0</v>
      </c>
      <c r="JAB6" s="98">
        <f>'Sales Forecast by COS'!JAB5</f>
        <v>0</v>
      </c>
      <c r="JAC6" s="98">
        <f>'Sales Forecast by COS'!JAC5</f>
        <v>0</v>
      </c>
      <c r="JAD6" s="98">
        <f>'Sales Forecast by COS'!JAD5</f>
        <v>0</v>
      </c>
      <c r="JAE6" s="98">
        <f>'Sales Forecast by COS'!JAE5</f>
        <v>0</v>
      </c>
      <c r="JAF6" s="98">
        <f>'Sales Forecast by COS'!JAF5</f>
        <v>0</v>
      </c>
      <c r="JAG6" s="98">
        <f>'Sales Forecast by COS'!JAG5</f>
        <v>0</v>
      </c>
      <c r="JAH6" s="98">
        <f>'Sales Forecast by COS'!JAH5</f>
        <v>0</v>
      </c>
      <c r="JAI6" s="98">
        <f>'Sales Forecast by COS'!JAI5</f>
        <v>0</v>
      </c>
      <c r="JAJ6" s="98">
        <f>'Sales Forecast by COS'!JAJ5</f>
        <v>0</v>
      </c>
      <c r="JAK6" s="98">
        <f>'Sales Forecast by COS'!JAK5</f>
        <v>0</v>
      </c>
      <c r="JAL6" s="98">
        <f>'Sales Forecast by COS'!JAL5</f>
        <v>0</v>
      </c>
      <c r="JAM6" s="98">
        <f>'Sales Forecast by COS'!JAM5</f>
        <v>0</v>
      </c>
      <c r="JAN6" s="98">
        <f>'Sales Forecast by COS'!JAN5</f>
        <v>0</v>
      </c>
      <c r="JAO6" s="98">
        <f>'Sales Forecast by COS'!JAO5</f>
        <v>0</v>
      </c>
      <c r="JAP6" s="98">
        <f>'Sales Forecast by COS'!JAP5</f>
        <v>0</v>
      </c>
      <c r="JAQ6" s="98">
        <f>'Sales Forecast by COS'!JAQ5</f>
        <v>0</v>
      </c>
      <c r="JAR6" s="98">
        <f>'Sales Forecast by COS'!JAR5</f>
        <v>0</v>
      </c>
      <c r="JAS6" s="98">
        <f>'Sales Forecast by COS'!JAS5</f>
        <v>0</v>
      </c>
      <c r="JAT6" s="98">
        <f>'Sales Forecast by COS'!JAT5</f>
        <v>0</v>
      </c>
      <c r="JAU6" s="98">
        <f>'Sales Forecast by COS'!JAU5</f>
        <v>0</v>
      </c>
      <c r="JAV6" s="98">
        <f>'Sales Forecast by COS'!JAV5</f>
        <v>0</v>
      </c>
      <c r="JAW6" s="98">
        <f>'Sales Forecast by COS'!JAW5</f>
        <v>0</v>
      </c>
      <c r="JAX6" s="98">
        <f>'Sales Forecast by COS'!JAX5</f>
        <v>0</v>
      </c>
      <c r="JAY6" s="98">
        <f>'Sales Forecast by COS'!JAY5</f>
        <v>0</v>
      </c>
      <c r="JAZ6" s="98">
        <f>'Sales Forecast by COS'!JAZ5</f>
        <v>0</v>
      </c>
      <c r="JBA6" s="98">
        <f>'Sales Forecast by COS'!JBA5</f>
        <v>0</v>
      </c>
      <c r="JBB6" s="98">
        <f>'Sales Forecast by COS'!JBB5</f>
        <v>0</v>
      </c>
      <c r="JBC6" s="98">
        <f>'Sales Forecast by COS'!JBC5</f>
        <v>0</v>
      </c>
      <c r="JBD6" s="98">
        <f>'Sales Forecast by COS'!JBD5</f>
        <v>0</v>
      </c>
      <c r="JBE6" s="98">
        <f>'Sales Forecast by COS'!JBE5</f>
        <v>0</v>
      </c>
      <c r="JBF6" s="98">
        <f>'Sales Forecast by COS'!JBF5</f>
        <v>0</v>
      </c>
      <c r="JBG6" s="98">
        <f>'Sales Forecast by COS'!JBG5</f>
        <v>0</v>
      </c>
      <c r="JBH6" s="98">
        <f>'Sales Forecast by COS'!JBH5</f>
        <v>0</v>
      </c>
      <c r="JBI6" s="98">
        <f>'Sales Forecast by COS'!JBI5</f>
        <v>0</v>
      </c>
      <c r="JBJ6" s="98">
        <f>'Sales Forecast by COS'!JBJ5</f>
        <v>0</v>
      </c>
      <c r="JBK6" s="98">
        <f>'Sales Forecast by COS'!JBK5</f>
        <v>0</v>
      </c>
      <c r="JBL6" s="98">
        <f>'Sales Forecast by COS'!JBL5</f>
        <v>0</v>
      </c>
      <c r="JBM6" s="98">
        <f>'Sales Forecast by COS'!JBM5</f>
        <v>0</v>
      </c>
      <c r="JBN6" s="98">
        <f>'Sales Forecast by COS'!JBN5</f>
        <v>0</v>
      </c>
      <c r="JBO6" s="98">
        <f>'Sales Forecast by COS'!JBO5</f>
        <v>0</v>
      </c>
      <c r="JBP6" s="98">
        <f>'Sales Forecast by COS'!JBP5</f>
        <v>0</v>
      </c>
      <c r="JBQ6" s="98">
        <f>'Sales Forecast by COS'!JBQ5</f>
        <v>0</v>
      </c>
      <c r="JBR6" s="98">
        <f>'Sales Forecast by COS'!JBR5</f>
        <v>0</v>
      </c>
      <c r="JBS6" s="98">
        <f>'Sales Forecast by COS'!JBS5</f>
        <v>0</v>
      </c>
      <c r="JBT6" s="98">
        <f>'Sales Forecast by COS'!JBT5</f>
        <v>0</v>
      </c>
      <c r="JBU6" s="98">
        <f>'Sales Forecast by COS'!JBU5</f>
        <v>0</v>
      </c>
      <c r="JBV6" s="98">
        <f>'Sales Forecast by COS'!JBV5</f>
        <v>0</v>
      </c>
      <c r="JBW6" s="98">
        <f>'Sales Forecast by COS'!JBW5</f>
        <v>0</v>
      </c>
      <c r="JBX6" s="98">
        <f>'Sales Forecast by COS'!JBX5</f>
        <v>0</v>
      </c>
      <c r="JBY6" s="98">
        <f>'Sales Forecast by COS'!JBY5</f>
        <v>0</v>
      </c>
      <c r="JBZ6" s="98">
        <f>'Sales Forecast by COS'!JBZ5</f>
        <v>0</v>
      </c>
      <c r="JCA6" s="98">
        <f>'Sales Forecast by COS'!JCA5</f>
        <v>0</v>
      </c>
      <c r="JCB6" s="98">
        <f>'Sales Forecast by COS'!JCB5</f>
        <v>0</v>
      </c>
      <c r="JCC6" s="98">
        <f>'Sales Forecast by COS'!JCC5</f>
        <v>0</v>
      </c>
      <c r="JCD6" s="98">
        <f>'Sales Forecast by COS'!JCD5</f>
        <v>0</v>
      </c>
      <c r="JCE6" s="98">
        <f>'Sales Forecast by COS'!JCE5</f>
        <v>0</v>
      </c>
      <c r="JCF6" s="98">
        <f>'Sales Forecast by COS'!JCF5</f>
        <v>0</v>
      </c>
      <c r="JCG6" s="98">
        <f>'Sales Forecast by COS'!JCG5</f>
        <v>0</v>
      </c>
      <c r="JCH6" s="98">
        <f>'Sales Forecast by COS'!JCH5</f>
        <v>0</v>
      </c>
      <c r="JCI6" s="98">
        <f>'Sales Forecast by COS'!JCI5</f>
        <v>0</v>
      </c>
      <c r="JCJ6" s="98">
        <f>'Sales Forecast by COS'!JCJ5</f>
        <v>0</v>
      </c>
      <c r="JCK6" s="98">
        <f>'Sales Forecast by COS'!JCK5</f>
        <v>0</v>
      </c>
      <c r="JCL6" s="98">
        <f>'Sales Forecast by COS'!JCL5</f>
        <v>0</v>
      </c>
      <c r="JCM6" s="98">
        <f>'Sales Forecast by COS'!JCM5</f>
        <v>0</v>
      </c>
      <c r="JCN6" s="98">
        <f>'Sales Forecast by COS'!JCN5</f>
        <v>0</v>
      </c>
      <c r="JCO6" s="98">
        <f>'Sales Forecast by COS'!JCO5</f>
        <v>0</v>
      </c>
      <c r="JCP6" s="98">
        <f>'Sales Forecast by COS'!JCP5</f>
        <v>0</v>
      </c>
      <c r="JCQ6" s="98">
        <f>'Sales Forecast by COS'!JCQ5</f>
        <v>0</v>
      </c>
      <c r="JCR6" s="98">
        <f>'Sales Forecast by COS'!JCR5</f>
        <v>0</v>
      </c>
      <c r="JCS6" s="98">
        <f>'Sales Forecast by COS'!JCS5</f>
        <v>0</v>
      </c>
      <c r="JCT6" s="98">
        <f>'Sales Forecast by COS'!JCT5</f>
        <v>0</v>
      </c>
      <c r="JCU6" s="98">
        <f>'Sales Forecast by COS'!JCU5</f>
        <v>0</v>
      </c>
      <c r="JCV6" s="98">
        <f>'Sales Forecast by COS'!JCV5</f>
        <v>0</v>
      </c>
      <c r="JCW6" s="98">
        <f>'Sales Forecast by COS'!JCW5</f>
        <v>0</v>
      </c>
      <c r="JCX6" s="98">
        <f>'Sales Forecast by COS'!JCX5</f>
        <v>0</v>
      </c>
      <c r="JCY6" s="98">
        <f>'Sales Forecast by COS'!JCY5</f>
        <v>0</v>
      </c>
      <c r="JCZ6" s="98">
        <f>'Sales Forecast by COS'!JCZ5</f>
        <v>0</v>
      </c>
      <c r="JDA6" s="98">
        <f>'Sales Forecast by COS'!JDA5</f>
        <v>0</v>
      </c>
      <c r="JDB6" s="98">
        <f>'Sales Forecast by COS'!JDB5</f>
        <v>0</v>
      </c>
      <c r="JDC6" s="98">
        <f>'Sales Forecast by COS'!JDC5</f>
        <v>0</v>
      </c>
      <c r="JDD6" s="98">
        <f>'Sales Forecast by COS'!JDD5</f>
        <v>0</v>
      </c>
      <c r="JDE6" s="98">
        <f>'Sales Forecast by COS'!JDE5</f>
        <v>0</v>
      </c>
      <c r="JDF6" s="98">
        <f>'Sales Forecast by COS'!JDF5</f>
        <v>0</v>
      </c>
      <c r="JDG6" s="98">
        <f>'Sales Forecast by COS'!JDG5</f>
        <v>0</v>
      </c>
      <c r="JDH6" s="98">
        <f>'Sales Forecast by COS'!JDH5</f>
        <v>0</v>
      </c>
      <c r="JDI6" s="98">
        <f>'Sales Forecast by COS'!JDI5</f>
        <v>0</v>
      </c>
      <c r="JDJ6" s="98">
        <f>'Sales Forecast by COS'!JDJ5</f>
        <v>0</v>
      </c>
      <c r="JDK6" s="98">
        <f>'Sales Forecast by COS'!JDK5</f>
        <v>0</v>
      </c>
      <c r="JDL6" s="98">
        <f>'Sales Forecast by COS'!JDL5</f>
        <v>0</v>
      </c>
      <c r="JDM6" s="98">
        <f>'Sales Forecast by COS'!JDM5</f>
        <v>0</v>
      </c>
      <c r="JDN6" s="98">
        <f>'Sales Forecast by COS'!JDN5</f>
        <v>0</v>
      </c>
      <c r="JDO6" s="98">
        <f>'Sales Forecast by COS'!JDO5</f>
        <v>0</v>
      </c>
      <c r="JDP6" s="98">
        <f>'Sales Forecast by COS'!JDP5</f>
        <v>0</v>
      </c>
      <c r="JDQ6" s="98">
        <f>'Sales Forecast by COS'!JDQ5</f>
        <v>0</v>
      </c>
      <c r="JDR6" s="98">
        <f>'Sales Forecast by COS'!JDR5</f>
        <v>0</v>
      </c>
      <c r="JDS6" s="98">
        <f>'Sales Forecast by COS'!JDS5</f>
        <v>0</v>
      </c>
      <c r="JDT6" s="98">
        <f>'Sales Forecast by COS'!JDT5</f>
        <v>0</v>
      </c>
      <c r="JDU6" s="98">
        <f>'Sales Forecast by COS'!JDU5</f>
        <v>0</v>
      </c>
      <c r="JDV6" s="98">
        <f>'Sales Forecast by COS'!JDV5</f>
        <v>0</v>
      </c>
      <c r="JDW6" s="98">
        <f>'Sales Forecast by COS'!JDW5</f>
        <v>0</v>
      </c>
      <c r="JDX6" s="98">
        <f>'Sales Forecast by COS'!JDX5</f>
        <v>0</v>
      </c>
      <c r="JDY6" s="98">
        <f>'Sales Forecast by COS'!JDY5</f>
        <v>0</v>
      </c>
      <c r="JDZ6" s="98">
        <f>'Sales Forecast by COS'!JDZ5</f>
        <v>0</v>
      </c>
      <c r="JEA6" s="98">
        <f>'Sales Forecast by COS'!JEA5</f>
        <v>0</v>
      </c>
      <c r="JEB6" s="98">
        <f>'Sales Forecast by COS'!JEB5</f>
        <v>0</v>
      </c>
      <c r="JEC6" s="98">
        <f>'Sales Forecast by COS'!JEC5</f>
        <v>0</v>
      </c>
      <c r="JED6" s="98">
        <f>'Sales Forecast by COS'!JED5</f>
        <v>0</v>
      </c>
      <c r="JEE6" s="98">
        <f>'Sales Forecast by COS'!JEE5</f>
        <v>0</v>
      </c>
      <c r="JEF6" s="98">
        <f>'Sales Forecast by COS'!JEF5</f>
        <v>0</v>
      </c>
      <c r="JEG6" s="98">
        <f>'Sales Forecast by COS'!JEG5</f>
        <v>0</v>
      </c>
      <c r="JEH6" s="98">
        <f>'Sales Forecast by COS'!JEH5</f>
        <v>0</v>
      </c>
      <c r="JEI6" s="98">
        <f>'Sales Forecast by COS'!JEI5</f>
        <v>0</v>
      </c>
      <c r="JEJ6" s="98">
        <f>'Sales Forecast by COS'!JEJ5</f>
        <v>0</v>
      </c>
      <c r="JEK6" s="98">
        <f>'Sales Forecast by COS'!JEK5</f>
        <v>0</v>
      </c>
      <c r="JEL6" s="98">
        <f>'Sales Forecast by COS'!JEL5</f>
        <v>0</v>
      </c>
      <c r="JEM6" s="98">
        <f>'Sales Forecast by COS'!JEM5</f>
        <v>0</v>
      </c>
      <c r="JEN6" s="98">
        <f>'Sales Forecast by COS'!JEN5</f>
        <v>0</v>
      </c>
      <c r="JEO6" s="98">
        <f>'Sales Forecast by COS'!JEO5</f>
        <v>0</v>
      </c>
      <c r="JEP6" s="98">
        <f>'Sales Forecast by COS'!JEP5</f>
        <v>0</v>
      </c>
      <c r="JEQ6" s="98">
        <f>'Sales Forecast by COS'!JEQ5</f>
        <v>0</v>
      </c>
      <c r="JER6" s="98">
        <f>'Sales Forecast by COS'!JER5</f>
        <v>0</v>
      </c>
      <c r="JES6" s="98">
        <f>'Sales Forecast by COS'!JES5</f>
        <v>0</v>
      </c>
      <c r="JET6" s="98">
        <f>'Sales Forecast by COS'!JET5</f>
        <v>0</v>
      </c>
      <c r="JEU6" s="98">
        <f>'Sales Forecast by COS'!JEU5</f>
        <v>0</v>
      </c>
      <c r="JEV6" s="98">
        <f>'Sales Forecast by COS'!JEV5</f>
        <v>0</v>
      </c>
      <c r="JEW6" s="98">
        <f>'Sales Forecast by COS'!JEW5</f>
        <v>0</v>
      </c>
      <c r="JEX6" s="98">
        <f>'Sales Forecast by COS'!JEX5</f>
        <v>0</v>
      </c>
      <c r="JEY6" s="98">
        <f>'Sales Forecast by COS'!JEY5</f>
        <v>0</v>
      </c>
      <c r="JEZ6" s="98">
        <f>'Sales Forecast by COS'!JEZ5</f>
        <v>0</v>
      </c>
      <c r="JFA6" s="98">
        <f>'Sales Forecast by COS'!JFA5</f>
        <v>0</v>
      </c>
      <c r="JFB6" s="98">
        <f>'Sales Forecast by COS'!JFB5</f>
        <v>0</v>
      </c>
      <c r="JFC6" s="98">
        <f>'Sales Forecast by COS'!JFC5</f>
        <v>0</v>
      </c>
      <c r="JFD6" s="98">
        <f>'Sales Forecast by COS'!JFD5</f>
        <v>0</v>
      </c>
      <c r="JFE6" s="98">
        <f>'Sales Forecast by COS'!JFE5</f>
        <v>0</v>
      </c>
      <c r="JFF6" s="98">
        <f>'Sales Forecast by COS'!JFF5</f>
        <v>0</v>
      </c>
      <c r="JFG6" s="98">
        <f>'Sales Forecast by COS'!JFG5</f>
        <v>0</v>
      </c>
      <c r="JFH6" s="98">
        <f>'Sales Forecast by COS'!JFH5</f>
        <v>0</v>
      </c>
      <c r="JFI6" s="98">
        <f>'Sales Forecast by COS'!JFI5</f>
        <v>0</v>
      </c>
      <c r="JFJ6" s="98">
        <f>'Sales Forecast by COS'!JFJ5</f>
        <v>0</v>
      </c>
      <c r="JFK6" s="98">
        <f>'Sales Forecast by COS'!JFK5</f>
        <v>0</v>
      </c>
      <c r="JFL6" s="98">
        <f>'Sales Forecast by COS'!JFL5</f>
        <v>0</v>
      </c>
      <c r="JFM6" s="98">
        <f>'Sales Forecast by COS'!JFM5</f>
        <v>0</v>
      </c>
      <c r="JFN6" s="98">
        <f>'Sales Forecast by COS'!JFN5</f>
        <v>0</v>
      </c>
      <c r="JFO6" s="98">
        <f>'Sales Forecast by COS'!JFO5</f>
        <v>0</v>
      </c>
      <c r="JFP6" s="98">
        <f>'Sales Forecast by COS'!JFP5</f>
        <v>0</v>
      </c>
      <c r="JFQ6" s="98">
        <f>'Sales Forecast by COS'!JFQ5</f>
        <v>0</v>
      </c>
      <c r="JFR6" s="98">
        <f>'Sales Forecast by COS'!JFR5</f>
        <v>0</v>
      </c>
      <c r="JFS6" s="98">
        <f>'Sales Forecast by COS'!JFS5</f>
        <v>0</v>
      </c>
      <c r="JFT6" s="98">
        <f>'Sales Forecast by COS'!JFT5</f>
        <v>0</v>
      </c>
      <c r="JFU6" s="98">
        <f>'Sales Forecast by COS'!JFU5</f>
        <v>0</v>
      </c>
      <c r="JFV6" s="98">
        <f>'Sales Forecast by COS'!JFV5</f>
        <v>0</v>
      </c>
      <c r="JFW6" s="98">
        <f>'Sales Forecast by COS'!JFW5</f>
        <v>0</v>
      </c>
      <c r="JFX6" s="98">
        <f>'Sales Forecast by COS'!JFX5</f>
        <v>0</v>
      </c>
      <c r="JFY6" s="98">
        <f>'Sales Forecast by COS'!JFY5</f>
        <v>0</v>
      </c>
      <c r="JFZ6" s="98">
        <f>'Sales Forecast by COS'!JFZ5</f>
        <v>0</v>
      </c>
      <c r="JGA6" s="98">
        <f>'Sales Forecast by COS'!JGA5</f>
        <v>0</v>
      </c>
      <c r="JGB6" s="98">
        <f>'Sales Forecast by COS'!JGB5</f>
        <v>0</v>
      </c>
      <c r="JGC6" s="98">
        <f>'Sales Forecast by COS'!JGC5</f>
        <v>0</v>
      </c>
      <c r="JGD6" s="98">
        <f>'Sales Forecast by COS'!JGD5</f>
        <v>0</v>
      </c>
      <c r="JGE6" s="98">
        <f>'Sales Forecast by COS'!JGE5</f>
        <v>0</v>
      </c>
      <c r="JGF6" s="98">
        <f>'Sales Forecast by COS'!JGF5</f>
        <v>0</v>
      </c>
      <c r="JGG6" s="98">
        <f>'Sales Forecast by COS'!JGG5</f>
        <v>0</v>
      </c>
      <c r="JGH6" s="98">
        <f>'Sales Forecast by COS'!JGH5</f>
        <v>0</v>
      </c>
      <c r="JGI6" s="98">
        <f>'Sales Forecast by COS'!JGI5</f>
        <v>0</v>
      </c>
      <c r="JGJ6" s="98">
        <f>'Sales Forecast by COS'!JGJ5</f>
        <v>0</v>
      </c>
      <c r="JGK6" s="98">
        <f>'Sales Forecast by COS'!JGK5</f>
        <v>0</v>
      </c>
      <c r="JGL6" s="98">
        <f>'Sales Forecast by COS'!JGL5</f>
        <v>0</v>
      </c>
      <c r="JGM6" s="98">
        <f>'Sales Forecast by COS'!JGM5</f>
        <v>0</v>
      </c>
      <c r="JGN6" s="98">
        <f>'Sales Forecast by COS'!JGN5</f>
        <v>0</v>
      </c>
      <c r="JGO6" s="98">
        <f>'Sales Forecast by COS'!JGO5</f>
        <v>0</v>
      </c>
      <c r="JGP6" s="98">
        <f>'Sales Forecast by COS'!JGP5</f>
        <v>0</v>
      </c>
      <c r="JGQ6" s="98">
        <f>'Sales Forecast by COS'!JGQ5</f>
        <v>0</v>
      </c>
      <c r="JGR6" s="98">
        <f>'Sales Forecast by COS'!JGR5</f>
        <v>0</v>
      </c>
      <c r="JGS6" s="98">
        <f>'Sales Forecast by COS'!JGS5</f>
        <v>0</v>
      </c>
      <c r="JGT6" s="98">
        <f>'Sales Forecast by COS'!JGT5</f>
        <v>0</v>
      </c>
      <c r="JGU6" s="98">
        <f>'Sales Forecast by COS'!JGU5</f>
        <v>0</v>
      </c>
      <c r="JGV6" s="98">
        <f>'Sales Forecast by COS'!JGV5</f>
        <v>0</v>
      </c>
      <c r="JGW6" s="98">
        <f>'Sales Forecast by COS'!JGW5</f>
        <v>0</v>
      </c>
      <c r="JGX6" s="98">
        <f>'Sales Forecast by COS'!JGX5</f>
        <v>0</v>
      </c>
      <c r="JGY6" s="98">
        <f>'Sales Forecast by COS'!JGY5</f>
        <v>0</v>
      </c>
      <c r="JGZ6" s="98">
        <f>'Sales Forecast by COS'!JGZ5</f>
        <v>0</v>
      </c>
      <c r="JHA6" s="98">
        <f>'Sales Forecast by COS'!JHA5</f>
        <v>0</v>
      </c>
      <c r="JHB6" s="98">
        <f>'Sales Forecast by COS'!JHB5</f>
        <v>0</v>
      </c>
      <c r="JHC6" s="98">
        <f>'Sales Forecast by COS'!JHC5</f>
        <v>0</v>
      </c>
      <c r="JHD6" s="98">
        <f>'Sales Forecast by COS'!JHD5</f>
        <v>0</v>
      </c>
      <c r="JHE6" s="98">
        <f>'Sales Forecast by COS'!JHE5</f>
        <v>0</v>
      </c>
      <c r="JHF6" s="98">
        <f>'Sales Forecast by COS'!JHF5</f>
        <v>0</v>
      </c>
      <c r="JHG6" s="98">
        <f>'Sales Forecast by COS'!JHG5</f>
        <v>0</v>
      </c>
      <c r="JHH6" s="98">
        <f>'Sales Forecast by COS'!JHH5</f>
        <v>0</v>
      </c>
      <c r="JHI6" s="98">
        <f>'Sales Forecast by COS'!JHI5</f>
        <v>0</v>
      </c>
      <c r="JHJ6" s="98">
        <f>'Sales Forecast by COS'!JHJ5</f>
        <v>0</v>
      </c>
      <c r="JHK6" s="98">
        <f>'Sales Forecast by COS'!JHK5</f>
        <v>0</v>
      </c>
      <c r="JHL6" s="98">
        <f>'Sales Forecast by COS'!JHL5</f>
        <v>0</v>
      </c>
      <c r="JHM6" s="98">
        <f>'Sales Forecast by COS'!JHM5</f>
        <v>0</v>
      </c>
      <c r="JHN6" s="98">
        <f>'Sales Forecast by COS'!JHN5</f>
        <v>0</v>
      </c>
      <c r="JHO6" s="98">
        <f>'Sales Forecast by COS'!JHO5</f>
        <v>0</v>
      </c>
      <c r="JHP6" s="98">
        <f>'Sales Forecast by COS'!JHP5</f>
        <v>0</v>
      </c>
      <c r="JHQ6" s="98">
        <f>'Sales Forecast by COS'!JHQ5</f>
        <v>0</v>
      </c>
      <c r="JHR6" s="98">
        <f>'Sales Forecast by COS'!JHR5</f>
        <v>0</v>
      </c>
      <c r="JHS6" s="98">
        <f>'Sales Forecast by COS'!JHS5</f>
        <v>0</v>
      </c>
      <c r="JHT6" s="98">
        <f>'Sales Forecast by COS'!JHT5</f>
        <v>0</v>
      </c>
      <c r="JHU6" s="98">
        <f>'Sales Forecast by COS'!JHU5</f>
        <v>0</v>
      </c>
      <c r="JHV6" s="98">
        <f>'Sales Forecast by COS'!JHV5</f>
        <v>0</v>
      </c>
      <c r="JHW6" s="98">
        <f>'Sales Forecast by COS'!JHW5</f>
        <v>0</v>
      </c>
      <c r="JHX6" s="98">
        <f>'Sales Forecast by COS'!JHX5</f>
        <v>0</v>
      </c>
      <c r="JHY6" s="98">
        <f>'Sales Forecast by COS'!JHY5</f>
        <v>0</v>
      </c>
      <c r="JHZ6" s="98">
        <f>'Sales Forecast by COS'!JHZ5</f>
        <v>0</v>
      </c>
      <c r="JIA6" s="98">
        <f>'Sales Forecast by COS'!JIA5</f>
        <v>0</v>
      </c>
      <c r="JIB6" s="98">
        <f>'Sales Forecast by COS'!JIB5</f>
        <v>0</v>
      </c>
      <c r="JIC6" s="98">
        <f>'Sales Forecast by COS'!JIC5</f>
        <v>0</v>
      </c>
      <c r="JID6" s="98">
        <f>'Sales Forecast by COS'!JID5</f>
        <v>0</v>
      </c>
      <c r="JIE6" s="98">
        <f>'Sales Forecast by COS'!JIE5</f>
        <v>0</v>
      </c>
      <c r="JIF6" s="98">
        <f>'Sales Forecast by COS'!JIF5</f>
        <v>0</v>
      </c>
      <c r="JIG6" s="98">
        <f>'Sales Forecast by COS'!JIG5</f>
        <v>0</v>
      </c>
      <c r="JIH6" s="98">
        <f>'Sales Forecast by COS'!JIH5</f>
        <v>0</v>
      </c>
      <c r="JII6" s="98">
        <f>'Sales Forecast by COS'!JII5</f>
        <v>0</v>
      </c>
      <c r="JIJ6" s="98">
        <f>'Sales Forecast by COS'!JIJ5</f>
        <v>0</v>
      </c>
      <c r="JIK6" s="98">
        <f>'Sales Forecast by COS'!JIK5</f>
        <v>0</v>
      </c>
      <c r="JIL6" s="98">
        <f>'Sales Forecast by COS'!JIL5</f>
        <v>0</v>
      </c>
      <c r="JIM6" s="98">
        <f>'Sales Forecast by COS'!JIM5</f>
        <v>0</v>
      </c>
      <c r="JIN6" s="98">
        <f>'Sales Forecast by COS'!JIN5</f>
        <v>0</v>
      </c>
      <c r="JIO6" s="98">
        <f>'Sales Forecast by COS'!JIO5</f>
        <v>0</v>
      </c>
      <c r="JIP6" s="98">
        <f>'Sales Forecast by COS'!JIP5</f>
        <v>0</v>
      </c>
      <c r="JIQ6" s="98">
        <f>'Sales Forecast by COS'!JIQ5</f>
        <v>0</v>
      </c>
      <c r="JIR6" s="98">
        <f>'Sales Forecast by COS'!JIR5</f>
        <v>0</v>
      </c>
      <c r="JIS6" s="98">
        <f>'Sales Forecast by COS'!JIS5</f>
        <v>0</v>
      </c>
      <c r="JIT6" s="98">
        <f>'Sales Forecast by COS'!JIT5</f>
        <v>0</v>
      </c>
      <c r="JIU6" s="98">
        <f>'Sales Forecast by COS'!JIU5</f>
        <v>0</v>
      </c>
      <c r="JIV6" s="98">
        <f>'Sales Forecast by COS'!JIV5</f>
        <v>0</v>
      </c>
      <c r="JIW6" s="98">
        <f>'Sales Forecast by COS'!JIW5</f>
        <v>0</v>
      </c>
      <c r="JIX6" s="98">
        <f>'Sales Forecast by COS'!JIX5</f>
        <v>0</v>
      </c>
      <c r="JIY6" s="98">
        <f>'Sales Forecast by COS'!JIY5</f>
        <v>0</v>
      </c>
      <c r="JIZ6" s="98">
        <f>'Sales Forecast by COS'!JIZ5</f>
        <v>0</v>
      </c>
      <c r="JJA6" s="98">
        <f>'Sales Forecast by COS'!JJA5</f>
        <v>0</v>
      </c>
      <c r="JJB6" s="98">
        <f>'Sales Forecast by COS'!JJB5</f>
        <v>0</v>
      </c>
      <c r="JJC6" s="98">
        <f>'Sales Forecast by COS'!JJC5</f>
        <v>0</v>
      </c>
      <c r="JJD6" s="98">
        <f>'Sales Forecast by COS'!JJD5</f>
        <v>0</v>
      </c>
      <c r="JJE6" s="98">
        <f>'Sales Forecast by COS'!JJE5</f>
        <v>0</v>
      </c>
      <c r="JJF6" s="98">
        <f>'Sales Forecast by COS'!JJF5</f>
        <v>0</v>
      </c>
      <c r="JJG6" s="98">
        <f>'Sales Forecast by COS'!JJG5</f>
        <v>0</v>
      </c>
      <c r="JJH6" s="98">
        <f>'Sales Forecast by COS'!JJH5</f>
        <v>0</v>
      </c>
      <c r="JJI6" s="98">
        <f>'Sales Forecast by COS'!JJI5</f>
        <v>0</v>
      </c>
      <c r="JJJ6" s="98">
        <f>'Sales Forecast by COS'!JJJ5</f>
        <v>0</v>
      </c>
      <c r="JJK6" s="98">
        <f>'Sales Forecast by COS'!JJK5</f>
        <v>0</v>
      </c>
      <c r="JJL6" s="98">
        <f>'Sales Forecast by COS'!JJL5</f>
        <v>0</v>
      </c>
      <c r="JJM6" s="98">
        <f>'Sales Forecast by COS'!JJM5</f>
        <v>0</v>
      </c>
      <c r="JJN6" s="98">
        <f>'Sales Forecast by COS'!JJN5</f>
        <v>0</v>
      </c>
      <c r="JJO6" s="98">
        <f>'Sales Forecast by COS'!JJO5</f>
        <v>0</v>
      </c>
      <c r="JJP6" s="98">
        <f>'Sales Forecast by COS'!JJP5</f>
        <v>0</v>
      </c>
      <c r="JJQ6" s="98">
        <f>'Sales Forecast by COS'!JJQ5</f>
        <v>0</v>
      </c>
      <c r="JJR6" s="98">
        <f>'Sales Forecast by COS'!JJR5</f>
        <v>0</v>
      </c>
      <c r="JJS6" s="98">
        <f>'Sales Forecast by COS'!JJS5</f>
        <v>0</v>
      </c>
      <c r="JJT6" s="98">
        <f>'Sales Forecast by COS'!JJT5</f>
        <v>0</v>
      </c>
      <c r="JJU6" s="98">
        <f>'Sales Forecast by COS'!JJU5</f>
        <v>0</v>
      </c>
      <c r="JJV6" s="98">
        <f>'Sales Forecast by COS'!JJV5</f>
        <v>0</v>
      </c>
      <c r="JJW6" s="98">
        <f>'Sales Forecast by COS'!JJW5</f>
        <v>0</v>
      </c>
      <c r="JJX6" s="98">
        <f>'Sales Forecast by COS'!JJX5</f>
        <v>0</v>
      </c>
      <c r="JJY6" s="98">
        <f>'Sales Forecast by COS'!JJY5</f>
        <v>0</v>
      </c>
      <c r="JJZ6" s="98">
        <f>'Sales Forecast by COS'!JJZ5</f>
        <v>0</v>
      </c>
      <c r="JKA6" s="98">
        <f>'Sales Forecast by COS'!JKA5</f>
        <v>0</v>
      </c>
      <c r="JKB6" s="98">
        <f>'Sales Forecast by COS'!JKB5</f>
        <v>0</v>
      </c>
      <c r="JKC6" s="98">
        <f>'Sales Forecast by COS'!JKC5</f>
        <v>0</v>
      </c>
      <c r="JKD6" s="98">
        <f>'Sales Forecast by COS'!JKD5</f>
        <v>0</v>
      </c>
      <c r="JKE6" s="98">
        <f>'Sales Forecast by COS'!JKE5</f>
        <v>0</v>
      </c>
      <c r="JKF6" s="98">
        <f>'Sales Forecast by COS'!JKF5</f>
        <v>0</v>
      </c>
      <c r="JKG6" s="98">
        <f>'Sales Forecast by COS'!JKG5</f>
        <v>0</v>
      </c>
      <c r="JKH6" s="98">
        <f>'Sales Forecast by COS'!JKH5</f>
        <v>0</v>
      </c>
      <c r="JKI6" s="98">
        <f>'Sales Forecast by COS'!JKI5</f>
        <v>0</v>
      </c>
      <c r="JKJ6" s="98">
        <f>'Sales Forecast by COS'!JKJ5</f>
        <v>0</v>
      </c>
      <c r="JKK6" s="98">
        <f>'Sales Forecast by COS'!JKK5</f>
        <v>0</v>
      </c>
      <c r="JKL6" s="98">
        <f>'Sales Forecast by COS'!JKL5</f>
        <v>0</v>
      </c>
      <c r="JKM6" s="98">
        <f>'Sales Forecast by COS'!JKM5</f>
        <v>0</v>
      </c>
      <c r="JKN6" s="98">
        <f>'Sales Forecast by COS'!JKN5</f>
        <v>0</v>
      </c>
      <c r="JKO6" s="98">
        <f>'Sales Forecast by COS'!JKO5</f>
        <v>0</v>
      </c>
      <c r="JKP6" s="98">
        <f>'Sales Forecast by COS'!JKP5</f>
        <v>0</v>
      </c>
      <c r="JKQ6" s="98">
        <f>'Sales Forecast by COS'!JKQ5</f>
        <v>0</v>
      </c>
      <c r="JKR6" s="98">
        <f>'Sales Forecast by COS'!JKR5</f>
        <v>0</v>
      </c>
      <c r="JKS6" s="98">
        <f>'Sales Forecast by COS'!JKS5</f>
        <v>0</v>
      </c>
      <c r="JKT6" s="98">
        <f>'Sales Forecast by COS'!JKT5</f>
        <v>0</v>
      </c>
      <c r="JKU6" s="98">
        <f>'Sales Forecast by COS'!JKU5</f>
        <v>0</v>
      </c>
      <c r="JKV6" s="98">
        <f>'Sales Forecast by COS'!JKV5</f>
        <v>0</v>
      </c>
      <c r="JKW6" s="98">
        <f>'Sales Forecast by COS'!JKW5</f>
        <v>0</v>
      </c>
      <c r="JKX6" s="98">
        <f>'Sales Forecast by COS'!JKX5</f>
        <v>0</v>
      </c>
      <c r="JKY6" s="98">
        <f>'Sales Forecast by COS'!JKY5</f>
        <v>0</v>
      </c>
      <c r="JKZ6" s="98">
        <f>'Sales Forecast by COS'!JKZ5</f>
        <v>0</v>
      </c>
      <c r="JLA6" s="98">
        <f>'Sales Forecast by COS'!JLA5</f>
        <v>0</v>
      </c>
      <c r="JLB6" s="98">
        <f>'Sales Forecast by COS'!JLB5</f>
        <v>0</v>
      </c>
      <c r="JLC6" s="98">
        <f>'Sales Forecast by COS'!JLC5</f>
        <v>0</v>
      </c>
      <c r="JLD6" s="98">
        <f>'Sales Forecast by COS'!JLD5</f>
        <v>0</v>
      </c>
      <c r="JLE6" s="98">
        <f>'Sales Forecast by COS'!JLE5</f>
        <v>0</v>
      </c>
      <c r="JLF6" s="98">
        <f>'Sales Forecast by COS'!JLF5</f>
        <v>0</v>
      </c>
      <c r="JLG6" s="98">
        <f>'Sales Forecast by COS'!JLG5</f>
        <v>0</v>
      </c>
      <c r="JLH6" s="98">
        <f>'Sales Forecast by COS'!JLH5</f>
        <v>0</v>
      </c>
      <c r="JLI6" s="98">
        <f>'Sales Forecast by COS'!JLI5</f>
        <v>0</v>
      </c>
      <c r="JLJ6" s="98">
        <f>'Sales Forecast by COS'!JLJ5</f>
        <v>0</v>
      </c>
      <c r="JLK6" s="98">
        <f>'Sales Forecast by COS'!JLK5</f>
        <v>0</v>
      </c>
      <c r="JLL6" s="98">
        <f>'Sales Forecast by COS'!JLL5</f>
        <v>0</v>
      </c>
      <c r="JLM6" s="98">
        <f>'Sales Forecast by COS'!JLM5</f>
        <v>0</v>
      </c>
      <c r="JLN6" s="98">
        <f>'Sales Forecast by COS'!JLN5</f>
        <v>0</v>
      </c>
      <c r="JLO6" s="98">
        <f>'Sales Forecast by COS'!JLO5</f>
        <v>0</v>
      </c>
      <c r="JLP6" s="98">
        <f>'Sales Forecast by COS'!JLP5</f>
        <v>0</v>
      </c>
      <c r="JLQ6" s="98">
        <f>'Sales Forecast by COS'!JLQ5</f>
        <v>0</v>
      </c>
      <c r="JLR6" s="98">
        <f>'Sales Forecast by COS'!JLR5</f>
        <v>0</v>
      </c>
      <c r="JLS6" s="98">
        <f>'Sales Forecast by COS'!JLS5</f>
        <v>0</v>
      </c>
      <c r="JLT6" s="98">
        <f>'Sales Forecast by COS'!JLT5</f>
        <v>0</v>
      </c>
      <c r="JLU6" s="98">
        <f>'Sales Forecast by COS'!JLU5</f>
        <v>0</v>
      </c>
      <c r="JLV6" s="98">
        <f>'Sales Forecast by COS'!JLV5</f>
        <v>0</v>
      </c>
      <c r="JLW6" s="98">
        <f>'Sales Forecast by COS'!JLW5</f>
        <v>0</v>
      </c>
      <c r="JLX6" s="98">
        <f>'Sales Forecast by COS'!JLX5</f>
        <v>0</v>
      </c>
      <c r="JLY6" s="98">
        <f>'Sales Forecast by COS'!JLY5</f>
        <v>0</v>
      </c>
      <c r="JLZ6" s="98">
        <f>'Sales Forecast by COS'!JLZ5</f>
        <v>0</v>
      </c>
      <c r="JMA6" s="98">
        <f>'Sales Forecast by COS'!JMA5</f>
        <v>0</v>
      </c>
      <c r="JMB6" s="98">
        <f>'Sales Forecast by COS'!JMB5</f>
        <v>0</v>
      </c>
      <c r="JMC6" s="98">
        <f>'Sales Forecast by COS'!JMC5</f>
        <v>0</v>
      </c>
      <c r="JMD6" s="98">
        <f>'Sales Forecast by COS'!JMD5</f>
        <v>0</v>
      </c>
      <c r="JME6" s="98">
        <f>'Sales Forecast by COS'!JME5</f>
        <v>0</v>
      </c>
      <c r="JMF6" s="98">
        <f>'Sales Forecast by COS'!JMF5</f>
        <v>0</v>
      </c>
      <c r="JMG6" s="98">
        <f>'Sales Forecast by COS'!JMG5</f>
        <v>0</v>
      </c>
      <c r="JMH6" s="98">
        <f>'Sales Forecast by COS'!JMH5</f>
        <v>0</v>
      </c>
      <c r="JMI6" s="98">
        <f>'Sales Forecast by COS'!JMI5</f>
        <v>0</v>
      </c>
      <c r="JMJ6" s="98">
        <f>'Sales Forecast by COS'!JMJ5</f>
        <v>0</v>
      </c>
      <c r="JMK6" s="98">
        <f>'Sales Forecast by COS'!JMK5</f>
        <v>0</v>
      </c>
      <c r="JML6" s="98">
        <f>'Sales Forecast by COS'!JML5</f>
        <v>0</v>
      </c>
      <c r="JMM6" s="98">
        <f>'Sales Forecast by COS'!JMM5</f>
        <v>0</v>
      </c>
      <c r="JMN6" s="98">
        <f>'Sales Forecast by COS'!JMN5</f>
        <v>0</v>
      </c>
      <c r="JMO6" s="98">
        <f>'Sales Forecast by COS'!JMO5</f>
        <v>0</v>
      </c>
      <c r="JMP6" s="98">
        <f>'Sales Forecast by COS'!JMP5</f>
        <v>0</v>
      </c>
      <c r="JMQ6" s="98">
        <f>'Sales Forecast by COS'!JMQ5</f>
        <v>0</v>
      </c>
      <c r="JMR6" s="98">
        <f>'Sales Forecast by COS'!JMR5</f>
        <v>0</v>
      </c>
      <c r="JMS6" s="98">
        <f>'Sales Forecast by COS'!JMS5</f>
        <v>0</v>
      </c>
      <c r="JMT6" s="98">
        <f>'Sales Forecast by COS'!JMT5</f>
        <v>0</v>
      </c>
      <c r="JMU6" s="98">
        <f>'Sales Forecast by COS'!JMU5</f>
        <v>0</v>
      </c>
      <c r="JMV6" s="98">
        <f>'Sales Forecast by COS'!JMV5</f>
        <v>0</v>
      </c>
      <c r="JMW6" s="98">
        <f>'Sales Forecast by COS'!JMW5</f>
        <v>0</v>
      </c>
      <c r="JMX6" s="98">
        <f>'Sales Forecast by COS'!JMX5</f>
        <v>0</v>
      </c>
      <c r="JMY6" s="98">
        <f>'Sales Forecast by COS'!JMY5</f>
        <v>0</v>
      </c>
      <c r="JMZ6" s="98">
        <f>'Sales Forecast by COS'!JMZ5</f>
        <v>0</v>
      </c>
      <c r="JNA6" s="98">
        <f>'Sales Forecast by COS'!JNA5</f>
        <v>0</v>
      </c>
      <c r="JNB6" s="98">
        <f>'Sales Forecast by COS'!JNB5</f>
        <v>0</v>
      </c>
      <c r="JNC6" s="98">
        <f>'Sales Forecast by COS'!JNC5</f>
        <v>0</v>
      </c>
      <c r="JND6" s="98">
        <f>'Sales Forecast by COS'!JND5</f>
        <v>0</v>
      </c>
      <c r="JNE6" s="98">
        <f>'Sales Forecast by COS'!JNE5</f>
        <v>0</v>
      </c>
      <c r="JNF6" s="98">
        <f>'Sales Forecast by COS'!JNF5</f>
        <v>0</v>
      </c>
      <c r="JNG6" s="98">
        <f>'Sales Forecast by COS'!JNG5</f>
        <v>0</v>
      </c>
      <c r="JNH6" s="98">
        <f>'Sales Forecast by COS'!JNH5</f>
        <v>0</v>
      </c>
      <c r="JNI6" s="98">
        <f>'Sales Forecast by COS'!JNI5</f>
        <v>0</v>
      </c>
      <c r="JNJ6" s="98">
        <f>'Sales Forecast by COS'!JNJ5</f>
        <v>0</v>
      </c>
      <c r="JNK6" s="98">
        <f>'Sales Forecast by COS'!JNK5</f>
        <v>0</v>
      </c>
      <c r="JNL6" s="98">
        <f>'Sales Forecast by COS'!JNL5</f>
        <v>0</v>
      </c>
      <c r="JNM6" s="98">
        <f>'Sales Forecast by COS'!JNM5</f>
        <v>0</v>
      </c>
      <c r="JNN6" s="98">
        <f>'Sales Forecast by COS'!JNN5</f>
        <v>0</v>
      </c>
      <c r="JNO6" s="98">
        <f>'Sales Forecast by COS'!JNO5</f>
        <v>0</v>
      </c>
      <c r="JNP6" s="98">
        <f>'Sales Forecast by COS'!JNP5</f>
        <v>0</v>
      </c>
      <c r="JNQ6" s="98">
        <f>'Sales Forecast by COS'!JNQ5</f>
        <v>0</v>
      </c>
      <c r="JNR6" s="98">
        <f>'Sales Forecast by COS'!JNR5</f>
        <v>0</v>
      </c>
      <c r="JNS6" s="98">
        <f>'Sales Forecast by COS'!JNS5</f>
        <v>0</v>
      </c>
      <c r="JNT6" s="98">
        <f>'Sales Forecast by COS'!JNT5</f>
        <v>0</v>
      </c>
      <c r="JNU6" s="98">
        <f>'Sales Forecast by COS'!JNU5</f>
        <v>0</v>
      </c>
      <c r="JNV6" s="98">
        <f>'Sales Forecast by COS'!JNV5</f>
        <v>0</v>
      </c>
      <c r="JNW6" s="98">
        <f>'Sales Forecast by COS'!JNW5</f>
        <v>0</v>
      </c>
      <c r="JNX6" s="98">
        <f>'Sales Forecast by COS'!JNX5</f>
        <v>0</v>
      </c>
      <c r="JNY6" s="98">
        <f>'Sales Forecast by COS'!JNY5</f>
        <v>0</v>
      </c>
      <c r="JNZ6" s="98">
        <f>'Sales Forecast by COS'!JNZ5</f>
        <v>0</v>
      </c>
      <c r="JOA6" s="98">
        <f>'Sales Forecast by COS'!JOA5</f>
        <v>0</v>
      </c>
      <c r="JOB6" s="98">
        <f>'Sales Forecast by COS'!JOB5</f>
        <v>0</v>
      </c>
      <c r="JOC6" s="98">
        <f>'Sales Forecast by COS'!JOC5</f>
        <v>0</v>
      </c>
      <c r="JOD6" s="98">
        <f>'Sales Forecast by COS'!JOD5</f>
        <v>0</v>
      </c>
      <c r="JOE6" s="98">
        <f>'Sales Forecast by COS'!JOE5</f>
        <v>0</v>
      </c>
      <c r="JOF6" s="98">
        <f>'Sales Forecast by COS'!JOF5</f>
        <v>0</v>
      </c>
      <c r="JOG6" s="98">
        <f>'Sales Forecast by COS'!JOG5</f>
        <v>0</v>
      </c>
      <c r="JOH6" s="98">
        <f>'Sales Forecast by COS'!JOH5</f>
        <v>0</v>
      </c>
      <c r="JOI6" s="98">
        <f>'Sales Forecast by COS'!JOI5</f>
        <v>0</v>
      </c>
      <c r="JOJ6" s="98">
        <f>'Sales Forecast by COS'!JOJ5</f>
        <v>0</v>
      </c>
      <c r="JOK6" s="98">
        <f>'Sales Forecast by COS'!JOK5</f>
        <v>0</v>
      </c>
      <c r="JOL6" s="98">
        <f>'Sales Forecast by COS'!JOL5</f>
        <v>0</v>
      </c>
      <c r="JOM6" s="98">
        <f>'Sales Forecast by COS'!JOM5</f>
        <v>0</v>
      </c>
      <c r="JON6" s="98">
        <f>'Sales Forecast by COS'!JON5</f>
        <v>0</v>
      </c>
      <c r="JOO6" s="98">
        <f>'Sales Forecast by COS'!JOO5</f>
        <v>0</v>
      </c>
      <c r="JOP6" s="98">
        <f>'Sales Forecast by COS'!JOP5</f>
        <v>0</v>
      </c>
      <c r="JOQ6" s="98">
        <f>'Sales Forecast by COS'!JOQ5</f>
        <v>0</v>
      </c>
      <c r="JOR6" s="98">
        <f>'Sales Forecast by COS'!JOR5</f>
        <v>0</v>
      </c>
      <c r="JOS6" s="98">
        <f>'Sales Forecast by COS'!JOS5</f>
        <v>0</v>
      </c>
      <c r="JOT6" s="98">
        <f>'Sales Forecast by COS'!JOT5</f>
        <v>0</v>
      </c>
      <c r="JOU6" s="98">
        <f>'Sales Forecast by COS'!JOU5</f>
        <v>0</v>
      </c>
      <c r="JOV6" s="98">
        <f>'Sales Forecast by COS'!JOV5</f>
        <v>0</v>
      </c>
      <c r="JOW6" s="98">
        <f>'Sales Forecast by COS'!JOW5</f>
        <v>0</v>
      </c>
      <c r="JOX6" s="98">
        <f>'Sales Forecast by COS'!JOX5</f>
        <v>0</v>
      </c>
      <c r="JOY6" s="98">
        <f>'Sales Forecast by COS'!JOY5</f>
        <v>0</v>
      </c>
      <c r="JOZ6" s="98">
        <f>'Sales Forecast by COS'!JOZ5</f>
        <v>0</v>
      </c>
      <c r="JPA6" s="98">
        <f>'Sales Forecast by COS'!JPA5</f>
        <v>0</v>
      </c>
      <c r="JPB6" s="98">
        <f>'Sales Forecast by COS'!JPB5</f>
        <v>0</v>
      </c>
      <c r="JPC6" s="98">
        <f>'Sales Forecast by COS'!JPC5</f>
        <v>0</v>
      </c>
      <c r="JPD6" s="98">
        <f>'Sales Forecast by COS'!JPD5</f>
        <v>0</v>
      </c>
      <c r="JPE6" s="98">
        <f>'Sales Forecast by COS'!JPE5</f>
        <v>0</v>
      </c>
      <c r="JPF6" s="98">
        <f>'Sales Forecast by COS'!JPF5</f>
        <v>0</v>
      </c>
      <c r="JPG6" s="98">
        <f>'Sales Forecast by COS'!JPG5</f>
        <v>0</v>
      </c>
      <c r="JPH6" s="98">
        <f>'Sales Forecast by COS'!JPH5</f>
        <v>0</v>
      </c>
      <c r="JPI6" s="98">
        <f>'Sales Forecast by COS'!JPI5</f>
        <v>0</v>
      </c>
      <c r="JPJ6" s="98">
        <f>'Sales Forecast by COS'!JPJ5</f>
        <v>0</v>
      </c>
      <c r="JPK6" s="98">
        <f>'Sales Forecast by COS'!JPK5</f>
        <v>0</v>
      </c>
      <c r="JPL6" s="98">
        <f>'Sales Forecast by COS'!JPL5</f>
        <v>0</v>
      </c>
      <c r="JPM6" s="98">
        <f>'Sales Forecast by COS'!JPM5</f>
        <v>0</v>
      </c>
      <c r="JPN6" s="98">
        <f>'Sales Forecast by COS'!JPN5</f>
        <v>0</v>
      </c>
      <c r="JPO6" s="98">
        <f>'Sales Forecast by COS'!JPO5</f>
        <v>0</v>
      </c>
      <c r="JPP6" s="98">
        <f>'Sales Forecast by COS'!JPP5</f>
        <v>0</v>
      </c>
      <c r="JPQ6" s="98">
        <f>'Sales Forecast by COS'!JPQ5</f>
        <v>0</v>
      </c>
      <c r="JPR6" s="98">
        <f>'Sales Forecast by COS'!JPR5</f>
        <v>0</v>
      </c>
      <c r="JPS6" s="98">
        <f>'Sales Forecast by COS'!JPS5</f>
        <v>0</v>
      </c>
      <c r="JPT6" s="98">
        <f>'Sales Forecast by COS'!JPT5</f>
        <v>0</v>
      </c>
      <c r="JPU6" s="98">
        <f>'Sales Forecast by COS'!JPU5</f>
        <v>0</v>
      </c>
      <c r="JPV6" s="98">
        <f>'Sales Forecast by COS'!JPV5</f>
        <v>0</v>
      </c>
      <c r="JPW6" s="98">
        <f>'Sales Forecast by COS'!JPW5</f>
        <v>0</v>
      </c>
      <c r="JPX6" s="98">
        <f>'Sales Forecast by COS'!JPX5</f>
        <v>0</v>
      </c>
      <c r="JPY6" s="98">
        <f>'Sales Forecast by COS'!JPY5</f>
        <v>0</v>
      </c>
      <c r="JPZ6" s="98">
        <f>'Sales Forecast by COS'!JPZ5</f>
        <v>0</v>
      </c>
      <c r="JQA6" s="98">
        <f>'Sales Forecast by COS'!JQA5</f>
        <v>0</v>
      </c>
      <c r="JQB6" s="98">
        <f>'Sales Forecast by COS'!JQB5</f>
        <v>0</v>
      </c>
      <c r="JQC6" s="98">
        <f>'Sales Forecast by COS'!JQC5</f>
        <v>0</v>
      </c>
      <c r="JQD6" s="98">
        <f>'Sales Forecast by COS'!JQD5</f>
        <v>0</v>
      </c>
      <c r="JQE6" s="98">
        <f>'Sales Forecast by COS'!JQE5</f>
        <v>0</v>
      </c>
      <c r="JQF6" s="98">
        <f>'Sales Forecast by COS'!JQF5</f>
        <v>0</v>
      </c>
      <c r="JQG6" s="98">
        <f>'Sales Forecast by COS'!JQG5</f>
        <v>0</v>
      </c>
      <c r="JQH6" s="98">
        <f>'Sales Forecast by COS'!JQH5</f>
        <v>0</v>
      </c>
      <c r="JQI6" s="98">
        <f>'Sales Forecast by COS'!JQI5</f>
        <v>0</v>
      </c>
      <c r="JQJ6" s="98">
        <f>'Sales Forecast by COS'!JQJ5</f>
        <v>0</v>
      </c>
      <c r="JQK6" s="98">
        <f>'Sales Forecast by COS'!JQK5</f>
        <v>0</v>
      </c>
      <c r="JQL6" s="98">
        <f>'Sales Forecast by COS'!JQL5</f>
        <v>0</v>
      </c>
      <c r="JQM6" s="98">
        <f>'Sales Forecast by COS'!JQM5</f>
        <v>0</v>
      </c>
      <c r="JQN6" s="98">
        <f>'Sales Forecast by COS'!JQN5</f>
        <v>0</v>
      </c>
      <c r="JQO6" s="98">
        <f>'Sales Forecast by COS'!JQO5</f>
        <v>0</v>
      </c>
      <c r="JQP6" s="98">
        <f>'Sales Forecast by COS'!JQP5</f>
        <v>0</v>
      </c>
      <c r="JQQ6" s="98">
        <f>'Sales Forecast by COS'!JQQ5</f>
        <v>0</v>
      </c>
      <c r="JQR6" s="98">
        <f>'Sales Forecast by COS'!JQR5</f>
        <v>0</v>
      </c>
      <c r="JQS6" s="98">
        <f>'Sales Forecast by COS'!JQS5</f>
        <v>0</v>
      </c>
      <c r="JQT6" s="98">
        <f>'Sales Forecast by COS'!JQT5</f>
        <v>0</v>
      </c>
      <c r="JQU6" s="98">
        <f>'Sales Forecast by COS'!JQU5</f>
        <v>0</v>
      </c>
      <c r="JQV6" s="98">
        <f>'Sales Forecast by COS'!JQV5</f>
        <v>0</v>
      </c>
      <c r="JQW6" s="98">
        <f>'Sales Forecast by COS'!JQW5</f>
        <v>0</v>
      </c>
      <c r="JQX6" s="98">
        <f>'Sales Forecast by COS'!JQX5</f>
        <v>0</v>
      </c>
      <c r="JQY6" s="98">
        <f>'Sales Forecast by COS'!JQY5</f>
        <v>0</v>
      </c>
      <c r="JQZ6" s="98">
        <f>'Sales Forecast by COS'!JQZ5</f>
        <v>0</v>
      </c>
      <c r="JRA6" s="98">
        <f>'Sales Forecast by COS'!JRA5</f>
        <v>0</v>
      </c>
      <c r="JRB6" s="98">
        <f>'Sales Forecast by COS'!JRB5</f>
        <v>0</v>
      </c>
      <c r="JRC6" s="98">
        <f>'Sales Forecast by COS'!JRC5</f>
        <v>0</v>
      </c>
      <c r="JRD6" s="98">
        <f>'Sales Forecast by COS'!JRD5</f>
        <v>0</v>
      </c>
      <c r="JRE6" s="98">
        <f>'Sales Forecast by COS'!JRE5</f>
        <v>0</v>
      </c>
      <c r="JRF6" s="98">
        <f>'Sales Forecast by COS'!JRF5</f>
        <v>0</v>
      </c>
      <c r="JRG6" s="98">
        <f>'Sales Forecast by COS'!JRG5</f>
        <v>0</v>
      </c>
      <c r="JRH6" s="98">
        <f>'Sales Forecast by COS'!JRH5</f>
        <v>0</v>
      </c>
      <c r="JRI6" s="98">
        <f>'Sales Forecast by COS'!JRI5</f>
        <v>0</v>
      </c>
      <c r="JRJ6" s="98">
        <f>'Sales Forecast by COS'!JRJ5</f>
        <v>0</v>
      </c>
      <c r="JRK6" s="98">
        <f>'Sales Forecast by COS'!JRK5</f>
        <v>0</v>
      </c>
      <c r="JRL6" s="98">
        <f>'Sales Forecast by COS'!JRL5</f>
        <v>0</v>
      </c>
      <c r="JRM6" s="98">
        <f>'Sales Forecast by COS'!JRM5</f>
        <v>0</v>
      </c>
      <c r="JRN6" s="98">
        <f>'Sales Forecast by COS'!JRN5</f>
        <v>0</v>
      </c>
      <c r="JRO6" s="98">
        <f>'Sales Forecast by COS'!JRO5</f>
        <v>0</v>
      </c>
      <c r="JRP6" s="98">
        <f>'Sales Forecast by COS'!JRP5</f>
        <v>0</v>
      </c>
      <c r="JRQ6" s="98">
        <f>'Sales Forecast by COS'!JRQ5</f>
        <v>0</v>
      </c>
      <c r="JRR6" s="98">
        <f>'Sales Forecast by COS'!JRR5</f>
        <v>0</v>
      </c>
      <c r="JRS6" s="98">
        <f>'Sales Forecast by COS'!JRS5</f>
        <v>0</v>
      </c>
      <c r="JRT6" s="98">
        <f>'Sales Forecast by COS'!JRT5</f>
        <v>0</v>
      </c>
      <c r="JRU6" s="98">
        <f>'Sales Forecast by COS'!JRU5</f>
        <v>0</v>
      </c>
      <c r="JRV6" s="98">
        <f>'Sales Forecast by COS'!JRV5</f>
        <v>0</v>
      </c>
      <c r="JRW6" s="98">
        <f>'Sales Forecast by COS'!JRW5</f>
        <v>0</v>
      </c>
      <c r="JRX6" s="98">
        <f>'Sales Forecast by COS'!JRX5</f>
        <v>0</v>
      </c>
      <c r="JRY6" s="98">
        <f>'Sales Forecast by COS'!JRY5</f>
        <v>0</v>
      </c>
      <c r="JRZ6" s="98">
        <f>'Sales Forecast by COS'!JRZ5</f>
        <v>0</v>
      </c>
      <c r="JSA6" s="98">
        <f>'Sales Forecast by COS'!JSA5</f>
        <v>0</v>
      </c>
      <c r="JSB6" s="98">
        <f>'Sales Forecast by COS'!JSB5</f>
        <v>0</v>
      </c>
      <c r="JSC6" s="98">
        <f>'Sales Forecast by COS'!JSC5</f>
        <v>0</v>
      </c>
      <c r="JSD6" s="98">
        <f>'Sales Forecast by COS'!JSD5</f>
        <v>0</v>
      </c>
      <c r="JSE6" s="98">
        <f>'Sales Forecast by COS'!JSE5</f>
        <v>0</v>
      </c>
      <c r="JSF6" s="98">
        <f>'Sales Forecast by COS'!JSF5</f>
        <v>0</v>
      </c>
      <c r="JSG6" s="98">
        <f>'Sales Forecast by COS'!JSG5</f>
        <v>0</v>
      </c>
      <c r="JSH6" s="98">
        <f>'Sales Forecast by COS'!JSH5</f>
        <v>0</v>
      </c>
      <c r="JSI6" s="98">
        <f>'Sales Forecast by COS'!JSI5</f>
        <v>0</v>
      </c>
      <c r="JSJ6" s="98">
        <f>'Sales Forecast by COS'!JSJ5</f>
        <v>0</v>
      </c>
      <c r="JSK6" s="98">
        <f>'Sales Forecast by COS'!JSK5</f>
        <v>0</v>
      </c>
      <c r="JSL6" s="98">
        <f>'Sales Forecast by COS'!JSL5</f>
        <v>0</v>
      </c>
      <c r="JSM6" s="98">
        <f>'Sales Forecast by COS'!JSM5</f>
        <v>0</v>
      </c>
      <c r="JSN6" s="98">
        <f>'Sales Forecast by COS'!JSN5</f>
        <v>0</v>
      </c>
      <c r="JSO6" s="98">
        <f>'Sales Forecast by COS'!JSO5</f>
        <v>0</v>
      </c>
      <c r="JSP6" s="98">
        <f>'Sales Forecast by COS'!JSP5</f>
        <v>0</v>
      </c>
      <c r="JSQ6" s="98">
        <f>'Sales Forecast by COS'!JSQ5</f>
        <v>0</v>
      </c>
      <c r="JSR6" s="98">
        <f>'Sales Forecast by COS'!JSR5</f>
        <v>0</v>
      </c>
      <c r="JSS6" s="98">
        <f>'Sales Forecast by COS'!JSS5</f>
        <v>0</v>
      </c>
      <c r="JST6" s="98">
        <f>'Sales Forecast by COS'!JST5</f>
        <v>0</v>
      </c>
      <c r="JSU6" s="98">
        <f>'Sales Forecast by COS'!JSU5</f>
        <v>0</v>
      </c>
      <c r="JSV6" s="98">
        <f>'Sales Forecast by COS'!JSV5</f>
        <v>0</v>
      </c>
      <c r="JSW6" s="98">
        <f>'Sales Forecast by COS'!JSW5</f>
        <v>0</v>
      </c>
      <c r="JSX6" s="98">
        <f>'Sales Forecast by COS'!JSX5</f>
        <v>0</v>
      </c>
      <c r="JSY6" s="98">
        <f>'Sales Forecast by COS'!JSY5</f>
        <v>0</v>
      </c>
      <c r="JSZ6" s="98">
        <f>'Sales Forecast by COS'!JSZ5</f>
        <v>0</v>
      </c>
      <c r="JTA6" s="98">
        <f>'Sales Forecast by COS'!JTA5</f>
        <v>0</v>
      </c>
      <c r="JTB6" s="98">
        <f>'Sales Forecast by COS'!JTB5</f>
        <v>0</v>
      </c>
      <c r="JTC6" s="98">
        <f>'Sales Forecast by COS'!JTC5</f>
        <v>0</v>
      </c>
      <c r="JTD6" s="98">
        <f>'Sales Forecast by COS'!JTD5</f>
        <v>0</v>
      </c>
      <c r="JTE6" s="98">
        <f>'Sales Forecast by COS'!JTE5</f>
        <v>0</v>
      </c>
      <c r="JTF6" s="98">
        <f>'Sales Forecast by COS'!JTF5</f>
        <v>0</v>
      </c>
      <c r="JTG6" s="98">
        <f>'Sales Forecast by COS'!JTG5</f>
        <v>0</v>
      </c>
      <c r="JTH6" s="98">
        <f>'Sales Forecast by COS'!JTH5</f>
        <v>0</v>
      </c>
      <c r="JTI6" s="98">
        <f>'Sales Forecast by COS'!JTI5</f>
        <v>0</v>
      </c>
      <c r="JTJ6" s="98">
        <f>'Sales Forecast by COS'!JTJ5</f>
        <v>0</v>
      </c>
      <c r="JTK6" s="98">
        <f>'Sales Forecast by COS'!JTK5</f>
        <v>0</v>
      </c>
      <c r="JTL6" s="98">
        <f>'Sales Forecast by COS'!JTL5</f>
        <v>0</v>
      </c>
      <c r="JTM6" s="98">
        <f>'Sales Forecast by COS'!JTM5</f>
        <v>0</v>
      </c>
      <c r="JTN6" s="98">
        <f>'Sales Forecast by COS'!JTN5</f>
        <v>0</v>
      </c>
      <c r="JTO6" s="98">
        <f>'Sales Forecast by COS'!JTO5</f>
        <v>0</v>
      </c>
      <c r="JTP6" s="98">
        <f>'Sales Forecast by COS'!JTP5</f>
        <v>0</v>
      </c>
      <c r="JTQ6" s="98">
        <f>'Sales Forecast by COS'!JTQ5</f>
        <v>0</v>
      </c>
      <c r="JTR6" s="98">
        <f>'Sales Forecast by COS'!JTR5</f>
        <v>0</v>
      </c>
      <c r="JTS6" s="98">
        <f>'Sales Forecast by COS'!JTS5</f>
        <v>0</v>
      </c>
      <c r="JTT6" s="98">
        <f>'Sales Forecast by COS'!JTT5</f>
        <v>0</v>
      </c>
      <c r="JTU6" s="98">
        <f>'Sales Forecast by COS'!JTU5</f>
        <v>0</v>
      </c>
      <c r="JTV6" s="98">
        <f>'Sales Forecast by COS'!JTV5</f>
        <v>0</v>
      </c>
      <c r="JTW6" s="98">
        <f>'Sales Forecast by COS'!JTW5</f>
        <v>0</v>
      </c>
      <c r="JTX6" s="98">
        <f>'Sales Forecast by COS'!JTX5</f>
        <v>0</v>
      </c>
      <c r="JTY6" s="98">
        <f>'Sales Forecast by COS'!JTY5</f>
        <v>0</v>
      </c>
      <c r="JTZ6" s="98">
        <f>'Sales Forecast by COS'!JTZ5</f>
        <v>0</v>
      </c>
      <c r="JUA6" s="98">
        <f>'Sales Forecast by COS'!JUA5</f>
        <v>0</v>
      </c>
      <c r="JUB6" s="98">
        <f>'Sales Forecast by COS'!JUB5</f>
        <v>0</v>
      </c>
      <c r="JUC6" s="98">
        <f>'Sales Forecast by COS'!JUC5</f>
        <v>0</v>
      </c>
      <c r="JUD6" s="98">
        <f>'Sales Forecast by COS'!JUD5</f>
        <v>0</v>
      </c>
      <c r="JUE6" s="98">
        <f>'Sales Forecast by COS'!JUE5</f>
        <v>0</v>
      </c>
      <c r="JUF6" s="98">
        <f>'Sales Forecast by COS'!JUF5</f>
        <v>0</v>
      </c>
      <c r="JUG6" s="98">
        <f>'Sales Forecast by COS'!JUG5</f>
        <v>0</v>
      </c>
      <c r="JUH6" s="98">
        <f>'Sales Forecast by COS'!JUH5</f>
        <v>0</v>
      </c>
      <c r="JUI6" s="98">
        <f>'Sales Forecast by COS'!JUI5</f>
        <v>0</v>
      </c>
      <c r="JUJ6" s="98">
        <f>'Sales Forecast by COS'!JUJ5</f>
        <v>0</v>
      </c>
      <c r="JUK6" s="98">
        <f>'Sales Forecast by COS'!JUK5</f>
        <v>0</v>
      </c>
      <c r="JUL6" s="98">
        <f>'Sales Forecast by COS'!JUL5</f>
        <v>0</v>
      </c>
      <c r="JUM6" s="98">
        <f>'Sales Forecast by COS'!JUM5</f>
        <v>0</v>
      </c>
      <c r="JUN6" s="98">
        <f>'Sales Forecast by COS'!JUN5</f>
        <v>0</v>
      </c>
      <c r="JUO6" s="98">
        <f>'Sales Forecast by COS'!JUO5</f>
        <v>0</v>
      </c>
      <c r="JUP6" s="98">
        <f>'Sales Forecast by COS'!JUP5</f>
        <v>0</v>
      </c>
      <c r="JUQ6" s="98">
        <f>'Sales Forecast by COS'!JUQ5</f>
        <v>0</v>
      </c>
      <c r="JUR6" s="98">
        <f>'Sales Forecast by COS'!JUR5</f>
        <v>0</v>
      </c>
      <c r="JUS6" s="98">
        <f>'Sales Forecast by COS'!JUS5</f>
        <v>0</v>
      </c>
      <c r="JUT6" s="98">
        <f>'Sales Forecast by COS'!JUT5</f>
        <v>0</v>
      </c>
      <c r="JUU6" s="98">
        <f>'Sales Forecast by COS'!JUU5</f>
        <v>0</v>
      </c>
      <c r="JUV6" s="98">
        <f>'Sales Forecast by COS'!JUV5</f>
        <v>0</v>
      </c>
      <c r="JUW6" s="98">
        <f>'Sales Forecast by COS'!JUW5</f>
        <v>0</v>
      </c>
      <c r="JUX6" s="98">
        <f>'Sales Forecast by COS'!JUX5</f>
        <v>0</v>
      </c>
      <c r="JUY6" s="98">
        <f>'Sales Forecast by COS'!JUY5</f>
        <v>0</v>
      </c>
      <c r="JUZ6" s="98">
        <f>'Sales Forecast by COS'!JUZ5</f>
        <v>0</v>
      </c>
      <c r="JVA6" s="98">
        <f>'Sales Forecast by COS'!JVA5</f>
        <v>0</v>
      </c>
      <c r="JVB6" s="98">
        <f>'Sales Forecast by COS'!JVB5</f>
        <v>0</v>
      </c>
      <c r="JVC6" s="98">
        <f>'Sales Forecast by COS'!JVC5</f>
        <v>0</v>
      </c>
      <c r="JVD6" s="98">
        <f>'Sales Forecast by COS'!JVD5</f>
        <v>0</v>
      </c>
      <c r="JVE6" s="98">
        <f>'Sales Forecast by COS'!JVE5</f>
        <v>0</v>
      </c>
      <c r="JVF6" s="98">
        <f>'Sales Forecast by COS'!JVF5</f>
        <v>0</v>
      </c>
      <c r="JVG6" s="98">
        <f>'Sales Forecast by COS'!JVG5</f>
        <v>0</v>
      </c>
      <c r="JVH6" s="98">
        <f>'Sales Forecast by COS'!JVH5</f>
        <v>0</v>
      </c>
      <c r="JVI6" s="98">
        <f>'Sales Forecast by COS'!JVI5</f>
        <v>0</v>
      </c>
      <c r="JVJ6" s="98">
        <f>'Sales Forecast by COS'!JVJ5</f>
        <v>0</v>
      </c>
      <c r="JVK6" s="98">
        <f>'Sales Forecast by COS'!JVK5</f>
        <v>0</v>
      </c>
      <c r="JVL6" s="98">
        <f>'Sales Forecast by COS'!JVL5</f>
        <v>0</v>
      </c>
      <c r="JVM6" s="98">
        <f>'Sales Forecast by COS'!JVM5</f>
        <v>0</v>
      </c>
      <c r="JVN6" s="98">
        <f>'Sales Forecast by COS'!JVN5</f>
        <v>0</v>
      </c>
      <c r="JVO6" s="98">
        <f>'Sales Forecast by COS'!JVO5</f>
        <v>0</v>
      </c>
      <c r="JVP6" s="98">
        <f>'Sales Forecast by COS'!JVP5</f>
        <v>0</v>
      </c>
      <c r="JVQ6" s="98">
        <f>'Sales Forecast by COS'!JVQ5</f>
        <v>0</v>
      </c>
      <c r="JVR6" s="98">
        <f>'Sales Forecast by COS'!JVR5</f>
        <v>0</v>
      </c>
      <c r="JVS6" s="98">
        <f>'Sales Forecast by COS'!JVS5</f>
        <v>0</v>
      </c>
      <c r="JVT6" s="98">
        <f>'Sales Forecast by COS'!JVT5</f>
        <v>0</v>
      </c>
      <c r="JVU6" s="98">
        <f>'Sales Forecast by COS'!JVU5</f>
        <v>0</v>
      </c>
      <c r="JVV6" s="98">
        <f>'Sales Forecast by COS'!JVV5</f>
        <v>0</v>
      </c>
      <c r="JVW6" s="98">
        <f>'Sales Forecast by COS'!JVW5</f>
        <v>0</v>
      </c>
      <c r="JVX6" s="98">
        <f>'Sales Forecast by COS'!JVX5</f>
        <v>0</v>
      </c>
      <c r="JVY6" s="98">
        <f>'Sales Forecast by COS'!JVY5</f>
        <v>0</v>
      </c>
      <c r="JVZ6" s="98">
        <f>'Sales Forecast by COS'!JVZ5</f>
        <v>0</v>
      </c>
      <c r="JWA6" s="98">
        <f>'Sales Forecast by COS'!JWA5</f>
        <v>0</v>
      </c>
      <c r="JWB6" s="98">
        <f>'Sales Forecast by COS'!JWB5</f>
        <v>0</v>
      </c>
      <c r="JWC6" s="98">
        <f>'Sales Forecast by COS'!JWC5</f>
        <v>0</v>
      </c>
      <c r="JWD6" s="98">
        <f>'Sales Forecast by COS'!JWD5</f>
        <v>0</v>
      </c>
      <c r="JWE6" s="98">
        <f>'Sales Forecast by COS'!JWE5</f>
        <v>0</v>
      </c>
      <c r="JWF6" s="98">
        <f>'Sales Forecast by COS'!JWF5</f>
        <v>0</v>
      </c>
      <c r="JWG6" s="98">
        <f>'Sales Forecast by COS'!JWG5</f>
        <v>0</v>
      </c>
      <c r="JWH6" s="98">
        <f>'Sales Forecast by COS'!JWH5</f>
        <v>0</v>
      </c>
      <c r="JWI6" s="98">
        <f>'Sales Forecast by COS'!JWI5</f>
        <v>0</v>
      </c>
      <c r="JWJ6" s="98">
        <f>'Sales Forecast by COS'!JWJ5</f>
        <v>0</v>
      </c>
      <c r="JWK6" s="98">
        <f>'Sales Forecast by COS'!JWK5</f>
        <v>0</v>
      </c>
      <c r="JWL6" s="98">
        <f>'Sales Forecast by COS'!JWL5</f>
        <v>0</v>
      </c>
      <c r="JWM6" s="98">
        <f>'Sales Forecast by COS'!JWM5</f>
        <v>0</v>
      </c>
      <c r="JWN6" s="98">
        <f>'Sales Forecast by COS'!JWN5</f>
        <v>0</v>
      </c>
      <c r="JWO6" s="98">
        <f>'Sales Forecast by COS'!JWO5</f>
        <v>0</v>
      </c>
      <c r="JWP6" s="98">
        <f>'Sales Forecast by COS'!JWP5</f>
        <v>0</v>
      </c>
      <c r="JWQ6" s="98">
        <f>'Sales Forecast by COS'!JWQ5</f>
        <v>0</v>
      </c>
      <c r="JWR6" s="98">
        <f>'Sales Forecast by COS'!JWR5</f>
        <v>0</v>
      </c>
      <c r="JWS6" s="98">
        <f>'Sales Forecast by COS'!JWS5</f>
        <v>0</v>
      </c>
      <c r="JWT6" s="98">
        <f>'Sales Forecast by COS'!JWT5</f>
        <v>0</v>
      </c>
      <c r="JWU6" s="98">
        <f>'Sales Forecast by COS'!JWU5</f>
        <v>0</v>
      </c>
      <c r="JWV6" s="98">
        <f>'Sales Forecast by COS'!JWV5</f>
        <v>0</v>
      </c>
      <c r="JWW6" s="98">
        <f>'Sales Forecast by COS'!JWW5</f>
        <v>0</v>
      </c>
      <c r="JWX6" s="98">
        <f>'Sales Forecast by COS'!JWX5</f>
        <v>0</v>
      </c>
      <c r="JWY6" s="98">
        <f>'Sales Forecast by COS'!JWY5</f>
        <v>0</v>
      </c>
      <c r="JWZ6" s="98">
        <f>'Sales Forecast by COS'!JWZ5</f>
        <v>0</v>
      </c>
      <c r="JXA6" s="98">
        <f>'Sales Forecast by COS'!JXA5</f>
        <v>0</v>
      </c>
      <c r="JXB6" s="98">
        <f>'Sales Forecast by COS'!JXB5</f>
        <v>0</v>
      </c>
      <c r="JXC6" s="98">
        <f>'Sales Forecast by COS'!JXC5</f>
        <v>0</v>
      </c>
      <c r="JXD6" s="98">
        <f>'Sales Forecast by COS'!JXD5</f>
        <v>0</v>
      </c>
      <c r="JXE6" s="98">
        <f>'Sales Forecast by COS'!JXE5</f>
        <v>0</v>
      </c>
      <c r="JXF6" s="98">
        <f>'Sales Forecast by COS'!JXF5</f>
        <v>0</v>
      </c>
      <c r="JXG6" s="98">
        <f>'Sales Forecast by COS'!JXG5</f>
        <v>0</v>
      </c>
      <c r="JXH6" s="98">
        <f>'Sales Forecast by COS'!JXH5</f>
        <v>0</v>
      </c>
      <c r="JXI6" s="98">
        <f>'Sales Forecast by COS'!JXI5</f>
        <v>0</v>
      </c>
      <c r="JXJ6" s="98">
        <f>'Sales Forecast by COS'!JXJ5</f>
        <v>0</v>
      </c>
      <c r="JXK6" s="98">
        <f>'Sales Forecast by COS'!JXK5</f>
        <v>0</v>
      </c>
      <c r="JXL6" s="98">
        <f>'Sales Forecast by COS'!JXL5</f>
        <v>0</v>
      </c>
      <c r="JXM6" s="98">
        <f>'Sales Forecast by COS'!JXM5</f>
        <v>0</v>
      </c>
      <c r="JXN6" s="98">
        <f>'Sales Forecast by COS'!JXN5</f>
        <v>0</v>
      </c>
      <c r="JXO6" s="98">
        <f>'Sales Forecast by COS'!JXO5</f>
        <v>0</v>
      </c>
      <c r="JXP6" s="98">
        <f>'Sales Forecast by COS'!JXP5</f>
        <v>0</v>
      </c>
      <c r="JXQ6" s="98">
        <f>'Sales Forecast by COS'!JXQ5</f>
        <v>0</v>
      </c>
      <c r="JXR6" s="98">
        <f>'Sales Forecast by COS'!JXR5</f>
        <v>0</v>
      </c>
      <c r="JXS6" s="98">
        <f>'Sales Forecast by COS'!JXS5</f>
        <v>0</v>
      </c>
      <c r="JXT6" s="98">
        <f>'Sales Forecast by COS'!JXT5</f>
        <v>0</v>
      </c>
      <c r="JXU6" s="98">
        <f>'Sales Forecast by COS'!JXU5</f>
        <v>0</v>
      </c>
      <c r="JXV6" s="98">
        <f>'Sales Forecast by COS'!JXV5</f>
        <v>0</v>
      </c>
      <c r="JXW6" s="98">
        <f>'Sales Forecast by COS'!JXW5</f>
        <v>0</v>
      </c>
      <c r="JXX6" s="98">
        <f>'Sales Forecast by COS'!JXX5</f>
        <v>0</v>
      </c>
      <c r="JXY6" s="98">
        <f>'Sales Forecast by COS'!JXY5</f>
        <v>0</v>
      </c>
      <c r="JXZ6" s="98">
        <f>'Sales Forecast by COS'!JXZ5</f>
        <v>0</v>
      </c>
      <c r="JYA6" s="98">
        <f>'Sales Forecast by COS'!JYA5</f>
        <v>0</v>
      </c>
      <c r="JYB6" s="98">
        <f>'Sales Forecast by COS'!JYB5</f>
        <v>0</v>
      </c>
      <c r="JYC6" s="98">
        <f>'Sales Forecast by COS'!JYC5</f>
        <v>0</v>
      </c>
      <c r="JYD6" s="98">
        <f>'Sales Forecast by COS'!JYD5</f>
        <v>0</v>
      </c>
      <c r="JYE6" s="98">
        <f>'Sales Forecast by COS'!JYE5</f>
        <v>0</v>
      </c>
      <c r="JYF6" s="98">
        <f>'Sales Forecast by COS'!JYF5</f>
        <v>0</v>
      </c>
      <c r="JYG6" s="98">
        <f>'Sales Forecast by COS'!JYG5</f>
        <v>0</v>
      </c>
      <c r="JYH6" s="98">
        <f>'Sales Forecast by COS'!JYH5</f>
        <v>0</v>
      </c>
      <c r="JYI6" s="98">
        <f>'Sales Forecast by COS'!JYI5</f>
        <v>0</v>
      </c>
      <c r="JYJ6" s="98">
        <f>'Sales Forecast by COS'!JYJ5</f>
        <v>0</v>
      </c>
      <c r="JYK6" s="98">
        <f>'Sales Forecast by COS'!JYK5</f>
        <v>0</v>
      </c>
      <c r="JYL6" s="98">
        <f>'Sales Forecast by COS'!JYL5</f>
        <v>0</v>
      </c>
      <c r="JYM6" s="98">
        <f>'Sales Forecast by COS'!JYM5</f>
        <v>0</v>
      </c>
      <c r="JYN6" s="98">
        <f>'Sales Forecast by COS'!JYN5</f>
        <v>0</v>
      </c>
      <c r="JYO6" s="98">
        <f>'Sales Forecast by COS'!JYO5</f>
        <v>0</v>
      </c>
      <c r="JYP6" s="98">
        <f>'Sales Forecast by COS'!JYP5</f>
        <v>0</v>
      </c>
      <c r="JYQ6" s="98">
        <f>'Sales Forecast by COS'!JYQ5</f>
        <v>0</v>
      </c>
      <c r="JYR6" s="98">
        <f>'Sales Forecast by COS'!JYR5</f>
        <v>0</v>
      </c>
      <c r="JYS6" s="98">
        <f>'Sales Forecast by COS'!JYS5</f>
        <v>0</v>
      </c>
      <c r="JYT6" s="98">
        <f>'Sales Forecast by COS'!JYT5</f>
        <v>0</v>
      </c>
      <c r="JYU6" s="98">
        <f>'Sales Forecast by COS'!JYU5</f>
        <v>0</v>
      </c>
      <c r="JYV6" s="98">
        <f>'Sales Forecast by COS'!JYV5</f>
        <v>0</v>
      </c>
      <c r="JYW6" s="98">
        <f>'Sales Forecast by COS'!JYW5</f>
        <v>0</v>
      </c>
      <c r="JYX6" s="98">
        <f>'Sales Forecast by COS'!JYX5</f>
        <v>0</v>
      </c>
      <c r="JYY6" s="98">
        <f>'Sales Forecast by COS'!JYY5</f>
        <v>0</v>
      </c>
      <c r="JYZ6" s="98">
        <f>'Sales Forecast by COS'!JYZ5</f>
        <v>0</v>
      </c>
      <c r="JZA6" s="98">
        <f>'Sales Forecast by COS'!JZA5</f>
        <v>0</v>
      </c>
      <c r="JZB6" s="98">
        <f>'Sales Forecast by COS'!JZB5</f>
        <v>0</v>
      </c>
      <c r="JZC6" s="98">
        <f>'Sales Forecast by COS'!JZC5</f>
        <v>0</v>
      </c>
      <c r="JZD6" s="98">
        <f>'Sales Forecast by COS'!JZD5</f>
        <v>0</v>
      </c>
      <c r="JZE6" s="98">
        <f>'Sales Forecast by COS'!JZE5</f>
        <v>0</v>
      </c>
      <c r="JZF6" s="98">
        <f>'Sales Forecast by COS'!JZF5</f>
        <v>0</v>
      </c>
      <c r="JZG6" s="98">
        <f>'Sales Forecast by COS'!JZG5</f>
        <v>0</v>
      </c>
      <c r="JZH6" s="98">
        <f>'Sales Forecast by COS'!JZH5</f>
        <v>0</v>
      </c>
      <c r="JZI6" s="98">
        <f>'Sales Forecast by COS'!JZI5</f>
        <v>0</v>
      </c>
      <c r="JZJ6" s="98">
        <f>'Sales Forecast by COS'!JZJ5</f>
        <v>0</v>
      </c>
      <c r="JZK6" s="98">
        <f>'Sales Forecast by COS'!JZK5</f>
        <v>0</v>
      </c>
      <c r="JZL6" s="98">
        <f>'Sales Forecast by COS'!JZL5</f>
        <v>0</v>
      </c>
      <c r="JZM6" s="98">
        <f>'Sales Forecast by COS'!JZM5</f>
        <v>0</v>
      </c>
      <c r="JZN6" s="98">
        <f>'Sales Forecast by COS'!JZN5</f>
        <v>0</v>
      </c>
      <c r="JZO6" s="98">
        <f>'Sales Forecast by COS'!JZO5</f>
        <v>0</v>
      </c>
      <c r="JZP6" s="98">
        <f>'Sales Forecast by COS'!JZP5</f>
        <v>0</v>
      </c>
      <c r="JZQ6" s="98">
        <f>'Sales Forecast by COS'!JZQ5</f>
        <v>0</v>
      </c>
      <c r="JZR6" s="98">
        <f>'Sales Forecast by COS'!JZR5</f>
        <v>0</v>
      </c>
      <c r="JZS6" s="98">
        <f>'Sales Forecast by COS'!JZS5</f>
        <v>0</v>
      </c>
      <c r="JZT6" s="98">
        <f>'Sales Forecast by COS'!JZT5</f>
        <v>0</v>
      </c>
      <c r="JZU6" s="98">
        <f>'Sales Forecast by COS'!JZU5</f>
        <v>0</v>
      </c>
      <c r="JZV6" s="98">
        <f>'Sales Forecast by COS'!JZV5</f>
        <v>0</v>
      </c>
      <c r="JZW6" s="98">
        <f>'Sales Forecast by COS'!JZW5</f>
        <v>0</v>
      </c>
      <c r="JZX6" s="98">
        <f>'Sales Forecast by COS'!JZX5</f>
        <v>0</v>
      </c>
      <c r="JZY6" s="98">
        <f>'Sales Forecast by COS'!JZY5</f>
        <v>0</v>
      </c>
      <c r="JZZ6" s="98">
        <f>'Sales Forecast by COS'!JZZ5</f>
        <v>0</v>
      </c>
      <c r="KAA6" s="98">
        <f>'Sales Forecast by COS'!KAA5</f>
        <v>0</v>
      </c>
      <c r="KAB6" s="98">
        <f>'Sales Forecast by COS'!KAB5</f>
        <v>0</v>
      </c>
      <c r="KAC6" s="98">
        <f>'Sales Forecast by COS'!KAC5</f>
        <v>0</v>
      </c>
      <c r="KAD6" s="98">
        <f>'Sales Forecast by COS'!KAD5</f>
        <v>0</v>
      </c>
      <c r="KAE6" s="98">
        <f>'Sales Forecast by COS'!KAE5</f>
        <v>0</v>
      </c>
      <c r="KAF6" s="98">
        <f>'Sales Forecast by COS'!KAF5</f>
        <v>0</v>
      </c>
      <c r="KAG6" s="98">
        <f>'Sales Forecast by COS'!KAG5</f>
        <v>0</v>
      </c>
      <c r="KAH6" s="98">
        <f>'Sales Forecast by COS'!KAH5</f>
        <v>0</v>
      </c>
      <c r="KAI6" s="98">
        <f>'Sales Forecast by COS'!KAI5</f>
        <v>0</v>
      </c>
      <c r="KAJ6" s="98">
        <f>'Sales Forecast by COS'!KAJ5</f>
        <v>0</v>
      </c>
      <c r="KAK6" s="98">
        <f>'Sales Forecast by COS'!KAK5</f>
        <v>0</v>
      </c>
      <c r="KAL6" s="98">
        <f>'Sales Forecast by COS'!KAL5</f>
        <v>0</v>
      </c>
      <c r="KAM6" s="98">
        <f>'Sales Forecast by COS'!KAM5</f>
        <v>0</v>
      </c>
      <c r="KAN6" s="98">
        <f>'Sales Forecast by COS'!KAN5</f>
        <v>0</v>
      </c>
      <c r="KAO6" s="98">
        <f>'Sales Forecast by COS'!KAO5</f>
        <v>0</v>
      </c>
      <c r="KAP6" s="98">
        <f>'Sales Forecast by COS'!KAP5</f>
        <v>0</v>
      </c>
      <c r="KAQ6" s="98">
        <f>'Sales Forecast by COS'!KAQ5</f>
        <v>0</v>
      </c>
      <c r="KAR6" s="98">
        <f>'Sales Forecast by COS'!KAR5</f>
        <v>0</v>
      </c>
      <c r="KAS6" s="98">
        <f>'Sales Forecast by COS'!KAS5</f>
        <v>0</v>
      </c>
      <c r="KAT6" s="98">
        <f>'Sales Forecast by COS'!KAT5</f>
        <v>0</v>
      </c>
      <c r="KAU6" s="98">
        <f>'Sales Forecast by COS'!KAU5</f>
        <v>0</v>
      </c>
      <c r="KAV6" s="98">
        <f>'Sales Forecast by COS'!KAV5</f>
        <v>0</v>
      </c>
      <c r="KAW6" s="98">
        <f>'Sales Forecast by COS'!KAW5</f>
        <v>0</v>
      </c>
      <c r="KAX6" s="98">
        <f>'Sales Forecast by COS'!KAX5</f>
        <v>0</v>
      </c>
      <c r="KAY6" s="98">
        <f>'Sales Forecast by COS'!KAY5</f>
        <v>0</v>
      </c>
      <c r="KAZ6" s="98">
        <f>'Sales Forecast by COS'!KAZ5</f>
        <v>0</v>
      </c>
      <c r="KBA6" s="98">
        <f>'Sales Forecast by COS'!KBA5</f>
        <v>0</v>
      </c>
      <c r="KBB6" s="98">
        <f>'Sales Forecast by COS'!KBB5</f>
        <v>0</v>
      </c>
      <c r="KBC6" s="98">
        <f>'Sales Forecast by COS'!KBC5</f>
        <v>0</v>
      </c>
      <c r="KBD6" s="98">
        <f>'Sales Forecast by COS'!KBD5</f>
        <v>0</v>
      </c>
      <c r="KBE6" s="98">
        <f>'Sales Forecast by COS'!KBE5</f>
        <v>0</v>
      </c>
      <c r="KBF6" s="98">
        <f>'Sales Forecast by COS'!KBF5</f>
        <v>0</v>
      </c>
      <c r="KBG6" s="98">
        <f>'Sales Forecast by COS'!KBG5</f>
        <v>0</v>
      </c>
      <c r="KBH6" s="98">
        <f>'Sales Forecast by COS'!KBH5</f>
        <v>0</v>
      </c>
      <c r="KBI6" s="98">
        <f>'Sales Forecast by COS'!KBI5</f>
        <v>0</v>
      </c>
      <c r="KBJ6" s="98">
        <f>'Sales Forecast by COS'!KBJ5</f>
        <v>0</v>
      </c>
      <c r="KBK6" s="98">
        <f>'Sales Forecast by COS'!KBK5</f>
        <v>0</v>
      </c>
      <c r="KBL6" s="98">
        <f>'Sales Forecast by COS'!KBL5</f>
        <v>0</v>
      </c>
      <c r="KBM6" s="98">
        <f>'Sales Forecast by COS'!KBM5</f>
        <v>0</v>
      </c>
      <c r="KBN6" s="98">
        <f>'Sales Forecast by COS'!KBN5</f>
        <v>0</v>
      </c>
      <c r="KBO6" s="98">
        <f>'Sales Forecast by COS'!KBO5</f>
        <v>0</v>
      </c>
      <c r="KBP6" s="98">
        <f>'Sales Forecast by COS'!KBP5</f>
        <v>0</v>
      </c>
      <c r="KBQ6" s="98">
        <f>'Sales Forecast by COS'!KBQ5</f>
        <v>0</v>
      </c>
      <c r="KBR6" s="98">
        <f>'Sales Forecast by COS'!KBR5</f>
        <v>0</v>
      </c>
      <c r="KBS6" s="98">
        <f>'Sales Forecast by COS'!KBS5</f>
        <v>0</v>
      </c>
      <c r="KBT6" s="98">
        <f>'Sales Forecast by COS'!KBT5</f>
        <v>0</v>
      </c>
      <c r="KBU6" s="98">
        <f>'Sales Forecast by COS'!KBU5</f>
        <v>0</v>
      </c>
      <c r="KBV6" s="98">
        <f>'Sales Forecast by COS'!KBV5</f>
        <v>0</v>
      </c>
      <c r="KBW6" s="98">
        <f>'Sales Forecast by COS'!KBW5</f>
        <v>0</v>
      </c>
      <c r="KBX6" s="98">
        <f>'Sales Forecast by COS'!KBX5</f>
        <v>0</v>
      </c>
      <c r="KBY6" s="98">
        <f>'Sales Forecast by COS'!KBY5</f>
        <v>0</v>
      </c>
      <c r="KBZ6" s="98">
        <f>'Sales Forecast by COS'!KBZ5</f>
        <v>0</v>
      </c>
      <c r="KCA6" s="98">
        <f>'Sales Forecast by COS'!KCA5</f>
        <v>0</v>
      </c>
      <c r="KCB6" s="98">
        <f>'Sales Forecast by COS'!KCB5</f>
        <v>0</v>
      </c>
      <c r="KCC6" s="98">
        <f>'Sales Forecast by COS'!KCC5</f>
        <v>0</v>
      </c>
      <c r="KCD6" s="98">
        <f>'Sales Forecast by COS'!KCD5</f>
        <v>0</v>
      </c>
      <c r="KCE6" s="98">
        <f>'Sales Forecast by COS'!KCE5</f>
        <v>0</v>
      </c>
      <c r="KCF6" s="98">
        <f>'Sales Forecast by COS'!KCF5</f>
        <v>0</v>
      </c>
      <c r="KCG6" s="98">
        <f>'Sales Forecast by COS'!KCG5</f>
        <v>0</v>
      </c>
      <c r="KCH6" s="98">
        <f>'Sales Forecast by COS'!KCH5</f>
        <v>0</v>
      </c>
      <c r="KCI6" s="98">
        <f>'Sales Forecast by COS'!KCI5</f>
        <v>0</v>
      </c>
      <c r="KCJ6" s="98">
        <f>'Sales Forecast by COS'!KCJ5</f>
        <v>0</v>
      </c>
      <c r="KCK6" s="98">
        <f>'Sales Forecast by COS'!KCK5</f>
        <v>0</v>
      </c>
      <c r="KCL6" s="98">
        <f>'Sales Forecast by COS'!KCL5</f>
        <v>0</v>
      </c>
      <c r="KCM6" s="98">
        <f>'Sales Forecast by COS'!KCM5</f>
        <v>0</v>
      </c>
      <c r="KCN6" s="98">
        <f>'Sales Forecast by COS'!KCN5</f>
        <v>0</v>
      </c>
      <c r="KCO6" s="98">
        <f>'Sales Forecast by COS'!KCO5</f>
        <v>0</v>
      </c>
      <c r="KCP6" s="98">
        <f>'Sales Forecast by COS'!KCP5</f>
        <v>0</v>
      </c>
      <c r="KCQ6" s="98">
        <f>'Sales Forecast by COS'!KCQ5</f>
        <v>0</v>
      </c>
      <c r="KCR6" s="98">
        <f>'Sales Forecast by COS'!KCR5</f>
        <v>0</v>
      </c>
      <c r="KCS6" s="98">
        <f>'Sales Forecast by COS'!KCS5</f>
        <v>0</v>
      </c>
      <c r="KCT6" s="98">
        <f>'Sales Forecast by COS'!KCT5</f>
        <v>0</v>
      </c>
      <c r="KCU6" s="98">
        <f>'Sales Forecast by COS'!KCU5</f>
        <v>0</v>
      </c>
      <c r="KCV6" s="98">
        <f>'Sales Forecast by COS'!KCV5</f>
        <v>0</v>
      </c>
      <c r="KCW6" s="98">
        <f>'Sales Forecast by COS'!KCW5</f>
        <v>0</v>
      </c>
      <c r="KCX6" s="98">
        <f>'Sales Forecast by COS'!KCX5</f>
        <v>0</v>
      </c>
      <c r="KCY6" s="98">
        <f>'Sales Forecast by COS'!KCY5</f>
        <v>0</v>
      </c>
      <c r="KCZ6" s="98">
        <f>'Sales Forecast by COS'!KCZ5</f>
        <v>0</v>
      </c>
      <c r="KDA6" s="98">
        <f>'Sales Forecast by COS'!KDA5</f>
        <v>0</v>
      </c>
      <c r="KDB6" s="98">
        <f>'Sales Forecast by COS'!KDB5</f>
        <v>0</v>
      </c>
      <c r="KDC6" s="98">
        <f>'Sales Forecast by COS'!KDC5</f>
        <v>0</v>
      </c>
      <c r="KDD6" s="98">
        <f>'Sales Forecast by COS'!KDD5</f>
        <v>0</v>
      </c>
      <c r="KDE6" s="98">
        <f>'Sales Forecast by COS'!KDE5</f>
        <v>0</v>
      </c>
      <c r="KDF6" s="98">
        <f>'Sales Forecast by COS'!KDF5</f>
        <v>0</v>
      </c>
      <c r="KDG6" s="98">
        <f>'Sales Forecast by COS'!KDG5</f>
        <v>0</v>
      </c>
      <c r="KDH6" s="98">
        <f>'Sales Forecast by COS'!KDH5</f>
        <v>0</v>
      </c>
      <c r="KDI6" s="98">
        <f>'Sales Forecast by COS'!KDI5</f>
        <v>0</v>
      </c>
      <c r="KDJ6" s="98">
        <f>'Sales Forecast by COS'!KDJ5</f>
        <v>0</v>
      </c>
      <c r="KDK6" s="98">
        <f>'Sales Forecast by COS'!KDK5</f>
        <v>0</v>
      </c>
      <c r="KDL6" s="98">
        <f>'Sales Forecast by COS'!KDL5</f>
        <v>0</v>
      </c>
      <c r="KDM6" s="98">
        <f>'Sales Forecast by COS'!KDM5</f>
        <v>0</v>
      </c>
      <c r="KDN6" s="98">
        <f>'Sales Forecast by COS'!KDN5</f>
        <v>0</v>
      </c>
      <c r="KDO6" s="98">
        <f>'Sales Forecast by COS'!KDO5</f>
        <v>0</v>
      </c>
      <c r="KDP6" s="98">
        <f>'Sales Forecast by COS'!KDP5</f>
        <v>0</v>
      </c>
      <c r="KDQ6" s="98">
        <f>'Sales Forecast by COS'!KDQ5</f>
        <v>0</v>
      </c>
      <c r="KDR6" s="98">
        <f>'Sales Forecast by COS'!KDR5</f>
        <v>0</v>
      </c>
      <c r="KDS6" s="98">
        <f>'Sales Forecast by COS'!KDS5</f>
        <v>0</v>
      </c>
      <c r="KDT6" s="98">
        <f>'Sales Forecast by COS'!KDT5</f>
        <v>0</v>
      </c>
      <c r="KDU6" s="98">
        <f>'Sales Forecast by COS'!KDU5</f>
        <v>0</v>
      </c>
      <c r="KDV6" s="98">
        <f>'Sales Forecast by COS'!KDV5</f>
        <v>0</v>
      </c>
      <c r="KDW6" s="98">
        <f>'Sales Forecast by COS'!KDW5</f>
        <v>0</v>
      </c>
      <c r="KDX6" s="98">
        <f>'Sales Forecast by COS'!KDX5</f>
        <v>0</v>
      </c>
      <c r="KDY6" s="98">
        <f>'Sales Forecast by COS'!KDY5</f>
        <v>0</v>
      </c>
      <c r="KDZ6" s="98">
        <f>'Sales Forecast by COS'!KDZ5</f>
        <v>0</v>
      </c>
      <c r="KEA6" s="98">
        <f>'Sales Forecast by COS'!KEA5</f>
        <v>0</v>
      </c>
      <c r="KEB6" s="98">
        <f>'Sales Forecast by COS'!KEB5</f>
        <v>0</v>
      </c>
      <c r="KEC6" s="98">
        <f>'Sales Forecast by COS'!KEC5</f>
        <v>0</v>
      </c>
      <c r="KED6" s="98">
        <f>'Sales Forecast by COS'!KED5</f>
        <v>0</v>
      </c>
      <c r="KEE6" s="98">
        <f>'Sales Forecast by COS'!KEE5</f>
        <v>0</v>
      </c>
      <c r="KEF6" s="98">
        <f>'Sales Forecast by COS'!KEF5</f>
        <v>0</v>
      </c>
      <c r="KEG6" s="98">
        <f>'Sales Forecast by COS'!KEG5</f>
        <v>0</v>
      </c>
      <c r="KEH6" s="98">
        <f>'Sales Forecast by COS'!KEH5</f>
        <v>0</v>
      </c>
      <c r="KEI6" s="98">
        <f>'Sales Forecast by COS'!KEI5</f>
        <v>0</v>
      </c>
      <c r="KEJ6" s="98">
        <f>'Sales Forecast by COS'!KEJ5</f>
        <v>0</v>
      </c>
      <c r="KEK6" s="98">
        <f>'Sales Forecast by COS'!KEK5</f>
        <v>0</v>
      </c>
      <c r="KEL6" s="98">
        <f>'Sales Forecast by COS'!KEL5</f>
        <v>0</v>
      </c>
      <c r="KEM6" s="98">
        <f>'Sales Forecast by COS'!KEM5</f>
        <v>0</v>
      </c>
      <c r="KEN6" s="98">
        <f>'Sales Forecast by COS'!KEN5</f>
        <v>0</v>
      </c>
      <c r="KEO6" s="98">
        <f>'Sales Forecast by COS'!KEO5</f>
        <v>0</v>
      </c>
      <c r="KEP6" s="98">
        <f>'Sales Forecast by COS'!KEP5</f>
        <v>0</v>
      </c>
      <c r="KEQ6" s="98">
        <f>'Sales Forecast by COS'!KEQ5</f>
        <v>0</v>
      </c>
      <c r="KER6" s="98">
        <f>'Sales Forecast by COS'!KER5</f>
        <v>0</v>
      </c>
      <c r="KES6" s="98">
        <f>'Sales Forecast by COS'!KES5</f>
        <v>0</v>
      </c>
      <c r="KET6" s="98">
        <f>'Sales Forecast by COS'!KET5</f>
        <v>0</v>
      </c>
      <c r="KEU6" s="98">
        <f>'Sales Forecast by COS'!KEU5</f>
        <v>0</v>
      </c>
      <c r="KEV6" s="98">
        <f>'Sales Forecast by COS'!KEV5</f>
        <v>0</v>
      </c>
      <c r="KEW6" s="98">
        <f>'Sales Forecast by COS'!KEW5</f>
        <v>0</v>
      </c>
      <c r="KEX6" s="98">
        <f>'Sales Forecast by COS'!KEX5</f>
        <v>0</v>
      </c>
      <c r="KEY6" s="98">
        <f>'Sales Forecast by COS'!KEY5</f>
        <v>0</v>
      </c>
      <c r="KEZ6" s="98">
        <f>'Sales Forecast by COS'!KEZ5</f>
        <v>0</v>
      </c>
      <c r="KFA6" s="98">
        <f>'Sales Forecast by COS'!KFA5</f>
        <v>0</v>
      </c>
      <c r="KFB6" s="98">
        <f>'Sales Forecast by COS'!KFB5</f>
        <v>0</v>
      </c>
      <c r="KFC6" s="98">
        <f>'Sales Forecast by COS'!KFC5</f>
        <v>0</v>
      </c>
      <c r="KFD6" s="98">
        <f>'Sales Forecast by COS'!KFD5</f>
        <v>0</v>
      </c>
      <c r="KFE6" s="98">
        <f>'Sales Forecast by COS'!KFE5</f>
        <v>0</v>
      </c>
      <c r="KFF6" s="98">
        <f>'Sales Forecast by COS'!KFF5</f>
        <v>0</v>
      </c>
      <c r="KFG6" s="98">
        <f>'Sales Forecast by COS'!KFG5</f>
        <v>0</v>
      </c>
      <c r="KFH6" s="98">
        <f>'Sales Forecast by COS'!KFH5</f>
        <v>0</v>
      </c>
      <c r="KFI6" s="98">
        <f>'Sales Forecast by COS'!KFI5</f>
        <v>0</v>
      </c>
      <c r="KFJ6" s="98">
        <f>'Sales Forecast by COS'!KFJ5</f>
        <v>0</v>
      </c>
      <c r="KFK6" s="98">
        <f>'Sales Forecast by COS'!KFK5</f>
        <v>0</v>
      </c>
      <c r="KFL6" s="98">
        <f>'Sales Forecast by COS'!KFL5</f>
        <v>0</v>
      </c>
      <c r="KFM6" s="98">
        <f>'Sales Forecast by COS'!KFM5</f>
        <v>0</v>
      </c>
      <c r="KFN6" s="98">
        <f>'Sales Forecast by COS'!KFN5</f>
        <v>0</v>
      </c>
      <c r="KFO6" s="98">
        <f>'Sales Forecast by COS'!KFO5</f>
        <v>0</v>
      </c>
      <c r="KFP6" s="98">
        <f>'Sales Forecast by COS'!KFP5</f>
        <v>0</v>
      </c>
      <c r="KFQ6" s="98">
        <f>'Sales Forecast by COS'!KFQ5</f>
        <v>0</v>
      </c>
      <c r="KFR6" s="98">
        <f>'Sales Forecast by COS'!KFR5</f>
        <v>0</v>
      </c>
      <c r="KFS6" s="98">
        <f>'Sales Forecast by COS'!KFS5</f>
        <v>0</v>
      </c>
      <c r="KFT6" s="98">
        <f>'Sales Forecast by COS'!KFT5</f>
        <v>0</v>
      </c>
      <c r="KFU6" s="98">
        <f>'Sales Forecast by COS'!KFU5</f>
        <v>0</v>
      </c>
      <c r="KFV6" s="98">
        <f>'Sales Forecast by COS'!KFV5</f>
        <v>0</v>
      </c>
      <c r="KFW6" s="98">
        <f>'Sales Forecast by COS'!KFW5</f>
        <v>0</v>
      </c>
      <c r="KFX6" s="98">
        <f>'Sales Forecast by COS'!KFX5</f>
        <v>0</v>
      </c>
      <c r="KFY6" s="98">
        <f>'Sales Forecast by COS'!KFY5</f>
        <v>0</v>
      </c>
      <c r="KFZ6" s="98">
        <f>'Sales Forecast by COS'!KFZ5</f>
        <v>0</v>
      </c>
      <c r="KGA6" s="98">
        <f>'Sales Forecast by COS'!KGA5</f>
        <v>0</v>
      </c>
      <c r="KGB6" s="98">
        <f>'Sales Forecast by COS'!KGB5</f>
        <v>0</v>
      </c>
      <c r="KGC6" s="98">
        <f>'Sales Forecast by COS'!KGC5</f>
        <v>0</v>
      </c>
      <c r="KGD6" s="98">
        <f>'Sales Forecast by COS'!KGD5</f>
        <v>0</v>
      </c>
      <c r="KGE6" s="98">
        <f>'Sales Forecast by COS'!KGE5</f>
        <v>0</v>
      </c>
      <c r="KGF6" s="98">
        <f>'Sales Forecast by COS'!KGF5</f>
        <v>0</v>
      </c>
      <c r="KGG6" s="98">
        <f>'Sales Forecast by COS'!KGG5</f>
        <v>0</v>
      </c>
      <c r="KGH6" s="98">
        <f>'Sales Forecast by COS'!KGH5</f>
        <v>0</v>
      </c>
      <c r="KGI6" s="98">
        <f>'Sales Forecast by COS'!KGI5</f>
        <v>0</v>
      </c>
      <c r="KGJ6" s="98">
        <f>'Sales Forecast by COS'!KGJ5</f>
        <v>0</v>
      </c>
      <c r="KGK6" s="98">
        <f>'Sales Forecast by COS'!KGK5</f>
        <v>0</v>
      </c>
      <c r="KGL6" s="98">
        <f>'Sales Forecast by COS'!KGL5</f>
        <v>0</v>
      </c>
      <c r="KGM6" s="98">
        <f>'Sales Forecast by COS'!KGM5</f>
        <v>0</v>
      </c>
      <c r="KGN6" s="98">
        <f>'Sales Forecast by COS'!KGN5</f>
        <v>0</v>
      </c>
      <c r="KGO6" s="98">
        <f>'Sales Forecast by COS'!KGO5</f>
        <v>0</v>
      </c>
      <c r="KGP6" s="98">
        <f>'Sales Forecast by COS'!KGP5</f>
        <v>0</v>
      </c>
      <c r="KGQ6" s="98">
        <f>'Sales Forecast by COS'!KGQ5</f>
        <v>0</v>
      </c>
      <c r="KGR6" s="98">
        <f>'Sales Forecast by COS'!KGR5</f>
        <v>0</v>
      </c>
      <c r="KGS6" s="98">
        <f>'Sales Forecast by COS'!KGS5</f>
        <v>0</v>
      </c>
      <c r="KGT6" s="98">
        <f>'Sales Forecast by COS'!KGT5</f>
        <v>0</v>
      </c>
      <c r="KGU6" s="98">
        <f>'Sales Forecast by COS'!KGU5</f>
        <v>0</v>
      </c>
      <c r="KGV6" s="98">
        <f>'Sales Forecast by COS'!KGV5</f>
        <v>0</v>
      </c>
      <c r="KGW6" s="98">
        <f>'Sales Forecast by COS'!KGW5</f>
        <v>0</v>
      </c>
      <c r="KGX6" s="98">
        <f>'Sales Forecast by COS'!KGX5</f>
        <v>0</v>
      </c>
      <c r="KGY6" s="98">
        <f>'Sales Forecast by COS'!KGY5</f>
        <v>0</v>
      </c>
      <c r="KGZ6" s="98">
        <f>'Sales Forecast by COS'!KGZ5</f>
        <v>0</v>
      </c>
      <c r="KHA6" s="98">
        <f>'Sales Forecast by COS'!KHA5</f>
        <v>0</v>
      </c>
      <c r="KHB6" s="98">
        <f>'Sales Forecast by COS'!KHB5</f>
        <v>0</v>
      </c>
      <c r="KHC6" s="98">
        <f>'Sales Forecast by COS'!KHC5</f>
        <v>0</v>
      </c>
      <c r="KHD6" s="98">
        <f>'Sales Forecast by COS'!KHD5</f>
        <v>0</v>
      </c>
      <c r="KHE6" s="98">
        <f>'Sales Forecast by COS'!KHE5</f>
        <v>0</v>
      </c>
      <c r="KHF6" s="98">
        <f>'Sales Forecast by COS'!KHF5</f>
        <v>0</v>
      </c>
      <c r="KHG6" s="98">
        <f>'Sales Forecast by COS'!KHG5</f>
        <v>0</v>
      </c>
      <c r="KHH6" s="98">
        <f>'Sales Forecast by COS'!KHH5</f>
        <v>0</v>
      </c>
      <c r="KHI6" s="98">
        <f>'Sales Forecast by COS'!KHI5</f>
        <v>0</v>
      </c>
      <c r="KHJ6" s="98">
        <f>'Sales Forecast by COS'!KHJ5</f>
        <v>0</v>
      </c>
      <c r="KHK6" s="98">
        <f>'Sales Forecast by COS'!KHK5</f>
        <v>0</v>
      </c>
      <c r="KHL6" s="98">
        <f>'Sales Forecast by COS'!KHL5</f>
        <v>0</v>
      </c>
      <c r="KHM6" s="98">
        <f>'Sales Forecast by COS'!KHM5</f>
        <v>0</v>
      </c>
      <c r="KHN6" s="98">
        <f>'Sales Forecast by COS'!KHN5</f>
        <v>0</v>
      </c>
      <c r="KHO6" s="98">
        <f>'Sales Forecast by COS'!KHO5</f>
        <v>0</v>
      </c>
      <c r="KHP6" s="98">
        <f>'Sales Forecast by COS'!KHP5</f>
        <v>0</v>
      </c>
      <c r="KHQ6" s="98">
        <f>'Sales Forecast by COS'!KHQ5</f>
        <v>0</v>
      </c>
      <c r="KHR6" s="98">
        <f>'Sales Forecast by COS'!KHR5</f>
        <v>0</v>
      </c>
      <c r="KHS6" s="98">
        <f>'Sales Forecast by COS'!KHS5</f>
        <v>0</v>
      </c>
      <c r="KHT6" s="98">
        <f>'Sales Forecast by COS'!KHT5</f>
        <v>0</v>
      </c>
      <c r="KHU6" s="98">
        <f>'Sales Forecast by COS'!KHU5</f>
        <v>0</v>
      </c>
      <c r="KHV6" s="98">
        <f>'Sales Forecast by COS'!KHV5</f>
        <v>0</v>
      </c>
      <c r="KHW6" s="98">
        <f>'Sales Forecast by COS'!KHW5</f>
        <v>0</v>
      </c>
      <c r="KHX6" s="98">
        <f>'Sales Forecast by COS'!KHX5</f>
        <v>0</v>
      </c>
      <c r="KHY6" s="98">
        <f>'Sales Forecast by COS'!KHY5</f>
        <v>0</v>
      </c>
      <c r="KHZ6" s="98">
        <f>'Sales Forecast by COS'!KHZ5</f>
        <v>0</v>
      </c>
      <c r="KIA6" s="98">
        <f>'Sales Forecast by COS'!KIA5</f>
        <v>0</v>
      </c>
      <c r="KIB6" s="98">
        <f>'Sales Forecast by COS'!KIB5</f>
        <v>0</v>
      </c>
      <c r="KIC6" s="98">
        <f>'Sales Forecast by COS'!KIC5</f>
        <v>0</v>
      </c>
      <c r="KID6" s="98">
        <f>'Sales Forecast by COS'!KID5</f>
        <v>0</v>
      </c>
      <c r="KIE6" s="98">
        <f>'Sales Forecast by COS'!KIE5</f>
        <v>0</v>
      </c>
      <c r="KIF6" s="98">
        <f>'Sales Forecast by COS'!KIF5</f>
        <v>0</v>
      </c>
      <c r="KIG6" s="98">
        <f>'Sales Forecast by COS'!KIG5</f>
        <v>0</v>
      </c>
      <c r="KIH6" s="98">
        <f>'Sales Forecast by COS'!KIH5</f>
        <v>0</v>
      </c>
      <c r="KII6" s="98">
        <f>'Sales Forecast by COS'!KII5</f>
        <v>0</v>
      </c>
      <c r="KIJ6" s="98">
        <f>'Sales Forecast by COS'!KIJ5</f>
        <v>0</v>
      </c>
      <c r="KIK6" s="98">
        <f>'Sales Forecast by COS'!KIK5</f>
        <v>0</v>
      </c>
      <c r="KIL6" s="98">
        <f>'Sales Forecast by COS'!KIL5</f>
        <v>0</v>
      </c>
      <c r="KIM6" s="98">
        <f>'Sales Forecast by COS'!KIM5</f>
        <v>0</v>
      </c>
      <c r="KIN6" s="98">
        <f>'Sales Forecast by COS'!KIN5</f>
        <v>0</v>
      </c>
      <c r="KIO6" s="98">
        <f>'Sales Forecast by COS'!KIO5</f>
        <v>0</v>
      </c>
      <c r="KIP6" s="98">
        <f>'Sales Forecast by COS'!KIP5</f>
        <v>0</v>
      </c>
      <c r="KIQ6" s="98">
        <f>'Sales Forecast by COS'!KIQ5</f>
        <v>0</v>
      </c>
      <c r="KIR6" s="98">
        <f>'Sales Forecast by COS'!KIR5</f>
        <v>0</v>
      </c>
      <c r="KIS6" s="98">
        <f>'Sales Forecast by COS'!KIS5</f>
        <v>0</v>
      </c>
      <c r="KIT6" s="98">
        <f>'Sales Forecast by COS'!KIT5</f>
        <v>0</v>
      </c>
      <c r="KIU6" s="98">
        <f>'Sales Forecast by COS'!KIU5</f>
        <v>0</v>
      </c>
      <c r="KIV6" s="98">
        <f>'Sales Forecast by COS'!KIV5</f>
        <v>0</v>
      </c>
      <c r="KIW6" s="98">
        <f>'Sales Forecast by COS'!KIW5</f>
        <v>0</v>
      </c>
      <c r="KIX6" s="98">
        <f>'Sales Forecast by COS'!KIX5</f>
        <v>0</v>
      </c>
      <c r="KIY6" s="98">
        <f>'Sales Forecast by COS'!KIY5</f>
        <v>0</v>
      </c>
      <c r="KIZ6" s="98">
        <f>'Sales Forecast by COS'!KIZ5</f>
        <v>0</v>
      </c>
      <c r="KJA6" s="98">
        <f>'Sales Forecast by COS'!KJA5</f>
        <v>0</v>
      </c>
      <c r="KJB6" s="98">
        <f>'Sales Forecast by COS'!KJB5</f>
        <v>0</v>
      </c>
      <c r="KJC6" s="98">
        <f>'Sales Forecast by COS'!KJC5</f>
        <v>0</v>
      </c>
      <c r="KJD6" s="98">
        <f>'Sales Forecast by COS'!KJD5</f>
        <v>0</v>
      </c>
      <c r="KJE6" s="98">
        <f>'Sales Forecast by COS'!KJE5</f>
        <v>0</v>
      </c>
      <c r="KJF6" s="98">
        <f>'Sales Forecast by COS'!KJF5</f>
        <v>0</v>
      </c>
      <c r="KJG6" s="98">
        <f>'Sales Forecast by COS'!KJG5</f>
        <v>0</v>
      </c>
      <c r="KJH6" s="98">
        <f>'Sales Forecast by COS'!KJH5</f>
        <v>0</v>
      </c>
      <c r="KJI6" s="98">
        <f>'Sales Forecast by COS'!KJI5</f>
        <v>0</v>
      </c>
      <c r="KJJ6" s="98">
        <f>'Sales Forecast by COS'!KJJ5</f>
        <v>0</v>
      </c>
      <c r="KJK6" s="98">
        <f>'Sales Forecast by COS'!KJK5</f>
        <v>0</v>
      </c>
      <c r="KJL6" s="98">
        <f>'Sales Forecast by COS'!KJL5</f>
        <v>0</v>
      </c>
      <c r="KJM6" s="98">
        <f>'Sales Forecast by COS'!KJM5</f>
        <v>0</v>
      </c>
      <c r="KJN6" s="98">
        <f>'Sales Forecast by COS'!KJN5</f>
        <v>0</v>
      </c>
      <c r="KJO6" s="98">
        <f>'Sales Forecast by COS'!KJO5</f>
        <v>0</v>
      </c>
      <c r="KJP6" s="98">
        <f>'Sales Forecast by COS'!KJP5</f>
        <v>0</v>
      </c>
      <c r="KJQ6" s="98">
        <f>'Sales Forecast by COS'!KJQ5</f>
        <v>0</v>
      </c>
      <c r="KJR6" s="98">
        <f>'Sales Forecast by COS'!KJR5</f>
        <v>0</v>
      </c>
      <c r="KJS6" s="98">
        <f>'Sales Forecast by COS'!KJS5</f>
        <v>0</v>
      </c>
      <c r="KJT6" s="98">
        <f>'Sales Forecast by COS'!KJT5</f>
        <v>0</v>
      </c>
      <c r="KJU6" s="98">
        <f>'Sales Forecast by COS'!KJU5</f>
        <v>0</v>
      </c>
      <c r="KJV6" s="98">
        <f>'Sales Forecast by COS'!KJV5</f>
        <v>0</v>
      </c>
      <c r="KJW6" s="98">
        <f>'Sales Forecast by COS'!KJW5</f>
        <v>0</v>
      </c>
      <c r="KJX6" s="98">
        <f>'Sales Forecast by COS'!KJX5</f>
        <v>0</v>
      </c>
      <c r="KJY6" s="98">
        <f>'Sales Forecast by COS'!KJY5</f>
        <v>0</v>
      </c>
      <c r="KJZ6" s="98">
        <f>'Sales Forecast by COS'!KJZ5</f>
        <v>0</v>
      </c>
      <c r="KKA6" s="98">
        <f>'Sales Forecast by COS'!KKA5</f>
        <v>0</v>
      </c>
      <c r="KKB6" s="98">
        <f>'Sales Forecast by COS'!KKB5</f>
        <v>0</v>
      </c>
      <c r="KKC6" s="98">
        <f>'Sales Forecast by COS'!KKC5</f>
        <v>0</v>
      </c>
      <c r="KKD6" s="98">
        <f>'Sales Forecast by COS'!KKD5</f>
        <v>0</v>
      </c>
      <c r="KKE6" s="98">
        <f>'Sales Forecast by COS'!KKE5</f>
        <v>0</v>
      </c>
      <c r="KKF6" s="98">
        <f>'Sales Forecast by COS'!KKF5</f>
        <v>0</v>
      </c>
      <c r="KKG6" s="98">
        <f>'Sales Forecast by COS'!KKG5</f>
        <v>0</v>
      </c>
      <c r="KKH6" s="98">
        <f>'Sales Forecast by COS'!KKH5</f>
        <v>0</v>
      </c>
      <c r="KKI6" s="98">
        <f>'Sales Forecast by COS'!KKI5</f>
        <v>0</v>
      </c>
      <c r="KKJ6" s="98">
        <f>'Sales Forecast by COS'!KKJ5</f>
        <v>0</v>
      </c>
      <c r="KKK6" s="98">
        <f>'Sales Forecast by COS'!KKK5</f>
        <v>0</v>
      </c>
      <c r="KKL6" s="98">
        <f>'Sales Forecast by COS'!KKL5</f>
        <v>0</v>
      </c>
      <c r="KKM6" s="98">
        <f>'Sales Forecast by COS'!KKM5</f>
        <v>0</v>
      </c>
      <c r="KKN6" s="98">
        <f>'Sales Forecast by COS'!KKN5</f>
        <v>0</v>
      </c>
      <c r="KKO6" s="98">
        <f>'Sales Forecast by COS'!KKO5</f>
        <v>0</v>
      </c>
      <c r="KKP6" s="98">
        <f>'Sales Forecast by COS'!KKP5</f>
        <v>0</v>
      </c>
      <c r="KKQ6" s="98">
        <f>'Sales Forecast by COS'!KKQ5</f>
        <v>0</v>
      </c>
      <c r="KKR6" s="98">
        <f>'Sales Forecast by COS'!KKR5</f>
        <v>0</v>
      </c>
      <c r="KKS6" s="98">
        <f>'Sales Forecast by COS'!KKS5</f>
        <v>0</v>
      </c>
      <c r="KKT6" s="98">
        <f>'Sales Forecast by COS'!KKT5</f>
        <v>0</v>
      </c>
      <c r="KKU6" s="98">
        <f>'Sales Forecast by COS'!KKU5</f>
        <v>0</v>
      </c>
      <c r="KKV6" s="98">
        <f>'Sales Forecast by COS'!KKV5</f>
        <v>0</v>
      </c>
      <c r="KKW6" s="98">
        <f>'Sales Forecast by COS'!KKW5</f>
        <v>0</v>
      </c>
      <c r="KKX6" s="98">
        <f>'Sales Forecast by COS'!KKX5</f>
        <v>0</v>
      </c>
      <c r="KKY6" s="98">
        <f>'Sales Forecast by COS'!KKY5</f>
        <v>0</v>
      </c>
      <c r="KKZ6" s="98">
        <f>'Sales Forecast by COS'!KKZ5</f>
        <v>0</v>
      </c>
      <c r="KLA6" s="98">
        <f>'Sales Forecast by COS'!KLA5</f>
        <v>0</v>
      </c>
      <c r="KLB6" s="98">
        <f>'Sales Forecast by COS'!KLB5</f>
        <v>0</v>
      </c>
      <c r="KLC6" s="98">
        <f>'Sales Forecast by COS'!KLC5</f>
        <v>0</v>
      </c>
      <c r="KLD6" s="98">
        <f>'Sales Forecast by COS'!KLD5</f>
        <v>0</v>
      </c>
      <c r="KLE6" s="98">
        <f>'Sales Forecast by COS'!KLE5</f>
        <v>0</v>
      </c>
      <c r="KLF6" s="98">
        <f>'Sales Forecast by COS'!KLF5</f>
        <v>0</v>
      </c>
      <c r="KLG6" s="98">
        <f>'Sales Forecast by COS'!KLG5</f>
        <v>0</v>
      </c>
      <c r="KLH6" s="98">
        <f>'Sales Forecast by COS'!KLH5</f>
        <v>0</v>
      </c>
      <c r="KLI6" s="98">
        <f>'Sales Forecast by COS'!KLI5</f>
        <v>0</v>
      </c>
      <c r="KLJ6" s="98">
        <f>'Sales Forecast by COS'!KLJ5</f>
        <v>0</v>
      </c>
      <c r="KLK6" s="98">
        <f>'Sales Forecast by COS'!KLK5</f>
        <v>0</v>
      </c>
      <c r="KLL6" s="98">
        <f>'Sales Forecast by COS'!KLL5</f>
        <v>0</v>
      </c>
      <c r="KLM6" s="98">
        <f>'Sales Forecast by COS'!KLM5</f>
        <v>0</v>
      </c>
      <c r="KLN6" s="98">
        <f>'Sales Forecast by COS'!KLN5</f>
        <v>0</v>
      </c>
      <c r="KLO6" s="98">
        <f>'Sales Forecast by COS'!KLO5</f>
        <v>0</v>
      </c>
      <c r="KLP6" s="98">
        <f>'Sales Forecast by COS'!KLP5</f>
        <v>0</v>
      </c>
      <c r="KLQ6" s="98">
        <f>'Sales Forecast by COS'!KLQ5</f>
        <v>0</v>
      </c>
      <c r="KLR6" s="98">
        <f>'Sales Forecast by COS'!KLR5</f>
        <v>0</v>
      </c>
      <c r="KLS6" s="98">
        <f>'Sales Forecast by COS'!KLS5</f>
        <v>0</v>
      </c>
      <c r="KLT6" s="98">
        <f>'Sales Forecast by COS'!KLT5</f>
        <v>0</v>
      </c>
      <c r="KLU6" s="98">
        <f>'Sales Forecast by COS'!KLU5</f>
        <v>0</v>
      </c>
      <c r="KLV6" s="98">
        <f>'Sales Forecast by COS'!KLV5</f>
        <v>0</v>
      </c>
      <c r="KLW6" s="98">
        <f>'Sales Forecast by COS'!KLW5</f>
        <v>0</v>
      </c>
      <c r="KLX6" s="98">
        <f>'Sales Forecast by COS'!KLX5</f>
        <v>0</v>
      </c>
      <c r="KLY6" s="98">
        <f>'Sales Forecast by COS'!KLY5</f>
        <v>0</v>
      </c>
      <c r="KLZ6" s="98">
        <f>'Sales Forecast by COS'!KLZ5</f>
        <v>0</v>
      </c>
      <c r="KMA6" s="98">
        <f>'Sales Forecast by COS'!KMA5</f>
        <v>0</v>
      </c>
      <c r="KMB6" s="98">
        <f>'Sales Forecast by COS'!KMB5</f>
        <v>0</v>
      </c>
      <c r="KMC6" s="98">
        <f>'Sales Forecast by COS'!KMC5</f>
        <v>0</v>
      </c>
      <c r="KMD6" s="98">
        <f>'Sales Forecast by COS'!KMD5</f>
        <v>0</v>
      </c>
      <c r="KME6" s="98">
        <f>'Sales Forecast by COS'!KME5</f>
        <v>0</v>
      </c>
      <c r="KMF6" s="98">
        <f>'Sales Forecast by COS'!KMF5</f>
        <v>0</v>
      </c>
      <c r="KMG6" s="98">
        <f>'Sales Forecast by COS'!KMG5</f>
        <v>0</v>
      </c>
      <c r="KMH6" s="98">
        <f>'Sales Forecast by COS'!KMH5</f>
        <v>0</v>
      </c>
      <c r="KMI6" s="98">
        <f>'Sales Forecast by COS'!KMI5</f>
        <v>0</v>
      </c>
      <c r="KMJ6" s="98">
        <f>'Sales Forecast by COS'!KMJ5</f>
        <v>0</v>
      </c>
      <c r="KMK6" s="98">
        <f>'Sales Forecast by COS'!KMK5</f>
        <v>0</v>
      </c>
      <c r="KML6" s="98">
        <f>'Sales Forecast by COS'!KML5</f>
        <v>0</v>
      </c>
      <c r="KMM6" s="98">
        <f>'Sales Forecast by COS'!KMM5</f>
        <v>0</v>
      </c>
      <c r="KMN6" s="98">
        <f>'Sales Forecast by COS'!KMN5</f>
        <v>0</v>
      </c>
      <c r="KMO6" s="98">
        <f>'Sales Forecast by COS'!KMO5</f>
        <v>0</v>
      </c>
      <c r="KMP6" s="98">
        <f>'Sales Forecast by COS'!KMP5</f>
        <v>0</v>
      </c>
      <c r="KMQ6" s="98">
        <f>'Sales Forecast by COS'!KMQ5</f>
        <v>0</v>
      </c>
      <c r="KMR6" s="98">
        <f>'Sales Forecast by COS'!KMR5</f>
        <v>0</v>
      </c>
      <c r="KMS6" s="98">
        <f>'Sales Forecast by COS'!KMS5</f>
        <v>0</v>
      </c>
      <c r="KMT6" s="98">
        <f>'Sales Forecast by COS'!KMT5</f>
        <v>0</v>
      </c>
      <c r="KMU6" s="98">
        <f>'Sales Forecast by COS'!KMU5</f>
        <v>0</v>
      </c>
      <c r="KMV6" s="98">
        <f>'Sales Forecast by COS'!KMV5</f>
        <v>0</v>
      </c>
      <c r="KMW6" s="98">
        <f>'Sales Forecast by COS'!KMW5</f>
        <v>0</v>
      </c>
      <c r="KMX6" s="98">
        <f>'Sales Forecast by COS'!KMX5</f>
        <v>0</v>
      </c>
      <c r="KMY6" s="98">
        <f>'Sales Forecast by COS'!KMY5</f>
        <v>0</v>
      </c>
      <c r="KMZ6" s="98">
        <f>'Sales Forecast by COS'!KMZ5</f>
        <v>0</v>
      </c>
      <c r="KNA6" s="98">
        <f>'Sales Forecast by COS'!KNA5</f>
        <v>0</v>
      </c>
      <c r="KNB6" s="98">
        <f>'Sales Forecast by COS'!KNB5</f>
        <v>0</v>
      </c>
      <c r="KNC6" s="98">
        <f>'Sales Forecast by COS'!KNC5</f>
        <v>0</v>
      </c>
      <c r="KND6" s="98">
        <f>'Sales Forecast by COS'!KND5</f>
        <v>0</v>
      </c>
      <c r="KNE6" s="98">
        <f>'Sales Forecast by COS'!KNE5</f>
        <v>0</v>
      </c>
      <c r="KNF6" s="98">
        <f>'Sales Forecast by COS'!KNF5</f>
        <v>0</v>
      </c>
      <c r="KNG6" s="98">
        <f>'Sales Forecast by COS'!KNG5</f>
        <v>0</v>
      </c>
      <c r="KNH6" s="98">
        <f>'Sales Forecast by COS'!KNH5</f>
        <v>0</v>
      </c>
      <c r="KNI6" s="98">
        <f>'Sales Forecast by COS'!KNI5</f>
        <v>0</v>
      </c>
      <c r="KNJ6" s="98">
        <f>'Sales Forecast by COS'!KNJ5</f>
        <v>0</v>
      </c>
      <c r="KNK6" s="98">
        <f>'Sales Forecast by COS'!KNK5</f>
        <v>0</v>
      </c>
      <c r="KNL6" s="98">
        <f>'Sales Forecast by COS'!KNL5</f>
        <v>0</v>
      </c>
      <c r="KNM6" s="98">
        <f>'Sales Forecast by COS'!KNM5</f>
        <v>0</v>
      </c>
      <c r="KNN6" s="98">
        <f>'Sales Forecast by COS'!KNN5</f>
        <v>0</v>
      </c>
      <c r="KNO6" s="98">
        <f>'Sales Forecast by COS'!KNO5</f>
        <v>0</v>
      </c>
      <c r="KNP6" s="98">
        <f>'Sales Forecast by COS'!KNP5</f>
        <v>0</v>
      </c>
      <c r="KNQ6" s="98">
        <f>'Sales Forecast by COS'!KNQ5</f>
        <v>0</v>
      </c>
      <c r="KNR6" s="98">
        <f>'Sales Forecast by COS'!KNR5</f>
        <v>0</v>
      </c>
      <c r="KNS6" s="98">
        <f>'Sales Forecast by COS'!KNS5</f>
        <v>0</v>
      </c>
      <c r="KNT6" s="98">
        <f>'Sales Forecast by COS'!KNT5</f>
        <v>0</v>
      </c>
      <c r="KNU6" s="98">
        <f>'Sales Forecast by COS'!KNU5</f>
        <v>0</v>
      </c>
      <c r="KNV6" s="98">
        <f>'Sales Forecast by COS'!KNV5</f>
        <v>0</v>
      </c>
      <c r="KNW6" s="98">
        <f>'Sales Forecast by COS'!KNW5</f>
        <v>0</v>
      </c>
      <c r="KNX6" s="98">
        <f>'Sales Forecast by COS'!KNX5</f>
        <v>0</v>
      </c>
      <c r="KNY6" s="98">
        <f>'Sales Forecast by COS'!KNY5</f>
        <v>0</v>
      </c>
      <c r="KNZ6" s="98">
        <f>'Sales Forecast by COS'!KNZ5</f>
        <v>0</v>
      </c>
      <c r="KOA6" s="98">
        <f>'Sales Forecast by COS'!KOA5</f>
        <v>0</v>
      </c>
      <c r="KOB6" s="98">
        <f>'Sales Forecast by COS'!KOB5</f>
        <v>0</v>
      </c>
      <c r="KOC6" s="98">
        <f>'Sales Forecast by COS'!KOC5</f>
        <v>0</v>
      </c>
      <c r="KOD6" s="98">
        <f>'Sales Forecast by COS'!KOD5</f>
        <v>0</v>
      </c>
      <c r="KOE6" s="98">
        <f>'Sales Forecast by COS'!KOE5</f>
        <v>0</v>
      </c>
      <c r="KOF6" s="98">
        <f>'Sales Forecast by COS'!KOF5</f>
        <v>0</v>
      </c>
      <c r="KOG6" s="98">
        <f>'Sales Forecast by COS'!KOG5</f>
        <v>0</v>
      </c>
      <c r="KOH6" s="98">
        <f>'Sales Forecast by COS'!KOH5</f>
        <v>0</v>
      </c>
      <c r="KOI6" s="98">
        <f>'Sales Forecast by COS'!KOI5</f>
        <v>0</v>
      </c>
      <c r="KOJ6" s="98">
        <f>'Sales Forecast by COS'!KOJ5</f>
        <v>0</v>
      </c>
      <c r="KOK6" s="98">
        <f>'Sales Forecast by COS'!KOK5</f>
        <v>0</v>
      </c>
      <c r="KOL6" s="98">
        <f>'Sales Forecast by COS'!KOL5</f>
        <v>0</v>
      </c>
      <c r="KOM6" s="98">
        <f>'Sales Forecast by COS'!KOM5</f>
        <v>0</v>
      </c>
      <c r="KON6" s="98">
        <f>'Sales Forecast by COS'!KON5</f>
        <v>0</v>
      </c>
      <c r="KOO6" s="98">
        <f>'Sales Forecast by COS'!KOO5</f>
        <v>0</v>
      </c>
      <c r="KOP6" s="98">
        <f>'Sales Forecast by COS'!KOP5</f>
        <v>0</v>
      </c>
      <c r="KOQ6" s="98">
        <f>'Sales Forecast by COS'!KOQ5</f>
        <v>0</v>
      </c>
      <c r="KOR6" s="98">
        <f>'Sales Forecast by COS'!KOR5</f>
        <v>0</v>
      </c>
      <c r="KOS6" s="98">
        <f>'Sales Forecast by COS'!KOS5</f>
        <v>0</v>
      </c>
      <c r="KOT6" s="98">
        <f>'Sales Forecast by COS'!KOT5</f>
        <v>0</v>
      </c>
      <c r="KOU6" s="98">
        <f>'Sales Forecast by COS'!KOU5</f>
        <v>0</v>
      </c>
      <c r="KOV6" s="98">
        <f>'Sales Forecast by COS'!KOV5</f>
        <v>0</v>
      </c>
      <c r="KOW6" s="98">
        <f>'Sales Forecast by COS'!KOW5</f>
        <v>0</v>
      </c>
      <c r="KOX6" s="98">
        <f>'Sales Forecast by COS'!KOX5</f>
        <v>0</v>
      </c>
      <c r="KOY6" s="98">
        <f>'Sales Forecast by COS'!KOY5</f>
        <v>0</v>
      </c>
      <c r="KOZ6" s="98">
        <f>'Sales Forecast by COS'!KOZ5</f>
        <v>0</v>
      </c>
      <c r="KPA6" s="98">
        <f>'Sales Forecast by COS'!KPA5</f>
        <v>0</v>
      </c>
      <c r="KPB6" s="98">
        <f>'Sales Forecast by COS'!KPB5</f>
        <v>0</v>
      </c>
      <c r="KPC6" s="98">
        <f>'Sales Forecast by COS'!KPC5</f>
        <v>0</v>
      </c>
      <c r="KPD6" s="98">
        <f>'Sales Forecast by COS'!KPD5</f>
        <v>0</v>
      </c>
      <c r="KPE6" s="98">
        <f>'Sales Forecast by COS'!KPE5</f>
        <v>0</v>
      </c>
      <c r="KPF6" s="98">
        <f>'Sales Forecast by COS'!KPF5</f>
        <v>0</v>
      </c>
      <c r="KPG6" s="98">
        <f>'Sales Forecast by COS'!KPG5</f>
        <v>0</v>
      </c>
      <c r="KPH6" s="98">
        <f>'Sales Forecast by COS'!KPH5</f>
        <v>0</v>
      </c>
      <c r="KPI6" s="98">
        <f>'Sales Forecast by COS'!KPI5</f>
        <v>0</v>
      </c>
      <c r="KPJ6" s="98">
        <f>'Sales Forecast by COS'!KPJ5</f>
        <v>0</v>
      </c>
      <c r="KPK6" s="98">
        <f>'Sales Forecast by COS'!KPK5</f>
        <v>0</v>
      </c>
      <c r="KPL6" s="98">
        <f>'Sales Forecast by COS'!KPL5</f>
        <v>0</v>
      </c>
      <c r="KPM6" s="98">
        <f>'Sales Forecast by COS'!KPM5</f>
        <v>0</v>
      </c>
      <c r="KPN6" s="98">
        <f>'Sales Forecast by COS'!KPN5</f>
        <v>0</v>
      </c>
      <c r="KPO6" s="98">
        <f>'Sales Forecast by COS'!KPO5</f>
        <v>0</v>
      </c>
      <c r="KPP6" s="98">
        <f>'Sales Forecast by COS'!KPP5</f>
        <v>0</v>
      </c>
      <c r="KPQ6" s="98">
        <f>'Sales Forecast by COS'!KPQ5</f>
        <v>0</v>
      </c>
      <c r="KPR6" s="98">
        <f>'Sales Forecast by COS'!KPR5</f>
        <v>0</v>
      </c>
      <c r="KPS6" s="98">
        <f>'Sales Forecast by COS'!KPS5</f>
        <v>0</v>
      </c>
      <c r="KPT6" s="98">
        <f>'Sales Forecast by COS'!KPT5</f>
        <v>0</v>
      </c>
      <c r="KPU6" s="98">
        <f>'Sales Forecast by COS'!KPU5</f>
        <v>0</v>
      </c>
      <c r="KPV6" s="98">
        <f>'Sales Forecast by COS'!KPV5</f>
        <v>0</v>
      </c>
      <c r="KPW6" s="98">
        <f>'Sales Forecast by COS'!KPW5</f>
        <v>0</v>
      </c>
      <c r="KPX6" s="98">
        <f>'Sales Forecast by COS'!KPX5</f>
        <v>0</v>
      </c>
      <c r="KPY6" s="98">
        <f>'Sales Forecast by COS'!KPY5</f>
        <v>0</v>
      </c>
      <c r="KPZ6" s="98">
        <f>'Sales Forecast by COS'!KPZ5</f>
        <v>0</v>
      </c>
      <c r="KQA6" s="98">
        <f>'Sales Forecast by COS'!KQA5</f>
        <v>0</v>
      </c>
      <c r="KQB6" s="98">
        <f>'Sales Forecast by COS'!KQB5</f>
        <v>0</v>
      </c>
      <c r="KQC6" s="98">
        <f>'Sales Forecast by COS'!KQC5</f>
        <v>0</v>
      </c>
      <c r="KQD6" s="98">
        <f>'Sales Forecast by COS'!KQD5</f>
        <v>0</v>
      </c>
      <c r="KQE6" s="98">
        <f>'Sales Forecast by COS'!KQE5</f>
        <v>0</v>
      </c>
      <c r="KQF6" s="98">
        <f>'Sales Forecast by COS'!KQF5</f>
        <v>0</v>
      </c>
      <c r="KQG6" s="98">
        <f>'Sales Forecast by COS'!KQG5</f>
        <v>0</v>
      </c>
      <c r="KQH6" s="98">
        <f>'Sales Forecast by COS'!KQH5</f>
        <v>0</v>
      </c>
      <c r="KQI6" s="98">
        <f>'Sales Forecast by COS'!KQI5</f>
        <v>0</v>
      </c>
      <c r="KQJ6" s="98">
        <f>'Sales Forecast by COS'!KQJ5</f>
        <v>0</v>
      </c>
      <c r="KQK6" s="98">
        <f>'Sales Forecast by COS'!KQK5</f>
        <v>0</v>
      </c>
      <c r="KQL6" s="98">
        <f>'Sales Forecast by COS'!KQL5</f>
        <v>0</v>
      </c>
      <c r="KQM6" s="98">
        <f>'Sales Forecast by COS'!KQM5</f>
        <v>0</v>
      </c>
      <c r="KQN6" s="98">
        <f>'Sales Forecast by COS'!KQN5</f>
        <v>0</v>
      </c>
      <c r="KQO6" s="98">
        <f>'Sales Forecast by COS'!KQO5</f>
        <v>0</v>
      </c>
      <c r="KQP6" s="98">
        <f>'Sales Forecast by COS'!KQP5</f>
        <v>0</v>
      </c>
      <c r="KQQ6" s="98">
        <f>'Sales Forecast by COS'!KQQ5</f>
        <v>0</v>
      </c>
      <c r="KQR6" s="98">
        <f>'Sales Forecast by COS'!KQR5</f>
        <v>0</v>
      </c>
      <c r="KQS6" s="98">
        <f>'Sales Forecast by COS'!KQS5</f>
        <v>0</v>
      </c>
      <c r="KQT6" s="98">
        <f>'Sales Forecast by COS'!KQT5</f>
        <v>0</v>
      </c>
      <c r="KQU6" s="98">
        <f>'Sales Forecast by COS'!KQU5</f>
        <v>0</v>
      </c>
      <c r="KQV6" s="98">
        <f>'Sales Forecast by COS'!KQV5</f>
        <v>0</v>
      </c>
      <c r="KQW6" s="98">
        <f>'Sales Forecast by COS'!KQW5</f>
        <v>0</v>
      </c>
      <c r="KQX6" s="98">
        <f>'Sales Forecast by COS'!KQX5</f>
        <v>0</v>
      </c>
      <c r="KQY6" s="98">
        <f>'Sales Forecast by COS'!KQY5</f>
        <v>0</v>
      </c>
      <c r="KQZ6" s="98">
        <f>'Sales Forecast by COS'!KQZ5</f>
        <v>0</v>
      </c>
      <c r="KRA6" s="98">
        <f>'Sales Forecast by COS'!KRA5</f>
        <v>0</v>
      </c>
      <c r="KRB6" s="98">
        <f>'Sales Forecast by COS'!KRB5</f>
        <v>0</v>
      </c>
      <c r="KRC6" s="98">
        <f>'Sales Forecast by COS'!KRC5</f>
        <v>0</v>
      </c>
      <c r="KRD6" s="98">
        <f>'Sales Forecast by COS'!KRD5</f>
        <v>0</v>
      </c>
      <c r="KRE6" s="98">
        <f>'Sales Forecast by COS'!KRE5</f>
        <v>0</v>
      </c>
      <c r="KRF6" s="98">
        <f>'Sales Forecast by COS'!KRF5</f>
        <v>0</v>
      </c>
      <c r="KRG6" s="98">
        <f>'Sales Forecast by COS'!KRG5</f>
        <v>0</v>
      </c>
      <c r="KRH6" s="98">
        <f>'Sales Forecast by COS'!KRH5</f>
        <v>0</v>
      </c>
      <c r="KRI6" s="98">
        <f>'Sales Forecast by COS'!KRI5</f>
        <v>0</v>
      </c>
      <c r="KRJ6" s="98">
        <f>'Sales Forecast by COS'!KRJ5</f>
        <v>0</v>
      </c>
      <c r="KRK6" s="98">
        <f>'Sales Forecast by COS'!KRK5</f>
        <v>0</v>
      </c>
      <c r="KRL6" s="98">
        <f>'Sales Forecast by COS'!KRL5</f>
        <v>0</v>
      </c>
      <c r="KRM6" s="98">
        <f>'Sales Forecast by COS'!KRM5</f>
        <v>0</v>
      </c>
      <c r="KRN6" s="98">
        <f>'Sales Forecast by COS'!KRN5</f>
        <v>0</v>
      </c>
      <c r="KRO6" s="98">
        <f>'Sales Forecast by COS'!KRO5</f>
        <v>0</v>
      </c>
      <c r="KRP6" s="98">
        <f>'Sales Forecast by COS'!KRP5</f>
        <v>0</v>
      </c>
      <c r="KRQ6" s="98">
        <f>'Sales Forecast by COS'!KRQ5</f>
        <v>0</v>
      </c>
      <c r="KRR6" s="98">
        <f>'Sales Forecast by COS'!KRR5</f>
        <v>0</v>
      </c>
      <c r="KRS6" s="98">
        <f>'Sales Forecast by COS'!KRS5</f>
        <v>0</v>
      </c>
      <c r="KRT6" s="98">
        <f>'Sales Forecast by COS'!KRT5</f>
        <v>0</v>
      </c>
      <c r="KRU6" s="98">
        <f>'Sales Forecast by COS'!KRU5</f>
        <v>0</v>
      </c>
      <c r="KRV6" s="98">
        <f>'Sales Forecast by COS'!KRV5</f>
        <v>0</v>
      </c>
      <c r="KRW6" s="98">
        <f>'Sales Forecast by COS'!KRW5</f>
        <v>0</v>
      </c>
      <c r="KRX6" s="98">
        <f>'Sales Forecast by COS'!KRX5</f>
        <v>0</v>
      </c>
      <c r="KRY6" s="98">
        <f>'Sales Forecast by COS'!KRY5</f>
        <v>0</v>
      </c>
      <c r="KRZ6" s="98">
        <f>'Sales Forecast by COS'!KRZ5</f>
        <v>0</v>
      </c>
      <c r="KSA6" s="98">
        <f>'Sales Forecast by COS'!KSA5</f>
        <v>0</v>
      </c>
      <c r="KSB6" s="98">
        <f>'Sales Forecast by COS'!KSB5</f>
        <v>0</v>
      </c>
      <c r="KSC6" s="98">
        <f>'Sales Forecast by COS'!KSC5</f>
        <v>0</v>
      </c>
      <c r="KSD6" s="98">
        <f>'Sales Forecast by COS'!KSD5</f>
        <v>0</v>
      </c>
      <c r="KSE6" s="98">
        <f>'Sales Forecast by COS'!KSE5</f>
        <v>0</v>
      </c>
      <c r="KSF6" s="98">
        <f>'Sales Forecast by COS'!KSF5</f>
        <v>0</v>
      </c>
      <c r="KSG6" s="98">
        <f>'Sales Forecast by COS'!KSG5</f>
        <v>0</v>
      </c>
      <c r="KSH6" s="98">
        <f>'Sales Forecast by COS'!KSH5</f>
        <v>0</v>
      </c>
      <c r="KSI6" s="98">
        <f>'Sales Forecast by COS'!KSI5</f>
        <v>0</v>
      </c>
      <c r="KSJ6" s="98">
        <f>'Sales Forecast by COS'!KSJ5</f>
        <v>0</v>
      </c>
      <c r="KSK6" s="98">
        <f>'Sales Forecast by COS'!KSK5</f>
        <v>0</v>
      </c>
      <c r="KSL6" s="98">
        <f>'Sales Forecast by COS'!KSL5</f>
        <v>0</v>
      </c>
      <c r="KSM6" s="98">
        <f>'Sales Forecast by COS'!KSM5</f>
        <v>0</v>
      </c>
      <c r="KSN6" s="98">
        <f>'Sales Forecast by COS'!KSN5</f>
        <v>0</v>
      </c>
      <c r="KSO6" s="98">
        <f>'Sales Forecast by COS'!KSO5</f>
        <v>0</v>
      </c>
      <c r="KSP6" s="98">
        <f>'Sales Forecast by COS'!KSP5</f>
        <v>0</v>
      </c>
      <c r="KSQ6" s="98">
        <f>'Sales Forecast by COS'!KSQ5</f>
        <v>0</v>
      </c>
      <c r="KSR6" s="98">
        <f>'Sales Forecast by COS'!KSR5</f>
        <v>0</v>
      </c>
      <c r="KSS6" s="98">
        <f>'Sales Forecast by COS'!KSS5</f>
        <v>0</v>
      </c>
      <c r="KST6" s="98">
        <f>'Sales Forecast by COS'!KST5</f>
        <v>0</v>
      </c>
      <c r="KSU6" s="98">
        <f>'Sales Forecast by COS'!KSU5</f>
        <v>0</v>
      </c>
      <c r="KSV6" s="98">
        <f>'Sales Forecast by COS'!KSV5</f>
        <v>0</v>
      </c>
      <c r="KSW6" s="98">
        <f>'Sales Forecast by COS'!KSW5</f>
        <v>0</v>
      </c>
      <c r="KSX6" s="98">
        <f>'Sales Forecast by COS'!KSX5</f>
        <v>0</v>
      </c>
      <c r="KSY6" s="98">
        <f>'Sales Forecast by COS'!KSY5</f>
        <v>0</v>
      </c>
      <c r="KSZ6" s="98">
        <f>'Sales Forecast by COS'!KSZ5</f>
        <v>0</v>
      </c>
      <c r="KTA6" s="98">
        <f>'Sales Forecast by COS'!KTA5</f>
        <v>0</v>
      </c>
      <c r="KTB6" s="98">
        <f>'Sales Forecast by COS'!KTB5</f>
        <v>0</v>
      </c>
      <c r="KTC6" s="98">
        <f>'Sales Forecast by COS'!KTC5</f>
        <v>0</v>
      </c>
      <c r="KTD6" s="98">
        <f>'Sales Forecast by COS'!KTD5</f>
        <v>0</v>
      </c>
      <c r="KTE6" s="98">
        <f>'Sales Forecast by COS'!KTE5</f>
        <v>0</v>
      </c>
      <c r="KTF6" s="98">
        <f>'Sales Forecast by COS'!KTF5</f>
        <v>0</v>
      </c>
      <c r="KTG6" s="98">
        <f>'Sales Forecast by COS'!KTG5</f>
        <v>0</v>
      </c>
      <c r="KTH6" s="98">
        <f>'Sales Forecast by COS'!KTH5</f>
        <v>0</v>
      </c>
      <c r="KTI6" s="98">
        <f>'Sales Forecast by COS'!KTI5</f>
        <v>0</v>
      </c>
      <c r="KTJ6" s="98">
        <f>'Sales Forecast by COS'!KTJ5</f>
        <v>0</v>
      </c>
      <c r="KTK6" s="98">
        <f>'Sales Forecast by COS'!KTK5</f>
        <v>0</v>
      </c>
      <c r="KTL6" s="98">
        <f>'Sales Forecast by COS'!KTL5</f>
        <v>0</v>
      </c>
      <c r="KTM6" s="98">
        <f>'Sales Forecast by COS'!KTM5</f>
        <v>0</v>
      </c>
      <c r="KTN6" s="98">
        <f>'Sales Forecast by COS'!KTN5</f>
        <v>0</v>
      </c>
      <c r="KTO6" s="98">
        <f>'Sales Forecast by COS'!KTO5</f>
        <v>0</v>
      </c>
      <c r="KTP6" s="98">
        <f>'Sales Forecast by COS'!KTP5</f>
        <v>0</v>
      </c>
      <c r="KTQ6" s="98">
        <f>'Sales Forecast by COS'!KTQ5</f>
        <v>0</v>
      </c>
      <c r="KTR6" s="98">
        <f>'Sales Forecast by COS'!KTR5</f>
        <v>0</v>
      </c>
      <c r="KTS6" s="98">
        <f>'Sales Forecast by COS'!KTS5</f>
        <v>0</v>
      </c>
      <c r="KTT6" s="98">
        <f>'Sales Forecast by COS'!KTT5</f>
        <v>0</v>
      </c>
      <c r="KTU6" s="98">
        <f>'Sales Forecast by COS'!KTU5</f>
        <v>0</v>
      </c>
      <c r="KTV6" s="98">
        <f>'Sales Forecast by COS'!KTV5</f>
        <v>0</v>
      </c>
      <c r="KTW6" s="98">
        <f>'Sales Forecast by COS'!KTW5</f>
        <v>0</v>
      </c>
      <c r="KTX6" s="98">
        <f>'Sales Forecast by COS'!KTX5</f>
        <v>0</v>
      </c>
      <c r="KTY6" s="98">
        <f>'Sales Forecast by COS'!KTY5</f>
        <v>0</v>
      </c>
      <c r="KTZ6" s="98">
        <f>'Sales Forecast by COS'!KTZ5</f>
        <v>0</v>
      </c>
      <c r="KUA6" s="98">
        <f>'Sales Forecast by COS'!KUA5</f>
        <v>0</v>
      </c>
      <c r="KUB6" s="98">
        <f>'Sales Forecast by COS'!KUB5</f>
        <v>0</v>
      </c>
      <c r="KUC6" s="98">
        <f>'Sales Forecast by COS'!KUC5</f>
        <v>0</v>
      </c>
      <c r="KUD6" s="98">
        <f>'Sales Forecast by COS'!KUD5</f>
        <v>0</v>
      </c>
      <c r="KUE6" s="98">
        <f>'Sales Forecast by COS'!KUE5</f>
        <v>0</v>
      </c>
      <c r="KUF6" s="98">
        <f>'Sales Forecast by COS'!KUF5</f>
        <v>0</v>
      </c>
      <c r="KUG6" s="98">
        <f>'Sales Forecast by COS'!KUG5</f>
        <v>0</v>
      </c>
      <c r="KUH6" s="98">
        <f>'Sales Forecast by COS'!KUH5</f>
        <v>0</v>
      </c>
      <c r="KUI6" s="98">
        <f>'Sales Forecast by COS'!KUI5</f>
        <v>0</v>
      </c>
      <c r="KUJ6" s="98">
        <f>'Sales Forecast by COS'!KUJ5</f>
        <v>0</v>
      </c>
      <c r="KUK6" s="98">
        <f>'Sales Forecast by COS'!KUK5</f>
        <v>0</v>
      </c>
      <c r="KUL6" s="98">
        <f>'Sales Forecast by COS'!KUL5</f>
        <v>0</v>
      </c>
      <c r="KUM6" s="98">
        <f>'Sales Forecast by COS'!KUM5</f>
        <v>0</v>
      </c>
      <c r="KUN6" s="98">
        <f>'Sales Forecast by COS'!KUN5</f>
        <v>0</v>
      </c>
      <c r="KUO6" s="98">
        <f>'Sales Forecast by COS'!KUO5</f>
        <v>0</v>
      </c>
      <c r="KUP6" s="98">
        <f>'Sales Forecast by COS'!KUP5</f>
        <v>0</v>
      </c>
      <c r="KUQ6" s="98">
        <f>'Sales Forecast by COS'!KUQ5</f>
        <v>0</v>
      </c>
      <c r="KUR6" s="98">
        <f>'Sales Forecast by COS'!KUR5</f>
        <v>0</v>
      </c>
      <c r="KUS6" s="98">
        <f>'Sales Forecast by COS'!KUS5</f>
        <v>0</v>
      </c>
      <c r="KUT6" s="98">
        <f>'Sales Forecast by COS'!KUT5</f>
        <v>0</v>
      </c>
      <c r="KUU6" s="98">
        <f>'Sales Forecast by COS'!KUU5</f>
        <v>0</v>
      </c>
      <c r="KUV6" s="98">
        <f>'Sales Forecast by COS'!KUV5</f>
        <v>0</v>
      </c>
      <c r="KUW6" s="98">
        <f>'Sales Forecast by COS'!KUW5</f>
        <v>0</v>
      </c>
      <c r="KUX6" s="98">
        <f>'Sales Forecast by COS'!KUX5</f>
        <v>0</v>
      </c>
      <c r="KUY6" s="98">
        <f>'Sales Forecast by COS'!KUY5</f>
        <v>0</v>
      </c>
      <c r="KUZ6" s="98">
        <f>'Sales Forecast by COS'!KUZ5</f>
        <v>0</v>
      </c>
      <c r="KVA6" s="98">
        <f>'Sales Forecast by COS'!KVA5</f>
        <v>0</v>
      </c>
      <c r="KVB6" s="98">
        <f>'Sales Forecast by COS'!KVB5</f>
        <v>0</v>
      </c>
      <c r="KVC6" s="98">
        <f>'Sales Forecast by COS'!KVC5</f>
        <v>0</v>
      </c>
      <c r="KVD6" s="98">
        <f>'Sales Forecast by COS'!KVD5</f>
        <v>0</v>
      </c>
      <c r="KVE6" s="98">
        <f>'Sales Forecast by COS'!KVE5</f>
        <v>0</v>
      </c>
      <c r="KVF6" s="98">
        <f>'Sales Forecast by COS'!KVF5</f>
        <v>0</v>
      </c>
      <c r="KVG6" s="98">
        <f>'Sales Forecast by COS'!KVG5</f>
        <v>0</v>
      </c>
      <c r="KVH6" s="98">
        <f>'Sales Forecast by COS'!KVH5</f>
        <v>0</v>
      </c>
      <c r="KVI6" s="98">
        <f>'Sales Forecast by COS'!KVI5</f>
        <v>0</v>
      </c>
      <c r="KVJ6" s="98">
        <f>'Sales Forecast by COS'!KVJ5</f>
        <v>0</v>
      </c>
      <c r="KVK6" s="98">
        <f>'Sales Forecast by COS'!KVK5</f>
        <v>0</v>
      </c>
      <c r="KVL6" s="98">
        <f>'Sales Forecast by COS'!KVL5</f>
        <v>0</v>
      </c>
      <c r="KVM6" s="98">
        <f>'Sales Forecast by COS'!KVM5</f>
        <v>0</v>
      </c>
      <c r="KVN6" s="98">
        <f>'Sales Forecast by COS'!KVN5</f>
        <v>0</v>
      </c>
      <c r="KVO6" s="98">
        <f>'Sales Forecast by COS'!KVO5</f>
        <v>0</v>
      </c>
      <c r="KVP6" s="98">
        <f>'Sales Forecast by COS'!KVP5</f>
        <v>0</v>
      </c>
      <c r="KVQ6" s="98">
        <f>'Sales Forecast by COS'!KVQ5</f>
        <v>0</v>
      </c>
      <c r="KVR6" s="98">
        <f>'Sales Forecast by COS'!KVR5</f>
        <v>0</v>
      </c>
      <c r="KVS6" s="98">
        <f>'Sales Forecast by COS'!KVS5</f>
        <v>0</v>
      </c>
      <c r="KVT6" s="98">
        <f>'Sales Forecast by COS'!KVT5</f>
        <v>0</v>
      </c>
      <c r="KVU6" s="98">
        <f>'Sales Forecast by COS'!KVU5</f>
        <v>0</v>
      </c>
      <c r="KVV6" s="98">
        <f>'Sales Forecast by COS'!KVV5</f>
        <v>0</v>
      </c>
      <c r="KVW6" s="98">
        <f>'Sales Forecast by COS'!KVW5</f>
        <v>0</v>
      </c>
      <c r="KVX6" s="98">
        <f>'Sales Forecast by COS'!KVX5</f>
        <v>0</v>
      </c>
      <c r="KVY6" s="98">
        <f>'Sales Forecast by COS'!KVY5</f>
        <v>0</v>
      </c>
      <c r="KVZ6" s="98">
        <f>'Sales Forecast by COS'!KVZ5</f>
        <v>0</v>
      </c>
      <c r="KWA6" s="98">
        <f>'Sales Forecast by COS'!KWA5</f>
        <v>0</v>
      </c>
      <c r="KWB6" s="98">
        <f>'Sales Forecast by COS'!KWB5</f>
        <v>0</v>
      </c>
      <c r="KWC6" s="98">
        <f>'Sales Forecast by COS'!KWC5</f>
        <v>0</v>
      </c>
      <c r="KWD6" s="98">
        <f>'Sales Forecast by COS'!KWD5</f>
        <v>0</v>
      </c>
      <c r="KWE6" s="98">
        <f>'Sales Forecast by COS'!KWE5</f>
        <v>0</v>
      </c>
      <c r="KWF6" s="98">
        <f>'Sales Forecast by COS'!KWF5</f>
        <v>0</v>
      </c>
      <c r="KWG6" s="98">
        <f>'Sales Forecast by COS'!KWG5</f>
        <v>0</v>
      </c>
      <c r="KWH6" s="98">
        <f>'Sales Forecast by COS'!KWH5</f>
        <v>0</v>
      </c>
      <c r="KWI6" s="98">
        <f>'Sales Forecast by COS'!KWI5</f>
        <v>0</v>
      </c>
      <c r="KWJ6" s="98">
        <f>'Sales Forecast by COS'!KWJ5</f>
        <v>0</v>
      </c>
      <c r="KWK6" s="98">
        <f>'Sales Forecast by COS'!KWK5</f>
        <v>0</v>
      </c>
      <c r="KWL6" s="98">
        <f>'Sales Forecast by COS'!KWL5</f>
        <v>0</v>
      </c>
      <c r="KWM6" s="98">
        <f>'Sales Forecast by COS'!KWM5</f>
        <v>0</v>
      </c>
      <c r="KWN6" s="98">
        <f>'Sales Forecast by COS'!KWN5</f>
        <v>0</v>
      </c>
      <c r="KWO6" s="98">
        <f>'Sales Forecast by COS'!KWO5</f>
        <v>0</v>
      </c>
      <c r="KWP6" s="98">
        <f>'Sales Forecast by COS'!KWP5</f>
        <v>0</v>
      </c>
      <c r="KWQ6" s="98">
        <f>'Sales Forecast by COS'!KWQ5</f>
        <v>0</v>
      </c>
      <c r="KWR6" s="98">
        <f>'Sales Forecast by COS'!KWR5</f>
        <v>0</v>
      </c>
      <c r="KWS6" s="98">
        <f>'Sales Forecast by COS'!KWS5</f>
        <v>0</v>
      </c>
      <c r="KWT6" s="98">
        <f>'Sales Forecast by COS'!KWT5</f>
        <v>0</v>
      </c>
      <c r="KWU6" s="98">
        <f>'Sales Forecast by COS'!KWU5</f>
        <v>0</v>
      </c>
      <c r="KWV6" s="98">
        <f>'Sales Forecast by COS'!KWV5</f>
        <v>0</v>
      </c>
      <c r="KWW6" s="98">
        <f>'Sales Forecast by COS'!KWW5</f>
        <v>0</v>
      </c>
      <c r="KWX6" s="98">
        <f>'Sales Forecast by COS'!KWX5</f>
        <v>0</v>
      </c>
      <c r="KWY6" s="98">
        <f>'Sales Forecast by COS'!KWY5</f>
        <v>0</v>
      </c>
      <c r="KWZ6" s="98">
        <f>'Sales Forecast by COS'!KWZ5</f>
        <v>0</v>
      </c>
      <c r="KXA6" s="98">
        <f>'Sales Forecast by COS'!KXA5</f>
        <v>0</v>
      </c>
      <c r="KXB6" s="98">
        <f>'Sales Forecast by COS'!KXB5</f>
        <v>0</v>
      </c>
      <c r="KXC6" s="98">
        <f>'Sales Forecast by COS'!KXC5</f>
        <v>0</v>
      </c>
      <c r="KXD6" s="98">
        <f>'Sales Forecast by COS'!KXD5</f>
        <v>0</v>
      </c>
      <c r="KXE6" s="98">
        <f>'Sales Forecast by COS'!KXE5</f>
        <v>0</v>
      </c>
      <c r="KXF6" s="98">
        <f>'Sales Forecast by COS'!KXF5</f>
        <v>0</v>
      </c>
      <c r="KXG6" s="98">
        <f>'Sales Forecast by COS'!KXG5</f>
        <v>0</v>
      </c>
      <c r="KXH6" s="98">
        <f>'Sales Forecast by COS'!KXH5</f>
        <v>0</v>
      </c>
      <c r="KXI6" s="98">
        <f>'Sales Forecast by COS'!KXI5</f>
        <v>0</v>
      </c>
      <c r="KXJ6" s="98">
        <f>'Sales Forecast by COS'!KXJ5</f>
        <v>0</v>
      </c>
      <c r="KXK6" s="98">
        <f>'Sales Forecast by COS'!KXK5</f>
        <v>0</v>
      </c>
      <c r="KXL6" s="98">
        <f>'Sales Forecast by COS'!KXL5</f>
        <v>0</v>
      </c>
      <c r="KXM6" s="98">
        <f>'Sales Forecast by COS'!KXM5</f>
        <v>0</v>
      </c>
      <c r="KXN6" s="98">
        <f>'Sales Forecast by COS'!KXN5</f>
        <v>0</v>
      </c>
      <c r="KXO6" s="98">
        <f>'Sales Forecast by COS'!KXO5</f>
        <v>0</v>
      </c>
      <c r="KXP6" s="98">
        <f>'Sales Forecast by COS'!KXP5</f>
        <v>0</v>
      </c>
      <c r="KXQ6" s="98">
        <f>'Sales Forecast by COS'!KXQ5</f>
        <v>0</v>
      </c>
      <c r="KXR6" s="98">
        <f>'Sales Forecast by COS'!KXR5</f>
        <v>0</v>
      </c>
      <c r="KXS6" s="98">
        <f>'Sales Forecast by COS'!KXS5</f>
        <v>0</v>
      </c>
      <c r="KXT6" s="98">
        <f>'Sales Forecast by COS'!KXT5</f>
        <v>0</v>
      </c>
      <c r="KXU6" s="98">
        <f>'Sales Forecast by COS'!KXU5</f>
        <v>0</v>
      </c>
      <c r="KXV6" s="98">
        <f>'Sales Forecast by COS'!KXV5</f>
        <v>0</v>
      </c>
      <c r="KXW6" s="98">
        <f>'Sales Forecast by COS'!KXW5</f>
        <v>0</v>
      </c>
      <c r="KXX6" s="98">
        <f>'Sales Forecast by COS'!KXX5</f>
        <v>0</v>
      </c>
      <c r="KXY6" s="98">
        <f>'Sales Forecast by COS'!KXY5</f>
        <v>0</v>
      </c>
      <c r="KXZ6" s="98">
        <f>'Sales Forecast by COS'!KXZ5</f>
        <v>0</v>
      </c>
      <c r="KYA6" s="98">
        <f>'Sales Forecast by COS'!KYA5</f>
        <v>0</v>
      </c>
      <c r="KYB6" s="98">
        <f>'Sales Forecast by COS'!KYB5</f>
        <v>0</v>
      </c>
      <c r="KYC6" s="98">
        <f>'Sales Forecast by COS'!KYC5</f>
        <v>0</v>
      </c>
      <c r="KYD6" s="98">
        <f>'Sales Forecast by COS'!KYD5</f>
        <v>0</v>
      </c>
      <c r="KYE6" s="98">
        <f>'Sales Forecast by COS'!KYE5</f>
        <v>0</v>
      </c>
      <c r="KYF6" s="98">
        <f>'Sales Forecast by COS'!KYF5</f>
        <v>0</v>
      </c>
      <c r="KYG6" s="98">
        <f>'Sales Forecast by COS'!KYG5</f>
        <v>0</v>
      </c>
      <c r="KYH6" s="98">
        <f>'Sales Forecast by COS'!KYH5</f>
        <v>0</v>
      </c>
      <c r="KYI6" s="98">
        <f>'Sales Forecast by COS'!KYI5</f>
        <v>0</v>
      </c>
      <c r="KYJ6" s="98">
        <f>'Sales Forecast by COS'!KYJ5</f>
        <v>0</v>
      </c>
      <c r="KYK6" s="98">
        <f>'Sales Forecast by COS'!KYK5</f>
        <v>0</v>
      </c>
      <c r="KYL6" s="98">
        <f>'Sales Forecast by COS'!KYL5</f>
        <v>0</v>
      </c>
      <c r="KYM6" s="98">
        <f>'Sales Forecast by COS'!KYM5</f>
        <v>0</v>
      </c>
      <c r="KYN6" s="98">
        <f>'Sales Forecast by COS'!KYN5</f>
        <v>0</v>
      </c>
      <c r="KYO6" s="98">
        <f>'Sales Forecast by COS'!KYO5</f>
        <v>0</v>
      </c>
      <c r="KYP6" s="98">
        <f>'Sales Forecast by COS'!KYP5</f>
        <v>0</v>
      </c>
      <c r="KYQ6" s="98">
        <f>'Sales Forecast by COS'!KYQ5</f>
        <v>0</v>
      </c>
      <c r="KYR6" s="98">
        <f>'Sales Forecast by COS'!KYR5</f>
        <v>0</v>
      </c>
      <c r="KYS6" s="98">
        <f>'Sales Forecast by COS'!KYS5</f>
        <v>0</v>
      </c>
      <c r="KYT6" s="98">
        <f>'Sales Forecast by COS'!KYT5</f>
        <v>0</v>
      </c>
      <c r="KYU6" s="98">
        <f>'Sales Forecast by COS'!KYU5</f>
        <v>0</v>
      </c>
      <c r="KYV6" s="98">
        <f>'Sales Forecast by COS'!KYV5</f>
        <v>0</v>
      </c>
      <c r="KYW6" s="98">
        <f>'Sales Forecast by COS'!KYW5</f>
        <v>0</v>
      </c>
      <c r="KYX6" s="98">
        <f>'Sales Forecast by COS'!KYX5</f>
        <v>0</v>
      </c>
      <c r="KYY6" s="98">
        <f>'Sales Forecast by COS'!KYY5</f>
        <v>0</v>
      </c>
      <c r="KYZ6" s="98">
        <f>'Sales Forecast by COS'!KYZ5</f>
        <v>0</v>
      </c>
      <c r="KZA6" s="98">
        <f>'Sales Forecast by COS'!KZA5</f>
        <v>0</v>
      </c>
      <c r="KZB6" s="98">
        <f>'Sales Forecast by COS'!KZB5</f>
        <v>0</v>
      </c>
      <c r="KZC6" s="98">
        <f>'Sales Forecast by COS'!KZC5</f>
        <v>0</v>
      </c>
      <c r="KZD6" s="98">
        <f>'Sales Forecast by COS'!KZD5</f>
        <v>0</v>
      </c>
      <c r="KZE6" s="98">
        <f>'Sales Forecast by COS'!KZE5</f>
        <v>0</v>
      </c>
      <c r="KZF6" s="98">
        <f>'Sales Forecast by COS'!KZF5</f>
        <v>0</v>
      </c>
      <c r="KZG6" s="98">
        <f>'Sales Forecast by COS'!KZG5</f>
        <v>0</v>
      </c>
      <c r="KZH6" s="98">
        <f>'Sales Forecast by COS'!KZH5</f>
        <v>0</v>
      </c>
      <c r="KZI6" s="98">
        <f>'Sales Forecast by COS'!KZI5</f>
        <v>0</v>
      </c>
      <c r="KZJ6" s="98">
        <f>'Sales Forecast by COS'!KZJ5</f>
        <v>0</v>
      </c>
      <c r="KZK6" s="98">
        <f>'Sales Forecast by COS'!KZK5</f>
        <v>0</v>
      </c>
      <c r="KZL6" s="98">
        <f>'Sales Forecast by COS'!KZL5</f>
        <v>0</v>
      </c>
      <c r="KZM6" s="98">
        <f>'Sales Forecast by COS'!KZM5</f>
        <v>0</v>
      </c>
      <c r="KZN6" s="98">
        <f>'Sales Forecast by COS'!KZN5</f>
        <v>0</v>
      </c>
      <c r="KZO6" s="98">
        <f>'Sales Forecast by COS'!KZO5</f>
        <v>0</v>
      </c>
      <c r="KZP6" s="98">
        <f>'Sales Forecast by COS'!KZP5</f>
        <v>0</v>
      </c>
      <c r="KZQ6" s="98">
        <f>'Sales Forecast by COS'!KZQ5</f>
        <v>0</v>
      </c>
      <c r="KZR6" s="98">
        <f>'Sales Forecast by COS'!KZR5</f>
        <v>0</v>
      </c>
      <c r="KZS6" s="98">
        <f>'Sales Forecast by COS'!KZS5</f>
        <v>0</v>
      </c>
      <c r="KZT6" s="98">
        <f>'Sales Forecast by COS'!KZT5</f>
        <v>0</v>
      </c>
      <c r="KZU6" s="98">
        <f>'Sales Forecast by COS'!KZU5</f>
        <v>0</v>
      </c>
      <c r="KZV6" s="98">
        <f>'Sales Forecast by COS'!KZV5</f>
        <v>0</v>
      </c>
      <c r="KZW6" s="98">
        <f>'Sales Forecast by COS'!KZW5</f>
        <v>0</v>
      </c>
      <c r="KZX6" s="98">
        <f>'Sales Forecast by COS'!KZX5</f>
        <v>0</v>
      </c>
      <c r="KZY6" s="98">
        <f>'Sales Forecast by COS'!KZY5</f>
        <v>0</v>
      </c>
      <c r="KZZ6" s="98">
        <f>'Sales Forecast by COS'!KZZ5</f>
        <v>0</v>
      </c>
      <c r="LAA6" s="98">
        <f>'Sales Forecast by COS'!LAA5</f>
        <v>0</v>
      </c>
      <c r="LAB6" s="98">
        <f>'Sales Forecast by COS'!LAB5</f>
        <v>0</v>
      </c>
      <c r="LAC6" s="98">
        <f>'Sales Forecast by COS'!LAC5</f>
        <v>0</v>
      </c>
      <c r="LAD6" s="98">
        <f>'Sales Forecast by COS'!LAD5</f>
        <v>0</v>
      </c>
      <c r="LAE6" s="98">
        <f>'Sales Forecast by COS'!LAE5</f>
        <v>0</v>
      </c>
      <c r="LAF6" s="98">
        <f>'Sales Forecast by COS'!LAF5</f>
        <v>0</v>
      </c>
      <c r="LAG6" s="98">
        <f>'Sales Forecast by COS'!LAG5</f>
        <v>0</v>
      </c>
      <c r="LAH6" s="98">
        <f>'Sales Forecast by COS'!LAH5</f>
        <v>0</v>
      </c>
      <c r="LAI6" s="98">
        <f>'Sales Forecast by COS'!LAI5</f>
        <v>0</v>
      </c>
      <c r="LAJ6" s="98">
        <f>'Sales Forecast by COS'!LAJ5</f>
        <v>0</v>
      </c>
      <c r="LAK6" s="98">
        <f>'Sales Forecast by COS'!LAK5</f>
        <v>0</v>
      </c>
      <c r="LAL6" s="98">
        <f>'Sales Forecast by COS'!LAL5</f>
        <v>0</v>
      </c>
      <c r="LAM6" s="98">
        <f>'Sales Forecast by COS'!LAM5</f>
        <v>0</v>
      </c>
      <c r="LAN6" s="98">
        <f>'Sales Forecast by COS'!LAN5</f>
        <v>0</v>
      </c>
      <c r="LAO6" s="98">
        <f>'Sales Forecast by COS'!LAO5</f>
        <v>0</v>
      </c>
      <c r="LAP6" s="98">
        <f>'Sales Forecast by COS'!LAP5</f>
        <v>0</v>
      </c>
      <c r="LAQ6" s="98">
        <f>'Sales Forecast by COS'!LAQ5</f>
        <v>0</v>
      </c>
      <c r="LAR6" s="98">
        <f>'Sales Forecast by COS'!LAR5</f>
        <v>0</v>
      </c>
      <c r="LAS6" s="98">
        <f>'Sales Forecast by COS'!LAS5</f>
        <v>0</v>
      </c>
      <c r="LAT6" s="98">
        <f>'Sales Forecast by COS'!LAT5</f>
        <v>0</v>
      </c>
      <c r="LAU6" s="98">
        <f>'Sales Forecast by COS'!LAU5</f>
        <v>0</v>
      </c>
      <c r="LAV6" s="98">
        <f>'Sales Forecast by COS'!LAV5</f>
        <v>0</v>
      </c>
      <c r="LAW6" s="98">
        <f>'Sales Forecast by COS'!LAW5</f>
        <v>0</v>
      </c>
      <c r="LAX6" s="98">
        <f>'Sales Forecast by COS'!LAX5</f>
        <v>0</v>
      </c>
      <c r="LAY6" s="98">
        <f>'Sales Forecast by COS'!LAY5</f>
        <v>0</v>
      </c>
      <c r="LAZ6" s="98">
        <f>'Sales Forecast by COS'!LAZ5</f>
        <v>0</v>
      </c>
      <c r="LBA6" s="98">
        <f>'Sales Forecast by COS'!LBA5</f>
        <v>0</v>
      </c>
      <c r="LBB6" s="98">
        <f>'Sales Forecast by COS'!LBB5</f>
        <v>0</v>
      </c>
      <c r="LBC6" s="98">
        <f>'Sales Forecast by COS'!LBC5</f>
        <v>0</v>
      </c>
      <c r="LBD6" s="98">
        <f>'Sales Forecast by COS'!LBD5</f>
        <v>0</v>
      </c>
      <c r="LBE6" s="98">
        <f>'Sales Forecast by COS'!LBE5</f>
        <v>0</v>
      </c>
      <c r="LBF6" s="98">
        <f>'Sales Forecast by COS'!LBF5</f>
        <v>0</v>
      </c>
      <c r="LBG6" s="98">
        <f>'Sales Forecast by COS'!LBG5</f>
        <v>0</v>
      </c>
      <c r="LBH6" s="98">
        <f>'Sales Forecast by COS'!LBH5</f>
        <v>0</v>
      </c>
      <c r="LBI6" s="98">
        <f>'Sales Forecast by COS'!LBI5</f>
        <v>0</v>
      </c>
      <c r="LBJ6" s="98">
        <f>'Sales Forecast by COS'!LBJ5</f>
        <v>0</v>
      </c>
      <c r="LBK6" s="98">
        <f>'Sales Forecast by COS'!LBK5</f>
        <v>0</v>
      </c>
      <c r="LBL6" s="98">
        <f>'Sales Forecast by COS'!LBL5</f>
        <v>0</v>
      </c>
      <c r="LBM6" s="98">
        <f>'Sales Forecast by COS'!LBM5</f>
        <v>0</v>
      </c>
      <c r="LBN6" s="98">
        <f>'Sales Forecast by COS'!LBN5</f>
        <v>0</v>
      </c>
      <c r="LBO6" s="98">
        <f>'Sales Forecast by COS'!LBO5</f>
        <v>0</v>
      </c>
      <c r="LBP6" s="98">
        <f>'Sales Forecast by COS'!LBP5</f>
        <v>0</v>
      </c>
      <c r="LBQ6" s="98">
        <f>'Sales Forecast by COS'!LBQ5</f>
        <v>0</v>
      </c>
      <c r="LBR6" s="98">
        <f>'Sales Forecast by COS'!LBR5</f>
        <v>0</v>
      </c>
      <c r="LBS6" s="98">
        <f>'Sales Forecast by COS'!LBS5</f>
        <v>0</v>
      </c>
      <c r="LBT6" s="98">
        <f>'Sales Forecast by COS'!LBT5</f>
        <v>0</v>
      </c>
      <c r="LBU6" s="98">
        <f>'Sales Forecast by COS'!LBU5</f>
        <v>0</v>
      </c>
      <c r="LBV6" s="98">
        <f>'Sales Forecast by COS'!LBV5</f>
        <v>0</v>
      </c>
      <c r="LBW6" s="98">
        <f>'Sales Forecast by COS'!LBW5</f>
        <v>0</v>
      </c>
      <c r="LBX6" s="98">
        <f>'Sales Forecast by COS'!LBX5</f>
        <v>0</v>
      </c>
      <c r="LBY6" s="98">
        <f>'Sales Forecast by COS'!LBY5</f>
        <v>0</v>
      </c>
      <c r="LBZ6" s="98">
        <f>'Sales Forecast by COS'!LBZ5</f>
        <v>0</v>
      </c>
      <c r="LCA6" s="98">
        <f>'Sales Forecast by COS'!LCA5</f>
        <v>0</v>
      </c>
      <c r="LCB6" s="98">
        <f>'Sales Forecast by COS'!LCB5</f>
        <v>0</v>
      </c>
      <c r="LCC6" s="98">
        <f>'Sales Forecast by COS'!LCC5</f>
        <v>0</v>
      </c>
      <c r="LCD6" s="98">
        <f>'Sales Forecast by COS'!LCD5</f>
        <v>0</v>
      </c>
      <c r="LCE6" s="98">
        <f>'Sales Forecast by COS'!LCE5</f>
        <v>0</v>
      </c>
      <c r="LCF6" s="98">
        <f>'Sales Forecast by COS'!LCF5</f>
        <v>0</v>
      </c>
      <c r="LCG6" s="98">
        <f>'Sales Forecast by COS'!LCG5</f>
        <v>0</v>
      </c>
      <c r="LCH6" s="98">
        <f>'Sales Forecast by COS'!LCH5</f>
        <v>0</v>
      </c>
      <c r="LCI6" s="98">
        <f>'Sales Forecast by COS'!LCI5</f>
        <v>0</v>
      </c>
      <c r="LCJ6" s="98">
        <f>'Sales Forecast by COS'!LCJ5</f>
        <v>0</v>
      </c>
      <c r="LCK6" s="98">
        <f>'Sales Forecast by COS'!LCK5</f>
        <v>0</v>
      </c>
      <c r="LCL6" s="98">
        <f>'Sales Forecast by COS'!LCL5</f>
        <v>0</v>
      </c>
      <c r="LCM6" s="98">
        <f>'Sales Forecast by COS'!LCM5</f>
        <v>0</v>
      </c>
      <c r="LCN6" s="98">
        <f>'Sales Forecast by COS'!LCN5</f>
        <v>0</v>
      </c>
      <c r="LCO6" s="98">
        <f>'Sales Forecast by COS'!LCO5</f>
        <v>0</v>
      </c>
      <c r="LCP6" s="98">
        <f>'Sales Forecast by COS'!LCP5</f>
        <v>0</v>
      </c>
      <c r="LCQ6" s="98">
        <f>'Sales Forecast by COS'!LCQ5</f>
        <v>0</v>
      </c>
      <c r="LCR6" s="98">
        <f>'Sales Forecast by COS'!LCR5</f>
        <v>0</v>
      </c>
      <c r="LCS6" s="98">
        <f>'Sales Forecast by COS'!LCS5</f>
        <v>0</v>
      </c>
      <c r="LCT6" s="98">
        <f>'Sales Forecast by COS'!LCT5</f>
        <v>0</v>
      </c>
      <c r="LCU6" s="98">
        <f>'Sales Forecast by COS'!LCU5</f>
        <v>0</v>
      </c>
      <c r="LCV6" s="98">
        <f>'Sales Forecast by COS'!LCV5</f>
        <v>0</v>
      </c>
      <c r="LCW6" s="98">
        <f>'Sales Forecast by COS'!LCW5</f>
        <v>0</v>
      </c>
      <c r="LCX6" s="98">
        <f>'Sales Forecast by COS'!LCX5</f>
        <v>0</v>
      </c>
      <c r="LCY6" s="98">
        <f>'Sales Forecast by COS'!LCY5</f>
        <v>0</v>
      </c>
      <c r="LCZ6" s="98">
        <f>'Sales Forecast by COS'!LCZ5</f>
        <v>0</v>
      </c>
      <c r="LDA6" s="98">
        <f>'Sales Forecast by COS'!LDA5</f>
        <v>0</v>
      </c>
      <c r="LDB6" s="98">
        <f>'Sales Forecast by COS'!LDB5</f>
        <v>0</v>
      </c>
      <c r="LDC6" s="98">
        <f>'Sales Forecast by COS'!LDC5</f>
        <v>0</v>
      </c>
      <c r="LDD6" s="98">
        <f>'Sales Forecast by COS'!LDD5</f>
        <v>0</v>
      </c>
      <c r="LDE6" s="98">
        <f>'Sales Forecast by COS'!LDE5</f>
        <v>0</v>
      </c>
      <c r="LDF6" s="98">
        <f>'Sales Forecast by COS'!LDF5</f>
        <v>0</v>
      </c>
      <c r="LDG6" s="98">
        <f>'Sales Forecast by COS'!LDG5</f>
        <v>0</v>
      </c>
      <c r="LDH6" s="98">
        <f>'Sales Forecast by COS'!LDH5</f>
        <v>0</v>
      </c>
      <c r="LDI6" s="98">
        <f>'Sales Forecast by COS'!LDI5</f>
        <v>0</v>
      </c>
      <c r="LDJ6" s="98">
        <f>'Sales Forecast by COS'!LDJ5</f>
        <v>0</v>
      </c>
      <c r="LDK6" s="98">
        <f>'Sales Forecast by COS'!LDK5</f>
        <v>0</v>
      </c>
      <c r="LDL6" s="98">
        <f>'Sales Forecast by COS'!LDL5</f>
        <v>0</v>
      </c>
      <c r="LDM6" s="98">
        <f>'Sales Forecast by COS'!LDM5</f>
        <v>0</v>
      </c>
      <c r="LDN6" s="98">
        <f>'Sales Forecast by COS'!LDN5</f>
        <v>0</v>
      </c>
      <c r="LDO6" s="98">
        <f>'Sales Forecast by COS'!LDO5</f>
        <v>0</v>
      </c>
      <c r="LDP6" s="98">
        <f>'Sales Forecast by COS'!LDP5</f>
        <v>0</v>
      </c>
      <c r="LDQ6" s="98">
        <f>'Sales Forecast by COS'!LDQ5</f>
        <v>0</v>
      </c>
      <c r="LDR6" s="98">
        <f>'Sales Forecast by COS'!LDR5</f>
        <v>0</v>
      </c>
      <c r="LDS6" s="98">
        <f>'Sales Forecast by COS'!LDS5</f>
        <v>0</v>
      </c>
      <c r="LDT6" s="98">
        <f>'Sales Forecast by COS'!LDT5</f>
        <v>0</v>
      </c>
      <c r="LDU6" s="98">
        <f>'Sales Forecast by COS'!LDU5</f>
        <v>0</v>
      </c>
      <c r="LDV6" s="98">
        <f>'Sales Forecast by COS'!LDV5</f>
        <v>0</v>
      </c>
      <c r="LDW6" s="98">
        <f>'Sales Forecast by COS'!LDW5</f>
        <v>0</v>
      </c>
      <c r="LDX6" s="98">
        <f>'Sales Forecast by COS'!LDX5</f>
        <v>0</v>
      </c>
      <c r="LDY6" s="98">
        <f>'Sales Forecast by COS'!LDY5</f>
        <v>0</v>
      </c>
      <c r="LDZ6" s="98">
        <f>'Sales Forecast by COS'!LDZ5</f>
        <v>0</v>
      </c>
      <c r="LEA6" s="98">
        <f>'Sales Forecast by COS'!LEA5</f>
        <v>0</v>
      </c>
      <c r="LEB6" s="98">
        <f>'Sales Forecast by COS'!LEB5</f>
        <v>0</v>
      </c>
      <c r="LEC6" s="98">
        <f>'Sales Forecast by COS'!LEC5</f>
        <v>0</v>
      </c>
      <c r="LED6" s="98">
        <f>'Sales Forecast by COS'!LED5</f>
        <v>0</v>
      </c>
      <c r="LEE6" s="98">
        <f>'Sales Forecast by COS'!LEE5</f>
        <v>0</v>
      </c>
      <c r="LEF6" s="98">
        <f>'Sales Forecast by COS'!LEF5</f>
        <v>0</v>
      </c>
      <c r="LEG6" s="98">
        <f>'Sales Forecast by COS'!LEG5</f>
        <v>0</v>
      </c>
      <c r="LEH6" s="98">
        <f>'Sales Forecast by COS'!LEH5</f>
        <v>0</v>
      </c>
      <c r="LEI6" s="98">
        <f>'Sales Forecast by COS'!LEI5</f>
        <v>0</v>
      </c>
      <c r="LEJ6" s="98">
        <f>'Sales Forecast by COS'!LEJ5</f>
        <v>0</v>
      </c>
      <c r="LEK6" s="98">
        <f>'Sales Forecast by COS'!LEK5</f>
        <v>0</v>
      </c>
      <c r="LEL6" s="98">
        <f>'Sales Forecast by COS'!LEL5</f>
        <v>0</v>
      </c>
      <c r="LEM6" s="98">
        <f>'Sales Forecast by COS'!LEM5</f>
        <v>0</v>
      </c>
      <c r="LEN6" s="98">
        <f>'Sales Forecast by COS'!LEN5</f>
        <v>0</v>
      </c>
      <c r="LEO6" s="98">
        <f>'Sales Forecast by COS'!LEO5</f>
        <v>0</v>
      </c>
      <c r="LEP6" s="98">
        <f>'Sales Forecast by COS'!LEP5</f>
        <v>0</v>
      </c>
      <c r="LEQ6" s="98">
        <f>'Sales Forecast by COS'!LEQ5</f>
        <v>0</v>
      </c>
      <c r="LER6" s="98">
        <f>'Sales Forecast by COS'!LER5</f>
        <v>0</v>
      </c>
      <c r="LES6" s="98">
        <f>'Sales Forecast by COS'!LES5</f>
        <v>0</v>
      </c>
      <c r="LET6" s="98">
        <f>'Sales Forecast by COS'!LET5</f>
        <v>0</v>
      </c>
      <c r="LEU6" s="98">
        <f>'Sales Forecast by COS'!LEU5</f>
        <v>0</v>
      </c>
      <c r="LEV6" s="98">
        <f>'Sales Forecast by COS'!LEV5</f>
        <v>0</v>
      </c>
      <c r="LEW6" s="98">
        <f>'Sales Forecast by COS'!LEW5</f>
        <v>0</v>
      </c>
      <c r="LEX6" s="98">
        <f>'Sales Forecast by COS'!LEX5</f>
        <v>0</v>
      </c>
      <c r="LEY6" s="98">
        <f>'Sales Forecast by COS'!LEY5</f>
        <v>0</v>
      </c>
      <c r="LEZ6" s="98">
        <f>'Sales Forecast by COS'!LEZ5</f>
        <v>0</v>
      </c>
      <c r="LFA6" s="98">
        <f>'Sales Forecast by COS'!LFA5</f>
        <v>0</v>
      </c>
      <c r="LFB6" s="98">
        <f>'Sales Forecast by COS'!LFB5</f>
        <v>0</v>
      </c>
      <c r="LFC6" s="98">
        <f>'Sales Forecast by COS'!LFC5</f>
        <v>0</v>
      </c>
      <c r="LFD6" s="98">
        <f>'Sales Forecast by COS'!LFD5</f>
        <v>0</v>
      </c>
      <c r="LFE6" s="98">
        <f>'Sales Forecast by COS'!LFE5</f>
        <v>0</v>
      </c>
      <c r="LFF6" s="98">
        <f>'Sales Forecast by COS'!LFF5</f>
        <v>0</v>
      </c>
      <c r="LFG6" s="98">
        <f>'Sales Forecast by COS'!LFG5</f>
        <v>0</v>
      </c>
      <c r="LFH6" s="98">
        <f>'Sales Forecast by COS'!LFH5</f>
        <v>0</v>
      </c>
      <c r="LFI6" s="98">
        <f>'Sales Forecast by COS'!LFI5</f>
        <v>0</v>
      </c>
      <c r="LFJ6" s="98">
        <f>'Sales Forecast by COS'!LFJ5</f>
        <v>0</v>
      </c>
      <c r="LFK6" s="98">
        <f>'Sales Forecast by COS'!LFK5</f>
        <v>0</v>
      </c>
      <c r="LFL6" s="98">
        <f>'Sales Forecast by COS'!LFL5</f>
        <v>0</v>
      </c>
      <c r="LFM6" s="98">
        <f>'Sales Forecast by COS'!LFM5</f>
        <v>0</v>
      </c>
      <c r="LFN6" s="98">
        <f>'Sales Forecast by COS'!LFN5</f>
        <v>0</v>
      </c>
      <c r="LFO6" s="98">
        <f>'Sales Forecast by COS'!LFO5</f>
        <v>0</v>
      </c>
      <c r="LFP6" s="98">
        <f>'Sales Forecast by COS'!LFP5</f>
        <v>0</v>
      </c>
      <c r="LFQ6" s="98">
        <f>'Sales Forecast by COS'!LFQ5</f>
        <v>0</v>
      </c>
      <c r="LFR6" s="98">
        <f>'Sales Forecast by COS'!LFR5</f>
        <v>0</v>
      </c>
      <c r="LFS6" s="98">
        <f>'Sales Forecast by COS'!LFS5</f>
        <v>0</v>
      </c>
      <c r="LFT6" s="98">
        <f>'Sales Forecast by COS'!LFT5</f>
        <v>0</v>
      </c>
      <c r="LFU6" s="98">
        <f>'Sales Forecast by COS'!LFU5</f>
        <v>0</v>
      </c>
      <c r="LFV6" s="98">
        <f>'Sales Forecast by COS'!LFV5</f>
        <v>0</v>
      </c>
      <c r="LFW6" s="98">
        <f>'Sales Forecast by COS'!LFW5</f>
        <v>0</v>
      </c>
      <c r="LFX6" s="98">
        <f>'Sales Forecast by COS'!LFX5</f>
        <v>0</v>
      </c>
      <c r="LFY6" s="98">
        <f>'Sales Forecast by COS'!LFY5</f>
        <v>0</v>
      </c>
      <c r="LFZ6" s="98">
        <f>'Sales Forecast by COS'!LFZ5</f>
        <v>0</v>
      </c>
      <c r="LGA6" s="98">
        <f>'Sales Forecast by COS'!LGA5</f>
        <v>0</v>
      </c>
      <c r="LGB6" s="98">
        <f>'Sales Forecast by COS'!LGB5</f>
        <v>0</v>
      </c>
      <c r="LGC6" s="98">
        <f>'Sales Forecast by COS'!LGC5</f>
        <v>0</v>
      </c>
      <c r="LGD6" s="98">
        <f>'Sales Forecast by COS'!LGD5</f>
        <v>0</v>
      </c>
      <c r="LGE6" s="98">
        <f>'Sales Forecast by COS'!LGE5</f>
        <v>0</v>
      </c>
      <c r="LGF6" s="98">
        <f>'Sales Forecast by COS'!LGF5</f>
        <v>0</v>
      </c>
      <c r="LGG6" s="98">
        <f>'Sales Forecast by COS'!LGG5</f>
        <v>0</v>
      </c>
      <c r="LGH6" s="98">
        <f>'Sales Forecast by COS'!LGH5</f>
        <v>0</v>
      </c>
      <c r="LGI6" s="98">
        <f>'Sales Forecast by COS'!LGI5</f>
        <v>0</v>
      </c>
      <c r="LGJ6" s="98">
        <f>'Sales Forecast by COS'!LGJ5</f>
        <v>0</v>
      </c>
      <c r="LGK6" s="98">
        <f>'Sales Forecast by COS'!LGK5</f>
        <v>0</v>
      </c>
      <c r="LGL6" s="98">
        <f>'Sales Forecast by COS'!LGL5</f>
        <v>0</v>
      </c>
      <c r="LGM6" s="98">
        <f>'Sales Forecast by COS'!LGM5</f>
        <v>0</v>
      </c>
      <c r="LGN6" s="98">
        <f>'Sales Forecast by COS'!LGN5</f>
        <v>0</v>
      </c>
      <c r="LGO6" s="98">
        <f>'Sales Forecast by COS'!LGO5</f>
        <v>0</v>
      </c>
      <c r="LGP6" s="98">
        <f>'Sales Forecast by COS'!LGP5</f>
        <v>0</v>
      </c>
      <c r="LGQ6" s="98">
        <f>'Sales Forecast by COS'!LGQ5</f>
        <v>0</v>
      </c>
      <c r="LGR6" s="98">
        <f>'Sales Forecast by COS'!LGR5</f>
        <v>0</v>
      </c>
      <c r="LGS6" s="98">
        <f>'Sales Forecast by COS'!LGS5</f>
        <v>0</v>
      </c>
      <c r="LGT6" s="98">
        <f>'Sales Forecast by COS'!LGT5</f>
        <v>0</v>
      </c>
      <c r="LGU6" s="98">
        <f>'Sales Forecast by COS'!LGU5</f>
        <v>0</v>
      </c>
      <c r="LGV6" s="98">
        <f>'Sales Forecast by COS'!LGV5</f>
        <v>0</v>
      </c>
      <c r="LGW6" s="98">
        <f>'Sales Forecast by COS'!LGW5</f>
        <v>0</v>
      </c>
      <c r="LGX6" s="98">
        <f>'Sales Forecast by COS'!LGX5</f>
        <v>0</v>
      </c>
      <c r="LGY6" s="98">
        <f>'Sales Forecast by COS'!LGY5</f>
        <v>0</v>
      </c>
      <c r="LGZ6" s="98">
        <f>'Sales Forecast by COS'!LGZ5</f>
        <v>0</v>
      </c>
      <c r="LHA6" s="98">
        <f>'Sales Forecast by COS'!LHA5</f>
        <v>0</v>
      </c>
      <c r="LHB6" s="98">
        <f>'Sales Forecast by COS'!LHB5</f>
        <v>0</v>
      </c>
      <c r="LHC6" s="98">
        <f>'Sales Forecast by COS'!LHC5</f>
        <v>0</v>
      </c>
      <c r="LHD6" s="98">
        <f>'Sales Forecast by COS'!LHD5</f>
        <v>0</v>
      </c>
      <c r="LHE6" s="98">
        <f>'Sales Forecast by COS'!LHE5</f>
        <v>0</v>
      </c>
      <c r="LHF6" s="98">
        <f>'Sales Forecast by COS'!LHF5</f>
        <v>0</v>
      </c>
      <c r="LHG6" s="98">
        <f>'Sales Forecast by COS'!LHG5</f>
        <v>0</v>
      </c>
      <c r="LHH6" s="98">
        <f>'Sales Forecast by COS'!LHH5</f>
        <v>0</v>
      </c>
      <c r="LHI6" s="98">
        <f>'Sales Forecast by COS'!LHI5</f>
        <v>0</v>
      </c>
      <c r="LHJ6" s="98">
        <f>'Sales Forecast by COS'!LHJ5</f>
        <v>0</v>
      </c>
      <c r="LHK6" s="98">
        <f>'Sales Forecast by COS'!LHK5</f>
        <v>0</v>
      </c>
      <c r="LHL6" s="98">
        <f>'Sales Forecast by COS'!LHL5</f>
        <v>0</v>
      </c>
      <c r="LHM6" s="98">
        <f>'Sales Forecast by COS'!LHM5</f>
        <v>0</v>
      </c>
      <c r="LHN6" s="98">
        <f>'Sales Forecast by COS'!LHN5</f>
        <v>0</v>
      </c>
      <c r="LHO6" s="98">
        <f>'Sales Forecast by COS'!LHO5</f>
        <v>0</v>
      </c>
      <c r="LHP6" s="98">
        <f>'Sales Forecast by COS'!LHP5</f>
        <v>0</v>
      </c>
      <c r="LHQ6" s="98">
        <f>'Sales Forecast by COS'!LHQ5</f>
        <v>0</v>
      </c>
      <c r="LHR6" s="98">
        <f>'Sales Forecast by COS'!LHR5</f>
        <v>0</v>
      </c>
      <c r="LHS6" s="98">
        <f>'Sales Forecast by COS'!LHS5</f>
        <v>0</v>
      </c>
      <c r="LHT6" s="98">
        <f>'Sales Forecast by COS'!LHT5</f>
        <v>0</v>
      </c>
      <c r="LHU6" s="98">
        <f>'Sales Forecast by COS'!LHU5</f>
        <v>0</v>
      </c>
      <c r="LHV6" s="98">
        <f>'Sales Forecast by COS'!LHV5</f>
        <v>0</v>
      </c>
      <c r="LHW6" s="98">
        <f>'Sales Forecast by COS'!LHW5</f>
        <v>0</v>
      </c>
      <c r="LHX6" s="98">
        <f>'Sales Forecast by COS'!LHX5</f>
        <v>0</v>
      </c>
      <c r="LHY6" s="98">
        <f>'Sales Forecast by COS'!LHY5</f>
        <v>0</v>
      </c>
      <c r="LHZ6" s="98">
        <f>'Sales Forecast by COS'!LHZ5</f>
        <v>0</v>
      </c>
      <c r="LIA6" s="98">
        <f>'Sales Forecast by COS'!LIA5</f>
        <v>0</v>
      </c>
      <c r="LIB6" s="98">
        <f>'Sales Forecast by COS'!LIB5</f>
        <v>0</v>
      </c>
      <c r="LIC6" s="98">
        <f>'Sales Forecast by COS'!LIC5</f>
        <v>0</v>
      </c>
      <c r="LID6" s="98">
        <f>'Sales Forecast by COS'!LID5</f>
        <v>0</v>
      </c>
      <c r="LIE6" s="98">
        <f>'Sales Forecast by COS'!LIE5</f>
        <v>0</v>
      </c>
      <c r="LIF6" s="98">
        <f>'Sales Forecast by COS'!LIF5</f>
        <v>0</v>
      </c>
      <c r="LIG6" s="98">
        <f>'Sales Forecast by COS'!LIG5</f>
        <v>0</v>
      </c>
      <c r="LIH6" s="98">
        <f>'Sales Forecast by COS'!LIH5</f>
        <v>0</v>
      </c>
      <c r="LII6" s="98">
        <f>'Sales Forecast by COS'!LII5</f>
        <v>0</v>
      </c>
      <c r="LIJ6" s="98">
        <f>'Sales Forecast by COS'!LIJ5</f>
        <v>0</v>
      </c>
      <c r="LIK6" s="98">
        <f>'Sales Forecast by COS'!LIK5</f>
        <v>0</v>
      </c>
      <c r="LIL6" s="98">
        <f>'Sales Forecast by COS'!LIL5</f>
        <v>0</v>
      </c>
      <c r="LIM6" s="98">
        <f>'Sales Forecast by COS'!LIM5</f>
        <v>0</v>
      </c>
      <c r="LIN6" s="98">
        <f>'Sales Forecast by COS'!LIN5</f>
        <v>0</v>
      </c>
      <c r="LIO6" s="98">
        <f>'Sales Forecast by COS'!LIO5</f>
        <v>0</v>
      </c>
      <c r="LIP6" s="98">
        <f>'Sales Forecast by COS'!LIP5</f>
        <v>0</v>
      </c>
      <c r="LIQ6" s="98">
        <f>'Sales Forecast by COS'!LIQ5</f>
        <v>0</v>
      </c>
      <c r="LIR6" s="98">
        <f>'Sales Forecast by COS'!LIR5</f>
        <v>0</v>
      </c>
      <c r="LIS6" s="98">
        <f>'Sales Forecast by COS'!LIS5</f>
        <v>0</v>
      </c>
      <c r="LIT6" s="98">
        <f>'Sales Forecast by COS'!LIT5</f>
        <v>0</v>
      </c>
      <c r="LIU6" s="98">
        <f>'Sales Forecast by COS'!LIU5</f>
        <v>0</v>
      </c>
      <c r="LIV6" s="98">
        <f>'Sales Forecast by COS'!LIV5</f>
        <v>0</v>
      </c>
      <c r="LIW6" s="98">
        <f>'Sales Forecast by COS'!LIW5</f>
        <v>0</v>
      </c>
      <c r="LIX6" s="98">
        <f>'Sales Forecast by COS'!LIX5</f>
        <v>0</v>
      </c>
      <c r="LIY6" s="98">
        <f>'Sales Forecast by COS'!LIY5</f>
        <v>0</v>
      </c>
      <c r="LIZ6" s="98">
        <f>'Sales Forecast by COS'!LIZ5</f>
        <v>0</v>
      </c>
      <c r="LJA6" s="98">
        <f>'Sales Forecast by COS'!LJA5</f>
        <v>0</v>
      </c>
      <c r="LJB6" s="98">
        <f>'Sales Forecast by COS'!LJB5</f>
        <v>0</v>
      </c>
      <c r="LJC6" s="98">
        <f>'Sales Forecast by COS'!LJC5</f>
        <v>0</v>
      </c>
      <c r="LJD6" s="98">
        <f>'Sales Forecast by COS'!LJD5</f>
        <v>0</v>
      </c>
      <c r="LJE6" s="98">
        <f>'Sales Forecast by COS'!LJE5</f>
        <v>0</v>
      </c>
      <c r="LJF6" s="98">
        <f>'Sales Forecast by COS'!LJF5</f>
        <v>0</v>
      </c>
      <c r="LJG6" s="98">
        <f>'Sales Forecast by COS'!LJG5</f>
        <v>0</v>
      </c>
      <c r="LJH6" s="98">
        <f>'Sales Forecast by COS'!LJH5</f>
        <v>0</v>
      </c>
      <c r="LJI6" s="98">
        <f>'Sales Forecast by COS'!LJI5</f>
        <v>0</v>
      </c>
      <c r="LJJ6" s="98">
        <f>'Sales Forecast by COS'!LJJ5</f>
        <v>0</v>
      </c>
      <c r="LJK6" s="98">
        <f>'Sales Forecast by COS'!LJK5</f>
        <v>0</v>
      </c>
      <c r="LJL6" s="98">
        <f>'Sales Forecast by COS'!LJL5</f>
        <v>0</v>
      </c>
      <c r="LJM6" s="98">
        <f>'Sales Forecast by COS'!LJM5</f>
        <v>0</v>
      </c>
      <c r="LJN6" s="98">
        <f>'Sales Forecast by COS'!LJN5</f>
        <v>0</v>
      </c>
      <c r="LJO6" s="98">
        <f>'Sales Forecast by COS'!LJO5</f>
        <v>0</v>
      </c>
      <c r="LJP6" s="98">
        <f>'Sales Forecast by COS'!LJP5</f>
        <v>0</v>
      </c>
      <c r="LJQ6" s="98">
        <f>'Sales Forecast by COS'!LJQ5</f>
        <v>0</v>
      </c>
      <c r="LJR6" s="98">
        <f>'Sales Forecast by COS'!LJR5</f>
        <v>0</v>
      </c>
      <c r="LJS6" s="98">
        <f>'Sales Forecast by COS'!LJS5</f>
        <v>0</v>
      </c>
      <c r="LJT6" s="98">
        <f>'Sales Forecast by COS'!LJT5</f>
        <v>0</v>
      </c>
      <c r="LJU6" s="98">
        <f>'Sales Forecast by COS'!LJU5</f>
        <v>0</v>
      </c>
      <c r="LJV6" s="98">
        <f>'Sales Forecast by COS'!LJV5</f>
        <v>0</v>
      </c>
      <c r="LJW6" s="98">
        <f>'Sales Forecast by COS'!LJW5</f>
        <v>0</v>
      </c>
      <c r="LJX6" s="98">
        <f>'Sales Forecast by COS'!LJX5</f>
        <v>0</v>
      </c>
      <c r="LJY6" s="98">
        <f>'Sales Forecast by COS'!LJY5</f>
        <v>0</v>
      </c>
      <c r="LJZ6" s="98">
        <f>'Sales Forecast by COS'!LJZ5</f>
        <v>0</v>
      </c>
      <c r="LKA6" s="98">
        <f>'Sales Forecast by COS'!LKA5</f>
        <v>0</v>
      </c>
      <c r="LKB6" s="98">
        <f>'Sales Forecast by COS'!LKB5</f>
        <v>0</v>
      </c>
      <c r="LKC6" s="98">
        <f>'Sales Forecast by COS'!LKC5</f>
        <v>0</v>
      </c>
      <c r="LKD6" s="98">
        <f>'Sales Forecast by COS'!LKD5</f>
        <v>0</v>
      </c>
      <c r="LKE6" s="98">
        <f>'Sales Forecast by COS'!LKE5</f>
        <v>0</v>
      </c>
      <c r="LKF6" s="98">
        <f>'Sales Forecast by COS'!LKF5</f>
        <v>0</v>
      </c>
      <c r="LKG6" s="98">
        <f>'Sales Forecast by COS'!LKG5</f>
        <v>0</v>
      </c>
      <c r="LKH6" s="98">
        <f>'Sales Forecast by COS'!LKH5</f>
        <v>0</v>
      </c>
      <c r="LKI6" s="98">
        <f>'Sales Forecast by COS'!LKI5</f>
        <v>0</v>
      </c>
      <c r="LKJ6" s="98">
        <f>'Sales Forecast by COS'!LKJ5</f>
        <v>0</v>
      </c>
      <c r="LKK6" s="98">
        <f>'Sales Forecast by COS'!LKK5</f>
        <v>0</v>
      </c>
      <c r="LKL6" s="98">
        <f>'Sales Forecast by COS'!LKL5</f>
        <v>0</v>
      </c>
      <c r="LKM6" s="98">
        <f>'Sales Forecast by COS'!LKM5</f>
        <v>0</v>
      </c>
      <c r="LKN6" s="98">
        <f>'Sales Forecast by COS'!LKN5</f>
        <v>0</v>
      </c>
      <c r="LKO6" s="98">
        <f>'Sales Forecast by COS'!LKO5</f>
        <v>0</v>
      </c>
      <c r="LKP6" s="98">
        <f>'Sales Forecast by COS'!LKP5</f>
        <v>0</v>
      </c>
      <c r="LKQ6" s="98">
        <f>'Sales Forecast by COS'!LKQ5</f>
        <v>0</v>
      </c>
      <c r="LKR6" s="98">
        <f>'Sales Forecast by COS'!LKR5</f>
        <v>0</v>
      </c>
      <c r="LKS6" s="98">
        <f>'Sales Forecast by COS'!LKS5</f>
        <v>0</v>
      </c>
      <c r="LKT6" s="98">
        <f>'Sales Forecast by COS'!LKT5</f>
        <v>0</v>
      </c>
      <c r="LKU6" s="98">
        <f>'Sales Forecast by COS'!LKU5</f>
        <v>0</v>
      </c>
      <c r="LKV6" s="98">
        <f>'Sales Forecast by COS'!LKV5</f>
        <v>0</v>
      </c>
      <c r="LKW6" s="98">
        <f>'Sales Forecast by COS'!LKW5</f>
        <v>0</v>
      </c>
      <c r="LKX6" s="98">
        <f>'Sales Forecast by COS'!LKX5</f>
        <v>0</v>
      </c>
      <c r="LKY6" s="98">
        <f>'Sales Forecast by COS'!LKY5</f>
        <v>0</v>
      </c>
      <c r="LKZ6" s="98">
        <f>'Sales Forecast by COS'!LKZ5</f>
        <v>0</v>
      </c>
      <c r="LLA6" s="98">
        <f>'Sales Forecast by COS'!LLA5</f>
        <v>0</v>
      </c>
      <c r="LLB6" s="98">
        <f>'Sales Forecast by COS'!LLB5</f>
        <v>0</v>
      </c>
      <c r="LLC6" s="98">
        <f>'Sales Forecast by COS'!LLC5</f>
        <v>0</v>
      </c>
      <c r="LLD6" s="98">
        <f>'Sales Forecast by COS'!LLD5</f>
        <v>0</v>
      </c>
      <c r="LLE6" s="98">
        <f>'Sales Forecast by COS'!LLE5</f>
        <v>0</v>
      </c>
      <c r="LLF6" s="98">
        <f>'Sales Forecast by COS'!LLF5</f>
        <v>0</v>
      </c>
      <c r="LLG6" s="98">
        <f>'Sales Forecast by COS'!LLG5</f>
        <v>0</v>
      </c>
      <c r="LLH6" s="98">
        <f>'Sales Forecast by COS'!LLH5</f>
        <v>0</v>
      </c>
      <c r="LLI6" s="98">
        <f>'Sales Forecast by COS'!LLI5</f>
        <v>0</v>
      </c>
      <c r="LLJ6" s="98">
        <f>'Sales Forecast by COS'!LLJ5</f>
        <v>0</v>
      </c>
      <c r="LLK6" s="98">
        <f>'Sales Forecast by COS'!LLK5</f>
        <v>0</v>
      </c>
      <c r="LLL6" s="98">
        <f>'Sales Forecast by COS'!LLL5</f>
        <v>0</v>
      </c>
      <c r="LLM6" s="98">
        <f>'Sales Forecast by COS'!LLM5</f>
        <v>0</v>
      </c>
      <c r="LLN6" s="98">
        <f>'Sales Forecast by COS'!LLN5</f>
        <v>0</v>
      </c>
      <c r="LLO6" s="98">
        <f>'Sales Forecast by COS'!LLO5</f>
        <v>0</v>
      </c>
      <c r="LLP6" s="98">
        <f>'Sales Forecast by COS'!LLP5</f>
        <v>0</v>
      </c>
      <c r="LLQ6" s="98">
        <f>'Sales Forecast by COS'!LLQ5</f>
        <v>0</v>
      </c>
      <c r="LLR6" s="98">
        <f>'Sales Forecast by COS'!LLR5</f>
        <v>0</v>
      </c>
      <c r="LLS6" s="98">
        <f>'Sales Forecast by COS'!LLS5</f>
        <v>0</v>
      </c>
      <c r="LLT6" s="98">
        <f>'Sales Forecast by COS'!LLT5</f>
        <v>0</v>
      </c>
      <c r="LLU6" s="98">
        <f>'Sales Forecast by COS'!LLU5</f>
        <v>0</v>
      </c>
      <c r="LLV6" s="98">
        <f>'Sales Forecast by COS'!LLV5</f>
        <v>0</v>
      </c>
      <c r="LLW6" s="98">
        <f>'Sales Forecast by COS'!LLW5</f>
        <v>0</v>
      </c>
      <c r="LLX6" s="98">
        <f>'Sales Forecast by COS'!LLX5</f>
        <v>0</v>
      </c>
      <c r="LLY6" s="98">
        <f>'Sales Forecast by COS'!LLY5</f>
        <v>0</v>
      </c>
      <c r="LLZ6" s="98">
        <f>'Sales Forecast by COS'!LLZ5</f>
        <v>0</v>
      </c>
      <c r="LMA6" s="98">
        <f>'Sales Forecast by COS'!LMA5</f>
        <v>0</v>
      </c>
      <c r="LMB6" s="98">
        <f>'Sales Forecast by COS'!LMB5</f>
        <v>0</v>
      </c>
      <c r="LMC6" s="98">
        <f>'Sales Forecast by COS'!LMC5</f>
        <v>0</v>
      </c>
      <c r="LMD6" s="98">
        <f>'Sales Forecast by COS'!LMD5</f>
        <v>0</v>
      </c>
      <c r="LME6" s="98">
        <f>'Sales Forecast by COS'!LME5</f>
        <v>0</v>
      </c>
      <c r="LMF6" s="98">
        <f>'Sales Forecast by COS'!LMF5</f>
        <v>0</v>
      </c>
      <c r="LMG6" s="98">
        <f>'Sales Forecast by COS'!LMG5</f>
        <v>0</v>
      </c>
      <c r="LMH6" s="98">
        <f>'Sales Forecast by COS'!LMH5</f>
        <v>0</v>
      </c>
      <c r="LMI6" s="98">
        <f>'Sales Forecast by COS'!LMI5</f>
        <v>0</v>
      </c>
      <c r="LMJ6" s="98">
        <f>'Sales Forecast by COS'!LMJ5</f>
        <v>0</v>
      </c>
      <c r="LMK6" s="98">
        <f>'Sales Forecast by COS'!LMK5</f>
        <v>0</v>
      </c>
      <c r="LML6" s="98">
        <f>'Sales Forecast by COS'!LML5</f>
        <v>0</v>
      </c>
      <c r="LMM6" s="98">
        <f>'Sales Forecast by COS'!LMM5</f>
        <v>0</v>
      </c>
      <c r="LMN6" s="98">
        <f>'Sales Forecast by COS'!LMN5</f>
        <v>0</v>
      </c>
      <c r="LMO6" s="98">
        <f>'Sales Forecast by COS'!LMO5</f>
        <v>0</v>
      </c>
      <c r="LMP6" s="98">
        <f>'Sales Forecast by COS'!LMP5</f>
        <v>0</v>
      </c>
      <c r="LMQ6" s="98">
        <f>'Sales Forecast by COS'!LMQ5</f>
        <v>0</v>
      </c>
      <c r="LMR6" s="98">
        <f>'Sales Forecast by COS'!LMR5</f>
        <v>0</v>
      </c>
      <c r="LMS6" s="98">
        <f>'Sales Forecast by COS'!LMS5</f>
        <v>0</v>
      </c>
      <c r="LMT6" s="98">
        <f>'Sales Forecast by COS'!LMT5</f>
        <v>0</v>
      </c>
      <c r="LMU6" s="98">
        <f>'Sales Forecast by COS'!LMU5</f>
        <v>0</v>
      </c>
      <c r="LMV6" s="98">
        <f>'Sales Forecast by COS'!LMV5</f>
        <v>0</v>
      </c>
      <c r="LMW6" s="98">
        <f>'Sales Forecast by COS'!LMW5</f>
        <v>0</v>
      </c>
      <c r="LMX6" s="98">
        <f>'Sales Forecast by COS'!LMX5</f>
        <v>0</v>
      </c>
      <c r="LMY6" s="98">
        <f>'Sales Forecast by COS'!LMY5</f>
        <v>0</v>
      </c>
      <c r="LMZ6" s="98">
        <f>'Sales Forecast by COS'!LMZ5</f>
        <v>0</v>
      </c>
      <c r="LNA6" s="98">
        <f>'Sales Forecast by COS'!LNA5</f>
        <v>0</v>
      </c>
      <c r="LNB6" s="98">
        <f>'Sales Forecast by COS'!LNB5</f>
        <v>0</v>
      </c>
      <c r="LNC6" s="98">
        <f>'Sales Forecast by COS'!LNC5</f>
        <v>0</v>
      </c>
      <c r="LND6" s="98">
        <f>'Sales Forecast by COS'!LND5</f>
        <v>0</v>
      </c>
      <c r="LNE6" s="98">
        <f>'Sales Forecast by COS'!LNE5</f>
        <v>0</v>
      </c>
      <c r="LNF6" s="98">
        <f>'Sales Forecast by COS'!LNF5</f>
        <v>0</v>
      </c>
      <c r="LNG6" s="98">
        <f>'Sales Forecast by COS'!LNG5</f>
        <v>0</v>
      </c>
      <c r="LNH6" s="98">
        <f>'Sales Forecast by COS'!LNH5</f>
        <v>0</v>
      </c>
      <c r="LNI6" s="98">
        <f>'Sales Forecast by COS'!LNI5</f>
        <v>0</v>
      </c>
      <c r="LNJ6" s="98">
        <f>'Sales Forecast by COS'!LNJ5</f>
        <v>0</v>
      </c>
      <c r="LNK6" s="98">
        <f>'Sales Forecast by COS'!LNK5</f>
        <v>0</v>
      </c>
      <c r="LNL6" s="98">
        <f>'Sales Forecast by COS'!LNL5</f>
        <v>0</v>
      </c>
      <c r="LNM6" s="98">
        <f>'Sales Forecast by COS'!LNM5</f>
        <v>0</v>
      </c>
      <c r="LNN6" s="98">
        <f>'Sales Forecast by COS'!LNN5</f>
        <v>0</v>
      </c>
      <c r="LNO6" s="98">
        <f>'Sales Forecast by COS'!LNO5</f>
        <v>0</v>
      </c>
      <c r="LNP6" s="98">
        <f>'Sales Forecast by COS'!LNP5</f>
        <v>0</v>
      </c>
      <c r="LNQ6" s="98">
        <f>'Sales Forecast by COS'!LNQ5</f>
        <v>0</v>
      </c>
      <c r="LNR6" s="98">
        <f>'Sales Forecast by COS'!LNR5</f>
        <v>0</v>
      </c>
      <c r="LNS6" s="98">
        <f>'Sales Forecast by COS'!LNS5</f>
        <v>0</v>
      </c>
      <c r="LNT6" s="98">
        <f>'Sales Forecast by COS'!LNT5</f>
        <v>0</v>
      </c>
      <c r="LNU6" s="98">
        <f>'Sales Forecast by COS'!LNU5</f>
        <v>0</v>
      </c>
      <c r="LNV6" s="98">
        <f>'Sales Forecast by COS'!LNV5</f>
        <v>0</v>
      </c>
      <c r="LNW6" s="98">
        <f>'Sales Forecast by COS'!LNW5</f>
        <v>0</v>
      </c>
      <c r="LNX6" s="98">
        <f>'Sales Forecast by COS'!LNX5</f>
        <v>0</v>
      </c>
      <c r="LNY6" s="98">
        <f>'Sales Forecast by COS'!LNY5</f>
        <v>0</v>
      </c>
      <c r="LNZ6" s="98">
        <f>'Sales Forecast by COS'!LNZ5</f>
        <v>0</v>
      </c>
      <c r="LOA6" s="98">
        <f>'Sales Forecast by COS'!LOA5</f>
        <v>0</v>
      </c>
      <c r="LOB6" s="98">
        <f>'Sales Forecast by COS'!LOB5</f>
        <v>0</v>
      </c>
      <c r="LOC6" s="98">
        <f>'Sales Forecast by COS'!LOC5</f>
        <v>0</v>
      </c>
      <c r="LOD6" s="98">
        <f>'Sales Forecast by COS'!LOD5</f>
        <v>0</v>
      </c>
      <c r="LOE6" s="98">
        <f>'Sales Forecast by COS'!LOE5</f>
        <v>0</v>
      </c>
      <c r="LOF6" s="98">
        <f>'Sales Forecast by COS'!LOF5</f>
        <v>0</v>
      </c>
      <c r="LOG6" s="98">
        <f>'Sales Forecast by COS'!LOG5</f>
        <v>0</v>
      </c>
      <c r="LOH6" s="98">
        <f>'Sales Forecast by COS'!LOH5</f>
        <v>0</v>
      </c>
      <c r="LOI6" s="98">
        <f>'Sales Forecast by COS'!LOI5</f>
        <v>0</v>
      </c>
      <c r="LOJ6" s="98">
        <f>'Sales Forecast by COS'!LOJ5</f>
        <v>0</v>
      </c>
      <c r="LOK6" s="98">
        <f>'Sales Forecast by COS'!LOK5</f>
        <v>0</v>
      </c>
      <c r="LOL6" s="98">
        <f>'Sales Forecast by COS'!LOL5</f>
        <v>0</v>
      </c>
      <c r="LOM6" s="98">
        <f>'Sales Forecast by COS'!LOM5</f>
        <v>0</v>
      </c>
      <c r="LON6" s="98">
        <f>'Sales Forecast by COS'!LON5</f>
        <v>0</v>
      </c>
      <c r="LOO6" s="98">
        <f>'Sales Forecast by COS'!LOO5</f>
        <v>0</v>
      </c>
      <c r="LOP6" s="98">
        <f>'Sales Forecast by COS'!LOP5</f>
        <v>0</v>
      </c>
      <c r="LOQ6" s="98">
        <f>'Sales Forecast by COS'!LOQ5</f>
        <v>0</v>
      </c>
      <c r="LOR6" s="98">
        <f>'Sales Forecast by COS'!LOR5</f>
        <v>0</v>
      </c>
      <c r="LOS6" s="98">
        <f>'Sales Forecast by COS'!LOS5</f>
        <v>0</v>
      </c>
      <c r="LOT6" s="98">
        <f>'Sales Forecast by COS'!LOT5</f>
        <v>0</v>
      </c>
      <c r="LOU6" s="98">
        <f>'Sales Forecast by COS'!LOU5</f>
        <v>0</v>
      </c>
      <c r="LOV6" s="98">
        <f>'Sales Forecast by COS'!LOV5</f>
        <v>0</v>
      </c>
      <c r="LOW6" s="98">
        <f>'Sales Forecast by COS'!LOW5</f>
        <v>0</v>
      </c>
      <c r="LOX6" s="98">
        <f>'Sales Forecast by COS'!LOX5</f>
        <v>0</v>
      </c>
      <c r="LOY6" s="98">
        <f>'Sales Forecast by COS'!LOY5</f>
        <v>0</v>
      </c>
      <c r="LOZ6" s="98">
        <f>'Sales Forecast by COS'!LOZ5</f>
        <v>0</v>
      </c>
      <c r="LPA6" s="98">
        <f>'Sales Forecast by COS'!LPA5</f>
        <v>0</v>
      </c>
      <c r="LPB6" s="98">
        <f>'Sales Forecast by COS'!LPB5</f>
        <v>0</v>
      </c>
      <c r="LPC6" s="98">
        <f>'Sales Forecast by COS'!LPC5</f>
        <v>0</v>
      </c>
      <c r="LPD6" s="98">
        <f>'Sales Forecast by COS'!LPD5</f>
        <v>0</v>
      </c>
      <c r="LPE6" s="98">
        <f>'Sales Forecast by COS'!LPE5</f>
        <v>0</v>
      </c>
      <c r="LPF6" s="98">
        <f>'Sales Forecast by COS'!LPF5</f>
        <v>0</v>
      </c>
      <c r="LPG6" s="98">
        <f>'Sales Forecast by COS'!LPG5</f>
        <v>0</v>
      </c>
      <c r="LPH6" s="98">
        <f>'Sales Forecast by COS'!LPH5</f>
        <v>0</v>
      </c>
      <c r="LPI6" s="98">
        <f>'Sales Forecast by COS'!LPI5</f>
        <v>0</v>
      </c>
      <c r="LPJ6" s="98">
        <f>'Sales Forecast by COS'!LPJ5</f>
        <v>0</v>
      </c>
      <c r="LPK6" s="98">
        <f>'Sales Forecast by COS'!LPK5</f>
        <v>0</v>
      </c>
      <c r="LPL6" s="98">
        <f>'Sales Forecast by COS'!LPL5</f>
        <v>0</v>
      </c>
      <c r="LPM6" s="98">
        <f>'Sales Forecast by COS'!LPM5</f>
        <v>0</v>
      </c>
      <c r="LPN6" s="98">
        <f>'Sales Forecast by COS'!LPN5</f>
        <v>0</v>
      </c>
      <c r="LPO6" s="98">
        <f>'Sales Forecast by COS'!LPO5</f>
        <v>0</v>
      </c>
      <c r="LPP6" s="98">
        <f>'Sales Forecast by COS'!LPP5</f>
        <v>0</v>
      </c>
      <c r="LPQ6" s="98">
        <f>'Sales Forecast by COS'!LPQ5</f>
        <v>0</v>
      </c>
      <c r="LPR6" s="98">
        <f>'Sales Forecast by COS'!LPR5</f>
        <v>0</v>
      </c>
      <c r="LPS6" s="98">
        <f>'Sales Forecast by COS'!LPS5</f>
        <v>0</v>
      </c>
      <c r="LPT6" s="98">
        <f>'Sales Forecast by COS'!LPT5</f>
        <v>0</v>
      </c>
      <c r="LPU6" s="98">
        <f>'Sales Forecast by COS'!LPU5</f>
        <v>0</v>
      </c>
      <c r="LPV6" s="98">
        <f>'Sales Forecast by COS'!LPV5</f>
        <v>0</v>
      </c>
      <c r="LPW6" s="98">
        <f>'Sales Forecast by COS'!LPW5</f>
        <v>0</v>
      </c>
      <c r="LPX6" s="98">
        <f>'Sales Forecast by COS'!LPX5</f>
        <v>0</v>
      </c>
      <c r="LPY6" s="98">
        <f>'Sales Forecast by COS'!LPY5</f>
        <v>0</v>
      </c>
      <c r="LPZ6" s="98">
        <f>'Sales Forecast by COS'!LPZ5</f>
        <v>0</v>
      </c>
      <c r="LQA6" s="98">
        <f>'Sales Forecast by COS'!LQA5</f>
        <v>0</v>
      </c>
      <c r="LQB6" s="98">
        <f>'Sales Forecast by COS'!LQB5</f>
        <v>0</v>
      </c>
      <c r="LQC6" s="98">
        <f>'Sales Forecast by COS'!LQC5</f>
        <v>0</v>
      </c>
      <c r="LQD6" s="98">
        <f>'Sales Forecast by COS'!LQD5</f>
        <v>0</v>
      </c>
      <c r="LQE6" s="98">
        <f>'Sales Forecast by COS'!LQE5</f>
        <v>0</v>
      </c>
      <c r="LQF6" s="98">
        <f>'Sales Forecast by COS'!LQF5</f>
        <v>0</v>
      </c>
      <c r="LQG6" s="98">
        <f>'Sales Forecast by COS'!LQG5</f>
        <v>0</v>
      </c>
      <c r="LQH6" s="98">
        <f>'Sales Forecast by COS'!LQH5</f>
        <v>0</v>
      </c>
      <c r="LQI6" s="98">
        <f>'Sales Forecast by COS'!LQI5</f>
        <v>0</v>
      </c>
      <c r="LQJ6" s="98">
        <f>'Sales Forecast by COS'!LQJ5</f>
        <v>0</v>
      </c>
      <c r="LQK6" s="98">
        <f>'Sales Forecast by COS'!LQK5</f>
        <v>0</v>
      </c>
      <c r="LQL6" s="98">
        <f>'Sales Forecast by COS'!LQL5</f>
        <v>0</v>
      </c>
      <c r="LQM6" s="98">
        <f>'Sales Forecast by COS'!LQM5</f>
        <v>0</v>
      </c>
      <c r="LQN6" s="98">
        <f>'Sales Forecast by COS'!LQN5</f>
        <v>0</v>
      </c>
      <c r="LQO6" s="98">
        <f>'Sales Forecast by COS'!LQO5</f>
        <v>0</v>
      </c>
      <c r="LQP6" s="98">
        <f>'Sales Forecast by COS'!LQP5</f>
        <v>0</v>
      </c>
      <c r="LQQ6" s="98">
        <f>'Sales Forecast by COS'!LQQ5</f>
        <v>0</v>
      </c>
      <c r="LQR6" s="98">
        <f>'Sales Forecast by COS'!LQR5</f>
        <v>0</v>
      </c>
      <c r="LQS6" s="98">
        <f>'Sales Forecast by COS'!LQS5</f>
        <v>0</v>
      </c>
      <c r="LQT6" s="98">
        <f>'Sales Forecast by COS'!LQT5</f>
        <v>0</v>
      </c>
      <c r="LQU6" s="98">
        <f>'Sales Forecast by COS'!LQU5</f>
        <v>0</v>
      </c>
      <c r="LQV6" s="98">
        <f>'Sales Forecast by COS'!LQV5</f>
        <v>0</v>
      </c>
      <c r="LQW6" s="98">
        <f>'Sales Forecast by COS'!LQW5</f>
        <v>0</v>
      </c>
      <c r="LQX6" s="98">
        <f>'Sales Forecast by COS'!LQX5</f>
        <v>0</v>
      </c>
      <c r="LQY6" s="98">
        <f>'Sales Forecast by COS'!LQY5</f>
        <v>0</v>
      </c>
      <c r="LQZ6" s="98">
        <f>'Sales Forecast by COS'!LQZ5</f>
        <v>0</v>
      </c>
      <c r="LRA6" s="98">
        <f>'Sales Forecast by COS'!LRA5</f>
        <v>0</v>
      </c>
      <c r="LRB6" s="98">
        <f>'Sales Forecast by COS'!LRB5</f>
        <v>0</v>
      </c>
      <c r="LRC6" s="98">
        <f>'Sales Forecast by COS'!LRC5</f>
        <v>0</v>
      </c>
      <c r="LRD6" s="98">
        <f>'Sales Forecast by COS'!LRD5</f>
        <v>0</v>
      </c>
      <c r="LRE6" s="98">
        <f>'Sales Forecast by COS'!LRE5</f>
        <v>0</v>
      </c>
      <c r="LRF6" s="98">
        <f>'Sales Forecast by COS'!LRF5</f>
        <v>0</v>
      </c>
      <c r="LRG6" s="98">
        <f>'Sales Forecast by COS'!LRG5</f>
        <v>0</v>
      </c>
      <c r="LRH6" s="98">
        <f>'Sales Forecast by COS'!LRH5</f>
        <v>0</v>
      </c>
      <c r="LRI6" s="98">
        <f>'Sales Forecast by COS'!LRI5</f>
        <v>0</v>
      </c>
      <c r="LRJ6" s="98">
        <f>'Sales Forecast by COS'!LRJ5</f>
        <v>0</v>
      </c>
      <c r="LRK6" s="98">
        <f>'Sales Forecast by COS'!LRK5</f>
        <v>0</v>
      </c>
      <c r="LRL6" s="98">
        <f>'Sales Forecast by COS'!LRL5</f>
        <v>0</v>
      </c>
      <c r="LRM6" s="98">
        <f>'Sales Forecast by COS'!LRM5</f>
        <v>0</v>
      </c>
      <c r="LRN6" s="98">
        <f>'Sales Forecast by COS'!LRN5</f>
        <v>0</v>
      </c>
      <c r="LRO6" s="98">
        <f>'Sales Forecast by COS'!LRO5</f>
        <v>0</v>
      </c>
      <c r="LRP6" s="98">
        <f>'Sales Forecast by COS'!LRP5</f>
        <v>0</v>
      </c>
      <c r="LRQ6" s="98">
        <f>'Sales Forecast by COS'!LRQ5</f>
        <v>0</v>
      </c>
      <c r="LRR6" s="98">
        <f>'Sales Forecast by COS'!LRR5</f>
        <v>0</v>
      </c>
      <c r="LRS6" s="98">
        <f>'Sales Forecast by COS'!LRS5</f>
        <v>0</v>
      </c>
      <c r="LRT6" s="98">
        <f>'Sales Forecast by COS'!LRT5</f>
        <v>0</v>
      </c>
      <c r="LRU6" s="98">
        <f>'Sales Forecast by COS'!LRU5</f>
        <v>0</v>
      </c>
      <c r="LRV6" s="98">
        <f>'Sales Forecast by COS'!LRV5</f>
        <v>0</v>
      </c>
      <c r="LRW6" s="98">
        <f>'Sales Forecast by COS'!LRW5</f>
        <v>0</v>
      </c>
      <c r="LRX6" s="98">
        <f>'Sales Forecast by COS'!LRX5</f>
        <v>0</v>
      </c>
      <c r="LRY6" s="98">
        <f>'Sales Forecast by COS'!LRY5</f>
        <v>0</v>
      </c>
      <c r="LRZ6" s="98">
        <f>'Sales Forecast by COS'!LRZ5</f>
        <v>0</v>
      </c>
      <c r="LSA6" s="98">
        <f>'Sales Forecast by COS'!LSA5</f>
        <v>0</v>
      </c>
      <c r="LSB6" s="98">
        <f>'Sales Forecast by COS'!LSB5</f>
        <v>0</v>
      </c>
      <c r="LSC6" s="98">
        <f>'Sales Forecast by COS'!LSC5</f>
        <v>0</v>
      </c>
      <c r="LSD6" s="98">
        <f>'Sales Forecast by COS'!LSD5</f>
        <v>0</v>
      </c>
      <c r="LSE6" s="98">
        <f>'Sales Forecast by COS'!LSE5</f>
        <v>0</v>
      </c>
      <c r="LSF6" s="98">
        <f>'Sales Forecast by COS'!LSF5</f>
        <v>0</v>
      </c>
      <c r="LSG6" s="98">
        <f>'Sales Forecast by COS'!LSG5</f>
        <v>0</v>
      </c>
      <c r="LSH6" s="98">
        <f>'Sales Forecast by COS'!LSH5</f>
        <v>0</v>
      </c>
      <c r="LSI6" s="98">
        <f>'Sales Forecast by COS'!LSI5</f>
        <v>0</v>
      </c>
      <c r="LSJ6" s="98">
        <f>'Sales Forecast by COS'!LSJ5</f>
        <v>0</v>
      </c>
      <c r="LSK6" s="98">
        <f>'Sales Forecast by COS'!LSK5</f>
        <v>0</v>
      </c>
      <c r="LSL6" s="98">
        <f>'Sales Forecast by COS'!LSL5</f>
        <v>0</v>
      </c>
      <c r="LSM6" s="98">
        <f>'Sales Forecast by COS'!LSM5</f>
        <v>0</v>
      </c>
      <c r="LSN6" s="98">
        <f>'Sales Forecast by COS'!LSN5</f>
        <v>0</v>
      </c>
      <c r="LSO6" s="98">
        <f>'Sales Forecast by COS'!LSO5</f>
        <v>0</v>
      </c>
      <c r="LSP6" s="98">
        <f>'Sales Forecast by COS'!LSP5</f>
        <v>0</v>
      </c>
      <c r="LSQ6" s="98">
        <f>'Sales Forecast by COS'!LSQ5</f>
        <v>0</v>
      </c>
      <c r="LSR6" s="98">
        <f>'Sales Forecast by COS'!LSR5</f>
        <v>0</v>
      </c>
      <c r="LSS6" s="98">
        <f>'Sales Forecast by COS'!LSS5</f>
        <v>0</v>
      </c>
      <c r="LST6" s="98">
        <f>'Sales Forecast by COS'!LST5</f>
        <v>0</v>
      </c>
      <c r="LSU6" s="98">
        <f>'Sales Forecast by COS'!LSU5</f>
        <v>0</v>
      </c>
      <c r="LSV6" s="98">
        <f>'Sales Forecast by COS'!LSV5</f>
        <v>0</v>
      </c>
      <c r="LSW6" s="98">
        <f>'Sales Forecast by COS'!LSW5</f>
        <v>0</v>
      </c>
      <c r="LSX6" s="98">
        <f>'Sales Forecast by COS'!LSX5</f>
        <v>0</v>
      </c>
      <c r="LSY6" s="98">
        <f>'Sales Forecast by COS'!LSY5</f>
        <v>0</v>
      </c>
      <c r="LSZ6" s="98">
        <f>'Sales Forecast by COS'!LSZ5</f>
        <v>0</v>
      </c>
      <c r="LTA6" s="98">
        <f>'Sales Forecast by COS'!LTA5</f>
        <v>0</v>
      </c>
      <c r="LTB6" s="98">
        <f>'Sales Forecast by COS'!LTB5</f>
        <v>0</v>
      </c>
      <c r="LTC6" s="98">
        <f>'Sales Forecast by COS'!LTC5</f>
        <v>0</v>
      </c>
      <c r="LTD6" s="98">
        <f>'Sales Forecast by COS'!LTD5</f>
        <v>0</v>
      </c>
      <c r="LTE6" s="98">
        <f>'Sales Forecast by COS'!LTE5</f>
        <v>0</v>
      </c>
      <c r="LTF6" s="98">
        <f>'Sales Forecast by COS'!LTF5</f>
        <v>0</v>
      </c>
      <c r="LTG6" s="98">
        <f>'Sales Forecast by COS'!LTG5</f>
        <v>0</v>
      </c>
      <c r="LTH6" s="98">
        <f>'Sales Forecast by COS'!LTH5</f>
        <v>0</v>
      </c>
      <c r="LTI6" s="98">
        <f>'Sales Forecast by COS'!LTI5</f>
        <v>0</v>
      </c>
      <c r="LTJ6" s="98">
        <f>'Sales Forecast by COS'!LTJ5</f>
        <v>0</v>
      </c>
      <c r="LTK6" s="98">
        <f>'Sales Forecast by COS'!LTK5</f>
        <v>0</v>
      </c>
      <c r="LTL6" s="98">
        <f>'Sales Forecast by COS'!LTL5</f>
        <v>0</v>
      </c>
      <c r="LTM6" s="98">
        <f>'Sales Forecast by COS'!LTM5</f>
        <v>0</v>
      </c>
      <c r="LTN6" s="98">
        <f>'Sales Forecast by COS'!LTN5</f>
        <v>0</v>
      </c>
      <c r="LTO6" s="98">
        <f>'Sales Forecast by COS'!LTO5</f>
        <v>0</v>
      </c>
      <c r="LTP6" s="98">
        <f>'Sales Forecast by COS'!LTP5</f>
        <v>0</v>
      </c>
      <c r="LTQ6" s="98">
        <f>'Sales Forecast by COS'!LTQ5</f>
        <v>0</v>
      </c>
      <c r="LTR6" s="98">
        <f>'Sales Forecast by COS'!LTR5</f>
        <v>0</v>
      </c>
      <c r="LTS6" s="98">
        <f>'Sales Forecast by COS'!LTS5</f>
        <v>0</v>
      </c>
      <c r="LTT6" s="98">
        <f>'Sales Forecast by COS'!LTT5</f>
        <v>0</v>
      </c>
      <c r="LTU6" s="98">
        <f>'Sales Forecast by COS'!LTU5</f>
        <v>0</v>
      </c>
      <c r="LTV6" s="98">
        <f>'Sales Forecast by COS'!LTV5</f>
        <v>0</v>
      </c>
      <c r="LTW6" s="98">
        <f>'Sales Forecast by COS'!LTW5</f>
        <v>0</v>
      </c>
      <c r="LTX6" s="98">
        <f>'Sales Forecast by COS'!LTX5</f>
        <v>0</v>
      </c>
      <c r="LTY6" s="98">
        <f>'Sales Forecast by COS'!LTY5</f>
        <v>0</v>
      </c>
      <c r="LTZ6" s="98">
        <f>'Sales Forecast by COS'!LTZ5</f>
        <v>0</v>
      </c>
      <c r="LUA6" s="98">
        <f>'Sales Forecast by COS'!LUA5</f>
        <v>0</v>
      </c>
      <c r="LUB6" s="98">
        <f>'Sales Forecast by COS'!LUB5</f>
        <v>0</v>
      </c>
      <c r="LUC6" s="98">
        <f>'Sales Forecast by COS'!LUC5</f>
        <v>0</v>
      </c>
      <c r="LUD6" s="98">
        <f>'Sales Forecast by COS'!LUD5</f>
        <v>0</v>
      </c>
      <c r="LUE6" s="98">
        <f>'Sales Forecast by COS'!LUE5</f>
        <v>0</v>
      </c>
      <c r="LUF6" s="98">
        <f>'Sales Forecast by COS'!LUF5</f>
        <v>0</v>
      </c>
      <c r="LUG6" s="98">
        <f>'Sales Forecast by COS'!LUG5</f>
        <v>0</v>
      </c>
      <c r="LUH6" s="98">
        <f>'Sales Forecast by COS'!LUH5</f>
        <v>0</v>
      </c>
      <c r="LUI6" s="98">
        <f>'Sales Forecast by COS'!LUI5</f>
        <v>0</v>
      </c>
      <c r="LUJ6" s="98">
        <f>'Sales Forecast by COS'!LUJ5</f>
        <v>0</v>
      </c>
      <c r="LUK6" s="98">
        <f>'Sales Forecast by COS'!LUK5</f>
        <v>0</v>
      </c>
      <c r="LUL6" s="98">
        <f>'Sales Forecast by COS'!LUL5</f>
        <v>0</v>
      </c>
      <c r="LUM6" s="98">
        <f>'Sales Forecast by COS'!LUM5</f>
        <v>0</v>
      </c>
      <c r="LUN6" s="98">
        <f>'Sales Forecast by COS'!LUN5</f>
        <v>0</v>
      </c>
      <c r="LUO6" s="98">
        <f>'Sales Forecast by COS'!LUO5</f>
        <v>0</v>
      </c>
      <c r="LUP6" s="98">
        <f>'Sales Forecast by COS'!LUP5</f>
        <v>0</v>
      </c>
      <c r="LUQ6" s="98">
        <f>'Sales Forecast by COS'!LUQ5</f>
        <v>0</v>
      </c>
      <c r="LUR6" s="98">
        <f>'Sales Forecast by COS'!LUR5</f>
        <v>0</v>
      </c>
      <c r="LUS6" s="98">
        <f>'Sales Forecast by COS'!LUS5</f>
        <v>0</v>
      </c>
      <c r="LUT6" s="98">
        <f>'Sales Forecast by COS'!LUT5</f>
        <v>0</v>
      </c>
      <c r="LUU6" s="98">
        <f>'Sales Forecast by COS'!LUU5</f>
        <v>0</v>
      </c>
      <c r="LUV6" s="98">
        <f>'Sales Forecast by COS'!LUV5</f>
        <v>0</v>
      </c>
      <c r="LUW6" s="98">
        <f>'Sales Forecast by COS'!LUW5</f>
        <v>0</v>
      </c>
      <c r="LUX6" s="98">
        <f>'Sales Forecast by COS'!LUX5</f>
        <v>0</v>
      </c>
      <c r="LUY6" s="98">
        <f>'Sales Forecast by COS'!LUY5</f>
        <v>0</v>
      </c>
      <c r="LUZ6" s="98">
        <f>'Sales Forecast by COS'!LUZ5</f>
        <v>0</v>
      </c>
      <c r="LVA6" s="98">
        <f>'Sales Forecast by COS'!LVA5</f>
        <v>0</v>
      </c>
      <c r="LVB6" s="98">
        <f>'Sales Forecast by COS'!LVB5</f>
        <v>0</v>
      </c>
      <c r="LVC6" s="98">
        <f>'Sales Forecast by COS'!LVC5</f>
        <v>0</v>
      </c>
      <c r="LVD6" s="98">
        <f>'Sales Forecast by COS'!LVD5</f>
        <v>0</v>
      </c>
      <c r="LVE6" s="98">
        <f>'Sales Forecast by COS'!LVE5</f>
        <v>0</v>
      </c>
      <c r="LVF6" s="98">
        <f>'Sales Forecast by COS'!LVF5</f>
        <v>0</v>
      </c>
      <c r="LVG6" s="98">
        <f>'Sales Forecast by COS'!LVG5</f>
        <v>0</v>
      </c>
      <c r="LVH6" s="98">
        <f>'Sales Forecast by COS'!LVH5</f>
        <v>0</v>
      </c>
      <c r="LVI6" s="98">
        <f>'Sales Forecast by COS'!LVI5</f>
        <v>0</v>
      </c>
      <c r="LVJ6" s="98">
        <f>'Sales Forecast by COS'!LVJ5</f>
        <v>0</v>
      </c>
      <c r="LVK6" s="98">
        <f>'Sales Forecast by COS'!LVK5</f>
        <v>0</v>
      </c>
      <c r="LVL6" s="98">
        <f>'Sales Forecast by COS'!LVL5</f>
        <v>0</v>
      </c>
      <c r="LVM6" s="98">
        <f>'Sales Forecast by COS'!LVM5</f>
        <v>0</v>
      </c>
      <c r="LVN6" s="98">
        <f>'Sales Forecast by COS'!LVN5</f>
        <v>0</v>
      </c>
      <c r="LVO6" s="98">
        <f>'Sales Forecast by COS'!LVO5</f>
        <v>0</v>
      </c>
      <c r="LVP6" s="98">
        <f>'Sales Forecast by COS'!LVP5</f>
        <v>0</v>
      </c>
      <c r="LVQ6" s="98">
        <f>'Sales Forecast by COS'!LVQ5</f>
        <v>0</v>
      </c>
      <c r="LVR6" s="98">
        <f>'Sales Forecast by COS'!LVR5</f>
        <v>0</v>
      </c>
      <c r="LVS6" s="98">
        <f>'Sales Forecast by COS'!LVS5</f>
        <v>0</v>
      </c>
      <c r="LVT6" s="98">
        <f>'Sales Forecast by COS'!LVT5</f>
        <v>0</v>
      </c>
      <c r="LVU6" s="98">
        <f>'Sales Forecast by COS'!LVU5</f>
        <v>0</v>
      </c>
      <c r="LVV6" s="98">
        <f>'Sales Forecast by COS'!LVV5</f>
        <v>0</v>
      </c>
      <c r="LVW6" s="98">
        <f>'Sales Forecast by COS'!LVW5</f>
        <v>0</v>
      </c>
      <c r="LVX6" s="98">
        <f>'Sales Forecast by COS'!LVX5</f>
        <v>0</v>
      </c>
      <c r="LVY6" s="98">
        <f>'Sales Forecast by COS'!LVY5</f>
        <v>0</v>
      </c>
      <c r="LVZ6" s="98">
        <f>'Sales Forecast by COS'!LVZ5</f>
        <v>0</v>
      </c>
      <c r="LWA6" s="98">
        <f>'Sales Forecast by COS'!LWA5</f>
        <v>0</v>
      </c>
      <c r="LWB6" s="98">
        <f>'Sales Forecast by COS'!LWB5</f>
        <v>0</v>
      </c>
      <c r="LWC6" s="98">
        <f>'Sales Forecast by COS'!LWC5</f>
        <v>0</v>
      </c>
      <c r="LWD6" s="98">
        <f>'Sales Forecast by COS'!LWD5</f>
        <v>0</v>
      </c>
      <c r="LWE6" s="98">
        <f>'Sales Forecast by COS'!LWE5</f>
        <v>0</v>
      </c>
      <c r="LWF6" s="98">
        <f>'Sales Forecast by COS'!LWF5</f>
        <v>0</v>
      </c>
      <c r="LWG6" s="98">
        <f>'Sales Forecast by COS'!LWG5</f>
        <v>0</v>
      </c>
      <c r="LWH6" s="98">
        <f>'Sales Forecast by COS'!LWH5</f>
        <v>0</v>
      </c>
      <c r="LWI6" s="98">
        <f>'Sales Forecast by COS'!LWI5</f>
        <v>0</v>
      </c>
      <c r="LWJ6" s="98">
        <f>'Sales Forecast by COS'!LWJ5</f>
        <v>0</v>
      </c>
      <c r="LWK6" s="98">
        <f>'Sales Forecast by COS'!LWK5</f>
        <v>0</v>
      </c>
      <c r="LWL6" s="98">
        <f>'Sales Forecast by COS'!LWL5</f>
        <v>0</v>
      </c>
      <c r="LWM6" s="98">
        <f>'Sales Forecast by COS'!LWM5</f>
        <v>0</v>
      </c>
      <c r="LWN6" s="98">
        <f>'Sales Forecast by COS'!LWN5</f>
        <v>0</v>
      </c>
      <c r="LWO6" s="98">
        <f>'Sales Forecast by COS'!LWO5</f>
        <v>0</v>
      </c>
      <c r="LWP6" s="98">
        <f>'Sales Forecast by COS'!LWP5</f>
        <v>0</v>
      </c>
      <c r="LWQ6" s="98">
        <f>'Sales Forecast by COS'!LWQ5</f>
        <v>0</v>
      </c>
      <c r="LWR6" s="98">
        <f>'Sales Forecast by COS'!LWR5</f>
        <v>0</v>
      </c>
      <c r="LWS6" s="98">
        <f>'Sales Forecast by COS'!LWS5</f>
        <v>0</v>
      </c>
      <c r="LWT6" s="98">
        <f>'Sales Forecast by COS'!LWT5</f>
        <v>0</v>
      </c>
      <c r="LWU6" s="98">
        <f>'Sales Forecast by COS'!LWU5</f>
        <v>0</v>
      </c>
      <c r="LWV6" s="98">
        <f>'Sales Forecast by COS'!LWV5</f>
        <v>0</v>
      </c>
      <c r="LWW6" s="98">
        <f>'Sales Forecast by COS'!LWW5</f>
        <v>0</v>
      </c>
      <c r="LWX6" s="98">
        <f>'Sales Forecast by COS'!LWX5</f>
        <v>0</v>
      </c>
      <c r="LWY6" s="98">
        <f>'Sales Forecast by COS'!LWY5</f>
        <v>0</v>
      </c>
      <c r="LWZ6" s="98">
        <f>'Sales Forecast by COS'!LWZ5</f>
        <v>0</v>
      </c>
      <c r="LXA6" s="98">
        <f>'Sales Forecast by COS'!LXA5</f>
        <v>0</v>
      </c>
      <c r="LXB6" s="98">
        <f>'Sales Forecast by COS'!LXB5</f>
        <v>0</v>
      </c>
      <c r="LXC6" s="98">
        <f>'Sales Forecast by COS'!LXC5</f>
        <v>0</v>
      </c>
      <c r="LXD6" s="98">
        <f>'Sales Forecast by COS'!LXD5</f>
        <v>0</v>
      </c>
      <c r="LXE6" s="98">
        <f>'Sales Forecast by COS'!LXE5</f>
        <v>0</v>
      </c>
      <c r="LXF6" s="98">
        <f>'Sales Forecast by COS'!LXF5</f>
        <v>0</v>
      </c>
      <c r="LXG6" s="98">
        <f>'Sales Forecast by COS'!LXG5</f>
        <v>0</v>
      </c>
      <c r="LXH6" s="98">
        <f>'Sales Forecast by COS'!LXH5</f>
        <v>0</v>
      </c>
      <c r="LXI6" s="98">
        <f>'Sales Forecast by COS'!LXI5</f>
        <v>0</v>
      </c>
      <c r="LXJ6" s="98">
        <f>'Sales Forecast by COS'!LXJ5</f>
        <v>0</v>
      </c>
      <c r="LXK6" s="98">
        <f>'Sales Forecast by COS'!LXK5</f>
        <v>0</v>
      </c>
      <c r="LXL6" s="98">
        <f>'Sales Forecast by COS'!LXL5</f>
        <v>0</v>
      </c>
      <c r="LXM6" s="98">
        <f>'Sales Forecast by COS'!LXM5</f>
        <v>0</v>
      </c>
      <c r="LXN6" s="98">
        <f>'Sales Forecast by COS'!LXN5</f>
        <v>0</v>
      </c>
      <c r="LXO6" s="98">
        <f>'Sales Forecast by COS'!LXO5</f>
        <v>0</v>
      </c>
      <c r="LXP6" s="98">
        <f>'Sales Forecast by COS'!LXP5</f>
        <v>0</v>
      </c>
      <c r="LXQ6" s="98">
        <f>'Sales Forecast by COS'!LXQ5</f>
        <v>0</v>
      </c>
      <c r="LXR6" s="98">
        <f>'Sales Forecast by COS'!LXR5</f>
        <v>0</v>
      </c>
      <c r="LXS6" s="98">
        <f>'Sales Forecast by COS'!LXS5</f>
        <v>0</v>
      </c>
      <c r="LXT6" s="98">
        <f>'Sales Forecast by COS'!LXT5</f>
        <v>0</v>
      </c>
      <c r="LXU6" s="98">
        <f>'Sales Forecast by COS'!LXU5</f>
        <v>0</v>
      </c>
      <c r="LXV6" s="98">
        <f>'Sales Forecast by COS'!LXV5</f>
        <v>0</v>
      </c>
      <c r="LXW6" s="98">
        <f>'Sales Forecast by COS'!LXW5</f>
        <v>0</v>
      </c>
      <c r="LXX6" s="98">
        <f>'Sales Forecast by COS'!LXX5</f>
        <v>0</v>
      </c>
      <c r="LXY6" s="98">
        <f>'Sales Forecast by COS'!LXY5</f>
        <v>0</v>
      </c>
      <c r="LXZ6" s="98">
        <f>'Sales Forecast by COS'!LXZ5</f>
        <v>0</v>
      </c>
      <c r="LYA6" s="98">
        <f>'Sales Forecast by COS'!LYA5</f>
        <v>0</v>
      </c>
      <c r="LYB6" s="98">
        <f>'Sales Forecast by COS'!LYB5</f>
        <v>0</v>
      </c>
      <c r="LYC6" s="98">
        <f>'Sales Forecast by COS'!LYC5</f>
        <v>0</v>
      </c>
      <c r="LYD6" s="98">
        <f>'Sales Forecast by COS'!LYD5</f>
        <v>0</v>
      </c>
      <c r="LYE6" s="98">
        <f>'Sales Forecast by COS'!LYE5</f>
        <v>0</v>
      </c>
      <c r="LYF6" s="98">
        <f>'Sales Forecast by COS'!LYF5</f>
        <v>0</v>
      </c>
      <c r="LYG6" s="98">
        <f>'Sales Forecast by COS'!LYG5</f>
        <v>0</v>
      </c>
      <c r="LYH6" s="98">
        <f>'Sales Forecast by COS'!LYH5</f>
        <v>0</v>
      </c>
      <c r="LYI6" s="98">
        <f>'Sales Forecast by COS'!LYI5</f>
        <v>0</v>
      </c>
      <c r="LYJ6" s="98">
        <f>'Sales Forecast by COS'!LYJ5</f>
        <v>0</v>
      </c>
      <c r="LYK6" s="98">
        <f>'Sales Forecast by COS'!LYK5</f>
        <v>0</v>
      </c>
      <c r="LYL6" s="98">
        <f>'Sales Forecast by COS'!LYL5</f>
        <v>0</v>
      </c>
      <c r="LYM6" s="98">
        <f>'Sales Forecast by COS'!LYM5</f>
        <v>0</v>
      </c>
      <c r="LYN6" s="98">
        <f>'Sales Forecast by COS'!LYN5</f>
        <v>0</v>
      </c>
      <c r="LYO6" s="98">
        <f>'Sales Forecast by COS'!LYO5</f>
        <v>0</v>
      </c>
      <c r="LYP6" s="98">
        <f>'Sales Forecast by COS'!LYP5</f>
        <v>0</v>
      </c>
      <c r="LYQ6" s="98">
        <f>'Sales Forecast by COS'!LYQ5</f>
        <v>0</v>
      </c>
      <c r="LYR6" s="98">
        <f>'Sales Forecast by COS'!LYR5</f>
        <v>0</v>
      </c>
      <c r="LYS6" s="98">
        <f>'Sales Forecast by COS'!LYS5</f>
        <v>0</v>
      </c>
      <c r="LYT6" s="98">
        <f>'Sales Forecast by COS'!LYT5</f>
        <v>0</v>
      </c>
      <c r="LYU6" s="98">
        <f>'Sales Forecast by COS'!LYU5</f>
        <v>0</v>
      </c>
      <c r="LYV6" s="98">
        <f>'Sales Forecast by COS'!LYV5</f>
        <v>0</v>
      </c>
      <c r="LYW6" s="98">
        <f>'Sales Forecast by COS'!LYW5</f>
        <v>0</v>
      </c>
      <c r="LYX6" s="98">
        <f>'Sales Forecast by COS'!LYX5</f>
        <v>0</v>
      </c>
      <c r="LYY6" s="98">
        <f>'Sales Forecast by COS'!LYY5</f>
        <v>0</v>
      </c>
      <c r="LYZ6" s="98">
        <f>'Sales Forecast by COS'!LYZ5</f>
        <v>0</v>
      </c>
      <c r="LZA6" s="98">
        <f>'Sales Forecast by COS'!LZA5</f>
        <v>0</v>
      </c>
      <c r="LZB6" s="98">
        <f>'Sales Forecast by COS'!LZB5</f>
        <v>0</v>
      </c>
      <c r="LZC6" s="98">
        <f>'Sales Forecast by COS'!LZC5</f>
        <v>0</v>
      </c>
      <c r="LZD6" s="98">
        <f>'Sales Forecast by COS'!LZD5</f>
        <v>0</v>
      </c>
      <c r="LZE6" s="98">
        <f>'Sales Forecast by COS'!LZE5</f>
        <v>0</v>
      </c>
      <c r="LZF6" s="98">
        <f>'Sales Forecast by COS'!LZF5</f>
        <v>0</v>
      </c>
      <c r="LZG6" s="98">
        <f>'Sales Forecast by COS'!LZG5</f>
        <v>0</v>
      </c>
      <c r="LZH6" s="98">
        <f>'Sales Forecast by COS'!LZH5</f>
        <v>0</v>
      </c>
      <c r="LZI6" s="98">
        <f>'Sales Forecast by COS'!LZI5</f>
        <v>0</v>
      </c>
      <c r="LZJ6" s="98">
        <f>'Sales Forecast by COS'!LZJ5</f>
        <v>0</v>
      </c>
      <c r="LZK6" s="98">
        <f>'Sales Forecast by COS'!LZK5</f>
        <v>0</v>
      </c>
      <c r="LZL6" s="98">
        <f>'Sales Forecast by COS'!LZL5</f>
        <v>0</v>
      </c>
      <c r="LZM6" s="98">
        <f>'Sales Forecast by COS'!LZM5</f>
        <v>0</v>
      </c>
      <c r="LZN6" s="98">
        <f>'Sales Forecast by COS'!LZN5</f>
        <v>0</v>
      </c>
      <c r="LZO6" s="98">
        <f>'Sales Forecast by COS'!LZO5</f>
        <v>0</v>
      </c>
      <c r="LZP6" s="98">
        <f>'Sales Forecast by COS'!LZP5</f>
        <v>0</v>
      </c>
      <c r="LZQ6" s="98">
        <f>'Sales Forecast by COS'!LZQ5</f>
        <v>0</v>
      </c>
      <c r="LZR6" s="98">
        <f>'Sales Forecast by COS'!LZR5</f>
        <v>0</v>
      </c>
      <c r="LZS6" s="98">
        <f>'Sales Forecast by COS'!LZS5</f>
        <v>0</v>
      </c>
      <c r="LZT6" s="98">
        <f>'Sales Forecast by COS'!LZT5</f>
        <v>0</v>
      </c>
      <c r="LZU6" s="98">
        <f>'Sales Forecast by COS'!LZU5</f>
        <v>0</v>
      </c>
      <c r="LZV6" s="98">
        <f>'Sales Forecast by COS'!LZV5</f>
        <v>0</v>
      </c>
      <c r="LZW6" s="98">
        <f>'Sales Forecast by COS'!LZW5</f>
        <v>0</v>
      </c>
      <c r="LZX6" s="98">
        <f>'Sales Forecast by COS'!LZX5</f>
        <v>0</v>
      </c>
      <c r="LZY6" s="98">
        <f>'Sales Forecast by COS'!LZY5</f>
        <v>0</v>
      </c>
      <c r="LZZ6" s="98">
        <f>'Sales Forecast by COS'!LZZ5</f>
        <v>0</v>
      </c>
      <c r="MAA6" s="98">
        <f>'Sales Forecast by COS'!MAA5</f>
        <v>0</v>
      </c>
      <c r="MAB6" s="98">
        <f>'Sales Forecast by COS'!MAB5</f>
        <v>0</v>
      </c>
      <c r="MAC6" s="98">
        <f>'Sales Forecast by COS'!MAC5</f>
        <v>0</v>
      </c>
      <c r="MAD6" s="98">
        <f>'Sales Forecast by COS'!MAD5</f>
        <v>0</v>
      </c>
      <c r="MAE6" s="98">
        <f>'Sales Forecast by COS'!MAE5</f>
        <v>0</v>
      </c>
      <c r="MAF6" s="98">
        <f>'Sales Forecast by COS'!MAF5</f>
        <v>0</v>
      </c>
      <c r="MAG6" s="98">
        <f>'Sales Forecast by COS'!MAG5</f>
        <v>0</v>
      </c>
      <c r="MAH6" s="98">
        <f>'Sales Forecast by COS'!MAH5</f>
        <v>0</v>
      </c>
      <c r="MAI6" s="98">
        <f>'Sales Forecast by COS'!MAI5</f>
        <v>0</v>
      </c>
      <c r="MAJ6" s="98">
        <f>'Sales Forecast by COS'!MAJ5</f>
        <v>0</v>
      </c>
      <c r="MAK6" s="98">
        <f>'Sales Forecast by COS'!MAK5</f>
        <v>0</v>
      </c>
      <c r="MAL6" s="98">
        <f>'Sales Forecast by COS'!MAL5</f>
        <v>0</v>
      </c>
      <c r="MAM6" s="98">
        <f>'Sales Forecast by COS'!MAM5</f>
        <v>0</v>
      </c>
      <c r="MAN6" s="98">
        <f>'Sales Forecast by COS'!MAN5</f>
        <v>0</v>
      </c>
      <c r="MAO6" s="98">
        <f>'Sales Forecast by COS'!MAO5</f>
        <v>0</v>
      </c>
      <c r="MAP6" s="98">
        <f>'Sales Forecast by COS'!MAP5</f>
        <v>0</v>
      </c>
      <c r="MAQ6" s="98">
        <f>'Sales Forecast by COS'!MAQ5</f>
        <v>0</v>
      </c>
      <c r="MAR6" s="98">
        <f>'Sales Forecast by COS'!MAR5</f>
        <v>0</v>
      </c>
      <c r="MAS6" s="98">
        <f>'Sales Forecast by COS'!MAS5</f>
        <v>0</v>
      </c>
      <c r="MAT6" s="98">
        <f>'Sales Forecast by COS'!MAT5</f>
        <v>0</v>
      </c>
      <c r="MAU6" s="98">
        <f>'Sales Forecast by COS'!MAU5</f>
        <v>0</v>
      </c>
      <c r="MAV6" s="98">
        <f>'Sales Forecast by COS'!MAV5</f>
        <v>0</v>
      </c>
      <c r="MAW6" s="98">
        <f>'Sales Forecast by COS'!MAW5</f>
        <v>0</v>
      </c>
      <c r="MAX6" s="98">
        <f>'Sales Forecast by COS'!MAX5</f>
        <v>0</v>
      </c>
      <c r="MAY6" s="98">
        <f>'Sales Forecast by COS'!MAY5</f>
        <v>0</v>
      </c>
      <c r="MAZ6" s="98">
        <f>'Sales Forecast by COS'!MAZ5</f>
        <v>0</v>
      </c>
      <c r="MBA6" s="98">
        <f>'Sales Forecast by COS'!MBA5</f>
        <v>0</v>
      </c>
      <c r="MBB6" s="98">
        <f>'Sales Forecast by COS'!MBB5</f>
        <v>0</v>
      </c>
      <c r="MBC6" s="98">
        <f>'Sales Forecast by COS'!MBC5</f>
        <v>0</v>
      </c>
      <c r="MBD6" s="98">
        <f>'Sales Forecast by COS'!MBD5</f>
        <v>0</v>
      </c>
      <c r="MBE6" s="98">
        <f>'Sales Forecast by COS'!MBE5</f>
        <v>0</v>
      </c>
      <c r="MBF6" s="98">
        <f>'Sales Forecast by COS'!MBF5</f>
        <v>0</v>
      </c>
      <c r="MBG6" s="98">
        <f>'Sales Forecast by COS'!MBG5</f>
        <v>0</v>
      </c>
      <c r="MBH6" s="98">
        <f>'Sales Forecast by COS'!MBH5</f>
        <v>0</v>
      </c>
      <c r="MBI6" s="98">
        <f>'Sales Forecast by COS'!MBI5</f>
        <v>0</v>
      </c>
      <c r="MBJ6" s="98">
        <f>'Sales Forecast by COS'!MBJ5</f>
        <v>0</v>
      </c>
      <c r="MBK6" s="98">
        <f>'Sales Forecast by COS'!MBK5</f>
        <v>0</v>
      </c>
      <c r="MBL6" s="98">
        <f>'Sales Forecast by COS'!MBL5</f>
        <v>0</v>
      </c>
      <c r="MBM6" s="98">
        <f>'Sales Forecast by COS'!MBM5</f>
        <v>0</v>
      </c>
      <c r="MBN6" s="98">
        <f>'Sales Forecast by COS'!MBN5</f>
        <v>0</v>
      </c>
      <c r="MBO6" s="98">
        <f>'Sales Forecast by COS'!MBO5</f>
        <v>0</v>
      </c>
      <c r="MBP6" s="98">
        <f>'Sales Forecast by COS'!MBP5</f>
        <v>0</v>
      </c>
      <c r="MBQ6" s="98">
        <f>'Sales Forecast by COS'!MBQ5</f>
        <v>0</v>
      </c>
      <c r="MBR6" s="98">
        <f>'Sales Forecast by COS'!MBR5</f>
        <v>0</v>
      </c>
      <c r="MBS6" s="98">
        <f>'Sales Forecast by COS'!MBS5</f>
        <v>0</v>
      </c>
      <c r="MBT6" s="98">
        <f>'Sales Forecast by COS'!MBT5</f>
        <v>0</v>
      </c>
      <c r="MBU6" s="98">
        <f>'Sales Forecast by COS'!MBU5</f>
        <v>0</v>
      </c>
      <c r="MBV6" s="98">
        <f>'Sales Forecast by COS'!MBV5</f>
        <v>0</v>
      </c>
      <c r="MBW6" s="98">
        <f>'Sales Forecast by COS'!MBW5</f>
        <v>0</v>
      </c>
      <c r="MBX6" s="98">
        <f>'Sales Forecast by COS'!MBX5</f>
        <v>0</v>
      </c>
      <c r="MBY6" s="98">
        <f>'Sales Forecast by COS'!MBY5</f>
        <v>0</v>
      </c>
      <c r="MBZ6" s="98">
        <f>'Sales Forecast by COS'!MBZ5</f>
        <v>0</v>
      </c>
      <c r="MCA6" s="98">
        <f>'Sales Forecast by COS'!MCA5</f>
        <v>0</v>
      </c>
      <c r="MCB6" s="98">
        <f>'Sales Forecast by COS'!MCB5</f>
        <v>0</v>
      </c>
      <c r="MCC6" s="98">
        <f>'Sales Forecast by COS'!MCC5</f>
        <v>0</v>
      </c>
      <c r="MCD6" s="98">
        <f>'Sales Forecast by COS'!MCD5</f>
        <v>0</v>
      </c>
      <c r="MCE6" s="98">
        <f>'Sales Forecast by COS'!MCE5</f>
        <v>0</v>
      </c>
      <c r="MCF6" s="98">
        <f>'Sales Forecast by COS'!MCF5</f>
        <v>0</v>
      </c>
      <c r="MCG6" s="98">
        <f>'Sales Forecast by COS'!MCG5</f>
        <v>0</v>
      </c>
      <c r="MCH6" s="98">
        <f>'Sales Forecast by COS'!MCH5</f>
        <v>0</v>
      </c>
      <c r="MCI6" s="98">
        <f>'Sales Forecast by COS'!MCI5</f>
        <v>0</v>
      </c>
      <c r="MCJ6" s="98">
        <f>'Sales Forecast by COS'!MCJ5</f>
        <v>0</v>
      </c>
      <c r="MCK6" s="98">
        <f>'Sales Forecast by COS'!MCK5</f>
        <v>0</v>
      </c>
      <c r="MCL6" s="98">
        <f>'Sales Forecast by COS'!MCL5</f>
        <v>0</v>
      </c>
      <c r="MCM6" s="98">
        <f>'Sales Forecast by COS'!MCM5</f>
        <v>0</v>
      </c>
      <c r="MCN6" s="98">
        <f>'Sales Forecast by COS'!MCN5</f>
        <v>0</v>
      </c>
      <c r="MCO6" s="98">
        <f>'Sales Forecast by COS'!MCO5</f>
        <v>0</v>
      </c>
      <c r="MCP6" s="98">
        <f>'Sales Forecast by COS'!MCP5</f>
        <v>0</v>
      </c>
      <c r="MCQ6" s="98">
        <f>'Sales Forecast by COS'!MCQ5</f>
        <v>0</v>
      </c>
      <c r="MCR6" s="98">
        <f>'Sales Forecast by COS'!MCR5</f>
        <v>0</v>
      </c>
      <c r="MCS6" s="98">
        <f>'Sales Forecast by COS'!MCS5</f>
        <v>0</v>
      </c>
      <c r="MCT6" s="98">
        <f>'Sales Forecast by COS'!MCT5</f>
        <v>0</v>
      </c>
      <c r="MCU6" s="98">
        <f>'Sales Forecast by COS'!MCU5</f>
        <v>0</v>
      </c>
      <c r="MCV6" s="98">
        <f>'Sales Forecast by COS'!MCV5</f>
        <v>0</v>
      </c>
      <c r="MCW6" s="98">
        <f>'Sales Forecast by COS'!MCW5</f>
        <v>0</v>
      </c>
      <c r="MCX6" s="98">
        <f>'Sales Forecast by COS'!MCX5</f>
        <v>0</v>
      </c>
      <c r="MCY6" s="98">
        <f>'Sales Forecast by COS'!MCY5</f>
        <v>0</v>
      </c>
      <c r="MCZ6" s="98">
        <f>'Sales Forecast by COS'!MCZ5</f>
        <v>0</v>
      </c>
      <c r="MDA6" s="98">
        <f>'Sales Forecast by COS'!MDA5</f>
        <v>0</v>
      </c>
      <c r="MDB6" s="98">
        <f>'Sales Forecast by COS'!MDB5</f>
        <v>0</v>
      </c>
      <c r="MDC6" s="98">
        <f>'Sales Forecast by COS'!MDC5</f>
        <v>0</v>
      </c>
      <c r="MDD6" s="98">
        <f>'Sales Forecast by COS'!MDD5</f>
        <v>0</v>
      </c>
      <c r="MDE6" s="98">
        <f>'Sales Forecast by COS'!MDE5</f>
        <v>0</v>
      </c>
      <c r="MDF6" s="98">
        <f>'Sales Forecast by COS'!MDF5</f>
        <v>0</v>
      </c>
      <c r="MDG6" s="98">
        <f>'Sales Forecast by COS'!MDG5</f>
        <v>0</v>
      </c>
      <c r="MDH6" s="98">
        <f>'Sales Forecast by COS'!MDH5</f>
        <v>0</v>
      </c>
      <c r="MDI6" s="98">
        <f>'Sales Forecast by COS'!MDI5</f>
        <v>0</v>
      </c>
      <c r="MDJ6" s="98">
        <f>'Sales Forecast by COS'!MDJ5</f>
        <v>0</v>
      </c>
      <c r="MDK6" s="98">
        <f>'Sales Forecast by COS'!MDK5</f>
        <v>0</v>
      </c>
      <c r="MDL6" s="98">
        <f>'Sales Forecast by COS'!MDL5</f>
        <v>0</v>
      </c>
      <c r="MDM6" s="98">
        <f>'Sales Forecast by COS'!MDM5</f>
        <v>0</v>
      </c>
      <c r="MDN6" s="98">
        <f>'Sales Forecast by COS'!MDN5</f>
        <v>0</v>
      </c>
      <c r="MDO6" s="98">
        <f>'Sales Forecast by COS'!MDO5</f>
        <v>0</v>
      </c>
      <c r="MDP6" s="98">
        <f>'Sales Forecast by COS'!MDP5</f>
        <v>0</v>
      </c>
      <c r="MDQ6" s="98">
        <f>'Sales Forecast by COS'!MDQ5</f>
        <v>0</v>
      </c>
      <c r="MDR6" s="98">
        <f>'Sales Forecast by COS'!MDR5</f>
        <v>0</v>
      </c>
      <c r="MDS6" s="98">
        <f>'Sales Forecast by COS'!MDS5</f>
        <v>0</v>
      </c>
      <c r="MDT6" s="98">
        <f>'Sales Forecast by COS'!MDT5</f>
        <v>0</v>
      </c>
      <c r="MDU6" s="98">
        <f>'Sales Forecast by COS'!MDU5</f>
        <v>0</v>
      </c>
      <c r="MDV6" s="98">
        <f>'Sales Forecast by COS'!MDV5</f>
        <v>0</v>
      </c>
      <c r="MDW6" s="98">
        <f>'Sales Forecast by COS'!MDW5</f>
        <v>0</v>
      </c>
      <c r="MDX6" s="98">
        <f>'Sales Forecast by COS'!MDX5</f>
        <v>0</v>
      </c>
      <c r="MDY6" s="98">
        <f>'Sales Forecast by COS'!MDY5</f>
        <v>0</v>
      </c>
      <c r="MDZ6" s="98">
        <f>'Sales Forecast by COS'!MDZ5</f>
        <v>0</v>
      </c>
      <c r="MEA6" s="98">
        <f>'Sales Forecast by COS'!MEA5</f>
        <v>0</v>
      </c>
      <c r="MEB6" s="98">
        <f>'Sales Forecast by COS'!MEB5</f>
        <v>0</v>
      </c>
      <c r="MEC6" s="98">
        <f>'Sales Forecast by COS'!MEC5</f>
        <v>0</v>
      </c>
      <c r="MED6" s="98">
        <f>'Sales Forecast by COS'!MED5</f>
        <v>0</v>
      </c>
      <c r="MEE6" s="98">
        <f>'Sales Forecast by COS'!MEE5</f>
        <v>0</v>
      </c>
      <c r="MEF6" s="98">
        <f>'Sales Forecast by COS'!MEF5</f>
        <v>0</v>
      </c>
      <c r="MEG6" s="98">
        <f>'Sales Forecast by COS'!MEG5</f>
        <v>0</v>
      </c>
      <c r="MEH6" s="98">
        <f>'Sales Forecast by COS'!MEH5</f>
        <v>0</v>
      </c>
      <c r="MEI6" s="98">
        <f>'Sales Forecast by COS'!MEI5</f>
        <v>0</v>
      </c>
      <c r="MEJ6" s="98">
        <f>'Sales Forecast by COS'!MEJ5</f>
        <v>0</v>
      </c>
      <c r="MEK6" s="98">
        <f>'Sales Forecast by COS'!MEK5</f>
        <v>0</v>
      </c>
      <c r="MEL6" s="98">
        <f>'Sales Forecast by COS'!MEL5</f>
        <v>0</v>
      </c>
      <c r="MEM6" s="98">
        <f>'Sales Forecast by COS'!MEM5</f>
        <v>0</v>
      </c>
      <c r="MEN6" s="98">
        <f>'Sales Forecast by COS'!MEN5</f>
        <v>0</v>
      </c>
      <c r="MEO6" s="98">
        <f>'Sales Forecast by COS'!MEO5</f>
        <v>0</v>
      </c>
      <c r="MEP6" s="98">
        <f>'Sales Forecast by COS'!MEP5</f>
        <v>0</v>
      </c>
      <c r="MEQ6" s="98">
        <f>'Sales Forecast by COS'!MEQ5</f>
        <v>0</v>
      </c>
      <c r="MER6" s="98">
        <f>'Sales Forecast by COS'!MER5</f>
        <v>0</v>
      </c>
      <c r="MES6" s="98">
        <f>'Sales Forecast by COS'!MES5</f>
        <v>0</v>
      </c>
      <c r="MET6" s="98">
        <f>'Sales Forecast by COS'!MET5</f>
        <v>0</v>
      </c>
      <c r="MEU6" s="98">
        <f>'Sales Forecast by COS'!MEU5</f>
        <v>0</v>
      </c>
      <c r="MEV6" s="98">
        <f>'Sales Forecast by COS'!MEV5</f>
        <v>0</v>
      </c>
      <c r="MEW6" s="98">
        <f>'Sales Forecast by COS'!MEW5</f>
        <v>0</v>
      </c>
      <c r="MEX6" s="98">
        <f>'Sales Forecast by COS'!MEX5</f>
        <v>0</v>
      </c>
      <c r="MEY6" s="98">
        <f>'Sales Forecast by COS'!MEY5</f>
        <v>0</v>
      </c>
      <c r="MEZ6" s="98">
        <f>'Sales Forecast by COS'!MEZ5</f>
        <v>0</v>
      </c>
      <c r="MFA6" s="98">
        <f>'Sales Forecast by COS'!MFA5</f>
        <v>0</v>
      </c>
      <c r="MFB6" s="98">
        <f>'Sales Forecast by COS'!MFB5</f>
        <v>0</v>
      </c>
      <c r="MFC6" s="98">
        <f>'Sales Forecast by COS'!MFC5</f>
        <v>0</v>
      </c>
      <c r="MFD6" s="98">
        <f>'Sales Forecast by COS'!MFD5</f>
        <v>0</v>
      </c>
      <c r="MFE6" s="98">
        <f>'Sales Forecast by COS'!MFE5</f>
        <v>0</v>
      </c>
      <c r="MFF6" s="98">
        <f>'Sales Forecast by COS'!MFF5</f>
        <v>0</v>
      </c>
      <c r="MFG6" s="98">
        <f>'Sales Forecast by COS'!MFG5</f>
        <v>0</v>
      </c>
      <c r="MFH6" s="98">
        <f>'Sales Forecast by COS'!MFH5</f>
        <v>0</v>
      </c>
      <c r="MFI6" s="98">
        <f>'Sales Forecast by COS'!MFI5</f>
        <v>0</v>
      </c>
      <c r="MFJ6" s="98">
        <f>'Sales Forecast by COS'!MFJ5</f>
        <v>0</v>
      </c>
      <c r="MFK6" s="98">
        <f>'Sales Forecast by COS'!MFK5</f>
        <v>0</v>
      </c>
      <c r="MFL6" s="98">
        <f>'Sales Forecast by COS'!MFL5</f>
        <v>0</v>
      </c>
      <c r="MFM6" s="98">
        <f>'Sales Forecast by COS'!MFM5</f>
        <v>0</v>
      </c>
      <c r="MFN6" s="98">
        <f>'Sales Forecast by COS'!MFN5</f>
        <v>0</v>
      </c>
      <c r="MFO6" s="98">
        <f>'Sales Forecast by COS'!MFO5</f>
        <v>0</v>
      </c>
      <c r="MFP6" s="98">
        <f>'Sales Forecast by COS'!MFP5</f>
        <v>0</v>
      </c>
      <c r="MFQ6" s="98">
        <f>'Sales Forecast by COS'!MFQ5</f>
        <v>0</v>
      </c>
      <c r="MFR6" s="98">
        <f>'Sales Forecast by COS'!MFR5</f>
        <v>0</v>
      </c>
      <c r="MFS6" s="98">
        <f>'Sales Forecast by COS'!MFS5</f>
        <v>0</v>
      </c>
      <c r="MFT6" s="98">
        <f>'Sales Forecast by COS'!MFT5</f>
        <v>0</v>
      </c>
      <c r="MFU6" s="98">
        <f>'Sales Forecast by COS'!MFU5</f>
        <v>0</v>
      </c>
      <c r="MFV6" s="98">
        <f>'Sales Forecast by COS'!MFV5</f>
        <v>0</v>
      </c>
      <c r="MFW6" s="98">
        <f>'Sales Forecast by COS'!MFW5</f>
        <v>0</v>
      </c>
      <c r="MFX6" s="98">
        <f>'Sales Forecast by COS'!MFX5</f>
        <v>0</v>
      </c>
      <c r="MFY6" s="98">
        <f>'Sales Forecast by COS'!MFY5</f>
        <v>0</v>
      </c>
      <c r="MFZ6" s="98">
        <f>'Sales Forecast by COS'!MFZ5</f>
        <v>0</v>
      </c>
      <c r="MGA6" s="98">
        <f>'Sales Forecast by COS'!MGA5</f>
        <v>0</v>
      </c>
      <c r="MGB6" s="98">
        <f>'Sales Forecast by COS'!MGB5</f>
        <v>0</v>
      </c>
      <c r="MGC6" s="98">
        <f>'Sales Forecast by COS'!MGC5</f>
        <v>0</v>
      </c>
      <c r="MGD6" s="98">
        <f>'Sales Forecast by COS'!MGD5</f>
        <v>0</v>
      </c>
      <c r="MGE6" s="98">
        <f>'Sales Forecast by COS'!MGE5</f>
        <v>0</v>
      </c>
      <c r="MGF6" s="98">
        <f>'Sales Forecast by COS'!MGF5</f>
        <v>0</v>
      </c>
      <c r="MGG6" s="98">
        <f>'Sales Forecast by COS'!MGG5</f>
        <v>0</v>
      </c>
      <c r="MGH6" s="98">
        <f>'Sales Forecast by COS'!MGH5</f>
        <v>0</v>
      </c>
      <c r="MGI6" s="98">
        <f>'Sales Forecast by COS'!MGI5</f>
        <v>0</v>
      </c>
      <c r="MGJ6" s="98">
        <f>'Sales Forecast by COS'!MGJ5</f>
        <v>0</v>
      </c>
      <c r="MGK6" s="98">
        <f>'Sales Forecast by COS'!MGK5</f>
        <v>0</v>
      </c>
      <c r="MGL6" s="98">
        <f>'Sales Forecast by COS'!MGL5</f>
        <v>0</v>
      </c>
      <c r="MGM6" s="98">
        <f>'Sales Forecast by COS'!MGM5</f>
        <v>0</v>
      </c>
      <c r="MGN6" s="98">
        <f>'Sales Forecast by COS'!MGN5</f>
        <v>0</v>
      </c>
      <c r="MGO6" s="98">
        <f>'Sales Forecast by COS'!MGO5</f>
        <v>0</v>
      </c>
      <c r="MGP6" s="98">
        <f>'Sales Forecast by COS'!MGP5</f>
        <v>0</v>
      </c>
      <c r="MGQ6" s="98">
        <f>'Sales Forecast by COS'!MGQ5</f>
        <v>0</v>
      </c>
      <c r="MGR6" s="98">
        <f>'Sales Forecast by COS'!MGR5</f>
        <v>0</v>
      </c>
      <c r="MGS6" s="98">
        <f>'Sales Forecast by COS'!MGS5</f>
        <v>0</v>
      </c>
      <c r="MGT6" s="98">
        <f>'Sales Forecast by COS'!MGT5</f>
        <v>0</v>
      </c>
      <c r="MGU6" s="98">
        <f>'Sales Forecast by COS'!MGU5</f>
        <v>0</v>
      </c>
      <c r="MGV6" s="98">
        <f>'Sales Forecast by COS'!MGV5</f>
        <v>0</v>
      </c>
      <c r="MGW6" s="98">
        <f>'Sales Forecast by COS'!MGW5</f>
        <v>0</v>
      </c>
      <c r="MGX6" s="98">
        <f>'Sales Forecast by COS'!MGX5</f>
        <v>0</v>
      </c>
      <c r="MGY6" s="98">
        <f>'Sales Forecast by COS'!MGY5</f>
        <v>0</v>
      </c>
      <c r="MGZ6" s="98">
        <f>'Sales Forecast by COS'!MGZ5</f>
        <v>0</v>
      </c>
      <c r="MHA6" s="98">
        <f>'Sales Forecast by COS'!MHA5</f>
        <v>0</v>
      </c>
      <c r="MHB6" s="98">
        <f>'Sales Forecast by COS'!MHB5</f>
        <v>0</v>
      </c>
      <c r="MHC6" s="98">
        <f>'Sales Forecast by COS'!MHC5</f>
        <v>0</v>
      </c>
      <c r="MHD6" s="98">
        <f>'Sales Forecast by COS'!MHD5</f>
        <v>0</v>
      </c>
      <c r="MHE6" s="98">
        <f>'Sales Forecast by COS'!MHE5</f>
        <v>0</v>
      </c>
      <c r="MHF6" s="98">
        <f>'Sales Forecast by COS'!MHF5</f>
        <v>0</v>
      </c>
      <c r="MHG6" s="98">
        <f>'Sales Forecast by COS'!MHG5</f>
        <v>0</v>
      </c>
      <c r="MHH6" s="98">
        <f>'Sales Forecast by COS'!MHH5</f>
        <v>0</v>
      </c>
      <c r="MHI6" s="98">
        <f>'Sales Forecast by COS'!MHI5</f>
        <v>0</v>
      </c>
      <c r="MHJ6" s="98">
        <f>'Sales Forecast by COS'!MHJ5</f>
        <v>0</v>
      </c>
      <c r="MHK6" s="98">
        <f>'Sales Forecast by COS'!MHK5</f>
        <v>0</v>
      </c>
      <c r="MHL6" s="98">
        <f>'Sales Forecast by COS'!MHL5</f>
        <v>0</v>
      </c>
      <c r="MHM6" s="98">
        <f>'Sales Forecast by COS'!MHM5</f>
        <v>0</v>
      </c>
      <c r="MHN6" s="98">
        <f>'Sales Forecast by COS'!MHN5</f>
        <v>0</v>
      </c>
      <c r="MHO6" s="98">
        <f>'Sales Forecast by COS'!MHO5</f>
        <v>0</v>
      </c>
      <c r="MHP6" s="98">
        <f>'Sales Forecast by COS'!MHP5</f>
        <v>0</v>
      </c>
      <c r="MHQ6" s="98">
        <f>'Sales Forecast by COS'!MHQ5</f>
        <v>0</v>
      </c>
      <c r="MHR6" s="98">
        <f>'Sales Forecast by COS'!MHR5</f>
        <v>0</v>
      </c>
      <c r="MHS6" s="98">
        <f>'Sales Forecast by COS'!MHS5</f>
        <v>0</v>
      </c>
      <c r="MHT6" s="98">
        <f>'Sales Forecast by COS'!MHT5</f>
        <v>0</v>
      </c>
      <c r="MHU6" s="98">
        <f>'Sales Forecast by COS'!MHU5</f>
        <v>0</v>
      </c>
      <c r="MHV6" s="98">
        <f>'Sales Forecast by COS'!MHV5</f>
        <v>0</v>
      </c>
      <c r="MHW6" s="98">
        <f>'Sales Forecast by COS'!MHW5</f>
        <v>0</v>
      </c>
      <c r="MHX6" s="98">
        <f>'Sales Forecast by COS'!MHX5</f>
        <v>0</v>
      </c>
      <c r="MHY6" s="98">
        <f>'Sales Forecast by COS'!MHY5</f>
        <v>0</v>
      </c>
      <c r="MHZ6" s="98">
        <f>'Sales Forecast by COS'!MHZ5</f>
        <v>0</v>
      </c>
      <c r="MIA6" s="98">
        <f>'Sales Forecast by COS'!MIA5</f>
        <v>0</v>
      </c>
      <c r="MIB6" s="98">
        <f>'Sales Forecast by COS'!MIB5</f>
        <v>0</v>
      </c>
      <c r="MIC6" s="98">
        <f>'Sales Forecast by COS'!MIC5</f>
        <v>0</v>
      </c>
      <c r="MID6" s="98">
        <f>'Sales Forecast by COS'!MID5</f>
        <v>0</v>
      </c>
      <c r="MIE6" s="98">
        <f>'Sales Forecast by COS'!MIE5</f>
        <v>0</v>
      </c>
      <c r="MIF6" s="98">
        <f>'Sales Forecast by COS'!MIF5</f>
        <v>0</v>
      </c>
      <c r="MIG6" s="98">
        <f>'Sales Forecast by COS'!MIG5</f>
        <v>0</v>
      </c>
      <c r="MIH6" s="98">
        <f>'Sales Forecast by COS'!MIH5</f>
        <v>0</v>
      </c>
      <c r="MII6" s="98">
        <f>'Sales Forecast by COS'!MII5</f>
        <v>0</v>
      </c>
      <c r="MIJ6" s="98">
        <f>'Sales Forecast by COS'!MIJ5</f>
        <v>0</v>
      </c>
      <c r="MIK6" s="98">
        <f>'Sales Forecast by COS'!MIK5</f>
        <v>0</v>
      </c>
      <c r="MIL6" s="98">
        <f>'Sales Forecast by COS'!MIL5</f>
        <v>0</v>
      </c>
      <c r="MIM6" s="98">
        <f>'Sales Forecast by COS'!MIM5</f>
        <v>0</v>
      </c>
      <c r="MIN6" s="98">
        <f>'Sales Forecast by COS'!MIN5</f>
        <v>0</v>
      </c>
      <c r="MIO6" s="98">
        <f>'Sales Forecast by COS'!MIO5</f>
        <v>0</v>
      </c>
      <c r="MIP6" s="98">
        <f>'Sales Forecast by COS'!MIP5</f>
        <v>0</v>
      </c>
      <c r="MIQ6" s="98">
        <f>'Sales Forecast by COS'!MIQ5</f>
        <v>0</v>
      </c>
      <c r="MIR6" s="98">
        <f>'Sales Forecast by COS'!MIR5</f>
        <v>0</v>
      </c>
      <c r="MIS6" s="98">
        <f>'Sales Forecast by COS'!MIS5</f>
        <v>0</v>
      </c>
      <c r="MIT6" s="98">
        <f>'Sales Forecast by COS'!MIT5</f>
        <v>0</v>
      </c>
      <c r="MIU6" s="98">
        <f>'Sales Forecast by COS'!MIU5</f>
        <v>0</v>
      </c>
      <c r="MIV6" s="98">
        <f>'Sales Forecast by COS'!MIV5</f>
        <v>0</v>
      </c>
      <c r="MIW6" s="98">
        <f>'Sales Forecast by COS'!MIW5</f>
        <v>0</v>
      </c>
      <c r="MIX6" s="98">
        <f>'Sales Forecast by COS'!MIX5</f>
        <v>0</v>
      </c>
      <c r="MIY6" s="98">
        <f>'Sales Forecast by COS'!MIY5</f>
        <v>0</v>
      </c>
      <c r="MIZ6" s="98">
        <f>'Sales Forecast by COS'!MIZ5</f>
        <v>0</v>
      </c>
      <c r="MJA6" s="98">
        <f>'Sales Forecast by COS'!MJA5</f>
        <v>0</v>
      </c>
      <c r="MJB6" s="98">
        <f>'Sales Forecast by COS'!MJB5</f>
        <v>0</v>
      </c>
      <c r="MJC6" s="98">
        <f>'Sales Forecast by COS'!MJC5</f>
        <v>0</v>
      </c>
      <c r="MJD6" s="98">
        <f>'Sales Forecast by COS'!MJD5</f>
        <v>0</v>
      </c>
      <c r="MJE6" s="98">
        <f>'Sales Forecast by COS'!MJE5</f>
        <v>0</v>
      </c>
      <c r="MJF6" s="98">
        <f>'Sales Forecast by COS'!MJF5</f>
        <v>0</v>
      </c>
      <c r="MJG6" s="98">
        <f>'Sales Forecast by COS'!MJG5</f>
        <v>0</v>
      </c>
      <c r="MJH6" s="98">
        <f>'Sales Forecast by COS'!MJH5</f>
        <v>0</v>
      </c>
      <c r="MJI6" s="98">
        <f>'Sales Forecast by COS'!MJI5</f>
        <v>0</v>
      </c>
      <c r="MJJ6" s="98">
        <f>'Sales Forecast by COS'!MJJ5</f>
        <v>0</v>
      </c>
      <c r="MJK6" s="98">
        <f>'Sales Forecast by COS'!MJK5</f>
        <v>0</v>
      </c>
      <c r="MJL6" s="98">
        <f>'Sales Forecast by COS'!MJL5</f>
        <v>0</v>
      </c>
      <c r="MJM6" s="98">
        <f>'Sales Forecast by COS'!MJM5</f>
        <v>0</v>
      </c>
      <c r="MJN6" s="98">
        <f>'Sales Forecast by COS'!MJN5</f>
        <v>0</v>
      </c>
      <c r="MJO6" s="98">
        <f>'Sales Forecast by COS'!MJO5</f>
        <v>0</v>
      </c>
      <c r="MJP6" s="98">
        <f>'Sales Forecast by COS'!MJP5</f>
        <v>0</v>
      </c>
      <c r="MJQ6" s="98">
        <f>'Sales Forecast by COS'!MJQ5</f>
        <v>0</v>
      </c>
      <c r="MJR6" s="98">
        <f>'Sales Forecast by COS'!MJR5</f>
        <v>0</v>
      </c>
      <c r="MJS6" s="98">
        <f>'Sales Forecast by COS'!MJS5</f>
        <v>0</v>
      </c>
      <c r="MJT6" s="98">
        <f>'Sales Forecast by COS'!MJT5</f>
        <v>0</v>
      </c>
      <c r="MJU6" s="98">
        <f>'Sales Forecast by COS'!MJU5</f>
        <v>0</v>
      </c>
      <c r="MJV6" s="98">
        <f>'Sales Forecast by COS'!MJV5</f>
        <v>0</v>
      </c>
      <c r="MJW6" s="98">
        <f>'Sales Forecast by COS'!MJW5</f>
        <v>0</v>
      </c>
      <c r="MJX6" s="98">
        <f>'Sales Forecast by COS'!MJX5</f>
        <v>0</v>
      </c>
      <c r="MJY6" s="98">
        <f>'Sales Forecast by COS'!MJY5</f>
        <v>0</v>
      </c>
      <c r="MJZ6" s="98">
        <f>'Sales Forecast by COS'!MJZ5</f>
        <v>0</v>
      </c>
      <c r="MKA6" s="98">
        <f>'Sales Forecast by COS'!MKA5</f>
        <v>0</v>
      </c>
      <c r="MKB6" s="98">
        <f>'Sales Forecast by COS'!MKB5</f>
        <v>0</v>
      </c>
      <c r="MKC6" s="98">
        <f>'Sales Forecast by COS'!MKC5</f>
        <v>0</v>
      </c>
      <c r="MKD6" s="98">
        <f>'Sales Forecast by COS'!MKD5</f>
        <v>0</v>
      </c>
      <c r="MKE6" s="98">
        <f>'Sales Forecast by COS'!MKE5</f>
        <v>0</v>
      </c>
      <c r="MKF6" s="98">
        <f>'Sales Forecast by COS'!MKF5</f>
        <v>0</v>
      </c>
      <c r="MKG6" s="98">
        <f>'Sales Forecast by COS'!MKG5</f>
        <v>0</v>
      </c>
      <c r="MKH6" s="98">
        <f>'Sales Forecast by COS'!MKH5</f>
        <v>0</v>
      </c>
      <c r="MKI6" s="98">
        <f>'Sales Forecast by COS'!MKI5</f>
        <v>0</v>
      </c>
      <c r="MKJ6" s="98">
        <f>'Sales Forecast by COS'!MKJ5</f>
        <v>0</v>
      </c>
      <c r="MKK6" s="98">
        <f>'Sales Forecast by COS'!MKK5</f>
        <v>0</v>
      </c>
      <c r="MKL6" s="98">
        <f>'Sales Forecast by COS'!MKL5</f>
        <v>0</v>
      </c>
      <c r="MKM6" s="98">
        <f>'Sales Forecast by COS'!MKM5</f>
        <v>0</v>
      </c>
      <c r="MKN6" s="98">
        <f>'Sales Forecast by COS'!MKN5</f>
        <v>0</v>
      </c>
      <c r="MKO6" s="98">
        <f>'Sales Forecast by COS'!MKO5</f>
        <v>0</v>
      </c>
      <c r="MKP6" s="98">
        <f>'Sales Forecast by COS'!MKP5</f>
        <v>0</v>
      </c>
      <c r="MKQ6" s="98">
        <f>'Sales Forecast by COS'!MKQ5</f>
        <v>0</v>
      </c>
      <c r="MKR6" s="98">
        <f>'Sales Forecast by COS'!MKR5</f>
        <v>0</v>
      </c>
      <c r="MKS6" s="98">
        <f>'Sales Forecast by COS'!MKS5</f>
        <v>0</v>
      </c>
      <c r="MKT6" s="98">
        <f>'Sales Forecast by COS'!MKT5</f>
        <v>0</v>
      </c>
      <c r="MKU6" s="98">
        <f>'Sales Forecast by COS'!MKU5</f>
        <v>0</v>
      </c>
      <c r="MKV6" s="98">
        <f>'Sales Forecast by COS'!MKV5</f>
        <v>0</v>
      </c>
      <c r="MKW6" s="98">
        <f>'Sales Forecast by COS'!MKW5</f>
        <v>0</v>
      </c>
      <c r="MKX6" s="98">
        <f>'Sales Forecast by COS'!MKX5</f>
        <v>0</v>
      </c>
      <c r="MKY6" s="98">
        <f>'Sales Forecast by COS'!MKY5</f>
        <v>0</v>
      </c>
      <c r="MKZ6" s="98">
        <f>'Sales Forecast by COS'!MKZ5</f>
        <v>0</v>
      </c>
      <c r="MLA6" s="98">
        <f>'Sales Forecast by COS'!MLA5</f>
        <v>0</v>
      </c>
      <c r="MLB6" s="98">
        <f>'Sales Forecast by COS'!MLB5</f>
        <v>0</v>
      </c>
      <c r="MLC6" s="98">
        <f>'Sales Forecast by COS'!MLC5</f>
        <v>0</v>
      </c>
      <c r="MLD6" s="98">
        <f>'Sales Forecast by COS'!MLD5</f>
        <v>0</v>
      </c>
      <c r="MLE6" s="98">
        <f>'Sales Forecast by COS'!MLE5</f>
        <v>0</v>
      </c>
      <c r="MLF6" s="98">
        <f>'Sales Forecast by COS'!MLF5</f>
        <v>0</v>
      </c>
      <c r="MLG6" s="98">
        <f>'Sales Forecast by COS'!MLG5</f>
        <v>0</v>
      </c>
      <c r="MLH6" s="98">
        <f>'Sales Forecast by COS'!MLH5</f>
        <v>0</v>
      </c>
      <c r="MLI6" s="98">
        <f>'Sales Forecast by COS'!MLI5</f>
        <v>0</v>
      </c>
      <c r="MLJ6" s="98">
        <f>'Sales Forecast by COS'!MLJ5</f>
        <v>0</v>
      </c>
      <c r="MLK6" s="98">
        <f>'Sales Forecast by COS'!MLK5</f>
        <v>0</v>
      </c>
      <c r="MLL6" s="98">
        <f>'Sales Forecast by COS'!MLL5</f>
        <v>0</v>
      </c>
      <c r="MLM6" s="98">
        <f>'Sales Forecast by COS'!MLM5</f>
        <v>0</v>
      </c>
      <c r="MLN6" s="98">
        <f>'Sales Forecast by COS'!MLN5</f>
        <v>0</v>
      </c>
      <c r="MLO6" s="98">
        <f>'Sales Forecast by COS'!MLO5</f>
        <v>0</v>
      </c>
      <c r="MLP6" s="98">
        <f>'Sales Forecast by COS'!MLP5</f>
        <v>0</v>
      </c>
      <c r="MLQ6" s="98">
        <f>'Sales Forecast by COS'!MLQ5</f>
        <v>0</v>
      </c>
      <c r="MLR6" s="98">
        <f>'Sales Forecast by COS'!MLR5</f>
        <v>0</v>
      </c>
      <c r="MLS6" s="98">
        <f>'Sales Forecast by COS'!MLS5</f>
        <v>0</v>
      </c>
      <c r="MLT6" s="98">
        <f>'Sales Forecast by COS'!MLT5</f>
        <v>0</v>
      </c>
      <c r="MLU6" s="98">
        <f>'Sales Forecast by COS'!MLU5</f>
        <v>0</v>
      </c>
      <c r="MLV6" s="98">
        <f>'Sales Forecast by COS'!MLV5</f>
        <v>0</v>
      </c>
      <c r="MLW6" s="98">
        <f>'Sales Forecast by COS'!MLW5</f>
        <v>0</v>
      </c>
      <c r="MLX6" s="98">
        <f>'Sales Forecast by COS'!MLX5</f>
        <v>0</v>
      </c>
      <c r="MLY6" s="98">
        <f>'Sales Forecast by COS'!MLY5</f>
        <v>0</v>
      </c>
      <c r="MLZ6" s="98">
        <f>'Sales Forecast by COS'!MLZ5</f>
        <v>0</v>
      </c>
      <c r="MMA6" s="98">
        <f>'Sales Forecast by COS'!MMA5</f>
        <v>0</v>
      </c>
      <c r="MMB6" s="98">
        <f>'Sales Forecast by COS'!MMB5</f>
        <v>0</v>
      </c>
      <c r="MMC6" s="98">
        <f>'Sales Forecast by COS'!MMC5</f>
        <v>0</v>
      </c>
      <c r="MMD6" s="98">
        <f>'Sales Forecast by COS'!MMD5</f>
        <v>0</v>
      </c>
      <c r="MME6" s="98">
        <f>'Sales Forecast by COS'!MME5</f>
        <v>0</v>
      </c>
      <c r="MMF6" s="98">
        <f>'Sales Forecast by COS'!MMF5</f>
        <v>0</v>
      </c>
      <c r="MMG6" s="98">
        <f>'Sales Forecast by COS'!MMG5</f>
        <v>0</v>
      </c>
      <c r="MMH6" s="98">
        <f>'Sales Forecast by COS'!MMH5</f>
        <v>0</v>
      </c>
      <c r="MMI6" s="98">
        <f>'Sales Forecast by COS'!MMI5</f>
        <v>0</v>
      </c>
      <c r="MMJ6" s="98">
        <f>'Sales Forecast by COS'!MMJ5</f>
        <v>0</v>
      </c>
      <c r="MMK6" s="98">
        <f>'Sales Forecast by COS'!MMK5</f>
        <v>0</v>
      </c>
      <c r="MML6" s="98">
        <f>'Sales Forecast by COS'!MML5</f>
        <v>0</v>
      </c>
      <c r="MMM6" s="98">
        <f>'Sales Forecast by COS'!MMM5</f>
        <v>0</v>
      </c>
      <c r="MMN6" s="98">
        <f>'Sales Forecast by COS'!MMN5</f>
        <v>0</v>
      </c>
      <c r="MMO6" s="98">
        <f>'Sales Forecast by COS'!MMO5</f>
        <v>0</v>
      </c>
      <c r="MMP6" s="98">
        <f>'Sales Forecast by COS'!MMP5</f>
        <v>0</v>
      </c>
      <c r="MMQ6" s="98">
        <f>'Sales Forecast by COS'!MMQ5</f>
        <v>0</v>
      </c>
      <c r="MMR6" s="98">
        <f>'Sales Forecast by COS'!MMR5</f>
        <v>0</v>
      </c>
      <c r="MMS6" s="98">
        <f>'Sales Forecast by COS'!MMS5</f>
        <v>0</v>
      </c>
      <c r="MMT6" s="98">
        <f>'Sales Forecast by COS'!MMT5</f>
        <v>0</v>
      </c>
      <c r="MMU6" s="98">
        <f>'Sales Forecast by COS'!MMU5</f>
        <v>0</v>
      </c>
      <c r="MMV6" s="98">
        <f>'Sales Forecast by COS'!MMV5</f>
        <v>0</v>
      </c>
      <c r="MMW6" s="98">
        <f>'Sales Forecast by COS'!MMW5</f>
        <v>0</v>
      </c>
      <c r="MMX6" s="98">
        <f>'Sales Forecast by COS'!MMX5</f>
        <v>0</v>
      </c>
      <c r="MMY6" s="98">
        <f>'Sales Forecast by COS'!MMY5</f>
        <v>0</v>
      </c>
      <c r="MMZ6" s="98">
        <f>'Sales Forecast by COS'!MMZ5</f>
        <v>0</v>
      </c>
      <c r="MNA6" s="98">
        <f>'Sales Forecast by COS'!MNA5</f>
        <v>0</v>
      </c>
      <c r="MNB6" s="98">
        <f>'Sales Forecast by COS'!MNB5</f>
        <v>0</v>
      </c>
      <c r="MNC6" s="98">
        <f>'Sales Forecast by COS'!MNC5</f>
        <v>0</v>
      </c>
      <c r="MND6" s="98">
        <f>'Sales Forecast by COS'!MND5</f>
        <v>0</v>
      </c>
      <c r="MNE6" s="98">
        <f>'Sales Forecast by COS'!MNE5</f>
        <v>0</v>
      </c>
      <c r="MNF6" s="98">
        <f>'Sales Forecast by COS'!MNF5</f>
        <v>0</v>
      </c>
      <c r="MNG6" s="98">
        <f>'Sales Forecast by COS'!MNG5</f>
        <v>0</v>
      </c>
      <c r="MNH6" s="98">
        <f>'Sales Forecast by COS'!MNH5</f>
        <v>0</v>
      </c>
      <c r="MNI6" s="98">
        <f>'Sales Forecast by COS'!MNI5</f>
        <v>0</v>
      </c>
      <c r="MNJ6" s="98">
        <f>'Sales Forecast by COS'!MNJ5</f>
        <v>0</v>
      </c>
      <c r="MNK6" s="98">
        <f>'Sales Forecast by COS'!MNK5</f>
        <v>0</v>
      </c>
      <c r="MNL6" s="98">
        <f>'Sales Forecast by COS'!MNL5</f>
        <v>0</v>
      </c>
      <c r="MNM6" s="98">
        <f>'Sales Forecast by COS'!MNM5</f>
        <v>0</v>
      </c>
      <c r="MNN6" s="98">
        <f>'Sales Forecast by COS'!MNN5</f>
        <v>0</v>
      </c>
      <c r="MNO6" s="98">
        <f>'Sales Forecast by COS'!MNO5</f>
        <v>0</v>
      </c>
      <c r="MNP6" s="98">
        <f>'Sales Forecast by COS'!MNP5</f>
        <v>0</v>
      </c>
      <c r="MNQ6" s="98">
        <f>'Sales Forecast by COS'!MNQ5</f>
        <v>0</v>
      </c>
      <c r="MNR6" s="98">
        <f>'Sales Forecast by COS'!MNR5</f>
        <v>0</v>
      </c>
      <c r="MNS6" s="98">
        <f>'Sales Forecast by COS'!MNS5</f>
        <v>0</v>
      </c>
      <c r="MNT6" s="98">
        <f>'Sales Forecast by COS'!MNT5</f>
        <v>0</v>
      </c>
      <c r="MNU6" s="98">
        <f>'Sales Forecast by COS'!MNU5</f>
        <v>0</v>
      </c>
      <c r="MNV6" s="98">
        <f>'Sales Forecast by COS'!MNV5</f>
        <v>0</v>
      </c>
      <c r="MNW6" s="98">
        <f>'Sales Forecast by COS'!MNW5</f>
        <v>0</v>
      </c>
      <c r="MNX6" s="98">
        <f>'Sales Forecast by COS'!MNX5</f>
        <v>0</v>
      </c>
      <c r="MNY6" s="98">
        <f>'Sales Forecast by COS'!MNY5</f>
        <v>0</v>
      </c>
      <c r="MNZ6" s="98">
        <f>'Sales Forecast by COS'!MNZ5</f>
        <v>0</v>
      </c>
      <c r="MOA6" s="98">
        <f>'Sales Forecast by COS'!MOA5</f>
        <v>0</v>
      </c>
      <c r="MOB6" s="98">
        <f>'Sales Forecast by COS'!MOB5</f>
        <v>0</v>
      </c>
      <c r="MOC6" s="98">
        <f>'Sales Forecast by COS'!MOC5</f>
        <v>0</v>
      </c>
      <c r="MOD6" s="98">
        <f>'Sales Forecast by COS'!MOD5</f>
        <v>0</v>
      </c>
      <c r="MOE6" s="98">
        <f>'Sales Forecast by COS'!MOE5</f>
        <v>0</v>
      </c>
      <c r="MOF6" s="98">
        <f>'Sales Forecast by COS'!MOF5</f>
        <v>0</v>
      </c>
      <c r="MOG6" s="98">
        <f>'Sales Forecast by COS'!MOG5</f>
        <v>0</v>
      </c>
      <c r="MOH6" s="98">
        <f>'Sales Forecast by COS'!MOH5</f>
        <v>0</v>
      </c>
      <c r="MOI6" s="98">
        <f>'Sales Forecast by COS'!MOI5</f>
        <v>0</v>
      </c>
      <c r="MOJ6" s="98">
        <f>'Sales Forecast by COS'!MOJ5</f>
        <v>0</v>
      </c>
      <c r="MOK6" s="98">
        <f>'Sales Forecast by COS'!MOK5</f>
        <v>0</v>
      </c>
      <c r="MOL6" s="98">
        <f>'Sales Forecast by COS'!MOL5</f>
        <v>0</v>
      </c>
      <c r="MOM6" s="98">
        <f>'Sales Forecast by COS'!MOM5</f>
        <v>0</v>
      </c>
      <c r="MON6" s="98">
        <f>'Sales Forecast by COS'!MON5</f>
        <v>0</v>
      </c>
      <c r="MOO6" s="98">
        <f>'Sales Forecast by COS'!MOO5</f>
        <v>0</v>
      </c>
      <c r="MOP6" s="98">
        <f>'Sales Forecast by COS'!MOP5</f>
        <v>0</v>
      </c>
      <c r="MOQ6" s="98">
        <f>'Sales Forecast by COS'!MOQ5</f>
        <v>0</v>
      </c>
      <c r="MOR6" s="98">
        <f>'Sales Forecast by COS'!MOR5</f>
        <v>0</v>
      </c>
      <c r="MOS6" s="98">
        <f>'Sales Forecast by COS'!MOS5</f>
        <v>0</v>
      </c>
      <c r="MOT6" s="98">
        <f>'Sales Forecast by COS'!MOT5</f>
        <v>0</v>
      </c>
      <c r="MOU6" s="98">
        <f>'Sales Forecast by COS'!MOU5</f>
        <v>0</v>
      </c>
      <c r="MOV6" s="98">
        <f>'Sales Forecast by COS'!MOV5</f>
        <v>0</v>
      </c>
      <c r="MOW6" s="98">
        <f>'Sales Forecast by COS'!MOW5</f>
        <v>0</v>
      </c>
      <c r="MOX6" s="98">
        <f>'Sales Forecast by COS'!MOX5</f>
        <v>0</v>
      </c>
      <c r="MOY6" s="98">
        <f>'Sales Forecast by COS'!MOY5</f>
        <v>0</v>
      </c>
      <c r="MOZ6" s="98">
        <f>'Sales Forecast by COS'!MOZ5</f>
        <v>0</v>
      </c>
      <c r="MPA6" s="98">
        <f>'Sales Forecast by COS'!MPA5</f>
        <v>0</v>
      </c>
      <c r="MPB6" s="98">
        <f>'Sales Forecast by COS'!MPB5</f>
        <v>0</v>
      </c>
      <c r="MPC6" s="98">
        <f>'Sales Forecast by COS'!MPC5</f>
        <v>0</v>
      </c>
      <c r="MPD6" s="98">
        <f>'Sales Forecast by COS'!MPD5</f>
        <v>0</v>
      </c>
      <c r="MPE6" s="98">
        <f>'Sales Forecast by COS'!MPE5</f>
        <v>0</v>
      </c>
      <c r="MPF6" s="98">
        <f>'Sales Forecast by COS'!MPF5</f>
        <v>0</v>
      </c>
      <c r="MPG6" s="98">
        <f>'Sales Forecast by COS'!MPG5</f>
        <v>0</v>
      </c>
      <c r="MPH6" s="98">
        <f>'Sales Forecast by COS'!MPH5</f>
        <v>0</v>
      </c>
      <c r="MPI6" s="98">
        <f>'Sales Forecast by COS'!MPI5</f>
        <v>0</v>
      </c>
      <c r="MPJ6" s="98">
        <f>'Sales Forecast by COS'!MPJ5</f>
        <v>0</v>
      </c>
      <c r="MPK6" s="98">
        <f>'Sales Forecast by COS'!MPK5</f>
        <v>0</v>
      </c>
      <c r="MPL6" s="98">
        <f>'Sales Forecast by COS'!MPL5</f>
        <v>0</v>
      </c>
      <c r="MPM6" s="98">
        <f>'Sales Forecast by COS'!MPM5</f>
        <v>0</v>
      </c>
      <c r="MPN6" s="98">
        <f>'Sales Forecast by COS'!MPN5</f>
        <v>0</v>
      </c>
      <c r="MPO6" s="98">
        <f>'Sales Forecast by COS'!MPO5</f>
        <v>0</v>
      </c>
      <c r="MPP6" s="98">
        <f>'Sales Forecast by COS'!MPP5</f>
        <v>0</v>
      </c>
      <c r="MPQ6" s="98">
        <f>'Sales Forecast by COS'!MPQ5</f>
        <v>0</v>
      </c>
      <c r="MPR6" s="98">
        <f>'Sales Forecast by COS'!MPR5</f>
        <v>0</v>
      </c>
      <c r="MPS6" s="98">
        <f>'Sales Forecast by COS'!MPS5</f>
        <v>0</v>
      </c>
      <c r="MPT6" s="98">
        <f>'Sales Forecast by COS'!MPT5</f>
        <v>0</v>
      </c>
      <c r="MPU6" s="98">
        <f>'Sales Forecast by COS'!MPU5</f>
        <v>0</v>
      </c>
      <c r="MPV6" s="98">
        <f>'Sales Forecast by COS'!MPV5</f>
        <v>0</v>
      </c>
      <c r="MPW6" s="98">
        <f>'Sales Forecast by COS'!MPW5</f>
        <v>0</v>
      </c>
      <c r="MPX6" s="98">
        <f>'Sales Forecast by COS'!MPX5</f>
        <v>0</v>
      </c>
      <c r="MPY6" s="98">
        <f>'Sales Forecast by COS'!MPY5</f>
        <v>0</v>
      </c>
      <c r="MPZ6" s="98">
        <f>'Sales Forecast by COS'!MPZ5</f>
        <v>0</v>
      </c>
      <c r="MQA6" s="98">
        <f>'Sales Forecast by COS'!MQA5</f>
        <v>0</v>
      </c>
      <c r="MQB6" s="98">
        <f>'Sales Forecast by COS'!MQB5</f>
        <v>0</v>
      </c>
      <c r="MQC6" s="98">
        <f>'Sales Forecast by COS'!MQC5</f>
        <v>0</v>
      </c>
      <c r="MQD6" s="98">
        <f>'Sales Forecast by COS'!MQD5</f>
        <v>0</v>
      </c>
      <c r="MQE6" s="98">
        <f>'Sales Forecast by COS'!MQE5</f>
        <v>0</v>
      </c>
      <c r="MQF6" s="98">
        <f>'Sales Forecast by COS'!MQF5</f>
        <v>0</v>
      </c>
      <c r="MQG6" s="98">
        <f>'Sales Forecast by COS'!MQG5</f>
        <v>0</v>
      </c>
      <c r="MQH6" s="98">
        <f>'Sales Forecast by COS'!MQH5</f>
        <v>0</v>
      </c>
      <c r="MQI6" s="98">
        <f>'Sales Forecast by COS'!MQI5</f>
        <v>0</v>
      </c>
      <c r="MQJ6" s="98">
        <f>'Sales Forecast by COS'!MQJ5</f>
        <v>0</v>
      </c>
      <c r="MQK6" s="98">
        <f>'Sales Forecast by COS'!MQK5</f>
        <v>0</v>
      </c>
      <c r="MQL6" s="98">
        <f>'Sales Forecast by COS'!MQL5</f>
        <v>0</v>
      </c>
      <c r="MQM6" s="98">
        <f>'Sales Forecast by COS'!MQM5</f>
        <v>0</v>
      </c>
      <c r="MQN6" s="98">
        <f>'Sales Forecast by COS'!MQN5</f>
        <v>0</v>
      </c>
      <c r="MQO6" s="98">
        <f>'Sales Forecast by COS'!MQO5</f>
        <v>0</v>
      </c>
      <c r="MQP6" s="98">
        <f>'Sales Forecast by COS'!MQP5</f>
        <v>0</v>
      </c>
      <c r="MQQ6" s="98">
        <f>'Sales Forecast by COS'!MQQ5</f>
        <v>0</v>
      </c>
      <c r="MQR6" s="98">
        <f>'Sales Forecast by COS'!MQR5</f>
        <v>0</v>
      </c>
      <c r="MQS6" s="98">
        <f>'Sales Forecast by COS'!MQS5</f>
        <v>0</v>
      </c>
      <c r="MQT6" s="98">
        <f>'Sales Forecast by COS'!MQT5</f>
        <v>0</v>
      </c>
      <c r="MQU6" s="98">
        <f>'Sales Forecast by COS'!MQU5</f>
        <v>0</v>
      </c>
      <c r="MQV6" s="98">
        <f>'Sales Forecast by COS'!MQV5</f>
        <v>0</v>
      </c>
      <c r="MQW6" s="98">
        <f>'Sales Forecast by COS'!MQW5</f>
        <v>0</v>
      </c>
      <c r="MQX6" s="98">
        <f>'Sales Forecast by COS'!MQX5</f>
        <v>0</v>
      </c>
      <c r="MQY6" s="98">
        <f>'Sales Forecast by COS'!MQY5</f>
        <v>0</v>
      </c>
      <c r="MQZ6" s="98">
        <f>'Sales Forecast by COS'!MQZ5</f>
        <v>0</v>
      </c>
      <c r="MRA6" s="98">
        <f>'Sales Forecast by COS'!MRA5</f>
        <v>0</v>
      </c>
      <c r="MRB6" s="98">
        <f>'Sales Forecast by COS'!MRB5</f>
        <v>0</v>
      </c>
      <c r="MRC6" s="98">
        <f>'Sales Forecast by COS'!MRC5</f>
        <v>0</v>
      </c>
      <c r="MRD6" s="98">
        <f>'Sales Forecast by COS'!MRD5</f>
        <v>0</v>
      </c>
      <c r="MRE6" s="98">
        <f>'Sales Forecast by COS'!MRE5</f>
        <v>0</v>
      </c>
      <c r="MRF6" s="98">
        <f>'Sales Forecast by COS'!MRF5</f>
        <v>0</v>
      </c>
      <c r="MRG6" s="98">
        <f>'Sales Forecast by COS'!MRG5</f>
        <v>0</v>
      </c>
      <c r="MRH6" s="98">
        <f>'Sales Forecast by COS'!MRH5</f>
        <v>0</v>
      </c>
      <c r="MRI6" s="98">
        <f>'Sales Forecast by COS'!MRI5</f>
        <v>0</v>
      </c>
      <c r="MRJ6" s="98">
        <f>'Sales Forecast by COS'!MRJ5</f>
        <v>0</v>
      </c>
      <c r="MRK6" s="98">
        <f>'Sales Forecast by COS'!MRK5</f>
        <v>0</v>
      </c>
      <c r="MRL6" s="98">
        <f>'Sales Forecast by COS'!MRL5</f>
        <v>0</v>
      </c>
      <c r="MRM6" s="98">
        <f>'Sales Forecast by COS'!MRM5</f>
        <v>0</v>
      </c>
      <c r="MRN6" s="98">
        <f>'Sales Forecast by COS'!MRN5</f>
        <v>0</v>
      </c>
      <c r="MRO6" s="98">
        <f>'Sales Forecast by COS'!MRO5</f>
        <v>0</v>
      </c>
      <c r="MRP6" s="98">
        <f>'Sales Forecast by COS'!MRP5</f>
        <v>0</v>
      </c>
      <c r="MRQ6" s="98">
        <f>'Sales Forecast by COS'!MRQ5</f>
        <v>0</v>
      </c>
      <c r="MRR6" s="98">
        <f>'Sales Forecast by COS'!MRR5</f>
        <v>0</v>
      </c>
      <c r="MRS6" s="98">
        <f>'Sales Forecast by COS'!MRS5</f>
        <v>0</v>
      </c>
      <c r="MRT6" s="98">
        <f>'Sales Forecast by COS'!MRT5</f>
        <v>0</v>
      </c>
      <c r="MRU6" s="98">
        <f>'Sales Forecast by COS'!MRU5</f>
        <v>0</v>
      </c>
      <c r="MRV6" s="98">
        <f>'Sales Forecast by COS'!MRV5</f>
        <v>0</v>
      </c>
      <c r="MRW6" s="98">
        <f>'Sales Forecast by COS'!MRW5</f>
        <v>0</v>
      </c>
      <c r="MRX6" s="98">
        <f>'Sales Forecast by COS'!MRX5</f>
        <v>0</v>
      </c>
      <c r="MRY6" s="98">
        <f>'Sales Forecast by COS'!MRY5</f>
        <v>0</v>
      </c>
      <c r="MRZ6" s="98">
        <f>'Sales Forecast by COS'!MRZ5</f>
        <v>0</v>
      </c>
      <c r="MSA6" s="98">
        <f>'Sales Forecast by COS'!MSA5</f>
        <v>0</v>
      </c>
      <c r="MSB6" s="98">
        <f>'Sales Forecast by COS'!MSB5</f>
        <v>0</v>
      </c>
      <c r="MSC6" s="98">
        <f>'Sales Forecast by COS'!MSC5</f>
        <v>0</v>
      </c>
      <c r="MSD6" s="98">
        <f>'Sales Forecast by COS'!MSD5</f>
        <v>0</v>
      </c>
      <c r="MSE6" s="98">
        <f>'Sales Forecast by COS'!MSE5</f>
        <v>0</v>
      </c>
      <c r="MSF6" s="98">
        <f>'Sales Forecast by COS'!MSF5</f>
        <v>0</v>
      </c>
      <c r="MSG6" s="98">
        <f>'Sales Forecast by COS'!MSG5</f>
        <v>0</v>
      </c>
      <c r="MSH6" s="98">
        <f>'Sales Forecast by COS'!MSH5</f>
        <v>0</v>
      </c>
      <c r="MSI6" s="98">
        <f>'Sales Forecast by COS'!MSI5</f>
        <v>0</v>
      </c>
      <c r="MSJ6" s="98">
        <f>'Sales Forecast by COS'!MSJ5</f>
        <v>0</v>
      </c>
      <c r="MSK6" s="98">
        <f>'Sales Forecast by COS'!MSK5</f>
        <v>0</v>
      </c>
      <c r="MSL6" s="98">
        <f>'Sales Forecast by COS'!MSL5</f>
        <v>0</v>
      </c>
      <c r="MSM6" s="98">
        <f>'Sales Forecast by COS'!MSM5</f>
        <v>0</v>
      </c>
      <c r="MSN6" s="98">
        <f>'Sales Forecast by COS'!MSN5</f>
        <v>0</v>
      </c>
      <c r="MSO6" s="98">
        <f>'Sales Forecast by COS'!MSO5</f>
        <v>0</v>
      </c>
      <c r="MSP6" s="98">
        <f>'Sales Forecast by COS'!MSP5</f>
        <v>0</v>
      </c>
      <c r="MSQ6" s="98">
        <f>'Sales Forecast by COS'!MSQ5</f>
        <v>0</v>
      </c>
      <c r="MSR6" s="98">
        <f>'Sales Forecast by COS'!MSR5</f>
        <v>0</v>
      </c>
      <c r="MSS6" s="98">
        <f>'Sales Forecast by COS'!MSS5</f>
        <v>0</v>
      </c>
      <c r="MST6" s="98">
        <f>'Sales Forecast by COS'!MST5</f>
        <v>0</v>
      </c>
      <c r="MSU6" s="98">
        <f>'Sales Forecast by COS'!MSU5</f>
        <v>0</v>
      </c>
      <c r="MSV6" s="98">
        <f>'Sales Forecast by COS'!MSV5</f>
        <v>0</v>
      </c>
      <c r="MSW6" s="98">
        <f>'Sales Forecast by COS'!MSW5</f>
        <v>0</v>
      </c>
      <c r="MSX6" s="98">
        <f>'Sales Forecast by COS'!MSX5</f>
        <v>0</v>
      </c>
      <c r="MSY6" s="98">
        <f>'Sales Forecast by COS'!MSY5</f>
        <v>0</v>
      </c>
      <c r="MSZ6" s="98">
        <f>'Sales Forecast by COS'!MSZ5</f>
        <v>0</v>
      </c>
      <c r="MTA6" s="98">
        <f>'Sales Forecast by COS'!MTA5</f>
        <v>0</v>
      </c>
      <c r="MTB6" s="98">
        <f>'Sales Forecast by COS'!MTB5</f>
        <v>0</v>
      </c>
      <c r="MTC6" s="98">
        <f>'Sales Forecast by COS'!MTC5</f>
        <v>0</v>
      </c>
      <c r="MTD6" s="98">
        <f>'Sales Forecast by COS'!MTD5</f>
        <v>0</v>
      </c>
      <c r="MTE6" s="98">
        <f>'Sales Forecast by COS'!MTE5</f>
        <v>0</v>
      </c>
      <c r="MTF6" s="98">
        <f>'Sales Forecast by COS'!MTF5</f>
        <v>0</v>
      </c>
      <c r="MTG6" s="98">
        <f>'Sales Forecast by COS'!MTG5</f>
        <v>0</v>
      </c>
      <c r="MTH6" s="98">
        <f>'Sales Forecast by COS'!MTH5</f>
        <v>0</v>
      </c>
      <c r="MTI6" s="98">
        <f>'Sales Forecast by COS'!MTI5</f>
        <v>0</v>
      </c>
      <c r="MTJ6" s="98">
        <f>'Sales Forecast by COS'!MTJ5</f>
        <v>0</v>
      </c>
      <c r="MTK6" s="98">
        <f>'Sales Forecast by COS'!MTK5</f>
        <v>0</v>
      </c>
      <c r="MTL6" s="98">
        <f>'Sales Forecast by COS'!MTL5</f>
        <v>0</v>
      </c>
      <c r="MTM6" s="98">
        <f>'Sales Forecast by COS'!MTM5</f>
        <v>0</v>
      </c>
      <c r="MTN6" s="98">
        <f>'Sales Forecast by COS'!MTN5</f>
        <v>0</v>
      </c>
      <c r="MTO6" s="98">
        <f>'Sales Forecast by COS'!MTO5</f>
        <v>0</v>
      </c>
      <c r="MTP6" s="98">
        <f>'Sales Forecast by COS'!MTP5</f>
        <v>0</v>
      </c>
      <c r="MTQ6" s="98">
        <f>'Sales Forecast by COS'!MTQ5</f>
        <v>0</v>
      </c>
      <c r="MTR6" s="98">
        <f>'Sales Forecast by COS'!MTR5</f>
        <v>0</v>
      </c>
      <c r="MTS6" s="98">
        <f>'Sales Forecast by COS'!MTS5</f>
        <v>0</v>
      </c>
      <c r="MTT6" s="98">
        <f>'Sales Forecast by COS'!MTT5</f>
        <v>0</v>
      </c>
      <c r="MTU6" s="98">
        <f>'Sales Forecast by COS'!MTU5</f>
        <v>0</v>
      </c>
      <c r="MTV6" s="98">
        <f>'Sales Forecast by COS'!MTV5</f>
        <v>0</v>
      </c>
      <c r="MTW6" s="98">
        <f>'Sales Forecast by COS'!MTW5</f>
        <v>0</v>
      </c>
      <c r="MTX6" s="98">
        <f>'Sales Forecast by COS'!MTX5</f>
        <v>0</v>
      </c>
      <c r="MTY6" s="98">
        <f>'Sales Forecast by COS'!MTY5</f>
        <v>0</v>
      </c>
      <c r="MTZ6" s="98">
        <f>'Sales Forecast by COS'!MTZ5</f>
        <v>0</v>
      </c>
      <c r="MUA6" s="98">
        <f>'Sales Forecast by COS'!MUA5</f>
        <v>0</v>
      </c>
      <c r="MUB6" s="98">
        <f>'Sales Forecast by COS'!MUB5</f>
        <v>0</v>
      </c>
      <c r="MUC6" s="98">
        <f>'Sales Forecast by COS'!MUC5</f>
        <v>0</v>
      </c>
      <c r="MUD6" s="98">
        <f>'Sales Forecast by COS'!MUD5</f>
        <v>0</v>
      </c>
      <c r="MUE6" s="98">
        <f>'Sales Forecast by COS'!MUE5</f>
        <v>0</v>
      </c>
      <c r="MUF6" s="98">
        <f>'Sales Forecast by COS'!MUF5</f>
        <v>0</v>
      </c>
      <c r="MUG6" s="98">
        <f>'Sales Forecast by COS'!MUG5</f>
        <v>0</v>
      </c>
      <c r="MUH6" s="98">
        <f>'Sales Forecast by COS'!MUH5</f>
        <v>0</v>
      </c>
      <c r="MUI6" s="98">
        <f>'Sales Forecast by COS'!MUI5</f>
        <v>0</v>
      </c>
      <c r="MUJ6" s="98">
        <f>'Sales Forecast by COS'!MUJ5</f>
        <v>0</v>
      </c>
      <c r="MUK6" s="98">
        <f>'Sales Forecast by COS'!MUK5</f>
        <v>0</v>
      </c>
      <c r="MUL6" s="98">
        <f>'Sales Forecast by COS'!MUL5</f>
        <v>0</v>
      </c>
      <c r="MUM6" s="98">
        <f>'Sales Forecast by COS'!MUM5</f>
        <v>0</v>
      </c>
      <c r="MUN6" s="98">
        <f>'Sales Forecast by COS'!MUN5</f>
        <v>0</v>
      </c>
      <c r="MUO6" s="98">
        <f>'Sales Forecast by COS'!MUO5</f>
        <v>0</v>
      </c>
      <c r="MUP6" s="98">
        <f>'Sales Forecast by COS'!MUP5</f>
        <v>0</v>
      </c>
      <c r="MUQ6" s="98">
        <f>'Sales Forecast by COS'!MUQ5</f>
        <v>0</v>
      </c>
      <c r="MUR6" s="98">
        <f>'Sales Forecast by COS'!MUR5</f>
        <v>0</v>
      </c>
      <c r="MUS6" s="98">
        <f>'Sales Forecast by COS'!MUS5</f>
        <v>0</v>
      </c>
      <c r="MUT6" s="98">
        <f>'Sales Forecast by COS'!MUT5</f>
        <v>0</v>
      </c>
      <c r="MUU6" s="98">
        <f>'Sales Forecast by COS'!MUU5</f>
        <v>0</v>
      </c>
      <c r="MUV6" s="98">
        <f>'Sales Forecast by COS'!MUV5</f>
        <v>0</v>
      </c>
      <c r="MUW6" s="98">
        <f>'Sales Forecast by COS'!MUW5</f>
        <v>0</v>
      </c>
      <c r="MUX6" s="98">
        <f>'Sales Forecast by COS'!MUX5</f>
        <v>0</v>
      </c>
      <c r="MUY6" s="98">
        <f>'Sales Forecast by COS'!MUY5</f>
        <v>0</v>
      </c>
      <c r="MUZ6" s="98">
        <f>'Sales Forecast by COS'!MUZ5</f>
        <v>0</v>
      </c>
      <c r="MVA6" s="98">
        <f>'Sales Forecast by COS'!MVA5</f>
        <v>0</v>
      </c>
      <c r="MVB6" s="98">
        <f>'Sales Forecast by COS'!MVB5</f>
        <v>0</v>
      </c>
      <c r="MVC6" s="98">
        <f>'Sales Forecast by COS'!MVC5</f>
        <v>0</v>
      </c>
      <c r="MVD6" s="98">
        <f>'Sales Forecast by COS'!MVD5</f>
        <v>0</v>
      </c>
      <c r="MVE6" s="98">
        <f>'Sales Forecast by COS'!MVE5</f>
        <v>0</v>
      </c>
      <c r="MVF6" s="98">
        <f>'Sales Forecast by COS'!MVF5</f>
        <v>0</v>
      </c>
      <c r="MVG6" s="98">
        <f>'Sales Forecast by COS'!MVG5</f>
        <v>0</v>
      </c>
      <c r="MVH6" s="98">
        <f>'Sales Forecast by COS'!MVH5</f>
        <v>0</v>
      </c>
      <c r="MVI6" s="98">
        <f>'Sales Forecast by COS'!MVI5</f>
        <v>0</v>
      </c>
      <c r="MVJ6" s="98">
        <f>'Sales Forecast by COS'!MVJ5</f>
        <v>0</v>
      </c>
      <c r="MVK6" s="98">
        <f>'Sales Forecast by COS'!MVK5</f>
        <v>0</v>
      </c>
      <c r="MVL6" s="98">
        <f>'Sales Forecast by COS'!MVL5</f>
        <v>0</v>
      </c>
      <c r="MVM6" s="98">
        <f>'Sales Forecast by COS'!MVM5</f>
        <v>0</v>
      </c>
      <c r="MVN6" s="98">
        <f>'Sales Forecast by COS'!MVN5</f>
        <v>0</v>
      </c>
      <c r="MVO6" s="98">
        <f>'Sales Forecast by COS'!MVO5</f>
        <v>0</v>
      </c>
      <c r="MVP6" s="98">
        <f>'Sales Forecast by COS'!MVP5</f>
        <v>0</v>
      </c>
      <c r="MVQ6" s="98">
        <f>'Sales Forecast by COS'!MVQ5</f>
        <v>0</v>
      </c>
      <c r="MVR6" s="98">
        <f>'Sales Forecast by COS'!MVR5</f>
        <v>0</v>
      </c>
      <c r="MVS6" s="98">
        <f>'Sales Forecast by COS'!MVS5</f>
        <v>0</v>
      </c>
      <c r="MVT6" s="98">
        <f>'Sales Forecast by COS'!MVT5</f>
        <v>0</v>
      </c>
      <c r="MVU6" s="98">
        <f>'Sales Forecast by COS'!MVU5</f>
        <v>0</v>
      </c>
      <c r="MVV6" s="98">
        <f>'Sales Forecast by COS'!MVV5</f>
        <v>0</v>
      </c>
      <c r="MVW6" s="98">
        <f>'Sales Forecast by COS'!MVW5</f>
        <v>0</v>
      </c>
      <c r="MVX6" s="98">
        <f>'Sales Forecast by COS'!MVX5</f>
        <v>0</v>
      </c>
      <c r="MVY6" s="98">
        <f>'Sales Forecast by COS'!MVY5</f>
        <v>0</v>
      </c>
      <c r="MVZ6" s="98">
        <f>'Sales Forecast by COS'!MVZ5</f>
        <v>0</v>
      </c>
      <c r="MWA6" s="98">
        <f>'Sales Forecast by COS'!MWA5</f>
        <v>0</v>
      </c>
      <c r="MWB6" s="98">
        <f>'Sales Forecast by COS'!MWB5</f>
        <v>0</v>
      </c>
      <c r="MWC6" s="98">
        <f>'Sales Forecast by COS'!MWC5</f>
        <v>0</v>
      </c>
      <c r="MWD6" s="98">
        <f>'Sales Forecast by COS'!MWD5</f>
        <v>0</v>
      </c>
      <c r="MWE6" s="98">
        <f>'Sales Forecast by COS'!MWE5</f>
        <v>0</v>
      </c>
      <c r="MWF6" s="98">
        <f>'Sales Forecast by COS'!MWF5</f>
        <v>0</v>
      </c>
      <c r="MWG6" s="98">
        <f>'Sales Forecast by COS'!MWG5</f>
        <v>0</v>
      </c>
      <c r="MWH6" s="98">
        <f>'Sales Forecast by COS'!MWH5</f>
        <v>0</v>
      </c>
      <c r="MWI6" s="98">
        <f>'Sales Forecast by COS'!MWI5</f>
        <v>0</v>
      </c>
      <c r="MWJ6" s="98">
        <f>'Sales Forecast by COS'!MWJ5</f>
        <v>0</v>
      </c>
      <c r="MWK6" s="98">
        <f>'Sales Forecast by COS'!MWK5</f>
        <v>0</v>
      </c>
      <c r="MWL6" s="98">
        <f>'Sales Forecast by COS'!MWL5</f>
        <v>0</v>
      </c>
      <c r="MWM6" s="98">
        <f>'Sales Forecast by COS'!MWM5</f>
        <v>0</v>
      </c>
      <c r="MWN6" s="98">
        <f>'Sales Forecast by COS'!MWN5</f>
        <v>0</v>
      </c>
      <c r="MWO6" s="98">
        <f>'Sales Forecast by COS'!MWO5</f>
        <v>0</v>
      </c>
      <c r="MWP6" s="98">
        <f>'Sales Forecast by COS'!MWP5</f>
        <v>0</v>
      </c>
      <c r="MWQ6" s="98">
        <f>'Sales Forecast by COS'!MWQ5</f>
        <v>0</v>
      </c>
      <c r="MWR6" s="98">
        <f>'Sales Forecast by COS'!MWR5</f>
        <v>0</v>
      </c>
      <c r="MWS6" s="98">
        <f>'Sales Forecast by COS'!MWS5</f>
        <v>0</v>
      </c>
      <c r="MWT6" s="98">
        <f>'Sales Forecast by COS'!MWT5</f>
        <v>0</v>
      </c>
      <c r="MWU6" s="98">
        <f>'Sales Forecast by COS'!MWU5</f>
        <v>0</v>
      </c>
      <c r="MWV6" s="98">
        <f>'Sales Forecast by COS'!MWV5</f>
        <v>0</v>
      </c>
      <c r="MWW6" s="98">
        <f>'Sales Forecast by COS'!MWW5</f>
        <v>0</v>
      </c>
      <c r="MWX6" s="98">
        <f>'Sales Forecast by COS'!MWX5</f>
        <v>0</v>
      </c>
      <c r="MWY6" s="98">
        <f>'Sales Forecast by COS'!MWY5</f>
        <v>0</v>
      </c>
      <c r="MWZ6" s="98">
        <f>'Sales Forecast by COS'!MWZ5</f>
        <v>0</v>
      </c>
      <c r="MXA6" s="98">
        <f>'Sales Forecast by COS'!MXA5</f>
        <v>0</v>
      </c>
      <c r="MXB6" s="98">
        <f>'Sales Forecast by COS'!MXB5</f>
        <v>0</v>
      </c>
      <c r="MXC6" s="98">
        <f>'Sales Forecast by COS'!MXC5</f>
        <v>0</v>
      </c>
      <c r="MXD6" s="98">
        <f>'Sales Forecast by COS'!MXD5</f>
        <v>0</v>
      </c>
      <c r="MXE6" s="98">
        <f>'Sales Forecast by COS'!MXE5</f>
        <v>0</v>
      </c>
      <c r="MXF6" s="98">
        <f>'Sales Forecast by COS'!MXF5</f>
        <v>0</v>
      </c>
      <c r="MXG6" s="98">
        <f>'Sales Forecast by COS'!MXG5</f>
        <v>0</v>
      </c>
      <c r="MXH6" s="98">
        <f>'Sales Forecast by COS'!MXH5</f>
        <v>0</v>
      </c>
      <c r="MXI6" s="98">
        <f>'Sales Forecast by COS'!MXI5</f>
        <v>0</v>
      </c>
      <c r="MXJ6" s="98">
        <f>'Sales Forecast by COS'!MXJ5</f>
        <v>0</v>
      </c>
      <c r="MXK6" s="98">
        <f>'Sales Forecast by COS'!MXK5</f>
        <v>0</v>
      </c>
      <c r="MXL6" s="98">
        <f>'Sales Forecast by COS'!MXL5</f>
        <v>0</v>
      </c>
      <c r="MXM6" s="98">
        <f>'Sales Forecast by COS'!MXM5</f>
        <v>0</v>
      </c>
      <c r="MXN6" s="98">
        <f>'Sales Forecast by COS'!MXN5</f>
        <v>0</v>
      </c>
      <c r="MXO6" s="98">
        <f>'Sales Forecast by COS'!MXO5</f>
        <v>0</v>
      </c>
      <c r="MXP6" s="98">
        <f>'Sales Forecast by COS'!MXP5</f>
        <v>0</v>
      </c>
      <c r="MXQ6" s="98">
        <f>'Sales Forecast by COS'!MXQ5</f>
        <v>0</v>
      </c>
      <c r="MXR6" s="98">
        <f>'Sales Forecast by COS'!MXR5</f>
        <v>0</v>
      </c>
      <c r="MXS6" s="98">
        <f>'Sales Forecast by COS'!MXS5</f>
        <v>0</v>
      </c>
      <c r="MXT6" s="98">
        <f>'Sales Forecast by COS'!MXT5</f>
        <v>0</v>
      </c>
      <c r="MXU6" s="98">
        <f>'Sales Forecast by COS'!MXU5</f>
        <v>0</v>
      </c>
      <c r="MXV6" s="98">
        <f>'Sales Forecast by COS'!MXV5</f>
        <v>0</v>
      </c>
      <c r="MXW6" s="98">
        <f>'Sales Forecast by COS'!MXW5</f>
        <v>0</v>
      </c>
      <c r="MXX6" s="98">
        <f>'Sales Forecast by COS'!MXX5</f>
        <v>0</v>
      </c>
      <c r="MXY6" s="98">
        <f>'Sales Forecast by COS'!MXY5</f>
        <v>0</v>
      </c>
      <c r="MXZ6" s="98">
        <f>'Sales Forecast by COS'!MXZ5</f>
        <v>0</v>
      </c>
      <c r="MYA6" s="98">
        <f>'Sales Forecast by COS'!MYA5</f>
        <v>0</v>
      </c>
      <c r="MYB6" s="98">
        <f>'Sales Forecast by COS'!MYB5</f>
        <v>0</v>
      </c>
      <c r="MYC6" s="98">
        <f>'Sales Forecast by COS'!MYC5</f>
        <v>0</v>
      </c>
      <c r="MYD6" s="98">
        <f>'Sales Forecast by COS'!MYD5</f>
        <v>0</v>
      </c>
      <c r="MYE6" s="98">
        <f>'Sales Forecast by COS'!MYE5</f>
        <v>0</v>
      </c>
      <c r="MYF6" s="98">
        <f>'Sales Forecast by COS'!MYF5</f>
        <v>0</v>
      </c>
      <c r="MYG6" s="98">
        <f>'Sales Forecast by COS'!MYG5</f>
        <v>0</v>
      </c>
      <c r="MYH6" s="98">
        <f>'Sales Forecast by COS'!MYH5</f>
        <v>0</v>
      </c>
      <c r="MYI6" s="98">
        <f>'Sales Forecast by COS'!MYI5</f>
        <v>0</v>
      </c>
      <c r="MYJ6" s="98">
        <f>'Sales Forecast by COS'!MYJ5</f>
        <v>0</v>
      </c>
      <c r="MYK6" s="98">
        <f>'Sales Forecast by COS'!MYK5</f>
        <v>0</v>
      </c>
      <c r="MYL6" s="98">
        <f>'Sales Forecast by COS'!MYL5</f>
        <v>0</v>
      </c>
      <c r="MYM6" s="98">
        <f>'Sales Forecast by COS'!MYM5</f>
        <v>0</v>
      </c>
      <c r="MYN6" s="98">
        <f>'Sales Forecast by COS'!MYN5</f>
        <v>0</v>
      </c>
      <c r="MYO6" s="98">
        <f>'Sales Forecast by COS'!MYO5</f>
        <v>0</v>
      </c>
      <c r="MYP6" s="98">
        <f>'Sales Forecast by COS'!MYP5</f>
        <v>0</v>
      </c>
      <c r="MYQ6" s="98">
        <f>'Sales Forecast by COS'!MYQ5</f>
        <v>0</v>
      </c>
      <c r="MYR6" s="98">
        <f>'Sales Forecast by COS'!MYR5</f>
        <v>0</v>
      </c>
      <c r="MYS6" s="98">
        <f>'Sales Forecast by COS'!MYS5</f>
        <v>0</v>
      </c>
      <c r="MYT6" s="98">
        <f>'Sales Forecast by COS'!MYT5</f>
        <v>0</v>
      </c>
      <c r="MYU6" s="98">
        <f>'Sales Forecast by COS'!MYU5</f>
        <v>0</v>
      </c>
      <c r="MYV6" s="98">
        <f>'Sales Forecast by COS'!MYV5</f>
        <v>0</v>
      </c>
      <c r="MYW6" s="98">
        <f>'Sales Forecast by COS'!MYW5</f>
        <v>0</v>
      </c>
      <c r="MYX6" s="98">
        <f>'Sales Forecast by COS'!MYX5</f>
        <v>0</v>
      </c>
      <c r="MYY6" s="98">
        <f>'Sales Forecast by COS'!MYY5</f>
        <v>0</v>
      </c>
      <c r="MYZ6" s="98">
        <f>'Sales Forecast by COS'!MYZ5</f>
        <v>0</v>
      </c>
      <c r="MZA6" s="98">
        <f>'Sales Forecast by COS'!MZA5</f>
        <v>0</v>
      </c>
      <c r="MZB6" s="98">
        <f>'Sales Forecast by COS'!MZB5</f>
        <v>0</v>
      </c>
      <c r="MZC6" s="98">
        <f>'Sales Forecast by COS'!MZC5</f>
        <v>0</v>
      </c>
      <c r="MZD6" s="98">
        <f>'Sales Forecast by COS'!MZD5</f>
        <v>0</v>
      </c>
      <c r="MZE6" s="98">
        <f>'Sales Forecast by COS'!MZE5</f>
        <v>0</v>
      </c>
      <c r="MZF6" s="98">
        <f>'Sales Forecast by COS'!MZF5</f>
        <v>0</v>
      </c>
      <c r="MZG6" s="98">
        <f>'Sales Forecast by COS'!MZG5</f>
        <v>0</v>
      </c>
      <c r="MZH6" s="98">
        <f>'Sales Forecast by COS'!MZH5</f>
        <v>0</v>
      </c>
      <c r="MZI6" s="98">
        <f>'Sales Forecast by COS'!MZI5</f>
        <v>0</v>
      </c>
      <c r="MZJ6" s="98">
        <f>'Sales Forecast by COS'!MZJ5</f>
        <v>0</v>
      </c>
      <c r="MZK6" s="98">
        <f>'Sales Forecast by COS'!MZK5</f>
        <v>0</v>
      </c>
      <c r="MZL6" s="98">
        <f>'Sales Forecast by COS'!MZL5</f>
        <v>0</v>
      </c>
      <c r="MZM6" s="98">
        <f>'Sales Forecast by COS'!MZM5</f>
        <v>0</v>
      </c>
      <c r="MZN6" s="98">
        <f>'Sales Forecast by COS'!MZN5</f>
        <v>0</v>
      </c>
      <c r="MZO6" s="98">
        <f>'Sales Forecast by COS'!MZO5</f>
        <v>0</v>
      </c>
      <c r="MZP6" s="98">
        <f>'Sales Forecast by COS'!MZP5</f>
        <v>0</v>
      </c>
      <c r="MZQ6" s="98">
        <f>'Sales Forecast by COS'!MZQ5</f>
        <v>0</v>
      </c>
      <c r="MZR6" s="98">
        <f>'Sales Forecast by COS'!MZR5</f>
        <v>0</v>
      </c>
      <c r="MZS6" s="98">
        <f>'Sales Forecast by COS'!MZS5</f>
        <v>0</v>
      </c>
      <c r="MZT6" s="98">
        <f>'Sales Forecast by COS'!MZT5</f>
        <v>0</v>
      </c>
      <c r="MZU6" s="98">
        <f>'Sales Forecast by COS'!MZU5</f>
        <v>0</v>
      </c>
      <c r="MZV6" s="98">
        <f>'Sales Forecast by COS'!MZV5</f>
        <v>0</v>
      </c>
      <c r="MZW6" s="98">
        <f>'Sales Forecast by COS'!MZW5</f>
        <v>0</v>
      </c>
      <c r="MZX6" s="98">
        <f>'Sales Forecast by COS'!MZX5</f>
        <v>0</v>
      </c>
      <c r="MZY6" s="98">
        <f>'Sales Forecast by COS'!MZY5</f>
        <v>0</v>
      </c>
      <c r="MZZ6" s="98">
        <f>'Sales Forecast by COS'!MZZ5</f>
        <v>0</v>
      </c>
      <c r="NAA6" s="98">
        <f>'Sales Forecast by COS'!NAA5</f>
        <v>0</v>
      </c>
      <c r="NAB6" s="98">
        <f>'Sales Forecast by COS'!NAB5</f>
        <v>0</v>
      </c>
      <c r="NAC6" s="98">
        <f>'Sales Forecast by COS'!NAC5</f>
        <v>0</v>
      </c>
      <c r="NAD6" s="98">
        <f>'Sales Forecast by COS'!NAD5</f>
        <v>0</v>
      </c>
      <c r="NAE6" s="98">
        <f>'Sales Forecast by COS'!NAE5</f>
        <v>0</v>
      </c>
      <c r="NAF6" s="98">
        <f>'Sales Forecast by COS'!NAF5</f>
        <v>0</v>
      </c>
      <c r="NAG6" s="98">
        <f>'Sales Forecast by COS'!NAG5</f>
        <v>0</v>
      </c>
      <c r="NAH6" s="98">
        <f>'Sales Forecast by COS'!NAH5</f>
        <v>0</v>
      </c>
      <c r="NAI6" s="98">
        <f>'Sales Forecast by COS'!NAI5</f>
        <v>0</v>
      </c>
      <c r="NAJ6" s="98">
        <f>'Sales Forecast by COS'!NAJ5</f>
        <v>0</v>
      </c>
      <c r="NAK6" s="98">
        <f>'Sales Forecast by COS'!NAK5</f>
        <v>0</v>
      </c>
      <c r="NAL6" s="98">
        <f>'Sales Forecast by COS'!NAL5</f>
        <v>0</v>
      </c>
      <c r="NAM6" s="98">
        <f>'Sales Forecast by COS'!NAM5</f>
        <v>0</v>
      </c>
      <c r="NAN6" s="98">
        <f>'Sales Forecast by COS'!NAN5</f>
        <v>0</v>
      </c>
      <c r="NAO6" s="98">
        <f>'Sales Forecast by COS'!NAO5</f>
        <v>0</v>
      </c>
      <c r="NAP6" s="98">
        <f>'Sales Forecast by COS'!NAP5</f>
        <v>0</v>
      </c>
      <c r="NAQ6" s="98">
        <f>'Sales Forecast by COS'!NAQ5</f>
        <v>0</v>
      </c>
      <c r="NAR6" s="98">
        <f>'Sales Forecast by COS'!NAR5</f>
        <v>0</v>
      </c>
      <c r="NAS6" s="98">
        <f>'Sales Forecast by COS'!NAS5</f>
        <v>0</v>
      </c>
      <c r="NAT6" s="98">
        <f>'Sales Forecast by COS'!NAT5</f>
        <v>0</v>
      </c>
      <c r="NAU6" s="98">
        <f>'Sales Forecast by COS'!NAU5</f>
        <v>0</v>
      </c>
      <c r="NAV6" s="98">
        <f>'Sales Forecast by COS'!NAV5</f>
        <v>0</v>
      </c>
      <c r="NAW6" s="98">
        <f>'Sales Forecast by COS'!NAW5</f>
        <v>0</v>
      </c>
      <c r="NAX6" s="98">
        <f>'Sales Forecast by COS'!NAX5</f>
        <v>0</v>
      </c>
      <c r="NAY6" s="98">
        <f>'Sales Forecast by COS'!NAY5</f>
        <v>0</v>
      </c>
      <c r="NAZ6" s="98">
        <f>'Sales Forecast by COS'!NAZ5</f>
        <v>0</v>
      </c>
      <c r="NBA6" s="98">
        <f>'Sales Forecast by COS'!NBA5</f>
        <v>0</v>
      </c>
      <c r="NBB6" s="98">
        <f>'Sales Forecast by COS'!NBB5</f>
        <v>0</v>
      </c>
      <c r="NBC6" s="98">
        <f>'Sales Forecast by COS'!NBC5</f>
        <v>0</v>
      </c>
      <c r="NBD6" s="98">
        <f>'Sales Forecast by COS'!NBD5</f>
        <v>0</v>
      </c>
      <c r="NBE6" s="98">
        <f>'Sales Forecast by COS'!NBE5</f>
        <v>0</v>
      </c>
      <c r="NBF6" s="98">
        <f>'Sales Forecast by COS'!NBF5</f>
        <v>0</v>
      </c>
      <c r="NBG6" s="98">
        <f>'Sales Forecast by COS'!NBG5</f>
        <v>0</v>
      </c>
      <c r="NBH6" s="98">
        <f>'Sales Forecast by COS'!NBH5</f>
        <v>0</v>
      </c>
      <c r="NBI6" s="98">
        <f>'Sales Forecast by COS'!NBI5</f>
        <v>0</v>
      </c>
      <c r="NBJ6" s="98">
        <f>'Sales Forecast by COS'!NBJ5</f>
        <v>0</v>
      </c>
      <c r="NBK6" s="98">
        <f>'Sales Forecast by COS'!NBK5</f>
        <v>0</v>
      </c>
      <c r="NBL6" s="98">
        <f>'Sales Forecast by COS'!NBL5</f>
        <v>0</v>
      </c>
      <c r="NBM6" s="98">
        <f>'Sales Forecast by COS'!NBM5</f>
        <v>0</v>
      </c>
      <c r="NBN6" s="98">
        <f>'Sales Forecast by COS'!NBN5</f>
        <v>0</v>
      </c>
      <c r="NBO6" s="98">
        <f>'Sales Forecast by COS'!NBO5</f>
        <v>0</v>
      </c>
      <c r="NBP6" s="98">
        <f>'Sales Forecast by COS'!NBP5</f>
        <v>0</v>
      </c>
      <c r="NBQ6" s="98">
        <f>'Sales Forecast by COS'!NBQ5</f>
        <v>0</v>
      </c>
      <c r="NBR6" s="98">
        <f>'Sales Forecast by COS'!NBR5</f>
        <v>0</v>
      </c>
      <c r="NBS6" s="98">
        <f>'Sales Forecast by COS'!NBS5</f>
        <v>0</v>
      </c>
      <c r="NBT6" s="98">
        <f>'Sales Forecast by COS'!NBT5</f>
        <v>0</v>
      </c>
      <c r="NBU6" s="98">
        <f>'Sales Forecast by COS'!NBU5</f>
        <v>0</v>
      </c>
      <c r="NBV6" s="98">
        <f>'Sales Forecast by COS'!NBV5</f>
        <v>0</v>
      </c>
      <c r="NBW6" s="98">
        <f>'Sales Forecast by COS'!NBW5</f>
        <v>0</v>
      </c>
      <c r="NBX6" s="98">
        <f>'Sales Forecast by COS'!NBX5</f>
        <v>0</v>
      </c>
      <c r="NBY6" s="98">
        <f>'Sales Forecast by COS'!NBY5</f>
        <v>0</v>
      </c>
      <c r="NBZ6" s="98">
        <f>'Sales Forecast by COS'!NBZ5</f>
        <v>0</v>
      </c>
      <c r="NCA6" s="98">
        <f>'Sales Forecast by COS'!NCA5</f>
        <v>0</v>
      </c>
      <c r="NCB6" s="98">
        <f>'Sales Forecast by COS'!NCB5</f>
        <v>0</v>
      </c>
      <c r="NCC6" s="98">
        <f>'Sales Forecast by COS'!NCC5</f>
        <v>0</v>
      </c>
      <c r="NCD6" s="98">
        <f>'Sales Forecast by COS'!NCD5</f>
        <v>0</v>
      </c>
      <c r="NCE6" s="98">
        <f>'Sales Forecast by COS'!NCE5</f>
        <v>0</v>
      </c>
      <c r="NCF6" s="98">
        <f>'Sales Forecast by COS'!NCF5</f>
        <v>0</v>
      </c>
      <c r="NCG6" s="98">
        <f>'Sales Forecast by COS'!NCG5</f>
        <v>0</v>
      </c>
      <c r="NCH6" s="98">
        <f>'Sales Forecast by COS'!NCH5</f>
        <v>0</v>
      </c>
      <c r="NCI6" s="98">
        <f>'Sales Forecast by COS'!NCI5</f>
        <v>0</v>
      </c>
      <c r="NCJ6" s="98">
        <f>'Sales Forecast by COS'!NCJ5</f>
        <v>0</v>
      </c>
      <c r="NCK6" s="98">
        <f>'Sales Forecast by COS'!NCK5</f>
        <v>0</v>
      </c>
      <c r="NCL6" s="98">
        <f>'Sales Forecast by COS'!NCL5</f>
        <v>0</v>
      </c>
      <c r="NCM6" s="98">
        <f>'Sales Forecast by COS'!NCM5</f>
        <v>0</v>
      </c>
      <c r="NCN6" s="98">
        <f>'Sales Forecast by COS'!NCN5</f>
        <v>0</v>
      </c>
      <c r="NCO6" s="98">
        <f>'Sales Forecast by COS'!NCO5</f>
        <v>0</v>
      </c>
      <c r="NCP6" s="98">
        <f>'Sales Forecast by COS'!NCP5</f>
        <v>0</v>
      </c>
      <c r="NCQ6" s="98">
        <f>'Sales Forecast by COS'!NCQ5</f>
        <v>0</v>
      </c>
      <c r="NCR6" s="98">
        <f>'Sales Forecast by COS'!NCR5</f>
        <v>0</v>
      </c>
      <c r="NCS6" s="98">
        <f>'Sales Forecast by COS'!NCS5</f>
        <v>0</v>
      </c>
      <c r="NCT6" s="98">
        <f>'Sales Forecast by COS'!NCT5</f>
        <v>0</v>
      </c>
      <c r="NCU6" s="98">
        <f>'Sales Forecast by COS'!NCU5</f>
        <v>0</v>
      </c>
      <c r="NCV6" s="98">
        <f>'Sales Forecast by COS'!NCV5</f>
        <v>0</v>
      </c>
      <c r="NCW6" s="98">
        <f>'Sales Forecast by COS'!NCW5</f>
        <v>0</v>
      </c>
      <c r="NCX6" s="98">
        <f>'Sales Forecast by COS'!NCX5</f>
        <v>0</v>
      </c>
      <c r="NCY6" s="98">
        <f>'Sales Forecast by COS'!NCY5</f>
        <v>0</v>
      </c>
      <c r="NCZ6" s="98">
        <f>'Sales Forecast by COS'!NCZ5</f>
        <v>0</v>
      </c>
      <c r="NDA6" s="98">
        <f>'Sales Forecast by COS'!NDA5</f>
        <v>0</v>
      </c>
      <c r="NDB6" s="98">
        <f>'Sales Forecast by COS'!NDB5</f>
        <v>0</v>
      </c>
      <c r="NDC6" s="98">
        <f>'Sales Forecast by COS'!NDC5</f>
        <v>0</v>
      </c>
      <c r="NDD6" s="98">
        <f>'Sales Forecast by COS'!NDD5</f>
        <v>0</v>
      </c>
      <c r="NDE6" s="98">
        <f>'Sales Forecast by COS'!NDE5</f>
        <v>0</v>
      </c>
      <c r="NDF6" s="98">
        <f>'Sales Forecast by COS'!NDF5</f>
        <v>0</v>
      </c>
      <c r="NDG6" s="98">
        <f>'Sales Forecast by COS'!NDG5</f>
        <v>0</v>
      </c>
      <c r="NDH6" s="98">
        <f>'Sales Forecast by COS'!NDH5</f>
        <v>0</v>
      </c>
      <c r="NDI6" s="98">
        <f>'Sales Forecast by COS'!NDI5</f>
        <v>0</v>
      </c>
      <c r="NDJ6" s="98">
        <f>'Sales Forecast by COS'!NDJ5</f>
        <v>0</v>
      </c>
      <c r="NDK6" s="98">
        <f>'Sales Forecast by COS'!NDK5</f>
        <v>0</v>
      </c>
      <c r="NDL6" s="98">
        <f>'Sales Forecast by COS'!NDL5</f>
        <v>0</v>
      </c>
      <c r="NDM6" s="98">
        <f>'Sales Forecast by COS'!NDM5</f>
        <v>0</v>
      </c>
      <c r="NDN6" s="98">
        <f>'Sales Forecast by COS'!NDN5</f>
        <v>0</v>
      </c>
      <c r="NDO6" s="98">
        <f>'Sales Forecast by COS'!NDO5</f>
        <v>0</v>
      </c>
      <c r="NDP6" s="98">
        <f>'Sales Forecast by COS'!NDP5</f>
        <v>0</v>
      </c>
      <c r="NDQ6" s="98">
        <f>'Sales Forecast by COS'!NDQ5</f>
        <v>0</v>
      </c>
      <c r="NDR6" s="98">
        <f>'Sales Forecast by COS'!NDR5</f>
        <v>0</v>
      </c>
      <c r="NDS6" s="98">
        <f>'Sales Forecast by COS'!NDS5</f>
        <v>0</v>
      </c>
      <c r="NDT6" s="98">
        <f>'Sales Forecast by COS'!NDT5</f>
        <v>0</v>
      </c>
      <c r="NDU6" s="98">
        <f>'Sales Forecast by COS'!NDU5</f>
        <v>0</v>
      </c>
      <c r="NDV6" s="98">
        <f>'Sales Forecast by COS'!NDV5</f>
        <v>0</v>
      </c>
      <c r="NDW6" s="98">
        <f>'Sales Forecast by COS'!NDW5</f>
        <v>0</v>
      </c>
      <c r="NDX6" s="98">
        <f>'Sales Forecast by COS'!NDX5</f>
        <v>0</v>
      </c>
      <c r="NDY6" s="98">
        <f>'Sales Forecast by COS'!NDY5</f>
        <v>0</v>
      </c>
      <c r="NDZ6" s="98">
        <f>'Sales Forecast by COS'!NDZ5</f>
        <v>0</v>
      </c>
      <c r="NEA6" s="98">
        <f>'Sales Forecast by COS'!NEA5</f>
        <v>0</v>
      </c>
      <c r="NEB6" s="98">
        <f>'Sales Forecast by COS'!NEB5</f>
        <v>0</v>
      </c>
      <c r="NEC6" s="98">
        <f>'Sales Forecast by COS'!NEC5</f>
        <v>0</v>
      </c>
      <c r="NED6" s="98">
        <f>'Sales Forecast by COS'!NED5</f>
        <v>0</v>
      </c>
      <c r="NEE6" s="98">
        <f>'Sales Forecast by COS'!NEE5</f>
        <v>0</v>
      </c>
      <c r="NEF6" s="98">
        <f>'Sales Forecast by COS'!NEF5</f>
        <v>0</v>
      </c>
      <c r="NEG6" s="98">
        <f>'Sales Forecast by COS'!NEG5</f>
        <v>0</v>
      </c>
      <c r="NEH6" s="98">
        <f>'Sales Forecast by COS'!NEH5</f>
        <v>0</v>
      </c>
      <c r="NEI6" s="98">
        <f>'Sales Forecast by COS'!NEI5</f>
        <v>0</v>
      </c>
      <c r="NEJ6" s="98">
        <f>'Sales Forecast by COS'!NEJ5</f>
        <v>0</v>
      </c>
      <c r="NEK6" s="98">
        <f>'Sales Forecast by COS'!NEK5</f>
        <v>0</v>
      </c>
      <c r="NEL6" s="98">
        <f>'Sales Forecast by COS'!NEL5</f>
        <v>0</v>
      </c>
      <c r="NEM6" s="98">
        <f>'Sales Forecast by COS'!NEM5</f>
        <v>0</v>
      </c>
      <c r="NEN6" s="98">
        <f>'Sales Forecast by COS'!NEN5</f>
        <v>0</v>
      </c>
      <c r="NEO6" s="98">
        <f>'Sales Forecast by COS'!NEO5</f>
        <v>0</v>
      </c>
      <c r="NEP6" s="98">
        <f>'Sales Forecast by COS'!NEP5</f>
        <v>0</v>
      </c>
      <c r="NEQ6" s="98">
        <f>'Sales Forecast by COS'!NEQ5</f>
        <v>0</v>
      </c>
      <c r="NER6" s="98">
        <f>'Sales Forecast by COS'!NER5</f>
        <v>0</v>
      </c>
      <c r="NES6" s="98">
        <f>'Sales Forecast by COS'!NES5</f>
        <v>0</v>
      </c>
      <c r="NET6" s="98">
        <f>'Sales Forecast by COS'!NET5</f>
        <v>0</v>
      </c>
      <c r="NEU6" s="98">
        <f>'Sales Forecast by COS'!NEU5</f>
        <v>0</v>
      </c>
      <c r="NEV6" s="98">
        <f>'Sales Forecast by COS'!NEV5</f>
        <v>0</v>
      </c>
      <c r="NEW6" s="98">
        <f>'Sales Forecast by COS'!NEW5</f>
        <v>0</v>
      </c>
      <c r="NEX6" s="98">
        <f>'Sales Forecast by COS'!NEX5</f>
        <v>0</v>
      </c>
      <c r="NEY6" s="98">
        <f>'Sales Forecast by COS'!NEY5</f>
        <v>0</v>
      </c>
      <c r="NEZ6" s="98">
        <f>'Sales Forecast by COS'!NEZ5</f>
        <v>0</v>
      </c>
      <c r="NFA6" s="98">
        <f>'Sales Forecast by COS'!NFA5</f>
        <v>0</v>
      </c>
      <c r="NFB6" s="98">
        <f>'Sales Forecast by COS'!NFB5</f>
        <v>0</v>
      </c>
      <c r="NFC6" s="98">
        <f>'Sales Forecast by COS'!NFC5</f>
        <v>0</v>
      </c>
      <c r="NFD6" s="98">
        <f>'Sales Forecast by COS'!NFD5</f>
        <v>0</v>
      </c>
      <c r="NFE6" s="98">
        <f>'Sales Forecast by COS'!NFE5</f>
        <v>0</v>
      </c>
      <c r="NFF6" s="98">
        <f>'Sales Forecast by COS'!NFF5</f>
        <v>0</v>
      </c>
      <c r="NFG6" s="98">
        <f>'Sales Forecast by COS'!NFG5</f>
        <v>0</v>
      </c>
      <c r="NFH6" s="98">
        <f>'Sales Forecast by COS'!NFH5</f>
        <v>0</v>
      </c>
      <c r="NFI6" s="98">
        <f>'Sales Forecast by COS'!NFI5</f>
        <v>0</v>
      </c>
      <c r="NFJ6" s="98">
        <f>'Sales Forecast by COS'!NFJ5</f>
        <v>0</v>
      </c>
      <c r="NFK6" s="98">
        <f>'Sales Forecast by COS'!NFK5</f>
        <v>0</v>
      </c>
      <c r="NFL6" s="98">
        <f>'Sales Forecast by COS'!NFL5</f>
        <v>0</v>
      </c>
      <c r="NFM6" s="98">
        <f>'Sales Forecast by COS'!NFM5</f>
        <v>0</v>
      </c>
      <c r="NFN6" s="98">
        <f>'Sales Forecast by COS'!NFN5</f>
        <v>0</v>
      </c>
      <c r="NFO6" s="98">
        <f>'Sales Forecast by COS'!NFO5</f>
        <v>0</v>
      </c>
      <c r="NFP6" s="98">
        <f>'Sales Forecast by COS'!NFP5</f>
        <v>0</v>
      </c>
      <c r="NFQ6" s="98">
        <f>'Sales Forecast by COS'!NFQ5</f>
        <v>0</v>
      </c>
      <c r="NFR6" s="98">
        <f>'Sales Forecast by COS'!NFR5</f>
        <v>0</v>
      </c>
      <c r="NFS6" s="98">
        <f>'Sales Forecast by COS'!NFS5</f>
        <v>0</v>
      </c>
      <c r="NFT6" s="98">
        <f>'Sales Forecast by COS'!NFT5</f>
        <v>0</v>
      </c>
      <c r="NFU6" s="98">
        <f>'Sales Forecast by COS'!NFU5</f>
        <v>0</v>
      </c>
      <c r="NFV6" s="98">
        <f>'Sales Forecast by COS'!NFV5</f>
        <v>0</v>
      </c>
      <c r="NFW6" s="98">
        <f>'Sales Forecast by COS'!NFW5</f>
        <v>0</v>
      </c>
      <c r="NFX6" s="98">
        <f>'Sales Forecast by COS'!NFX5</f>
        <v>0</v>
      </c>
      <c r="NFY6" s="98">
        <f>'Sales Forecast by COS'!NFY5</f>
        <v>0</v>
      </c>
      <c r="NFZ6" s="98">
        <f>'Sales Forecast by COS'!NFZ5</f>
        <v>0</v>
      </c>
      <c r="NGA6" s="98">
        <f>'Sales Forecast by COS'!NGA5</f>
        <v>0</v>
      </c>
      <c r="NGB6" s="98">
        <f>'Sales Forecast by COS'!NGB5</f>
        <v>0</v>
      </c>
      <c r="NGC6" s="98">
        <f>'Sales Forecast by COS'!NGC5</f>
        <v>0</v>
      </c>
      <c r="NGD6" s="98">
        <f>'Sales Forecast by COS'!NGD5</f>
        <v>0</v>
      </c>
      <c r="NGE6" s="98">
        <f>'Sales Forecast by COS'!NGE5</f>
        <v>0</v>
      </c>
      <c r="NGF6" s="98">
        <f>'Sales Forecast by COS'!NGF5</f>
        <v>0</v>
      </c>
      <c r="NGG6" s="98">
        <f>'Sales Forecast by COS'!NGG5</f>
        <v>0</v>
      </c>
      <c r="NGH6" s="98">
        <f>'Sales Forecast by COS'!NGH5</f>
        <v>0</v>
      </c>
      <c r="NGI6" s="98">
        <f>'Sales Forecast by COS'!NGI5</f>
        <v>0</v>
      </c>
      <c r="NGJ6" s="98">
        <f>'Sales Forecast by COS'!NGJ5</f>
        <v>0</v>
      </c>
      <c r="NGK6" s="98">
        <f>'Sales Forecast by COS'!NGK5</f>
        <v>0</v>
      </c>
      <c r="NGL6" s="98">
        <f>'Sales Forecast by COS'!NGL5</f>
        <v>0</v>
      </c>
      <c r="NGM6" s="98">
        <f>'Sales Forecast by COS'!NGM5</f>
        <v>0</v>
      </c>
      <c r="NGN6" s="98">
        <f>'Sales Forecast by COS'!NGN5</f>
        <v>0</v>
      </c>
      <c r="NGO6" s="98">
        <f>'Sales Forecast by COS'!NGO5</f>
        <v>0</v>
      </c>
      <c r="NGP6" s="98">
        <f>'Sales Forecast by COS'!NGP5</f>
        <v>0</v>
      </c>
      <c r="NGQ6" s="98">
        <f>'Sales Forecast by COS'!NGQ5</f>
        <v>0</v>
      </c>
      <c r="NGR6" s="98">
        <f>'Sales Forecast by COS'!NGR5</f>
        <v>0</v>
      </c>
      <c r="NGS6" s="98">
        <f>'Sales Forecast by COS'!NGS5</f>
        <v>0</v>
      </c>
      <c r="NGT6" s="98">
        <f>'Sales Forecast by COS'!NGT5</f>
        <v>0</v>
      </c>
      <c r="NGU6" s="98">
        <f>'Sales Forecast by COS'!NGU5</f>
        <v>0</v>
      </c>
      <c r="NGV6" s="98">
        <f>'Sales Forecast by COS'!NGV5</f>
        <v>0</v>
      </c>
      <c r="NGW6" s="98">
        <f>'Sales Forecast by COS'!NGW5</f>
        <v>0</v>
      </c>
      <c r="NGX6" s="98">
        <f>'Sales Forecast by COS'!NGX5</f>
        <v>0</v>
      </c>
      <c r="NGY6" s="98">
        <f>'Sales Forecast by COS'!NGY5</f>
        <v>0</v>
      </c>
      <c r="NGZ6" s="98">
        <f>'Sales Forecast by COS'!NGZ5</f>
        <v>0</v>
      </c>
      <c r="NHA6" s="98">
        <f>'Sales Forecast by COS'!NHA5</f>
        <v>0</v>
      </c>
      <c r="NHB6" s="98">
        <f>'Sales Forecast by COS'!NHB5</f>
        <v>0</v>
      </c>
      <c r="NHC6" s="98">
        <f>'Sales Forecast by COS'!NHC5</f>
        <v>0</v>
      </c>
      <c r="NHD6" s="98">
        <f>'Sales Forecast by COS'!NHD5</f>
        <v>0</v>
      </c>
      <c r="NHE6" s="98">
        <f>'Sales Forecast by COS'!NHE5</f>
        <v>0</v>
      </c>
      <c r="NHF6" s="98">
        <f>'Sales Forecast by COS'!NHF5</f>
        <v>0</v>
      </c>
      <c r="NHG6" s="98">
        <f>'Sales Forecast by COS'!NHG5</f>
        <v>0</v>
      </c>
      <c r="NHH6" s="98">
        <f>'Sales Forecast by COS'!NHH5</f>
        <v>0</v>
      </c>
      <c r="NHI6" s="98">
        <f>'Sales Forecast by COS'!NHI5</f>
        <v>0</v>
      </c>
      <c r="NHJ6" s="98">
        <f>'Sales Forecast by COS'!NHJ5</f>
        <v>0</v>
      </c>
      <c r="NHK6" s="98">
        <f>'Sales Forecast by COS'!NHK5</f>
        <v>0</v>
      </c>
      <c r="NHL6" s="98">
        <f>'Sales Forecast by COS'!NHL5</f>
        <v>0</v>
      </c>
      <c r="NHM6" s="98">
        <f>'Sales Forecast by COS'!NHM5</f>
        <v>0</v>
      </c>
      <c r="NHN6" s="98">
        <f>'Sales Forecast by COS'!NHN5</f>
        <v>0</v>
      </c>
      <c r="NHO6" s="98">
        <f>'Sales Forecast by COS'!NHO5</f>
        <v>0</v>
      </c>
      <c r="NHP6" s="98">
        <f>'Sales Forecast by COS'!NHP5</f>
        <v>0</v>
      </c>
      <c r="NHQ6" s="98">
        <f>'Sales Forecast by COS'!NHQ5</f>
        <v>0</v>
      </c>
      <c r="NHR6" s="98">
        <f>'Sales Forecast by COS'!NHR5</f>
        <v>0</v>
      </c>
      <c r="NHS6" s="98">
        <f>'Sales Forecast by COS'!NHS5</f>
        <v>0</v>
      </c>
      <c r="NHT6" s="98">
        <f>'Sales Forecast by COS'!NHT5</f>
        <v>0</v>
      </c>
      <c r="NHU6" s="98">
        <f>'Sales Forecast by COS'!NHU5</f>
        <v>0</v>
      </c>
      <c r="NHV6" s="98">
        <f>'Sales Forecast by COS'!NHV5</f>
        <v>0</v>
      </c>
      <c r="NHW6" s="98">
        <f>'Sales Forecast by COS'!NHW5</f>
        <v>0</v>
      </c>
      <c r="NHX6" s="98">
        <f>'Sales Forecast by COS'!NHX5</f>
        <v>0</v>
      </c>
      <c r="NHY6" s="98">
        <f>'Sales Forecast by COS'!NHY5</f>
        <v>0</v>
      </c>
      <c r="NHZ6" s="98">
        <f>'Sales Forecast by COS'!NHZ5</f>
        <v>0</v>
      </c>
      <c r="NIA6" s="98">
        <f>'Sales Forecast by COS'!NIA5</f>
        <v>0</v>
      </c>
      <c r="NIB6" s="98">
        <f>'Sales Forecast by COS'!NIB5</f>
        <v>0</v>
      </c>
      <c r="NIC6" s="98">
        <f>'Sales Forecast by COS'!NIC5</f>
        <v>0</v>
      </c>
      <c r="NID6" s="98">
        <f>'Sales Forecast by COS'!NID5</f>
        <v>0</v>
      </c>
      <c r="NIE6" s="98">
        <f>'Sales Forecast by COS'!NIE5</f>
        <v>0</v>
      </c>
      <c r="NIF6" s="98">
        <f>'Sales Forecast by COS'!NIF5</f>
        <v>0</v>
      </c>
      <c r="NIG6" s="98">
        <f>'Sales Forecast by COS'!NIG5</f>
        <v>0</v>
      </c>
      <c r="NIH6" s="98">
        <f>'Sales Forecast by COS'!NIH5</f>
        <v>0</v>
      </c>
      <c r="NII6" s="98">
        <f>'Sales Forecast by COS'!NII5</f>
        <v>0</v>
      </c>
      <c r="NIJ6" s="98">
        <f>'Sales Forecast by COS'!NIJ5</f>
        <v>0</v>
      </c>
      <c r="NIK6" s="98">
        <f>'Sales Forecast by COS'!NIK5</f>
        <v>0</v>
      </c>
      <c r="NIL6" s="98">
        <f>'Sales Forecast by COS'!NIL5</f>
        <v>0</v>
      </c>
      <c r="NIM6" s="98">
        <f>'Sales Forecast by COS'!NIM5</f>
        <v>0</v>
      </c>
      <c r="NIN6" s="98">
        <f>'Sales Forecast by COS'!NIN5</f>
        <v>0</v>
      </c>
      <c r="NIO6" s="98">
        <f>'Sales Forecast by COS'!NIO5</f>
        <v>0</v>
      </c>
      <c r="NIP6" s="98">
        <f>'Sales Forecast by COS'!NIP5</f>
        <v>0</v>
      </c>
      <c r="NIQ6" s="98">
        <f>'Sales Forecast by COS'!NIQ5</f>
        <v>0</v>
      </c>
      <c r="NIR6" s="98">
        <f>'Sales Forecast by COS'!NIR5</f>
        <v>0</v>
      </c>
      <c r="NIS6" s="98">
        <f>'Sales Forecast by COS'!NIS5</f>
        <v>0</v>
      </c>
      <c r="NIT6" s="98">
        <f>'Sales Forecast by COS'!NIT5</f>
        <v>0</v>
      </c>
      <c r="NIU6" s="98">
        <f>'Sales Forecast by COS'!NIU5</f>
        <v>0</v>
      </c>
      <c r="NIV6" s="98">
        <f>'Sales Forecast by COS'!NIV5</f>
        <v>0</v>
      </c>
      <c r="NIW6" s="98">
        <f>'Sales Forecast by COS'!NIW5</f>
        <v>0</v>
      </c>
      <c r="NIX6" s="98">
        <f>'Sales Forecast by COS'!NIX5</f>
        <v>0</v>
      </c>
      <c r="NIY6" s="98">
        <f>'Sales Forecast by COS'!NIY5</f>
        <v>0</v>
      </c>
      <c r="NIZ6" s="98">
        <f>'Sales Forecast by COS'!NIZ5</f>
        <v>0</v>
      </c>
      <c r="NJA6" s="98">
        <f>'Sales Forecast by COS'!NJA5</f>
        <v>0</v>
      </c>
      <c r="NJB6" s="98">
        <f>'Sales Forecast by COS'!NJB5</f>
        <v>0</v>
      </c>
      <c r="NJC6" s="98">
        <f>'Sales Forecast by COS'!NJC5</f>
        <v>0</v>
      </c>
      <c r="NJD6" s="98">
        <f>'Sales Forecast by COS'!NJD5</f>
        <v>0</v>
      </c>
      <c r="NJE6" s="98">
        <f>'Sales Forecast by COS'!NJE5</f>
        <v>0</v>
      </c>
      <c r="NJF6" s="98">
        <f>'Sales Forecast by COS'!NJF5</f>
        <v>0</v>
      </c>
      <c r="NJG6" s="98">
        <f>'Sales Forecast by COS'!NJG5</f>
        <v>0</v>
      </c>
      <c r="NJH6" s="98">
        <f>'Sales Forecast by COS'!NJH5</f>
        <v>0</v>
      </c>
      <c r="NJI6" s="98">
        <f>'Sales Forecast by COS'!NJI5</f>
        <v>0</v>
      </c>
      <c r="NJJ6" s="98">
        <f>'Sales Forecast by COS'!NJJ5</f>
        <v>0</v>
      </c>
      <c r="NJK6" s="98">
        <f>'Sales Forecast by COS'!NJK5</f>
        <v>0</v>
      </c>
      <c r="NJL6" s="98">
        <f>'Sales Forecast by COS'!NJL5</f>
        <v>0</v>
      </c>
      <c r="NJM6" s="98">
        <f>'Sales Forecast by COS'!NJM5</f>
        <v>0</v>
      </c>
      <c r="NJN6" s="98">
        <f>'Sales Forecast by COS'!NJN5</f>
        <v>0</v>
      </c>
      <c r="NJO6" s="98">
        <f>'Sales Forecast by COS'!NJO5</f>
        <v>0</v>
      </c>
      <c r="NJP6" s="98">
        <f>'Sales Forecast by COS'!NJP5</f>
        <v>0</v>
      </c>
      <c r="NJQ6" s="98">
        <f>'Sales Forecast by COS'!NJQ5</f>
        <v>0</v>
      </c>
      <c r="NJR6" s="98">
        <f>'Sales Forecast by COS'!NJR5</f>
        <v>0</v>
      </c>
      <c r="NJS6" s="98">
        <f>'Sales Forecast by COS'!NJS5</f>
        <v>0</v>
      </c>
      <c r="NJT6" s="98">
        <f>'Sales Forecast by COS'!NJT5</f>
        <v>0</v>
      </c>
      <c r="NJU6" s="98">
        <f>'Sales Forecast by COS'!NJU5</f>
        <v>0</v>
      </c>
      <c r="NJV6" s="98">
        <f>'Sales Forecast by COS'!NJV5</f>
        <v>0</v>
      </c>
      <c r="NJW6" s="98">
        <f>'Sales Forecast by COS'!NJW5</f>
        <v>0</v>
      </c>
      <c r="NJX6" s="98">
        <f>'Sales Forecast by COS'!NJX5</f>
        <v>0</v>
      </c>
      <c r="NJY6" s="98">
        <f>'Sales Forecast by COS'!NJY5</f>
        <v>0</v>
      </c>
      <c r="NJZ6" s="98">
        <f>'Sales Forecast by COS'!NJZ5</f>
        <v>0</v>
      </c>
      <c r="NKA6" s="98">
        <f>'Sales Forecast by COS'!NKA5</f>
        <v>0</v>
      </c>
      <c r="NKB6" s="98">
        <f>'Sales Forecast by COS'!NKB5</f>
        <v>0</v>
      </c>
      <c r="NKC6" s="98">
        <f>'Sales Forecast by COS'!NKC5</f>
        <v>0</v>
      </c>
      <c r="NKD6" s="98">
        <f>'Sales Forecast by COS'!NKD5</f>
        <v>0</v>
      </c>
      <c r="NKE6" s="98">
        <f>'Sales Forecast by COS'!NKE5</f>
        <v>0</v>
      </c>
      <c r="NKF6" s="98">
        <f>'Sales Forecast by COS'!NKF5</f>
        <v>0</v>
      </c>
      <c r="NKG6" s="98">
        <f>'Sales Forecast by COS'!NKG5</f>
        <v>0</v>
      </c>
      <c r="NKH6" s="98">
        <f>'Sales Forecast by COS'!NKH5</f>
        <v>0</v>
      </c>
      <c r="NKI6" s="98">
        <f>'Sales Forecast by COS'!NKI5</f>
        <v>0</v>
      </c>
      <c r="NKJ6" s="98">
        <f>'Sales Forecast by COS'!NKJ5</f>
        <v>0</v>
      </c>
      <c r="NKK6" s="98">
        <f>'Sales Forecast by COS'!NKK5</f>
        <v>0</v>
      </c>
      <c r="NKL6" s="98">
        <f>'Sales Forecast by COS'!NKL5</f>
        <v>0</v>
      </c>
      <c r="NKM6" s="98">
        <f>'Sales Forecast by COS'!NKM5</f>
        <v>0</v>
      </c>
      <c r="NKN6" s="98">
        <f>'Sales Forecast by COS'!NKN5</f>
        <v>0</v>
      </c>
      <c r="NKO6" s="98">
        <f>'Sales Forecast by COS'!NKO5</f>
        <v>0</v>
      </c>
      <c r="NKP6" s="98">
        <f>'Sales Forecast by COS'!NKP5</f>
        <v>0</v>
      </c>
      <c r="NKQ6" s="98">
        <f>'Sales Forecast by COS'!NKQ5</f>
        <v>0</v>
      </c>
      <c r="NKR6" s="98">
        <f>'Sales Forecast by COS'!NKR5</f>
        <v>0</v>
      </c>
      <c r="NKS6" s="98">
        <f>'Sales Forecast by COS'!NKS5</f>
        <v>0</v>
      </c>
      <c r="NKT6" s="98">
        <f>'Sales Forecast by COS'!NKT5</f>
        <v>0</v>
      </c>
      <c r="NKU6" s="98">
        <f>'Sales Forecast by COS'!NKU5</f>
        <v>0</v>
      </c>
      <c r="NKV6" s="98">
        <f>'Sales Forecast by COS'!NKV5</f>
        <v>0</v>
      </c>
      <c r="NKW6" s="98">
        <f>'Sales Forecast by COS'!NKW5</f>
        <v>0</v>
      </c>
      <c r="NKX6" s="98">
        <f>'Sales Forecast by COS'!NKX5</f>
        <v>0</v>
      </c>
      <c r="NKY6" s="98">
        <f>'Sales Forecast by COS'!NKY5</f>
        <v>0</v>
      </c>
      <c r="NKZ6" s="98">
        <f>'Sales Forecast by COS'!NKZ5</f>
        <v>0</v>
      </c>
      <c r="NLA6" s="98">
        <f>'Sales Forecast by COS'!NLA5</f>
        <v>0</v>
      </c>
      <c r="NLB6" s="98">
        <f>'Sales Forecast by COS'!NLB5</f>
        <v>0</v>
      </c>
      <c r="NLC6" s="98">
        <f>'Sales Forecast by COS'!NLC5</f>
        <v>0</v>
      </c>
      <c r="NLD6" s="98">
        <f>'Sales Forecast by COS'!NLD5</f>
        <v>0</v>
      </c>
      <c r="NLE6" s="98">
        <f>'Sales Forecast by COS'!NLE5</f>
        <v>0</v>
      </c>
      <c r="NLF6" s="98">
        <f>'Sales Forecast by COS'!NLF5</f>
        <v>0</v>
      </c>
      <c r="NLG6" s="98">
        <f>'Sales Forecast by COS'!NLG5</f>
        <v>0</v>
      </c>
      <c r="NLH6" s="98">
        <f>'Sales Forecast by COS'!NLH5</f>
        <v>0</v>
      </c>
      <c r="NLI6" s="98">
        <f>'Sales Forecast by COS'!NLI5</f>
        <v>0</v>
      </c>
      <c r="NLJ6" s="98">
        <f>'Sales Forecast by COS'!NLJ5</f>
        <v>0</v>
      </c>
      <c r="NLK6" s="98">
        <f>'Sales Forecast by COS'!NLK5</f>
        <v>0</v>
      </c>
      <c r="NLL6" s="98">
        <f>'Sales Forecast by COS'!NLL5</f>
        <v>0</v>
      </c>
      <c r="NLM6" s="98">
        <f>'Sales Forecast by COS'!NLM5</f>
        <v>0</v>
      </c>
      <c r="NLN6" s="98">
        <f>'Sales Forecast by COS'!NLN5</f>
        <v>0</v>
      </c>
      <c r="NLO6" s="98">
        <f>'Sales Forecast by COS'!NLO5</f>
        <v>0</v>
      </c>
      <c r="NLP6" s="98">
        <f>'Sales Forecast by COS'!NLP5</f>
        <v>0</v>
      </c>
      <c r="NLQ6" s="98">
        <f>'Sales Forecast by COS'!NLQ5</f>
        <v>0</v>
      </c>
      <c r="NLR6" s="98">
        <f>'Sales Forecast by COS'!NLR5</f>
        <v>0</v>
      </c>
      <c r="NLS6" s="98">
        <f>'Sales Forecast by COS'!NLS5</f>
        <v>0</v>
      </c>
      <c r="NLT6" s="98">
        <f>'Sales Forecast by COS'!NLT5</f>
        <v>0</v>
      </c>
      <c r="NLU6" s="98">
        <f>'Sales Forecast by COS'!NLU5</f>
        <v>0</v>
      </c>
      <c r="NLV6" s="98">
        <f>'Sales Forecast by COS'!NLV5</f>
        <v>0</v>
      </c>
      <c r="NLW6" s="98">
        <f>'Sales Forecast by COS'!NLW5</f>
        <v>0</v>
      </c>
      <c r="NLX6" s="98">
        <f>'Sales Forecast by COS'!NLX5</f>
        <v>0</v>
      </c>
      <c r="NLY6" s="98">
        <f>'Sales Forecast by COS'!NLY5</f>
        <v>0</v>
      </c>
      <c r="NLZ6" s="98">
        <f>'Sales Forecast by COS'!NLZ5</f>
        <v>0</v>
      </c>
      <c r="NMA6" s="98">
        <f>'Sales Forecast by COS'!NMA5</f>
        <v>0</v>
      </c>
      <c r="NMB6" s="98">
        <f>'Sales Forecast by COS'!NMB5</f>
        <v>0</v>
      </c>
      <c r="NMC6" s="98">
        <f>'Sales Forecast by COS'!NMC5</f>
        <v>0</v>
      </c>
      <c r="NMD6" s="98">
        <f>'Sales Forecast by COS'!NMD5</f>
        <v>0</v>
      </c>
      <c r="NME6" s="98">
        <f>'Sales Forecast by COS'!NME5</f>
        <v>0</v>
      </c>
      <c r="NMF6" s="98">
        <f>'Sales Forecast by COS'!NMF5</f>
        <v>0</v>
      </c>
      <c r="NMG6" s="98">
        <f>'Sales Forecast by COS'!NMG5</f>
        <v>0</v>
      </c>
      <c r="NMH6" s="98">
        <f>'Sales Forecast by COS'!NMH5</f>
        <v>0</v>
      </c>
      <c r="NMI6" s="98">
        <f>'Sales Forecast by COS'!NMI5</f>
        <v>0</v>
      </c>
      <c r="NMJ6" s="98">
        <f>'Sales Forecast by COS'!NMJ5</f>
        <v>0</v>
      </c>
      <c r="NMK6" s="98">
        <f>'Sales Forecast by COS'!NMK5</f>
        <v>0</v>
      </c>
      <c r="NML6" s="98">
        <f>'Sales Forecast by COS'!NML5</f>
        <v>0</v>
      </c>
      <c r="NMM6" s="98">
        <f>'Sales Forecast by COS'!NMM5</f>
        <v>0</v>
      </c>
      <c r="NMN6" s="98">
        <f>'Sales Forecast by COS'!NMN5</f>
        <v>0</v>
      </c>
      <c r="NMO6" s="98">
        <f>'Sales Forecast by COS'!NMO5</f>
        <v>0</v>
      </c>
      <c r="NMP6" s="98">
        <f>'Sales Forecast by COS'!NMP5</f>
        <v>0</v>
      </c>
      <c r="NMQ6" s="98">
        <f>'Sales Forecast by COS'!NMQ5</f>
        <v>0</v>
      </c>
      <c r="NMR6" s="98">
        <f>'Sales Forecast by COS'!NMR5</f>
        <v>0</v>
      </c>
      <c r="NMS6" s="98">
        <f>'Sales Forecast by COS'!NMS5</f>
        <v>0</v>
      </c>
      <c r="NMT6" s="98">
        <f>'Sales Forecast by COS'!NMT5</f>
        <v>0</v>
      </c>
      <c r="NMU6" s="98">
        <f>'Sales Forecast by COS'!NMU5</f>
        <v>0</v>
      </c>
      <c r="NMV6" s="98">
        <f>'Sales Forecast by COS'!NMV5</f>
        <v>0</v>
      </c>
      <c r="NMW6" s="98">
        <f>'Sales Forecast by COS'!NMW5</f>
        <v>0</v>
      </c>
      <c r="NMX6" s="98">
        <f>'Sales Forecast by COS'!NMX5</f>
        <v>0</v>
      </c>
      <c r="NMY6" s="98">
        <f>'Sales Forecast by COS'!NMY5</f>
        <v>0</v>
      </c>
      <c r="NMZ6" s="98">
        <f>'Sales Forecast by COS'!NMZ5</f>
        <v>0</v>
      </c>
      <c r="NNA6" s="98">
        <f>'Sales Forecast by COS'!NNA5</f>
        <v>0</v>
      </c>
      <c r="NNB6" s="98">
        <f>'Sales Forecast by COS'!NNB5</f>
        <v>0</v>
      </c>
      <c r="NNC6" s="98">
        <f>'Sales Forecast by COS'!NNC5</f>
        <v>0</v>
      </c>
      <c r="NND6" s="98">
        <f>'Sales Forecast by COS'!NND5</f>
        <v>0</v>
      </c>
      <c r="NNE6" s="98">
        <f>'Sales Forecast by COS'!NNE5</f>
        <v>0</v>
      </c>
      <c r="NNF6" s="98">
        <f>'Sales Forecast by COS'!NNF5</f>
        <v>0</v>
      </c>
      <c r="NNG6" s="98">
        <f>'Sales Forecast by COS'!NNG5</f>
        <v>0</v>
      </c>
      <c r="NNH6" s="98">
        <f>'Sales Forecast by COS'!NNH5</f>
        <v>0</v>
      </c>
      <c r="NNI6" s="98">
        <f>'Sales Forecast by COS'!NNI5</f>
        <v>0</v>
      </c>
      <c r="NNJ6" s="98">
        <f>'Sales Forecast by COS'!NNJ5</f>
        <v>0</v>
      </c>
      <c r="NNK6" s="98">
        <f>'Sales Forecast by COS'!NNK5</f>
        <v>0</v>
      </c>
      <c r="NNL6" s="98">
        <f>'Sales Forecast by COS'!NNL5</f>
        <v>0</v>
      </c>
      <c r="NNM6" s="98">
        <f>'Sales Forecast by COS'!NNM5</f>
        <v>0</v>
      </c>
      <c r="NNN6" s="98">
        <f>'Sales Forecast by COS'!NNN5</f>
        <v>0</v>
      </c>
      <c r="NNO6" s="98">
        <f>'Sales Forecast by COS'!NNO5</f>
        <v>0</v>
      </c>
      <c r="NNP6" s="98">
        <f>'Sales Forecast by COS'!NNP5</f>
        <v>0</v>
      </c>
      <c r="NNQ6" s="98">
        <f>'Sales Forecast by COS'!NNQ5</f>
        <v>0</v>
      </c>
      <c r="NNR6" s="98">
        <f>'Sales Forecast by COS'!NNR5</f>
        <v>0</v>
      </c>
      <c r="NNS6" s="98">
        <f>'Sales Forecast by COS'!NNS5</f>
        <v>0</v>
      </c>
      <c r="NNT6" s="98">
        <f>'Sales Forecast by COS'!NNT5</f>
        <v>0</v>
      </c>
      <c r="NNU6" s="98">
        <f>'Sales Forecast by COS'!NNU5</f>
        <v>0</v>
      </c>
      <c r="NNV6" s="98">
        <f>'Sales Forecast by COS'!NNV5</f>
        <v>0</v>
      </c>
      <c r="NNW6" s="98">
        <f>'Sales Forecast by COS'!NNW5</f>
        <v>0</v>
      </c>
      <c r="NNX6" s="98">
        <f>'Sales Forecast by COS'!NNX5</f>
        <v>0</v>
      </c>
      <c r="NNY6" s="98">
        <f>'Sales Forecast by COS'!NNY5</f>
        <v>0</v>
      </c>
      <c r="NNZ6" s="98">
        <f>'Sales Forecast by COS'!NNZ5</f>
        <v>0</v>
      </c>
      <c r="NOA6" s="98">
        <f>'Sales Forecast by COS'!NOA5</f>
        <v>0</v>
      </c>
      <c r="NOB6" s="98">
        <f>'Sales Forecast by COS'!NOB5</f>
        <v>0</v>
      </c>
      <c r="NOC6" s="98">
        <f>'Sales Forecast by COS'!NOC5</f>
        <v>0</v>
      </c>
      <c r="NOD6" s="98">
        <f>'Sales Forecast by COS'!NOD5</f>
        <v>0</v>
      </c>
      <c r="NOE6" s="98">
        <f>'Sales Forecast by COS'!NOE5</f>
        <v>0</v>
      </c>
      <c r="NOF6" s="98">
        <f>'Sales Forecast by COS'!NOF5</f>
        <v>0</v>
      </c>
      <c r="NOG6" s="98">
        <f>'Sales Forecast by COS'!NOG5</f>
        <v>0</v>
      </c>
      <c r="NOH6" s="98">
        <f>'Sales Forecast by COS'!NOH5</f>
        <v>0</v>
      </c>
      <c r="NOI6" s="98">
        <f>'Sales Forecast by COS'!NOI5</f>
        <v>0</v>
      </c>
      <c r="NOJ6" s="98">
        <f>'Sales Forecast by COS'!NOJ5</f>
        <v>0</v>
      </c>
      <c r="NOK6" s="98">
        <f>'Sales Forecast by COS'!NOK5</f>
        <v>0</v>
      </c>
      <c r="NOL6" s="98">
        <f>'Sales Forecast by COS'!NOL5</f>
        <v>0</v>
      </c>
      <c r="NOM6" s="98">
        <f>'Sales Forecast by COS'!NOM5</f>
        <v>0</v>
      </c>
      <c r="NON6" s="98">
        <f>'Sales Forecast by COS'!NON5</f>
        <v>0</v>
      </c>
      <c r="NOO6" s="98">
        <f>'Sales Forecast by COS'!NOO5</f>
        <v>0</v>
      </c>
      <c r="NOP6" s="98">
        <f>'Sales Forecast by COS'!NOP5</f>
        <v>0</v>
      </c>
      <c r="NOQ6" s="98">
        <f>'Sales Forecast by COS'!NOQ5</f>
        <v>0</v>
      </c>
      <c r="NOR6" s="98">
        <f>'Sales Forecast by COS'!NOR5</f>
        <v>0</v>
      </c>
      <c r="NOS6" s="98">
        <f>'Sales Forecast by COS'!NOS5</f>
        <v>0</v>
      </c>
      <c r="NOT6" s="98">
        <f>'Sales Forecast by COS'!NOT5</f>
        <v>0</v>
      </c>
      <c r="NOU6" s="98">
        <f>'Sales Forecast by COS'!NOU5</f>
        <v>0</v>
      </c>
      <c r="NOV6" s="98">
        <f>'Sales Forecast by COS'!NOV5</f>
        <v>0</v>
      </c>
      <c r="NOW6" s="98">
        <f>'Sales Forecast by COS'!NOW5</f>
        <v>0</v>
      </c>
      <c r="NOX6" s="98">
        <f>'Sales Forecast by COS'!NOX5</f>
        <v>0</v>
      </c>
      <c r="NOY6" s="98">
        <f>'Sales Forecast by COS'!NOY5</f>
        <v>0</v>
      </c>
      <c r="NOZ6" s="98">
        <f>'Sales Forecast by COS'!NOZ5</f>
        <v>0</v>
      </c>
      <c r="NPA6" s="98">
        <f>'Sales Forecast by COS'!NPA5</f>
        <v>0</v>
      </c>
      <c r="NPB6" s="98">
        <f>'Sales Forecast by COS'!NPB5</f>
        <v>0</v>
      </c>
      <c r="NPC6" s="98">
        <f>'Sales Forecast by COS'!NPC5</f>
        <v>0</v>
      </c>
      <c r="NPD6" s="98">
        <f>'Sales Forecast by COS'!NPD5</f>
        <v>0</v>
      </c>
      <c r="NPE6" s="98">
        <f>'Sales Forecast by COS'!NPE5</f>
        <v>0</v>
      </c>
      <c r="NPF6" s="98">
        <f>'Sales Forecast by COS'!NPF5</f>
        <v>0</v>
      </c>
      <c r="NPG6" s="98">
        <f>'Sales Forecast by COS'!NPG5</f>
        <v>0</v>
      </c>
      <c r="NPH6" s="98">
        <f>'Sales Forecast by COS'!NPH5</f>
        <v>0</v>
      </c>
      <c r="NPI6" s="98">
        <f>'Sales Forecast by COS'!NPI5</f>
        <v>0</v>
      </c>
      <c r="NPJ6" s="98">
        <f>'Sales Forecast by COS'!NPJ5</f>
        <v>0</v>
      </c>
      <c r="NPK6" s="98">
        <f>'Sales Forecast by COS'!NPK5</f>
        <v>0</v>
      </c>
      <c r="NPL6" s="98">
        <f>'Sales Forecast by COS'!NPL5</f>
        <v>0</v>
      </c>
      <c r="NPM6" s="98">
        <f>'Sales Forecast by COS'!NPM5</f>
        <v>0</v>
      </c>
      <c r="NPN6" s="98">
        <f>'Sales Forecast by COS'!NPN5</f>
        <v>0</v>
      </c>
      <c r="NPO6" s="98">
        <f>'Sales Forecast by COS'!NPO5</f>
        <v>0</v>
      </c>
      <c r="NPP6" s="98">
        <f>'Sales Forecast by COS'!NPP5</f>
        <v>0</v>
      </c>
      <c r="NPQ6" s="98">
        <f>'Sales Forecast by COS'!NPQ5</f>
        <v>0</v>
      </c>
      <c r="NPR6" s="98">
        <f>'Sales Forecast by COS'!NPR5</f>
        <v>0</v>
      </c>
      <c r="NPS6" s="98">
        <f>'Sales Forecast by COS'!NPS5</f>
        <v>0</v>
      </c>
      <c r="NPT6" s="98">
        <f>'Sales Forecast by COS'!NPT5</f>
        <v>0</v>
      </c>
      <c r="NPU6" s="98">
        <f>'Sales Forecast by COS'!NPU5</f>
        <v>0</v>
      </c>
      <c r="NPV6" s="98">
        <f>'Sales Forecast by COS'!NPV5</f>
        <v>0</v>
      </c>
      <c r="NPW6" s="98">
        <f>'Sales Forecast by COS'!NPW5</f>
        <v>0</v>
      </c>
      <c r="NPX6" s="98">
        <f>'Sales Forecast by COS'!NPX5</f>
        <v>0</v>
      </c>
      <c r="NPY6" s="98">
        <f>'Sales Forecast by COS'!NPY5</f>
        <v>0</v>
      </c>
      <c r="NPZ6" s="98">
        <f>'Sales Forecast by COS'!NPZ5</f>
        <v>0</v>
      </c>
      <c r="NQA6" s="98">
        <f>'Sales Forecast by COS'!NQA5</f>
        <v>0</v>
      </c>
      <c r="NQB6" s="98">
        <f>'Sales Forecast by COS'!NQB5</f>
        <v>0</v>
      </c>
      <c r="NQC6" s="98">
        <f>'Sales Forecast by COS'!NQC5</f>
        <v>0</v>
      </c>
      <c r="NQD6" s="98">
        <f>'Sales Forecast by COS'!NQD5</f>
        <v>0</v>
      </c>
      <c r="NQE6" s="98">
        <f>'Sales Forecast by COS'!NQE5</f>
        <v>0</v>
      </c>
      <c r="NQF6" s="98">
        <f>'Sales Forecast by COS'!NQF5</f>
        <v>0</v>
      </c>
      <c r="NQG6" s="98">
        <f>'Sales Forecast by COS'!NQG5</f>
        <v>0</v>
      </c>
      <c r="NQH6" s="98">
        <f>'Sales Forecast by COS'!NQH5</f>
        <v>0</v>
      </c>
      <c r="NQI6" s="98">
        <f>'Sales Forecast by COS'!NQI5</f>
        <v>0</v>
      </c>
      <c r="NQJ6" s="98">
        <f>'Sales Forecast by COS'!NQJ5</f>
        <v>0</v>
      </c>
      <c r="NQK6" s="98">
        <f>'Sales Forecast by COS'!NQK5</f>
        <v>0</v>
      </c>
      <c r="NQL6" s="98">
        <f>'Sales Forecast by COS'!NQL5</f>
        <v>0</v>
      </c>
      <c r="NQM6" s="98">
        <f>'Sales Forecast by COS'!NQM5</f>
        <v>0</v>
      </c>
      <c r="NQN6" s="98">
        <f>'Sales Forecast by COS'!NQN5</f>
        <v>0</v>
      </c>
      <c r="NQO6" s="98">
        <f>'Sales Forecast by COS'!NQO5</f>
        <v>0</v>
      </c>
      <c r="NQP6" s="98">
        <f>'Sales Forecast by COS'!NQP5</f>
        <v>0</v>
      </c>
      <c r="NQQ6" s="98">
        <f>'Sales Forecast by COS'!NQQ5</f>
        <v>0</v>
      </c>
      <c r="NQR6" s="98">
        <f>'Sales Forecast by COS'!NQR5</f>
        <v>0</v>
      </c>
      <c r="NQS6" s="98">
        <f>'Sales Forecast by COS'!NQS5</f>
        <v>0</v>
      </c>
      <c r="NQT6" s="98">
        <f>'Sales Forecast by COS'!NQT5</f>
        <v>0</v>
      </c>
      <c r="NQU6" s="98">
        <f>'Sales Forecast by COS'!NQU5</f>
        <v>0</v>
      </c>
      <c r="NQV6" s="98">
        <f>'Sales Forecast by COS'!NQV5</f>
        <v>0</v>
      </c>
      <c r="NQW6" s="98">
        <f>'Sales Forecast by COS'!NQW5</f>
        <v>0</v>
      </c>
      <c r="NQX6" s="98">
        <f>'Sales Forecast by COS'!NQX5</f>
        <v>0</v>
      </c>
      <c r="NQY6" s="98">
        <f>'Sales Forecast by COS'!NQY5</f>
        <v>0</v>
      </c>
      <c r="NQZ6" s="98">
        <f>'Sales Forecast by COS'!NQZ5</f>
        <v>0</v>
      </c>
      <c r="NRA6" s="98">
        <f>'Sales Forecast by COS'!NRA5</f>
        <v>0</v>
      </c>
      <c r="NRB6" s="98">
        <f>'Sales Forecast by COS'!NRB5</f>
        <v>0</v>
      </c>
      <c r="NRC6" s="98">
        <f>'Sales Forecast by COS'!NRC5</f>
        <v>0</v>
      </c>
      <c r="NRD6" s="98">
        <f>'Sales Forecast by COS'!NRD5</f>
        <v>0</v>
      </c>
      <c r="NRE6" s="98">
        <f>'Sales Forecast by COS'!NRE5</f>
        <v>0</v>
      </c>
      <c r="NRF6" s="98">
        <f>'Sales Forecast by COS'!NRF5</f>
        <v>0</v>
      </c>
      <c r="NRG6" s="98">
        <f>'Sales Forecast by COS'!NRG5</f>
        <v>0</v>
      </c>
      <c r="NRH6" s="98">
        <f>'Sales Forecast by COS'!NRH5</f>
        <v>0</v>
      </c>
      <c r="NRI6" s="98">
        <f>'Sales Forecast by COS'!NRI5</f>
        <v>0</v>
      </c>
      <c r="NRJ6" s="98">
        <f>'Sales Forecast by COS'!NRJ5</f>
        <v>0</v>
      </c>
      <c r="NRK6" s="98">
        <f>'Sales Forecast by COS'!NRK5</f>
        <v>0</v>
      </c>
      <c r="NRL6" s="98">
        <f>'Sales Forecast by COS'!NRL5</f>
        <v>0</v>
      </c>
      <c r="NRM6" s="98">
        <f>'Sales Forecast by COS'!NRM5</f>
        <v>0</v>
      </c>
      <c r="NRN6" s="98">
        <f>'Sales Forecast by COS'!NRN5</f>
        <v>0</v>
      </c>
      <c r="NRO6" s="98">
        <f>'Sales Forecast by COS'!NRO5</f>
        <v>0</v>
      </c>
      <c r="NRP6" s="98">
        <f>'Sales Forecast by COS'!NRP5</f>
        <v>0</v>
      </c>
      <c r="NRQ6" s="98">
        <f>'Sales Forecast by COS'!NRQ5</f>
        <v>0</v>
      </c>
      <c r="NRR6" s="98">
        <f>'Sales Forecast by COS'!NRR5</f>
        <v>0</v>
      </c>
      <c r="NRS6" s="98">
        <f>'Sales Forecast by COS'!NRS5</f>
        <v>0</v>
      </c>
      <c r="NRT6" s="98">
        <f>'Sales Forecast by COS'!NRT5</f>
        <v>0</v>
      </c>
      <c r="NRU6" s="98">
        <f>'Sales Forecast by COS'!NRU5</f>
        <v>0</v>
      </c>
      <c r="NRV6" s="98">
        <f>'Sales Forecast by COS'!NRV5</f>
        <v>0</v>
      </c>
      <c r="NRW6" s="98">
        <f>'Sales Forecast by COS'!NRW5</f>
        <v>0</v>
      </c>
      <c r="NRX6" s="98">
        <f>'Sales Forecast by COS'!NRX5</f>
        <v>0</v>
      </c>
      <c r="NRY6" s="98">
        <f>'Sales Forecast by COS'!NRY5</f>
        <v>0</v>
      </c>
      <c r="NRZ6" s="98">
        <f>'Sales Forecast by COS'!NRZ5</f>
        <v>0</v>
      </c>
      <c r="NSA6" s="98">
        <f>'Sales Forecast by COS'!NSA5</f>
        <v>0</v>
      </c>
      <c r="NSB6" s="98">
        <f>'Sales Forecast by COS'!NSB5</f>
        <v>0</v>
      </c>
      <c r="NSC6" s="98">
        <f>'Sales Forecast by COS'!NSC5</f>
        <v>0</v>
      </c>
      <c r="NSD6" s="98">
        <f>'Sales Forecast by COS'!NSD5</f>
        <v>0</v>
      </c>
      <c r="NSE6" s="98">
        <f>'Sales Forecast by COS'!NSE5</f>
        <v>0</v>
      </c>
      <c r="NSF6" s="98">
        <f>'Sales Forecast by COS'!NSF5</f>
        <v>0</v>
      </c>
      <c r="NSG6" s="98">
        <f>'Sales Forecast by COS'!NSG5</f>
        <v>0</v>
      </c>
      <c r="NSH6" s="98">
        <f>'Sales Forecast by COS'!NSH5</f>
        <v>0</v>
      </c>
      <c r="NSI6" s="98">
        <f>'Sales Forecast by COS'!NSI5</f>
        <v>0</v>
      </c>
      <c r="NSJ6" s="98">
        <f>'Sales Forecast by COS'!NSJ5</f>
        <v>0</v>
      </c>
      <c r="NSK6" s="98">
        <f>'Sales Forecast by COS'!NSK5</f>
        <v>0</v>
      </c>
      <c r="NSL6" s="98">
        <f>'Sales Forecast by COS'!NSL5</f>
        <v>0</v>
      </c>
      <c r="NSM6" s="98">
        <f>'Sales Forecast by COS'!NSM5</f>
        <v>0</v>
      </c>
      <c r="NSN6" s="98">
        <f>'Sales Forecast by COS'!NSN5</f>
        <v>0</v>
      </c>
      <c r="NSO6" s="98">
        <f>'Sales Forecast by COS'!NSO5</f>
        <v>0</v>
      </c>
      <c r="NSP6" s="98">
        <f>'Sales Forecast by COS'!NSP5</f>
        <v>0</v>
      </c>
      <c r="NSQ6" s="98">
        <f>'Sales Forecast by COS'!NSQ5</f>
        <v>0</v>
      </c>
      <c r="NSR6" s="98">
        <f>'Sales Forecast by COS'!NSR5</f>
        <v>0</v>
      </c>
      <c r="NSS6" s="98">
        <f>'Sales Forecast by COS'!NSS5</f>
        <v>0</v>
      </c>
      <c r="NST6" s="98">
        <f>'Sales Forecast by COS'!NST5</f>
        <v>0</v>
      </c>
      <c r="NSU6" s="98">
        <f>'Sales Forecast by COS'!NSU5</f>
        <v>0</v>
      </c>
      <c r="NSV6" s="98">
        <f>'Sales Forecast by COS'!NSV5</f>
        <v>0</v>
      </c>
      <c r="NSW6" s="98">
        <f>'Sales Forecast by COS'!NSW5</f>
        <v>0</v>
      </c>
      <c r="NSX6" s="98">
        <f>'Sales Forecast by COS'!NSX5</f>
        <v>0</v>
      </c>
      <c r="NSY6" s="98">
        <f>'Sales Forecast by COS'!NSY5</f>
        <v>0</v>
      </c>
      <c r="NSZ6" s="98">
        <f>'Sales Forecast by COS'!NSZ5</f>
        <v>0</v>
      </c>
      <c r="NTA6" s="98">
        <f>'Sales Forecast by COS'!NTA5</f>
        <v>0</v>
      </c>
      <c r="NTB6" s="98">
        <f>'Sales Forecast by COS'!NTB5</f>
        <v>0</v>
      </c>
      <c r="NTC6" s="98">
        <f>'Sales Forecast by COS'!NTC5</f>
        <v>0</v>
      </c>
      <c r="NTD6" s="98">
        <f>'Sales Forecast by COS'!NTD5</f>
        <v>0</v>
      </c>
      <c r="NTE6" s="98">
        <f>'Sales Forecast by COS'!NTE5</f>
        <v>0</v>
      </c>
      <c r="NTF6" s="98">
        <f>'Sales Forecast by COS'!NTF5</f>
        <v>0</v>
      </c>
      <c r="NTG6" s="98">
        <f>'Sales Forecast by COS'!NTG5</f>
        <v>0</v>
      </c>
      <c r="NTH6" s="98">
        <f>'Sales Forecast by COS'!NTH5</f>
        <v>0</v>
      </c>
      <c r="NTI6" s="98">
        <f>'Sales Forecast by COS'!NTI5</f>
        <v>0</v>
      </c>
      <c r="NTJ6" s="98">
        <f>'Sales Forecast by COS'!NTJ5</f>
        <v>0</v>
      </c>
      <c r="NTK6" s="98">
        <f>'Sales Forecast by COS'!NTK5</f>
        <v>0</v>
      </c>
      <c r="NTL6" s="98">
        <f>'Sales Forecast by COS'!NTL5</f>
        <v>0</v>
      </c>
      <c r="NTM6" s="98">
        <f>'Sales Forecast by COS'!NTM5</f>
        <v>0</v>
      </c>
      <c r="NTN6" s="98">
        <f>'Sales Forecast by COS'!NTN5</f>
        <v>0</v>
      </c>
      <c r="NTO6" s="98">
        <f>'Sales Forecast by COS'!NTO5</f>
        <v>0</v>
      </c>
      <c r="NTP6" s="98">
        <f>'Sales Forecast by COS'!NTP5</f>
        <v>0</v>
      </c>
      <c r="NTQ6" s="98">
        <f>'Sales Forecast by COS'!NTQ5</f>
        <v>0</v>
      </c>
      <c r="NTR6" s="98">
        <f>'Sales Forecast by COS'!NTR5</f>
        <v>0</v>
      </c>
      <c r="NTS6" s="98">
        <f>'Sales Forecast by COS'!NTS5</f>
        <v>0</v>
      </c>
      <c r="NTT6" s="98">
        <f>'Sales Forecast by COS'!NTT5</f>
        <v>0</v>
      </c>
      <c r="NTU6" s="98">
        <f>'Sales Forecast by COS'!NTU5</f>
        <v>0</v>
      </c>
      <c r="NTV6" s="98">
        <f>'Sales Forecast by COS'!NTV5</f>
        <v>0</v>
      </c>
      <c r="NTW6" s="98">
        <f>'Sales Forecast by COS'!NTW5</f>
        <v>0</v>
      </c>
      <c r="NTX6" s="98">
        <f>'Sales Forecast by COS'!NTX5</f>
        <v>0</v>
      </c>
      <c r="NTY6" s="98">
        <f>'Sales Forecast by COS'!NTY5</f>
        <v>0</v>
      </c>
      <c r="NTZ6" s="98">
        <f>'Sales Forecast by COS'!NTZ5</f>
        <v>0</v>
      </c>
      <c r="NUA6" s="98">
        <f>'Sales Forecast by COS'!NUA5</f>
        <v>0</v>
      </c>
      <c r="NUB6" s="98">
        <f>'Sales Forecast by COS'!NUB5</f>
        <v>0</v>
      </c>
      <c r="NUC6" s="98">
        <f>'Sales Forecast by COS'!NUC5</f>
        <v>0</v>
      </c>
      <c r="NUD6" s="98">
        <f>'Sales Forecast by COS'!NUD5</f>
        <v>0</v>
      </c>
      <c r="NUE6" s="98">
        <f>'Sales Forecast by COS'!NUE5</f>
        <v>0</v>
      </c>
      <c r="NUF6" s="98">
        <f>'Sales Forecast by COS'!NUF5</f>
        <v>0</v>
      </c>
      <c r="NUG6" s="98">
        <f>'Sales Forecast by COS'!NUG5</f>
        <v>0</v>
      </c>
      <c r="NUH6" s="98">
        <f>'Sales Forecast by COS'!NUH5</f>
        <v>0</v>
      </c>
      <c r="NUI6" s="98">
        <f>'Sales Forecast by COS'!NUI5</f>
        <v>0</v>
      </c>
      <c r="NUJ6" s="98">
        <f>'Sales Forecast by COS'!NUJ5</f>
        <v>0</v>
      </c>
      <c r="NUK6" s="98">
        <f>'Sales Forecast by COS'!NUK5</f>
        <v>0</v>
      </c>
      <c r="NUL6" s="98">
        <f>'Sales Forecast by COS'!NUL5</f>
        <v>0</v>
      </c>
      <c r="NUM6" s="98">
        <f>'Sales Forecast by COS'!NUM5</f>
        <v>0</v>
      </c>
      <c r="NUN6" s="98">
        <f>'Sales Forecast by COS'!NUN5</f>
        <v>0</v>
      </c>
      <c r="NUO6" s="98">
        <f>'Sales Forecast by COS'!NUO5</f>
        <v>0</v>
      </c>
      <c r="NUP6" s="98">
        <f>'Sales Forecast by COS'!NUP5</f>
        <v>0</v>
      </c>
      <c r="NUQ6" s="98">
        <f>'Sales Forecast by COS'!NUQ5</f>
        <v>0</v>
      </c>
      <c r="NUR6" s="98">
        <f>'Sales Forecast by COS'!NUR5</f>
        <v>0</v>
      </c>
      <c r="NUS6" s="98">
        <f>'Sales Forecast by COS'!NUS5</f>
        <v>0</v>
      </c>
      <c r="NUT6" s="98">
        <f>'Sales Forecast by COS'!NUT5</f>
        <v>0</v>
      </c>
      <c r="NUU6" s="98">
        <f>'Sales Forecast by COS'!NUU5</f>
        <v>0</v>
      </c>
      <c r="NUV6" s="98">
        <f>'Sales Forecast by COS'!NUV5</f>
        <v>0</v>
      </c>
      <c r="NUW6" s="98">
        <f>'Sales Forecast by COS'!NUW5</f>
        <v>0</v>
      </c>
      <c r="NUX6" s="98">
        <f>'Sales Forecast by COS'!NUX5</f>
        <v>0</v>
      </c>
      <c r="NUY6" s="98">
        <f>'Sales Forecast by COS'!NUY5</f>
        <v>0</v>
      </c>
      <c r="NUZ6" s="98">
        <f>'Sales Forecast by COS'!NUZ5</f>
        <v>0</v>
      </c>
      <c r="NVA6" s="98">
        <f>'Sales Forecast by COS'!NVA5</f>
        <v>0</v>
      </c>
      <c r="NVB6" s="98">
        <f>'Sales Forecast by COS'!NVB5</f>
        <v>0</v>
      </c>
      <c r="NVC6" s="98">
        <f>'Sales Forecast by COS'!NVC5</f>
        <v>0</v>
      </c>
      <c r="NVD6" s="98">
        <f>'Sales Forecast by COS'!NVD5</f>
        <v>0</v>
      </c>
      <c r="NVE6" s="98">
        <f>'Sales Forecast by COS'!NVE5</f>
        <v>0</v>
      </c>
      <c r="NVF6" s="98">
        <f>'Sales Forecast by COS'!NVF5</f>
        <v>0</v>
      </c>
      <c r="NVG6" s="98">
        <f>'Sales Forecast by COS'!NVG5</f>
        <v>0</v>
      </c>
      <c r="NVH6" s="98">
        <f>'Sales Forecast by COS'!NVH5</f>
        <v>0</v>
      </c>
      <c r="NVI6" s="98">
        <f>'Sales Forecast by COS'!NVI5</f>
        <v>0</v>
      </c>
      <c r="NVJ6" s="98">
        <f>'Sales Forecast by COS'!NVJ5</f>
        <v>0</v>
      </c>
      <c r="NVK6" s="98">
        <f>'Sales Forecast by COS'!NVK5</f>
        <v>0</v>
      </c>
      <c r="NVL6" s="98">
        <f>'Sales Forecast by COS'!NVL5</f>
        <v>0</v>
      </c>
      <c r="NVM6" s="98">
        <f>'Sales Forecast by COS'!NVM5</f>
        <v>0</v>
      </c>
      <c r="NVN6" s="98">
        <f>'Sales Forecast by COS'!NVN5</f>
        <v>0</v>
      </c>
      <c r="NVO6" s="98">
        <f>'Sales Forecast by COS'!NVO5</f>
        <v>0</v>
      </c>
      <c r="NVP6" s="98">
        <f>'Sales Forecast by COS'!NVP5</f>
        <v>0</v>
      </c>
      <c r="NVQ6" s="98">
        <f>'Sales Forecast by COS'!NVQ5</f>
        <v>0</v>
      </c>
      <c r="NVR6" s="98">
        <f>'Sales Forecast by COS'!NVR5</f>
        <v>0</v>
      </c>
      <c r="NVS6" s="98">
        <f>'Sales Forecast by COS'!NVS5</f>
        <v>0</v>
      </c>
      <c r="NVT6" s="98">
        <f>'Sales Forecast by COS'!NVT5</f>
        <v>0</v>
      </c>
      <c r="NVU6" s="98">
        <f>'Sales Forecast by COS'!NVU5</f>
        <v>0</v>
      </c>
      <c r="NVV6" s="98">
        <f>'Sales Forecast by COS'!NVV5</f>
        <v>0</v>
      </c>
      <c r="NVW6" s="98">
        <f>'Sales Forecast by COS'!NVW5</f>
        <v>0</v>
      </c>
      <c r="NVX6" s="98">
        <f>'Sales Forecast by COS'!NVX5</f>
        <v>0</v>
      </c>
      <c r="NVY6" s="98">
        <f>'Sales Forecast by COS'!NVY5</f>
        <v>0</v>
      </c>
      <c r="NVZ6" s="98">
        <f>'Sales Forecast by COS'!NVZ5</f>
        <v>0</v>
      </c>
      <c r="NWA6" s="98">
        <f>'Sales Forecast by COS'!NWA5</f>
        <v>0</v>
      </c>
      <c r="NWB6" s="98">
        <f>'Sales Forecast by COS'!NWB5</f>
        <v>0</v>
      </c>
      <c r="NWC6" s="98">
        <f>'Sales Forecast by COS'!NWC5</f>
        <v>0</v>
      </c>
      <c r="NWD6" s="98">
        <f>'Sales Forecast by COS'!NWD5</f>
        <v>0</v>
      </c>
      <c r="NWE6" s="98">
        <f>'Sales Forecast by COS'!NWE5</f>
        <v>0</v>
      </c>
      <c r="NWF6" s="98">
        <f>'Sales Forecast by COS'!NWF5</f>
        <v>0</v>
      </c>
      <c r="NWG6" s="98">
        <f>'Sales Forecast by COS'!NWG5</f>
        <v>0</v>
      </c>
      <c r="NWH6" s="98">
        <f>'Sales Forecast by COS'!NWH5</f>
        <v>0</v>
      </c>
      <c r="NWI6" s="98">
        <f>'Sales Forecast by COS'!NWI5</f>
        <v>0</v>
      </c>
      <c r="NWJ6" s="98">
        <f>'Sales Forecast by COS'!NWJ5</f>
        <v>0</v>
      </c>
      <c r="NWK6" s="98">
        <f>'Sales Forecast by COS'!NWK5</f>
        <v>0</v>
      </c>
      <c r="NWL6" s="98">
        <f>'Sales Forecast by COS'!NWL5</f>
        <v>0</v>
      </c>
      <c r="NWM6" s="98">
        <f>'Sales Forecast by COS'!NWM5</f>
        <v>0</v>
      </c>
      <c r="NWN6" s="98">
        <f>'Sales Forecast by COS'!NWN5</f>
        <v>0</v>
      </c>
      <c r="NWO6" s="98">
        <f>'Sales Forecast by COS'!NWO5</f>
        <v>0</v>
      </c>
      <c r="NWP6" s="98">
        <f>'Sales Forecast by COS'!NWP5</f>
        <v>0</v>
      </c>
      <c r="NWQ6" s="98">
        <f>'Sales Forecast by COS'!NWQ5</f>
        <v>0</v>
      </c>
      <c r="NWR6" s="98">
        <f>'Sales Forecast by COS'!NWR5</f>
        <v>0</v>
      </c>
      <c r="NWS6" s="98">
        <f>'Sales Forecast by COS'!NWS5</f>
        <v>0</v>
      </c>
      <c r="NWT6" s="98">
        <f>'Sales Forecast by COS'!NWT5</f>
        <v>0</v>
      </c>
      <c r="NWU6" s="98">
        <f>'Sales Forecast by COS'!NWU5</f>
        <v>0</v>
      </c>
      <c r="NWV6" s="98">
        <f>'Sales Forecast by COS'!NWV5</f>
        <v>0</v>
      </c>
      <c r="NWW6" s="98">
        <f>'Sales Forecast by COS'!NWW5</f>
        <v>0</v>
      </c>
      <c r="NWX6" s="98">
        <f>'Sales Forecast by COS'!NWX5</f>
        <v>0</v>
      </c>
      <c r="NWY6" s="98">
        <f>'Sales Forecast by COS'!NWY5</f>
        <v>0</v>
      </c>
      <c r="NWZ6" s="98">
        <f>'Sales Forecast by COS'!NWZ5</f>
        <v>0</v>
      </c>
      <c r="NXA6" s="98">
        <f>'Sales Forecast by COS'!NXA5</f>
        <v>0</v>
      </c>
      <c r="NXB6" s="98">
        <f>'Sales Forecast by COS'!NXB5</f>
        <v>0</v>
      </c>
      <c r="NXC6" s="98">
        <f>'Sales Forecast by COS'!NXC5</f>
        <v>0</v>
      </c>
      <c r="NXD6" s="98">
        <f>'Sales Forecast by COS'!NXD5</f>
        <v>0</v>
      </c>
      <c r="NXE6" s="98">
        <f>'Sales Forecast by COS'!NXE5</f>
        <v>0</v>
      </c>
      <c r="NXF6" s="98">
        <f>'Sales Forecast by COS'!NXF5</f>
        <v>0</v>
      </c>
      <c r="NXG6" s="98">
        <f>'Sales Forecast by COS'!NXG5</f>
        <v>0</v>
      </c>
      <c r="NXH6" s="98">
        <f>'Sales Forecast by COS'!NXH5</f>
        <v>0</v>
      </c>
      <c r="NXI6" s="98">
        <f>'Sales Forecast by COS'!NXI5</f>
        <v>0</v>
      </c>
      <c r="NXJ6" s="98">
        <f>'Sales Forecast by COS'!NXJ5</f>
        <v>0</v>
      </c>
      <c r="NXK6" s="98">
        <f>'Sales Forecast by COS'!NXK5</f>
        <v>0</v>
      </c>
      <c r="NXL6" s="98">
        <f>'Sales Forecast by COS'!NXL5</f>
        <v>0</v>
      </c>
      <c r="NXM6" s="98">
        <f>'Sales Forecast by COS'!NXM5</f>
        <v>0</v>
      </c>
      <c r="NXN6" s="98">
        <f>'Sales Forecast by COS'!NXN5</f>
        <v>0</v>
      </c>
      <c r="NXO6" s="98">
        <f>'Sales Forecast by COS'!NXO5</f>
        <v>0</v>
      </c>
      <c r="NXP6" s="98">
        <f>'Sales Forecast by COS'!NXP5</f>
        <v>0</v>
      </c>
      <c r="NXQ6" s="98">
        <f>'Sales Forecast by COS'!NXQ5</f>
        <v>0</v>
      </c>
      <c r="NXR6" s="98">
        <f>'Sales Forecast by COS'!NXR5</f>
        <v>0</v>
      </c>
      <c r="NXS6" s="98">
        <f>'Sales Forecast by COS'!NXS5</f>
        <v>0</v>
      </c>
      <c r="NXT6" s="98">
        <f>'Sales Forecast by COS'!NXT5</f>
        <v>0</v>
      </c>
      <c r="NXU6" s="98">
        <f>'Sales Forecast by COS'!NXU5</f>
        <v>0</v>
      </c>
      <c r="NXV6" s="98">
        <f>'Sales Forecast by COS'!NXV5</f>
        <v>0</v>
      </c>
      <c r="NXW6" s="98">
        <f>'Sales Forecast by COS'!NXW5</f>
        <v>0</v>
      </c>
      <c r="NXX6" s="98">
        <f>'Sales Forecast by COS'!NXX5</f>
        <v>0</v>
      </c>
      <c r="NXY6" s="98">
        <f>'Sales Forecast by COS'!NXY5</f>
        <v>0</v>
      </c>
      <c r="NXZ6" s="98">
        <f>'Sales Forecast by COS'!NXZ5</f>
        <v>0</v>
      </c>
      <c r="NYA6" s="98">
        <f>'Sales Forecast by COS'!NYA5</f>
        <v>0</v>
      </c>
      <c r="NYB6" s="98">
        <f>'Sales Forecast by COS'!NYB5</f>
        <v>0</v>
      </c>
      <c r="NYC6" s="98">
        <f>'Sales Forecast by COS'!NYC5</f>
        <v>0</v>
      </c>
      <c r="NYD6" s="98">
        <f>'Sales Forecast by COS'!NYD5</f>
        <v>0</v>
      </c>
      <c r="NYE6" s="98">
        <f>'Sales Forecast by COS'!NYE5</f>
        <v>0</v>
      </c>
      <c r="NYF6" s="98">
        <f>'Sales Forecast by COS'!NYF5</f>
        <v>0</v>
      </c>
      <c r="NYG6" s="98">
        <f>'Sales Forecast by COS'!NYG5</f>
        <v>0</v>
      </c>
      <c r="NYH6" s="98">
        <f>'Sales Forecast by COS'!NYH5</f>
        <v>0</v>
      </c>
      <c r="NYI6" s="98">
        <f>'Sales Forecast by COS'!NYI5</f>
        <v>0</v>
      </c>
      <c r="NYJ6" s="98">
        <f>'Sales Forecast by COS'!NYJ5</f>
        <v>0</v>
      </c>
      <c r="NYK6" s="98">
        <f>'Sales Forecast by COS'!NYK5</f>
        <v>0</v>
      </c>
      <c r="NYL6" s="98">
        <f>'Sales Forecast by COS'!NYL5</f>
        <v>0</v>
      </c>
      <c r="NYM6" s="98">
        <f>'Sales Forecast by COS'!NYM5</f>
        <v>0</v>
      </c>
      <c r="NYN6" s="98">
        <f>'Sales Forecast by COS'!NYN5</f>
        <v>0</v>
      </c>
      <c r="NYO6" s="98">
        <f>'Sales Forecast by COS'!NYO5</f>
        <v>0</v>
      </c>
      <c r="NYP6" s="98">
        <f>'Sales Forecast by COS'!NYP5</f>
        <v>0</v>
      </c>
      <c r="NYQ6" s="98">
        <f>'Sales Forecast by COS'!NYQ5</f>
        <v>0</v>
      </c>
      <c r="NYR6" s="98">
        <f>'Sales Forecast by COS'!NYR5</f>
        <v>0</v>
      </c>
      <c r="NYS6" s="98">
        <f>'Sales Forecast by COS'!NYS5</f>
        <v>0</v>
      </c>
      <c r="NYT6" s="98">
        <f>'Sales Forecast by COS'!NYT5</f>
        <v>0</v>
      </c>
      <c r="NYU6" s="98">
        <f>'Sales Forecast by COS'!NYU5</f>
        <v>0</v>
      </c>
      <c r="NYV6" s="98">
        <f>'Sales Forecast by COS'!NYV5</f>
        <v>0</v>
      </c>
      <c r="NYW6" s="98">
        <f>'Sales Forecast by COS'!NYW5</f>
        <v>0</v>
      </c>
      <c r="NYX6" s="98">
        <f>'Sales Forecast by COS'!NYX5</f>
        <v>0</v>
      </c>
      <c r="NYY6" s="98">
        <f>'Sales Forecast by COS'!NYY5</f>
        <v>0</v>
      </c>
      <c r="NYZ6" s="98">
        <f>'Sales Forecast by COS'!NYZ5</f>
        <v>0</v>
      </c>
      <c r="NZA6" s="98">
        <f>'Sales Forecast by COS'!NZA5</f>
        <v>0</v>
      </c>
      <c r="NZB6" s="98">
        <f>'Sales Forecast by COS'!NZB5</f>
        <v>0</v>
      </c>
      <c r="NZC6" s="98">
        <f>'Sales Forecast by COS'!NZC5</f>
        <v>0</v>
      </c>
      <c r="NZD6" s="98">
        <f>'Sales Forecast by COS'!NZD5</f>
        <v>0</v>
      </c>
      <c r="NZE6" s="98">
        <f>'Sales Forecast by COS'!NZE5</f>
        <v>0</v>
      </c>
      <c r="NZF6" s="98">
        <f>'Sales Forecast by COS'!NZF5</f>
        <v>0</v>
      </c>
      <c r="NZG6" s="98">
        <f>'Sales Forecast by COS'!NZG5</f>
        <v>0</v>
      </c>
      <c r="NZH6" s="98">
        <f>'Sales Forecast by COS'!NZH5</f>
        <v>0</v>
      </c>
      <c r="NZI6" s="98">
        <f>'Sales Forecast by COS'!NZI5</f>
        <v>0</v>
      </c>
      <c r="NZJ6" s="98">
        <f>'Sales Forecast by COS'!NZJ5</f>
        <v>0</v>
      </c>
      <c r="NZK6" s="98">
        <f>'Sales Forecast by COS'!NZK5</f>
        <v>0</v>
      </c>
      <c r="NZL6" s="98">
        <f>'Sales Forecast by COS'!NZL5</f>
        <v>0</v>
      </c>
      <c r="NZM6" s="98">
        <f>'Sales Forecast by COS'!NZM5</f>
        <v>0</v>
      </c>
      <c r="NZN6" s="98">
        <f>'Sales Forecast by COS'!NZN5</f>
        <v>0</v>
      </c>
      <c r="NZO6" s="98">
        <f>'Sales Forecast by COS'!NZO5</f>
        <v>0</v>
      </c>
      <c r="NZP6" s="98">
        <f>'Sales Forecast by COS'!NZP5</f>
        <v>0</v>
      </c>
      <c r="NZQ6" s="98">
        <f>'Sales Forecast by COS'!NZQ5</f>
        <v>0</v>
      </c>
      <c r="NZR6" s="98">
        <f>'Sales Forecast by COS'!NZR5</f>
        <v>0</v>
      </c>
      <c r="NZS6" s="98">
        <f>'Sales Forecast by COS'!NZS5</f>
        <v>0</v>
      </c>
      <c r="NZT6" s="98">
        <f>'Sales Forecast by COS'!NZT5</f>
        <v>0</v>
      </c>
      <c r="NZU6" s="98">
        <f>'Sales Forecast by COS'!NZU5</f>
        <v>0</v>
      </c>
      <c r="NZV6" s="98">
        <f>'Sales Forecast by COS'!NZV5</f>
        <v>0</v>
      </c>
      <c r="NZW6" s="98">
        <f>'Sales Forecast by COS'!NZW5</f>
        <v>0</v>
      </c>
      <c r="NZX6" s="98">
        <f>'Sales Forecast by COS'!NZX5</f>
        <v>0</v>
      </c>
      <c r="NZY6" s="98">
        <f>'Sales Forecast by COS'!NZY5</f>
        <v>0</v>
      </c>
      <c r="NZZ6" s="98">
        <f>'Sales Forecast by COS'!NZZ5</f>
        <v>0</v>
      </c>
      <c r="OAA6" s="98">
        <f>'Sales Forecast by COS'!OAA5</f>
        <v>0</v>
      </c>
      <c r="OAB6" s="98">
        <f>'Sales Forecast by COS'!OAB5</f>
        <v>0</v>
      </c>
      <c r="OAC6" s="98">
        <f>'Sales Forecast by COS'!OAC5</f>
        <v>0</v>
      </c>
      <c r="OAD6" s="98">
        <f>'Sales Forecast by COS'!OAD5</f>
        <v>0</v>
      </c>
      <c r="OAE6" s="98">
        <f>'Sales Forecast by COS'!OAE5</f>
        <v>0</v>
      </c>
      <c r="OAF6" s="98">
        <f>'Sales Forecast by COS'!OAF5</f>
        <v>0</v>
      </c>
      <c r="OAG6" s="98">
        <f>'Sales Forecast by COS'!OAG5</f>
        <v>0</v>
      </c>
      <c r="OAH6" s="98">
        <f>'Sales Forecast by COS'!OAH5</f>
        <v>0</v>
      </c>
      <c r="OAI6" s="98">
        <f>'Sales Forecast by COS'!OAI5</f>
        <v>0</v>
      </c>
      <c r="OAJ6" s="98">
        <f>'Sales Forecast by COS'!OAJ5</f>
        <v>0</v>
      </c>
      <c r="OAK6" s="98">
        <f>'Sales Forecast by COS'!OAK5</f>
        <v>0</v>
      </c>
      <c r="OAL6" s="98">
        <f>'Sales Forecast by COS'!OAL5</f>
        <v>0</v>
      </c>
      <c r="OAM6" s="98">
        <f>'Sales Forecast by COS'!OAM5</f>
        <v>0</v>
      </c>
      <c r="OAN6" s="98">
        <f>'Sales Forecast by COS'!OAN5</f>
        <v>0</v>
      </c>
      <c r="OAO6" s="98">
        <f>'Sales Forecast by COS'!OAO5</f>
        <v>0</v>
      </c>
      <c r="OAP6" s="98">
        <f>'Sales Forecast by COS'!OAP5</f>
        <v>0</v>
      </c>
      <c r="OAQ6" s="98">
        <f>'Sales Forecast by COS'!OAQ5</f>
        <v>0</v>
      </c>
      <c r="OAR6" s="98">
        <f>'Sales Forecast by COS'!OAR5</f>
        <v>0</v>
      </c>
      <c r="OAS6" s="98">
        <f>'Sales Forecast by COS'!OAS5</f>
        <v>0</v>
      </c>
      <c r="OAT6" s="98">
        <f>'Sales Forecast by COS'!OAT5</f>
        <v>0</v>
      </c>
      <c r="OAU6" s="98">
        <f>'Sales Forecast by COS'!OAU5</f>
        <v>0</v>
      </c>
      <c r="OAV6" s="98">
        <f>'Sales Forecast by COS'!OAV5</f>
        <v>0</v>
      </c>
      <c r="OAW6" s="98">
        <f>'Sales Forecast by COS'!OAW5</f>
        <v>0</v>
      </c>
      <c r="OAX6" s="98">
        <f>'Sales Forecast by COS'!OAX5</f>
        <v>0</v>
      </c>
      <c r="OAY6" s="98">
        <f>'Sales Forecast by COS'!OAY5</f>
        <v>0</v>
      </c>
      <c r="OAZ6" s="98">
        <f>'Sales Forecast by COS'!OAZ5</f>
        <v>0</v>
      </c>
      <c r="OBA6" s="98">
        <f>'Sales Forecast by COS'!OBA5</f>
        <v>0</v>
      </c>
      <c r="OBB6" s="98">
        <f>'Sales Forecast by COS'!OBB5</f>
        <v>0</v>
      </c>
      <c r="OBC6" s="98">
        <f>'Sales Forecast by COS'!OBC5</f>
        <v>0</v>
      </c>
      <c r="OBD6" s="98">
        <f>'Sales Forecast by COS'!OBD5</f>
        <v>0</v>
      </c>
      <c r="OBE6" s="98">
        <f>'Sales Forecast by COS'!OBE5</f>
        <v>0</v>
      </c>
      <c r="OBF6" s="98">
        <f>'Sales Forecast by COS'!OBF5</f>
        <v>0</v>
      </c>
      <c r="OBG6" s="98">
        <f>'Sales Forecast by COS'!OBG5</f>
        <v>0</v>
      </c>
      <c r="OBH6" s="98">
        <f>'Sales Forecast by COS'!OBH5</f>
        <v>0</v>
      </c>
      <c r="OBI6" s="98">
        <f>'Sales Forecast by COS'!OBI5</f>
        <v>0</v>
      </c>
      <c r="OBJ6" s="98">
        <f>'Sales Forecast by COS'!OBJ5</f>
        <v>0</v>
      </c>
      <c r="OBK6" s="98">
        <f>'Sales Forecast by COS'!OBK5</f>
        <v>0</v>
      </c>
      <c r="OBL6" s="98">
        <f>'Sales Forecast by COS'!OBL5</f>
        <v>0</v>
      </c>
      <c r="OBM6" s="98">
        <f>'Sales Forecast by COS'!OBM5</f>
        <v>0</v>
      </c>
      <c r="OBN6" s="98">
        <f>'Sales Forecast by COS'!OBN5</f>
        <v>0</v>
      </c>
      <c r="OBO6" s="98">
        <f>'Sales Forecast by COS'!OBO5</f>
        <v>0</v>
      </c>
      <c r="OBP6" s="98">
        <f>'Sales Forecast by COS'!OBP5</f>
        <v>0</v>
      </c>
      <c r="OBQ6" s="98">
        <f>'Sales Forecast by COS'!OBQ5</f>
        <v>0</v>
      </c>
      <c r="OBR6" s="98">
        <f>'Sales Forecast by COS'!OBR5</f>
        <v>0</v>
      </c>
      <c r="OBS6" s="98">
        <f>'Sales Forecast by COS'!OBS5</f>
        <v>0</v>
      </c>
      <c r="OBT6" s="98">
        <f>'Sales Forecast by COS'!OBT5</f>
        <v>0</v>
      </c>
      <c r="OBU6" s="98">
        <f>'Sales Forecast by COS'!OBU5</f>
        <v>0</v>
      </c>
      <c r="OBV6" s="98">
        <f>'Sales Forecast by COS'!OBV5</f>
        <v>0</v>
      </c>
      <c r="OBW6" s="98">
        <f>'Sales Forecast by COS'!OBW5</f>
        <v>0</v>
      </c>
      <c r="OBX6" s="98">
        <f>'Sales Forecast by COS'!OBX5</f>
        <v>0</v>
      </c>
      <c r="OBY6" s="98">
        <f>'Sales Forecast by COS'!OBY5</f>
        <v>0</v>
      </c>
      <c r="OBZ6" s="98">
        <f>'Sales Forecast by COS'!OBZ5</f>
        <v>0</v>
      </c>
      <c r="OCA6" s="98">
        <f>'Sales Forecast by COS'!OCA5</f>
        <v>0</v>
      </c>
      <c r="OCB6" s="98">
        <f>'Sales Forecast by COS'!OCB5</f>
        <v>0</v>
      </c>
      <c r="OCC6" s="98">
        <f>'Sales Forecast by COS'!OCC5</f>
        <v>0</v>
      </c>
      <c r="OCD6" s="98">
        <f>'Sales Forecast by COS'!OCD5</f>
        <v>0</v>
      </c>
      <c r="OCE6" s="98">
        <f>'Sales Forecast by COS'!OCE5</f>
        <v>0</v>
      </c>
      <c r="OCF6" s="98">
        <f>'Sales Forecast by COS'!OCF5</f>
        <v>0</v>
      </c>
      <c r="OCG6" s="98">
        <f>'Sales Forecast by COS'!OCG5</f>
        <v>0</v>
      </c>
      <c r="OCH6" s="98">
        <f>'Sales Forecast by COS'!OCH5</f>
        <v>0</v>
      </c>
      <c r="OCI6" s="98">
        <f>'Sales Forecast by COS'!OCI5</f>
        <v>0</v>
      </c>
      <c r="OCJ6" s="98">
        <f>'Sales Forecast by COS'!OCJ5</f>
        <v>0</v>
      </c>
      <c r="OCK6" s="98">
        <f>'Sales Forecast by COS'!OCK5</f>
        <v>0</v>
      </c>
      <c r="OCL6" s="98">
        <f>'Sales Forecast by COS'!OCL5</f>
        <v>0</v>
      </c>
      <c r="OCM6" s="98">
        <f>'Sales Forecast by COS'!OCM5</f>
        <v>0</v>
      </c>
      <c r="OCN6" s="98">
        <f>'Sales Forecast by COS'!OCN5</f>
        <v>0</v>
      </c>
      <c r="OCO6" s="98">
        <f>'Sales Forecast by COS'!OCO5</f>
        <v>0</v>
      </c>
      <c r="OCP6" s="98">
        <f>'Sales Forecast by COS'!OCP5</f>
        <v>0</v>
      </c>
      <c r="OCQ6" s="98">
        <f>'Sales Forecast by COS'!OCQ5</f>
        <v>0</v>
      </c>
      <c r="OCR6" s="98">
        <f>'Sales Forecast by COS'!OCR5</f>
        <v>0</v>
      </c>
      <c r="OCS6" s="98">
        <f>'Sales Forecast by COS'!OCS5</f>
        <v>0</v>
      </c>
      <c r="OCT6" s="98">
        <f>'Sales Forecast by COS'!OCT5</f>
        <v>0</v>
      </c>
      <c r="OCU6" s="98">
        <f>'Sales Forecast by COS'!OCU5</f>
        <v>0</v>
      </c>
      <c r="OCV6" s="98">
        <f>'Sales Forecast by COS'!OCV5</f>
        <v>0</v>
      </c>
      <c r="OCW6" s="98">
        <f>'Sales Forecast by COS'!OCW5</f>
        <v>0</v>
      </c>
      <c r="OCX6" s="98">
        <f>'Sales Forecast by COS'!OCX5</f>
        <v>0</v>
      </c>
      <c r="OCY6" s="98">
        <f>'Sales Forecast by COS'!OCY5</f>
        <v>0</v>
      </c>
      <c r="OCZ6" s="98">
        <f>'Sales Forecast by COS'!OCZ5</f>
        <v>0</v>
      </c>
      <c r="ODA6" s="98">
        <f>'Sales Forecast by COS'!ODA5</f>
        <v>0</v>
      </c>
      <c r="ODB6" s="98">
        <f>'Sales Forecast by COS'!ODB5</f>
        <v>0</v>
      </c>
      <c r="ODC6" s="98">
        <f>'Sales Forecast by COS'!ODC5</f>
        <v>0</v>
      </c>
      <c r="ODD6" s="98">
        <f>'Sales Forecast by COS'!ODD5</f>
        <v>0</v>
      </c>
      <c r="ODE6" s="98">
        <f>'Sales Forecast by COS'!ODE5</f>
        <v>0</v>
      </c>
      <c r="ODF6" s="98">
        <f>'Sales Forecast by COS'!ODF5</f>
        <v>0</v>
      </c>
      <c r="ODG6" s="98">
        <f>'Sales Forecast by COS'!ODG5</f>
        <v>0</v>
      </c>
      <c r="ODH6" s="98">
        <f>'Sales Forecast by COS'!ODH5</f>
        <v>0</v>
      </c>
      <c r="ODI6" s="98">
        <f>'Sales Forecast by COS'!ODI5</f>
        <v>0</v>
      </c>
      <c r="ODJ6" s="98">
        <f>'Sales Forecast by COS'!ODJ5</f>
        <v>0</v>
      </c>
      <c r="ODK6" s="98">
        <f>'Sales Forecast by COS'!ODK5</f>
        <v>0</v>
      </c>
      <c r="ODL6" s="98">
        <f>'Sales Forecast by COS'!ODL5</f>
        <v>0</v>
      </c>
      <c r="ODM6" s="98">
        <f>'Sales Forecast by COS'!ODM5</f>
        <v>0</v>
      </c>
      <c r="ODN6" s="98">
        <f>'Sales Forecast by COS'!ODN5</f>
        <v>0</v>
      </c>
      <c r="ODO6" s="98">
        <f>'Sales Forecast by COS'!ODO5</f>
        <v>0</v>
      </c>
      <c r="ODP6" s="98">
        <f>'Sales Forecast by COS'!ODP5</f>
        <v>0</v>
      </c>
      <c r="ODQ6" s="98">
        <f>'Sales Forecast by COS'!ODQ5</f>
        <v>0</v>
      </c>
      <c r="ODR6" s="98">
        <f>'Sales Forecast by COS'!ODR5</f>
        <v>0</v>
      </c>
      <c r="ODS6" s="98">
        <f>'Sales Forecast by COS'!ODS5</f>
        <v>0</v>
      </c>
      <c r="ODT6" s="98">
        <f>'Sales Forecast by COS'!ODT5</f>
        <v>0</v>
      </c>
      <c r="ODU6" s="98">
        <f>'Sales Forecast by COS'!ODU5</f>
        <v>0</v>
      </c>
      <c r="ODV6" s="98">
        <f>'Sales Forecast by COS'!ODV5</f>
        <v>0</v>
      </c>
      <c r="ODW6" s="98">
        <f>'Sales Forecast by COS'!ODW5</f>
        <v>0</v>
      </c>
      <c r="ODX6" s="98">
        <f>'Sales Forecast by COS'!ODX5</f>
        <v>0</v>
      </c>
      <c r="ODY6" s="98">
        <f>'Sales Forecast by COS'!ODY5</f>
        <v>0</v>
      </c>
      <c r="ODZ6" s="98">
        <f>'Sales Forecast by COS'!ODZ5</f>
        <v>0</v>
      </c>
      <c r="OEA6" s="98">
        <f>'Sales Forecast by COS'!OEA5</f>
        <v>0</v>
      </c>
      <c r="OEB6" s="98">
        <f>'Sales Forecast by COS'!OEB5</f>
        <v>0</v>
      </c>
      <c r="OEC6" s="98">
        <f>'Sales Forecast by COS'!OEC5</f>
        <v>0</v>
      </c>
      <c r="OED6" s="98">
        <f>'Sales Forecast by COS'!OED5</f>
        <v>0</v>
      </c>
      <c r="OEE6" s="98">
        <f>'Sales Forecast by COS'!OEE5</f>
        <v>0</v>
      </c>
      <c r="OEF6" s="98">
        <f>'Sales Forecast by COS'!OEF5</f>
        <v>0</v>
      </c>
      <c r="OEG6" s="98">
        <f>'Sales Forecast by COS'!OEG5</f>
        <v>0</v>
      </c>
      <c r="OEH6" s="98">
        <f>'Sales Forecast by COS'!OEH5</f>
        <v>0</v>
      </c>
      <c r="OEI6" s="98">
        <f>'Sales Forecast by COS'!OEI5</f>
        <v>0</v>
      </c>
      <c r="OEJ6" s="98">
        <f>'Sales Forecast by COS'!OEJ5</f>
        <v>0</v>
      </c>
      <c r="OEK6" s="98">
        <f>'Sales Forecast by COS'!OEK5</f>
        <v>0</v>
      </c>
      <c r="OEL6" s="98">
        <f>'Sales Forecast by COS'!OEL5</f>
        <v>0</v>
      </c>
      <c r="OEM6" s="98">
        <f>'Sales Forecast by COS'!OEM5</f>
        <v>0</v>
      </c>
      <c r="OEN6" s="98">
        <f>'Sales Forecast by COS'!OEN5</f>
        <v>0</v>
      </c>
      <c r="OEO6" s="98">
        <f>'Sales Forecast by COS'!OEO5</f>
        <v>0</v>
      </c>
      <c r="OEP6" s="98">
        <f>'Sales Forecast by COS'!OEP5</f>
        <v>0</v>
      </c>
      <c r="OEQ6" s="98">
        <f>'Sales Forecast by COS'!OEQ5</f>
        <v>0</v>
      </c>
      <c r="OER6" s="98">
        <f>'Sales Forecast by COS'!OER5</f>
        <v>0</v>
      </c>
      <c r="OES6" s="98">
        <f>'Sales Forecast by COS'!OES5</f>
        <v>0</v>
      </c>
      <c r="OET6" s="98">
        <f>'Sales Forecast by COS'!OET5</f>
        <v>0</v>
      </c>
      <c r="OEU6" s="98">
        <f>'Sales Forecast by COS'!OEU5</f>
        <v>0</v>
      </c>
      <c r="OEV6" s="98">
        <f>'Sales Forecast by COS'!OEV5</f>
        <v>0</v>
      </c>
      <c r="OEW6" s="98">
        <f>'Sales Forecast by COS'!OEW5</f>
        <v>0</v>
      </c>
      <c r="OEX6" s="98">
        <f>'Sales Forecast by COS'!OEX5</f>
        <v>0</v>
      </c>
      <c r="OEY6" s="98">
        <f>'Sales Forecast by COS'!OEY5</f>
        <v>0</v>
      </c>
      <c r="OEZ6" s="98">
        <f>'Sales Forecast by COS'!OEZ5</f>
        <v>0</v>
      </c>
      <c r="OFA6" s="98">
        <f>'Sales Forecast by COS'!OFA5</f>
        <v>0</v>
      </c>
      <c r="OFB6" s="98">
        <f>'Sales Forecast by COS'!OFB5</f>
        <v>0</v>
      </c>
      <c r="OFC6" s="98">
        <f>'Sales Forecast by COS'!OFC5</f>
        <v>0</v>
      </c>
      <c r="OFD6" s="98">
        <f>'Sales Forecast by COS'!OFD5</f>
        <v>0</v>
      </c>
      <c r="OFE6" s="98">
        <f>'Sales Forecast by COS'!OFE5</f>
        <v>0</v>
      </c>
      <c r="OFF6" s="98">
        <f>'Sales Forecast by COS'!OFF5</f>
        <v>0</v>
      </c>
      <c r="OFG6" s="98">
        <f>'Sales Forecast by COS'!OFG5</f>
        <v>0</v>
      </c>
      <c r="OFH6" s="98">
        <f>'Sales Forecast by COS'!OFH5</f>
        <v>0</v>
      </c>
      <c r="OFI6" s="98">
        <f>'Sales Forecast by COS'!OFI5</f>
        <v>0</v>
      </c>
      <c r="OFJ6" s="98">
        <f>'Sales Forecast by COS'!OFJ5</f>
        <v>0</v>
      </c>
      <c r="OFK6" s="98">
        <f>'Sales Forecast by COS'!OFK5</f>
        <v>0</v>
      </c>
      <c r="OFL6" s="98">
        <f>'Sales Forecast by COS'!OFL5</f>
        <v>0</v>
      </c>
      <c r="OFM6" s="98">
        <f>'Sales Forecast by COS'!OFM5</f>
        <v>0</v>
      </c>
      <c r="OFN6" s="98">
        <f>'Sales Forecast by COS'!OFN5</f>
        <v>0</v>
      </c>
      <c r="OFO6" s="98">
        <f>'Sales Forecast by COS'!OFO5</f>
        <v>0</v>
      </c>
      <c r="OFP6" s="98">
        <f>'Sales Forecast by COS'!OFP5</f>
        <v>0</v>
      </c>
      <c r="OFQ6" s="98">
        <f>'Sales Forecast by COS'!OFQ5</f>
        <v>0</v>
      </c>
      <c r="OFR6" s="98">
        <f>'Sales Forecast by COS'!OFR5</f>
        <v>0</v>
      </c>
      <c r="OFS6" s="98">
        <f>'Sales Forecast by COS'!OFS5</f>
        <v>0</v>
      </c>
      <c r="OFT6" s="98">
        <f>'Sales Forecast by COS'!OFT5</f>
        <v>0</v>
      </c>
      <c r="OFU6" s="98">
        <f>'Sales Forecast by COS'!OFU5</f>
        <v>0</v>
      </c>
      <c r="OFV6" s="98">
        <f>'Sales Forecast by COS'!OFV5</f>
        <v>0</v>
      </c>
      <c r="OFW6" s="98">
        <f>'Sales Forecast by COS'!OFW5</f>
        <v>0</v>
      </c>
      <c r="OFX6" s="98">
        <f>'Sales Forecast by COS'!OFX5</f>
        <v>0</v>
      </c>
      <c r="OFY6" s="98">
        <f>'Sales Forecast by COS'!OFY5</f>
        <v>0</v>
      </c>
      <c r="OFZ6" s="98">
        <f>'Sales Forecast by COS'!OFZ5</f>
        <v>0</v>
      </c>
      <c r="OGA6" s="98">
        <f>'Sales Forecast by COS'!OGA5</f>
        <v>0</v>
      </c>
      <c r="OGB6" s="98">
        <f>'Sales Forecast by COS'!OGB5</f>
        <v>0</v>
      </c>
      <c r="OGC6" s="98">
        <f>'Sales Forecast by COS'!OGC5</f>
        <v>0</v>
      </c>
      <c r="OGD6" s="98">
        <f>'Sales Forecast by COS'!OGD5</f>
        <v>0</v>
      </c>
      <c r="OGE6" s="98">
        <f>'Sales Forecast by COS'!OGE5</f>
        <v>0</v>
      </c>
      <c r="OGF6" s="98">
        <f>'Sales Forecast by COS'!OGF5</f>
        <v>0</v>
      </c>
      <c r="OGG6" s="98">
        <f>'Sales Forecast by COS'!OGG5</f>
        <v>0</v>
      </c>
      <c r="OGH6" s="98">
        <f>'Sales Forecast by COS'!OGH5</f>
        <v>0</v>
      </c>
      <c r="OGI6" s="98">
        <f>'Sales Forecast by COS'!OGI5</f>
        <v>0</v>
      </c>
      <c r="OGJ6" s="98">
        <f>'Sales Forecast by COS'!OGJ5</f>
        <v>0</v>
      </c>
      <c r="OGK6" s="98">
        <f>'Sales Forecast by COS'!OGK5</f>
        <v>0</v>
      </c>
      <c r="OGL6" s="98">
        <f>'Sales Forecast by COS'!OGL5</f>
        <v>0</v>
      </c>
      <c r="OGM6" s="98">
        <f>'Sales Forecast by COS'!OGM5</f>
        <v>0</v>
      </c>
      <c r="OGN6" s="98">
        <f>'Sales Forecast by COS'!OGN5</f>
        <v>0</v>
      </c>
      <c r="OGO6" s="98">
        <f>'Sales Forecast by COS'!OGO5</f>
        <v>0</v>
      </c>
      <c r="OGP6" s="98">
        <f>'Sales Forecast by COS'!OGP5</f>
        <v>0</v>
      </c>
      <c r="OGQ6" s="98">
        <f>'Sales Forecast by COS'!OGQ5</f>
        <v>0</v>
      </c>
      <c r="OGR6" s="98">
        <f>'Sales Forecast by COS'!OGR5</f>
        <v>0</v>
      </c>
      <c r="OGS6" s="98">
        <f>'Sales Forecast by COS'!OGS5</f>
        <v>0</v>
      </c>
      <c r="OGT6" s="98">
        <f>'Sales Forecast by COS'!OGT5</f>
        <v>0</v>
      </c>
      <c r="OGU6" s="98">
        <f>'Sales Forecast by COS'!OGU5</f>
        <v>0</v>
      </c>
      <c r="OGV6" s="98">
        <f>'Sales Forecast by COS'!OGV5</f>
        <v>0</v>
      </c>
      <c r="OGW6" s="98">
        <f>'Sales Forecast by COS'!OGW5</f>
        <v>0</v>
      </c>
      <c r="OGX6" s="98">
        <f>'Sales Forecast by COS'!OGX5</f>
        <v>0</v>
      </c>
      <c r="OGY6" s="98">
        <f>'Sales Forecast by COS'!OGY5</f>
        <v>0</v>
      </c>
      <c r="OGZ6" s="98">
        <f>'Sales Forecast by COS'!OGZ5</f>
        <v>0</v>
      </c>
      <c r="OHA6" s="98">
        <f>'Sales Forecast by COS'!OHA5</f>
        <v>0</v>
      </c>
      <c r="OHB6" s="98">
        <f>'Sales Forecast by COS'!OHB5</f>
        <v>0</v>
      </c>
      <c r="OHC6" s="98">
        <f>'Sales Forecast by COS'!OHC5</f>
        <v>0</v>
      </c>
      <c r="OHD6" s="98">
        <f>'Sales Forecast by COS'!OHD5</f>
        <v>0</v>
      </c>
      <c r="OHE6" s="98">
        <f>'Sales Forecast by COS'!OHE5</f>
        <v>0</v>
      </c>
      <c r="OHF6" s="98">
        <f>'Sales Forecast by COS'!OHF5</f>
        <v>0</v>
      </c>
      <c r="OHG6" s="98">
        <f>'Sales Forecast by COS'!OHG5</f>
        <v>0</v>
      </c>
      <c r="OHH6" s="98">
        <f>'Sales Forecast by COS'!OHH5</f>
        <v>0</v>
      </c>
      <c r="OHI6" s="98">
        <f>'Sales Forecast by COS'!OHI5</f>
        <v>0</v>
      </c>
      <c r="OHJ6" s="98">
        <f>'Sales Forecast by COS'!OHJ5</f>
        <v>0</v>
      </c>
      <c r="OHK6" s="98">
        <f>'Sales Forecast by COS'!OHK5</f>
        <v>0</v>
      </c>
      <c r="OHL6" s="98">
        <f>'Sales Forecast by COS'!OHL5</f>
        <v>0</v>
      </c>
      <c r="OHM6" s="98">
        <f>'Sales Forecast by COS'!OHM5</f>
        <v>0</v>
      </c>
      <c r="OHN6" s="98">
        <f>'Sales Forecast by COS'!OHN5</f>
        <v>0</v>
      </c>
      <c r="OHO6" s="98">
        <f>'Sales Forecast by COS'!OHO5</f>
        <v>0</v>
      </c>
      <c r="OHP6" s="98">
        <f>'Sales Forecast by COS'!OHP5</f>
        <v>0</v>
      </c>
      <c r="OHQ6" s="98">
        <f>'Sales Forecast by COS'!OHQ5</f>
        <v>0</v>
      </c>
      <c r="OHR6" s="98">
        <f>'Sales Forecast by COS'!OHR5</f>
        <v>0</v>
      </c>
      <c r="OHS6" s="98">
        <f>'Sales Forecast by COS'!OHS5</f>
        <v>0</v>
      </c>
      <c r="OHT6" s="98">
        <f>'Sales Forecast by COS'!OHT5</f>
        <v>0</v>
      </c>
      <c r="OHU6" s="98">
        <f>'Sales Forecast by COS'!OHU5</f>
        <v>0</v>
      </c>
      <c r="OHV6" s="98">
        <f>'Sales Forecast by COS'!OHV5</f>
        <v>0</v>
      </c>
      <c r="OHW6" s="98">
        <f>'Sales Forecast by COS'!OHW5</f>
        <v>0</v>
      </c>
      <c r="OHX6" s="98">
        <f>'Sales Forecast by COS'!OHX5</f>
        <v>0</v>
      </c>
      <c r="OHY6" s="98">
        <f>'Sales Forecast by COS'!OHY5</f>
        <v>0</v>
      </c>
      <c r="OHZ6" s="98">
        <f>'Sales Forecast by COS'!OHZ5</f>
        <v>0</v>
      </c>
      <c r="OIA6" s="98">
        <f>'Sales Forecast by COS'!OIA5</f>
        <v>0</v>
      </c>
      <c r="OIB6" s="98">
        <f>'Sales Forecast by COS'!OIB5</f>
        <v>0</v>
      </c>
      <c r="OIC6" s="98">
        <f>'Sales Forecast by COS'!OIC5</f>
        <v>0</v>
      </c>
      <c r="OID6" s="98">
        <f>'Sales Forecast by COS'!OID5</f>
        <v>0</v>
      </c>
      <c r="OIE6" s="98">
        <f>'Sales Forecast by COS'!OIE5</f>
        <v>0</v>
      </c>
      <c r="OIF6" s="98">
        <f>'Sales Forecast by COS'!OIF5</f>
        <v>0</v>
      </c>
      <c r="OIG6" s="98">
        <f>'Sales Forecast by COS'!OIG5</f>
        <v>0</v>
      </c>
      <c r="OIH6" s="98">
        <f>'Sales Forecast by COS'!OIH5</f>
        <v>0</v>
      </c>
      <c r="OII6" s="98">
        <f>'Sales Forecast by COS'!OII5</f>
        <v>0</v>
      </c>
      <c r="OIJ6" s="98">
        <f>'Sales Forecast by COS'!OIJ5</f>
        <v>0</v>
      </c>
      <c r="OIK6" s="98">
        <f>'Sales Forecast by COS'!OIK5</f>
        <v>0</v>
      </c>
      <c r="OIL6" s="98">
        <f>'Sales Forecast by COS'!OIL5</f>
        <v>0</v>
      </c>
      <c r="OIM6" s="98">
        <f>'Sales Forecast by COS'!OIM5</f>
        <v>0</v>
      </c>
      <c r="OIN6" s="98">
        <f>'Sales Forecast by COS'!OIN5</f>
        <v>0</v>
      </c>
      <c r="OIO6" s="98">
        <f>'Sales Forecast by COS'!OIO5</f>
        <v>0</v>
      </c>
      <c r="OIP6" s="98">
        <f>'Sales Forecast by COS'!OIP5</f>
        <v>0</v>
      </c>
      <c r="OIQ6" s="98">
        <f>'Sales Forecast by COS'!OIQ5</f>
        <v>0</v>
      </c>
      <c r="OIR6" s="98">
        <f>'Sales Forecast by COS'!OIR5</f>
        <v>0</v>
      </c>
      <c r="OIS6" s="98">
        <f>'Sales Forecast by COS'!OIS5</f>
        <v>0</v>
      </c>
      <c r="OIT6" s="98">
        <f>'Sales Forecast by COS'!OIT5</f>
        <v>0</v>
      </c>
      <c r="OIU6" s="98">
        <f>'Sales Forecast by COS'!OIU5</f>
        <v>0</v>
      </c>
      <c r="OIV6" s="98">
        <f>'Sales Forecast by COS'!OIV5</f>
        <v>0</v>
      </c>
      <c r="OIW6" s="98">
        <f>'Sales Forecast by COS'!OIW5</f>
        <v>0</v>
      </c>
      <c r="OIX6" s="98">
        <f>'Sales Forecast by COS'!OIX5</f>
        <v>0</v>
      </c>
      <c r="OIY6" s="98">
        <f>'Sales Forecast by COS'!OIY5</f>
        <v>0</v>
      </c>
      <c r="OIZ6" s="98">
        <f>'Sales Forecast by COS'!OIZ5</f>
        <v>0</v>
      </c>
      <c r="OJA6" s="98">
        <f>'Sales Forecast by COS'!OJA5</f>
        <v>0</v>
      </c>
      <c r="OJB6" s="98">
        <f>'Sales Forecast by COS'!OJB5</f>
        <v>0</v>
      </c>
      <c r="OJC6" s="98">
        <f>'Sales Forecast by COS'!OJC5</f>
        <v>0</v>
      </c>
      <c r="OJD6" s="98">
        <f>'Sales Forecast by COS'!OJD5</f>
        <v>0</v>
      </c>
      <c r="OJE6" s="98">
        <f>'Sales Forecast by COS'!OJE5</f>
        <v>0</v>
      </c>
      <c r="OJF6" s="98">
        <f>'Sales Forecast by COS'!OJF5</f>
        <v>0</v>
      </c>
      <c r="OJG6" s="98">
        <f>'Sales Forecast by COS'!OJG5</f>
        <v>0</v>
      </c>
      <c r="OJH6" s="98">
        <f>'Sales Forecast by COS'!OJH5</f>
        <v>0</v>
      </c>
      <c r="OJI6" s="98">
        <f>'Sales Forecast by COS'!OJI5</f>
        <v>0</v>
      </c>
      <c r="OJJ6" s="98">
        <f>'Sales Forecast by COS'!OJJ5</f>
        <v>0</v>
      </c>
      <c r="OJK6" s="98">
        <f>'Sales Forecast by COS'!OJK5</f>
        <v>0</v>
      </c>
      <c r="OJL6" s="98">
        <f>'Sales Forecast by COS'!OJL5</f>
        <v>0</v>
      </c>
      <c r="OJM6" s="98">
        <f>'Sales Forecast by COS'!OJM5</f>
        <v>0</v>
      </c>
      <c r="OJN6" s="98">
        <f>'Sales Forecast by COS'!OJN5</f>
        <v>0</v>
      </c>
      <c r="OJO6" s="98">
        <f>'Sales Forecast by COS'!OJO5</f>
        <v>0</v>
      </c>
      <c r="OJP6" s="98">
        <f>'Sales Forecast by COS'!OJP5</f>
        <v>0</v>
      </c>
      <c r="OJQ6" s="98">
        <f>'Sales Forecast by COS'!OJQ5</f>
        <v>0</v>
      </c>
      <c r="OJR6" s="98">
        <f>'Sales Forecast by COS'!OJR5</f>
        <v>0</v>
      </c>
      <c r="OJS6" s="98">
        <f>'Sales Forecast by COS'!OJS5</f>
        <v>0</v>
      </c>
      <c r="OJT6" s="98">
        <f>'Sales Forecast by COS'!OJT5</f>
        <v>0</v>
      </c>
      <c r="OJU6" s="98">
        <f>'Sales Forecast by COS'!OJU5</f>
        <v>0</v>
      </c>
      <c r="OJV6" s="98">
        <f>'Sales Forecast by COS'!OJV5</f>
        <v>0</v>
      </c>
      <c r="OJW6" s="98">
        <f>'Sales Forecast by COS'!OJW5</f>
        <v>0</v>
      </c>
      <c r="OJX6" s="98">
        <f>'Sales Forecast by COS'!OJX5</f>
        <v>0</v>
      </c>
      <c r="OJY6" s="98">
        <f>'Sales Forecast by COS'!OJY5</f>
        <v>0</v>
      </c>
      <c r="OJZ6" s="98">
        <f>'Sales Forecast by COS'!OJZ5</f>
        <v>0</v>
      </c>
      <c r="OKA6" s="98">
        <f>'Sales Forecast by COS'!OKA5</f>
        <v>0</v>
      </c>
      <c r="OKB6" s="98">
        <f>'Sales Forecast by COS'!OKB5</f>
        <v>0</v>
      </c>
      <c r="OKC6" s="98">
        <f>'Sales Forecast by COS'!OKC5</f>
        <v>0</v>
      </c>
      <c r="OKD6" s="98">
        <f>'Sales Forecast by COS'!OKD5</f>
        <v>0</v>
      </c>
      <c r="OKE6" s="98">
        <f>'Sales Forecast by COS'!OKE5</f>
        <v>0</v>
      </c>
      <c r="OKF6" s="98">
        <f>'Sales Forecast by COS'!OKF5</f>
        <v>0</v>
      </c>
      <c r="OKG6" s="98">
        <f>'Sales Forecast by COS'!OKG5</f>
        <v>0</v>
      </c>
      <c r="OKH6" s="98">
        <f>'Sales Forecast by COS'!OKH5</f>
        <v>0</v>
      </c>
      <c r="OKI6" s="98">
        <f>'Sales Forecast by COS'!OKI5</f>
        <v>0</v>
      </c>
      <c r="OKJ6" s="98">
        <f>'Sales Forecast by COS'!OKJ5</f>
        <v>0</v>
      </c>
      <c r="OKK6" s="98">
        <f>'Sales Forecast by COS'!OKK5</f>
        <v>0</v>
      </c>
      <c r="OKL6" s="98">
        <f>'Sales Forecast by COS'!OKL5</f>
        <v>0</v>
      </c>
      <c r="OKM6" s="98">
        <f>'Sales Forecast by COS'!OKM5</f>
        <v>0</v>
      </c>
      <c r="OKN6" s="98">
        <f>'Sales Forecast by COS'!OKN5</f>
        <v>0</v>
      </c>
      <c r="OKO6" s="98">
        <f>'Sales Forecast by COS'!OKO5</f>
        <v>0</v>
      </c>
      <c r="OKP6" s="98">
        <f>'Sales Forecast by COS'!OKP5</f>
        <v>0</v>
      </c>
      <c r="OKQ6" s="98">
        <f>'Sales Forecast by COS'!OKQ5</f>
        <v>0</v>
      </c>
      <c r="OKR6" s="98">
        <f>'Sales Forecast by COS'!OKR5</f>
        <v>0</v>
      </c>
      <c r="OKS6" s="98">
        <f>'Sales Forecast by COS'!OKS5</f>
        <v>0</v>
      </c>
      <c r="OKT6" s="98">
        <f>'Sales Forecast by COS'!OKT5</f>
        <v>0</v>
      </c>
      <c r="OKU6" s="98">
        <f>'Sales Forecast by COS'!OKU5</f>
        <v>0</v>
      </c>
      <c r="OKV6" s="98">
        <f>'Sales Forecast by COS'!OKV5</f>
        <v>0</v>
      </c>
      <c r="OKW6" s="98">
        <f>'Sales Forecast by COS'!OKW5</f>
        <v>0</v>
      </c>
      <c r="OKX6" s="98">
        <f>'Sales Forecast by COS'!OKX5</f>
        <v>0</v>
      </c>
      <c r="OKY6" s="98">
        <f>'Sales Forecast by COS'!OKY5</f>
        <v>0</v>
      </c>
      <c r="OKZ6" s="98">
        <f>'Sales Forecast by COS'!OKZ5</f>
        <v>0</v>
      </c>
      <c r="OLA6" s="98">
        <f>'Sales Forecast by COS'!OLA5</f>
        <v>0</v>
      </c>
      <c r="OLB6" s="98">
        <f>'Sales Forecast by COS'!OLB5</f>
        <v>0</v>
      </c>
      <c r="OLC6" s="98">
        <f>'Sales Forecast by COS'!OLC5</f>
        <v>0</v>
      </c>
      <c r="OLD6" s="98">
        <f>'Sales Forecast by COS'!OLD5</f>
        <v>0</v>
      </c>
      <c r="OLE6" s="98">
        <f>'Sales Forecast by COS'!OLE5</f>
        <v>0</v>
      </c>
      <c r="OLF6" s="98">
        <f>'Sales Forecast by COS'!OLF5</f>
        <v>0</v>
      </c>
      <c r="OLG6" s="98">
        <f>'Sales Forecast by COS'!OLG5</f>
        <v>0</v>
      </c>
      <c r="OLH6" s="98">
        <f>'Sales Forecast by COS'!OLH5</f>
        <v>0</v>
      </c>
      <c r="OLI6" s="98">
        <f>'Sales Forecast by COS'!OLI5</f>
        <v>0</v>
      </c>
      <c r="OLJ6" s="98">
        <f>'Sales Forecast by COS'!OLJ5</f>
        <v>0</v>
      </c>
      <c r="OLK6" s="98">
        <f>'Sales Forecast by COS'!OLK5</f>
        <v>0</v>
      </c>
      <c r="OLL6" s="98">
        <f>'Sales Forecast by COS'!OLL5</f>
        <v>0</v>
      </c>
      <c r="OLM6" s="98">
        <f>'Sales Forecast by COS'!OLM5</f>
        <v>0</v>
      </c>
      <c r="OLN6" s="98">
        <f>'Sales Forecast by COS'!OLN5</f>
        <v>0</v>
      </c>
      <c r="OLO6" s="98">
        <f>'Sales Forecast by COS'!OLO5</f>
        <v>0</v>
      </c>
      <c r="OLP6" s="98">
        <f>'Sales Forecast by COS'!OLP5</f>
        <v>0</v>
      </c>
      <c r="OLQ6" s="98">
        <f>'Sales Forecast by COS'!OLQ5</f>
        <v>0</v>
      </c>
      <c r="OLR6" s="98">
        <f>'Sales Forecast by COS'!OLR5</f>
        <v>0</v>
      </c>
      <c r="OLS6" s="98">
        <f>'Sales Forecast by COS'!OLS5</f>
        <v>0</v>
      </c>
      <c r="OLT6" s="98">
        <f>'Sales Forecast by COS'!OLT5</f>
        <v>0</v>
      </c>
      <c r="OLU6" s="98">
        <f>'Sales Forecast by COS'!OLU5</f>
        <v>0</v>
      </c>
      <c r="OLV6" s="98">
        <f>'Sales Forecast by COS'!OLV5</f>
        <v>0</v>
      </c>
      <c r="OLW6" s="98">
        <f>'Sales Forecast by COS'!OLW5</f>
        <v>0</v>
      </c>
      <c r="OLX6" s="98">
        <f>'Sales Forecast by COS'!OLX5</f>
        <v>0</v>
      </c>
      <c r="OLY6" s="98">
        <f>'Sales Forecast by COS'!OLY5</f>
        <v>0</v>
      </c>
      <c r="OLZ6" s="98">
        <f>'Sales Forecast by COS'!OLZ5</f>
        <v>0</v>
      </c>
      <c r="OMA6" s="98">
        <f>'Sales Forecast by COS'!OMA5</f>
        <v>0</v>
      </c>
      <c r="OMB6" s="98">
        <f>'Sales Forecast by COS'!OMB5</f>
        <v>0</v>
      </c>
      <c r="OMC6" s="98">
        <f>'Sales Forecast by COS'!OMC5</f>
        <v>0</v>
      </c>
      <c r="OMD6" s="98">
        <f>'Sales Forecast by COS'!OMD5</f>
        <v>0</v>
      </c>
      <c r="OME6" s="98">
        <f>'Sales Forecast by COS'!OME5</f>
        <v>0</v>
      </c>
      <c r="OMF6" s="98">
        <f>'Sales Forecast by COS'!OMF5</f>
        <v>0</v>
      </c>
      <c r="OMG6" s="98">
        <f>'Sales Forecast by COS'!OMG5</f>
        <v>0</v>
      </c>
      <c r="OMH6" s="98">
        <f>'Sales Forecast by COS'!OMH5</f>
        <v>0</v>
      </c>
      <c r="OMI6" s="98">
        <f>'Sales Forecast by COS'!OMI5</f>
        <v>0</v>
      </c>
      <c r="OMJ6" s="98">
        <f>'Sales Forecast by COS'!OMJ5</f>
        <v>0</v>
      </c>
      <c r="OMK6" s="98">
        <f>'Sales Forecast by COS'!OMK5</f>
        <v>0</v>
      </c>
      <c r="OML6" s="98">
        <f>'Sales Forecast by COS'!OML5</f>
        <v>0</v>
      </c>
      <c r="OMM6" s="98">
        <f>'Sales Forecast by COS'!OMM5</f>
        <v>0</v>
      </c>
      <c r="OMN6" s="98">
        <f>'Sales Forecast by COS'!OMN5</f>
        <v>0</v>
      </c>
      <c r="OMO6" s="98">
        <f>'Sales Forecast by COS'!OMO5</f>
        <v>0</v>
      </c>
      <c r="OMP6" s="98">
        <f>'Sales Forecast by COS'!OMP5</f>
        <v>0</v>
      </c>
      <c r="OMQ6" s="98">
        <f>'Sales Forecast by COS'!OMQ5</f>
        <v>0</v>
      </c>
      <c r="OMR6" s="98">
        <f>'Sales Forecast by COS'!OMR5</f>
        <v>0</v>
      </c>
      <c r="OMS6" s="98">
        <f>'Sales Forecast by COS'!OMS5</f>
        <v>0</v>
      </c>
      <c r="OMT6" s="98">
        <f>'Sales Forecast by COS'!OMT5</f>
        <v>0</v>
      </c>
      <c r="OMU6" s="98">
        <f>'Sales Forecast by COS'!OMU5</f>
        <v>0</v>
      </c>
      <c r="OMV6" s="98">
        <f>'Sales Forecast by COS'!OMV5</f>
        <v>0</v>
      </c>
      <c r="OMW6" s="98">
        <f>'Sales Forecast by COS'!OMW5</f>
        <v>0</v>
      </c>
      <c r="OMX6" s="98">
        <f>'Sales Forecast by COS'!OMX5</f>
        <v>0</v>
      </c>
      <c r="OMY6" s="98">
        <f>'Sales Forecast by COS'!OMY5</f>
        <v>0</v>
      </c>
      <c r="OMZ6" s="98">
        <f>'Sales Forecast by COS'!OMZ5</f>
        <v>0</v>
      </c>
      <c r="ONA6" s="98">
        <f>'Sales Forecast by COS'!ONA5</f>
        <v>0</v>
      </c>
      <c r="ONB6" s="98">
        <f>'Sales Forecast by COS'!ONB5</f>
        <v>0</v>
      </c>
      <c r="ONC6" s="98">
        <f>'Sales Forecast by COS'!ONC5</f>
        <v>0</v>
      </c>
      <c r="OND6" s="98">
        <f>'Sales Forecast by COS'!OND5</f>
        <v>0</v>
      </c>
      <c r="ONE6" s="98">
        <f>'Sales Forecast by COS'!ONE5</f>
        <v>0</v>
      </c>
      <c r="ONF6" s="98">
        <f>'Sales Forecast by COS'!ONF5</f>
        <v>0</v>
      </c>
      <c r="ONG6" s="98">
        <f>'Sales Forecast by COS'!ONG5</f>
        <v>0</v>
      </c>
      <c r="ONH6" s="98">
        <f>'Sales Forecast by COS'!ONH5</f>
        <v>0</v>
      </c>
      <c r="ONI6" s="98">
        <f>'Sales Forecast by COS'!ONI5</f>
        <v>0</v>
      </c>
      <c r="ONJ6" s="98">
        <f>'Sales Forecast by COS'!ONJ5</f>
        <v>0</v>
      </c>
      <c r="ONK6" s="98">
        <f>'Sales Forecast by COS'!ONK5</f>
        <v>0</v>
      </c>
      <c r="ONL6" s="98">
        <f>'Sales Forecast by COS'!ONL5</f>
        <v>0</v>
      </c>
      <c r="ONM6" s="98">
        <f>'Sales Forecast by COS'!ONM5</f>
        <v>0</v>
      </c>
      <c r="ONN6" s="98">
        <f>'Sales Forecast by COS'!ONN5</f>
        <v>0</v>
      </c>
      <c r="ONO6" s="98">
        <f>'Sales Forecast by COS'!ONO5</f>
        <v>0</v>
      </c>
      <c r="ONP6" s="98">
        <f>'Sales Forecast by COS'!ONP5</f>
        <v>0</v>
      </c>
      <c r="ONQ6" s="98">
        <f>'Sales Forecast by COS'!ONQ5</f>
        <v>0</v>
      </c>
      <c r="ONR6" s="98">
        <f>'Sales Forecast by COS'!ONR5</f>
        <v>0</v>
      </c>
      <c r="ONS6" s="98">
        <f>'Sales Forecast by COS'!ONS5</f>
        <v>0</v>
      </c>
      <c r="ONT6" s="98">
        <f>'Sales Forecast by COS'!ONT5</f>
        <v>0</v>
      </c>
      <c r="ONU6" s="98">
        <f>'Sales Forecast by COS'!ONU5</f>
        <v>0</v>
      </c>
      <c r="ONV6" s="98">
        <f>'Sales Forecast by COS'!ONV5</f>
        <v>0</v>
      </c>
      <c r="ONW6" s="98">
        <f>'Sales Forecast by COS'!ONW5</f>
        <v>0</v>
      </c>
      <c r="ONX6" s="98">
        <f>'Sales Forecast by COS'!ONX5</f>
        <v>0</v>
      </c>
      <c r="ONY6" s="98">
        <f>'Sales Forecast by COS'!ONY5</f>
        <v>0</v>
      </c>
      <c r="ONZ6" s="98">
        <f>'Sales Forecast by COS'!ONZ5</f>
        <v>0</v>
      </c>
      <c r="OOA6" s="98">
        <f>'Sales Forecast by COS'!OOA5</f>
        <v>0</v>
      </c>
      <c r="OOB6" s="98">
        <f>'Sales Forecast by COS'!OOB5</f>
        <v>0</v>
      </c>
      <c r="OOC6" s="98">
        <f>'Sales Forecast by COS'!OOC5</f>
        <v>0</v>
      </c>
      <c r="OOD6" s="98">
        <f>'Sales Forecast by COS'!OOD5</f>
        <v>0</v>
      </c>
      <c r="OOE6" s="98">
        <f>'Sales Forecast by COS'!OOE5</f>
        <v>0</v>
      </c>
      <c r="OOF6" s="98">
        <f>'Sales Forecast by COS'!OOF5</f>
        <v>0</v>
      </c>
      <c r="OOG6" s="98">
        <f>'Sales Forecast by COS'!OOG5</f>
        <v>0</v>
      </c>
      <c r="OOH6" s="98">
        <f>'Sales Forecast by COS'!OOH5</f>
        <v>0</v>
      </c>
      <c r="OOI6" s="98">
        <f>'Sales Forecast by COS'!OOI5</f>
        <v>0</v>
      </c>
      <c r="OOJ6" s="98">
        <f>'Sales Forecast by COS'!OOJ5</f>
        <v>0</v>
      </c>
      <c r="OOK6" s="98">
        <f>'Sales Forecast by COS'!OOK5</f>
        <v>0</v>
      </c>
      <c r="OOL6" s="98">
        <f>'Sales Forecast by COS'!OOL5</f>
        <v>0</v>
      </c>
      <c r="OOM6" s="98">
        <f>'Sales Forecast by COS'!OOM5</f>
        <v>0</v>
      </c>
      <c r="OON6" s="98">
        <f>'Sales Forecast by COS'!OON5</f>
        <v>0</v>
      </c>
      <c r="OOO6" s="98">
        <f>'Sales Forecast by COS'!OOO5</f>
        <v>0</v>
      </c>
      <c r="OOP6" s="98">
        <f>'Sales Forecast by COS'!OOP5</f>
        <v>0</v>
      </c>
      <c r="OOQ6" s="98">
        <f>'Sales Forecast by COS'!OOQ5</f>
        <v>0</v>
      </c>
      <c r="OOR6" s="98">
        <f>'Sales Forecast by COS'!OOR5</f>
        <v>0</v>
      </c>
      <c r="OOS6" s="98">
        <f>'Sales Forecast by COS'!OOS5</f>
        <v>0</v>
      </c>
      <c r="OOT6" s="98">
        <f>'Sales Forecast by COS'!OOT5</f>
        <v>0</v>
      </c>
      <c r="OOU6" s="98">
        <f>'Sales Forecast by COS'!OOU5</f>
        <v>0</v>
      </c>
      <c r="OOV6" s="98">
        <f>'Sales Forecast by COS'!OOV5</f>
        <v>0</v>
      </c>
      <c r="OOW6" s="98">
        <f>'Sales Forecast by COS'!OOW5</f>
        <v>0</v>
      </c>
      <c r="OOX6" s="98">
        <f>'Sales Forecast by COS'!OOX5</f>
        <v>0</v>
      </c>
      <c r="OOY6" s="98">
        <f>'Sales Forecast by COS'!OOY5</f>
        <v>0</v>
      </c>
      <c r="OOZ6" s="98">
        <f>'Sales Forecast by COS'!OOZ5</f>
        <v>0</v>
      </c>
      <c r="OPA6" s="98">
        <f>'Sales Forecast by COS'!OPA5</f>
        <v>0</v>
      </c>
      <c r="OPB6" s="98">
        <f>'Sales Forecast by COS'!OPB5</f>
        <v>0</v>
      </c>
      <c r="OPC6" s="98">
        <f>'Sales Forecast by COS'!OPC5</f>
        <v>0</v>
      </c>
      <c r="OPD6" s="98">
        <f>'Sales Forecast by COS'!OPD5</f>
        <v>0</v>
      </c>
      <c r="OPE6" s="98">
        <f>'Sales Forecast by COS'!OPE5</f>
        <v>0</v>
      </c>
      <c r="OPF6" s="98">
        <f>'Sales Forecast by COS'!OPF5</f>
        <v>0</v>
      </c>
      <c r="OPG6" s="98">
        <f>'Sales Forecast by COS'!OPG5</f>
        <v>0</v>
      </c>
      <c r="OPH6" s="98">
        <f>'Sales Forecast by COS'!OPH5</f>
        <v>0</v>
      </c>
      <c r="OPI6" s="98">
        <f>'Sales Forecast by COS'!OPI5</f>
        <v>0</v>
      </c>
      <c r="OPJ6" s="98">
        <f>'Sales Forecast by COS'!OPJ5</f>
        <v>0</v>
      </c>
      <c r="OPK6" s="98">
        <f>'Sales Forecast by COS'!OPK5</f>
        <v>0</v>
      </c>
      <c r="OPL6" s="98">
        <f>'Sales Forecast by COS'!OPL5</f>
        <v>0</v>
      </c>
      <c r="OPM6" s="98">
        <f>'Sales Forecast by COS'!OPM5</f>
        <v>0</v>
      </c>
      <c r="OPN6" s="98">
        <f>'Sales Forecast by COS'!OPN5</f>
        <v>0</v>
      </c>
      <c r="OPO6" s="98">
        <f>'Sales Forecast by COS'!OPO5</f>
        <v>0</v>
      </c>
      <c r="OPP6" s="98">
        <f>'Sales Forecast by COS'!OPP5</f>
        <v>0</v>
      </c>
      <c r="OPQ6" s="98">
        <f>'Sales Forecast by COS'!OPQ5</f>
        <v>0</v>
      </c>
      <c r="OPR6" s="98">
        <f>'Sales Forecast by COS'!OPR5</f>
        <v>0</v>
      </c>
      <c r="OPS6" s="98">
        <f>'Sales Forecast by COS'!OPS5</f>
        <v>0</v>
      </c>
      <c r="OPT6" s="98">
        <f>'Sales Forecast by COS'!OPT5</f>
        <v>0</v>
      </c>
      <c r="OPU6" s="98">
        <f>'Sales Forecast by COS'!OPU5</f>
        <v>0</v>
      </c>
      <c r="OPV6" s="98">
        <f>'Sales Forecast by COS'!OPV5</f>
        <v>0</v>
      </c>
      <c r="OPW6" s="98">
        <f>'Sales Forecast by COS'!OPW5</f>
        <v>0</v>
      </c>
      <c r="OPX6" s="98">
        <f>'Sales Forecast by COS'!OPX5</f>
        <v>0</v>
      </c>
      <c r="OPY6" s="98">
        <f>'Sales Forecast by COS'!OPY5</f>
        <v>0</v>
      </c>
      <c r="OPZ6" s="98">
        <f>'Sales Forecast by COS'!OPZ5</f>
        <v>0</v>
      </c>
      <c r="OQA6" s="98">
        <f>'Sales Forecast by COS'!OQA5</f>
        <v>0</v>
      </c>
      <c r="OQB6" s="98">
        <f>'Sales Forecast by COS'!OQB5</f>
        <v>0</v>
      </c>
      <c r="OQC6" s="98">
        <f>'Sales Forecast by COS'!OQC5</f>
        <v>0</v>
      </c>
      <c r="OQD6" s="98">
        <f>'Sales Forecast by COS'!OQD5</f>
        <v>0</v>
      </c>
      <c r="OQE6" s="98">
        <f>'Sales Forecast by COS'!OQE5</f>
        <v>0</v>
      </c>
      <c r="OQF6" s="98">
        <f>'Sales Forecast by COS'!OQF5</f>
        <v>0</v>
      </c>
      <c r="OQG6" s="98">
        <f>'Sales Forecast by COS'!OQG5</f>
        <v>0</v>
      </c>
      <c r="OQH6" s="98">
        <f>'Sales Forecast by COS'!OQH5</f>
        <v>0</v>
      </c>
      <c r="OQI6" s="98">
        <f>'Sales Forecast by COS'!OQI5</f>
        <v>0</v>
      </c>
      <c r="OQJ6" s="98">
        <f>'Sales Forecast by COS'!OQJ5</f>
        <v>0</v>
      </c>
      <c r="OQK6" s="98">
        <f>'Sales Forecast by COS'!OQK5</f>
        <v>0</v>
      </c>
      <c r="OQL6" s="98">
        <f>'Sales Forecast by COS'!OQL5</f>
        <v>0</v>
      </c>
      <c r="OQM6" s="98">
        <f>'Sales Forecast by COS'!OQM5</f>
        <v>0</v>
      </c>
      <c r="OQN6" s="98">
        <f>'Sales Forecast by COS'!OQN5</f>
        <v>0</v>
      </c>
      <c r="OQO6" s="98">
        <f>'Sales Forecast by COS'!OQO5</f>
        <v>0</v>
      </c>
      <c r="OQP6" s="98">
        <f>'Sales Forecast by COS'!OQP5</f>
        <v>0</v>
      </c>
      <c r="OQQ6" s="98">
        <f>'Sales Forecast by COS'!OQQ5</f>
        <v>0</v>
      </c>
      <c r="OQR6" s="98">
        <f>'Sales Forecast by COS'!OQR5</f>
        <v>0</v>
      </c>
      <c r="OQS6" s="98">
        <f>'Sales Forecast by COS'!OQS5</f>
        <v>0</v>
      </c>
      <c r="OQT6" s="98">
        <f>'Sales Forecast by COS'!OQT5</f>
        <v>0</v>
      </c>
      <c r="OQU6" s="98">
        <f>'Sales Forecast by COS'!OQU5</f>
        <v>0</v>
      </c>
      <c r="OQV6" s="98">
        <f>'Sales Forecast by COS'!OQV5</f>
        <v>0</v>
      </c>
      <c r="OQW6" s="98">
        <f>'Sales Forecast by COS'!OQW5</f>
        <v>0</v>
      </c>
      <c r="OQX6" s="98">
        <f>'Sales Forecast by COS'!OQX5</f>
        <v>0</v>
      </c>
      <c r="OQY6" s="98">
        <f>'Sales Forecast by COS'!OQY5</f>
        <v>0</v>
      </c>
      <c r="OQZ6" s="98">
        <f>'Sales Forecast by COS'!OQZ5</f>
        <v>0</v>
      </c>
      <c r="ORA6" s="98">
        <f>'Sales Forecast by COS'!ORA5</f>
        <v>0</v>
      </c>
      <c r="ORB6" s="98">
        <f>'Sales Forecast by COS'!ORB5</f>
        <v>0</v>
      </c>
      <c r="ORC6" s="98">
        <f>'Sales Forecast by COS'!ORC5</f>
        <v>0</v>
      </c>
      <c r="ORD6" s="98">
        <f>'Sales Forecast by COS'!ORD5</f>
        <v>0</v>
      </c>
      <c r="ORE6" s="98">
        <f>'Sales Forecast by COS'!ORE5</f>
        <v>0</v>
      </c>
      <c r="ORF6" s="98">
        <f>'Sales Forecast by COS'!ORF5</f>
        <v>0</v>
      </c>
      <c r="ORG6" s="98">
        <f>'Sales Forecast by COS'!ORG5</f>
        <v>0</v>
      </c>
      <c r="ORH6" s="98">
        <f>'Sales Forecast by COS'!ORH5</f>
        <v>0</v>
      </c>
      <c r="ORI6" s="98">
        <f>'Sales Forecast by COS'!ORI5</f>
        <v>0</v>
      </c>
      <c r="ORJ6" s="98">
        <f>'Sales Forecast by COS'!ORJ5</f>
        <v>0</v>
      </c>
      <c r="ORK6" s="98">
        <f>'Sales Forecast by COS'!ORK5</f>
        <v>0</v>
      </c>
      <c r="ORL6" s="98">
        <f>'Sales Forecast by COS'!ORL5</f>
        <v>0</v>
      </c>
      <c r="ORM6" s="98">
        <f>'Sales Forecast by COS'!ORM5</f>
        <v>0</v>
      </c>
      <c r="ORN6" s="98">
        <f>'Sales Forecast by COS'!ORN5</f>
        <v>0</v>
      </c>
      <c r="ORO6" s="98">
        <f>'Sales Forecast by COS'!ORO5</f>
        <v>0</v>
      </c>
      <c r="ORP6" s="98">
        <f>'Sales Forecast by COS'!ORP5</f>
        <v>0</v>
      </c>
      <c r="ORQ6" s="98">
        <f>'Sales Forecast by COS'!ORQ5</f>
        <v>0</v>
      </c>
      <c r="ORR6" s="98">
        <f>'Sales Forecast by COS'!ORR5</f>
        <v>0</v>
      </c>
      <c r="ORS6" s="98">
        <f>'Sales Forecast by COS'!ORS5</f>
        <v>0</v>
      </c>
      <c r="ORT6" s="98">
        <f>'Sales Forecast by COS'!ORT5</f>
        <v>0</v>
      </c>
      <c r="ORU6" s="98">
        <f>'Sales Forecast by COS'!ORU5</f>
        <v>0</v>
      </c>
      <c r="ORV6" s="98">
        <f>'Sales Forecast by COS'!ORV5</f>
        <v>0</v>
      </c>
      <c r="ORW6" s="98">
        <f>'Sales Forecast by COS'!ORW5</f>
        <v>0</v>
      </c>
      <c r="ORX6" s="98">
        <f>'Sales Forecast by COS'!ORX5</f>
        <v>0</v>
      </c>
      <c r="ORY6" s="98">
        <f>'Sales Forecast by COS'!ORY5</f>
        <v>0</v>
      </c>
      <c r="ORZ6" s="98">
        <f>'Sales Forecast by COS'!ORZ5</f>
        <v>0</v>
      </c>
      <c r="OSA6" s="98">
        <f>'Sales Forecast by COS'!OSA5</f>
        <v>0</v>
      </c>
      <c r="OSB6" s="98">
        <f>'Sales Forecast by COS'!OSB5</f>
        <v>0</v>
      </c>
      <c r="OSC6" s="98">
        <f>'Sales Forecast by COS'!OSC5</f>
        <v>0</v>
      </c>
      <c r="OSD6" s="98">
        <f>'Sales Forecast by COS'!OSD5</f>
        <v>0</v>
      </c>
      <c r="OSE6" s="98">
        <f>'Sales Forecast by COS'!OSE5</f>
        <v>0</v>
      </c>
      <c r="OSF6" s="98">
        <f>'Sales Forecast by COS'!OSF5</f>
        <v>0</v>
      </c>
      <c r="OSG6" s="98">
        <f>'Sales Forecast by COS'!OSG5</f>
        <v>0</v>
      </c>
      <c r="OSH6" s="98">
        <f>'Sales Forecast by COS'!OSH5</f>
        <v>0</v>
      </c>
      <c r="OSI6" s="98">
        <f>'Sales Forecast by COS'!OSI5</f>
        <v>0</v>
      </c>
      <c r="OSJ6" s="98">
        <f>'Sales Forecast by COS'!OSJ5</f>
        <v>0</v>
      </c>
      <c r="OSK6" s="98">
        <f>'Sales Forecast by COS'!OSK5</f>
        <v>0</v>
      </c>
      <c r="OSL6" s="98">
        <f>'Sales Forecast by COS'!OSL5</f>
        <v>0</v>
      </c>
      <c r="OSM6" s="98">
        <f>'Sales Forecast by COS'!OSM5</f>
        <v>0</v>
      </c>
      <c r="OSN6" s="98">
        <f>'Sales Forecast by COS'!OSN5</f>
        <v>0</v>
      </c>
      <c r="OSO6" s="98">
        <f>'Sales Forecast by COS'!OSO5</f>
        <v>0</v>
      </c>
      <c r="OSP6" s="98">
        <f>'Sales Forecast by COS'!OSP5</f>
        <v>0</v>
      </c>
      <c r="OSQ6" s="98">
        <f>'Sales Forecast by COS'!OSQ5</f>
        <v>0</v>
      </c>
      <c r="OSR6" s="98">
        <f>'Sales Forecast by COS'!OSR5</f>
        <v>0</v>
      </c>
      <c r="OSS6" s="98">
        <f>'Sales Forecast by COS'!OSS5</f>
        <v>0</v>
      </c>
      <c r="OST6" s="98">
        <f>'Sales Forecast by COS'!OST5</f>
        <v>0</v>
      </c>
      <c r="OSU6" s="98">
        <f>'Sales Forecast by COS'!OSU5</f>
        <v>0</v>
      </c>
      <c r="OSV6" s="98">
        <f>'Sales Forecast by COS'!OSV5</f>
        <v>0</v>
      </c>
      <c r="OSW6" s="98">
        <f>'Sales Forecast by COS'!OSW5</f>
        <v>0</v>
      </c>
      <c r="OSX6" s="98">
        <f>'Sales Forecast by COS'!OSX5</f>
        <v>0</v>
      </c>
      <c r="OSY6" s="98">
        <f>'Sales Forecast by COS'!OSY5</f>
        <v>0</v>
      </c>
      <c r="OSZ6" s="98">
        <f>'Sales Forecast by COS'!OSZ5</f>
        <v>0</v>
      </c>
      <c r="OTA6" s="98">
        <f>'Sales Forecast by COS'!OTA5</f>
        <v>0</v>
      </c>
      <c r="OTB6" s="98">
        <f>'Sales Forecast by COS'!OTB5</f>
        <v>0</v>
      </c>
      <c r="OTC6" s="98">
        <f>'Sales Forecast by COS'!OTC5</f>
        <v>0</v>
      </c>
      <c r="OTD6" s="98">
        <f>'Sales Forecast by COS'!OTD5</f>
        <v>0</v>
      </c>
      <c r="OTE6" s="98">
        <f>'Sales Forecast by COS'!OTE5</f>
        <v>0</v>
      </c>
      <c r="OTF6" s="98">
        <f>'Sales Forecast by COS'!OTF5</f>
        <v>0</v>
      </c>
      <c r="OTG6" s="98">
        <f>'Sales Forecast by COS'!OTG5</f>
        <v>0</v>
      </c>
      <c r="OTH6" s="98">
        <f>'Sales Forecast by COS'!OTH5</f>
        <v>0</v>
      </c>
      <c r="OTI6" s="98">
        <f>'Sales Forecast by COS'!OTI5</f>
        <v>0</v>
      </c>
      <c r="OTJ6" s="98">
        <f>'Sales Forecast by COS'!OTJ5</f>
        <v>0</v>
      </c>
      <c r="OTK6" s="98">
        <f>'Sales Forecast by COS'!OTK5</f>
        <v>0</v>
      </c>
      <c r="OTL6" s="98">
        <f>'Sales Forecast by COS'!OTL5</f>
        <v>0</v>
      </c>
      <c r="OTM6" s="98">
        <f>'Sales Forecast by COS'!OTM5</f>
        <v>0</v>
      </c>
      <c r="OTN6" s="98">
        <f>'Sales Forecast by COS'!OTN5</f>
        <v>0</v>
      </c>
      <c r="OTO6" s="98">
        <f>'Sales Forecast by COS'!OTO5</f>
        <v>0</v>
      </c>
      <c r="OTP6" s="98">
        <f>'Sales Forecast by COS'!OTP5</f>
        <v>0</v>
      </c>
      <c r="OTQ6" s="98">
        <f>'Sales Forecast by COS'!OTQ5</f>
        <v>0</v>
      </c>
      <c r="OTR6" s="98">
        <f>'Sales Forecast by COS'!OTR5</f>
        <v>0</v>
      </c>
      <c r="OTS6" s="98">
        <f>'Sales Forecast by COS'!OTS5</f>
        <v>0</v>
      </c>
      <c r="OTT6" s="98">
        <f>'Sales Forecast by COS'!OTT5</f>
        <v>0</v>
      </c>
      <c r="OTU6" s="98">
        <f>'Sales Forecast by COS'!OTU5</f>
        <v>0</v>
      </c>
      <c r="OTV6" s="98">
        <f>'Sales Forecast by COS'!OTV5</f>
        <v>0</v>
      </c>
      <c r="OTW6" s="98">
        <f>'Sales Forecast by COS'!OTW5</f>
        <v>0</v>
      </c>
      <c r="OTX6" s="98">
        <f>'Sales Forecast by COS'!OTX5</f>
        <v>0</v>
      </c>
      <c r="OTY6" s="98">
        <f>'Sales Forecast by COS'!OTY5</f>
        <v>0</v>
      </c>
      <c r="OTZ6" s="98">
        <f>'Sales Forecast by COS'!OTZ5</f>
        <v>0</v>
      </c>
      <c r="OUA6" s="98">
        <f>'Sales Forecast by COS'!OUA5</f>
        <v>0</v>
      </c>
      <c r="OUB6" s="98">
        <f>'Sales Forecast by COS'!OUB5</f>
        <v>0</v>
      </c>
      <c r="OUC6" s="98">
        <f>'Sales Forecast by COS'!OUC5</f>
        <v>0</v>
      </c>
      <c r="OUD6" s="98">
        <f>'Sales Forecast by COS'!OUD5</f>
        <v>0</v>
      </c>
      <c r="OUE6" s="98">
        <f>'Sales Forecast by COS'!OUE5</f>
        <v>0</v>
      </c>
      <c r="OUF6" s="98">
        <f>'Sales Forecast by COS'!OUF5</f>
        <v>0</v>
      </c>
      <c r="OUG6" s="98">
        <f>'Sales Forecast by COS'!OUG5</f>
        <v>0</v>
      </c>
      <c r="OUH6" s="98">
        <f>'Sales Forecast by COS'!OUH5</f>
        <v>0</v>
      </c>
      <c r="OUI6" s="98">
        <f>'Sales Forecast by COS'!OUI5</f>
        <v>0</v>
      </c>
      <c r="OUJ6" s="98">
        <f>'Sales Forecast by COS'!OUJ5</f>
        <v>0</v>
      </c>
      <c r="OUK6" s="98">
        <f>'Sales Forecast by COS'!OUK5</f>
        <v>0</v>
      </c>
      <c r="OUL6" s="98">
        <f>'Sales Forecast by COS'!OUL5</f>
        <v>0</v>
      </c>
      <c r="OUM6" s="98">
        <f>'Sales Forecast by COS'!OUM5</f>
        <v>0</v>
      </c>
      <c r="OUN6" s="98">
        <f>'Sales Forecast by COS'!OUN5</f>
        <v>0</v>
      </c>
      <c r="OUO6" s="98">
        <f>'Sales Forecast by COS'!OUO5</f>
        <v>0</v>
      </c>
      <c r="OUP6" s="98">
        <f>'Sales Forecast by COS'!OUP5</f>
        <v>0</v>
      </c>
      <c r="OUQ6" s="98">
        <f>'Sales Forecast by COS'!OUQ5</f>
        <v>0</v>
      </c>
      <c r="OUR6" s="98">
        <f>'Sales Forecast by COS'!OUR5</f>
        <v>0</v>
      </c>
      <c r="OUS6" s="98">
        <f>'Sales Forecast by COS'!OUS5</f>
        <v>0</v>
      </c>
      <c r="OUT6" s="98">
        <f>'Sales Forecast by COS'!OUT5</f>
        <v>0</v>
      </c>
      <c r="OUU6" s="98">
        <f>'Sales Forecast by COS'!OUU5</f>
        <v>0</v>
      </c>
      <c r="OUV6" s="98">
        <f>'Sales Forecast by COS'!OUV5</f>
        <v>0</v>
      </c>
      <c r="OUW6" s="98">
        <f>'Sales Forecast by COS'!OUW5</f>
        <v>0</v>
      </c>
      <c r="OUX6" s="98">
        <f>'Sales Forecast by COS'!OUX5</f>
        <v>0</v>
      </c>
      <c r="OUY6" s="98">
        <f>'Sales Forecast by COS'!OUY5</f>
        <v>0</v>
      </c>
      <c r="OUZ6" s="98">
        <f>'Sales Forecast by COS'!OUZ5</f>
        <v>0</v>
      </c>
      <c r="OVA6" s="98">
        <f>'Sales Forecast by COS'!OVA5</f>
        <v>0</v>
      </c>
      <c r="OVB6" s="98">
        <f>'Sales Forecast by COS'!OVB5</f>
        <v>0</v>
      </c>
      <c r="OVC6" s="98">
        <f>'Sales Forecast by COS'!OVC5</f>
        <v>0</v>
      </c>
      <c r="OVD6" s="98">
        <f>'Sales Forecast by COS'!OVD5</f>
        <v>0</v>
      </c>
      <c r="OVE6" s="98">
        <f>'Sales Forecast by COS'!OVE5</f>
        <v>0</v>
      </c>
      <c r="OVF6" s="98">
        <f>'Sales Forecast by COS'!OVF5</f>
        <v>0</v>
      </c>
      <c r="OVG6" s="98">
        <f>'Sales Forecast by COS'!OVG5</f>
        <v>0</v>
      </c>
      <c r="OVH6" s="98">
        <f>'Sales Forecast by COS'!OVH5</f>
        <v>0</v>
      </c>
      <c r="OVI6" s="98">
        <f>'Sales Forecast by COS'!OVI5</f>
        <v>0</v>
      </c>
      <c r="OVJ6" s="98">
        <f>'Sales Forecast by COS'!OVJ5</f>
        <v>0</v>
      </c>
      <c r="OVK6" s="98">
        <f>'Sales Forecast by COS'!OVK5</f>
        <v>0</v>
      </c>
      <c r="OVL6" s="98">
        <f>'Sales Forecast by COS'!OVL5</f>
        <v>0</v>
      </c>
      <c r="OVM6" s="98">
        <f>'Sales Forecast by COS'!OVM5</f>
        <v>0</v>
      </c>
      <c r="OVN6" s="98">
        <f>'Sales Forecast by COS'!OVN5</f>
        <v>0</v>
      </c>
      <c r="OVO6" s="98">
        <f>'Sales Forecast by COS'!OVO5</f>
        <v>0</v>
      </c>
      <c r="OVP6" s="98">
        <f>'Sales Forecast by COS'!OVP5</f>
        <v>0</v>
      </c>
      <c r="OVQ6" s="98">
        <f>'Sales Forecast by COS'!OVQ5</f>
        <v>0</v>
      </c>
      <c r="OVR6" s="98">
        <f>'Sales Forecast by COS'!OVR5</f>
        <v>0</v>
      </c>
      <c r="OVS6" s="98">
        <f>'Sales Forecast by COS'!OVS5</f>
        <v>0</v>
      </c>
      <c r="OVT6" s="98">
        <f>'Sales Forecast by COS'!OVT5</f>
        <v>0</v>
      </c>
      <c r="OVU6" s="98">
        <f>'Sales Forecast by COS'!OVU5</f>
        <v>0</v>
      </c>
      <c r="OVV6" s="98">
        <f>'Sales Forecast by COS'!OVV5</f>
        <v>0</v>
      </c>
      <c r="OVW6" s="98">
        <f>'Sales Forecast by COS'!OVW5</f>
        <v>0</v>
      </c>
      <c r="OVX6" s="98">
        <f>'Sales Forecast by COS'!OVX5</f>
        <v>0</v>
      </c>
      <c r="OVY6" s="98">
        <f>'Sales Forecast by COS'!OVY5</f>
        <v>0</v>
      </c>
      <c r="OVZ6" s="98">
        <f>'Sales Forecast by COS'!OVZ5</f>
        <v>0</v>
      </c>
      <c r="OWA6" s="98">
        <f>'Sales Forecast by COS'!OWA5</f>
        <v>0</v>
      </c>
      <c r="OWB6" s="98">
        <f>'Sales Forecast by COS'!OWB5</f>
        <v>0</v>
      </c>
      <c r="OWC6" s="98">
        <f>'Sales Forecast by COS'!OWC5</f>
        <v>0</v>
      </c>
      <c r="OWD6" s="98">
        <f>'Sales Forecast by COS'!OWD5</f>
        <v>0</v>
      </c>
      <c r="OWE6" s="98">
        <f>'Sales Forecast by COS'!OWE5</f>
        <v>0</v>
      </c>
      <c r="OWF6" s="98">
        <f>'Sales Forecast by COS'!OWF5</f>
        <v>0</v>
      </c>
      <c r="OWG6" s="98">
        <f>'Sales Forecast by COS'!OWG5</f>
        <v>0</v>
      </c>
      <c r="OWH6" s="98">
        <f>'Sales Forecast by COS'!OWH5</f>
        <v>0</v>
      </c>
      <c r="OWI6" s="98">
        <f>'Sales Forecast by COS'!OWI5</f>
        <v>0</v>
      </c>
      <c r="OWJ6" s="98">
        <f>'Sales Forecast by COS'!OWJ5</f>
        <v>0</v>
      </c>
      <c r="OWK6" s="98">
        <f>'Sales Forecast by COS'!OWK5</f>
        <v>0</v>
      </c>
      <c r="OWL6" s="98">
        <f>'Sales Forecast by COS'!OWL5</f>
        <v>0</v>
      </c>
      <c r="OWM6" s="98">
        <f>'Sales Forecast by COS'!OWM5</f>
        <v>0</v>
      </c>
      <c r="OWN6" s="98">
        <f>'Sales Forecast by COS'!OWN5</f>
        <v>0</v>
      </c>
      <c r="OWO6" s="98">
        <f>'Sales Forecast by COS'!OWO5</f>
        <v>0</v>
      </c>
      <c r="OWP6" s="98">
        <f>'Sales Forecast by COS'!OWP5</f>
        <v>0</v>
      </c>
      <c r="OWQ6" s="98">
        <f>'Sales Forecast by COS'!OWQ5</f>
        <v>0</v>
      </c>
      <c r="OWR6" s="98">
        <f>'Sales Forecast by COS'!OWR5</f>
        <v>0</v>
      </c>
      <c r="OWS6" s="98">
        <f>'Sales Forecast by COS'!OWS5</f>
        <v>0</v>
      </c>
      <c r="OWT6" s="98">
        <f>'Sales Forecast by COS'!OWT5</f>
        <v>0</v>
      </c>
      <c r="OWU6" s="98">
        <f>'Sales Forecast by COS'!OWU5</f>
        <v>0</v>
      </c>
      <c r="OWV6" s="98">
        <f>'Sales Forecast by COS'!OWV5</f>
        <v>0</v>
      </c>
      <c r="OWW6" s="98">
        <f>'Sales Forecast by COS'!OWW5</f>
        <v>0</v>
      </c>
      <c r="OWX6" s="98">
        <f>'Sales Forecast by COS'!OWX5</f>
        <v>0</v>
      </c>
      <c r="OWY6" s="98">
        <f>'Sales Forecast by COS'!OWY5</f>
        <v>0</v>
      </c>
      <c r="OWZ6" s="98">
        <f>'Sales Forecast by COS'!OWZ5</f>
        <v>0</v>
      </c>
      <c r="OXA6" s="98">
        <f>'Sales Forecast by COS'!OXA5</f>
        <v>0</v>
      </c>
      <c r="OXB6" s="98">
        <f>'Sales Forecast by COS'!OXB5</f>
        <v>0</v>
      </c>
      <c r="OXC6" s="98">
        <f>'Sales Forecast by COS'!OXC5</f>
        <v>0</v>
      </c>
      <c r="OXD6" s="98">
        <f>'Sales Forecast by COS'!OXD5</f>
        <v>0</v>
      </c>
      <c r="OXE6" s="98">
        <f>'Sales Forecast by COS'!OXE5</f>
        <v>0</v>
      </c>
      <c r="OXF6" s="98">
        <f>'Sales Forecast by COS'!OXF5</f>
        <v>0</v>
      </c>
      <c r="OXG6" s="98">
        <f>'Sales Forecast by COS'!OXG5</f>
        <v>0</v>
      </c>
      <c r="OXH6" s="98">
        <f>'Sales Forecast by COS'!OXH5</f>
        <v>0</v>
      </c>
      <c r="OXI6" s="98">
        <f>'Sales Forecast by COS'!OXI5</f>
        <v>0</v>
      </c>
      <c r="OXJ6" s="98">
        <f>'Sales Forecast by COS'!OXJ5</f>
        <v>0</v>
      </c>
      <c r="OXK6" s="98">
        <f>'Sales Forecast by COS'!OXK5</f>
        <v>0</v>
      </c>
      <c r="OXL6" s="98">
        <f>'Sales Forecast by COS'!OXL5</f>
        <v>0</v>
      </c>
      <c r="OXM6" s="98">
        <f>'Sales Forecast by COS'!OXM5</f>
        <v>0</v>
      </c>
      <c r="OXN6" s="98">
        <f>'Sales Forecast by COS'!OXN5</f>
        <v>0</v>
      </c>
      <c r="OXO6" s="98">
        <f>'Sales Forecast by COS'!OXO5</f>
        <v>0</v>
      </c>
      <c r="OXP6" s="98">
        <f>'Sales Forecast by COS'!OXP5</f>
        <v>0</v>
      </c>
      <c r="OXQ6" s="98">
        <f>'Sales Forecast by COS'!OXQ5</f>
        <v>0</v>
      </c>
      <c r="OXR6" s="98">
        <f>'Sales Forecast by COS'!OXR5</f>
        <v>0</v>
      </c>
      <c r="OXS6" s="98">
        <f>'Sales Forecast by COS'!OXS5</f>
        <v>0</v>
      </c>
      <c r="OXT6" s="98">
        <f>'Sales Forecast by COS'!OXT5</f>
        <v>0</v>
      </c>
      <c r="OXU6" s="98">
        <f>'Sales Forecast by COS'!OXU5</f>
        <v>0</v>
      </c>
      <c r="OXV6" s="98">
        <f>'Sales Forecast by COS'!OXV5</f>
        <v>0</v>
      </c>
      <c r="OXW6" s="98">
        <f>'Sales Forecast by COS'!OXW5</f>
        <v>0</v>
      </c>
      <c r="OXX6" s="98">
        <f>'Sales Forecast by COS'!OXX5</f>
        <v>0</v>
      </c>
      <c r="OXY6" s="98">
        <f>'Sales Forecast by COS'!OXY5</f>
        <v>0</v>
      </c>
      <c r="OXZ6" s="98">
        <f>'Sales Forecast by COS'!OXZ5</f>
        <v>0</v>
      </c>
      <c r="OYA6" s="98">
        <f>'Sales Forecast by COS'!OYA5</f>
        <v>0</v>
      </c>
      <c r="OYB6" s="98">
        <f>'Sales Forecast by COS'!OYB5</f>
        <v>0</v>
      </c>
      <c r="OYC6" s="98">
        <f>'Sales Forecast by COS'!OYC5</f>
        <v>0</v>
      </c>
      <c r="OYD6" s="98">
        <f>'Sales Forecast by COS'!OYD5</f>
        <v>0</v>
      </c>
      <c r="OYE6" s="98">
        <f>'Sales Forecast by COS'!OYE5</f>
        <v>0</v>
      </c>
      <c r="OYF6" s="98">
        <f>'Sales Forecast by COS'!OYF5</f>
        <v>0</v>
      </c>
      <c r="OYG6" s="98">
        <f>'Sales Forecast by COS'!OYG5</f>
        <v>0</v>
      </c>
      <c r="OYH6" s="98">
        <f>'Sales Forecast by COS'!OYH5</f>
        <v>0</v>
      </c>
      <c r="OYI6" s="98">
        <f>'Sales Forecast by COS'!OYI5</f>
        <v>0</v>
      </c>
      <c r="OYJ6" s="98">
        <f>'Sales Forecast by COS'!OYJ5</f>
        <v>0</v>
      </c>
      <c r="OYK6" s="98">
        <f>'Sales Forecast by COS'!OYK5</f>
        <v>0</v>
      </c>
      <c r="OYL6" s="98">
        <f>'Sales Forecast by COS'!OYL5</f>
        <v>0</v>
      </c>
      <c r="OYM6" s="98">
        <f>'Sales Forecast by COS'!OYM5</f>
        <v>0</v>
      </c>
      <c r="OYN6" s="98">
        <f>'Sales Forecast by COS'!OYN5</f>
        <v>0</v>
      </c>
      <c r="OYO6" s="98">
        <f>'Sales Forecast by COS'!OYO5</f>
        <v>0</v>
      </c>
      <c r="OYP6" s="98">
        <f>'Sales Forecast by COS'!OYP5</f>
        <v>0</v>
      </c>
      <c r="OYQ6" s="98">
        <f>'Sales Forecast by COS'!OYQ5</f>
        <v>0</v>
      </c>
      <c r="OYR6" s="98">
        <f>'Sales Forecast by COS'!OYR5</f>
        <v>0</v>
      </c>
      <c r="OYS6" s="98">
        <f>'Sales Forecast by COS'!OYS5</f>
        <v>0</v>
      </c>
      <c r="OYT6" s="98">
        <f>'Sales Forecast by COS'!OYT5</f>
        <v>0</v>
      </c>
      <c r="OYU6" s="98">
        <f>'Sales Forecast by COS'!OYU5</f>
        <v>0</v>
      </c>
      <c r="OYV6" s="98">
        <f>'Sales Forecast by COS'!OYV5</f>
        <v>0</v>
      </c>
      <c r="OYW6" s="98">
        <f>'Sales Forecast by COS'!OYW5</f>
        <v>0</v>
      </c>
      <c r="OYX6" s="98">
        <f>'Sales Forecast by COS'!OYX5</f>
        <v>0</v>
      </c>
      <c r="OYY6" s="98">
        <f>'Sales Forecast by COS'!OYY5</f>
        <v>0</v>
      </c>
      <c r="OYZ6" s="98">
        <f>'Sales Forecast by COS'!OYZ5</f>
        <v>0</v>
      </c>
      <c r="OZA6" s="98">
        <f>'Sales Forecast by COS'!OZA5</f>
        <v>0</v>
      </c>
      <c r="OZB6" s="98">
        <f>'Sales Forecast by COS'!OZB5</f>
        <v>0</v>
      </c>
      <c r="OZC6" s="98">
        <f>'Sales Forecast by COS'!OZC5</f>
        <v>0</v>
      </c>
      <c r="OZD6" s="98">
        <f>'Sales Forecast by COS'!OZD5</f>
        <v>0</v>
      </c>
      <c r="OZE6" s="98">
        <f>'Sales Forecast by COS'!OZE5</f>
        <v>0</v>
      </c>
      <c r="OZF6" s="98">
        <f>'Sales Forecast by COS'!OZF5</f>
        <v>0</v>
      </c>
      <c r="OZG6" s="98">
        <f>'Sales Forecast by COS'!OZG5</f>
        <v>0</v>
      </c>
      <c r="OZH6" s="98">
        <f>'Sales Forecast by COS'!OZH5</f>
        <v>0</v>
      </c>
      <c r="OZI6" s="98">
        <f>'Sales Forecast by COS'!OZI5</f>
        <v>0</v>
      </c>
      <c r="OZJ6" s="98">
        <f>'Sales Forecast by COS'!OZJ5</f>
        <v>0</v>
      </c>
      <c r="OZK6" s="98">
        <f>'Sales Forecast by COS'!OZK5</f>
        <v>0</v>
      </c>
      <c r="OZL6" s="98">
        <f>'Sales Forecast by COS'!OZL5</f>
        <v>0</v>
      </c>
      <c r="OZM6" s="98">
        <f>'Sales Forecast by COS'!OZM5</f>
        <v>0</v>
      </c>
      <c r="OZN6" s="98">
        <f>'Sales Forecast by COS'!OZN5</f>
        <v>0</v>
      </c>
      <c r="OZO6" s="98">
        <f>'Sales Forecast by COS'!OZO5</f>
        <v>0</v>
      </c>
      <c r="OZP6" s="98">
        <f>'Sales Forecast by COS'!OZP5</f>
        <v>0</v>
      </c>
      <c r="OZQ6" s="98">
        <f>'Sales Forecast by COS'!OZQ5</f>
        <v>0</v>
      </c>
      <c r="OZR6" s="98">
        <f>'Sales Forecast by COS'!OZR5</f>
        <v>0</v>
      </c>
      <c r="OZS6" s="98">
        <f>'Sales Forecast by COS'!OZS5</f>
        <v>0</v>
      </c>
      <c r="OZT6" s="98">
        <f>'Sales Forecast by COS'!OZT5</f>
        <v>0</v>
      </c>
      <c r="OZU6" s="98">
        <f>'Sales Forecast by COS'!OZU5</f>
        <v>0</v>
      </c>
      <c r="OZV6" s="98">
        <f>'Sales Forecast by COS'!OZV5</f>
        <v>0</v>
      </c>
      <c r="OZW6" s="98">
        <f>'Sales Forecast by COS'!OZW5</f>
        <v>0</v>
      </c>
      <c r="OZX6" s="98">
        <f>'Sales Forecast by COS'!OZX5</f>
        <v>0</v>
      </c>
      <c r="OZY6" s="98">
        <f>'Sales Forecast by COS'!OZY5</f>
        <v>0</v>
      </c>
      <c r="OZZ6" s="98">
        <f>'Sales Forecast by COS'!OZZ5</f>
        <v>0</v>
      </c>
      <c r="PAA6" s="98">
        <f>'Sales Forecast by COS'!PAA5</f>
        <v>0</v>
      </c>
      <c r="PAB6" s="98">
        <f>'Sales Forecast by COS'!PAB5</f>
        <v>0</v>
      </c>
      <c r="PAC6" s="98">
        <f>'Sales Forecast by COS'!PAC5</f>
        <v>0</v>
      </c>
      <c r="PAD6" s="98">
        <f>'Sales Forecast by COS'!PAD5</f>
        <v>0</v>
      </c>
      <c r="PAE6" s="98">
        <f>'Sales Forecast by COS'!PAE5</f>
        <v>0</v>
      </c>
      <c r="PAF6" s="98">
        <f>'Sales Forecast by COS'!PAF5</f>
        <v>0</v>
      </c>
      <c r="PAG6" s="98">
        <f>'Sales Forecast by COS'!PAG5</f>
        <v>0</v>
      </c>
      <c r="PAH6" s="98">
        <f>'Sales Forecast by COS'!PAH5</f>
        <v>0</v>
      </c>
      <c r="PAI6" s="98">
        <f>'Sales Forecast by COS'!PAI5</f>
        <v>0</v>
      </c>
      <c r="PAJ6" s="98">
        <f>'Sales Forecast by COS'!PAJ5</f>
        <v>0</v>
      </c>
      <c r="PAK6" s="98">
        <f>'Sales Forecast by COS'!PAK5</f>
        <v>0</v>
      </c>
      <c r="PAL6" s="98">
        <f>'Sales Forecast by COS'!PAL5</f>
        <v>0</v>
      </c>
      <c r="PAM6" s="98">
        <f>'Sales Forecast by COS'!PAM5</f>
        <v>0</v>
      </c>
      <c r="PAN6" s="98">
        <f>'Sales Forecast by COS'!PAN5</f>
        <v>0</v>
      </c>
      <c r="PAO6" s="98">
        <f>'Sales Forecast by COS'!PAO5</f>
        <v>0</v>
      </c>
      <c r="PAP6" s="98">
        <f>'Sales Forecast by COS'!PAP5</f>
        <v>0</v>
      </c>
      <c r="PAQ6" s="98">
        <f>'Sales Forecast by COS'!PAQ5</f>
        <v>0</v>
      </c>
      <c r="PAR6" s="98">
        <f>'Sales Forecast by COS'!PAR5</f>
        <v>0</v>
      </c>
      <c r="PAS6" s="98">
        <f>'Sales Forecast by COS'!PAS5</f>
        <v>0</v>
      </c>
      <c r="PAT6" s="98">
        <f>'Sales Forecast by COS'!PAT5</f>
        <v>0</v>
      </c>
      <c r="PAU6" s="98">
        <f>'Sales Forecast by COS'!PAU5</f>
        <v>0</v>
      </c>
      <c r="PAV6" s="98">
        <f>'Sales Forecast by COS'!PAV5</f>
        <v>0</v>
      </c>
      <c r="PAW6" s="98">
        <f>'Sales Forecast by COS'!PAW5</f>
        <v>0</v>
      </c>
      <c r="PAX6" s="98">
        <f>'Sales Forecast by COS'!PAX5</f>
        <v>0</v>
      </c>
      <c r="PAY6" s="98">
        <f>'Sales Forecast by COS'!PAY5</f>
        <v>0</v>
      </c>
      <c r="PAZ6" s="98">
        <f>'Sales Forecast by COS'!PAZ5</f>
        <v>0</v>
      </c>
      <c r="PBA6" s="98">
        <f>'Sales Forecast by COS'!PBA5</f>
        <v>0</v>
      </c>
      <c r="PBB6" s="98">
        <f>'Sales Forecast by COS'!PBB5</f>
        <v>0</v>
      </c>
      <c r="PBC6" s="98">
        <f>'Sales Forecast by COS'!PBC5</f>
        <v>0</v>
      </c>
      <c r="PBD6" s="98">
        <f>'Sales Forecast by COS'!PBD5</f>
        <v>0</v>
      </c>
      <c r="PBE6" s="98">
        <f>'Sales Forecast by COS'!PBE5</f>
        <v>0</v>
      </c>
      <c r="PBF6" s="98">
        <f>'Sales Forecast by COS'!PBF5</f>
        <v>0</v>
      </c>
      <c r="PBG6" s="98">
        <f>'Sales Forecast by COS'!PBG5</f>
        <v>0</v>
      </c>
      <c r="PBH6" s="98">
        <f>'Sales Forecast by COS'!PBH5</f>
        <v>0</v>
      </c>
      <c r="PBI6" s="98">
        <f>'Sales Forecast by COS'!PBI5</f>
        <v>0</v>
      </c>
      <c r="PBJ6" s="98">
        <f>'Sales Forecast by COS'!PBJ5</f>
        <v>0</v>
      </c>
      <c r="PBK6" s="98">
        <f>'Sales Forecast by COS'!PBK5</f>
        <v>0</v>
      </c>
      <c r="PBL6" s="98">
        <f>'Sales Forecast by COS'!PBL5</f>
        <v>0</v>
      </c>
      <c r="PBM6" s="98">
        <f>'Sales Forecast by COS'!PBM5</f>
        <v>0</v>
      </c>
      <c r="PBN6" s="98">
        <f>'Sales Forecast by COS'!PBN5</f>
        <v>0</v>
      </c>
      <c r="PBO6" s="98">
        <f>'Sales Forecast by COS'!PBO5</f>
        <v>0</v>
      </c>
      <c r="PBP6" s="98">
        <f>'Sales Forecast by COS'!PBP5</f>
        <v>0</v>
      </c>
      <c r="PBQ6" s="98">
        <f>'Sales Forecast by COS'!PBQ5</f>
        <v>0</v>
      </c>
      <c r="PBR6" s="98">
        <f>'Sales Forecast by COS'!PBR5</f>
        <v>0</v>
      </c>
      <c r="PBS6" s="98">
        <f>'Sales Forecast by COS'!PBS5</f>
        <v>0</v>
      </c>
      <c r="PBT6" s="98">
        <f>'Sales Forecast by COS'!PBT5</f>
        <v>0</v>
      </c>
      <c r="PBU6" s="98">
        <f>'Sales Forecast by COS'!PBU5</f>
        <v>0</v>
      </c>
      <c r="PBV6" s="98">
        <f>'Sales Forecast by COS'!PBV5</f>
        <v>0</v>
      </c>
      <c r="PBW6" s="98">
        <f>'Sales Forecast by COS'!PBW5</f>
        <v>0</v>
      </c>
      <c r="PBX6" s="98">
        <f>'Sales Forecast by COS'!PBX5</f>
        <v>0</v>
      </c>
      <c r="PBY6" s="98">
        <f>'Sales Forecast by COS'!PBY5</f>
        <v>0</v>
      </c>
      <c r="PBZ6" s="98">
        <f>'Sales Forecast by COS'!PBZ5</f>
        <v>0</v>
      </c>
      <c r="PCA6" s="98">
        <f>'Sales Forecast by COS'!PCA5</f>
        <v>0</v>
      </c>
      <c r="PCB6" s="98">
        <f>'Sales Forecast by COS'!PCB5</f>
        <v>0</v>
      </c>
      <c r="PCC6" s="98">
        <f>'Sales Forecast by COS'!PCC5</f>
        <v>0</v>
      </c>
      <c r="PCD6" s="98">
        <f>'Sales Forecast by COS'!PCD5</f>
        <v>0</v>
      </c>
      <c r="PCE6" s="98">
        <f>'Sales Forecast by COS'!PCE5</f>
        <v>0</v>
      </c>
      <c r="PCF6" s="98">
        <f>'Sales Forecast by COS'!PCF5</f>
        <v>0</v>
      </c>
      <c r="PCG6" s="98">
        <f>'Sales Forecast by COS'!PCG5</f>
        <v>0</v>
      </c>
      <c r="PCH6" s="98">
        <f>'Sales Forecast by COS'!PCH5</f>
        <v>0</v>
      </c>
      <c r="PCI6" s="98">
        <f>'Sales Forecast by COS'!PCI5</f>
        <v>0</v>
      </c>
      <c r="PCJ6" s="98">
        <f>'Sales Forecast by COS'!PCJ5</f>
        <v>0</v>
      </c>
      <c r="PCK6" s="98">
        <f>'Sales Forecast by COS'!PCK5</f>
        <v>0</v>
      </c>
      <c r="PCL6" s="98">
        <f>'Sales Forecast by COS'!PCL5</f>
        <v>0</v>
      </c>
      <c r="PCM6" s="98">
        <f>'Sales Forecast by COS'!PCM5</f>
        <v>0</v>
      </c>
      <c r="PCN6" s="98">
        <f>'Sales Forecast by COS'!PCN5</f>
        <v>0</v>
      </c>
      <c r="PCO6" s="98">
        <f>'Sales Forecast by COS'!PCO5</f>
        <v>0</v>
      </c>
      <c r="PCP6" s="98">
        <f>'Sales Forecast by COS'!PCP5</f>
        <v>0</v>
      </c>
      <c r="PCQ6" s="98">
        <f>'Sales Forecast by COS'!PCQ5</f>
        <v>0</v>
      </c>
      <c r="PCR6" s="98">
        <f>'Sales Forecast by COS'!PCR5</f>
        <v>0</v>
      </c>
      <c r="PCS6" s="98">
        <f>'Sales Forecast by COS'!PCS5</f>
        <v>0</v>
      </c>
      <c r="PCT6" s="98">
        <f>'Sales Forecast by COS'!PCT5</f>
        <v>0</v>
      </c>
      <c r="PCU6" s="98">
        <f>'Sales Forecast by COS'!PCU5</f>
        <v>0</v>
      </c>
      <c r="PCV6" s="98">
        <f>'Sales Forecast by COS'!PCV5</f>
        <v>0</v>
      </c>
      <c r="PCW6" s="98">
        <f>'Sales Forecast by COS'!PCW5</f>
        <v>0</v>
      </c>
      <c r="PCX6" s="98">
        <f>'Sales Forecast by COS'!PCX5</f>
        <v>0</v>
      </c>
      <c r="PCY6" s="98">
        <f>'Sales Forecast by COS'!PCY5</f>
        <v>0</v>
      </c>
      <c r="PCZ6" s="98">
        <f>'Sales Forecast by COS'!PCZ5</f>
        <v>0</v>
      </c>
      <c r="PDA6" s="98">
        <f>'Sales Forecast by COS'!PDA5</f>
        <v>0</v>
      </c>
      <c r="PDB6" s="98">
        <f>'Sales Forecast by COS'!PDB5</f>
        <v>0</v>
      </c>
      <c r="PDC6" s="98">
        <f>'Sales Forecast by COS'!PDC5</f>
        <v>0</v>
      </c>
      <c r="PDD6" s="98">
        <f>'Sales Forecast by COS'!PDD5</f>
        <v>0</v>
      </c>
      <c r="PDE6" s="98">
        <f>'Sales Forecast by COS'!PDE5</f>
        <v>0</v>
      </c>
      <c r="PDF6" s="98">
        <f>'Sales Forecast by COS'!PDF5</f>
        <v>0</v>
      </c>
      <c r="PDG6" s="98">
        <f>'Sales Forecast by COS'!PDG5</f>
        <v>0</v>
      </c>
      <c r="PDH6" s="98">
        <f>'Sales Forecast by COS'!PDH5</f>
        <v>0</v>
      </c>
      <c r="PDI6" s="98">
        <f>'Sales Forecast by COS'!PDI5</f>
        <v>0</v>
      </c>
      <c r="PDJ6" s="98">
        <f>'Sales Forecast by COS'!PDJ5</f>
        <v>0</v>
      </c>
      <c r="PDK6" s="98">
        <f>'Sales Forecast by COS'!PDK5</f>
        <v>0</v>
      </c>
      <c r="PDL6" s="98">
        <f>'Sales Forecast by COS'!PDL5</f>
        <v>0</v>
      </c>
      <c r="PDM6" s="98">
        <f>'Sales Forecast by COS'!PDM5</f>
        <v>0</v>
      </c>
      <c r="PDN6" s="98">
        <f>'Sales Forecast by COS'!PDN5</f>
        <v>0</v>
      </c>
      <c r="PDO6" s="98">
        <f>'Sales Forecast by COS'!PDO5</f>
        <v>0</v>
      </c>
      <c r="PDP6" s="98">
        <f>'Sales Forecast by COS'!PDP5</f>
        <v>0</v>
      </c>
      <c r="PDQ6" s="98">
        <f>'Sales Forecast by COS'!PDQ5</f>
        <v>0</v>
      </c>
      <c r="PDR6" s="98">
        <f>'Sales Forecast by COS'!PDR5</f>
        <v>0</v>
      </c>
      <c r="PDS6" s="98">
        <f>'Sales Forecast by COS'!PDS5</f>
        <v>0</v>
      </c>
      <c r="PDT6" s="98">
        <f>'Sales Forecast by COS'!PDT5</f>
        <v>0</v>
      </c>
      <c r="PDU6" s="98">
        <f>'Sales Forecast by COS'!PDU5</f>
        <v>0</v>
      </c>
      <c r="PDV6" s="98">
        <f>'Sales Forecast by COS'!PDV5</f>
        <v>0</v>
      </c>
      <c r="PDW6" s="98">
        <f>'Sales Forecast by COS'!PDW5</f>
        <v>0</v>
      </c>
      <c r="PDX6" s="98">
        <f>'Sales Forecast by COS'!PDX5</f>
        <v>0</v>
      </c>
      <c r="PDY6" s="98">
        <f>'Sales Forecast by COS'!PDY5</f>
        <v>0</v>
      </c>
      <c r="PDZ6" s="98">
        <f>'Sales Forecast by COS'!PDZ5</f>
        <v>0</v>
      </c>
      <c r="PEA6" s="98">
        <f>'Sales Forecast by COS'!PEA5</f>
        <v>0</v>
      </c>
      <c r="PEB6" s="98">
        <f>'Sales Forecast by COS'!PEB5</f>
        <v>0</v>
      </c>
      <c r="PEC6" s="98">
        <f>'Sales Forecast by COS'!PEC5</f>
        <v>0</v>
      </c>
      <c r="PED6" s="98">
        <f>'Sales Forecast by COS'!PED5</f>
        <v>0</v>
      </c>
      <c r="PEE6" s="98">
        <f>'Sales Forecast by COS'!PEE5</f>
        <v>0</v>
      </c>
      <c r="PEF6" s="98">
        <f>'Sales Forecast by COS'!PEF5</f>
        <v>0</v>
      </c>
      <c r="PEG6" s="98">
        <f>'Sales Forecast by COS'!PEG5</f>
        <v>0</v>
      </c>
      <c r="PEH6" s="98">
        <f>'Sales Forecast by COS'!PEH5</f>
        <v>0</v>
      </c>
      <c r="PEI6" s="98">
        <f>'Sales Forecast by COS'!PEI5</f>
        <v>0</v>
      </c>
      <c r="PEJ6" s="98">
        <f>'Sales Forecast by COS'!PEJ5</f>
        <v>0</v>
      </c>
      <c r="PEK6" s="98">
        <f>'Sales Forecast by COS'!PEK5</f>
        <v>0</v>
      </c>
      <c r="PEL6" s="98">
        <f>'Sales Forecast by COS'!PEL5</f>
        <v>0</v>
      </c>
      <c r="PEM6" s="98">
        <f>'Sales Forecast by COS'!PEM5</f>
        <v>0</v>
      </c>
      <c r="PEN6" s="98">
        <f>'Sales Forecast by COS'!PEN5</f>
        <v>0</v>
      </c>
      <c r="PEO6" s="98">
        <f>'Sales Forecast by COS'!PEO5</f>
        <v>0</v>
      </c>
      <c r="PEP6" s="98">
        <f>'Sales Forecast by COS'!PEP5</f>
        <v>0</v>
      </c>
      <c r="PEQ6" s="98">
        <f>'Sales Forecast by COS'!PEQ5</f>
        <v>0</v>
      </c>
      <c r="PER6" s="98">
        <f>'Sales Forecast by COS'!PER5</f>
        <v>0</v>
      </c>
      <c r="PES6" s="98">
        <f>'Sales Forecast by COS'!PES5</f>
        <v>0</v>
      </c>
      <c r="PET6" s="98">
        <f>'Sales Forecast by COS'!PET5</f>
        <v>0</v>
      </c>
      <c r="PEU6" s="98">
        <f>'Sales Forecast by COS'!PEU5</f>
        <v>0</v>
      </c>
      <c r="PEV6" s="98">
        <f>'Sales Forecast by COS'!PEV5</f>
        <v>0</v>
      </c>
      <c r="PEW6" s="98">
        <f>'Sales Forecast by COS'!PEW5</f>
        <v>0</v>
      </c>
      <c r="PEX6" s="98">
        <f>'Sales Forecast by COS'!PEX5</f>
        <v>0</v>
      </c>
      <c r="PEY6" s="98">
        <f>'Sales Forecast by COS'!PEY5</f>
        <v>0</v>
      </c>
      <c r="PEZ6" s="98">
        <f>'Sales Forecast by COS'!PEZ5</f>
        <v>0</v>
      </c>
      <c r="PFA6" s="98">
        <f>'Sales Forecast by COS'!PFA5</f>
        <v>0</v>
      </c>
      <c r="PFB6" s="98">
        <f>'Sales Forecast by COS'!PFB5</f>
        <v>0</v>
      </c>
      <c r="PFC6" s="98">
        <f>'Sales Forecast by COS'!PFC5</f>
        <v>0</v>
      </c>
      <c r="PFD6" s="98">
        <f>'Sales Forecast by COS'!PFD5</f>
        <v>0</v>
      </c>
      <c r="PFE6" s="98">
        <f>'Sales Forecast by COS'!PFE5</f>
        <v>0</v>
      </c>
      <c r="PFF6" s="98">
        <f>'Sales Forecast by COS'!PFF5</f>
        <v>0</v>
      </c>
      <c r="PFG6" s="98">
        <f>'Sales Forecast by COS'!PFG5</f>
        <v>0</v>
      </c>
      <c r="PFH6" s="98">
        <f>'Sales Forecast by COS'!PFH5</f>
        <v>0</v>
      </c>
      <c r="PFI6" s="98">
        <f>'Sales Forecast by COS'!PFI5</f>
        <v>0</v>
      </c>
      <c r="PFJ6" s="98">
        <f>'Sales Forecast by COS'!PFJ5</f>
        <v>0</v>
      </c>
      <c r="PFK6" s="98">
        <f>'Sales Forecast by COS'!PFK5</f>
        <v>0</v>
      </c>
      <c r="PFL6" s="98">
        <f>'Sales Forecast by COS'!PFL5</f>
        <v>0</v>
      </c>
      <c r="PFM6" s="98">
        <f>'Sales Forecast by COS'!PFM5</f>
        <v>0</v>
      </c>
      <c r="PFN6" s="98">
        <f>'Sales Forecast by COS'!PFN5</f>
        <v>0</v>
      </c>
      <c r="PFO6" s="98">
        <f>'Sales Forecast by COS'!PFO5</f>
        <v>0</v>
      </c>
      <c r="PFP6" s="98">
        <f>'Sales Forecast by COS'!PFP5</f>
        <v>0</v>
      </c>
      <c r="PFQ6" s="98">
        <f>'Sales Forecast by COS'!PFQ5</f>
        <v>0</v>
      </c>
      <c r="PFR6" s="98">
        <f>'Sales Forecast by COS'!PFR5</f>
        <v>0</v>
      </c>
      <c r="PFS6" s="98">
        <f>'Sales Forecast by COS'!PFS5</f>
        <v>0</v>
      </c>
      <c r="PFT6" s="98">
        <f>'Sales Forecast by COS'!PFT5</f>
        <v>0</v>
      </c>
      <c r="PFU6" s="98">
        <f>'Sales Forecast by COS'!PFU5</f>
        <v>0</v>
      </c>
      <c r="PFV6" s="98">
        <f>'Sales Forecast by COS'!PFV5</f>
        <v>0</v>
      </c>
      <c r="PFW6" s="98">
        <f>'Sales Forecast by COS'!PFW5</f>
        <v>0</v>
      </c>
      <c r="PFX6" s="98">
        <f>'Sales Forecast by COS'!PFX5</f>
        <v>0</v>
      </c>
      <c r="PFY6" s="98">
        <f>'Sales Forecast by COS'!PFY5</f>
        <v>0</v>
      </c>
      <c r="PFZ6" s="98">
        <f>'Sales Forecast by COS'!PFZ5</f>
        <v>0</v>
      </c>
      <c r="PGA6" s="98">
        <f>'Sales Forecast by COS'!PGA5</f>
        <v>0</v>
      </c>
      <c r="PGB6" s="98">
        <f>'Sales Forecast by COS'!PGB5</f>
        <v>0</v>
      </c>
      <c r="PGC6" s="98">
        <f>'Sales Forecast by COS'!PGC5</f>
        <v>0</v>
      </c>
      <c r="PGD6" s="98">
        <f>'Sales Forecast by COS'!PGD5</f>
        <v>0</v>
      </c>
      <c r="PGE6" s="98">
        <f>'Sales Forecast by COS'!PGE5</f>
        <v>0</v>
      </c>
      <c r="PGF6" s="98">
        <f>'Sales Forecast by COS'!PGF5</f>
        <v>0</v>
      </c>
      <c r="PGG6" s="98">
        <f>'Sales Forecast by COS'!PGG5</f>
        <v>0</v>
      </c>
      <c r="PGH6" s="98">
        <f>'Sales Forecast by COS'!PGH5</f>
        <v>0</v>
      </c>
      <c r="PGI6" s="98">
        <f>'Sales Forecast by COS'!PGI5</f>
        <v>0</v>
      </c>
      <c r="PGJ6" s="98">
        <f>'Sales Forecast by COS'!PGJ5</f>
        <v>0</v>
      </c>
      <c r="PGK6" s="98">
        <f>'Sales Forecast by COS'!PGK5</f>
        <v>0</v>
      </c>
      <c r="PGL6" s="98">
        <f>'Sales Forecast by COS'!PGL5</f>
        <v>0</v>
      </c>
      <c r="PGM6" s="98">
        <f>'Sales Forecast by COS'!PGM5</f>
        <v>0</v>
      </c>
      <c r="PGN6" s="98">
        <f>'Sales Forecast by COS'!PGN5</f>
        <v>0</v>
      </c>
      <c r="PGO6" s="98">
        <f>'Sales Forecast by COS'!PGO5</f>
        <v>0</v>
      </c>
      <c r="PGP6" s="98">
        <f>'Sales Forecast by COS'!PGP5</f>
        <v>0</v>
      </c>
      <c r="PGQ6" s="98">
        <f>'Sales Forecast by COS'!PGQ5</f>
        <v>0</v>
      </c>
      <c r="PGR6" s="98">
        <f>'Sales Forecast by COS'!PGR5</f>
        <v>0</v>
      </c>
      <c r="PGS6" s="98">
        <f>'Sales Forecast by COS'!PGS5</f>
        <v>0</v>
      </c>
      <c r="PGT6" s="98">
        <f>'Sales Forecast by COS'!PGT5</f>
        <v>0</v>
      </c>
      <c r="PGU6" s="98">
        <f>'Sales Forecast by COS'!PGU5</f>
        <v>0</v>
      </c>
      <c r="PGV6" s="98">
        <f>'Sales Forecast by COS'!PGV5</f>
        <v>0</v>
      </c>
      <c r="PGW6" s="98">
        <f>'Sales Forecast by COS'!PGW5</f>
        <v>0</v>
      </c>
      <c r="PGX6" s="98">
        <f>'Sales Forecast by COS'!PGX5</f>
        <v>0</v>
      </c>
      <c r="PGY6" s="98">
        <f>'Sales Forecast by COS'!PGY5</f>
        <v>0</v>
      </c>
      <c r="PGZ6" s="98">
        <f>'Sales Forecast by COS'!PGZ5</f>
        <v>0</v>
      </c>
      <c r="PHA6" s="98">
        <f>'Sales Forecast by COS'!PHA5</f>
        <v>0</v>
      </c>
      <c r="PHB6" s="98">
        <f>'Sales Forecast by COS'!PHB5</f>
        <v>0</v>
      </c>
      <c r="PHC6" s="98">
        <f>'Sales Forecast by COS'!PHC5</f>
        <v>0</v>
      </c>
      <c r="PHD6" s="98">
        <f>'Sales Forecast by COS'!PHD5</f>
        <v>0</v>
      </c>
      <c r="PHE6" s="98">
        <f>'Sales Forecast by COS'!PHE5</f>
        <v>0</v>
      </c>
      <c r="PHF6" s="98">
        <f>'Sales Forecast by COS'!PHF5</f>
        <v>0</v>
      </c>
      <c r="PHG6" s="98">
        <f>'Sales Forecast by COS'!PHG5</f>
        <v>0</v>
      </c>
      <c r="PHH6" s="98">
        <f>'Sales Forecast by COS'!PHH5</f>
        <v>0</v>
      </c>
      <c r="PHI6" s="98">
        <f>'Sales Forecast by COS'!PHI5</f>
        <v>0</v>
      </c>
      <c r="PHJ6" s="98">
        <f>'Sales Forecast by COS'!PHJ5</f>
        <v>0</v>
      </c>
      <c r="PHK6" s="98">
        <f>'Sales Forecast by COS'!PHK5</f>
        <v>0</v>
      </c>
      <c r="PHL6" s="98">
        <f>'Sales Forecast by COS'!PHL5</f>
        <v>0</v>
      </c>
      <c r="PHM6" s="98">
        <f>'Sales Forecast by COS'!PHM5</f>
        <v>0</v>
      </c>
      <c r="PHN6" s="98">
        <f>'Sales Forecast by COS'!PHN5</f>
        <v>0</v>
      </c>
      <c r="PHO6" s="98">
        <f>'Sales Forecast by COS'!PHO5</f>
        <v>0</v>
      </c>
      <c r="PHP6" s="98">
        <f>'Sales Forecast by COS'!PHP5</f>
        <v>0</v>
      </c>
      <c r="PHQ6" s="98">
        <f>'Sales Forecast by COS'!PHQ5</f>
        <v>0</v>
      </c>
      <c r="PHR6" s="98">
        <f>'Sales Forecast by COS'!PHR5</f>
        <v>0</v>
      </c>
      <c r="PHS6" s="98">
        <f>'Sales Forecast by COS'!PHS5</f>
        <v>0</v>
      </c>
      <c r="PHT6" s="98">
        <f>'Sales Forecast by COS'!PHT5</f>
        <v>0</v>
      </c>
      <c r="PHU6" s="98">
        <f>'Sales Forecast by COS'!PHU5</f>
        <v>0</v>
      </c>
      <c r="PHV6" s="98">
        <f>'Sales Forecast by COS'!PHV5</f>
        <v>0</v>
      </c>
      <c r="PHW6" s="98">
        <f>'Sales Forecast by COS'!PHW5</f>
        <v>0</v>
      </c>
      <c r="PHX6" s="98">
        <f>'Sales Forecast by COS'!PHX5</f>
        <v>0</v>
      </c>
      <c r="PHY6" s="98">
        <f>'Sales Forecast by COS'!PHY5</f>
        <v>0</v>
      </c>
      <c r="PHZ6" s="98">
        <f>'Sales Forecast by COS'!PHZ5</f>
        <v>0</v>
      </c>
      <c r="PIA6" s="98">
        <f>'Sales Forecast by COS'!PIA5</f>
        <v>0</v>
      </c>
      <c r="PIB6" s="98">
        <f>'Sales Forecast by COS'!PIB5</f>
        <v>0</v>
      </c>
      <c r="PIC6" s="98">
        <f>'Sales Forecast by COS'!PIC5</f>
        <v>0</v>
      </c>
      <c r="PID6" s="98">
        <f>'Sales Forecast by COS'!PID5</f>
        <v>0</v>
      </c>
      <c r="PIE6" s="98">
        <f>'Sales Forecast by COS'!PIE5</f>
        <v>0</v>
      </c>
      <c r="PIF6" s="98">
        <f>'Sales Forecast by COS'!PIF5</f>
        <v>0</v>
      </c>
      <c r="PIG6" s="98">
        <f>'Sales Forecast by COS'!PIG5</f>
        <v>0</v>
      </c>
      <c r="PIH6" s="98">
        <f>'Sales Forecast by COS'!PIH5</f>
        <v>0</v>
      </c>
      <c r="PII6" s="98">
        <f>'Sales Forecast by COS'!PII5</f>
        <v>0</v>
      </c>
      <c r="PIJ6" s="98">
        <f>'Sales Forecast by COS'!PIJ5</f>
        <v>0</v>
      </c>
      <c r="PIK6" s="98">
        <f>'Sales Forecast by COS'!PIK5</f>
        <v>0</v>
      </c>
      <c r="PIL6" s="98">
        <f>'Sales Forecast by COS'!PIL5</f>
        <v>0</v>
      </c>
      <c r="PIM6" s="98">
        <f>'Sales Forecast by COS'!PIM5</f>
        <v>0</v>
      </c>
      <c r="PIN6" s="98">
        <f>'Sales Forecast by COS'!PIN5</f>
        <v>0</v>
      </c>
      <c r="PIO6" s="98">
        <f>'Sales Forecast by COS'!PIO5</f>
        <v>0</v>
      </c>
      <c r="PIP6" s="98">
        <f>'Sales Forecast by COS'!PIP5</f>
        <v>0</v>
      </c>
      <c r="PIQ6" s="98">
        <f>'Sales Forecast by COS'!PIQ5</f>
        <v>0</v>
      </c>
      <c r="PIR6" s="98">
        <f>'Sales Forecast by COS'!PIR5</f>
        <v>0</v>
      </c>
      <c r="PIS6" s="98">
        <f>'Sales Forecast by COS'!PIS5</f>
        <v>0</v>
      </c>
      <c r="PIT6" s="98">
        <f>'Sales Forecast by COS'!PIT5</f>
        <v>0</v>
      </c>
      <c r="PIU6" s="98">
        <f>'Sales Forecast by COS'!PIU5</f>
        <v>0</v>
      </c>
      <c r="PIV6" s="98">
        <f>'Sales Forecast by COS'!PIV5</f>
        <v>0</v>
      </c>
      <c r="PIW6" s="98">
        <f>'Sales Forecast by COS'!PIW5</f>
        <v>0</v>
      </c>
      <c r="PIX6" s="98">
        <f>'Sales Forecast by COS'!PIX5</f>
        <v>0</v>
      </c>
      <c r="PIY6" s="98">
        <f>'Sales Forecast by COS'!PIY5</f>
        <v>0</v>
      </c>
      <c r="PIZ6" s="98">
        <f>'Sales Forecast by COS'!PIZ5</f>
        <v>0</v>
      </c>
      <c r="PJA6" s="98">
        <f>'Sales Forecast by COS'!PJA5</f>
        <v>0</v>
      </c>
      <c r="PJB6" s="98">
        <f>'Sales Forecast by COS'!PJB5</f>
        <v>0</v>
      </c>
      <c r="PJC6" s="98">
        <f>'Sales Forecast by COS'!PJC5</f>
        <v>0</v>
      </c>
      <c r="PJD6" s="98">
        <f>'Sales Forecast by COS'!PJD5</f>
        <v>0</v>
      </c>
      <c r="PJE6" s="98">
        <f>'Sales Forecast by COS'!PJE5</f>
        <v>0</v>
      </c>
      <c r="PJF6" s="98">
        <f>'Sales Forecast by COS'!PJF5</f>
        <v>0</v>
      </c>
      <c r="PJG6" s="98">
        <f>'Sales Forecast by COS'!PJG5</f>
        <v>0</v>
      </c>
      <c r="PJH6" s="98">
        <f>'Sales Forecast by COS'!PJH5</f>
        <v>0</v>
      </c>
      <c r="PJI6" s="98">
        <f>'Sales Forecast by COS'!PJI5</f>
        <v>0</v>
      </c>
      <c r="PJJ6" s="98">
        <f>'Sales Forecast by COS'!PJJ5</f>
        <v>0</v>
      </c>
      <c r="PJK6" s="98">
        <f>'Sales Forecast by COS'!PJK5</f>
        <v>0</v>
      </c>
      <c r="PJL6" s="98">
        <f>'Sales Forecast by COS'!PJL5</f>
        <v>0</v>
      </c>
      <c r="PJM6" s="98">
        <f>'Sales Forecast by COS'!PJM5</f>
        <v>0</v>
      </c>
      <c r="PJN6" s="98">
        <f>'Sales Forecast by COS'!PJN5</f>
        <v>0</v>
      </c>
      <c r="PJO6" s="98">
        <f>'Sales Forecast by COS'!PJO5</f>
        <v>0</v>
      </c>
      <c r="PJP6" s="98">
        <f>'Sales Forecast by COS'!PJP5</f>
        <v>0</v>
      </c>
      <c r="PJQ6" s="98">
        <f>'Sales Forecast by COS'!PJQ5</f>
        <v>0</v>
      </c>
      <c r="PJR6" s="98">
        <f>'Sales Forecast by COS'!PJR5</f>
        <v>0</v>
      </c>
      <c r="PJS6" s="98">
        <f>'Sales Forecast by COS'!PJS5</f>
        <v>0</v>
      </c>
      <c r="PJT6" s="98">
        <f>'Sales Forecast by COS'!PJT5</f>
        <v>0</v>
      </c>
      <c r="PJU6" s="98">
        <f>'Sales Forecast by COS'!PJU5</f>
        <v>0</v>
      </c>
      <c r="PJV6" s="98">
        <f>'Sales Forecast by COS'!PJV5</f>
        <v>0</v>
      </c>
      <c r="PJW6" s="98">
        <f>'Sales Forecast by COS'!PJW5</f>
        <v>0</v>
      </c>
      <c r="PJX6" s="98">
        <f>'Sales Forecast by COS'!PJX5</f>
        <v>0</v>
      </c>
      <c r="PJY6" s="98">
        <f>'Sales Forecast by COS'!PJY5</f>
        <v>0</v>
      </c>
      <c r="PJZ6" s="98">
        <f>'Sales Forecast by COS'!PJZ5</f>
        <v>0</v>
      </c>
      <c r="PKA6" s="98">
        <f>'Sales Forecast by COS'!PKA5</f>
        <v>0</v>
      </c>
      <c r="PKB6" s="98">
        <f>'Sales Forecast by COS'!PKB5</f>
        <v>0</v>
      </c>
      <c r="PKC6" s="98">
        <f>'Sales Forecast by COS'!PKC5</f>
        <v>0</v>
      </c>
      <c r="PKD6" s="98">
        <f>'Sales Forecast by COS'!PKD5</f>
        <v>0</v>
      </c>
      <c r="PKE6" s="98">
        <f>'Sales Forecast by COS'!PKE5</f>
        <v>0</v>
      </c>
      <c r="PKF6" s="98">
        <f>'Sales Forecast by COS'!PKF5</f>
        <v>0</v>
      </c>
      <c r="PKG6" s="98">
        <f>'Sales Forecast by COS'!PKG5</f>
        <v>0</v>
      </c>
      <c r="PKH6" s="98">
        <f>'Sales Forecast by COS'!PKH5</f>
        <v>0</v>
      </c>
      <c r="PKI6" s="98">
        <f>'Sales Forecast by COS'!PKI5</f>
        <v>0</v>
      </c>
      <c r="PKJ6" s="98">
        <f>'Sales Forecast by COS'!PKJ5</f>
        <v>0</v>
      </c>
      <c r="PKK6" s="98">
        <f>'Sales Forecast by COS'!PKK5</f>
        <v>0</v>
      </c>
      <c r="PKL6" s="98">
        <f>'Sales Forecast by COS'!PKL5</f>
        <v>0</v>
      </c>
      <c r="PKM6" s="98">
        <f>'Sales Forecast by COS'!PKM5</f>
        <v>0</v>
      </c>
      <c r="PKN6" s="98">
        <f>'Sales Forecast by COS'!PKN5</f>
        <v>0</v>
      </c>
      <c r="PKO6" s="98">
        <f>'Sales Forecast by COS'!PKO5</f>
        <v>0</v>
      </c>
      <c r="PKP6" s="98">
        <f>'Sales Forecast by COS'!PKP5</f>
        <v>0</v>
      </c>
      <c r="PKQ6" s="98">
        <f>'Sales Forecast by COS'!PKQ5</f>
        <v>0</v>
      </c>
      <c r="PKR6" s="98">
        <f>'Sales Forecast by COS'!PKR5</f>
        <v>0</v>
      </c>
      <c r="PKS6" s="98">
        <f>'Sales Forecast by COS'!PKS5</f>
        <v>0</v>
      </c>
      <c r="PKT6" s="98">
        <f>'Sales Forecast by COS'!PKT5</f>
        <v>0</v>
      </c>
      <c r="PKU6" s="98">
        <f>'Sales Forecast by COS'!PKU5</f>
        <v>0</v>
      </c>
      <c r="PKV6" s="98">
        <f>'Sales Forecast by COS'!PKV5</f>
        <v>0</v>
      </c>
      <c r="PKW6" s="98">
        <f>'Sales Forecast by COS'!PKW5</f>
        <v>0</v>
      </c>
      <c r="PKX6" s="98">
        <f>'Sales Forecast by COS'!PKX5</f>
        <v>0</v>
      </c>
      <c r="PKY6" s="98">
        <f>'Sales Forecast by COS'!PKY5</f>
        <v>0</v>
      </c>
      <c r="PKZ6" s="98">
        <f>'Sales Forecast by COS'!PKZ5</f>
        <v>0</v>
      </c>
      <c r="PLA6" s="98">
        <f>'Sales Forecast by COS'!PLA5</f>
        <v>0</v>
      </c>
      <c r="PLB6" s="98">
        <f>'Sales Forecast by COS'!PLB5</f>
        <v>0</v>
      </c>
      <c r="PLC6" s="98">
        <f>'Sales Forecast by COS'!PLC5</f>
        <v>0</v>
      </c>
      <c r="PLD6" s="98">
        <f>'Sales Forecast by COS'!PLD5</f>
        <v>0</v>
      </c>
      <c r="PLE6" s="98">
        <f>'Sales Forecast by COS'!PLE5</f>
        <v>0</v>
      </c>
      <c r="PLF6" s="98">
        <f>'Sales Forecast by COS'!PLF5</f>
        <v>0</v>
      </c>
      <c r="PLG6" s="98">
        <f>'Sales Forecast by COS'!PLG5</f>
        <v>0</v>
      </c>
      <c r="PLH6" s="98">
        <f>'Sales Forecast by COS'!PLH5</f>
        <v>0</v>
      </c>
      <c r="PLI6" s="98">
        <f>'Sales Forecast by COS'!PLI5</f>
        <v>0</v>
      </c>
      <c r="PLJ6" s="98">
        <f>'Sales Forecast by COS'!PLJ5</f>
        <v>0</v>
      </c>
      <c r="PLK6" s="98">
        <f>'Sales Forecast by COS'!PLK5</f>
        <v>0</v>
      </c>
      <c r="PLL6" s="98">
        <f>'Sales Forecast by COS'!PLL5</f>
        <v>0</v>
      </c>
      <c r="PLM6" s="98">
        <f>'Sales Forecast by COS'!PLM5</f>
        <v>0</v>
      </c>
      <c r="PLN6" s="98">
        <f>'Sales Forecast by COS'!PLN5</f>
        <v>0</v>
      </c>
      <c r="PLO6" s="98">
        <f>'Sales Forecast by COS'!PLO5</f>
        <v>0</v>
      </c>
      <c r="PLP6" s="98">
        <f>'Sales Forecast by COS'!PLP5</f>
        <v>0</v>
      </c>
      <c r="PLQ6" s="98">
        <f>'Sales Forecast by COS'!PLQ5</f>
        <v>0</v>
      </c>
      <c r="PLR6" s="98">
        <f>'Sales Forecast by COS'!PLR5</f>
        <v>0</v>
      </c>
      <c r="PLS6" s="98">
        <f>'Sales Forecast by COS'!PLS5</f>
        <v>0</v>
      </c>
      <c r="PLT6" s="98">
        <f>'Sales Forecast by COS'!PLT5</f>
        <v>0</v>
      </c>
      <c r="PLU6" s="98">
        <f>'Sales Forecast by COS'!PLU5</f>
        <v>0</v>
      </c>
      <c r="PLV6" s="98">
        <f>'Sales Forecast by COS'!PLV5</f>
        <v>0</v>
      </c>
      <c r="PLW6" s="98">
        <f>'Sales Forecast by COS'!PLW5</f>
        <v>0</v>
      </c>
      <c r="PLX6" s="98">
        <f>'Sales Forecast by COS'!PLX5</f>
        <v>0</v>
      </c>
      <c r="PLY6" s="98">
        <f>'Sales Forecast by COS'!PLY5</f>
        <v>0</v>
      </c>
      <c r="PLZ6" s="98">
        <f>'Sales Forecast by COS'!PLZ5</f>
        <v>0</v>
      </c>
      <c r="PMA6" s="98">
        <f>'Sales Forecast by COS'!PMA5</f>
        <v>0</v>
      </c>
      <c r="PMB6" s="98">
        <f>'Sales Forecast by COS'!PMB5</f>
        <v>0</v>
      </c>
      <c r="PMC6" s="98">
        <f>'Sales Forecast by COS'!PMC5</f>
        <v>0</v>
      </c>
      <c r="PMD6" s="98">
        <f>'Sales Forecast by COS'!PMD5</f>
        <v>0</v>
      </c>
      <c r="PME6" s="98">
        <f>'Sales Forecast by COS'!PME5</f>
        <v>0</v>
      </c>
      <c r="PMF6" s="98">
        <f>'Sales Forecast by COS'!PMF5</f>
        <v>0</v>
      </c>
      <c r="PMG6" s="98">
        <f>'Sales Forecast by COS'!PMG5</f>
        <v>0</v>
      </c>
      <c r="PMH6" s="98">
        <f>'Sales Forecast by COS'!PMH5</f>
        <v>0</v>
      </c>
      <c r="PMI6" s="98">
        <f>'Sales Forecast by COS'!PMI5</f>
        <v>0</v>
      </c>
      <c r="PMJ6" s="98">
        <f>'Sales Forecast by COS'!PMJ5</f>
        <v>0</v>
      </c>
      <c r="PMK6" s="98">
        <f>'Sales Forecast by COS'!PMK5</f>
        <v>0</v>
      </c>
      <c r="PML6" s="98">
        <f>'Sales Forecast by COS'!PML5</f>
        <v>0</v>
      </c>
      <c r="PMM6" s="98">
        <f>'Sales Forecast by COS'!PMM5</f>
        <v>0</v>
      </c>
      <c r="PMN6" s="98">
        <f>'Sales Forecast by COS'!PMN5</f>
        <v>0</v>
      </c>
      <c r="PMO6" s="98">
        <f>'Sales Forecast by COS'!PMO5</f>
        <v>0</v>
      </c>
      <c r="PMP6" s="98">
        <f>'Sales Forecast by COS'!PMP5</f>
        <v>0</v>
      </c>
      <c r="PMQ6" s="98">
        <f>'Sales Forecast by COS'!PMQ5</f>
        <v>0</v>
      </c>
      <c r="PMR6" s="98">
        <f>'Sales Forecast by COS'!PMR5</f>
        <v>0</v>
      </c>
      <c r="PMS6" s="98">
        <f>'Sales Forecast by COS'!PMS5</f>
        <v>0</v>
      </c>
      <c r="PMT6" s="98">
        <f>'Sales Forecast by COS'!PMT5</f>
        <v>0</v>
      </c>
      <c r="PMU6" s="98">
        <f>'Sales Forecast by COS'!PMU5</f>
        <v>0</v>
      </c>
      <c r="PMV6" s="98">
        <f>'Sales Forecast by COS'!PMV5</f>
        <v>0</v>
      </c>
      <c r="PMW6" s="98">
        <f>'Sales Forecast by COS'!PMW5</f>
        <v>0</v>
      </c>
      <c r="PMX6" s="98">
        <f>'Sales Forecast by COS'!PMX5</f>
        <v>0</v>
      </c>
      <c r="PMY6" s="98">
        <f>'Sales Forecast by COS'!PMY5</f>
        <v>0</v>
      </c>
      <c r="PMZ6" s="98">
        <f>'Sales Forecast by COS'!PMZ5</f>
        <v>0</v>
      </c>
      <c r="PNA6" s="98">
        <f>'Sales Forecast by COS'!PNA5</f>
        <v>0</v>
      </c>
      <c r="PNB6" s="98">
        <f>'Sales Forecast by COS'!PNB5</f>
        <v>0</v>
      </c>
      <c r="PNC6" s="98">
        <f>'Sales Forecast by COS'!PNC5</f>
        <v>0</v>
      </c>
      <c r="PND6" s="98">
        <f>'Sales Forecast by COS'!PND5</f>
        <v>0</v>
      </c>
      <c r="PNE6" s="98">
        <f>'Sales Forecast by COS'!PNE5</f>
        <v>0</v>
      </c>
      <c r="PNF6" s="98">
        <f>'Sales Forecast by COS'!PNF5</f>
        <v>0</v>
      </c>
      <c r="PNG6" s="98">
        <f>'Sales Forecast by COS'!PNG5</f>
        <v>0</v>
      </c>
      <c r="PNH6" s="98">
        <f>'Sales Forecast by COS'!PNH5</f>
        <v>0</v>
      </c>
      <c r="PNI6" s="98">
        <f>'Sales Forecast by COS'!PNI5</f>
        <v>0</v>
      </c>
      <c r="PNJ6" s="98">
        <f>'Sales Forecast by COS'!PNJ5</f>
        <v>0</v>
      </c>
      <c r="PNK6" s="98">
        <f>'Sales Forecast by COS'!PNK5</f>
        <v>0</v>
      </c>
      <c r="PNL6" s="98">
        <f>'Sales Forecast by COS'!PNL5</f>
        <v>0</v>
      </c>
      <c r="PNM6" s="98">
        <f>'Sales Forecast by COS'!PNM5</f>
        <v>0</v>
      </c>
      <c r="PNN6" s="98">
        <f>'Sales Forecast by COS'!PNN5</f>
        <v>0</v>
      </c>
      <c r="PNO6" s="98">
        <f>'Sales Forecast by COS'!PNO5</f>
        <v>0</v>
      </c>
      <c r="PNP6" s="98">
        <f>'Sales Forecast by COS'!PNP5</f>
        <v>0</v>
      </c>
      <c r="PNQ6" s="98">
        <f>'Sales Forecast by COS'!PNQ5</f>
        <v>0</v>
      </c>
      <c r="PNR6" s="98">
        <f>'Sales Forecast by COS'!PNR5</f>
        <v>0</v>
      </c>
      <c r="PNS6" s="98">
        <f>'Sales Forecast by COS'!PNS5</f>
        <v>0</v>
      </c>
      <c r="PNT6" s="98">
        <f>'Sales Forecast by COS'!PNT5</f>
        <v>0</v>
      </c>
      <c r="PNU6" s="98">
        <f>'Sales Forecast by COS'!PNU5</f>
        <v>0</v>
      </c>
      <c r="PNV6" s="98">
        <f>'Sales Forecast by COS'!PNV5</f>
        <v>0</v>
      </c>
      <c r="PNW6" s="98">
        <f>'Sales Forecast by COS'!PNW5</f>
        <v>0</v>
      </c>
      <c r="PNX6" s="98">
        <f>'Sales Forecast by COS'!PNX5</f>
        <v>0</v>
      </c>
      <c r="PNY6" s="98">
        <f>'Sales Forecast by COS'!PNY5</f>
        <v>0</v>
      </c>
      <c r="PNZ6" s="98">
        <f>'Sales Forecast by COS'!PNZ5</f>
        <v>0</v>
      </c>
      <c r="POA6" s="98">
        <f>'Sales Forecast by COS'!POA5</f>
        <v>0</v>
      </c>
      <c r="POB6" s="98">
        <f>'Sales Forecast by COS'!POB5</f>
        <v>0</v>
      </c>
      <c r="POC6" s="98">
        <f>'Sales Forecast by COS'!POC5</f>
        <v>0</v>
      </c>
      <c r="POD6" s="98">
        <f>'Sales Forecast by COS'!POD5</f>
        <v>0</v>
      </c>
      <c r="POE6" s="98">
        <f>'Sales Forecast by COS'!POE5</f>
        <v>0</v>
      </c>
      <c r="POF6" s="98">
        <f>'Sales Forecast by COS'!POF5</f>
        <v>0</v>
      </c>
      <c r="POG6" s="98">
        <f>'Sales Forecast by COS'!POG5</f>
        <v>0</v>
      </c>
      <c r="POH6" s="98">
        <f>'Sales Forecast by COS'!POH5</f>
        <v>0</v>
      </c>
      <c r="POI6" s="98">
        <f>'Sales Forecast by COS'!POI5</f>
        <v>0</v>
      </c>
      <c r="POJ6" s="98">
        <f>'Sales Forecast by COS'!POJ5</f>
        <v>0</v>
      </c>
      <c r="POK6" s="98">
        <f>'Sales Forecast by COS'!POK5</f>
        <v>0</v>
      </c>
      <c r="POL6" s="98">
        <f>'Sales Forecast by COS'!POL5</f>
        <v>0</v>
      </c>
      <c r="POM6" s="98">
        <f>'Sales Forecast by COS'!POM5</f>
        <v>0</v>
      </c>
      <c r="PON6" s="98">
        <f>'Sales Forecast by COS'!PON5</f>
        <v>0</v>
      </c>
      <c r="POO6" s="98">
        <f>'Sales Forecast by COS'!POO5</f>
        <v>0</v>
      </c>
      <c r="POP6" s="98">
        <f>'Sales Forecast by COS'!POP5</f>
        <v>0</v>
      </c>
      <c r="POQ6" s="98">
        <f>'Sales Forecast by COS'!POQ5</f>
        <v>0</v>
      </c>
      <c r="POR6" s="98">
        <f>'Sales Forecast by COS'!POR5</f>
        <v>0</v>
      </c>
      <c r="POS6" s="98">
        <f>'Sales Forecast by COS'!POS5</f>
        <v>0</v>
      </c>
      <c r="POT6" s="98">
        <f>'Sales Forecast by COS'!POT5</f>
        <v>0</v>
      </c>
      <c r="POU6" s="98">
        <f>'Sales Forecast by COS'!POU5</f>
        <v>0</v>
      </c>
      <c r="POV6" s="98">
        <f>'Sales Forecast by COS'!POV5</f>
        <v>0</v>
      </c>
      <c r="POW6" s="98">
        <f>'Sales Forecast by COS'!POW5</f>
        <v>0</v>
      </c>
      <c r="POX6" s="98">
        <f>'Sales Forecast by COS'!POX5</f>
        <v>0</v>
      </c>
      <c r="POY6" s="98">
        <f>'Sales Forecast by COS'!POY5</f>
        <v>0</v>
      </c>
      <c r="POZ6" s="98">
        <f>'Sales Forecast by COS'!POZ5</f>
        <v>0</v>
      </c>
      <c r="PPA6" s="98">
        <f>'Sales Forecast by COS'!PPA5</f>
        <v>0</v>
      </c>
      <c r="PPB6" s="98">
        <f>'Sales Forecast by COS'!PPB5</f>
        <v>0</v>
      </c>
      <c r="PPC6" s="98">
        <f>'Sales Forecast by COS'!PPC5</f>
        <v>0</v>
      </c>
      <c r="PPD6" s="98">
        <f>'Sales Forecast by COS'!PPD5</f>
        <v>0</v>
      </c>
      <c r="PPE6" s="98">
        <f>'Sales Forecast by COS'!PPE5</f>
        <v>0</v>
      </c>
      <c r="PPF6" s="98">
        <f>'Sales Forecast by COS'!PPF5</f>
        <v>0</v>
      </c>
      <c r="PPG6" s="98">
        <f>'Sales Forecast by COS'!PPG5</f>
        <v>0</v>
      </c>
      <c r="PPH6" s="98">
        <f>'Sales Forecast by COS'!PPH5</f>
        <v>0</v>
      </c>
      <c r="PPI6" s="98">
        <f>'Sales Forecast by COS'!PPI5</f>
        <v>0</v>
      </c>
      <c r="PPJ6" s="98">
        <f>'Sales Forecast by COS'!PPJ5</f>
        <v>0</v>
      </c>
      <c r="PPK6" s="98">
        <f>'Sales Forecast by COS'!PPK5</f>
        <v>0</v>
      </c>
      <c r="PPL6" s="98">
        <f>'Sales Forecast by COS'!PPL5</f>
        <v>0</v>
      </c>
      <c r="PPM6" s="98">
        <f>'Sales Forecast by COS'!PPM5</f>
        <v>0</v>
      </c>
      <c r="PPN6" s="98">
        <f>'Sales Forecast by COS'!PPN5</f>
        <v>0</v>
      </c>
      <c r="PPO6" s="98">
        <f>'Sales Forecast by COS'!PPO5</f>
        <v>0</v>
      </c>
      <c r="PPP6" s="98">
        <f>'Sales Forecast by COS'!PPP5</f>
        <v>0</v>
      </c>
      <c r="PPQ6" s="98">
        <f>'Sales Forecast by COS'!PPQ5</f>
        <v>0</v>
      </c>
      <c r="PPR6" s="98">
        <f>'Sales Forecast by COS'!PPR5</f>
        <v>0</v>
      </c>
      <c r="PPS6" s="98">
        <f>'Sales Forecast by COS'!PPS5</f>
        <v>0</v>
      </c>
      <c r="PPT6" s="98">
        <f>'Sales Forecast by COS'!PPT5</f>
        <v>0</v>
      </c>
      <c r="PPU6" s="98">
        <f>'Sales Forecast by COS'!PPU5</f>
        <v>0</v>
      </c>
      <c r="PPV6" s="98">
        <f>'Sales Forecast by COS'!PPV5</f>
        <v>0</v>
      </c>
      <c r="PPW6" s="98">
        <f>'Sales Forecast by COS'!PPW5</f>
        <v>0</v>
      </c>
      <c r="PPX6" s="98">
        <f>'Sales Forecast by COS'!PPX5</f>
        <v>0</v>
      </c>
      <c r="PPY6" s="98">
        <f>'Sales Forecast by COS'!PPY5</f>
        <v>0</v>
      </c>
      <c r="PPZ6" s="98">
        <f>'Sales Forecast by COS'!PPZ5</f>
        <v>0</v>
      </c>
      <c r="PQA6" s="98">
        <f>'Sales Forecast by COS'!PQA5</f>
        <v>0</v>
      </c>
      <c r="PQB6" s="98">
        <f>'Sales Forecast by COS'!PQB5</f>
        <v>0</v>
      </c>
      <c r="PQC6" s="98">
        <f>'Sales Forecast by COS'!PQC5</f>
        <v>0</v>
      </c>
      <c r="PQD6" s="98">
        <f>'Sales Forecast by COS'!PQD5</f>
        <v>0</v>
      </c>
      <c r="PQE6" s="98">
        <f>'Sales Forecast by COS'!PQE5</f>
        <v>0</v>
      </c>
      <c r="PQF6" s="98">
        <f>'Sales Forecast by COS'!PQF5</f>
        <v>0</v>
      </c>
      <c r="PQG6" s="98">
        <f>'Sales Forecast by COS'!PQG5</f>
        <v>0</v>
      </c>
      <c r="PQH6" s="98">
        <f>'Sales Forecast by COS'!PQH5</f>
        <v>0</v>
      </c>
      <c r="PQI6" s="98">
        <f>'Sales Forecast by COS'!PQI5</f>
        <v>0</v>
      </c>
      <c r="PQJ6" s="98">
        <f>'Sales Forecast by COS'!PQJ5</f>
        <v>0</v>
      </c>
      <c r="PQK6" s="98">
        <f>'Sales Forecast by COS'!PQK5</f>
        <v>0</v>
      </c>
      <c r="PQL6" s="98">
        <f>'Sales Forecast by COS'!PQL5</f>
        <v>0</v>
      </c>
      <c r="PQM6" s="98">
        <f>'Sales Forecast by COS'!PQM5</f>
        <v>0</v>
      </c>
      <c r="PQN6" s="98">
        <f>'Sales Forecast by COS'!PQN5</f>
        <v>0</v>
      </c>
      <c r="PQO6" s="98">
        <f>'Sales Forecast by COS'!PQO5</f>
        <v>0</v>
      </c>
      <c r="PQP6" s="98">
        <f>'Sales Forecast by COS'!PQP5</f>
        <v>0</v>
      </c>
      <c r="PQQ6" s="98">
        <f>'Sales Forecast by COS'!PQQ5</f>
        <v>0</v>
      </c>
      <c r="PQR6" s="98">
        <f>'Sales Forecast by COS'!PQR5</f>
        <v>0</v>
      </c>
      <c r="PQS6" s="98">
        <f>'Sales Forecast by COS'!PQS5</f>
        <v>0</v>
      </c>
      <c r="PQT6" s="98">
        <f>'Sales Forecast by COS'!PQT5</f>
        <v>0</v>
      </c>
      <c r="PQU6" s="98">
        <f>'Sales Forecast by COS'!PQU5</f>
        <v>0</v>
      </c>
      <c r="PQV6" s="98">
        <f>'Sales Forecast by COS'!PQV5</f>
        <v>0</v>
      </c>
      <c r="PQW6" s="98">
        <f>'Sales Forecast by COS'!PQW5</f>
        <v>0</v>
      </c>
      <c r="PQX6" s="98">
        <f>'Sales Forecast by COS'!PQX5</f>
        <v>0</v>
      </c>
      <c r="PQY6" s="98">
        <f>'Sales Forecast by COS'!PQY5</f>
        <v>0</v>
      </c>
      <c r="PQZ6" s="98">
        <f>'Sales Forecast by COS'!PQZ5</f>
        <v>0</v>
      </c>
      <c r="PRA6" s="98">
        <f>'Sales Forecast by COS'!PRA5</f>
        <v>0</v>
      </c>
      <c r="PRB6" s="98">
        <f>'Sales Forecast by COS'!PRB5</f>
        <v>0</v>
      </c>
      <c r="PRC6" s="98">
        <f>'Sales Forecast by COS'!PRC5</f>
        <v>0</v>
      </c>
      <c r="PRD6" s="98">
        <f>'Sales Forecast by COS'!PRD5</f>
        <v>0</v>
      </c>
      <c r="PRE6" s="98">
        <f>'Sales Forecast by COS'!PRE5</f>
        <v>0</v>
      </c>
      <c r="PRF6" s="98">
        <f>'Sales Forecast by COS'!PRF5</f>
        <v>0</v>
      </c>
      <c r="PRG6" s="98">
        <f>'Sales Forecast by COS'!PRG5</f>
        <v>0</v>
      </c>
      <c r="PRH6" s="98">
        <f>'Sales Forecast by COS'!PRH5</f>
        <v>0</v>
      </c>
      <c r="PRI6" s="98">
        <f>'Sales Forecast by COS'!PRI5</f>
        <v>0</v>
      </c>
      <c r="PRJ6" s="98">
        <f>'Sales Forecast by COS'!PRJ5</f>
        <v>0</v>
      </c>
      <c r="PRK6" s="98">
        <f>'Sales Forecast by COS'!PRK5</f>
        <v>0</v>
      </c>
      <c r="PRL6" s="98">
        <f>'Sales Forecast by COS'!PRL5</f>
        <v>0</v>
      </c>
      <c r="PRM6" s="98">
        <f>'Sales Forecast by COS'!PRM5</f>
        <v>0</v>
      </c>
      <c r="PRN6" s="98">
        <f>'Sales Forecast by COS'!PRN5</f>
        <v>0</v>
      </c>
      <c r="PRO6" s="98">
        <f>'Sales Forecast by COS'!PRO5</f>
        <v>0</v>
      </c>
      <c r="PRP6" s="98">
        <f>'Sales Forecast by COS'!PRP5</f>
        <v>0</v>
      </c>
      <c r="PRQ6" s="98">
        <f>'Sales Forecast by COS'!PRQ5</f>
        <v>0</v>
      </c>
      <c r="PRR6" s="98">
        <f>'Sales Forecast by COS'!PRR5</f>
        <v>0</v>
      </c>
      <c r="PRS6" s="98">
        <f>'Sales Forecast by COS'!PRS5</f>
        <v>0</v>
      </c>
      <c r="PRT6" s="98">
        <f>'Sales Forecast by COS'!PRT5</f>
        <v>0</v>
      </c>
      <c r="PRU6" s="98">
        <f>'Sales Forecast by COS'!PRU5</f>
        <v>0</v>
      </c>
      <c r="PRV6" s="98">
        <f>'Sales Forecast by COS'!PRV5</f>
        <v>0</v>
      </c>
      <c r="PRW6" s="98">
        <f>'Sales Forecast by COS'!PRW5</f>
        <v>0</v>
      </c>
      <c r="PRX6" s="98">
        <f>'Sales Forecast by COS'!PRX5</f>
        <v>0</v>
      </c>
      <c r="PRY6" s="98">
        <f>'Sales Forecast by COS'!PRY5</f>
        <v>0</v>
      </c>
      <c r="PRZ6" s="98">
        <f>'Sales Forecast by COS'!PRZ5</f>
        <v>0</v>
      </c>
      <c r="PSA6" s="98">
        <f>'Sales Forecast by COS'!PSA5</f>
        <v>0</v>
      </c>
      <c r="PSB6" s="98">
        <f>'Sales Forecast by COS'!PSB5</f>
        <v>0</v>
      </c>
      <c r="PSC6" s="98">
        <f>'Sales Forecast by COS'!PSC5</f>
        <v>0</v>
      </c>
      <c r="PSD6" s="98">
        <f>'Sales Forecast by COS'!PSD5</f>
        <v>0</v>
      </c>
      <c r="PSE6" s="98">
        <f>'Sales Forecast by COS'!PSE5</f>
        <v>0</v>
      </c>
      <c r="PSF6" s="98">
        <f>'Sales Forecast by COS'!PSF5</f>
        <v>0</v>
      </c>
      <c r="PSG6" s="98">
        <f>'Sales Forecast by COS'!PSG5</f>
        <v>0</v>
      </c>
      <c r="PSH6" s="98">
        <f>'Sales Forecast by COS'!PSH5</f>
        <v>0</v>
      </c>
      <c r="PSI6" s="98">
        <f>'Sales Forecast by COS'!PSI5</f>
        <v>0</v>
      </c>
      <c r="PSJ6" s="98">
        <f>'Sales Forecast by COS'!PSJ5</f>
        <v>0</v>
      </c>
      <c r="PSK6" s="98">
        <f>'Sales Forecast by COS'!PSK5</f>
        <v>0</v>
      </c>
      <c r="PSL6" s="98">
        <f>'Sales Forecast by COS'!PSL5</f>
        <v>0</v>
      </c>
      <c r="PSM6" s="98">
        <f>'Sales Forecast by COS'!PSM5</f>
        <v>0</v>
      </c>
      <c r="PSN6" s="98">
        <f>'Sales Forecast by COS'!PSN5</f>
        <v>0</v>
      </c>
      <c r="PSO6" s="98">
        <f>'Sales Forecast by COS'!PSO5</f>
        <v>0</v>
      </c>
      <c r="PSP6" s="98">
        <f>'Sales Forecast by COS'!PSP5</f>
        <v>0</v>
      </c>
      <c r="PSQ6" s="98">
        <f>'Sales Forecast by COS'!PSQ5</f>
        <v>0</v>
      </c>
      <c r="PSR6" s="98">
        <f>'Sales Forecast by COS'!PSR5</f>
        <v>0</v>
      </c>
      <c r="PSS6" s="98">
        <f>'Sales Forecast by COS'!PSS5</f>
        <v>0</v>
      </c>
      <c r="PST6" s="98">
        <f>'Sales Forecast by COS'!PST5</f>
        <v>0</v>
      </c>
      <c r="PSU6" s="98">
        <f>'Sales Forecast by COS'!PSU5</f>
        <v>0</v>
      </c>
      <c r="PSV6" s="98">
        <f>'Sales Forecast by COS'!PSV5</f>
        <v>0</v>
      </c>
      <c r="PSW6" s="98">
        <f>'Sales Forecast by COS'!PSW5</f>
        <v>0</v>
      </c>
      <c r="PSX6" s="98">
        <f>'Sales Forecast by COS'!PSX5</f>
        <v>0</v>
      </c>
      <c r="PSY6" s="98">
        <f>'Sales Forecast by COS'!PSY5</f>
        <v>0</v>
      </c>
      <c r="PSZ6" s="98">
        <f>'Sales Forecast by COS'!PSZ5</f>
        <v>0</v>
      </c>
      <c r="PTA6" s="98">
        <f>'Sales Forecast by COS'!PTA5</f>
        <v>0</v>
      </c>
      <c r="PTB6" s="98">
        <f>'Sales Forecast by COS'!PTB5</f>
        <v>0</v>
      </c>
      <c r="PTC6" s="98">
        <f>'Sales Forecast by COS'!PTC5</f>
        <v>0</v>
      </c>
      <c r="PTD6" s="98">
        <f>'Sales Forecast by COS'!PTD5</f>
        <v>0</v>
      </c>
      <c r="PTE6" s="98">
        <f>'Sales Forecast by COS'!PTE5</f>
        <v>0</v>
      </c>
      <c r="PTF6" s="98">
        <f>'Sales Forecast by COS'!PTF5</f>
        <v>0</v>
      </c>
      <c r="PTG6" s="98">
        <f>'Sales Forecast by COS'!PTG5</f>
        <v>0</v>
      </c>
      <c r="PTH6" s="98">
        <f>'Sales Forecast by COS'!PTH5</f>
        <v>0</v>
      </c>
      <c r="PTI6" s="98">
        <f>'Sales Forecast by COS'!PTI5</f>
        <v>0</v>
      </c>
      <c r="PTJ6" s="98">
        <f>'Sales Forecast by COS'!PTJ5</f>
        <v>0</v>
      </c>
      <c r="PTK6" s="98">
        <f>'Sales Forecast by COS'!PTK5</f>
        <v>0</v>
      </c>
      <c r="PTL6" s="98">
        <f>'Sales Forecast by COS'!PTL5</f>
        <v>0</v>
      </c>
      <c r="PTM6" s="98">
        <f>'Sales Forecast by COS'!PTM5</f>
        <v>0</v>
      </c>
      <c r="PTN6" s="98">
        <f>'Sales Forecast by COS'!PTN5</f>
        <v>0</v>
      </c>
      <c r="PTO6" s="98">
        <f>'Sales Forecast by COS'!PTO5</f>
        <v>0</v>
      </c>
      <c r="PTP6" s="98">
        <f>'Sales Forecast by COS'!PTP5</f>
        <v>0</v>
      </c>
      <c r="PTQ6" s="98">
        <f>'Sales Forecast by COS'!PTQ5</f>
        <v>0</v>
      </c>
      <c r="PTR6" s="98">
        <f>'Sales Forecast by COS'!PTR5</f>
        <v>0</v>
      </c>
      <c r="PTS6" s="98">
        <f>'Sales Forecast by COS'!PTS5</f>
        <v>0</v>
      </c>
      <c r="PTT6" s="98">
        <f>'Sales Forecast by COS'!PTT5</f>
        <v>0</v>
      </c>
      <c r="PTU6" s="98">
        <f>'Sales Forecast by COS'!PTU5</f>
        <v>0</v>
      </c>
      <c r="PTV6" s="98">
        <f>'Sales Forecast by COS'!PTV5</f>
        <v>0</v>
      </c>
      <c r="PTW6" s="98">
        <f>'Sales Forecast by COS'!PTW5</f>
        <v>0</v>
      </c>
      <c r="PTX6" s="98">
        <f>'Sales Forecast by COS'!PTX5</f>
        <v>0</v>
      </c>
      <c r="PTY6" s="98">
        <f>'Sales Forecast by COS'!PTY5</f>
        <v>0</v>
      </c>
      <c r="PTZ6" s="98">
        <f>'Sales Forecast by COS'!PTZ5</f>
        <v>0</v>
      </c>
      <c r="PUA6" s="98">
        <f>'Sales Forecast by COS'!PUA5</f>
        <v>0</v>
      </c>
      <c r="PUB6" s="98">
        <f>'Sales Forecast by COS'!PUB5</f>
        <v>0</v>
      </c>
      <c r="PUC6" s="98">
        <f>'Sales Forecast by COS'!PUC5</f>
        <v>0</v>
      </c>
      <c r="PUD6" s="98">
        <f>'Sales Forecast by COS'!PUD5</f>
        <v>0</v>
      </c>
      <c r="PUE6" s="98">
        <f>'Sales Forecast by COS'!PUE5</f>
        <v>0</v>
      </c>
      <c r="PUF6" s="98">
        <f>'Sales Forecast by COS'!PUF5</f>
        <v>0</v>
      </c>
      <c r="PUG6" s="98">
        <f>'Sales Forecast by COS'!PUG5</f>
        <v>0</v>
      </c>
      <c r="PUH6" s="98">
        <f>'Sales Forecast by COS'!PUH5</f>
        <v>0</v>
      </c>
      <c r="PUI6" s="98">
        <f>'Sales Forecast by COS'!PUI5</f>
        <v>0</v>
      </c>
      <c r="PUJ6" s="98">
        <f>'Sales Forecast by COS'!PUJ5</f>
        <v>0</v>
      </c>
      <c r="PUK6" s="98">
        <f>'Sales Forecast by COS'!PUK5</f>
        <v>0</v>
      </c>
      <c r="PUL6" s="98">
        <f>'Sales Forecast by COS'!PUL5</f>
        <v>0</v>
      </c>
      <c r="PUM6" s="98">
        <f>'Sales Forecast by COS'!PUM5</f>
        <v>0</v>
      </c>
      <c r="PUN6" s="98">
        <f>'Sales Forecast by COS'!PUN5</f>
        <v>0</v>
      </c>
      <c r="PUO6" s="98">
        <f>'Sales Forecast by COS'!PUO5</f>
        <v>0</v>
      </c>
      <c r="PUP6" s="98">
        <f>'Sales Forecast by COS'!PUP5</f>
        <v>0</v>
      </c>
      <c r="PUQ6" s="98">
        <f>'Sales Forecast by COS'!PUQ5</f>
        <v>0</v>
      </c>
      <c r="PUR6" s="98">
        <f>'Sales Forecast by COS'!PUR5</f>
        <v>0</v>
      </c>
      <c r="PUS6" s="98">
        <f>'Sales Forecast by COS'!PUS5</f>
        <v>0</v>
      </c>
      <c r="PUT6" s="98">
        <f>'Sales Forecast by COS'!PUT5</f>
        <v>0</v>
      </c>
      <c r="PUU6" s="98">
        <f>'Sales Forecast by COS'!PUU5</f>
        <v>0</v>
      </c>
      <c r="PUV6" s="98">
        <f>'Sales Forecast by COS'!PUV5</f>
        <v>0</v>
      </c>
      <c r="PUW6" s="98">
        <f>'Sales Forecast by COS'!PUW5</f>
        <v>0</v>
      </c>
      <c r="PUX6" s="98">
        <f>'Sales Forecast by COS'!PUX5</f>
        <v>0</v>
      </c>
      <c r="PUY6" s="98">
        <f>'Sales Forecast by COS'!PUY5</f>
        <v>0</v>
      </c>
      <c r="PUZ6" s="98">
        <f>'Sales Forecast by COS'!PUZ5</f>
        <v>0</v>
      </c>
      <c r="PVA6" s="98">
        <f>'Sales Forecast by COS'!PVA5</f>
        <v>0</v>
      </c>
      <c r="PVB6" s="98">
        <f>'Sales Forecast by COS'!PVB5</f>
        <v>0</v>
      </c>
      <c r="PVC6" s="98">
        <f>'Sales Forecast by COS'!PVC5</f>
        <v>0</v>
      </c>
      <c r="PVD6" s="98">
        <f>'Sales Forecast by COS'!PVD5</f>
        <v>0</v>
      </c>
      <c r="PVE6" s="98">
        <f>'Sales Forecast by COS'!PVE5</f>
        <v>0</v>
      </c>
      <c r="PVF6" s="98">
        <f>'Sales Forecast by COS'!PVF5</f>
        <v>0</v>
      </c>
      <c r="PVG6" s="98">
        <f>'Sales Forecast by COS'!PVG5</f>
        <v>0</v>
      </c>
      <c r="PVH6" s="98">
        <f>'Sales Forecast by COS'!PVH5</f>
        <v>0</v>
      </c>
      <c r="PVI6" s="98">
        <f>'Sales Forecast by COS'!PVI5</f>
        <v>0</v>
      </c>
      <c r="PVJ6" s="98">
        <f>'Sales Forecast by COS'!PVJ5</f>
        <v>0</v>
      </c>
      <c r="PVK6" s="98">
        <f>'Sales Forecast by COS'!PVK5</f>
        <v>0</v>
      </c>
      <c r="PVL6" s="98">
        <f>'Sales Forecast by COS'!PVL5</f>
        <v>0</v>
      </c>
      <c r="PVM6" s="98">
        <f>'Sales Forecast by COS'!PVM5</f>
        <v>0</v>
      </c>
      <c r="PVN6" s="98">
        <f>'Sales Forecast by COS'!PVN5</f>
        <v>0</v>
      </c>
      <c r="PVO6" s="98">
        <f>'Sales Forecast by COS'!PVO5</f>
        <v>0</v>
      </c>
      <c r="PVP6" s="98">
        <f>'Sales Forecast by COS'!PVP5</f>
        <v>0</v>
      </c>
      <c r="PVQ6" s="98">
        <f>'Sales Forecast by COS'!PVQ5</f>
        <v>0</v>
      </c>
      <c r="PVR6" s="98">
        <f>'Sales Forecast by COS'!PVR5</f>
        <v>0</v>
      </c>
      <c r="PVS6" s="98">
        <f>'Sales Forecast by COS'!PVS5</f>
        <v>0</v>
      </c>
      <c r="PVT6" s="98">
        <f>'Sales Forecast by COS'!PVT5</f>
        <v>0</v>
      </c>
      <c r="PVU6" s="98">
        <f>'Sales Forecast by COS'!PVU5</f>
        <v>0</v>
      </c>
      <c r="PVV6" s="98">
        <f>'Sales Forecast by COS'!PVV5</f>
        <v>0</v>
      </c>
      <c r="PVW6" s="98">
        <f>'Sales Forecast by COS'!PVW5</f>
        <v>0</v>
      </c>
      <c r="PVX6" s="98">
        <f>'Sales Forecast by COS'!PVX5</f>
        <v>0</v>
      </c>
      <c r="PVY6" s="98">
        <f>'Sales Forecast by COS'!PVY5</f>
        <v>0</v>
      </c>
      <c r="PVZ6" s="98">
        <f>'Sales Forecast by COS'!PVZ5</f>
        <v>0</v>
      </c>
      <c r="PWA6" s="98">
        <f>'Sales Forecast by COS'!PWA5</f>
        <v>0</v>
      </c>
      <c r="PWB6" s="98">
        <f>'Sales Forecast by COS'!PWB5</f>
        <v>0</v>
      </c>
      <c r="PWC6" s="98">
        <f>'Sales Forecast by COS'!PWC5</f>
        <v>0</v>
      </c>
      <c r="PWD6" s="98">
        <f>'Sales Forecast by COS'!PWD5</f>
        <v>0</v>
      </c>
      <c r="PWE6" s="98">
        <f>'Sales Forecast by COS'!PWE5</f>
        <v>0</v>
      </c>
      <c r="PWF6" s="98">
        <f>'Sales Forecast by COS'!PWF5</f>
        <v>0</v>
      </c>
      <c r="PWG6" s="98">
        <f>'Sales Forecast by COS'!PWG5</f>
        <v>0</v>
      </c>
      <c r="PWH6" s="98">
        <f>'Sales Forecast by COS'!PWH5</f>
        <v>0</v>
      </c>
      <c r="PWI6" s="98">
        <f>'Sales Forecast by COS'!PWI5</f>
        <v>0</v>
      </c>
      <c r="PWJ6" s="98">
        <f>'Sales Forecast by COS'!PWJ5</f>
        <v>0</v>
      </c>
      <c r="PWK6" s="98">
        <f>'Sales Forecast by COS'!PWK5</f>
        <v>0</v>
      </c>
      <c r="PWL6" s="98">
        <f>'Sales Forecast by COS'!PWL5</f>
        <v>0</v>
      </c>
      <c r="PWM6" s="98">
        <f>'Sales Forecast by COS'!PWM5</f>
        <v>0</v>
      </c>
      <c r="PWN6" s="98">
        <f>'Sales Forecast by COS'!PWN5</f>
        <v>0</v>
      </c>
      <c r="PWO6" s="98">
        <f>'Sales Forecast by COS'!PWO5</f>
        <v>0</v>
      </c>
      <c r="PWP6" s="98">
        <f>'Sales Forecast by COS'!PWP5</f>
        <v>0</v>
      </c>
      <c r="PWQ6" s="98">
        <f>'Sales Forecast by COS'!PWQ5</f>
        <v>0</v>
      </c>
      <c r="PWR6" s="98">
        <f>'Sales Forecast by COS'!PWR5</f>
        <v>0</v>
      </c>
      <c r="PWS6" s="98">
        <f>'Sales Forecast by COS'!PWS5</f>
        <v>0</v>
      </c>
      <c r="PWT6" s="98">
        <f>'Sales Forecast by COS'!PWT5</f>
        <v>0</v>
      </c>
      <c r="PWU6" s="98">
        <f>'Sales Forecast by COS'!PWU5</f>
        <v>0</v>
      </c>
      <c r="PWV6" s="98">
        <f>'Sales Forecast by COS'!PWV5</f>
        <v>0</v>
      </c>
      <c r="PWW6" s="98">
        <f>'Sales Forecast by COS'!PWW5</f>
        <v>0</v>
      </c>
      <c r="PWX6" s="98">
        <f>'Sales Forecast by COS'!PWX5</f>
        <v>0</v>
      </c>
      <c r="PWY6" s="98">
        <f>'Sales Forecast by COS'!PWY5</f>
        <v>0</v>
      </c>
      <c r="PWZ6" s="98">
        <f>'Sales Forecast by COS'!PWZ5</f>
        <v>0</v>
      </c>
      <c r="PXA6" s="98">
        <f>'Sales Forecast by COS'!PXA5</f>
        <v>0</v>
      </c>
      <c r="PXB6" s="98">
        <f>'Sales Forecast by COS'!PXB5</f>
        <v>0</v>
      </c>
      <c r="PXC6" s="98">
        <f>'Sales Forecast by COS'!PXC5</f>
        <v>0</v>
      </c>
      <c r="PXD6" s="98">
        <f>'Sales Forecast by COS'!PXD5</f>
        <v>0</v>
      </c>
      <c r="PXE6" s="98">
        <f>'Sales Forecast by COS'!PXE5</f>
        <v>0</v>
      </c>
      <c r="PXF6" s="98">
        <f>'Sales Forecast by COS'!PXF5</f>
        <v>0</v>
      </c>
      <c r="PXG6" s="98">
        <f>'Sales Forecast by COS'!PXG5</f>
        <v>0</v>
      </c>
      <c r="PXH6" s="98">
        <f>'Sales Forecast by COS'!PXH5</f>
        <v>0</v>
      </c>
      <c r="PXI6" s="98">
        <f>'Sales Forecast by COS'!PXI5</f>
        <v>0</v>
      </c>
      <c r="PXJ6" s="98">
        <f>'Sales Forecast by COS'!PXJ5</f>
        <v>0</v>
      </c>
      <c r="PXK6" s="98">
        <f>'Sales Forecast by COS'!PXK5</f>
        <v>0</v>
      </c>
      <c r="PXL6" s="98">
        <f>'Sales Forecast by COS'!PXL5</f>
        <v>0</v>
      </c>
      <c r="PXM6" s="98">
        <f>'Sales Forecast by COS'!PXM5</f>
        <v>0</v>
      </c>
      <c r="PXN6" s="98">
        <f>'Sales Forecast by COS'!PXN5</f>
        <v>0</v>
      </c>
      <c r="PXO6" s="98">
        <f>'Sales Forecast by COS'!PXO5</f>
        <v>0</v>
      </c>
      <c r="PXP6" s="98">
        <f>'Sales Forecast by COS'!PXP5</f>
        <v>0</v>
      </c>
      <c r="PXQ6" s="98">
        <f>'Sales Forecast by COS'!PXQ5</f>
        <v>0</v>
      </c>
      <c r="PXR6" s="98">
        <f>'Sales Forecast by COS'!PXR5</f>
        <v>0</v>
      </c>
      <c r="PXS6" s="98">
        <f>'Sales Forecast by COS'!PXS5</f>
        <v>0</v>
      </c>
      <c r="PXT6" s="98">
        <f>'Sales Forecast by COS'!PXT5</f>
        <v>0</v>
      </c>
      <c r="PXU6" s="98">
        <f>'Sales Forecast by COS'!PXU5</f>
        <v>0</v>
      </c>
      <c r="PXV6" s="98">
        <f>'Sales Forecast by COS'!PXV5</f>
        <v>0</v>
      </c>
      <c r="PXW6" s="98">
        <f>'Sales Forecast by COS'!PXW5</f>
        <v>0</v>
      </c>
      <c r="PXX6" s="98">
        <f>'Sales Forecast by COS'!PXX5</f>
        <v>0</v>
      </c>
      <c r="PXY6" s="98">
        <f>'Sales Forecast by COS'!PXY5</f>
        <v>0</v>
      </c>
      <c r="PXZ6" s="98">
        <f>'Sales Forecast by COS'!PXZ5</f>
        <v>0</v>
      </c>
      <c r="PYA6" s="98">
        <f>'Sales Forecast by COS'!PYA5</f>
        <v>0</v>
      </c>
      <c r="PYB6" s="98">
        <f>'Sales Forecast by COS'!PYB5</f>
        <v>0</v>
      </c>
      <c r="PYC6" s="98">
        <f>'Sales Forecast by COS'!PYC5</f>
        <v>0</v>
      </c>
      <c r="PYD6" s="98">
        <f>'Sales Forecast by COS'!PYD5</f>
        <v>0</v>
      </c>
      <c r="PYE6" s="98">
        <f>'Sales Forecast by COS'!PYE5</f>
        <v>0</v>
      </c>
      <c r="PYF6" s="98">
        <f>'Sales Forecast by COS'!PYF5</f>
        <v>0</v>
      </c>
      <c r="PYG6" s="98">
        <f>'Sales Forecast by COS'!PYG5</f>
        <v>0</v>
      </c>
      <c r="PYH6" s="98">
        <f>'Sales Forecast by COS'!PYH5</f>
        <v>0</v>
      </c>
      <c r="PYI6" s="98">
        <f>'Sales Forecast by COS'!PYI5</f>
        <v>0</v>
      </c>
      <c r="PYJ6" s="98">
        <f>'Sales Forecast by COS'!PYJ5</f>
        <v>0</v>
      </c>
      <c r="PYK6" s="98">
        <f>'Sales Forecast by COS'!PYK5</f>
        <v>0</v>
      </c>
      <c r="PYL6" s="98">
        <f>'Sales Forecast by COS'!PYL5</f>
        <v>0</v>
      </c>
      <c r="PYM6" s="98">
        <f>'Sales Forecast by COS'!PYM5</f>
        <v>0</v>
      </c>
      <c r="PYN6" s="98">
        <f>'Sales Forecast by COS'!PYN5</f>
        <v>0</v>
      </c>
      <c r="PYO6" s="98">
        <f>'Sales Forecast by COS'!PYO5</f>
        <v>0</v>
      </c>
      <c r="PYP6" s="98">
        <f>'Sales Forecast by COS'!PYP5</f>
        <v>0</v>
      </c>
      <c r="PYQ6" s="98">
        <f>'Sales Forecast by COS'!PYQ5</f>
        <v>0</v>
      </c>
      <c r="PYR6" s="98">
        <f>'Sales Forecast by COS'!PYR5</f>
        <v>0</v>
      </c>
      <c r="PYS6" s="98">
        <f>'Sales Forecast by COS'!PYS5</f>
        <v>0</v>
      </c>
      <c r="PYT6" s="98">
        <f>'Sales Forecast by COS'!PYT5</f>
        <v>0</v>
      </c>
      <c r="PYU6" s="98">
        <f>'Sales Forecast by COS'!PYU5</f>
        <v>0</v>
      </c>
      <c r="PYV6" s="98">
        <f>'Sales Forecast by COS'!PYV5</f>
        <v>0</v>
      </c>
      <c r="PYW6" s="98">
        <f>'Sales Forecast by COS'!PYW5</f>
        <v>0</v>
      </c>
      <c r="PYX6" s="98">
        <f>'Sales Forecast by COS'!PYX5</f>
        <v>0</v>
      </c>
      <c r="PYY6" s="98">
        <f>'Sales Forecast by COS'!PYY5</f>
        <v>0</v>
      </c>
      <c r="PYZ6" s="98">
        <f>'Sales Forecast by COS'!PYZ5</f>
        <v>0</v>
      </c>
      <c r="PZA6" s="98">
        <f>'Sales Forecast by COS'!PZA5</f>
        <v>0</v>
      </c>
      <c r="PZB6" s="98">
        <f>'Sales Forecast by COS'!PZB5</f>
        <v>0</v>
      </c>
      <c r="PZC6" s="98">
        <f>'Sales Forecast by COS'!PZC5</f>
        <v>0</v>
      </c>
      <c r="PZD6" s="98">
        <f>'Sales Forecast by COS'!PZD5</f>
        <v>0</v>
      </c>
      <c r="PZE6" s="98">
        <f>'Sales Forecast by COS'!PZE5</f>
        <v>0</v>
      </c>
      <c r="PZF6" s="98">
        <f>'Sales Forecast by COS'!PZF5</f>
        <v>0</v>
      </c>
      <c r="PZG6" s="98">
        <f>'Sales Forecast by COS'!PZG5</f>
        <v>0</v>
      </c>
      <c r="PZH6" s="98">
        <f>'Sales Forecast by COS'!PZH5</f>
        <v>0</v>
      </c>
      <c r="PZI6" s="98">
        <f>'Sales Forecast by COS'!PZI5</f>
        <v>0</v>
      </c>
      <c r="PZJ6" s="98">
        <f>'Sales Forecast by COS'!PZJ5</f>
        <v>0</v>
      </c>
      <c r="PZK6" s="98">
        <f>'Sales Forecast by COS'!PZK5</f>
        <v>0</v>
      </c>
      <c r="PZL6" s="98">
        <f>'Sales Forecast by COS'!PZL5</f>
        <v>0</v>
      </c>
      <c r="PZM6" s="98">
        <f>'Sales Forecast by COS'!PZM5</f>
        <v>0</v>
      </c>
      <c r="PZN6" s="98">
        <f>'Sales Forecast by COS'!PZN5</f>
        <v>0</v>
      </c>
      <c r="PZO6" s="98">
        <f>'Sales Forecast by COS'!PZO5</f>
        <v>0</v>
      </c>
      <c r="PZP6" s="98">
        <f>'Sales Forecast by COS'!PZP5</f>
        <v>0</v>
      </c>
      <c r="PZQ6" s="98">
        <f>'Sales Forecast by COS'!PZQ5</f>
        <v>0</v>
      </c>
      <c r="PZR6" s="98">
        <f>'Sales Forecast by COS'!PZR5</f>
        <v>0</v>
      </c>
      <c r="PZS6" s="98">
        <f>'Sales Forecast by COS'!PZS5</f>
        <v>0</v>
      </c>
      <c r="PZT6" s="98">
        <f>'Sales Forecast by COS'!PZT5</f>
        <v>0</v>
      </c>
      <c r="PZU6" s="98">
        <f>'Sales Forecast by COS'!PZU5</f>
        <v>0</v>
      </c>
      <c r="PZV6" s="98">
        <f>'Sales Forecast by COS'!PZV5</f>
        <v>0</v>
      </c>
      <c r="PZW6" s="98">
        <f>'Sales Forecast by COS'!PZW5</f>
        <v>0</v>
      </c>
      <c r="PZX6" s="98">
        <f>'Sales Forecast by COS'!PZX5</f>
        <v>0</v>
      </c>
      <c r="PZY6" s="98">
        <f>'Sales Forecast by COS'!PZY5</f>
        <v>0</v>
      </c>
      <c r="PZZ6" s="98">
        <f>'Sales Forecast by COS'!PZZ5</f>
        <v>0</v>
      </c>
      <c r="QAA6" s="98">
        <f>'Sales Forecast by COS'!QAA5</f>
        <v>0</v>
      </c>
      <c r="QAB6" s="98">
        <f>'Sales Forecast by COS'!QAB5</f>
        <v>0</v>
      </c>
      <c r="QAC6" s="98">
        <f>'Sales Forecast by COS'!QAC5</f>
        <v>0</v>
      </c>
      <c r="QAD6" s="98">
        <f>'Sales Forecast by COS'!QAD5</f>
        <v>0</v>
      </c>
      <c r="QAE6" s="98">
        <f>'Sales Forecast by COS'!QAE5</f>
        <v>0</v>
      </c>
      <c r="QAF6" s="98">
        <f>'Sales Forecast by COS'!QAF5</f>
        <v>0</v>
      </c>
      <c r="QAG6" s="98">
        <f>'Sales Forecast by COS'!QAG5</f>
        <v>0</v>
      </c>
      <c r="QAH6" s="98">
        <f>'Sales Forecast by COS'!QAH5</f>
        <v>0</v>
      </c>
      <c r="QAI6" s="98">
        <f>'Sales Forecast by COS'!QAI5</f>
        <v>0</v>
      </c>
      <c r="QAJ6" s="98">
        <f>'Sales Forecast by COS'!QAJ5</f>
        <v>0</v>
      </c>
      <c r="QAK6" s="98">
        <f>'Sales Forecast by COS'!QAK5</f>
        <v>0</v>
      </c>
      <c r="QAL6" s="98">
        <f>'Sales Forecast by COS'!QAL5</f>
        <v>0</v>
      </c>
      <c r="QAM6" s="98">
        <f>'Sales Forecast by COS'!QAM5</f>
        <v>0</v>
      </c>
      <c r="QAN6" s="98">
        <f>'Sales Forecast by COS'!QAN5</f>
        <v>0</v>
      </c>
      <c r="QAO6" s="98">
        <f>'Sales Forecast by COS'!QAO5</f>
        <v>0</v>
      </c>
      <c r="QAP6" s="98">
        <f>'Sales Forecast by COS'!QAP5</f>
        <v>0</v>
      </c>
      <c r="QAQ6" s="98">
        <f>'Sales Forecast by COS'!QAQ5</f>
        <v>0</v>
      </c>
      <c r="QAR6" s="98">
        <f>'Sales Forecast by COS'!QAR5</f>
        <v>0</v>
      </c>
      <c r="QAS6" s="98">
        <f>'Sales Forecast by COS'!QAS5</f>
        <v>0</v>
      </c>
      <c r="QAT6" s="98">
        <f>'Sales Forecast by COS'!QAT5</f>
        <v>0</v>
      </c>
      <c r="QAU6" s="98">
        <f>'Sales Forecast by COS'!QAU5</f>
        <v>0</v>
      </c>
      <c r="QAV6" s="98">
        <f>'Sales Forecast by COS'!QAV5</f>
        <v>0</v>
      </c>
      <c r="QAW6" s="98">
        <f>'Sales Forecast by COS'!QAW5</f>
        <v>0</v>
      </c>
      <c r="QAX6" s="98">
        <f>'Sales Forecast by COS'!QAX5</f>
        <v>0</v>
      </c>
      <c r="QAY6" s="98">
        <f>'Sales Forecast by COS'!QAY5</f>
        <v>0</v>
      </c>
      <c r="QAZ6" s="98">
        <f>'Sales Forecast by COS'!QAZ5</f>
        <v>0</v>
      </c>
      <c r="QBA6" s="98">
        <f>'Sales Forecast by COS'!QBA5</f>
        <v>0</v>
      </c>
      <c r="QBB6" s="98">
        <f>'Sales Forecast by COS'!QBB5</f>
        <v>0</v>
      </c>
      <c r="QBC6" s="98">
        <f>'Sales Forecast by COS'!QBC5</f>
        <v>0</v>
      </c>
      <c r="QBD6" s="98">
        <f>'Sales Forecast by COS'!QBD5</f>
        <v>0</v>
      </c>
      <c r="QBE6" s="98">
        <f>'Sales Forecast by COS'!QBE5</f>
        <v>0</v>
      </c>
      <c r="QBF6" s="98">
        <f>'Sales Forecast by COS'!QBF5</f>
        <v>0</v>
      </c>
      <c r="QBG6" s="98">
        <f>'Sales Forecast by COS'!QBG5</f>
        <v>0</v>
      </c>
      <c r="QBH6" s="98">
        <f>'Sales Forecast by COS'!QBH5</f>
        <v>0</v>
      </c>
      <c r="QBI6" s="98">
        <f>'Sales Forecast by COS'!QBI5</f>
        <v>0</v>
      </c>
      <c r="QBJ6" s="98">
        <f>'Sales Forecast by COS'!QBJ5</f>
        <v>0</v>
      </c>
      <c r="QBK6" s="98">
        <f>'Sales Forecast by COS'!QBK5</f>
        <v>0</v>
      </c>
      <c r="QBL6" s="98">
        <f>'Sales Forecast by COS'!QBL5</f>
        <v>0</v>
      </c>
      <c r="QBM6" s="98">
        <f>'Sales Forecast by COS'!QBM5</f>
        <v>0</v>
      </c>
      <c r="QBN6" s="98">
        <f>'Sales Forecast by COS'!QBN5</f>
        <v>0</v>
      </c>
      <c r="QBO6" s="98">
        <f>'Sales Forecast by COS'!QBO5</f>
        <v>0</v>
      </c>
      <c r="QBP6" s="98">
        <f>'Sales Forecast by COS'!QBP5</f>
        <v>0</v>
      </c>
      <c r="QBQ6" s="98">
        <f>'Sales Forecast by COS'!QBQ5</f>
        <v>0</v>
      </c>
      <c r="QBR6" s="98">
        <f>'Sales Forecast by COS'!QBR5</f>
        <v>0</v>
      </c>
      <c r="QBS6" s="98">
        <f>'Sales Forecast by COS'!QBS5</f>
        <v>0</v>
      </c>
      <c r="QBT6" s="98">
        <f>'Sales Forecast by COS'!QBT5</f>
        <v>0</v>
      </c>
      <c r="QBU6" s="98">
        <f>'Sales Forecast by COS'!QBU5</f>
        <v>0</v>
      </c>
      <c r="QBV6" s="98">
        <f>'Sales Forecast by COS'!QBV5</f>
        <v>0</v>
      </c>
      <c r="QBW6" s="98">
        <f>'Sales Forecast by COS'!QBW5</f>
        <v>0</v>
      </c>
      <c r="QBX6" s="98">
        <f>'Sales Forecast by COS'!QBX5</f>
        <v>0</v>
      </c>
      <c r="QBY6" s="98">
        <f>'Sales Forecast by COS'!QBY5</f>
        <v>0</v>
      </c>
      <c r="QBZ6" s="98">
        <f>'Sales Forecast by COS'!QBZ5</f>
        <v>0</v>
      </c>
      <c r="QCA6" s="98">
        <f>'Sales Forecast by COS'!QCA5</f>
        <v>0</v>
      </c>
      <c r="QCB6" s="98">
        <f>'Sales Forecast by COS'!QCB5</f>
        <v>0</v>
      </c>
      <c r="QCC6" s="98">
        <f>'Sales Forecast by COS'!QCC5</f>
        <v>0</v>
      </c>
      <c r="QCD6" s="98">
        <f>'Sales Forecast by COS'!QCD5</f>
        <v>0</v>
      </c>
      <c r="QCE6" s="98">
        <f>'Sales Forecast by COS'!QCE5</f>
        <v>0</v>
      </c>
      <c r="QCF6" s="98">
        <f>'Sales Forecast by COS'!QCF5</f>
        <v>0</v>
      </c>
      <c r="QCG6" s="98">
        <f>'Sales Forecast by COS'!QCG5</f>
        <v>0</v>
      </c>
      <c r="QCH6" s="98">
        <f>'Sales Forecast by COS'!QCH5</f>
        <v>0</v>
      </c>
      <c r="QCI6" s="98">
        <f>'Sales Forecast by COS'!QCI5</f>
        <v>0</v>
      </c>
      <c r="QCJ6" s="98">
        <f>'Sales Forecast by COS'!QCJ5</f>
        <v>0</v>
      </c>
      <c r="QCK6" s="98">
        <f>'Sales Forecast by COS'!QCK5</f>
        <v>0</v>
      </c>
      <c r="QCL6" s="98">
        <f>'Sales Forecast by COS'!QCL5</f>
        <v>0</v>
      </c>
      <c r="QCM6" s="98">
        <f>'Sales Forecast by COS'!QCM5</f>
        <v>0</v>
      </c>
      <c r="QCN6" s="98">
        <f>'Sales Forecast by COS'!QCN5</f>
        <v>0</v>
      </c>
      <c r="QCO6" s="98">
        <f>'Sales Forecast by COS'!QCO5</f>
        <v>0</v>
      </c>
      <c r="QCP6" s="98">
        <f>'Sales Forecast by COS'!QCP5</f>
        <v>0</v>
      </c>
      <c r="QCQ6" s="98">
        <f>'Sales Forecast by COS'!QCQ5</f>
        <v>0</v>
      </c>
      <c r="QCR6" s="98">
        <f>'Sales Forecast by COS'!QCR5</f>
        <v>0</v>
      </c>
      <c r="QCS6" s="98">
        <f>'Sales Forecast by COS'!QCS5</f>
        <v>0</v>
      </c>
      <c r="QCT6" s="98">
        <f>'Sales Forecast by COS'!QCT5</f>
        <v>0</v>
      </c>
      <c r="QCU6" s="98">
        <f>'Sales Forecast by COS'!QCU5</f>
        <v>0</v>
      </c>
      <c r="QCV6" s="98">
        <f>'Sales Forecast by COS'!QCV5</f>
        <v>0</v>
      </c>
      <c r="QCW6" s="98">
        <f>'Sales Forecast by COS'!QCW5</f>
        <v>0</v>
      </c>
      <c r="QCX6" s="98">
        <f>'Sales Forecast by COS'!QCX5</f>
        <v>0</v>
      </c>
      <c r="QCY6" s="98">
        <f>'Sales Forecast by COS'!QCY5</f>
        <v>0</v>
      </c>
      <c r="QCZ6" s="98">
        <f>'Sales Forecast by COS'!QCZ5</f>
        <v>0</v>
      </c>
      <c r="QDA6" s="98">
        <f>'Sales Forecast by COS'!QDA5</f>
        <v>0</v>
      </c>
      <c r="QDB6" s="98">
        <f>'Sales Forecast by COS'!QDB5</f>
        <v>0</v>
      </c>
      <c r="QDC6" s="98">
        <f>'Sales Forecast by COS'!QDC5</f>
        <v>0</v>
      </c>
      <c r="QDD6" s="98">
        <f>'Sales Forecast by COS'!QDD5</f>
        <v>0</v>
      </c>
      <c r="QDE6" s="98">
        <f>'Sales Forecast by COS'!QDE5</f>
        <v>0</v>
      </c>
      <c r="QDF6" s="98">
        <f>'Sales Forecast by COS'!QDF5</f>
        <v>0</v>
      </c>
      <c r="QDG6" s="98">
        <f>'Sales Forecast by COS'!QDG5</f>
        <v>0</v>
      </c>
      <c r="QDH6" s="98">
        <f>'Sales Forecast by COS'!QDH5</f>
        <v>0</v>
      </c>
      <c r="QDI6" s="98">
        <f>'Sales Forecast by COS'!QDI5</f>
        <v>0</v>
      </c>
      <c r="QDJ6" s="98">
        <f>'Sales Forecast by COS'!QDJ5</f>
        <v>0</v>
      </c>
      <c r="QDK6" s="98">
        <f>'Sales Forecast by COS'!QDK5</f>
        <v>0</v>
      </c>
      <c r="QDL6" s="98">
        <f>'Sales Forecast by COS'!QDL5</f>
        <v>0</v>
      </c>
      <c r="QDM6" s="98">
        <f>'Sales Forecast by COS'!QDM5</f>
        <v>0</v>
      </c>
      <c r="QDN6" s="98">
        <f>'Sales Forecast by COS'!QDN5</f>
        <v>0</v>
      </c>
      <c r="QDO6" s="98">
        <f>'Sales Forecast by COS'!QDO5</f>
        <v>0</v>
      </c>
      <c r="QDP6" s="98">
        <f>'Sales Forecast by COS'!QDP5</f>
        <v>0</v>
      </c>
      <c r="QDQ6" s="98">
        <f>'Sales Forecast by COS'!QDQ5</f>
        <v>0</v>
      </c>
      <c r="QDR6" s="98">
        <f>'Sales Forecast by COS'!QDR5</f>
        <v>0</v>
      </c>
      <c r="QDS6" s="98">
        <f>'Sales Forecast by COS'!QDS5</f>
        <v>0</v>
      </c>
      <c r="QDT6" s="98">
        <f>'Sales Forecast by COS'!QDT5</f>
        <v>0</v>
      </c>
      <c r="QDU6" s="98">
        <f>'Sales Forecast by COS'!QDU5</f>
        <v>0</v>
      </c>
      <c r="QDV6" s="98">
        <f>'Sales Forecast by COS'!QDV5</f>
        <v>0</v>
      </c>
      <c r="QDW6" s="98">
        <f>'Sales Forecast by COS'!QDW5</f>
        <v>0</v>
      </c>
      <c r="QDX6" s="98">
        <f>'Sales Forecast by COS'!QDX5</f>
        <v>0</v>
      </c>
      <c r="QDY6" s="98">
        <f>'Sales Forecast by COS'!QDY5</f>
        <v>0</v>
      </c>
      <c r="QDZ6" s="98">
        <f>'Sales Forecast by COS'!QDZ5</f>
        <v>0</v>
      </c>
      <c r="QEA6" s="98">
        <f>'Sales Forecast by COS'!QEA5</f>
        <v>0</v>
      </c>
      <c r="QEB6" s="98">
        <f>'Sales Forecast by COS'!QEB5</f>
        <v>0</v>
      </c>
      <c r="QEC6" s="98">
        <f>'Sales Forecast by COS'!QEC5</f>
        <v>0</v>
      </c>
      <c r="QED6" s="98">
        <f>'Sales Forecast by COS'!QED5</f>
        <v>0</v>
      </c>
      <c r="QEE6" s="98">
        <f>'Sales Forecast by COS'!QEE5</f>
        <v>0</v>
      </c>
      <c r="QEF6" s="98">
        <f>'Sales Forecast by COS'!QEF5</f>
        <v>0</v>
      </c>
      <c r="QEG6" s="98">
        <f>'Sales Forecast by COS'!QEG5</f>
        <v>0</v>
      </c>
      <c r="QEH6" s="98">
        <f>'Sales Forecast by COS'!QEH5</f>
        <v>0</v>
      </c>
      <c r="QEI6" s="98">
        <f>'Sales Forecast by COS'!QEI5</f>
        <v>0</v>
      </c>
      <c r="QEJ6" s="98">
        <f>'Sales Forecast by COS'!QEJ5</f>
        <v>0</v>
      </c>
      <c r="QEK6" s="98">
        <f>'Sales Forecast by COS'!QEK5</f>
        <v>0</v>
      </c>
      <c r="QEL6" s="98">
        <f>'Sales Forecast by COS'!QEL5</f>
        <v>0</v>
      </c>
      <c r="QEM6" s="98">
        <f>'Sales Forecast by COS'!QEM5</f>
        <v>0</v>
      </c>
      <c r="QEN6" s="98">
        <f>'Sales Forecast by COS'!QEN5</f>
        <v>0</v>
      </c>
      <c r="QEO6" s="98">
        <f>'Sales Forecast by COS'!QEO5</f>
        <v>0</v>
      </c>
      <c r="QEP6" s="98">
        <f>'Sales Forecast by COS'!QEP5</f>
        <v>0</v>
      </c>
      <c r="QEQ6" s="98">
        <f>'Sales Forecast by COS'!QEQ5</f>
        <v>0</v>
      </c>
      <c r="QER6" s="98">
        <f>'Sales Forecast by COS'!QER5</f>
        <v>0</v>
      </c>
      <c r="QES6" s="98">
        <f>'Sales Forecast by COS'!QES5</f>
        <v>0</v>
      </c>
      <c r="QET6" s="98">
        <f>'Sales Forecast by COS'!QET5</f>
        <v>0</v>
      </c>
      <c r="QEU6" s="98">
        <f>'Sales Forecast by COS'!QEU5</f>
        <v>0</v>
      </c>
      <c r="QEV6" s="98">
        <f>'Sales Forecast by COS'!QEV5</f>
        <v>0</v>
      </c>
      <c r="QEW6" s="98">
        <f>'Sales Forecast by COS'!QEW5</f>
        <v>0</v>
      </c>
      <c r="QEX6" s="98">
        <f>'Sales Forecast by COS'!QEX5</f>
        <v>0</v>
      </c>
      <c r="QEY6" s="98">
        <f>'Sales Forecast by COS'!QEY5</f>
        <v>0</v>
      </c>
      <c r="QEZ6" s="98">
        <f>'Sales Forecast by COS'!QEZ5</f>
        <v>0</v>
      </c>
      <c r="QFA6" s="98">
        <f>'Sales Forecast by COS'!QFA5</f>
        <v>0</v>
      </c>
      <c r="QFB6" s="98">
        <f>'Sales Forecast by COS'!QFB5</f>
        <v>0</v>
      </c>
      <c r="QFC6" s="98">
        <f>'Sales Forecast by COS'!QFC5</f>
        <v>0</v>
      </c>
      <c r="QFD6" s="98">
        <f>'Sales Forecast by COS'!QFD5</f>
        <v>0</v>
      </c>
      <c r="QFE6" s="98">
        <f>'Sales Forecast by COS'!QFE5</f>
        <v>0</v>
      </c>
      <c r="QFF6" s="98">
        <f>'Sales Forecast by COS'!QFF5</f>
        <v>0</v>
      </c>
      <c r="QFG6" s="98">
        <f>'Sales Forecast by COS'!QFG5</f>
        <v>0</v>
      </c>
      <c r="QFH6" s="98">
        <f>'Sales Forecast by COS'!QFH5</f>
        <v>0</v>
      </c>
      <c r="QFI6" s="98">
        <f>'Sales Forecast by COS'!QFI5</f>
        <v>0</v>
      </c>
      <c r="QFJ6" s="98">
        <f>'Sales Forecast by COS'!QFJ5</f>
        <v>0</v>
      </c>
      <c r="QFK6" s="98">
        <f>'Sales Forecast by COS'!QFK5</f>
        <v>0</v>
      </c>
      <c r="QFL6" s="98">
        <f>'Sales Forecast by COS'!QFL5</f>
        <v>0</v>
      </c>
      <c r="QFM6" s="98">
        <f>'Sales Forecast by COS'!QFM5</f>
        <v>0</v>
      </c>
      <c r="QFN6" s="98">
        <f>'Sales Forecast by COS'!QFN5</f>
        <v>0</v>
      </c>
      <c r="QFO6" s="98">
        <f>'Sales Forecast by COS'!QFO5</f>
        <v>0</v>
      </c>
      <c r="QFP6" s="98">
        <f>'Sales Forecast by COS'!QFP5</f>
        <v>0</v>
      </c>
      <c r="QFQ6" s="98">
        <f>'Sales Forecast by COS'!QFQ5</f>
        <v>0</v>
      </c>
      <c r="QFR6" s="98">
        <f>'Sales Forecast by COS'!QFR5</f>
        <v>0</v>
      </c>
      <c r="QFS6" s="98">
        <f>'Sales Forecast by COS'!QFS5</f>
        <v>0</v>
      </c>
      <c r="QFT6" s="98">
        <f>'Sales Forecast by COS'!QFT5</f>
        <v>0</v>
      </c>
      <c r="QFU6" s="98">
        <f>'Sales Forecast by COS'!QFU5</f>
        <v>0</v>
      </c>
      <c r="QFV6" s="98">
        <f>'Sales Forecast by COS'!QFV5</f>
        <v>0</v>
      </c>
      <c r="QFW6" s="98">
        <f>'Sales Forecast by COS'!QFW5</f>
        <v>0</v>
      </c>
      <c r="QFX6" s="98">
        <f>'Sales Forecast by COS'!QFX5</f>
        <v>0</v>
      </c>
      <c r="QFY6" s="98">
        <f>'Sales Forecast by COS'!QFY5</f>
        <v>0</v>
      </c>
      <c r="QFZ6" s="98">
        <f>'Sales Forecast by COS'!QFZ5</f>
        <v>0</v>
      </c>
      <c r="QGA6" s="98">
        <f>'Sales Forecast by COS'!QGA5</f>
        <v>0</v>
      </c>
      <c r="QGB6" s="98">
        <f>'Sales Forecast by COS'!QGB5</f>
        <v>0</v>
      </c>
      <c r="QGC6" s="98">
        <f>'Sales Forecast by COS'!QGC5</f>
        <v>0</v>
      </c>
      <c r="QGD6" s="98">
        <f>'Sales Forecast by COS'!QGD5</f>
        <v>0</v>
      </c>
      <c r="QGE6" s="98">
        <f>'Sales Forecast by COS'!QGE5</f>
        <v>0</v>
      </c>
      <c r="QGF6" s="98">
        <f>'Sales Forecast by COS'!QGF5</f>
        <v>0</v>
      </c>
      <c r="QGG6" s="98">
        <f>'Sales Forecast by COS'!QGG5</f>
        <v>0</v>
      </c>
      <c r="QGH6" s="98">
        <f>'Sales Forecast by COS'!QGH5</f>
        <v>0</v>
      </c>
      <c r="QGI6" s="98">
        <f>'Sales Forecast by COS'!QGI5</f>
        <v>0</v>
      </c>
      <c r="QGJ6" s="98">
        <f>'Sales Forecast by COS'!QGJ5</f>
        <v>0</v>
      </c>
      <c r="QGK6" s="98">
        <f>'Sales Forecast by COS'!QGK5</f>
        <v>0</v>
      </c>
      <c r="QGL6" s="98">
        <f>'Sales Forecast by COS'!QGL5</f>
        <v>0</v>
      </c>
      <c r="QGM6" s="98">
        <f>'Sales Forecast by COS'!QGM5</f>
        <v>0</v>
      </c>
      <c r="QGN6" s="98">
        <f>'Sales Forecast by COS'!QGN5</f>
        <v>0</v>
      </c>
      <c r="QGO6" s="98">
        <f>'Sales Forecast by COS'!QGO5</f>
        <v>0</v>
      </c>
      <c r="QGP6" s="98">
        <f>'Sales Forecast by COS'!QGP5</f>
        <v>0</v>
      </c>
      <c r="QGQ6" s="98">
        <f>'Sales Forecast by COS'!QGQ5</f>
        <v>0</v>
      </c>
      <c r="QGR6" s="98">
        <f>'Sales Forecast by COS'!QGR5</f>
        <v>0</v>
      </c>
      <c r="QGS6" s="98">
        <f>'Sales Forecast by COS'!QGS5</f>
        <v>0</v>
      </c>
      <c r="QGT6" s="98">
        <f>'Sales Forecast by COS'!QGT5</f>
        <v>0</v>
      </c>
      <c r="QGU6" s="98">
        <f>'Sales Forecast by COS'!QGU5</f>
        <v>0</v>
      </c>
      <c r="QGV6" s="98">
        <f>'Sales Forecast by COS'!QGV5</f>
        <v>0</v>
      </c>
      <c r="QGW6" s="98">
        <f>'Sales Forecast by COS'!QGW5</f>
        <v>0</v>
      </c>
      <c r="QGX6" s="98">
        <f>'Sales Forecast by COS'!QGX5</f>
        <v>0</v>
      </c>
      <c r="QGY6" s="98">
        <f>'Sales Forecast by COS'!QGY5</f>
        <v>0</v>
      </c>
      <c r="QGZ6" s="98">
        <f>'Sales Forecast by COS'!QGZ5</f>
        <v>0</v>
      </c>
      <c r="QHA6" s="98">
        <f>'Sales Forecast by COS'!QHA5</f>
        <v>0</v>
      </c>
      <c r="QHB6" s="98">
        <f>'Sales Forecast by COS'!QHB5</f>
        <v>0</v>
      </c>
      <c r="QHC6" s="98">
        <f>'Sales Forecast by COS'!QHC5</f>
        <v>0</v>
      </c>
      <c r="QHD6" s="98">
        <f>'Sales Forecast by COS'!QHD5</f>
        <v>0</v>
      </c>
      <c r="QHE6" s="98">
        <f>'Sales Forecast by COS'!QHE5</f>
        <v>0</v>
      </c>
      <c r="QHF6" s="98">
        <f>'Sales Forecast by COS'!QHF5</f>
        <v>0</v>
      </c>
      <c r="QHG6" s="98">
        <f>'Sales Forecast by COS'!QHG5</f>
        <v>0</v>
      </c>
      <c r="QHH6" s="98">
        <f>'Sales Forecast by COS'!QHH5</f>
        <v>0</v>
      </c>
      <c r="QHI6" s="98">
        <f>'Sales Forecast by COS'!QHI5</f>
        <v>0</v>
      </c>
      <c r="QHJ6" s="98">
        <f>'Sales Forecast by COS'!QHJ5</f>
        <v>0</v>
      </c>
      <c r="QHK6" s="98">
        <f>'Sales Forecast by COS'!QHK5</f>
        <v>0</v>
      </c>
      <c r="QHL6" s="98">
        <f>'Sales Forecast by COS'!QHL5</f>
        <v>0</v>
      </c>
      <c r="QHM6" s="98">
        <f>'Sales Forecast by COS'!QHM5</f>
        <v>0</v>
      </c>
      <c r="QHN6" s="98">
        <f>'Sales Forecast by COS'!QHN5</f>
        <v>0</v>
      </c>
      <c r="QHO6" s="98">
        <f>'Sales Forecast by COS'!QHO5</f>
        <v>0</v>
      </c>
      <c r="QHP6" s="98">
        <f>'Sales Forecast by COS'!QHP5</f>
        <v>0</v>
      </c>
      <c r="QHQ6" s="98">
        <f>'Sales Forecast by COS'!QHQ5</f>
        <v>0</v>
      </c>
      <c r="QHR6" s="98">
        <f>'Sales Forecast by COS'!QHR5</f>
        <v>0</v>
      </c>
      <c r="QHS6" s="98">
        <f>'Sales Forecast by COS'!QHS5</f>
        <v>0</v>
      </c>
      <c r="QHT6" s="98">
        <f>'Sales Forecast by COS'!QHT5</f>
        <v>0</v>
      </c>
      <c r="QHU6" s="98">
        <f>'Sales Forecast by COS'!QHU5</f>
        <v>0</v>
      </c>
      <c r="QHV6" s="98">
        <f>'Sales Forecast by COS'!QHV5</f>
        <v>0</v>
      </c>
      <c r="QHW6" s="98">
        <f>'Sales Forecast by COS'!QHW5</f>
        <v>0</v>
      </c>
      <c r="QHX6" s="98">
        <f>'Sales Forecast by COS'!QHX5</f>
        <v>0</v>
      </c>
      <c r="QHY6" s="98">
        <f>'Sales Forecast by COS'!QHY5</f>
        <v>0</v>
      </c>
      <c r="QHZ6" s="98">
        <f>'Sales Forecast by COS'!QHZ5</f>
        <v>0</v>
      </c>
      <c r="QIA6" s="98">
        <f>'Sales Forecast by COS'!QIA5</f>
        <v>0</v>
      </c>
      <c r="QIB6" s="98">
        <f>'Sales Forecast by COS'!QIB5</f>
        <v>0</v>
      </c>
      <c r="QIC6" s="98">
        <f>'Sales Forecast by COS'!QIC5</f>
        <v>0</v>
      </c>
      <c r="QID6" s="98">
        <f>'Sales Forecast by COS'!QID5</f>
        <v>0</v>
      </c>
      <c r="QIE6" s="98">
        <f>'Sales Forecast by COS'!QIE5</f>
        <v>0</v>
      </c>
      <c r="QIF6" s="98">
        <f>'Sales Forecast by COS'!QIF5</f>
        <v>0</v>
      </c>
      <c r="QIG6" s="98">
        <f>'Sales Forecast by COS'!QIG5</f>
        <v>0</v>
      </c>
      <c r="QIH6" s="98">
        <f>'Sales Forecast by COS'!QIH5</f>
        <v>0</v>
      </c>
      <c r="QII6" s="98">
        <f>'Sales Forecast by COS'!QII5</f>
        <v>0</v>
      </c>
      <c r="QIJ6" s="98">
        <f>'Sales Forecast by COS'!QIJ5</f>
        <v>0</v>
      </c>
      <c r="QIK6" s="98">
        <f>'Sales Forecast by COS'!QIK5</f>
        <v>0</v>
      </c>
      <c r="QIL6" s="98">
        <f>'Sales Forecast by COS'!QIL5</f>
        <v>0</v>
      </c>
      <c r="QIM6" s="98">
        <f>'Sales Forecast by COS'!QIM5</f>
        <v>0</v>
      </c>
      <c r="QIN6" s="98">
        <f>'Sales Forecast by COS'!QIN5</f>
        <v>0</v>
      </c>
      <c r="QIO6" s="98">
        <f>'Sales Forecast by COS'!QIO5</f>
        <v>0</v>
      </c>
      <c r="QIP6" s="98">
        <f>'Sales Forecast by COS'!QIP5</f>
        <v>0</v>
      </c>
      <c r="QIQ6" s="98">
        <f>'Sales Forecast by COS'!QIQ5</f>
        <v>0</v>
      </c>
      <c r="QIR6" s="98">
        <f>'Sales Forecast by COS'!QIR5</f>
        <v>0</v>
      </c>
      <c r="QIS6" s="98">
        <f>'Sales Forecast by COS'!QIS5</f>
        <v>0</v>
      </c>
      <c r="QIT6" s="98">
        <f>'Sales Forecast by COS'!QIT5</f>
        <v>0</v>
      </c>
      <c r="QIU6" s="98">
        <f>'Sales Forecast by COS'!QIU5</f>
        <v>0</v>
      </c>
      <c r="QIV6" s="98">
        <f>'Sales Forecast by COS'!QIV5</f>
        <v>0</v>
      </c>
      <c r="QIW6" s="98">
        <f>'Sales Forecast by COS'!QIW5</f>
        <v>0</v>
      </c>
      <c r="QIX6" s="98">
        <f>'Sales Forecast by COS'!QIX5</f>
        <v>0</v>
      </c>
      <c r="QIY6" s="98">
        <f>'Sales Forecast by COS'!QIY5</f>
        <v>0</v>
      </c>
      <c r="QIZ6" s="98">
        <f>'Sales Forecast by COS'!QIZ5</f>
        <v>0</v>
      </c>
      <c r="QJA6" s="98">
        <f>'Sales Forecast by COS'!QJA5</f>
        <v>0</v>
      </c>
      <c r="QJB6" s="98">
        <f>'Sales Forecast by COS'!QJB5</f>
        <v>0</v>
      </c>
      <c r="QJC6" s="98">
        <f>'Sales Forecast by COS'!QJC5</f>
        <v>0</v>
      </c>
      <c r="QJD6" s="98">
        <f>'Sales Forecast by COS'!QJD5</f>
        <v>0</v>
      </c>
      <c r="QJE6" s="98">
        <f>'Sales Forecast by COS'!QJE5</f>
        <v>0</v>
      </c>
      <c r="QJF6" s="98">
        <f>'Sales Forecast by COS'!QJF5</f>
        <v>0</v>
      </c>
      <c r="QJG6" s="98">
        <f>'Sales Forecast by COS'!QJG5</f>
        <v>0</v>
      </c>
      <c r="QJH6" s="98">
        <f>'Sales Forecast by COS'!QJH5</f>
        <v>0</v>
      </c>
      <c r="QJI6" s="98">
        <f>'Sales Forecast by COS'!QJI5</f>
        <v>0</v>
      </c>
      <c r="QJJ6" s="98">
        <f>'Sales Forecast by COS'!QJJ5</f>
        <v>0</v>
      </c>
      <c r="QJK6" s="98">
        <f>'Sales Forecast by COS'!QJK5</f>
        <v>0</v>
      </c>
      <c r="QJL6" s="98">
        <f>'Sales Forecast by COS'!QJL5</f>
        <v>0</v>
      </c>
      <c r="QJM6" s="98">
        <f>'Sales Forecast by COS'!QJM5</f>
        <v>0</v>
      </c>
      <c r="QJN6" s="98">
        <f>'Sales Forecast by COS'!QJN5</f>
        <v>0</v>
      </c>
      <c r="QJO6" s="98">
        <f>'Sales Forecast by COS'!QJO5</f>
        <v>0</v>
      </c>
      <c r="QJP6" s="98">
        <f>'Sales Forecast by COS'!QJP5</f>
        <v>0</v>
      </c>
      <c r="QJQ6" s="98">
        <f>'Sales Forecast by COS'!QJQ5</f>
        <v>0</v>
      </c>
      <c r="QJR6" s="98">
        <f>'Sales Forecast by COS'!QJR5</f>
        <v>0</v>
      </c>
      <c r="QJS6" s="98">
        <f>'Sales Forecast by COS'!QJS5</f>
        <v>0</v>
      </c>
      <c r="QJT6" s="98">
        <f>'Sales Forecast by COS'!QJT5</f>
        <v>0</v>
      </c>
      <c r="QJU6" s="98">
        <f>'Sales Forecast by COS'!QJU5</f>
        <v>0</v>
      </c>
      <c r="QJV6" s="98">
        <f>'Sales Forecast by COS'!QJV5</f>
        <v>0</v>
      </c>
      <c r="QJW6" s="98">
        <f>'Sales Forecast by COS'!QJW5</f>
        <v>0</v>
      </c>
      <c r="QJX6" s="98">
        <f>'Sales Forecast by COS'!QJX5</f>
        <v>0</v>
      </c>
      <c r="QJY6" s="98">
        <f>'Sales Forecast by COS'!QJY5</f>
        <v>0</v>
      </c>
      <c r="QJZ6" s="98">
        <f>'Sales Forecast by COS'!QJZ5</f>
        <v>0</v>
      </c>
      <c r="QKA6" s="98">
        <f>'Sales Forecast by COS'!QKA5</f>
        <v>0</v>
      </c>
      <c r="QKB6" s="98">
        <f>'Sales Forecast by COS'!QKB5</f>
        <v>0</v>
      </c>
      <c r="QKC6" s="98">
        <f>'Sales Forecast by COS'!QKC5</f>
        <v>0</v>
      </c>
      <c r="QKD6" s="98">
        <f>'Sales Forecast by COS'!QKD5</f>
        <v>0</v>
      </c>
      <c r="QKE6" s="98">
        <f>'Sales Forecast by COS'!QKE5</f>
        <v>0</v>
      </c>
      <c r="QKF6" s="98">
        <f>'Sales Forecast by COS'!QKF5</f>
        <v>0</v>
      </c>
      <c r="QKG6" s="98">
        <f>'Sales Forecast by COS'!QKG5</f>
        <v>0</v>
      </c>
      <c r="QKH6" s="98">
        <f>'Sales Forecast by COS'!QKH5</f>
        <v>0</v>
      </c>
      <c r="QKI6" s="98">
        <f>'Sales Forecast by COS'!QKI5</f>
        <v>0</v>
      </c>
      <c r="QKJ6" s="98">
        <f>'Sales Forecast by COS'!QKJ5</f>
        <v>0</v>
      </c>
      <c r="QKK6" s="98">
        <f>'Sales Forecast by COS'!QKK5</f>
        <v>0</v>
      </c>
      <c r="QKL6" s="98">
        <f>'Sales Forecast by COS'!QKL5</f>
        <v>0</v>
      </c>
      <c r="QKM6" s="98">
        <f>'Sales Forecast by COS'!QKM5</f>
        <v>0</v>
      </c>
      <c r="QKN6" s="98">
        <f>'Sales Forecast by COS'!QKN5</f>
        <v>0</v>
      </c>
      <c r="QKO6" s="98">
        <f>'Sales Forecast by COS'!QKO5</f>
        <v>0</v>
      </c>
      <c r="QKP6" s="98">
        <f>'Sales Forecast by COS'!QKP5</f>
        <v>0</v>
      </c>
      <c r="QKQ6" s="98">
        <f>'Sales Forecast by COS'!QKQ5</f>
        <v>0</v>
      </c>
      <c r="QKR6" s="98">
        <f>'Sales Forecast by COS'!QKR5</f>
        <v>0</v>
      </c>
      <c r="QKS6" s="98">
        <f>'Sales Forecast by COS'!QKS5</f>
        <v>0</v>
      </c>
      <c r="QKT6" s="98">
        <f>'Sales Forecast by COS'!QKT5</f>
        <v>0</v>
      </c>
      <c r="QKU6" s="98">
        <f>'Sales Forecast by COS'!QKU5</f>
        <v>0</v>
      </c>
      <c r="QKV6" s="98">
        <f>'Sales Forecast by COS'!QKV5</f>
        <v>0</v>
      </c>
      <c r="QKW6" s="98">
        <f>'Sales Forecast by COS'!QKW5</f>
        <v>0</v>
      </c>
      <c r="QKX6" s="98">
        <f>'Sales Forecast by COS'!QKX5</f>
        <v>0</v>
      </c>
      <c r="QKY6" s="98">
        <f>'Sales Forecast by COS'!QKY5</f>
        <v>0</v>
      </c>
      <c r="QKZ6" s="98">
        <f>'Sales Forecast by COS'!QKZ5</f>
        <v>0</v>
      </c>
      <c r="QLA6" s="98">
        <f>'Sales Forecast by COS'!QLA5</f>
        <v>0</v>
      </c>
      <c r="QLB6" s="98">
        <f>'Sales Forecast by COS'!QLB5</f>
        <v>0</v>
      </c>
      <c r="QLC6" s="98">
        <f>'Sales Forecast by COS'!QLC5</f>
        <v>0</v>
      </c>
      <c r="QLD6" s="98">
        <f>'Sales Forecast by COS'!QLD5</f>
        <v>0</v>
      </c>
      <c r="QLE6" s="98">
        <f>'Sales Forecast by COS'!QLE5</f>
        <v>0</v>
      </c>
      <c r="QLF6" s="98">
        <f>'Sales Forecast by COS'!QLF5</f>
        <v>0</v>
      </c>
      <c r="QLG6" s="98">
        <f>'Sales Forecast by COS'!QLG5</f>
        <v>0</v>
      </c>
      <c r="QLH6" s="98">
        <f>'Sales Forecast by COS'!QLH5</f>
        <v>0</v>
      </c>
      <c r="QLI6" s="98">
        <f>'Sales Forecast by COS'!QLI5</f>
        <v>0</v>
      </c>
      <c r="QLJ6" s="98">
        <f>'Sales Forecast by COS'!QLJ5</f>
        <v>0</v>
      </c>
      <c r="QLK6" s="98">
        <f>'Sales Forecast by COS'!QLK5</f>
        <v>0</v>
      </c>
      <c r="QLL6" s="98">
        <f>'Sales Forecast by COS'!QLL5</f>
        <v>0</v>
      </c>
      <c r="QLM6" s="98">
        <f>'Sales Forecast by COS'!QLM5</f>
        <v>0</v>
      </c>
      <c r="QLN6" s="98">
        <f>'Sales Forecast by COS'!QLN5</f>
        <v>0</v>
      </c>
      <c r="QLO6" s="98">
        <f>'Sales Forecast by COS'!QLO5</f>
        <v>0</v>
      </c>
      <c r="QLP6" s="98">
        <f>'Sales Forecast by COS'!QLP5</f>
        <v>0</v>
      </c>
      <c r="QLQ6" s="98">
        <f>'Sales Forecast by COS'!QLQ5</f>
        <v>0</v>
      </c>
      <c r="QLR6" s="98">
        <f>'Sales Forecast by COS'!QLR5</f>
        <v>0</v>
      </c>
      <c r="QLS6" s="98">
        <f>'Sales Forecast by COS'!QLS5</f>
        <v>0</v>
      </c>
      <c r="QLT6" s="98">
        <f>'Sales Forecast by COS'!QLT5</f>
        <v>0</v>
      </c>
      <c r="QLU6" s="98">
        <f>'Sales Forecast by COS'!QLU5</f>
        <v>0</v>
      </c>
      <c r="QLV6" s="98">
        <f>'Sales Forecast by COS'!QLV5</f>
        <v>0</v>
      </c>
      <c r="QLW6" s="98">
        <f>'Sales Forecast by COS'!QLW5</f>
        <v>0</v>
      </c>
      <c r="QLX6" s="98">
        <f>'Sales Forecast by COS'!QLX5</f>
        <v>0</v>
      </c>
      <c r="QLY6" s="98">
        <f>'Sales Forecast by COS'!QLY5</f>
        <v>0</v>
      </c>
      <c r="QLZ6" s="98">
        <f>'Sales Forecast by COS'!QLZ5</f>
        <v>0</v>
      </c>
      <c r="QMA6" s="98">
        <f>'Sales Forecast by COS'!QMA5</f>
        <v>0</v>
      </c>
      <c r="QMB6" s="98">
        <f>'Sales Forecast by COS'!QMB5</f>
        <v>0</v>
      </c>
      <c r="QMC6" s="98">
        <f>'Sales Forecast by COS'!QMC5</f>
        <v>0</v>
      </c>
      <c r="QMD6" s="98">
        <f>'Sales Forecast by COS'!QMD5</f>
        <v>0</v>
      </c>
      <c r="QME6" s="98">
        <f>'Sales Forecast by COS'!QME5</f>
        <v>0</v>
      </c>
      <c r="QMF6" s="98">
        <f>'Sales Forecast by COS'!QMF5</f>
        <v>0</v>
      </c>
      <c r="QMG6" s="98">
        <f>'Sales Forecast by COS'!QMG5</f>
        <v>0</v>
      </c>
      <c r="QMH6" s="98">
        <f>'Sales Forecast by COS'!QMH5</f>
        <v>0</v>
      </c>
      <c r="QMI6" s="98">
        <f>'Sales Forecast by COS'!QMI5</f>
        <v>0</v>
      </c>
      <c r="QMJ6" s="98">
        <f>'Sales Forecast by COS'!QMJ5</f>
        <v>0</v>
      </c>
      <c r="QMK6" s="98">
        <f>'Sales Forecast by COS'!QMK5</f>
        <v>0</v>
      </c>
      <c r="QML6" s="98">
        <f>'Sales Forecast by COS'!QML5</f>
        <v>0</v>
      </c>
      <c r="QMM6" s="98">
        <f>'Sales Forecast by COS'!QMM5</f>
        <v>0</v>
      </c>
      <c r="QMN6" s="98">
        <f>'Sales Forecast by COS'!QMN5</f>
        <v>0</v>
      </c>
      <c r="QMO6" s="98">
        <f>'Sales Forecast by COS'!QMO5</f>
        <v>0</v>
      </c>
      <c r="QMP6" s="98">
        <f>'Sales Forecast by COS'!QMP5</f>
        <v>0</v>
      </c>
      <c r="QMQ6" s="98">
        <f>'Sales Forecast by COS'!QMQ5</f>
        <v>0</v>
      </c>
      <c r="QMR6" s="98">
        <f>'Sales Forecast by COS'!QMR5</f>
        <v>0</v>
      </c>
      <c r="QMS6" s="98">
        <f>'Sales Forecast by COS'!QMS5</f>
        <v>0</v>
      </c>
      <c r="QMT6" s="98">
        <f>'Sales Forecast by COS'!QMT5</f>
        <v>0</v>
      </c>
      <c r="QMU6" s="98">
        <f>'Sales Forecast by COS'!QMU5</f>
        <v>0</v>
      </c>
      <c r="QMV6" s="98">
        <f>'Sales Forecast by COS'!QMV5</f>
        <v>0</v>
      </c>
      <c r="QMW6" s="98">
        <f>'Sales Forecast by COS'!QMW5</f>
        <v>0</v>
      </c>
      <c r="QMX6" s="98">
        <f>'Sales Forecast by COS'!QMX5</f>
        <v>0</v>
      </c>
      <c r="QMY6" s="98">
        <f>'Sales Forecast by COS'!QMY5</f>
        <v>0</v>
      </c>
      <c r="QMZ6" s="98">
        <f>'Sales Forecast by COS'!QMZ5</f>
        <v>0</v>
      </c>
      <c r="QNA6" s="98">
        <f>'Sales Forecast by COS'!QNA5</f>
        <v>0</v>
      </c>
      <c r="QNB6" s="98">
        <f>'Sales Forecast by COS'!QNB5</f>
        <v>0</v>
      </c>
      <c r="QNC6" s="98">
        <f>'Sales Forecast by COS'!QNC5</f>
        <v>0</v>
      </c>
      <c r="QND6" s="98">
        <f>'Sales Forecast by COS'!QND5</f>
        <v>0</v>
      </c>
      <c r="QNE6" s="98">
        <f>'Sales Forecast by COS'!QNE5</f>
        <v>0</v>
      </c>
      <c r="QNF6" s="98">
        <f>'Sales Forecast by COS'!QNF5</f>
        <v>0</v>
      </c>
      <c r="QNG6" s="98">
        <f>'Sales Forecast by COS'!QNG5</f>
        <v>0</v>
      </c>
      <c r="QNH6" s="98">
        <f>'Sales Forecast by COS'!QNH5</f>
        <v>0</v>
      </c>
      <c r="QNI6" s="98">
        <f>'Sales Forecast by COS'!QNI5</f>
        <v>0</v>
      </c>
      <c r="QNJ6" s="98">
        <f>'Sales Forecast by COS'!QNJ5</f>
        <v>0</v>
      </c>
      <c r="QNK6" s="98">
        <f>'Sales Forecast by COS'!QNK5</f>
        <v>0</v>
      </c>
      <c r="QNL6" s="98">
        <f>'Sales Forecast by COS'!QNL5</f>
        <v>0</v>
      </c>
      <c r="QNM6" s="98">
        <f>'Sales Forecast by COS'!QNM5</f>
        <v>0</v>
      </c>
      <c r="QNN6" s="98">
        <f>'Sales Forecast by COS'!QNN5</f>
        <v>0</v>
      </c>
      <c r="QNO6" s="98">
        <f>'Sales Forecast by COS'!QNO5</f>
        <v>0</v>
      </c>
      <c r="QNP6" s="98">
        <f>'Sales Forecast by COS'!QNP5</f>
        <v>0</v>
      </c>
      <c r="QNQ6" s="98">
        <f>'Sales Forecast by COS'!QNQ5</f>
        <v>0</v>
      </c>
      <c r="QNR6" s="98">
        <f>'Sales Forecast by COS'!QNR5</f>
        <v>0</v>
      </c>
      <c r="QNS6" s="98">
        <f>'Sales Forecast by COS'!QNS5</f>
        <v>0</v>
      </c>
      <c r="QNT6" s="98">
        <f>'Sales Forecast by COS'!QNT5</f>
        <v>0</v>
      </c>
      <c r="QNU6" s="98">
        <f>'Sales Forecast by COS'!QNU5</f>
        <v>0</v>
      </c>
      <c r="QNV6" s="98">
        <f>'Sales Forecast by COS'!QNV5</f>
        <v>0</v>
      </c>
      <c r="QNW6" s="98">
        <f>'Sales Forecast by COS'!QNW5</f>
        <v>0</v>
      </c>
      <c r="QNX6" s="98">
        <f>'Sales Forecast by COS'!QNX5</f>
        <v>0</v>
      </c>
      <c r="QNY6" s="98">
        <f>'Sales Forecast by COS'!QNY5</f>
        <v>0</v>
      </c>
      <c r="QNZ6" s="98">
        <f>'Sales Forecast by COS'!QNZ5</f>
        <v>0</v>
      </c>
      <c r="QOA6" s="98">
        <f>'Sales Forecast by COS'!QOA5</f>
        <v>0</v>
      </c>
      <c r="QOB6" s="98">
        <f>'Sales Forecast by COS'!QOB5</f>
        <v>0</v>
      </c>
      <c r="QOC6" s="98">
        <f>'Sales Forecast by COS'!QOC5</f>
        <v>0</v>
      </c>
      <c r="QOD6" s="98">
        <f>'Sales Forecast by COS'!QOD5</f>
        <v>0</v>
      </c>
      <c r="QOE6" s="98">
        <f>'Sales Forecast by COS'!QOE5</f>
        <v>0</v>
      </c>
      <c r="QOF6" s="98">
        <f>'Sales Forecast by COS'!QOF5</f>
        <v>0</v>
      </c>
      <c r="QOG6" s="98">
        <f>'Sales Forecast by COS'!QOG5</f>
        <v>0</v>
      </c>
      <c r="QOH6" s="98">
        <f>'Sales Forecast by COS'!QOH5</f>
        <v>0</v>
      </c>
      <c r="QOI6" s="98">
        <f>'Sales Forecast by COS'!QOI5</f>
        <v>0</v>
      </c>
      <c r="QOJ6" s="98">
        <f>'Sales Forecast by COS'!QOJ5</f>
        <v>0</v>
      </c>
      <c r="QOK6" s="98">
        <f>'Sales Forecast by COS'!QOK5</f>
        <v>0</v>
      </c>
      <c r="QOL6" s="98">
        <f>'Sales Forecast by COS'!QOL5</f>
        <v>0</v>
      </c>
      <c r="QOM6" s="98">
        <f>'Sales Forecast by COS'!QOM5</f>
        <v>0</v>
      </c>
      <c r="QON6" s="98">
        <f>'Sales Forecast by COS'!QON5</f>
        <v>0</v>
      </c>
      <c r="QOO6" s="98">
        <f>'Sales Forecast by COS'!QOO5</f>
        <v>0</v>
      </c>
      <c r="QOP6" s="98">
        <f>'Sales Forecast by COS'!QOP5</f>
        <v>0</v>
      </c>
      <c r="QOQ6" s="98">
        <f>'Sales Forecast by COS'!QOQ5</f>
        <v>0</v>
      </c>
      <c r="QOR6" s="98">
        <f>'Sales Forecast by COS'!QOR5</f>
        <v>0</v>
      </c>
      <c r="QOS6" s="98">
        <f>'Sales Forecast by COS'!QOS5</f>
        <v>0</v>
      </c>
      <c r="QOT6" s="98">
        <f>'Sales Forecast by COS'!QOT5</f>
        <v>0</v>
      </c>
      <c r="QOU6" s="98">
        <f>'Sales Forecast by COS'!QOU5</f>
        <v>0</v>
      </c>
      <c r="QOV6" s="98">
        <f>'Sales Forecast by COS'!QOV5</f>
        <v>0</v>
      </c>
      <c r="QOW6" s="98">
        <f>'Sales Forecast by COS'!QOW5</f>
        <v>0</v>
      </c>
      <c r="QOX6" s="98">
        <f>'Sales Forecast by COS'!QOX5</f>
        <v>0</v>
      </c>
      <c r="QOY6" s="98">
        <f>'Sales Forecast by COS'!QOY5</f>
        <v>0</v>
      </c>
      <c r="QOZ6" s="98">
        <f>'Sales Forecast by COS'!QOZ5</f>
        <v>0</v>
      </c>
      <c r="QPA6" s="98">
        <f>'Sales Forecast by COS'!QPA5</f>
        <v>0</v>
      </c>
      <c r="QPB6" s="98">
        <f>'Sales Forecast by COS'!QPB5</f>
        <v>0</v>
      </c>
      <c r="QPC6" s="98">
        <f>'Sales Forecast by COS'!QPC5</f>
        <v>0</v>
      </c>
      <c r="QPD6" s="98">
        <f>'Sales Forecast by COS'!QPD5</f>
        <v>0</v>
      </c>
      <c r="QPE6" s="98">
        <f>'Sales Forecast by COS'!QPE5</f>
        <v>0</v>
      </c>
      <c r="QPF6" s="98">
        <f>'Sales Forecast by COS'!QPF5</f>
        <v>0</v>
      </c>
      <c r="QPG6" s="98">
        <f>'Sales Forecast by COS'!QPG5</f>
        <v>0</v>
      </c>
      <c r="QPH6" s="98">
        <f>'Sales Forecast by COS'!QPH5</f>
        <v>0</v>
      </c>
      <c r="QPI6" s="98">
        <f>'Sales Forecast by COS'!QPI5</f>
        <v>0</v>
      </c>
      <c r="QPJ6" s="98">
        <f>'Sales Forecast by COS'!QPJ5</f>
        <v>0</v>
      </c>
      <c r="QPK6" s="98">
        <f>'Sales Forecast by COS'!QPK5</f>
        <v>0</v>
      </c>
      <c r="QPL6" s="98">
        <f>'Sales Forecast by COS'!QPL5</f>
        <v>0</v>
      </c>
      <c r="QPM6" s="98">
        <f>'Sales Forecast by COS'!QPM5</f>
        <v>0</v>
      </c>
      <c r="QPN6" s="98">
        <f>'Sales Forecast by COS'!QPN5</f>
        <v>0</v>
      </c>
      <c r="QPO6" s="98">
        <f>'Sales Forecast by COS'!QPO5</f>
        <v>0</v>
      </c>
      <c r="QPP6" s="98">
        <f>'Sales Forecast by COS'!QPP5</f>
        <v>0</v>
      </c>
      <c r="QPQ6" s="98">
        <f>'Sales Forecast by COS'!QPQ5</f>
        <v>0</v>
      </c>
      <c r="QPR6" s="98">
        <f>'Sales Forecast by COS'!QPR5</f>
        <v>0</v>
      </c>
      <c r="QPS6" s="98">
        <f>'Sales Forecast by COS'!QPS5</f>
        <v>0</v>
      </c>
      <c r="QPT6" s="98">
        <f>'Sales Forecast by COS'!QPT5</f>
        <v>0</v>
      </c>
      <c r="QPU6" s="98">
        <f>'Sales Forecast by COS'!QPU5</f>
        <v>0</v>
      </c>
      <c r="QPV6" s="98">
        <f>'Sales Forecast by COS'!QPV5</f>
        <v>0</v>
      </c>
      <c r="QPW6" s="98">
        <f>'Sales Forecast by COS'!QPW5</f>
        <v>0</v>
      </c>
      <c r="QPX6" s="98">
        <f>'Sales Forecast by COS'!QPX5</f>
        <v>0</v>
      </c>
      <c r="QPY6" s="98">
        <f>'Sales Forecast by COS'!QPY5</f>
        <v>0</v>
      </c>
      <c r="QPZ6" s="98">
        <f>'Sales Forecast by COS'!QPZ5</f>
        <v>0</v>
      </c>
      <c r="QQA6" s="98">
        <f>'Sales Forecast by COS'!QQA5</f>
        <v>0</v>
      </c>
      <c r="QQB6" s="98">
        <f>'Sales Forecast by COS'!QQB5</f>
        <v>0</v>
      </c>
      <c r="QQC6" s="98">
        <f>'Sales Forecast by COS'!QQC5</f>
        <v>0</v>
      </c>
      <c r="QQD6" s="98">
        <f>'Sales Forecast by COS'!QQD5</f>
        <v>0</v>
      </c>
      <c r="QQE6" s="98">
        <f>'Sales Forecast by COS'!QQE5</f>
        <v>0</v>
      </c>
      <c r="QQF6" s="98">
        <f>'Sales Forecast by COS'!QQF5</f>
        <v>0</v>
      </c>
      <c r="QQG6" s="98">
        <f>'Sales Forecast by COS'!QQG5</f>
        <v>0</v>
      </c>
      <c r="QQH6" s="98">
        <f>'Sales Forecast by COS'!QQH5</f>
        <v>0</v>
      </c>
      <c r="QQI6" s="98">
        <f>'Sales Forecast by COS'!QQI5</f>
        <v>0</v>
      </c>
      <c r="QQJ6" s="98">
        <f>'Sales Forecast by COS'!QQJ5</f>
        <v>0</v>
      </c>
      <c r="QQK6" s="98">
        <f>'Sales Forecast by COS'!QQK5</f>
        <v>0</v>
      </c>
      <c r="QQL6" s="98">
        <f>'Sales Forecast by COS'!QQL5</f>
        <v>0</v>
      </c>
      <c r="QQM6" s="98">
        <f>'Sales Forecast by COS'!QQM5</f>
        <v>0</v>
      </c>
      <c r="QQN6" s="98">
        <f>'Sales Forecast by COS'!QQN5</f>
        <v>0</v>
      </c>
      <c r="QQO6" s="98">
        <f>'Sales Forecast by COS'!QQO5</f>
        <v>0</v>
      </c>
      <c r="QQP6" s="98">
        <f>'Sales Forecast by COS'!QQP5</f>
        <v>0</v>
      </c>
      <c r="QQQ6" s="98">
        <f>'Sales Forecast by COS'!QQQ5</f>
        <v>0</v>
      </c>
      <c r="QQR6" s="98">
        <f>'Sales Forecast by COS'!QQR5</f>
        <v>0</v>
      </c>
      <c r="QQS6" s="98">
        <f>'Sales Forecast by COS'!QQS5</f>
        <v>0</v>
      </c>
      <c r="QQT6" s="98">
        <f>'Sales Forecast by COS'!QQT5</f>
        <v>0</v>
      </c>
      <c r="QQU6" s="98">
        <f>'Sales Forecast by COS'!QQU5</f>
        <v>0</v>
      </c>
      <c r="QQV6" s="98">
        <f>'Sales Forecast by COS'!QQV5</f>
        <v>0</v>
      </c>
      <c r="QQW6" s="98">
        <f>'Sales Forecast by COS'!QQW5</f>
        <v>0</v>
      </c>
      <c r="QQX6" s="98">
        <f>'Sales Forecast by COS'!QQX5</f>
        <v>0</v>
      </c>
      <c r="QQY6" s="98">
        <f>'Sales Forecast by COS'!QQY5</f>
        <v>0</v>
      </c>
      <c r="QQZ6" s="98">
        <f>'Sales Forecast by COS'!QQZ5</f>
        <v>0</v>
      </c>
      <c r="QRA6" s="98">
        <f>'Sales Forecast by COS'!QRA5</f>
        <v>0</v>
      </c>
      <c r="QRB6" s="98">
        <f>'Sales Forecast by COS'!QRB5</f>
        <v>0</v>
      </c>
      <c r="QRC6" s="98">
        <f>'Sales Forecast by COS'!QRC5</f>
        <v>0</v>
      </c>
      <c r="QRD6" s="98">
        <f>'Sales Forecast by COS'!QRD5</f>
        <v>0</v>
      </c>
      <c r="QRE6" s="98">
        <f>'Sales Forecast by COS'!QRE5</f>
        <v>0</v>
      </c>
      <c r="QRF6" s="98">
        <f>'Sales Forecast by COS'!QRF5</f>
        <v>0</v>
      </c>
      <c r="QRG6" s="98">
        <f>'Sales Forecast by COS'!QRG5</f>
        <v>0</v>
      </c>
      <c r="QRH6" s="98">
        <f>'Sales Forecast by COS'!QRH5</f>
        <v>0</v>
      </c>
      <c r="QRI6" s="98">
        <f>'Sales Forecast by COS'!QRI5</f>
        <v>0</v>
      </c>
      <c r="QRJ6" s="98">
        <f>'Sales Forecast by COS'!QRJ5</f>
        <v>0</v>
      </c>
      <c r="QRK6" s="98">
        <f>'Sales Forecast by COS'!QRK5</f>
        <v>0</v>
      </c>
      <c r="QRL6" s="98">
        <f>'Sales Forecast by COS'!QRL5</f>
        <v>0</v>
      </c>
      <c r="QRM6" s="98">
        <f>'Sales Forecast by COS'!QRM5</f>
        <v>0</v>
      </c>
      <c r="QRN6" s="98">
        <f>'Sales Forecast by COS'!QRN5</f>
        <v>0</v>
      </c>
      <c r="QRO6" s="98">
        <f>'Sales Forecast by COS'!QRO5</f>
        <v>0</v>
      </c>
      <c r="QRP6" s="98">
        <f>'Sales Forecast by COS'!QRP5</f>
        <v>0</v>
      </c>
      <c r="QRQ6" s="98">
        <f>'Sales Forecast by COS'!QRQ5</f>
        <v>0</v>
      </c>
      <c r="QRR6" s="98">
        <f>'Sales Forecast by COS'!QRR5</f>
        <v>0</v>
      </c>
      <c r="QRS6" s="98">
        <f>'Sales Forecast by COS'!QRS5</f>
        <v>0</v>
      </c>
      <c r="QRT6" s="98">
        <f>'Sales Forecast by COS'!QRT5</f>
        <v>0</v>
      </c>
      <c r="QRU6" s="98">
        <f>'Sales Forecast by COS'!QRU5</f>
        <v>0</v>
      </c>
      <c r="QRV6" s="98">
        <f>'Sales Forecast by COS'!QRV5</f>
        <v>0</v>
      </c>
      <c r="QRW6" s="98">
        <f>'Sales Forecast by COS'!QRW5</f>
        <v>0</v>
      </c>
      <c r="QRX6" s="98">
        <f>'Sales Forecast by COS'!QRX5</f>
        <v>0</v>
      </c>
      <c r="QRY6" s="98">
        <f>'Sales Forecast by COS'!QRY5</f>
        <v>0</v>
      </c>
      <c r="QRZ6" s="98">
        <f>'Sales Forecast by COS'!QRZ5</f>
        <v>0</v>
      </c>
      <c r="QSA6" s="98">
        <f>'Sales Forecast by COS'!QSA5</f>
        <v>0</v>
      </c>
      <c r="QSB6" s="98">
        <f>'Sales Forecast by COS'!QSB5</f>
        <v>0</v>
      </c>
      <c r="QSC6" s="98">
        <f>'Sales Forecast by COS'!QSC5</f>
        <v>0</v>
      </c>
      <c r="QSD6" s="98">
        <f>'Sales Forecast by COS'!QSD5</f>
        <v>0</v>
      </c>
      <c r="QSE6" s="98">
        <f>'Sales Forecast by COS'!QSE5</f>
        <v>0</v>
      </c>
      <c r="QSF6" s="98">
        <f>'Sales Forecast by COS'!QSF5</f>
        <v>0</v>
      </c>
      <c r="QSG6" s="98">
        <f>'Sales Forecast by COS'!QSG5</f>
        <v>0</v>
      </c>
      <c r="QSH6" s="98">
        <f>'Sales Forecast by COS'!QSH5</f>
        <v>0</v>
      </c>
      <c r="QSI6" s="98">
        <f>'Sales Forecast by COS'!QSI5</f>
        <v>0</v>
      </c>
      <c r="QSJ6" s="98">
        <f>'Sales Forecast by COS'!QSJ5</f>
        <v>0</v>
      </c>
      <c r="QSK6" s="98">
        <f>'Sales Forecast by COS'!QSK5</f>
        <v>0</v>
      </c>
      <c r="QSL6" s="98">
        <f>'Sales Forecast by COS'!QSL5</f>
        <v>0</v>
      </c>
      <c r="QSM6" s="98">
        <f>'Sales Forecast by COS'!QSM5</f>
        <v>0</v>
      </c>
      <c r="QSN6" s="98">
        <f>'Sales Forecast by COS'!QSN5</f>
        <v>0</v>
      </c>
      <c r="QSO6" s="98">
        <f>'Sales Forecast by COS'!QSO5</f>
        <v>0</v>
      </c>
      <c r="QSP6" s="98">
        <f>'Sales Forecast by COS'!QSP5</f>
        <v>0</v>
      </c>
      <c r="QSQ6" s="98">
        <f>'Sales Forecast by COS'!QSQ5</f>
        <v>0</v>
      </c>
      <c r="QSR6" s="98">
        <f>'Sales Forecast by COS'!QSR5</f>
        <v>0</v>
      </c>
      <c r="QSS6" s="98">
        <f>'Sales Forecast by COS'!QSS5</f>
        <v>0</v>
      </c>
      <c r="QST6" s="98">
        <f>'Sales Forecast by COS'!QST5</f>
        <v>0</v>
      </c>
      <c r="QSU6" s="98">
        <f>'Sales Forecast by COS'!QSU5</f>
        <v>0</v>
      </c>
      <c r="QSV6" s="98">
        <f>'Sales Forecast by COS'!QSV5</f>
        <v>0</v>
      </c>
      <c r="QSW6" s="98">
        <f>'Sales Forecast by COS'!QSW5</f>
        <v>0</v>
      </c>
      <c r="QSX6" s="98">
        <f>'Sales Forecast by COS'!QSX5</f>
        <v>0</v>
      </c>
      <c r="QSY6" s="98">
        <f>'Sales Forecast by COS'!QSY5</f>
        <v>0</v>
      </c>
      <c r="QSZ6" s="98">
        <f>'Sales Forecast by COS'!QSZ5</f>
        <v>0</v>
      </c>
      <c r="QTA6" s="98">
        <f>'Sales Forecast by COS'!QTA5</f>
        <v>0</v>
      </c>
      <c r="QTB6" s="98">
        <f>'Sales Forecast by COS'!QTB5</f>
        <v>0</v>
      </c>
      <c r="QTC6" s="98">
        <f>'Sales Forecast by COS'!QTC5</f>
        <v>0</v>
      </c>
      <c r="QTD6" s="98">
        <f>'Sales Forecast by COS'!QTD5</f>
        <v>0</v>
      </c>
      <c r="QTE6" s="98">
        <f>'Sales Forecast by COS'!QTE5</f>
        <v>0</v>
      </c>
      <c r="QTF6" s="98">
        <f>'Sales Forecast by COS'!QTF5</f>
        <v>0</v>
      </c>
      <c r="QTG6" s="98">
        <f>'Sales Forecast by COS'!QTG5</f>
        <v>0</v>
      </c>
      <c r="QTH6" s="98">
        <f>'Sales Forecast by COS'!QTH5</f>
        <v>0</v>
      </c>
      <c r="QTI6" s="98">
        <f>'Sales Forecast by COS'!QTI5</f>
        <v>0</v>
      </c>
      <c r="QTJ6" s="98">
        <f>'Sales Forecast by COS'!QTJ5</f>
        <v>0</v>
      </c>
      <c r="QTK6" s="98">
        <f>'Sales Forecast by COS'!QTK5</f>
        <v>0</v>
      </c>
      <c r="QTL6" s="98">
        <f>'Sales Forecast by COS'!QTL5</f>
        <v>0</v>
      </c>
      <c r="QTM6" s="98">
        <f>'Sales Forecast by COS'!QTM5</f>
        <v>0</v>
      </c>
      <c r="QTN6" s="98">
        <f>'Sales Forecast by COS'!QTN5</f>
        <v>0</v>
      </c>
      <c r="QTO6" s="98">
        <f>'Sales Forecast by COS'!QTO5</f>
        <v>0</v>
      </c>
      <c r="QTP6" s="98">
        <f>'Sales Forecast by COS'!QTP5</f>
        <v>0</v>
      </c>
      <c r="QTQ6" s="98">
        <f>'Sales Forecast by COS'!QTQ5</f>
        <v>0</v>
      </c>
      <c r="QTR6" s="98">
        <f>'Sales Forecast by COS'!QTR5</f>
        <v>0</v>
      </c>
      <c r="QTS6" s="98">
        <f>'Sales Forecast by COS'!QTS5</f>
        <v>0</v>
      </c>
      <c r="QTT6" s="98">
        <f>'Sales Forecast by COS'!QTT5</f>
        <v>0</v>
      </c>
      <c r="QTU6" s="98">
        <f>'Sales Forecast by COS'!QTU5</f>
        <v>0</v>
      </c>
      <c r="QTV6" s="98">
        <f>'Sales Forecast by COS'!QTV5</f>
        <v>0</v>
      </c>
      <c r="QTW6" s="98">
        <f>'Sales Forecast by COS'!QTW5</f>
        <v>0</v>
      </c>
      <c r="QTX6" s="98">
        <f>'Sales Forecast by COS'!QTX5</f>
        <v>0</v>
      </c>
      <c r="QTY6" s="98">
        <f>'Sales Forecast by COS'!QTY5</f>
        <v>0</v>
      </c>
      <c r="QTZ6" s="98">
        <f>'Sales Forecast by COS'!QTZ5</f>
        <v>0</v>
      </c>
      <c r="QUA6" s="98">
        <f>'Sales Forecast by COS'!QUA5</f>
        <v>0</v>
      </c>
      <c r="QUB6" s="98">
        <f>'Sales Forecast by COS'!QUB5</f>
        <v>0</v>
      </c>
      <c r="QUC6" s="98">
        <f>'Sales Forecast by COS'!QUC5</f>
        <v>0</v>
      </c>
      <c r="QUD6" s="98">
        <f>'Sales Forecast by COS'!QUD5</f>
        <v>0</v>
      </c>
      <c r="QUE6" s="98">
        <f>'Sales Forecast by COS'!QUE5</f>
        <v>0</v>
      </c>
      <c r="QUF6" s="98">
        <f>'Sales Forecast by COS'!QUF5</f>
        <v>0</v>
      </c>
      <c r="QUG6" s="98">
        <f>'Sales Forecast by COS'!QUG5</f>
        <v>0</v>
      </c>
      <c r="QUH6" s="98">
        <f>'Sales Forecast by COS'!QUH5</f>
        <v>0</v>
      </c>
      <c r="QUI6" s="98">
        <f>'Sales Forecast by COS'!QUI5</f>
        <v>0</v>
      </c>
      <c r="QUJ6" s="98">
        <f>'Sales Forecast by COS'!QUJ5</f>
        <v>0</v>
      </c>
      <c r="QUK6" s="98">
        <f>'Sales Forecast by COS'!QUK5</f>
        <v>0</v>
      </c>
      <c r="QUL6" s="98">
        <f>'Sales Forecast by COS'!QUL5</f>
        <v>0</v>
      </c>
      <c r="QUM6" s="98">
        <f>'Sales Forecast by COS'!QUM5</f>
        <v>0</v>
      </c>
      <c r="QUN6" s="98">
        <f>'Sales Forecast by COS'!QUN5</f>
        <v>0</v>
      </c>
      <c r="QUO6" s="98">
        <f>'Sales Forecast by COS'!QUO5</f>
        <v>0</v>
      </c>
      <c r="QUP6" s="98">
        <f>'Sales Forecast by COS'!QUP5</f>
        <v>0</v>
      </c>
      <c r="QUQ6" s="98">
        <f>'Sales Forecast by COS'!QUQ5</f>
        <v>0</v>
      </c>
      <c r="QUR6" s="98">
        <f>'Sales Forecast by COS'!QUR5</f>
        <v>0</v>
      </c>
      <c r="QUS6" s="98">
        <f>'Sales Forecast by COS'!QUS5</f>
        <v>0</v>
      </c>
      <c r="QUT6" s="98">
        <f>'Sales Forecast by COS'!QUT5</f>
        <v>0</v>
      </c>
      <c r="QUU6" s="98">
        <f>'Sales Forecast by COS'!QUU5</f>
        <v>0</v>
      </c>
      <c r="QUV6" s="98">
        <f>'Sales Forecast by COS'!QUV5</f>
        <v>0</v>
      </c>
      <c r="QUW6" s="98">
        <f>'Sales Forecast by COS'!QUW5</f>
        <v>0</v>
      </c>
      <c r="QUX6" s="98">
        <f>'Sales Forecast by COS'!QUX5</f>
        <v>0</v>
      </c>
      <c r="QUY6" s="98">
        <f>'Sales Forecast by COS'!QUY5</f>
        <v>0</v>
      </c>
      <c r="QUZ6" s="98">
        <f>'Sales Forecast by COS'!QUZ5</f>
        <v>0</v>
      </c>
      <c r="QVA6" s="98">
        <f>'Sales Forecast by COS'!QVA5</f>
        <v>0</v>
      </c>
      <c r="QVB6" s="98">
        <f>'Sales Forecast by COS'!QVB5</f>
        <v>0</v>
      </c>
      <c r="QVC6" s="98">
        <f>'Sales Forecast by COS'!QVC5</f>
        <v>0</v>
      </c>
      <c r="QVD6" s="98">
        <f>'Sales Forecast by COS'!QVD5</f>
        <v>0</v>
      </c>
      <c r="QVE6" s="98">
        <f>'Sales Forecast by COS'!QVE5</f>
        <v>0</v>
      </c>
      <c r="QVF6" s="98">
        <f>'Sales Forecast by COS'!QVF5</f>
        <v>0</v>
      </c>
      <c r="QVG6" s="98">
        <f>'Sales Forecast by COS'!QVG5</f>
        <v>0</v>
      </c>
      <c r="QVH6" s="98">
        <f>'Sales Forecast by COS'!QVH5</f>
        <v>0</v>
      </c>
      <c r="QVI6" s="98">
        <f>'Sales Forecast by COS'!QVI5</f>
        <v>0</v>
      </c>
      <c r="QVJ6" s="98">
        <f>'Sales Forecast by COS'!QVJ5</f>
        <v>0</v>
      </c>
      <c r="QVK6" s="98">
        <f>'Sales Forecast by COS'!QVK5</f>
        <v>0</v>
      </c>
      <c r="QVL6" s="98">
        <f>'Sales Forecast by COS'!QVL5</f>
        <v>0</v>
      </c>
      <c r="QVM6" s="98">
        <f>'Sales Forecast by COS'!QVM5</f>
        <v>0</v>
      </c>
      <c r="QVN6" s="98">
        <f>'Sales Forecast by COS'!QVN5</f>
        <v>0</v>
      </c>
      <c r="QVO6" s="98">
        <f>'Sales Forecast by COS'!QVO5</f>
        <v>0</v>
      </c>
      <c r="QVP6" s="98">
        <f>'Sales Forecast by COS'!QVP5</f>
        <v>0</v>
      </c>
      <c r="QVQ6" s="98">
        <f>'Sales Forecast by COS'!QVQ5</f>
        <v>0</v>
      </c>
      <c r="QVR6" s="98">
        <f>'Sales Forecast by COS'!QVR5</f>
        <v>0</v>
      </c>
      <c r="QVS6" s="98">
        <f>'Sales Forecast by COS'!QVS5</f>
        <v>0</v>
      </c>
      <c r="QVT6" s="98">
        <f>'Sales Forecast by COS'!QVT5</f>
        <v>0</v>
      </c>
      <c r="QVU6" s="98">
        <f>'Sales Forecast by COS'!QVU5</f>
        <v>0</v>
      </c>
      <c r="QVV6" s="98">
        <f>'Sales Forecast by COS'!QVV5</f>
        <v>0</v>
      </c>
      <c r="QVW6" s="98">
        <f>'Sales Forecast by COS'!QVW5</f>
        <v>0</v>
      </c>
      <c r="QVX6" s="98">
        <f>'Sales Forecast by COS'!QVX5</f>
        <v>0</v>
      </c>
      <c r="QVY6" s="98">
        <f>'Sales Forecast by COS'!QVY5</f>
        <v>0</v>
      </c>
      <c r="QVZ6" s="98">
        <f>'Sales Forecast by COS'!QVZ5</f>
        <v>0</v>
      </c>
      <c r="QWA6" s="98">
        <f>'Sales Forecast by COS'!QWA5</f>
        <v>0</v>
      </c>
      <c r="QWB6" s="98">
        <f>'Sales Forecast by COS'!QWB5</f>
        <v>0</v>
      </c>
      <c r="QWC6" s="98">
        <f>'Sales Forecast by COS'!QWC5</f>
        <v>0</v>
      </c>
      <c r="QWD6" s="98">
        <f>'Sales Forecast by COS'!QWD5</f>
        <v>0</v>
      </c>
      <c r="QWE6" s="98">
        <f>'Sales Forecast by COS'!QWE5</f>
        <v>0</v>
      </c>
      <c r="QWF6" s="98">
        <f>'Sales Forecast by COS'!QWF5</f>
        <v>0</v>
      </c>
      <c r="QWG6" s="98">
        <f>'Sales Forecast by COS'!QWG5</f>
        <v>0</v>
      </c>
      <c r="QWH6" s="98">
        <f>'Sales Forecast by COS'!QWH5</f>
        <v>0</v>
      </c>
      <c r="QWI6" s="98">
        <f>'Sales Forecast by COS'!QWI5</f>
        <v>0</v>
      </c>
      <c r="QWJ6" s="98">
        <f>'Sales Forecast by COS'!QWJ5</f>
        <v>0</v>
      </c>
      <c r="QWK6" s="98">
        <f>'Sales Forecast by COS'!QWK5</f>
        <v>0</v>
      </c>
      <c r="QWL6" s="98">
        <f>'Sales Forecast by COS'!QWL5</f>
        <v>0</v>
      </c>
      <c r="QWM6" s="98">
        <f>'Sales Forecast by COS'!QWM5</f>
        <v>0</v>
      </c>
      <c r="QWN6" s="98">
        <f>'Sales Forecast by COS'!QWN5</f>
        <v>0</v>
      </c>
      <c r="QWO6" s="98">
        <f>'Sales Forecast by COS'!QWO5</f>
        <v>0</v>
      </c>
      <c r="QWP6" s="98">
        <f>'Sales Forecast by COS'!QWP5</f>
        <v>0</v>
      </c>
      <c r="QWQ6" s="98">
        <f>'Sales Forecast by COS'!QWQ5</f>
        <v>0</v>
      </c>
      <c r="QWR6" s="98">
        <f>'Sales Forecast by COS'!QWR5</f>
        <v>0</v>
      </c>
      <c r="QWS6" s="98">
        <f>'Sales Forecast by COS'!QWS5</f>
        <v>0</v>
      </c>
      <c r="QWT6" s="98">
        <f>'Sales Forecast by COS'!QWT5</f>
        <v>0</v>
      </c>
      <c r="QWU6" s="98">
        <f>'Sales Forecast by COS'!QWU5</f>
        <v>0</v>
      </c>
      <c r="QWV6" s="98">
        <f>'Sales Forecast by COS'!QWV5</f>
        <v>0</v>
      </c>
      <c r="QWW6" s="98">
        <f>'Sales Forecast by COS'!QWW5</f>
        <v>0</v>
      </c>
      <c r="QWX6" s="98">
        <f>'Sales Forecast by COS'!QWX5</f>
        <v>0</v>
      </c>
      <c r="QWY6" s="98">
        <f>'Sales Forecast by COS'!QWY5</f>
        <v>0</v>
      </c>
      <c r="QWZ6" s="98">
        <f>'Sales Forecast by COS'!QWZ5</f>
        <v>0</v>
      </c>
      <c r="QXA6" s="98">
        <f>'Sales Forecast by COS'!QXA5</f>
        <v>0</v>
      </c>
      <c r="QXB6" s="98">
        <f>'Sales Forecast by COS'!QXB5</f>
        <v>0</v>
      </c>
      <c r="QXC6" s="98">
        <f>'Sales Forecast by COS'!QXC5</f>
        <v>0</v>
      </c>
      <c r="QXD6" s="98">
        <f>'Sales Forecast by COS'!QXD5</f>
        <v>0</v>
      </c>
      <c r="QXE6" s="98">
        <f>'Sales Forecast by COS'!QXE5</f>
        <v>0</v>
      </c>
      <c r="QXF6" s="98">
        <f>'Sales Forecast by COS'!QXF5</f>
        <v>0</v>
      </c>
      <c r="QXG6" s="98">
        <f>'Sales Forecast by COS'!QXG5</f>
        <v>0</v>
      </c>
      <c r="QXH6" s="98">
        <f>'Sales Forecast by COS'!QXH5</f>
        <v>0</v>
      </c>
      <c r="QXI6" s="98">
        <f>'Sales Forecast by COS'!QXI5</f>
        <v>0</v>
      </c>
      <c r="QXJ6" s="98">
        <f>'Sales Forecast by COS'!QXJ5</f>
        <v>0</v>
      </c>
      <c r="QXK6" s="98">
        <f>'Sales Forecast by COS'!QXK5</f>
        <v>0</v>
      </c>
      <c r="QXL6" s="98">
        <f>'Sales Forecast by COS'!QXL5</f>
        <v>0</v>
      </c>
      <c r="QXM6" s="98">
        <f>'Sales Forecast by COS'!QXM5</f>
        <v>0</v>
      </c>
      <c r="QXN6" s="98">
        <f>'Sales Forecast by COS'!QXN5</f>
        <v>0</v>
      </c>
      <c r="QXO6" s="98">
        <f>'Sales Forecast by COS'!QXO5</f>
        <v>0</v>
      </c>
      <c r="QXP6" s="98">
        <f>'Sales Forecast by COS'!QXP5</f>
        <v>0</v>
      </c>
      <c r="QXQ6" s="98">
        <f>'Sales Forecast by COS'!QXQ5</f>
        <v>0</v>
      </c>
      <c r="QXR6" s="98">
        <f>'Sales Forecast by COS'!QXR5</f>
        <v>0</v>
      </c>
      <c r="QXS6" s="98">
        <f>'Sales Forecast by COS'!QXS5</f>
        <v>0</v>
      </c>
      <c r="QXT6" s="98">
        <f>'Sales Forecast by COS'!QXT5</f>
        <v>0</v>
      </c>
      <c r="QXU6" s="98">
        <f>'Sales Forecast by COS'!QXU5</f>
        <v>0</v>
      </c>
      <c r="QXV6" s="98">
        <f>'Sales Forecast by COS'!QXV5</f>
        <v>0</v>
      </c>
      <c r="QXW6" s="98">
        <f>'Sales Forecast by COS'!QXW5</f>
        <v>0</v>
      </c>
      <c r="QXX6" s="98">
        <f>'Sales Forecast by COS'!QXX5</f>
        <v>0</v>
      </c>
      <c r="QXY6" s="98">
        <f>'Sales Forecast by COS'!QXY5</f>
        <v>0</v>
      </c>
      <c r="QXZ6" s="98">
        <f>'Sales Forecast by COS'!QXZ5</f>
        <v>0</v>
      </c>
      <c r="QYA6" s="98">
        <f>'Sales Forecast by COS'!QYA5</f>
        <v>0</v>
      </c>
      <c r="QYB6" s="98">
        <f>'Sales Forecast by COS'!QYB5</f>
        <v>0</v>
      </c>
      <c r="QYC6" s="98">
        <f>'Sales Forecast by COS'!QYC5</f>
        <v>0</v>
      </c>
      <c r="QYD6" s="98">
        <f>'Sales Forecast by COS'!QYD5</f>
        <v>0</v>
      </c>
      <c r="QYE6" s="98">
        <f>'Sales Forecast by COS'!QYE5</f>
        <v>0</v>
      </c>
      <c r="QYF6" s="98">
        <f>'Sales Forecast by COS'!QYF5</f>
        <v>0</v>
      </c>
      <c r="QYG6" s="98">
        <f>'Sales Forecast by COS'!QYG5</f>
        <v>0</v>
      </c>
      <c r="QYH6" s="98">
        <f>'Sales Forecast by COS'!QYH5</f>
        <v>0</v>
      </c>
      <c r="QYI6" s="98">
        <f>'Sales Forecast by COS'!QYI5</f>
        <v>0</v>
      </c>
      <c r="QYJ6" s="98">
        <f>'Sales Forecast by COS'!QYJ5</f>
        <v>0</v>
      </c>
      <c r="QYK6" s="98">
        <f>'Sales Forecast by COS'!QYK5</f>
        <v>0</v>
      </c>
      <c r="QYL6" s="98">
        <f>'Sales Forecast by COS'!QYL5</f>
        <v>0</v>
      </c>
      <c r="QYM6" s="98">
        <f>'Sales Forecast by COS'!QYM5</f>
        <v>0</v>
      </c>
      <c r="QYN6" s="98">
        <f>'Sales Forecast by COS'!QYN5</f>
        <v>0</v>
      </c>
      <c r="QYO6" s="98">
        <f>'Sales Forecast by COS'!QYO5</f>
        <v>0</v>
      </c>
      <c r="QYP6" s="98">
        <f>'Sales Forecast by COS'!QYP5</f>
        <v>0</v>
      </c>
      <c r="QYQ6" s="98">
        <f>'Sales Forecast by COS'!QYQ5</f>
        <v>0</v>
      </c>
      <c r="QYR6" s="98">
        <f>'Sales Forecast by COS'!QYR5</f>
        <v>0</v>
      </c>
      <c r="QYS6" s="98">
        <f>'Sales Forecast by COS'!QYS5</f>
        <v>0</v>
      </c>
      <c r="QYT6" s="98">
        <f>'Sales Forecast by COS'!QYT5</f>
        <v>0</v>
      </c>
      <c r="QYU6" s="98">
        <f>'Sales Forecast by COS'!QYU5</f>
        <v>0</v>
      </c>
      <c r="QYV6" s="98">
        <f>'Sales Forecast by COS'!QYV5</f>
        <v>0</v>
      </c>
      <c r="QYW6" s="98">
        <f>'Sales Forecast by COS'!QYW5</f>
        <v>0</v>
      </c>
      <c r="QYX6" s="98">
        <f>'Sales Forecast by COS'!QYX5</f>
        <v>0</v>
      </c>
      <c r="QYY6" s="98">
        <f>'Sales Forecast by COS'!QYY5</f>
        <v>0</v>
      </c>
      <c r="QYZ6" s="98">
        <f>'Sales Forecast by COS'!QYZ5</f>
        <v>0</v>
      </c>
      <c r="QZA6" s="98">
        <f>'Sales Forecast by COS'!QZA5</f>
        <v>0</v>
      </c>
      <c r="QZB6" s="98">
        <f>'Sales Forecast by COS'!QZB5</f>
        <v>0</v>
      </c>
      <c r="QZC6" s="98">
        <f>'Sales Forecast by COS'!QZC5</f>
        <v>0</v>
      </c>
      <c r="QZD6" s="98">
        <f>'Sales Forecast by COS'!QZD5</f>
        <v>0</v>
      </c>
      <c r="QZE6" s="98">
        <f>'Sales Forecast by COS'!QZE5</f>
        <v>0</v>
      </c>
      <c r="QZF6" s="98">
        <f>'Sales Forecast by COS'!QZF5</f>
        <v>0</v>
      </c>
      <c r="QZG6" s="98">
        <f>'Sales Forecast by COS'!QZG5</f>
        <v>0</v>
      </c>
      <c r="QZH6" s="98">
        <f>'Sales Forecast by COS'!QZH5</f>
        <v>0</v>
      </c>
      <c r="QZI6" s="98">
        <f>'Sales Forecast by COS'!QZI5</f>
        <v>0</v>
      </c>
      <c r="QZJ6" s="98">
        <f>'Sales Forecast by COS'!QZJ5</f>
        <v>0</v>
      </c>
      <c r="QZK6" s="98">
        <f>'Sales Forecast by COS'!QZK5</f>
        <v>0</v>
      </c>
      <c r="QZL6" s="98">
        <f>'Sales Forecast by COS'!QZL5</f>
        <v>0</v>
      </c>
      <c r="QZM6" s="98">
        <f>'Sales Forecast by COS'!QZM5</f>
        <v>0</v>
      </c>
      <c r="QZN6" s="98">
        <f>'Sales Forecast by COS'!QZN5</f>
        <v>0</v>
      </c>
      <c r="QZO6" s="98">
        <f>'Sales Forecast by COS'!QZO5</f>
        <v>0</v>
      </c>
      <c r="QZP6" s="98">
        <f>'Sales Forecast by COS'!QZP5</f>
        <v>0</v>
      </c>
      <c r="QZQ6" s="98">
        <f>'Sales Forecast by COS'!QZQ5</f>
        <v>0</v>
      </c>
      <c r="QZR6" s="98">
        <f>'Sales Forecast by COS'!QZR5</f>
        <v>0</v>
      </c>
      <c r="QZS6" s="98">
        <f>'Sales Forecast by COS'!QZS5</f>
        <v>0</v>
      </c>
      <c r="QZT6" s="98">
        <f>'Sales Forecast by COS'!QZT5</f>
        <v>0</v>
      </c>
      <c r="QZU6" s="98">
        <f>'Sales Forecast by COS'!QZU5</f>
        <v>0</v>
      </c>
      <c r="QZV6" s="98">
        <f>'Sales Forecast by COS'!QZV5</f>
        <v>0</v>
      </c>
      <c r="QZW6" s="98">
        <f>'Sales Forecast by COS'!QZW5</f>
        <v>0</v>
      </c>
      <c r="QZX6" s="98">
        <f>'Sales Forecast by COS'!QZX5</f>
        <v>0</v>
      </c>
      <c r="QZY6" s="98">
        <f>'Sales Forecast by COS'!QZY5</f>
        <v>0</v>
      </c>
      <c r="QZZ6" s="98">
        <f>'Sales Forecast by COS'!QZZ5</f>
        <v>0</v>
      </c>
      <c r="RAA6" s="98">
        <f>'Sales Forecast by COS'!RAA5</f>
        <v>0</v>
      </c>
      <c r="RAB6" s="98">
        <f>'Sales Forecast by COS'!RAB5</f>
        <v>0</v>
      </c>
      <c r="RAC6" s="98">
        <f>'Sales Forecast by COS'!RAC5</f>
        <v>0</v>
      </c>
      <c r="RAD6" s="98">
        <f>'Sales Forecast by COS'!RAD5</f>
        <v>0</v>
      </c>
      <c r="RAE6" s="98">
        <f>'Sales Forecast by COS'!RAE5</f>
        <v>0</v>
      </c>
      <c r="RAF6" s="98">
        <f>'Sales Forecast by COS'!RAF5</f>
        <v>0</v>
      </c>
      <c r="RAG6" s="98">
        <f>'Sales Forecast by COS'!RAG5</f>
        <v>0</v>
      </c>
      <c r="RAH6" s="98">
        <f>'Sales Forecast by COS'!RAH5</f>
        <v>0</v>
      </c>
      <c r="RAI6" s="98">
        <f>'Sales Forecast by COS'!RAI5</f>
        <v>0</v>
      </c>
      <c r="RAJ6" s="98">
        <f>'Sales Forecast by COS'!RAJ5</f>
        <v>0</v>
      </c>
      <c r="RAK6" s="98">
        <f>'Sales Forecast by COS'!RAK5</f>
        <v>0</v>
      </c>
      <c r="RAL6" s="98">
        <f>'Sales Forecast by COS'!RAL5</f>
        <v>0</v>
      </c>
      <c r="RAM6" s="98">
        <f>'Sales Forecast by COS'!RAM5</f>
        <v>0</v>
      </c>
      <c r="RAN6" s="98">
        <f>'Sales Forecast by COS'!RAN5</f>
        <v>0</v>
      </c>
      <c r="RAO6" s="98">
        <f>'Sales Forecast by COS'!RAO5</f>
        <v>0</v>
      </c>
      <c r="RAP6" s="98">
        <f>'Sales Forecast by COS'!RAP5</f>
        <v>0</v>
      </c>
      <c r="RAQ6" s="98">
        <f>'Sales Forecast by COS'!RAQ5</f>
        <v>0</v>
      </c>
      <c r="RAR6" s="98">
        <f>'Sales Forecast by COS'!RAR5</f>
        <v>0</v>
      </c>
      <c r="RAS6" s="98">
        <f>'Sales Forecast by COS'!RAS5</f>
        <v>0</v>
      </c>
      <c r="RAT6" s="98">
        <f>'Sales Forecast by COS'!RAT5</f>
        <v>0</v>
      </c>
      <c r="RAU6" s="98">
        <f>'Sales Forecast by COS'!RAU5</f>
        <v>0</v>
      </c>
      <c r="RAV6" s="98">
        <f>'Sales Forecast by COS'!RAV5</f>
        <v>0</v>
      </c>
      <c r="RAW6" s="98">
        <f>'Sales Forecast by COS'!RAW5</f>
        <v>0</v>
      </c>
      <c r="RAX6" s="98">
        <f>'Sales Forecast by COS'!RAX5</f>
        <v>0</v>
      </c>
      <c r="RAY6" s="98">
        <f>'Sales Forecast by COS'!RAY5</f>
        <v>0</v>
      </c>
      <c r="RAZ6" s="98">
        <f>'Sales Forecast by COS'!RAZ5</f>
        <v>0</v>
      </c>
      <c r="RBA6" s="98">
        <f>'Sales Forecast by COS'!RBA5</f>
        <v>0</v>
      </c>
      <c r="RBB6" s="98">
        <f>'Sales Forecast by COS'!RBB5</f>
        <v>0</v>
      </c>
      <c r="RBC6" s="98">
        <f>'Sales Forecast by COS'!RBC5</f>
        <v>0</v>
      </c>
      <c r="RBD6" s="98">
        <f>'Sales Forecast by COS'!RBD5</f>
        <v>0</v>
      </c>
      <c r="RBE6" s="98">
        <f>'Sales Forecast by COS'!RBE5</f>
        <v>0</v>
      </c>
      <c r="RBF6" s="98">
        <f>'Sales Forecast by COS'!RBF5</f>
        <v>0</v>
      </c>
      <c r="RBG6" s="98">
        <f>'Sales Forecast by COS'!RBG5</f>
        <v>0</v>
      </c>
      <c r="RBH6" s="98">
        <f>'Sales Forecast by COS'!RBH5</f>
        <v>0</v>
      </c>
      <c r="RBI6" s="98">
        <f>'Sales Forecast by COS'!RBI5</f>
        <v>0</v>
      </c>
      <c r="RBJ6" s="98">
        <f>'Sales Forecast by COS'!RBJ5</f>
        <v>0</v>
      </c>
      <c r="RBK6" s="98">
        <f>'Sales Forecast by COS'!RBK5</f>
        <v>0</v>
      </c>
      <c r="RBL6" s="98">
        <f>'Sales Forecast by COS'!RBL5</f>
        <v>0</v>
      </c>
      <c r="RBM6" s="98">
        <f>'Sales Forecast by COS'!RBM5</f>
        <v>0</v>
      </c>
      <c r="RBN6" s="98">
        <f>'Sales Forecast by COS'!RBN5</f>
        <v>0</v>
      </c>
      <c r="RBO6" s="98">
        <f>'Sales Forecast by COS'!RBO5</f>
        <v>0</v>
      </c>
      <c r="RBP6" s="98">
        <f>'Sales Forecast by COS'!RBP5</f>
        <v>0</v>
      </c>
      <c r="RBQ6" s="98">
        <f>'Sales Forecast by COS'!RBQ5</f>
        <v>0</v>
      </c>
      <c r="RBR6" s="98">
        <f>'Sales Forecast by COS'!RBR5</f>
        <v>0</v>
      </c>
      <c r="RBS6" s="98">
        <f>'Sales Forecast by COS'!RBS5</f>
        <v>0</v>
      </c>
      <c r="RBT6" s="98">
        <f>'Sales Forecast by COS'!RBT5</f>
        <v>0</v>
      </c>
      <c r="RBU6" s="98">
        <f>'Sales Forecast by COS'!RBU5</f>
        <v>0</v>
      </c>
      <c r="RBV6" s="98">
        <f>'Sales Forecast by COS'!RBV5</f>
        <v>0</v>
      </c>
      <c r="RBW6" s="98">
        <f>'Sales Forecast by COS'!RBW5</f>
        <v>0</v>
      </c>
      <c r="RBX6" s="98">
        <f>'Sales Forecast by COS'!RBX5</f>
        <v>0</v>
      </c>
      <c r="RBY6" s="98">
        <f>'Sales Forecast by COS'!RBY5</f>
        <v>0</v>
      </c>
      <c r="RBZ6" s="98">
        <f>'Sales Forecast by COS'!RBZ5</f>
        <v>0</v>
      </c>
      <c r="RCA6" s="98">
        <f>'Sales Forecast by COS'!RCA5</f>
        <v>0</v>
      </c>
      <c r="RCB6" s="98">
        <f>'Sales Forecast by COS'!RCB5</f>
        <v>0</v>
      </c>
      <c r="RCC6" s="98">
        <f>'Sales Forecast by COS'!RCC5</f>
        <v>0</v>
      </c>
      <c r="RCD6" s="98">
        <f>'Sales Forecast by COS'!RCD5</f>
        <v>0</v>
      </c>
      <c r="RCE6" s="98">
        <f>'Sales Forecast by COS'!RCE5</f>
        <v>0</v>
      </c>
      <c r="RCF6" s="98">
        <f>'Sales Forecast by COS'!RCF5</f>
        <v>0</v>
      </c>
      <c r="RCG6" s="98">
        <f>'Sales Forecast by COS'!RCG5</f>
        <v>0</v>
      </c>
      <c r="RCH6" s="98">
        <f>'Sales Forecast by COS'!RCH5</f>
        <v>0</v>
      </c>
      <c r="RCI6" s="98">
        <f>'Sales Forecast by COS'!RCI5</f>
        <v>0</v>
      </c>
      <c r="RCJ6" s="98">
        <f>'Sales Forecast by COS'!RCJ5</f>
        <v>0</v>
      </c>
      <c r="RCK6" s="98">
        <f>'Sales Forecast by COS'!RCK5</f>
        <v>0</v>
      </c>
      <c r="RCL6" s="98">
        <f>'Sales Forecast by COS'!RCL5</f>
        <v>0</v>
      </c>
      <c r="RCM6" s="98">
        <f>'Sales Forecast by COS'!RCM5</f>
        <v>0</v>
      </c>
      <c r="RCN6" s="98">
        <f>'Sales Forecast by COS'!RCN5</f>
        <v>0</v>
      </c>
      <c r="RCO6" s="98">
        <f>'Sales Forecast by COS'!RCO5</f>
        <v>0</v>
      </c>
      <c r="RCP6" s="98">
        <f>'Sales Forecast by COS'!RCP5</f>
        <v>0</v>
      </c>
      <c r="RCQ6" s="98">
        <f>'Sales Forecast by COS'!RCQ5</f>
        <v>0</v>
      </c>
      <c r="RCR6" s="98">
        <f>'Sales Forecast by COS'!RCR5</f>
        <v>0</v>
      </c>
      <c r="RCS6" s="98">
        <f>'Sales Forecast by COS'!RCS5</f>
        <v>0</v>
      </c>
      <c r="RCT6" s="98">
        <f>'Sales Forecast by COS'!RCT5</f>
        <v>0</v>
      </c>
      <c r="RCU6" s="98">
        <f>'Sales Forecast by COS'!RCU5</f>
        <v>0</v>
      </c>
      <c r="RCV6" s="98">
        <f>'Sales Forecast by COS'!RCV5</f>
        <v>0</v>
      </c>
      <c r="RCW6" s="98">
        <f>'Sales Forecast by COS'!RCW5</f>
        <v>0</v>
      </c>
      <c r="RCX6" s="98">
        <f>'Sales Forecast by COS'!RCX5</f>
        <v>0</v>
      </c>
      <c r="RCY6" s="98">
        <f>'Sales Forecast by COS'!RCY5</f>
        <v>0</v>
      </c>
      <c r="RCZ6" s="98">
        <f>'Sales Forecast by COS'!RCZ5</f>
        <v>0</v>
      </c>
      <c r="RDA6" s="98">
        <f>'Sales Forecast by COS'!RDA5</f>
        <v>0</v>
      </c>
      <c r="RDB6" s="98">
        <f>'Sales Forecast by COS'!RDB5</f>
        <v>0</v>
      </c>
      <c r="RDC6" s="98">
        <f>'Sales Forecast by COS'!RDC5</f>
        <v>0</v>
      </c>
      <c r="RDD6" s="98">
        <f>'Sales Forecast by COS'!RDD5</f>
        <v>0</v>
      </c>
      <c r="RDE6" s="98">
        <f>'Sales Forecast by COS'!RDE5</f>
        <v>0</v>
      </c>
      <c r="RDF6" s="98">
        <f>'Sales Forecast by COS'!RDF5</f>
        <v>0</v>
      </c>
      <c r="RDG6" s="98">
        <f>'Sales Forecast by COS'!RDG5</f>
        <v>0</v>
      </c>
      <c r="RDH6" s="98">
        <f>'Sales Forecast by COS'!RDH5</f>
        <v>0</v>
      </c>
      <c r="RDI6" s="98">
        <f>'Sales Forecast by COS'!RDI5</f>
        <v>0</v>
      </c>
      <c r="RDJ6" s="98">
        <f>'Sales Forecast by COS'!RDJ5</f>
        <v>0</v>
      </c>
      <c r="RDK6" s="98">
        <f>'Sales Forecast by COS'!RDK5</f>
        <v>0</v>
      </c>
      <c r="RDL6" s="98">
        <f>'Sales Forecast by COS'!RDL5</f>
        <v>0</v>
      </c>
      <c r="RDM6" s="98">
        <f>'Sales Forecast by COS'!RDM5</f>
        <v>0</v>
      </c>
      <c r="RDN6" s="98">
        <f>'Sales Forecast by COS'!RDN5</f>
        <v>0</v>
      </c>
      <c r="RDO6" s="98">
        <f>'Sales Forecast by COS'!RDO5</f>
        <v>0</v>
      </c>
      <c r="RDP6" s="98">
        <f>'Sales Forecast by COS'!RDP5</f>
        <v>0</v>
      </c>
      <c r="RDQ6" s="98">
        <f>'Sales Forecast by COS'!RDQ5</f>
        <v>0</v>
      </c>
      <c r="RDR6" s="98">
        <f>'Sales Forecast by COS'!RDR5</f>
        <v>0</v>
      </c>
      <c r="RDS6" s="98">
        <f>'Sales Forecast by COS'!RDS5</f>
        <v>0</v>
      </c>
      <c r="RDT6" s="98">
        <f>'Sales Forecast by COS'!RDT5</f>
        <v>0</v>
      </c>
      <c r="RDU6" s="98">
        <f>'Sales Forecast by COS'!RDU5</f>
        <v>0</v>
      </c>
      <c r="RDV6" s="98">
        <f>'Sales Forecast by COS'!RDV5</f>
        <v>0</v>
      </c>
      <c r="RDW6" s="98">
        <f>'Sales Forecast by COS'!RDW5</f>
        <v>0</v>
      </c>
      <c r="RDX6" s="98">
        <f>'Sales Forecast by COS'!RDX5</f>
        <v>0</v>
      </c>
      <c r="RDY6" s="98">
        <f>'Sales Forecast by COS'!RDY5</f>
        <v>0</v>
      </c>
      <c r="RDZ6" s="98">
        <f>'Sales Forecast by COS'!RDZ5</f>
        <v>0</v>
      </c>
      <c r="REA6" s="98">
        <f>'Sales Forecast by COS'!REA5</f>
        <v>0</v>
      </c>
      <c r="REB6" s="98">
        <f>'Sales Forecast by COS'!REB5</f>
        <v>0</v>
      </c>
      <c r="REC6" s="98">
        <f>'Sales Forecast by COS'!REC5</f>
        <v>0</v>
      </c>
      <c r="RED6" s="98">
        <f>'Sales Forecast by COS'!RED5</f>
        <v>0</v>
      </c>
      <c r="REE6" s="98">
        <f>'Sales Forecast by COS'!REE5</f>
        <v>0</v>
      </c>
      <c r="REF6" s="98">
        <f>'Sales Forecast by COS'!REF5</f>
        <v>0</v>
      </c>
      <c r="REG6" s="98">
        <f>'Sales Forecast by COS'!REG5</f>
        <v>0</v>
      </c>
      <c r="REH6" s="98">
        <f>'Sales Forecast by COS'!REH5</f>
        <v>0</v>
      </c>
      <c r="REI6" s="98">
        <f>'Sales Forecast by COS'!REI5</f>
        <v>0</v>
      </c>
      <c r="REJ6" s="98">
        <f>'Sales Forecast by COS'!REJ5</f>
        <v>0</v>
      </c>
      <c r="REK6" s="98">
        <f>'Sales Forecast by COS'!REK5</f>
        <v>0</v>
      </c>
      <c r="REL6" s="98">
        <f>'Sales Forecast by COS'!REL5</f>
        <v>0</v>
      </c>
      <c r="REM6" s="98">
        <f>'Sales Forecast by COS'!REM5</f>
        <v>0</v>
      </c>
      <c r="REN6" s="98">
        <f>'Sales Forecast by COS'!REN5</f>
        <v>0</v>
      </c>
      <c r="REO6" s="98">
        <f>'Sales Forecast by COS'!REO5</f>
        <v>0</v>
      </c>
      <c r="REP6" s="98">
        <f>'Sales Forecast by COS'!REP5</f>
        <v>0</v>
      </c>
      <c r="REQ6" s="98">
        <f>'Sales Forecast by COS'!REQ5</f>
        <v>0</v>
      </c>
      <c r="RER6" s="98">
        <f>'Sales Forecast by COS'!RER5</f>
        <v>0</v>
      </c>
      <c r="RES6" s="98">
        <f>'Sales Forecast by COS'!RES5</f>
        <v>0</v>
      </c>
      <c r="RET6" s="98">
        <f>'Sales Forecast by COS'!RET5</f>
        <v>0</v>
      </c>
      <c r="REU6" s="98">
        <f>'Sales Forecast by COS'!REU5</f>
        <v>0</v>
      </c>
      <c r="REV6" s="98">
        <f>'Sales Forecast by COS'!REV5</f>
        <v>0</v>
      </c>
      <c r="REW6" s="98">
        <f>'Sales Forecast by COS'!REW5</f>
        <v>0</v>
      </c>
      <c r="REX6" s="98">
        <f>'Sales Forecast by COS'!REX5</f>
        <v>0</v>
      </c>
      <c r="REY6" s="98">
        <f>'Sales Forecast by COS'!REY5</f>
        <v>0</v>
      </c>
      <c r="REZ6" s="98">
        <f>'Sales Forecast by COS'!REZ5</f>
        <v>0</v>
      </c>
      <c r="RFA6" s="98">
        <f>'Sales Forecast by COS'!RFA5</f>
        <v>0</v>
      </c>
      <c r="RFB6" s="98">
        <f>'Sales Forecast by COS'!RFB5</f>
        <v>0</v>
      </c>
      <c r="RFC6" s="98">
        <f>'Sales Forecast by COS'!RFC5</f>
        <v>0</v>
      </c>
      <c r="RFD6" s="98">
        <f>'Sales Forecast by COS'!RFD5</f>
        <v>0</v>
      </c>
      <c r="RFE6" s="98">
        <f>'Sales Forecast by COS'!RFE5</f>
        <v>0</v>
      </c>
      <c r="RFF6" s="98">
        <f>'Sales Forecast by COS'!RFF5</f>
        <v>0</v>
      </c>
      <c r="RFG6" s="98">
        <f>'Sales Forecast by COS'!RFG5</f>
        <v>0</v>
      </c>
      <c r="RFH6" s="98">
        <f>'Sales Forecast by COS'!RFH5</f>
        <v>0</v>
      </c>
      <c r="RFI6" s="98">
        <f>'Sales Forecast by COS'!RFI5</f>
        <v>0</v>
      </c>
      <c r="RFJ6" s="98">
        <f>'Sales Forecast by COS'!RFJ5</f>
        <v>0</v>
      </c>
      <c r="RFK6" s="98">
        <f>'Sales Forecast by COS'!RFK5</f>
        <v>0</v>
      </c>
      <c r="RFL6" s="98">
        <f>'Sales Forecast by COS'!RFL5</f>
        <v>0</v>
      </c>
      <c r="RFM6" s="98">
        <f>'Sales Forecast by COS'!RFM5</f>
        <v>0</v>
      </c>
      <c r="RFN6" s="98">
        <f>'Sales Forecast by COS'!RFN5</f>
        <v>0</v>
      </c>
      <c r="RFO6" s="98">
        <f>'Sales Forecast by COS'!RFO5</f>
        <v>0</v>
      </c>
      <c r="RFP6" s="98">
        <f>'Sales Forecast by COS'!RFP5</f>
        <v>0</v>
      </c>
      <c r="RFQ6" s="98">
        <f>'Sales Forecast by COS'!RFQ5</f>
        <v>0</v>
      </c>
      <c r="RFR6" s="98">
        <f>'Sales Forecast by COS'!RFR5</f>
        <v>0</v>
      </c>
      <c r="RFS6" s="98">
        <f>'Sales Forecast by COS'!RFS5</f>
        <v>0</v>
      </c>
      <c r="RFT6" s="98">
        <f>'Sales Forecast by COS'!RFT5</f>
        <v>0</v>
      </c>
      <c r="RFU6" s="98">
        <f>'Sales Forecast by COS'!RFU5</f>
        <v>0</v>
      </c>
      <c r="RFV6" s="98">
        <f>'Sales Forecast by COS'!RFV5</f>
        <v>0</v>
      </c>
      <c r="RFW6" s="98">
        <f>'Sales Forecast by COS'!RFW5</f>
        <v>0</v>
      </c>
      <c r="RFX6" s="98">
        <f>'Sales Forecast by COS'!RFX5</f>
        <v>0</v>
      </c>
      <c r="RFY6" s="98">
        <f>'Sales Forecast by COS'!RFY5</f>
        <v>0</v>
      </c>
      <c r="RFZ6" s="98">
        <f>'Sales Forecast by COS'!RFZ5</f>
        <v>0</v>
      </c>
      <c r="RGA6" s="98">
        <f>'Sales Forecast by COS'!RGA5</f>
        <v>0</v>
      </c>
      <c r="RGB6" s="98">
        <f>'Sales Forecast by COS'!RGB5</f>
        <v>0</v>
      </c>
      <c r="RGC6" s="98">
        <f>'Sales Forecast by COS'!RGC5</f>
        <v>0</v>
      </c>
      <c r="RGD6" s="98">
        <f>'Sales Forecast by COS'!RGD5</f>
        <v>0</v>
      </c>
      <c r="RGE6" s="98">
        <f>'Sales Forecast by COS'!RGE5</f>
        <v>0</v>
      </c>
      <c r="RGF6" s="98">
        <f>'Sales Forecast by COS'!RGF5</f>
        <v>0</v>
      </c>
      <c r="RGG6" s="98">
        <f>'Sales Forecast by COS'!RGG5</f>
        <v>0</v>
      </c>
      <c r="RGH6" s="98">
        <f>'Sales Forecast by COS'!RGH5</f>
        <v>0</v>
      </c>
      <c r="RGI6" s="98">
        <f>'Sales Forecast by COS'!RGI5</f>
        <v>0</v>
      </c>
      <c r="RGJ6" s="98">
        <f>'Sales Forecast by COS'!RGJ5</f>
        <v>0</v>
      </c>
      <c r="RGK6" s="98">
        <f>'Sales Forecast by COS'!RGK5</f>
        <v>0</v>
      </c>
      <c r="RGL6" s="98">
        <f>'Sales Forecast by COS'!RGL5</f>
        <v>0</v>
      </c>
      <c r="RGM6" s="98">
        <f>'Sales Forecast by COS'!RGM5</f>
        <v>0</v>
      </c>
      <c r="RGN6" s="98">
        <f>'Sales Forecast by COS'!RGN5</f>
        <v>0</v>
      </c>
      <c r="RGO6" s="98">
        <f>'Sales Forecast by COS'!RGO5</f>
        <v>0</v>
      </c>
      <c r="RGP6" s="98">
        <f>'Sales Forecast by COS'!RGP5</f>
        <v>0</v>
      </c>
      <c r="RGQ6" s="98">
        <f>'Sales Forecast by COS'!RGQ5</f>
        <v>0</v>
      </c>
      <c r="RGR6" s="98">
        <f>'Sales Forecast by COS'!RGR5</f>
        <v>0</v>
      </c>
      <c r="RGS6" s="98">
        <f>'Sales Forecast by COS'!RGS5</f>
        <v>0</v>
      </c>
      <c r="RGT6" s="98">
        <f>'Sales Forecast by COS'!RGT5</f>
        <v>0</v>
      </c>
      <c r="RGU6" s="98">
        <f>'Sales Forecast by COS'!RGU5</f>
        <v>0</v>
      </c>
      <c r="RGV6" s="98">
        <f>'Sales Forecast by COS'!RGV5</f>
        <v>0</v>
      </c>
      <c r="RGW6" s="98">
        <f>'Sales Forecast by COS'!RGW5</f>
        <v>0</v>
      </c>
      <c r="RGX6" s="98">
        <f>'Sales Forecast by COS'!RGX5</f>
        <v>0</v>
      </c>
      <c r="RGY6" s="98">
        <f>'Sales Forecast by COS'!RGY5</f>
        <v>0</v>
      </c>
      <c r="RGZ6" s="98">
        <f>'Sales Forecast by COS'!RGZ5</f>
        <v>0</v>
      </c>
      <c r="RHA6" s="98">
        <f>'Sales Forecast by COS'!RHA5</f>
        <v>0</v>
      </c>
      <c r="RHB6" s="98">
        <f>'Sales Forecast by COS'!RHB5</f>
        <v>0</v>
      </c>
      <c r="RHC6" s="98">
        <f>'Sales Forecast by COS'!RHC5</f>
        <v>0</v>
      </c>
      <c r="RHD6" s="98">
        <f>'Sales Forecast by COS'!RHD5</f>
        <v>0</v>
      </c>
      <c r="RHE6" s="98">
        <f>'Sales Forecast by COS'!RHE5</f>
        <v>0</v>
      </c>
      <c r="RHF6" s="98">
        <f>'Sales Forecast by COS'!RHF5</f>
        <v>0</v>
      </c>
      <c r="RHG6" s="98">
        <f>'Sales Forecast by COS'!RHG5</f>
        <v>0</v>
      </c>
      <c r="RHH6" s="98">
        <f>'Sales Forecast by COS'!RHH5</f>
        <v>0</v>
      </c>
      <c r="RHI6" s="98">
        <f>'Sales Forecast by COS'!RHI5</f>
        <v>0</v>
      </c>
      <c r="RHJ6" s="98">
        <f>'Sales Forecast by COS'!RHJ5</f>
        <v>0</v>
      </c>
      <c r="RHK6" s="98">
        <f>'Sales Forecast by COS'!RHK5</f>
        <v>0</v>
      </c>
      <c r="RHL6" s="98">
        <f>'Sales Forecast by COS'!RHL5</f>
        <v>0</v>
      </c>
      <c r="RHM6" s="98">
        <f>'Sales Forecast by COS'!RHM5</f>
        <v>0</v>
      </c>
      <c r="RHN6" s="98">
        <f>'Sales Forecast by COS'!RHN5</f>
        <v>0</v>
      </c>
      <c r="RHO6" s="98">
        <f>'Sales Forecast by COS'!RHO5</f>
        <v>0</v>
      </c>
      <c r="RHP6" s="98">
        <f>'Sales Forecast by COS'!RHP5</f>
        <v>0</v>
      </c>
      <c r="RHQ6" s="98">
        <f>'Sales Forecast by COS'!RHQ5</f>
        <v>0</v>
      </c>
      <c r="RHR6" s="98">
        <f>'Sales Forecast by COS'!RHR5</f>
        <v>0</v>
      </c>
      <c r="RHS6" s="98">
        <f>'Sales Forecast by COS'!RHS5</f>
        <v>0</v>
      </c>
      <c r="RHT6" s="98">
        <f>'Sales Forecast by COS'!RHT5</f>
        <v>0</v>
      </c>
      <c r="RHU6" s="98">
        <f>'Sales Forecast by COS'!RHU5</f>
        <v>0</v>
      </c>
      <c r="RHV6" s="98">
        <f>'Sales Forecast by COS'!RHV5</f>
        <v>0</v>
      </c>
      <c r="RHW6" s="98">
        <f>'Sales Forecast by COS'!RHW5</f>
        <v>0</v>
      </c>
      <c r="RHX6" s="98">
        <f>'Sales Forecast by COS'!RHX5</f>
        <v>0</v>
      </c>
      <c r="RHY6" s="98">
        <f>'Sales Forecast by COS'!RHY5</f>
        <v>0</v>
      </c>
      <c r="RHZ6" s="98">
        <f>'Sales Forecast by COS'!RHZ5</f>
        <v>0</v>
      </c>
      <c r="RIA6" s="98">
        <f>'Sales Forecast by COS'!RIA5</f>
        <v>0</v>
      </c>
      <c r="RIB6" s="98">
        <f>'Sales Forecast by COS'!RIB5</f>
        <v>0</v>
      </c>
      <c r="RIC6" s="98">
        <f>'Sales Forecast by COS'!RIC5</f>
        <v>0</v>
      </c>
      <c r="RID6" s="98">
        <f>'Sales Forecast by COS'!RID5</f>
        <v>0</v>
      </c>
      <c r="RIE6" s="98">
        <f>'Sales Forecast by COS'!RIE5</f>
        <v>0</v>
      </c>
      <c r="RIF6" s="98">
        <f>'Sales Forecast by COS'!RIF5</f>
        <v>0</v>
      </c>
      <c r="RIG6" s="98">
        <f>'Sales Forecast by COS'!RIG5</f>
        <v>0</v>
      </c>
      <c r="RIH6" s="98">
        <f>'Sales Forecast by COS'!RIH5</f>
        <v>0</v>
      </c>
      <c r="RII6" s="98">
        <f>'Sales Forecast by COS'!RII5</f>
        <v>0</v>
      </c>
      <c r="RIJ6" s="98">
        <f>'Sales Forecast by COS'!RIJ5</f>
        <v>0</v>
      </c>
      <c r="RIK6" s="98">
        <f>'Sales Forecast by COS'!RIK5</f>
        <v>0</v>
      </c>
      <c r="RIL6" s="98">
        <f>'Sales Forecast by COS'!RIL5</f>
        <v>0</v>
      </c>
      <c r="RIM6" s="98">
        <f>'Sales Forecast by COS'!RIM5</f>
        <v>0</v>
      </c>
      <c r="RIN6" s="98">
        <f>'Sales Forecast by COS'!RIN5</f>
        <v>0</v>
      </c>
      <c r="RIO6" s="98">
        <f>'Sales Forecast by COS'!RIO5</f>
        <v>0</v>
      </c>
      <c r="RIP6" s="98">
        <f>'Sales Forecast by COS'!RIP5</f>
        <v>0</v>
      </c>
      <c r="RIQ6" s="98">
        <f>'Sales Forecast by COS'!RIQ5</f>
        <v>0</v>
      </c>
      <c r="RIR6" s="98">
        <f>'Sales Forecast by COS'!RIR5</f>
        <v>0</v>
      </c>
      <c r="RIS6" s="98">
        <f>'Sales Forecast by COS'!RIS5</f>
        <v>0</v>
      </c>
      <c r="RIT6" s="98">
        <f>'Sales Forecast by COS'!RIT5</f>
        <v>0</v>
      </c>
      <c r="RIU6" s="98">
        <f>'Sales Forecast by COS'!RIU5</f>
        <v>0</v>
      </c>
      <c r="RIV6" s="98">
        <f>'Sales Forecast by COS'!RIV5</f>
        <v>0</v>
      </c>
      <c r="RIW6" s="98">
        <f>'Sales Forecast by COS'!RIW5</f>
        <v>0</v>
      </c>
      <c r="RIX6" s="98">
        <f>'Sales Forecast by COS'!RIX5</f>
        <v>0</v>
      </c>
      <c r="RIY6" s="98">
        <f>'Sales Forecast by COS'!RIY5</f>
        <v>0</v>
      </c>
      <c r="RIZ6" s="98">
        <f>'Sales Forecast by COS'!RIZ5</f>
        <v>0</v>
      </c>
      <c r="RJA6" s="98">
        <f>'Sales Forecast by COS'!RJA5</f>
        <v>0</v>
      </c>
      <c r="RJB6" s="98">
        <f>'Sales Forecast by COS'!RJB5</f>
        <v>0</v>
      </c>
      <c r="RJC6" s="98">
        <f>'Sales Forecast by COS'!RJC5</f>
        <v>0</v>
      </c>
      <c r="RJD6" s="98">
        <f>'Sales Forecast by COS'!RJD5</f>
        <v>0</v>
      </c>
      <c r="RJE6" s="98">
        <f>'Sales Forecast by COS'!RJE5</f>
        <v>0</v>
      </c>
      <c r="RJF6" s="98">
        <f>'Sales Forecast by COS'!RJF5</f>
        <v>0</v>
      </c>
      <c r="RJG6" s="98">
        <f>'Sales Forecast by COS'!RJG5</f>
        <v>0</v>
      </c>
      <c r="RJH6" s="98">
        <f>'Sales Forecast by COS'!RJH5</f>
        <v>0</v>
      </c>
      <c r="RJI6" s="98">
        <f>'Sales Forecast by COS'!RJI5</f>
        <v>0</v>
      </c>
      <c r="RJJ6" s="98">
        <f>'Sales Forecast by COS'!RJJ5</f>
        <v>0</v>
      </c>
      <c r="RJK6" s="98">
        <f>'Sales Forecast by COS'!RJK5</f>
        <v>0</v>
      </c>
      <c r="RJL6" s="98">
        <f>'Sales Forecast by COS'!RJL5</f>
        <v>0</v>
      </c>
      <c r="RJM6" s="98">
        <f>'Sales Forecast by COS'!RJM5</f>
        <v>0</v>
      </c>
      <c r="RJN6" s="98">
        <f>'Sales Forecast by COS'!RJN5</f>
        <v>0</v>
      </c>
      <c r="RJO6" s="98">
        <f>'Sales Forecast by COS'!RJO5</f>
        <v>0</v>
      </c>
      <c r="RJP6" s="98">
        <f>'Sales Forecast by COS'!RJP5</f>
        <v>0</v>
      </c>
      <c r="RJQ6" s="98">
        <f>'Sales Forecast by COS'!RJQ5</f>
        <v>0</v>
      </c>
      <c r="RJR6" s="98">
        <f>'Sales Forecast by COS'!RJR5</f>
        <v>0</v>
      </c>
      <c r="RJS6" s="98">
        <f>'Sales Forecast by COS'!RJS5</f>
        <v>0</v>
      </c>
      <c r="RJT6" s="98">
        <f>'Sales Forecast by COS'!RJT5</f>
        <v>0</v>
      </c>
      <c r="RJU6" s="98">
        <f>'Sales Forecast by COS'!RJU5</f>
        <v>0</v>
      </c>
      <c r="RJV6" s="98">
        <f>'Sales Forecast by COS'!RJV5</f>
        <v>0</v>
      </c>
      <c r="RJW6" s="98">
        <f>'Sales Forecast by COS'!RJW5</f>
        <v>0</v>
      </c>
      <c r="RJX6" s="98">
        <f>'Sales Forecast by COS'!RJX5</f>
        <v>0</v>
      </c>
      <c r="RJY6" s="98">
        <f>'Sales Forecast by COS'!RJY5</f>
        <v>0</v>
      </c>
      <c r="RJZ6" s="98">
        <f>'Sales Forecast by COS'!RJZ5</f>
        <v>0</v>
      </c>
      <c r="RKA6" s="98">
        <f>'Sales Forecast by COS'!RKA5</f>
        <v>0</v>
      </c>
      <c r="RKB6" s="98">
        <f>'Sales Forecast by COS'!RKB5</f>
        <v>0</v>
      </c>
      <c r="RKC6" s="98">
        <f>'Sales Forecast by COS'!RKC5</f>
        <v>0</v>
      </c>
      <c r="RKD6" s="98">
        <f>'Sales Forecast by COS'!RKD5</f>
        <v>0</v>
      </c>
      <c r="RKE6" s="98">
        <f>'Sales Forecast by COS'!RKE5</f>
        <v>0</v>
      </c>
      <c r="RKF6" s="98">
        <f>'Sales Forecast by COS'!RKF5</f>
        <v>0</v>
      </c>
      <c r="RKG6" s="98">
        <f>'Sales Forecast by COS'!RKG5</f>
        <v>0</v>
      </c>
      <c r="RKH6" s="98">
        <f>'Sales Forecast by COS'!RKH5</f>
        <v>0</v>
      </c>
      <c r="RKI6" s="98">
        <f>'Sales Forecast by COS'!RKI5</f>
        <v>0</v>
      </c>
      <c r="RKJ6" s="98">
        <f>'Sales Forecast by COS'!RKJ5</f>
        <v>0</v>
      </c>
      <c r="RKK6" s="98">
        <f>'Sales Forecast by COS'!RKK5</f>
        <v>0</v>
      </c>
      <c r="RKL6" s="98">
        <f>'Sales Forecast by COS'!RKL5</f>
        <v>0</v>
      </c>
      <c r="RKM6" s="98">
        <f>'Sales Forecast by COS'!RKM5</f>
        <v>0</v>
      </c>
      <c r="RKN6" s="98">
        <f>'Sales Forecast by COS'!RKN5</f>
        <v>0</v>
      </c>
      <c r="RKO6" s="98">
        <f>'Sales Forecast by COS'!RKO5</f>
        <v>0</v>
      </c>
      <c r="RKP6" s="98">
        <f>'Sales Forecast by COS'!RKP5</f>
        <v>0</v>
      </c>
      <c r="RKQ6" s="98">
        <f>'Sales Forecast by COS'!RKQ5</f>
        <v>0</v>
      </c>
      <c r="RKR6" s="98">
        <f>'Sales Forecast by COS'!RKR5</f>
        <v>0</v>
      </c>
      <c r="RKS6" s="98">
        <f>'Sales Forecast by COS'!RKS5</f>
        <v>0</v>
      </c>
      <c r="RKT6" s="98">
        <f>'Sales Forecast by COS'!RKT5</f>
        <v>0</v>
      </c>
      <c r="RKU6" s="98">
        <f>'Sales Forecast by COS'!RKU5</f>
        <v>0</v>
      </c>
      <c r="RKV6" s="98">
        <f>'Sales Forecast by COS'!RKV5</f>
        <v>0</v>
      </c>
      <c r="RKW6" s="98">
        <f>'Sales Forecast by COS'!RKW5</f>
        <v>0</v>
      </c>
      <c r="RKX6" s="98">
        <f>'Sales Forecast by COS'!RKX5</f>
        <v>0</v>
      </c>
      <c r="RKY6" s="98">
        <f>'Sales Forecast by COS'!RKY5</f>
        <v>0</v>
      </c>
      <c r="RKZ6" s="98">
        <f>'Sales Forecast by COS'!RKZ5</f>
        <v>0</v>
      </c>
      <c r="RLA6" s="98">
        <f>'Sales Forecast by COS'!RLA5</f>
        <v>0</v>
      </c>
      <c r="RLB6" s="98">
        <f>'Sales Forecast by COS'!RLB5</f>
        <v>0</v>
      </c>
      <c r="RLC6" s="98">
        <f>'Sales Forecast by COS'!RLC5</f>
        <v>0</v>
      </c>
      <c r="RLD6" s="98">
        <f>'Sales Forecast by COS'!RLD5</f>
        <v>0</v>
      </c>
      <c r="RLE6" s="98">
        <f>'Sales Forecast by COS'!RLE5</f>
        <v>0</v>
      </c>
      <c r="RLF6" s="98">
        <f>'Sales Forecast by COS'!RLF5</f>
        <v>0</v>
      </c>
      <c r="RLG6" s="98">
        <f>'Sales Forecast by COS'!RLG5</f>
        <v>0</v>
      </c>
      <c r="RLH6" s="98">
        <f>'Sales Forecast by COS'!RLH5</f>
        <v>0</v>
      </c>
      <c r="RLI6" s="98">
        <f>'Sales Forecast by COS'!RLI5</f>
        <v>0</v>
      </c>
      <c r="RLJ6" s="98">
        <f>'Sales Forecast by COS'!RLJ5</f>
        <v>0</v>
      </c>
      <c r="RLK6" s="98">
        <f>'Sales Forecast by COS'!RLK5</f>
        <v>0</v>
      </c>
      <c r="RLL6" s="98">
        <f>'Sales Forecast by COS'!RLL5</f>
        <v>0</v>
      </c>
      <c r="RLM6" s="98">
        <f>'Sales Forecast by COS'!RLM5</f>
        <v>0</v>
      </c>
      <c r="RLN6" s="98">
        <f>'Sales Forecast by COS'!RLN5</f>
        <v>0</v>
      </c>
      <c r="RLO6" s="98">
        <f>'Sales Forecast by COS'!RLO5</f>
        <v>0</v>
      </c>
      <c r="RLP6" s="98">
        <f>'Sales Forecast by COS'!RLP5</f>
        <v>0</v>
      </c>
      <c r="RLQ6" s="98">
        <f>'Sales Forecast by COS'!RLQ5</f>
        <v>0</v>
      </c>
      <c r="RLR6" s="98">
        <f>'Sales Forecast by COS'!RLR5</f>
        <v>0</v>
      </c>
      <c r="RLS6" s="98">
        <f>'Sales Forecast by COS'!RLS5</f>
        <v>0</v>
      </c>
      <c r="RLT6" s="98">
        <f>'Sales Forecast by COS'!RLT5</f>
        <v>0</v>
      </c>
      <c r="RLU6" s="98">
        <f>'Sales Forecast by COS'!RLU5</f>
        <v>0</v>
      </c>
      <c r="RLV6" s="98">
        <f>'Sales Forecast by COS'!RLV5</f>
        <v>0</v>
      </c>
      <c r="RLW6" s="98">
        <f>'Sales Forecast by COS'!RLW5</f>
        <v>0</v>
      </c>
      <c r="RLX6" s="98">
        <f>'Sales Forecast by COS'!RLX5</f>
        <v>0</v>
      </c>
      <c r="RLY6" s="98">
        <f>'Sales Forecast by COS'!RLY5</f>
        <v>0</v>
      </c>
      <c r="RLZ6" s="98">
        <f>'Sales Forecast by COS'!RLZ5</f>
        <v>0</v>
      </c>
      <c r="RMA6" s="98">
        <f>'Sales Forecast by COS'!RMA5</f>
        <v>0</v>
      </c>
      <c r="RMB6" s="98">
        <f>'Sales Forecast by COS'!RMB5</f>
        <v>0</v>
      </c>
      <c r="RMC6" s="98">
        <f>'Sales Forecast by COS'!RMC5</f>
        <v>0</v>
      </c>
      <c r="RMD6" s="98">
        <f>'Sales Forecast by COS'!RMD5</f>
        <v>0</v>
      </c>
      <c r="RME6" s="98">
        <f>'Sales Forecast by COS'!RME5</f>
        <v>0</v>
      </c>
      <c r="RMF6" s="98">
        <f>'Sales Forecast by COS'!RMF5</f>
        <v>0</v>
      </c>
      <c r="RMG6" s="98">
        <f>'Sales Forecast by COS'!RMG5</f>
        <v>0</v>
      </c>
      <c r="RMH6" s="98">
        <f>'Sales Forecast by COS'!RMH5</f>
        <v>0</v>
      </c>
      <c r="RMI6" s="98">
        <f>'Sales Forecast by COS'!RMI5</f>
        <v>0</v>
      </c>
      <c r="RMJ6" s="98">
        <f>'Sales Forecast by COS'!RMJ5</f>
        <v>0</v>
      </c>
      <c r="RMK6" s="98">
        <f>'Sales Forecast by COS'!RMK5</f>
        <v>0</v>
      </c>
      <c r="RML6" s="98">
        <f>'Sales Forecast by COS'!RML5</f>
        <v>0</v>
      </c>
      <c r="RMM6" s="98">
        <f>'Sales Forecast by COS'!RMM5</f>
        <v>0</v>
      </c>
      <c r="RMN6" s="98">
        <f>'Sales Forecast by COS'!RMN5</f>
        <v>0</v>
      </c>
      <c r="RMO6" s="98">
        <f>'Sales Forecast by COS'!RMO5</f>
        <v>0</v>
      </c>
      <c r="RMP6" s="98">
        <f>'Sales Forecast by COS'!RMP5</f>
        <v>0</v>
      </c>
      <c r="RMQ6" s="98">
        <f>'Sales Forecast by COS'!RMQ5</f>
        <v>0</v>
      </c>
      <c r="RMR6" s="98">
        <f>'Sales Forecast by COS'!RMR5</f>
        <v>0</v>
      </c>
      <c r="RMS6" s="98">
        <f>'Sales Forecast by COS'!RMS5</f>
        <v>0</v>
      </c>
      <c r="RMT6" s="98">
        <f>'Sales Forecast by COS'!RMT5</f>
        <v>0</v>
      </c>
      <c r="RMU6" s="98">
        <f>'Sales Forecast by COS'!RMU5</f>
        <v>0</v>
      </c>
      <c r="RMV6" s="98">
        <f>'Sales Forecast by COS'!RMV5</f>
        <v>0</v>
      </c>
      <c r="RMW6" s="98">
        <f>'Sales Forecast by COS'!RMW5</f>
        <v>0</v>
      </c>
      <c r="RMX6" s="98">
        <f>'Sales Forecast by COS'!RMX5</f>
        <v>0</v>
      </c>
      <c r="RMY6" s="98">
        <f>'Sales Forecast by COS'!RMY5</f>
        <v>0</v>
      </c>
      <c r="RMZ6" s="98">
        <f>'Sales Forecast by COS'!RMZ5</f>
        <v>0</v>
      </c>
      <c r="RNA6" s="98">
        <f>'Sales Forecast by COS'!RNA5</f>
        <v>0</v>
      </c>
      <c r="RNB6" s="98">
        <f>'Sales Forecast by COS'!RNB5</f>
        <v>0</v>
      </c>
      <c r="RNC6" s="98">
        <f>'Sales Forecast by COS'!RNC5</f>
        <v>0</v>
      </c>
      <c r="RND6" s="98">
        <f>'Sales Forecast by COS'!RND5</f>
        <v>0</v>
      </c>
      <c r="RNE6" s="98">
        <f>'Sales Forecast by COS'!RNE5</f>
        <v>0</v>
      </c>
      <c r="RNF6" s="98">
        <f>'Sales Forecast by COS'!RNF5</f>
        <v>0</v>
      </c>
      <c r="RNG6" s="98">
        <f>'Sales Forecast by COS'!RNG5</f>
        <v>0</v>
      </c>
      <c r="RNH6" s="98">
        <f>'Sales Forecast by COS'!RNH5</f>
        <v>0</v>
      </c>
      <c r="RNI6" s="98">
        <f>'Sales Forecast by COS'!RNI5</f>
        <v>0</v>
      </c>
      <c r="RNJ6" s="98">
        <f>'Sales Forecast by COS'!RNJ5</f>
        <v>0</v>
      </c>
      <c r="RNK6" s="98">
        <f>'Sales Forecast by COS'!RNK5</f>
        <v>0</v>
      </c>
      <c r="RNL6" s="98">
        <f>'Sales Forecast by COS'!RNL5</f>
        <v>0</v>
      </c>
      <c r="RNM6" s="98">
        <f>'Sales Forecast by COS'!RNM5</f>
        <v>0</v>
      </c>
      <c r="RNN6" s="98">
        <f>'Sales Forecast by COS'!RNN5</f>
        <v>0</v>
      </c>
      <c r="RNO6" s="98">
        <f>'Sales Forecast by COS'!RNO5</f>
        <v>0</v>
      </c>
      <c r="RNP6" s="98">
        <f>'Sales Forecast by COS'!RNP5</f>
        <v>0</v>
      </c>
      <c r="RNQ6" s="98">
        <f>'Sales Forecast by COS'!RNQ5</f>
        <v>0</v>
      </c>
      <c r="RNR6" s="98">
        <f>'Sales Forecast by COS'!RNR5</f>
        <v>0</v>
      </c>
      <c r="RNS6" s="98">
        <f>'Sales Forecast by COS'!RNS5</f>
        <v>0</v>
      </c>
      <c r="RNT6" s="98">
        <f>'Sales Forecast by COS'!RNT5</f>
        <v>0</v>
      </c>
      <c r="RNU6" s="98">
        <f>'Sales Forecast by COS'!RNU5</f>
        <v>0</v>
      </c>
      <c r="RNV6" s="98">
        <f>'Sales Forecast by COS'!RNV5</f>
        <v>0</v>
      </c>
      <c r="RNW6" s="98">
        <f>'Sales Forecast by COS'!RNW5</f>
        <v>0</v>
      </c>
      <c r="RNX6" s="98">
        <f>'Sales Forecast by COS'!RNX5</f>
        <v>0</v>
      </c>
      <c r="RNY6" s="98">
        <f>'Sales Forecast by COS'!RNY5</f>
        <v>0</v>
      </c>
      <c r="RNZ6" s="98">
        <f>'Sales Forecast by COS'!RNZ5</f>
        <v>0</v>
      </c>
      <c r="ROA6" s="98">
        <f>'Sales Forecast by COS'!ROA5</f>
        <v>0</v>
      </c>
      <c r="ROB6" s="98">
        <f>'Sales Forecast by COS'!ROB5</f>
        <v>0</v>
      </c>
      <c r="ROC6" s="98">
        <f>'Sales Forecast by COS'!ROC5</f>
        <v>0</v>
      </c>
      <c r="ROD6" s="98">
        <f>'Sales Forecast by COS'!ROD5</f>
        <v>0</v>
      </c>
      <c r="ROE6" s="98">
        <f>'Sales Forecast by COS'!ROE5</f>
        <v>0</v>
      </c>
      <c r="ROF6" s="98">
        <f>'Sales Forecast by COS'!ROF5</f>
        <v>0</v>
      </c>
      <c r="ROG6" s="98">
        <f>'Sales Forecast by COS'!ROG5</f>
        <v>0</v>
      </c>
      <c r="ROH6" s="98">
        <f>'Sales Forecast by COS'!ROH5</f>
        <v>0</v>
      </c>
      <c r="ROI6" s="98">
        <f>'Sales Forecast by COS'!ROI5</f>
        <v>0</v>
      </c>
      <c r="ROJ6" s="98">
        <f>'Sales Forecast by COS'!ROJ5</f>
        <v>0</v>
      </c>
      <c r="ROK6" s="98">
        <f>'Sales Forecast by COS'!ROK5</f>
        <v>0</v>
      </c>
      <c r="ROL6" s="98">
        <f>'Sales Forecast by COS'!ROL5</f>
        <v>0</v>
      </c>
      <c r="ROM6" s="98">
        <f>'Sales Forecast by COS'!ROM5</f>
        <v>0</v>
      </c>
      <c r="RON6" s="98">
        <f>'Sales Forecast by COS'!RON5</f>
        <v>0</v>
      </c>
      <c r="ROO6" s="98">
        <f>'Sales Forecast by COS'!ROO5</f>
        <v>0</v>
      </c>
      <c r="ROP6" s="98">
        <f>'Sales Forecast by COS'!ROP5</f>
        <v>0</v>
      </c>
      <c r="ROQ6" s="98">
        <f>'Sales Forecast by COS'!ROQ5</f>
        <v>0</v>
      </c>
      <c r="ROR6" s="98">
        <f>'Sales Forecast by COS'!ROR5</f>
        <v>0</v>
      </c>
      <c r="ROS6" s="98">
        <f>'Sales Forecast by COS'!ROS5</f>
        <v>0</v>
      </c>
      <c r="ROT6" s="98">
        <f>'Sales Forecast by COS'!ROT5</f>
        <v>0</v>
      </c>
      <c r="ROU6" s="98">
        <f>'Sales Forecast by COS'!ROU5</f>
        <v>0</v>
      </c>
      <c r="ROV6" s="98">
        <f>'Sales Forecast by COS'!ROV5</f>
        <v>0</v>
      </c>
      <c r="ROW6" s="98">
        <f>'Sales Forecast by COS'!ROW5</f>
        <v>0</v>
      </c>
      <c r="ROX6" s="98">
        <f>'Sales Forecast by COS'!ROX5</f>
        <v>0</v>
      </c>
      <c r="ROY6" s="98">
        <f>'Sales Forecast by COS'!ROY5</f>
        <v>0</v>
      </c>
      <c r="ROZ6" s="98">
        <f>'Sales Forecast by COS'!ROZ5</f>
        <v>0</v>
      </c>
      <c r="RPA6" s="98">
        <f>'Sales Forecast by COS'!RPA5</f>
        <v>0</v>
      </c>
      <c r="RPB6" s="98">
        <f>'Sales Forecast by COS'!RPB5</f>
        <v>0</v>
      </c>
      <c r="RPC6" s="98">
        <f>'Sales Forecast by COS'!RPC5</f>
        <v>0</v>
      </c>
      <c r="RPD6" s="98">
        <f>'Sales Forecast by COS'!RPD5</f>
        <v>0</v>
      </c>
      <c r="RPE6" s="98">
        <f>'Sales Forecast by COS'!RPE5</f>
        <v>0</v>
      </c>
      <c r="RPF6" s="98">
        <f>'Sales Forecast by COS'!RPF5</f>
        <v>0</v>
      </c>
      <c r="RPG6" s="98">
        <f>'Sales Forecast by COS'!RPG5</f>
        <v>0</v>
      </c>
      <c r="RPH6" s="98">
        <f>'Sales Forecast by COS'!RPH5</f>
        <v>0</v>
      </c>
      <c r="RPI6" s="98">
        <f>'Sales Forecast by COS'!RPI5</f>
        <v>0</v>
      </c>
      <c r="RPJ6" s="98">
        <f>'Sales Forecast by COS'!RPJ5</f>
        <v>0</v>
      </c>
      <c r="RPK6" s="98">
        <f>'Sales Forecast by COS'!RPK5</f>
        <v>0</v>
      </c>
      <c r="RPL6" s="98">
        <f>'Sales Forecast by COS'!RPL5</f>
        <v>0</v>
      </c>
      <c r="RPM6" s="98">
        <f>'Sales Forecast by COS'!RPM5</f>
        <v>0</v>
      </c>
      <c r="RPN6" s="98">
        <f>'Sales Forecast by COS'!RPN5</f>
        <v>0</v>
      </c>
      <c r="RPO6" s="98">
        <f>'Sales Forecast by COS'!RPO5</f>
        <v>0</v>
      </c>
      <c r="RPP6" s="98">
        <f>'Sales Forecast by COS'!RPP5</f>
        <v>0</v>
      </c>
      <c r="RPQ6" s="98">
        <f>'Sales Forecast by COS'!RPQ5</f>
        <v>0</v>
      </c>
      <c r="RPR6" s="98">
        <f>'Sales Forecast by COS'!RPR5</f>
        <v>0</v>
      </c>
      <c r="RPS6" s="98">
        <f>'Sales Forecast by COS'!RPS5</f>
        <v>0</v>
      </c>
      <c r="RPT6" s="98">
        <f>'Sales Forecast by COS'!RPT5</f>
        <v>0</v>
      </c>
      <c r="RPU6" s="98">
        <f>'Sales Forecast by COS'!RPU5</f>
        <v>0</v>
      </c>
      <c r="RPV6" s="98">
        <f>'Sales Forecast by COS'!RPV5</f>
        <v>0</v>
      </c>
      <c r="RPW6" s="98">
        <f>'Sales Forecast by COS'!RPW5</f>
        <v>0</v>
      </c>
      <c r="RPX6" s="98">
        <f>'Sales Forecast by COS'!RPX5</f>
        <v>0</v>
      </c>
      <c r="RPY6" s="98">
        <f>'Sales Forecast by COS'!RPY5</f>
        <v>0</v>
      </c>
      <c r="RPZ6" s="98">
        <f>'Sales Forecast by COS'!RPZ5</f>
        <v>0</v>
      </c>
      <c r="RQA6" s="98">
        <f>'Sales Forecast by COS'!RQA5</f>
        <v>0</v>
      </c>
      <c r="RQB6" s="98">
        <f>'Sales Forecast by COS'!RQB5</f>
        <v>0</v>
      </c>
      <c r="RQC6" s="98">
        <f>'Sales Forecast by COS'!RQC5</f>
        <v>0</v>
      </c>
      <c r="RQD6" s="98">
        <f>'Sales Forecast by COS'!RQD5</f>
        <v>0</v>
      </c>
      <c r="RQE6" s="98">
        <f>'Sales Forecast by COS'!RQE5</f>
        <v>0</v>
      </c>
      <c r="RQF6" s="98">
        <f>'Sales Forecast by COS'!RQF5</f>
        <v>0</v>
      </c>
      <c r="RQG6" s="98">
        <f>'Sales Forecast by COS'!RQG5</f>
        <v>0</v>
      </c>
      <c r="RQH6" s="98">
        <f>'Sales Forecast by COS'!RQH5</f>
        <v>0</v>
      </c>
      <c r="RQI6" s="98">
        <f>'Sales Forecast by COS'!RQI5</f>
        <v>0</v>
      </c>
      <c r="RQJ6" s="98">
        <f>'Sales Forecast by COS'!RQJ5</f>
        <v>0</v>
      </c>
      <c r="RQK6" s="98">
        <f>'Sales Forecast by COS'!RQK5</f>
        <v>0</v>
      </c>
      <c r="RQL6" s="98">
        <f>'Sales Forecast by COS'!RQL5</f>
        <v>0</v>
      </c>
      <c r="RQM6" s="98">
        <f>'Sales Forecast by COS'!RQM5</f>
        <v>0</v>
      </c>
      <c r="RQN6" s="98">
        <f>'Sales Forecast by COS'!RQN5</f>
        <v>0</v>
      </c>
      <c r="RQO6" s="98">
        <f>'Sales Forecast by COS'!RQO5</f>
        <v>0</v>
      </c>
      <c r="RQP6" s="98">
        <f>'Sales Forecast by COS'!RQP5</f>
        <v>0</v>
      </c>
      <c r="RQQ6" s="98">
        <f>'Sales Forecast by COS'!RQQ5</f>
        <v>0</v>
      </c>
      <c r="RQR6" s="98">
        <f>'Sales Forecast by COS'!RQR5</f>
        <v>0</v>
      </c>
      <c r="RQS6" s="98">
        <f>'Sales Forecast by COS'!RQS5</f>
        <v>0</v>
      </c>
      <c r="RQT6" s="98">
        <f>'Sales Forecast by COS'!RQT5</f>
        <v>0</v>
      </c>
      <c r="RQU6" s="98">
        <f>'Sales Forecast by COS'!RQU5</f>
        <v>0</v>
      </c>
      <c r="RQV6" s="98">
        <f>'Sales Forecast by COS'!RQV5</f>
        <v>0</v>
      </c>
      <c r="RQW6" s="98">
        <f>'Sales Forecast by COS'!RQW5</f>
        <v>0</v>
      </c>
      <c r="RQX6" s="98">
        <f>'Sales Forecast by COS'!RQX5</f>
        <v>0</v>
      </c>
      <c r="RQY6" s="98">
        <f>'Sales Forecast by COS'!RQY5</f>
        <v>0</v>
      </c>
      <c r="RQZ6" s="98">
        <f>'Sales Forecast by COS'!RQZ5</f>
        <v>0</v>
      </c>
      <c r="RRA6" s="98">
        <f>'Sales Forecast by COS'!RRA5</f>
        <v>0</v>
      </c>
      <c r="RRB6" s="98">
        <f>'Sales Forecast by COS'!RRB5</f>
        <v>0</v>
      </c>
      <c r="RRC6" s="98">
        <f>'Sales Forecast by COS'!RRC5</f>
        <v>0</v>
      </c>
      <c r="RRD6" s="98">
        <f>'Sales Forecast by COS'!RRD5</f>
        <v>0</v>
      </c>
      <c r="RRE6" s="98">
        <f>'Sales Forecast by COS'!RRE5</f>
        <v>0</v>
      </c>
      <c r="RRF6" s="98">
        <f>'Sales Forecast by COS'!RRF5</f>
        <v>0</v>
      </c>
      <c r="RRG6" s="98">
        <f>'Sales Forecast by COS'!RRG5</f>
        <v>0</v>
      </c>
      <c r="RRH6" s="98">
        <f>'Sales Forecast by COS'!RRH5</f>
        <v>0</v>
      </c>
      <c r="RRI6" s="98">
        <f>'Sales Forecast by COS'!RRI5</f>
        <v>0</v>
      </c>
      <c r="RRJ6" s="98">
        <f>'Sales Forecast by COS'!RRJ5</f>
        <v>0</v>
      </c>
      <c r="RRK6" s="98">
        <f>'Sales Forecast by COS'!RRK5</f>
        <v>0</v>
      </c>
      <c r="RRL6" s="98">
        <f>'Sales Forecast by COS'!RRL5</f>
        <v>0</v>
      </c>
      <c r="RRM6" s="98">
        <f>'Sales Forecast by COS'!RRM5</f>
        <v>0</v>
      </c>
      <c r="RRN6" s="98">
        <f>'Sales Forecast by COS'!RRN5</f>
        <v>0</v>
      </c>
      <c r="RRO6" s="98">
        <f>'Sales Forecast by COS'!RRO5</f>
        <v>0</v>
      </c>
      <c r="RRP6" s="98">
        <f>'Sales Forecast by COS'!RRP5</f>
        <v>0</v>
      </c>
      <c r="RRQ6" s="98">
        <f>'Sales Forecast by COS'!RRQ5</f>
        <v>0</v>
      </c>
      <c r="RRR6" s="98">
        <f>'Sales Forecast by COS'!RRR5</f>
        <v>0</v>
      </c>
      <c r="RRS6" s="98">
        <f>'Sales Forecast by COS'!RRS5</f>
        <v>0</v>
      </c>
      <c r="RRT6" s="98">
        <f>'Sales Forecast by COS'!RRT5</f>
        <v>0</v>
      </c>
      <c r="RRU6" s="98">
        <f>'Sales Forecast by COS'!RRU5</f>
        <v>0</v>
      </c>
      <c r="RRV6" s="98">
        <f>'Sales Forecast by COS'!RRV5</f>
        <v>0</v>
      </c>
      <c r="RRW6" s="98">
        <f>'Sales Forecast by COS'!RRW5</f>
        <v>0</v>
      </c>
      <c r="RRX6" s="98">
        <f>'Sales Forecast by COS'!RRX5</f>
        <v>0</v>
      </c>
      <c r="RRY6" s="98">
        <f>'Sales Forecast by COS'!RRY5</f>
        <v>0</v>
      </c>
      <c r="RRZ6" s="98">
        <f>'Sales Forecast by COS'!RRZ5</f>
        <v>0</v>
      </c>
      <c r="RSA6" s="98">
        <f>'Sales Forecast by COS'!RSA5</f>
        <v>0</v>
      </c>
      <c r="RSB6" s="98">
        <f>'Sales Forecast by COS'!RSB5</f>
        <v>0</v>
      </c>
      <c r="RSC6" s="98">
        <f>'Sales Forecast by COS'!RSC5</f>
        <v>0</v>
      </c>
      <c r="RSD6" s="98">
        <f>'Sales Forecast by COS'!RSD5</f>
        <v>0</v>
      </c>
      <c r="RSE6" s="98">
        <f>'Sales Forecast by COS'!RSE5</f>
        <v>0</v>
      </c>
      <c r="RSF6" s="98">
        <f>'Sales Forecast by COS'!RSF5</f>
        <v>0</v>
      </c>
      <c r="RSG6" s="98">
        <f>'Sales Forecast by COS'!RSG5</f>
        <v>0</v>
      </c>
      <c r="RSH6" s="98">
        <f>'Sales Forecast by COS'!RSH5</f>
        <v>0</v>
      </c>
      <c r="RSI6" s="98">
        <f>'Sales Forecast by COS'!RSI5</f>
        <v>0</v>
      </c>
      <c r="RSJ6" s="98">
        <f>'Sales Forecast by COS'!RSJ5</f>
        <v>0</v>
      </c>
      <c r="RSK6" s="98">
        <f>'Sales Forecast by COS'!RSK5</f>
        <v>0</v>
      </c>
      <c r="RSL6" s="98">
        <f>'Sales Forecast by COS'!RSL5</f>
        <v>0</v>
      </c>
      <c r="RSM6" s="98">
        <f>'Sales Forecast by COS'!RSM5</f>
        <v>0</v>
      </c>
      <c r="RSN6" s="98">
        <f>'Sales Forecast by COS'!RSN5</f>
        <v>0</v>
      </c>
      <c r="RSO6" s="98">
        <f>'Sales Forecast by COS'!RSO5</f>
        <v>0</v>
      </c>
      <c r="RSP6" s="98">
        <f>'Sales Forecast by COS'!RSP5</f>
        <v>0</v>
      </c>
      <c r="RSQ6" s="98">
        <f>'Sales Forecast by COS'!RSQ5</f>
        <v>0</v>
      </c>
      <c r="RSR6" s="98">
        <f>'Sales Forecast by COS'!RSR5</f>
        <v>0</v>
      </c>
      <c r="RSS6" s="98">
        <f>'Sales Forecast by COS'!RSS5</f>
        <v>0</v>
      </c>
      <c r="RST6" s="98">
        <f>'Sales Forecast by COS'!RST5</f>
        <v>0</v>
      </c>
      <c r="RSU6" s="98">
        <f>'Sales Forecast by COS'!RSU5</f>
        <v>0</v>
      </c>
      <c r="RSV6" s="98">
        <f>'Sales Forecast by COS'!RSV5</f>
        <v>0</v>
      </c>
      <c r="RSW6" s="98">
        <f>'Sales Forecast by COS'!RSW5</f>
        <v>0</v>
      </c>
      <c r="RSX6" s="98">
        <f>'Sales Forecast by COS'!RSX5</f>
        <v>0</v>
      </c>
      <c r="RSY6" s="98">
        <f>'Sales Forecast by COS'!RSY5</f>
        <v>0</v>
      </c>
      <c r="RSZ6" s="98">
        <f>'Sales Forecast by COS'!RSZ5</f>
        <v>0</v>
      </c>
      <c r="RTA6" s="98">
        <f>'Sales Forecast by COS'!RTA5</f>
        <v>0</v>
      </c>
      <c r="RTB6" s="98">
        <f>'Sales Forecast by COS'!RTB5</f>
        <v>0</v>
      </c>
      <c r="RTC6" s="98">
        <f>'Sales Forecast by COS'!RTC5</f>
        <v>0</v>
      </c>
      <c r="RTD6" s="98">
        <f>'Sales Forecast by COS'!RTD5</f>
        <v>0</v>
      </c>
      <c r="RTE6" s="98">
        <f>'Sales Forecast by COS'!RTE5</f>
        <v>0</v>
      </c>
      <c r="RTF6" s="98">
        <f>'Sales Forecast by COS'!RTF5</f>
        <v>0</v>
      </c>
      <c r="RTG6" s="98">
        <f>'Sales Forecast by COS'!RTG5</f>
        <v>0</v>
      </c>
      <c r="RTH6" s="98">
        <f>'Sales Forecast by COS'!RTH5</f>
        <v>0</v>
      </c>
      <c r="RTI6" s="98">
        <f>'Sales Forecast by COS'!RTI5</f>
        <v>0</v>
      </c>
      <c r="RTJ6" s="98">
        <f>'Sales Forecast by COS'!RTJ5</f>
        <v>0</v>
      </c>
      <c r="RTK6" s="98">
        <f>'Sales Forecast by COS'!RTK5</f>
        <v>0</v>
      </c>
      <c r="RTL6" s="98">
        <f>'Sales Forecast by COS'!RTL5</f>
        <v>0</v>
      </c>
      <c r="RTM6" s="98">
        <f>'Sales Forecast by COS'!RTM5</f>
        <v>0</v>
      </c>
      <c r="RTN6" s="98">
        <f>'Sales Forecast by COS'!RTN5</f>
        <v>0</v>
      </c>
      <c r="RTO6" s="98">
        <f>'Sales Forecast by COS'!RTO5</f>
        <v>0</v>
      </c>
      <c r="RTP6" s="98">
        <f>'Sales Forecast by COS'!RTP5</f>
        <v>0</v>
      </c>
      <c r="RTQ6" s="98">
        <f>'Sales Forecast by COS'!RTQ5</f>
        <v>0</v>
      </c>
      <c r="RTR6" s="98">
        <f>'Sales Forecast by COS'!RTR5</f>
        <v>0</v>
      </c>
      <c r="RTS6" s="98">
        <f>'Sales Forecast by COS'!RTS5</f>
        <v>0</v>
      </c>
      <c r="RTT6" s="98">
        <f>'Sales Forecast by COS'!RTT5</f>
        <v>0</v>
      </c>
      <c r="RTU6" s="98">
        <f>'Sales Forecast by COS'!RTU5</f>
        <v>0</v>
      </c>
      <c r="RTV6" s="98">
        <f>'Sales Forecast by COS'!RTV5</f>
        <v>0</v>
      </c>
      <c r="RTW6" s="98">
        <f>'Sales Forecast by COS'!RTW5</f>
        <v>0</v>
      </c>
      <c r="RTX6" s="98">
        <f>'Sales Forecast by COS'!RTX5</f>
        <v>0</v>
      </c>
      <c r="RTY6" s="98">
        <f>'Sales Forecast by COS'!RTY5</f>
        <v>0</v>
      </c>
      <c r="RTZ6" s="98">
        <f>'Sales Forecast by COS'!RTZ5</f>
        <v>0</v>
      </c>
      <c r="RUA6" s="98">
        <f>'Sales Forecast by COS'!RUA5</f>
        <v>0</v>
      </c>
      <c r="RUB6" s="98">
        <f>'Sales Forecast by COS'!RUB5</f>
        <v>0</v>
      </c>
      <c r="RUC6" s="98">
        <f>'Sales Forecast by COS'!RUC5</f>
        <v>0</v>
      </c>
      <c r="RUD6" s="98">
        <f>'Sales Forecast by COS'!RUD5</f>
        <v>0</v>
      </c>
      <c r="RUE6" s="98">
        <f>'Sales Forecast by COS'!RUE5</f>
        <v>0</v>
      </c>
      <c r="RUF6" s="98">
        <f>'Sales Forecast by COS'!RUF5</f>
        <v>0</v>
      </c>
      <c r="RUG6" s="98">
        <f>'Sales Forecast by COS'!RUG5</f>
        <v>0</v>
      </c>
      <c r="RUH6" s="98">
        <f>'Sales Forecast by COS'!RUH5</f>
        <v>0</v>
      </c>
      <c r="RUI6" s="98">
        <f>'Sales Forecast by COS'!RUI5</f>
        <v>0</v>
      </c>
      <c r="RUJ6" s="98">
        <f>'Sales Forecast by COS'!RUJ5</f>
        <v>0</v>
      </c>
      <c r="RUK6" s="98">
        <f>'Sales Forecast by COS'!RUK5</f>
        <v>0</v>
      </c>
      <c r="RUL6" s="98">
        <f>'Sales Forecast by COS'!RUL5</f>
        <v>0</v>
      </c>
      <c r="RUM6" s="98">
        <f>'Sales Forecast by COS'!RUM5</f>
        <v>0</v>
      </c>
      <c r="RUN6" s="98">
        <f>'Sales Forecast by COS'!RUN5</f>
        <v>0</v>
      </c>
      <c r="RUO6" s="98">
        <f>'Sales Forecast by COS'!RUO5</f>
        <v>0</v>
      </c>
      <c r="RUP6" s="98">
        <f>'Sales Forecast by COS'!RUP5</f>
        <v>0</v>
      </c>
      <c r="RUQ6" s="98">
        <f>'Sales Forecast by COS'!RUQ5</f>
        <v>0</v>
      </c>
      <c r="RUR6" s="98">
        <f>'Sales Forecast by COS'!RUR5</f>
        <v>0</v>
      </c>
      <c r="RUS6" s="98">
        <f>'Sales Forecast by COS'!RUS5</f>
        <v>0</v>
      </c>
      <c r="RUT6" s="98">
        <f>'Sales Forecast by COS'!RUT5</f>
        <v>0</v>
      </c>
      <c r="RUU6" s="98">
        <f>'Sales Forecast by COS'!RUU5</f>
        <v>0</v>
      </c>
      <c r="RUV6" s="98">
        <f>'Sales Forecast by COS'!RUV5</f>
        <v>0</v>
      </c>
      <c r="RUW6" s="98">
        <f>'Sales Forecast by COS'!RUW5</f>
        <v>0</v>
      </c>
      <c r="RUX6" s="98">
        <f>'Sales Forecast by COS'!RUX5</f>
        <v>0</v>
      </c>
      <c r="RUY6" s="98">
        <f>'Sales Forecast by COS'!RUY5</f>
        <v>0</v>
      </c>
      <c r="RUZ6" s="98">
        <f>'Sales Forecast by COS'!RUZ5</f>
        <v>0</v>
      </c>
      <c r="RVA6" s="98">
        <f>'Sales Forecast by COS'!RVA5</f>
        <v>0</v>
      </c>
      <c r="RVB6" s="98">
        <f>'Sales Forecast by COS'!RVB5</f>
        <v>0</v>
      </c>
      <c r="RVC6" s="98">
        <f>'Sales Forecast by COS'!RVC5</f>
        <v>0</v>
      </c>
      <c r="RVD6" s="98">
        <f>'Sales Forecast by COS'!RVD5</f>
        <v>0</v>
      </c>
      <c r="RVE6" s="98">
        <f>'Sales Forecast by COS'!RVE5</f>
        <v>0</v>
      </c>
      <c r="RVF6" s="98">
        <f>'Sales Forecast by COS'!RVF5</f>
        <v>0</v>
      </c>
      <c r="RVG6" s="98">
        <f>'Sales Forecast by COS'!RVG5</f>
        <v>0</v>
      </c>
      <c r="RVH6" s="98">
        <f>'Sales Forecast by COS'!RVH5</f>
        <v>0</v>
      </c>
      <c r="RVI6" s="98">
        <f>'Sales Forecast by COS'!RVI5</f>
        <v>0</v>
      </c>
      <c r="RVJ6" s="98">
        <f>'Sales Forecast by COS'!RVJ5</f>
        <v>0</v>
      </c>
      <c r="RVK6" s="98">
        <f>'Sales Forecast by COS'!RVK5</f>
        <v>0</v>
      </c>
      <c r="RVL6" s="98">
        <f>'Sales Forecast by COS'!RVL5</f>
        <v>0</v>
      </c>
      <c r="RVM6" s="98">
        <f>'Sales Forecast by COS'!RVM5</f>
        <v>0</v>
      </c>
      <c r="RVN6" s="98">
        <f>'Sales Forecast by COS'!RVN5</f>
        <v>0</v>
      </c>
      <c r="RVO6" s="98">
        <f>'Sales Forecast by COS'!RVO5</f>
        <v>0</v>
      </c>
      <c r="RVP6" s="98">
        <f>'Sales Forecast by COS'!RVP5</f>
        <v>0</v>
      </c>
      <c r="RVQ6" s="98">
        <f>'Sales Forecast by COS'!RVQ5</f>
        <v>0</v>
      </c>
      <c r="RVR6" s="98">
        <f>'Sales Forecast by COS'!RVR5</f>
        <v>0</v>
      </c>
      <c r="RVS6" s="98">
        <f>'Sales Forecast by COS'!RVS5</f>
        <v>0</v>
      </c>
      <c r="RVT6" s="98">
        <f>'Sales Forecast by COS'!RVT5</f>
        <v>0</v>
      </c>
      <c r="RVU6" s="98">
        <f>'Sales Forecast by COS'!RVU5</f>
        <v>0</v>
      </c>
      <c r="RVV6" s="98">
        <f>'Sales Forecast by COS'!RVV5</f>
        <v>0</v>
      </c>
      <c r="RVW6" s="98">
        <f>'Sales Forecast by COS'!RVW5</f>
        <v>0</v>
      </c>
      <c r="RVX6" s="98">
        <f>'Sales Forecast by COS'!RVX5</f>
        <v>0</v>
      </c>
      <c r="RVY6" s="98">
        <f>'Sales Forecast by COS'!RVY5</f>
        <v>0</v>
      </c>
      <c r="RVZ6" s="98">
        <f>'Sales Forecast by COS'!RVZ5</f>
        <v>0</v>
      </c>
      <c r="RWA6" s="98">
        <f>'Sales Forecast by COS'!RWA5</f>
        <v>0</v>
      </c>
      <c r="RWB6" s="98">
        <f>'Sales Forecast by COS'!RWB5</f>
        <v>0</v>
      </c>
      <c r="RWC6" s="98">
        <f>'Sales Forecast by COS'!RWC5</f>
        <v>0</v>
      </c>
      <c r="RWD6" s="98">
        <f>'Sales Forecast by COS'!RWD5</f>
        <v>0</v>
      </c>
      <c r="RWE6" s="98">
        <f>'Sales Forecast by COS'!RWE5</f>
        <v>0</v>
      </c>
      <c r="RWF6" s="98">
        <f>'Sales Forecast by COS'!RWF5</f>
        <v>0</v>
      </c>
      <c r="RWG6" s="98">
        <f>'Sales Forecast by COS'!RWG5</f>
        <v>0</v>
      </c>
      <c r="RWH6" s="98">
        <f>'Sales Forecast by COS'!RWH5</f>
        <v>0</v>
      </c>
      <c r="RWI6" s="98">
        <f>'Sales Forecast by COS'!RWI5</f>
        <v>0</v>
      </c>
      <c r="RWJ6" s="98">
        <f>'Sales Forecast by COS'!RWJ5</f>
        <v>0</v>
      </c>
      <c r="RWK6" s="98">
        <f>'Sales Forecast by COS'!RWK5</f>
        <v>0</v>
      </c>
      <c r="RWL6" s="98">
        <f>'Sales Forecast by COS'!RWL5</f>
        <v>0</v>
      </c>
      <c r="RWM6" s="98">
        <f>'Sales Forecast by COS'!RWM5</f>
        <v>0</v>
      </c>
      <c r="RWN6" s="98">
        <f>'Sales Forecast by COS'!RWN5</f>
        <v>0</v>
      </c>
      <c r="RWO6" s="98">
        <f>'Sales Forecast by COS'!RWO5</f>
        <v>0</v>
      </c>
      <c r="RWP6" s="98">
        <f>'Sales Forecast by COS'!RWP5</f>
        <v>0</v>
      </c>
      <c r="RWQ6" s="98">
        <f>'Sales Forecast by COS'!RWQ5</f>
        <v>0</v>
      </c>
      <c r="RWR6" s="98">
        <f>'Sales Forecast by COS'!RWR5</f>
        <v>0</v>
      </c>
      <c r="RWS6" s="98">
        <f>'Sales Forecast by COS'!RWS5</f>
        <v>0</v>
      </c>
      <c r="RWT6" s="98">
        <f>'Sales Forecast by COS'!RWT5</f>
        <v>0</v>
      </c>
      <c r="RWU6" s="98">
        <f>'Sales Forecast by COS'!RWU5</f>
        <v>0</v>
      </c>
      <c r="RWV6" s="98">
        <f>'Sales Forecast by COS'!RWV5</f>
        <v>0</v>
      </c>
      <c r="RWW6" s="98">
        <f>'Sales Forecast by COS'!RWW5</f>
        <v>0</v>
      </c>
      <c r="RWX6" s="98">
        <f>'Sales Forecast by COS'!RWX5</f>
        <v>0</v>
      </c>
      <c r="RWY6" s="98">
        <f>'Sales Forecast by COS'!RWY5</f>
        <v>0</v>
      </c>
      <c r="RWZ6" s="98">
        <f>'Sales Forecast by COS'!RWZ5</f>
        <v>0</v>
      </c>
      <c r="RXA6" s="98">
        <f>'Sales Forecast by COS'!RXA5</f>
        <v>0</v>
      </c>
      <c r="RXB6" s="98">
        <f>'Sales Forecast by COS'!RXB5</f>
        <v>0</v>
      </c>
      <c r="RXC6" s="98">
        <f>'Sales Forecast by COS'!RXC5</f>
        <v>0</v>
      </c>
      <c r="RXD6" s="98">
        <f>'Sales Forecast by COS'!RXD5</f>
        <v>0</v>
      </c>
      <c r="RXE6" s="98">
        <f>'Sales Forecast by COS'!RXE5</f>
        <v>0</v>
      </c>
      <c r="RXF6" s="98">
        <f>'Sales Forecast by COS'!RXF5</f>
        <v>0</v>
      </c>
      <c r="RXG6" s="98">
        <f>'Sales Forecast by COS'!RXG5</f>
        <v>0</v>
      </c>
      <c r="RXH6" s="98">
        <f>'Sales Forecast by COS'!RXH5</f>
        <v>0</v>
      </c>
      <c r="RXI6" s="98">
        <f>'Sales Forecast by COS'!RXI5</f>
        <v>0</v>
      </c>
      <c r="RXJ6" s="98">
        <f>'Sales Forecast by COS'!RXJ5</f>
        <v>0</v>
      </c>
      <c r="RXK6" s="98">
        <f>'Sales Forecast by COS'!RXK5</f>
        <v>0</v>
      </c>
      <c r="RXL6" s="98">
        <f>'Sales Forecast by COS'!RXL5</f>
        <v>0</v>
      </c>
      <c r="RXM6" s="98">
        <f>'Sales Forecast by COS'!RXM5</f>
        <v>0</v>
      </c>
      <c r="RXN6" s="98">
        <f>'Sales Forecast by COS'!RXN5</f>
        <v>0</v>
      </c>
      <c r="RXO6" s="98">
        <f>'Sales Forecast by COS'!RXO5</f>
        <v>0</v>
      </c>
      <c r="RXP6" s="98">
        <f>'Sales Forecast by COS'!RXP5</f>
        <v>0</v>
      </c>
      <c r="RXQ6" s="98">
        <f>'Sales Forecast by COS'!RXQ5</f>
        <v>0</v>
      </c>
      <c r="RXR6" s="98">
        <f>'Sales Forecast by COS'!RXR5</f>
        <v>0</v>
      </c>
      <c r="RXS6" s="98">
        <f>'Sales Forecast by COS'!RXS5</f>
        <v>0</v>
      </c>
      <c r="RXT6" s="98">
        <f>'Sales Forecast by COS'!RXT5</f>
        <v>0</v>
      </c>
      <c r="RXU6" s="98">
        <f>'Sales Forecast by COS'!RXU5</f>
        <v>0</v>
      </c>
      <c r="RXV6" s="98">
        <f>'Sales Forecast by COS'!RXV5</f>
        <v>0</v>
      </c>
      <c r="RXW6" s="98">
        <f>'Sales Forecast by COS'!RXW5</f>
        <v>0</v>
      </c>
      <c r="RXX6" s="98">
        <f>'Sales Forecast by COS'!RXX5</f>
        <v>0</v>
      </c>
      <c r="RXY6" s="98">
        <f>'Sales Forecast by COS'!RXY5</f>
        <v>0</v>
      </c>
      <c r="RXZ6" s="98">
        <f>'Sales Forecast by COS'!RXZ5</f>
        <v>0</v>
      </c>
      <c r="RYA6" s="98">
        <f>'Sales Forecast by COS'!RYA5</f>
        <v>0</v>
      </c>
      <c r="RYB6" s="98">
        <f>'Sales Forecast by COS'!RYB5</f>
        <v>0</v>
      </c>
      <c r="RYC6" s="98">
        <f>'Sales Forecast by COS'!RYC5</f>
        <v>0</v>
      </c>
      <c r="RYD6" s="98">
        <f>'Sales Forecast by COS'!RYD5</f>
        <v>0</v>
      </c>
      <c r="RYE6" s="98">
        <f>'Sales Forecast by COS'!RYE5</f>
        <v>0</v>
      </c>
      <c r="RYF6" s="98">
        <f>'Sales Forecast by COS'!RYF5</f>
        <v>0</v>
      </c>
      <c r="RYG6" s="98">
        <f>'Sales Forecast by COS'!RYG5</f>
        <v>0</v>
      </c>
      <c r="RYH6" s="98">
        <f>'Sales Forecast by COS'!RYH5</f>
        <v>0</v>
      </c>
      <c r="RYI6" s="98">
        <f>'Sales Forecast by COS'!RYI5</f>
        <v>0</v>
      </c>
      <c r="RYJ6" s="98">
        <f>'Sales Forecast by COS'!RYJ5</f>
        <v>0</v>
      </c>
      <c r="RYK6" s="98">
        <f>'Sales Forecast by COS'!RYK5</f>
        <v>0</v>
      </c>
      <c r="RYL6" s="98">
        <f>'Sales Forecast by COS'!RYL5</f>
        <v>0</v>
      </c>
      <c r="RYM6" s="98">
        <f>'Sales Forecast by COS'!RYM5</f>
        <v>0</v>
      </c>
      <c r="RYN6" s="98">
        <f>'Sales Forecast by COS'!RYN5</f>
        <v>0</v>
      </c>
      <c r="RYO6" s="98">
        <f>'Sales Forecast by COS'!RYO5</f>
        <v>0</v>
      </c>
      <c r="RYP6" s="98">
        <f>'Sales Forecast by COS'!RYP5</f>
        <v>0</v>
      </c>
      <c r="RYQ6" s="98">
        <f>'Sales Forecast by COS'!RYQ5</f>
        <v>0</v>
      </c>
      <c r="RYR6" s="98">
        <f>'Sales Forecast by COS'!RYR5</f>
        <v>0</v>
      </c>
      <c r="RYS6" s="98">
        <f>'Sales Forecast by COS'!RYS5</f>
        <v>0</v>
      </c>
      <c r="RYT6" s="98">
        <f>'Sales Forecast by COS'!RYT5</f>
        <v>0</v>
      </c>
      <c r="RYU6" s="98">
        <f>'Sales Forecast by COS'!RYU5</f>
        <v>0</v>
      </c>
      <c r="RYV6" s="98">
        <f>'Sales Forecast by COS'!RYV5</f>
        <v>0</v>
      </c>
      <c r="RYW6" s="98">
        <f>'Sales Forecast by COS'!RYW5</f>
        <v>0</v>
      </c>
      <c r="RYX6" s="98">
        <f>'Sales Forecast by COS'!RYX5</f>
        <v>0</v>
      </c>
      <c r="RYY6" s="98">
        <f>'Sales Forecast by COS'!RYY5</f>
        <v>0</v>
      </c>
      <c r="RYZ6" s="98">
        <f>'Sales Forecast by COS'!RYZ5</f>
        <v>0</v>
      </c>
      <c r="RZA6" s="98">
        <f>'Sales Forecast by COS'!RZA5</f>
        <v>0</v>
      </c>
      <c r="RZB6" s="98">
        <f>'Sales Forecast by COS'!RZB5</f>
        <v>0</v>
      </c>
      <c r="RZC6" s="98">
        <f>'Sales Forecast by COS'!RZC5</f>
        <v>0</v>
      </c>
      <c r="RZD6" s="98">
        <f>'Sales Forecast by COS'!RZD5</f>
        <v>0</v>
      </c>
      <c r="RZE6" s="98">
        <f>'Sales Forecast by COS'!RZE5</f>
        <v>0</v>
      </c>
      <c r="RZF6" s="98">
        <f>'Sales Forecast by COS'!RZF5</f>
        <v>0</v>
      </c>
      <c r="RZG6" s="98">
        <f>'Sales Forecast by COS'!RZG5</f>
        <v>0</v>
      </c>
      <c r="RZH6" s="98">
        <f>'Sales Forecast by COS'!RZH5</f>
        <v>0</v>
      </c>
      <c r="RZI6" s="98">
        <f>'Sales Forecast by COS'!RZI5</f>
        <v>0</v>
      </c>
      <c r="RZJ6" s="98">
        <f>'Sales Forecast by COS'!RZJ5</f>
        <v>0</v>
      </c>
      <c r="RZK6" s="98">
        <f>'Sales Forecast by COS'!RZK5</f>
        <v>0</v>
      </c>
      <c r="RZL6" s="98">
        <f>'Sales Forecast by COS'!RZL5</f>
        <v>0</v>
      </c>
      <c r="RZM6" s="98">
        <f>'Sales Forecast by COS'!RZM5</f>
        <v>0</v>
      </c>
      <c r="RZN6" s="98">
        <f>'Sales Forecast by COS'!RZN5</f>
        <v>0</v>
      </c>
      <c r="RZO6" s="98">
        <f>'Sales Forecast by COS'!RZO5</f>
        <v>0</v>
      </c>
      <c r="RZP6" s="98">
        <f>'Sales Forecast by COS'!RZP5</f>
        <v>0</v>
      </c>
      <c r="RZQ6" s="98">
        <f>'Sales Forecast by COS'!RZQ5</f>
        <v>0</v>
      </c>
      <c r="RZR6" s="98">
        <f>'Sales Forecast by COS'!RZR5</f>
        <v>0</v>
      </c>
      <c r="RZS6" s="98">
        <f>'Sales Forecast by COS'!RZS5</f>
        <v>0</v>
      </c>
      <c r="RZT6" s="98">
        <f>'Sales Forecast by COS'!RZT5</f>
        <v>0</v>
      </c>
      <c r="RZU6" s="98">
        <f>'Sales Forecast by COS'!RZU5</f>
        <v>0</v>
      </c>
      <c r="RZV6" s="98">
        <f>'Sales Forecast by COS'!RZV5</f>
        <v>0</v>
      </c>
      <c r="RZW6" s="98">
        <f>'Sales Forecast by COS'!RZW5</f>
        <v>0</v>
      </c>
      <c r="RZX6" s="98">
        <f>'Sales Forecast by COS'!RZX5</f>
        <v>0</v>
      </c>
      <c r="RZY6" s="98">
        <f>'Sales Forecast by COS'!RZY5</f>
        <v>0</v>
      </c>
      <c r="RZZ6" s="98">
        <f>'Sales Forecast by COS'!RZZ5</f>
        <v>0</v>
      </c>
      <c r="SAA6" s="98">
        <f>'Sales Forecast by COS'!SAA5</f>
        <v>0</v>
      </c>
      <c r="SAB6" s="98">
        <f>'Sales Forecast by COS'!SAB5</f>
        <v>0</v>
      </c>
      <c r="SAC6" s="98">
        <f>'Sales Forecast by COS'!SAC5</f>
        <v>0</v>
      </c>
      <c r="SAD6" s="98">
        <f>'Sales Forecast by COS'!SAD5</f>
        <v>0</v>
      </c>
      <c r="SAE6" s="98">
        <f>'Sales Forecast by COS'!SAE5</f>
        <v>0</v>
      </c>
      <c r="SAF6" s="98">
        <f>'Sales Forecast by COS'!SAF5</f>
        <v>0</v>
      </c>
      <c r="SAG6" s="98">
        <f>'Sales Forecast by COS'!SAG5</f>
        <v>0</v>
      </c>
      <c r="SAH6" s="98">
        <f>'Sales Forecast by COS'!SAH5</f>
        <v>0</v>
      </c>
      <c r="SAI6" s="98">
        <f>'Sales Forecast by COS'!SAI5</f>
        <v>0</v>
      </c>
      <c r="SAJ6" s="98">
        <f>'Sales Forecast by COS'!SAJ5</f>
        <v>0</v>
      </c>
      <c r="SAK6" s="98">
        <f>'Sales Forecast by COS'!SAK5</f>
        <v>0</v>
      </c>
      <c r="SAL6" s="98">
        <f>'Sales Forecast by COS'!SAL5</f>
        <v>0</v>
      </c>
      <c r="SAM6" s="98">
        <f>'Sales Forecast by COS'!SAM5</f>
        <v>0</v>
      </c>
      <c r="SAN6" s="98">
        <f>'Sales Forecast by COS'!SAN5</f>
        <v>0</v>
      </c>
      <c r="SAO6" s="98">
        <f>'Sales Forecast by COS'!SAO5</f>
        <v>0</v>
      </c>
      <c r="SAP6" s="98">
        <f>'Sales Forecast by COS'!SAP5</f>
        <v>0</v>
      </c>
      <c r="SAQ6" s="98">
        <f>'Sales Forecast by COS'!SAQ5</f>
        <v>0</v>
      </c>
      <c r="SAR6" s="98">
        <f>'Sales Forecast by COS'!SAR5</f>
        <v>0</v>
      </c>
      <c r="SAS6" s="98">
        <f>'Sales Forecast by COS'!SAS5</f>
        <v>0</v>
      </c>
      <c r="SAT6" s="98">
        <f>'Sales Forecast by COS'!SAT5</f>
        <v>0</v>
      </c>
      <c r="SAU6" s="98">
        <f>'Sales Forecast by COS'!SAU5</f>
        <v>0</v>
      </c>
      <c r="SAV6" s="98">
        <f>'Sales Forecast by COS'!SAV5</f>
        <v>0</v>
      </c>
      <c r="SAW6" s="98">
        <f>'Sales Forecast by COS'!SAW5</f>
        <v>0</v>
      </c>
      <c r="SAX6" s="98">
        <f>'Sales Forecast by COS'!SAX5</f>
        <v>0</v>
      </c>
      <c r="SAY6" s="98">
        <f>'Sales Forecast by COS'!SAY5</f>
        <v>0</v>
      </c>
      <c r="SAZ6" s="98">
        <f>'Sales Forecast by COS'!SAZ5</f>
        <v>0</v>
      </c>
      <c r="SBA6" s="98">
        <f>'Sales Forecast by COS'!SBA5</f>
        <v>0</v>
      </c>
      <c r="SBB6" s="98">
        <f>'Sales Forecast by COS'!SBB5</f>
        <v>0</v>
      </c>
      <c r="SBC6" s="98">
        <f>'Sales Forecast by COS'!SBC5</f>
        <v>0</v>
      </c>
      <c r="SBD6" s="98">
        <f>'Sales Forecast by COS'!SBD5</f>
        <v>0</v>
      </c>
      <c r="SBE6" s="98">
        <f>'Sales Forecast by COS'!SBE5</f>
        <v>0</v>
      </c>
      <c r="SBF6" s="98">
        <f>'Sales Forecast by COS'!SBF5</f>
        <v>0</v>
      </c>
      <c r="SBG6" s="98">
        <f>'Sales Forecast by COS'!SBG5</f>
        <v>0</v>
      </c>
      <c r="SBH6" s="98">
        <f>'Sales Forecast by COS'!SBH5</f>
        <v>0</v>
      </c>
      <c r="SBI6" s="98">
        <f>'Sales Forecast by COS'!SBI5</f>
        <v>0</v>
      </c>
      <c r="SBJ6" s="98">
        <f>'Sales Forecast by COS'!SBJ5</f>
        <v>0</v>
      </c>
      <c r="SBK6" s="98">
        <f>'Sales Forecast by COS'!SBK5</f>
        <v>0</v>
      </c>
      <c r="SBL6" s="98">
        <f>'Sales Forecast by COS'!SBL5</f>
        <v>0</v>
      </c>
      <c r="SBM6" s="98">
        <f>'Sales Forecast by COS'!SBM5</f>
        <v>0</v>
      </c>
      <c r="SBN6" s="98">
        <f>'Sales Forecast by COS'!SBN5</f>
        <v>0</v>
      </c>
      <c r="SBO6" s="98">
        <f>'Sales Forecast by COS'!SBO5</f>
        <v>0</v>
      </c>
      <c r="SBP6" s="98">
        <f>'Sales Forecast by COS'!SBP5</f>
        <v>0</v>
      </c>
      <c r="SBQ6" s="98">
        <f>'Sales Forecast by COS'!SBQ5</f>
        <v>0</v>
      </c>
      <c r="SBR6" s="98">
        <f>'Sales Forecast by COS'!SBR5</f>
        <v>0</v>
      </c>
      <c r="SBS6" s="98">
        <f>'Sales Forecast by COS'!SBS5</f>
        <v>0</v>
      </c>
      <c r="SBT6" s="98">
        <f>'Sales Forecast by COS'!SBT5</f>
        <v>0</v>
      </c>
      <c r="SBU6" s="98">
        <f>'Sales Forecast by COS'!SBU5</f>
        <v>0</v>
      </c>
      <c r="SBV6" s="98">
        <f>'Sales Forecast by COS'!SBV5</f>
        <v>0</v>
      </c>
      <c r="SBW6" s="98">
        <f>'Sales Forecast by COS'!SBW5</f>
        <v>0</v>
      </c>
      <c r="SBX6" s="98">
        <f>'Sales Forecast by COS'!SBX5</f>
        <v>0</v>
      </c>
      <c r="SBY6" s="98">
        <f>'Sales Forecast by COS'!SBY5</f>
        <v>0</v>
      </c>
      <c r="SBZ6" s="98">
        <f>'Sales Forecast by COS'!SBZ5</f>
        <v>0</v>
      </c>
      <c r="SCA6" s="98">
        <f>'Sales Forecast by COS'!SCA5</f>
        <v>0</v>
      </c>
      <c r="SCB6" s="98">
        <f>'Sales Forecast by COS'!SCB5</f>
        <v>0</v>
      </c>
      <c r="SCC6" s="98">
        <f>'Sales Forecast by COS'!SCC5</f>
        <v>0</v>
      </c>
      <c r="SCD6" s="98">
        <f>'Sales Forecast by COS'!SCD5</f>
        <v>0</v>
      </c>
      <c r="SCE6" s="98">
        <f>'Sales Forecast by COS'!SCE5</f>
        <v>0</v>
      </c>
      <c r="SCF6" s="98">
        <f>'Sales Forecast by COS'!SCF5</f>
        <v>0</v>
      </c>
      <c r="SCG6" s="98">
        <f>'Sales Forecast by COS'!SCG5</f>
        <v>0</v>
      </c>
      <c r="SCH6" s="98">
        <f>'Sales Forecast by COS'!SCH5</f>
        <v>0</v>
      </c>
      <c r="SCI6" s="98">
        <f>'Sales Forecast by COS'!SCI5</f>
        <v>0</v>
      </c>
      <c r="SCJ6" s="98">
        <f>'Sales Forecast by COS'!SCJ5</f>
        <v>0</v>
      </c>
      <c r="SCK6" s="98">
        <f>'Sales Forecast by COS'!SCK5</f>
        <v>0</v>
      </c>
      <c r="SCL6" s="98">
        <f>'Sales Forecast by COS'!SCL5</f>
        <v>0</v>
      </c>
      <c r="SCM6" s="98">
        <f>'Sales Forecast by COS'!SCM5</f>
        <v>0</v>
      </c>
      <c r="SCN6" s="98">
        <f>'Sales Forecast by COS'!SCN5</f>
        <v>0</v>
      </c>
      <c r="SCO6" s="98">
        <f>'Sales Forecast by COS'!SCO5</f>
        <v>0</v>
      </c>
      <c r="SCP6" s="98">
        <f>'Sales Forecast by COS'!SCP5</f>
        <v>0</v>
      </c>
      <c r="SCQ6" s="98">
        <f>'Sales Forecast by COS'!SCQ5</f>
        <v>0</v>
      </c>
      <c r="SCR6" s="98">
        <f>'Sales Forecast by COS'!SCR5</f>
        <v>0</v>
      </c>
      <c r="SCS6" s="98">
        <f>'Sales Forecast by COS'!SCS5</f>
        <v>0</v>
      </c>
      <c r="SCT6" s="98">
        <f>'Sales Forecast by COS'!SCT5</f>
        <v>0</v>
      </c>
      <c r="SCU6" s="98">
        <f>'Sales Forecast by COS'!SCU5</f>
        <v>0</v>
      </c>
      <c r="SCV6" s="98">
        <f>'Sales Forecast by COS'!SCV5</f>
        <v>0</v>
      </c>
      <c r="SCW6" s="98">
        <f>'Sales Forecast by COS'!SCW5</f>
        <v>0</v>
      </c>
      <c r="SCX6" s="98">
        <f>'Sales Forecast by COS'!SCX5</f>
        <v>0</v>
      </c>
      <c r="SCY6" s="98">
        <f>'Sales Forecast by COS'!SCY5</f>
        <v>0</v>
      </c>
      <c r="SCZ6" s="98">
        <f>'Sales Forecast by COS'!SCZ5</f>
        <v>0</v>
      </c>
      <c r="SDA6" s="98">
        <f>'Sales Forecast by COS'!SDA5</f>
        <v>0</v>
      </c>
      <c r="SDB6" s="98">
        <f>'Sales Forecast by COS'!SDB5</f>
        <v>0</v>
      </c>
      <c r="SDC6" s="98">
        <f>'Sales Forecast by COS'!SDC5</f>
        <v>0</v>
      </c>
      <c r="SDD6" s="98">
        <f>'Sales Forecast by COS'!SDD5</f>
        <v>0</v>
      </c>
      <c r="SDE6" s="98">
        <f>'Sales Forecast by COS'!SDE5</f>
        <v>0</v>
      </c>
      <c r="SDF6" s="98">
        <f>'Sales Forecast by COS'!SDF5</f>
        <v>0</v>
      </c>
      <c r="SDG6" s="98">
        <f>'Sales Forecast by COS'!SDG5</f>
        <v>0</v>
      </c>
      <c r="SDH6" s="98">
        <f>'Sales Forecast by COS'!SDH5</f>
        <v>0</v>
      </c>
      <c r="SDI6" s="98">
        <f>'Sales Forecast by COS'!SDI5</f>
        <v>0</v>
      </c>
      <c r="SDJ6" s="98">
        <f>'Sales Forecast by COS'!SDJ5</f>
        <v>0</v>
      </c>
      <c r="SDK6" s="98">
        <f>'Sales Forecast by COS'!SDK5</f>
        <v>0</v>
      </c>
      <c r="SDL6" s="98">
        <f>'Sales Forecast by COS'!SDL5</f>
        <v>0</v>
      </c>
      <c r="SDM6" s="98">
        <f>'Sales Forecast by COS'!SDM5</f>
        <v>0</v>
      </c>
      <c r="SDN6" s="98">
        <f>'Sales Forecast by COS'!SDN5</f>
        <v>0</v>
      </c>
      <c r="SDO6" s="98">
        <f>'Sales Forecast by COS'!SDO5</f>
        <v>0</v>
      </c>
      <c r="SDP6" s="98">
        <f>'Sales Forecast by COS'!SDP5</f>
        <v>0</v>
      </c>
      <c r="SDQ6" s="98">
        <f>'Sales Forecast by COS'!SDQ5</f>
        <v>0</v>
      </c>
      <c r="SDR6" s="98">
        <f>'Sales Forecast by COS'!SDR5</f>
        <v>0</v>
      </c>
      <c r="SDS6" s="98">
        <f>'Sales Forecast by COS'!SDS5</f>
        <v>0</v>
      </c>
      <c r="SDT6" s="98">
        <f>'Sales Forecast by COS'!SDT5</f>
        <v>0</v>
      </c>
      <c r="SDU6" s="98">
        <f>'Sales Forecast by COS'!SDU5</f>
        <v>0</v>
      </c>
      <c r="SDV6" s="98">
        <f>'Sales Forecast by COS'!SDV5</f>
        <v>0</v>
      </c>
      <c r="SDW6" s="98">
        <f>'Sales Forecast by COS'!SDW5</f>
        <v>0</v>
      </c>
      <c r="SDX6" s="98">
        <f>'Sales Forecast by COS'!SDX5</f>
        <v>0</v>
      </c>
      <c r="SDY6" s="98">
        <f>'Sales Forecast by COS'!SDY5</f>
        <v>0</v>
      </c>
      <c r="SDZ6" s="98">
        <f>'Sales Forecast by COS'!SDZ5</f>
        <v>0</v>
      </c>
      <c r="SEA6" s="98">
        <f>'Sales Forecast by COS'!SEA5</f>
        <v>0</v>
      </c>
      <c r="SEB6" s="98">
        <f>'Sales Forecast by COS'!SEB5</f>
        <v>0</v>
      </c>
      <c r="SEC6" s="98">
        <f>'Sales Forecast by COS'!SEC5</f>
        <v>0</v>
      </c>
      <c r="SED6" s="98">
        <f>'Sales Forecast by COS'!SED5</f>
        <v>0</v>
      </c>
      <c r="SEE6" s="98">
        <f>'Sales Forecast by COS'!SEE5</f>
        <v>0</v>
      </c>
      <c r="SEF6" s="98">
        <f>'Sales Forecast by COS'!SEF5</f>
        <v>0</v>
      </c>
      <c r="SEG6" s="98">
        <f>'Sales Forecast by COS'!SEG5</f>
        <v>0</v>
      </c>
      <c r="SEH6" s="98">
        <f>'Sales Forecast by COS'!SEH5</f>
        <v>0</v>
      </c>
      <c r="SEI6" s="98">
        <f>'Sales Forecast by COS'!SEI5</f>
        <v>0</v>
      </c>
      <c r="SEJ6" s="98">
        <f>'Sales Forecast by COS'!SEJ5</f>
        <v>0</v>
      </c>
      <c r="SEK6" s="98">
        <f>'Sales Forecast by COS'!SEK5</f>
        <v>0</v>
      </c>
      <c r="SEL6" s="98">
        <f>'Sales Forecast by COS'!SEL5</f>
        <v>0</v>
      </c>
      <c r="SEM6" s="98">
        <f>'Sales Forecast by COS'!SEM5</f>
        <v>0</v>
      </c>
      <c r="SEN6" s="98">
        <f>'Sales Forecast by COS'!SEN5</f>
        <v>0</v>
      </c>
      <c r="SEO6" s="98">
        <f>'Sales Forecast by COS'!SEO5</f>
        <v>0</v>
      </c>
      <c r="SEP6" s="98">
        <f>'Sales Forecast by COS'!SEP5</f>
        <v>0</v>
      </c>
      <c r="SEQ6" s="98">
        <f>'Sales Forecast by COS'!SEQ5</f>
        <v>0</v>
      </c>
      <c r="SER6" s="98">
        <f>'Sales Forecast by COS'!SER5</f>
        <v>0</v>
      </c>
      <c r="SES6" s="98">
        <f>'Sales Forecast by COS'!SES5</f>
        <v>0</v>
      </c>
      <c r="SET6" s="98">
        <f>'Sales Forecast by COS'!SET5</f>
        <v>0</v>
      </c>
      <c r="SEU6" s="98">
        <f>'Sales Forecast by COS'!SEU5</f>
        <v>0</v>
      </c>
      <c r="SEV6" s="98">
        <f>'Sales Forecast by COS'!SEV5</f>
        <v>0</v>
      </c>
      <c r="SEW6" s="98">
        <f>'Sales Forecast by COS'!SEW5</f>
        <v>0</v>
      </c>
      <c r="SEX6" s="98">
        <f>'Sales Forecast by COS'!SEX5</f>
        <v>0</v>
      </c>
      <c r="SEY6" s="98">
        <f>'Sales Forecast by COS'!SEY5</f>
        <v>0</v>
      </c>
      <c r="SEZ6" s="98">
        <f>'Sales Forecast by COS'!SEZ5</f>
        <v>0</v>
      </c>
      <c r="SFA6" s="98">
        <f>'Sales Forecast by COS'!SFA5</f>
        <v>0</v>
      </c>
      <c r="SFB6" s="98">
        <f>'Sales Forecast by COS'!SFB5</f>
        <v>0</v>
      </c>
      <c r="SFC6" s="98">
        <f>'Sales Forecast by COS'!SFC5</f>
        <v>0</v>
      </c>
      <c r="SFD6" s="98">
        <f>'Sales Forecast by COS'!SFD5</f>
        <v>0</v>
      </c>
      <c r="SFE6" s="98">
        <f>'Sales Forecast by COS'!SFE5</f>
        <v>0</v>
      </c>
      <c r="SFF6" s="98">
        <f>'Sales Forecast by COS'!SFF5</f>
        <v>0</v>
      </c>
      <c r="SFG6" s="98">
        <f>'Sales Forecast by COS'!SFG5</f>
        <v>0</v>
      </c>
      <c r="SFH6" s="98">
        <f>'Sales Forecast by COS'!SFH5</f>
        <v>0</v>
      </c>
      <c r="SFI6" s="98">
        <f>'Sales Forecast by COS'!SFI5</f>
        <v>0</v>
      </c>
      <c r="SFJ6" s="98">
        <f>'Sales Forecast by COS'!SFJ5</f>
        <v>0</v>
      </c>
      <c r="SFK6" s="98">
        <f>'Sales Forecast by COS'!SFK5</f>
        <v>0</v>
      </c>
      <c r="SFL6" s="98">
        <f>'Sales Forecast by COS'!SFL5</f>
        <v>0</v>
      </c>
      <c r="SFM6" s="98">
        <f>'Sales Forecast by COS'!SFM5</f>
        <v>0</v>
      </c>
      <c r="SFN6" s="98">
        <f>'Sales Forecast by COS'!SFN5</f>
        <v>0</v>
      </c>
      <c r="SFO6" s="98">
        <f>'Sales Forecast by COS'!SFO5</f>
        <v>0</v>
      </c>
      <c r="SFP6" s="98">
        <f>'Sales Forecast by COS'!SFP5</f>
        <v>0</v>
      </c>
      <c r="SFQ6" s="98">
        <f>'Sales Forecast by COS'!SFQ5</f>
        <v>0</v>
      </c>
      <c r="SFR6" s="98">
        <f>'Sales Forecast by COS'!SFR5</f>
        <v>0</v>
      </c>
      <c r="SFS6" s="98">
        <f>'Sales Forecast by COS'!SFS5</f>
        <v>0</v>
      </c>
      <c r="SFT6" s="98">
        <f>'Sales Forecast by COS'!SFT5</f>
        <v>0</v>
      </c>
      <c r="SFU6" s="98">
        <f>'Sales Forecast by COS'!SFU5</f>
        <v>0</v>
      </c>
      <c r="SFV6" s="98">
        <f>'Sales Forecast by COS'!SFV5</f>
        <v>0</v>
      </c>
      <c r="SFW6" s="98">
        <f>'Sales Forecast by COS'!SFW5</f>
        <v>0</v>
      </c>
      <c r="SFX6" s="98">
        <f>'Sales Forecast by COS'!SFX5</f>
        <v>0</v>
      </c>
      <c r="SFY6" s="98">
        <f>'Sales Forecast by COS'!SFY5</f>
        <v>0</v>
      </c>
      <c r="SFZ6" s="98">
        <f>'Sales Forecast by COS'!SFZ5</f>
        <v>0</v>
      </c>
      <c r="SGA6" s="98">
        <f>'Sales Forecast by COS'!SGA5</f>
        <v>0</v>
      </c>
      <c r="SGB6" s="98">
        <f>'Sales Forecast by COS'!SGB5</f>
        <v>0</v>
      </c>
      <c r="SGC6" s="98">
        <f>'Sales Forecast by COS'!SGC5</f>
        <v>0</v>
      </c>
      <c r="SGD6" s="98">
        <f>'Sales Forecast by COS'!SGD5</f>
        <v>0</v>
      </c>
      <c r="SGE6" s="98">
        <f>'Sales Forecast by COS'!SGE5</f>
        <v>0</v>
      </c>
      <c r="SGF6" s="98">
        <f>'Sales Forecast by COS'!SGF5</f>
        <v>0</v>
      </c>
      <c r="SGG6" s="98">
        <f>'Sales Forecast by COS'!SGG5</f>
        <v>0</v>
      </c>
      <c r="SGH6" s="98">
        <f>'Sales Forecast by COS'!SGH5</f>
        <v>0</v>
      </c>
      <c r="SGI6" s="98">
        <f>'Sales Forecast by COS'!SGI5</f>
        <v>0</v>
      </c>
      <c r="SGJ6" s="98">
        <f>'Sales Forecast by COS'!SGJ5</f>
        <v>0</v>
      </c>
      <c r="SGK6" s="98">
        <f>'Sales Forecast by COS'!SGK5</f>
        <v>0</v>
      </c>
      <c r="SGL6" s="98">
        <f>'Sales Forecast by COS'!SGL5</f>
        <v>0</v>
      </c>
      <c r="SGM6" s="98">
        <f>'Sales Forecast by COS'!SGM5</f>
        <v>0</v>
      </c>
      <c r="SGN6" s="98">
        <f>'Sales Forecast by COS'!SGN5</f>
        <v>0</v>
      </c>
      <c r="SGO6" s="98">
        <f>'Sales Forecast by COS'!SGO5</f>
        <v>0</v>
      </c>
      <c r="SGP6" s="98">
        <f>'Sales Forecast by COS'!SGP5</f>
        <v>0</v>
      </c>
      <c r="SGQ6" s="98">
        <f>'Sales Forecast by COS'!SGQ5</f>
        <v>0</v>
      </c>
      <c r="SGR6" s="98">
        <f>'Sales Forecast by COS'!SGR5</f>
        <v>0</v>
      </c>
      <c r="SGS6" s="98">
        <f>'Sales Forecast by COS'!SGS5</f>
        <v>0</v>
      </c>
      <c r="SGT6" s="98">
        <f>'Sales Forecast by COS'!SGT5</f>
        <v>0</v>
      </c>
      <c r="SGU6" s="98">
        <f>'Sales Forecast by COS'!SGU5</f>
        <v>0</v>
      </c>
      <c r="SGV6" s="98">
        <f>'Sales Forecast by COS'!SGV5</f>
        <v>0</v>
      </c>
      <c r="SGW6" s="98">
        <f>'Sales Forecast by COS'!SGW5</f>
        <v>0</v>
      </c>
      <c r="SGX6" s="98">
        <f>'Sales Forecast by COS'!SGX5</f>
        <v>0</v>
      </c>
      <c r="SGY6" s="98">
        <f>'Sales Forecast by COS'!SGY5</f>
        <v>0</v>
      </c>
      <c r="SGZ6" s="98">
        <f>'Sales Forecast by COS'!SGZ5</f>
        <v>0</v>
      </c>
      <c r="SHA6" s="98">
        <f>'Sales Forecast by COS'!SHA5</f>
        <v>0</v>
      </c>
      <c r="SHB6" s="98">
        <f>'Sales Forecast by COS'!SHB5</f>
        <v>0</v>
      </c>
      <c r="SHC6" s="98">
        <f>'Sales Forecast by COS'!SHC5</f>
        <v>0</v>
      </c>
      <c r="SHD6" s="98">
        <f>'Sales Forecast by COS'!SHD5</f>
        <v>0</v>
      </c>
      <c r="SHE6" s="98">
        <f>'Sales Forecast by COS'!SHE5</f>
        <v>0</v>
      </c>
      <c r="SHF6" s="98">
        <f>'Sales Forecast by COS'!SHF5</f>
        <v>0</v>
      </c>
      <c r="SHG6" s="98">
        <f>'Sales Forecast by COS'!SHG5</f>
        <v>0</v>
      </c>
      <c r="SHH6" s="98">
        <f>'Sales Forecast by COS'!SHH5</f>
        <v>0</v>
      </c>
      <c r="SHI6" s="98">
        <f>'Sales Forecast by COS'!SHI5</f>
        <v>0</v>
      </c>
      <c r="SHJ6" s="98">
        <f>'Sales Forecast by COS'!SHJ5</f>
        <v>0</v>
      </c>
      <c r="SHK6" s="98">
        <f>'Sales Forecast by COS'!SHK5</f>
        <v>0</v>
      </c>
      <c r="SHL6" s="98">
        <f>'Sales Forecast by COS'!SHL5</f>
        <v>0</v>
      </c>
      <c r="SHM6" s="98">
        <f>'Sales Forecast by COS'!SHM5</f>
        <v>0</v>
      </c>
      <c r="SHN6" s="98">
        <f>'Sales Forecast by COS'!SHN5</f>
        <v>0</v>
      </c>
      <c r="SHO6" s="98">
        <f>'Sales Forecast by COS'!SHO5</f>
        <v>0</v>
      </c>
      <c r="SHP6" s="98">
        <f>'Sales Forecast by COS'!SHP5</f>
        <v>0</v>
      </c>
      <c r="SHQ6" s="98">
        <f>'Sales Forecast by COS'!SHQ5</f>
        <v>0</v>
      </c>
      <c r="SHR6" s="98">
        <f>'Sales Forecast by COS'!SHR5</f>
        <v>0</v>
      </c>
      <c r="SHS6" s="98">
        <f>'Sales Forecast by COS'!SHS5</f>
        <v>0</v>
      </c>
      <c r="SHT6" s="98">
        <f>'Sales Forecast by COS'!SHT5</f>
        <v>0</v>
      </c>
      <c r="SHU6" s="98">
        <f>'Sales Forecast by COS'!SHU5</f>
        <v>0</v>
      </c>
      <c r="SHV6" s="98">
        <f>'Sales Forecast by COS'!SHV5</f>
        <v>0</v>
      </c>
      <c r="SHW6" s="98">
        <f>'Sales Forecast by COS'!SHW5</f>
        <v>0</v>
      </c>
      <c r="SHX6" s="98">
        <f>'Sales Forecast by COS'!SHX5</f>
        <v>0</v>
      </c>
      <c r="SHY6" s="98">
        <f>'Sales Forecast by COS'!SHY5</f>
        <v>0</v>
      </c>
      <c r="SHZ6" s="98">
        <f>'Sales Forecast by COS'!SHZ5</f>
        <v>0</v>
      </c>
      <c r="SIA6" s="98">
        <f>'Sales Forecast by COS'!SIA5</f>
        <v>0</v>
      </c>
      <c r="SIB6" s="98">
        <f>'Sales Forecast by COS'!SIB5</f>
        <v>0</v>
      </c>
      <c r="SIC6" s="98">
        <f>'Sales Forecast by COS'!SIC5</f>
        <v>0</v>
      </c>
      <c r="SID6" s="98">
        <f>'Sales Forecast by COS'!SID5</f>
        <v>0</v>
      </c>
      <c r="SIE6" s="98">
        <f>'Sales Forecast by COS'!SIE5</f>
        <v>0</v>
      </c>
      <c r="SIF6" s="98">
        <f>'Sales Forecast by COS'!SIF5</f>
        <v>0</v>
      </c>
      <c r="SIG6" s="98">
        <f>'Sales Forecast by COS'!SIG5</f>
        <v>0</v>
      </c>
      <c r="SIH6" s="98">
        <f>'Sales Forecast by COS'!SIH5</f>
        <v>0</v>
      </c>
      <c r="SII6" s="98">
        <f>'Sales Forecast by COS'!SII5</f>
        <v>0</v>
      </c>
      <c r="SIJ6" s="98">
        <f>'Sales Forecast by COS'!SIJ5</f>
        <v>0</v>
      </c>
      <c r="SIK6" s="98">
        <f>'Sales Forecast by COS'!SIK5</f>
        <v>0</v>
      </c>
      <c r="SIL6" s="98">
        <f>'Sales Forecast by COS'!SIL5</f>
        <v>0</v>
      </c>
      <c r="SIM6" s="98">
        <f>'Sales Forecast by COS'!SIM5</f>
        <v>0</v>
      </c>
      <c r="SIN6" s="98">
        <f>'Sales Forecast by COS'!SIN5</f>
        <v>0</v>
      </c>
      <c r="SIO6" s="98">
        <f>'Sales Forecast by COS'!SIO5</f>
        <v>0</v>
      </c>
      <c r="SIP6" s="98">
        <f>'Sales Forecast by COS'!SIP5</f>
        <v>0</v>
      </c>
      <c r="SIQ6" s="98">
        <f>'Sales Forecast by COS'!SIQ5</f>
        <v>0</v>
      </c>
      <c r="SIR6" s="98">
        <f>'Sales Forecast by COS'!SIR5</f>
        <v>0</v>
      </c>
      <c r="SIS6" s="98">
        <f>'Sales Forecast by COS'!SIS5</f>
        <v>0</v>
      </c>
      <c r="SIT6" s="98">
        <f>'Sales Forecast by COS'!SIT5</f>
        <v>0</v>
      </c>
      <c r="SIU6" s="98">
        <f>'Sales Forecast by COS'!SIU5</f>
        <v>0</v>
      </c>
      <c r="SIV6" s="98">
        <f>'Sales Forecast by COS'!SIV5</f>
        <v>0</v>
      </c>
      <c r="SIW6" s="98">
        <f>'Sales Forecast by COS'!SIW5</f>
        <v>0</v>
      </c>
      <c r="SIX6" s="98">
        <f>'Sales Forecast by COS'!SIX5</f>
        <v>0</v>
      </c>
      <c r="SIY6" s="98">
        <f>'Sales Forecast by COS'!SIY5</f>
        <v>0</v>
      </c>
      <c r="SIZ6" s="98">
        <f>'Sales Forecast by COS'!SIZ5</f>
        <v>0</v>
      </c>
      <c r="SJA6" s="98">
        <f>'Sales Forecast by COS'!SJA5</f>
        <v>0</v>
      </c>
      <c r="SJB6" s="98">
        <f>'Sales Forecast by COS'!SJB5</f>
        <v>0</v>
      </c>
      <c r="SJC6" s="98">
        <f>'Sales Forecast by COS'!SJC5</f>
        <v>0</v>
      </c>
      <c r="SJD6" s="98">
        <f>'Sales Forecast by COS'!SJD5</f>
        <v>0</v>
      </c>
      <c r="SJE6" s="98">
        <f>'Sales Forecast by COS'!SJE5</f>
        <v>0</v>
      </c>
      <c r="SJF6" s="98">
        <f>'Sales Forecast by COS'!SJF5</f>
        <v>0</v>
      </c>
      <c r="SJG6" s="98">
        <f>'Sales Forecast by COS'!SJG5</f>
        <v>0</v>
      </c>
      <c r="SJH6" s="98">
        <f>'Sales Forecast by COS'!SJH5</f>
        <v>0</v>
      </c>
      <c r="SJI6" s="98">
        <f>'Sales Forecast by COS'!SJI5</f>
        <v>0</v>
      </c>
      <c r="SJJ6" s="98">
        <f>'Sales Forecast by COS'!SJJ5</f>
        <v>0</v>
      </c>
      <c r="SJK6" s="98">
        <f>'Sales Forecast by COS'!SJK5</f>
        <v>0</v>
      </c>
      <c r="SJL6" s="98">
        <f>'Sales Forecast by COS'!SJL5</f>
        <v>0</v>
      </c>
      <c r="SJM6" s="98">
        <f>'Sales Forecast by COS'!SJM5</f>
        <v>0</v>
      </c>
      <c r="SJN6" s="98">
        <f>'Sales Forecast by COS'!SJN5</f>
        <v>0</v>
      </c>
      <c r="SJO6" s="98">
        <f>'Sales Forecast by COS'!SJO5</f>
        <v>0</v>
      </c>
      <c r="SJP6" s="98">
        <f>'Sales Forecast by COS'!SJP5</f>
        <v>0</v>
      </c>
      <c r="SJQ6" s="98">
        <f>'Sales Forecast by COS'!SJQ5</f>
        <v>0</v>
      </c>
      <c r="SJR6" s="98">
        <f>'Sales Forecast by COS'!SJR5</f>
        <v>0</v>
      </c>
      <c r="SJS6" s="98">
        <f>'Sales Forecast by COS'!SJS5</f>
        <v>0</v>
      </c>
      <c r="SJT6" s="98">
        <f>'Sales Forecast by COS'!SJT5</f>
        <v>0</v>
      </c>
      <c r="SJU6" s="98">
        <f>'Sales Forecast by COS'!SJU5</f>
        <v>0</v>
      </c>
      <c r="SJV6" s="98">
        <f>'Sales Forecast by COS'!SJV5</f>
        <v>0</v>
      </c>
      <c r="SJW6" s="98">
        <f>'Sales Forecast by COS'!SJW5</f>
        <v>0</v>
      </c>
      <c r="SJX6" s="98">
        <f>'Sales Forecast by COS'!SJX5</f>
        <v>0</v>
      </c>
      <c r="SJY6" s="98">
        <f>'Sales Forecast by COS'!SJY5</f>
        <v>0</v>
      </c>
      <c r="SJZ6" s="98">
        <f>'Sales Forecast by COS'!SJZ5</f>
        <v>0</v>
      </c>
      <c r="SKA6" s="98">
        <f>'Sales Forecast by COS'!SKA5</f>
        <v>0</v>
      </c>
      <c r="SKB6" s="98">
        <f>'Sales Forecast by COS'!SKB5</f>
        <v>0</v>
      </c>
      <c r="SKC6" s="98">
        <f>'Sales Forecast by COS'!SKC5</f>
        <v>0</v>
      </c>
      <c r="SKD6" s="98">
        <f>'Sales Forecast by COS'!SKD5</f>
        <v>0</v>
      </c>
      <c r="SKE6" s="98">
        <f>'Sales Forecast by COS'!SKE5</f>
        <v>0</v>
      </c>
      <c r="SKF6" s="98">
        <f>'Sales Forecast by COS'!SKF5</f>
        <v>0</v>
      </c>
      <c r="SKG6" s="98">
        <f>'Sales Forecast by COS'!SKG5</f>
        <v>0</v>
      </c>
      <c r="SKH6" s="98">
        <f>'Sales Forecast by COS'!SKH5</f>
        <v>0</v>
      </c>
      <c r="SKI6" s="98">
        <f>'Sales Forecast by COS'!SKI5</f>
        <v>0</v>
      </c>
      <c r="SKJ6" s="98">
        <f>'Sales Forecast by COS'!SKJ5</f>
        <v>0</v>
      </c>
      <c r="SKK6" s="98">
        <f>'Sales Forecast by COS'!SKK5</f>
        <v>0</v>
      </c>
      <c r="SKL6" s="98">
        <f>'Sales Forecast by COS'!SKL5</f>
        <v>0</v>
      </c>
      <c r="SKM6" s="98">
        <f>'Sales Forecast by COS'!SKM5</f>
        <v>0</v>
      </c>
      <c r="SKN6" s="98">
        <f>'Sales Forecast by COS'!SKN5</f>
        <v>0</v>
      </c>
      <c r="SKO6" s="98">
        <f>'Sales Forecast by COS'!SKO5</f>
        <v>0</v>
      </c>
      <c r="SKP6" s="98">
        <f>'Sales Forecast by COS'!SKP5</f>
        <v>0</v>
      </c>
      <c r="SKQ6" s="98">
        <f>'Sales Forecast by COS'!SKQ5</f>
        <v>0</v>
      </c>
      <c r="SKR6" s="98">
        <f>'Sales Forecast by COS'!SKR5</f>
        <v>0</v>
      </c>
      <c r="SKS6" s="98">
        <f>'Sales Forecast by COS'!SKS5</f>
        <v>0</v>
      </c>
      <c r="SKT6" s="98">
        <f>'Sales Forecast by COS'!SKT5</f>
        <v>0</v>
      </c>
      <c r="SKU6" s="98">
        <f>'Sales Forecast by COS'!SKU5</f>
        <v>0</v>
      </c>
      <c r="SKV6" s="98">
        <f>'Sales Forecast by COS'!SKV5</f>
        <v>0</v>
      </c>
      <c r="SKW6" s="98">
        <f>'Sales Forecast by COS'!SKW5</f>
        <v>0</v>
      </c>
      <c r="SKX6" s="98">
        <f>'Sales Forecast by COS'!SKX5</f>
        <v>0</v>
      </c>
      <c r="SKY6" s="98">
        <f>'Sales Forecast by COS'!SKY5</f>
        <v>0</v>
      </c>
      <c r="SKZ6" s="98">
        <f>'Sales Forecast by COS'!SKZ5</f>
        <v>0</v>
      </c>
      <c r="SLA6" s="98">
        <f>'Sales Forecast by COS'!SLA5</f>
        <v>0</v>
      </c>
      <c r="SLB6" s="98">
        <f>'Sales Forecast by COS'!SLB5</f>
        <v>0</v>
      </c>
      <c r="SLC6" s="98">
        <f>'Sales Forecast by COS'!SLC5</f>
        <v>0</v>
      </c>
      <c r="SLD6" s="98">
        <f>'Sales Forecast by COS'!SLD5</f>
        <v>0</v>
      </c>
      <c r="SLE6" s="98">
        <f>'Sales Forecast by COS'!SLE5</f>
        <v>0</v>
      </c>
      <c r="SLF6" s="98">
        <f>'Sales Forecast by COS'!SLF5</f>
        <v>0</v>
      </c>
      <c r="SLG6" s="98">
        <f>'Sales Forecast by COS'!SLG5</f>
        <v>0</v>
      </c>
      <c r="SLH6" s="98">
        <f>'Sales Forecast by COS'!SLH5</f>
        <v>0</v>
      </c>
      <c r="SLI6" s="98">
        <f>'Sales Forecast by COS'!SLI5</f>
        <v>0</v>
      </c>
      <c r="SLJ6" s="98">
        <f>'Sales Forecast by COS'!SLJ5</f>
        <v>0</v>
      </c>
      <c r="SLK6" s="98">
        <f>'Sales Forecast by COS'!SLK5</f>
        <v>0</v>
      </c>
      <c r="SLL6" s="98">
        <f>'Sales Forecast by COS'!SLL5</f>
        <v>0</v>
      </c>
      <c r="SLM6" s="98">
        <f>'Sales Forecast by COS'!SLM5</f>
        <v>0</v>
      </c>
      <c r="SLN6" s="98">
        <f>'Sales Forecast by COS'!SLN5</f>
        <v>0</v>
      </c>
      <c r="SLO6" s="98">
        <f>'Sales Forecast by COS'!SLO5</f>
        <v>0</v>
      </c>
      <c r="SLP6" s="98">
        <f>'Sales Forecast by COS'!SLP5</f>
        <v>0</v>
      </c>
      <c r="SLQ6" s="98">
        <f>'Sales Forecast by COS'!SLQ5</f>
        <v>0</v>
      </c>
      <c r="SLR6" s="98">
        <f>'Sales Forecast by COS'!SLR5</f>
        <v>0</v>
      </c>
      <c r="SLS6" s="98">
        <f>'Sales Forecast by COS'!SLS5</f>
        <v>0</v>
      </c>
      <c r="SLT6" s="98">
        <f>'Sales Forecast by COS'!SLT5</f>
        <v>0</v>
      </c>
      <c r="SLU6" s="98">
        <f>'Sales Forecast by COS'!SLU5</f>
        <v>0</v>
      </c>
      <c r="SLV6" s="98">
        <f>'Sales Forecast by COS'!SLV5</f>
        <v>0</v>
      </c>
      <c r="SLW6" s="98">
        <f>'Sales Forecast by COS'!SLW5</f>
        <v>0</v>
      </c>
      <c r="SLX6" s="98">
        <f>'Sales Forecast by COS'!SLX5</f>
        <v>0</v>
      </c>
      <c r="SLY6" s="98">
        <f>'Sales Forecast by COS'!SLY5</f>
        <v>0</v>
      </c>
      <c r="SLZ6" s="98">
        <f>'Sales Forecast by COS'!SLZ5</f>
        <v>0</v>
      </c>
      <c r="SMA6" s="98">
        <f>'Sales Forecast by COS'!SMA5</f>
        <v>0</v>
      </c>
      <c r="SMB6" s="98">
        <f>'Sales Forecast by COS'!SMB5</f>
        <v>0</v>
      </c>
      <c r="SMC6" s="98">
        <f>'Sales Forecast by COS'!SMC5</f>
        <v>0</v>
      </c>
      <c r="SMD6" s="98">
        <f>'Sales Forecast by COS'!SMD5</f>
        <v>0</v>
      </c>
      <c r="SME6" s="98">
        <f>'Sales Forecast by COS'!SME5</f>
        <v>0</v>
      </c>
      <c r="SMF6" s="98">
        <f>'Sales Forecast by COS'!SMF5</f>
        <v>0</v>
      </c>
      <c r="SMG6" s="98">
        <f>'Sales Forecast by COS'!SMG5</f>
        <v>0</v>
      </c>
      <c r="SMH6" s="98">
        <f>'Sales Forecast by COS'!SMH5</f>
        <v>0</v>
      </c>
      <c r="SMI6" s="98">
        <f>'Sales Forecast by COS'!SMI5</f>
        <v>0</v>
      </c>
      <c r="SMJ6" s="98">
        <f>'Sales Forecast by COS'!SMJ5</f>
        <v>0</v>
      </c>
      <c r="SMK6" s="98">
        <f>'Sales Forecast by COS'!SMK5</f>
        <v>0</v>
      </c>
      <c r="SML6" s="98">
        <f>'Sales Forecast by COS'!SML5</f>
        <v>0</v>
      </c>
      <c r="SMM6" s="98">
        <f>'Sales Forecast by COS'!SMM5</f>
        <v>0</v>
      </c>
      <c r="SMN6" s="98">
        <f>'Sales Forecast by COS'!SMN5</f>
        <v>0</v>
      </c>
      <c r="SMO6" s="98">
        <f>'Sales Forecast by COS'!SMO5</f>
        <v>0</v>
      </c>
      <c r="SMP6" s="98">
        <f>'Sales Forecast by COS'!SMP5</f>
        <v>0</v>
      </c>
      <c r="SMQ6" s="98">
        <f>'Sales Forecast by COS'!SMQ5</f>
        <v>0</v>
      </c>
      <c r="SMR6" s="98">
        <f>'Sales Forecast by COS'!SMR5</f>
        <v>0</v>
      </c>
      <c r="SMS6" s="98">
        <f>'Sales Forecast by COS'!SMS5</f>
        <v>0</v>
      </c>
      <c r="SMT6" s="98">
        <f>'Sales Forecast by COS'!SMT5</f>
        <v>0</v>
      </c>
      <c r="SMU6" s="98">
        <f>'Sales Forecast by COS'!SMU5</f>
        <v>0</v>
      </c>
      <c r="SMV6" s="98">
        <f>'Sales Forecast by COS'!SMV5</f>
        <v>0</v>
      </c>
      <c r="SMW6" s="98">
        <f>'Sales Forecast by COS'!SMW5</f>
        <v>0</v>
      </c>
      <c r="SMX6" s="98">
        <f>'Sales Forecast by COS'!SMX5</f>
        <v>0</v>
      </c>
      <c r="SMY6" s="98">
        <f>'Sales Forecast by COS'!SMY5</f>
        <v>0</v>
      </c>
      <c r="SMZ6" s="98">
        <f>'Sales Forecast by COS'!SMZ5</f>
        <v>0</v>
      </c>
      <c r="SNA6" s="98">
        <f>'Sales Forecast by COS'!SNA5</f>
        <v>0</v>
      </c>
      <c r="SNB6" s="98">
        <f>'Sales Forecast by COS'!SNB5</f>
        <v>0</v>
      </c>
      <c r="SNC6" s="98">
        <f>'Sales Forecast by COS'!SNC5</f>
        <v>0</v>
      </c>
      <c r="SND6" s="98">
        <f>'Sales Forecast by COS'!SND5</f>
        <v>0</v>
      </c>
      <c r="SNE6" s="98">
        <f>'Sales Forecast by COS'!SNE5</f>
        <v>0</v>
      </c>
      <c r="SNF6" s="98">
        <f>'Sales Forecast by COS'!SNF5</f>
        <v>0</v>
      </c>
      <c r="SNG6" s="98">
        <f>'Sales Forecast by COS'!SNG5</f>
        <v>0</v>
      </c>
      <c r="SNH6" s="98">
        <f>'Sales Forecast by COS'!SNH5</f>
        <v>0</v>
      </c>
      <c r="SNI6" s="98">
        <f>'Sales Forecast by COS'!SNI5</f>
        <v>0</v>
      </c>
      <c r="SNJ6" s="98">
        <f>'Sales Forecast by COS'!SNJ5</f>
        <v>0</v>
      </c>
      <c r="SNK6" s="98">
        <f>'Sales Forecast by COS'!SNK5</f>
        <v>0</v>
      </c>
      <c r="SNL6" s="98">
        <f>'Sales Forecast by COS'!SNL5</f>
        <v>0</v>
      </c>
      <c r="SNM6" s="98">
        <f>'Sales Forecast by COS'!SNM5</f>
        <v>0</v>
      </c>
      <c r="SNN6" s="98">
        <f>'Sales Forecast by COS'!SNN5</f>
        <v>0</v>
      </c>
      <c r="SNO6" s="98">
        <f>'Sales Forecast by COS'!SNO5</f>
        <v>0</v>
      </c>
      <c r="SNP6" s="98">
        <f>'Sales Forecast by COS'!SNP5</f>
        <v>0</v>
      </c>
      <c r="SNQ6" s="98">
        <f>'Sales Forecast by COS'!SNQ5</f>
        <v>0</v>
      </c>
      <c r="SNR6" s="98">
        <f>'Sales Forecast by COS'!SNR5</f>
        <v>0</v>
      </c>
      <c r="SNS6" s="98">
        <f>'Sales Forecast by COS'!SNS5</f>
        <v>0</v>
      </c>
      <c r="SNT6" s="98">
        <f>'Sales Forecast by COS'!SNT5</f>
        <v>0</v>
      </c>
      <c r="SNU6" s="98">
        <f>'Sales Forecast by COS'!SNU5</f>
        <v>0</v>
      </c>
      <c r="SNV6" s="98">
        <f>'Sales Forecast by COS'!SNV5</f>
        <v>0</v>
      </c>
      <c r="SNW6" s="98">
        <f>'Sales Forecast by COS'!SNW5</f>
        <v>0</v>
      </c>
      <c r="SNX6" s="98">
        <f>'Sales Forecast by COS'!SNX5</f>
        <v>0</v>
      </c>
      <c r="SNY6" s="98">
        <f>'Sales Forecast by COS'!SNY5</f>
        <v>0</v>
      </c>
      <c r="SNZ6" s="98">
        <f>'Sales Forecast by COS'!SNZ5</f>
        <v>0</v>
      </c>
      <c r="SOA6" s="98">
        <f>'Sales Forecast by COS'!SOA5</f>
        <v>0</v>
      </c>
      <c r="SOB6" s="98">
        <f>'Sales Forecast by COS'!SOB5</f>
        <v>0</v>
      </c>
      <c r="SOC6" s="98">
        <f>'Sales Forecast by COS'!SOC5</f>
        <v>0</v>
      </c>
      <c r="SOD6" s="98">
        <f>'Sales Forecast by COS'!SOD5</f>
        <v>0</v>
      </c>
      <c r="SOE6" s="98">
        <f>'Sales Forecast by COS'!SOE5</f>
        <v>0</v>
      </c>
      <c r="SOF6" s="98">
        <f>'Sales Forecast by COS'!SOF5</f>
        <v>0</v>
      </c>
      <c r="SOG6" s="98">
        <f>'Sales Forecast by COS'!SOG5</f>
        <v>0</v>
      </c>
      <c r="SOH6" s="98">
        <f>'Sales Forecast by COS'!SOH5</f>
        <v>0</v>
      </c>
      <c r="SOI6" s="98">
        <f>'Sales Forecast by COS'!SOI5</f>
        <v>0</v>
      </c>
      <c r="SOJ6" s="98">
        <f>'Sales Forecast by COS'!SOJ5</f>
        <v>0</v>
      </c>
      <c r="SOK6" s="98">
        <f>'Sales Forecast by COS'!SOK5</f>
        <v>0</v>
      </c>
      <c r="SOL6" s="98">
        <f>'Sales Forecast by COS'!SOL5</f>
        <v>0</v>
      </c>
      <c r="SOM6" s="98">
        <f>'Sales Forecast by COS'!SOM5</f>
        <v>0</v>
      </c>
      <c r="SON6" s="98">
        <f>'Sales Forecast by COS'!SON5</f>
        <v>0</v>
      </c>
      <c r="SOO6" s="98">
        <f>'Sales Forecast by COS'!SOO5</f>
        <v>0</v>
      </c>
      <c r="SOP6" s="98">
        <f>'Sales Forecast by COS'!SOP5</f>
        <v>0</v>
      </c>
      <c r="SOQ6" s="98">
        <f>'Sales Forecast by COS'!SOQ5</f>
        <v>0</v>
      </c>
      <c r="SOR6" s="98">
        <f>'Sales Forecast by COS'!SOR5</f>
        <v>0</v>
      </c>
      <c r="SOS6" s="98">
        <f>'Sales Forecast by COS'!SOS5</f>
        <v>0</v>
      </c>
      <c r="SOT6" s="98">
        <f>'Sales Forecast by COS'!SOT5</f>
        <v>0</v>
      </c>
      <c r="SOU6" s="98">
        <f>'Sales Forecast by COS'!SOU5</f>
        <v>0</v>
      </c>
      <c r="SOV6" s="98">
        <f>'Sales Forecast by COS'!SOV5</f>
        <v>0</v>
      </c>
      <c r="SOW6" s="98">
        <f>'Sales Forecast by COS'!SOW5</f>
        <v>0</v>
      </c>
      <c r="SOX6" s="98">
        <f>'Sales Forecast by COS'!SOX5</f>
        <v>0</v>
      </c>
      <c r="SOY6" s="98">
        <f>'Sales Forecast by COS'!SOY5</f>
        <v>0</v>
      </c>
      <c r="SOZ6" s="98">
        <f>'Sales Forecast by COS'!SOZ5</f>
        <v>0</v>
      </c>
      <c r="SPA6" s="98">
        <f>'Sales Forecast by COS'!SPA5</f>
        <v>0</v>
      </c>
      <c r="SPB6" s="98">
        <f>'Sales Forecast by COS'!SPB5</f>
        <v>0</v>
      </c>
      <c r="SPC6" s="98">
        <f>'Sales Forecast by COS'!SPC5</f>
        <v>0</v>
      </c>
      <c r="SPD6" s="98">
        <f>'Sales Forecast by COS'!SPD5</f>
        <v>0</v>
      </c>
      <c r="SPE6" s="98">
        <f>'Sales Forecast by COS'!SPE5</f>
        <v>0</v>
      </c>
      <c r="SPF6" s="98">
        <f>'Sales Forecast by COS'!SPF5</f>
        <v>0</v>
      </c>
      <c r="SPG6" s="98">
        <f>'Sales Forecast by COS'!SPG5</f>
        <v>0</v>
      </c>
      <c r="SPH6" s="98">
        <f>'Sales Forecast by COS'!SPH5</f>
        <v>0</v>
      </c>
      <c r="SPI6" s="98">
        <f>'Sales Forecast by COS'!SPI5</f>
        <v>0</v>
      </c>
      <c r="SPJ6" s="98">
        <f>'Sales Forecast by COS'!SPJ5</f>
        <v>0</v>
      </c>
      <c r="SPK6" s="98">
        <f>'Sales Forecast by COS'!SPK5</f>
        <v>0</v>
      </c>
      <c r="SPL6" s="98">
        <f>'Sales Forecast by COS'!SPL5</f>
        <v>0</v>
      </c>
      <c r="SPM6" s="98">
        <f>'Sales Forecast by COS'!SPM5</f>
        <v>0</v>
      </c>
      <c r="SPN6" s="98">
        <f>'Sales Forecast by COS'!SPN5</f>
        <v>0</v>
      </c>
      <c r="SPO6" s="98">
        <f>'Sales Forecast by COS'!SPO5</f>
        <v>0</v>
      </c>
      <c r="SPP6" s="98">
        <f>'Sales Forecast by COS'!SPP5</f>
        <v>0</v>
      </c>
      <c r="SPQ6" s="98">
        <f>'Sales Forecast by COS'!SPQ5</f>
        <v>0</v>
      </c>
      <c r="SPR6" s="98">
        <f>'Sales Forecast by COS'!SPR5</f>
        <v>0</v>
      </c>
      <c r="SPS6" s="98">
        <f>'Sales Forecast by COS'!SPS5</f>
        <v>0</v>
      </c>
      <c r="SPT6" s="98">
        <f>'Sales Forecast by COS'!SPT5</f>
        <v>0</v>
      </c>
      <c r="SPU6" s="98">
        <f>'Sales Forecast by COS'!SPU5</f>
        <v>0</v>
      </c>
      <c r="SPV6" s="98">
        <f>'Sales Forecast by COS'!SPV5</f>
        <v>0</v>
      </c>
      <c r="SPW6" s="98">
        <f>'Sales Forecast by COS'!SPW5</f>
        <v>0</v>
      </c>
      <c r="SPX6" s="98">
        <f>'Sales Forecast by COS'!SPX5</f>
        <v>0</v>
      </c>
      <c r="SPY6" s="98">
        <f>'Sales Forecast by COS'!SPY5</f>
        <v>0</v>
      </c>
      <c r="SPZ6" s="98">
        <f>'Sales Forecast by COS'!SPZ5</f>
        <v>0</v>
      </c>
      <c r="SQA6" s="98">
        <f>'Sales Forecast by COS'!SQA5</f>
        <v>0</v>
      </c>
      <c r="SQB6" s="98">
        <f>'Sales Forecast by COS'!SQB5</f>
        <v>0</v>
      </c>
      <c r="SQC6" s="98">
        <f>'Sales Forecast by COS'!SQC5</f>
        <v>0</v>
      </c>
      <c r="SQD6" s="98">
        <f>'Sales Forecast by COS'!SQD5</f>
        <v>0</v>
      </c>
      <c r="SQE6" s="98">
        <f>'Sales Forecast by COS'!SQE5</f>
        <v>0</v>
      </c>
      <c r="SQF6" s="98">
        <f>'Sales Forecast by COS'!SQF5</f>
        <v>0</v>
      </c>
      <c r="SQG6" s="98">
        <f>'Sales Forecast by COS'!SQG5</f>
        <v>0</v>
      </c>
      <c r="SQH6" s="98">
        <f>'Sales Forecast by COS'!SQH5</f>
        <v>0</v>
      </c>
      <c r="SQI6" s="98">
        <f>'Sales Forecast by COS'!SQI5</f>
        <v>0</v>
      </c>
      <c r="SQJ6" s="98">
        <f>'Sales Forecast by COS'!SQJ5</f>
        <v>0</v>
      </c>
      <c r="SQK6" s="98">
        <f>'Sales Forecast by COS'!SQK5</f>
        <v>0</v>
      </c>
      <c r="SQL6" s="98">
        <f>'Sales Forecast by COS'!SQL5</f>
        <v>0</v>
      </c>
      <c r="SQM6" s="98">
        <f>'Sales Forecast by COS'!SQM5</f>
        <v>0</v>
      </c>
      <c r="SQN6" s="98">
        <f>'Sales Forecast by COS'!SQN5</f>
        <v>0</v>
      </c>
      <c r="SQO6" s="98">
        <f>'Sales Forecast by COS'!SQO5</f>
        <v>0</v>
      </c>
      <c r="SQP6" s="98">
        <f>'Sales Forecast by COS'!SQP5</f>
        <v>0</v>
      </c>
      <c r="SQQ6" s="98">
        <f>'Sales Forecast by COS'!SQQ5</f>
        <v>0</v>
      </c>
      <c r="SQR6" s="98">
        <f>'Sales Forecast by COS'!SQR5</f>
        <v>0</v>
      </c>
      <c r="SQS6" s="98">
        <f>'Sales Forecast by COS'!SQS5</f>
        <v>0</v>
      </c>
      <c r="SQT6" s="98">
        <f>'Sales Forecast by COS'!SQT5</f>
        <v>0</v>
      </c>
      <c r="SQU6" s="98">
        <f>'Sales Forecast by COS'!SQU5</f>
        <v>0</v>
      </c>
      <c r="SQV6" s="98">
        <f>'Sales Forecast by COS'!SQV5</f>
        <v>0</v>
      </c>
      <c r="SQW6" s="98">
        <f>'Sales Forecast by COS'!SQW5</f>
        <v>0</v>
      </c>
      <c r="SQX6" s="98">
        <f>'Sales Forecast by COS'!SQX5</f>
        <v>0</v>
      </c>
      <c r="SQY6" s="98">
        <f>'Sales Forecast by COS'!SQY5</f>
        <v>0</v>
      </c>
      <c r="SQZ6" s="98">
        <f>'Sales Forecast by COS'!SQZ5</f>
        <v>0</v>
      </c>
      <c r="SRA6" s="98">
        <f>'Sales Forecast by COS'!SRA5</f>
        <v>0</v>
      </c>
      <c r="SRB6" s="98">
        <f>'Sales Forecast by COS'!SRB5</f>
        <v>0</v>
      </c>
      <c r="SRC6" s="98">
        <f>'Sales Forecast by COS'!SRC5</f>
        <v>0</v>
      </c>
      <c r="SRD6" s="98">
        <f>'Sales Forecast by COS'!SRD5</f>
        <v>0</v>
      </c>
      <c r="SRE6" s="98">
        <f>'Sales Forecast by COS'!SRE5</f>
        <v>0</v>
      </c>
      <c r="SRF6" s="98">
        <f>'Sales Forecast by COS'!SRF5</f>
        <v>0</v>
      </c>
      <c r="SRG6" s="98">
        <f>'Sales Forecast by COS'!SRG5</f>
        <v>0</v>
      </c>
      <c r="SRH6" s="98">
        <f>'Sales Forecast by COS'!SRH5</f>
        <v>0</v>
      </c>
      <c r="SRI6" s="98">
        <f>'Sales Forecast by COS'!SRI5</f>
        <v>0</v>
      </c>
      <c r="SRJ6" s="98">
        <f>'Sales Forecast by COS'!SRJ5</f>
        <v>0</v>
      </c>
      <c r="SRK6" s="98">
        <f>'Sales Forecast by COS'!SRK5</f>
        <v>0</v>
      </c>
      <c r="SRL6" s="98">
        <f>'Sales Forecast by COS'!SRL5</f>
        <v>0</v>
      </c>
      <c r="SRM6" s="98">
        <f>'Sales Forecast by COS'!SRM5</f>
        <v>0</v>
      </c>
      <c r="SRN6" s="98">
        <f>'Sales Forecast by COS'!SRN5</f>
        <v>0</v>
      </c>
      <c r="SRO6" s="98">
        <f>'Sales Forecast by COS'!SRO5</f>
        <v>0</v>
      </c>
      <c r="SRP6" s="98">
        <f>'Sales Forecast by COS'!SRP5</f>
        <v>0</v>
      </c>
      <c r="SRQ6" s="98">
        <f>'Sales Forecast by COS'!SRQ5</f>
        <v>0</v>
      </c>
      <c r="SRR6" s="98">
        <f>'Sales Forecast by COS'!SRR5</f>
        <v>0</v>
      </c>
      <c r="SRS6" s="98">
        <f>'Sales Forecast by COS'!SRS5</f>
        <v>0</v>
      </c>
      <c r="SRT6" s="98">
        <f>'Sales Forecast by COS'!SRT5</f>
        <v>0</v>
      </c>
      <c r="SRU6" s="98">
        <f>'Sales Forecast by COS'!SRU5</f>
        <v>0</v>
      </c>
      <c r="SRV6" s="98">
        <f>'Sales Forecast by COS'!SRV5</f>
        <v>0</v>
      </c>
      <c r="SRW6" s="98">
        <f>'Sales Forecast by COS'!SRW5</f>
        <v>0</v>
      </c>
      <c r="SRX6" s="98">
        <f>'Sales Forecast by COS'!SRX5</f>
        <v>0</v>
      </c>
      <c r="SRY6" s="98">
        <f>'Sales Forecast by COS'!SRY5</f>
        <v>0</v>
      </c>
      <c r="SRZ6" s="98">
        <f>'Sales Forecast by COS'!SRZ5</f>
        <v>0</v>
      </c>
      <c r="SSA6" s="98">
        <f>'Sales Forecast by COS'!SSA5</f>
        <v>0</v>
      </c>
      <c r="SSB6" s="98">
        <f>'Sales Forecast by COS'!SSB5</f>
        <v>0</v>
      </c>
      <c r="SSC6" s="98">
        <f>'Sales Forecast by COS'!SSC5</f>
        <v>0</v>
      </c>
      <c r="SSD6" s="98">
        <f>'Sales Forecast by COS'!SSD5</f>
        <v>0</v>
      </c>
      <c r="SSE6" s="98">
        <f>'Sales Forecast by COS'!SSE5</f>
        <v>0</v>
      </c>
      <c r="SSF6" s="98">
        <f>'Sales Forecast by COS'!SSF5</f>
        <v>0</v>
      </c>
      <c r="SSG6" s="98">
        <f>'Sales Forecast by COS'!SSG5</f>
        <v>0</v>
      </c>
      <c r="SSH6" s="98">
        <f>'Sales Forecast by COS'!SSH5</f>
        <v>0</v>
      </c>
      <c r="SSI6" s="98">
        <f>'Sales Forecast by COS'!SSI5</f>
        <v>0</v>
      </c>
      <c r="SSJ6" s="98">
        <f>'Sales Forecast by COS'!SSJ5</f>
        <v>0</v>
      </c>
      <c r="SSK6" s="98">
        <f>'Sales Forecast by COS'!SSK5</f>
        <v>0</v>
      </c>
      <c r="SSL6" s="98">
        <f>'Sales Forecast by COS'!SSL5</f>
        <v>0</v>
      </c>
      <c r="SSM6" s="98">
        <f>'Sales Forecast by COS'!SSM5</f>
        <v>0</v>
      </c>
      <c r="SSN6" s="98">
        <f>'Sales Forecast by COS'!SSN5</f>
        <v>0</v>
      </c>
      <c r="SSO6" s="98">
        <f>'Sales Forecast by COS'!SSO5</f>
        <v>0</v>
      </c>
      <c r="SSP6" s="98">
        <f>'Sales Forecast by COS'!SSP5</f>
        <v>0</v>
      </c>
      <c r="SSQ6" s="98">
        <f>'Sales Forecast by COS'!SSQ5</f>
        <v>0</v>
      </c>
      <c r="SSR6" s="98">
        <f>'Sales Forecast by COS'!SSR5</f>
        <v>0</v>
      </c>
      <c r="SSS6" s="98">
        <f>'Sales Forecast by COS'!SSS5</f>
        <v>0</v>
      </c>
      <c r="SST6" s="98">
        <f>'Sales Forecast by COS'!SST5</f>
        <v>0</v>
      </c>
      <c r="SSU6" s="98">
        <f>'Sales Forecast by COS'!SSU5</f>
        <v>0</v>
      </c>
      <c r="SSV6" s="98">
        <f>'Sales Forecast by COS'!SSV5</f>
        <v>0</v>
      </c>
      <c r="SSW6" s="98">
        <f>'Sales Forecast by COS'!SSW5</f>
        <v>0</v>
      </c>
      <c r="SSX6" s="98">
        <f>'Sales Forecast by COS'!SSX5</f>
        <v>0</v>
      </c>
      <c r="SSY6" s="98">
        <f>'Sales Forecast by COS'!SSY5</f>
        <v>0</v>
      </c>
      <c r="SSZ6" s="98">
        <f>'Sales Forecast by COS'!SSZ5</f>
        <v>0</v>
      </c>
      <c r="STA6" s="98">
        <f>'Sales Forecast by COS'!STA5</f>
        <v>0</v>
      </c>
      <c r="STB6" s="98">
        <f>'Sales Forecast by COS'!STB5</f>
        <v>0</v>
      </c>
      <c r="STC6" s="98">
        <f>'Sales Forecast by COS'!STC5</f>
        <v>0</v>
      </c>
      <c r="STD6" s="98">
        <f>'Sales Forecast by COS'!STD5</f>
        <v>0</v>
      </c>
      <c r="STE6" s="98">
        <f>'Sales Forecast by COS'!STE5</f>
        <v>0</v>
      </c>
      <c r="STF6" s="98">
        <f>'Sales Forecast by COS'!STF5</f>
        <v>0</v>
      </c>
      <c r="STG6" s="98">
        <f>'Sales Forecast by COS'!STG5</f>
        <v>0</v>
      </c>
      <c r="STH6" s="98">
        <f>'Sales Forecast by COS'!STH5</f>
        <v>0</v>
      </c>
      <c r="STI6" s="98">
        <f>'Sales Forecast by COS'!STI5</f>
        <v>0</v>
      </c>
      <c r="STJ6" s="98">
        <f>'Sales Forecast by COS'!STJ5</f>
        <v>0</v>
      </c>
      <c r="STK6" s="98">
        <f>'Sales Forecast by COS'!STK5</f>
        <v>0</v>
      </c>
      <c r="STL6" s="98">
        <f>'Sales Forecast by COS'!STL5</f>
        <v>0</v>
      </c>
      <c r="STM6" s="98">
        <f>'Sales Forecast by COS'!STM5</f>
        <v>0</v>
      </c>
      <c r="STN6" s="98">
        <f>'Sales Forecast by COS'!STN5</f>
        <v>0</v>
      </c>
      <c r="STO6" s="98">
        <f>'Sales Forecast by COS'!STO5</f>
        <v>0</v>
      </c>
      <c r="STP6" s="98">
        <f>'Sales Forecast by COS'!STP5</f>
        <v>0</v>
      </c>
      <c r="STQ6" s="98">
        <f>'Sales Forecast by COS'!STQ5</f>
        <v>0</v>
      </c>
      <c r="STR6" s="98">
        <f>'Sales Forecast by COS'!STR5</f>
        <v>0</v>
      </c>
      <c r="STS6" s="98">
        <f>'Sales Forecast by COS'!STS5</f>
        <v>0</v>
      </c>
      <c r="STT6" s="98">
        <f>'Sales Forecast by COS'!STT5</f>
        <v>0</v>
      </c>
      <c r="STU6" s="98">
        <f>'Sales Forecast by COS'!STU5</f>
        <v>0</v>
      </c>
      <c r="STV6" s="98">
        <f>'Sales Forecast by COS'!STV5</f>
        <v>0</v>
      </c>
      <c r="STW6" s="98">
        <f>'Sales Forecast by COS'!STW5</f>
        <v>0</v>
      </c>
      <c r="STX6" s="98">
        <f>'Sales Forecast by COS'!STX5</f>
        <v>0</v>
      </c>
      <c r="STY6" s="98">
        <f>'Sales Forecast by COS'!STY5</f>
        <v>0</v>
      </c>
      <c r="STZ6" s="98">
        <f>'Sales Forecast by COS'!STZ5</f>
        <v>0</v>
      </c>
      <c r="SUA6" s="98">
        <f>'Sales Forecast by COS'!SUA5</f>
        <v>0</v>
      </c>
      <c r="SUB6" s="98">
        <f>'Sales Forecast by COS'!SUB5</f>
        <v>0</v>
      </c>
      <c r="SUC6" s="98">
        <f>'Sales Forecast by COS'!SUC5</f>
        <v>0</v>
      </c>
      <c r="SUD6" s="98">
        <f>'Sales Forecast by COS'!SUD5</f>
        <v>0</v>
      </c>
      <c r="SUE6" s="98">
        <f>'Sales Forecast by COS'!SUE5</f>
        <v>0</v>
      </c>
      <c r="SUF6" s="98">
        <f>'Sales Forecast by COS'!SUF5</f>
        <v>0</v>
      </c>
      <c r="SUG6" s="98">
        <f>'Sales Forecast by COS'!SUG5</f>
        <v>0</v>
      </c>
      <c r="SUH6" s="98">
        <f>'Sales Forecast by COS'!SUH5</f>
        <v>0</v>
      </c>
      <c r="SUI6" s="98">
        <f>'Sales Forecast by COS'!SUI5</f>
        <v>0</v>
      </c>
      <c r="SUJ6" s="98">
        <f>'Sales Forecast by COS'!SUJ5</f>
        <v>0</v>
      </c>
      <c r="SUK6" s="98">
        <f>'Sales Forecast by COS'!SUK5</f>
        <v>0</v>
      </c>
      <c r="SUL6" s="98">
        <f>'Sales Forecast by COS'!SUL5</f>
        <v>0</v>
      </c>
      <c r="SUM6" s="98">
        <f>'Sales Forecast by COS'!SUM5</f>
        <v>0</v>
      </c>
      <c r="SUN6" s="98">
        <f>'Sales Forecast by COS'!SUN5</f>
        <v>0</v>
      </c>
      <c r="SUO6" s="98">
        <f>'Sales Forecast by COS'!SUO5</f>
        <v>0</v>
      </c>
      <c r="SUP6" s="98">
        <f>'Sales Forecast by COS'!SUP5</f>
        <v>0</v>
      </c>
      <c r="SUQ6" s="98">
        <f>'Sales Forecast by COS'!SUQ5</f>
        <v>0</v>
      </c>
      <c r="SUR6" s="98">
        <f>'Sales Forecast by COS'!SUR5</f>
        <v>0</v>
      </c>
      <c r="SUS6" s="98">
        <f>'Sales Forecast by COS'!SUS5</f>
        <v>0</v>
      </c>
      <c r="SUT6" s="98">
        <f>'Sales Forecast by COS'!SUT5</f>
        <v>0</v>
      </c>
      <c r="SUU6" s="98">
        <f>'Sales Forecast by COS'!SUU5</f>
        <v>0</v>
      </c>
      <c r="SUV6" s="98">
        <f>'Sales Forecast by COS'!SUV5</f>
        <v>0</v>
      </c>
      <c r="SUW6" s="98">
        <f>'Sales Forecast by COS'!SUW5</f>
        <v>0</v>
      </c>
      <c r="SUX6" s="98">
        <f>'Sales Forecast by COS'!SUX5</f>
        <v>0</v>
      </c>
      <c r="SUY6" s="98">
        <f>'Sales Forecast by COS'!SUY5</f>
        <v>0</v>
      </c>
      <c r="SUZ6" s="98">
        <f>'Sales Forecast by COS'!SUZ5</f>
        <v>0</v>
      </c>
      <c r="SVA6" s="98">
        <f>'Sales Forecast by COS'!SVA5</f>
        <v>0</v>
      </c>
      <c r="SVB6" s="98">
        <f>'Sales Forecast by COS'!SVB5</f>
        <v>0</v>
      </c>
      <c r="SVC6" s="98">
        <f>'Sales Forecast by COS'!SVC5</f>
        <v>0</v>
      </c>
      <c r="SVD6" s="98">
        <f>'Sales Forecast by COS'!SVD5</f>
        <v>0</v>
      </c>
      <c r="SVE6" s="98">
        <f>'Sales Forecast by COS'!SVE5</f>
        <v>0</v>
      </c>
      <c r="SVF6" s="98">
        <f>'Sales Forecast by COS'!SVF5</f>
        <v>0</v>
      </c>
      <c r="SVG6" s="98">
        <f>'Sales Forecast by COS'!SVG5</f>
        <v>0</v>
      </c>
      <c r="SVH6" s="98">
        <f>'Sales Forecast by COS'!SVH5</f>
        <v>0</v>
      </c>
      <c r="SVI6" s="98">
        <f>'Sales Forecast by COS'!SVI5</f>
        <v>0</v>
      </c>
      <c r="SVJ6" s="98">
        <f>'Sales Forecast by COS'!SVJ5</f>
        <v>0</v>
      </c>
      <c r="SVK6" s="98">
        <f>'Sales Forecast by COS'!SVK5</f>
        <v>0</v>
      </c>
      <c r="SVL6" s="98">
        <f>'Sales Forecast by COS'!SVL5</f>
        <v>0</v>
      </c>
      <c r="SVM6" s="98">
        <f>'Sales Forecast by COS'!SVM5</f>
        <v>0</v>
      </c>
      <c r="SVN6" s="98">
        <f>'Sales Forecast by COS'!SVN5</f>
        <v>0</v>
      </c>
      <c r="SVO6" s="98">
        <f>'Sales Forecast by COS'!SVO5</f>
        <v>0</v>
      </c>
      <c r="SVP6" s="98">
        <f>'Sales Forecast by COS'!SVP5</f>
        <v>0</v>
      </c>
      <c r="SVQ6" s="98">
        <f>'Sales Forecast by COS'!SVQ5</f>
        <v>0</v>
      </c>
      <c r="SVR6" s="98">
        <f>'Sales Forecast by COS'!SVR5</f>
        <v>0</v>
      </c>
      <c r="SVS6" s="98">
        <f>'Sales Forecast by COS'!SVS5</f>
        <v>0</v>
      </c>
      <c r="SVT6" s="98">
        <f>'Sales Forecast by COS'!SVT5</f>
        <v>0</v>
      </c>
      <c r="SVU6" s="98">
        <f>'Sales Forecast by COS'!SVU5</f>
        <v>0</v>
      </c>
      <c r="SVV6" s="98">
        <f>'Sales Forecast by COS'!SVV5</f>
        <v>0</v>
      </c>
      <c r="SVW6" s="98">
        <f>'Sales Forecast by COS'!SVW5</f>
        <v>0</v>
      </c>
      <c r="SVX6" s="98">
        <f>'Sales Forecast by COS'!SVX5</f>
        <v>0</v>
      </c>
      <c r="SVY6" s="98">
        <f>'Sales Forecast by COS'!SVY5</f>
        <v>0</v>
      </c>
      <c r="SVZ6" s="98">
        <f>'Sales Forecast by COS'!SVZ5</f>
        <v>0</v>
      </c>
      <c r="SWA6" s="98">
        <f>'Sales Forecast by COS'!SWA5</f>
        <v>0</v>
      </c>
      <c r="SWB6" s="98">
        <f>'Sales Forecast by COS'!SWB5</f>
        <v>0</v>
      </c>
      <c r="SWC6" s="98">
        <f>'Sales Forecast by COS'!SWC5</f>
        <v>0</v>
      </c>
      <c r="SWD6" s="98">
        <f>'Sales Forecast by COS'!SWD5</f>
        <v>0</v>
      </c>
      <c r="SWE6" s="98">
        <f>'Sales Forecast by COS'!SWE5</f>
        <v>0</v>
      </c>
      <c r="SWF6" s="98">
        <f>'Sales Forecast by COS'!SWF5</f>
        <v>0</v>
      </c>
      <c r="SWG6" s="98">
        <f>'Sales Forecast by COS'!SWG5</f>
        <v>0</v>
      </c>
      <c r="SWH6" s="98">
        <f>'Sales Forecast by COS'!SWH5</f>
        <v>0</v>
      </c>
      <c r="SWI6" s="98">
        <f>'Sales Forecast by COS'!SWI5</f>
        <v>0</v>
      </c>
      <c r="SWJ6" s="98">
        <f>'Sales Forecast by COS'!SWJ5</f>
        <v>0</v>
      </c>
      <c r="SWK6" s="98">
        <f>'Sales Forecast by COS'!SWK5</f>
        <v>0</v>
      </c>
      <c r="SWL6" s="98">
        <f>'Sales Forecast by COS'!SWL5</f>
        <v>0</v>
      </c>
      <c r="SWM6" s="98">
        <f>'Sales Forecast by COS'!SWM5</f>
        <v>0</v>
      </c>
      <c r="SWN6" s="98">
        <f>'Sales Forecast by COS'!SWN5</f>
        <v>0</v>
      </c>
      <c r="SWO6" s="98">
        <f>'Sales Forecast by COS'!SWO5</f>
        <v>0</v>
      </c>
      <c r="SWP6" s="98">
        <f>'Sales Forecast by COS'!SWP5</f>
        <v>0</v>
      </c>
      <c r="SWQ6" s="98">
        <f>'Sales Forecast by COS'!SWQ5</f>
        <v>0</v>
      </c>
      <c r="SWR6" s="98">
        <f>'Sales Forecast by COS'!SWR5</f>
        <v>0</v>
      </c>
      <c r="SWS6" s="98">
        <f>'Sales Forecast by COS'!SWS5</f>
        <v>0</v>
      </c>
      <c r="SWT6" s="98">
        <f>'Sales Forecast by COS'!SWT5</f>
        <v>0</v>
      </c>
      <c r="SWU6" s="98">
        <f>'Sales Forecast by COS'!SWU5</f>
        <v>0</v>
      </c>
      <c r="SWV6" s="98">
        <f>'Sales Forecast by COS'!SWV5</f>
        <v>0</v>
      </c>
      <c r="SWW6" s="98">
        <f>'Sales Forecast by COS'!SWW5</f>
        <v>0</v>
      </c>
      <c r="SWX6" s="98">
        <f>'Sales Forecast by COS'!SWX5</f>
        <v>0</v>
      </c>
      <c r="SWY6" s="98">
        <f>'Sales Forecast by COS'!SWY5</f>
        <v>0</v>
      </c>
      <c r="SWZ6" s="98">
        <f>'Sales Forecast by COS'!SWZ5</f>
        <v>0</v>
      </c>
      <c r="SXA6" s="98">
        <f>'Sales Forecast by COS'!SXA5</f>
        <v>0</v>
      </c>
      <c r="SXB6" s="98">
        <f>'Sales Forecast by COS'!SXB5</f>
        <v>0</v>
      </c>
      <c r="SXC6" s="98">
        <f>'Sales Forecast by COS'!SXC5</f>
        <v>0</v>
      </c>
      <c r="SXD6" s="98">
        <f>'Sales Forecast by COS'!SXD5</f>
        <v>0</v>
      </c>
      <c r="SXE6" s="98">
        <f>'Sales Forecast by COS'!SXE5</f>
        <v>0</v>
      </c>
      <c r="SXF6" s="98">
        <f>'Sales Forecast by COS'!SXF5</f>
        <v>0</v>
      </c>
      <c r="SXG6" s="98">
        <f>'Sales Forecast by COS'!SXG5</f>
        <v>0</v>
      </c>
      <c r="SXH6" s="98">
        <f>'Sales Forecast by COS'!SXH5</f>
        <v>0</v>
      </c>
      <c r="SXI6" s="98">
        <f>'Sales Forecast by COS'!SXI5</f>
        <v>0</v>
      </c>
      <c r="SXJ6" s="98">
        <f>'Sales Forecast by COS'!SXJ5</f>
        <v>0</v>
      </c>
      <c r="SXK6" s="98">
        <f>'Sales Forecast by COS'!SXK5</f>
        <v>0</v>
      </c>
      <c r="SXL6" s="98">
        <f>'Sales Forecast by COS'!SXL5</f>
        <v>0</v>
      </c>
      <c r="SXM6" s="98">
        <f>'Sales Forecast by COS'!SXM5</f>
        <v>0</v>
      </c>
      <c r="SXN6" s="98">
        <f>'Sales Forecast by COS'!SXN5</f>
        <v>0</v>
      </c>
      <c r="SXO6" s="98">
        <f>'Sales Forecast by COS'!SXO5</f>
        <v>0</v>
      </c>
      <c r="SXP6" s="98">
        <f>'Sales Forecast by COS'!SXP5</f>
        <v>0</v>
      </c>
      <c r="SXQ6" s="98">
        <f>'Sales Forecast by COS'!SXQ5</f>
        <v>0</v>
      </c>
      <c r="SXR6" s="98">
        <f>'Sales Forecast by COS'!SXR5</f>
        <v>0</v>
      </c>
      <c r="SXS6" s="98">
        <f>'Sales Forecast by COS'!SXS5</f>
        <v>0</v>
      </c>
      <c r="SXT6" s="98">
        <f>'Sales Forecast by COS'!SXT5</f>
        <v>0</v>
      </c>
      <c r="SXU6" s="98">
        <f>'Sales Forecast by COS'!SXU5</f>
        <v>0</v>
      </c>
      <c r="SXV6" s="98">
        <f>'Sales Forecast by COS'!SXV5</f>
        <v>0</v>
      </c>
      <c r="SXW6" s="98">
        <f>'Sales Forecast by COS'!SXW5</f>
        <v>0</v>
      </c>
      <c r="SXX6" s="98">
        <f>'Sales Forecast by COS'!SXX5</f>
        <v>0</v>
      </c>
      <c r="SXY6" s="98">
        <f>'Sales Forecast by COS'!SXY5</f>
        <v>0</v>
      </c>
      <c r="SXZ6" s="98">
        <f>'Sales Forecast by COS'!SXZ5</f>
        <v>0</v>
      </c>
      <c r="SYA6" s="98">
        <f>'Sales Forecast by COS'!SYA5</f>
        <v>0</v>
      </c>
      <c r="SYB6" s="98">
        <f>'Sales Forecast by COS'!SYB5</f>
        <v>0</v>
      </c>
      <c r="SYC6" s="98">
        <f>'Sales Forecast by COS'!SYC5</f>
        <v>0</v>
      </c>
      <c r="SYD6" s="98">
        <f>'Sales Forecast by COS'!SYD5</f>
        <v>0</v>
      </c>
      <c r="SYE6" s="98">
        <f>'Sales Forecast by COS'!SYE5</f>
        <v>0</v>
      </c>
      <c r="SYF6" s="98">
        <f>'Sales Forecast by COS'!SYF5</f>
        <v>0</v>
      </c>
      <c r="SYG6" s="98">
        <f>'Sales Forecast by COS'!SYG5</f>
        <v>0</v>
      </c>
      <c r="SYH6" s="98">
        <f>'Sales Forecast by COS'!SYH5</f>
        <v>0</v>
      </c>
      <c r="SYI6" s="98">
        <f>'Sales Forecast by COS'!SYI5</f>
        <v>0</v>
      </c>
      <c r="SYJ6" s="98">
        <f>'Sales Forecast by COS'!SYJ5</f>
        <v>0</v>
      </c>
      <c r="SYK6" s="98">
        <f>'Sales Forecast by COS'!SYK5</f>
        <v>0</v>
      </c>
      <c r="SYL6" s="98">
        <f>'Sales Forecast by COS'!SYL5</f>
        <v>0</v>
      </c>
      <c r="SYM6" s="98">
        <f>'Sales Forecast by COS'!SYM5</f>
        <v>0</v>
      </c>
      <c r="SYN6" s="98">
        <f>'Sales Forecast by COS'!SYN5</f>
        <v>0</v>
      </c>
      <c r="SYO6" s="98">
        <f>'Sales Forecast by COS'!SYO5</f>
        <v>0</v>
      </c>
      <c r="SYP6" s="98">
        <f>'Sales Forecast by COS'!SYP5</f>
        <v>0</v>
      </c>
      <c r="SYQ6" s="98">
        <f>'Sales Forecast by COS'!SYQ5</f>
        <v>0</v>
      </c>
      <c r="SYR6" s="98">
        <f>'Sales Forecast by COS'!SYR5</f>
        <v>0</v>
      </c>
      <c r="SYS6" s="98">
        <f>'Sales Forecast by COS'!SYS5</f>
        <v>0</v>
      </c>
      <c r="SYT6" s="98">
        <f>'Sales Forecast by COS'!SYT5</f>
        <v>0</v>
      </c>
      <c r="SYU6" s="98">
        <f>'Sales Forecast by COS'!SYU5</f>
        <v>0</v>
      </c>
      <c r="SYV6" s="98">
        <f>'Sales Forecast by COS'!SYV5</f>
        <v>0</v>
      </c>
      <c r="SYW6" s="98">
        <f>'Sales Forecast by COS'!SYW5</f>
        <v>0</v>
      </c>
      <c r="SYX6" s="98">
        <f>'Sales Forecast by COS'!SYX5</f>
        <v>0</v>
      </c>
      <c r="SYY6" s="98">
        <f>'Sales Forecast by COS'!SYY5</f>
        <v>0</v>
      </c>
      <c r="SYZ6" s="98">
        <f>'Sales Forecast by COS'!SYZ5</f>
        <v>0</v>
      </c>
      <c r="SZA6" s="98">
        <f>'Sales Forecast by COS'!SZA5</f>
        <v>0</v>
      </c>
      <c r="SZB6" s="98">
        <f>'Sales Forecast by COS'!SZB5</f>
        <v>0</v>
      </c>
      <c r="SZC6" s="98">
        <f>'Sales Forecast by COS'!SZC5</f>
        <v>0</v>
      </c>
      <c r="SZD6" s="98">
        <f>'Sales Forecast by COS'!SZD5</f>
        <v>0</v>
      </c>
      <c r="SZE6" s="98">
        <f>'Sales Forecast by COS'!SZE5</f>
        <v>0</v>
      </c>
      <c r="SZF6" s="98">
        <f>'Sales Forecast by COS'!SZF5</f>
        <v>0</v>
      </c>
      <c r="SZG6" s="98">
        <f>'Sales Forecast by COS'!SZG5</f>
        <v>0</v>
      </c>
      <c r="SZH6" s="98">
        <f>'Sales Forecast by COS'!SZH5</f>
        <v>0</v>
      </c>
      <c r="SZI6" s="98">
        <f>'Sales Forecast by COS'!SZI5</f>
        <v>0</v>
      </c>
      <c r="SZJ6" s="98">
        <f>'Sales Forecast by COS'!SZJ5</f>
        <v>0</v>
      </c>
      <c r="SZK6" s="98">
        <f>'Sales Forecast by COS'!SZK5</f>
        <v>0</v>
      </c>
      <c r="SZL6" s="98">
        <f>'Sales Forecast by COS'!SZL5</f>
        <v>0</v>
      </c>
      <c r="SZM6" s="98">
        <f>'Sales Forecast by COS'!SZM5</f>
        <v>0</v>
      </c>
      <c r="SZN6" s="98">
        <f>'Sales Forecast by COS'!SZN5</f>
        <v>0</v>
      </c>
      <c r="SZO6" s="98">
        <f>'Sales Forecast by COS'!SZO5</f>
        <v>0</v>
      </c>
      <c r="SZP6" s="98">
        <f>'Sales Forecast by COS'!SZP5</f>
        <v>0</v>
      </c>
      <c r="SZQ6" s="98">
        <f>'Sales Forecast by COS'!SZQ5</f>
        <v>0</v>
      </c>
      <c r="SZR6" s="98">
        <f>'Sales Forecast by COS'!SZR5</f>
        <v>0</v>
      </c>
      <c r="SZS6" s="98">
        <f>'Sales Forecast by COS'!SZS5</f>
        <v>0</v>
      </c>
      <c r="SZT6" s="98">
        <f>'Sales Forecast by COS'!SZT5</f>
        <v>0</v>
      </c>
      <c r="SZU6" s="98">
        <f>'Sales Forecast by COS'!SZU5</f>
        <v>0</v>
      </c>
      <c r="SZV6" s="98">
        <f>'Sales Forecast by COS'!SZV5</f>
        <v>0</v>
      </c>
      <c r="SZW6" s="98">
        <f>'Sales Forecast by COS'!SZW5</f>
        <v>0</v>
      </c>
      <c r="SZX6" s="98">
        <f>'Sales Forecast by COS'!SZX5</f>
        <v>0</v>
      </c>
      <c r="SZY6" s="98">
        <f>'Sales Forecast by COS'!SZY5</f>
        <v>0</v>
      </c>
      <c r="SZZ6" s="98">
        <f>'Sales Forecast by COS'!SZZ5</f>
        <v>0</v>
      </c>
      <c r="TAA6" s="98">
        <f>'Sales Forecast by COS'!TAA5</f>
        <v>0</v>
      </c>
      <c r="TAB6" s="98">
        <f>'Sales Forecast by COS'!TAB5</f>
        <v>0</v>
      </c>
      <c r="TAC6" s="98">
        <f>'Sales Forecast by COS'!TAC5</f>
        <v>0</v>
      </c>
      <c r="TAD6" s="98">
        <f>'Sales Forecast by COS'!TAD5</f>
        <v>0</v>
      </c>
      <c r="TAE6" s="98">
        <f>'Sales Forecast by COS'!TAE5</f>
        <v>0</v>
      </c>
      <c r="TAF6" s="98">
        <f>'Sales Forecast by COS'!TAF5</f>
        <v>0</v>
      </c>
      <c r="TAG6" s="98">
        <f>'Sales Forecast by COS'!TAG5</f>
        <v>0</v>
      </c>
      <c r="TAH6" s="98">
        <f>'Sales Forecast by COS'!TAH5</f>
        <v>0</v>
      </c>
      <c r="TAI6" s="98">
        <f>'Sales Forecast by COS'!TAI5</f>
        <v>0</v>
      </c>
      <c r="TAJ6" s="98">
        <f>'Sales Forecast by COS'!TAJ5</f>
        <v>0</v>
      </c>
      <c r="TAK6" s="98">
        <f>'Sales Forecast by COS'!TAK5</f>
        <v>0</v>
      </c>
      <c r="TAL6" s="98">
        <f>'Sales Forecast by COS'!TAL5</f>
        <v>0</v>
      </c>
      <c r="TAM6" s="98">
        <f>'Sales Forecast by COS'!TAM5</f>
        <v>0</v>
      </c>
      <c r="TAN6" s="98">
        <f>'Sales Forecast by COS'!TAN5</f>
        <v>0</v>
      </c>
      <c r="TAO6" s="98">
        <f>'Sales Forecast by COS'!TAO5</f>
        <v>0</v>
      </c>
      <c r="TAP6" s="98">
        <f>'Sales Forecast by COS'!TAP5</f>
        <v>0</v>
      </c>
      <c r="TAQ6" s="98">
        <f>'Sales Forecast by COS'!TAQ5</f>
        <v>0</v>
      </c>
      <c r="TAR6" s="98">
        <f>'Sales Forecast by COS'!TAR5</f>
        <v>0</v>
      </c>
      <c r="TAS6" s="98">
        <f>'Sales Forecast by COS'!TAS5</f>
        <v>0</v>
      </c>
      <c r="TAT6" s="98">
        <f>'Sales Forecast by COS'!TAT5</f>
        <v>0</v>
      </c>
      <c r="TAU6" s="98">
        <f>'Sales Forecast by COS'!TAU5</f>
        <v>0</v>
      </c>
      <c r="TAV6" s="98">
        <f>'Sales Forecast by COS'!TAV5</f>
        <v>0</v>
      </c>
      <c r="TAW6" s="98">
        <f>'Sales Forecast by COS'!TAW5</f>
        <v>0</v>
      </c>
      <c r="TAX6" s="98">
        <f>'Sales Forecast by COS'!TAX5</f>
        <v>0</v>
      </c>
      <c r="TAY6" s="98">
        <f>'Sales Forecast by COS'!TAY5</f>
        <v>0</v>
      </c>
      <c r="TAZ6" s="98">
        <f>'Sales Forecast by COS'!TAZ5</f>
        <v>0</v>
      </c>
      <c r="TBA6" s="98">
        <f>'Sales Forecast by COS'!TBA5</f>
        <v>0</v>
      </c>
      <c r="TBB6" s="98">
        <f>'Sales Forecast by COS'!TBB5</f>
        <v>0</v>
      </c>
      <c r="TBC6" s="98">
        <f>'Sales Forecast by COS'!TBC5</f>
        <v>0</v>
      </c>
      <c r="TBD6" s="98">
        <f>'Sales Forecast by COS'!TBD5</f>
        <v>0</v>
      </c>
      <c r="TBE6" s="98">
        <f>'Sales Forecast by COS'!TBE5</f>
        <v>0</v>
      </c>
      <c r="TBF6" s="98">
        <f>'Sales Forecast by COS'!TBF5</f>
        <v>0</v>
      </c>
      <c r="TBG6" s="98">
        <f>'Sales Forecast by COS'!TBG5</f>
        <v>0</v>
      </c>
      <c r="TBH6" s="98">
        <f>'Sales Forecast by COS'!TBH5</f>
        <v>0</v>
      </c>
      <c r="TBI6" s="98">
        <f>'Sales Forecast by COS'!TBI5</f>
        <v>0</v>
      </c>
      <c r="TBJ6" s="98">
        <f>'Sales Forecast by COS'!TBJ5</f>
        <v>0</v>
      </c>
      <c r="TBK6" s="98">
        <f>'Sales Forecast by COS'!TBK5</f>
        <v>0</v>
      </c>
      <c r="TBL6" s="98">
        <f>'Sales Forecast by COS'!TBL5</f>
        <v>0</v>
      </c>
      <c r="TBM6" s="98">
        <f>'Sales Forecast by COS'!TBM5</f>
        <v>0</v>
      </c>
      <c r="TBN6" s="98">
        <f>'Sales Forecast by COS'!TBN5</f>
        <v>0</v>
      </c>
      <c r="TBO6" s="98">
        <f>'Sales Forecast by COS'!TBO5</f>
        <v>0</v>
      </c>
      <c r="TBP6" s="98">
        <f>'Sales Forecast by COS'!TBP5</f>
        <v>0</v>
      </c>
      <c r="TBQ6" s="98">
        <f>'Sales Forecast by COS'!TBQ5</f>
        <v>0</v>
      </c>
      <c r="TBR6" s="98">
        <f>'Sales Forecast by COS'!TBR5</f>
        <v>0</v>
      </c>
      <c r="TBS6" s="98">
        <f>'Sales Forecast by COS'!TBS5</f>
        <v>0</v>
      </c>
      <c r="TBT6" s="98">
        <f>'Sales Forecast by COS'!TBT5</f>
        <v>0</v>
      </c>
      <c r="TBU6" s="98">
        <f>'Sales Forecast by COS'!TBU5</f>
        <v>0</v>
      </c>
      <c r="TBV6" s="98">
        <f>'Sales Forecast by COS'!TBV5</f>
        <v>0</v>
      </c>
      <c r="TBW6" s="98">
        <f>'Sales Forecast by COS'!TBW5</f>
        <v>0</v>
      </c>
      <c r="TBX6" s="98">
        <f>'Sales Forecast by COS'!TBX5</f>
        <v>0</v>
      </c>
      <c r="TBY6" s="98">
        <f>'Sales Forecast by COS'!TBY5</f>
        <v>0</v>
      </c>
      <c r="TBZ6" s="98">
        <f>'Sales Forecast by COS'!TBZ5</f>
        <v>0</v>
      </c>
      <c r="TCA6" s="98">
        <f>'Sales Forecast by COS'!TCA5</f>
        <v>0</v>
      </c>
      <c r="TCB6" s="98">
        <f>'Sales Forecast by COS'!TCB5</f>
        <v>0</v>
      </c>
      <c r="TCC6" s="98">
        <f>'Sales Forecast by COS'!TCC5</f>
        <v>0</v>
      </c>
      <c r="TCD6" s="98">
        <f>'Sales Forecast by COS'!TCD5</f>
        <v>0</v>
      </c>
      <c r="TCE6" s="98">
        <f>'Sales Forecast by COS'!TCE5</f>
        <v>0</v>
      </c>
      <c r="TCF6" s="98">
        <f>'Sales Forecast by COS'!TCF5</f>
        <v>0</v>
      </c>
      <c r="TCG6" s="98">
        <f>'Sales Forecast by COS'!TCG5</f>
        <v>0</v>
      </c>
      <c r="TCH6" s="98">
        <f>'Sales Forecast by COS'!TCH5</f>
        <v>0</v>
      </c>
      <c r="TCI6" s="98">
        <f>'Sales Forecast by COS'!TCI5</f>
        <v>0</v>
      </c>
      <c r="TCJ6" s="98">
        <f>'Sales Forecast by COS'!TCJ5</f>
        <v>0</v>
      </c>
      <c r="TCK6" s="98">
        <f>'Sales Forecast by COS'!TCK5</f>
        <v>0</v>
      </c>
      <c r="TCL6" s="98">
        <f>'Sales Forecast by COS'!TCL5</f>
        <v>0</v>
      </c>
      <c r="TCM6" s="98">
        <f>'Sales Forecast by COS'!TCM5</f>
        <v>0</v>
      </c>
      <c r="TCN6" s="98">
        <f>'Sales Forecast by COS'!TCN5</f>
        <v>0</v>
      </c>
      <c r="TCO6" s="98">
        <f>'Sales Forecast by COS'!TCO5</f>
        <v>0</v>
      </c>
      <c r="TCP6" s="98">
        <f>'Sales Forecast by COS'!TCP5</f>
        <v>0</v>
      </c>
      <c r="TCQ6" s="98">
        <f>'Sales Forecast by COS'!TCQ5</f>
        <v>0</v>
      </c>
      <c r="TCR6" s="98">
        <f>'Sales Forecast by COS'!TCR5</f>
        <v>0</v>
      </c>
      <c r="TCS6" s="98">
        <f>'Sales Forecast by COS'!TCS5</f>
        <v>0</v>
      </c>
      <c r="TCT6" s="98">
        <f>'Sales Forecast by COS'!TCT5</f>
        <v>0</v>
      </c>
      <c r="TCU6" s="98">
        <f>'Sales Forecast by COS'!TCU5</f>
        <v>0</v>
      </c>
      <c r="TCV6" s="98">
        <f>'Sales Forecast by COS'!TCV5</f>
        <v>0</v>
      </c>
      <c r="TCW6" s="98">
        <f>'Sales Forecast by COS'!TCW5</f>
        <v>0</v>
      </c>
      <c r="TCX6" s="98">
        <f>'Sales Forecast by COS'!TCX5</f>
        <v>0</v>
      </c>
      <c r="TCY6" s="98">
        <f>'Sales Forecast by COS'!TCY5</f>
        <v>0</v>
      </c>
      <c r="TCZ6" s="98">
        <f>'Sales Forecast by COS'!TCZ5</f>
        <v>0</v>
      </c>
      <c r="TDA6" s="98">
        <f>'Sales Forecast by COS'!TDA5</f>
        <v>0</v>
      </c>
      <c r="TDB6" s="98">
        <f>'Sales Forecast by COS'!TDB5</f>
        <v>0</v>
      </c>
      <c r="TDC6" s="98">
        <f>'Sales Forecast by COS'!TDC5</f>
        <v>0</v>
      </c>
      <c r="TDD6" s="98">
        <f>'Sales Forecast by COS'!TDD5</f>
        <v>0</v>
      </c>
      <c r="TDE6" s="98">
        <f>'Sales Forecast by COS'!TDE5</f>
        <v>0</v>
      </c>
      <c r="TDF6" s="98">
        <f>'Sales Forecast by COS'!TDF5</f>
        <v>0</v>
      </c>
      <c r="TDG6" s="98">
        <f>'Sales Forecast by COS'!TDG5</f>
        <v>0</v>
      </c>
      <c r="TDH6" s="98">
        <f>'Sales Forecast by COS'!TDH5</f>
        <v>0</v>
      </c>
      <c r="TDI6" s="98">
        <f>'Sales Forecast by COS'!TDI5</f>
        <v>0</v>
      </c>
      <c r="TDJ6" s="98">
        <f>'Sales Forecast by COS'!TDJ5</f>
        <v>0</v>
      </c>
      <c r="TDK6" s="98">
        <f>'Sales Forecast by COS'!TDK5</f>
        <v>0</v>
      </c>
      <c r="TDL6" s="98">
        <f>'Sales Forecast by COS'!TDL5</f>
        <v>0</v>
      </c>
      <c r="TDM6" s="98">
        <f>'Sales Forecast by COS'!TDM5</f>
        <v>0</v>
      </c>
      <c r="TDN6" s="98">
        <f>'Sales Forecast by COS'!TDN5</f>
        <v>0</v>
      </c>
      <c r="TDO6" s="98">
        <f>'Sales Forecast by COS'!TDO5</f>
        <v>0</v>
      </c>
      <c r="TDP6" s="98">
        <f>'Sales Forecast by COS'!TDP5</f>
        <v>0</v>
      </c>
      <c r="TDQ6" s="98">
        <f>'Sales Forecast by COS'!TDQ5</f>
        <v>0</v>
      </c>
      <c r="TDR6" s="98">
        <f>'Sales Forecast by COS'!TDR5</f>
        <v>0</v>
      </c>
      <c r="TDS6" s="98">
        <f>'Sales Forecast by COS'!TDS5</f>
        <v>0</v>
      </c>
      <c r="TDT6" s="98">
        <f>'Sales Forecast by COS'!TDT5</f>
        <v>0</v>
      </c>
      <c r="TDU6" s="98">
        <f>'Sales Forecast by COS'!TDU5</f>
        <v>0</v>
      </c>
      <c r="TDV6" s="98">
        <f>'Sales Forecast by COS'!TDV5</f>
        <v>0</v>
      </c>
      <c r="TDW6" s="98">
        <f>'Sales Forecast by COS'!TDW5</f>
        <v>0</v>
      </c>
      <c r="TDX6" s="98">
        <f>'Sales Forecast by COS'!TDX5</f>
        <v>0</v>
      </c>
      <c r="TDY6" s="98">
        <f>'Sales Forecast by COS'!TDY5</f>
        <v>0</v>
      </c>
      <c r="TDZ6" s="98">
        <f>'Sales Forecast by COS'!TDZ5</f>
        <v>0</v>
      </c>
      <c r="TEA6" s="98">
        <f>'Sales Forecast by COS'!TEA5</f>
        <v>0</v>
      </c>
      <c r="TEB6" s="98">
        <f>'Sales Forecast by COS'!TEB5</f>
        <v>0</v>
      </c>
      <c r="TEC6" s="98">
        <f>'Sales Forecast by COS'!TEC5</f>
        <v>0</v>
      </c>
      <c r="TED6" s="98">
        <f>'Sales Forecast by COS'!TED5</f>
        <v>0</v>
      </c>
      <c r="TEE6" s="98">
        <f>'Sales Forecast by COS'!TEE5</f>
        <v>0</v>
      </c>
      <c r="TEF6" s="98">
        <f>'Sales Forecast by COS'!TEF5</f>
        <v>0</v>
      </c>
      <c r="TEG6" s="98">
        <f>'Sales Forecast by COS'!TEG5</f>
        <v>0</v>
      </c>
      <c r="TEH6" s="98">
        <f>'Sales Forecast by COS'!TEH5</f>
        <v>0</v>
      </c>
      <c r="TEI6" s="98">
        <f>'Sales Forecast by COS'!TEI5</f>
        <v>0</v>
      </c>
      <c r="TEJ6" s="98">
        <f>'Sales Forecast by COS'!TEJ5</f>
        <v>0</v>
      </c>
      <c r="TEK6" s="98">
        <f>'Sales Forecast by COS'!TEK5</f>
        <v>0</v>
      </c>
      <c r="TEL6" s="98">
        <f>'Sales Forecast by COS'!TEL5</f>
        <v>0</v>
      </c>
      <c r="TEM6" s="98">
        <f>'Sales Forecast by COS'!TEM5</f>
        <v>0</v>
      </c>
      <c r="TEN6" s="98">
        <f>'Sales Forecast by COS'!TEN5</f>
        <v>0</v>
      </c>
      <c r="TEO6" s="98">
        <f>'Sales Forecast by COS'!TEO5</f>
        <v>0</v>
      </c>
      <c r="TEP6" s="98">
        <f>'Sales Forecast by COS'!TEP5</f>
        <v>0</v>
      </c>
      <c r="TEQ6" s="98">
        <f>'Sales Forecast by COS'!TEQ5</f>
        <v>0</v>
      </c>
      <c r="TER6" s="98">
        <f>'Sales Forecast by COS'!TER5</f>
        <v>0</v>
      </c>
      <c r="TES6" s="98">
        <f>'Sales Forecast by COS'!TES5</f>
        <v>0</v>
      </c>
      <c r="TET6" s="98">
        <f>'Sales Forecast by COS'!TET5</f>
        <v>0</v>
      </c>
      <c r="TEU6" s="98">
        <f>'Sales Forecast by COS'!TEU5</f>
        <v>0</v>
      </c>
      <c r="TEV6" s="98">
        <f>'Sales Forecast by COS'!TEV5</f>
        <v>0</v>
      </c>
      <c r="TEW6" s="98">
        <f>'Sales Forecast by COS'!TEW5</f>
        <v>0</v>
      </c>
      <c r="TEX6" s="98">
        <f>'Sales Forecast by COS'!TEX5</f>
        <v>0</v>
      </c>
      <c r="TEY6" s="98">
        <f>'Sales Forecast by COS'!TEY5</f>
        <v>0</v>
      </c>
      <c r="TEZ6" s="98">
        <f>'Sales Forecast by COS'!TEZ5</f>
        <v>0</v>
      </c>
      <c r="TFA6" s="98">
        <f>'Sales Forecast by COS'!TFA5</f>
        <v>0</v>
      </c>
      <c r="TFB6" s="98">
        <f>'Sales Forecast by COS'!TFB5</f>
        <v>0</v>
      </c>
      <c r="TFC6" s="98">
        <f>'Sales Forecast by COS'!TFC5</f>
        <v>0</v>
      </c>
      <c r="TFD6" s="98">
        <f>'Sales Forecast by COS'!TFD5</f>
        <v>0</v>
      </c>
      <c r="TFE6" s="98">
        <f>'Sales Forecast by COS'!TFE5</f>
        <v>0</v>
      </c>
      <c r="TFF6" s="98">
        <f>'Sales Forecast by COS'!TFF5</f>
        <v>0</v>
      </c>
      <c r="TFG6" s="98">
        <f>'Sales Forecast by COS'!TFG5</f>
        <v>0</v>
      </c>
      <c r="TFH6" s="98">
        <f>'Sales Forecast by COS'!TFH5</f>
        <v>0</v>
      </c>
      <c r="TFI6" s="98">
        <f>'Sales Forecast by COS'!TFI5</f>
        <v>0</v>
      </c>
      <c r="TFJ6" s="98">
        <f>'Sales Forecast by COS'!TFJ5</f>
        <v>0</v>
      </c>
      <c r="TFK6" s="98">
        <f>'Sales Forecast by COS'!TFK5</f>
        <v>0</v>
      </c>
      <c r="TFL6" s="98">
        <f>'Sales Forecast by COS'!TFL5</f>
        <v>0</v>
      </c>
      <c r="TFM6" s="98">
        <f>'Sales Forecast by COS'!TFM5</f>
        <v>0</v>
      </c>
      <c r="TFN6" s="98">
        <f>'Sales Forecast by COS'!TFN5</f>
        <v>0</v>
      </c>
      <c r="TFO6" s="98">
        <f>'Sales Forecast by COS'!TFO5</f>
        <v>0</v>
      </c>
      <c r="TFP6" s="98">
        <f>'Sales Forecast by COS'!TFP5</f>
        <v>0</v>
      </c>
      <c r="TFQ6" s="98">
        <f>'Sales Forecast by COS'!TFQ5</f>
        <v>0</v>
      </c>
      <c r="TFR6" s="98">
        <f>'Sales Forecast by COS'!TFR5</f>
        <v>0</v>
      </c>
      <c r="TFS6" s="98">
        <f>'Sales Forecast by COS'!TFS5</f>
        <v>0</v>
      </c>
      <c r="TFT6" s="98">
        <f>'Sales Forecast by COS'!TFT5</f>
        <v>0</v>
      </c>
      <c r="TFU6" s="98">
        <f>'Sales Forecast by COS'!TFU5</f>
        <v>0</v>
      </c>
      <c r="TFV6" s="98">
        <f>'Sales Forecast by COS'!TFV5</f>
        <v>0</v>
      </c>
      <c r="TFW6" s="98">
        <f>'Sales Forecast by COS'!TFW5</f>
        <v>0</v>
      </c>
      <c r="TFX6" s="98">
        <f>'Sales Forecast by COS'!TFX5</f>
        <v>0</v>
      </c>
      <c r="TFY6" s="98">
        <f>'Sales Forecast by COS'!TFY5</f>
        <v>0</v>
      </c>
      <c r="TFZ6" s="98">
        <f>'Sales Forecast by COS'!TFZ5</f>
        <v>0</v>
      </c>
      <c r="TGA6" s="98">
        <f>'Sales Forecast by COS'!TGA5</f>
        <v>0</v>
      </c>
      <c r="TGB6" s="98">
        <f>'Sales Forecast by COS'!TGB5</f>
        <v>0</v>
      </c>
      <c r="TGC6" s="98">
        <f>'Sales Forecast by COS'!TGC5</f>
        <v>0</v>
      </c>
      <c r="TGD6" s="98">
        <f>'Sales Forecast by COS'!TGD5</f>
        <v>0</v>
      </c>
      <c r="TGE6" s="98">
        <f>'Sales Forecast by COS'!TGE5</f>
        <v>0</v>
      </c>
      <c r="TGF6" s="98">
        <f>'Sales Forecast by COS'!TGF5</f>
        <v>0</v>
      </c>
      <c r="TGG6" s="98">
        <f>'Sales Forecast by COS'!TGG5</f>
        <v>0</v>
      </c>
      <c r="TGH6" s="98">
        <f>'Sales Forecast by COS'!TGH5</f>
        <v>0</v>
      </c>
      <c r="TGI6" s="98">
        <f>'Sales Forecast by COS'!TGI5</f>
        <v>0</v>
      </c>
      <c r="TGJ6" s="98">
        <f>'Sales Forecast by COS'!TGJ5</f>
        <v>0</v>
      </c>
      <c r="TGK6" s="98">
        <f>'Sales Forecast by COS'!TGK5</f>
        <v>0</v>
      </c>
      <c r="TGL6" s="98">
        <f>'Sales Forecast by COS'!TGL5</f>
        <v>0</v>
      </c>
      <c r="TGM6" s="98">
        <f>'Sales Forecast by COS'!TGM5</f>
        <v>0</v>
      </c>
      <c r="TGN6" s="98">
        <f>'Sales Forecast by COS'!TGN5</f>
        <v>0</v>
      </c>
      <c r="TGO6" s="98">
        <f>'Sales Forecast by COS'!TGO5</f>
        <v>0</v>
      </c>
      <c r="TGP6" s="98">
        <f>'Sales Forecast by COS'!TGP5</f>
        <v>0</v>
      </c>
      <c r="TGQ6" s="98">
        <f>'Sales Forecast by COS'!TGQ5</f>
        <v>0</v>
      </c>
      <c r="TGR6" s="98">
        <f>'Sales Forecast by COS'!TGR5</f>
        <v>0</v>
      </c>
      <c r="TGS6" s="98">
        <f>'Sales Forecast by COS'!TGS5</f>
        <v>0</v>
      </c>
      <c r="TGT6" s="98">
        <f>'Sales Forecast by COS'!TGT5</f>
        <v>0</v>
      </c>
      <c r="TGU6" s="98">
        <f>'Sales Forecast by COS'!TGU5</f>
        <v>0</v>
      </c>
      <c r="TGV6" s="98">
        <f>'Sales Forecast by COS'!TGV5</f>
        <v>0</v>
      </c>
      <c r="TGW6" s="98">
        <f>'Sales Forecast by COS'!TGW5</f>
        <v>0</v>
      </c>
      <c r="TGX6" s="98">
        <f>'Sales Forecast by COS'!TGX5</f>
        <v>0</v>
      </c>
      <c r="TGY6" s="98">
        <f>'Sales Forecast by COS'!TGY5</f>
        <v>0</v>
      </c>
      <c r="TGZ6" s="98">
        <f>'Sales Forecast by COS'!TGZ5</f>
        <v>0</v>
      </c>
      <c r="THA6" s="98">
        <f>'Sales Forecast by COS'!THA5</f>
        <v>0</v>
      </c>
      <c r="THB6" s="98">
        <f>'Sales Forecast by COS'!THB5</f>
        <v>0</v>
      </c>
      <c r="THC6" s="98">
        <f>'Sales Forecast by COS'!THC5</f>
        <v>0</v>
      </c>
      <c r="THD6" s="98">
        <f>'Sales Forecast by COS'!THD5</f>
        <v>0</v>
      </c>
      <c r="THE6" s="98">
        <f>'Sales Forecast by COS'!THE5</f>
        <v>0</v>
      </c>
      <c r="THF6" s="98">
        <f>'Sales Forecast by COS'!THF5</f>
        <v>0</v>
      </c>
      <c r="THG6" s="98">
        <f>'Sales Forecast by COS'!THG5</f>
        <v>0</v>
      </c>
      <c r="THH6" s="98">
        <f>'Sales Forecast by COS'!THH5</f>
        <v>0</v>
      </c>
      <c r="THI6" s="98">
        <f>'Sales Forecast by COS'!THI5</f>
        <v>0</v>
      </c>
      <c r="THJ6" s="98">
        <f>'Sales Forecast by COS'!THJ5</f>
        <v>0</v>
      </c>
      <c r="THK6" s="98">
        <f>'Sales Forecast by COS'!THK5</f>
        <v>0</v>
      </c>
      <c r="THL6" s="98">
        <f>'Sales Forecast by COS'!THL5</f>
        <v>0</v>
      </c>
      <c r="THM6" s="98">
        <f>'Sales Forecast by COS'!THM5</f>
        <v>0</v>
      </c>
      <c r="THN6" s="98">
        <f>'Sales Forecast by COS'!THN5</f>
        <v>0</v>
      </c>
      <c r="THO6" s="98">
        <f>'Sales Forecast by COS'!THO5</f>
        <v>0</v>
      </c>
      <c r="THP6" s="98">
        <f>'Sales Forecast by COS'!THP5</f>
        <v>0</v>
      </c>
      <c r="THQ6" s="98">
        <f>'Sales Forecast by COS'!THQ5</f>
        <v>0</v>
      </c>
      <c r="THR6" s="98">
        <f>'Sales Forecast by COS'!THR5</f>
        <v>0</v>
      </c>
      <c r="THS6" s="98">
        <f>'Sales Forecast by COS'!THS5</f>
        <v>0</v>
      </c>
      <c r="THT6" s="98">
        <f>'Sales Forecast by COS'!THT5</f>
        <v>0</v>
      </c>
      <c r="THU6" s="98">
        <f>'Sales Forecast by COS'!THU5</f>
        <v>0</v>
      </c>
      <c r="THV6" s="98">
        <f>'Sales Forecast by COS'!THV5</f>
        <v>0</v>
      </c>
      <c r="THW6" s="98">
        <f>'Sales Forecast by COS'!THW5</f>
        <v>0</v>
      </c>
      <c r="THX6" s="98">
        <f>'Sales Forecast by COS'!THX5</f>
        <v>0</v>
      </c>
      <c r="THY6" s="98">
        <f>'Sales Forecast by COS'!THY5</f>
        <v>0</v>
      </c>
      <c r="THZ6" s="98">
        <f>'Sales Forecast by COS'!THZ5</f>
        <v>0</v>
      </c>
      <c r="TIA6" s="98">
        <f>'Sales Forecast by COS'!TIA5</f>
        <v>0</v>
      </c>
      <c r="TIB6" s="98">
        <f>'Sales Forecast by COS'!TIB5</f>
        <v>0</v>
      </c>
      <c r="TIC6" s="98">
        <f>'Sales Forecast by COS'!TIC5</f>
        <v>0</v>
      </c>
      <c r="TID6" s="98">
        <f>'Sales Forecast by COS'!TID5</f>
        <v>0</v>
      </c>
      <c r="TIE6" s="98">
        <f>'Sales Forecast by COS'!TIE5</f>
        <v>0</v>
      </c>
      <c r="TIF6" s="98">
        <f>'Sales Forecast by COS'!TIF5</f>
        <v>0</v>
      </c>
      <c r="TIG6" s="98">
        <f>'Sales Forecast by COS'!TIG5</f>
        <v>0</v>
      </c>
      <c r="TIH6" s="98">
        <f>'Sales Forecast by COS'!TIH5</f>
        <v>0</v>
      </c>
      <c r="TII6" s="98">
        <f>'Sales Forecast by COS'!TII5</f>
        <v>0</v>
      </c>
      <c r="TIJ6" s="98">
        <f>'Sales Forecast by COS'!TIJ5</f>
        <v>0</v>
      </c>
      <c r="TIK6" s="98">
        <f>'Sales Forecast by COS'!TIK5</f>
        <v>0</v>
      </c>
      <c r="TIL6" s="98">
        <f>'Sales Forecast by COS'!TIL5</f>
        <v>0</v>
      </c>
      <c r="TIM6" s="98">
        <f>'Sales Forecast by COS'!TIM5</f>
        <v>0</v>
      </c>
      <c r="TIN6" s="98">
        <f>'Sales Forecast by COS'!TIN5</f>
        <v>0</v>
      </c>
      <c r="TIO6" s="98">
        <f>'Sales Forecast by COS'!TIO5</f>
        <v>0</v>
      </c>
      <c r="TIP6" s="98">
        <f>'Sales Forecast by COS'!TIP5</f>
        <v>0</v>
      </c>
      <c r="TIQ6" s="98">
        <f>'Sales Forecast by COS'!TIQ5</f>
        <v>0</v>
      </c>
      <c r="TIR6" s="98">
        <f>'Sales Forecast by COS'!TIR5</f>
        <v>0</v>
      </c>
      <c r="TIS6" s="98">
        <f>'Sales Forecast by COS'!TIS5</f>
        <v>0</v>
      </c>
      <c r="TIT6" s="98">
        <f>'Sales Forecast by COS'!TIT5</f>
        <v>0</v>
      </c>
      <c r="TIU6" s="98">
        <f>'Sales Forecast by COS'!TIU5</f>
        <v>0</v>
      </c>
      <c r="TIV6" s="98">
        <f>'Sales Forecast by COS'!TIV5</f>
        <v>0</v>
      </c>
      <c r="TIW6" s="98">
        <f>'Sales Forecast by COS'!TIW5</f>
        <v>0</v>
      </c>
      <c r="TIX6" s="98">
        <f>'Sales Forecast by COS'!TIX5</f>
        <v>0</v>
      </c>
      <c r="TIY6" s="98">
        <f>'Sales Forecast by COS'!TIY5</f>
        <v>0</v>
      </c>
      <c r="TIZ6" s="98">
        <f>'Sales Forecast by COS'!TIZ5</f>
        <v>0</v>
      </c>
      <c r="TJA6" s="98">
        <f>'Sales Forecast by COS'!TJA5</f>
        <v>0</v>
      </c>
      <c r="TJB6" s="98">
        <f>'Sales Forecast by COS'!TJB5</f>
        <v>0</v>
      </c>
      <c r="TJC6" s="98">
        <f>'Sales Forecast by COS'!TJC5</f>
        <v>0</v>
      </c>
      <c r="TJD6" s="98">
        <f>'Sales Forecast by COS'!TJD5</f>
        <v>0</v>
      </c>
      <c r="TJE6" s="98">
        <f>'Sales Forecast by COS'!TJE5</f>
        <v>0</v>
      </c>
      <c r="TJF6" s="98">
        <f>'Sales Forecast by COS'!TJF5</f>
        <v>0</v>
      </c>
      <c r="TJG6" s="98">
        <f>'Sales Forecast by COS'!TJG5</f>
        <v>0</v>
      </c>
      <c r="TJH6" s="98">
        <f>'Sales Forecast by COS'!TJH5</f>
        <v>0</v>
      </c>
      <c r="TJI6" s="98">
        <f>'Sales Forecast by COS'!TJI5</f>
        <v>0</v>
      </c>
      <c r="TJJ6" s="98">
        <f>'Sales Forecast by COS'!TJJ5</f>
        <v>0</v>
      </c>
      <c r="TJK6" s="98">
        <f>'Sales Forecast by COS'!TJK5</f>
        <v>0</v>
      </c>
      <c r="TJL6" s="98">
        <f>'Sales Forecast by COS'!TJL5</f>
        <v>0</v>
      </c>
      <c r="TJM6" s="98">
        <f>'Sales Forecast by COS'!TJM5</f>
        <v>0</v>
      </c>
      <c r="TJN6" s="98">
        <f>'Sales Forecast by COS'!TJN5</f>
        <v>0</v>
      </c>
      <c r="TJO6" s="98">
        <f>'Sales Forecast by COS'!TJO5</f>
        <v>0</v>
      </c>
      <c r="TJP6" s="98">
        <f>'Sales Forecast by COS'!TJP5</f>
        <v>0</v>
      </c>
      <c r="TJQ6" s="98">
        <f>'Sales Forecast by COS'!TJQ5</f>
        <v>0</v>
      </c>
      <c r="TJR6" s="98">
        <f>'Sales Forecast by COS'!TJR5</f>
        <v>0</v>
      </c>
      <c r="TJS6" s="98">
        <f>'Sales Forecast by COS'!TJS5</f>
        <v>0</v>
      </c>
      <c r="TJT6" s="98">
        <f>'Sales Forecast by COS'!TJT5</f>
        <v>0</v>
      </c>
      <c r="TJU6" s="98">
        <f>'Sales Forecast by COS'!TJU5</f>
        <v>0</v>
      </c>
      <c r="TJV6" s="98">
        <f>'Sales Forecast by COS'!TJV5</f>
        <v>0</v>
      </c>
      <c r="TJW6" s="98">
        <f>'Sales Forecast by COS'!TJW5</f>
        <v>0</v>
      </c>
      <c r="TJX6" s="98">
        <f>'Sales Forecast by COS'!TJX5</f>
        <v>0</v>
      </c>
      <c r="TJY6" s="98">
        <f>'Sales Forecast by COS'!TJY5</f>
        <v>0</v>
      </c>
      <c r="TJZ6" s="98">
        <f>'Sales Forecast by COS'!TJZ5</f>
        <v>0</v>
      </c>
      <c r="TKA6" s="98">
        <f>'Sales Forecast by COS'!TKA5</f>
        <v>0</v>
      </c>
      <c r="TKB6" s="98">
        <f>'Sales Forecast by COS'!TKB5</f>
        <v>0</v>
      </c>
      <c r="TKC6" s="98">
        <f>'Sales Forecast by COS'!TKC5</f>
        <v>0</v>
      </c>
      <c r="TKD6" s="98">
        <f>'Sales Forecast by COS'!TKD5</f>
        <v>0</v>
      </c>
      <c r="TKE6" s="98">
        <f>'Sales Forecast by COS'!TKE5</f>
        <v>0</v>
      </c>
      <c r="TKF6" s="98">
        <f>'Sales Forecast by COS'!TKF5</f>
        <v>0</v>
      </c>
      <c r="TKG6" s="98">
        <f>'Sales Forecast by COS'!TKG5</f>
        <v>0</v>
      </c>
      <c r="TKH6" s="98">
        <f>'Sales Forecast by COS'!TKH5</f>
        <v>0</v>
      </c>
      <c r="TKI6" s="98">
        <f>'Sales Forecast by COS'!TKI5</f>
        <v>0</v>
      </c>
      <c r="TKJ6" s="98">
        <f>'Sales Forecast by COS'!TKJ5</f>
        <v>0</v>
      </c>
      <c r="TKK6" s="98">
        <f>'Sales Forecast by COS'!TKK5</f>
        <v>0</v>
      </c>
      <c r="TKL6" s="98">
        <f>'Sales Forecast by COS'!TKL5</f>
        <v>0</v>
      </c>
      <c r="TKM6" s="98">
        <f>'Sales Forecast by COS'!TKM5</f>
        <v>0</v>
      </c>
      <c r="TKN6" s="98">
        <f>'Sales Forecast by COS'!TKN5</f>
        <v>0</v>
      </c>
      <c r="TKO6" s="98">
        <f>'Sales Forecast by COS'!TKO5</f>
        <v>0</v>
      </c>
      <c r="TKP6" s="98">
        <f>'Sales Forecast by COS'!TKP5</f>
        <v>0</v>
      </c>
      <c r="TKQ6" s="98">
        <f>'Sales Forecast by COS'!TKQ5</f>
        <v>0</v>
      </c>
      <c r="TKR6" s="98">
        <f>'Sales Forecast by COS'!TKR5</f>
        <v>0</v>
      </c>
      <c r="TKS6" s="98">
        <f>'Sales Forecast by COS'!TKS5</f>
        <v>0</v>
      </c>
      <c r="TKT6" s="98">
        <f>'Sales Forecast by COS'!TKT5</f>
        <v>0</v>
      </c>
      <c r="TKU6" s="98">
        <f>'Sales Forecast by COS'!TKU5</f>
        <v>0</v>
      </c>
      <c r="TKV6" s="98">
        <f>'Sales Forecast by COS'!TKV5</f>
        <v>0</v>
      </c>
      <c r="TKW6" s="98">
        <f>'Sales Forecast by COS'!TKW5</f>
        <v>0</v>
      </c>
      <c r="TKX6" s="98">
        <f>'Sales Forecast by COS'!TKX5</f>
        <v>0</v>
      </c>
      <c r="TKY6" s="98">
        <f>'Sales Forecast by COS'!TKY5</f>
        <v>0</v>
      </c>
      <c r="TKZ6" s="98">
        <f>'Sales Forecast by COS'!TKZ5</f>
        <v>0</v>
      </c>
      <c r="TLA6" s="98">
        <f>'Sales Forecast by COS'!TLA5</f>
        <v>0</v>
      </c>
      <c r="TLB6" s="98">
        <f>'Sales Forecast by COS'!TLB5</f>
        <v>0</v>
      </c>
      <c r="TLC6" s="98">
        <f>'Sales Forecast by COS'!TLC5</f>
        <v>0</v>
      </c>
      <c r="TLD6" s="98">
        <f>'Sales Forecast by COS'!TLD5</f>
        <v>0</v>
      </c>
      <c r="TLE6" s="98">
        <f>'Sales Forecast by COS'!TLE5</f>
        <v>0</v>
      </c>
      <c r="TLF6" s="98">
        <f>'Sales Forecast by COS'!TLF5</f>
        <v>0</v>
      </c>
      <c r="TLG6" s="98">
        <f>'Sales Forecast by COS'!TLG5</f>
        <v>0</v>
      </c>
      <c r="TLH6" s="98">
        <f>'Sales Forecast by COS'!TLH5</f>
        <v>0</v>
      </c>
      <c r="TLI6" s="98">
        <f>'Sales Forecast by COS'!TLI5</f>
        <v>0</v>
      </c>
      <c r="TLJ6" s="98">
        <f>'Sales Forecast by COS'!TLJ5</f>
        <v>0</v>
      </c>
      <c r="TLK6" s="98">
        <f>'Sales Forecast by COS'!TLK5</f>
        <v>0</v>
      </c>
      <c r="TLL6" s="98">
        <f>'Sales Forecast by COS'!TLL5</f>
        <v>0</v>
      </c>
      <c r="TLM6" s="98">
        <f>'Sales Forecast by COS'!TLM5</f>
        <v>0</v>
      </c>
      <c r="TLN6" s="98">
        <f>'Sales Forecast by COS'!TLN5</f>
        <v>0</v>
      </c>
      <c r="TLO6" s="98">
        <f>'Sales Forecast by COS'!TLO5</f>
        <v>0</v>
      </c>
      <c r="TLP6" s="98">
        <f>'Sales Forecast by COS'!TLP5</f>
        <v>0</v>
      </c>
      <c r="TLQ6" s="98">
        <f>'Sales Forecast by COS'!TLQ5</f>
        <v>0</v>
      </c>
      <c r="TLR6" s="98">
        <f>'Sales Forecast by COS'!TLR5</f>
        <v>0</v>
      </c>
      <c r="TLS6" s="98">
        <f>'Sales Forecast by COS'!TLS5</f>
        <v>0</v>
      </c>
      <c r="TLT6" s="98">
        <f>'Sales Forecast by COS'!TLT5</f>
        <v>0</v>
      </c>
      <c r="TLU6" s="98">
        <f>'Sales Forecast by COS'!TLU5</f>
        <v>0</v>
      </c>
      <c r="TLV6" s="98">
        <f>'Sales Forecast by COS'!TLV5</f>
        <v>0</v>
      </c>
      <c r="TLW6" s="98">
        <f>'Sales Forecast by COS'!TLW5</f>
        <v>0</v>
      </c>
      <c r="TLX6" s="98">
        <f>'Sales Forecast by COS'!TLX5</f>
        <v>0</v>
      </c>
      <c r="TLY6" s="98">
        <f>'Sales Forecast by COS'!TLY5</f>
        <v>0</v>
      </c>
      <c r="TLZ6" s="98">
        <f>'Sales Forecast by COS'!TLZ5</f>
        <v>0</v>
      </c>
      <c r="TMA6" s="98">
        <f>'Sales Forecast by COS'!TMA5</f>
        <v>0</v>
      </c>
      <c r="TMB6" s="98">
        <f>'Sales Forecast by COS'!TMB5</f>
        <v>0</v>
      </c>
      <c r="TMC6" s="98">
        <f>'Sales Forecast by COS'!TMC5</f>
        <v>0</v>
      </c>
      <c r="TMD6" s="98">
        <f>'Sales Forecast by COS'!TMD5</f>
        <v>0</v>
      </c>
      <c r="TME6" s="98">
        <f>'Sales Forecast by COS'!TME5</f>
        <v>0</v>
      </c>
      <c r="TMF6" s="98">
        <f>'Sales Forecast by COS'!TMF5</f>
        <v>0</v>
      </c>
      <c r="TMG6" s="98">
        <f>'Sales Forecast by COS'!TMG5</f>
        <v>0</v>
      </c>
      <c r="TMH6" s="98">
        <f>'Sales Forecast by COS'!TMH5</f>
        <v>0</v>
      </c>
      <c r="TMI6" s="98">
        <f>'Sales Forecast by COS'!TMI5</f>
        <v>0</v>
      </c>
      <c r="TMJ6" s="98">
        <f>'Sales Forecast by COS'!TMJ5</f>
        <v>0</v>
      </c>
      <c r="TMK6" s="98">
        <f>'Sales Forecast by COS'!TMK5</f>
        <v>0</v>
      </c>
      <c r="TML6" s="98">
        <f>'Sales Forecast by COS'!TML5</f>
        <v>0</v>
      </c>
      <c r="TMM6" s="98">
        <f>'Sales Forecast by COS'!TMM5</f>
        <v>0</v>
      </c>
      <c r="TMN6" s="98">
        <f>'Sales Forecast by COS'!TMN5</f>
        <v>0</v>
      </c>
      <c r="TMO6" s="98">
        <f>'Sales Forecast by COS'!TMO5</f>
        <v>0</v>
      </c>
      <c r="TMP6" s="98">
        <f>'Sales Forecast by COS'!TMP5</f>
        <v>0</v>
      </c>
      <c r="TMQ6" s="98">
        <f>'Sales Forecast by COS'!TMQ5</f>
        <v>0</v>
      </c>
      <c r="TMR6" s="98">
        <f>'Sales Forecast by COS'!TMR5</f>
        <v>0</v>
      </c>
      <c r="TMS6" s="98">
        <f>'Sales Forecast by COS'!TMS5</f>
        <v>0</v>
      </c>
      <c r="TMT6" s="98">
        <f>'Sales Forecast by COS'!TMT5</f>
        <v>0</v>
      </c>
      <c r="TMU6" s="98">
        <f>'Sales Forecast by COS'!TMU5</f>
        <v>0</v>
      </c>
      <c r="TMV6" s="98">
        <f>'Sales Forecast by COS'!TMV5</f>
        <v>0</v>
      </c>
      <c r="TMW6" s="98">
        <f>'Sales Forecast by COS'!TMW5</f>
        <v>0</v>
      </c>
      <c r="TMX6" s="98">
        <f>'Sales Forecast by COS'!TMX5</f>
        <v>0</v>
      </c>
      <c r="TMY6" s="98">
        <f>'Sales Forecast by COS'!TMY5</f>
        <v>0</v>
      </c>
      <c r="TMZ6" s="98">
        <f>'Sales Forecast by COS'!TMZ5</f>
        <v>0</v>
      </c>
      <c r="TNA6" s="98">
        <f>'Sales Forecast by COS'!TNA5</f>
        <v>0</v>
      </c>
      <c r="TNB6" s="98">
        <f>'Sales Forecast by COS'!TNB5</f>
        <v>0</v>
      </c>
      <c r="TNC6" s="98">
        <f>'Sales Forecast by COS'!TNC5</f>
        <v>0</v>
      </c>
      <c r="TND6" s="98">
        <f>'Sales Forecast by COS'!TND5</f>
        <v>0</v>
      </c>
      <c r="TNE6" s="98">
        <f>'Sales Forecast by COS'!TNE5</f>
        <v>0</v>
      </c>
      <c r="TNF6" s="98">
        <f>'Sales Forecast by COS'!TNF5</f>
        <v>0</v>
      </c>
      <c r="TNG6" s="98">
        <f>'Sales Forecast by COS'!TNG5</f>
        <v>0</v>
      </c>
      <c r="TNH6" s="98">
        <f>'Sales Forecast by COS'!TNH5</f>
        <v>0</v>
      </c>
      <c r="TNI6" s="98">
        <f>'Sales Forecast by COS'!TNI5</f>
        <v>0</v>
      </c>
      <c r="TNJ6" s="98">
        <f>'Sales Forecast by COS'!TNJ5</f>
        <v>0</v>
      </c>
      <c r="TNK6" s="98">
        <f>'Sales Forecast by COS'!TNK5</f>
        <v>0</v>
      </c>
      <c r="TNL6" s="98">
        <f>'Sales Forecast by COS'!TNL5</f>
        <v>0</v>
      </c>
      <c r="TNM6" s="98">
        <f>'Sales Forecast by COS'!TNM5</f>
        <v>0</v>
      </c>
      <c r="TNN6" s="98">
        <f>'Sales Forecast by COS'!TNN5</f>
        <v>0</v>
      </c>
      <c r="TNO6" s="98">
        <f>'Sales Forecast by COS'!TNO5</f>
        <v>0</v>
      </c>
      <c r="TNP6" s="98">
        <f>'Sales Forecast by COS'!TNP5</f>
        <v>0</v>
      </c>
      <c r="TNQ6" s="98">
        <f>'Sales Forecast by COS'!TNQ5</f>
        <v>0</v>
      </c>
      <c r="TNR6" s="98">
        <f>'Sales Forecast by COS'!TNR5</f>
        <v>0</v>
      </c>
      <c r="TNS6" s="98">
        <f>'Sales Forecast by COS'!TNS5</f>
        <v>0</v>
      </c>
      <c r="TNT6" s="98">
        <f>'Sales Forecast by COS'!TNT5</f>
        <v>0</v>
      </c>
      <c r="TNU6" s="98">
        <f>'Sales Forecast by COS'!TNU5</f>
        <v>0</v>
      </c>
      <c r="TNV6" s="98">
        <f>'Sales Forecast by COS'!TNV5</f>
        <v>0</v>
      </c>
      <c r="TNW6" s="98">
        <f>'Sales Forecast by COS'!TNW5</f>
        <v>0</v>
      </c>
      <c r="TNX6" s="98">
        <f>'Sales Forecast by COS'!TNX5</f>
        <v>0</v>
      </c>
      <c r="TNY6" s="98">
        <f>'Sales Forecast by COS'!TNY5</f>
        <v>0</v>
      </c>
      <c r="TNZ6" s="98">
        <f>'Sales Forecast by COS'!TNZ5</f>
        <v>0</v>
      </c>
      <c r="TOA6" s="98">
        <f>'Sales Forecast by COS'!TOA5</f>
        <v>0</v>
      </c>
      <c r="TOB6" s="98">
        <f>'Sales Forecast by COS'!TOB5</f>
        <v>0</v>
      </c>
      <c r="TOC6" s="98">
        <f>'Sales Forecast by COS'!TOC5</f>
        <v>0</v>
      </c>
      <c r="TOD6" s="98">
        <f>'Sales Forecast by COS'!TOD5</f>
        <v>0</v>
      </c>
      <c r="TOE6" s="98">
        <f>'Sales Forecast by COS'!TOE5</f>
        <v>0</v>
      </c>
      <c r="TOF6" s="98">
        <f>'Sales Forecast by COS'!TOF5</f>
        <v>0</v>
      </c>
      <c r="TOG6" s="98">
        <f>'Sales Forecast by COS'!TOG5</f>
        <v>0</v>
      </c>
      <c r="TOH6" s="98">
        <f>'Sales Forecast by COS'!TOH5</f>
        <v>0</v>
      </c>
      <c r="TOI6" s="98">
        <f>'Sales Forecast by COS'!TOI5</f>
        <v>0</v>
      </c>
      <c r="TOJ6" s="98">
        <f>'Sales Forecast by COS'!TOJ5</f>
        <v>0</v>
      </c>
      <c r="TOK6" s="98">
        <f>'Sales Forecast by COS'!TOK5</f>
        <v>0</v>
      </c>
      <c r="TOL6" s="98">
        <f>'Sales Forecast by COS'!TOL5</f>
        <v>0</v>
      </c>
      <c r="TOM6" s="98">
        <f>'Sales Forecast by COS'!TOM5</f>
        <v>0</v>
      </c>
      <c r="TON6" s="98">
        <f>'Sales Forecast by COS'!TON5</f>
        <v>0</v>
      </c>
      <c r="TOO6" s="98">
        <f>'Sales Forecast by COS'!TOO5</f>
        <v>0</v>
      </c>
      <c r="TOP6" s="98">
        <f>'Sales Forecast by COS'!TOP5</f>
        <v>0</v>
      </c>
      <c r="TOQ6" s="98">
        <f>'Sales Forecast by COS'!TOQ5</f>
        <v>0</v>
      </c>
      <c r="TOR6" s="98">
        <f>'Sales Forecast by COS'!TOR5</f>
        <v>0</v>
      </c>
      <c r="TOS6" s="98">
        <f>'Sales Forecast by COS'!TOS5</f>
        <v>0</v>
      </c>
      <c r="TOT6" s="98">
        <f>'Sales Forecast by COS'!TOT5</f>
        <v>0</v>
      </c>
      <c r="TOU6" s="98">
        <f>'Sales Forecast by COS'!TOU5</f>
        <v>0</v>
      </c>
      <c r="TOV6" s="98">
        <f>'Sales Forecast by COS'!TOV5</f>
        <v>0</v>
      </c>
      <c r="TOW6" s="98">
        <f>'Sales Forecast by COS'!TOW5</f>
        <v>0</v>
      </c>
      <c r="TOX6" s="98">
        <f>'Sales Forecast by COS'!TOX5</f>
        <v>0</v>
      </c>
      <c r="TOY6" s="98">
        <f>'Sales Forecast by COS'!TOY5</f>
        <v>0</v>
      </c>
      <c r="TOZ6" s="98">
        <f>'Sales Forecast by COS'!TOZ5</f>
        <v>0</v>
      </c>
      <c r="TPA6" s="98">
        <f>'Sales Forecast by COS'!TPA5</f>
        <v>0</v>
      </c>
      <c r="TPB6" s="98">
        <f>'Sales Forecast by COS'!TPB5</f>
        <v>0</v>
      </c>
      <c r="TPC6" s="98">
        <f>'Sales Forecast by COS'!TPC5</f>
        <v>0</v>
      </c>
      <c r="TPD6" s="98">
        <f>'Sales Forecast by COS'!TPD5</f>
        <v>0</v>
      </c>
      <c r="TPE6" s="98">
        <f>'Sales Forecast by COS'!TPE5</f>
        <v>0</v>
      </c>
      <c r="TPF6" s="98">
        <f>'Sales Forecast by COS'!TPF5</f>
        <v>0</v>
      </c>
      <c r="TPG6" s="98">
        <f>'Sales Forecast by COS'!TPG5</f>
        <v>0</v>
      </c>
      <c r="TPH6" s="98">
        <f>'Sales Forecast by COS'!TPH5</f>
        <v>0</v>
      </c>
      <c r="TPI6" s="98">
        <f>'Sales Forecast by COS'!TPI5</f>
        <v>0</v>
      </c>
      <c r="TPJ6" s="98">
        <f>'Sales Forecast by COS'!TPJ5</f>
        <v>0</v>
      </c>
      <c r="TPK6" s="98">
        <f>'Sales Forecast by COS'!TPK5</f>
        <v>0</v>
      </c>
      <c r="TPL6" s="98">
        <f>'Sales Forecast by COS'!TPL5</f>
        <v>0</v>
      </c>
      <c r="TPM6" s="98">
        <f>'Sales Forecast by COS'!TPM5</f>
        <v>0</v>
      </c>
      <c r="TPN6" s="98">
        <f>'Sales Forecast by COS'!TPN5</f>
        <v>0</v>
      </c>
      <c r="TPO6" s="98">
        <f>'Sales Forecast by COS'!TPO5</f>
        <v>0</v>
      </c>
      <c r="TPP6" s="98">
        <f>'Sales Forecast by COS'!TPP5</f>
        <v>0</v>
      </c>
      <c r="TPQ6" s="98">
        <f>'Sales Forecast by COS'!TPQ5</f>
        <v>0</v>
      </c>
      <c r="TPR6" s="98">
        <f>'Sales Forecast by COS'!TPR5</f>
        <v>0</v>
      </c>
      <c r="TPS6" s="98">
        <f>'Sales Forecast by COS'!TPS5</f>
        <v>0</v>
      </c>
      <c r="TPT6" s="98">
        <f>'Sales Forecast by COS'!TPT5</f>
        <v>0</v>
      </c>
      <c r="TPU6" s="98">
        <f>'Sales Forecast by COS'!TPU5</f>
        <v>0</v>
      </c>
      <c r="TPV6" s="98">
        <f>'Sales Forecast by COS'!TPV5</f>
        <v>0</v>
      </c>
      <c r="TPW6" s="98">
        <f>'Sales Forecast by COS'!TPW5</f>
        <v>0</v>
      </c>
      <c r="TPX6" s="98">
        <f>'Sales Forecast by COS'!TPX5</f>
        <v>0</v>
      </c>
      <c r="TPY6" s="98">
        <f>'Sales Forecast by COS'!TPY5</f>
        <v>0</v>
      </c>
      <c r="TPZ6" s="98">
        <f>'Sales Forecast by COS'!TPZ5</f>
        <v>0</v>
      </c>
      <c r="TQA6" s="98">
        <f>'Sales Forecast by COS'!TQA5</f>
        <v>0</v>
      </c>
      <c r="TQB6" s="98">
        <f>'Sales Forecast by COS'!TQB5</f>
        <v>0</v>
      </c>
      <c r="TQC6" s="98">
        <f>'Sales Forecast by COS'!TQC5</f>
        <v>0</v>
      </c>
      <c r="TQD6" s="98">
        <f>'Sales Forecast by COS'!TQD5</f>
        <v>0</v>
      </c>
      <c r="TQE6" s="98">
        <f>'Sales Forecast by COS'!TQE5</f>
        <v>0</v>
      </c>
      <c r="TQF6" s="98">
        <f>'Sales Forecast by COS'!TQF5</f>
        <v>0</v>
      </c>
      <c r="TQG6" s="98">
        <f>'Sales Forecast by COS'!TQG5</f>
        <v>0</v>
      </c>
      <c r="TQH6" s="98">
        <f>'Sales Forecast by COS'!TQH5</f>
        <v>0</v>
      </c>
      <c r="TQI6" s="98">
        <f>'Sales Forecast by COS'!TQI5</f>
        <v>0</v>
      </c>
      <c r="TQJ6" s="98">
        <f>'Sales Forecast by COS'!TQJ5</f>
        <v>0</v>
      </c>
      <c r="TQK6" s="98">
        <f>'Sales Forecast by COS'!TQK5</f>
        <v>0</v>
      </c>
      <c r="TQL6" s="98">
        <f>'Sales Forecast by COS'!TQL5</f>
        <v>0</v>
      </c>
      <c r="TQM6" s="98">
        <f>'Sales Forecast by COS'!TQM5</f>
        <v>0</v>
      </c>
      <c r="TQN6" s="98">
        <f>'Sales Forecast by COS'!TQN5</f>
        <v>0</v>
      </c>
      <c r="TQO6" s="98">
        <f>'Sales Forecast by COS'!TQO5</f>
        <v>0</v>
      </c>
      <c r="TQP6" s="98">
        <f>'Sales Forecast by COS'!TQP5</f>
        <v>0</v>
      </c>
      <c r="TQQ6" s="98">
        <f>'Sales Forecast by COS'!TQQ5</f>
        <v>0</v>
      </c>
      <c r="TQR6" s="98">
        <f>'Sales Forecast by COS'!TQR5</f>
        <v>0</v>
      </c>
      <c r="TQS6" s="98">
        <f>'Sales Forecast by COS'!TQS5</f>
        <v>0</v>
      </c>
      <c r="TQT6" s="98">
        <f>'Sales Forecast by COS'!TQT5</f>
        <v>0</v>
      </c>
      <c r="TQU6" s="98">
        <f>'Sales Forecast by COS'!TQU5</f>
        <v>0</v>
      </c>
      <c r="TQV6" s="98">
        <f>'Sales Forecast by COS'!TQV5</f>
        <v>0</v>
      </c>
      <c r="TQW6" s="98">
        <f>'Sales Forecast by COS'!TQW5</f>
        <v>0</v>
      </c>
      <c r="TQX6" s="98">
        <f>'Sales Forecast by COS'!TQX5</f>
        <v>0</v>
      </c>
      <c r="TQY6" s="98">
        <f>'Sales Forecast by COS'!TQY5</f>
        <v>0</v>
      </c>
      <c r="TQZ6" s="98">
        <f>'Sales Forecast by COS'!TQZ5</f>
        <v>0</v>
      </c>
      <c r="TRA6" s="98">
        <f>'Sales Forecast by COS'!TRA5</f>
        <v>0</v>
      </c>
      <c r="TRB6" s="98">
        <f>'Sales Forecast by COS'!TRB5</f>
        <v>0</v>
      </c>
      <c r="TRC6" s="98">
        <f>'Sales Forecast by COS'!TRC5</f>
        <v>0</v>
      </c>
      <c r="TRD6" s="98">
        <f>'Sales Forecast by COS'!TRD5</f>
        <v>0</v>
      </c>
      <c r="TRE6" s="98">
        <f>'Sales Forecast by COS'!TRE5</f>
        <v>0</v>
      </c>
      <c r="TRF6" s="98">
        <f>'Sales Forecast by COS'!TRF5</f>
        <v>0</v>
      </c>
      <c r="TRG6" s="98">
        <f>'Sales Forecast by COS'!TRG5</f>
        <v>0</v>
      </c>
      <c r="TRH6" s="98">
        <f>'Sales Forecast by COS'!TRH5</f>
        <v>0</v>
      </c>
      <c r="TRI6" s="98">
        <f>'Sales Forecast by COS'!TRI5</f>
        <v>0</v>
      </c>
      <c r="TRJ6" s="98">
        <f>'Sales Forecast by COS'!TRJ5</f>
        <v>0</v>
      </c>
      <c r="TRK6" s="98">
        <f>'Sales Forecast by COS'!TRK5</f>
        <v>0</v>
      </c>
      <c r="TRL6" s="98">
        <f>'Sales Forecast by COS'!TRL5</f>
        <v>0</v>
      </c>
      <c r="TRM6" s="98">
        <f>'Sales Forecast by COS'!TRM5</f>
        <v>0</v>
      </c>
      <c r="TRN6" s="98">
        <f>'Sales Forecast by COS'!TRN5</f>
        <v>0</v>
      </c>
      <c r="TRO6" s="98">
        <f>'Sales Forecast by COS'!TRO5</f>
        <v>0</v>
      </c>
      <c r="TRP6" s="98">
        <f>'Sales Forecast by COS'!TRP5</f>
        <v>0</v>
      </c>
      <c r="TRQ6" s="98">
        <f>'Sales Forecast by COS'!TRQ5</f>
        <v>0</v>
      </c>
      <c r="TRR6" s="98">
        <f>'Sales Forecast by COS'!TRR5</f>
        <v>0</v>
      </c>
      <c r="TRS6" s="98">
        <f>'Sales Forecast by COS'!TRS5</f>
        <v>0</v>
      </c>
      <c r="TRT6" s="98">
        <f>'Sales Forecast by COS'!TRT5</f>
        <v>0</v>
      </c>
      <c r="TRU6" s="98">
        <f>'Sales Forecast by COS'!TRU5</f>
        <v>0</v>
      </c>
      <c r="TRV6" s="98">
        <f>'Sales Forecast by COS'!TRV5</f>
        <v>0</v>
      </c>
      <c r="TRW6" s="98">
        <f>'Sales Forecast by COS'!TRW5</f>
        <v>0</v>
      </c>
      <c r="TRX6" s="98">
        <f>'Sales Forecast by COS'!TRX5</f>
        <v>0</v>
      </c>
      <c r="TRY6" s="98">
        <f>'Sales Forecast by COS'!TRY5</f>
        <v>0</v>
      </c>
      <c r="TRZ6" s="98">
        <f>'Sales Forecast by COS'!TRZ5</f>
        <v>0</v>
      </c>
      <c r="TSA6" s="98">
        <f>'Sales Forecast by COS'!TSA5</f>
        <v>0</v>
      </c>
      <c r="TSB6" s="98">
        <f>'Sales Forecast by COS'!TSB5</f>
        <v>0</v>
      </c>
      <c r="TSC6" s="98">
        <f>'Sales Forecast by COS'!TSC5</f>
        <v>0</v>
      </c>
      <c r="TSD6" s="98">
        <f>'Sales Forecast by COS'!TSD5</f>
        <v>0</v>
      </c>
      <c r="TSE6" s="98">
        <f>'Sales Forecast by COS'!TSE5</f>
        <v>0</v>
      </c>
      <c r="TSF6" s="98">
        <f>'Sales Forecast by COS'!TSF5</f>
        <v>0</v>
      </c>
      <c r="TSG6" s="98">
        <f>'Sales Forecast by COS'!TSG5</f>
        <v>0</v>
      </c>
      <c r="TSH6" s="98">
        <f>'Sales Forecast by COS'!TSH5</f>
        <v>0</v>
      </c>
      <c r="TSI6" s="98">
        <f>'Sales Forecast by COS'!TSI5</f>
        <v>0</v>
      </c>
      <c r="TSJ6" s="98">
        <f>'Sales Forecast by COS'!TSJ5</f>
        <v>0</v>
      </c>
      <c r="TSK6" s="98">
        <f>'Sales Forecast by COS'!TSK5</f>
        <v>0</v>
      </c>
      <c r="TSL6" s="98">
        <f>'Sales Forecast by COS'!TSL5</f>
        <v>0</v>
      </c>
      <c r="TSM6" s="98">
        <f>'Sales Forecast by COS'!TSM5</f>
        <v>0</v>
      </c>
      <c r="TSN6" s="98">
        <f>'Sales Forecast by COS'!TSN5</f>
        <v>0</v>
      </c>
      <c r="TSO6" s="98">
        <f>'Sales Forecast by COS'!TSO5</f>
        <v>0</v>
      </c>
      <c r="TSP6" s="98">
        <f>'Sales Forecast by COS'!TSP5</f>
        <v>0</v>
      </c>
      <c r="TSQ6" s="98">
        <f>'Sales Forecast by COS'!TSQ5</f>
        <v>0</v>
      </c>
      <c r="TSR6" s="98">
        <f>'Sales Forecast by COS'!TSR5</f>
        <v>0</v>
      </c>
      <c r="TSS6" s="98">
        <f>'Sales Forecast by COS'!TSS5</f>
        <v>0</v>
      </c>
      <c r="TST6" s="98">
        <f>'Sales Forecast by COS'!TST5</f>
        <v>0</v>
      </c>
      <c r="TSU6" s="98">
        <f>'Sales Forecast by COS'!TSU5</f>
        <v>0</v>
      </c>
      <c r="TSV6" s="98">
        <f>'Sales Forecast by COS'!TSV5</f>
        <v>0</v>
      </c>
      <c r="TSW6" s="98">
        <f>'Sales Forecast by COS'!TSW5</f>
        <v>0</v>
      </c>
      <c r="TSX6" s="98">
        <f>'Sales Forecast by COS'!TSX5</f>
        <v>0</v>
      </c>
      <c r="TSY6" s="98">
        <f>'Sales Forecast by COS'!TSY5</f>
        <v>0</v>
      </c>
      <c r="TSZ6" s="98">
        <f>'Sales Forecast by COS'!TSZ5</f>
        <v>0</v>
      </c>
      <c r="TTA6" s="98">
        <f>'Sales Forecast by COS'!TTA5</f>
        <v>0</v>
      </c>
      <c r="TTB6" s="98">
        <f>'Sales Forecast by COS'!TTB5</f>
        <v>0</v>
      </c>
      <c r="TTC6" s="98">
        <f>'Sales Forecast by COS'!TTC5</f>
        <v>0</v>
      </c>
      <c r="TTD6" s="98">
        <f>'Sales Forecast by COS'!TTD5</f>
        <v>0</v>
      </c>
      <c r="TTE6" s="98">
        <f>'Sales Forecast by COS'!TTE5</f>
        <v>0</v>
      </c>
      <c r="TTF6" s="98">
        <f>'Sales Forecast by COS'!TTF5</f>
        <v>0</v>
      </c>
      <c r="TTG6" s="98">
        <f>'Sales Forecast by COS'!TTG5</f>
        <v>0</v>
      </c>
      <c r="TTH6" s="98">
        <f>'Sales Forecast by COS'!TTH5</f>
        <v>0</v>
      </c>
      <c r="TTI6" s="98">
        <f>'Sales Forecast by COS'!TTI5</f>
        <v>0</v>
      </c>
      <c r="TTJ6" s="98">
        <f>'Sales Forecast by COS'!TTJ5</f>
        <v>0</v>
      </c>
      <c r="TTK6" s="98">
        <f>'Sales Forecast by COS'!TTK5</f>
        <v>0</v>
      </c>
      <c r="TTL6" s="98">
        <f>'Sales Forecast by COS'!TTL5</f>
        <v>0</v>
      </c>
      <c r="TTM6" s="98">
        <f>'Sales Forecast by COS'!TTM5</f>
        <v>0</v>
      </c>
      <c r="TTN6" s="98">
        <f>'Sales Forecast by COS'!TTN5</f>
        <v>0</v>
      </c>
      <c r="TTO6" s="98">
        <f>'Sales Forecast by COS'!TTO5</f>
        <v>0</v>
      </c>
      <c r="TTP6" s="98">
        <f>'Sales Forecast by COS'!TTP5</f>
        <v>0</v>
      </c>
      <c r="TTQ6" s="98">
        <f>'Sales Forecast by COS'!TTQ5</f>
        <v>0</v>
      </c>
      <c r="TTR6" s="98">
        <f>'Sales Forecast by COS'!TTR5</f>
        <v>0</v>
      </c>
      <c r="TTS6" s="98">
        <f>'Sales Forecast by COS'!TTS5</f>
        <v>0</v>
      </c>
      <c r="TTT6" s="98">
        <f>'Sales Forecast by COS'!TTT5</f>
        <v>0</v>
      </c>
      <c r="TTU6" s="98">
        <f>'Sales Forecast by COS'!TTU5</f>
        <v>0</v>
      </c>
      <c r="TTV6" s="98">
        <f>'Sales Forecast by COS'!TTV5</f>
        <v>0</v>
      </c>
      <c r="TTW6" s="98">
        <f>'Sales Forecast by COS'!TTW5</f>
        <v>0</v>
      </c>
      <c r="TTX6" s="98">
        <f>'Sales Forecast by COS'!TTX5</f>
        <v>0</v>
      </c>
      <c r="TTY6" s="98">
        <f>'Sales Forecast by COS'!TTY5</f>
        <v>0</v>
      </c>
      <c r="TTZ6" s="98">
        <f>'Sales Forecast by COS'!TTZ5</f>
        <v>0</v>
      </c>
      <c r="TUA6" s="98">
        <f>'Sales Forecast by COS'!TUA5</f>
        <v>0</v>
      </c>
      <c r="TUB6" s="98">
        <f>'Sales Forecast by COS'!TUB5</f>
        <v>0</v>
      </c>
      <c r="TUC6" s="98">
        <f>'Sales Forecast by COS'!TUC5</f>
        <v>0</v>
      </c>
      <c r="TUD6" s="98">
        <f>'Sales Forecast by COS'!TUD5</f>
        <v>0</v>
      </c>
      <c r="TUE6" s="98">
        <f>'Sales Forecast by COS'!TUE5</f>
        <v>0</v>
      </c>
      <c r="TUF6" s="98">
        <f>'Sales Forecast by COS'!TUF5</f>
        <v>0</v>
      </c>
      <c r="TUG6" s="98">
        <f>'Sales Forecast by COS'!TUG5</f>
        <v>0</v>
      </c>
      <c r="TUH6" s="98">
        <f>'Sales Forecast by COS'!TUH5</f>
        <v>0</v>
      </c>
      <c r="TUI6" s="98">
        <f>'Sales Forecast by COS'!TUI5</f>
        <v>0</v>
      </c>
      <c r="TUJ6" s="98">
        <f>'Sales Forecast by COS'!TUJ5</f>
        <v>0</v>
      </c>
      <c r="TUK6" s="98">
        <f>'Sales Forecast by COS'!TUK5</f>
        <v>0</v>
      </c>
      <c r="TUL6" s="98">
        <f>'Sales Forecast by COS'!TUL5</f>
        <v>0</v>
      </c>
      <c r="TUM6" s="98">
        <f>'Sales Forecast by COS'!TUM5</f>
        <v>0</v>
      </c>
      <c r="TUN6" s="98">
        <f>'Sales Forecast by COS'!TUN5</f>
        <v>0</v>
      </c>
      <c r="TUO6" s="98">
        <f>'Sales Forecast by COS'!TUO5</f>
        <v>0</v>
      </c>
      <c r="TUP6" s="98">
        <f>'Sales Forecast by COS'!TUP5</f>
        <v>0</v>
      </c>
      <c r="TUQ6" s="98">
        <f>'Sales Forecast by COS'!TUQ5</f>
        <v>0</v>
      </c>
      <c r="TUR6" s="98">
        <f>'Sales Forecast by COS'!TUR5</f>
        <v>0</v>
      </c>
      <c r="TUS6" s="98">
        <f>'Sales Forecast by COS'!TUS5</f>
        <v>0</v>
      </c>
      <c r="TUT6" s="98">
        <f>'Sales Forecast by COS'!TUT5</f>
        <v>0</v>
      </c>
      <c r="TUU6" s="98">
        <f>'Sales Forecast by COS'!TUU5</f>
        <v>0</v>
      </c>
      <c r="TUV6" s="98">
        <f>'Sales Forecast by COS'!TUV5</f>
        <v>0</v>
      </c>
      <c r="TUW6" s="98">
        <f>'Sales Forecast by COS'!TUW5</f>
        <v>0</v>
      </c>
      <c r="TUX6" s="98">
        <f>'Sales Forecast by COS'!TUX5</f>
        <v>0</v>
      </c>
      <c r="TUY6" s="98">
        <f>'Sales Forecast by COS'!TUY5</f>
        <v>0</v>
      </c>
      <c r="TUZ6" s="98">
        <f>'Sales Forecast by COS'!TUZ5</f>
        <v>0</v>
      </c>
      <c r="TVA6" s="98">
        <f>'Sales Forecast by COS'!TVA5</f>
        <v>0</v>
      </c>
      <c r="TVB6" s="98">
        <f>'Sales Forecast by COS'!TVB5</f>
        <v>0</v>
      </c>
      <c r="TVC6" s="98">
        <f>'Sales Forecast by COS'!TVC5</f>
        <v>0</v>
      </c>
      <c r="TVD6" s="98">
        <f>'Sales Forecast by COS'!TVD5</f>
        <v>0</v>
      </c>
      <c r="TVE6" s="98">
        <f>'Sales Forecast by COS'!TVE5</f>
        <v>0</v>
      </c>
      <c r="TVF6" s="98">
        <f>'Sales Forecast by COS'!TVF5</f>
        <v>0</v>
      </c>
      <c r="TVG6" s="98">
        <f>'Sales Forecast by COS'!TVG5</f>
        <v>0</v>
      </c>
      <c r="TVH6" s="98">
        <f>'Sales Forecast by COS'!TVH5</f>
        <v>0</v>
      </c>
      <c r="TVI6" s="98">
        <f>'Sales Forecast by COS'!TVI5</f>
        <v>0</v>
      </c>
      <c r="TVJ6" s="98">
        <f>'Sales Forecast by COS'!TVJ5</f>
        <v>0</v>
      </c>
      <c r="TVK6" s="98">
        <f>'Sales Forecast by COS'!TVK5</f>
        <v>0</v>
      </c>
      <c r="TVL6" s="98">
        <f>'Sales Forecast by COS'!TVL5</f>
        <v>0</v>
      </c>
      <c r="TVM6" s="98">
        <f>'Sales Forecast by COS'!TVM5</f>
        <v>0</v>
      </c>
      <c r="TVN6" s="98">
        <f>'Sales Forecast by COS'!TVN5</f>
        <v>0</v>
      </c>
      <c r="TVO6" s="98">
        <f>'Sales Forecast by COS'!TVO5</f>
        <v>0</v>
      </c>
      <c r="TVP6" s="98">
        <f>'Sales Forecast by COS'!TVP5</f>
        <v>0</v>
      </c>
      <c r="TVQ6" s="98">
        <f>'Sales Forecast by COS'!TVQ5</f>
        <v>0</v>
      </c>
      <c r="TVR6" s="98">
        <f>'Sales Forecast by COS'!TVR5</f>
        <v>0</v>
      </c>
      <c r="TVS6" s="98">
        <f>'Sales Forecast by COS'!TVS5</f>
        <v>0</v>
      </c>
      <c r="TVT6" s="98">
        <f>'Sales Forecast by COS'!TVT5</f>
        <v>0</v>
      </c>
      <c r="TVU6" s="98">
        <f>'Sales Forecast by COS'!TVU5</f>
        <v>0</v>
      </c>
      <c r="TVV6" s="98">
        <f>'Sales Forecast by COS'!TVV5</f>
        <v>0</v>
      </c>
      <c r="TVW6" s="98">
        <f>'Sales Forecast by COS'!TVW5</f>
        <v>0</v>
      </c>
      <c r="TVX6" s="98">
        <f>'Sales Forecast by COS'!TVX5</f>
        <v>0</v>
      </c>
      <c r="TVY6" s="98">
        <f>'Sales Forecast by COS'!TVY5</f>
        <v>0</v>
      </c>
      <c r="TVZ6" s="98">
        <f>'Sales Forecast by COS'!TVZ5</f>
        <v>0</v>
      </c>
      <c r="TWA6" s="98">
        <f>'Sales Forecast by COS'!TWA5</f>
        <v>0</v>
      </c>
      <c r="TWB6" s="98">
        <f>'Sales Forecast by COS'!TWB5</f>
        <v>0</v>
      </c>
      <c r="TWC6" s="98">
        <f>'Sales Forecast by COS'!TWC5</f>
        <v>0</v>
      </c>
      <c r="TWD6" s="98">
        <f>'Sales Forecast by COS'!TWD5</f>
        <v>0</v>
      </c>
      <c r="TWE6" s="98">
        <f>'Sales Forecast by COS'!TWE5</f>
        <v>0</v>
      </c>
      <c r="TWF6" s="98">
        <f>'Sales Forecast by COS'!TWF5</f>
        <v>0</v>
      </c>
      <c r="TWG6" s="98">
        <f>'Sales Forecast by COS'!TWG5</f>
        <v>0</v>
      </c>
      <c r="TWH6" s="98">
        <f>'Sales Forecast by COS'!TWH5</f>
        <v>0</v>
      </c>
      <c r="TWI6" s="98">
        <f>'Sales Forecast by COS'!TWI5</f>
        <v>0</v>
      </c>
      <c r="TWJ6" s="98">
        <f>'Sales Forecast by COS'!TWJ5</f>
        <v>0</v>
      </c>
      <c r="TWK6" s="98">
        <f>'Sales Forecast by COS'!TWK5</f>
        <v>0</v>
      </c>
      <c r="TWL6" s="98">
        <f>'Sales Forecast by COS'!TWL5</f>
        <v>0</v>
      </c>
      <c r="TWM6" s="98">
        <f>'Sales Forecast by COS'!TWM5</f>
        <v>0</v>
      </c>
      <c r="TWN6" s="98">
        <f>'Sales Forecast by COS'!TWN5</f>
        <v>0</v>
      </c>
      <c r="TWO6" s="98">
        <f>'Sales Forecast by COS'!TWO5</f>
        <v>0</v>
      </c>
      <c r="TWP6" s="98">
        <f>'Sales Forecast by COS'!TWP5</f>
        <v>0</v>
      </c>
      <c r="TWQ6" s="98">
        <f>'Sales Forecast by COS'!TWQ5</f>
        <v>0</v>
      </c>
      <c r="TWR6" s="98">
        <f>'Sales Forecast by COS'!TWR5</f>
        <v>0</v>
      </c>
      <c r="TWS6" s="98">
        <f>'Sales Forecast by COS'!TWS5</f>
        <v>0</v>
      </c>
      <c r="TWT6" s="98">
        <f>'Sales Forecast by COS'!TWT5</f>
        <v>0</v>
      </c>
      <c r="TWU6" s="98">
        <f>'Sales Forecast by COS'!TWU5</f>
        <v>0</v>
      </c>
      <c r="TWV6" s="98">
        <f>'Sales Forecast by COS'!TWV5</f>
        <v>0</v>
      </c>
      <c r="TWW6" s="98">
        <f>'Sales Forecast by COS'!TWW5</f>
        <v>0</v>
      </c>
      <c r="TWX6" s="98">
        <f>'Sales Forecast by COS'!TWX5</f>
        <v>0</v>
      </c>
      <c r="TWY6" s="98">
        <f>'Sales Forecast by COS'!TWY5</f>
        <v>0</v>
      </c>
      <c r="TWZ6" s="98">
        <f>'Sales Forecast by COS'!TWZ5</f>
        <v>0</v>
      </c>
      <c r="TXA6" s="98">
        <f>'Sales Forecast by COS'!TXA5</f>
        <v>0</v>
      </c>
      <c r="TXB6" s="98">
        <f>'Sales Forecast by COS'!TXB5</f>
        <v>0</v>
      </c>
      <c r="TXC6" s="98">
        <f>'Sales Forecast by COS'!TXC5</f>
        <v>0</v>
      </c>
      <c r="TXD6" s="98">
        <f>'Sales Forecast by COS'!TXD5</f>
        <v>0</v>
      </c>
      <c r="TXE6" s="98">
        <f>'Sales Forecast by COS'!TXE5</f>
        <v>0</v>
      </c>
      <c r="TXF6" s="98">
        <f>'Sales Forecast by COS'!TXF5</f>
        <v>0</v>
      </c>
      <c r="TXG6" s="98">
        <f>'Sales Forecast by COS'!TXG5</f>
        <v>0</v>
      </c>
      <c r="TXH6" s="98">
        <f>'Sales Forecast by COS'!TXH5</f>
        <v>0</v>
      </c>
      <c r="TXI6" s="98">
        <f>'Sales Forecast by COS'!TXI5</f>
        <v>0</v>
      </c>
      <c r="TXJ6" s="98">
        <f>'Sales Forecast by COS'!TXJ5</f>
        <v>0</v>
      </c>
      <c r="TXK6" s="98">
        <f>'Sales Forecast by COS'!TXK5</f>
        <v>0</v>
      </c>
      <c r="TXL6" s="98">
        <f>'Sales Forecast by COS'!TXL5</f>
        <v>0</v>
      </c>
      <c r="TXM6" s="98">
        <f>'Sales Forecast by COS'!TXM5</f>
        <v>0</v>
      </c>
      <c r="TXN6" s="98">
        <f>'Sales Forecast by COS'!TXN5</f>
        <v>0</v>
      </c>
      <c r="TXO6" s="98">
        <f>'Sales Forecast by COS'!TXO5</f>
        <v>0</v>
      </c>
      <c r="TXP6" s="98">
        <f>'Sales Forecast by COS'!TXP5</f>
        <v>0</v>
      </c>
      <c r="TXQ6" s="98">
        <f>'Sales Forecast by COS'!TXQ5</f>
        <v>0</v>
      </c>
      <c r="TXR6" s="98">
        <f>'Sales Forecast by COS'!TXR5</f>
        <v>0</v>
      </c>
      <c r="TXS6" s="98">
        <f>'Sales Forecast by COS'!TXS5</f>
        <v>0</v>
      </c>
      <c r="TXT6" s="98">
        <f>'Sales Forecast by COS'!TXT5</f>
        <v>0</v>
      </c>
      <c r="TXU6" s="98">
        <f>'Sales Forecast by COS'!TXU5</f>
        <v>0</v>
      </c>
      <c r="TXV6" s="98">
        <f>'Sales Forecast by COS'!TXV5</f>
        <v>0</v>
      </c>
      <c r="TXW6" s="98">
        <f>'Sales Forecast by COS'!TXW5</f>
        <v>0</v>
      </c>
      <c r="TXX6" s="98">
        <f>'Sales Forecast by COS'!TXX5</f>
        <v>0</v>
      </c>
      <c r="TXY6" s="98">
        <f>'Sales Forecast by COS'!TXY5</f>
        <v>0</v>
      </c>
      <c r="TXZ6" s="98">
        <f>'Sales Forecast by COS'!TXZ5</f>
        <v>0</v>
      </c>
      <c r="TYA6" s="98">
        <f>'Sales Forecast by COS'!TYA5</f>
        <v>0</v>
      </c>
      <c r="TYB6" s="98">
        <f>'Sales Forecast by COS'!TYB5</f>
        <v>0</v>
      </c>
      <c r="TYC6" s="98">
        <f>'Sales Forecast by COS'!TYC5</f>
        <v>0</v>
      </c>
      <c r="TYD6" s="98">
        <f>'Sales Forecast by COS'!TYD5</f>
        <v>0</v>
      </c>
      <c r="TYE6" s="98">
        <f>'Sales Forecast by COS'!TYE5</f>
        <v>0</v>
      </c>
      <c r="TYF6" s="98">
        <f>'Sales Forecast by COS'!TYF5</f>
        <v>0</v>
      </c>
      <c r="TYG6" s="98">
        <f>'Sales Forecast by COS'!TYG5</f>
        <v>0</v>
      </c>
      <c r="TYH6" s="98">
        <f>'Sales Forecast by COS'!TYH5</f>
        <v>0</v>
      </c>
      <c r="TYI6" s="98">
        <f>'Sales Forecast by COS'!TYI5</f>
        <v>0</v>
      </c>
      <c r="TYJ6" s="98">
        <f>'Sales Forecast by COS'!TYJ5</f>
        <v>0</v>
      </c>
      <c r="TYK6" s="98">
        <f>'Sales Forecast by COS'!TYK5</f>
        <v>0</v>
      </c>
      <c r="TYL6" s="98">
        <f>'Sales Forecast by COS'!TYL5</f>
        <v>0</v>
      </c>
      <c r="TYM6" s="98">
        <f>'Sales Forecast by COS'!TYM5</f>
        <v>0</v>
      </c>
      <c r="TYN6" s="98">
        <f>'Sales Forecast by COS'!TYN5</f>
        <v>0</v>
      </c>
      <c r="TYO6" s="98">
        <f>'Sales Forecast by COS'!TYO5</f>
        <v>0</v>
      </c>
      <c r="TYP6" s="98">
        <f>'Sales Forecast by COS'!TYP5</f>
        <v>0</v>
      </c>
      <c r="TYQ6" s="98">
        <f>'Sales Forecast by COS'!TYQ5</f>
        <v>0</v>
      </c>
      <c r="TYR6" s="98">
        <f>'Sales Forecast by COS'!TYR5</f>
        <v>0</v>
      </c>
      <c r="TYS6" s="98">
        <f>'Sales Forecast by COS'!TYS5</f>
        <v>0</v>
      </c>
      <c r="TYT6" s="98">
        <f>'Sales Forecast by COS'!TYT5</f>
        <v>0</v>
      </c>
      <c r="TYU6" s="98">
        <f>'Sales Forecast by COS'!TYU5</f>
        <v>0</v>
      </c>
      <c r="TYV6" s="98">
        <f>'Sales Forecast by COS'!TYV5</f>
        <v>0</v>
      </c>
      <c r="TYW6" s="98">
        <f>'Sales Forecast by COS'!TYW5</f>
        <v>0</v>
      </c>
      <c r="TYX6" s="98">
        <f>'Sales Forecast by COS'!TYX5</f>
        <v>0</v>
      </c>
      <c r="TYY6" s="98">
        <f>'Sales Forecast by COS'!TYY5</f>
        <v>0</v>
      </c>
      <c r="TYZ6" s="98">
        <f>'Sales Forecast by COS'!TYZ5</f>
        <v>0</v>
      </c>
      <c r="TZA6" s="98">
        <f>'Sales Forecast by COS'!TZA5</f>
        <v>0</v>
      </c>
      <c r="TZB6" s="98">
        <f>'Sales Forecast by COS'!TZB5</f>
        <v>0</v>
      </c>
      <c r="TZC6" s="98">
        <f>'Sales Forecast by COS'!TZC5</f>
        <v>0</v>
      </c>
      <c r="TZD6" s="98">
        <f>'Sales Forecast by COS'!TZD5</f>
        <v>0</v>
      </c>
      <c r="TZE6" s="98">
        <f>'Sales Forecast by COS'!TZE5</f>
        <v>0</v>
      </c>
      <c r="TZF6" s="98">
        <f>'Sales Forecast by COS'!TZF5</f>
        <v>0</v>
      </c>
      <c r="TZG6" s="98">
        <f>'Sales Forecast by COS'!TZG5</f>
        <v>0</v>
      </c>
      <c r="TZH6" s="98">
        <f>'Sales Forecast by COS'!TZH5</f>
        <v>0</v>
      </c>
      <c r="TZI6" s="98">
        <f>'Sales Forecast by COS'!TZI5</f>
        <v>0</v>
      </c>
      <c r="TZJ6" s="98">
        <f>'Sales Forecast by COS'!TZJ5</f>
        <v>0</v>
      </c>
      <c r="TZK6" s="98">
        <f>'Sales Forecast by COS'!TZK5</f>
        <v>0</v>
      </c>
      <c r="TZL6" s="98">
        <f>'Sales Forecast by COS'!TZL5</f>
        <v>0</v>
      </c>
      <c r="TZM6" s="98">
        <f>'Sales Forecast by COS'!TZM5</f>
        <v>0</v>
      </c>
      <c r="TZN6" s="98">
        <f>'Sales Forecast by COS'!TZN5</f>
        <v>0</v>
      </c>
      <c r="TZO6" s="98">
        <f>'Sales Forecast by COS'!TZO5</f>
        <v>0</v>
      </c>
      <c r="TZP6" s="98">
        <f>'Sales Forecast by COS'!TZP5</f>
        <v>0</v>
      </c>
      <c r="TZQ6" s="98">
        <f>'Sales Forecast by COS'!TZQ5</f>
        <v>0</v>
      </c>
      <c r="TZR6" s="98">
        <f>'Sales Forecast by COS'!TZR5</f>
        <v>0</v>
      </c>
      <c r="TZS6" s="98">
        <f>'Sales Forecast by COS'!TZS5</f>
        <v>0</v>
      </c>
      <c r="TZT6" s="98">
        <f>'Sales Forecast by COS'!TZT5</f>
        <v>0</v>
      </c>
      <c r="TZU6" s="98">
        <f>'Sales Forecast by COS'!TZU5</f>
        <v>0</v>
      </c>
      <c r="TZV6" s="98">
        <f>'Sales Forecast by COS'!TZV5</f>
        <v>0</v>
      </c>
      <c r="TZW6" s="98">
        <f>'Sales Forecast by COS'!TZW5</f>
        <v>0</v>
      </c>
      <c r="TZX6" s="98">
        <f>'Sales Forecast by COS'!TZX5</f>
        <v>0</v>
      </c>
      <c r="TZY6" s="98">
        <f>'Sales Forecast by COS'!TZY5</f>
        <v>0</v>
      </c>
      <c r="TZZ6" s="98">
        <f>'Sales Forecast by COS'!TZZ5</f>
        <v>0</v>
      </c>
      <c r="UAA6" s="98">
        <f>'Sales Forecast by COS'!UAA5</f>
        <v>0</v>
      </c>
      <c r="UAB6" s="98">
        <f>'Sales Forecast by COS'!UAB5</f>
        <v>0</v>
      </c>
      <c r="UAC6" s="98">
        <f>'Sales Forecast by COS'!UAC5</f>
        <v>0</v>
      </c>
      <c r="UAD6" s="98">
        <f>'Sales Forecast by COS'!UAD5</f>
        <v>0</v>
      </c>
      <c r="UAE6" s="98">
        <f>'Sales Forecast by COS'!UAE5</f>
        <v>0</v>
      </c>
      <c r="UAF6" s="98">
        <f>'Sales Forecast by COS'!UAF5</f>
        <v>0</v>
      </c>
      <c r="UAG6" s="98">
        <f>'Sales Forecast by COS'!UAG5</f>
        <v>0</v>
      </c>
      <c r="UAH6" s="98">
        <f>'Sales Forecast by COS'!UAH5</f>
        <v>0</v>
      </c>
      <c r="UAI6" s="98">
        <f>'Sales Forecast by COS'!UAI5</f>
        <v>0</v>
      </c>
      <c r="UAJ6" s="98">
        <f>'Sales Forecast by COS'!UAJ5</f>
        <v>0</v>
      </c>
      <c r="UAK6" s="98">
        <f>'Sales Forecast by COS'!UAK5</f>
        <v>0</v>
      </c>
      <c r="UAL6" s="98">
        <f>'Sales Forecast by COS'!UAL5</f>
        <v>0</v>
      </c>
      <c r="UAM6" s="98">
        <f>'Sales Forecast by COS'!UAM5</f>
        <v>0</v>
      </c>
      <c r="UAN6" s="98">
        <f>'Sales Forecast by COS'!UAN5</f>
        <v>0</v>
      </c>
      <c r="UAO6" s="98">
        <f>'Sales Forecast by COS'!UAO5</f>
        <v>0</v>
      </c>
      <c r="UAP6" s="98">
        <f>'Sales Forecast by COS'!UAP5</f>
        <v>0</v>
      </c>
      <c r="UAQ6" s="98">
        <f>'Sales Forecast by COS'!UAQ5</f>
        <v>0</v>
      </c>
      <c r="UAR6" s="98">
        <f>'Sales Forecast by COS'!UAR5</f>
        <v>0</v>
      </c>
      <c r="UAS6" s="98">
        <f>'Sales Forecast by COS'!UAS5</f>
        <v>0</v>
      </c>
      <c r="UAT6" s="98">
        <f>'Sales Forecast by COS'!UAT5</f>
        <v>0</v>
      </c>
      <c r="UAU6" s="98">
        <f>'Sales Forecast by COS'!UAU5</f>
        <v>0</v>
      </c>
      <c r="UAV6" s="98">
        <f>'Sales Forecast by COS'!UAV5</f>
        <v>0</v>
      </c>
      <c r="UAW6" s="98">
        <f>'Sales Forecast by COS'!UAW5</f>
        <v>0</v>
      </c>
      <c r="UAX6" s="98">
        <f>'Sales Forecast by COS'!UAX5</f>
        <v>0</v>
      </c>
      <c r="UAY6" s="98">
        <f>'Sales Forecast by COS'!UAY5</f>
        <v>0</v>
      </c>
      <c r="UAZ6" s="98">
        <f>'Sales Forecast by COS'!UAZ5</f>
        <v>0</v>
      </c>
      <c r="UBA6" s="98">
        <f>'Sales Forecast by COS'!UBA5</f>
        <v>0</v>
      </c>
      <c r="UBB6" s="98">
        <f>'Sales Forecast by COS'!UBB5</f>
        <v>0</v>
      </c>
      <c r="UBC6" s="98">
        <f>'Sales Forecast by COS'!UBC5</f>
        <v>0</v>
      </c>
      <c r="UBD6" s="98">
        <f>'Sales Forecast by COS'!UBD5</f>
        <v>0</v>
      </c>
      <c r="UBE6" s="98">
        <f>'Sales Forecast by COS'!UBE5</f>
        <v>0</v>
      </c>
      <c r="UBF6" s="98">
        <f>'Sales Forecast by COS'!UBF5</f>
        <v>0</v>
      </c>
      <c r="UBG6" s="98">
        <f>'Sales Forecast by COS'!UBG5</f>
        <v>0</v>
      </c>
      <c r="UBH6" s="98">
        <f>'Sales Forecast by COS'!UBH5</f>
        <v>0</v>
      </c>
      <c r="UBI6" s="98">
        <f>'Sales Forecast by COS'!UBI5</f>
        <v>0</v>
      </c>
      <c r="UBJ6" s="98">
        <f>'Sales Forecast by COS'!UBJ5</f>
        <v>0</v>
      </c>
      <c r="UBK6" s="98">
        <f>'Sales Forecast by COS'!UBK5</f>
        <v>0</v>
      </c>
      <c r="UBL6" s="98">
        <f>'Sales Forecast by COS'!UBL5</f>
        <v>0</v>
      </c>
      <c r="UBM6" s="98">
        <f>'Sales Forecast by COS'!UBM5</f>
        <v>0</v>
      </c>
      <c r="UBN6" s="98">
        <f>'Sales Forecast by COS'!UBN5</f>
        <v>0</v>
      </c>
      <c r="UBO6" s="98">
        <f>'Sales Forecast by COS'!UBO5</f>
        <v>0</v>
      </c>
      <c r="UBP6" s="98">
        <f>'Sales Forecast by COS'!UBP5</f>
        <v>0</v>
      </c>
      <c r="UBQ6" s="98">
        <f>'Sales Forecast by COS'!UBQ5</f>
        <v>0</v>
      </c>
      <c r="UBR6" s="98">
        <f>'Sales Forecast by COS'!UBR5</f>
        <v>0</v>
      </c>
      <c r="UBS6" s="98">
        <f>'Sales Forecast by COS'!UBS5</f>
        <v>0</v>
      </c>
      <c r="UBT6" s="98">
        <f>'Sales Forecast by COS'!UBT5</f>
        <v>0</v>
      </c>
      <c r="UBU6" s="98">
        <f>'Sales Forecast by COS'!UBU5</f>
        <v>0</v>
      </c>
      <c r="UBV6" s="98">
        <f>'Sales Forecast by COS'!UBV5</f>
        <v>0</v>
      </c>
      <c r="UBW6" s="98">
        <f>'Sales Forecast by COS'!UBW5</f>
        <v>0</v>
      </c>
      <c r="UBX6" s="98">
        <f>'Sales Forecast by COS'!UBX5</f>
        <v>0</v>
      </c>
      <c r="UBY6" s="98">
        <f>'Sales Forecast by COS'!UBY5</f>
        <v>0</v>
      </c>
      <c r="UBZ6" s="98">
        <f>'Sales Forecast by COS'!UBZ5</f>
        <v>0</v>
      </c>
      <c r="UCA6" s="98">
        <f>'Sales Forecast by COS'!UCA5</f>
        <v>0</v>
      </c>
      <c r="UCB6" s="98">
        <f>'Sales Forecast by COS'!UCB5</f>
        <v>0</v>
      </c>
      <c r="UCC6" s="98">
        <f>'Sales Forecast by COS'!UCC5</f>
        <v>0</v>
      </c>
      <c r="UCD6" s="98">
        <f>'Sales Forecast by COS'!UCD5</f>
        <v>0</v>
      </c>
      <c r="UCE6" s="98">
        <f>'Sales Forecast by COS'!UCE5</f>
        <v>0</v>
      </c>
      <c r="UCF6" s="98">
        <f>'Sales Forecast by COS'!UCF5</f>
        <v>0</v>
      </c>
      <c r="UCG6" s="98">
        <f>'Sales Forecast by COS'!UCG5</f>
        <v>0</v>
      </c>
      <c r="UCH6" s="98">
        <f>'Sales Forecast by COS'!UCH5</f>
        <v>0</v>
      </c>
      <c r="UCI6" s="98">
        <f>'Sales Forecast by COS'!UCI5</f>
        <v>0</v>
      </c>
      <c r="UCJ6" s="98">
        <f>'Sales Forecast by COS'!UCJ5</f>
        <v>0</v>
      </c>
      <c r="UCK6" s="98">
        <f>'Sales Forecast by COS'!UCK5</f>
        <v>0</v>
      </c>
      <c r="UCL6" s="98">
        <f>'Sales Forecast by COS'!UCL5</f>
        <v>0</v>
      </c>
      <c r="UCM6" s="98">
        <f>'Sales Forecast by COS'!UCM5</f>
        <v>0</v>
      </c>
      <c r="UCN6" s="98">
        <f>'Sales Forecast by COS'!UCN5</f>
        <v>0</v>
      </c>
      <c r="UCO6" s="98">
        <f>'Sales Forecast by COS'!UCO5</f>
        <v>0</v>
      </c>
      <c r="UCP6" s="98">
        <f>'Sales Forecast by COS'!UCP5</f>
        <v>0</v>
      </c>
      <c r="UCQ6" s="98">
        <f>'Sales Forecast by COS'!UCQ5</f>
        <v>0</v>
      </c>
      <c r="UCR6" s="98">
        <f>'Sales Forecast by COS'!UCR5</f>
        <v>0</v>
      </c>
      <c r="UCS6" s="98">
        <f>'Sales Forecast by COS'!UCS5</f>
        <v>0</v>
      </c>
      <c r="UCT6" s="98">
        <f>'Sales Forecast by COS'!UCT5</f>
        <v>0</v>
      </c>
      <c r="UCU6" s="98">
        <f>'Sales Forecast by COS'!UCU5</f>
        <v>0</v>
      </c>
      <c r="UCV6" s="98">
        <f>'Sales Forecast by COS'!UCV5</f>
        <v>0</v>
      </c>
      <c r="UCW6" s="98">
        <f>'Sales Forecast by COS'!UCW5</f>
        <v>0</v>
      </c>
      <c r="UCX6" s="98">
        <f>'Sales Forecast by COS'!UCX5</f>
        <v>0</v>
      </c>
      <c r="UCY6" s="98">
        <f>'Sales Forecast by COS'!UCY5</f>
        <v>0</v>
      </c>
      <c r="UCZ6" s="98">
        <f>'Sales Forecast by COS'!UCZ5</f>
        <v>0</v>
      </c>
      <c r="UDA6" s="98">
        <f>'Sales Forecast by COS'!UDA5</f>
        <v>0</v>
      </c>
      <c r="UDB6" s="98">
        <f>'Sales Forecast by COS'!UDB5</f>
        <v>0</v>
      </c>
      <c r="UDC6" s="98">
        <f>'Sales Forecast by COS'!UDC5</f>
        <v>0</v>
      </c>
      <c r="UDD6" s="98">
        <f>'Sales Forecast by COS'!UDD5</f>
        <v>0</v>
      </c>
      <c r="UDE6" s="98">
        <f>'Sales Forecast by COS'!UDE5</f>
        <v>0</v>
      </c>
      <c r="UDF6" s="98">
        <f>'Sales Forecast by COS'!UDF5</f>
        <v>0</v>
      </c>
      <c r="UDG6" s="98">
        <f>'Sales Forecast by COS'!UDG5</f>
        <v>0</v>
      </c>
      <c r="UDH6" s="98">
        <f>'Sales Forecast by COS'!UDH5</f>
        <v>0</v>
      </c>
      <c r="UDI6" s="98">
        <f>'Sales Forecast by COS'!UDI5</f>
        <v>0</v>
      </c>
      <c r="UDJ6" s="98">
        <f>'Sales Forecast by COS'!UDJ5</f>
        <v>0</v>
      </c>
      <c r="UDK6" s="98">
        <f>'Sales Forecast by COS'!UDK5</f>
        <v>0</v>
      </c>
      <c r="UDL6" s="98">
        <f>'Sales Forecast by COS'!UDL5</f>
        <v>0</v>
      </c>
      <c r="UDM6" s="98">
        <f>'Sales Forecast by COS'!UDM5</f>
        <v>0</v>
      </c>
      <c r="UDN6" s="98">
        <f>'Sales Forecast by COS'!UDN5</f>
        <v>0</v>
      </c>
      <c r="UDO6" s="98">
        <f>'Sales Forecast by COS'!UDO5</f>
        <v>0</v>
      </c>
      <c r="UDP6" s="98">
        <f>'Sales Forecast by COS'!UDP5</f>
        <v>0</v>
      </c>
      <c r="UDQ6" s="98">
        <f>'Sales Forecast by COS'!UDQ5</f>
        <v>0</v>
      </c>
      <c r="UDR6" s="98">
        <f>'Sales Forecast by COS'!UDR5</f>
        <v>0</v>
      </c>
      <c r="UDS6" s="98">
        <f>'Sales Forecast by COS'!UDS5</f>
        <v>0</v>
      </c>
      <c r="UDT6" s="98">
        <f>'Sales Forecast by COS'!UDT5</f>
        <v>0</v>
      </c>
      <c r="UDU6" s="98">
        <f>'Sales Forecast by COS'!UDU5</f>
        <v>0</v>
      </c>
      <c r="UDV6" s="98">
        <f>'Sales Forecast by COS'!UDV5</f>
        <v>0</v>
      </c>
      <c r="UDW6" s="98">
        <f>'Sales Forecast by COS'!UDW5</f>
        <v>0</v>
      </c>
      <c r="UDX6" s="98">
        <f>'Sales Forecast by COS'!UDX5</f>
        <v>0</v>
      </c>
      <c r="UDY6" s="98">
        <f>'Sales Forecast by COS'!UDY5</f>
        <v>0</v>
      </c>
      <c r="UDZ6" s="98">
        <f>'Sales Forecast by COS'!UDZ5</f>
        <v>0</v>
      </c>
      <c r="UEA6" s="98">
        <f>'Sales Forecast by COS'!UEA5</f>
        <v>0</v>
      </c>
      <c r="UEB6" s="98">
        <f>'Sales Forecast by COS'!UEB5</f>
        <v>0</v>
      </c>
      <c r="UEC6" s="98">
        <f>'Sales Forecast by COS'!UEC5</f>
        <v>0</v>
      </c>
      <c r="UED6" s="98">
        <f>'Sales Forecast by COS'!UED5</f>
        <v>0</v>
      </c>
      <c r="UEE6" s="98">
        <f>'Sales Forecast by COS'!UEE5</f>
        <v>0</v>
      </c>
      <c r="UEF6" s="98">
        <f>'Sales Forecast by COS'!UEF5</f>
        <v>0</v>
      </c>
      <c r="UEG6" s="98">
        <f>'Sales Forecast by COS'!UEG5</f>
        <v>0</v>
      </c>
      <c r="UEH6" s="98">
        <f>'Sales Forecast by COS'!UEH5</f>
        <v>0</v>
      </c>
      <c r="UEI6" s="98">
        <f>'Sales Forecast by COS'!UEI5</f>
        <v>0</v>
      </c>
      <c r="UEJ6" s="98">
        <f>'Sales Forecast by COS'!UEJ5</f>
        <v>0</v>
      </c>
      <c r="UEK6" s="98">
        <f>'Sales Forecast by COS'!UEK5</f>
        <v>0</v>
      </c>
      <c r="UEL6" s="98">
        <f>'Sales Forecast by COS'!UEL5</f>
        <v>0</v>
      </c>
      <c r="UEM6" s="98">
        <f>'Sales Forecast by COS'!UEM5</f>
        <v>0</v>
      </c>
      <c r="UEN6" s="98">
        <f>'Sales Forecast by COS'!UEN5</f>
        <v>0</v>
      </c>
      <c r="UEO6" s="98">
        <f>'Sales Forecast by COS'!UEO5</f>
        <v>0</v>
      </c>
      <c r="UEP6" s="98">
        <f>'Sales Forecast by COS'!UEP5</f>
        <v>0</v>
      </c>
      <c r="UEQ6" s="98">
        <f>'Sales Forecast by COS'!UEQ5</f>
        <v>0</v>
      </c>
      <c r="UER6" s="98">
        <f>'Sales Forecast by COS'!UER5</f>
        <v>0</v>
      </c>
      <c r="UES6" s="98">
        <f>'Sales Forecast by COS'!UES5</f>
        <v>0</v>
      </c>
      <c r="UET6" s="98">
        <f>'Sales Forecast by COS'!UET5</f>
        <v>0</v>
      </c>
      <c r="UEU6" s="98">
        <f>'Sales Forecast by COS'!UEU5</f>
        <v>0</v>
      </c>
      <c r="UEV6" s="98">
        <f>'Sales Forecast by COS'!UEV5</f>
        <v>0</v>
      </c>
      <c r="UEW6" s="98">
        <f>'Sales Forecast by COS'!UEW5</f>
        <v>0</v>
      </c>
      <c r="UEX6" s="98">
        <f>'Sales Forecast by COS'!UEX5</f>
        <v>0</v>
      </c>
      <c r="UEY6" s="98">
        <f>'Sales Forecast by COS'!UEY5</f>
        <v>0</v>
      </c>
      <c r="UEZ6" s="98">
        <f>'Sales Forecast by COS'!UEZ5</f>
        <v>0</v>
      </c>
      <c r="UFA6" s="98">
        <f>'Sales Forecast by COS'!UFA5</f>
        <v>0</v>
      </c>
      <c r="UFB6" s="98">
        <f>'Sales Forecast by COS'!UFB5</f>
        <v>0</v>
      </c>
      <c r="UFC6" s="98">
        <f>'Sales Forecast by COS'!UFC5</f>
        <v>0</v>
      </c>
      <c r="UFD6" s="98">
        <f>'Sales Forecast by COS'!UFD5</f>
        <v>0</v>
      </c>
      <c r="UFE6" s="98">
        <f>'Sales Forecast by COS'!UFE5</f>
        <v>0</v>
      </c>
      <c r="UFF6" s="98">
        <f>'Sales Forecast by COS'!UFF5</f>
        <v>0</v>
      </c>
      <c r="UFG6" s="98">
        <f>'Sales Forecast by COS'!UFG5</f>
        <v>0</v>
      </c>
      <c r="UFH6" s="98">
        <f>'Sales Forecast by COS'!UFH5</f>
        <v>0</v>
      </c>
      <c r="UFI6" s="98">
        <f>'Sales Forecast by COS'!UFI5</f>
        <v>0</v>
      </c>
      <c r="UFJ6" s="98">
        <f>'Sales Forecast by COS'!UFJ5</f>
        <v>0</v>
      </c>
      <c r="UFK6" s="98">
        <f>'Sales Forecast by COS'!UFK5</f>
        <v>0</v>
      </c>
      <c r="UFL6" s="98">
        <f>'Sales Forecast by COS'!UFL5</f>
        <v>0</v>
      </c>
      <c r="UFM6" s="98">
        <f>'Sales Forecast by COS'!UFM5</f>
        <v>0</v>
      </c>
      <c r="UFN6" s="98">
        <f>'Sales Forecast by COS'!UFN5</f>
        <v>0</v>
      </c>
      <c r="UFO6" s="98">
        <f>'Sales Forecast by COS'!UFO5</f>
        <v>0</v>
      </c>
      <c r="UFP6" s="98">
        <f>'Sales Forecast by COS'!UFP5</f>
        <v>0</v>
      </c>
      <c r="UFQ6" s="98">
        <f>'Sales Forecast by COS'!UFQ5</f>
        <v>0</v>
      </c>
      <c r="UFR6" s="98">
        <f>'Sales Forecast by COS'!UFR5</f>
        <v>0</v>
      </c>
      <c r="UFS6" s="98">
        <f>'Sales Forecast by COS'!UFS5</f>
        <v>0</v>
      </c>
      <c r="UFT6" s="98">
        <f>'Sales Forecast by COS'!UFT5</f>
        <v>0</v>
      </c>
      <c r="UFU6" s="98">
        <f>'Sales Forecast by COS'!UFU5</f>
        <v>0</v>
      </c>
      <c r="UFV6" s="98">
        <f>'Sales Forecast by COS'!UFV5</f>
        <v>0</v>
      </c>
      <c r="UFW6" s="98">
        <f>'Sales Forecast by COS'!UFW5</f>
        <v>0</v>
      </c>
      <c r="UFX6" s="98">
        <f>'Sales Forecast by COS'!UFX5</f>
        <v>0</v>
      </c>
      <c r="UFY6" s="98">
        <f>'Sales Forecast by COS'!UFY5</f>
        <v>0</v>
      </c>
      <c r="UFZ6" s="98">
        <f>'Sales Forecast by COS'!UFZ5</f>
        <v>0</v>
      </c>
      <c r="UGA6" s="98">
        <f>'Sales Forecast by COS'!UGA5</f>
        <v>0</v>
      </c>
      <c r="UGB6" s="98">
        <f>'Sales Forecast by COS'!UGB5</f>
        <v>0</v>
      </c>
      <c r="UGC6" s="98">
        <f>'Sales Forecast by COS'!UGC5</f>
        <v>0</v>
      </c>
      <c r="UGD6" s="98">
        <f>'Sales Forecast by COS'!UGD5</f>
        <v>0</v>
      </c>
      <c r="UGE6" s="98">
        <f>'Sales Forecast by COS'!UGE5</f>
        <v>0</v>
      </c>
      <c r="UGF6" s="98">
        <f>'Sales Forecast by COS'!UGF5</f>
        <v>0</v>
      </c>
      <c r="UGG6" s="98">
        <f>'Sales Forecast by COS'!UGG5</f>
        <v>0</v>
      </c>
      <c r="UGH6" s="98">
        <f>'Sales Forecast by COS'!UGH5</f>
        <v>0</v>
      </c>
      <c r="UGI6" s="98">
        <f>'Sales Forecast by COS'!UGI5</f>
        <v>0</v>
      </c>
      <c r="UGJ6" s="98">
        <f>'Sales Forecast by COS'!UGJ5</f>
        <v>0</v>
      </c>
      <c r="UGK6" s="98">
        <f>'Sales Forecast by COS'!UGK5</f>
        <v>0</v>
      </c>
      <c r="UGL6" s="98">
        <f>'Sales Forecast by COS'!UGL5</f>
        <v>0</v>
      </c>
      <c r="UGM6" s="98">
        <f>'Sales Forecast by COS'!UGM5</f>
        <v>0</v>
      </c>
      <c r="UGN6" s="98">
        <f>'Sales Forecast by COS'!UGN5</f>
        <v>0</v>
      </c>
      <c r="UGO6" s="98">
        <f>'Sales Forecast by COS'!UGO5</f>
        <v>0</v>
      </c>
      <c r="UGP6" s="98">
        <f>'Sales Forecast by COS'!UGP5</f>
        <v>0</v>
      </c>
      <c r="UGQ6" s="98">
        <f>'Sales Forecast by COS'!UGQ5</f>
        <v>0</v>
      </c>
      <c r="UGR6" s="98">
        <f>'Sales Forecast by COS'!UGR5</f>
        <v>0</v>
      </c>
      <c r="UGS6" s="98">
        <f>'Sales Forecast by COS'!UGS5</f>
        <v>0</v>
      </c>
      <c r="UGT6" s="98">
        <f>'Sales Forecast by COS'!UGT5</f>
        <v>0</v>
      </c>
      <c r="UGU6" s="98">
        <f>'Sales Forecast by COS'!UGU5</f>
        <v>0</v>
      </c>
      <c r="UGV6" s="98">
        <f>'Sales Forecast by COS'!UGV5</f>
        <v>0</v>
      </c>
      <c r="UGW6" s="98">
        <f>'Sales Forecast by COS'!UGW5</f>
        <v>0</v>
      </c>
      <c r="UGX6" s="98">
        <f>'Sales Forecast by COS'!UGX5</f>
        <v>0</v>
      </c>
      <c r="UGY6" s="98">
        <f>'Sales Forecast by COS'!UGY5</f>
        <v>0</v>
      </c>
      <c r="UGZ6" s="98">
        <f>'Sales Forecast by COS'!UGZ5</f>
        <v>0</v>
      </c>
      <c r="UHA6" s="98">
        <f>'Sales Forecast by COS'!UHA5</f>
        <v>0</v>
      </c>
      <c r="UHB6" s="98">
        <f>'Sales Forecast by COS'!UHB5</f>
        <v>0</v>
      </c>
      <c r="UHC6" s="98">
        <f>'Sales Forecast by COS'!UHC5</f>
        <v>0</v>
      </c>
      <c r="UHD6" s="98">
        <f>'Sales Forecast by COS'!UHD5</f>
        <v>0</v>
      </c>
      <c r="UHE6" s="98">
        <f>'Sales Forecast by COS'!UHE5</f>
        <v>0</v>
      </c>
      <c r="UHF6" s="98">
        <f>'Sales Forecast by COS'!UHF5</f>
        <v>0</v>
      </c>
      <c r="UHG6" s="98">
        <f>'Sales Forecast by COS'!UHG5</f>
        <v>0</v>
      </c>
      <c r="UHH6" s="98">
        <f>'Sales Forecast by COS'!UHH5</f>
        <v>0</v>
      </c>
      <c r="UHI6" s="98">
        <f>'Sales Forecast by COS'!UHI5</f>
        <v>0</v>
      </c>
      <c r="UHJ6" s="98">
        <f>'Sales Forecast by COS'!UHJ5</f>
        <v>0</v>
      </c>
      <c r="UHK6" s="98">
        <f>'Sales Forecast by COS'!UHK5</f>
        <v>0</v>
      </c>
      <c r="UHL6" s="98">
        <f>'Sales Forecast by COS'!UHL5</f>
        <v>0</v>
      </c>
      <c r="UHM6" s="98">
        <f>'Sales Forecast by COS'!UHM5</f>
        <v>0</v>
      </c>
      <c r="UHN6" s="98">
        <f>'Sales Forecast by COS'!UHN5</f>
        <v>0</v>
      </c>
      <c r="UHO6" s="98">
        <f>'Sales Forecast by COS'!UHO5</f>
        <v>0</v>
      </c>
      <c r="UHP6" s="98">
        <f>'Sales Forecast by COS'!UHP5</f>
        <v>0</v>
      </c>
      <c r="UHQ6" s="98">
        <f>'Sales Forecast by COS'!UHQ5</f>
        <v>0</v>
      </c>
      <c r="UHR6" s="98">
        <f>'Sales Forecast by COS'!UHR5</f>
        <v>0</v>
      </c>
      <c r="UHS6" s="98">
        <f>'Sales Forecast by COS'!UHS5</f>
        <v>0</v>
      </c>
      <c r="UHT6" s="98">
        <f>'Sales Forecast by COS'!UHT5</f>
        <v>0</v>
      </c>
      <c r="UHU6" s="98">
        <f>'Sales Forecast by COS'!UHU5</f>
        <v>0</v>
      </c>
      <c r="UHV6" s="98">
        <f>'Sales Forecast by COS'!UHV5</f>
        <v>0</v>
      </c>
      <c r="UHW6" s="98">
        <f>'Sales Forecast by COS'!UHW5</f>
        <v>0</v>
      </c>
      <c r="UHX6" s="98">
        <f>'Sales Forecast by COS'!UHX5</f>
        <v>0</v>
      </c>
      <c r="UHY6" s="98">
        <f>'Sales Forecast by COS'!UHY5</f>
        <v>0</v>
      </c>
      <c r="UHZ6" s="98">
        <f>'Sales Forecast by COS'!UHZ5</f>
        <v>0</v>
      </c>
      <c r="UIA6" s="98">
        <f>'Sales Forecast by COS'!UIA5</f>
        <v>0</v>
      </c>
      <c r="UIB6" s="98">
        <f>'Sales Forecast by COS'!UIB5</f>
        <v>0</v>
      </c>
      <c r="UIC6" s="98">
        <f>'Sales Forecast by COS'!UIC5</f>
        <v>0</v>
      </c>
      <c r="UID6" s="98">
        <f>'Sales Forecast by COS'!UID5</f>
        <v>0</v>
      </c>
      <c r="UIE6" s="98">
        <f>'Sales Forecast by COS'!UIE5</f>
        <v>0</v>
      </c>
      <c r="UIF6" s="98">
        <f>'Sales Forecast by COS'!UIF5</f>
        <v>0</v>
      </c>
      <c r="UIG6" s="98">
        <f>'Sales Forecast by COS'!UIG5</f>
        <v>0</v>
      </c>
      <c r="UIH6" s="98">
        <f>'Sales Forecast by COS'!UIH5</f>
        <v>0</v>
      </c>
      <c r="UII6" s="98">
        <f>'Sales Forecast by COS'!UII5</f>
        <v>0</v>
      </c>
      <c r="UIJ6" s="98">
        <f>'Sales Forecast by COS'!UIJ5</f>
        <v>0</v>
      </c>
      <c r="UIK6" s="98">
        <f>'Sales Forecast by COS'!UIK5</f>
        <v>0</v>
      </c>
      <c r="UIL6" s="98">
        <f>'Sales Forecast by COS'!UIL5</f>
        <v>0</v>
      </c>
      <c r="UIM6" s="98">
        <f>'Sales Forecast by COS'!UIM5</f>
        <v>0</v>
      </c>
      <c r="UIN6" s="98">
        <f>'Sales Forecast by COS'!UIN5</f>
        <v>0</v>
      </c>
      <c r="UIO6" s="98">
        <f>'Sales Forecast by COS'!UIO5</f>
        <v>0</v>
      </c>
      <c r="UIP6" s="98">
        <f>'Sales Forecast by COS'!UIP5</f>
        <v>0</v>
      </c>
      <c r="UIQ6" s="98">
        <f>'Sales Forecast by COS'!UIQ5</f>
        <v>0</v>
      </c>
      <c r="UIR6" s="98">
        <f>'Sales Forecast by COS'!UIR5</f>
        <v>0</v>
      </c>
      <c r="UIS6" s="98">
        <f>'Sales Forecast by COS'!UIS5</f>
        <v>0</v>
      </c>
      <c r="UIT6" s="98">
        <f>'Sales Forecast by COS'!UIT5</f>
        <v>0</v>
      </c>
      <c r="UIU6" s="98">
        <f>'Sales Forecast by COS'!UIU5</f>
        <v>0</v>
      </c>
      <c r="UIV6" s="98">
        <f>'Sales Forecast by COS'!UIV5</f>
        <v>0</v>
      </c>
      <c r="UIW6" s="98">
        <f>'Sales Forecast by COS'!UIW5</f>
        <v>0</v>
      </c>
      <c r="UIX6" s="98">
        <f>'Sales Forecast by COS'!UIX5</f>
        <v>0</v>
      </c>
      <c r="UIY6" s="98">
        <f>'Sales Forecast by COS'!UIY5</f>
        <v>0</v>
      </c>
      <c r="UIZ6" s="98">
        <f>'Sales Forecast by COS'!UIZ5</f>
        <v>0</v>
      </c>
      <c r="UJA6" s="98">
        <f>'Sales Forecast by COS'!UJA5</f>
        <v>0</v>
      </c>
      <c r="UJB6" s="98">
        <f>'Sales Forecast by COS'!UJB5</f>
        <v>0</v>
      </c>
      <c r="UJC6" s="98">
        <f>'Sales Forecast by COS'!UJC5</f>
        <v>0</v>
      </c>
      <c r="UJD6" s="98">
        <f>'Sales Forecast by COS'!UJD5</f>
        <v>0</v>
      </c>
      <c r="UJE6" s="98">
        <f>'Sales Forecast by COS'!UJE5</f>
        <v>0</v>
      </c>
      <c r="UJF6" s="98">
        <f>'Sales Forecast by COS'!UJF5</f>
        <v>0</v>
      </c>
      <c r="UJG6" s="98">
        <f>'Sales Forecast by COS'!UJG5</f>
        <v>0</v>
      </c>
      <c r="UJH6" s="98">
        <f>'Sales Forecast by COS'!UJH5</f>
        <v>0</v>
      </c>
      <c r="UJI6" s="98">
        <f>'Sales Forecast by COS'!UJI5</f>
        <v>0</v>
      </c>
      <c r="UJJ6" s="98">
        <f>'Sales Forecast by COS'!UJJ5</f>
        <v>0</v>
      </c>
      <c r="UJK6" s="98">
        <f>'Sales Forecast by COS'!UJK5</f>
        <v>0</v>
      </c>
      <c r="UJL6" s="98">
        <f>'Sales Forecast by COS'!UJL5</f>
        <v>0</v>
      </c>
      <c r="UJM6" s="98">
        <f>'Sales Forecast by COS'!UJM5</f>
        <v>0</v>
      </c>
      <c r="UJN6" s="98">
        <f>'Sales Forecast by COS'!UJN5</f>
        <v>0</v>
      </c>
      <c r="UJO6" s="98">
        <f>'Sales Forecast by COS'!UJO5</f>
        <v>0</v>
      </c>
      <c r="UJP6" s="98">
        <f>'Sales Forecast by COS'!UJP5</f>
        <v>0</v>
      </c>
      <c r="UJQ6" s="98">
        <f>'Sales Forecast by COS'!UJQ5</f>
        <v>0</v>
      </c>
      <c r="UJR6" s="98">
        <f>'Sales Forecast by COS'!UJR5</f>
        <v>0</v>
      </c>
      <c r="UJS6" s="98">
        <f>'Sales Forecast by COS'!UJS5</f>
        <v>0</v>
      </c>
      <c r="UJT6" s="98">
        <f>'Sales Forecast by COS'!UJT5</f>
        <v>0</v>
      </c>
      <c r="UJU6" s="98">
        <f>'Sales Forecast by COS'!UJU5</f>
        <v>0</v>
      </c>
      <c r="UJV6" s="98">
        <f>'Sales Forecast by COS'!UJV5</f>
        <v>0</v>
      </c>
      <c r="UJW6" s="98">
        <f>'Sales Forecast by COS'!UJW5</f>
        <v>0</v>
      </c>
      <c r="UJX6" s="98">
        <f>'Sales Forecast by COS'!UJX5</f>
        <v>0</v>
      </c>
      <c r="UJY6" s="98">
        <f>'Sales Forecast by COS'!UJY5</f>
        <v>0</v>
      </c>
      <c r="UJZ6" s="98">
        <f>'Sales Forecast by COS'!UJZ5</f>
        <v>0</v>
      </c>
      <c r="UKA6" s="98">
        <f>'Sales Forecast by COS'!UKA5</f>
        <v>0</v>
      </c>
      <c r="UKB6" s="98">
        <f>'Sales Forecast by COS'!UKB5</f>
        <v>0</v>
      </c>
      <c r="UKC6" s="98">
        <f>'Sales Forecast by COS'!UKC5</f>
        <v>0</v>
      </c>
      <c r="UKD6" s="98">
        <f>'Sales Forecast by COS'!UKD5</f>
        <v>0</v>
      </c>
      <c r="UKE6" s="98">
        <f>'Sales Forecast by COS'!UKE5</f>
        <v>0</v>
      </c>
      <c r="UKF6" s="98">
        <f>'Sales Forecast by COS'!UKF5</f>
        <v>0</v>
      </c>
      <c r="UKG6" s="98">
        <f>'Sales Forecast by COS'!UKG5</f>
        <v>0</v>
      </c>
      <c r="UKH6" s="98">
        <f>'Sales Forecast by COS'!UKH5</f>
        <v>0</v>
      </c>
      <c r="UKI6" s="98">
        <f>'Sales Forecast by COS'!UKI5</f>
        <v>0</v>
      </c>
      <c r="UKJ6" s="98">
        <f>'Sales Forecast by COS'!UKJ5</f>
        <v>0</v>
      </c>
      <c r="UKK6" s="98">
        <f>'Sales Forecast by COS'!UKK5</f>
        <v>0</v>
      </c>
      <c r="UKL6" s="98">
        <f>'Sales Forecast by COS'!UKL5</f>
        <v>0</v>
      </c>
      <c r="UKM6" s="98">
        <f>'Sales Forecast by COS'!UKM5</f>
        <v>0</v>
      </c>
      <c r="UKN6" s="98">
        <f>'Sales Forecast by COS'!UKN5</f>
        <v>0</v>
      </c>
      <c r="UKO6" s="98">
        <f>'Sales Forecast by COS'!UKO5</f>
        <v>0</v>
      </c>
      <c r="UKP6" s="98">
        <f>'Sales Forecast by COS'!UKP5</f>
        <v>0</v>
      </c>
      <c r="UKQ6" s="98">
        <f>'Sales Forecast by COS'!UKQ5</f>
        <v>0</v>
      </c>
      <c r="UKR6" s="98">
        <f>'Sales Forecast by COS'!UKR5</f>
        <v>0</v>
      </c>
      <c r="UKS6" s="98">
        <f>'Sales Forecast by COS'!UKS5</f>
        <v>0</v>
      </c>
      <c r="UKT6" s="98">
        <f>'Sales Forecast by COS'!UKT5</f>
        <v>0</v>
      </c>
      <c r="UKU6" s="98">
        <f>'Sales Forecast by COS'!UKU5</f>
        <v>0</v>
      </c>
      <c r="UKV6" s="98">
        <f>'Sales Forecast by COS'!UKV5</f>
        <v>0</v>
      </c>
      <c r="UKW6" s="98">
        <f>'Sales Forecast by COS'!UKW5</f>
        <v>0</v>
      </c>
      <c r="UKX6" s="98">
        <f>'Sales Forecast by COS'!UKX5</f>
        <v>0</v>
      </c>
      <c r="UKY6" s="98">
        <f>'Sales Forecast by COS'!UKY5</f>
        <v>0</v>
      </c>
      <c r="UKZ6" s="98">
        <f>'Sales Forecast by COS'!UKZ5</f>
        <v>0</v>
      </c>
      <c r="ULA6" s="98">
        <f>'Sales Forecast by COS'!ULA5</f>
        <v>0</v>
      </c>
      <c r="ULB6" s="98">
        <f>'Sales Forecast by COS'!ULB5</f>
        <v>0</v>
      </c>
      <c r="ULC6" s="98">
        <f>'Sales Forecast by COS'!ULC5</f>
        <v>0</v>
      </c>
      <c r="ULD6" s="98">
        <f>'Sales Forecast by COS'!ULD5</f>
        <v>0</v>
      </c>
      <c r="ULE6" s="98">
        <f>'Sales Forecast by COS'!ULE5</f>
        <v>0</v>
      </c>
      <c r="ULF6" s="98">
        <f>'Sales Forecast by COS'!ULF5</f>
        <v>0</v>
      </c>
      <c r="ULG6" s="98">
        <f>'Sales Forecast by COS'!ULG5</f>
        <v>0</v>
      </c>
      <c r="ULH6" s="98">
        <f>'Sales Forecast by COS'!ULH5</f>
        <v>0</v>
      </c>
      <c r="ULI6" s="98">
        <f>'Sales Forecast by COS'!ULI5</f>
        <v>0</v>
      </c>
      <c r="ULJ6" s="98">
        <f>'Sales Forecast by COS'!ULJ5</f>
        <v>0</v>
      </c>
      <c r="ULK6" s="98">
        <f>'Sales Forecast by COS'!ULK5</f>
        <v>0</v>
      </c>
      <c r="ULL6" s="98">
        <f>'Sales Forecast by COS'!ULL5</f>
        <v>0</v>
      </c>
      <c r="ULM6" s="98">
        <f>'Sales Forecast by COS'!ULM5</f>
        <v>0</v>
      </c>
      <c r="ULN6" s="98">
        <f>'Sales Forecast by COS'!ULN5</f>
        <v>0</v>
      </c>
      <c r="ULO6" s="98">
        <f>'Sales Forecast by COS'!ULO5</f>
        <v>0</v>
      </c>
      <c r="ULP6" s="98">
        <f>'Sales Forecast by COS'!ULP5</f>
        <v>0</v>
      </c>
      <c r="ULQ6" s="98">
        <f>'Sales Forecast by COS'!ULQ5</f>
        <v>0</v>
      </c>
      <c r="ULR6" s="98">
        <f>'Sales Forecast by COS'!ULR5</f>
        <v>0</v>
      </c>
      <c r="ULS6" s="98">
        <f>'Sales Forecast by COS'!ULS5</f>
        <v>0</v>
      </c>
      <c r="ULT6" s="98">
        <f>'Sales Forecast by COS'!ULT5</f>
        <v>0</v>
      </c>
      <c r="ULU6" s="98">
        <f>'Sales Forecast by COS'!ULU5</f>
        <v>0</v>
      </c>
      <c r="ULV6" s="98">
        <f>'Sales Forecast by COS'!ULV5</f>
        <v>0</v>
      </c>
      <c r="ULW6" s="98">
        <f>'Sales Forecast by COS'!ULW5</f>
        <v>0</v>
      </c>
      <c r="ULX6" s="98">
        <f>'Sales Forecast by COS'!ULX5</f>
        <v>0</v>
      </c>
      <c r="ULY6" s="98">
        <f>'Sales Forecast by COS'!ULY5</f>
        <v>0</v>
      </c>
      <c r="ULZ6" s="98">
        <f>'Sales Forecast by COS'!ULZ5</f>
        <v>0</v>
      </c>
      <c r="UMA6" s="98">
        <f>'Sales Forecast by COS'!UMA5</f>
        <v>0</v>
      </c>
      <c r="UMB6" s="98">
        <f>'Sales Forecast by COS'!UMB5</f>
        <v>0</v>
      </c>
      <c r="UMC6" s="98">
        <f>'Sales Forecast by COS'!UMC5</f>
        <v>0</v>
      </c>
      <c r="UMD6" s="98">
        <f>'Sales Forecast by COS'!UMD5</f>
        <v>0</v>
      </c>
      <c r="UME6" s="98">
        <f>'Sales Forecast by COS'!UME5</f>
        <v>0</v>
      </c>
      <c r="UMF6" s="98">
        <f>'Sales Forecast by COS'!UMF5</f>
        <v>0</v>
      </c>
      <c r="UMG6" s="98">
        <f>'Sales Forecast by COS'!UMG5</f>
        <v>0</v>
      </c>
      <c r="UMH6" s="98">
        <f>'Sales Forecast by COS'!UMH5</f>
        <v>0</v>
      </c>
      <c r="UMI6" s="98">
        <f>'Sales Forecast by COS'!UMI5</f>
        <v>0</v>
      </c>
      <c r="UMJ6" s="98">
        <f>'Sales Forecast by COS'!UMJ5</f>
        <v>0</v>
      </c>
      <c r="UMK6" s="98">
        <f>'Sales Forecast by COS'!UMK5</f>
        <v>0</v>
      </c>
      <c r="UML6" s="98">
        <f>'Sales Forecast by COS'!UML5</f>
        <v>0</v>
      </c>
      <c r="UMM6" s="98">
        <f>'Sales Forecast by COS'!UMM5</f>
        <v>0</v>
      </c>
      <c r="UMN6" s="98">
        <f>'Sales Forecast by COS'!UMN5</f>
        <v>0</v>
      </c>
      <c r="UMO6" s="98">
        <f>'Sales Forecast by COS'!UMO5</f>
        <v>0</v>
      </c>
      <c r="UMP6" s="98">
        <f>'Sales Forecast by COS'!UMP5</f>
        <v>0</v>
      </c>
      <c r="UMQ6" s="98">
        <f>'Sales Forecast by COS'!UMQ5</f>
        <v>0</v>
      </c>
      <c r="UMR6" s="98">
        <f>'Sales Forecast by COS'!UMR5</f>
        <v>0</v>
      </c>
      <c r="UMS6" s="98">
        <f>'Sales Forecast by COS'!UMS5</f>
        <v>0</v>
      </c>
      <c r="UMT6" s="98">
        <f>'Sales Forecast by COS'!UMT5</f>
        <v>0</v>
      </c>
      <c r="UMU6" s="98">
        <f>'Sales Forecast by COS'!UMU5</f>
        <v>0</v>
      </c>
      <c r="UMV6" s="98">
        <f>'Sales Forecast by COS'!UMV5</f>
        <v>0</v>
      </c>
      <c r="UMW6" s="98">
        <f>'Sales Forecast by COS'!UMW5</f>
        <v>0</v>
      </c>
      <c r="UMX6" s="98">
        <f>'Sales Forecast by COS'!UMX5</f>
        <v>0</v>
      </c>
      <c r="UMY6" s="98">
        <f>'Sales Forecast by COS'!UMY5</f>
        <v>0</v>
      </c>
      <c r="UMZ6" s="98">
        <f>'Sales Forecast by COS'!UMZ5</f>
        <v>0</v>
      </c>
      <c r="UNA6" s="98">
        <f>'Sales Forecast by COS'!UNA5</f>
        <v>0</v>
      </c>
      <c r="UNB6" s="98">
        <f>'Sales Forecast by COS'!UNB5</f>
        <v>0</v>
      </c>
      <c r="UNC6" s="98">
        <f>'Sales Forecast by COS'!UNC5</f>
        <v>0</v>
      </c>
      <c r="UND6" s="98">
        <f>'Sales Forecast by COS'!UND5</f>
        <v>0</v>
      </c>
      <c r="UNE6" s="98">
        <f>'Sales Forecast by COS'!UNE5</f>
        <v>0</v>
      </c>
      <c r="UNF6" s="98">
        <f>'Sales Forecast by COS'!UNF5</f>
        <v>0</v>
      </c>
      <c r="UNG6" s="98">
        <f>'Sales Forecast by COS'!UNG5</f>
        <v>0</v>
      </c>
      <c r="UNH6" s="98">
        <f>'Sales Forecast by COS'!UNH5</f>
        <v>0</v>
      </c>
      <c r="UNI6" s="98">
        <f>'Sales Forecast by COS'!UNI5</f>
        <v>0</v>
      </c>
      <c r="UNJ6" s="98">
        <f>'Sales Forecast by COS'!UNJ5</f>
        <v>0</v>
      </c>
      <c r="UNK6" s="98">
        <f>'Sales Forecast by COS'!UNK5</f>
        <v>0</v>
      </c>
      <c r="UNL6" s="98">
        <f>'Sales Forecast by COS'!UNL5</f>
        <v>0</v>
      </c>
      <c r="UNM6" s="98">
        <f>'Sales Forecast by COS'!UNM5</f>
        <v>0</v>
      </c>
      <c r="UNN6" s="98">
        <f>'Sales Forecast by COS'!UNN5</f>
        <v>0</v>
      </c>
      <c r="UNO6" s="98">
        <f>'Sales Forecast by COS'!UNO5</f>
        <v>0</v>
      </c>
      <c r="UNP6" s="98">
        <f>'Sales Forecast by COS'!UNP5</f>
        <v>0</v>
      </c>
      <c r="UNQ6" s="98">
        <f>'Sales Forecast by COS'!UNQ5</f>
        <v>0</v>
      </c>
      <c r="UNR6" s="98">
        <f>'Sales Forecast by COS'!UNR5</f>
        <v>0</v>
      </c>
      <c r="UNS6" s="98">
        <f>'Sales Forecast by COS'!UNS5</f>
        <v>0</v>
      </c>
      <c r="UNT6" s="98">
        <f>'Sales Forecast by COS'!UNT5</f>
        <v>0</v>
      </c>
      <c r="UNU6" s="98">
        <f>'Sales Forecast by COS'!UNU5</f>
        <v>0</v>
      </c>
      <c r="UNV6" s="98">
        <f>'Sales Forecast by COS'!UNV5</f>
        <v>0</v>
      </c>
      <c r="UNW6" s="98">
        <f>'Sales Forecast by COS'!UNW5</f>
        <v>0</v>
      </c>
      <c r="UNX6" s="98">
        <f>'Sales Forecast by COS'!UNX5</f>
        <v>0</v>
      </c>
      <c r="UNY6" s="98">
        <f>'Sales Forecast by COS'!UNY5</f>
        <v>0</v>
      </c>
      <c r="UNZ6" s="98">
        <f>'Sales Forecast by COS'!UNZ5</f>
        <v>0</v>
      </c>
      <c r="UOA6" s="98">
        <f>'Sales Forecast by COS'!UOA5</f>
        <v>0</v>
      </c>
      <c r="UOB6" s="98">
        <f>'Sales Forecast by COS'!UOB5</f>
        <v>0</v>
      </c>
      <c r="UOC6" s="98">
        <f>'Sales Forecast by COS'!UOC5</f>
        <v>0</v>
      </c>
      <c r="UOD6" s="98">
        <f>'Sales Forecast by COS'!UOD5</f>
        <v>0</v>
      </c>
      <c r="UOE6" s="98">
        <f>'Sales Forecast by COS'!UOE5</f>
        <v>0</v>
      </c>
      <c r="UOF6" s="98">
        <f>'Sales Forecast by COS'!UOF5</f>
        <v>0</v>
      </c>
      <c r="UOG6" s="98">
        <f>'Sales Forecast by COS'!UOG5</f>
        <v>0</v>
      </c>
      <c r="UOH6" s="98">
        <f>'Sales Forecast by COS'!UOH5</f>
        <v>0</v>
      </c>
      <c r="UOI6" s="98">
        <f>'Sales Forecast by COS'!UOI5</f>
        <v>0</v>
      </c>
      <c r="UOJ6" s="98">
        <f>'Sales Forecast by COS'!UOJ5</f>
        <v>0</v>
      </c>
      <c r="UOK6" s="98">
        <f>'Sales Forecast by COS'!UOK5</f>
        <v>0</v>
      </c>
      <c r="UOL6" s="98">
        <f>'Sales Forecast by COS'!UOL5</f>
        <v>0</v>
      </c>
      <c r="UOM6" s="98">
        <f>'Sales Forecast by COS'!UOM5</f>
        <v>0</v>
      </c>
      <c r="UON6" s="98">
        <f>'Sales Forecast by COS'!UON5</f>
        <v>0</v>
      </c>
      <c r="UOO6" s="98">
        <f>'Sales Forecast by COS'!UOO5</f>
        <v>0</v>
      </c>
      <c r="UOP6" s="98">
        <f>'Sales Forecast by COS'!UOP5</f>
        <v>0</v>
      </c>
      <c r="UOQ6" s="98">
        <f>'Sales Forecast by COS'!UOQ5</f>
        <v>0</v>
      </c>
      <c r="UOR6" s="98">
        <f>'Sales Forecast by COS'!UOR5</f>
        <v>0</v>
      </c>
      <c r="UOS6" s="98">
        <f>'Sales Forecast by COS'!UOS5</f>
        <v>0</v>
      </c>
      <c r="UOT6" s="98">
        <f>'Sales Forecast by COS'!UOT5</f>
        <v>0</v>
      </c>
      <c r="UOU6" s="98">
        <f>'Sales Forecast by COS'!UOU5</f>
        <v>0</v>
      </c>
      <c r="UOV6" s="98">
        <f>'Sales Forecast by COS'!UOV5</f>
        <v>0</v>
      </c>
      <c r="UOW6" s="98">
        <f>'Sales Forecast by COS'!UOW5</f>
        <v>0</v>
      </c>
      <c r="UOX6" s="98">
        <f>'Sales Forecast by COS'!UOX5</f>
        <v>0</v>
      </c>
      <c r="UOY6" s="98">
        <f>'Sales Forecast by COS'!UOY5</f>
        <v>0</v>
      </c>
      <c r="UOZ6" s="98">
        <f>'Sales Forecast by COS'!UOZ5</f>
        <v>0</v>
      </c>
      <c r="UPA6" s="98">
        <f>'Sales Forecast by COS'!UPA5</f>
        <v>0</v>
      </c>
      <c r="UPB6" s="98">
        <f>'Sales Forecast by COS'!UPB5</f>
        <v>0</v>
      </c>
      <c r="UPC6" s="98">
        <f>'Sales Forecast by COS'!UPC5</f>
        <v>0</v>
      </c>
      <c r="UPD6" s="98">
        <f>'Sales Forecast by COS'!UPD5</f>
        <v>0</v>
      </c>
      <c r="UPE6" s="98">
        <f>'Sales Forecast by COS'!UPE5</f>
        <v>0</v>
      </c>
      <c r="UPF6" s="98">
        <f>'Sales Forecast by COS'!UPF5</f>
        <v>0</v>
      </c>
      <c r="UPG6" s="98">
        <f>'Sales Forecast by COS'!UPG5</f>
        <v>0</v>
      </c>
      <c r="UPH6" s="98">
        <f>'Sales Forecast by COS'!UPH5</f>
        <v>0</v>
      </c>
      <c r="UPI6" s="98">
        <f>'Sales Forecast by COS'!UPI5</f>
        <v>0</v>
      </c>
      <c r="UPJ6" s="98">
        <f>'Sales Forecast by COS'!UPJ5</f>
        <v>0</v>
      </c>
      <c r="UPK6" s="98">
        <f>'Sales Forecast by COS'!UPK5</f>
        <v>0</v>
      </c>
      <c r="UPL6" s="98">
        <f>'Sales Forecast by COS'!UPL5</f>
        <v>0</v>
      </c>
      <c r="UPM6" s="98">
        <f>'Sales Forecast by COS'!UPM5</f>
        <v>0</v>
      </c>
      <c r="UPN6" s="98">
        <f>'Sales Forecast by COS'!UPN5</f>
        <v>0</v>
      </c>
      <c r="UPO6" s="98">
        <f>'Sales Forecast by COS'!UPO5</f>
        <v>0</v>
      </c>
      <c r="UPP6" s="98">
        <f>'Sales Forecast by COS'!UPP5</f>
        <v>0</v>
      </c>
      <c r="UPQ6" s="98">
        <f>'Sales Forecast by COS'!UPQ5</f>
        <v>0</v>
      </c>
      <c r="UPR6" s="98">
        <f>'Sales Forecast by COS'!UPR5</f>
        <v>0</v>
      </c>
      <c r="UPS6" s="98">
        <f>'Sales Forecast by COS'!UPS5</f>
        <v>0</v>
      </c>
      <c r="UPT6" s="98">
        <f>'Sales Forecast by COS'!UPT5</f>
        <v>0</v>
      </c>
      <c r="UPU6" s="98">
        <f>'Sales Forecast by COS'!UPU5</f>
        <v>0</v>
      </c>
      <c r="UPV6" s="98">
        <f>'Sales Forecast by COS'!UPV5</f>
        <v>0</v>
      </c>
      <c r="UPW6" s="98">
        <f>'Sales Forecast by COS'!UPW5</f>
        <v>0</v>
      </c>
      <c r="UPX6" s="98">
        <f>'Sales Forecast by COS'!UPX5</f>
        <v>0</v>
      </c>
      <c r="UPY6" s="98">
        <f>'Sales Forecast by COS'!UPY5</f>
        <v>0</v>
      </c>
      <c r="UPZ6" s="98">
        <f>'Sales Forecast by COS'!UPZ5</f>
        <v>0</v>
      </c>
      <c r="UQA6" s="98">
        <f>'Sales Forecast by COS'!UQA5</f>
        <v>0</v>
      </c>
      <c r="UQB6" s="98">
        <f>'Sales Forecast by COS'!UQB5</f>
        <v>0</v>
      </c>
      <c r="UQC6" s="98">
        <f>'Sales Forecast by COS'!UQC5</f>
        <v>0</v>
      </c>
      <c r="UQD6" s="98">
        <f>'Sales Forecast by COS'!UQD5</f>
        <v>0</v>
      </c>
      <c r="UQE6" s="98">
        <f>'Sales Forecast by COS'!UQE5</f>
        <v>0</v>
      </c>
      <c r="UQF6" s="98">
        <f>'Sales Forecast by COS'!UQF5</f>
        <v>0</v>
      </c>
      <c r="UQG6" s="98">
        <f>'Sales Forecast by COS'!UQG5</f>
        <v>0</v>
      </c>
      <c r="UQH6" s="98">
        <f>'Sales Forecast by COS'!UQH5</f>
        <v>0</v>
      </c>
      <c r="UQI6" s="98">
        <f>'Sales Forecast by COS'!UQI5</f>
        <v>0</v>
      </c>
      <c r="UQJ6" s="98">
        <f>'Sales Forecast by COS'!UQJ5</f>
        <v>0</v>
      </c>
      <c r="UQK6" s="98">
        <f>'Sales Forecast by COS'!UQK5</f>
        <v>0</v>
      </c>
      <c r="UQL6" s="98">
        <f>'Sales Forecast by COS'!UQL5</f>
        <v>0</v>
      </c>
      <c r="UQM6" s="98">
        <f>'Sales Forecast by COS'!UQM5</f>
        <v>0</v>
      </c>
      <c r="UQN6" s="98">
        <f>'Sales Forecast by COS'!UQN5</f>
        <v>0</v>
      </c>
      <c r="UQO6" s="98">
        <f>'Sales Forecast by COS'!UQO5</f>
        <v>0</v>
      </c>
      <c r="UQP6" s="98">
        <f>'Sales Forecast by COS'!UQP5</f>
        <v>0</v>
      </c>
      <c r="UQQ6" s="98">
        <f>'Sales Forecast by COS'!UQQ5</f>
        <v>0</v>
      </c>
      <c r="UQR6" s="98">
        <f>'Sales Forecast by COS'!UQR5</f>
        <v>0</v>
      </c>
      <c r="UQS6" s="98">
        <f>'Sales Forecast by COS'!UQS5</f>
        <v>0</v>
      </c>
      <c r="UQT6" s="98">
        <f>'Sales Forecast by COS'!UQT5</f>
        <v>0</v>
      </c>
      <c r="UQU6" s="98">
        <f>'Sales Forecast by COS'!UQU5</f>
        <v>0</v>
      </c>
      <c r="UQV6" s="98">
        <f>'Sales Forecast by COS'!UQV5</f>
        <v>0</v>
      </c>
      <c r="UQW6" s="98">
        <f>'Sales Forecast by COS'!UQW5</f>
        <v>0</v>
      </c>
      <c r="UQX6" s="98">
        <f>'Sales Forecast by COS'!UQX5</f>
        <v>0</v>
      </c>
      <c r="UQY6" s="98">
        <f>'Sales Forecast by COS'!UQY5</f>
        <v>0</v>
      </c>
      <c r="UQZ6" s="98">
        <f>'Sales Forecast by COS'!UQZ5</f>
        <v>0</v>
      </c>
      <c r="URA6" s="98">
        <f>'Sales Forecast by COS'!URA5</f>
        <v>0</v>
      </c>
      <c r="URB6" s="98">
        <f>'Sales Forecast by COS'!URB5</f>
        <v>0</v>
      </c>
      <c r="URC6" s="98">
        <f>'Sales Forecast by COS'!URC5</f>
        <v>0</v>
      </c>
      <c r="URD6" s="98">
        <f>'Sales Forecast by COS'!URD5</f>
        <v>0</v>
      </c>
      <c r="URE6" s="98">
        <f>'Sales Forecast by COS'!URE5</f>
        <v>0</v>
      </c>
      <c r="URF6" s="98">
        <f>'Sales Forecast by COS'!URF5</f>
        <v>0</v>
      </c>
      <c r="URG6" s="98">
        <f>'Sales Forecast by COS'!URG5</f>
        <v>0</v>
      </c>
      <c r="URH6" s="98">
        <f>'Sales Forecast by COS'!URH5</f>
        <v>0</v>
      </c>
      <c r="URI6" s="98">
        <f>'Sales Forecast by COS'!URI5</f>
        <v>0</v>
      </c>
      <c r="URJ6" s="98">
        <f>'Sales Forecast by COS'!URJ5</f>
        <v>0</v>
      </c>
      <c r="URK6" s="98">
        <f>'Sales Forecast by COS'!URK5</f>
        <v>0</v>
      </c>
      <c r="URL6" s="98">
        <f>'Sales Forecast by COS'!URL5</f>
        <v>0</v>
      </c>
      <c r="URM6" s="98">
        <f>'Sales Forecast by COS'!URM5</f>
        <v>0</v>
      </c>
      <c r="URN6" s="98">
        <f>'Sales Forecast by COS'!URN5</f>
        <v>0</v>
      </c>
      <c r="URO6" s="98">
        <f>'Sales Forecast by COS'!URO5</f>
        <v>0</v>
      </c>
      <c r="URP6" s="98">
        <f>'Sales Forecast by COS'!URP5</f>
        <v>0</v>
      </c>
      <c r="URQ6" s="98">
        <f>'Sales Forecast by COS'!URQ5</f>
        <v>0</v>
      </c>
      <c r="URR6" s="98">
        <f>'Sales Forecast by COS'!URR5</f>
        <v>0</v>
      </c>
      <c r="URS6" s="98">
        <f>'Sales Forecast by COS'!URS5</f>
        <v>0</v>
      </c>
      <c r="URT6" s="98">
        <f>'Sales Forecast by COS'!URT5</f>
        <v>0</v>
      </c>
      <c r="URU6" s="98">
        <f>'Sales Forecast by COS'!URU5</f>
        <v>0</v>
      </c>
      <c r="URV6" s="98">
        <f>'Sales Forecast by COS'!URV5</f>
        <v>0</v>
      </c>
      <c r="URW6" s="98">
        <f>'Sales Forecast by COS'!URW5</f>
        <v>0</v>
      </c>
      <c r="URX6" s="98">
        <f>'Sales Forecast by COS'!URX5</f>
        <v>0</v>
      </c>
      <c r="URY6" s="98">
        <f>'Sales Forecast by COS'!URY5</f>
        <v>0</v>
      </c>
      <c r="URZ6" s="98">
        <f>'Sales Forecast by COS'!URZ5</f>
        <v>0</v>
      </c>
      <c r="USA6" s="98">
        <f>'Sales Forecast by COS'!USA5</f>
        <v>0</v>
      </c>
      <c r="USB6" s="98">
        <f>'Sales Forecast by COS'!USB5</f>
        <v>0</v>
      </c>
      <c r="USC6" s="98">
        <f>'Sales Forecast by COS'!USC5</f>
        <v>0</v>
      </c>
      <c r="USD6" s="98">
        <f>'Sales Forecast by COS'!USD5</f>
        <v>0</v>
      </c>
      <c r="USE6" s="98">
        <f>'Sales Forecast by COS'!USE5</f>
        <v>0</v>
      </c>
      <c r="USF6" s="98">
        <f>'Sales Forecast by COS'!USF5</f>
        <v>0</v>
      </c>
      <c r="USG6" s="98">
        <f>'Sales Forecast by COS'!USG5</f>
        <v>0</v>
      </c>
      <c r="USH6" s="98">
        <f>'Sales Forecast by COS'!USH5</f>
        <v>0</v>
      </c>
      <c r="USI6" s="98">
        <f>'Sales Forecast by COS'!USI5</f>
        <v>0</v>
      </c>
      <c r="USJ6" s="98">
        <f>'Sales Forecast by COS'!USJ5</f>
        <v>0</v>
      </c>
      <c r="USK6" s="98">
        <f>'Sales Forecast by COS'!USK5</f>
        <v>0</v>
      </c>
      <c r="USL6" s="98">
        <f>'Sales Forecast by COS'!USL5</f>
        <v>0</v>
      </c>
      <c r="USM6" s="98">
        <f>'Sales Forecast by COS'!USM5</f>
        <v>0</v>
      </c>
      <c r="USN6" s="98">
        <f>'Sales Forecast by COS'!USN5</f>
        <v>0</v>
      </c>
      <c r="USO6" s="98">
        <f>'Sales Forecast by COS'!USO5</f>
        <v>0</v>
      </c>
      <c r="USP6" s="98">
        <f>'Sales Forecast by COS'!USP5</f>
        <v>0</v>
      </c>
      <c r="USQ6" s="98">
        <f>'Sales Forecast by COS'!USQ5</f>
        <v>0</v>
      </c>
      <c r="USR6" s="98">
        <f>'Sales Forecast by COS'!USR5</f>
        <v>0</v>
      </c>
      <c r="USS6" s="98">
        <f>'Sales Forecast by COS'!USS5</f>
        <v>0</v>
      </c>
      <c r="UST6" s="98">
        <f>'Sales Forecast by COS'!UST5</f>
        <v>0</v>
      </c>
      <c r="USU6" s="98">
        <f>'Sales Forecast by COS'!USU5</f>
        <v>0</v>
      </c>
      <c r="USV6" s="98">
        <f>'Sales Forecast by COS'!USV5</f>
        <v>0</v>
      </c>
      <c r="USW6" s="98">
        <f>'Sales Forecast by COS'!USW5</f>
        <v>0</v>
      </c>
      <c r="USX6" s="98">
        <f>'Sales Forecast by COS'!USX5</f>
        <v>0</v>
      </c>
      <c r="USY6" s="98">
        <f>'Sales Forecast by COS'!USY5</f>
        <v>0</v>
      </c>
      <c r="USZ6" s="98">
        <f>'Sales Forecast by COS'!USZ5</f>
        <v>0</v>
      </c>
      <c r="UTA6" s="98">
        <f>'Sales Forecast by COS'!UTA5</f>
        <v>0</v>
      </c>
      <c r="UTB6" s="98">
        <f>'Sales Forecast by COS'!UTB5</f>
        <v>0</v>
      </c>
      <c r="UTC6" s="98">
        <f>'Sales Forecast by COS'!UTC5</f>
        <v>0</v>
      </c>
      <c r="UTD6" s="98">
        <f>'Sales Forecast by COS'!UTD5</f>
        <v>0</v>
      </c>
      <c r="UTE6" s="98">
        <f>'Sales Forecast by COS'!UTE5</f>
        <v>0</v>
      </c>
      <c r="UTF6" s="98">
        <f>'Sales Forecast by COS'!UTF5</f>
        <v>0</v>
      </c>
      <c r="UTG6" s="98">
        <f>'Sales Forecast by COS'!UTG5</f>
        <v>0</v>
      </c>
      <c r="UTH6" s="98">
        <f>'Sales Forecast by COS'!UTH5</f>
        <v>0</v>
      </c>
      <c r="UTI6" s="98">
        <f>'Sales Forecast by COS'!UTI5</f>
        <v>0</v>
      </c>
      <c r="UTJ6" s="98">
        <f>'Sales Forecast by COS'!UTJ5</f>
        <v>0</v>
      </c>
      <c r="UTK6" s="98">
        <f>'Sales Forecast by COS'!UTK5</f>
        <v>0</v>
      </c>
      <c r="UTL6" s="98">
        <f>'Sales Forecast by COS'!UTL5</f>
        <v>0</v>
      </c>
      <c r="UTM6" s="98">
        <f>'Sales Forecast by COS'!UTM5</f>
        <v>0</v>
      </c>
      <c r="UTN6" s="98">
        <f>'Sales Forecast by COS'!UTN5</f>
        <v>0</v>
      </c>
      <c r="UTO6" s="98">
        <f>'Sales Forecast by COS'!UTO5</f>
        <v>0</v>
      </c>
      <c r="UTP6" s="98">
        <f>'Sales Forecast by COS'!UTP5</f>
        <v>0</v>
      </c>
      <c r="UTQ6" s="98">
        <f>'Sales Forecast by COS'!UTQ5</f>
        <v>0</v>
      </c>
      <c r="UTR6" s="98">
        <f>'Sales Forecast by COS'!UTR5</f>
        <v>0</v>
      </c>
      <c r="UTS6" s="98">
        <f>'Sales Forecast by COS'!UTS5</f>
        <v>0</v>
      </c>
      <c r="UTT6" s="98">
        <f>'Sales Forecast by COS'!UTT5</f>
        <v>0</v>
      </c>
      <c r="UTU6" s="98">
        <f>'Sales Forecast by COS'!UTU5</f>
        <v>0</v>
      </c>
      <c r="UTV6" s="98">
        <f>'Sales Forecast by COS'!UTV5</f>
        <v>0</v>
      </c>
      <c r="UTW6" s="98">
        <f>'Sales Forecast by COS'!UTW5</f>
        <v>0</v>
      </c>
      <c r="UTX6" s="98">
        <f>'Sales Forecast by COS'!UTX5</f>
        <v>0</v>
      </c>
      <c r="UTY6" s="98">
        <f>'Sales Forecast by COS'!UTY5</f>
        <v>0</v>
      </c>
      <c r="UTZ6" s="98">
        <f>'Sales Forecast by COS'!UTZ5</f>
        <v>0</v>
      </c>
      <c r="UUA6" s="98">
        <f>'Sales Forecast by COS'!UUA5</f>
        <v>0</v>
      </c>
      <c r="UUB6" s="98">
        <f>'Sales Forecast by COS'!UUB5</f>
        <v>0</v>
      </c>
      <c r="UUC6" s="98">
        <f>'Sales Forecast by COS'!UUC5</f>
        <v>0</v>
      </c>
      <c r="UUD6" s="98">
        <f>'Sales Forecast by COS'!UUD5</f>
        <v>0</v>
      </c>
      <c r="UUE6" s="98">
        <f>'Sales Forecast by COS'!UUE5</f>
        <v>0</v>
      </c>
      <c r="UUF6" s="98">
        <f>'Sales Forecast by COS'!UUF5</f>
        <v>0</v>
      </c>
      <c r="UUG6" s="98">
        <f>'Sales Forecast by COS'!UUG5</f>
        <v>0</v>
      </c>
      <c r="UUH6" s="98">
        <f>'Sales Forecast by COS'!UUH5</f>
        <v>0</v>
      </c>
      <c r="UUI6" s="98">
        <f>'Sales Forecast by COS'!UUI5</f>
        <v>0</v>
      </c>
      <c r="UUJ6" s="98">
        <f>'Sales Forecast by COS'!UUJ5</f>
        <v>0</v>
      </c>
      <c r="UUK6" s="98">
        <f>'Sales Forecast by COS'!UUK5</f>
        <v>0</v>
      </c>
      <c r="UUL6" s="98">
        <f>'Sales Forecast by COS'!UUL5</f>
        <v>0</v>
      </c>
      <c r="UUM6" s="98">
        <f>'Sales Forecast by COS'!UUM5</f>
        <v>0</v>
      </c>
      <c r="UUN6" s="98">
        <f>'Sales Forecast by COS'!UUN5</f>
        <v>0</v>
      </c>
      <c r="UUO6" s="98">
        <f>'Sales Forecast by COS'!UUO5</f>
        <v>0</v>
      </c>
      <c r="UUP6" s="98">
        <f>'Sales Forecast by COS'!UUP5</f>
        <v>0</v>
      </c>
      <c r="UUQ6" s="98">
        <f>'Sales Forecast by COS'!UUQ5</f>
        <v>0</v>
      </c>
      <c r="UUR6" s="98">
        <f>'Sales Forecast by COS'!UUR5</f>
        <v>0</v>
      </c>
      <c r="UUS6" s="98">
        <f>'Sales Forecast by COS'!UUS5</f>
        <v>0</v>
      </c>
      <c r="UUT6" s="98">
        <f>'Sales Forecast by COS'!UUT5</f>
        <v>0</v>
      </c>
      <c r="UUU6" s="98">
        <f>'Sales Forecast by COS'!UUU5</f>
        <v>0</v>
      </c>
      <c r="UUV6" s="98">
        <f>'Sales Forecast by COS'!UUV5</f>
        <v>0</v>
      </c>
      <c r="UUW6" s="98">
        <f>'Sales Forecast by COS'!UUW5</f>
        <v>0</v>
      </c>
      <c r="UUX6" s="98">
        <f>'Sales Forecast by COS'!UUX5</f>
        <v>0</v>
      </c>
      <c r="UUY6" s="98">
        <f>'Sales Forecast by COS'!UUY5</f>
        <v>0</v>
      </c>
      <c r="UUZ6" s="98">
        <f>'Sales Forecast by COS'!UUZ5</f>
        <v>0</v>
      </c>
      <c r="UVA6" s="98">
        <f>'Sales Forecast by COS'!UVA5</f>
        <v>0</v>
      </c>
      <c r="UVB6" s="98">
        <f>'Sales Forecast by COS'!UVB5</f>
        <v>0</v>
      </c>
      <c r="UVC6" s="98">
        <f>'Sales Forecast by COS'!UVC5</f>
        <v>0</v>
      </c>
      <c r="UVD6" s="98">
        <f>'Sales Forecast by COS'!UVD5</f>
        <v>0</v>
      </c>
      <c r="UVE6" s="98">
        <f>'Sales Forecast by COS'!UVE5</f>
        <v>0</v>
      </c>
      <c r="UVF6" s="98">
        <f>'Sales Forecast by COS'!UVF5</f>
        <v>0</v>
      </c>
      <c r="UVG6" s="98">
        <f>'Sales Forecast by COS'!UVG5</f>
        <v>0</v>
      </c>
      <c r="UVH6" s="98">
        <f>'Sales Forecast by COS'!UVH5</f>
        <v>0</v>
      </c>
      <c r="UVI6" s="98">
        <f>'Sales Forecast by COS'!UVI5</f>
        <v>0</v>
      </c>
      <c r="UVJ6" s="98">
        <f>'Sales Forecast by COS'!UVJ5</f>
        <v>0</v>
      </c>
      <c r="UVK6" s="98">
        <f>'Sales Forecast by COS'!UVK5</f>
        <v>0</v>
      </c>
      <c r="UVL6" s="98">
        <f>'Sales Forecast by COS'!UVL5</f>
        <v>0</v>
      </c>
      <c r="UVM6" s="98">
        <f>'Sales Forecast by COS'!UVM5</f>
        <v>0</v>
      </c>
      <c r="UVN6" s="98">
        <f>'Sales Forecast by COS'!UVN5</f>
        <v>0</v>
      </c>
      <c r="UVO6" s="98">
        <f>'Sales Forecast by COS'!UVO5</f>
        <v>0</v>
      </c>
      <c r="UVP6" s="98">
        <f>'Sales Forecast by COS'!UVP5</f>
        <v>0</v>
      </c>
      <c r="UVQ6" s="98">
        <f>'Sales Forecast by COS'!UVQ5</f>
        <v>0</v>
      </c>
      <c r="UVR6" s="98">
        <f>'Sales Forecast by COS'!UVR5</f>
        <v>0</v>
      </c>
      <c r="UVS6" s="98">
        <f>'Sales Forecast by COS'!UVS5</f>
        <v>0</v>
      </c>
      <c r="UVT6" s="98">
        <f>'Sales Forecast by COS'!UVT5</f>
        <v>0</v>
      </c>
      <c r="UVU6" s="98">
        <f>'Sales Forecast by COS'!UVU5</f>
        <v>0</v>
      </c>
      <c r="UVV6" s="98">
        <f>'Sales Forecast by COS'!UVV5</f>
        <v>0</v>
      </c>
      <c r="UVW6" s="98">
        <f>'Sales Forecast by COS'!UVW5</f>
        <v>0</v>
      </c>
      <c r="UVX6" s="98">
        <f>'Sales Forecast by COS'!UVX5</f>
        <v>0</v>
      </c>
      <c r="UVY6" s="98">
        <f>'Sales Forecast by COS'!UVY5</f>
        <v>0</v>
      </c>
      <c r="UVZ6" s="98">
        <f>'Sales Forecast by COS'!UVZ5</f>
        <v>0</v>
      </c>
      <c r="UWA6" s="98">
        <f>'Sales Forecast by COS'!UWA5</f>
        <v>0</v>
      </c>
      <c r="UWB6" s="98">
        <f>'Sales Forecast by COS'!UWB5</f>
        <v>0</v>
      </c>
      <c r="UWC6" s="98">
        <f>'Sales Forecast by COS'!UWC5</f>
        <v>0</v>
      </c>
      <c r="UWD6" s="98">
        <f>'Sales Forecast by COS'!UWD5</f>
        <v>0</v>
      </c>
      <c r="UWE6" s="98">
        <f>'Sales Forecast by COS'!UWE5</f>
        <v>0</v>
      </c>
      <c r="UWF6" s="98">
        <f>'Sales Forecast by COS'!UWF5</f>
        <v>0</v>
      </c>
      <c r="UWG6" s="98">
        <f>'Sales Forecast by COS'!UWG5</f>
        <v>0</v>
      </c>
      <c r="UWH6" s="98">
        <f>'Sales Forecast by COS'!UWH5</f>
        <v>0</v>
      </c>
      <c r="UWI6" s="98">
        <f>'Sales Forecast by COS'!UWI5</f>
        <v>0</v>
      </c>
      <c r="UWJ6" s="98">
        <f>'Sales Forecast by COS'!UWJ5</f>
        <v>0</v>
      </c>
      <c r="UWK6" s="98">
        <f>'Sales Forecast by COS'!UWK5</f>
        <v>0</v>
      </c>
      <c r="UWL6" s="98">
        <f>'Sales Forecast by COS'!UWL5</f>
        <v>0</v>
      </c>
      <c r="UWM6" s="98">
        <f>'Sales Forecast by COS'!UWM5</f>
        <v>0</v>
      </c>
      <c r="UWN6" s="98">
        <f>'Sales Forecast by COS'!UWN5</f>
        <v>0</v>
      </c>
      <c r="UWO6" s="98">
        <f>'Sales Forecast by COS'!UWO5</f>
        <v>0</v>
      </c>
      <c r="UWP6" s="98">
        <f>'Sales Forecast by COS'!UWP5</f>
        <v>0</v>
      </c>
      <c r="UWQ6" s="98">
        <f>'Sales Forecast by COS'!UWQ5</f>
        <v>0</v>
      </c>
      <c r="UWR6" s="98">
        <f>'Sales Forecast by COS'!UWR5</f>
        <v>0</v>
      </c>
      <c r="UWS6" s="98">
        <f>'Sales Forecast by COS'!UWS5</f>
        <v>0</v>
      </c>
      <c r="UWT6" s="98">
        <f>'Sales Forecast by COS'!UWT5</f>
        <v>0</v>
      </c>
      <c r="UWU6" s="98">
        <f>'Sales Forecast by COS'!UWU5</f>
        <v>0</v>
      </c>
      <c r="UWV6" s="98">
        <f>'Sales Forecast by COS'!UWV5</f>
        <v>0</v>
      </c>
      <c r="UWW6" s="98">
        <f>'Sales Forecast by COS'!UWW5</f>
        <v>0</v>
      </c>
      <c r="UWX6" s="98">
        <f>'Sales Forecast by COS'!UWX5</f>
        <v>0</v>
      </c>
      <c r="UWY6" s="98">
        <f>'Sales Forecast by COS'!UWY5</f>
        <v>0</v>
      </c>
      <c r="UWZ6" s="98">
        <f>'Sales Forecast by COS'!UWZ5</f>
        <v>0</v>
      </c>
      <c r="UXA6" s="98">
        <f>'Sales Forecast by COS'!UXA5</f>
        <v>0</v>
      </c>
      <c r="UXB6" s="98">
        <f>'Sales Forecast by COS'!UXB5</f>
        <v>0</v>
      </c>
      <c r="UXC6" s="98">
        <f>'Sales Forecast by COS'!UXC5</f>
        <v>0</v>
      </c>
      <c r="UXD6" s="98">
        <f>'Sales Forecast by COS'!UXD5</f>
        <v>0</v>
      </c>
      <c r="UXE6" s="98">
        <f>'Sales Forecast by COS'!UXE5</f>
        <v>0</v>
      </c>
      <c r="UXF6" s="98">
        <f>'Sales Forecast by COS'!UXF5</f>
        <v>0</v>
      </c>
      <c r="UXG6" s="98">
        <f>'Sales Forecast by COS'!UXG5</f>
        <v>0</v>
      </c>
      <c r="UXH6" s="98">
        <f>'Sales Forecast by COS'!UXH5</f>
        <v>0</v>
      </c>
      <c r="UXI6" s="98">
        <f>'Sales Forecast by COS'!UXI5</f>
        <v>0</v>
      </c>
      <c r="UXJ6" s="98">
        <f>'Sales Forecast by COS'!UXJ5</f>
        <v>0</v>
      </c>
      <c r="UXK6" s="98">
        <f>'Sales Forecast by COS'!UXK5</f>
        <v>0</v>
      </c>
      <c r="UXL6" s="98">
        <f>'Sales Forecast by COS'!UXL5</f>
        <v>0</v>
      </c>
      <c r="UXM6" s="98">
        <f>'Sales Forecast by COS'!UXM5</f>
        <v>0</v>
      </c>
      <c r="UXN6" s="98">
        <f>'Sales Forecast by COS'!UXN5</f>
        <v>0</v>
      </c>
      <c r="UXO6" s="98">
        <f>'Sales Forecast by COS'!UXO5</f>
        <v>0</v>
      </c>
      <c r="UXP6" s="98">
        <f>'Sales Forecast by COS'!UXP5</f>
        <v>0</v>
      </c>
      <c r="UXQ6" s="98">
        <f>'Sales Forecast by COS'!UXQ5</f>
        <v>0</v>
      </c>
      <c r="UXR6" s="98">
        <f>'Sales Forecast by COS'!UXR5</f>
        <v>0</v>
      </c>
      <c r="UXS6" s="98">
        <f>'Sales Forecast by COS'!UXS5</f>
        <v>0</v>
      </c>
      <c r="UXT6" s="98">
        <f>'Sales Forecast by COS'!UXT5</f>
        <v>0</v>
      </c>
      <c r="UXU6" s="98">
        <f>'Sales Forecast by COS'!UXU5</f>
        <v>0</v>
      </c>
      <c r="UXV6" s="98">
        <f>'Sales Forecast by COS'!UXV5</f>
        <v>0</v>
      </c>
      <c r="UXW6" s="98">
        <f>'Sales Forecast by COS'!UXW5</f>
        <v>0</v>
      </c>
      <c r="UXX6" s="98">
        <f>'Sales Forecast by COS'!UXX5</f>
        <v>0</v>
      </c>
      <c r="UXY6" s="98">
        <f>'Sales Forecast by COS'!UXY5</f>
        <v>0</v>
      </c>
      <c r="UXZ6" s="98">
        <f>'Sales Forecast by COS'!UXZ5</f>
        <v>0</v>
      </c>
      <c r="UYA6" s="98">
        <f>'Sales Forecast by COS'!UYA5</f>
        <v>0</v>
      </c>
      <c r="UYB6" s="98">
        <f>'Sales Forecast by COS'!UYB5</f>
        <v>0</v>
      </c>
      <c r="UYC6" s="98">
        <f>'Sales Forecast by COS'!UYC5</f>
        <v>0</v>
      </c>
      <c r="UYD6" s="98">
        <f>'Sales Forecast by COS'!UYD5</f>
        <v>0</v>
      </c>
      <c r="UYE6" s="98">
        <f>'Sales Forecast by COS'!UYE5</f>
        <v>0</v>
      </c>
      <c r="UYF6" s="98">
        <f>'Sales Forecast by COS'!UYF5</f>
        <v>0</v>
      </c>
      <c r="UYG6" s="98">
        <f>'Sales Forecast by COS'!UYG5</f>
        <v>0</v>
      </c>
      <c r="UYH6" s="98">
        <f>'Sales Forecast by COS'!UYH5</f>
        <v>0</v>
      </c>
      <c r="UYI6" s="98">
        <f>'Sales Forecast by COS'!UYI5</f>
        <v>0</v>
      </c>
      <c r="UYJ6" s="98">
        <f>'Sales Forecast by COS'!UYJ5</f>
        <v>0</v>
      </c>
      <c r="UYK6" s="98">
        <f>'Sales Forecast by COS'!UYK5</f>
        <v>0</v>
      </c>
      <c r="UYL6" s="98">
        <f>'Sales Forecast by COS'!UYL5</f>
        <v>0</v>
      </c>
      <c r="UYM6" s="98">
        <f>'Sales Forecast by COS'!UYM5</f>
        <v>0</v>
      </c>
      <c r="UYN6" s="98">
        <f>'Sales Forecast by COS'!UYN5</f>
        <v>0</v>
      </c>
      <c r="UYO6" s="98">
        <f>'Sales Forecast by COS'!UYO5</f>
        <v>0</v>
      </c>
      <c r="UYP6" s="98">
        <f>'Sales Forecast by COS'!UYP5</f>
        <v>0</v>
      </c>
      <c r="UYQ6" s="98">
        <f>'Sales Forecast by COS'!UYQ5</f>
        <v>0</v>
      </c>
      <c r="UYR6" s="98">
        <f>'Sales Forecast by COS'!UYR5</f>
        <v>0</v>
      </c>
      <c r="UYS6" s="98">
        <f>'Sales Forecast by COS'!UYS5</f>
        <v>0</v>
      </c>
      <c r="UYT6" s="98">
        <f>'Sales Forecast by COS'!UYT5</f>
        <v>0</v>
      </c>
      <c r="UYU6" s="98">
        <f>'Sales Forecast by COS'!UYU5</f>
        <v>0</v>
      </c>
      <c r="UYV6" s="98">
        <f>'Sales Forecast by COS'!UYV5</f>
        <v>0</v>
      </c>
      <c r="UYW6" s="98">
        <f>'Sales Forecast by COS'!UYW5</f>
        <v>0</v>
      </c>
      <c r="UYX6" s="98">
        <f>'Sales Forecast by COS'!UYX5</f>
        <v>0</v>
      </c>
      <c r="UYY6" s="98">
        <f>'Sales Forecast by COS'!UYY5</f>
        <v>0</v>
      </c>
      <c r="UYZ6" s="98">
        <f>'Sales Forecast by COS'!UYZ5</f>
        <v>0</v>
      </c>
      <c r="UZA6" s="98">
        <f>'Sales Forecast by COS'!UZA5</f>
        <v>0</v>
      </c>
      <c r="UZB6" s="98">
        <f>'Sales Forecast by COS'!UZB5</f>
        <v>0</v>
      </c>
      <c r="UZC6" s="98">
        <f>'Sales Forecast by COS'!UZC5</f>
        <v>0</v>
      </c>
      <c r="UZD6" s="98">
        <f>'Sales Forecast by COS'!UZD5</f>
        <v>0</v>
      </c>
      <c r="UZE6" s="98">
        <f>'Sales Forecast by COS'!UZE5</f>
        <v>0</v>
      </c>
      <c r="UZF6" s="98">
        <f>'Sales Forecast by COS'!UZF5</f>
        <v>0</v>
      </c>
      <c r="UZG6" s="98">
        <f>'Sales Forecast by COS'!UZG5</f>
        <v>0</v>
      </c>
      <c r="UZH6" s="98">
        <f>'Sales Forecast by COS'!UZH5</f>
        <v>0</v>
      </c>
      <c r="UZI6" s="98">
        <f>'Sales Forecast by COS'!UZI5</f>
        <v>0</v>
      </c>
      <c r="UZJ6" s="98">
        <f>'Sales Forecast by COS'!UZJ5</f>
        <v>0</v>
      </c>
      <c r="UZK6" s="98">
        <f>'Sales Forecast by COS'!UZK5</f>
        <v>0</v>
      </c>
      <c r="UZL6" s="98">
        <f>'Sales Forecast by COS'!UZL5</f>
        <v>0</v>
      </c>
      <c r="UZM6" s="98">
        <f>'Sales Forecast by COS'!UZM5</f>
        <v>0</v>
      </c>
      <c r="UZN6" s="98">
        <f>'Sales Forecast by COS'!UZN5</f>
        <v>0</v>
      </c>
      <c r="UZO6" s="98">
        <f>'Sales Forecast by COS'!UZO5</f>
        <v>0</v>
      </c>
      <c r="UZP6" s="98">
        <f>'Sales Forecast by COS'!UZP5</f>
        <v>0</v>
      </c>
      <c r="UZQ6" s="98">
        <f>'Sales Forecast by COS'!UZQ5</f>
        <v>0</v>
      </c>
      <c r="UZR6" s="98">
        <f>'Sales Forecast by COS'!UZR5</f>
        <v>0</v>
      </c>
      <c r="UZS6" s="98">
        <f>'Sales Forecast by COS'!UZS5</f>
        <v>0</v>
      </c>
      <c r="UZT6" s="98">
        <f>'Sales Forecast by COS'!UZT5</f>
        <v>0</v>
      </c>
      <c r="UZU6" s="98">
        <f>'Sales Forecast by COS'!UZU5</f>
        <v>0</v>
      </c>
      <c r="UZV6" s="98">
        <f>'Sales Forecast by COS'!UZV5</f>
        <v>0</v>
      </c>
      <c r="UZW6" s="98">
        <f>'Sales Forecast by COS'!UZW5</f>
        <v>0</v>
      </c>
      <c r="UZX6" s="98">
        <f>'Sales Forecast by COS'!UZX5</f>
        <v>0</v>
      </c>
      <c r="UZY6" s="98">
        <f>'Sales Forecast by COS'!UZY5</f>
        <v>0</v>
      </c>
      <c r="UZZ6" s="98">
        <f>'Sales Forecast by COS'!UZZ5</f>
        <v>0</v>
      </c>
      <c r="VAA6" s="98">
        <f>'Sales Forecast by COS'!VAA5</f>
        <v>0</v>
      </c>
      <c r="VAB6" s="98">
        <f>'Sales Forecast by COS'!VAB5</f>
        <v>0</v>
      </c>
      <c r="VAC6" s="98">
        <f>'Sales Forecast by COS'!VAC5</f>
        <v>0</v>
      </c>
      <c r="VAD6" s="98">
        <f>'Sales Forecast by COS'!VAD5</f>
        <v>0</v>
      </c>
      <c r="VAE6" s="98">
        <f>'Sales Forecast by COS'!VAE5</f>
        <v>0</v>
      </c>
      <c r="VAF6" s="98">
        <f>'Sales Forecast by COS'!VAF5</f>
        <v>0</v>
      </c>
      <c r="VAG6" s="98">
        <f>'Sales Forecast by COS'!VAG5</f>
        <v>0</v>
      </c>
      <c r="VAH6" s="98">
        <f>'Sales Forecast by COS'!VAH5</f>
        <v>0</v>
      </c>
      <c r="VAI6" s="98">
        <f>'Sales Forecast by COS'!VAI5</f>
        <v>0</v>
      </c>
      <c r="VAJ6" s="98">
        <f>'Sales Forecast by COS'!VAJ5</f>
        <v>0</v>
      </c>
      <c r="VAK6" s="98">
        <f>'Sales Forecast by COS'!VAK5</f>
        <v>0</v>
      </c>
      <c r="VAL6" s="98">
        <f>'Sales Forecast by COS'!VAL5</f>
        <v>0</v>
      </c>
      <c r="VAM6" s="98">
        <f>'Sales Forecast by COS'!VAM5</f>
        <v>0</v>
      </c>
      <c r="VAN6" s="98">
        <f>'Sales Forecast by COS'!VAN5</f>
        <v>0</v>
      </c>
      <c r="VAO6" s="98">
        <f>'Sales Forecast by COS'!VAO5</f>
        <v>0</v>
      </c>
      <c r="VAP6" s="98">
        <f>'Sales Forecast by COS'!VAP5</f>
        <v>0</v>
      </c>
      <c r="VAQ6" s="98">
        <f>'Sales Forecast by COS'!VAQ5</f>
        <v>0</v>
      </c>
      <c r="VAR6" s="98">
        <f>'Sales Forecast by COS'!VAR5</f>
        <v>0</v>
      </c>
      <c r="VAS6" s="98">
        <f>'Sales Forecast by COS'!VAS5</f>
        <v>0</v>
      </c>
      <c r="VAT6" s="98">
        <f>'Sales Forecast by COS'!VAT5</f>
        <v>0</v>
      </c>
      <c r="VAU6" s="98">
        <f>'Sales Forecast by COS'!VAU5</f>
        <v>0</v>
      </c>
      <c r="VAV6" s="98">
        <f>'Sales Forecast by COS'!VAV5</f>
        <v>0</v>
      </c>
      <c r="VAW6" s="98">
        <f>'Sales Forecast by COS'!VAW5</f>
        <v>0</v>
      </c>
      <c r="VAX6" s="98">
        <f>'Sales Forecast by COS'!VAX5</f>
        <v>0</v>
      </c>
      <c r="VAY6" s="98">
        <f>'Sales Forecast by COS'!VAY5</f>
        <v>0</v>
      </c>
      <c r="VAZ6" s="98">
        <f>'Sales Forecast by COS'!VAZ5</f>
        <v>0</v>
      </c>
      <c r="VBA6" s="98">
        <f>'Sales Forecast by COS'!VBA5</f>
        <v>0</v>
      </c>
      <c r="VBB6" s="98">
        <f>'Sales Forecast by COS'!VBB5</f>
        <v>0</v>
      </c>
      <c r="VBC6" s="98">
        <f>'Sales Forecast by COS'!VBC5</f>
        <v>0</v>
      </c>
      <c r="VBD6" s="98">
        <f>'Sales Forecast by COS'!VBD5</f>
        <v>0</v>
      </c>
      <c r="VBE6" s="98">
        <f>'Sales Forecast by COS'!VBE5</f>
        <v>0</v>
      </c>
      <c r="VBF6" s="98">
        <f>'Sales Forecast by COS'!VBF5</f>
        <v>0</v>
      </c>
      <c r="VBG6" s="98">
        <f>'Sales Forecast by COS'!VBG5</f>
        <v>0</v>
      </c>
      <c r="VBH6" s="98">
        <f>'Sales Forecast by COS'!VBH5</f>
        <v>0</v>
      </c>
      <c r="VBI6" s="98">
        <f>'Sales Forecast by COS'!VBI5</f>
        <v>0</v>
      </c>
      <c r="VBJ6" s="98">
        <f>'Sales Forecast by COS'!VBJ5</f>
        <v>0</v>
      </c>
      <c r="VBK6" s="98">
        <f>'Sales Forecast by COS'!VBK5</f>
        <v>0</v>
      </c>
      <c r="VBL6" s="98">
        <f>'Sales Forecast by COS'!VBL5</f>
        <v>0</v>
      </c>
      <c r="VBM6" s="98">
        <f>'Sales Forecast by COS'!VBM5</f>
        <v>0</v>
      </c>
      <c r="VBN6" s="98">
        <f>'Sales Forecast by COS'!VBN5</f>
        <v>0</v>
      </c>
      <c r="VBO6" s="98">
        <f>'Sales Forecast by COS'!VBO5</f>
        <v>0</v>
      </c>
      <c r="VBP6" s="98">
        <f>'Sales Forecast by COS'!VBP5</f>
        <v>0</v>
      </c>
      <c r="VBQ6" s="98">
        <f>'Sales Forecast by COS'!VBQ5</f>
        <v>0</v>
      </c>
      <c r="VBR6" s="98">
        <f>'Sales Forecast by COS'!VBR5</f>
        <v>0</v>
      </c>
      <c r="VBS6" s="98">
        <f>'Sales Forecast by COS'!VBS5</f>
        <v>0</v>
      </c>
      <c r="VBT6" s="98">
        <f>'Sales Forecast by COS'!VBT5</f>
        <v>0</v>
      </c>
      <c r="VBU6" s="98">
        <f>'Sales Forecast by COS'!VBU5</f>
        <v>0</v>
      </c>
      <c r="VBV6" s="98">
        <f>'Sales Forecast by COS'!VBV5</f>
        <v>0</v>
      </c>
      <c r="VBW6" s="98">
        <f>'Sales Forecast by COS'!VBW5</f>
        <v>0</v>
      </c>
      <c r="VBX6" s="98">
        <f>'Sales Forecast by COS'!VBX5</f>
        <v>0</v>
      </c>
      <c r="VBY6" s="98">
        <f>'Sales Forecast by COS'!VBY5</f>
        <v>0</v>
      </c>
      <c r="VBZ6" s="98">
        <f>'Sales Forecast by COS'!VBZ5</f>
        <v>0</v>
      </c>
      <c r="VCA6" s="98">
        <f>'Sales Forecast by COS'!VCA5</f>
        <v>0</v>
      </c>
      <c r="VCB6" s="98">
        <f>'Sales Forecast by COS'!VCB5</f>
        <v>0</v>
      </c>
      <c r="VCC6" s="98">
        <f>'Sales Forecast by COS'!VCC5</f>
        <v>0</v>
      </c>
      <c r="VCD6" s="98">
        <f>'Sales Forecast by COS'!VCD5</f>
        <v>0</v>
      </c>
      <c r="VCE6" s="98">
        <f>'Sales Forecast by COS'!VCE5</f>
        <v>0</v>
      </c>
      <c r="VCF6" s="98">
        <f>'Sales Forecast by COS'!VCF5</f>
        <v>0</v>
      </c>
      <c r="VCG6" s="98">
        <f>'Sales Forecast by COS'!VCG5</f>
        <v>0</v>
      </c>
      <c r="VCH6" s="98">
        <f>'Sales Forecast by COS'!VCH5</f>
        <v>0</v>
      </c>
      <c r="VCI6" s="98">
        <f>'Sales Forecast by COS'!VCI5</f>
        <v>0</v>
      </c>
      <c r="VCJ6" s="98">
        <f>'Sales Forecast by COS'!VCJ5</f>
        <v>0</v>
      </c>
      <c r="VCK6" s="98">
        <f>'Sales Forecast by COS'!VCK5</f>
        <v>0</v>
      </c>
      <c r="VCL6" s="98">
        <f>'Sales Forecast by COS'!VCL5</f>
        <v>0</v>
      </c>
      <c r="VCM6" s="98">
        <f>'Sales Forecast by COS'!VCM5</f>
        <v>0</v>
      </c>
      <c r="VCN6" s="98">
        <f>'Sales Forecast by COS'!VCN5</f>
        <v>0</v>
      </c>
      <c r="VCO6" s="98">
        <f>'Sales Forecast by COS'!VCO5</f>
        <v>0</v>
      </c>
      <c r="VCP6" s="98">
        <f>'Sales Forecast by COS'!VCP5</f>
        <v>0</v>
      </c>
      <c r="VCQ6" s="98">
        <f>'Sales Forecast by COS'!VCQ5</f>
        <v>0</v>
      </c>
      <c r="VCR6" s="98">
        <f>'Sales Forecast by COS'!VCR5</f>
        <v>0</v>
      </c>
      <c r="VCS6" s="98">
        <f>'Sales Forecast by COS'!VCS5</f>
        <v>0</v>
      </c>
      <c r="VCT6" s="98">
        <f>'Sales Forecast by COS'!VCT5</f>
        <v>0</v>
      </c>
      <c r="VCU6" s="98">
        <f>'Sales Forecast by COS'!VCU5</f>
        <v>0</v>
      </c>
      <c r="VCV6" s="98">
        <f>'Sales Forecast by COS'!VCV5</f>
        <v>0</v>
      </c>
      <c r="VCW6" s="98">
        <f>'Sales Forecast by COS'!VCW5</f>
        <v>0</v>
      </c>
      <c r="VCX6" s="98">
        <f>'Sales Forecast by COS'!VCX5</f>
        <v>0</v>
      </c>
      <c r="VCY6" s="98">
        <f>'Sales Forecast by COS'!VCY5</f>
        <v>0</v>
      </c>
      <c r="VCZ6" s="98">
        <f>'Sales Forecast by COS'!VCZ5</f>
        <v>0</v>
      </c>
      <c r="VDA6" s="98">
        <f>'Sales Forecast by COS'!VDA5</f>
        <v>0</v>
      </c>
      <c r="VDB6" s="98">
        <f>'Sales Forecast by COS'!VDB5</f>
        <v>0</v>
      </c>
      <c r="VDC6" s="98">
        <f>'Sales Forecast by COS'!VDC5</f>
        <v>0</v>
      </c>
      <c r="VDD6" s="98">
        <f>'Sales Forecast by COS'!VDD5</f>
        <v>0</v>
      </c>
      <c r="VDE6" s="98">
        <f>'Sales Forecast by COS'!VDE5</f>
        <v>0</v>
      </c>
      <c r="VDF6" s="98">
        <f>'Sales Forecast by COS'!VDF5</f>
        <v>0</v>
      </c>
      <c r="VDG6" s="98">
        <f>'Sales Forecast by COS'!VDG5</f>
        <v>0</v>
      </c>
      <c r="VDH6" s="98">
        <f>'Sales Forecast by COS'!VDH5</f>
        <v>0</v>
      </c>
      <c r="VDI6" s="98">
        <f>'Sales Forecast by COS'!VDI5</f>
        <v>0</v>
      </c>
      <c r="VDJ6" s="98">
        <f>'Sales Forecast by COS'!VDJ5</f>
        <v>0</v>
      </c>
      <c r="VDK6" s="98">
        <f>'Sales Forecast by COS'!VDK5</f>
        <v>0</v>
      </c>
      <c r="VDL6" s="98">
        <f>'Sales Forecast by COS'!VDL5</f>
        <v>0</v>
      </c>
      <c r="VDM6" s="98">
        <f>'Sales Forecast by COS'!VDM5</f>
        <v>0</v>
      </c>
      <c r="VDN6" s="98">
        <f>'Sales Forecast by COS'!VDN5</f>
        <v>0</v>
      </c>
      <c r="VDO6" s="98">
        <f>'Sales Forecast by COS'!VDO5</f>
        <v>0</v>
      </c>
      <c r="VDP6" s="98">
        <f>'Sales Forecast by COS'!VDP5</f>
        <v>0</v>
      </c>
      <c r="VDQ6" s="98">
        <f>'Sales Forecast by COS'!VDQ5</f>
        <v>0</v>
      </c>
      <c r="VDR6" s="98">
        <f>'Sales Forecast by COS'!VDR5</f>
        <v>0</v>
      </c>
      <c r="VDS6" s="98">
        <f>'Sales Forecast by COS'!VDS5</f>
        <v>0</v>
      </c>
      <c r="VDT6" s="98">
        <f>'Sales Forecast by COS'!VDT5</f>
        <v>0</v>
      </c>
      <c r="VDU6" s="98">
        <f>'Sales Forecast by COS'!VDU5</f>
        <v>0</v>
      </c>
      <c r="VDV6" s="98">
        <f>'Sales Forecast by COS'!VDV5</f>
        <v>0</v>
      </c>
      <c r="VDW6" s="98">
        <f>'Sales Forecast by COS'!VDW5</f>
        <v>0</v>
      </c>
      <c r="VDX6" s="98">
        <f>'Sales Forecast by COS'!VDX5</f>
        <v>0</v>
      </c>
      <c r="VDY6" s="98">
        <f>'Sales Forecast by COS'!VDY5</f>
        <v>0</v>
      </c>
      <c r="VDZ6" s="98">
        <f>'Sales Forecast by COS'!VDZ5</f>
        <v>0</v>
      </c>
      <c r="VEA6" s="98">
        <f>'Sales Forecast by COS'!VEA5</f>
        <v>0</v>
      </c>
      <c r="VEB6" s="98">
        <f>'Sales Forecast by COS'!VEB5</f>
        <v>0</v>
      </c>
      <c r="VEC6" s="98">
        <f>'Sales Forecast by COS'!VEC5</f>
        <v>0</v>
      </c>
      <c r="VED6" s="98">
        <f>'Sales Forecast by COS'!VED5</f>
        <v>0</v>
      </c>
      <c r="VEE6" s="98">
        <f>'Sales Forecast by COS'!VEE5</f>
        <v>0</v>
      </c>
      <c r="VEF6" s="98">
        <f>'Sales Forecast by COS'!VEF5</f>
        <v>0</v>
      </c>
      <c r="VEG6" s="98">
        <f>'Sales Forecast by COS'!VEG5</f>
        <v>0</v>
      </c>
      <c r="VEH6" s="98">
        <f>'Sales Forecast by COS'!VEH5</f>
        <v>0</v>
      </c>
      <c r="VEI6" s="98">
        <f>'Sales Forecast by COS'!VEI5</f>
        <v>0</v>
      </c>
      <c r="VEJ6" s="98">
        <f>'Sales Forecast by COS'!VEJ5</f>
        <v>0</v>
      </c>
      <c r="VEK6" s="98">
        <f>'Sales Forecast by COS'!VEK5</f>
        <v>0</v>
      </c>
      <c r="VEL6" s="98">
        <f>'Sales Forecast by COS'!VEL5</f>
        <v>0</v>
      </c>
      <c r="VEM6" s="98">
        <f>'Sales Forecast by COS'!VEM5</f>
        <v>0</v>
      </c>
      <c r="VEN6" s="98">
        <f>'Sales Forecast by COS'!VEN5</f>
        <v>0</v>
      </c>
      <c r="VEO6" s="98">
        <f>'Sales Forecast by COS'!VEO5</f>
        <v>0</v>
      </c>
      <c r="VEP6" s="98">
        <f>'Sales Forecast by COS'!VEP5</f>
        <v>0</v>
      </c>
      <c r="VEQ6" s="98">
        <f>'Sales Forecast by COS'!VEQ5</f>
        <v>0</v>
      </c>
      <c r="VER6" s="98">
        <f>'Sales Forecast by COS'!VER5</f>
        <v>0</v>
      </c>
      <c r="VES6" s="98">
        <f>'Sales Forecast by COS'!VES5</f>
        <v>0</v>
      </c>
      <c r="VET6" s="98">
        <f>'Sales Forecast by COS'!VET5</f>
        <v>0</v>
      </c>
      <c r="VEU6" s="98">
        <f>'Sales Forecast by COS'!VEU5</f>
        <v>0</v>
      </c>
      <c r="VEV6" s="98">
        <f>'Sales Forecast by COS'!VEV5</f>
        <v>0</v>
      </c>
      <c r="VEW6" s="98">
        <f>'Sales Forecast by COS'!VEW5</f>
        <v>0</v>
      </c>
      <c r="VEX6" s="98">
        <f>'Sales Forecast by COS'!VEX5</f>
        <v>0</v>
      </c>
      <c r="VEY6" s="98">
        <f>'Sales Forecast by COS'!VEY5</f>
        <v>0</v>
      </c>
      <c r="VEZ6" s="98">
        <f>'Sales Forecast by COS'!VEZ5</f>
        <v>0</v>
      </c>
      <c r="VFA6" s="98">
        <f>'Sales Forecast by COS'!VFA5</f>
        <v>0</v>
      </c>
      <c r="VFB6" s="98">
        <f>'Sales Forecast by COS'!VFB5</f>
        <v>0</v>
      </c>
      <c r="VFC6" s="98">
        <f>'Sales Forecast by COS'!VFC5</f>
        <v>0</v>
      </c>
      <c r="VFD6" s="98">
        <f>'Sales Forecast by COS'!VFD5</f>
        <v>0</v>
      </c>
      <c r="VFE6" s="98">
        <f>'Sales Forecast by COS'!VFE5</f>
        <v>0</v>
      </c>
      <c r="VFF6" s="98">
        <f>'Sales Forecast by COS'!VFF5</f>
        <v>0</v>
      </c>
      <c r="VFG6" s="98">
        <f>'Sales Forecast by COS'!VFG5</f>
        <v>0</v>
      </c>
      <c r="VFH6" s="98">
        <f>'Sales Forecast by COS'!VFH5</f>
        <v>0</v>
      </c>
      <c r="VFI6" s="98">
        <f>'Sales Forecast by COS'!VFI5</f>
        <v>0</v>
      </c>
      <c r="VFJ6" s="98">
        <f>'Sales Forecast by COS'!VFJ5</f>
        <v>0</v>
      </c>
      <c r="VFK6" s="98">
        <f>'Sales Forecast by COS'!VFK5</f>
        <v>0</v>
      </c>
      <c r="VFL6" s="98">
        <f>'Sales Forecast by COS'!VFL5</f>
        <v>0</v>
      </c>
      <c r="VFM6" s="98">
        <f>'Sales Forecast by COS'!VFM5</f>
        <v>0</v>
      </c>
      <c r="VFN6" s="98">
        <f>'Sales Forecast by COS'!VFN5</f>
        <v>0</v>
      </c>
      <c r="VFO6" s="98">
        <f>'Sales Forecast by COS'!VFO5</f>
        <v>0</v>
      </c>
      <c r="VFP6" s="98">
        <f>'Sales Forecast by COS'!VFP5</f>
        <v>0</v>
      </c>
      <c r="VFQ6" s="98">
        <f>'Sales Forecast by COS'!VFQ5</f>
        <v>0</v>
      </c>
      <c r="VFR6" s="98">
        <f>'Sales Forecast by COS'!VFR5</f>
        <v>0</v>
      </c>
      <c r="VFS6" s="98">
        <f>'Sales Forecast by COS'!VFS5</f>
        <v>0</v>
      </c>
      <c r="VFT6" s="98">
        <f>'Sales Forecast by COS'!VFT5</f>
        <v>0</v>
      </c>
      <c r="VFU6" s="98">
        <f>'Sales Forecast by COS'!VFU5</f>
        <v>0</v>
      </c>
      <c r="VFV6" s="98">
        <f>'Sales Forecast by COS'!VFV5</f>
        <v>0</v>
      </c>
      <c r="VFW6" s="98">
        <f>'Sales Forecast by COS'!VFW5</f>
        <v>0</v>
      </c>
      <c r="VFX6" s="98">
        <f>'Sales Forecast by COS'!VFX5</f>
        <v>0</v>
      </c>
      <c r="VFY6" s="98">
        <f>'Sales Forecast by COS'!VFY5</f>
        <v>0</v>
      </c>
      <c r="VFZ6" s="98">
        <f>'Sales Forecast by COS'!VFZ5</f>
        <v>0</v>
      </c>
      <c r="VGA6" s="98">
        <f>'Sales Forecast by COS'!VGA5</f>
        <v>0</v>
      </c>
      <c r="VGB6" s="98">
        <f>'Sales Forecast by COS'!VGB5</f>
        <v>0</v>
      </c>
      <c r="VGC6" s="98">
        <f>'Sales Forecast by COS'!VGC5</f>
        <v>0</v>
      </c>
      <c r="VGD6" s="98">
        <f>'Sales Forecast by COS'!VGD5</f>
        <v>0</v>
      </c>
      <c r="VGE6" s="98">
        <f>'Sales Forecast by COS'!VGE5</f>
        <v>0</v>
      </c>
      <c r="VGF6" s="98">
        <f>'Sales Forecast by COS'!VGF5</f>
        <v>0</v>
      </c>
      <c r="VGG6" s="98">
        <f>'Sales Forecast by COS'!VGG5</f>
        <v>0</v>
      </c>
      <c r="VGH6" s="98">
        <f>'Sales Forecast by COS'!VGH5</f>
        <v>0</v>
      </c>
      <c r="VGI6" s="98">
        <f>'Sales Forecast by COS'!VGI5</f>
        <v>0</v>
      </c>
      <c r="VGJ6" s="98">
        <f>'Sales Forecast by COS'!VGJ5</f>
        <v>0</v>
      </c>
      <c r="VGK6" s="98">
        <f>'Sales Forecast by COS'!VGK5</f>
        <v>0</v>
      </c>
      <c r="VGL6" s="98">
        <f>'Sales Forecast by COS'!VGL5</f>
        <v>0</v>
      </c>
      <c r="VGM6" s="98">
        <f>'Sales Forecast by COS'!VGM5</f>
        <v>0</v>
      </c>
      <c r="VGN6" s="98">
        <f>'Sales Forecast by COS'!VGN5</f>
        <v>0</v>
      </c>
      <c r="VGO6" s="98">
        <f>'Sales Forecast by COS'!VGO5</f>
        <v>0</v>
      </c>
      <c r="VGP6" s="98">
        <f>'Sales Forecast by COS'!VGP5</f>
        <v>0</v>
      </c>
      <c r="VGQ6" s="98">
        <f>'Sales Forecast by COS'!VGQ5</f>
        <v>0</v>
      </c>
      <c r="VGR6" s="98">
        <f>'Sales Forecast by COS'!VGR5</f>
        <v>0</v>
      </c>
      <c r="VGS6" s="98">
        <f>'Sales Forecast by COS'!VGS5</f>
        <v>0</v>
      </c>
      <c r="VGT6" s="98">
        <f>'Sales Forecast by COS'!VGT5</f>
        <v>0</v>
      </c>
      <c r="VGU6" s="98">
        <f>'Sales Forecast by COS'!VGU5</f>
        <v>0</v>
      </c>
      <c r="VGV6" s="98">
        <f>'Sales Forecast by COS'!VGV5</f>
        <v>0</v>
      </c>
      <c r="VGW6" s="98">
        <f>'Sales Forecast by COS'!VGW5</f>
        <v>0</v>
      </c>
      <c r="VGX6" s="98">
        <f>'Sales Forecast by COS'!VGX5</f>
        <v>0</v>
      </c>
      <c r="VGY6" s="98">
        <f>'Sales Forecast by COS'!VGY5</f>
        <v>0</v>
      </c>
      <c r="VGZ6" s="98">
        <f>'Sales Forecast by COS'!VGZ5</f>
        <v>0</v>
      </c>
      <c r="VHA6" s="98">
        <f>'Sales Forecast by COS'!VHA5</f>
        <v>0</v>
      </c>
      <c r="VHB6" s="98">
        <f>'Sales Forecast by COS'!VHB5</f>
        <v>0</v>
      </c>
      <c r="VHC6" s="98">
        <f>'Sales Forecast by COS'!VHC5</f>
        <v>0</v>
      </c>
      <c r="VHD6" s="98">
        <f>'Sales Forecast by COS'!VHD5</f>
        <v>0</v>
      </c>
      <c r="VHE6" s="98">
        <f>'Sales Forecast by COS'!VHE5</f>
        <v>0</v>
      </c>
      <c r="VHF6" s="98">
        <f>'Sales Forecast by COS'!VHF5</f>
        <v>0</v>
      </c>
      <c r="VHG6" s="98">
        <f>'Sales Forecast by COS'!VHG5</f>
        <v>0</v>
      </c>
      <c r="VHH6" s="98">
        <f>'Sales Forecast by COS'!VHH5</f>
        <v>0</v>
      </c>
      <c r="VHI6" s="98">
        <f>'Sales Forecast by COS'!VHI5</f>
        <v>0</v>
      </c>
      <c r="VHJ6" s="98">
        <f>'Sales Forecast by COS'!VHJ5</f>
        <v>0</v>
      </c>
      <c r="VHK6" s="98">
        <f>'Sales Forecast by COS'!VHK5</f>
        <v>0</v>
      </c>
      <c r="VHL6" s="98">
        <f>'Sales Forecast by COS'!VHL5</f>
        <v>0</v>
      </c>
      <c r="VHM6" s="98">
        <f>'Sales Forecast by COS'!VHM5</f>
        <v>0</v>
      </c>
      <c r="VHN6" s="98">
        <f>'Sales Forecast by COS'!VHN5</f>
        <v>0</v>
      </c>
      <c r="VHO6" s="98">
        <f>'Sales Forecast by COS'!VHO5</f>
        <v>0</v>
      </c>
      <c r="VHP6" s="98">
        <f>'Sales Forecast by COS'!VHP5</f>
        <v>0</v>
      </c>
      <c r="VHQ6" s="98">
        <f>'Sales Forecast by COS'!VHQ5</f>
        <v>0</v>
      </c>
      <c r="VHR6" s="98">
        <f>'Sales Forecast by COS'!VHR5</f>
        <v>0</v>
      </c>
      <c r="VHS6" s="98">
        <f>'Sales Forecast by COS'!VHS5</f>
        <v>0</v>
      </c>
      <c r="VHT6" s="98">
        <f>'Sales Forecast by COS'!VHT5</f>
        <v>0</v>
      </c>
      <c r="VHU6" s="98">
        <f>'Sales Forecast by COS'!VHU5</f>
        <v>0</v>
      </c>
      <c r="VHV6" s="98">
        <f>'Sales Forecast by COS'!VHV5</f>
        <v>0</v>
      </c>
      <c r="VHW6" s="98">
        <f>'Sales Forecast by COS'!VHW5</f>
        <v>0</v>
      </c>
      <c r="VHX6" s="98">
        <f>'Sales Forecast by COS'!VHX5</f>
        <v>0</v>
      </c>
      <c r="VHY6" s="98">
        <f>'Sales Forecast by COS'!VHY5</f>
        <v>0</v>
      </c>
      <c r="VHZ6" s="98">
        <f>'Sales Forecast by COS'!VHZ5</f>
        <v>0</v>
      </c>
      <c r="VIA6" s="98">
        <f>'Sales Forecast by COS'!VIA5</f>
        <v>0</v>
      </c>
      <c r="VIB6" s="98">
        <f>'Sales Forecast by COS'!VIB5</f>
        <v>0</v>
      </c>
      <c r="VIC6" s="98">
        <f>'Sales Forecast by COS'!VIC5</f>
        <v>0</v>
      </c>
      <c r="VID6" s="98">
        <f>'Sales Forecast by COS'!VID5</f>
        <v>0</v>
      </c>
      <c r="VIE6" s="98">
        <f>'Sales Forecast by COS'!VIE5</f>
        <v>0</v>
      </c>
      <c r="VIF6" s="98">
        <f>'Sales Forecast by COS'!VIF5</f>
        <v>0</v>
      </c>
      <c r="VIG6" s="98">
        <f>'Sales Forecast by COS'!VIG5</f>
        <v>0</v>
      </c>
      <c r="VIH6" s="98">
        <f>'Sales Forecast by COS'!VIH5</f>
        <v>0</v>
      </c>
      <c r="VII6" s="98">
        <f>'Sales Forecast by COS'!VII5</f>
        <v>0</v>
      </c>
      <c r="VIJ6" s="98">
        <f>'Sales Forecast by COS'!VIJ5</f>
        <v>0</v>
      </c>
      <c r="VIK6" s="98">
        <f>'Sales Forecast by COS'!VIK5</f>
        <v>0</v>
      </c>
      <c r="VIL6" s="98">
        <f>'Sales Forecast by COS'!VIL5</f>
        <v>0</v>
      </c>
      <c r="VIM6" s="98">
        <f>'Sales Forecast by COS'!VIM5</f>
        <v>0</v>
      </c>
      <c r="VIN6" s="98">
        <f>'Sales Forecast by COS'!VIN5</f>
        <v>0</v>
      </c>
      <c r="VIO6" s="98">
        <f>'Sales Forecast by COS'!VIO5</f>
        <v>0</v>
      </c>
      <c r="VIP6" s="98">
        <f>'Sales Forecast by COS'!VIP5</f>
        <v>0</v>
      </c>
      <c r="VIQ6" s="98">
        <f>'Sales Forecast by COS'!VIQ5</f>
        <v>0</v>
      </c>
      <c r="VIR6" s="98">
        <f>'Sales Forecast by COS'!VIR5</f>
        <v>0</v>
      </c>
      <c r="VIS6" s="98">
        <f>'Sales Forecast by COS'!VIS5</f>
        <v>0</v>
      </c>
      <c r="VIT6" s="98">
        <f>'Sales Forecast by COS'!VIT5</f>
        <v>0</v>
      </c>
      <c r="VIU6" s="98">
        <f>'Sales Forecast by COS'!VIU5</f>
        <v>0</v>
      </c>
      <c r="VIV6" s="98">
        <f>'Sales Forecast by COS'!VIV5</f>
        <v>0</v>
      </c>
      <c r="VIW6" s="98">
        <f>'Sales Forecast by COS'!VIW5</f>
        <v>0</v>
      </c>
      <c r="VIX6" s="98">
        <f>'Sales Forecast by COS'!VIX5</f>
        <v>0</v>
      </c>
      <c r="VIY6" s="98">
        <f>'Sales Forecast by COS'!VIY5</f>
        <v>0</v>
      </c>
      <c r="VIZ6" s="98">
        <f>'Sales Forecast by COS'!VIZ5</f>
        <v>0</v>
      </c>
      <c r="VJA6" s="98">
        <f>'Sales Forecast by COS'!VJA5</f>
        <v>0</v>
      </c>
      <c r="VJB6" s="98">
        <f>'Sales Forecast by COS'!VJB5</f>
        <v>0</v>
      </c>
      <c r="VJC6" s="98">
        <f>'Sales Forecast by COS'!VJC5</f>
        <v>0</v>
      </c>
      <c r="VJD6" s="98">
        <f>'Sales Forecast by COS'!VJD5</f>
        <v>0</v>
      </c>
      <c r="VJE6" s="98">
        <f>'Sales Forecast by COS'!VJE5</f>
        <v>0</v>
      </c>
      <c r="VJF6" s="98">
        <f>'Sales Forecast by COS'!VJF5</f>
        <v>0</v>
      </c>
      <c r="VJG6" s="98">
        <f>'Sales Forecast by COS'!VJG5</f>
        <v>0</v>
      </c>
      <c r="VJH6" s="98">
        <f>'Sales Forecast by COS'!VJH5</f>
        <v>0</v>
      </c>
      <c r="VJI6" s="98">
        <f>'Sales Forecast by COS'!VJI5</f>
        <v>0</v>
      </c>
      <c r="VJJ6" s="98">
        <f>'Sales Forecast by COS'!VJJ5</f>
        <v>0</v>
      </c>
      <c r="VJK6" s="98">
        <f>'Sales Forecast by COS'!VJK5</f>
        <v>0</v>
      </c>
      <c r="VJL6" s="98">
        <f>'Sales Forecast by COS'!VJL5</f>
        <v>0</v>
      </c>
      <c r="VJM6" s="98">
        <f>'Sales Forecast by COS'!VJM5</f>
        <v>0</v>
      </c>
      <c r="VJN6" s="98">
        <f>'Sales Forecast by COS'!VJN5</f>
        <v>0</v>
      </c>
      <c r="VJO6" s="98">
        <f>'Sales Forecast by COS'!VJO5</f>
        <v>0</v>
      </c>
      <c r="VJP6" s="98">
        <f>'Sales Forecast by COS'!VJP5</f>
        <v>0</v>
      </c>
      <c r="VJQ6" s="98">
        <f>'Sales Forecast by COS'!VJQ5</f>
        <v>0</v>
      </c>
      <c r="VJR6" s="98">
        <f>'Sales Forecast by COS'!VJR5</f>
        <v>0</v>
      </c>
      <c r="VJS6" s="98">
        <f>'Sales Forecast by COS'!VJS5</f>
        <v>0</v>
      </c>
      <c r="VJT6" s="98">
        <f>'Sales Forecast by COS'!VJT5</f>
        <v>0</v>
      </c>
      <c r="VJU6" s="98">
        <f>'Sales Forecast by COS'!VJU5</f>
        <v>0</v>
      </c>
      <c r="VJV6" s="98">
        <f>'Sales Forecast by COS'!VJV5</f>
        <v>0</v>
      </c>
      <c r="VJW6" s="98">
        <f>'Sales Forecast by COS'!VJW5</f>
        <v>0</v>
      </c>
      <c r="VJX6" s="98">
        <f>'Sales Forecast by COS'!VJX5</f>
        <v>0</v>
      </c>
      <c r="VJY6" s="98">
        <f>'Sales Forecast by COS'!VJY5</f>
        <v>0</v>
      </c>
      <c r="VJZ6" s="98">
        <f>'Sales Forecast by COS'!VJZ5</f>
        <v>0</v>
      </c>
      <c r="VKA6" s="98">
        <f>'Sales Forecast by COS'!VKA5</f>
        <v>0</v>
      </c>
      <c r="VKB6" s="98">
        <f>'Sales Forecast by COS'!VKB5</f>
        <v>0</v>
      </c>
      <c r="VKC6" s="98">
        <f>'Sales Forecast by COS'!VKC5</f>
        <v>0</v>
      </c>
      <c r="VKD6" s="98">
        <f>'Sales Forecast by COS'!VKD5</f>
        <v>0</v>
      </c>
      <c r="VKE6" s="98">
        <f>'Sales Forecast by COS'!VKE5</f>
        <v>0</v>
      </c>
      <c r="VKF6" s="98">
        <f>'Sales Forecast by COS'!VKF5</f>
        <v>0</v>
      </c>
      <c r="VKG6" s="98">
        <f>'Sales Forecast by COS'!VKG5</f>
        <v>0</v>
      </c>
      <c r="VKH6" s="98">
        <f>'Sales Forecast by COS'!VKH5</f>
        <v>0</v>
      </c>
      <c r="VKI6" s="98">
        <f>'Sales Forecast by COS'!VKI5</f>
        <v>0</v>
      </c>
      <c r="VKJ6" s="98">
        <f>'Sales Forecast by COS'!VKJ5</f>
        <v>0</v>
      </c>
      <c r="VKK6" s="98">
        <f>'Sales Forecast by COS'!VKK5</f>
        <v>0</v>
      </c>
      <c r="VKL6" s="98">
        <f>'Sales Forecast by COS'!VKL5</f>
        <v>0</v>
      </c>
      <c r="VKM6" s="98">
        <f>'Sales Forecast by COS'!VKM5</f>
        <v>0</v>
      </c>
      <c r="VKN6" s="98">
        <f>'Sales Forecast by COS'!VKN5</f>
        <v>0</v>
      </c>
      <c r="VKO6" s="98">
        <f>'Sales Forecast by COS'!VKO5</f>
        <v>0</v>
      </c>
      <c r="VKP6" s="98">
        <f>'Sales Forecast by COS'!VKP5</f>
        <v>0</v>
      </c>
      <c r="VKQ6" s="98">
        <f>'Sales Forecast by COS'!VKQ5</f>
        <v>0</v>
      </c>
      <c r="VKR6" s="98">
        <f>'Sales Forecast by COS'!VKR5</f>
        <v>0</v>
      </c>
      <c r="VKS6" s="98">
        <f>'Sales Forecast by COS'!VKS5</f>
        <v>0</v>
      </c>
      <c r="VKT6" s="98">
        <f>'Sales Forecast by COS'!VKT5</f>
        <v>0</v>
      </c>
      <c r="VKU6" s="98">
        <f>'Sales Forecast by COS'!VKU5</f>
        <v>0</v>
      </c>
      <c r="VKV6" s="98">
        <f>'Sales Forecast by COS'!VKV5</f>
        <v>0</v>
      </c>
      <c r="VKW6" s="98">
        <f>'Sales Forecast by COS'!VKW5</f>
        <v>0</v>
      </c>
      <c r="VKX6" s="98">
        <f>'Sales Forecast by COS'!VKX5</f>
        <v>0</v>
      </c>
      <c r="VKY6" s="98">
        <f>'Sales Forecast by COS'!VKY5</f>
        <v>0</v>
      </c>
      <c r="VKZ6" s="98">
        <f>'Sales Forecast by COS'!VKZ5</f>
        <v>0</v>
      </c>
      <c r="VLA6" s="98">
        <f>'Sales Forecast by COS'!VLA5</f>
        <v>0</v>
      </c>
      <c r="VLB6" s="98">
        <f>'Sales Forecast by COS'!VLB5</f>
        <v>0</v>
      </c>
      <c r="VLC6" s="98">
        <f>'Sales Forecast by COS'!VLC5</f>
        <v>0</v>
      </c>
      <c r="VLD6" s="98">
        <f>'Sales Forecast by COS'!VLD5</f>
        <v>0</v>
      </c>
      <c r="VLE6" s="98">
        <f>'Sales Forecast by COS'!VLE5</f>
        <v>0</v>
      </c>
      <c r="VLF6" s="98">
        <f>'Sales Forecast by COS'!VLF5</f>
        <v>0</v>
      </c>
      <c r="VLG6" s="98">
        <f>'Sales Forecast by COS'!VLG5</f>
        <v>0</v>
      </c>
      <c r="VLH6" s="98">
        <f>'Sales Forecast by COS'!VLH5</f>
        <v>0</v>
      </c>
      <c r="VLI6" s="98">
        <f>'Sales Forecast by COS'!VLI5</f>
        <v>0</v>
      </c>
      <c r="VLJ6" s="98">
        <f>'Sales Forecast by COS'!VLJ5</f>
        <v>0</v>
      </c>
      <c r="VLK6" s="98">
        <f>'Sales Forecast by COS'!VLK5</f>
        <v>0</v>
      </c>
      <c r="VLL6" s="98">
        <f>'Sales Forecast by COS'!VLL5</f>
        <v>0</v>
      </c>
      <c r="VLM6" s="98">
        <f>'Sales Forecast by COS'!VLM5</f>
        <v>0</v>
      </c>
      <c r="VLN6" s="98">
        <f>'Sales Forecast by COS'!VLN5</f>
        <v>0</v>
      </c>
      <c r="VLO6" s="98">
        <f>'Sales Forecast by COS'!VLO5</f>
        <v>0</v>
      </c>
      <c r="VLP6" s="98">
        <f>'Sales Forecast by COS'!VLP5</f>
        <v>0</v>
      </c>
      <c r="VLQ6" s="98">
        <f>'Sales Forecast by COS'!VLQ5</f>
        <v>0</v>
      </c>
      <c r="VLR6" s="98">
        <f>'Sales Forecast by COS'!VLR5</f>
        <v>0</v>
      </c>
      <c r="VLS6" s="98">
        <f>'Sales Forecast by COS'!VLS5</f>
        <v>0</v>
      </c>
      <c r="VLT6" s="98">
        <f>'Sales Forecast by COS'!VLT5</f>
        <v>0</v>
      </c>
      <c r="VLU6" s="98">
        <f>'Sales Forecast by COS'!VLU5</f>
        <v>0</v>
      </c>
      <c r="VLV6" s="98">
        <f>'Sales Forecast by COS'!VLV5</f>
        <v>0</v>
      </c>
      <c r="VLW6" s="98">
        <f>'Sales Forecast by COS'!VLW5</f>
        <v>0</v>
      </c>
      <c r="VLX6" s="98">
        <f>'Sales Forecast by COS'!VLX5</f>
        <v>0</v>
      </c>
      <c r="VLY6" s="98">
        <f>'Sales Forecast by COS'!VLY5</f>
        <v>0</v>
      </c>
      <c r="VLZ6" s="98">
        <f>'Sales Forecast by COS'!VLZ5</f>
        <v>0</v>
      </c>
      <c r="VMA6" s="98">
        <f>'Sales Forecast by COS'!VMA5</f>
        <v>0</v>
      </c>
      <c r="VMB6" s="98">
        <f>'Sales Forecast by COS'!VMB5</f>
        <v>0</v>
      </c>
      <c r="VMC6" s="98">
        <f>'Sales Forecast by COS'!VMC5</f>
        <v>0</v>
      </c>
      <c r="VMD6" s="98">
        <f>'Sales Forecast by COS'!VMD5</f>
        <v>0</v>
      </c>
      <c r="VME6" s="98">
        <f>'Sales Forecast by COS'!VME5</f>
        <v>0</v>
      </c>
      <c r="VMF6" s="98">
        <f>'Sales Forecast by COS'!VMF5</f>
        <v>0</v>
      </c>
      <c r="VMG6" s="98">
        <f>'Sales Forecast by COS'!VMG5</f>
        <v>0</v>
      </c>
      <c r="VMH6" s="98">
        <f>'Sales Forecast by COS'!VMH5</f>
        <v>0</v>
      </c>
      <c r="VMI6" s="98">
        <f>'Sales Forecast by COS'!VMI5</f>
        <v>0</v>
      </c>
      <c r="VMJ6" s="98">
        <f>'Sales Forecast by COS'!VMJ5</f>
        <v>0</v>
      </c>
      <c r="VMK6" s="98">
        <f>'Sales Forecast by COS'!VMK5</f>
        <v>0</v>
      </c>
      <c r="VML6" s="98">
        <f>'Sales Forecast by COS'!VML5</f>
        <v>0</v>
      </c>
      <c r="VMM6" s="98">
        <f>'Sales Forecast by COS'!VMM5</f>
        <v>0</v>
      </c>
      <c r="VMN6" s="98">
        <f>'Sales Forecast by COS'!VMN5</f>
        <v>0</v>
      </c>
      <c r="VMO6" s="98">
        <f>'Sales Forecast by COS'!VMO5</f>
        <v>0</v>
      </c>
      <c r="VMP6" s="98">
        <f>'Sales Forecast by COS'!VMP5</f>
        <v>0</v>
      </c>
      <c r="VMQ6" s="98">
        <f>'Sales Forecast by COS'!VMQ5</f>
        <v>0</v>
      </c>
      <c r="VMR6" s="98">
        <f>'Sales Forecast by COS'!VMR5</f>
        <v>0</v>
      </c>
      <c r="VMS6" s="98">
        <f>'Sales Forecast by COS'!VMS5</f>
        <v>0</v>
      </c>
      <c r="VMT6" s="98">
        <f>'Sales Forecast by COS'!VMT5</f>
        <v>0</v>
      </c>
      <c r="VMU6" s="98">
        <f>'Sales Forecast by COS'!VMU5</f>
        <v>0</v>
      </c>
      <c r="VMV6" s="98">
        <f>'Sales Forecast by COS'!VMV5</f>
        <v>0</v>
      </c>
      <c r="VMW6" s="98">
        <f>'Sales Forecast by COS'!VMW5</f>
        <v>0</v>
      </c>
      <c r="VMX6" s="98">
        <f>'Sales Forecast by COS'!VMX5</f>
        <v>0</v>
      </c>
      <c r="VMY6" s="98">
        <f>'Sales Forecast by COS'!VMY5</f>
        <v>0</v>
      </c>
      <c r="VMZ6" s="98">
        <f>'Sales Forecast by COS'!VMZ5</f>
        <v>0</v>
      </c>
      <c r="VNA6" s="98">
        <f>'Sales Forecast by COS'!VNA5</f>
        <v>0</v>
      </c>
      <c r="VNB6" s="98">
        <f>'Sales Forecast by COS'!VNB5</f>
        <v>0</v>
      </c>
      <c r="VNC6" s="98">
        <f>'Sales Forecast by COS'!VNC5</f>
        <v>0</v>
      </c>
      <c r="VND6" s="98">
        <f>'Sales Forecast by COS'!VND5</f>
        <v>0</v>
      </c>
      <c r="VNE6" s="98">
        <f>'Sales Forecast by COS'!VNE5</f>
        <v>0</v>
      </c>
      <c r="VNF6" s="98">
        <f>'Sales Forecast by COS'!VNF5</f>
        <v>0</v>
      </c>
      <c r="VNG6" s="98">
        <f>'Sales Forecast by COS'!VNG5</f>
        <v>0</v>
      </c>
      <c r="VNH6" s="98">
        <f>'Sales Forecast by COS'!VNH5</f>
        <v>0</v>
      </c>
      <c r="VNI6" s="98">
        <f>'Sales Forecast by COS'!VNI5</f>
        <v>0</v>
      </c>
      <c r="VNJ6" s="98">
        <f>'Sales Forecast by COS'!VNJ5</f>
        <v>0</v>
      </c>
      <c r="VNK6" s="98">
        <f>'Sales Forecast by COS'!VNK5</f>
        <v>0</v>
      </c>
      <c r="VNL6" s="98">
        <f>'Sales Forecast by COS'!VNL5</f>
        <v>0</v>
      </c>
      <c r="VNM6" s="98">
        <f>'Sales Forecast by COS'!VNM5</f>
        <v>0</v>
      </c>
      <c r="VNN6" s="98">
        <f>'Sales Forecast by COS'!VNN5</f>
        <v>0</v>
      </c>
      <c r="VNO6" s="98">
        <f>'Sales Forecast by COS'!VNO5</f>
        <v>0</v>
      </c>
      <c r="VNP6" s="98">
        <f>'Sales Forecast by COS'!VNP5</f>
        <v>0</v>
      </c>
      <c r="VNQ6" s="98">
        <f>'Sales Forecast by COS'!VNQ5</f>
        <v>0</v>
      </c>
      <c r="VNR6" s="98">
        <f>'Sales Forecast by COS'!VNR5</f>
        <v>0</v>
      </c>
      <c r="VNS6" s="98">
        <f>'Sales Forecast by COS'!VNS5</f>
        <v>0</v>
      </c>
      <c r="VNT6" s="98">
        <f>'Sales Forecast by COS'!VNT5</f>
        <v>0</v>
      </c>
      <c r="VNU6" s="98">
        <f>'Sales Forecast by COS'!VNU5</f>
        <v>0</v>
      </c>
      <c r="VNV6" s="98">
        <f>'Sales Forecast by COS'!VNV5</f>
        <v>0</v>
      </c>
      <c r="VNW6" s="98">
        <f>'Sales Forecast by COS'!VNW5</f>
        <v>0</v>
      </c>
      <c r="VNX6" s="98">
        <f>'Sales Forecast by COS'!VNX5</f>
        <v>0</v>
      </c>
      <c r="VNY6" s="98">
        <f>'Sales Forecast by COS'!VNY5</f>
        <v>0</v>
      </c>
      <c r="VNZ6" s="98">
        <f>'Sales Forecast by COS'!VNZ5</f>
        <v>0</v>
      </c>
      <c r="VOA6" s="98">
        <f>'Sales Forecast by COS'!VOA5</f>
        <v>0</v>
      </c>
      <c r="VOB6" s="98">
        <f>'Sales Forecast by COS'!VOB5</f>
        <v>0</v>
      </c>
      <c r="VOC6" s="98">
        <f>'Sales Forecast by COS'!VOC5</f>
        <v>0</v>
      </c>
      <c r="VOD6" s="98">
        <f>'Sales Forecast by COS'!VOD5</f>
        <v>0</v>
      </c>
      <c r="VOE6" s="98">
        <f>'Sales Forecast by COS'!VOE5</f>
        <v>0</v>
      </c>
      <c r="VOF6" s="98">
        <f>'Sales Forecast by COS'!VOF5</f>
        <v>0</v>
      </c>
      <c r="VOG6" s="98">
        <f>'Sales Forecast by COS'!VOG5</f>
        <v>0</v>
      </c>
      <c r="VOH6" s="98">
        <f>'Sales Forecast by COS'!VOH5</f>
        <v>0</v>
      </c>
      <c r="VOI6" s="98">
        <f>'Sales Forecast by COS'!VOI5</f>
        <v>0</v>
      </c>
      <c r="VOJ6" s="98">
        <f>'Sales Forecast by COS'!VOJ5</f>
        <v>0</v>
      </c>
      <c r="VOK6" s="98">
        <f>'Sales Forecast by COS'!VOK5</f>
        <v>0</v>
      </c>
      <c r="VOL6" s="98">
        <f>'Sales Forecast by COS'!VOL5</f>
        <v>0</v>
      </c>
      <c r="VOM6" s="98">
        <f>'Sales Forecast by COS'!VOM5</f>
        <v>0</v>
      </c>
      <c r="VON6" s="98">
        <f>'Sales Forecast by COS'!VON5</f>
        <v>0</v>
      </c>
      <c r="VOO6" s="98">
        <f>'Sales Forecast by COS'!VOO5</f>
        <v>0</v>
      </c>
      <c r="VOP6" s="98">
        <f>'Sales Forecast by COS'!VOP5</f>
        <v>0</v>
      </c>
      <c r="VOQ6" s="98">
        <f>'Sales Forecast by COS'!VOQ5</f>
        <v>0</v>
      </c>
      <c r="VOR6" s="98">
        <f>'Sales Forecast by COS'!VOR5</f>
        <v>0</v>
      </c>
      <c r="VOS6" s="98">
        <f>'Sales Forecast by COS'!VOS5</f>
        <v>0</v>
      </c>
      <c r="VOT6" s="98">
        <f>'Sales Forecast by COS'!VOT5</f>
        <v>0</v>
      </c>
      <c r="VOU6" s="98">
        <f>'Sales Forecast by COS'!VOU5</f>
        <v>0</v>
      </c>
      <c r="VOV6" s="98">
        <f>'Sales Forecast by COS'!VOV5</f>
        <v>0</v>
      </c>
      <c r="VOW6" s="98">
        <f>'Sales Forecast by COS'!VOW5</f>
        <v>0</v>
      </c>
      <c r="VOX6" s="98">
        <f>'Sales Forecast by COS'!VOX5</f>
        <v>0</v>
      </c>
      <c r="VOY6" s="98">
        <f>'Sales Forecast by COS'!VOY5</f>
        <v>0</v>
      </c>
      <c r="VOZ6" s="98">
        <f>'Sales Forecast by COS'!VOZ5</f>
        <v>0</v>
      </c>
      <c r="VPA6" s="98">
        <f>'Sales Forecast by COS'!VPA5</f>
        <v>0</v>
      </c>
      <c r="VPB6" s="98">
        <f>'Sales Forecast by COS'!VPB5</f>
        <v>0</v>
      </c>
      <c r="VPC6" s="98">
        <f>'Sales Forecast by COS'!VPC5</f>
        <v>0</v>
      </c>
      <c r="VPD6" s="98">
        <f>'Sales Forecast by COS'!VPD5</f>
        <v>0</v>
      </c>
      <c r="VPE6" s="98">
        <f>'Sales Forecast by COS'!VPE5</f>
        <v>0</v>
      </c>
      <c r="VPF6" s="98">
        <f>'Sales Forecast by COS'!VPF5</f>
        <v>0</v>
      </c>
      <c r="VPG6" s="98">
        <f>'Sales Forecast by COS'!VPG5</f>
        <v>0</v>
      </c>
      <c r="VPH6" s="98">
        <f>'Sales Forecast by COS'!VPH5</f>
        <v>0</v>
      </c>
      <c r="VPI6" s="98">
        <f>'Sales Forecast by COS'!VPI5</f>
        <v>0</v>
      </c>
      <c r="VPJ6" s="98">
        <f>'Sales Forecast by COS'!VPJ5</f>
        <v>0</v>
      </c>
      <c r="VPK6" s="98">
        <f>'Sales Forecast by COS'!VPK5</f>
        <v>0</v>
      </c>
      <c r="VPL6" s="98">
        <f>'Sales Forecast by COS'!VPL5</f>
        <v>0</v>
      </c>
      <c r="VPM6" s="98">
        <f>'Sales Forecast by COS'!VPM5</f>
        <v>0</v>
      </c>
      <c r="VPN6" s="98">
        <f>'Sales Forecast by COS'!VPN5</f>
        <v>0</v>
      </c>
      <c r="VPO6" s="98">
        <f>'Sales Forecast by COS'!VPO5</f>
        <v>0</v>
      </c>
      <c r="VPP6" s="98">
        <f>'Sales Forecast by COS'!VPP5</f>
        <v>0</v>
      </c>
      <c r="VPQ6" s="98">
        <f>'Sales Forecast by COS'!VPQ5</f>
        <v>0</v>
      </c>
      <c r="VPR6" s="98">
        <f>'Sales Forecast by COS'!VPR5</f>
        <v>0</v>
      </c>
      <c r="VPS6" s="98">
        <f>'Sales Forecast by COS'!VPS5</f>
        <v>0</v>
      </c>
      <c r="VPT6" s="98">
        <f>'Sales Forecast by COS'!VPT5</f>
        <v>0</v>
      </c>
      <c r="VPU6" s="98">
        <f>'Sales Forecast by COS'!VPU5</f>
        <v>0</v>
      </c>
      <c r="VPV6" s="98">
        <f>'Sales Forecast by COS'!VPV5</f>
        <v>0</v>
      </c>
      <c r="VPW6" s="98">
        <f>'Sales Forecast by COS'!VPW5</f>
        <v>0</v>
      </c>
      <c r="VPX6" s="98">
        <f>'Sales Forecast by COS'!VPX5</f>
        <v>0</v>
      </c>
      <c r="VPY6" s="98">
        <f>'Sales Forecast by COS'!VPY5</f>
        <v>0</v>
      </c>
      <c r="VPZ6" s="98">
        <f>'Sales Forecast by COS'!VPZ5</f>
        <v>0</v>
      </c>
      <c r="VQA6" s="98">
        <f>'Sales Forecast by COS'!VQA5</f>
        <v>0</v>
      </c>
      <c r="VQB6" s="98">
        <f>'Sales Forecast by COS'!VQB5</f>
        <v>0</v>
      </c>
      <c r="VQC6" s="98">
        <f>'Sales Forecast by COS'!VQC5</f>
        <v>0</v>
      </c>
      <c r="VQD6" s="98">
        <f>'Sales Forecast by COS'!VQD5</f>
        <v>0</v>
      </c>
      <c r="VQE6" s="98">
        <f>'Sales Forecast by COS'!VQE5</f>
        <v>0</v>
      </c>
      <c r="VQF6" s="98">
        <f>'Sales Forecast by COS'!VQF5</f>
        <v>0</v>
      </c>
      <c r="VQG6" s="98">
        <f>'Sales Forecast by COS'!VQG5</f>
        <v>0</v>
      </c>
      <c r="VQH6" s="98">
        <f>'Sales Forecast by COS'!VQH5</f>
        <v>0</v>
      </c>
      <c r="VQI6" s="98">
        <f>'Sales Forecast by COS'!VQI5</f>
        <v>0</v>
      </c>
      <c r="VQJ6" s="98">
        <f>'Sales Forecast by COS'!VQJ5</f>
        <v>0</v>
      </c>
      <c r="VQK6" s="98">
        <f>'Sales Forecast by COS'!VQK5</f>
        <v>0</v>
      </c>
      <c r="VQL6" s="98">
        <f>'Sales Forecast by COS'!VQL5</f>
        <v>0</v>
      </c>
      <c r="VQM6" s="98">
        <f>'Sales Forecast by COS'!VQM5</f>
        <v>0</v>
      </c>
      <c r="VQN6" s="98">
        <f>'Sales Forecast by COS'!VQN5</f>
        <v>0</v>
      </c>
      <c r="VQO6" s="98">
        <f>'Sales Forecast by COS'!VQO5</f>
        <v>0</v>
      </c>
      <c r="VQP6" s="98">
        <f>'Sales Forecast by COS'!VQP5</f>
        <v>0</v>
      </c>
      <c r="VQQ6" s="98">
        <f>'Sales Forecast by COS'!VQQ5</f>
        <v>0</v>
      </c>
      <c r="VQR6" s="98">
        <f>'Sales Forecast by COS'!VQR5</f>
        <v>0</v>
      </c>
      <c r="VQS6" s="98">
        <f>'Sales Forecast by COS'!VQS5</f>
        <v>0</v>
      </c>
      <c r="VQT6" s="98">
        <f>'Sales Forecast by COS'!VQT5</f>
        <v>0</v>
      </c>
      <c r="VQU6" s="98">
        <f>'Sales Forecast by COS'!VQU5</f>
        <v>0</v>
      </c>
      <c r="VQV6" s="98">
        <f>'Sales Forecast by COS'!VQV5</f>
        <v>0</v>
      </c>
      <c r="VQW6" s="98">
        <f>'Sales Forecast by COS'!VQW5</f>
        <v>0</v>
      </c>
      <c r="VQX6" s="98">
        <f>'Sales Forecast by COS'!VQX5</f>
        <v>0</v>
      </c>
      <c r="VQY6" s="98">
        <f>'Sales Forecast by COS'!VQY5</f>
        <v>0</v>
      </c>
      <c r="VQZ6" s="98">
        <f>'Sales Forecast by COS'!VQZ5</f>
        <v>0</v>
      </c>
      <c r="VRA6" s="98">
        <f>'Sales Forecast by COS'!VRA5</f>
        <v>0</v>
      </c>
      <c r="VRB6" s="98">
        <f>'Sales Forecast by COS'!VRB5</f>
        <v>0</v>
      </c>
      <c r="VRC6" s="98">
        <f>'Sales Forecast by COS'!VRC5</f>
        <v>0</v>
      </c>
      <c r="VRD6" s="98">
        <f>'Sales Forecast by COS'!VRD5</f>
        <v>0</v>
      </c>
      <c r="VRE6" s="98">
        <f>'Sales Forecast by COS'!VRE5</f>
        <v>0</v>
      </c>
      <c r="VRF6" s="98">
        <f>'Sales Forecast by COS'!VRF5</f>
        <v>0</v>
      </c>
      <c r="VRG6" s="98">
        <f>'Sales Forecast by COS'!VRG5</f>
        <v>0</v>
      </c>
      <c r="VRH6" s="98">
        <f>'Sales Forecast by COS'!VRH5</f>
        <v>0</v>
      </c>
      <c r="VRI6" s="98">
        <f>'Sales Forecast by COS'!VRI5</f>
        <v>0</v>
      </c>
      <c r="VRJ6" s="98">
        <f>'Sales Forecast by COS'!VRJ5</f>
        <v>0</v>
      </c>
      <c r="VRK6" s="98">
        <f>'Sales Forecast by COS'!VRK5</f>
        <v>0</v>
      </c>
      <c r="VRL6" s="98">
        <f>'Sales Forecast by COS'!VRL5</f>
        <v>0</v>
      </c>
      <c r="VRM6" s="98">
        <f>'Sales Forecast by COS'!VRM5</f>
        <v>0</v>
      </c>
      <c r="VRN6" s="98">
        <f>'Sales Forecast by COS'!VRN5</f>
        <v>0</v>
      </c>
      <c r="VRO6" s="98">
        <f>'Sales Forecast by COS'!VRO5</f>
        <v>0</v>
      </c>
      <c r="VRP6" s="98">
        <f>'Sales Forecast by COS'!VRP5</f>
        <v>0</v>
      </c>
      <c r="VRQ6" s="98">
        <f>'Sales Forecast by COS'!VRQ5</f>
        <v>0</v>
      </c>
      <c r="VRR6" s="98">
        <f>'Sales Forecast by COS'!VRR5</f>
        <v>0</v>
      </c>
      <c r="VRS6" s="98">
        <f>'Sales Forecast by COS'!VRS5</f>
        <v>0</v>
      </c>
      <c r="VRT6" s="98">
        <f>'Sales Forecast by COS'!VRT5</f>
        <v>0</v>
      </c>
      <c r="VRU6" s="98">
        <f>'Sales Forecast by COS'!VRU5</f>
        <v>0</v>
      </c>
      <c r="VRV6" s="98">
        <f>'Sales Forecast by COS'!VRV5</f>
        <v>0</v>
      </c>
      <c r="VRW6" s="98">
        <f>'Sales Forecast by COS'!VRW5</f>
        <v>0</v>
      </c>
      <c r="VRX6" s="98">
        <f>'Sales Forecast by COS'!VRX5</f>
        <v>0</v>
      </c>
      <c r="VRY6" s="98">
        <f>'Sales Forecast by COS'!VRY5</f>
        <v>0</v>
      </c>
      <c r="VRZ6" s="98">
        <f>'Sales Forecast by COS'!VRZ5</f>
        <v>0</v>
      </c>
      <c r="VSA6" s="98">
        <f>'Sales Forecast by COS'!VSA5</f>
        <v>0</v>
      </c>
      <c r="VSB6" s="98">
        <f>'Sales Forecast by COS'!VSB5</f>
        <v>0</v>
      </c>
      <c r="VSC6" s="98">
        <f>'Sales Forecast by COS'!VSC5</f>
        <v>0</v>
      </c>
      <c r="VSD6" s="98">
        <f>'Sales Forecast by COS'!VSD5</f>
        <v>0</v>
      </c>
      <c r="VSE6" s="98">
        <f>'Sales Forecast by COS'!VSE5</f>
        <v>0</v>
      </c>
      <c r="VSF6" s="98">
        <f>'Sales Forecast by COS'!VSF5</f>
        <v>0</v>
      </c>
      <c r="VSG6" s="98">
        <f>'Sales Forecast by COS'!VSG5</f>
        <v>0</v>
      </c>
      <c r="VSH6" s="98">
        <f>'Sales Forecast by COS'!VSH5</f>
        <v>0</v>
      </c>
      <c r="VSI6" s="98">
        <f>'Sales Forecast by COS'!VSI5</f>
        <v>0</v>
      </c>
      <c r="VSJ6" s="98">
        <f>'Sales Forecast by COS'!VSJ5</f>
        <v>0</v>
      </c>
      <c r="VSK6" s="98">
        <f>'Sales Forecast by COS'!VSK5</f>
        <v>0</v>
      </c>
      <c r="VSL6" s="98">
        <f>'Sales Forecast by COS'!VSL5</f>
        <v>0</v>
      </c>
      <c r="VSM6" s="98">
        <f>'Sales Forecast by COS'!VSM5</f>
        <v>0</v>
      </c>
      <c r="VSN6" s="98">
        <f>'Sales Forecast by COS'!VSN5</f>
        <v>0</v>
      </c>
      <c r="VSO6" s="98">
        <f>'Sales Forecast by COS'!VSO5</f>
        <v>0</v>
      </c>
      <c r="VSP6" s="98">
        <f>'Sales Forecast by COS'!VSP5</f>
        <v>0</v>
      </c>
      <c r="VSQ6" s="98">
        <f>'Sales Forecast by COS'!VSQ5</f>
        <v>0</v>
      </c>
      <c r="VSR6" s="98">
        <f>'Sales Forecast by COS'!VSR5</f>
        <v>0</v>
      </c>
      <c r="VSS6" s="98">
        <f>'Sales Forecast by COS'!VSS5</f>
        <v>0</v>
      </c>
      <c r="VST6" s="98">
        <f>'Sales Forecast by COS'!VST5</f>
        <v>0</v>
      </c>
      <c r="VSU6" s="98">
        <f>'Sales Forecast by COS'!VSU5</f>
        <v>0</v>
      </c>
      <c r="VSV6" s="98">
        <f>'Sales Forecast by COS'!VSV5</f>
        <v>0</v>
      </c>
      <c r="VSW6" s="98">
        <f>'Sales Forecast by COS'!VSW5</f>
        <v>0</v>
      </c>
      <c r="VSX6" s="98">
        <f>'Sales Forecast by COS'!VSX5</f>
        <v>0</v>
      </c>
      <c r="VSY6" s="98">
        <f>'Sales Forecast by COS'!VSY5</f>
        <v>0</v>
      </c>
      <c r="VSZ6" s="98">
        <f>'Sales Forecast by COS'!VSZ5</f>
        <v>0</v>
      </c>
      <c r="VTA6" s="98">
        <f>'Sales Forecast by COS'!VTA5</f>
        <v>0</v>
      </c>
      <c r="VTB6" s="98">
        <f>'Sales Forecast by COS'!VTB5</f>
        <v>0</v>
      </c>
      <c r="VTC6" s="98">
        <f>'Sales Forecast by COS'!VTC5</f>
        <v>0</v>
      </c>
      <c r="VTD6" s="98">
        <f>'Sales Forecast by COS'!VTD5</f>
        <v>0</v>
      </c>
      <c r="VTE6" s="98">
        <f>'Sales Forecast by COS'!VTE5</f>
        <v>0</v>
      </c>
      <c r="VTF6" s="98">
        <f>'Sales Forecast by COS'!VTF5</f>
        <v>0</v>
      </c>
      <c r="VTG6" s="98">
        <f>'Sales Forecast by COS'!VTG5</f>
        <v>0</v>
      </c>
      <c r="VTH6" s="98">
        <f>'Sales Forecast by COS'!VTH5</f>
        <v>0</v>
      </c>
      <c r="VTI6" s="98">
        <f>'Sales Forecast by COS'!VTI5</f>
        <v>0</v>
      </c>
      <c r="VTJ6" s="98">
        <f>'Sales Forecast by COS'!VTJ5</f>
        <v>0</v>
      </c>
      <c r="VTK6" s="98">
        <f>'Sales Forecast by COS'!VTK5</f>
        <v>0</v>
      </c>
      <c r="VTL6" s="98">
        <f>'Sales Forecast by COS'!VTL5</f>
        <v>0</v>
      </c>
      <c r="VTM6" s="98">
        <f>'Sales Forecast by COS'!VTM5</f>
        <v>0</v>
      </c>
      <c r="VTN6" s="98">
        <f>'Sales Forecast by COS'!VTN5</f>
        <v>0</v>
      </c>
      <c r="VTO6" s="98">
        <f>'Sales Forecast by COS'!VTO5</f>
        <v>0</v>
      </c>
      <c r="VTP6" s="98">
        <f>'Sales Forecast by COS'!VTP5</f>
        <v>0</v>
      </c>
      <c r="VTQ6" s="98">
        <f>'Sales Forecast by COS'!VTQ5</f>
        <v>0</v>
      </c>
      <c r="VTR6" s="98">
        <f>'Sales Forecast by COS'!VTR5</f>
        <v>0</v>
      </c>
      <c r="VTS6" s="98">
        <f>'Sales Forecast by COS'!VTS5</f>
        <v>0</v>
      </c>
      <c r="VTT6" s="98">
        <f>'Sales Forecast by COS'!VTT5</f>
        <v>0</v>
      </c>
      <c r="VTU6" s="98">
        <f>'Sales Forecast by COS'!VTU5</f>
        <v>0</v>
      </c>
      <c r="VTV6" s="98">
        <f>'Sales Forecast by COS'!VTV5</f>
        <v>0</v>
      </c>
      <c r="VTW6" s="98">
        <f>'Sales Forecast by COS'!VTW5</f>
        <v>0</v>
      </c>
      <c r="VTX6" s="98">
        <f>'Sales Forecast by COS'!VTX5</f>
        <v>0</v>
      </c>
      <c r="VTY6" s="98">
        <f>'Sales Forecast by COS'!VTY5</f>
        <v>0</v>
      </c>
      <c r="VTZ6" s="98">
        <f>'Sales Forecast by COS'!VTZ5</f>
        <v>0</v>
      </c>
      <c r="VUA6" s="98">
        <f>'Sales Forecast by COS'!VUA5</f>
        <v>0</v>
      </c>
      <c r="VUB6" s="98">
        <f>'Sales Forecast by COS'!VUB5</f>
        <v>0</v>
      </c>
      <c r="VUC6" s="98">
        <f>'Sales Forecast by COS'!VUC5</f>
        <v>0</v>
      </c>
      <c r="VUD6" s="98">
        <f>'Sales Forecast by COS'!VUD5</f>
        <v>0</v>
      </c>
      <c r="VUE6" s="98">
        <f>'Sales Forecast by COS'!VUE5</f>
        <v>0</v>
      </c>
      <c r="VUF6" s="98">
        <f>'Sales Forecast by COS'!VUF5</f>
        <v>0</v>
      </c>
      <c r="VUG6" s="98">
        <f>'Sales Forecast by COS'!VUG5</f>
        <v>0</v>
      </c>
      <c r="VUH6" s="98">
        <f>'Sales Forecast by COS'!VUH5</f>
        <v>0</v>
      </c>
      <c r="VUI6" s="98">
        <f>'Sales Forecast by COS'!VUI5</f>
        <v>0</v>
      </c>
      <c r="VUJ6" s="98">
        <f>'Sales Forecast by COS'!VUJ5</f>
        <v>0</v>
      </c>
      <c r="VUK6" s="98">
        <f>'Sales Forecast by COS'!VUK5</f>
        <v>0</v>
      </c>
      <c r="VUL6" s="98">
        <f>'Sales Forecast by COS'!VUL5</f>
        <v>0</v>
      </c>
      <c r="VUM6" s="98">
        <f>'Sales Forecast by COS'!VUM5</f>
        <v>0</v>
      </c>
      <c r="VUN6" s="98">
        <f>'Sales Forecast by COS'!VUN5</f>
        <v>0</v>
      </c>
      <c r="VUO6" s="98">
        <f>'Sales Forecast by COS'!VUO5</f>
        <v>0</v>
      </c>
      <c r="VUP6" s="98">
        <f>'Sales Forecast by COS'!VUP5</f>
        <v>0</v>
      </c>
      <c r="VUQ6" s="98">
        <f>'Sales Forecast by COS'!VUQ5</f>
        <v>0</v>
      </c>
      <c r="VUR6" s="98">
        <f>'Sales Forecast by COS'!VUR5</f>
        <v>0</v>
      </c>
      <c r="VUS6" s="98">
        <f>'Sales Forecast by COS'!VUS5</f>
        <v>0</v>
      </c>
      <c r="VUT6" s="98">
        <f>'Sales Forecast by COS'!VUT5</f>
        <v>0</v>
      </c>
      <c r="VUU6" s="98">
        <f>'Sales Forecast by COS'!VUU5</f>
        <v>0</v>
      </c>
      <c r="VUV6" s="98">
        <f>'Sales Forecast by COS'!VUV5</f>
        <v>0</v>
      </c>
      <c r="VUW6" s="98">
        <f>'Sales Forecast by COS'!VUW5</f>
        <v>0</v>
      </c>
      <c r="VUX6" s="98">
        <f>'Sales Forecast by COS'!VUX5</f>
        <v>0</v>
      </c>
      <c r="VUY6" s="98">
        <f>'Sales Forecast by COS'!VUY5</f>
        <v>0</v>
      </c>
      <c r="VUZ6" s="98">
        <f>'Sales Forecast by COS'!VUZ5</f>
        <v>0</v>
      </c>
      <c r="VVA6" s="98">
        <f>'Sales Forecast by COS'!VVA5</f>
        <v>0</v>
      </c>
      <c r="VVB6" s="98">
        <f>'Sales Forecast by COS'!VVB5</f>
        <v>0</v>
      </c>
      <c r="VVC6" s="98">
        <f>'Sales Forecast by COS'!VVC5</f>
        <v>0</v>
      </c>
      <c r="VVD6" s="98">
        <f>'Sales Forecast by COS'!VVD5</f>
        <v>0</v>
      </c>
      <c r="VVE6" s="98">
        <f>'Sales Forecast by COS'!VVE5</f>
        <v>0</v>
      </c>
      <c r="VVF6" s="98">
        <f>'Sales Forecast by COS'!VVF5</f>
        <v>0</v>
      </c>
      <c r="VVG6" s="98">
        <f>'Sales Forecast by COS'!VVG5</f>
        <v>0</v>
      </c>
      <c r="VVH6" s="98">
        <f>'Sales Forecast by COS'!VVH5</f>
        <v>0</v>
      </c>
      <c r="VVI6" s="98">
        <f>'Sales Forecast by COS'!VVI5</f>
        <v>0</v>
      </c>
      <c r="VVJ6" s="98">
        <f>'Sales Forecast by COS'!VVJ5</f>
        <v>0</v>
      </c>
      <c r="VVK6" s="98">
        <f>'Sales Forecast by COS'!VVK5</f>
        <v>0</v>
      </c>
      <c r="VVL6" s="98">
        <f>'Sales Forecast by COS'!VVL5</f>
        <v>0</v>
      </c>
      <c r="VVM6" s="98">
        <f>'Sales Forecast by COS'!VVM5</f>
        <v>0</v>
      </c>
      <c r="VVN6" s="98">
        <f>'Sales Forecast by COS'!VVN5</f>
        <v>0</v>
      </c>
      <c r="VVO6" s="98">
        <f>'Sales Forecast by COS'!VVO5</f>
        <v>0</v>
      </c>
      <c r="VVP6" s="98">
        <f>'Sales Forecast by COS'!VVP5</f>
        <v>0</v>
      </c>
      <c r="VVQ6" s="98">
        <f>'Sales Forecast by COS'!VVQ5</f>
        <v>0</v>
      </c>
      <c r="VVR6" s="98">
        <f>'Sales Forecast by COS'!VVR5</f>
        <v>0</v>
      </c>
      <c r="VVS6" s="98">
        <f>'Sales Forecast by COS'!VVS5</f>
        <v>0</v>
      </c>
      <c r="VVT6" s="98">
        <f>'Sales Forecast by COS'!VVT5</f>
        <v>0</v>
      </c>
      <c r="VVU6" s="98">
        <f>'Sales Forecast by COS'!VVU5</f>
        <v>0</v>
      </c>
      <c r="VVV6" s="98">
        <f>'Sales Forecast by COS'!VVV5</f>
        <v>0</v>
      </c>
      <c r="VVW6" s="98">
        <f>'Sales Forecast by COS'!VVW5</f>
        <v>0</v>
      </c>
      <c r="VVX6" s="98">
        <f>'Sales Forecast by COS'!VVX5</f>
        <v>0</v>
      </c>
      <c r="VVY6" s="98">
        <f>'Sales Forecast by COS'!VVY5</f>
        <v>0</v>
      </c>
      <c r="VVZ6" s="98">
        <f>'Sales Forecast by COS'!VVZ5</f>
        <v>0</v>
      </c>
      <c r="VWA6" s="98">
        <f>'Sales Forecast by COS'!VWA5</f>
        <v>0</v>
      </c>
      <c r="VWB6" s="98">
        <f>'Sales Forecast by COS'!VWB5</f>
        <v>0</v>
      </c>
      <c r="VWC6" s="98">
        <f>'Sales Forecast by COS'!VWC5</f>
        <v>0</v>
      </c>
      <c r="VWD6" s="98">
        <f>'Sales Forecast by COS'!VWD5</f>
        <v>0</v>
      </c>
      <c r="VWE6" s="98">
        <f>'Sales Forecast by COS'!VWE5</f>
        <v>0</v>
      </c>
      <c r="VWF6" s="98">
        <f>'Sales Forecast by COS'!VWF5</f>
        <v>0</v>
      </c>
      <c r="VWG6" s="98">
        <f>'Sales Forecast by COS'!VWG5</f>
        <v>0</v>
      </c>
      <c r="VWH6" s="98">
        <f>'Sales Forecast by COS'!VWH5</f>
        <v>0</v>
      </c>
      <c r="VWI6" s="98">
        <f>'Sales Forecast by COS'!VWI5</f>
        <v>0</v>
      </c>
      <c r="VWJ6" s="98">
        <f>'Sales Forecast by COS'!VWJ5</f>
        <v>0</v>
      </c>
      <c r="VWK6" s="98">
        <f>'Sales Forecast by COS'!VWK5</f>
        <v>0</v>
      </c>
      <c r="VWL6" s="98">
        <f>'Sales Forecast by COS'!VWL5</f>
        <v>0</v>
      </c>
      <c r="VWM6" s="98">
        <f>'Sales Forecast by COS'!VWM5</f>
        <v>0</v>
      </c>
      <c r="VWN6" s="98">
        <f>'Sales Forecast by COS'!VWN5</f>
        <v>0</v>
      </c>
      <c r="VWO6" s="98">
        <f>'Sales Forecast by COS'!VWO5</f>
        <v>0</v>
      </c>
      <c r="VWP6" s="98">
        <f>'Sales Forecast by COS'!VWP5</f>
        <v>0</v>
      </c>
      <c r="VWQ6" s="98">
        <f>'Sales Forecast by COS'!VWQ5</f>
        <v>0</v>
      </c>
      <c r="VWR6" s="98">
        <f>'Sales Forecast by COS'!VWR5</f>
        <v>0</v>
      </c>
      <c r="VWS6" s="98">
        <f>'Sales Forecast by COS'!VWS5</f>
        <v>0</v>
      </c>
      <c r="VWT6" s="98">
        <f>'Sales Forecast by COS'!VWT5</f>
        <v>0</v>
      </c>
      <c r="VWU6" s="98">
        <f>'Sales Forecast by COS'!VWU5</f>
        <v>0</v>
      </c>
      <c r="VWV6" s="98">
        <f>'Sales Forecast by COS'!VWV5</f>
        <v>0</v>
      </c>
      <c r="VWW6" s="98">
        <f>'Sales Forecast by COS'!VWW5</f>
        <v>0</v>
      </c>
      <c r="VWX6" s="98">
        <f>'Sales Forecast by COS'!VWX5</f>
        <v>0</v>
      </c>
      <c r="VWY6" s="98">
        <f>'Sales Forecast by COS'!VWY5</f>
        <v>0</v>
      </c>
      <c r="VWZ6" s="98">
        <f>'Sales Forecast by COS'!VWZ5</f>
        <v>0</v>
      </c>
      <c r="VXA6" s="98">
        <f>'Sales Forecast by COS'!VXA5</f>
        <v>0</v>
      </c>
      <c r="VXB6" s="98">
        <f>'Sales Forecast by COS'!VXB5</f>
        <v>0</v>
      </c>
      <c r="VXC6" s="98">
        <f>'Sales Forecast by COS'!VXC5</f>
        <v>0</v>
      </c>
      <c r="VXD6" s="98">
        <f>'Sales Forecast by COS'!VXD5</f>
        <v>0</v>
      </c>
      <c r="VXE6" s="98">
        <f>'Sales Forecast by COS'!VXE5</f>
        <v>0</v>
      </c>
      <c r="VXF6" s="98">
        <f>'Sales Forecast by COS'!VXF5</f>
        <v>0</v>
      </c>
      <c r="VXG6" s="98">
        <f>'Sales Forecast by COS'!VXG5</f>
        <v>0</v>
      </c>
      <c r="VXH6" s="98">
        <f>'Sales Forecast by COS'!VXH5</f>
        <v>0</v>
      </c>
      <c r="VXI6" s="98">
        <f>'Sales Forecast by COS'!VXI5</f>
        <v>0</v>
      </c>
      <c r="VXJ6" s="98">
        <f>'Sales Forecast by COS'!VXJ5</f>
        <v>0</v>
      </c>
      <c r="VXK6" s="98">
        <f>'Sales Forecast by COS'!VXK5</f>
        <v>0</v>
      </c>
      <c r="VXL6" s="98">
        <f>'Sales Forecast by COS'!VXL5</f>
        <v>0</v>
      </c>
      <c r="VXM6" s="98">
        <f>'Sales Forecast by COS'!VXM5</f>
        <v>0</v>
      </c>
      <c r="VXN6" s="98">
        <f>'Sales Forecast by COS'!VXN5</f>
        <v>0</v>
      </c>
      <c r="VXO6" s="98">
        <f>'Sales Forecast by COS'!VXO5</f>
        <v>0</v>
      </c>
      <c r="VXP6" s="98">
        <f>'Sales Forecast by COS'!VXP5</f>
        <v>0</v>
      </c>
      <c r="VXQ6" s="98">
        <f>'Sales Forecast by COS'!VXQ5</f>
        <v>0</v>
      </c>
      <c r="VXR6" s="98">
        <f>'Sales Forecast by COS'!VXR5</f>
        <v>0</v>
      </c>
      <c r="VXS6" s="98">
        <f>'Sales Forecast by COS'!VXS5</f>
        <v>0</v>
      </c>
      <c r="VXT6" s="98">
        <f>'Sales Forecast by COS'!VXT5</f>
        <v>0</v>
      </c>
      <c r="VXU6" s="98">
        <f>'Sales Forecast by COS'!VXU5</f>
        <v>0</v>
      </c>
      <c r="VXV6" s="98">
        <f>'Sales Forecast by COS'!VXV5</f>
        <v>0</v>
      </c>
      <c r="VXW6" s="98">
        <f>'Sales Forecast by COS'!VXW5</f>
        <v>0</v>
      </c>
      <c r="VXX6" s="98">
        <f>'Sales Forecast by COS'!VXX5</f>
        <v>0</v>
      </c>
      <c r="VXY6" s="98">
        <f>'Sales Forecast by COS'!VXY5</f>
        <v>0</v>
      </c>
      <c r="VXZ6" s="98">
        <f>'Sales Forecast by COS'!VXZ5</f>
        <v>0</v>
      </c>
      <c r="VYA6" s="98">
        <f>'Sales Forecast by COS'!VYA5</f>
        <v>0</v>
      </c>
      <c r="VYB6" s="98">
        <f>'Sales Forecast by COS'!VYB5</f>
        <v>0</v>
      </c>
      <c r="VYC6" s="98">
        <f>'Sales Forecast by COS'!VYC5</f>
        <v>0</v>
      </c>
      <c r="VYD6" s="98">
        <f>'Sales Forecast by COS'!VYD5</f>
        <v>0</v>
      </c>
      <c r="VYE6" s="98">
        <f>'Sales Forecast by COS'!VYE5</f>
        <v>0</v>
      </c>
      <c r="VYF6" s="98">
        <f>'Sales Forecast by COS'!VYF5</f>
        <v>0</v>
      </c>
      <c r="VYG6" s="98">
        <f>'Sales Forecast by COS'!VYG5</f>
        <v>0</v>
      </c>
      <c r="VYH6" s="98">
        <f>'Sales Forecast by COS'!VYH5</f>
        <v>0</v>
      </c>
      <c r="VYI6" s="98">
        <f>'Sales Forecast by COS'!VYI5</f>
        <v>0</v>
      </c>
      <c r="VYJ6" s="98">
        <f>'Sales Forecast by COS'!VYJ5</f>
        <v>0</v>
      </c>
      <c r="VYK6" s="98">
        <f>'Sales Forecast by COS'!VYK5</f>
        <v>0</v>
      </c>
      <c r="VYL6" s="98">
        <f>'Sales Forecast by COS'!VYL5</f>
        <v>0</v>
      </c>
      <c r="VYM6" s="98">
        <f>'Sales Forecast by COS'!VYM5</f>
        <v>0</v>
      </c>
      <c r="VYN6" s="98">
        <f>'Sales Forecast by COS'!VYN5</f>
        <v>0</v>
      </c>
      <c r="VYO6" s="98">
        <f>'Sales Forecast by COS'!VYO5</f>
        <v>0</v>
      </c>
      <c r="VYP6" s="98">
        <f>'Sales Forecast by COS'!VYP5</f>
        <v>0</v>
      </c>
      <c r="VYQ6" s="98">
        <f>'Sales Forecast by COS'!VYQ5</f>
        <v>0</v>
      </c>
      <c r="VYR6" s="98">
        <f>'Sales Forecast by COS'!VYR5</f>
        <v>0</v>
      </c>
      <c r="VYS6" s="98">
        <f>'Sales Forecast by COS'!VYS5</f>
        <v>0</v>
      </c>
      <c r="VYT6" s="98">
        <f>'Sales Forecast by COS'!VYT5</f>
        <v>0</v>
      </c>
      <c r="VYU6" s="98">
        <f>'Sales Forecast by COS'!VYU5</f>
        <v>0</v>
      </c>
      <c r="VYV6" s="98">
        <f>'Sales Forecast by COS'!VYV5</f>
        <v>0</v>
      </c>
      <c r="VYW6" s="98">
        <f>'Sales Forecast by COS'!VYW5</f>
        <v>0</v>
      </c>
      <c r="VYX6" s="98">
        <f>'Sales Forecast by COS'!VYX5</f>
        <v>0</v>
      </c>
      <c r="VYY6" s="98">
        <f>'Sales Forecast by COS'!VYY5</f>
        <v>0</v>
      </c>
      <c r="VYZ6" s="98">
        <f>'Sales Forecast by COS'!VYZ5</f>
        <v>0</v>
      </c>
      <c r="VZA6" s="98">
        <f>'Sales Forecast by COS'!VZA5</f>
        <v>0</v>
      </c>
      <c r="VZB6" s="98">
        <f>'Sales Forecast by COS'!VZB5</f>
        <v>0</v>
      </c>
      <c r="VZC6" s="98">
        <f>'Sales Forecast by COS'!VZC5</f>
        <v>0</v>
      </c>
      <c r="VZD6" s="98">
        <f>'Sales Forecast by COS'!VZD5</f>
        <v>0</v>
      </c>
      <c r="VZE6" s="98">
        <f>'Sales Forecast by COS'!VZE5</f>
        <v>0</v>
      </c>
      <c r="VZF6" s="98">
        <f>'Sales Forecast by COS'!VZF5</f>
        <v>0</v>
      </c>
      <c r="VZG6" s="98">
        <f>'Sales Forecast by COS'!VZG5</f>
        <v>0</v>
      </c>
      <c r="VZH6" s="98">
        <f>'Sales Forecast by COS'!VZH5</f>
        <v>0</v>
      </c>
      <c r="VZI6" s="98">
        <f>'Sales Forecast by COS'!VZI5</f>
        <v>0</v>
      </c>
      <c r="VZJ6" s="98">
        <f>'Sales Forecast by COS'!VZJ5</f>
        <v>0</v>
      </c>
      <c r="VZK6" s="98">
        <f>'Sales Forecast by COS'!VZK5</f>
        <v>0</v>
      </c>
      <c r="VZL6" s="98">
        <f>'Sales Forecast by COS'!VZL5</f>
        <v>0</v>
      </c>
      <c r="VZM6" s="98">
        <f>'Sales Forecast by COS'!VZM5</f>
        <v>0</v>
      </c>
      <c r="VZN6" s="98">
        <f>'Sales Forecast by COS'!VZN5</f>
        <v>0</v>
      </c>
      <c r="VZO6" s="98">
        <f>'Sales Forecast by COS'!VZO5</f>
        <v>0</v>
      </c>
      <c r="VZP6" s="98">
        <f>'Sales Forecast by COS'!VZP5</f>
        <v>0</v>
      </c>
      <c r="VZQ6" s="98">
        <f>'Sales Forecast by COS'!VZQ5</f>
        <v>0</v>
      </c>
      <c r="VZR6" s="98">
        <f>'Sales Forecast by COS'!VZR5</f>
        <v>0</v>
      </c>
      <c r="VZS6" s="98">
        <f>'Sales Forecast by COS'!VZS5</f>
        <v>0</v>
      </c>
      <c r="VZT6" s="98">
        <f>'Sales Forecast by COS'!VZT5</f>
        <v>0</v>
      </c>
      <c r="VZU6" s="98">
        <f>'Sales Forecast by COS'!VZU5</f>
        <v>0</v>
      </c>
      <c r="VZV6" s="98">
        <f>'Sales Forecast by COS'!VZV5</f>
        <v>0</v>
      </c>
      <c r="VZW6" s="98">
        <f>'Sales Forecast by COS'!VZW5</f>
        <v>0</v>
      </c>
      <c r="VZX6" s="98">
        <f>'Sales Forecast by COS'!VZX5</f>
        <v>0</v>
      </c>
      <c r="VZY6" s="98">
        <f>'Sales Forecast by COS'!VZY5</f>
        <v>0</v>
      </c>
      <c r="VZZ6" s="98">
        <f>'Sales Forecast by COS'!VZZ5</f>
        <v>0</v>
      </c>
      <c r="WAA6" s="98">
        <f>'Sales Forecast by COS'!WAA5</f>
        <v>0</v>
      </c>
      <c r="WAB6" s="98">
        <f>'Sales Forecast by COS'!WAB5</f>
        <v>0</v>
      </c>
      <c r="WAC6" s="98">
        <f>'Sales Forecast by COS'!WAC5</f>
        <v>0</v>
      </c>
      <c r="WAD6" s="98">
        <f>'Sales Forecast by COS'!WAD5</f>
        <v>0</v>
      </c>
      <c r="WAE6" s="98">
        <f>'Sales Forecast by COS'!WAE5</f>
        <v>0</v>
      </c>
      <c r="WAF6" s="98">
        <f>'Sales Forecast by COS'!WAF5</f>
        <v>0</v>
      </c>
      <c r="WAG6" s="98">
        <f>'Sales Forecast by COS'!WAG5</f>
        <v>0</v>
      </c>
      <c r="WAH6" s="98">
        <f>'Sales Forecast by COS'!WAH5</f>
        <v>0</v>
      </c>
      <c r="WAI6" s="98">
        <f>'Sales Forecast by COS'!WAI5</f>
        <v>0</v>
      </c>
      <c r="WAJ6" s="98">
        <f>'Sales Forecast by COS'!WAJ5</f>
        <v>0</v>
      </c>
      <c r="WAK6" s="98">
        <f>'Sales Forecast by COS'!WAK5</f>
        <v>0</v>
      </c>
      <c r="WAL6" s="98">
        <f>'Sales Forecast by COS'!WAL5</f>
        <v>0</v>
      </c>
      <c r="WAM6" s="98">
        <f>'Sales Forecast by COS'!WAM5</f>
        <v>0</v>
      </c>
      <c r="WAN6" s="98">
        <f>'Sales Forecast by COS'!WAN5</f>
        <v>0</v>
      </c>
      <c r="WAO6" s="98">
        <f>'Sales Forecast by COS'!WAO5</f>
        <v>0</v>
      </c>
      <c r="WAP6" s="98">
        <f>'Sales Forecast by COS'!WAP5</f>
        <v>0</v>
      </c>
      <c r="WAQ6" s="98">
        <f>'Sales Forecast by COS'!WAQ5</f>
        <v>0</v>
      </c>
      <c r="WAR6" s="98">
        <f>'Sales Forecast by COS'!WAR5</f>
        <v>0</v>
      </c>
      <c r="WAS6" s="98">
        <f>'Sales Forecast by COS'!WAS5</f>
        <v>0</v>
      </c>
      <c r="WAT6" s="98">
        <f>'Sales Forecast by COS'!WAT5</f>
        <v>0</v>
      </c>
      <c r="WAU6" s="98">
        <f>'Sales Forecast by COS'!WAU5</f>
        <v>0</v>
      </c>
      <c r="WAV6" s="98">
        <f>'Sales Forecast by COS'!WAV5</f>
        <v>0</v>
      </c>
      <c r="WAW6" s="98">
        <f>'Sales Forecast by COS'!WAW5</f>
        <v>0</v>
      </c>
      <c r="WAX6" s="98">
        <f>'Sales Forecast by COS'!WAX5</f>
        <v>0</v>
      </c>
      <c r="WAY6" s="98">
        <f>'Sales Forecast by COS'!WAY5</f>
        <v>0</v>
      </c>
      <c r="WAZ6" s="98">
        <f>'Sales Forecast by COS'!WAZ5</f>
        <v>0</v>
      </c>
      <c r="WBA6" s="98">
        <f>'Sales Forecast by COS'!WBA5</f>
        <v>0</v>
      </c>
      <c r="WBB6" s="98">
        <f>'Sales Forecast by COS'!WBB5</f>
        <v>0</v>
      </c>
      <c r="WBC6" s="98">
        <f>'Sales Forecast by COS'!WBC5</f>
        <v>0</v>
      </c>
      <c r="WBD6" s="98">
        <f>'Sales Forecast by COS'!WBD5</f>
        <v>0</v>
      </c>
      <c r="WBE6" s="98">
        <f>'Sales Forecast by COS'!WBE5</f>
        <v>0</v>
      </c>
      <c r="WBF6" s="98">
        <f>'Sales Forecast by COS'!WBF5</f>
        <v>0</v>
      </c>
      <c r="WBG6" s="98">
        <f>'Sales Forecast by COS'!WBG5</f>
        <v>0</v>
      </c>
      <c r="WBH6" s="98">
        <f>'Sales Forecast by COS'!WBH5</f>
        <v>0</v>
      </c>
      <c r="WBI6" s="98">
        <f>'Sales Forecast by COS'!WBI5</f>
        <v>0</v>
      </c>
      <c r="WBJ6" s="98">
        <f>'Sales Forecast by COS'!WBJ5</f>
        <v>0</v>
      </c>
      <c r="WBK6" s="98">
        <f>'Sales Forecast by COS'!WBK5</f>
        <v>0</v>
      </c>
      <c r="WBL6" s="98">
        <f>'Sales Forecast by COS'!WBL5</f>
        <v>0</v>
      </c>
      <c r="WBM6" s="98">
        <f>'Sales Forecast by COS'!WBM5</f>
        <v>0</v>
      </c>
      <c r="WBN6" s="98">
        <f>'Sales Forecast by COS'!WBN5</f>
        <v>0</v>
      </c>
      <c r="WBO6" s="98">
        <f>'Sales Forecast by COS'!WBO5</f>
        <v>0</v>
      </c>
      <c r="WBP6" s="98">
        <f>'Sales Forecast by COS'!WBP5</f>
        <v>0</v>
      </c>
      <c r="WBQ6" s="98">
        <f>'Sales Forecast by COS'!WBQ5</f>
        <v>0</v>
      </c>
      <c r="WBR6" s="98">
        <f>'Sales Forecast by COS'!WBR5</f>
        <v>0</v>
      </c>
      <c r="WBS6" s="98">
        <f>'Sales Forecast by COS'!WBS5</f>
        <v>0</v>
      </c>
      <c r="WBT6" s="98">
        <f>'Sales Forecast by COS'!WBT5</f>
        <v>0</v>
      </c>
      <c r="WBU6" s="98">
        <f>'Sales Forecast by COS'!WBU5</f>
        <v>0</v>
      </c>
      <c r="WBV6" s="98">
        <f>'Sales Forecast by COS'!WBV5</f>
        <v>0</v>
      </c>
      <c r="WBW6" s="98">
        <f>'Sales Forecast by COS'!WBW5</f>
        <v>0</v>
      </c>
      <c r="WBX6" s="98">
        <f>'Sales Forecast by COS'!WBX5</f>
        <v>0</v>
      </c>
      <c r="WBY6" s="98">
        <f>'Sales Forecast by COS'!WBY5</f>
        <v>0</v>
      </c>
      <c r="WBZ6" s="98">
        <f>'Sales Forecast by COS'!WBZ5</f>
        <v>0</v>
      </c>
      <c r="WCA6" s="98">
        <f>'Sales Forecast by COS'!WCA5</f>
        <v>0</v>
      </c>
      <c r="WCB6" s="98">
        <f>'Sales Forecast by COS'!WCB5</f>
        <v>0</v>
      </c>
      <c r="WCC6" s="98">
        <f>'Sales Forecast by COS'!WCC5</f>
        <v>0</v>
      </c>
      <c r="WCD6" s="98">
        <f>'Sales Forecast by COS'!WCD5</f>
        <v>0</v>
      </c>
      <c r="WCE6" s="98">
        <f>'Sales Forecast by COS'!WCE5</f>
        <v>0</v>
      </c>
      <c r="WCF6" s="98">
        <f>'Sales Forecast by COS'!WCF5</f>
        <v>0</v>
      </c>
      <c r="WCG6" s="98">
        <f>'Sales Forecast by COS'!WCG5</f>
        <v>0</v>
      </c>
      <c r="WCH6" s="98">
        <f>'Sales Forecast by COS'!WCH5</f>
        <v>0</v>
      </c>
      <c r="WCI6" s="98">
        <f>'Sales Forecast by COS'!WCI5</f>
        <v>0</v>
      </c>
      <c r="WCJ6" s="98">
        <f>'Sales Forecast by COS'!WCJ5</f>
        <v>0</v>
      </c>
      <c r="WCK6" s="98">
        <f>'Sales Forecast by COS'!WCK5</f>
        <v>0</v>
      </c>
      <c r="WCL6" s="98">
        <f>'Sales Forecast by COS'!WCL5</f>
        <v>0</v>
      </c>
      <c r="WCM6" s="98">
        <f>'Sales Forecast by COS'!WCM5</f>
        <v>0</v>
      </c>
      <c r="WCN6" s="98">
        <f>'Sales Forecast by COS'!WCN5</f>
        <v>0</v>
      </c>
      <c r="WCO6" s="98">
        <f>'Sales Forecast by COS'!WCO5</f>
        <v>0</v>
      </c>
      <c r="WCP6" s="98">
        <f>'Sales Forecast by COS'!WCP5</f>
        <v>0</v>
      </c>
      <c r="WCQ6" s="98">
        <f>'Sales Forecast by COS'!WCQ5</f>
        <v>0</v>
      </c>
      <c r="WCR6" s="98">
        <f>'Sales Forecast by COS'!WCR5</f>
        <v>0</v>
      </c>
      <c r="WCS6" s="98">
        <f>'Sales Forecast by COS'!WCS5</f>
        <v>0</v>
      </c>
      <c r="WCT6" s="98">
        <f>'Sales Forecast by COS'!WCT5</f>
        <v>0</v>
      </c>
      <c r="WCU6" s="98">
        <f>'Sales Forecast by COS'!WCU5</f>
        <v>0</v>
      </c>
      <c r="WCV6" s="98">
        <f>'Sales Forecast by COS'!WCV5</f>
        <v>0</v>
      </c>
      <c r="WCW6" s="98">
        <f>'Sales Forecast by COS'!WCW5</f>
        <v>0</v>
      </c>
      <c r="WCX6" s="98">
        <f>'Sales Forecast by COS'!WCX5</f>
        <v>0</v>
      </c>
      <c r="WCY6" s="98">
        <f>'Sales Forecast by COS'!WCY5</f>
        <v>0</v>
      </c>
      <c r="WCZ6" s="98">
        <f>'Sales Forecast by COS'!WCZ5</f>
        <v>0</v>
      </c>
      <c r="WDA6" s="98">
        <f>'Sales Forecast by COS'!WDA5</f>
        <v>0</v>
      </c>
      <c r="WDB6" s="98">
        <f>'Sales Forecast by COS'!WDB5</f>
        <v>0</v>
      </c>
      <c r="WDC6" s="98">
        <f>'Sales Forecast by COS'!WDC5</f>
        <v>0</v>
      </c>
      <c r="WDD6" s="98">
        <f>'Sales Forecast by COS'!WDD5</f>
        <v>0</v>
      </c>
      <c r="WDE6" s="98">
        <f>'Sales Forecast by COS'!WDE5</f>
        <v>0</v>
      </c>
      <c r="WDF6" s="98">
        <f>'Sales Forecast by COS'!WDF5</f>
        <v>0</v>
      </c>
      <c r="WDG6" s="98">
        <f>'Sales Forecast by COS'!WDG5</f>
        <v>0</v>
      </c>
      <c r="WDH6" s="98">
        <f>'Sales Forecast by COS'!WDH5</f>
        <v>0</v>
      </c>
      <c r="WDI6" s="98">
        <f>'Sales Forecast by COS'!WDI5</f>
        <v>0</v>
      </c>
      <c r="WDJ6" s="98">
        <f>'Sales Forecast by COS'!WDJ5</f>
        <v>0</v>
      </c>
      <c r="WDK6" s="98">
        <f>'Sales Forecast by COS'!WDK5</f>
        <v>0</v>
      </c>
      <c r="WDL6" s="98">
        <f>'Sales Forecast by COS'!WDL5</f>
        <v>0</v>
      </c>
      <c r="WDM6" s="98">
        <f>'Sales Forecast by COS'!WDM5</f>
        <v>0</v>
      </c>
      <c r="WDN6" s="98">
        <f>'Sales Forecast by COS'!WDN5</f>
        <v>0</v>
      </c>
      <c r="WDO6" s="98">
        <f>'Sales Forecast by COS'!WDO5</f>
        <v>0</v>
      </c>
      <c r="WDP6" s="98">
        <f>'Sales Forecast by COS'!WDP5</f>
        <v>0</v>
      </c>
      <c r="WDQ6" s="98">
        <f>'Sales Forecast by COS'!WDQ5</f>
        <v>0</v>
      </c>
      <c r="WDR6" s="98">
        <f>'Sales Forecast by COS'!WDR5</f>
        <v>0</v>
      </c>
      <c r="WDS6" s="98">
        <f>'Sales Forecast by COS'!WDS5</f>
        <v>0</v>
      </c>
      <c r="WDT6" s="98">
        <f>'Sales Forecast by COS'!WDT5</f>
        <v>0</v>
      </c>
      <c r="WDU6" s="98">
        <f>'Sales Forecast by COS'!WDU5</f>
        <v>0</v>
      </c>
      <c r="WDV6" s="98">
        <f>'Sales Forecast by COS'!WDV5</f>
        <v>0</v>
      </c>
      <c r="WDW6" s="98">
        <f>'Sales Forecast by COS'!WDW5</f>
        <v>0</v>
      </c>
      <c r="WDX6" s="98">
        <f>'Sales Forecast by COS'!WDX5</f>
        <v>0</v>
      </c>
      <c r="WDY6" s="98">
        <f>'Sales Forecast by COS'!WDY5</f>
        <v>0</v>
      </c>
      <c r="WDZ6" s="98">
        <f>'Sales Forecast by COS'!WDZ5</f>
        <v>0</v>
      </c>
      <c r="WEA6" s="98">
        <f>'Sales Forecast by COS'!WEA5</f>
        <v>0</v>
      </c>
      <c r="WEB6" s="98">
        <f>'Sales Forecast by COS'!WEB5</f>
        <v>0</v>
      </c>
      <c r="WEC6" s="98">
        <f>'Sales Forecast by COS'!WEC5</f>
        <v>0</v>
      </c>
      <c r="WED6" s="98">
        <f>'Sales Forecast by COS'!WED5</f>
        <v>0</v>
      </c>
      <c r="WEE6" s="98">
        <f>'Sales Forecast by COS'!WEE5</f>
        <v>0</v>
      </c>
      <c r="WEF6" s="98">
        <f>'Sales Forecast by COS'!WEF5</f>
        <v>0</v>
      </c>
      <c r="WEG6" s="98">
        <f>'Sales Forecast by COS'!WEG5</f>
        <v>0</v>
      </c>
      <c r="WEH6" s="98">
        <f>'Sales Forecast by COS'!WEH5</f>
        <v>0</v>
      </c>
      <c r="WEI6" s="98">
        <f>'Sales Forecast by COS'!WEI5</f>
        <v>0</v>
      </c>
      <c r="WEJ6" s="98">
        <f>'Sales Forecast by COS'!WEJ5</f>
        <v>0</v>
      </c>
      <c r="WEK6" s="98">
        <f>'Sales Forecast by COS'!WEK5</f>
        <v>0</v>
      </c>
      <c r="WEL6" s="98">
        <f>'Sales Forecast by COS'!WEL5</f>
        <v>0</v>
      </c>
      <c r="WEM6" s="98">
        <f>'Sales Forecast by COS'!WEM5</f>
        <v>0</v>
      </c>
      <c r="WEN6" s="98">
        <f>'Sales Forecast by COS'!WEN5</f>
        <v>0</v>
      </c>
      <c r="WEO6" s="98">
        <f>'Sales Forecast by COS'!WEO5</f>
        <v>0</v>
      </c>
      <c r="WEP6" s="98">
        <f>'Sales Forecast by COS'!WEP5</f>
        <v>0</v>
      </c>
      <c r="WEQ6" s="98">
        <f>'Sales Forecast by COS'!WEQ5</f>
        <v>0</v>
      </c>
      <c r="WER6" s="98">
        <f>'Sales Forecast by COS'!WER5</f>
        <v>0</v>
      </c>
      <c r="WES6" s="98">
        <f>'Sales Forecast by COS'!WES5</f>
        <v>0</v>
      </c>
      <c r="WET6" s="98">
        <f>'Sales Forecast by COS'!WET5</f>
        <v>0</v>
      </c>
      <c r="WEU6" s="98">
        <f>'Sales Forecast by COS'!WEU5</f>
        <v>0</v>
      </c>
      <c r="WEV6" s="98">
        <f>'Sales Forecast by COS'!WEV5</f>
        <v>0</v>
      </c>
      <c r="WEW6" s="98">
        <f>'Sales Forecast by COS'!WEW5</f>
        <v>0</v>
      </c>
      <c r="WEX6" s="98">
        <f>'Sales Forecast by COS'!WEX5</f>
        <v>0</v>
      </c>
      <c r="WEY6" s="98">
        <f>'Sales Forecast by COS'!WEY5</f>
        <v>0</v>
      </c>
      <c r="WEZ6" s="98">
        <f>'Sales Forecast by COS'!WEZ5</f>
        <v>0</v>
      </c>
      <c r="WFA6" s="98">
        <f>'Sales Forecast by COS'!WFA5</f>
        <v>0</v>
      </c>
      <c r="WFB6" s="98">
        <f>'Sales Forecast by COS'!WFB5</f>
        <v>0</v>
      </c>
      <c r="WFC6" s="98">
        <f>'Sales Forecast by COS'!WFC5</f>
        <v>0</v>
      </c>
      <c r="WFD6" s="98">
        <f>'Sales Forecast by COS'!WFD5</f>
        <v>0</v>
      </c>
      <c r="WFE6" s="98">
        <f>'Sales Forecast by COS'!WFE5</f>
        <v>0</v>
      </c>
      <c r="WFF6" s="98">
        <f>'Sales Forecast by COS'!WFF5</f>
        <v>0</v>
      </c>
      <c r="WFG6" s="98">
        <f>'Sales Forecast by COS'!WFG5</f>
        <v>0</v>
      </c>
      <c r="WFH6" s="98">
        <f>'Sales Forecast by COS'!WFH5</f>
        <v>0</v>
      </c>
      <c r="WFI6" s="98">
        <f>'Sales Forecast by COS'!WFI5</f>
        <v>0</v>
      </c>
      <c r="WFJ6" s="98">
        <f>'Sales Forecast by COS'!WFJ5</f>
        <v>0</v>
      </c>
      <c r="WFK6" s="98">
        <f>'Sales Forecast by COS'!WFK5</f>
        <v>0</v>
      </c>
      <c r="WFL6" s="98">
        <f>'Sales Forecast by COS'!WFL5</f>
        <v>0</v>
      </c>
      <c r="WFM6" s="98">
        <f>'Sales Forecast by COS'!WFM5</f>
        <v>0</v>
      </c>
      <c r="WFN6" s="98">
        <f>'Sales Forecast by COS'!WFN5</f>
        <v>0</v>
      </c>
      <c r="WFO6" s="98">
        <f>'Sales Forecast by COS'!WFO5</f>
        <v>0</v>
      </c>
      <c r="WFP6" s="98">
        <f>'Sales Forecast by COS'!WFP5</f>
        <v>0</v>
      </c>
      <c r="WFQ6" s="98">
        <f>'Sales Forecast by COS'!WFQ5</f>
        <v>0</v>
      </c>
      <c r="WFR6" s="98">
        <f>'Sales Forecast by COS'!WFR5</f>
        <v>0</v>
      </c>
      <c r="WFS6" s="98">
        <f>'Sales Forecast by COS'!WFS5</f>
        <v>0</v>
      </c>
      <c r="WFT6" s="98">
        <f>'Sales Forecast by COS'!WFT5</f>
        <v>0</v>
      </c>
      <c r="WFU6" s="98">
        <f>'Sales Forecast by COS'!WFU5</f>
        <v>0</v>
      </c>
      <c r="WFV6" s="98">
        <f>'Sales Forecast by COS'!WFV5</f>
        <v>0</v>
      </c>
      <c r="WFW6" s="98">
        <f>'Sales Forecast by COS'!WFW5</f>
        <v>0</v>
      </c>
      <c r="WFX6" s="98">
        <f>'Sales Forecast by COS'!WFX5</f>
        <v>0</v>
      </c>
      <c r="WFY6" s="98">
        <f>'Sales Forecast by COS'!WFY5</f>
        <v>0</v>
      </c>
      <c r="WFZ6" s="98">
        <f>'Sales Forecast by COS'!WFZ5</f>
        <v>0</v>
      </c>
      <c r="WGA6" s="98">
        <f>'Sales Forecast by COS'!WGA5</f>
        <v>0</v>
      </c>
      <c r="WGB6" s="98">
        <f>'Sales Forecast by COS'!WGB5</f>
        <v>0</v>
      </c>
      <c r="WGC6" s="98">
        <f>'Sales Forecast by COS'!WGC5</f>
        <v>0</v>
      </c>
      <c r="WGD6" s="98">
        <f>'Sales Forecast by COS'!WGD5</f>
        <v>0</v>
      </c>
      <c r="WGE6" s="98">
        <f>'Sales Forecast by COS'!WGE5</f>
        <v>0</v>
      </c>
      <c r="WGF6" s="98">
        <f>'Sales Forecast by COS'!WGF5</f>
        <v>0</v>
      </c>
      <c r="WGG6" s="98">
        <f>'Sales Forecast by COS'!WGG5</f>
        <v>0</v>
      </c>
      <c r="WGH6" s="98">
        <f>'Sales Forecast by COS'!WGH5</f>
        <v>0</v>
      </c>
      <c r="WGI6" s="98">
        <f>'Sales Forecast by COS'!WGI5</f>
        <v>0</v>
      </c>
      <c r="WGJ6" s="98">
        <f>'Sales Forecast by COS'!WGJ5</f>
        <v>0</v>
      </c>
      <c r="WGK6" s="98">
        <f>'Sales Forecast by COS'!WGK5</f>
        <v>0</v>
      </c>
      <c r="WGL6" s="98">
        <f>'Sales Forecast by COS'!WGL5</f>
        <v>0</v>
      </c>
      <c r="WGM6" s="98">
        <f>'Sales Forecast by COS'!WGM5</f>
        <v>0</v>
      </c>
      <c r="WGN6" s="98">
        <f>'Sales Forecast by COS'!WGN5</f>
        <v>0</v>
      </c>
      <c r="WGO6" s="98">
        <f>'Sales Forecast by COS'!WGO5</f>
        <v>0</v>
      </c>
      <c r="WGP6" s="98">
        <f>'Sales Forecast by COS'!WGP5</f>
        <v>0</v>
      </c>
      <c r="WGQ6" s="98">
        <f>'Sales Forecast by COS'!WGQ5</f>
        <v>0</v>
      </c>
      <c r="WGR6" s="98">
        <f>'Sales Forecast by COS'!WGR5</f>
        <v>0</v>
      </c>
      <c r="WGS6" s="98">
        <f>'Sales Forecast by COS'!WGS5</f>
        <v>0</v>
      </c>
      <c r="WGT6" s="98">
        <f>'Sales Forecast by COS'!WGT5</f>
        <v>0</v>
      </c>
      <c r="WGU6" s="98">
        <f>'Sales Forecast by COS'!WGU5</f>
        <v>0</v>
      </c>
      <c r="WGV6" s="98">
        <f>'Sales Forecast by COS'!WGV5</f>
        <v>0</v>
      </c>
      <c r="WGW6" s="98">
        <f>'Sales Forecast by COS'!WGW5</f>
        <v>0</v>
      </c>
      <c r="WGX6" s="98">
        <f>'Sales Forecast by COS'!WGX5</f>
        <v>0</v>
      </c>
      <c r="WGY6" s="98">
        <f>'Sales Forecast by COS'!WGY5</f>
        <v>0</v>
      </c>
      <c r="WGZ6" s="98">
        <f>'Sales Forecast by COS'!WGZ5</f>
        <v>0</v>
      </c>
      <c r="WHA6" s="98">
        <f>'Sales Forecast by COS'!WHA5</f>
        <v>0</v>
      </c>
      <c r="WHB6" s="98">
        <f>'Sales Forecast by COS'!WHB5</f>
        <v>0</v>
      </c>
      <c r="WHC6" s="98">
        <f>'Sales Forecast by COS'!WHC5</f>
        <v>0</v>
      </c>
      <c r="WHD6" s="98">
        <f>'Sales Forecast by COS'!WHD5</f>
        <v>0</v>
      </c>
      <c r="WHE6" s="98">
        <f>'Sales Forecast by COS'!WHE5</f>
        <v>0</v>
      </c>
      <c r="WHF6" s="98">
        <f>'Sales Forecast by COS'!WHF5</f>
        <v>0</v>
      </c>
      <c r="WHG6" s="98">
        <f>'Sales Forecast by COS'!WHG5</f>
        <v>0</v>
      </c>
      <c r="WHH6" s="98">
        <f>'Sales Forecast by COS'!WHH5</f>
        <v>0</v>
      </c>
      <c r="WHI6" s="98">
        <f>'Sales Forecast by COS'!WHI5</f>
        <v>0</v>
      </c>
      <c r="WHJ6" s="98">
        <f>'Sales Forecast by COS'!WHJ5</f>
        <v>0</v>
      </c>
      <c r="WHK6" s="98">
        <f>'Sales Forecast by COS'!WHK5</f>
        <v>0</v>
      </c>
      <c r="WHL6" s="98">
        <f>'Sales Forecast by COS'!WHL5</f>
        <v>0</v>
      </c>
      <c r="WHM6" s="98">
        <f>'Sales Forecast by COS'!WHM5</f>
        <v>0</v>
      </c>
      <c r="WHN6" s="98">
        <f>'Sales Forecast by COS'!WHN5</f>
        <v>0</v>
      </c>
      <c r="WHO6" s="98">
        <f>'Sales Forecast by COS'!WHO5</f>
        <v>0</v>
      </c>
      <c r="WHP6" s="98">
        <f>'Sales Forecast by COS'!WHP5</f>
        <v>0</v>
      </c>
      <c r="WHQ6" s="98">
        <f>'Sales Forecast by COS'!WHQ5</f>
        <v>0</v>
      </c>
      <c r="WHR6" s="98">
        <f>'Sales Forecast by COS'!WHR5</f>
        <v>0</v>
      </c>
      <c r="WHS6" s="98">
        <f>'Sales Forecast by COS'!WHS5</f>
        <v>0</v>
      </c>
      <c r="WHT6" s="98">
        <f>'Sales Forecast by COS'!WHT5</f>
        <v>0</v>
      </c>
      <c r="WHU6" s="98">
        <f>'Sales Forecast by COS'!WHU5</f>
        <v>0</v>
      </c>
      <c r="WHV6" s="98">
        <f>'Sales Forecast by COS'!WHV5</f>
        <v>0</v>
      </c>
      <c r="WHW6" s="98">
        <f>'Sales Forecast by COS'!WHW5</f>
        <v>0</v>
      </c>
      <c r="WHX6" s="98">
        <f>'Sales Forecast by COS'!WHX5</f>
        <v>0</v>
      </c>
      <c r="WHY6" s="98">
        <f>'Sales Forecast by COS'!WHY5</f>
        <v>0</v>
      </c>
      <c r="WHZ6" s="98">
        <f>'Sales Forecast by COS'!WHZ5</f>
        <v>0</v>
      </c>
      <c r="WIA6" s="98">
        <f>'Sales Forecast by COS'!WIA5</f>
        <v>0</v>
      </c>
      <c r="WIB6" s="98">
        <f>'Sales Forecast by COS'!WIB5</f>
        <v>0</v>
      </c>
      <c r="WIC6" s="98">
        <f>'Sales Forecast by COS'!WIC5</f>
        <v>0</v>
      </c>
      <c r="WID6" s="98">
        <f>'Sales Forecast by COS'!WID5</f>
        <v>0</v>
      </c>
      <c r="WIE6" s="98">
        <f>'Sales Forecast by COS'!WIE5</f>
        <v>0</v>
      </c>
      <c r="WIF6" s="98">
        <f>'Sales Forecast by COS'!WIF5</f>
        <v>0</v>
      </c>
      <c r="WIG6" s="98">
        <f>'Sales Forecast by COS'!WIG5</f>
        <v>0</v>
      </c>
      <c r="WIH6" s="98">
        <f>'Sales Forecast by COS'!WIH5</f>
        <v>0</v>
      </c>
      <c r="WII6" s="98">
        <f>'Sales Forecast by COS'!WII5</f>
        <v>0</v>
      </c>
      <c r="WIJ6" s="98">
        <f>'Sales Forecast by COS'!WIJ5</f>
        <v>0</v>
      </c>
      <c r="WIK6" s="98">
        <f>'Sales Forecast by COS'!WIK5</f>
        <v>0</v>
      </c>
      <c r="WIL6" s="98">
        <f>'Sales Forecast by COS'!WIL5</f>
        <v>0</v>
      </c>
      <c r="WIM6" s="98">
        <f>'Sales Forecast by COS'!WIM5</f>
        <v>0</v>
      </c>
      <c r="WIN6" s="98">
        <f>'Sales Forecast by COS'!WIN5</f>
        <v>0</v>
      </c>
      <c r="WIO6" s="98">
        <f>'Sales Forecast by COS'!WIO5</f>
        <v>0</v>
      </c>
      <c r="WIP6" s="98">
        <f>'Sales Forecast by COS'!WIP5</f>
        <v>0</v>
      </c>
      <c r="WIQ6" s="98">
        <f>'Sales Forecast by COS'!WIQ5</f>
        <v>0</v>
      </c>
      <c r="WIR6" s="98">
        <f>'Sales Forecast by COS'!WIR5</f>
        <v>0</v>
      </c>
      <c r="WIS6" s="98">
        <f>'Sales Forecast by COS'!WIS5</f>
        <v>0</v>
      </c>
      <c r="WIT6" s="98">
        <f>'Sales Forecast by COS'!WIT5</f>
        <v>0</v>
      </c>
      <c r="WIU6" s="98">
        <f>'Sales Forecast by COS'!WIU5</f>
        <v>0</v>
      </c>
      <c r="WIV6" s="98">
        <f>'Sales Forecast by COS'!WIV5</f>
        <v>0</v>
      </c>
      <c r="WIW6" s="98">
        <f>'Sales Forecast by COS'!WIW5</f>
        <v>0</v>
      </c>
      <c r="WIX6" s="98">
        <f>'Sales Forecast by COS'!WIX5</f>
        <v>0</v>
      </c>
      <c r="WIY6" s="98">
        <f>'Sales Forecast by COS'!WIY5</f>
        <v>0</v>
      </c>
      <c r="WIZ6" s="98">
        <f>'Sales Forecast by COS'!WIZ5</f>
        <v>0</v>
      </c>
      <c r="WJA6" s="98">
        <f>'Sales Forecast by COS'!WJA5</f>
        <v>0</v>
      </c>
      <c r="WJB6" s="98">
        <f>'Sales Forecast by COS'!WJB5</f>
        <v>0</v>
      </c>
      <c r="WJC6" s="98">
        <f>'Sales Forecast by COS'!WJC5</f>
        <v>0</v>
      </c>
      <c r="WJD6" s="98">
        <f>'Sales Forecast by COS'!WJD5</f>
        <v>0</v>
      </c>
      <c r="WJE6" s="98">
        <f>'Sales Forecast by COS'!WJE5</f>
        <v>0</v>
      </c>
      <c r="WJF6" s="98">
        <f>'Sales Forecast by COS'!WJF5</f>
        <v>0</v>
      </c>
      <c r="WJG6" s="98">
        <f>'Sales Forecast by COS'!WJG5</f>
        <v>0</v>
      </c>
      <c r="WJH6" s="98">
        <f>'Sales Forecast by COS'!WJH5</f>
        <v>0</v>
      </c>
      <c r="WJI6" s="98">
        <f>'Sales Forecast by COS'!WJI5</f>
        <v>0</v>
      </c>
      <c r="WJJ6" s="98">
        <f>'Sales Forecast by COS'!WJJ5</f>
        <v>0</v>
      </c>
      <c r="WJK6" s="98">
        <f>'Sales Forecast by COS'!WJK5</f>
        <v>0</v>
      </c>
      <c r="WJL6" s="98">
        <f>'Sales Forecast by COS'!WJL5</f>
        <v>0</v>
      </c>
      <c r="WJM6" s="98">
        <f>'Sales Forecast by COS'!WJM5</f>
        <v>0</v>
      </c>
      <c r="WJN6" s="98">
        <f>'Sales Forecast by COS'!WJN5</f>
        <v>0</v>
      </c>
      <c r="WJO6" s="98">
        <f>'Sales Forecast by COS'!WJO5</f>
        <v>0</v>
      </c>
      <c r="WJP6" s="98">
        <f>'Sales Forecast by COS'!WJP5</f>
        <v>0</v>
      </c>
      <c r="WJQ6" s="98">
        <f>'Sales Forecast by COS'!WJQ5</f>
        <v>0</v>
      </c>
      <c r="WJR6" s="98">
        <f>'Sales Forecast by COS'!WJR5</f>
        <v>0</v>
      </c>
      <c r="WJS6" s="98">
        <f>'Sales Forecast by COS'!WJS5</f>
        <v>0</v>
      </c>
      <c r="WJT6" s="98">
        <f>'Sales Forecast by COS'!WJT5</f>
        <v>0</v>
      </c>
      <c r="WJU6" s="98">
        <f>'Sales Forecast by COS'!WJU5</f>
        <v>0</v>
      </c>
      <c r="WJV6" s="98">
        <f>'Sales Forecast by COS'!WJV5</f>
        <v>0</v>
      </c>
      <c r="WJW6" s="98">
        <f>'Sales Forecast by COS'!WJW5</f>
        <v>0</v>
      </c>
      <c r="WJX6" s="98">
        <f>'Sales Forecast by COS'!WJX5</f>
        <v>0</v>
      </c>
      <c r="WJY6" s="98">
        <f>'Sales Forecast by COS'!WJY5</f>
        <v>0</v>
      </c>
      <c r="WJZ6" s="98">
        <f>'Sales Forecast by COS'!WJZ5</f>
        <v>0</v>
      </c>
      <c r="WKA6" s="98">
        <f>'Sales Forecast by COS'!WKA5</f>
        <v>0</v>
      </c>
      <c r="WKB6" s="98">
        <f>'Sales Forecast by COS'!WKB5</f>
        <v>0</v>
      </c>
      <c r="WKC6" s="98">
        <f>'Sales Forecast by COS'!WKC5</f>
        <v>0</v>
      </c>
      <c r="WKD6" s="98">
        <f>'Sales Forecast by COS'!WKD5</f>
        <v>0</v>
      </c>
      <c r="WKE6" s="98">
        <f>'Sales Forecast by COS'!WKE5</f>
        <v>0</v>
      </c>
      <c r="WKF6" s="98">
        <f>'Sales Forecast by COS'!WKF5</f>
        <v>0</v>
      </c>
      <c r="WKG6" s="98">
        <f>'Sales Forecast by COS'!WKG5</f>
        <v>0</v>
      </c>
      <c r="WKH6" s="98">
        <f>'Sales Forecast by COS'!WKH5</f>
        <v>0</v>
      </c>
      <c r="WKI6" s="98">
        <f>'Sales Forecast by COS'!WKI5</f>
        <v>0</v>
      </c>
      <c r="WKJ6" s="98">
        <f>'Sales Forecast by COS'!WKJ5</f>
        <v>0</v>
      </c>
      <c r="WKK6" s="98">
        <f>'Sales Forecast by COS'!WKK5</f>
        <v>0</v>
      </c>
      <c r="WKL6" s="98">
        <f>'Sales Forecast by COS'!WKL5</f>
        <v>0</v>
      </c>
      <c r="WKM6" s="98">
        <f>'Sales Forecast by COS'!WKM5</f>
        <v>0</v>
      </c>
      <c r="WKN6" s="98">
        <f>'Sales Forecast by COS'!WKN5</f>
        <v>0</v>
      </c>
      <c r="WKO6" s="98">
        <f>'Sales Forecast by COS'!WKO5</f>
        <v>0</v>
      </c>
      <c r="WKP6" s="98">
        <f>'Sales Forecast by COS'!WKP5</f>
        <v>0</v>
      </c>
      <c r="WKQ6" s="98">
        <f>'Sales Forecast by COS'!WKQ5</f>
        <v>0</v>
      </c>
      <c r="WKR6" s="98">
        <f>'Sales Forecast by COS'!WKR5</f>
        <v>0</v>
      </c>
      <c r="WKS6" s="98">
        <f>'Sales Forecast by COS'!WKS5</f>
        <v>0</v>
      </c>
      <c r="WKT6" s="98">
        <f>'Sales Forecast by COS'!WKT5</f>
        <v>0</v>
      </c>
      <c r="WKU6" s="98">
        <f>'Sales Forecast by COS'!WKU5</f>
        <v>0</v>
      </c>
      <c r="WKV6" s="98">
        <f>'Sales Forecast by COS'!WKV5</f>
        <v>0</v>
      </c>
      <c r="WKW6" s="98">
        <f>'Sales Forecast by COS'!WKW5</f>
        <v>0</v>
      </c>
      <c r="WKX6" s="98">
        <f>'Sales Forecast by COS'!WKX5</f>
        <v>0</v>
      </c>
      <c r="WKY6" s="98">
        <f>'Sales Forecast by COS'!WKY5</f>
        <v>0</v>
      </c>
      <c r="WKZ6" s="98">
        <f>'Sales Forecast by COS'!WKZ5</f>
        <v>0</v>
      </c>
      <c r="WLA6" s="98">
        <f>'Sales Forecast by COS'!WLA5</f>
        <v>0</v>
      </c>
      <c r="WLB6" s="98">
        <f>'Sales Forecast by COS'!WLB5</f>
        <v>0</v>
      </c>
      <c r="WLC6" s="98">
        <f>'Sales Forecast by COS'!WLC5</f>
        <v>0</v>
      </c>
      <c r="WLD6" s="98">
        <f>'Sales Forecast by COS'!WLD5</f>
        <v>0</v>
      </c>
      <c r="WLE6" s="98">
        <f>'Sales Forecast by COS'!WLE5</f>
        <v>0</v>
      </c>
      <c r="WLF6" s="98">
        <f>'Sales Forecast by COS'!WLF5</f>
        <v>0</v>
      </c>
      <c r="WLG6" s="98">
        <f>'Sales Forecast by COS'!WLG5</f>
        <v>0</v>
      </c>
      <c r="WLH6" s="98">
        <f>'Sales Forecast by COS'!WLH5</f>
        <v>0</v>
      </c>
      <c r="WLI6" s="98">
        <f>'Sales Forecast by COS'!WLI5</f>
        <v>0</v>
      </c>
      <c r="WLJ6" s="98">
        <f>'Sales Forecast by COS'!WLJ5</f>
        <v>0</v>
      </c>
      <c r="WLK6" s="98">
        <f>'Sales Forecast by COS'!WLK5</f>
        <v>0</v>
      </c>
      <c r="WLL6" s="98">
        <f>'Sales Forecast by COS'!WLL5</f>
        <v>0</v>
      </c>
      <c r="WLM6" s="98">
        <f>'Sales Forecast by COS'!WLM5</f>
        <v>0</v>
      </c>
      <c r="WLN6" s="98">
        <f>'Sales Forecast by COS'!WLN5</f>
        <v>0</v>
      </c>
      <c r="WLO6" s="98">
        <f>'Sales Forecast by COS'!WLO5</f>
        <v>0</v>
      </c>
      <c r="WLP6" s="98">
        <f>'Sales Forecast by COS'!WLP5</f>
        <v>0</v>
      </c>
      <c r="WLQ6" s="98">
        <f>'Sales Forecast by COS'!WLQ5</f>
        <v>0</v>
      </c>
      <c r="WLR6" s="98">
        <f>'Sales Forecast by COS'!WLR5</f>
        <v>0</v>
      </c>
      <c r="WLS6" s="98">
        <f>'Sales Forecast by COS'!WLS5</f>
        <v>0</v>
      </c>
      <c r="WLT6" s="98">
        <f>'Sales Forecast by COS'!WLT5</f>
        <v>0</v>
      </c>
      <c r="WLU6" s="98">
        <f>'Sales Forecast by COS'!WLU5</f>
        <v>0</v>
      </c>
      <c r="WLV6" s="98">
        <f>'Sales Forecast by COS'!WLV5</f>
        <v>0</v>
      </c>
      <c r="WLW6" s="98">
        <f>'Sales Forecast by COS'!WLW5</f>
        <v>0</v>
      </c>
      <c r="WLX6" s="98">
        <f>'Sales Forecast by COS'!WLX5</f>
        <v>0</v>
      </c>
      <c r="WLY6" s="98">
        <f>'Sales Forecast by COS'!WLY5</f>
        <v>0</v>
      </c>
      <c r="WLZ6" s="98">
        <f>'Sales Forecast by COS'!WLZ5</f>
        <v>0</v>
      </c>
      <c r="WMA6" s="98">
        <f>'Sales Forecast by COS'!WMA5</f>
        <v>0</v>
      </c>
      <c r="WMB6" s="98">
        <f>'Sales Forecast by COS'!WMB5</f>
        <v>0</v>
      </c>
      <c r="WMC6" s="98">
        <f>'Sales Forecast by COS'!WMC5</f>
        <v>0</v>
      </c>
      <c r="WMD6" s="98">
        <f>'Sales Forecast by COS'!WMD5</f>
        <v>0</v>
      </c>
      <c r="WME6" s="98">
        <f>'Sales Forecast by COS'!WME5</f>
        <v>0</v>
      </c>
      <c r="WMF6" s="98">
        <f>'Sales Forecast by COS'!WMF5</f>
        <v>0</v>
      </c>
      <c r="WMG6" s="98">
        <f>'Sales Forecast by COS'!WMG5</f>
        <v>0</v>
      </c>
      <c r="WMH6" s="98">
        <f>'Sales Forecast by COS'!WMH5</f>
        <v>0</v>
      </c>
      <c r="WMI6" s="98">
        <f>'Sales Forecast by COS'!WMI5</f>
        <v>0</v>
      </c>
      <c r="WMJ6" s="98">
        <f>'Sales Forecast by COS'!WMJ5</f>
        <v>0</v>
      </c>
      <c r="WMK6" s="98">
        <f>'Sales Forecast by COS'!WMK5</f>
        <v>0</v>
      </c>
      <c r="WML6" s="98">
        <f>'Sales Forecast by COS'!WML5</f>
        <v>0</v>
      </c>
      <c r="WMM6" s="98">
        <f>'Sales Forecast by COS'!WMM5</f>
        <v>0</v>
      </c>
      <c r="WMN6" s="98">
        <f>'Sales Forecast by COS'!WMN5</f>
        <v>0</v>
      </c>
      <c r="WMO6" s="98">
        <f>'Sales Forecast by COS'!WMO5</f>
        <v>0</v>
      </c>
      <c r="WMP6" s="98">
        <f>'Sales Forecast by COS'!WMP5</f>
        <v>0</v>
      </c>
      <c r="WMQ6" s="98">
        <f>'Sales Forecast by COS'!WMQ5</f>
        <v>0</v>
      </c>
      <c r="WMR6" s="98">
        <f>'Sales Forecast by COS'!WMR5</f>
        <v>0</v>
      </c>
      <c r="WMS6" s="98">
        <f>'Sales Forecast by COS'!WMS5</f>
        <v>0</v>
      </c>
      <c r="WMT6" s="98">
        <f>'Sales Forecast by COS'!WMT5</f>
        <v>0</v>
      </c>
      <c r="WMU6" s="98">
        <f>'Sales Forecast by COS'!WMU5</f>
        <v>0</v>
      </c>
      <c r="WMV6" s="98">
        <f>'Sales Forecast by COS'!WMV5</f>
        <v>0</v>
      </c>
      <c r="WMW6" s="98">
        <f>'Sales Forecast by COS'!WMW5</f>
        <v>0</v>
      </c>
      <c r="WMX6" s="98">
        <f>'Sales Forecast by COS'!WMX5</f>
        <v>0</v>
      </c>
      <c r="WMY6" s="98">
        <f>'Sales Forecast by COS'!WMY5</f>
        <v>0</v>
      </c>
      <c r="WMZ6" s="98">
        <f>'Sales Forecast by COS'!WMZ5</f>
        <v>0</v>
      </c>
      <c r="WNA6" s="98">
        <f>'Sales Forecast by COS'!WNA5</f>
        <v>0</v>
      </c>
      <c r="WNB6" s="98">
        <f>'Sales Forecast by COS'!WNB5</f>
        <v>0</v>
      </c>
      <c r="WNC6" s="98">
        <f>'Sales Forecast by COS'!WNC5</f>
        <v>0</v>
      </c>
      <c r="WND6" s="98">
        <f>'Sales Forecast by COS'!WND5</f>
        <v>0</v>
      </c>
      <c r="WNE6" s="98">
        <f>'Sales Forecast by COS'!WNE5</f>
        <v>0</v>
      </c>
      <c r="WNF6" s="98">
        <f>'Sales Forecast by COS'!WNF5</f>
        <v>0</v>
      </c>
      <c r="WNG6" s="98">
        <f>'Sales Forecast by COS'!WNG5</f>
        <v>0</v>
      </c>
      <c r="WNH6" s="98">
        <f>'Sales Forecast by COS'!WNH5</f>
        <v>0</v>
      </c>
      <c r="WNI6" s="98">
        <f>'Sales Forecast by COS'!WNI5</f>
        <v>0</v>
      </c>
      <c r="WNJ6" s="98">
        <f>'Sales Forecast by COS'!WNJ5</f>
        <v>0</v>
      </c>
      <c r="WNK6" s="98">
        <f>'Sales Forecast by COS'!WNK5</f>
        <v>0</v>
      </c>
      <c r="WNL6" s="98">
        <f>'Sales Forecast by COS'!WNL5</f>
        <v>0</v>
      </c>
      <c r="WNM6" s="98">
        <f>'Sales Forecast by COS'!WNM5</f>
        <v>0</v>
      </c>
      <c r="WNN6" s="98">
        <f>'Sales Forecast by COS'!WNN5</f>
        <v>0</v>
      </c>
      <c r="WNO6" s="98">
        <f>'Sales Forecast by COS'!WNO5</f>
        <v>0</v>
      </c>
      <c r="WNP6" s="98">
        <f>'Sales Forecast by COS'!WNP5</f>
        <v>0</v>
      </c>
      <c r="WNQ6" s="98">
        <f>'Sales Forecast by COS'!WNQ5</f>
        <v>0</v>
      </c>
      <c r="WNR6" s="98">
        <f>'Sales Forecast by COS'!WNR5</f>
        <v>0</v>
      </c>
      <c r="WNS6" s="98">
        <f>'Sales Forecast by COS'!WNS5</f>
        <v>0</v>
      </c>
      <c r="WNT6" s="98">
        <f>'Sales Forecast by COS'!WNT5</f>
        <v>0</v>
      </c>
      <c r="WNU6" s="98">
        <f>'Sales Forecast by COS'!WNU5</f>
        <v>0</v>
      </c>
      <c r="WNV6" s="98">
        <f>'Sales Forecast by COS'!WNV5</f>
        <v>0</v>
      </c>
      <c r="WNW6" s="98">
        <f>'Sales Forecast by COS'!WNW5</f>
        <v>0</v>
      </c>
      <c r="WNX6" s="98">
        <f>'Sales Forecast by COS'!WNX5</f>
        <v>0</v>
      </c>
      <c r="WNY6" s="98">
        <f>'Sales Forecast by COS'!WNY5</f>
        <v>0</v>
      </c>
      <c r="WNZ6" s="98">
        <f>'Sales Forecast by COS'!WNZ5</f>
        <v>0</v>
      </c>
      <c r="WOA6" s="98">
        <f>'Sales Forecast by COS'!WOA5</f>
        <v>0</v>
      </c>
      <c r="WOB6" s="98">
        <f>'Sales Forecast by COS'!WOB5</f>
        <v>0</v>
      </c>
      <c r="WOC6" s="98">
        <f>'Sales Forecast by COS'!WOC5</f>
        <v>0</v>
      </c>
      <c r="WOD6" s="98">
        <f>'Sales Forecast by COS'!WOD5</f>
        <v>0</v>
      </c>
      <c r="WOE6" s="98">
        <f>'Sales Forecast by COS'!WOE5</f>
        <v>0</v>
      </c>
      <c r="WOF6" s="98">
        <f>'Sales Forecast by COS'!WOF5</f>
        <v>0</v>
      </c>
      <c r="WOG6" s="98">
        <f>'Sales Forecast by COS'!WOG5</f>
        <v>0</v>
      </c>
      <c r="WOH6" s="98">
        <f>'Sales Forecast by COS'!WOH5</f>
        <v>0</v>
      </c>
      <c r="WOI6" s="98">
        <f>'Sales Forecast by COS'!WOI5</f>
        <v>0</v>
      </c>
      <c r="WOJ6" s="98">
        <f>'Sales Forecast by COS'!WOJ5</f>
        <v>0</v>
      </c>
      <c r="WOK6" s="98">
        <f>'Sales Forecast by COS'!WOK5</f>
        <v>0</v>
      </c>
      <c r="WOL6" s="98">
        <f>'Sales Forecast by COS'!WOL5</f>
        <v>0</v>
      </c>
      <c r="WOM6" s="98">
        <f>'Sales Forecast by COS'!WOM5</f>
        <v>0</v>
      </c>
      <c r="WON6" s="98">
        <f>'Sales Forecast by COS'!WON5</f>
        <v>0</v>
      </c>
      <c r="WOO6" s="98">
        <f>'Sales Forecast by COS'!WOO5</f>
        <v>0</v>
      </c>
      <c r="WOP6" s="98">
        <f>'Sales Forecast by COS'!WOP5</f>
        <v>0</v>
      </c>
      <c r="WOQ6" s="98">
        <f>'Sales Forecast by COS'!WOQ5</f>
        <v>0</v>
      </c>
      <c r="WOR6" s="98">
        <f>'Sales Forecast by COS'!WOR5</f>
        <v>0</v>
      </c>
      <c r="WOS6" s="98">
        <f>'Sales Forecast by COS'!WOS5</f>
        <v>0</v>
      </c>
      <c r="WOT6" s="98">
        <f>'Sales Forecast by COS'!WOT5</f>
        <v>0</v>
      </c>
      <c r="WOU6" s="98">
        <f>'Sales Forecast by COS'!WOU5</f>
        <v>0</v>
      </c>
      <c r="WOV6" s="98">
        <f>'Sales Forecast by COS'!WOV5</f>
        <v>0</v>
      </c>
      <c r="WOW6" s="98">
        <f>'Sales Forecast by COS'!WOW5</f>
        <v>0</v>
      </c>
      <c r="WOX6" s="98">
        <f>'Sales Forecast by COS'!WOX5</f>
        <v>0</v>
      </c>
      <c r="WOY6" s="98">
        <f>'Sales Forecast by COS'!WOY5</f>
        <v>0</v>
      </c>
      <c r="WOZ6" s="98">
        <f>'Sales Forecast by COS'!WOZ5</f>
        <v>0</v>
      </c>
      <c r="WPA6" s="98">
        <f>'Sales Forecast by COS'!WPA5</f>
        <v>0</v>
      </c>
      <c r="WPB6" s="98">
        <f>'Sales Forecast by COS'!WPB5</f>
        <v>0</v>
      </c>
      <c r="WPC6" s="98">
        <f>'Sales Forecast by COS'!WPC5</f>
        <v>0</v>
      </c>
      <c r="WPD6" s="98">
        <f>'Sales Forecast by COS'!WPD5</f>
        <v>0</v>
      </c>
      <c r="WPE6" s="98">
        <f>'Sales Forecast by COS'!WPE5</f>
        <v>0</v>
      </c>
      <c r="WPF6" s="98">
        <f>'Sales Forecast by COS'!WPF5</f>
        <v>0</v>
      </c>
      <c r="WPG6" s="98">
        <f>'Sales Forecast by COS'!WPG5</f>
        <v>0</v>
      </c>
      <c r="WPH6" s="98">
        <f>'Sales Forecast by COS'!WPH5</f>
        <v>0</v>
      </c>
      <c r="WPI6" s="98">
        <f>'Sales Forecast by COS'!WPI5</f>
        <v>0</v>
      </c>
      <c r="WPJ6" s="98">
        <f>'Sales Forecast by COS'!WPJ5</f>
        <v>0</v>
      </c>
      <c r="WPK6" s="98">
        <f>'Sales Forecast by COS'!WPK5</f>
        <v>0</v>
      </c>
      <c r="WPL6" s="98">
        <f>'Sales Forecast by COS'!WPL5</f>
        <v>0</v>
      </c>
      <c r="WPM6" s="98">
        <f>'Sales Forecast by COS'!WPM5</f>
        <v>0</v>
      </c>
      <c r="WPN6" s="98">
        <f>'Sales Forecast by COS'!WPN5</f>
        <v>0</v>
      </c>
      <c r="WPO6" s="98">
        <f>'Sales Forecast by COS'!WPO5</f>
        <v>0</v>
      </c>
      <c r="WPP6" s="98">
        <f>'Sales Forecast by COS'!WPP5</f>
        <v>0</v>
      </c>
      <c r="WPQ6" s="98">
        <f>'Sales Forecast by COS'!WPQ5</f>
        <v>0</v>
      </c>
      <c r="WPR6" s="98">
        <f>'Sales Forecast by COS'!WPR5</f>
        <v>0</v>
      </c>
      <c r="WPS6" s="98">
        <f>'Sales Forecast by COS'!WPS5</f>
        <v>0</v>
      </c>
      <c r="WPT6" s="98">
        <f>'Sales Forecast by COS'!WPT5</f>
        <v>0</v>
      </c>
      <c r="WPU6" s="98">
        <f>'Sales Forecast by COS'!WPU5</f>
        <v>0</v>
      </c>
      <c r="WPV6" s="98">
        <f>'Sales Forecast by COS'!WPV5</f>
        <v>0</v>
      </c>
      <c r="WPW6" s="98">
        <f>'Sales Forecast by COS'!WPW5</f>
        <v>0</v>
      </c>
      <c r="WPX6" s="98">
        <f>'Sales Forecast by COS'!WPX5</f>
        <v>0</v>
      </c>
      <c r="WPY6" s="98">
        <f>'Sales Forecast by COS'!WPY5</f>
        <v>0</v>
      </c>
      <c r="WPZ6" s="98">
        <f>'Sales Forecast by COS'!WPZ5</f>
        <v>0</v>
      </c>
      <c r="WQA6" s="98">
        <f>'Sales Forecast by COS'!WQA5</f>
        <v>0</v>
      </c>
      <c r="WQB6" s="98">
        <f>'Sales Forecast by COS'!WQB5</f>
        <v>0</v>
      </c>
      <c r="WQC6" s="98">
        <f>'Sales Forecast by COS'!WQC5</f>
        <v>0</v>
      </c>
      <c r="WQD6" s="98">
        <f>'Sales Forecast by COS'!WQD5</f>
        <v>0</v>
      </c>
      <c r="WQE6" s="98">
        <f>'Sales Forecast by COS'!WQE5</f>
        <v>0</v>
      </c>
      <c r="WQF6" s="98">
        <f>'Sales Forecast by COS'!WQF5</f>
        <v>0</v>
      </c>
      <c r="WQG6" s="98">
        <f>'Sales Forecast by COS'!WQG5</f>
        <v>0</v>
      </c>
      <c r="WQH6" s="98">
        <f>'Sales Forecast by COS'!WQH5</f>
        <v>0</v>
      </c>
      <c r="WQI6" s="98">
        <f>'Sales Forecast by COS'!WQI5</f>
        <v>0</v>
      </c>
      <c r="WQJ6" s="98">
        <f>'Sales Forecast by COS'!WQJ5</f>
        <v>0</v>
      </c>
      <c r="WQK6" s="98">
        <f>'Sales Forecast by COS'!WQK5</f>
        <v>0</v>
      </c>
      <c r="WQL6" s="98">
        <f>'Sales Forecast by COS'!WQL5</f>
        <v>0</v>
      </c>
      <c r="WQM6" s="98">
        <f>'Sales Forecast by COS'!WQM5</f>
        <v>0</v>
      </c>
      <c r="WQN6" s="98">
        <f>'Sales Forecast by COS'!WQN5</f>
        <v>0</v>
      </c>
      <c r="WQO6" s="98">
        <f>'Sales Forecast by COS'!WQO5</f>
        <v>0</v>
      </c>
      <c r="WQP6" s="98">
        <f>'Sales Forecast by COS'!WQP5</f>
        <v>0</v>
      </c>
      <c r="WQQ6" s="98">
        <f>'Sales Forecast by COS'!WQQ5</f>
        <v>0</v>
      </c>
      <c r="WQR6" s="98">
        <f>'Sales Forecast by COS'!WQR5</f>
        <v>0</v>
      </c>
      <c r="WQS6" s="98">
        <f>'Sales Forecast by COS'!WQS5</f>
        <v>0</v>
      </c>
      <c r="WQT6" s="98">
        <f>'Sales Forecast by COS'!WQT5</f>
        <v>0</v>
      </c>
      <c r="WQU6" s="98">
        <f>'Sales Forecast by COS'!WQU5</f>
        <v>0</v>
      </c>
      <c r="WQV6" s="98">
        <f>'Sales Forecast by COS'!WQV5</f>
        <v>0</v>
      </c>
      <c r="WQW6" s="98">
        <f>'Sales Forecast by COS'!WQW5</f>
        <v>0</v>
      </c>
      <c r="WQX6" s="98">
        <f>'Sales Forecast by COS'!WQX5</f>
        <v>0</v>
      </c>
      <c r="WQY6" s="98">
        <f>'Sales Forecast by COS'!WQY5</f>
        <v>0</v>
      </c>
      <c r="WQZ6" s="98">
        <f>'Sales Forecast by COS'!WQZ5</f>
        <v>0</v>
      </c>
      <c r="WRA6" s="98">
        <f>'Sales Forecast by COS'!WRA5</f>
        <v>0</v>
      </c>
      <c r="WRB6" s="98">
        <f>'Sales Forecast by COS'!WRB5</f>
        <v>0</v>
      </c>
      <c r="WRC6" s="98">
        <f>'Sales Forecast by COS'!WRC5</f>
        <v>0</v>
      </c>
      <c r="WRD6" s="98">
        <f>'Sales Forecast by COS'!WRD5</f>
        <v>0</v>
      </c>
      <c r="WRE6" s="98">
        <f>'Sales Forecast by COS'!WRE5</f>
        <v>0</v>
      </c>
      <c r="WRF6" s="98">
        <f>'Sales Forecast by COS'!WRF5</f>
        <v>0</v>
      </c>
      <c r="WRG6" s="98">
        <f>'Sales Forecast by COS'!WRG5</f>
        <v>0</v>
      </c>
      <c r="WRH6" s="98">
        <f>'Sales Forecast by COS'!WRH5</f>
        <v>0</v>
      </c>
      <c r="WRI6" s="98">
        <f>'Sales Forecast by COS'!WRI5</f>
        <v>0</v>
      </c>
      <c r="WRJ6" s="98">
        <f>'Sales Forecast by COS'!WRJ5</f>
        <v>0</v>
      </c>
      <c r="WRK6" s="98">
        <f>'Sales Forecast by COS'!WRK5</f>
        <v>0</v>
      </c>
      <c r="WRL6" s="98">
        <f>'Sales Forecast by COS'!WRL5</f>
        <v>0</v>
      </c>
      <c r="WRM6" s="98">
        <f>'Sales Forecast by COS'!WRM5</f>
        <v>0</v>
      </c>
      <c r="WRN6" s="98">
        <f>'Sales Forecast by COS'!WRN5</f>
        <v>0</v>
      </c>
      <c r="WRO6" s="98">
        <f>'Sales Forecast by COS'!WRO5</f>
        <v>0</v>
      </c>
      <c r="WRP6" s="98">
        <f>'Sales Forecast by COS'!WRP5</f>
        <v>0</v>
      </c>
      <c r="WRQ6" s="98">
        <f>'Sales Forecast by COS'!WRQ5</f>
        <v>0</v>
      </c>
      <c r="WRR6" s="98">
        <f>'Sales Forecast by COS'!WRR5</f>
        <v>0</v>
      </c>
      <c r="WRS6" s="98">
        <f>'Sales Forecast by COS'!WRS5</f>
        <v>0</v>
      </c>
      <c r="WRT6" s="98">
        <f>'Sales Forecast by COS'!WRT5</f>
        <v>0</v>
      </c>
      <c r="WRU6" s="98">
        <f>'Sales Forecast by COS'!WRU5</f>
        <v>0</v>
      </c>
      <c r="WRV6" s="98">
        <f>'Sales Forecast by COS'!WRV5</f>
        <v>0</v>
      </c>
      <c r="WRW6" s="98">
        <f>'Sales Forecast by COS'!WRW5</f>
        <v>0</v>
      </c>
      <c r="WRX6" s="98">
        <f>'Sales Forecast by COS'!WRX5</f>
        <v>0</v>
      </c>
      <c r="WRY6" s="98">
        <f>'Sales Forecast by COS'!WRY5</f>
        <v>0</v>
      </c>
      <c r="WRZ6" s="98">
        <f>'Sales Forecast by COS'!WRZ5</f>
        <v>0</v>
      </c>
      <c r="WSA6" s="98">
        <f>'Sales Forecast by COS'!WSA5</f>
        <v>0</v>
      </c>
      <c r="WSB6" s="98">
        <f>'Sales Forecast by COS'!WSB5</f>
        <v>0</v>
      </c>
      <c r="WSC6" s="98">
        <f>'Sales Forecast by COS'!WSC5</f>
        <v>0</v>
      </c>
      <c r="WSD6" s="98">
        <f>'Sales Forecast by COS'!WSD5</f>
        <v>0</v>
      </c>
      <c r="WSE6" s="98">
        <f>'Sales Forecast by COS'!WSE5</f>
        <v>0</v>
      </c>
      <c r="WSF6" s="98">
        <f>'Sales Forecast by COS'!WSF5</f>
        <v>0</v>
      </c>
      <c r="WSG6" s="98">
        <f>'Sales Forecast by COS'!WSG5</f>
        <v>0</v>
      </c>
      <c r="WSH6" s="98">
        <f>'Sales Forecast by COS'!WSH5</f>
        <v>0</v>
      </c>
      <c r="WSI6" s="98">
        <f>'Sales Forecast by COS'!WSI5</f>
        <v>0</v>
      </c>
      <c r="WSJ6" s="98">
        <f>'Sales Forecast by COS'!WSJ5</f>
        <v>0</v>
      </c>
      <c r="WSK6" s="98">
        <f>'Sales Forecast by COS'!WSK5</f>
        <v>0</v>
      </c>
      <c r="WSL6" s="98">
        <f>'Sales Forecast by COS'!WSL5</f>
        <v>0</v>
      </c>
      <c r="WSM6" s="98">
        <f>'Sales Forecast by COS'!WSM5</f>
        <v>0</v>
      </c>
      <c r="WSN6" s="98">
        <f>'Sales Forecast by COS'!WSN5</f>
        <v>0</v>
      </c>
      <c r="WSO6" s="98">
        <f>'Sales Forecast by COS'!WSO5</f>
        <v>0</v>
      </c>
      <c r="WSP6" s="98">
        <f>'Sales Forecast by COS'!WSP5</f>
        <v>0</v>
      </c>
      <c r="WSQ6" s="98">
        <f>'Sales Forecast by COS'!WSQ5</f>
        <v>0</v>
      </c>
      <c r="WSR6" s="98">
        <f>'Sales Forecast by COS'!WSR5</f>
        <v>0</v>
      </c>
      <c r="WSS6" s="98">
        <f>'Sales Forecast by COS'!WSS5</f>
        <v>0</v>
      </c>
      <c r="WST6" s="98">
        <f>'Sales Forecast by COS'!WST5</f>
        <v>0</v>
      </c>
      <c r="WSU6" s="98">
        <f>'Sales Forecast by COS'!WSU5</f>
        <v>0</v>
      </c>
      <c r="WSV6" s="98">
        <f>'Sales Forecast by COS'!WSV5</f>
        <v>0</v>
      </c>
      <c r="WSW6" s="98">
        <f>'Sales Forecast by COS'!WSW5</f>
        <v>0</v>
      </c>
      <c r="WSX6" s="98">
        <f>'Sales Forecast by COS'!WSX5</f>
        <v>0</v>
      </c>
      <c r="WSY6" s="98">
        <f>'Sales Forecast by COS'!WSY5</f>
        <v>0</v>
      </c>
      <c r="WSZ6" s="98">
        <f>'Sales Forecast by COS'!WSZ5</f>
        <v>0</v>
      </c>
      <c r="WTA6" s="98">
        <f>'Sales Forecast by COS'!WTA5</f>
        <v>0</v>
      </c>
      <c r="WTB6" s="98">
        <f>'Sales Forecast by COS'!WTB5</f>
        <v>0</v>
      </c>
      <c r="WTC6" s="98">
        <f>'Sales Forecast by COS'!WTC5</f>
        <v>0</v>
      </c>
      <c r="WTD6" s="98">
        <f>'Sales Forecast by COS'!WTD5</f>
        <v>0</v>
      </c>
      <c r="WTE6" s="98">
        <f>'Sales Forecast by COS'!WTE5</f>
        <v>0</v>
      </c>
      <c r="WTF6" s="98">
        <f>'Sales Forecast by COS'!WTF5</f>
        <v>0</v>
      </c>
      <c r="WTG6" s="98">
        <f>'Sales Forecast by COS'!WTG5</f>
        <v>0</v>
      </c>
      <c r="WTH6" s="98">
        <f>'Sales Forecast by COS'!WTH5</f>
        <v>0</v>
      </c>
      <c r="WTI6" s="98">
        <f>'Sales Forecast by COS'!WTI5</f>
        <v>0</v>
      </c>
      <c r="WTJ6" s="98">
        <f>'Sales Forecast by COS'!WTJ5</f>
        <v>0</v>
      </c>
      <c r="WTK6" s="98">
        <f>'Sales Forecast by COS'!WTK5</f>
        <v>0</v>
      </c>
      <c r="WTL6" s="98">
        <f>'Sales Forecast by COS'!WTL5</f>
        <v>0</v>
      </c>
      <c r="WTM6" s="98">
        <f>'Sales Forecast by COS'!WTM5</f>
        <v>0</v>
      </c>
      <c r="WTN6" s="98">
        <f>'Sales Forecast by COS'!WTN5</f>
        <v>0</v>
      </c>
      <c r="WTO6" s="98">
        <f>'Sales Forecast by COS'!WTO5</f>
        <v>0</v>
      </c>
      <c r="WTP6" s="98">
        <f>'Sales Forecast by COS'!WTP5</f>
        <v>0</v>
      </c>
      <c r="WTQ6" s="98">
        <f>'Sales Forecast by COS'!WTQ5</f>
        <v>0</v>
      </c>
      <c r="WTR6" s="98">
        <f>'Sales Forecast by COS'!WTR5</f>
        <v>0</v>
      </c>
      <c r="WTS6" s="98">
        <f>'Sales Forecast by COS'!WTS5</f>
        <v>0</v>
      </c>
      <c r="WTT6" s="98">
        <f>'Sales Forecast by COS'!WTT5</f>
        <v>0</v>
      </c>
      <c r="WTU6" s="98">
        <f>'Sales Forecast by COS'!WTU5</f>
        <v>0</v>
      </c>
      <c r="WTV6" s="98">
        <f>'Sales Forecast by COS'!WTV5</f>
        <v>0</v>
      </c>
      <c r="WTW6" s="98">
        <f>'Sales Forecast by COS'!WTW5</f>
        <v>0</v>
      </c>
      <c r="WTX6" s="98">
        <f>'Sales Forecast by COS'!WTX5</f>
        <v>0</v>
      </c>
      <c r="WTY6" s="98">
        <f>'Sales Forecast by COS'!WTY5</f>
        <v>0</v>
      </c>
      <c r="WTZ6" s="98">
        <f>'Sales Forecast by COS'!WTZ5</f>
        <v>0</v>
      </c>
      <c r="WUA6" s="98">
        <f>'Sales Forecast by COS'!WUA5</f>
        <v>0</v>
      </c>
      <c r="WUB6" s="98">
        <f>'Sales Forecast by COS'!WUB5</f>
        <v>0</v>
      </c>
      <c r="WUC6" s="98">
        <f>'Sales Forecast by COS'!WUC5</f>
        <v>0</v>
      </c>
      <c r="WUD6" s="98">
        <f>'Sales Forecast by COS'!WUD5</f>
        <v>0</v>
      </c>
      <c r="WUE6" s="98">
        <f>'Sales Forecast by COS'!WUE5</f>
        <v>0</v>
      </c>
      <c r="WUF6" s="98">
        <f>'Sales Forecast by COS'!WUF5</f>
        <v>0</v>
      </c>
      <c r="WUG6" s="98">
        <f>'Sales Forecast by COS'!WUG5</f>
        <v>0</v>
      </c>
      <c r="WUH6" s="98">
        <f>'Sales Forecast by COS'!WUH5</f>
        <v>0</v>
      </c>
      <c r="WUI6" s="98">
        <f>'Sales Forecast by COS'!WUI5</f>
        <v>0</v>
      </c>
      <c r="WUJ6" s="98">
        <f>'Sales Forecast by COS'!WUJ5</f>
        <v>0</v>
      </c>
      <c r="WUK6" s="98">
        <f>'Sales Forecast by COS'!WUK5</f>
        <v>0</v>
      </c>
      <c r="WUL6" s="98">
        <f>'Sales Forecast by COS'!WUL5</f>
        <v>0</v>
      </c>
      <c r="WUM6" s="98">
        <f>'Sales Forecast by COS'!WUM5</f>
        <v>0</v>
      </c>
      <c r="WUN6" s="98">
        <f>'Sales Forecast by COS'!WUN5</f>
        <v>0</v>
      </c>
      <c r="WUO6" s="98">
        <f>'Sales Forecast by COS'!WUO5</f>
        <v>0</v>
      </c>
      <c r="WUP6" s="98">
        <f>'Sales Forecast by COS'!WUP5</f>
        <v>0</v>
      </c>
      <c r="WUQ6" s="98">
        <f>'Sales Forecast by COS'!WUQ5</f>
        <v>0</v>
      </c>
      <c r="WUR6" s="98">
        <f>'Sales Forecast by COS'!WUR5</f>
        <v>0</v>
      </c>
      <c r="WUS6" s="98">
        <f>'Sales Forecast by COS'!WUS5</f>
        <v>0</v>
      </c>
      <c r="WUT6" s="98">
        <f>'Sales Forecast by COS'!WUT5</f>
        <v>0</v>
      </c>
      <c r="WUU6" s="98">
        <f>'Sales Forecast by COS'!WUU5</f>
        <v>0</v>
      </c>
      <c r="WUV6" s="98">
        <f>'Sales Forecast by COS'!WUV5</f>
        <v>0</v>
      </c>
      <c r="WUW6" s="98">
        <f>'Sales Forecast by COS'!WUW5</f>
        <v>0</v>
      </c>
      <c r="WUX6" s="98">
        <f>'Sales Forecast by COS'!WUX5</f>
        <v>0</v>
      </c>
      <c r="WUY6" s="98">
        <f>'Sales Forecast by COS'!WUY5</f>
        <v>0</v>
      </c>
      <c r="WUZ6" s="98">
        <f>'Sales Forecast by COS'!WUZ5</f>
        <v>0</v>
      </c>
      <c r="WVA6" s="98">
        <f>'Sales Forecast by COS'!WVA5</f>
        <v>0</v>
      </c>
      <c r="WVB6" s="98">
        <f>'Sales Forecast by COS'!WVB5</f>
        <v>0</v>
      </c>
      <c r="WVC6" s="98">
        <f>'Sales Forecast by COS'!WVC5</f>
        <v>0</v>
      </c>
      <c r="WVD6" s="98">
        <f>'Sales Forecast by COS'!WVD5</f>
        <v>0</v>
      </c>
      <c r="WVE6" s="98">
        <f>'Sales Forecast by COS'!WVE5</f>
        <v>0</v>
      </c>
      <c r="WVF6" s="98">
        <f>'Sales Forecast by COS'!WVF5</f>
        <v>0</v>
      </c>
      <c r="WVG6" s="98">
        <f>'Sales Forecast by COS'!WVG5</f>
        <v>0</v>
      </c>
      <c r="WVH6" s="98">
        <f>'Sales Forecast by COS'!WVH5</f>
        <v>0</v>
      </c>
      <c r="WVI6" s="98">
        <f>'Sales Forecast by COS'!WVI5</f>
        <v>0</v>
      </c>
      <c r="WVJ6" s="98">
        <f>'Sales Forecast by COS'!WVJ5</f>
        <v>0</v>
      </c>
      <c r="WVK6" s="98">
        <f>'Sales Forecast by COS'!WVK5</f>
        <v>0</v>
      </c>
      <c r="WVL6" s="98">
        <f>'Sales Forecast by COS'!WVL5</f>
        <v>0</v>
      </c>
      <c r="WVM6" s="98">
        <f>'Sales Forecast by COS'!WVM5</f>
        <v>0</v>
      </c>
      <c r="WVN6" s="98">
        <f>'Sales Forecast by COS'!WVN5</f>
        <v>0</v>
      </c>
      <c r="WVO6" s="98">
        <f>'Sales Forecast by COS'!WVO5</f>
        <v>0</v>
      </c>
      <c r="WVP6" s="98">
        <f>'Sales Forecast by COS'!WVP5</f>
        <v>0</v>
      </c>
      <c r="WVQ6" s="98">
        <f>'Sales Forecast by COS'!WVQ5</f>
        <v>0</v>
      </c>
      <c r="WVR6" s="98">
        <f>'Sales Forecast by COS'!WVR5</f>
        <v>0</v>
      </c>
      <c r="WVS6" s="98">
        <f>'Sales Forecast by COS'!WVS5</f>
        <v>0</v>
      </c>
      <c r="WVT6" s="98">
        <f>'Sales Forecast by COS'!WVT5</f>
        <v>0</v>
      </c>
      <c r="WVU6" s="98">
        <f>'Sales Forecast by COS'!WVU5</f>
        <v>0</v>
      </c>
      <c r="WVV6" s="98">
        <f>'Sales Forecast by COS'!WVV5</f>
        <v>0</v>
      </c>
      <c r="WVW6" s="98">
        <f>'Sales Forecast by COS'!WVW5</f>
        <v>0</v>
      </c>
      <c r="WVX6" s="98">
        <f>'Sales Forecast by COS'!WVX5</f>
        <v>0</v>
      </c>
      <c r="WVY6" s="98">
        <f>'Sales Forecast by COS'!WVY5</f>
        <v>0</v>
      </c>
      <c r="WVZ6" s="98">
        <f>'Sales Forecast by COS'!WVZ5</f>
        <v>0</v>
      </c>
      <c r="WWA6" s="98">
        <f>'Sales Forecast by COS'!WWA5</f>
        <v>0</v>
      </c>
      <c r="WWB6" s="98">
        <f>'Sales Forecast by COS'!WWB5</f>
        <v>0</v>
      </c>
      <c r="WWC6" s="98">
        <f>'Sales Forecast by COS'!WWC5</f>
        <v>0</v>
      </c>
      <c r="WWD6" s="98">
        <f>'Sales Forecast by COS'!WWD5</f>
        <v>0</v>
      </c>
      <c r="WWE6" s="98">
        <f>'Sales Forecast by COS'!WWE5</f>
        <v>0</v>
      </c>
      <c r="WWF6" s="98">
        <f>'Sales Forecast by COS'!WWF5</f>
        <v>0</v>
      </c>
      <c r="WWG6" s="98">
        <f>'Sales Forecast by COS'!WWG5</f>
        <v>0</v>
      </c>
      <c r="WWH6" s="98">
        <f>'Sales Forecast by COS'!WWH5</f>
        <v>0</v>
      </c>
      <c r="WWI6" s="98">
        <f>'Sales Forecast by COS'!WWI5</f>
        <v>0</v>
      </c>
      <c r="WWJ6" s="98">
        <f>'Sales Forecast by COS'!WWJ5</f>
        <v>0</v>
      </c>
      <c r="WWK6" s="98">
        <f>'Sales Forecast by COS'!WWK5</f>
        <v>0</v>
      </c>
      <c r="WWL6" s="98">
        <f>'Sales Forecast by COS'!WWL5</f>
        <v>0</v>
      </c>
      <c r="WWM6" s="98">
        <f>'Sales Forecast by COS'!WWM5</f>
        <v>0</v>
      </c>
      <c r="WWN6" s="98">
        <f>'Sales Forecast by COS'!WWN5</f>
        <v>0</v>
      </c>
      <c r="WWO6" s="98">
        <f>'Sales Forecast by COS'!WWO5</f>
        <v>0</v>
      </c>
      <c r="WWP6" s="98">
        <f>'Sales Forecast by COS'!WWP5</f>
        <v>0</v>
      </c>
      <c r="WWQ6" s="98">
        <f>'Sales Forecast by COS'!WWQ5</f>
        <v>0</v>
      </c>
      <c r="WWR6" s="98">
        <f>'Sales Forecast by COS'!WWR5</f>
        <v>0</v>
      </c>
      <c r="WWS6" s="98">
        <f>'Sales Forecast by COS'!WWS5</f>
        <v>0</v>
      </c>
      <c r="WWT6" s="98">
        <f>'Sales Forecast by COS'!WWT5</f>
        <v>0</v>
      </c>
      <c r="WWU6" s="98">
        <f>'Sales Forecast by COS'!WWU5</f>
        <v>0</v>
      </c>
      <c r="WWV6" s="98">
        <f>'Sales Forecast by COS'!WWV5</f>
        <v>0</v>
      </c>
      <c r="WWW6" s="98">
        <f>'Sales Forecast by COS'!WWW5</f>
        <v>0</v>
      </c>
      <c r="WWX6" s="98">
        <f>'Sales Forecast by COS'!WWX5</f>
        <v>0</v>
      </c>
      <c r="WWY6" s="98">
        <f>'Sales Forecast by COS'!WWY5</f>
        <v>0</v>
      </c>
      <c r="WWZ6" s="98">
        <f>'Sales Forecast by COS'!WWZ5</f>
        <v>0</v>
      </c>
      <c r="WXA6" s="98">
        <f>'Sales Forecast by COS'!WXA5</f>
        <v>0</v>
      </c>
      <c r="WXB6" s="98">
        <f>'Sales Forecast by COS'!WXB5</f>
        <v>0</v>
      </c>
      <c r="WXC6" s="98">
        <f>'Sales Forecast by COS'!WXC5</f>
        <v>0</v>
      </c>
      <c r="WXD6" s="98">
        <f>'Sales Forecast by COS'!WXD5</f>
        <v>0</v>
      </c>
      <c r="WXE6" s="98">
        <f>'Sales Forecast by COS'!WXE5</f>
        <v>0</v>
      </c>
      <c r="WXF6" s="98">
        <f>'Sales Forecast by COS'!WXF5</f>
        <v>0</v>
      </c>
      <c r="WXG6" s="98">
        <f>'Sales Forecast by COS'!WXG5</f>
        <v>0</v>
      </c>
      <c r="WXH6" s="98">
        <f>'Sales Forecast by COS'!WXH5</f>
        <v>0</v>
      </c>
      <c r="WXI6" s="98">
        <f>'Sales Forecast by COS'!WXI5</f>
        <v>0</v>
      </c>
      <c r="WXJ6" s="98">
        <f>'Sales Forecast by COS'!WXJ5</f>
        <v>0</v>
      </c>
      <c r="WXK6" s="98">
        <f>'Sales Forecast by COS'!WXK5</f>
        <v>0</v>
      </c>
      <c r="WXL6" s="98">
        <f>'Sales Forecast by COS'!WXL5</f>
        <v>0</v>
      </c>
      <c r="WXM6" s="98">
        <f>'Sales Forecast by COS'!WXM5</f>
        <v>0</v>
      </c>
      <c r="WXN6" s="98">
        <f>'Sales Forecast by COS'!WXN5</f>
        <v>0</v>
      </c>
      <c r="WXO6" s="98">
        <f>'Sales Forecast by COS'!WXO5</f>
        <v>0</v>
      </c>
      <c r="WXP6" s="98">
        <f>'Sales Forecast by COS'!WXP5</f>
        <v>0</v>
      </c>
      <c r="WXQ6" s="98">
        <f>'Sales Forecast by COS'!WXQ5</f>
        <v>0</v>
      </c>
      <c r="WXR6" s="98">
        <f>'Sales Forecast by COS'!WXR5</f>
        <v>0</v>
      </c>
      <c r="WXS6" s="98">
        <f>'Sales Forecast by COS'!WXS5</f>
        <v>0</v>
      </c>
      <c r="WXT6" s="98">
        <f>'Sales Forecast by COS'!WXT5</f>
        <v>0</v>
      </c>
      <c r="WXU6" s="98">
        <f>'Sales Forecast by COS'!WXU5</f>
        <v>0</v>
      </c>
      <c r="WXV6" s="98">
        <f>'Sales Forecast by COS'!WXV5</f>
        <v>0</v>
      </c>
      <c r="WXW6" s="98">
        <f>'Sales Forecast by COS'!WXW5</f>
        <v>0</v>
      </c>
      <c r="WXX6" s="98">
        <f>'Sales Forecast by COS'!WXX5</f>
        <v>0</v>
      </c>
      <c r="WXY6" s="98">
        <f>'Sales Forecast by COS'!WXY5</f>
        <v>0</v>
      </c>
      <c r="WXZ6" s="98">
        <f>'Sales Forecast by COS'!WXZ5</f>
        <v>0</v>
      </c>
      <c r="WYA6" s="98">
        <f>'Sales Forecast by COS'!WYA5</f>
        <v>0</v>
      </c>
      <c r="WYB6" s="98">
        <f>'Sales Forecast by COS'!WYB5</f>
        <v>0</v>
      </c>
      <c r="WYC6" s="98">
        <f>'Sales Forecast by COS'!WYC5</f>
        <v>0</v>
      </c>
      <c r="WYD6" s="98">
        <f>'Sales Forecast by COS'!WYD5</f>
        <v>0</v>
      </c>
      <c r="WYE6" s="98">
        <f>'Sales Forecast by COS'!WYE5</f>
        <v>0</v>
      </c>
      <c r="WYF6" s="98">
        <f>'Sales Forecast by COS'!WYF5</f>
        <v>0</v>
      </c>
      <c r="WYG6" s="98">
        <f>'Sales Forecast by COS'!WYG5</f>
        <v>0</v>
      </c>
      <c r="WYH6" s="98">
        <f>'Sales Forecast by COS'!WYH5</f>
        <v>0</v>
      </c>
      <c r="WYI6" s="98">
        <f>'Sales Forecast by COS'!WYI5</f>
        <v>0</v>
      </c>
      <c r="WYJ6" s="98">
        <f>'Sales Forecast by COS'!WYJ5</f>
        <v>0</v>
      </c>
      <c r="WYK6" s="98">
        <f>'Sales Forecast by COS'!WYK5</f>
        <v>0</v>
      </c>
      <c r="WYL6" s="98">
        <f>'Sales Forecast by COS'!WYL5</f>
        <v>0</v>
      </c>
      <c r="WYM6" s="98">
        <f>'Sales Forecast by COS'!WYM5</f>
        <v>0</v>
      </c>
      <c r="WYN6" s="98">
        <f>'Sales Forecast by COS'!WYN5</f>
        <v>0</v>
      </c>
      <c r="WYO6" s="98">
        <f>'Sales Forecast by COS'!WYO5</f>
        <v>0</v>
      </c>
      <c r="WYP6" s="98">
        <f>'Sales Forecast by COS'!WYP5</f>
        <v>0</v>
      </c>
      <c r="WYQ6" s="98">
        <f>'Sales Forecast by COS'!WYQ5</f>
        <v>0</v>
      </c>
      <c r="WYR6" s="98">
        <f>'Sales Forecast by COS'!WYR5</f>
        <v>0</v>
      </c>
      <c r="WYS6" s="98">
        <f>'Sales Forecast by COS'!WYS5</f>
        <v>0</v>
      </c>
      <c r="WYT6" s="98">
        <f>'Sales Forecast by COS'!WYT5</f>
        <v>0</v>
      </c>
      <c r="WYU6" s="98">
        <f>'Sales Forecast by COS'!WYU5</f>
        <v>0</v>
      </c>
      <c r="WYV6" s="98">
        <f>'Sales Forecast by COS'!WYV5</f>
        <v>0</v>
      </c>
      <c r="WYW6" s="98">
        <f>'Sales Forecast by COS'!WYW5</f>
        <v>0</v>
      </c>
      <c r="WYX6" s="98">
        <f>'Sales Forecast by COS'!WYX5</f>
        <v>0</v>
      </c>
      <c r="WYY6" s="98">
        <f>'Sales Forecast by COS'!WYY5</f>
        <v>0</v>
      </c>
      <c r="WYZ6" s="98">
        <f>'Sales Forecast by COS'!WYZ5</f>
        <v>0</v>
      </c>
      <c r="WZA6" s="98">
        <f>'Sales Forecast by COS'!WZA5</f>
        <v>0</v>
      </c>
      <c r="WZB6" s="98">
        <f>'Sales Forecast by COS'!WZB5</f>
        <v>0</v>
      </c>
      <c r="WZC6" s="98">
        <f>'Sales Forecast by COS'!WZC5</f>
        <v>0</v>
      </c>
      <c r="WZD6" s="98">
        <f>'Sales Forecast by COS'!WZD5</f>
        <v>0</v>
      </c>
      <c r="WZE6" s="98">
        <f>'Sales Forecast by COS'!WZE5</f>
        <v>0</v>
      </c>
      <c r="WZF6" s="98">
        <f>'Sales Forecast by COS'!WZF5</f>
        <v>0</v>
      </c>
      <c r="WZG6" s="98">
        <f>'Sales Forecast by COS'!WZG5</f>
        <v>0</v>
      </c>
      <c r="WZH6" s="98">
        <f>'Sales Forecast by COS'!WZH5</f>
        <v>0</v>
      </c>
      <c r="WZI6" s="98">
        <f>'Sales Forecast by COS'!WZI5</f>
        <v>0</v>
      </c>
      <c r="WZJ6" s="98">
        <f>'Sales Forecast by COS'!WZJ5</f>
        <v>0</v>
      </c>
      <c r="WZK6" s="98">
        <f>'Sales Forecast by COS'!WZK5</f>
        <v>0</v>
      </c>
      <c r="WZL6" s="98">
        <f>'Sales Forecast by COS'!WZL5</f>
        <v>0</v>
      </c>
      <c r="WZM6" s="98">
        <f>'Sales Forecast by COS'!WZM5</f>
        <v>0</v>
      </c>
      <c r="WZN6" s="98">
        <f>'Sales Forecast by COS'!WZN5</f>
        <v>0</v>
      </c>
      <c r="WZO6" s="98">
        <f>'Sales Forecast by COS'!WZO5</f>
        <v>0</v>
      </c>
      <c r="WZP6" s="98">
        <f>'Sales Forecast by COS'!WZP5</f>
        <v>0</v>
      </c>
      <c r="WZQ6" s="98">
        <f>'Sales Forecast by COS'!WZQ5</f>
        <v>0</v>
      </c>
      <c r="WZR6" s="98">
        <f>'Sales Forecast by COS'!WZR5</f>
        <v>0</v>
      </c>
      <c r="WZS6" s="98">
        <f>'Sales Forecast by COS'!WZS5</f>
        <v>0</v>
      </c>
      <c r="WZT6" s="98">
        <f>'Sales Forecast by COS'!WZT5</f>
        <v>0</v>
      </c>
      <c r="WZU6" s="98">
        <f>'Sales Forecast by COS'!WZU5</f>
        <v>0</v>
      </c>
      <c r="WZV6" s="98">
        <f>'Sales Forecast by COS'!WZV5</f>
        <v>0</v>
      </c>
      <c r="WZW6" s="98">
        <f>'Sales Forecast by COS'!WZW5</f>
        <v>0</v>
      </c>
      <c r="WZX6" s="98">
        <f>'Sales Forecast by COS'!WZX5</f>
        <v>0</v>
      </c>
      <c r="WZY6" s="98">
        <f>'Sales Forecast by COS'!WZY5</f>
        <v>0</v>
      </c>
      <c r="WZZ6" s="98">
        <f>'Sales Forecast by COS'!WZZ5</f>
        <v>0</v>
      </c>
      <c r="XAA6" s="98">
        <f>'Sales Forecast by COS'!XAA5</f>
        <v>0</v>
      </c>
      <c r="XAB6" s="98">
        <f>'Sales Forecast by COS'!XAB5</f>
        <v>0</v>
      </c>
      <c r="XAC6" s="98">
        <f>'Sales Forecast by COS'!XAC5</f>
        <v>0</v>
      </c>
      <c r="XAD6" s="98">
        <f>'Sales Forecast by COS'!XAD5</f>
        <v>0</v>
      </c>
      <c r="XAE6" s="98">
        <f>'Sales Forecast by COS'!XAE5</f>
        <v>0</v>
      </c>
      <c r="XAF6" s="98">
        <f>'Sales Forecast by COS'!XAF5</f>
        <v>0</v>
      </c>
      <c r="XAG6" s="98">
        <f>'Sales Forecast by COS'!XAG5</f>
        <v>0</v>
      </c>
      <c r="XAH6" s="98">
        <f>'Sales Forecast by COS'!XAH5</f>
        <v>0</v>
      </c>
      <c r="XAI6" s="98">
        <f>'Sales Forecast by COS'!XAI5</f>
        <v>0</v>
      </c>
      <c r="XAJ6" s="98">
        <f>'Sales Forecast by COS'!XAJ5</f>
        <v>0</v>
      </c>
      <c r="XAK6" s="98">
        <f>'Sales Forecast by COS'!XAK5</f>
        <v>0</v>
      </c>
      <c r="XAL6" s="98">
        <f>'Sales Forecast by COS'!XAL5</f>
        <v>0</v>
      </c>
      <c r="XAM6" s="98">
        <f>'Sales Forecast by COS'!XAM5</f>
        <v>0</v>
      </c>
      <c r="XAN6" s="98">
        <f>'Sales Forecast by COS'!XAN5</f>
        <v>0</v>
      </c>
      <c r="XAO6" s="98">
        <f>'Sales Forecast by COS'!XAO5</f>
        <v>0</v>
      </c>
      <c r="XAP6" s="98">
        <f>'Sales Forecast by COS'!XAP5</f>
        <v>0</v>
      </c>
      <c r="XAQ6" s="98">
        <f>'Sales Forecast by COS'!XAQ5</f>
        <v>0</v>
      </c>
      <c r="XAR6" s="98">
        <f>'Sales Forecast by COS'!XAR5</f>
        <v>0</v>
      </c>
      <c r="XAS6" s="98">
        <f>'Sales Forecast by COS'!XAS5</f>
        <v>0</v>
      </c>
      <c r="XAT6" s="98">
        <f>'Sales Forecast by COS'!XAT5</f>
        <v>0</v>
      </c>
      <c r="XAU6" s="98">
        <f>'Sales Forecast by COS'!XAU5</f>
        <v>0</v>
      </c>
      <c r="XAV6" s="98">
        <f>'Sales Forecast by COS'!XAV5</f>
        <v>0</v>
      </c>
      <c r="XAW6" s="98">
        <f>'Sales Forecast by COS'!XAW5</f>
        <v>0</v>
      </c>
      <c r="XAX6" s="98">
        <f>'Sales Forecast by COS'!XAX5</f>
        <v>0</v>
      </c>
      <c r="XAY6" s="98">
        <f>'Sales Forecast by COS'!XAY5</f>
        <v>0</v>
      </c>
      <c r="XAZ6" s="98">
        <f>'Sales Forecast by COS'!XAZ5</f>
        <v>0</v>
      </c>
      <c r="XBA6" s="98">
        <f>'Sales Forecast by COS'!XBA5</f>
        <v>0</v>
      </c>
      <c r="XBB6" s="98">
        <f>'Sales Forecast by COS'!XBB5</f>
        <v>0</v>
      </c>
      <c r="XBC6" s="98">
        <f>'Sales Forecast by COS'!XBC5</f>
        <v>0</v>
      </c>
      <c r="XBD6" s="98">
        <f>'Sales Forecast by COS'!XBD5</f>
        <v>0</v>
      </c>
      <c r="XBE6" s="98">
        <f>'Sales Forecast by COS'!XBE5</f>
        <v>0</v>
      </c>
      <c r="XBF6" s="98">
        <f>'Sales Forecast by COS'!XBF5</f>
        <v>0</v>
      </c>
      <c r="XBG6" s="98">
        <f>'Sales Forecast by COS'!XBG5</f>
        <v>0</v>
      </c>
      <c r="XBH6" s="98">
        <f>'Sales Forecast by COS'!XBH5</f>
        <v>0</v>
      </c>
      <c r="XBI6" s="98">
        <f>'Sales Forecast by COS'!XBI5</f>
        <v>0</v>
      </c>
      <c r="XBJ6" s="98">
        <f>'Sales Forecast by COS'!XBJ5</f>
        <v>0</v>
      </c>
      <c r="XBK6" s="98">
        <f>'Sales Forecast by COS'!XBK5</f>
        <v>0</v>
      </c>
      <c r="XBL6" s="98">
        <f>'Sales Forecast by COS'!XBL5</f>
        <v>0</v>
      </c>
      <c r="XBM6" s="98">
        <f>'Sales Forecast by COS'!XBM5</f>
        <v>0</v>
      </c>
      <c r="XBN6" s="98">
        <f>'Sales Forecast by COS'!XBN5</f>
        <v>0</v>
      </c>
      <c r="XBO6" s="98">
        <f>'Sales Forecast by COS'!XBO5</f>
        <v>0</v>
      </c>
      <c r="XBP6" s="98">
        <f>'Sales Forecast by COS'!XBP5</f>
        <v>0</v>
      </c>
      <c r="XBQ6" s="98">
        <f>'Sales Forecast by COS'!XBQ5</f>
        <v>0</v>
      </c>
      <c r="XBR6" s="98">
        <f>'Sales Forecast by COS'!XBR5</f>
        <v>0</v>
      </c>
      <c r="XBS6" s="98">
        <f>'Sales Forecast by COS'!XBS5</f>
        <v>0</v>
      </c>
      <c r="XBT6" s="98">
        <f>'Sales Forecast by COS'!XBT5</f>
        <v>0</v>
      </c>
      <c r="XBU6" s="98">
        <f>'Sales Forecast by COS'!XBU5</f>
        <v>0</v>
      </c>
      <c r="XBV6" s="98">
        <f>'Sales Forecast by COS'!XBV5</f>
        <v>0</v>
      </c>
      <c r="XBW6" s="98">
        <f>'Sales Forecast by COS'!XBW5</f>
        <v>0</v>
      </c>
      <c r="XBX6" s="98">
        <f>'Sales Forecast by COS'!XBX5</f>
        <v>0</v>
      </c>
      <c r="XBY6" s="98">
        <f>'Sales Forecast by COS'!XBY5</f>
        <v>0</v>
      </c>
      <c r="XBZ6" s="98">
        <f>'Sales Forecast by COS'!XBZ5</f>
        <v>0</v>
      </c>
      <c r="XCA6" s="98">
        <f>'Sales Forecast by COS'!XCA5</f>
        <v>0</v>
      </c>
      <c r="XCB6" s="98">
        <f>'Sales Forecast by COS'!XCB5</f>
        <v>0</v>
      </c>
      <c r="XCC6" s="98">
        <f>'Sales Forecast by COS'!XCC5</f>
        <v>0</v>
      </c>
      <c r="XCD6" s="98">
        <f>'Sales Forecast by COS'!XCD5</f>
        <v>0</v>
      </c>
      <c r="XCE6" s="98">
        <f>'Sales Forecast by COS'!XCE5</f>
        <v>0</v>
      </c>
      <c r="XCF6" s="98">
        <f>'Sales Forecast by COS'!XCF5</f>
        <v>0</v>
      </c>
      <c r="XCG6" s="98">
        <f>'Sales Forecast by COS'!XCG5</f>
        <v>0</v>
      </c>
      <c r="XCH6" s="98">
        <f>'Sales Forecast by COS'!XCH5</f>
        <v>0</v>
      </c>
      <c r="XCI6" s="98">
        <f>'Sales Forecast by COS'!XCI5</f>
        <v>0</v>
      </c>
      <c r="XCJ6" s="98">
        <f>'Sales Forecast by COS'!XCJ5</f>
        <v>0</v>
      </c>
      <c r="XCK6" s="98">
        <f>'Sales Forecast by COS'!XCK5</f>
        <v>0</v>
      </c>
      <c r="XCL6" s="98">
        <f>'Sales Forecast by COS'!XCL5</f>
        <v>0</v>
      </c>
      <c r="XCM6" s="98">
        <f>'Sales Forecast by COS'!XCM5</f>
        <v>0</v>
      </c>
      <c r="XCN6" s="98">
        <f>'Sales Forecast by COS'!XCN5</f>
        <v>0</v>
      </c>
      <c r="XCO6" s="98">
        <f>'Sales Forecast by COS'!XCO5</f>
        <v>0</v>
      </c>
      <c r="XCP6" s="98">
        <f>'Sales Forecast by COS'!XCP5</f>
        <v>0</v>
      </c>
      <c r="XCQ6" s="98">
        <f>'Sales Forecast by COS'!XCQ5</f>
        <v>0</v>
      </c>
      <c r="XCR6" s="98">
        <f>'Sales Forecast by COS'!XCR5</f>
        <v>0</v>
      </c>
      <c r="XCS6" s="98">
        <f>'Sales Forecast by COS'!XCS5</f>
        <v>0</v>
      </c>
      <c r="XCT6" s="98">
        <f>'Sales Forecast by COS'!XCT5</f>
        <v>0</v>
      </c>
      <c r="XCU6" s="98">
        <f>'Sales Forecast by COS'!XCU5</f>
        <v>0</v>
      </c>
      <c r="XCV6" s="98">
        <f>'Sales Forecast by COS'!XCV5</f>
        <v>0</v>
      </c>
      <c r="XCW6" s="98">
        <f>'Sales Forecast by COS'!XCW5</f>
        <v>0</v>
      </c>
      <c r="XCX6" s="98">
        <f>'Sales Forecast by COS'!XCX5</f>
        <v>0</v>
      </c>
      <c r="XCY6" s="98">
        <f>'Sales Forecast by COS'!XCY5</f>
        <v>0</v>
      </c>
      <c r="XCZ6" s="98">
        <f>'Sales Forecast by COS'!XCZ5</f>
        <v>0</v>
      </c>
      <c r="XDA6" s="98">
        <f>'Sales Forecast by COS'!XDA5</f>
        <v>0</v>
      </c>
      <c r="XDB6" s="98">
        <f>'Sales Forecast by COS'!XDB5</f>
        <v>0</v>
      </c>
      <c r="XDC6" s="98">
        <f>'Sales Forecast by COS'!XDC5</f>
        <v>0</v>
      </c>
      <c r="XDD6" s="98">
        <f>'Sales Forecast by COS'!XDD5</f>
        <v>0</v>
      </c>
      <c r="XDE6" s="98">
        <f>'Sales Forecast by COS'!XDE5</f>
        <v>0</v>
      </c>
      <c r="XDF6" s="98">
        <f>'Sales Forecast by COS'!XDF5</f>
        <v>0</v>
      </c>
      <c r="XDG6" s="98">
        <f>'Sales Forecast by COS'!XDG5</f>
        <v>0</v>
      </c>
      <c r="XDH6" s="98">
        <f>'Sales Forecast by COS'!XDH5</f>
        <v>0</v>
      </c>
      <c r="XDI6" s="98">
        <f>'Sales Forecast by COS'!XDI5</f>
        <v>0</v>
      </c>
      <c r="XDJ6" s="98">
        <f>'Sales Forecast by COS'!XDJ5</f>
        <v>0</v>
      </c>
      <c r="XDK6" s="98">
        <f>'Sales Forecast by COS'!XDK5</f>
        <v>0</v>
      </c>
      <c r="XDL6" s="98">
        <f>'Sales Forecast by COS'!XDL5</f>
        <v>0</v>
      </c>
      <c r="XDM6" s="98">
        <f>'Sales Forecast by COS'!XDM5</f>
        <v>0</v>
      </c>
      <c r="XDN6" s="98">
        <f>'Sales Forecast by COS'!XDN5</f>
        <v>0</v>
      </c>
      <c r="XDO6" s="98">
        <f>'Sales Forecast by COS'!XDO5</f>
        <v>0</v>
      </c>
      <c r="XDP6" s="98">
        <f>'Sales Forecast by COS'!XDP5</f>
        <v>0</v>
      </c>
      <c r="XDQ6" s="98">
        <f>'Sales Forecast by COS'!XDQ5</f>
        <v>0</v>
      </c>
      <c r="XDR6" s="98">
        <f>'Sales Forecast by COS'!XDR5</f>
        <v>0</v>
      </c>
      <c r="XDS6" s="98">
        <f>'Sales Forecast by COS'!XDS5</f>
        <v>0</v>
      </c>
      <c r="XDT6" s="98">
        <f>'Sales Forecast by COS'!XDT5</f>
        <v>0</v>
      </c>
      <c r="XDU6" s="98">
        <f>'Sales Forecast by COS'!XDU5</f>
        <v>0</v>
      </c>
      <c r="XDV6" s="98">
        <f>'Sales Forecast by COS'!XDV5</f>
        <v>0</v>
      </c>
      <c r="XDW6" s="98">
        <f>'Sales Forecast by COS'!XDW5</f>
        <v>0</v>
      </c>
      <c r="XDX6" s="98">
        <f>'Sales Forecast by COS'!XDX5</f>
        <v>0</v>
      </c>
      <c r="XDY6" s="98">
        <f>'Sales Forecast by COS'!XDY5</f>
        <v>0</v>
      </c>
      <c r="XDZ6" s="98">
        <f>'Sales Forecast by COS'!XDZ5</f>
        <v>0</v>
      </c>
      <c r="XEA6" s="98">
        <f>'Sales Forecast by COS'!XEA5</f>
        <v>0</v>
      </c>
      <c r="XEB6" s="98">
        <f>'Sales Forecast by COS'!XEB5</f>
        <v>0</v>
      </c>
      <c r="XEC6" s="98">
        <f>'Sales Forecast by COS'!XEC5</f>
        <v>0</v>
      </c>
      <c r="XED6" s="98">
        <f>'Sales Forecast by COS'!XED5</f>
        <v>0</v>
      </c>
      <c r="XEE6" s="98">
        <f>'Sales Forecast by COS'!XEE5</f>
        <v>0</v>
      </c>
      <c r="XEF6" s="98">
        <f>'Sales Forecast by COS'!XEF5</f>
        <v>0</v>
      </c>
      <c r="XEG6" s="98">
        <f>'Sales Forecast by COS'!XEG5</f>
        <v>0</v>
      </c>
      <c r="XEH6" s="98">
        <f>'Sales Forecast by COS'!XEH5</f>
        <v>0</v>
      </c>
      <c r="XEI6" s="98">
        <f>'Sales Forecast by COS'!XEI5</f>
        <v>0</v>
      </c>
      <c r="XEJ6" s="98">
        <f>'Sales Forecast by COS'!XEJ5</f>
        <v>0</v>
      </c>
      <c r="XEK6" s="98">
        <f>'Sales Forecast by COS'!XEK5</f>
        <v>0</v>
      </c>
      <c r="XEL6" s="98">
        <f>'Sales Forecast by COS'!XEL5</f>
        <v>0</v>
      </c>
      <c r="XEM6" s="98">
        <f>'Sales Forecast by COS'!XEM5</f>
        <v>0</v>
      </c>
      <c r="XEN6" s="98">
        <f>'Sales Forecast by COS'!XEN5</f>
        <v>0</v>
      </c>
      <c r="XEO6" s="98">
        <f>'Sales Forecast by COS'!XEO5</f>
        <v>0</v>
      </c>
      <c r="XEP6" s="98">
        <f>'Sales Forecast by COS'!XEP5</f>
        <v>0</v>
      </c>
      <c r="XEQ6" s="98">
        <f>'Sales Forecast by COS'!XEQ5</f>
        <v>0</v>
      </c>
      <c r="XER6" s="98">
        <f>'Sales Forecast by COS'!XER5</f>
        <v>0</v>
      </c>
      <c r="XES6" s="98">
        <f>'Sales Forecast by COS'!XES5</f>
        <v>0</v>
      </c>
      <c r="XET6" s="98">
        <f>'Sales Forecast by COS'!XET5</f>
        <v>0</v>
      </c>
      <c r="XEU6" s="98">
        <f>'Sales Forecast by COS'!XEU5</f>
        <v>0</v>
      </c>
      <c r="XEV6" s="98">
        <f>'Sales Forecast by COS'!XEV5</f>
        <v>0</v>
      </c>
      <c r="XEW6" s="98">
        <f>'Sales Forecast by COS'!XEW5</f>
        <v>0</v>
      </c>
      <c r="XEX6" s="98">
        <f>'Sales Forecast by COS'!XEX5</f>
        <v>0</v>
      </c>
      <c r="XEY6" s="98">
        <f>'Sales Forecast by COS'!XEY5</f>
        <v>0</v>
      </c>
      <c r="XEZ6" s="98">
        <f>'Sales Forecast by COS'!XEZ5</f>
        <v>0</v>
      </c>
      <c r="XFA6" s="98">
        <f>'Sales Forecast by COS'!XFA5</f>
        <v>0</v>
      </c>
      <c r="XFB6" s="98">
        <f>'Sales Forecast by COS'!XFB5</f>
        <v>0</v>
      </c>
      <c r="XFC6" s="98">
        <f>'Sales Forecast by COS'!XFC5</f>
        <v>0</v>
      </c>
      <c r="XFD6" s="98">
        <f>'Sales Forecast by COS'!XFD5</f>
        <v>0</v>
      </c>
    </row>
    <row r="7" spans="1:16384" s="98" customFormat="1" outlineLevel="2">
      <c r="A7" s="10" t="str">
        <f>'Sales Forecast by COS'!A6</f>
        <v>kWh Sales Forecast by COS Code Grouping</v>
      </c>
      <c r="B7" s="10">
        <f>'Sales Forecast by COS'!B6</f>
        <v>0</v>
      </c>
      <c r="C7" s="10">
        <f>'Sales Forecast by COS'!C6</f>
        <v>0</v>
      </c>
      <c r="D7" s="131">
        <f>'Sales Forecast by COS'!D6</f>
        <v>0</v>
      </c>
      <c r="E7" s="121">
        <f>'Sales Forecast by COS'!E6</f>
        <v>2009</v>
      </c>
      <c r="F7" s="121">
        <f>'Sales Forecast by COS'!F6</f>
        <v>0</v>
      </c>
      <c r="G7" s="121">
        <f>'Sales Forecast by COS'!G6</f>
        <v>0</v>
      </c>
      <c r="H7" s="121">
        <f>'Sales Forecast by COS'!H6</f>
        <v>0</v>
      </c>
      <c r="I7" s="121">
        <f>'Sales Forecast by COS'!I6</f>
        <v>0</v>
      </c>
      <c r="J7" s="121">
        <f>'Sales Forecast by COS'!J6</f>
        <v>0</v>
      </c>
      <c r="K7" s="121">
        <f>'Sales Forecast by COS'!K6</f>
        <v>0</v>
      </c>
      <c r="L7" s="121">
        <f>'Sales Forecast by COS'!L6</f>
        <v>0</v>
      </c>
      <c r="M7" s="121">
        <f>'Sales Forecast by COS'!M6</f>
        <v>0</v>
      </c>
      <c r="N7" s="121">
        <f>'Sales Forecast by COS'!N6</f>
        <v>0</v>
      </c>
      <c r="O7" s="121">
        <f>'Sales Forecast by COS'!O6</f>
        <v>0</v>
      </c>
      <c r="P7" s="121">
        <f>'Sales Forecast by COS'!P6</f>
        <v>0</v>
      </c>
      <c r="Q7" s="121">
        <f>'Sales Forecast by COS'!Q6</f>
        <v>2010</v>
      </c>
      <c r="R7" s="121">
        <f>'Sales Forecast by COS'!R6</f>
        <v>0</v>
      </c>
      <c r="S7" s="121">
        <f>'Sales Forecast by COS'!S6</f>
        <v>0</v>
      </c>
      <c r="T7" s="121">
        <f>'Sales Forecast by COS'!T6</f>
        <v>0</v>
      </c>
      <c r="U7" s="121">
        <f>'Sales Forecast by COS'!U6</f>
        <v>0</v>
      </c>
      <c r="V7" s="121">
        <f>'Sales Forecast by COS'!V6</f>
        <v>0</v>
      </c>
      <c r="W7" s="121">
        <f>'Sales Forecast by COS'!W6</f>
        <v>0</v>
      </c>
      <c r="X7" s="121">
        <f>'Sales Forecast by COS'!X6</f>
        <v>0</v>
      </c>
      <c r="Y7" s="121">
        <f>'Sales Forecast by COS'!Y6</f>
        <v>0</v>
      </c>
      <c r="Z7" s="121">
        <f>'Sales Forecast by COS'!Z6</f>
        <v>0</v>
      </c>
      <c r="AA7" s="121">
        <f>'Sales Forecast by COS'!AA6</f>
        <v>0</v>
      </c>
      <c r="AB7" s="121">
        <f>'Sales Forecast by COS'!AB6</f>
        <v>0</v>
      </c>
      <c r="AC7" s="121">
        <f>'Sales Forecast by COS'!AC6</f>
        <v>2011</v>
      </c>
      <c r="AD7" s="121">
        <f>'Sales Forecast by COS'!AD6</f>
        <v>0</v>
      </c>
      <c r="AE7" s="121">
        <f>'Sales Forecast by COS'!AE6</f>
        <v>0</v>
      </c>
      <c r="AF7" s="121">
        <f>'Sales Forecast by COS'!AF6</f>
        <v>0</v>
      </c>
      <c r="AG7" s="121">
        <f>'Sales Forecast by COS'!AG6</f>
        <v>0</v>
      </c>
      <c r="AH7" s="121">
        <f>'Sales Forecast by COS'!AH6</f>
        <v>0</v>
      </c>
      <c r="AI7" s="121">
        <f>'Sales Forecast by COS'!AI6</f>
        <v>0</v>
      </c>
      <c r="AJ7" s="121">
        <f>'Sales Forecast by COS'!AJ6</f>
        <v>0</v>
      </c>
      <c r="AK7" s="121">
        <f>'Sales Forecast by COS'!AK6</f>
        <v>0</v>
      </c>
      <c r="AL7" s="121">
        <f>'Sales Forecast by COS'!AL6</f>
        <v>0</v>
      </c>
      <c r="AM7" s="121">
        <f>'Sales Forecast by COS'!AM6</f>
        <v>0</v>
      </c>
      <c r="AN7" s="121">
        <f>'Sales Forecast by COS'!AN6</f>
        <v>0</v>
      </c>
      <c r="AO7" s="130">
        <f>'Sales Forecast by COS'!AO6</f>
        <v>2012</v>
      </c>
      <c r="AP7" s="130">
        <f>'Sales Forecast by COS'!AP6</f>
        <v>0</v>
      </c>
      <c r="AQ7" s="130">
        <f>'Sales Forecast by COS'!AQ6</f>
        <v>0</v>
      </c>
      <c r="AR7" s="130">
        <f>'Sales Forecast by COS'!AR6</f>
        <v>0</v>
      </c>
      <c r="AS7" s="130">
        <f>'Sales Forecast by COS'!AS6</f>
        <v>0</v>
      </c>
      <c r="AT7" s="130">
        <f>'Sales Forecast by COS'!AT6</f>
        <v>0</v>
      </c>
      <c r="AU7" s="130">
        <f>'Sales Forecast by COS'!AU6</f>
        <v>0</v>
      </c>
      <c r="AV7" s="130">
        <f>'Sales Forecast by COS'!AV6</f>
        <v>0</v>
      </c>
      <c r="AW7" s="130">
        <f>'Sales Forecast by COS'!AW6</f>
        <v>0</v>
      </c>
      <c r="AX7" s="130">
        <f>'Sales Forecast by COS'!AX6</f>
        <v>0</v>
      </c>
      <c r="AY7" s="130">
        <f>'Sales Forecast by COS'!AY6</f>
        <v>0</v>
      </c>
      <c r="AZ7" s="130">
        <f>'Sales Forecast by COS'!AZ6</f>
        <v>0</v>
      </c>
      <c r="BA7" s="130">
        <f>'Sales Forecast by COS'!BA6</f>
        <v>2013</v>
      </c>
      <c r="BB7" s="130">
        <f>'Sales Forecast by COS'!BB6</f>
        <v>0</v>
      </c>
      <c r="BC7" s="130">
        <f>'Sales Forecast by COS'!BC6</f>
        <v>0</v>
      </c>
      <c r="BD7" s="130">
        <f>'Sales Forecast by COS'!BD6</f>
        <v>0</v>
      </c>
      <c r="BE7" s="130">
        <f>'Sales Forecast by COS'!BE6</f>
        <v>0</v>
      </c>
      <c r="BF7" s="130">
        <f>'Sales Forecast by COS'!BF6</f>
        <v>0</v>
      </c>
      <c r="BG7" s="130">
        <f>'Sales Forecast by COS'!BG6</f>
        <v>0</v>
      </c>
      <c r="BH7" s="130">
        <f>'Sales Forecast by COS'!BH6</f>
        <v>0</v>
      </c>
      <c r="BI7" s="130">
        <f>'Sales Forecast by COS'!BI6</f>
        <v>0</v>
      </c>
      <c r="BJ7" s="130">
        <f>'Sales Forecast by COS'!BJ6</f>
        <v>0</v>
      </c>
      <c r="BK7" s="130">
        <f>'Sales Forecast by COS'!BK6</f>
        <v>0</v>
      </c>
      <c r="BL7" s="130">
        <f>'Sales Forecast by COS'!BL6</f>
        <v>0</v>
      </c>
      <c r="BM7" s="130">
        <f>'Sales Forecast by COS'!BM6</f>
        <v>2014</v>
      </c>
      <c r="BN7" s="130">
        <f>'Sales Forecast by COS'!BN6</f>
        <v>0</v>
      </c>
      <c r="BO7" s="130">
        <f>'Sales Forecast by COS'!BO6</f>
        <v>0</v>
      </c>
      <c r="BP7" s="130">
        <f>'Sales Forecast by COS'!BP6</f>
        <v>0</v>
      </c>
      <c r="BQ7" s="130">
        <f>'Sales Forecast by COS'!BQ6</f>
        <v>0</v>
      </c>
      <c r="BR7" s="130">
        <f>'Sales Forecast by COS'!BR6</f>
        <v>0</v>
      </c>
      <c r="BS7" s="130">
        <f>'Sales Forecast by COS'!BS6</f>
        <v>0</v>
      </c>
      <c r="BT7" s="130">
        <f>'Sales Forecast by COS'!BT6</f>
        <v>0</v>
      </c>
      <c r="BU7" s="130">
        <f>'Sales Forecast by COS'!BU6</f>
        <v>0</v>
      </c>
      <c r="BV7" s="130">
        <f>'Sales Forecast by COS'!BV6</f>
        <v>0</v>
      </c>
      <c r="BW7" s="130">
        <f>'Sales Forecast by COS'!BW6</f>
        <v>0</v>
      </c>
      <c r="BX7" s="130">
        <f>'Sales Forecast by COS'!BX6</f>
        <v>0</v>
      </c>
      <c r="BY7" s="132" t="str">
        <f>'Sales Forecast by COS'!BY6</f>
        <v>Annual Totals</v>
      </c>
      <c r="BZ7" s="132">
        <f>'Sales Forecast by COS'!BZ6</f>
        <v>0</v>
      </c>
      <c r="CA7" s="132">
        <f>'Sales Forecast by COS'!CA6</f>
        <v>0</v>
      </c>
      <c r="CB7" s="132">
        <f>'Sales Forecast by COS'!CB6</f>
        <v>0</v>
      </c>
      <c r="CC7" s="132">
        <f>'Sales Forecast by COS'!CC6</f>
        <v>0</v>
      </c>
      <c r="CD7" s="132">
        <f>'Sales Forecast by COS'!CD6</f>
        <v>0</v>
      </c>
      <c r="CE7" s="98">
        <f>'Sales Forecast by COS'!CE6</f>
        <v>0</v>
      </c>
      <c r="CF7" s="98" t="str">
        <f>'Sales Forecast by COS'!CF6</f>
        <v>FISCAL YEAR ENDING SEPTEMBER</v>
      </c>
      <c r="CG7" s="98">
        <f>'Sales Forecast by COS'!CG6</f>
        <v>0</v>
      </c>
      <c r="CH7" s="98">
        <f>'Sales Forecast by COS'!CH6</f>
        <v>0</v>
      </c>
      <c r="CI7" s="98">
        <f>'Sales Forecast by COS'!CI6</f>
        <v>0</v>
      </c>
      <c r="CJ7" s="98">
        <f>'Sales Forecast by COS'!CJ6</f>
        <v>0</v>
      </c>
      <c r="CK7" s="98">
        <f>'Sales Forecast by COS'!CK6</f>
        <v>0</v>
      </c>
      <c r="CL7" s="98">
        <f>'Sales Forecast by COS'!CL6</f>
        <v>0</v>
      </c>
      <c r="CM7" s="98">
        <f>'Sales Forecast by COS'!CM6</f>
        <v>0</v>
      </c>
      <c r="CN7" s="98">
        <f>'Sales Forecast by COS'!CN6</f>
        <v>0</v>
      </c>
      <c r="CO7" s="98">
        <f>'Sales Forecast by COS'!CO6</f>
        <v>0</v>
      </c>
      <c r="CP7" s="98">
        <f>'Sales Forecast by COS'!CP6</f>
        <v>0</v>
      </c>
      <c r="CQ7" s="98">
        <f>'Sales Forecast by COS'!CQ6</f>
        <v>0</v>
      </c>
      <c r="CR7" s="98">
        <f>'Sales Forecast by COS'!CR6</f>
        <v>0</v>
      </c>
      <c r="CS7" s="98">
        <f>'Sales Forecast by COS'!CS6</f>
        <v>0</v>
      </c>
      <c r="CT7" s="98">
        <f>'Sales Forecast by COS'!CT6</f>
        <v>0</v>
      </c>
      <c r="CU7" s="98">
        <f>'Sales Forecast by COS'!CU6</f>
        <v>0</v>
      </c>
      <c r="CV7" s="98">
        <f>'Sales Forecast by COS'!CV6</f>
        <v>0</v>
      </c>
      <c r="CW7" s="98">
        <f>'Sales Forecast by COS'!CW6</f>
        <v>0</v>
      </c>
      <c r="CX7" s="98">
        <f>'Sales Forecast by COS'!CX6</f>
        <v>0</v>
      </c>
      <c r="CY7" s="98">
        <f>'Sales Forecast by COS'!CY6</f>
        <v>0</v>
      </c>
      <c r="CZ7" s="98">
        <f>'Sales Forecast by COS'!CZ6</f>
        <v>0</v>
      </c>
      <c r="DA7" s="98">
        <f>'Sales Forecast by COS'!DA6</f>
        <v>0</v>
      </c>
      <c r="DB7" s="98">
        <f>'Sales Forecast by COS'!DB6</f>
        <v>0</v>
      </c>
      <c r="DC7" s="98">
        <f>'Sales Forecast by COS'!DC6</f>
        <v>0</v>
      </c>
      <c r="DD7" s="98">
        <f>'Sales Forecast by COS'!DD6</f>
        <v>0</v>
      </c>
      <c r="DE7" s="98">
        <f>'Sales Forecast by COS'!DE6</f>
        <v>0</v>
      </c>
      <c r="DF7" s="98">
        <f>'Sales Forecast by COS'!DF6</f>
        <v>0</v>
      </c>
      <c r="DG7" s="98">
        <f>'Sales Forecast by COS'!DG6</f>
        <v>0</v>
      </c>
      <c r="DH7" s="98">
        <f>'Sales Forecast by COS'!DH6</f>
        <v>0</v>
      </c>
      <c r="DI7" s="98">
        <f>'Sales Forecast by COS'!DI6</f>
        <v>0</v>
      </c>
      <c r="DJ7" s="98">
        <f>'Sales Forecast by COS'!DJ6</f>
        <v>0</v>
      </c>
      <c r="DK7" s="98">
        <f>'Sales Forecast by COS'!DK6</f>
        <v>0</v>
      </c>
      <c r="DL7" s="98">
        <f>'Sales Forecast by COS'!DL6</f>
        <v>0</v>
      </c>
      <c r="DM7" s="98">
        <f>'Sales Forecast by COS'!DM6</f>
        <v>0</v>
      </c>
      <c r="DN7" s="98">
        <f>'Sales Forecast by COS'!DN6</f>
        <v>0</v>
      </c>
      <c r="DO7" s="98">
        <f>'Sales Forecast by COS'!DO6</f>
        <v>0</v>
      </c>
      <c r="DP7" s="98">
        <f>'Sales Forecast by COS'!DP6</f>
        <v>0</v>
      </c>
      <c r="DQ7" s="98">
        <f>'Sales Forecast by COS'!DQ6</f>
        <v>0</v>
      </c>
      <c r="DR7" s="98">
        <f>'Sales Forecast by COS'!DR6</f>
        <v>0</v>
      </c>
      <c r="DS7" s="98">
        <f>'Sales Forecast by COS'!DS6</f>
        <v>0</v>
      </c>
      <c r="DT7" s="98">
        <f>'Sales Forecast by COS'!DT6</f>
        <v>0</v>
      </c>
      <c r="DU7" s="98">
        <f>'Sales Forecast by COS'!DU6</f>
        <v>0</v>
      </c>
      <c r="DV7" s="98">
        <f>'Sales Forecast by COS'!DV6</f>
        <v>0</v>
      </c>
      <c r="DW7" s="98">
        <f>'Sales Forecast by COS'!DW6</f>
        <v>0</v>
      </c>
      <c r="DX7" s="98">
        <f>'Sales Forecast by COS'!DX6</f>
        <v>0</v>
      </c>
      <c r="DY7" s="98">
        <f>'Sales Forecast by COS'!DY6</f>
        <v>0</v>
      </c>
      <c r="DZ7" s="98">
        <f>'Sales Forecast by COS'!DZ6</f>
        <v>0</v>
      </c>
      <c r="EA7" s="98">
        <f>'Sales Forecast by COS'!EA6</f>
        <v>0</v>
      </c>
      <c r="EB7" s="98">
        <f>'Sales Forecast by COS'!EB6</f>
        <v>0</v>
      </c>
      <c r="EC7" s="98">
        <f>'Sales Forecast by COS'!EC6</f>
        <v>0</v>
      </c>
      <c r="ED7" s="98">
        <f>'Sales Forecast by COS'!ED6</f>
        <v>0</v>
      </c>
      <c r="EE7" s="98">
        <f>'Sales Forecast by COS'!EE6</f>
        <v>0</v>
      </c>
      <c r="EF7" s="98">
        <f>'Sales Forecast by COS'!EF6</f>
        <v>0</v>
      </c>
      <c r="EG7" s="98">
        <f>'Sales Forecast by COS'!EG6</f>
        <v>0</v>
      </c>
      <c r="EH7" s="98">
        <f>'Sales Forecast by COS'!EH6</f>
        <v>0</v>
      </c>
      <c r="EI7" s="98">
        <f>'Sales Forecast by COS'!EI6</f>
        <v>0</v>
      </c>
      <c r="EJ7" s="98">
        <f>'Sales Forecast by COS'!EJ6</f>
        <v>0</v>
      </c>
      <c r="EK7" s="98">
        <f>'Sales Forecast by COS'!EK6</f>
        <v>0</v>
      </c>
      <c r="EL7" s="98">
        <f>'Sales Forecast by COS'!EL6</f>
        <v>0</v>
      </c>
      <c r="EM7" s="98">
        <f>'Sales Forecast by COS'!EM6</f>
        <v>0</v>
      </c>
      <c r="EN7" s="98">
        <f>'Sales Forecast by COS'!EN6</f>
        <v>0</v>
      </c>
      <c r="EO7" s="98">
        <f>'Sales Forecast by COS'!EO6</f>
        <v>0</v>
      </c>
      <c r="EP7" s="98">
        <f>'Sales Forecast by COS'!EP6</f>
        <v>0</v>
      </c>
      <c r="EQ7" s="98">
        <f>'Sales Forecast by COS'!EQ6</f>
        <v>0</v>
      </c>
      <c r="ER7" s="98">
        <f>'Sales Forecast by COS'!ER6</f>
        <v>0</v>
      </c>
      <c r="ES7" s="98">
        <f>'Sales Forecast by COS'!ES6</f>
        <v>0</v>
      </c>
      <c r="ET7" s="98">
        <f>'Sales Forecast by COS'!ET6</f>
        <v>0</v>
      </c>
      <c r="EU7" s="98">
        <f>'Sales Forecast by COS'!EU6</f>
        <v>0</v>
      </c>
      <c r="EV7" s="98">
        <f>'Sales Forecast by COS'!EV6</f>
        <v>0</v>
      </c>
      <c r="EW7" s="98">
        <f>'Sales Forecast by COS'!EW6</f>
        <v>0</v>
      </c>
      <c r="EX7" s="98">
        <f>'Sales Forecast by COS'!EX6</f>
        <v>0</v>
      </c>
      <c r="EY7" s="98">
        <f>'Sales Forecast by COS'!EY6</f>
        <v>0</v>
      </c>
      <c r="EZ7" s="98">
        <f>'Sales Forecast by COS'!EZ6</f>
        <v>0</v>
      </c>
      <c r="FA7" s="98">
        <f>'Sales Forecast by COS'!FA6</f>
        <v>0</v>
      </c>
      <c r="FB7" s="98">
        <f>'Sales Forecast by COS'!FB6</f>
        <v>0</v>
      </c>
      <c r="FC7" s="98">
        <f>'Sales Forecast by COS'!FC6</f>
        <v>0</v>
      </c>
      <c r="FD7" s="98">
        <f>'Sales Forecast by COS'!FD6</f>
        <v>0</v>
      </c>
      <c r="FE7" s="98">
        <f>'Sales Forecast by COS'!FE6</f>
        <v>0</v>
      </c>
      <c r="FF7" s="98">
        <f>'Sales Forecast by COS'!FF6</f>
        <v>0</v>
      </c>
      <c r="FG7" s="98">
        <f>'Sales Forecast by COS'!FG6</f>
        <v>0</v>
      </c>
      <c r="FH7" s="98">
        <f>'Sales Forecast by COS'!FH6</f>
        <v>0</v>
      </c>
      <c r="FI7" s="98">
        <f>'Sales Forecast by COS'!FI6</f>
        <v>0</v>
      </c>
      <c r="FJ7" s="98">
        <f>'Sales Forecast by COS'!FJ6</f>
        <v>0</v>
      </c>
      <c r="FK7" s="98">
        <f>'Sales Forecast by COS'!FK6</f>
        <v>0</v>
      </c>
      <c r="FL7" s="98">
        <f>'Sales Forecast by COS'!FL6</f>
        <v>0</v>
      </c>
      <c r="FM7" s="98">
        <f>'Sales Forecast by COS'!FM6</f>
        <v>0</v>
      </c>
      <c r="FN7" s="98">
        <f>'Sales Forecast by COS'!FN6</f>
        <v>0</v>
      </c>
      <c r="FO7" s="98">
        <f>'Sales Forecast by COS'!FO6</f>
        <v>0</v>
      </c>
      <c r="FP7" s="98">
        <f>'Sales Forecast by COS'!FP6</f>
        <v>0</v>
      </c>
      <c r="FQ7" s="98">
        <f>'Sales Forecast by COS'!FQ6</f>
        <v>0</v>
      </c>
      <c r="FR7" s="98">
        <f>'Sales Forecast by COS'!FR6</f>
        <v>0</v>
      </c>
      <c r="FS7" s="98">
        <f>'Sales Forecast by COS'!FS6</f>
        <v>0</v>
      </c>
      <c r="FT7" s="98">
        <f>'Sales Forecast by COS'!FT6</f>
        <v>0</v>
      </c>
      <c r="FU7" s="98">
        <f>'Sales Forecast by COS'!FU6</f>
        <v>0</v>
      </c>
      <c r="FV7" s="98">
        <f>'Sales Forecast by COS'!FV6</f>
        <v>0</v>
      </c>
      <c r="FW7" s="98">
        <f>'Sales Forecast by COS'!FW6</f>
        <v>0</v>
      </c>
      <c r="FX7" s="98">
        <f>'Sales Forecast by COS'!FX6</f>
        <v>0</v>
      </c>
      <c r="FY7" s="98">
        <f>'Sales Forecast by COS'!FY6</f>
        <v>0</v>
      </c>
      <c r="FZ7" s="98">
        <f>'Sales Forecast by COS'!FZ6</f>
        <v>0</v>
      </c>
      <c r="GA7" s="98">
        <f>'Sales Forecast by COS'!GA6</f>
        <v>0</v>
      </c>
      <c r="GB7" s="98">
        <f>'Sales Forecast by COS'!GB6</f>
        <v>0</v>
      </c>
      <c r="GC7" s="98">
        <f>'Sales Forecast by COS'!GC6</f>
        <v>0</v>
      </c>
      <c r="GD7" s="98">
        <f>'Sales Forecast by COS'!GD6</f>
        <v>0</v>
      </c>
      <c r="GE7" s="98">
        <f>'Sales Forecast by COS'!GE6</f>
        <v>0</v>
      </c>
      <c r="GF7" s="98">
        <f>'Sales Forecast by COS'!GF6</f>
        <v>0</v>
      </c>
      <c r="GG7" s="98">
        <f>'Sales Forecast by COS'!GG6</f>
        <v>0</v>
      </c>
      <c r="GH7" s="98">
        <f>'Sales Forecast by COS'!GH6</f>
        <v>0</v>
      </c>
      <c r="GI7" s="98">
        <f>'Sales Forecast by COS'!GI6</f>
        <v>0</v>
      </c>
      <c r="GJ7" s="98">
        <f>'Sales Forecast by COS'!GJ6</f>
        <v>0</v>
      </c>
      <c r="GK7" s="98">
        <f>'Sales Forecast by COS'!GK6</f>
        <v>0</v>
      </c>
      <c r="GL7" s="98">
        <f>'Sales Forecast by COS'!GL6</f>
        <v>0</v>
      </c>
      <c r="GM7" s="98">
        <f>'Sales Forecast by COS'!GM6</f>
        <v>0</v>
      </c>
      <c r="GN7" s="98">
        <f>'Sales Forecast by COS'!GN6</f>
        <v>0</v>
      </c>
      <c r="GO7" s="98">
        <f>'Sales Forecast by COS'!GO6</f>
        <v>0</v>
      </c>
      <c r="GP7" s="98">
        <f>'Sales Forecast by COS'!GP6</f>
        <v>0</v>
      </c>
      <c r="GQ7" s="98">
        <f>'Sales Forecast by COS'!GQ6</f>
        <v>0</v>
      </c>
      <c r="GR7" s="98">
        <f>'Sales Forecast by COS'!GR6</f>
        <v>0</v>
      </c>
      <c r="GS7" s="98">
        <f>'Sales Forecast by COS'!GS6</f>
        <v>0</v>
      </c>
      <c r="GT7" s="98">
        <f>'Sales Forecast by COS'!GT6</f>
        <v>0</v>
      </c>
      <c r="GU7" s="98">
        <f>'Sales Forecast by COS'!GU6</f>
        <v>0</v>
      </c>
      <c r="GV7" s="98">
        <f>'Sales Forecast by COS'!GV6</f>
        <v>0</v>
      </c>
      <c r="GW7" s="98">
        <f>'Sales Forecast by COS'!GW6</f>
        <v>0</v>
      </c>
      <c r="GX7" s="98">
        <f>'Sales Forecast by COS'!GX6</f>
        <v>0</v>
      </c>
      <c r="GY7" s="98">
        <f>'Sales Forecast by COS'!GY6</f>
        <v>0</v>
      </c>
      <c r="GZ7" s="98">
        <f>'Sales Forecast by COS'!GZ6</f>
        <v>0</v>
      </c>
      <c r="HA7" s="98">
        <f>'Sales Forecast by COS'!HA6</f>
        <v>0</v>
      </c>
      <c r="HB7" s="98">
        <f>'Sales Forecast by COS'!HB6</f>
        <v>0</v>
      </c>
      <c r="HC7" s="98">
        <f>'Sales Forecast by COS'!HC6</f>
        <v>0</v>
      </c>
      <c r="HD7" s="98">
        <f>'Sales Forecast by COS'!HD6</f>
        <v>0</v>
      </c>
      <c r="HE7" s="98">
        <f>'Sales Forecast by COS'!HE6</f>
        <v>0</v>
      </c>
      <c r="HF7" s="98">
        <f>'Sales Forecast by COS'!HF6</f>
        <v>0</v>
      </c>
      <c r="HG7" s="98">
        <f>'Sales Forecast by COS'!HG6</f>
        <v>0</v>
      </c>
      <c r="HH7" s="98">
        <f>'Sales Forecast by COS'!HH6</f>
        <v>0</v>
      </c>
      <c r="HI7" s="98">
        <f>'Sales Forecast by COS'!HI6</f>
        <v>0</v>
      </c>
      <c r="HJ7" s="98">
        <f>'Sales Forecast by COS'!HJ6</f>
        <v>0</v>
      </c>
      <c r="HK7" s="98">
        <f>'Sales Forecast by COS'!HK6</f>
        <v>0</v>
      </c>
      <c r="HL7" s="98">
        <f>'Sales Forecast by COS'!HL6</f>
        <v>0</v>
      </c>
      <c r="HM7" s="98">
        <f>'Sales Forecast by COS'!HM6</f>
        <v>0</v>
      </c>
      <c r="HN7" s="98">
        <f>'Sales Forecast by COS'!HN6</f>
        <v>0</v>
      </c>
      <c r="HO7" s="98">
        <f>'Sales Forecast by COS'!HO6</f>
        <v>0</v>
      </c>
      <c r="HP7" s="98">
        <f>'Sales Forecast by COS'!HP6</f>
        <v>0</v>
      </c>
      <c r="HQ7" s="98">
        <f>'Sales Forecast by COS'!HQ6</f>
        <v>0</v>
      </c>
      <c r="HR7" s="98">
        <f>'Sales Forecast by COS'!HR6</f>
        <v>0</v>
      </c>
      <c r="HS7" s="98">
        <f>'Sales Forecast by COS'!HS6</f>
        <v>0</v>
      </c>
      <c r="HT7" s="98">
        <f>'Sales Forecast by COS'!HT6</f>
        <v>0</v>
      </c>
      <c r="HU7" s="98">
        <f>'Sales Forecast by COS'!HU6</f>
        <v>0</v>
      </c>
      <c r="HV7" s="98">
        <f>'Sales Forecast by COS'!HV6</f>
        <v>0</v>
      </c>
      <c r="HW7" s="98">
        <f>'Sales Forecast by COS'!HW6</f>
        <v>0</v>
      </c>
      <c r="HX7" s="98">
        <f>'Sales Forecast by COS'!HX6</f>
        <v>0</v>
      </c>
      <c r="HY7" s="98">
        <f>'Sales Forecast by COS'!HY6</f>
        <v>0</v>
      </c>
      <c r="HZ7" s="98">
        <f>'Sales Forecast by COS'!HZ6</f>
        <v>0</v>
      </c>
      <c r="IA7" s="98">
        <f>'Sales Forecast by COS'!IA6</f>
        <v>0</v>
      </c>
      <c r="IB7" s="98">
        <f>'Sales Forecast by COS'!IB6</f>
        <v>0</v>
      </c>
      <c r="IC7" s="98">
        <f>'Sales Forecast by COS'!IC6</f>
        <v>0</v>
      </c>
      <c r="ID7" s="98">
        <f>'Sales Forecast by COS'!ID6</f>
        <v>0</v>
      </c>
      <c r="IE7" s="98">
        <f>'Sales Forecast by COS'!IE6</f>
        <v>0</v>
      </c>
      <c r="IF7" s="98">
        <f>'Sales Forecast by COS'!IF6</f>
        <v>0</v>
      </c>
      <c r="IG7" s="98">
        <f>'Sales Forecast by COS'!IG6</f>
        <v>0</v>
      </c>
      <c r="IH7" s="98">
        <f>'Sales Forecast by COS'!IH6</f>
        <v>0</v>
      </c>
      <c r="II7" s="98">
        <f>'Sales Forecast by COS'!II6</f>
        <v>0</v>
      </c>
      <c r="IJ7" s="98">
        <f>'Sales Forecast by COS'!IJ6</f>
        <v>0</v>
      </c>
      <c r="IK7" s="98">
        <f>'Sales Forecast by COS'!IK6</f>
        <v>0</v>
      </c>
      <c r="IL7" s="98">
        <f>'Sales Forecast by COS'!IL6</f>
        <v>0</v>
      </c>
      <c r="IM7" s="98">
        <f>'Sales Forecast by COS'!IM6</f>
        <v>0</v>
      </c>
      <c r="IN7" s="98">
        <f>'Sales Forecast by COS'!IN6</f>
        <v>0</v>
      </c>
      <c r="IO7" s="98">
        <f>'Sales Forecast by COS'!IO6</f>
        <v>0</v>
      </c>
      <c r="IP7" s="98">
        <f>'Sales Forecast by COS'!IP6</f>
        <v>0</v>
      </c>
      <c r="IQ7" s="98">
        <f>'Sales Forecast by COS'!IQ6</f>
        <v>0</v>
      </c>
      <c r="IR7" s="98">
        <f>'Sales Forecast by COS'!IR6</f>
        <v>0</v>
      </c>
      <c r="IS7" s="98">
        <f>'Sales Forecast by COS'!IS6</f>
        <v>0</v>
      </c>
      <c r="IT7" s="98">
        <f>'Sales Forecast by COS'!IT6</f>
        <v>0</v>
      </c>
      <c r="IU7" s="98">
        <f>'Sales Forecast by COS'!IU6</f>
        <v>0</v>
      </c>
      <c r="IV7" s="98">
        <f>'Sales Forecast by COS'!IV6</f>
        <v>0</v>
      </c>
      <c r="IW7" s="98">
        <f>'Sales Forecast by COS'!IW6</f>
        <v>0</v>
      </c>
      <c r="IX7" s="98">
        <f>'Sales Forecast by COS'!IX6</f>
        <v>0</v>
      </c>
      <c r="IY7" s="98">
        <f>'Sales Forecast by COS'!IY6</f>
        <v>0</v>
      </c>
      <c r="IZ7" s="98">
        <f>'Sales Forecast by COS'!IZ6</f>
        <v>0</v>
      </c>
      <c r="JA7" s="98">
        <f>'Sales Forecast by COS'!JA6</f>
        <v>0</v>
      </c>
      <c r="JB7" s="98">
        <f>'Sales Forecast by COS'!JB6</f>
        <v>0</v>
      </c>
      <c r="JC7" s="98">
        <f>'Sales Forecast by COS'!JC6</f>
        <v>0</v>
      </c>
      <c r="JD7" s="98">
        <f>'Sales Forecast by COS'!JD6</f>
        <v>0</v>
      </c>
      <c r="JE7" s="98">
        <f>'Sales Forecast by COS'!JE6</f>
        <v>0</v>
      </c>
      <c r="JF7" s="98">
        <f>'Sales Forecast by COS'!JF6</f>
        <v>0</v>
      </c>
      <c r="JG7" s="98">
        <f>'Sales Forecast by COS'!JG6</f>
        <v>0</v>
      </c>
      <c r="JH7" s="98">
        <f>'Sales Forecast by COS'!JH6</f>
        <v>0</v>
      </c>
      <c r="JI7" s="98">
        <f>'Sales Forecast by COS'!JI6</f>
        <v>0</v>
      </c>
      <c r="JJ7" s="98">
        <f>'Sales Forecast by COS'!JJ6</f>
        <v>0</v>
      </c>
      <c r="JK7" s="98">
        <f>'Sales Forecast by COS'!JK6</f>
        <v>0</v>
      </c>
      <c r="JL7" s="98">
        <f>'Sales Forecast by COS'!JL6</f>
        <v>0</v>
      </c>
      <c r="JM7" s="98">
        <f>'Sales Forecast by COS'!JM6</f>
        <v>0</v>
      </c>
      <c r="JN7" s="98">
        <f>'Sales Forecast by COS'!JN6</f>
        <v>0</v>
      </c>
      <c r="JO7" s="98">
        <f>'Sales Forecast by COS'!JO6</f>
        <v>0</v>
      </c>
      <c r="JP7" s="98">
        <f>'Sales Forecast by COS'!JP6</f>
        <v>0</v>
      </c>
      <c r="JQ7" s="98">
        <f>'Sales Forecast by COS'!JQ6</f>
        <v>0</v>
      </c>
      <c r="JR7" s="98">
        <f>'Sales Forecast by COS'!JR6</f>
        <v>0</v>
      </c>
      <c r="JS7" s="98">
        <f>'Sales Forecast by COS'!JS6</f>
        <v>0</v>
      </c>
      <c r="JT7" s="98">
        <f>'Sales Forecast by COS'!JT6</f>
        <v>0</v>
      </c>
      <c r="JU7" s="98">
        <f>'Sales Forecast by COS'!JU6</f>
        <v>0</v>
      </c>
      <c r="JV7" s="98">
        <f>'Sales Forecast by COS'!JV6</f>
        <v>0</v>
      </c>
      <c r="JW7" s="98">
        <f>'Sales Forecast by COS'!JW6</f>
        <v>0</v>
      </c>
      <c r="JX7" s="98">
        <f>'Sales Forecast by COS'!JX6</f>
        <v>0</v>
      </c>
      <c r="JY7" s="98">
        <f>'Sales Forecast by COS'!JY6</f>
        <v>0</v>
      </c>
      <c r="JZ7" s="98">
        <f>'Sales Forecast by COS'!JZ6</f>
        <v>0</v>
      </c>
      <c r="KA7" s="98">
        <f>'Sales Forecast by COS'!KA6</f>
        <v>0</v>
      </c>
      <c r="KB7" s="98">
        <f>'Sales Forecast by COS'!KB6</f>
        <v>0</v>
      </c>
      <c r="KC7" s="98">
        <f>'Sales Forecast by COS'!KC6</f>
        <v>0</v>
      </c>
      <c r="KD7" s="98">
        <f>'Sales Forecast by COS'!KD6</f>
        <v>0</v>
      </c>
      <c r="KE7" s="98">
        <f>'Sales Forecast by COS'!KE6</f>
        <v>0</v>
      </c>
      <c r="KF7" s="98">
        <f>'Sales Forecast by COS'!KF6</f>
        <v>0</v>
      </c>
      <c r="KG7" s="98">
        <f>'Sales Forecast by COS'!KG6</f>
        <v>0</v>
      </c>
      <c r="KH7" s="98">
        <f>'Sales Forecast by COS'!KH6</f>
        <v>0</v>
      </c>
      <c r="KI7" s="98">
        <f>'Sales Forecast by COS'!KI6</f>
        <v>0</v>
      </c>
      <c r="KJ7" s="98">
        <f>'Sales Forecast by COS'!KJ6</f>
        <v>0</v>
      </c>
      <c r="KK7" s="98">
        <f>'Sales Forecast by COS'!KK6</f>
        <v>0</v>
      </c>
      <c r="KL7" s="98">
        <f>'Sales Forecast by COS'!KL6</f>
        <v>0</v>
      </c>
      <c r="KM7" s="98">
        <f>'Sales Forecast by COS'!KM6</f>
        <v>0</v>
      </c>
      <c r="KN7" s="98">
        <f>'Sales Forecast by COS'!KN6</f>
        <v>0</v>
      </c>
      <c r="KO7" s="98">
        <f>'Sales Forecast by COS'!KO6</f>
        <v>0</v>
      </c>
      <c r="KP7" s="98">
        <f>'Sales Forecast by COS'!KP6</f>
        <v>0</v>
      </c>
      <c r="KQ7" s="98">
        <f>'Sales Forecast by COS'!KQ6</f>
        <v>0</v>
      </c>
      <c r="KR7" s="98">
        <f>'Sales Forecast by COS'!KR6</f>
        <v>0</v>
      </c>
      <c r="KS7" s="98">
        <f>'Sales Forecast by COS'!KS6</f>
        <v>0</v>
      </c>
      <c r="KT7" s="98">
        <f>'Sales Forecast by COS'!KT6</f>
        <v>0</v>
      </c>
      <c r="KU7" s="98">
        <f>'Sales Forecast by COS'!KU6</f>
        <v>0</v>
      </c>
      <c r="KV7" s="98">
        <f>'Sales Forecast by COS'!KV6</f>
        <v>0</v>
      </c>
      <c r="KW7" s="98">
        <f>'Sales Forecast by COS'!KW6</f>
        <v>0</v>
      </c>
      <c r="KX7" s="98">
        <f>'Sales Forecast by COS'!KX6</f>
        <v>0</v>
      </c>
      <c r="KY7" s="98">
        <f>'Sales Forecast by COS'!KY6</f>
        <v>0</v>
      </c>
      <c r="KZ7" s="98">
        <f>'Sales Forecast by COS'!KZ6</f>
        <v>0</v>
      </c>
      <c r="LA7" s="98">
        <f>'Sales Forecast by COS'!LA6</f>
        <v>0</v>
      </c>
      <c r="LB7" s="98">
        <f>'Sales Forecast by COS'!LB6</f>
        <v>0</v>
      </c>
      <c r="LC7" s="98">
        <f>'Sales Forecast by COS'!LC6</f>
        <v>0</v>
      </c>
      <c r="LD7" s="98">
        <f>'Sales Forecast by COS'!LD6</f>
        <v>0</v>
      </c>
      <c r="LE7" s="98">
        <f>'Sales Forecast by COS'!LE6</f>
        <v>0</v>
      </c>
      <c r="LF7" s="98">
        <f>'Sales Forecast by COS'!LF6</f>
        <v>0</v>
      </c>
      <c r="LG7" s="98">
        <f>'Sales Forecast by COS'!LG6</f>
        <v>0</v>
      </c>
      <c r="LH7" s="98">
        <f>'Sales Forecast by COS'!LH6</f>
        <v>0</v>
      </c>
      <c r="LI7" s="98">
        <f>'Sales Forecast by COS'!LI6</f>
        <v>0</v>
      </c>
      <c r="LJ7" s="98">
        <f>'Sales Forecast by COS'!LJ6</f>
        <v>0</v>
      </c>
      <c r="LK7" s="98">
        <f>'Sales Forecast by COS'!LK6</f>
        <v>0</v>
      </c>
      <c r="LL7" s="98">
        <f>'Sales Forecast by COS'!LL6</f>
        <v>0</v>
      </c>
      <c r="LM7" s="98">
        <f>'Sales Forecast by COS'!LM6</f>
        <v>0</v>
      </c>
      <c r="LN7" s="98">
        <f>'Sales Forecast by COS'!LN6</f>
        <v>0</v>
      </c>
      <c r="LO7" s="98">
        <f>'Sales Forecast by COS'!LO6</f>
        <v>0</v>
      </c>
      <c r="LP7" s="98">
        <f>'Sales Forecast by COS'!LP6</f>
        <v>0</v>
      </c>
      <c r="LQ7" s="98">
        <f>'Sales Forecast by COS'!LQ6</f>
        <v>0</v>
      </c>
      <c r="LR7" s="98">
        <f>'Sales Forecast by COS'!LR6</f>
        <v>0</v>
      </c>
      <c r="LS7" s="98">
        <f>'Sales Forecast by COS'!LS6</f>
        <v>0</v>
      </c>
      <c r="LT7" s="98">
        <f>'Sales Forecast by COS'!LT6</f>
        <v>0</v>
      </c>
      <c r="LU7" s="98">
        <f>'Sales Forecast by COS'!LU6</f>
        <v>0</v>
      </c>
      <c r="LV7" s="98">
        <f>'Sales Forecast by COS'!LV6</f>
        <v>0</v>
      </c>
      <c r="LW7" s="98">
        <f>'Sales Forecast by COS'!LW6</f>
        <v>0</v>
      </c>
      <c r="LX7" s="98">
        <f>'Sales Forecast by COS'!LX6</f>
        <v>0</v>
      </c>
      <c r="LY7" s="98">
        <f>'Sales Forecast by COS'!LY6</f>
        <v>0</v>
      </c>
      <c r="LZ7" s="98">
        <f>'Sales Forecast by COS'!LZ6</f>
        <v>0</v>
      </c>
      <c r="MA7" s="98">
        <f>'Sales Forecast by COS'!MA6</f>
        <v>0</v>
      </c>
      <c r="MB7" s="98">
        <f>'Sales Forecast by COS'!MB6</f>
        <v>0</v>
      </c>
      <c r="MC7" s="98">
        <f>'Sales Forecast by COS'!MC6</f>
        <v>0</v>
      </c>
      <c r="MD7" s="98">
        <f>'Sales Forecast by COS'!MD6</f>
        <v>0</v>
      </c>
      <c r="ME7" s="98">
        <f>'Sales Forecast by COS'!ME6</f>
        <v>0</v>
      </c>
      <c r="MF7" s="98">
        <f>'Sales Forecast by COS'!MF6</f>
        <v>0</v>
      </c>
      <c r="MG7" s="98">
        <f>'Sales Forecast by COS'!MG6</f>
        <v>0</v>
      </c>
      <c r="MH7" s="98">
        <f>'Sales Forecast by COS'!MH6</f>
        <v>0</v>
      </c>
      <c r="MI7" s="98">
        <f>'Sales Forecast by COS'!MI6</f>
        <v>0</v>
      </c>
      <c r="MJ7" s="98">
        <f>'Sales Forecast by COS'!MJ6</f>
        <v>0</v>
      </c>
      <c r="MK7" s="98">
        <f>'Sales Forecast by COS'!MK6</f>
        <v>0</v>
      </c>
      <c r="ML7" s="98">
        <f>'Sales Forecast by COS'!ML6</f>
        <v>0</v>
      </c>
      <c r="MM7" s="98">
        <f>'Sales Forecast by COS'!MM6</f>
        <v>0</v>
      </c>
      <c r="MN7" s="98">
        <f>'Sales Forecast by COS'!MN6</f>
        <v>0</v>
      </c>
      <c r="MO7" s="98">
        <f>'Sales Forecast by COS'!MO6</f>
        <v>0</v>
      </c>
      <c r="MP7" s="98">
        <f>'Sales Forecast by COS'!MP6</f>
        <v>0</v>
      </c>
      <c r="MQ7" s="98">
        <f>'Sales Forecast by COS'!MQ6</f>
        <v>0</v>
      </c>
      <c r="MR7" s="98">
        <f>'Sales Forecast by COS'!MR6</f>
        <v>0</v>
      </c>
      <c r="MS7" s="98">
        <f>'Sales Forecast by COS'!MS6</f>
        <v>0</v>
      </c>
      <c r="MT7" s="98">
        <f>'Sales Forecast by COS'!MT6</f>
        <v>0</v>
      </c>
      <c r="MU7" s="98">
        <f>'Sales Forecast by COS'!MU6</f>
        <v>0</v>
      </c>
      <c r="MV7" s="98">
        <f>'Sales Forecast by COS'!MV6</f>
        <v>0</v>
      </c>
      <c r="MW7" s="98">
        <f>'Sales Forecast by COS'!MW6</f>
        <v>0</v>
      </c>
      <c r="MX7" s="98">
        <f>'Sales Forecast by COS'!MX6</f>
        <v>0</v>
      </c>
      <c r="MY7" s="98">
        <f>'Sales Forecast by COS'!MY6</f>
        <v>0</v>
      </c>
      <c r="MZ7" s="98">
        <f>'Sales Forecast by COS'!MZ6</f>
        <v>0</v>
      </c>
      <c r="NA7" s="98">
        <f>'Sales Forecast by COS'!NA6</f>
        <v>0</v>
      </c>
      <c r="NB7" s="98">
        <f>'Sales Forecast by COS'!NB6</f>
        <v>0</v>
      </c>
      <c r="NC7" s="98">
        <f>'Sales Forecast by COS'!NC6</f>
        <v>0</v>
      </c>
      <c r="ND7" s="98">
        <f>'Sales Forecast by COS'!ND6</f>
        <v>0</v>
      </c>
      <c r="NE7" s="98">
        <f>'Sales Forecast by COS'!NE6</f>
        <v>0</v>
      </c>
      <c r="NF7" s="98">
        <f>'Sales Forecast by COS'!NF6</f>
        <v>0</v>
      </c>
      <c r="NG7" s="98">
        <f>'Sales Forecast by COS'!NG6</f>
        <v>0</v>
      </c>
      <c r="NH7" s="98">
        <f>'Sales Forecast by COS'!NH6</f>
        <v>0</v>
      </c>
      <c r="NI7" s="98">
        <f>'Sales Forecast by COS'!NI6</f>
        <v>0</v>
      </c>
      <c r="NJ7" s="98">
        <f>'Sales Forecast by COS'!NJ6</f>
        <v>0</v>
      </c>
      <c r="NK7" s="98">
        <f>'Sales Forecast by COS'!NK6</f>
        <v>0</v>
      </c>
      <c r="NL7" s="98">
        <f>'Sales Forecast by COS'!NL6</f>
        <v>0</v>
      </c>
      <c r="NM7" s="98">
        <f>'Sales Forecast by COS'!NM6</f>
        <v>0</v>
      </c>
      <c r="NN7" s="98">
        <f>'Sales Forecast by COS'!NN6</f>
        <v>0</v>
      </c>
      <c r="NO7" s="98">
        <f>'Sales Forecast by COS'!NO6</f>
        <v>0</v>
      </c>
      <c r="NP7" s="98">
        <f>'Sales Forecast by COS'!NP6</f>
        <v>0</v>
      </c>
      <c r="NQ7" s="98">
        <f>'Sales Forecast by COS'!NQ6</f>
        <v>0</v>
      </c>
      <c r="NR7" s="98">
        <f>'Sales Forecast by COS'!NR6</f>
        <v>0</v>
      </c>
      <c r="NS7" s="98">
        <f>'Sales Forecast by COS'!NS6</f>
        <v>0</v>
      </c>
      <c r="NT7" s="98">
        <f>'Sales Forecast by COS'!NT6</f>
        <v>0</v>
      </c>
      <c r="NU7" s="98">
        <f>'Sales Forecast by COS'!NU6</f>
        <v>0</v>
      </c>
      <c r="NV7" s="98">
        <f>'Sales Forecast by COS'!NV6</f>
        <v>0</v>
      </c>
      <c r="NW7" s="98">
        <f>'Sales Forecast by COS'!NW6</f>
        <v>0</v>
      </c>
      <c r="NX7" s="98">
        <f>'Sales Forecast by COS'!NX6</f>
        <v>0</v>
      </c>
      <c r="NY7" s="98">
        <f>'Sales Forecast by COS'!NY6</f>
        <v>0</v>
      </c>
      <c r="NZ7" s="98">
        <f>'Sales Forecast by COS'!NZ6</f>
        <v>0</v>
      </c>
      <c r="OA7" s="98">
        <f>'Sales Forecast by COS'!OA6</f>
        <v>0</v>
      </c>
      <c r="OB7" s="98">
        <f>'Sales Forecast by COS'!OB6</f>
        <v>0</v>
      </c>
      <c r="OC7" s="98">
        <f>'Sales Forecast by COS'!OC6</f>
        <v>0</v>
      </c>
      <c r="OD7" s="98">
        <f>'Sales Forecast by COS'!OD6</f>
        <v>0</v>
      </c>
      <c r="OE7" s="98">
        <f>'Sales Forecast by COS'!OE6</f>
        <v>0</v>
      </c>
      <c r="OF7" s="98">
        <f>'Sales Forecast by COS'!OF6</f>
        <v>0</v>
      </c>
      <c r="OG7" s="98">
        <f>'Sales Forecast by COS'!OG6</f>
        <v>0</v>
      </c>
      <c r="OH7" s="98">
        <f>'Sales Forecast by COS'!OH6</f>
        <v>0</v>
      </c>
      <c r="OI7" s="98">
        <f>'Sales Forecast by COS'!OI6</f>
        <v>0</v>
      </c>
      <c r="OJ7" s="98">
        <f>'Sales Forecast by COS'!OJ6</f>
        <v>0</v>
      </c>
      <c r="OK7" s="98">
        <f>'Sales Forecast by COS'!OK6</f>
        <v>0</v>
      </c>
      <c r="OL7" s="98">
        <f>'Sales Forecast by COS'!OL6</f>
        <v>0</v>
      </c>
      <c r="OM7" s="98">
        <f>'Sales Forecast by COS'!OM6</f>
        <v>0</v>
      </c>
      <c r="ON7" s="98">
        <f>'Sales Forecast by COS'!ON6</f>
        <v>0</v>
      </c>
      <c r="OO7" s="98">
        <f>'Sales Forecast by COS'!OO6</f>
        <v>0</v>
      </c>
      <c r="OP7" s="98">
        <f>'Sales Forecast by COS'!OP6</f>
        <v>0</v>
      </c>
      <c r="OQ7" s="98">
        <f>'Sales Forecast by COS'!OQ6</f>
        <v>0</v>
      </c>
      <c r="OR7" s="98">
        <f>'Sales Forecast by COS'!OR6</f>
        <v>0</v>
      </c>
      <c r="OS7" s="98">
        <f>'Sales Forecast by COS'!OS6</f>
        <v>0</v>
      </c>
      <c r="OT7" s="98">
        <f>'Sales Forecast by COS'!OT6</f>
        <v>0</v>
      </c>
      <c r="OU7" s="98">
        <f>'Sales Forecast by COS'!OU6</f>
        <v>0</v>
      </c>
      <c r="OV7" s="98">
        <f>'Sales Forecast by COS'!OV6</f>
        <v>0</v>
      </c>
      <c r="OW7" s="98">
        <f>'Sales Forecast by COS'!OW6</f>
        <v>0</v>
      </c>
      <c r="OX7" s="98">
        <f>'Sales Forecast by COS'!OX6</f>
        <v>0</v>
      </c>
      <c r="OY7" s="98">
        <f>'Sales Forecast by COS'!OY6</f>
        <v>0</v>
      </c>
      <c r="OZ7" s="98">
        <f>'Sales Forecast by COS'!OZ6</f>
        <v>0</v>
      </c>
      <c r="PA7" s="98">
        <f>'Sales Forecast by COS'!PA6</f>
        <v>0</v>
      </c>
      <c r="PB7" s="98">
        <f>'Sales Forecast by COS'!PB6</f>
        <v>0</v>
      </c>
      <c r="PC7" s="98">
        <f>'Sales Forecast by COS'!PC6</f>
        <v>0</v>
      </c>
      <c r="PD7" s="98">
        <f>'Sales Forecast by COS'!PD6</f>
        <v>0</v>
      </c>
      <c r="PE7" s="98">
        <f>'Sales Forecast by COS'!PE6</f>
        <v>0</v>
      </c>
      <c r="PF7" s="98">
        <f>'Sales Forecast by COS'!PF6</f>
        <v>0</v>
      </c>
      <c r="PG7" s="98">
        <f>'Sales Forecast by COS'!PG6</f>
        <v>0</v>
      </c>
      <c r="PH7" s="98">
        <f>'Sales Forecast by COS'!PH6</f>
        <v>0</v>
      </c>
      <c r="PI7" s="98">
        <f>'Sales Forecast by COS'!PI6</f>
        <v>0</v>
      </c>
      <c r="PJ7" s="98">
        <f>'Sales Forecast by COS'!PJ6</f>
        <v>0</v>
      </c>
      <c r="PK7" s="98">
        <f>'Sales Forecast by COS'!PK6</f>
        <v>0</v>
      </c>
      <c r="PL7" s="98">
        <f>'Sales Forecast by COS'!PL6</f>
        <v>0</v>
      </c>
      <c r="PM7" s="98">
        <f>'Sales Forecast by COS'!PM6</f>
        <v>0</v>
      </c>
      <c r="PN7" s="98">
        <f>'Sales Forecast by COS'!PN6</f>
        <v>0</v>
      </c>
      <c r="PO7" s="98">
        <f>'Sales Forecast by COS'!PO6</f>
        <v>0</v>
      </c>
      <c r="PP7" s="98">
        <f>'Sales Forecast by COS'!PP6</f>
        <v>0</v>
      </c>
      <c r="PQ7" s="98">
        <f>'Sales Forecast by COS'!PQ6</f>
        <v>0</v>
      </c>
      <c r="PR7" s="98">
        <f>'Sales Forecast by COS'!PR6</f>
        <v>0</v>
      </c>
      <c r="PS7" s="98">
        <f>'Sales Forecast by COS'!PS6</f>
        <v>0</v>
      </c>
      <c r="PT7" s="98">
        <f>'Sales Forecast by COS'!PT6</f>
        <v>0</v>
      </c>
      <c r="PU7" s="98">
        <f>'Sales Forecast by COS'!PU6</f>
        <v>0</v>
      </c>
      <c r="PV7" s="98">
        <f>'Sales Forecast by COS'!PV6</f>
        <v>0</v>
      </c>
      <c r="PW7" s="98">
        <f>'Sales Forecast by COS'!PW6</f>
        <v>0</v>
      </c>
      <c r="PX7" s="98">
        <f>'Sales Forecast by COS'!PX6</f>
        <v>0</v>
      </c>
      <c r="PY7" s="98">
        <f>'Sales Forecast by COS'!PY6</f>
        <v>0</v>
      </c>
      <c r="PZ7" s="98">
        <f>'Sales Forecast by COS'!PZ6</f>
        <v>0</v>
      </c>
      <c r="QA7" s="98">
        <f>'Sales Forecast by COS'!QA6</f>
        <v>0</v>
      </c>
      <c r="QB7" s="98">
        <f>'Sales Forecast by COS'!QB6</f>
        <v>0</v>
      </c>
      <c r="QC7" s="98">
        <f>'Sales Forecast by COS'!QC6</f>
        <v>0</v>
      </c>
      <c r="QD7" s="98">
        <f>'Sales Forecast by COS'!QD6</f>
        <v>0</v>
      </c>
      <c r="QE7" s="98">
        <f>'Sales Forecast by COS'!QE6</f>
        <v>0</v>
      </c>
      <c r="QF7" s="98">
        <f>'Sales Forecast by COS'!QF6</f>
        <v>0</v>
      </c>
      <c r="QG7" s="98">
        <f>'Sales Forecast by COS'!QG6</f>
        <v>0</v>
      </c>
      <c r="QH7" s="98">
        <f>'Sales Forecast by COS'!QH6</f>
        <v>0</v>
      </c>
      <c r="QI7" s="98">
        <f>'Sales Forecast by COS'!QI6</f>
        <v>0</v>
      </c>
      <c r="QJ7" s="98">
        <f>'Sales Forecast by COS'!QJ6</f>
        <v>0</v>
      </c>
      <c r="QK7" s="98">
        <f>'Sales Forecast by COS'!QK6</f>
        <v>0</v>
      </c>
      <c r="QL7" s="98">
        <f>'Sales Forecast by COS'!QL6</f>
        <v>0</v>
      </c>
      <c r="QM7" s="98">
        <f>'Sales Forecast by COS'!QM6</f>
        <v>0</v>
      </c>
      <c r="QN7" s="98">
        <f>'Sales Forecast by COS'!QN6</f>
        <v>0</v>
      </c>
      <c r="QO7" s="98">
        <f>'Sales Forecast by COS'!QO6</f>
        <v>0</v>
      </c>
      <c r="QP7" s="98">
        <f>'Sales Forecast by COS'!QP6</f>
        <v>0</v>
      </c>
      <c r="QQ7" s="98">
        <f>'Sales Forecast by COS'!QQ6</f>
        <v>0</v>
      </c>
      <c r="QR7" s="98">
        <f>'Sales Forecast by COS'!QR6</f>
        <v>0</v>
      </c>
      <c r="QS7" s="98">
        <f>'Sales Forecast by COS'!QS6</f>
        <v>0</v>
      </c>
      <c r="QT7" s="98">
        <f>'Sales Forecast by COS'!QT6</f>
        <v>0</v>
      </c>
      <c r="QU7" s="98">
        <f>'Sales Forecast by COS'!QU6</f>
        <v>0</v>
      </c>
      <c r="QV7" s="98">
        <f>'Sales Forecast by COS'!QV6</f>
        <v>0</v>
      </c>
      <c r="QW7" s="98">
        <f>'Sales Forecast by COS'!QW6</f>
        <v>0</v>
      </c>
      <c r="QX7" s="98">
        <f>'Sales Forecast by COS'!QX6</f>
        <v>0</v>
      </c>
      <c r="QY7" s="98">
        <f>'Sales Forecast by COS'!QY6</f>
        <v>0</v>
      </c>
      <c r="QZ7" s="98">
        <f>'Sales Forecast by COS'!QZ6</f>
        <v>0</v>
      </c>
      <c r="RA7" s="98">
        <f>'Sales Forecast by COS'!RA6</f>
        <v>0</v>
      </c>
      <c r="RB7" s="98">
        <f>'Sales Forecast by COS'!RB6</f>
        <v>0</v>
      </c>
      <c r="RC7" s="98">
        <f>'Sales Forecast by COS'!RC6</f>
        <v>0</v>
      </c>
      <c r="RD7" s="98">
        <f>'Sales Forecast by COS'!RD6</f>
        <v>0</v>
      </c>
      <c r="RE7" s="98">
        <f>'Sales Forecast by COS'!RE6</f>
        <v>0</v>
      </c>
      <c r="RF7" s="98">
        <f>'Sales Forecast by COS'!RF6</f>
        <v>0</v>
      </c>
      <c r="RG7" s="98">
        <f>'Sales Forecast by COS'!RG6</f>
        <v>0</v>
      </c>
      <c r="RH7" s="98">
        <f>'Sales Forecast by COS'!RH6</f>
        <v>0</v>
      </c>
      <c r="RI7" s="98">
        <f>'Sales Forecast by COS'!RI6</f>
        <v>0</v>
      </c>
      <c r="RJ7" s="98">
        <f>'Sales Forecast by COS'!RJ6</f>
        <v>0</v>
      </c>
      <c r="RK7" s="98">
        <f>'Sales Forecast by COS'!RK6</f>
        <v>0</v>
      </c>
      <c r="RL7" s="98">
        <f>'Sales Forecast by COS'!RL6</f>
        <v>0</v>
      </c>
      <c r="RM7" s="98">
        <f>'Sales Forecast by COS'!RM6</f>
        <v>0</v>
      </c>
      <c r="RN7" s="98">
        <f>'Sales Forecast by COS'!RN6</f>
        <v>0</v>
      </c>
      <c r="RO7" s="98">
        <f>'Sales Forecast by COS'!RO6</f>
        <v>0</v>
      </c>
      <c r="RP7" s="98">
        <f>'Sales Forecast by COS'!RP6</f>
        <v>0</v>
      </c>
      <c r="RQ7" s="98">
        <f>'Sales Forecast by COS'!RQ6</f>
        <v>0</v>
      </c>
      <c r="RR7" s="98">
        <f>'Sales Forecast by COS'!RR6</f>
        <v>0</v>
      </c>
      <c r="RS7" s="98">
        <f>'Sales Forecast by COS'!RS6</f>
        <v>0</v>
      </c>
      <c r="RT7" s="98">
        <f>'Sales Forecast by COS'!RT6</f>
        <v>0</v>
      </c>
      <c r="RU7" s="98">
        <f>'Sales Forecast by COS'!RU6</f>
        <v>0</v>
      </c>
      <c r="RV7" s="98">
        <f>'Sales Forecast by COS'!RV6</f>
        <v>0</v>
      </c>
      <c r="RW7" s="98">
        <f>'Sales Forecast by COS'!RW6</f>
        <v>0</v>
      </c>
      <c r="RX7" s="98">
        <f>'Sales Forecast by COS'!RX6</f>
        <v>0</v>
      </c>
      <c r="RY7" s="98">
        <f>'Sales Forecast by COS'!RY6</f>
        <v>0</v>
      </c>
      <c r="RZ7" s="98">
        <f>'Sales Forecast by COS'!RZ6</f>
        <v>0</v>
      </c>
      <c r="SA7" s="98">
        <f>'Sales Forecast by COS'!SA6</f>
        <v>0</v>
      </c>
      <c r="SB7" s="98">
        <f>'Sales Forecast by COS'!SB6</f>
        <v>0</v>
      </c>
      <c r="SC7" s="98">
        <f>'Sales Forecast by COS'!SC6</f>
        <v>0</v>
      </c>
      <c r="SD7" s="98">
        <f>'Sales Forecast by COS'!SD6</f>
        <v>0</v>
      </c>
      <c r="SE7" s="98">
        <f>'Sales Forecast by COS'!SE6</f>
        <v>0</v>
      </c>
      <c r="SF7" s="98">
        <f>'Sales Forecast by COS'!SF6</f>
        <v>0</v>
      </c>
      <c r="SG7" s="98">
        <f>'Sales Forecast by COS'!SG6</f>
        <v>0</v>
      </c>
      <c r="SH7" s="98">
        <f>'Sales Forecast by COS'!SH6</f>
        <v>0</v>
      </c>
      <c r="SI7" s="98">
        <f>'Sales Forecast by COS'!SI6</f>
        <v>0</v>
      </c>
      <c r="SJ7" s="98">
        <f>'Sales Forecast by COS'!SJ6</f>
        <v>0</v>
      </c>
      <c r="SK7" s="98">
        <f>'Sales Forecast by COS'!SK6</f>
        <v>0</v>
      </c>
      <c r="SL7" s="98">
        <f>'Sales Forecast by COS'!SL6</f>
        <v>0</v>
      </c>
      <c r="SM7" s="98">
        <f>'Sales Forecast by COS'!SM6</f>
        <v>0</v>
      </c>
      <c r="SN7" s="98">
        <f>'Sales Forecast by COS'!SN6</f>
        <v>0</v>
      </c>
      <c r="SO7" s="98">
        <f>'Sales Forecast by COS'!SO6</f>
        <v>0</v>
      </c>
      <c r="SP7" s="98">
        <f>'Sales Forecast by COS'!SP6</f>
        <v>0</v>
      </c>
      <c r="SQ7" s="98">
        <f>'Sales Forecast by COS'!SQ6</f>
        <v>0</v>
      </c>
      <c r="SR7" s="98">
        <f>'Sales Forecast by COS'!SR6</f>
        <v>0</v>
      </c>
      <c r="SS7" s="98">
        <f>'Sales Forecast by COS'!SS6</f>
        <v>0</v>
      </c>
      <c r="ST7" s="98">
        <f>'Sales Forecast by COS'!ST6</f>
        <v>0</v>
      </c>
      <c r="SU7" s="98">
        <f>'Sales Forecast by COS'!SU6</f>
        <v>0</v>
      </c>
      <c r="SV7" s="98">
        <f>'Sales Forecast by COS'!SV6</f>
        <v>0</v>
      </c>
      <c r="SW7" s="98">
        <f>'Sales Forecast by COS'!SW6</f>
        <v>0</v>
      </c>
      <c r="SX7" s="98">
        <f>'Sales Forecast by COS'!SX6</f>
        <v>0</v>
      </c>
      <c r="SY7" s="98">
        <f>'Sales Forecast by COS'!SY6</f>
        <v>0</v>
      </c>
      <c r="SZ7" s="98">
        <f>'Sales Forecast by COS'!SZ6</f>
        <v>0</v>
      </c>
      <c r="TA7" s="98">
        <f>'Sales Forecast by COS'!TA6</f>
        <v>0</v>
      </c>
      <c r="TB7" s="98">
        <f>'Sales Forecast by COS'!TB6</f>
        <v>0</v>
      </c>
      <c r="TC7" s="98">
        <f>'Sales Forecast by COS'!TC6</f>
        <v>0</v>
      </c>
      <c r="TD7" s="98">
        <f>'Sales Forecast by COS'!TD6</f>
        <v>0</v>
      </c>
      <c r="TE7" s="98">
        <f>'Sales Forecast by COS'!TE6</f>
        <v>0</v>
      </c>
      <c r="TF7" s="98">
        <f>'Sales Forecast by COS'!TF6</f>
        <v>0</v>
      </c>
      <c r="TG7" s="98">
        <f>'Sales Forecast by COS'!TG6</f>
        <v>0</v>
      </c>
      <c r="TH7" s="98">
        <f>'Sales Forecast by COS'!TH6</f>
        <v>0</v>
      </c>
      <c r="TI7" s="98">
        <f>'Sales Forecast by COS'!TI6</f>
        <v>0</v>
      </c>
      <c r="TJ7" s="98">
        <f>'Sales Forecast by COS'!TJ6</f>
        <v>0</v>
      </c>
      <c r="TK7" s="98">
        <f>'Sales Forecast by COS'!TK6</f>
        <v>0</v>
      </c>
      <c r="TL7" s="98">
        <f>'Sales Forecast by COS'!TL6</f>
        <v>0</v>
      </c>
      <c r="TM7" s="98">
        <f>'Sales Forecast by COS'!TM6</f>
        <v>0</v>
      </c>
      <c r="TN7" s="98">
        <f>'Sales Forecast by COS'!TN6</f>
        <v>0</v>
      </c>
      <c r="TO7" s="98">
        <f>'Sales Forecast by COS'!TO6</f>
        <v>0</v>
      </c>
      <c r="TP7" s="98">
        <f>'Sales Forecast by COS'!TP6</f>
        <v>0</v>
      </c>
      <c r="TQ7" s="98">
        <f>'Sales Forecast by COS'!TQ6</f>
        <v>0</v>
      </c>
      <c r="TR7" s="98">
        <f>'Sales Forecast by COS'!TR6</f>
        <v>0</v>
      </c>
      <c r="TS7" s="98">
        <f>'Sales Forecast by COS'!TS6</f>
        <v>0</v>
      </c>
      <c r="TT7" s="98">
        <f>'Sales Forecast by COS'!TT6</f>
        <v>0</v>
      </c>
      <c r="TU7" s="98">
        <f>'Sales Forecast by COS'!TU6</f>
        <v>0</v>
      </c>
      <c r="TV7" s="98">
        <f>'Sales Forecast by COS'!TV6</f>
        <v>0</v>
      </c>
      <c r="TW7" s="98">
        <f>'Sales Forecast by COS'!TW6</f>
        <v>0</v>
      </c>
      <c r="TX7" s="98">
        <f>'Sales Forecast by COS'!TX6</f>
        <v>0</v>
      </c>
      <c r="TY7" s="98">
        <f>'Sales Forecast by COS'!TY6</f>
        <v>0</v>
      </c>
      <c r="TZ7" s="98">
        <f>'Sales Forecast by COS'!TZ6</f>
        <v>0</v>
      </c>
      <c r="UA7" s="98">
        <f>'Sales Forecast by COS'!UA6</f>
        <v>0</v>
      </c>
      <c r="UB7" s="98">
        <f>'Sales Forecast by COS'!UB6</f>
        <v>0</v>
      </c>
      <c r="UC7" s="98">
        <f>'Sales Forecast by COS'!UC6</f>
        <v>0</v>
      </c>
      <c r="UD7" s="98">
        <f>'Sales Forecast by COS'!UD6</f>
        <v>0</v>
      </c>
      <c r="UE7" s="98">
        <f>'Sales Forecast by COS'!UE6</f>
        <v>0</v>
      </c>
      <c r="UF7" s="98">
        <f>'Sales Forecast by COS'!UF6</f>
        <v>0</v>
      </c>
      <c r="UG7" s="98">
        <f>'Sales Forecast by COS'!UG6</f>
        <v>0</v>
      </c>
      <c r="UH7" s="98">
        <f>'Sales Forecast by COS'!UH6</f>
        <v>0</v>
      </c>
      <c r="UI7" s="98">
        <f>'Sales Forecast by COS'!UI6</f>
        <v>0</v>
      </c>
      <c r="UJ7" s="98">
        <f>'Sales Forecast by COS'!UJ6</f>
        <v>0</v>
      </c>
      <c r="UK7" s="98">
        <f>'Sales Forecast by COS'!UK6</f>
        <v>0</v>
      </c>
      <c r="UL7" s="98">
        <f>'Sales Forecast by COS'!UL6</f>
        <v>0</v>
      </c>
      <c r="UM7" s="98">
        <f>'Sales Forecast by COS'!UM6</f>
        <v>0</v>
      </c>
      <c r="UN7" s="98">
        <f>'Sales Forecast by COS'!UN6</f>
        <v>0</v>
      </c>
      <c r="UO7" s="98">
        <f>'Sales Forecast by COS'!UO6</f>
        <v>0</v>
      </c>
      <c r="UP7" s="98">
        <f>'Sales Forecast by COS'!UP6</f>
        <v>0</v>
      </c>
      <c r="UQ7" s="98">
        <f>'Sales Forecast by COS'!UQ6</f>
        <v>0</v>
      </c>
      <c r="UR7" s="98">
        <f>'Sales Forecast by COS'!UR6</f>
        <v>0</v>
      </c>
      <c r="US7" s="98">
        <f>'Sales Forecast by COS'!US6</f>
        <v>0</v>
      </c>
      <c r="UT7" s="98">
        <f>'Sales Forecast by COS'!UT6</f>
        <v>0</v>
      </c>
      <c r="UU7" s="98">
        <f>'Sales Forecast by COS'!UU6</f>
        <v>0</v>
      </c>
      <c r="UV7" s="98">
        <f>'Sales Forecast by COS'!UV6</f>
        <v>0</v>
      </c>
      <c r="UW7" s="98">
        <f>'Sales Forecast by COS'!UW6</f>
        <v>0</v>
      </c>
      <c r="UX7" s="98">
        <f>'Sales Forecast by COS'!UX6</f>
        <v>0</v>
      </c>
      <c r="UY7" s="98">
        <f>'Sales Forecast by COS'!UY6</f>
        <v>0</v>
      </c>
      <c r="UZ7" s="98">
        <f>'Sales Forecast by COS'!UZ6</f>
        <v>0</v>
      </c>
      <c r="VA7" s="98">
        <f>'Sales Forecast by COS'!VA6</f>
        <v>0</v>
      </c>
      <c r="VB7" s="98">
        <f>'Sales Forecast by COS'!VB6</f>
        <v>0</v>
      </c>
      <c r="VC7" s="98">
        <f>'Sales Forecast by COS'!VC6</f>
        <v>0</v>
      </c>
      <c r="VD7" s="98">
        <f>'Sales Forecast by COS'!VD6</f>
        <v>0</v>
      </c>
      <c r="VE7" s="98">
        <f>'Sales Forecast by COS'!VE6</f>
        <v>0</v>
      </c>
      <c r="VF7" s="98">
        <f>'Sales Forecast by COS'!VF6</f>
        <v>0</v>
      </c>
      <c r="VG7" s="98">
        <f>'Sales Forecast by COS'!VG6</f>
        <v>0</v>
      </c>
      <c r="VH7" s="98">
        <f>'Sales Forecast by COS'!VH6</f>
        <v>0</v>
      </c>
      <c r="VI7" s="98">
        <f>'Sales Forecast by COS'!VI6</f>
        <v>0</v>
      </c>
      <c r="VJ7" s="98">
        <f>'Sales Forecast by COS'!VJ6</f>
        <v>0</v>
      </c>
      <c r="VK7" s="98">
        <f>'Sales Forecast by COS'!VK6</f>
        <v>0</v>
      </c>
      <c r="VL7" s="98">
        <f>'Sales Forecast by COS'!VL6</f>
        <v>0</v>
      </c>
      <c r="VM7" s="98">
        <f>'Sales Forecast by COS'!VM6</f>
        <v>0</v>
      </c>
      <c r="VN7" s="98">
        <f>'Sales Forecast by COS'!VN6</f>
        <v>0</v>
      </c>
      <c r="VO7" s="98">
        <f>'Sales Forecast by COS'!VO6</f>
        <v>0</v>
      </c>
      <c r="VP7" s="98">
        <f>'Sales Forecast by COS'!VP6</f>
        <v>0</v>
      </c>
      <c r="VQ7" s="98">
        <f>'Sales Forecast by COS'!VQ6</f>
        <v>0</v>
      </c>
      <c r="VR7" s="98">
        <f>'Sales Forecast by COS'!VR6</f>
        <v>0</v>
      </c>
      <c r="VS7" s="98">
        <f>'Sales Forecast by COS'!VS6</f>
        <v>0</v>
      </c>
      <c r="VT7" s="98">
        <f>'Sales Forecast by COS'!VT6</f>
        <v>0</v>
      </c>
      <c r="VU7" s="98">
        <f>'Sales Forecast by COS'!VU6</f>
        <v>0</v>
      </c>
      <c r="VV7" s="98">
        <f>'Sales Forecast by COS'!VV6</f>
        <v>0</v>
      </c>
      <c r="VW7" s="98">
        <f>'Sales Forecast by COS'!VW6</f>
        <v>0</v>
      </c>
      <c r="VX7" s="98">
        <f>'Sales Forecast by COS'!VX6</f>
        <v>0</v>
      </c>
      <c r="VY7" s="98">
        <f>'Sales Forecast by COS'!VY6</f>
        <v>0</v>
      </c>
      <c r="VZ7" s="98">
        <f>'Sales Forecast by COS'!VZ6</f>
        <v>0</v>
      </c>
      <c r="WA7" s="98">
        <f>'Sales Forecast by COS'!WA6</f>
        <v>0</v>
      </c>
      <c r="WB7" s="98">
        <f>'Sales Forecast by COS'!WB6</f>
        <v>0</v>
      </c>
      <c r="WC7" s="98">
        <f>'Sales Forecast by COS'!WC6</f>
        <v>0</v>
      </c>
      <c r="WD7" s="98">
        <f>'Sales Forecast by COS'!WD6</f>
        <v>0</v>
      </c>
      <c r="WE7" s="98">
        <f>'Sales Forecast by COS'!WE6</f>
        <v>0</v>
      </c>
      <c r="WF7" s="98">
        <f>'Sales Forecast by COS'!WF6</f>
        <v>0</v>
      </c>
      <c r="WG7" s="98">
        <f>'Sales Forecast by COS'!WG6</f>
        <v>0</v>
      </c>
      <c r="WH7" s="98">
        <f>'Sales Forecast by COS'!WH6</f>
        <v>0</v>
      </c>
      <c r="WI7" s="98">
        <f>'Sales Forecast by COS'!WI6</f>
        <v>0</v>
      </c>
      <c r="WJ7" s="98">
        <f>'Sales Forecast by COS'!WJ6</f>
        <v>0</v>
      </c>
      <c r="WK7" s="98">
        <f>'Sales Forecast by COS'!WK6</f>
        <v>0</v>
      </c>
      <c r="WL7" s="98">
        <f>'Sales Forecast by COS'!WL6</f>
        <v>0</v>
      </c>
      <c r="WM7" s="98">
        <f>'Sales Forecast by COS'!WM6</f>
        <v>0</v>
      </c>
      <c r="WN7" s="98">
        <f>'Sales Forecast by COS'!WN6</f>
        <v>0</v>
      </c>
      <c r="WO7" s="98">
        <f>'Sales Forecast by COS'!WO6</f>
        <v>0</v>
      </c>
      <c r="WP7" s="98">
        <f>'Sales Forecast by COS'!WP6</f>
        <v>0</v>
      </c>
      <c r="WQ7" s="98">
        <f>'Sales Forecast by COS'!WQ6</f>
        <v>0</v>
      </c>
      <c r="WR7" s="98">
        <f>'Sales Forecast by COS'!WR6</f>
        <v>0</v>
      </c>
      <c r="WS7" s="98">
        <f>'Sales Forecast by COS'!WS6</f>
        <v>0</v>
      </c>
      <c r="WT7" s="98">
        <f>'Sales Forecast by COS'!WT6</f>
        <v>0</v>
      </c>
      <c r="WU7" s="98">
        <f>'Sales Forecast by COS'!WU6</f>
        <v>0</v>
      </c>
      <c r="WV7" s="98">
        <f>'Sales Forecast by COS'!WV6</f>
        <v>0</v>
      </c>
      <c r="WW7" s="98">
        <f>'Sales Forecast by COS'!WW6</f>
        <v>0</v>
      </c>
      <c r="WX7" s="98">
        <f>'Sales Forecast by COS'!WX6</f>
        <v>0</v>
      </c>
      <c r="WY7" s="98">
        <f>'Sales Forecast by COS'!WY6</f>
        <v>0</v>
      </c>
      <c r="WZ7" s="98">
        <f>'Sales Forecast by COS'!WZ6</f>
        <v>0</v>
      </c>
      <c r="XA7" s="98">
        <f>'Sales Forecast by COS'!XA6</f>
        <v>0</v>
      </c>
      <c r="XB7" s="98">
        <f>'Sales Forecast by COS'!XB6</f>
        <v>0</v>
      </c>
      <c r="XC7" s="98">
        <f>'Sales Forecast by COS'!XC6</f>
        <v>0</v>
      </c>
      <c r="XD7" s="98">
        <f>'Sales Forecast by COS'!XD6</f>
        <v>0</v>
      </c>
      <c r="XE7" s="98">
        <f>'Sales Forecast by COS'!XE6</f>
        <v>0</v>
      </c>
      <c r="XF7" s="98">
        <f>'Sales Forecast by COS'!XF6</f>
        <v>0</v>
      </c>
      <c r="XG7" s="98">
        <f>'Sales Forecast by COS'!XG6</f>
        <v>0</v>
      </c>
      <c r="XH7" s="98">
        <f>'Sales Forecast by COS'!XH6</f>
        <v>0</v>
      </c>
      <c r="XI7" s="98">
        <f>'Sales Forecast by COS'!XI6</f>
        <v>0</v>
      </c>
      <c r="XJ7" s="98">
        <f>'Sales Forecast by COS'!XJ6</f>
        <v>0</v>
      </c>
      <c r="XK7" s="98">
        <f>'Sales Forecast by COS'!XK6</f>
        <v>0</v>
      </c>
      <c r="XL7" s="98">
        <f>'Sales Forecast by COS'!XL6</f>
        <v>0</v>
      </c>
      <c r="XM7" s="98">
        <f>'Sales Forecast by COS'!XM6</f>
        <v>0</v>
      </c>
      <c r="XN7" s="98">
        <f>'Sales Forecast by COS'!XN6</f>
        <v>0</v>
      </c>
      <c r="XO7" s="98">
        <f>'Sales Forecast by COS'!XO6</f>
        <v>0</v>
      </c>
      <c r="XP7" s="98">
        <f>'Sales Forecast by COS'!XP6</f>
        <v>0</v>
      </c>
      <c r="XQ7" s="98">
        <f>'Sales Forecast by COS'!XQ6</f>
        <v>0</v>
      </c>
      <c r="XR7" s="98">
        <f>'Sales Forecast by COS'!XR6</f>
        <v>0</v>
      </c>
      <c r="XS7" s="98">
        <f>'Sales Forecast by COS'!XS6</f>
        <v>0</v>
      </c>
      <c r="XT7" s="98">
        <f>'Sales Forecast by COS'!XT6</f>
        <v>0</v>
      </c>
      <c r="XU7" s="98">
        <f>'Sales Forecast by COS'!XU6</f>
        <v>0</v>
      </c>
      <c r="XV7" s="98">
        <f>'Sales Forecast by COS'!XV6</f>
        <v>0</v>
      </c>
      <c r="XW7" s="98">
        <f>'Sales Forecast by COS'!XW6</f>
        <v>0</v>
      </c>
      <c r="XX7" s="98">
        <f>'Sales Forecast by COS'!XX6</f>
        <v>0</v>
      </c>
      <c r="XY7" s="98">
        <f>'Sales Forecast by COS'!XY6</f>
        <v>0</v>
      </c>
      <c r="XZ7" s="98">
        <f>'Sales Forecast by COS'!XZ6</f>
        <v>0</v>
      </c>
      <c r="YA7" s="98">
        <f>'Sales Forecast by COS'!YA6</f>
        <v>0</v>
      </c>
      <c r="YB7" s="98">
        <f>'Sales Forecast by COS'!YB6</f>
        <v>0</v>
      </c>
      <c r="YC7" s="98">
        <f>'Sales Forecast by COS'!YC6</f>
        <v>0</v>
      </c>
      <c r="YD7" s="98">
        <f>'Sales Forecast by COS'!YD6</f>
        <v>0</v>
      </c>
      <c r="YE7" s="98">
        <f>'Sales Forecast by COS'!YE6</f>
        <v>0</v>
      </c>
      <c r="YF7" s="98">
        <f>'Sales Forecast by COS'!YF6</f>
        <v>0</v>
      </c>
      <c r="YG7" s="98">
        <f>'Sales Forecast by COS'!YG6</f>
        <v>0</v>
      </c>
      <c r="YH7" s="98">
        <f>'Sales Forecast by COS'!YH6</f>
        <v>0</v>
      </c>
      <c r="YI7" s="98">
        <f>'Sales Forecast by COS'!YI6</f>
        <v>0</v>
      </c>
      <c r="YJ7" s="98">
        <f>'Sales Forecast by COS'!YJ6</f>
        <v>0</v>
      </c>
      <c r="YK7" s="98">
        <f>'Sales Forecast by COS'!YK6</f>
        <v>0</v>
      </c>
      <c r="YL7" s="98">
        <f>'Sales Forecast by COS'!YL6</f>
        <v>0</v>
      </c>
      <c r="YM7" s="98">
        <f>'Sales Forecast by COS'!YM6</f>
        <v>0</v>
      </c>
      <c r="YN7" s="98">
        <f>'Sales Forecast by COS'!YN6</f>
        <v>0</v>
      </c>
      <c r="YO7" s="98">
        <f>'Sales Forecast by COS'!YO6</f>
        <v>0</v>
      </c>
      <c r="YP7" s="98">
        <f>'Sales Forecast by COS'!YP6</f>
        <v>0</v>
      </c>
      <c r="YQ7" s="98">
        <f>'Sales Forecast by COS'!YQ6</f>
        <v>0</v>
      </c>
      <c r="YR7" s="98">
        <f>'Sales Forecast by COS'!YR6</f>
        <v>0</v>
      </c>
      <c r="YS7" s="98">
        <f>'Sales Forecast by COS'!YS6</f>
        <v>0</v>
      </c>
      <c r="YT7" s="98">
        <f>'Sales Forecast by COS'!YT6</f>
        <v>0</v>
      </c>
      <c r="YU7" s="98">
        <f>'Sales Forecast by COS'!YU6</f>
        <v>0</v>
      </c>
      <c r="YV7" s="98">
        <f>'Sales Forecast by COS'!YV6</f>
        <v>0</v>
      </c>
      <c r="YW7" s="98">
        <f>'Sales Forecast by COS'!YW6</f>
        <v>0</v>
      </c>
      <c r="YX7" s="98">
        <f>'Sales Forecast by COS'!YX6</f>
        <v>0</v>
      </c>
      <c r="YY7" s="98">
        <f>'Sales Forecast by COS'!YY6</f>
        <v>0</v>
      </c>
      <c r="YZ7" s="98">
        <f>'Sales Forecast by COS'!YZ6</f>
        <v>0</v>
      </c>
      <c r="ZA7" s="98">
        <f>'Sales Forecast by COS'!ZA6</f>
        <v>0</v>
      </c>
      <c r="ZB7" s="98">
        <f>'Sales Forecast by COS'!ZB6</f>
        <v>0</v>
      </c>
      <c r="ZC7" s="98">
        <f>'Sales Forecast by COS'!ZC6</f>
        <v>0</v>
      </c>
      <c r="ZD7" s="98">
        <f>'Sales Forecast by COS'!ZD6</f>
        <v>0</v>
      </c>
      <c r="ZE7" s="98">
        <f>'Sales Forecast by COS'!ZE6</f>
        <v>0</v>
      </c>
      <c r="ZF7" s="98">
        <f>'Sales Forecast by COS'!ZF6</f>
        <v>0</v>
      </c>
      <c r="ZG7" s="98">
        <f>'Sales Forecast by COS'!ZG6</f>
        <v>0</v>
      </c>
      <c r="ZH7" s="98">
        <f>'Sales Forecast by COS'!ZH6</f>
        <v>0</v>
      </c>
      <c r="ZI7" s="98">
        <f>'Sales Forecast by COS'!ZI6</f>
        <v>0</v>
      </c>
      <c r="ZJ7" s="98">
        <f>'Sales Forecast by COS'!ZJ6</f>
        <v>0</v>
      </c>
      <c r="ZK7" s="98">
        <f>'Sales Forecast by COS'!ZK6</f>
        <v>0</v>
      </c>
      <c r="ZL7" s="98">
        <f>'Sales Forecast by COS'!ZL6</f>
        <v>0</v>
      </c>
      <c r="ZM7" s="98">
        <f>'Sales Forecast by COS'!ZM6</f>
        <v>0</v>
      </c>
      <c r="ZN7" s="98">
        <f>'Sales Forecast by COS'!ZN6</f>
        <v>0</v>
      </c>
      <c r="ZO7" s="98">
        <f>'Sales Forecast by COS'!ZO6</f>
        <v>0</v>
      </c>
      <c r="ZP7" s="98">
        <f>'Sales Forecast by COS'!ZP6</f>
        <v>0</v>
      </c>
      <c r="ZQ7" s="98">
        <f>'Sales Forecast by COS'!ZQ6</f>
        <v>0</v>
      </c>
      <c r="ZR7" s="98">
        <f>'Sales Forecast by COS'!ZR6</f>
        <v>0</v>
      </c>
      <c r="ZS7" s="98">
        <f>'Sales Forecast by COS'!ZS6</f>
        <v>0</v>
      </c>
      <c r="ZT7" s="98">
        <f>'Sales Forecast by COS'!ZT6</f>
        <v>0</v>
      </c>
      <c r="ZU7" s="98">
        <f>'Sales Forecast by COS'!ZU6</f>
        <v>0</v>
      </c>
      <c r="ZV7" s="98">
        <f>'Sales Forecast by COS'!ZV6</f>
        <v>0</v>
      </c>
      <c r="ZW7" s="98">
        <f>'Sales Forecast by COS'!ZW6</f>
        <v>0</v>
      </c>
      <c r="ZX7" s="98">
        <f>'Sales Forecast by COS'!ZX6</f>
        <v>0</v>
      </c>
      <c r="ZY7" s="98">
        <f>'Sales Forecast by COS'!ZY6</f>
        <v>0</v>
      </c>
      <c r="ZZ7" s="98">
        <f>'Sales Forecast by COS'!ZZ6</f>
        <v>0</v>
      </c>
      <c r="AAA7" s="98">
        <f>'Sales Forecast by COS'!AAA6</f>
        <v>0</v>
      </c>
      <c r="AAB7" s="98">
        <f>'Sales Forecast by COS'!AAB6</f>
        <v>0</v>
      </c>
      <c r="AAC7" s="98">
        <f>'Sales Forecast by COS'!AAC6</f>
        <v>0</v>
      </c>
      <c r="AAD7" s="98">
        <f>'Sales Forecast by COS'!AAD6</f>
        <v>0</v>
      </c>
      <c r="AAE7" s="98">
        <f>'Sales Forecast by COS'!AAE6</f>
        <v>0</v>
      </c>
      <c r="AAF7" s="98">
        <f>'Sales Forecast by COS'!AAF6</f>
        <v>0</v>
      </c>
      <c r="AAG7" s="98">
        <f>'Sales Forecast by COS'!AAG6</f>
        <v>0</v>
      </c>
      <c r="AAH7" s="98">
        <f>'Sales Forecast by COS'!AAH6</f>
        <v>0</v>
      </c>
      <c r="AAI7" s="98">
        <f>'Sales Forecast by COS'!AAI6</f>
        <v>0</v>
      </c>
      <c r="AAJ7" s="98">
        <f>'Sales Forecast by COS'!AAJ6</f>
        <v>0</v>
      </c>
      <c r="AAK7" s="98">
        <f>'Sales Forecast by COS'!AAK6</f>
        <v>0</v>
      </c>
      <c r="AAL7" s="98">
        <f>'Sales Forecast by COS'!AAL6</f>
        <v>0</v>
      </c>
      <c r="AAM7" s="98">
        <f>'Sales Forecast by COS'!AAM6</f>
        <v>0</v>
      </c>
      <c r="AAN7" s="98">
        <f>'Sales Forecast by COS'!AAN6</f>
        <v>0</v>
      </c>
      <c r="AAO7" s="98">
        <f>'Sales Forecast by COS'!AAO6</f>
        <v>0</v>
      </c>
      <c r="AAP7" s="98">
        <f>'Sales Forecast by COS'!AAP6</f>
        <v>0</v>
      </c>
      <c r="AAQ7" s="98">
        <f>'Sales Forecast by COS'!AAQ6</f>
        <v>0</v>
      </c>
      <c r="AAR7" s="98">
        <f>'Sales Forecast by COS'!AAR6</f>
        <v>0</v>
      </c>
      <c r="AAS7" s="98">
        <f>'Sales Forecast by COS'!AAS6</f>
        <v>0</v>
      </c>
      <c r="AAT7" s="98">
        <f>'Sales Forecast by COS'!AAT6</f>
        <v>0</v>
      </c>
      <c r="AAU7" s="98">
        <f>'Sales Forecast by COS'!AAU6</f>
        <v>0</v>
      </c>
      <c r="AAV7" s="98">
        <f>'Sales Forecast by COS'!AAV6</f>
        <v>0</v>
      </c>
      <c r="AAW7" s="98">
        <f>'Sales Forecast by COS'!AAW6</f>
        <v>0</v>
      </c>
      <c r="AAX7" s="98">
        <f>'Sales Forecast by COS'!AAX6</f>
        <v>0</v>
      </c>
      <c r="AAY7" s="98">
        <f>'Sales Forecast by COS'!AAY6</f>
        <v>0</v>
      </c>
      <c r="AAZ7" s="98">
        <f>'Sales Forecast by COS'!AAZ6</f>
        <v>0</v>
      </c>
      <c r="ABA7" s="98">
        <f>'Sales Forecast by COS'!ABA6</f>
        <v>0</v>
      </c>
      <c r="ABB7" s="98">
        <f>'Sales Forecast by COS'!ABB6</f>
        <v>0</v>
      </c>
      <c r="ABC7" s="98">
        <f>'Sales Forecast by COS'!ABC6</f>
        <v>0</v>
      </c>
      <c r="ABD7" s="98">
        <f>'Sales Forecast by COS'!ABD6</f>
        <v>0</v>
      </c>
      <c r="ABE7" s="98">
        <f>'Sales Forecast by COS'!ABE6</f>
        <v>0</v>
      </c>
      <c r="ABF7" s="98">
        <f>'Sales Forecast by COS'!ABF6</f>
        <v>0</v>
      </c>
      <c r="ABG7" s="98">
        <f>'Sales Forecast by COS'!ABG6</f>
        <v>0</v>
      </c>
      <c r="ABH7" s="98">
        <f>'Sales Forecast by COS'!ABH6</f>
        <v>0</v>
      </c>
      <c r="ABI7" s="98">
        <f>'Sales Forecast by COS'!ABI6</f>
        <v>0</v>
      </c>
      <c r="ABJ7" s="98">
        <f>'Sales Forecast by COS'!ABJ6</f>
        <v>0</v>
      </c>
      <c r="ABK7" s="98">
        <f>'Sales Forecast by COS'!ABK6</f>
        <v>0</v>
      </c>
      <c r="ABL7" s="98">
        <f>'Sales Forecast by COS'!ABL6</f>
        <v>0</v>
      </c>
      <c r="ABM7" s="98">
        <f>'Sales Forecast by COS'!ABM6</f>
        <v>0</v>
      </c>
      <c r="ABN7" s="98">
        <f>'Sales Forecast by COS'!ABN6</f>
        <v>0</v>
      </c>
      <c r="ABO7" s="98">
        <f>'Sales Forecast by COS'!ABO6</f>
        <v>0</v>
      </c>
      <c r="ABP7" s="98">
        <f>'Sales Forecast by COS'!ABP6</f>
        <v>0</v>
      </c>
      <c r="ABQ7" s="98">
        <f>'Sales Forecast by COS'!ABQ6</f>
        <v>0</v>
      </c>
      <c r="ABR7" s="98">
        <f>'Sales Forecast by COS'!ABR6</f>
        <v>0</v>
      </c>
      <c r="ABS7" s="98">
        <f>'Sales Forecast by COS'!ABS6</f>
        <v>0</v>
      </c>
      <c r="ABT7" s="98">
        <f>'Sales Forecast by COS'!ABT6</f>
        <v>0</v>
      </c>
      <c r="ABU7" s="98">
        <f>'Sales Forecast by COS'!ABU6</f>
        <v>0</v>
      </c>
      <c r="ABV7" s="98">
        <f>'Sales Forecast by COS'!ABV6</f>
        <v>0</v>
      </c>
      <c r="ABW7" s="98">
        <f>'Sales Forecast by COS'!ABW6</f>
        <v>0</v>
      </c>
      <c r="ABX7" s="98">
        <f>'Sales Forecast by COS'!ABX6</f>
        <v>0</v>
      </c>
      <c r="ABY7" s="98">
        <f>'Sales Forecast by COS'!ABY6</f>
        <v>0</v>
      </c>
      <c r="ABZ7" s="98">
        <f>'Sales Forecast by COS'!ABZ6</f>
        <v>0</v>
      </c>
      <c r="ACA7" s="98">
        <f>'Sales Forecast by COS'!ACA6</f>
        <v>0</v>
      </c>
      <c r="ACB7" s="98">
        <f>'Sales Forecast by COS'!ACB6</f>
        <v>0</v>
      </c>
      <c r="ACC7" s="98">
        <f>'Sales Forecast by COS'!ACC6</f>
        <v>0</v>
      </c>
      <c r="ACD7" s="98">
        <f>'Sales Forecast by COS'!ACD6</f>
        <v>0</v>
      </c>
      <c r="ACE7" s="98">
        <f>'Sales Forecast by COS'!ACE6</f>
        <v>0</v>
      </c>
      <c r="ACF7" s="98">
        <f>'Sales Forecast by COS'!ACF6</f>
        <v>0</v>
      </c>
      <c r="ACG7" s="98">
        <f>'Sales Forecast by COS'!ACG6</f>
        <v>0</v>
      </c>
      <c r="ACH7" s="98">
        <f>'Sales Forecast by COS'!ACH6</f>
        <v>0</v>
      </c>
      <c r="ACI7" s="98">
        <f>'Sales Forecast by COS'!ACI6</f>
        <v>0</v>
      </c>
      <c r="ACJ7" s="98">
        <f>'Sales Forecast by COS'!ACJ6</f>
        <v>0</v>
      </c>
      <c r="ACK7" s="98">
        <f>'Sales Forecast by COS'!ACK6</f>
        <v>0</v>
      </c>
      <c r="ACL7" s="98">
        <f>'Sales Forecast by COS'!ACL6</f>
        <v>0</v>
      </c>
      <c r="ACM7" s="98">
        <f>'Sales Forecast by COS'!ACM6</f>
        <v>0</v>
      </c>
      <c r="ACN7" s="98">
        <f>'Sales Forecast by COS'!ACN6</f>
        <v>0</v>
      </c>
      <c r="ACO7" s="98">
        <f>'Sales Forecast by COS'!ACO6</f>
        <v>0</v>
      </c>
      <c r="ACP7" s="98">
        <f>'Sales Forecast by COS'!ACP6</f>
        <v>0</v>
      </c>
      <c r="ACQ7" s="98">
        <f>'Sales Forecast by COS'!ACQ6</f>
        <v>0</v>
      </c>
      <c r="ACR7" s="98">
        <f>'Sales Forecast by COS'!ACR6</f>
        <v>0</v>
      </c>
      <c r="ACS7" s="98">
        <f>'Sales Forecast by COS'!ACS6</f>
        <v>0</v>
      </c>
      <c r="ACT7" s="98">
        <f>'Sales Forecast by COS'!ACT6</f>
        <v>0</v>
      </c>
      <c r="ACU7" s="98">
        <f>'Sales Forecast by COS'!ACU6</f>
        <v>0</v>
      </c>
      <c r="ACV7" s="98">
        <f>'Sales Forecast by COS'!ACV6</f>
        <v>0</v>
      </c>
      <c r="ACW7" s="98">
        <f>'Sales Forecast by COS'!ACW6</f>
        <v>0</v>
      </c>
      <c r="ACX7" s="98">
        <f>'Sales Forecast by COS'!ACX6</f>
        <v>0</v>
      </c>
      <c r="ACY7" s="98">
        <f>'Sales Forecast by COS'!ACY6</f>
        <v>0</v>
      </c>
      <c r="ACZ7" s="98">
        <f>'Sales Forecast by COS'!ACZ6</f>
        <v>0</v>
      </c>
      <c r="ADA7" s="98">
        <f>'Sales Forecast by COS'!ADA6</f>
        <v>0</v>
      </c>
      <c r="ADB7" s="98">
        <f>'Sales Forecast by COS'!ADB6</f>
        <v>0</v>
      </c>
      <c r="ADC7" s="98">
        <f>'Sales Forecast by COS'!ADC6</f>
        <v>0</v>
      </c>
      <c r="ADD7" s="98">
        <f>'Sales Forecast by COS'!ADD6</f>
        <v>0</v>
      </c>
      <c r="ADE7" s="98">
        <f>'Sales Forecast by COS'!ADE6</f>
        <v>0</v>
      </c>
      <c r="ADF7" s="98">
        <f>'Sales Forecast by COS'!ADF6</f>
        <v>0</v>
      </c>
      <c r="ADG7" s="98">
        <f>'Sales Forecast by COS'!ADG6</f>
        <v>0</v>
      </c>
      <c r="ADH7" s="98">
        <f>'Sales Forecast by COS'!ADH6</f>
        <v>0</v>
      </c>
      <c r="ADI7" s="98">
        <f>'Sales Forecast by COS'!ADI6</f>
        <v>0</v>
      </c>
      <c r="ADJ7" s="98">
        <f>'Sales Forecast by COS'!ADJ6</f>
        <v>0</v>
      </c>
      <c r="ADK7" s="98">
        <f>'Sales Forecast by COS'!ADK6</f>
        <v>0</v>
      </c>
      <c r="ADL7" s="98">
        <f>'Sales Forecast by COS'!ADL6</f>
        <v>0</v>
      </c>
      <c r="ADM7" s="98">
        <f>'Sales Forecast by COS'!ADM6</f>
        <v>0</v>
      </c>
      <c r="ADN7" s="98">
        <f>'Sales Forecast by COS'!ADN6</f>
        <v>0</v>
      </c>
      <c r="ADO7" s="98">
        <f>'Sales Forecast by COS'!ADO6</f>
        <v>0</v>
      </c>
      <c r="ADP7" s="98">
        <f>'Sales Forecast by COS'!ADP6</f>
        <v>0</v>
      </c>
      <c r="ADQ7" s="98">
        <f>'Sales Forecast by COS'!ADQ6</f>
        <v>0</v>
      </c>
      <c r="ADR7" s="98">
        <f>'Sales Forecast by COS'!ADR6</f>
        <v>0</v>
      </c>
      <c r="ADS7" s="98">
        <f>'Sales Forecast by COS'!ADS6</f>
        <v>0</v>
      </c>
      <c r="ADT7" s="98">
        <f>'Sales Forecast by COS'!ADT6</f>
        <v>0</v>
      </c>
      <c r="ADU7" s="98">
        <f>'Sales Forecast by COS'!ADU6</f>
        <v>0</v>
      </c>
      <c r="ADV7" s="98">
        <f>'Sales Forecast by COS'!ADV6</f>
        <v>0</v>
      </c>
      <c r="ADW7" s="98">
        <f>'Sales Forecast by COS'!ADW6</f>
        <v>0</v>
      </c>
      <c r="ADX7" s="98">
        <f>'Sales Forecast by COS'!ADX6</f>
        <v>0</v>
      </c>
      <c r="ADY7" s="98">
        <f>'Sales Forecast by COS'!ADY6</f>
        <v>0</v>
      </c>
      <c r="ADZ7" s="98">
        <f>'Sales Forecast by COS'!ADZ6</f>
        <v>0</v>
      </c>
      <c r="AEA7" s="98">
        <f>'Sales Forecast by COS'!AEA6</f>
        <v>0</v>
      </c>
      <c r="AEB7" s="98">
        <f>'Sales Forecast by COS'!AEB6</f>
        <v>0</v>
      </c>
      <c r="AEC7" s="98">
        <f>'Sales Forecast by COS'!AEC6</f>
        <v>0</v>
      </c>
      <c r="AED7" s="98">
        <f>'Sales Forecast by COS'!AED6</f>
        <v>0</v>
      </c>
      <c r="AEE7" s="98">
        <f>'Sales Forecast by COS'!AEE6</f>
        <v>0</v>
      </c>
      <c r="AEF7" s="98">
        <f>'Sales Forecast by COS'!AEF6</f>
        <v>0</v>
      </c>
      <c r="AEG7" s="98">
        <f>'Sales Forecast by COS'!AEG6</f>
        <v>0</v>
      </c>
      <c r="AEH7" s="98">
        <f>'Sales Forecast by COS'!AEH6</f>
        <v>0</v>
      </c>
      <c r="AEI7" s="98">
        <f>'Sales Forecast by COS'!AEI6</f>
        <v>0</v>
      </c>
      <c r="AEJ7" s="98">
        <f>'Sales Forecast by COS'!AEJ6</f>
        <v>0</v>
      </c>
      <c r="AEK7" s="98">
        <f>'Sales Forecast by COS'!AEK6</f>
        <v>0</v>
      </c>
      <c r="AEL7" s="98">
        <f>'Sales Forecast by COS'!AEL6</f>
        <v>0</v>
      </c>
      <c r="AEM7" s="98">
        <f>'Sales Forecast by COS'!AEM6</f>
        <v>0</v>
      </c>
      <c r="AEN7" s="98">
        <f>'Sales Forecast by COS'!AEN6</f>
        <v>0</v>
      </c>
      <c r="AEO7" s="98">
        <f>'Sales Forecast by COS'!AEO6</f>
        <v>0</v>
      </c>
      <c r="AEP7" s="98">
        <f>'Sales Forecast by COS'!AEP6</f>
        <v>0</v>
      </c>
      <c r="AEQ7" s="98">
        <f>'Sales Forecast by COS'!AEQ6</f>
        <v>0</v>
      </c>
      <c r="AER7" s="98">
        <f>'Sales Forecast by COS'!AER6</f>
        <v>0</v>
      </c>
      <c r="AES7" s="98">
        <f>'Sales Forecast by COS'!AES6</f>
        <v>0</v>
      </c>
      <c r="AET7" s="98">
        <f>'Sales Forecast by COS'!AET6</f>
        <v>0</v>
      </c>
      <c r="AEU7" s="98">
        <f>'Sales Forecast by COS'!AEU6</f>
        <v>0</v>
      </c>
      <c r="AEV7" s="98">
        <f>'Sales Forecast by COS'!AEV6</f>
        <v>0</v>
      </c>
      <c r="AEW7" s="98">
        <f>'Sales Forecast by COS'!AEW6</f>
        <v>0</v>
      </c>
      <c r="AEX7" s="98">
        <f>'Sales Forecast by COS'!AEX6</f>
        <v>0</v>
      </c>
      <c r="AEY7" s="98">
        <f>'Sales Forecast by COS'!AEY6</f>
        <v>0</v>
      </c>
      <c r="AEZ7" s="98">
        <f>'Sales Forecast by COS'!AEZ6</f>
        <v>0</v>
      </c>
      <c r="AFA7" s="98">
        <f>'Sales Forecast by COS'!AFA6</f>
        <v>0</v>
      </c>
      <c r="AFB7" s="98">
        <f>'Sales Forecast by COS'!AFB6</f>
        <v>0</v>
      </c>
      <c r="AFC7" s="98">
        <f>'Sales Forecast by COS'!AFC6</f>
        <v>0</v>
      </c>
      <c r="AFD7" s="98">
        <f>'Sales Forecast by COS'!AFD6</f>
        <v>0</v>
      </c>
      <c r="AFE7" s="98">
        <f>'Sales Forecast by COS'!AFE6</f>
        <v>0</v>
      </c>
      <c r="AFF7" s="98">
        <f>'Sales Forecast by COS'!AFF6</f>
        <v>0</v>
      </c>
      <c r="AFG7" s="98">
        <f>'Sales Forecast by COS'!AFG6</f>
        <v>0</v>
      </c>
      <c r="AFH7" s="98">
        <f>'Sales Forecast by COS'!AFH6</f>
        <v>0</v>
      </c>
      <c r="AFI7" s="98">
        <f>'Sales Forecast by COS'!AFI6</f>
        <v>0</v>
      </c>
      <c r="AFJ7" s="98">
        <f>'Sales Forecast by COS'!AFJ6</f>
        <v>0</v>
      </c>
      <c r="AFK7" s="98">
        <f>'Sales Forecast by COS'!AFK6</f>
        <v>0</v>
      </c>
      <c r="AFL7" s="98">
        <f>'Sales Forecast by COS'!AFL6</f>
        <v>0</v>
      </c>
      <c r="AFM7" s="98">
        <f>'Sales Forecast by COS'!AFM6</f>
        <v>0</v>
      </c>
      <c r="AFN7" s="98">
        <f>'Sales Forecast by COS'!AFN6</f>
        <v>0</v>
      </c>
      <c r="AFO7" s="98">
        <f>'Sales Forecast by COS'!AFO6</f>
        <v>0</v>
      </c>
      <c r="AFP7" s="98">
        <f>'Sales Forecast by COS'!AFP6</f>
        <v>0</v>
      </c>
      <c r="AFQ7" s="98">
        <f>'Sales Forecast by COS'!AFQ6</f>
        <v>0</v>
      </c>
      <c r="AFR7" s="98">
        <f>'Sales Forecast by COS'!AFR6</f>
        <v>0</v>
      </c>
      <c r="AFS7" s="98">
        <f>'Sales Forecast by COS'!AFS6</f>
        <v>0</v>
      </c>
      <c r="AFT7" s="98">
        <f>'Sales Forecast by COS'!AFT6</f>
        <v>0</v>
      </c>
      <c r="AFU7" s="98">
        <f>'Sales Forecast by COS'!AFU6</f>
        <v>0</v>
      </c>
      <c r="AFV7" s="98">
        <f>'Sales Forecast by COS'!AFV6</f>
        <v>0</v>
      </c>
      <c r="AFW7" s="98">
        <f>'Sales Forecast by COS'!AFW6</f>
        <v>0</v>
      </c>
      <c r="AFX7" s="98">
        <f>'Sales Forecast by COS'!AFX6</f>
        <v>0</v>
      </c>
      <c r="AFY7" s="98">
        <f>'Sales Forecast by COS'!AFY6</f>
        <v>0</v>
      </c>
      <c r="AFZ7" s="98">
        <f>'Sales Forecast by COS'!AFZ6</f>
        <v>0</v>
      </c>
      <c r="AGA7" s="98">
        <f>'Sales Forecast by COS'!AGA6</f>
        <v>0</v>
      </c>
      <c r="AGB7" s="98">
        <f>'Sales Forecast by COS'!AGB6</f>
        <v>0</v>
      </c>
      <c r="AGC7" s="98">
        <f>'Sales Forecast by COS'!AGC6</f>
        <v>0</v>
      </c>
      <c r="AGD7" s="98">
        <f>'Sales Forecast by COS'!AGD6</f>
        <v>0</v>
      </c>
      <c r="AGE7" s="98">
        <f>'Sales Forecast by COS'!AGE6</f>
        <v>0</v>
      </c>
      <c r="AGF7" s="98">
        <f>'Sales Forecast by COS'!AGF6</f>
        <v>0</v>
      </c>
      <c r="AGG7" s="98">
        <f>'Sales Forecast by COS'!AGG6</f>
        <v>0</v>
      </c>
      <c r="AGH7" s="98">
        <f>'Sales Forecast by COS'!AGH6</f>
        <v>0</v>
      </c>
      <c r="AGI7" s="98">
        <f>'Sales Forecast by COS'!AGI6</f>
        <v>0</v>
      </c>
      <c r="AGJ7" s="98">
        <f>'Sales Forecast by COS'!AGJ6</f>
        <v>0</v>
      </c>
      <c r="AGK7" s="98">
        <f>'Sales Forecast by COS'!AGK6</f>
        <v>0</v>
      </c>
      <c r="AGL7" s="98">
        <f>'Sales Forecast by COS'!AGL6</f>
        <v>0</v>
      </c>
      <c r="AGM7" s="98">
        <f>'Sales Forecast by COS'!AGM6</f>
        <v>0</v>
      </c>
      <c r="AGN7" s="98">
        <f>'Sales Forecast by COS'!AGN6</f>
        <v>0</v>
      </c>
      <c r="AGO7" s="98">
        <f>'Sales Forecast by COS'!AGO6</f>
        <v>0</v>
      </c>
      <c r="AGP7" s="98">
        <f>'Sales Forecast by COS'!AGP6</f>
        <v>0</v>
      </c>
      <c r="AGQ7" s="98">
        <f>'Sales Forecast by COS'!AGQ6</f>
        <v>0</v>
      </c>
      <c r="AGR7" s="98">
        <f>'Sales Forecast by COS'!AGR6</f>
        <v>0</v>
      </c>
      <c r="AGS7" s="98">
        <f>'Sales Forecast by COS'!AGS6</f>
        <v>0</v>
      </c>
      <c r="AGT7" s="98">
        <f>'Sales Forecast by COS'!AGT6</f>
        <v>0</v>
      </c>
      <c r="AGU7" s="98">
        <f>'Sales Forecast by COS'!AGU6</f>
        <v>0</v>
      </c>
      <c r="AGV7" s="98">
        <f>'Sales Forecast by COS'!AGV6</f>
        <v>0</v>
      </c>
      <c r="AGW7" s="98">
        <f>'Sales Forecast by COS'!AGW6</f>
        <v>0</v>
      </c>
      <c r="AGX7" s="98">
        <f>'Sales Forecast by COS'!AGX6</f>
        <v>0</v>
      </c>
      <c r="AGY7" s="98">
        <f>'Sales Forecast by COS'!AGY6</f>
        <v>0</v>
      </c>
      <c r="AGZ7" s="98">
        <f>'Sales Forecast by COS'!AGZ6</f>
        <v>0</v>
      </c>
      <c r="AHA7" s="98">
        <f>'Sales Forecast by COS'!AHA6</f>
        <v>0</v>
      </c>
      <c r="AHB7" s="98">
        <f>'Sales Forecast by COS'!AHB6</f>
        <v>0</v>
      </c>
      <c r="AHC7" s="98">
        <f>'Sales Forecast by COS'!AHC6</f>
        <v>0</v>
      </c>
      <c r="AHD7" s="98">
        <f>'Sales Forecast by COS'!AHD6</f>
        <v>0</v>
      </c>
      <c r="AHE7" s="98">
        <f>'Sales Forecast by COS'!AHE6</f>
        <v>0</v>
      </c>
      <c r="AHF7" s="98">
        <f>'Sales Forecast by COS'!AHF6</f>
        <v>0</v>
      </c>
      <c r="AHG7" s="98">
        <f>'Sales Forecast by COS'!AHG6</f>
        <v>0</v>
      </c>
      <c r="AHH7" s="98">
        <f>'Sales Forecast by COS'!AHH6</f>
        <v>0</v>
      </c>
      <c r="AHI7" s="98">
        <f>'Sales Forecast by COS'!AHI6</f>
        <v>0</v>
      </c>
      <c r="AHJ7" s="98">
        <f>'Sales Forecast by COS'!AHJ6</f>
        <v>0</v>
      </c>
      <c r="AHK7" s="98">
        <f>'Sales Forecast by COS'!AHK6</f>
        <v>0</v>
      </c>
      <c r="AHL7" s="98">
        <f>'Sales Forecast by COS'!AHL6</f>
        <v>0</v>
      </c>
      <c r="AHM7" s="98">
        <f>'Sales Forecast by COS'!AHM6</f>
        <v>0</v>
      </c>
      <c r="AHN7" s="98">
        <f>'Sales Forecast by COS'!AHN6</f>
        <v>0</v>
      </c>
      <c r="AHO7" s="98">
        <f>'Sales Forecast by COS'!AHO6</f>
        <v>0</v>
      </c>
      <c r="AHP7" s="98">
        <f>'Sales Forecast by COS'!AHP6</f>
        <v>0</v>
      </c>
      <c r="AHQ7" s="98">
        <f>'Sales Forecast by COS'!AHQ6</f>
        <v>0</v>
      </c>
      <c r="AHR7" s="98">
        <f>'Sales Forecast by COS'!AHR6</f>
        <v>0</v>
      </c>
      <c r="AHS7" s="98">
        <f>'Sales Forecast by COS'!AHS6</f>
        <v>0</v>
      </c>
      <c r="AHT7" s="98">
        <f>'Sales Forecast by COS'!AHT6</f>
        <v>0</v>
      </c>
      <c r="AHU7" s="98">
        <f>'Sales Forecast by COS'!AHU6</f>
        <v>0</v>
      </c>
      <c r="AHV7" s="98">
        <f>'Sales Forecast by COS'!AHV6</f>
        <v>0</v>
      </c>
      <c r="AHW7" s="98">
        <f>'Sales Forecast by COS'!AHW6</f>
        <v>0</v>
      </c>
      <c r="AHX7" s="98">
        <f>'Sales Forecast by COS'!AHX6</f>
        <v>0</v>
      </c>
      <c r="AHY7" s="98">
        <f>'Sales Forecast by COS'!AHY6</f>
        <v>0</v>
      </c>
      <c r="AHZ7" s="98">
        <f>'Sales Forecast by COS'!AHZ6</f>
        <v>0</v>
      </c>
      <c r="AIA7" s="98">
        <f>'Sales Forecast by COS'!AIA6</f>
        <v>0</v>
      </c>
      <c r="AIB7" s="98">
        <f>'Sales Forecast by COS'!AIB6</f>
        <v>0</v>
      </c>
      <c r="AIC7" s="98">
        <f>'Sales Forecast by COS'!AIC6</f>
        <v>0</v>
      </c>
      <c r="AID7" s="98">
        <f>'Sales Forecast by COS'!AID6</f>
        <v>0</v>
      </c>
      <c r="AIE7" s="98">
        <f>'Sales Forecast by COS'!AIE6</f>
        <v>0</v>
      </c>
      <c r="AIF7" s="98">
        <f>'Sales Forecast by COS'!AIF6</f>
        <v>0</v>
      </c>
      <c r="AIG7" s="98">
        <f>'Sales Forecast by COS'!AIG6</f>
        <v>0</v>
      </c>
      <c r="AIH7" s="98">
        <f>'Sales Forecast by COS'!AIH6</f>
        <v>0</v>
      </c>
      <c r="AII7" s="98">
        <f>'Sales Forecast by COS'!AII6</f>
        <v>0</v>
      </c>
      <c r="AIJ7" s="98">
        <f>'Sales Forecast by COS'!AIJ6</f>
        <v>0</v>
      </c>
      <c r="AIK7" s="98">
        <f>'Sales Forecast by COS'!AIK6</f>
        <v>0</v>
      </c>
      <c r="AIL7" s="98">
        <f>'Sales Forecast by COS'!AIL6</f>
        <v>0</v>
      </c>
      <c r="AIM7" s="98">
        <f>'Sales Forecast by COS'!AIM6</f>
        <v>0</v>
      </c>
      <c r="AIN7" s="98">
        <f>'Sales Forecast by COS'!AIN6</f>
        <v>0</v>
      </c>
      <c r="AIO7" s="98">
        <f>'Sales Forecast by COS'!AIO6</f>
        <v>0</v>
      </c>
      <c r="AIP7" s="98">
        <f>'Sales Forecast by COS'!AIP6</f>
        <v>0</v>
      </c>
      <c r="AIQ7" s="98">
        <f>'Sales Forecast by COS'!AIQ6</f>
        <v>0</v>
      </c>
      <c r="AIR7" s="98">
        <f>'Sales Forecast by COS'!AIR6</f>
        <v>0</v>
      </c>
      <c r="AIS7" s="98">
        <f>'Sales Forecast by COS'!AIS6</f>
        <v>0</v>
      </c>
      <c r="AIT7" s="98">
        <f>'Sales Forecast by COS'!AIT6</f>
        <v>0</v>
      </c>
      <c r="AIU7" s="98">
        <f>'Sales Forecast by COS'!AIU6</f>
        <v>0</v>
      </c>
      <c r="AIV7" s="98">
        <f>'Sales Forecast by COS'!AIV6</f>
        <v>0</v>
      </c>
      <c r="AIW7" s="98">
        <f>'Sales Forecast by COS'!AIW6</f>
        <v>0</v>
      </c>
      <c r="AIX7" s="98">
        <f>'Sales Forecast by COS'!AIX6</f>
        <v>0</v>
      </c>
      <c r="AIY7" s="98">
        <f>'Sales Forecast by COS'!AIY6</f>
        <v>0</v>
      </c>
      <c r="AIZ7" s="98">
        <f>'Sales Forecast by COS'!AIZ6</f>
        <v>0</v>
      </c>
      <c r="AJA7" s="98">
        <f>'Sales Forecast by COS'!AJA6</f>
        <v>0</v>
      </c>
      <c r="AJB7" s="98">
        <f>'Sales Forecast by COS'!AJB6</f>
        <v>0</v>
      </c>
      <c r="AJC7" s="98">
        <f>'Sales Forecast by COS'!AJC6</f>
        <v>0</v>
      </c>
      <c r="AJD7" s="98">
        <f>'Sales Forecast by COS'!AJD6</f>
        <v>0</v>
      </c>
      <c r="AJE7" s="98">
        <f>'Sales Forecast by COS'!AJE6</f>
        <v>0</v>
      </c>
      <c r="AJF7" s="98">
        <f>'Sales Forecast by COS'!AJF6</f>
        <v>0</v>
      </c>
      <c r="AJG7" s="98">
        <f>'Sales Forecast by COS'!AJG6</f>
        <v>0</v>
      </c>
      <c r="AJH7" s="98">
        <f>'Sales Forecast by COS'!AJH6</f>
        <v>0</v>
      </c>
      <c r="AJI7" s="98">
        <f>'Sales Forecast by COS'!AJI6</f>
        <v>0</v>
      </c>
      <c r="AJJ7" s="98">
        <f>'Sales Forecast by COS'!AJJ6</f>
        <v>0</v>
      </c>
      <c r="AJK7" s="98">
        <f>'Sales Forecast by COS'!AJK6</f>
        <v>0</v>
      </c>
      <c r="AJL7" s="98">
        <f>'Sales Forecast by COS'!AJL6</f>
        <v>0</v>
      </c>
      <c r="AJM7" s="98">
        <f>'Sales Forecast by COS'!AJM6</f>
        <v>0</v>
      </c>
      <c r="AJN7" s="98">
        <f>'Sales Forecast by COS'!AJN6</f>
        <v>0</v>
      </c>
      <c r="AJO7" s="98">
        <f>'Sales Forecast by COS'!AJO6</f>
        <v>0</v>
      </c>
      <c r="AJP7" s="98">
        <f>'Sales Forecast by COS'!AJP6</f>
        <v>0</v>
      </c>
      <c r="AJQ7" s="98">
        <f>'Sales Forecast by COS'!AJQ6</f>
        <v>0</v>
      </c>
      <c r="AJR7" s="98">
        <f>'Sales Forecast by COS'!AJR6</f>
        <v>0</v>
      </c>
      <c r="AJS7" s="98">
        <f>'Sales Forecast by COS'!AJS6</f>
        <v>0</v>
      </c>
      <c r="AJT7" s="98">
        <f>'Sales Forecast by COS'!AJT6</f>
        <v>0</v>
      </c>
      <c r="AJU7" s="98">
        <f>'Sales Forecast by COS'!AJU6</f>
        <v>0</v>
      </c>
      <c r="AJV7" s="98">
        <f>'Sales Forecast by COS'!AJV6</f>
        <v>0</v>
      </c>
      <c r="AJW7" s="98">
        <f>'Sales Forecast by COS'!AJW6</f>
        <v>0</v>
      </c>
      <c r="AJX7" s="98">
        <f>'Sales Forecast by COS'!AJX6</f>
        <v>0</v>
      </c>
      <c r="AJY7" s="98">
        <f>'Sales Forecast by COS'!AJY6</f>
        <v>0</v>
      </c>
      <c r="AJZ7" s="98">
        <f>'Sales Forecast by COS'!AJZ6</f>
        <v>0</v>
      </c>
      <c r="AKA7" s="98">
        <f>'Sales Forecast by COS'!AKA6</f>
        <v>0</v>
      </c>
      <c r="AKB7" s="98">
        <f>'Sales Forecast by COS'!AKB6</f>
        <v>0</v>
      </c>
      <c r="AKC7" s="98">
        <f>'Sales Forecast by COS'!AKC6</f>
        <v>0</v>
      </c>
      <c r="AKD7" s="98">
        <f>'Sales Forecast by COS'!AKD6</f>
        <v>0</v>
      </c>
      <c r="AKE7" s="98">
        <f>'Sales Forecast by COS'!AKE6</f>
        <v>0</v>
      </c>
      <c r="AKF7" s="98">
        <f>'Sales Forecast by COS'!AKF6</f>
        <v>0</v>
      </c>
      <c r="AKG7" s="98">
        <f>'Sales Forecast by COS'!AKG6</f>
        <v>0</v>
      </c>
      <c r="AKH7" s="98">
        <f>'Sales Forecast by COS'!AKH6</f>
        <v>0</v>
      </c>
      <c r="AKI7" s="98">
        <f>'Sales Forecast by COS'!AKI6</f>
        <v>0</v>
      </c>
      <c r="AKJ7" s="98">
        <f>'Sales Forecast by COS'!AKJ6</f>
        <v>0</v>
      </c>
      <c r="AKK7" s="98">
        <f>'Sales Forecast by COS'!AKK6</f>
        <v>0</v>
      </c>
      <c r="AKL7" s="98">
        <f>'Sales Forecast by COS'!AKL6</f>
        <v>0</v>
      </c>
      <c r="AKM7" s="98">
        <f>'Sales Forecast by COS'!AKM6</f>
        <v>0</v>
      </c>
      <c r="AKN7" s="98">
        <f>'Sales Forecast by COS'!AKN6</f>
        <v>0</v>
      </c>
      <c r="AKO7" s="98">
        <f>'Sales Forecast by COS'!AKO6</f>
        <v>0</v>
      </c>
      <c r="AKP7" s="98">
        <f>'Sales Forecast by COS'!AKP6</f>
        <v>0</v>
      </c>
      <c r="AKQ7" s="98">
        <f>'Sales Forecast by COS'!AKQ6</f>
        <v>0</v>
      </c>
      <c r="AKR7" s="98">
        <f>'Sales Forecast by COS'!AKR6</f>
        <v>0</v>
      </c>
      <c r="AKS7" s="98">
        <f>'Sales Forecast by COS'!AKS6</f>
        <v>0</v>
      </c>
      <c r="AKT7" s="98">
        <f>'Sales Forecast by COS'!AKT6</f>
        <v>0</v>
      </c>
      <c r="AKU7" s="98">
        <f>'Sales Forecast by COS'!AKU6</f>
        <v>0</v>
      </c>
      <c r="AKV7" s="98">
        <f>'Sales Forecast by COS'!AKV6</f>
        <v>0</v>
      </c>
      <c r="AKW7" s="98">
        <f>'Sales Forecast by COS'!AKW6</f>
        <v>0</v>
      </c>
      <c r="AKX7" s="98">
        <f>'Sales Forecast by COS'!AKX6</f>
        <v>0</v>
      </c>
      <c r="AKY7" s="98">
        <f>'Sales Forecast by COS'!AKY6</f>
        <v>0</v>
      </c>
      <c r="AKZ7" s="98">
        <f>'Sales Forecast by COS'!AKZ6</f>
        <v>0</v>
      </c>
      <c r="ALA7" s="98">
        <f>'Sales Forecast by COS'!ALA6</f>
        <v>0</v>
      </c>
      <c r="ALB7" s="98">
        <f>'Sales Forecast by COS'!ALB6</f>
        <v>0</v>
      </c>
      <c r="ALC7" s="98">
        <f>'Sales Forecast by COS'!ALC6</f>
        <v>0</v>
      </c>
      <c r="ALD7" s="98">
        <f>'Sales Forecast by COS'!ALD6</f>
        <v>0</v>
      </c>
      <c r="ALE7" s="98">
        <f>'Sales Forecast by COS'!ALE6</f>
        <v>0</v>
      </c>
      <c r="ALF7" s="98">
        <f>'Sales Forecast by COS'!ALF6</f>
        <v>0</v>
      </c>
      <c r="ALG7" s="98">
        <f>'Sales Forecast by COS'!ALG6</f>
        <v>0</v>
      </c>
      <c r="ALH7" s="98">
        <f>'Sales Forecast by COS'!ALH6</f>
        <v>0</v>
      </c>
      <c r="ALI7" s="98">
        <f>'Sales Forecast by COS'!ALI6</f>
        <v>0</v>
      </c>
      <c r="ALJ7" s="98">
        <f>'Sales Forecast by COS'!ALJ6</f>
        <v>0</v>
      </c>
      <c r="ALK7" s="98">
        <f>'Sales Forecast by COS'!ALK6</f>
        <v>0</v>
      </c>
      <c r="ALL7" s="98">
        <f>'Sales Forecast by COS'!ALL6</f>
        <v>0</v>
      </c>
      <c r="ALM7" s="98">
        <f>'Sales Forecast by COS'!ALM6</f>
        <v>0</v>
      </c>
      <c r="ALN7" s="98">
        <f>'Sales Forecast by COS'!ALN6</f>
        <v>0</v>
      </c>
      <c r="ALO7" s="98">
        <f>'Sales Forecast by COS'!ALO6</f>
        <v>0</v>
      </c>
      <c r="ALP7" s="98">
        <f>'Sales Forecast by COS'!ALP6</f>
        <v>0</v>
      </c>
      <c r="ALQ7" s="98">
        <f>'Sales Forecast by COS'!ALQ6</f>
        <v>0</v>
      </c>
      <c r="ALR7" s="98">
        <f>'Sales Forecast by COS'!ALR6</f>
        <v>0</v>
      </c>
      <c r="ALS7" s="98">
        <f>'Sales Forecast by COS'!ALS6</f>
        <v>0</v>
      </c>
      <c r="ALT7" s="98">
        <f>'Sales Forecast by COS'!ALT6</f>
        <v>0</v>
      </c>
      <c r="ALU7" s="98">
        <f>'Sales Forecast by COS'!ALU6</f>
        <v>0</v>
      </c>
      <c r="ALV7" s="98">
        <f>'Sales Forecast by COS'!ALV6</f>
        <v>0</v>
      </c>
      <c r="ALW7" s="98">
        <f>'Sales Forecast by COS'!ALW6</f>
        <v>0</v>
      </c>
      <c r="ALX7" s="98">
        <f>'Sales Forecast by COS'!ALX6</f>
        <v>0</v>
      </c>
      <c r="ALY7" s="98">
        <f>'Sales Forecast by COS'!ALY6</f>
        <v>0</v>
      </c>
      <c r="ALZ7" s="98">
        <f>'Sales Forecast by COS'!ALZ6</f>
        <v>0</v>
      </c>
      <c r="AMA7" s="98">
        <f>'Sales Forecast by COS'!AMA6</f>
        <v>0</v>
      </c>
      <c r="AMB7" s="98">
        <f>'Sales Forecast by COS'!AMB6</f>
        <v>0</v>
      </c>
      <c r="AMC7" s="98">
        <f>'Sales Forecast by COS'!AMC6</f>
        <v>0</v>
      </c>
      <c r="AMD7" s="98">
        <f>'Sales Forecast by COS'!AMD6</f>
        <v>0</v>
      </c>
      <c r="AME7" s="98">
        <f>'Sales Forecast by COS'!AME6</f>
        <v>0</v>
      </c>
      <c r="AMF7" s="98">
        <f>'Sales Forecast by COS'!AMF6</f>
        <v>0</v>
      </c>
      <c r="AMG7" s="98">
        <f>'Sales Forecast by COS'!AMG6</f>
        <v>0</v>
      </c>
      <c r="AMH7" s="98">
        <f>'Sales Forecast by COS'!AMH6</f>
        <v>0</v>
      </c>
      <c r="AMI7" s="98">
        <f>'Sales Forecast by COS'!AMI6</f>
        <v>0</v>
      </c>
      <c r="AMJ7" s="98">
        <f>'Sales Forecast by COS'!AMJ6</f>
        <v>0</v>
      </c>
      <c r="AMK7" s="98">
        <f>'Sales Forecast by COS'!AMK6</f>
        <v>0</v>
      </c>
      <c r="AML7" s="98">
        <f>'Sales Forecast by COS'!AML6</f>
        <v>0</v>
      </c>
      <c r="AMM7" s="98">
        <f>'Sales Forecast by COS'!AMM6</f>
        <v>0</v>
      </c>
      <c r="AMN7" s="98">
        <f>'Sales Forecast by COS'!AMN6</f>
        <v>0</v>
      </c>
      <c r="AMO7" s="98">
        <f>'Sales Forecast by COS'!AMO6</f>
        <v>0</v>
      </c>
      <c r="AMP7" s="98">
        <f>'Sales Forecast by COS'!AMP6</f>
        <v>0</v>
      </c>
      <c r="AMQ7" s="98">
        <f>'Sales Forecast by COS'!AMQ6</f>
        <v>0</v>
      </c>
      <c r="AMR7" s="98">
        <f>'Sales Forecast by COS'!AMR6</f>
        <v>0</v>
      </c>
      <c r="AMS7" s="98">
        <f>'Sales Forecast by COS'!AMS6</f>
        <v>0</v>
      </c>
      <c r="AMT7" s="98">
        <f>'Sales Forecast by COS'!AMT6</f>
        <v>0</v>
      </c>
      <c r="AMU7" s="98">
        <f>'Sales Forecast by COS'!AMU6</f>
        <v>0</v>
      </c>
      <c r="AMV7" s="98">
        <f>'Sales Forecast by COS'!AMV6</f>
        <v>0</v>
      </c>
      <c r="AMW7" s="98">
        <f>'Sales Forecast by COS'!AMW6</f>
        <v>0</v>
      </c>
      <c r="AMX7" s="98">
        <f>'Sales Forecast by COS'!AMX6</f>
        <v>0</v>
      </c>
      <c r="AMY7" s="98">
        <f>'Sales Forecast by COS'!AMY6</f>
        <v>0</v>
      </c>
      <c r="AMZ7" s="98">
        <f>'Sales Forecast by COS'!AMZ6</f>
        <v>0</v>
      </c>
      <c r="ANA7" s="98">
        <f>'Sales Forecast by COS'!ANA6</f>
        <v>0</v>
      </c>
      <c r="ANB7" s="98">
        <f>'Sales Forecast by COS'!ANB6</f>
        <v>0</v>
      </c>
      <c r="ANC7" s="98">
        <f>'Sales Forecast by COS'!ANC6</f>
        <v>0</v>
      </c>
      <c r="AND7" s="98">
        <f>'Sales Forecast by COS'!AND6</f>
        <v>0</v>
      </c>
      <c r="ANE7" s="98">
        <f>'Sales Forecast by COS'!ANE6</f>
        <v>0</v>
      </c>
      <c r="ANF7" s="98">
        <f>'Sales Forecast by COS'!ANF6</f>
        <v>0</v>
      </c>
      <c r="ANG7" s="98">
        <f>'Sales Forecast by COS'!ANG6</f>
        <v>0</v>
      </c>
      <c r="ANH7" s="98">
        <f>'Sales Forecast by COS'!ANH6</f>
        <v>0</v>
      </c>
      <c r="ANI7" s="98">
        <f>'Sales Forecast by COS'!ANI6</f>
        <v>0</v>
      </c>
      <c r="ANJ7" s="98">
        <f>'Sales Forecast by COS'!ANJ6</f>
        <v>0</v>
      </c>
      <c r="ANK7" s="98">
        <f>'Sales Forecast by COS'!ANK6</f>
        <v>0</v>
      </c>
      <c r="ANL7" s="98">
        <f>'Sales Forecast by COS'!ANL6</f>
        <v>0</v>
      </c>
      <c r="ANM7" s="98">
        <f>'Sales Forecast by COS'!ANM6</f>
        <v>0</v>
      </c>
      <c r="ANN7" s="98">
        <f>'Sales Forecast by COS'!ANN6</f>
        <v>0</v>
      </c>
      <c r="ANO7" s="98">
        <f>'Sales Forecast by COS'!ANO6</f>
        <v>0</v>
      </c>
      <c r="ANP7" s="98">
        <f>'Sales Forecast by COS'!ANP6</f>
        <v>0</v>
      </c>
      <c r="ANQ7" s="98">
        <f>'Sales Forecast by COS'!ANQ6</f>
        <v>0</v>
      </c>
      <c r="ANR7" s="98">
        <f>'Sales Forecast by COS'!ANR6</f>
        <v>0</v>
      </c>
      <c r="ANS7" s="98">
        <f>'Sales Forecast by COS'!ANS6</f>
        <v>0</v>
      </c>
      <c r="ANT7" s="98">
        <f>'Sales Forecast by COS'!ANT6</f>
        <v>0</v>
      </c>
      <c r="ANU7" s="98">
        <f>'Sales Forecast by COS'!ANU6</f>
        <v>0</v>
      </c>
      <c r="ANV7" s="98">
        <f>'Sales Forecast by COS'!ANV6</f>
        <v>0</v>
      </c>
      <c r="ANW7" s="98">
        <f>'Sales Forecast by COS'!ANW6</f>
        <v>0</v>
      </c>
      <c r="ANX7" s="98">
        <f>'Sales Forecast by COS'!ANX6</f>
        <v>0</v>
      </c>
      <c r="ANY7" s="98">
        <f>'Sales Forecast by COS'!ANY6</f>
        <v>0</v>
      </c>
      <c r="ANZ7" s="98">
        <f>'Sales Forecast by COS'!ANZ6</f>
        <v>0</v>
      </c>
      <c r="AOA7" s="98">
        <f>'Sales Forecast by COS'!AOA6</f>
        <v>0</v>
      </c>
      <c r="AOB7" s="98">
        <f>'Sales Forecast by COS'!AOB6</f>
        <v>0</v>
      </c>
      <c r="AOC7" s="98">
        <f>'Sales Forecast by COS'!AOC6</f>
        <v>0</v>
      </c>
      <c r="AOD7" s="98">
        <f>'Sales Forecast by COS'!AOD6</f>
        <v>0</v>
      </c>
      <c r="AOE7" s="98">
        <f>'Sales Forecast by COS'!AOE6</f>
        <v>0</v>
      </c>
      <c r="AOF7" s="98">
        <f>'Sales Forecast by COS'!AOF6</f>
        <v>0</v>
      </c>
      <c r="AOG7" s="98">
        <f>'Sales Forecast by COS'!AOG6</f>
        <v>0</v>
      </c>
      <c r="AOH7" s="98">
        <f>'Sales Forecast by COS'!AOH6</f>
        <v>0</v>
      </c>
      <c r="AOI7" s="98">
        <f>'Sales Forecast by COS'!AOI6</f>
        <v>0</v>
      </c>
      <c r="AOJ7" s="98">
        <f>'Sales Forecast by COS'!AOJ6</f>
        <v>0</v>
      </c>
      <c r="AOK7" s="98">
        <f>'Sales Forecast by COS'!AOK6</f>
        <v>0</v>
      </c>
      <c r="AOL7" s="98">
        <f>'Sales Forecast by COS'!AOL6</f>
        <v>0</v>
      </c>
      <c r="AOM7" s="98">
        <f>'Sales Forecast by COS'!AOM6</f>
        <v>0</v>
      </c>
      <c r="AON7" s="98">
        <f>'Sales Forecast by COS'!AON6</f>
        <v>0</v>
      </c>
      <c r="AOO7" s="98">
        <f>'Sales Forecast by COS'!AOO6</f>
        <v>0</v>
      </c>
      <c r="AOP7" s="98">
        <f>'Sales Forecast by COS'!AOP6</f>
        <v>0</v>
      </c>
      <c r="AOQ7" s="98">
        <f>'Sales Forecast by COS'!AOQ6</f>
        <v>0</v>
      </c>
      <c r="AOR7" s="98">
        <f>'Sales Forecast by COS'!AOR6</f>
        <v>0</v>
      </c>
      <c r="AOS7" s="98">
        <f>'Sales Forecast by COS'!AOS6</f>
        <v>0</v>
      </c>
      <c r="AOT7" s="98">
        <f>'Sales Forecast by COS'!AOT6</f>
        <v>0</v>
      </c>
      <c r="AOU7" s="98">
        <f>'Sales Forecast by COS'!AOU6</f>
        <v>0</v>
      </c>
      <c r="AOV7" s="98">
        <f>'Sales Forecast by COS'!AOV6</f>
        <v>0</v>
      </c>
      <c r="AOW7" s="98">
        <f>'Sales Forecast by COS'!AOW6</f>
        <v>0</v>
      </c>
      <c r="AOX7" s="98">
        <f>'Sales Forecast by COS'!AOX6</f>
        <v>0</v>
      </c>
      <c r="AOY7" s="98">
        <f>'Sales Forecast by COS'!AOY6</f>
        <v>0</v>
      </c>
      <c r="AOZ7" s="98">
        <f>'Sales Forecast by COS'!AOZ6</f>
        <v>0</v>
      </c>
      <c r="APA7" s="98">
        <f>'Sales Forecast by COS'!APA6</f>
        <v>0</v>
      </c>
      <c r="APB7" s="98">
        <f>'Sales Forecast by COS'!APB6</f>
        <v>0</v>
      </c>
      <c r="APC7" s="98">
        <f>'Sales Forecast by COS'!APC6</f>
        <v>0</v>
      </c>
      <c r="APD7" s="98">
        <f>'Sales Forecast by COS'!APD6</f>
        <v>0</v>
      </c>
      <c r="APE7" s="98">
        <f>'Sales Forecast by COS'!APE6</f>
        <v>0</v>
      </c>
      <c r="APF7" s="98">
        <f>'Sales Forecast by COS'!APF6</f>
        <v>0</v>
      </c>
      <c r="APG7" s="98">
        <f>'Sales Forecast by COS'!APG6</f>
        <v>0</v>
      </c>
      <c r="APH7" s="98">
        <f>'Sales Forecast by COS'!APH6</f>
        <v>0</v>
      </c>
      <c r="API7" s="98">
        <f>'Sales Forecast by COS'!API6</f>
        <v>0</v>
      </c>
      <c r="APJ7" s="98">
        <f>'Sales Forecast by COS'!APJ6</f>
        <v>0</v>
      </c>
      <c r="APK7" s="98">
        <f>'Sales Forecast by COS'!APK6</f>
        <v>0</v>
      </c>
      <c r="APL7" s="98">
        <f>'Sales Forecast by COS'!APL6</f>
        <v>0</v>
      </c>
      <c r="APM7" s="98">
        <f>'Sales Forecast by COS'!APM6</f>
        <v>0</v>
      </c>
      <c r="APN7" s="98">
        <f>'Sales Forecast by COS'!APN6</f>
        <v>0</v>
      </c>
      <c r="APO7" s="98">
        <f>'Sales Forecast by COS'!APO6</f>
        <v>0</v>
      </c>
      <c r="APP7" s="98">
        <f>'Sales Forecast by COS'!APP6</f>
        <v>0</v>
      </c>
      <c r="APQ7" s="98">
        <f>'Sales Forecast by COS'!APQ6</f>
        <v>0</v>
      </c>
      <c r="APR7" s="98">
        <f>'Sales Forecast by COS'!APR6</f>
        <v>0</v>
      </c>
      <c r="APS7" s="98">
        <f>'Sales Forecast by COS'!APS6</f>
        <v>0</v>
      </c>
      <c r="APT7" s="98">
        <f>'Sales Forecast by COS'!APT6</f>
        <v>0</v>
      </c>
      <c r="APU7" s="98">
        <f>'Sales Forecast by COS'!APU6</f>
        <v>0</v>
      </c>
      <c r="APV7" s="98">
        <f>'Sales Forecast by COS'!APV6</f>
        <v>0</v>
      </c>
      <c r="APW7" s="98">
        <f>'Sales Forecast by COS'!APW6</f>
        <v>0</v>
      </c>
      <c r="APX7" s="98">
        <f>'Sales Forecast by COS'!APX6</f>
        <v>0</v>
      </c>
      <c r="APY7" s="98">
        <f>'Sales Forecast by COS'!APY6</f>
        <v>0</v>
      </c>
      <c r="APZ7" s="98">
        <f>'Sales Forecast by COS'!APZ6</f>
        <v>0</v>
      </c>
      <c r="AQA7" s="98">
        <f>'Sales Forecast by COS'!AQA6</f>
        <v>0</v>
      </c>
      <c r="AQB7" s="98">
        <f>'Sales Forecast by COS'!AQB6</f>
        <v>0</v>
      </c>
      <c r="AQC7" s="98">
        <f>'Sales Forecast by COS'!AQC6</f>
        <v>0</v>
      </c>
      <c r="AQD7" s="98">
        <f>'Sales Forecast by COS'!AQD6</f>
        <v>0</v>
      </c>
      <c r="AQE7" s="98">
        <f>'Sales Forecast by COS'!AQE6</f>
        <v>0</v>
      </c>
      <c r="AQF7" s="98">
        <f>'Sales Forecast by COS'!AQF6</f>
        <v>0</v>
      </c>
      <c r="AQG7" s="98">
        <f>'Sales Forecast by COS'!AQG6</f>
        <v>0</v>
      </c>
      <c r="AQH7" s="98">
        <f>'Sales Forecast by COS'!AQH6</f>
        <v>0</v>
      </c>
      <c r="AQI7" s="98">
        <f>'Sales Forecast by COS'!AQI6</f>
        <v>0</v>
      </c>
      <c r="AQJ7" s="98">
        <f>'Sales Forecast by COS'!AQJ6</f>
        <v>0</v>
      </c>
      <c r="AQK7" s="98">
        <f>'Sales Forecast by COS'!AQK6</f>
        <v>0</v>
      </c>
      <c r="AQL7" s="98">
        <f>'Sales Forecast by COS'!AQL6</f>
        <v>0</v>
      </c>
      <c r="AQM7" s="98">
        <f>'Sales Forecast by COS'!AQM6</f>
        <v>0</v>
      </c>
      <c r="AQN7" s="98">
        <f>'Sales Forecast by COS'!AQN6</f>
        <v>0</v>
      </c>
      <c r="AQO7" s="98">
        <f>'Sales Forecast by COS'!AQO6</f>
        <v>0</v>
      </c>
      <c r="AQP7" s="98">
        <f>'Sales Forecast by COS'!AQP6</f>
        <v>0</v>
      </c>
      <c r="AQQ7" s="98">
        <f>'Sales Forecast by COS'!AQQ6</f>
        <v>0</v>
      </c>
      <c r="AQR7" s="98">
        <f>'Sales Forecast by COS'!AQR6</f>
        <v>0</v>
      </c>
      <c r="AQS7" s="98">
        <f>'Sales Forecast by COS'!AQS6</f>
        <v>0</v>
      </c>
      <c r="AQT7" s="98">
        <f>'Sales Forecast by COS'!AQT6</f>
        <v>0</v>
      </c>
      <c r="AQU7" s="98">
        <f>'Sales Forecast by COS'!AQU6</f>
        <v>0</v>
      </c>
      <c r="AQV7" s="98">
        <f>'Sales Forecast by COS'!AQV6</f>
        <v>0</v>
      </c>
      <c r="AQW7" s="98">
        <f>'Sales Forecast by COS'!AQW6</f>
        <v>0</v>
      </c>
      <c r="AQX7" s="98">
        <f>'Sales Forecast by COS'!AQX6</f>
        <v>0</v>
      </c>
      <c r="AQY7" s="98">
        <f>'Sales Forecast by COS'!AQY6</f>
        <v>0</v>
      </c>
      <c r="AQZ7" s="98">
        <f>'Sales Forecast by COS'!AQZ6</f>
        <v>0</v>
      </c>
      <c r="ARA7" s="98">
        <f>'Sales Forecast by COS'!ARA6</f>
        <v>0</v>
      </c>
      <c r="ARB7" s="98">
        <f>'Sales Forecast by COS'!ARB6</f>
        <v>0</v>
      </c>
      <c r="ARC7" s="98">
        <f>'Sales Forecast by COS'!ARC6</f>
        <v>0</v>
      </c>
      <c r="ARD7" s="98">
        <f>'Sales Forecast by COS'!ARD6</f>
        <v>0</v>
      </c>
      <c r="ARE7" s="98">
        <f>'Sales Forecast by COS'!ARE6</f>
        <v>0</v>
      </c>
      <c r="ARF7" s="98">
        <f>'Sales Forecast by COS'!ARF6</f>
        <v>0</v>
      </c>
      <c r="ARG7" s="98">
        <f>'Sales Forecast by COS'!ARG6</f>
        <v>0</v>
      </c>
      <c r="ARH7" s="98">
        <f>'Sales Forecast by COS'!ARH6</f>
        <v>0</v>
      </c>
      <c r="ARI7" s="98">
        <f>'Sales Forecast by COS'!ARI6</f>
        <v>0</v>
      </c>
      <c r="ARJ7" s="98">
        <f>'Sales Forecast by COS'!ARJ6</f>
        <v>0</v>
      </c>
      <c r="ARK7" s="98">
        <f>'Sales Forecast by COS'!ARK6</f>
        <v>0</v>
      </c>
      <c r="ARL7" s="98">
        <f>'Sales Forecast by COS'!ARL6</f>
        <v>0</v>
      </c>
      <c r="ARM7" s="98">
        <f>'Sales Forecast by COS'!ARM6</f>
        <v>0</v>
      </c>
      <c r="ARN7" s="98">
        <f>'Sales Forecast by COS'!ARN6</f>
        <v>0</v>
      </c>
      <c r="ARO7" s="98">
        <f>'Sales Forecast by COS'!ARO6</f>
        <v>0</v>
      </c>
      <c r="ARP7" s="98">
        <f>'Sales Forecast by COS'!ARP6</f>
        <v>0</v>
      </c>
      <c r="ARQ7" s="98">
        <f>'Sales Forecast by COS'!ARQ6</f>
        <v>0</v>
      </c>
      <c r="ARR7" s="98">
        <f>'Sales Forecast by COS'!ARR6</f>
        <v>0</v>
      </c>
      <c r="ARS7" s="98">
        <f>'Sales Forecast by COS'!ARS6</f>
        <v>0</v>
      </c>
      <c r="ART7" s="98">
        <f>'Sales Forecast by COS'!ART6</f>
        <v>0</v>
      </c>
      <c r="ARU7" s="98">
        <f>'Sales Forecast by COS'!ARU6</f>
        <v>0</v>
      </c>
      <c r="ARV7" s="98">
        <f>'Sales Forecast by COS'!ARV6</f>
        <v>0</v>
      </c>
      <c r="ARW7" s="98">
        <f>'Sales Forecast by COS'!ARW6</f>
        <v>0</v>
      </c>
      <c r="ARX7" s="98">
        <f>'Sales Forecast by COS'!ARX6</f>
        <v>0</v>
      </c>
      <c r="ARY7" s="98">
        <f>'Sales Forecast by COS'!ARY6</f>
        <v>0</v>
      </c>
      <c r="ARZ7" s="98">
        <f>'Sales Forecast by COS'!ARZ6</f>
        <v>0</v>
      </c>
      <c r="ASA7" s="98">
        <f>'Sales Forecast by COS'!ASA6</f>
        <v>0</v>
      </c>
      <c r="ASB7" s="98">
        <f>'Sales Forecast by COS'!ASB6</f>
        <v>0</v>
      </c>
      <c r="ASC7" s="98">
        <f>'Sales Forecast by COS'!ASC6</f>
        <v>0</v>
      </c>
      <c r="ASD7" s="98">
        <f>'Sales Forecast by COS'!ASD6</f>
        <v>0</v>
      </c>
      <c r="ASE7" s="98">
        <f>'Sales Forecast by COS'!ASE6</f>
        <v>0</v>
      </c>
      <c r="ASF7" s="98">
        <f>'Sales Forecast by COS'!ASF6</f>
        <v>0</v>
      </c>
      <c r="ASG7" s="98">
        <f>'Sales Forecast by COS'!ASG6</f>
        <v>0</v>
      </c>
      <c r="ASH7" s="98">
        <f>'Sales Forecast by COS'!ASH6</f>
        <v>0</v>
      </c>
      <c r="ASI7" s="98">
        <f>'Sales Forecast by COS'!ASI6</f>
        <v>0</v>
      </c>
      <c r="ASJ7" s="98">
        <f>'Sales Forecast by COS'!ASJ6</f>
        <v>0</v>
      </c>
      <c r="ASK7" s="98">
        <f>'Sales Forecast by COS'!ASK6</f>
        <v>0</v>
      </c>
      <c r="ASL7" s="98">
        <f>'Sales Forecast by COS'!ASL6</f>
        <v>0</v>
      </c>
      <c r="ASM7" s="98">
        <f>'Sales Forecast by COS'!ASM6</f>
        <v>0</v>
      </c>
      <c r="ASN7" s="98">
        <f>'Sales Forecast by COS'!ASN6</f>
        <v>0</v>
      </c>
      <c r="ASO7" s="98">
        <f>'Sales Forecast by COS'!ASO6</f>
        <v>0</v>
      </c>
      <c r="ASP7" s="98">
        <f>'Sales Forecast by COS'!ASP6</f>
        <v>0</v>
      </c>
      <c r="ASQ7" s="98">
        <f>'Sales Forecast by COS'!ASQ6</f>
        <v>0</v>
      </c>
      <c r="ASR7" s="98">
        <f>'Sales Forecast by COS'!ASR6</f>
        <v>0</v>
      </c>
      <c r="ASS7" s="98">
        <f>'Sales Forecast by COS'!ASS6</f>
        <v>0</v>
      </c>
      <c r="AST7" s="98">
        <f>'Sales Forecast by COS'!AST6</f>
        <v>0</v>
      </c>
      <c r="ASU7" s="98">
        <f>'Sales Forecast by COS'!ASU6</f>
        <v>0</v>
      </c>
      <c r="ASV7" s="98">
        <f>'Sales Forecast by COS'!ASV6</f>
        <v>0</v>
      </c>
      <c r="ASW7" s="98">
        <f>'Sales Forecast by COS'!ASW6</f>
        <v>0</v>
      </c>
      <c r="ASX7" s="98">
        <f>'Sales Forecast by COS'!ASX6</f>
        <v>0</v>
      </c>
      <c r="ASY7" s="98">
        <f>'Sales Forecast by COS'!ASY6</f>
        <v>0</v>
      </c>
      <c r="ASZ7" s="98">
        <f>'Sales Forecast by COS'!ASZ6</f>
        <v>0</v>
      </c>
      <c r="ATA7" s="98">
        <f>'Sales Forecast by COS'!ATA6</f>
        <v>0</v>
      </c>
      <c r="ATB7" s="98">
        <f>'Sales Forecast by COS'!ATB6</f>
        <v>0</v>
      </c>
      <c r="ATC7" s="98">
        <f>'Sales Forecast by COS'!ATC6</f>
        <v>0</v>
      </c>
      <c r="ATD7" s="98">
        <f>'Sales Forecast by COS'!ATD6</f>
        <v>0</v>
      </c>
      <c r="ATE7" s="98">
        <f>'Sales Forecast by COS'!ATE6</f>
        <v>0</v>
      </c>
      <c r="ATF7" s="98">
        <f>'Sales Forecast by COS'!ATF6</f>
        <v>0</v>
      </c>
      <c r="ATG7" s="98">
        <f>'Sales Forecast by COS'!ATG6</f>
        <v>0</v>
      </c>
      <c r="ATH7" s="98">
        <f>'Sales Forecast by COS'!ATH6</f>
        <v>0</v>
      </c>
      <c r="ATI7" s="98">
        <f>'Sales Forecast by COS'!ATI6</f>
        <v>0</v>
      </c>
      <c r="ATJ7" s="98">
        <f>'Sales Forecast by COS'!ATJ6</f>
        <v>0</v>
      </c>
      <c r="ATK7" s="98">
        <f>'Sales Forecast by COS'!ATK6</f>
        <v>0</v>
      </c>
      <c r="ATL7" s="98">
        <f>'Sales Forecast by COS'!ATL6</f>
        <v>0</v>
      </c>
      <c r="ATM7" s="98">
        <f>'Sales Forecast by COS'!ATM6</f>
        <v>0</v>
      </c>
      <c r="ATN7" s="98">
        <f>'Sales Forecast by COS'!ATN6</f>
        <v>0</v>
      </c>
      <c r="ATO7" s="98">
        <f>'Sales Forecast by COS'!ATO6</f>
        <v>0</v>
      </c>
      <c r="ATP7" s="98">
        <f>'Sales Forecast by COS'!ATP6</f>
        <v>0</v>
      </c>
      <c r="ATQ7" s="98">
        <f>'Sales Forecast by COS'!ATQ6</f>
        <v>0</v>
      </c>
      <c r="ATR7" s="98">
        <f>'Sales Forecast by COS'!ATR6</f>
        <v>0</v>
      </c>
      <c r="ATS7" s="98">
        <f>'Sales Forecast by COS'!ATS6</f>
        <v>0</v>
      </c>
      <c r="ATT7" s="98">
        <f>'Sales Forecast by COS'!ATT6</f>
        <v>0</v>
      </c>
      <c r="ATU7" s="98">
        <f>'Sales Forecast by COS'!ATU6</f>
        <v>0</v>
      </c>
      <c r="ATV7" s="98">
        <f>'Sales Forecast by COS'!ATV6</f>
        <v>0</v>
      </c>
      <c r="ATW7" s="98">
        <f>'Sales Forecast by COS'!ATW6</f>
        <v>0</v>
      </c>
      <c r="ATX7" s="98">
        <f>'Sales Forecast by COS'!ATX6</f>
        <v>0</v>
      </c>
      <c r="ATY7" s="98">
        <f>'Sales Forecast by COS'!ATY6</f>
        <v>0</v>
      </c>
      <c r="ATZ7" s="98">
        <f>'Sales Forecast by COS'!ATZ6</f>
        <v>0</v>
      </c>
      <c r="AUA7" s="98">
        <f>'Sales Forecast by COS'!AUA6</f>
        <v>0</v>
      </c>
      <c r="AUB7" s="98">
        <f>'Sales Forecast by COS'!AUB6</f>
        <v>0</v>
      </c>
      <c r="AUC7" s="98">
        <f>'Sales Forecast by COS'!AUC6</f>
        <v>0</v>
      </c>
      <c r="AUD7" s="98">
        <f>'Sales Forecast by COS'!AUD6</f>
        <v>0</v>
      </c>
      <c r="AUE7" s="98">
        <f>'Sales Forecast by COS'!AUE6</f>
        <v>0</v>
      </c>
      <c r="AUF7" s="98">
        <f>'Sales Forecast by COS'!AUF6</f>
        <v>0</v>
      </c>
      <c r="AUG7" s="98">
        <f>'Sales Forecast by COS'!AUG6</f>
        <v>0</v>
      </c>
      <c r="AUH7" s="98">
        <f>'Sales Forecast by COS'!AUH6</f>
        <v>0</v>
      </c>
      <c r="AUI7" s="98">
        <f>'Sales Forecast by COS'!AUI6</f>
        <v>0</v>
      </c>
      <c r="AUJ7" s="98">
        <f>'Sales Forecast by COS'!AUJ6</f>
        <v>0</v>
      </c>
      <c r="AUK7" s="98">
        <f>'Sales Forecast by COS'!AUK6</f>
        <v>0</v>
      </c>
      <c r="AUL7" s="98">
        <f>'Sales Forecast by COS'!AUL6</f>
        <v>0</v>
      </c>
      <c r="AUM7" s="98">
        <f>'Sales Forecast by COS'!AUM6</f>
        <v>0</v>
      </c>
      <c r="AUN7" s="98">
        <f>'Sales Forecast by COS'!AUN6</f>
        <v>0</v>
      </c>
      <c r="AUO7" s="98">
        <f>'Sales Forecast by COS'!AUO6</f>
        <v>0</v>
      </c>
      <c r="AUP7" s="98">
        <f>'Sales Forecast by COS'!AUP6</f>
        <v>0</v>
      </c>
      <c r="AUQ7" s="98">
        <f>'Sales Forecast by COS'!AUQ6</f>
        <v>0</v>
      </c>
      <c r="AUR7" s="98">
        <f>'Sales Forecast by COS'!AUR6</f>
        <v>0</v>
      </c>
      <c r="AUS7" s="98">
        <f>'Sales Forecast by COS'!AUS6</f>
        <v>0</v>
      </c>
      <c r="AUT7" s="98">
        <f>'Sales Forecast by COS'!AUT6</f>
        <v>0</v>
      </c>
      <c r="AUU7" s="98">
        <f>'Sales Forecast by COS'!AUU6</f>
        <v>0</v>
      </c>
      <c r="AUV7" s="98">
        <f>'Sales Forecast by COS'!AUV6</f>
        <v>0</v>
      </c>
      <c r="AUW7" s="98">
        <f>'Sales Forecast by COS'!AUW6</f>
        <v>0</v>
      </c>
      <c r="AUX7" s="98">
        <f>'Sales Forecast by COS'!AUX6</f>
        <v>0</v>
      </c>
      <c r="AUY7" s="98">
        <f>'Sales Forecast by COS'!AUY6</f>
        <v>0</v>
      </c>
      <c r="AUZ7" s="98">
        <f>'Sales Forecast by COS'!AUZ6</f>
        <v>0</v>
      </c>
      <c r="AVA7" s="98">
        <f>'Sales Forecast by COS'!AVA6</f>
        <v>0</v>
      </c>
      <c r="AVB7" s="98">
        <f>'Sales Forecast by COS'!AVB6</f>
        <v>0</v>
      </c>
      <c r="AVC7" s="98">
        <f>'Sales Forecast by COS'!AVC6</f>
        <v>0</v>
      </c>
      <c r="AVD7" s="98">
        <f>'Sales Forecast by COS'!AVD6</f>
        <v>0</v>
      </c>
      <c r="AVE7" s="98">
        <f>'Sales Forecast by COS'!AVE6</f>
        <v>0</v>
      </c>
      <c r="AVF7" s="98">
        <f>'Sales Forecast by COS'!AVF6</f>
        <v>0</v>
      </c>
      <c r="AVG7" s="98">
        <f>'Sales Forecast by COS'!AVG6</f>
        <v>0</v>
      </c>
      <c r="AVH7" s="98">
        <f>'Sales Forecast by COS'!AVH6</f>
        <v>0</v>
      </c>
      <c r="AVI7" s="98">
        <f>'Sales Forecast by COS'!AVI6</f>
        <v>0</v>
      </c>
      <c r="AVJ7" s="98">
        <f>'Sales Forecast by COS'!AVJ6</f>
        <v>0</v>
      </c>
      <c r="AVK7" s="98">
        <f>'Sales Forecast by COS'!AVK6</f>
        <v>0</v>
      </c>
      <c r="AVL7" s="98">
        <f>'Sales Forecast by COS'!AVL6</f>
        <v>0</v>
      </c>
      <c r="AVM7" s="98">
        <f>'Sales Forecast by COS'!AVM6</f>
        <v>0</v>
      </c>
      <c r="AVN7" s="98">
        <f>'Sales Forecast by COS'!AVN6</f>
        <v>0</v>
      </c>
      <c r="AVO7" s="98">
        <f>'Sales Forecast by COS'!AVO6</f>
        <v>0</v>
      </c>
      <c r="AVP7" s="98">
        <f>'Sales Forecast by COS'!AVP6</f>
        <v>0</v>
      </c>
      <c r="AVQ7" s="98">
        <f>'Sales Forecast by COS'!AVQ6</f>
        <v>0</v>
      </c>
      <c r="AVR7" s="98">
        <f>'Sales Forecast by COS'!AVR6</f>
        <v>0</v>
      </c>
      <c r="AVS7" s="98">
        <f>'Sales Forecast by COS'!AVS6</f>
        <v>0</v>
      </c>
      <c r="AVT7" s="98">
        <f>'Sales Forecast by COS'!AVT6</f>
        <v>0</v>
      </c>
      <c r="AVU7" s="98">
        <f>'Sales Forecast by COS'!AVU6</f>
        <v>0</v>
      </c>
      <c r="AVV7" s="98">
        <f>'Sales Forecast by COS'!AVV6</f>
        <v>0</v>
      </c>
      <c r="AVW7" s="98">
        <f>'Sales Forecast by COS'!AVW6</f>
        <v>0</v>
      </c>
      <c r="AVX7" s="98">
        <f>'Sales Forecast by COS'!AVX6</f>
        <v>0</v>
      </c>
      <c r="AVY7" s="98">
        <f>'Sales Forecast by COS'!AVY6</f>
        <v>0</v>
      </c>
      <c r="AVZ7" s="98">
        <f>'Sales Forecast by COS'!AVZ6</f>
        <v>0</v>
      </c>
      <c r="AWA7" s="98">
        <f>'Sales Forecast by COS'!AWA6</f>
        <v>0</v>
      </c>
      <c r="AWB7" s="98">
        <f>'Sales Forecast by COS'!AWB6</f>
        <v>0</v>
      </c>
      <c r="AWC7" s="98">
        <f>'Sales Forecast by COS'!AWC6</f>
        <v>0</v>
      </c>
      <c r="AWD7" s="98">
        <f>'Sales Forecast by COS'!AWD6</f>
        <v>0</v>
      </c>
      <c r="AWE7" s="98">
        <f>'Sales Forecast by COS'!AWE6</f>
        <v>0</v>
      </c>
      <c r="AWF7" s="98">
        <f>'Sales Forecast by COS'!AWF6</f>
        <v>0</v>
      </c>
      <c r="AWG7" s="98">
        <f>'Sales Forecast by COS'!AWG6</f>
        <v>0</v>
      </c>
      <c r="AWH7" s="98">
        <f>'Sales Forecast by COS'!AWH6</f>
        <v>0</v>
      </c>
      <c r="AWI7" s="98">
        <f>'Sales Forecast by COS'!AWI6</f>
        <v>0</v>
      </c>
      <c r="AWJ7" s="98">
        <f>'Sales Forecast by COS'!AWJ6</f>
        <v>0</v>
      </c>
      <c r="AWK7" s="98">
        <f>'Sales Forecast by COS'!AWK6</f>
        <v>0</v>
      </c>
      <c r="AWL7" s="98">
        <f>'Sales Forecast by COS'!AWL6</f>
        <v>0</v>
      </c>
      <c r="AWM7" s="98">
        <f>'Sales Forecast by COS'!AWM6</f>
        <v>0</v>
      </c>
      <c r="AWN7" s="98">
        <f>'Sales Forecast by COS'!AWN6</f>
        <v>0</v>
      </c>
      <c r="AWO7" s="98">
        <f>'Sales Forecast by COS'!AWO6</f>
        <v>0</v>
      </c>
      <c r="AWP7" s="98">
        <f>'Sales Forecast by COS'!AWP6</f>
        <v>0</v>
      </c>
      <c r="AWQ7" s="98">
        <f>'Sales Forecast by COS'!AWQ6</f>
        <v>0</v>
      </c>
      <c r="AWR7" s="98">
        <f>'Sales Forecast by COS'!AWR6</f>
        <v>0</v>
      </c>
      <c r="AWS7" s="98">
        <f>'Sales Forecast by COS'!AWS6</f>
        <v>0</v>
      </c>
      <c r="AWT7" s="98">
        <f>'Sales Forecast by COS'!AWT6</f>
        <v>0</v>
      </c>
      <c r="AWU7" s="98">
        <f>'Sales Forecast by COS'!AWU6</f>
        <v>0</v>
      </c>
      <c r="AWV7" s="98">
        <f>'Sales Forecast by COS'!AWV6</f>
        <v>0</v>
      </c>
      <c r="AWW7" s="98">
        <f>'Sales Forecast by COS'!AWW6</f>
        <v>0</v>
      </c>
      <c r="AWX7" s="98">
        <f>'Sales Forecast by COS'!AWX6</f>
        <v>0</v>
      </c>
      <c r="AWY7" s="98">
        <f>'Sales Forecast by COS'!AWY6</f>
        <v>0</v>
      </c>
      <c r="AWZ7" s="98">
        <f>'Sales Forecast by COS'!AWZ6</f>
        <v>0</v>
      </c>
      <c r="AXA7" s="98">
        <f>'Sales Forecast by COS'!AXA6</f>
        <v>0</v>
      </c>
      <c r="AXB7" s="98">
        <f>'Sales Forecast by COS'!AXB6</f>
        <v>0</v>
      </c>
      <c r="AXC7" s="98">
        <f>'Sales Forecast by COS'!AXC6</f>
        <v>0</v>
      </c>
      <c r="AXD7" s="98">
        <f>'Sales Forecast by COS'!AXD6</f>
        <v>0</v>
      </c>
      <c r="AXE7" s="98">
        <f>'Sales Forecast by COS'!AXE6</f>
        <v>0</v>
      </c>
      <c r="AXF7" s="98">
        <f>'Sales Forecast by COS'!AXF6</f>
        <v>0</v>
      </c>
      <c r="AXG7" s="98">
        <f>'Sales Forecast by COS'!AXG6</f>
        <v>0</v>
      </c>
      <c r="AXH7" s="98">
        <f>'Sales Forecast by COS'!AXH6</f>
        <v>0</v>
      </c>
      <c r="AXI7" s="98">
        <f>'Sales Forecast by COS'!AXI6</f>
        <v>0</v>
      </c>
      <c r="AXJ7" s="98">
        <f>'Sales Forecast by COS'!AXJ6</f>
        <v>0</v>
      </c>
      <c r="AXK7" s="98">
        <f>'Sales Forecast by COS'!AXK6</f>
        <v>0</v>
      </c>
      <c r="AXL7" s="98">
        <f>'Sales Forecast by COS'!AXL6</f>
        <v>0</v>
      </c>
      <c r="AXM7" s="98">
        <f>'Sales Forecast by COS'!AXM6</f>
        <v>0</v>
      </c>
      <c r="AXN7" s="98">
        <f>'Sales Forecast by COS'!AXN6</f>
        <v>0</v>
      </c>
      <c r="AXO7" s="98">
        <f>'Sales Forecast by COS'!AXO6</f>
        <v>0</v>
      </c>
      <c r="AXP7" s="98">
        <f>'Sales Forecast by COS'!AXP6</f>
        <v>0</v>
      </c>
      <c r="AXQ7" s="98">
        <f>'Sales Forecast by COS'!AXQ6</f>
        <v>0</v>
      </c>
      <c r="AXR7" s="98">
        <f>'Sales Forecast by COS'!AXR6</f>
        <v>0</v>
      </c>
      <c r="AXS7" s="98">
        <f>'Sales Forecast by COS'!AXS6</f>
        <v>0</v>
      </c>
      <c r="AXT7" s="98">
        <f>'Sales Forecast by COS'!AXT6</f>
        <v>0</v>
      </c>
      <c r="AXU7" s="98">
        <f>'Sales Forecast by COS'!AXU6</f>
        <v>0</v>
      </c>
      <c r="AXV7" s="98">
        <f>'Sales Forecast by COS'!AXV6</f>
        <v>0</v>
      </c>
      <c r="AXW7" s="98">
        <f>'Sales Forecast by COS'!AXW6</f>
        <v>0</v>
      </c>
      <c r="AXX7" s="98">
        <f>'Sales Forecast by COS'!AXX6</f>
        <v>0</v>
      </c>
      <c r="AXY7" s="98">
        <f>'Sales Forecast by COS'!AXY6</f>
        <v>0</v>
      </c>
      <c r="AXZ7" s="98">
        <f>'Sales Forecast by COS'!AXZ6</f>
        <v>0</v>
      </c>
      <c r="AYA7" s="98">
        <f>'Sales Forecast by COS'!AYA6</f>
        <v>0</v>
      </c>
      <c r="AYB7" s="98">
        <f>'Sales Forecast by COS'!AYB6</f>
        <v>0</v>
      </c>
      <c r="AYC7" s="98">
        <f>'Sales Forecast by COS'!AYC6</f>
        <v>0</v>
      </c>
      <c r="AYD7" s="98">
        <f>'Sales Forecast by COS'!AYD6</f>
        <v>0</v>
      </c>
      <c r="AYE7" s="98">
        <f>'Sales Forecast by COS'!AYE6</f>
        <v>0</v>
      </c>
      <c r="AYF7" s="98">
        <f>'Sales Forecast by COS'!AYF6</f>
        <v>0</v>
      </c>
      <c r="AYG7" s="98">
        <f>'Sales Forecast by COS'!AYG6</f>
        <v>0</v>
      </c>
      <c r="AYH7" s="98">
        <f>'Sales Forecast by COS'!AYH6</f>
        <v>0</v>
      </c>
      <c r="AYI7" s="98">
        <f>'Sales Forecast by COS'!AYI6</f>
        <v>0</v>
      </c>
      <c r="AYJ7" s="98">
        <f>'Sales Forecast by COS'!AYJ6</f>
        <v>0</v>
      </c>
      <c r="AYK7" s="98">
        <f>'Sales Forecast by COS'!AYK6</f>
        <v>0</v>
      </c>
      <c r="AYL7" s="98">
        <f>'Sales Forecast by COS'!AYL6</f>
        <v>0</v>
      </c>
      <c r="AYM7" s="98">
        <f>'Sales Forecast by COS'!AYM6</f>
        <v>0</v>
      </c>
      <c r="AYN7" s="98">
        <f>'Sales Forecast by COS'!AYN6</f>
        <v>0</v>
      </c>
      <c r="AYO7" s="98">
        <f>'Sales Forecast by COS'!AYO6</f>
        <v>0</v>
      </c>
      <c r="AYP7" s="98">
        <f>'Sales Forecast by COS'!AYP6</f>
        <v>0</v>
      </c>
      <c r="AYQ7" s="98">
        <f>'Sales Forecast by COS'!AYQ6</f>
        <v>0</v>
      </c>
      <c r="AYR7" s="98">
        <f>'Sales Forecast by COS'!AYR6</f>
        <v>0</v>
      </c>
      <c r="AYS7" s="98">
        <f>'Sales Forecast by COS'!AYS6</f>
        <v>0</v>
      </c>
      <c r="AYT7" s="98">
        <f>'Sales Forecast by COS'!AYT6</f>
        <v>0</v>
      </c>
      <c r="AYU7" s="98">
        <f>'Sales Forecast by COS'!AYU6</f>
        <v>0</v>
      </c>
      <c r="AYV7" s="98">
        <f>'Sales Forecast by COS'!AYV6</f>
        <v>0</v>
      </c>
      <c r="AYW7" s="98">
        <f>'Sales Forecast by COS'!AYW6</f>
        <v>0</v>
      </c>
      <c r="AYX7" s="98">
        <f>'Sales Forecast by COS'!AYX6</f>
        <v>0</v>
      </c>
      <c r="AYY7" s="98">
        <f>'Sales Forecast by COS'!AYY6</f>
        <v>0</v>
      </c>
      <c r="AYZ7" s="98">
        <f>'Sales Forecast by COS'!AYZ6</f>
        <v>0</v>
      </c>
      <c r="AZA7" s="98">
        <f>'Sales Forecast by COS'!AZA6</f>
        <v>0</v>
      </c>
      <c r="AZB7" s="98">
        <f>'Sales Forecast by COS'!AZB6</f>
        <v>0</v>
      </c>
      <c r="AZC7" s="98">
        <f>'Sales Forecast by COS'!AZC6</f>
        <v>0</v>
      </c>
      <c r="AZD7" s="98">
        <f>'Sales Forecast by COS'!AZD6</f>
        <v>0</v>
      </c>
      <c r="AZE7" s="98">
        <f>'Sales Forecast by COS'!AZE6</f>
        <v>0</v>
      </c>
      <c r="AZF7" s="98">
        <f>'Sales Forecast by COS'!AZF6</f>
        <v>0</v>
      </c>
      <c r="AZG7" s="98">
        <f>'Sales Forecast by COS'!AZG6</f>
        <v>0</v>
      </c>
      <c r="AZH7" s="98">
        <f>'Sales Forecast by COS'!AZH6</f>
        <v>0</v>
      </c>
      <c r="AZI7" s="98">
        <f>'Sales Forecast by COS'!AZI6</f>
        <v>0</v>
      </c>
      <c r="AZJ7" s="98">
        <f>'Sales Forecast by COS'!AZJ6</f>
        <v>0</v>
      </c>
      <c r="AZK7" s="98">
        <f>'Sales Forecast by COS'!AZK6</f>
        <v>0</v>
      </c>
      <c r="AZL7" s="98">
        <f>'Sales Forecast by COS'!AZL6</f>
        <v>0</v>
      </c>
      <c r="AZM7" s="98">
        <f>'Sales Forecast by COS'!AZM6</f>
        <v>0</v>
      </c>
      <c r="AZN7" s="98">
        <f>'Sales Forecast by COS'!AZN6</f>
        <v>0</v>
      </c>
      <c r="AZO7" s="98">
        <f>'Sales Forecast by COS'!AZO6</f>
        <v>0</v>
      </c>
      <c r="AZP7" s="98">
        <f>'Sales Forecast by COS'!AZP6</f>
        <v>0</v>
      </c>
      <c r="AZQ7" s="98">
        <f>'Sales Forecast by COS'!AZQ6</f>
        <v>0</v>
      </c>
      <c r="AZR7" s="98">
        <f>'Sales Forecast by COS'!AZR6</f>
        <v>0</v>
      </c>
      <c r="AZS7" s="98">
        <f>'Sales Forecast by COS'!AZS6</f>
        <v>0</v>
      </c>
      <c r="AZT7" s="98">
        <f>'Sales Forecast by COS'!AZT6</f>
        <v>0</v>
      </c>
      <c r="AZU7" s="98">
        <f>'Sales Forecast by COS'!AZU6</f>
        <v>0</v>
      </c>
      <c r="AZV7" s="98">
        <f>'Sales Forecast by COS'!AZV6</f>
        <v>0</v>
      </c>
      <c r="AZW7" s="98">
        <f>'Sales Forecast by COS'!AZW6</f>
        <v>0</v>
      </c>
      <c r="AZX7" s="98">
        <f>'Sales Forecast by COS'!AZX6</f>
        <v>0</v>
      </c>
      <c r="AZY7" s="98">
        <f>'Sales Forecast by COS'!AZY6</f>
        <v>0</v>
      </c>
      <c r="AZZ7" s="98">
        <f>'Sales Forecast by COS'!AZZ6</f>
        <v>0</v>
      </c>
      <c r="BAA7" s="98">
        <f>'Sales Forecast by COS'!BAA6</f>
        <v>0</v>
      </c>
      <c r="BAB7" s="98">
        <f>'Sales Forecast by COS'!BAB6</f>
        <v>0</v>
      </c>
      <c r="BAC7" s="98">
        <f>'Sales Forecast by COS'!BAC6</f>
        <v>0</v>
      </c>
      <c r="BAD7" s="98">
        <f>'Sales Forecast by COS'!BAD6</f>
        <v>0</v>
      </c>
      <c r="BAE7" s="98">
        <f>'Sales Forecast by COS'!BAE6</f>
        <v>0</v>
      </c>
      <c r="BAF7" s="98">
        <f>'Sales Forecast by COS'!BAF6</f>
        <v>0</v>
      </c>
      <c r="BAG7" s="98">
        <f>'Sales Forecast by COS'!BAG6</f>
        <v>0</v>
      </c>
      <c r="BAH7" s="98">
        <f>'Sales Forecast by COS'!BAH6</f>
        <v>0</v>
      </c>
      <c r="BAI7" s="98">
        <f>'Sales Forecast by COS'!BAI6</f>
        <v>0</v>
      </c>
      <c r="BAJ7" s="98">
        <f>'Sales Forecast by COS'!BAJ6</f>
        <v>0</v>
      </c>
      <c r="BAK7" s="98">
        <f>'Sales Forecast by COS'!BAK6</f>
        <v>0</v>
      </c>
      <c r="BAL7" s="98">
        <f>'Sales Forecast by COS'!BAL6</f>
        <v>0</v>
      </c>
      <c r="BAM7" s="98">
        <f>'Sales Forecast by COS'!BAM6</f>
        <v>0</v>
      </c>
      <c r="BAN7" s="98">
        <f>'Sales Forecast by COS'!BAN6</f>
        <v>0</v>
      </c>
      <c r="BAO7" s="98">
        <f>'Sales Forecast by COS'!BAO6</f>
        <v>0</v>
      </c>
      <c r="BAP7" s="98">
        <f>'Sales Forecast by COS'!BAP6</f>
        <v>0</v>
      </c>
      <c r="BAQ7" s="98">
        <f>'Sales Forecast by COS'!BAQ6</f>
        <v>0</v>
      </c>
      <c r="BAR7" s="98">
        <f>'Sales Forecast by COS'!BAR6</f>
        <v>0</v>
      </c>
      <c r="BAS7" s="98">
        <f>'Sales Forecast by COS'!BAS6</f>
        <v>0</v>
      </c>
      <c r="BAT7" s="98">
        <f>'Sales Forecast by COS'!BAT6</f>
        <v>0</v>
      </c>
      <c r="BAU7" s="98">
        <f>'Sales Forecast by COS'!BAU6</f>
        <v>0</v>
      </c>
      <c r="BAV7" s="98">
        <f>'Sales Forecast by COS'!BAV6</f>
        <v>0</v>
      </c>
      <c r="BAW7" s="98">
        <f>'Sales Forecast by COS'!BAW6</f>
        <v>0</v>
      </c>
      <c r="BAX7" s="98">
        <f>'Sales Forecast by COS'!BAX6</f>
        <v>0</v>
      </c>
      <c r="BAY7" s="98">
        <f>'Sales Forecast by COS'!BAY6</f>
        <v>0</v>
      </c>
      <c r="BAZ7" s="98">
        <f>'Sales Forecast by COS'!BAZ6</f>
        <v>0</v>
      </c>
      <c r="BBA7" s="98">
        <f>'Sales Forecast by COS'!BBA6</f>
        <v>0</v>
      </c>
      <c r="BBB7" s="98">
        <f>'Sales Forecast by COS'!BBB6</f>
        <v>0</v>
      </c>
      <c r="BBC7" s="98">
        <f>'Sales Forecast by COS'!BBC6</f>
        <v>0</v>
      </c>
      <c r="BBD7" s="98">
        <f>'Sales Forecast by COS'!BBD6</f>
        <v>0</v>
      </c>
      <c r="BBE7" s="98">
        <f>'Sales Forecast by COS'!BBE6</f>
        <v>0</v>
      </c>
      <c r="BBF7" s="98">
        <f>'Sales Forecast by COS'!BBF6</f>
        <v>0</v>
      </c>
      <c r="BBG7" s="98">
        <f>'Sales Forecast by COS'!BBG6</f>
        <v>0</v>
      </c>
      <c r="BBH7" s="98">
        <f>'Sales Forecast by COS'!BBH6</f>
        <v>0</v>
      </c>
      <c r="BBI7" s="98">
        <f>'Sales Forecast by COS'!BBI6</f>
        <v>0</v>
      </c>
      <c r="BBJ7" s="98">
        <f>'Sales Forecast by COS'!BBJ6</f>
        <v>0</v>
      </c>
      <c r="BBK7" s="98">
        <f>'Sales Forecast by COS'!BBK6</f>
        <v>0</v>
      </c>
      <c r="BBL7" s="98">
        <f>'Sales Forecast by COS'!BBL6</f>
        <v>0</v>
      </c>
      <c r="BBM7" s="98">
        <f>'Sales Forecast by COS'!BBM6</f>
        <v>0</v>
      </c>
      <c r="BBN7" s="98">
        <f>'Sales Forecast by COS'!BBN6</f>
        <v>0</v>
      </c>
      <c r="BBO7" s="98">
        <f>'Sales Forecast by COS'!BBO6</f>
        <v>0</v>
      </c>
      <c r="BBP7" s="98">
        <f>'Sales Forecast by COS'!BBP6</f>
        <v>0</v>
      </c>
      <c r="BBQ7" s="98">
        <f>'Sales Forecast by COS'!BBQ6</f>
        <v>0</v>
      </c>
      <c r="BBR7" s="98">
        <f>'Sales Forecast by COS'!BBR6</f>
        <v>0</v>
      </c>
      <c r="BBS7" s="98">
        <f>'Sales Forecast by COS'!BBS6</f>
        <v>0</v>
      </c>
      <c r="BBT7" s="98">
        <f>'Sales Forecast by COS'!BBT6</f>
        <v>0</v>
      </c>
      <c r="BBU7" s="98">
        <f>'Sales Forecast by COS'!BBU6</f>
        <v>0</v>
      </c>
      <c r="BBV7" s="98">
        <f>'Sales Forecast by COS'!BBV6</f>
        <v>0</v>
      </c>
      <c r="BBW7" s="98">
        <f>'Sales Forecast by COS'!BBW6</f>
        <v>0</v>
      </c>
      <c r="BBX7" s="98">
        <f>'Sales Forecast by COS'!BBX6</f>
        <v>0</v>
      </c>
      <c r="BBY7" s="98">
        <f>'Sales Forecast by COS'!BBY6</f>
        <v>0</v>
      </c>
      <c r="BBZ7" s="98">
        <f>'Sales Forecast by COS'!BBZ6</f>
        <v>0</v>
      </c>
      <c r="BCA7" s="98">
        <f>'Sales Forecast by COS'!BCA6</f>
        <v>0</v>
      </c>
      <c r="BCB7" s="98">
        <f>'Sales Forecast by COS'!BCB6</f>
        <v>0</v>
      </c>
      <c r="BCC7" s="98">
        <f>'Sales Forecast by COS'!BCC6</f>
        <v>0</v>
      </c>
      <c r="BCD7" s="98">
        <f>'Sales Forecast by COS'!BCD6</f>
        <v>0</v>
      </c>
      <c r="BCE7" s="98">
        <f>'Sales Forecast by COS'!BCE6</f>
        <v>0</v>
      </c>
      <c r="BCF7" s="98">
        <f>'Sales Forecast by COS'!BCF6</f>
        <v>0</v>
      </c>
      <c r="BCG7" s="98">
        <f>'Sales Forecast by COS'!BCG6</f>
        <v>0</v>
      </c>
      <c r="BCH7" s="98">
        <f>'Sales Forecast by COS'!BCH6</f>
        <v>0</v>
      </c>
      <c r="BCI7" s="98">
        <f>'Sales Forecast by COS'!BCI6</f>
        <v>0</v>
      </c>
      <c r="BCJ7" s="98">
        <f>'Sales Forecast by COS'!BCJ6</f>
        <v>0</v>
      </c>
      <c r="BCK7" s="98">
        <f>'Sales Forecast by COS'!BCK6</f>
        <v>0</v>
      </c>
      <c r="BCL7" s="98">
        <f>'Sales Forecast by COS'!BCL6</f>
        <v>0</v>
      </c>
      <c r="BCM7" s="98">
        <f>'Sales Forecast by COS'!BCM6</f>
        <v>0</v>
      </c>
      <c r="BCN7" s="98">
        <f>'Sales Forecast by COS'!BCN6</f>
        <v>0</v>
      </c>
      <c r="BCO7" s="98">
        <f>'Sales Forecast by COS'!BCO6</f>
        <v>0</v>
      </c>
      <c r="BCP7" s="98">
        <f>'Sales Forecast by COS'!BCP6</f>
        <v>0</v>
      </c>
      <c r="BCQ7" s="98">
        <f>'Sales Forecast by COS'!BCQ6</f>
        <v>0</v>
      </c>
      <c r="BCR7" s="98">
        <f>'Sales Forecast by COS'!BCR6</f>
        <v>0</v>
      </c>
      <c r="BCS7" s="98">
        <f>'Sales Forecast by COS'!BCS6</f>
        <v>0</v>
      </c>
      <c r="BCT7" s="98">
        <f>'Sales Forecast by COS'!BCT6</f>
        <v>0</v>
      </c>
      <c r="BCU7" s="98">
        <f>'Sales Forecast by COS'!BCU6</f>
        <v>0</v>
      </c>
      <c r="BCV7" s="98">
        <f>'Sales Forecast by COS'!BCV6</f>
        <v>0</v>
      </c>
      <c r="BCW7" s="98">
        <f>'Sales Forecast by COS'!BCW6</f>
        <v>0</v>
      </c>
      <c r="BCX7" s="98">
        <f>'Sales Forecast by COS'!BCX6</f>
        <v>0</v>
      </c>
      <c r="BCY7" s="98">
        <f>'Sales Forecast by COS'!BCY6</f>
        <v>0</v>
      </c>
      <c r="BCZ7" s="98">
        <f>'Sales Forecast by COS'!BCZ6</f>
        <v>0</v>
      </c>
      <c r="BDA7" s="98">
        <f>'Sales Forecast by COS'!BDA6</f>
        <v>0</v>
      </c>
      <c r="BDB7" s="98">
        <f>'Sales Forecast by COS'!BDB6</f>
        <v>0</v>
      </c>
      <c r="BDC7" s="98">
        <f>'Sales Forecast by COS'!BDC6</f>
        <v>0</v>
      </c>
      <c r="BDD7" s="98">
        <f>'Sales Forecast by COS'!BDD6</f>
        <v>0</v>
      </c>
      <c r="BDE7" s="98">
        <f>'Sales Forecast by COS'!BDE6</f>
        <v>0</v>
      </c>
      <c r="BDF7" s="98">
        <f>'Sales Forecast by COS'!BDF6</f>
        <v>0</v>
      </c>
      <c r="BDG7" s="98">
        <f>'Sales Forecast by COS'!BDG6</f>
        <v>0</v>
      </c>
      <c r="BDH7" s="98">
        <f>'Sales Forecast by COS'!BDH6</f>
        <v>0</v>
      </c>
      <c r="BDI7" s="98">
        <f>'Sales Forecast by COS'!BDI6</f>
        <v>0</v>
      </c>
      <c r="BDJ7" s="98">
        <f>'Sales Forecast by COS'!BDJ6</f>
        <v>0</v>
      </c>
      <c r="BDK7" s="98">
        <f>'Sales Forecast by COS'!BDK6</f>
        <v>0</v>
      </c>
      <c r="BDL7" s="98">
        <f>'Sales Forecast by COS'!BDL6</f>
        <v>0</v>
      </c>
      <c r="BDM7" s="98">
        <f>'Sales Forecast by COS'!BDM6</f>
        <v>0</v>
      </c>
      <c r="BDN7" s="98">
        <f>'Sales Forecast by COS'!BDN6</f>
        <v>0</v>
      </c>
      <c r="BDO7" s="98">
        <f>'Sales Forecast by COS'!BDO6</f>
        <v>0</v>
      </c>
      <c r="BDP7" s="98">
        <f>'Sales Forecast by COS'!BDP6</f>
        <v>0</v>
      </c>
      <c r="BDQ7" s="98">
        <f>'Sales Forecast by COS'!BDQ6</f>
        <v>0</v>
      </c>
      <c r="BDR7" s="98">
        <f>'Sales Forecast by COS'!BDR6</f>
        <v>0</v>
      </c>
      <c r="BDS7" s="98">
        <f>'Sales Forecast by COS'!BDS6</f>
        <v>0</v>
      </c>
      <c r="BDT7" s="98">
        <f>'Sales Forecast by COS'!BDT6</f>
        <v>0</v>
      </c>
      <c r="BDU7" s="98">
        <f>'Sales Forecast by COS'!BDU6</f>
        <v>0</v>
      </c>
      <c r="BDV7" s="98">
        <f>'Sales Forecast by COS'!BDV6</f>
        <v>0</v>
      </c>
      <c r="BDW7" s="98">
        <f>'Sales Forecast by COS'!BDW6</f>
        <v>0</v>
      </c>
      <c r="BDX7" s="98">
        <f>'Sales Forecast by COS'!BDX6</f>
        <v>0</v>
      </c>
      <c r="BDY7" s="98">
        <f>'Sales Forecast by COS'!BDY6</f>
        <v>0</v>
      </c>
      <c r="BDZ7" s="98">
        <f>'Sales Forecast by COS'!BDZ6</f>
        <v>0</v>
      </c>
      <c r="BEA7" s="98">
        <f>'Sales Forecast by COS'!BEA6</f>
        <v>0</v>
      </c>
      <c r="BEB7" s="98">
        <f>'Sales Forecast by COS'!BEB6</f>
        <v>0</v>
      </c>
      <c r="BEC7" s="98">
        <f>'Sales Forecast by COS'!BEC6</f>
        <v>0</v>
      </c>
      <c r="BED7" s="98">
        <f>'Sales Forecast by COS'!BED6</f>
        <v>0</v>
      </c>
      <c r="BEE7" s="98">
        <f>'Sales Forecast by COS'!BEE6</f>
        <v>0</v>
      </c>
      <c r="BEF7" s="98">
        <f>'Sales Forecast by COS'!BEF6</f>
        <v>0</v>
      </c>
      <c r="BEG7" s="98">
        <f>'Sales Forecast by COS'!BEG6</f>
        <v>0</v>
      </c>
      <c r="BEH7" s="98">
        <f>'Sales Forecast by COS'!BEH6</f>
        <v>0</v>
      </c>
      <c r="BEI7" s="98">
        <f>'Sales Forecast by COS'!BEI6</f>
        <v>0</v>
      </c>
      <c r="BEJ7" s="98">
        <f>'Sales Forecast by COS'!BEJ6</f>
        <v>0</v>
      </c>
      <c r="BEK7" s="98">
        <f>'Sales Forecast by COS'!BEK6</f>
        <v>0</v>
      </c>
      <c r="BEL7" s="98">
        <f>'Sales Forecast by COS'!BEL6</f>
        <v>0</v>
      </c>
      <c r="BEM7" s="98">
        <f>'Sales Forecast by COS'!BEM6</f>
        <v>0</v>
      </c>
      <c r="BEN7" s="98">
        <f>'Sales Forecast by COS'!BEN6</f>
        <v>0</v>
      </c>
      <c r="BEO7" s="98">
        <f>'Sales Forecast by COS'!BEO6</f>
        <v>0</v>
      </c>
      <c r="BEP7" s="98">
        <f>'Sales Forecast by COS'!BEP6</f>
        <v>0</v>
      </c>
      <c r="BEQ7" s="98">
        <f>'Sales Forecast by COS'!BEQ6</f>
        <v>0</v>
      </c>
      <c r="BER7" s="98">
        <f>'Sales Forecast by COS'!BER6</f>
        <v>0</v>
      </c>
      <c r="BES7" s="98">
        <f>'Sales Forecast by COS'!BES6</f>
        <v>0</v>
      </c>
      <c r="BET7" s="98">
        <f>'Sales Forecast by COS'!BET6</f>
        <v>0</v>
      </c>
      <c r="BEU7" s="98">
        <f>'Sales Forecast by COS'!BEU6</f>
        <v>0</v>
      </c>
      <c r="BEV7" s="98">
        <f>'Sales Forecast by COS'!BEV6</f>
        <v>0</v>
      </c>
      <c r="BEW7" s="98">
        <f>'Sales Forecast by COS'!BEW6</f>
        <v>0</v>
      </c>
      <c r="BEX7" s="98">
        <f>'Sales Forecast by COS'!BEX6</f>
        <v>0</v>
      </c>
      <c r="BEY7" s="98">
        <f>'Sales Forecast by COS'!BEY6</f>
        <v>0</v>
      </c>
      <c r="BEZ7" s="98">
        <f>'Sales Forecast by COS'!BEZ6</f>
        <v>0</v>
      </c>
      <c r="BFA7" s="98">
        <f>'Sales Forecast by COS'!BFA6</f>
        <v>0</v>
      </c>
      <c r="BFB7" s="98">
        <f>'Sales Forecast by COS'!BFB6</f>
        <v>0</v>
      </c>
      <c r="BFC7" s="98">
        <f>'Sales Forecast by COS'!BFC6</f>
        <v>0</v>
      </c>
      <c r="BFD7" s="98">
        <f>'Sales Forecast by COS'!BFD6</f>
        <v>0</v>
      </c>
      <c r="BFE7" s="98">
        <f>'Sales Forecast by COS'!BFE6</f>
        <v>0</v>
      </c>
      <c r="BFF7" s="98">
        <f>'Sales Forecast by COS'!BFF6</f>
        <v>0</v>
      </c>
      <c r="BFG7" s="98">
        <f>'Sales Forecast by COS'!BFG6</f>
        <v>0</v>
      </c>
      <c r="BFH7" s="98">
        <f>'Sales Forecast by COS'!BFH6</f>
        <v>0</v>
      </c>
      <c r="BFI7" s="98">
        <f>'Sales Forecast by COS'!BFI6</f>
        <v>0</v>
      </c>
      <c r="BFJ7" s="98">
        <f>'Sales Forecast by COS'!BFJ6</f>
        <v>0</v>
      </c>
      <c r="BFK7" s="98">
        <f>'Sales Forecast by COS'!BFK6</f>
        <v>0</v>
      </c>
      <c r="BFL7" s="98">
        <f>'Sales Forecast by COS'!BFL6</f>
        <v>0</v>
      </c>
      <c r="BFM7" s="98">
        <f>'Sales Forecast by COS'!BFM6</f>
        <v>0</v>
      </c>
      <c r="BFN7" s="98">
        <f>'Sales Forecast by COS'!BFN6</f>
        <v>0</v>
      </c>
      <c r="BFO7" s="98">
        <f>'Sales Forecast by COS'!BFO6</f>
        <v>0</v>
      </c>
      <c r="BFP7" s="98">
        <f>'Sales Forecast by COS'!BFP6</f>
        <v>0</v>
      </c>
      <c r="BFQ7" s="98">
        <f>'Sales Forecast by COS'!BFQ6</f>
        <v>0</v>
      </c>
      <c r="BFR7" s="98">
        <f>'Sales Forecast by COS'!BFR6</f>
        <v>0</v>
      </c>
      <c r="BFS7" s="98">
        <f>'Sales Forecast by COS'!BFS6</f>
        <v>0</v>
      </c>
      <c r="BFT7" s="98">
        <f>'Sales Forecast by COS'!BFT6</f>
        <v>0</v>
      </c>
      <c r="BFU7" s="98">
        <f>'Sales Forecast by COS'!BFU6</f>
        <v>0</v>
      </c>
      <c r="BFV7" s="98">
        <f>'Sales Forecast by COS'!BFV6</f>
        <v>0</v>
      </c>
      <c r="BFW7" s="98">
        <f>'Sales Forecast by COS'!BFW6</f>
        <v>0</v>
      </c>
      <c r="BFX7" s="98">
        <f>'Sales Forecast by COS'!BFX6</f>
        <v>0</v>
      </c>
      <c r="BFY7" s="98">
        <f>'Sales Forecast by COS'!BFY6</f>
        <v>0</v>
      </c>
      <c r="BFZ7" s="98">
        <f>'Sales Forecast by COS'!BFZ6</f>
        <v>0</v>
      </c>
      <c r="BGA7" s="98">
        <f>'Sales Forecast by COS'!BGA6</f>
        <v>0</v>
      </c>
      <c r="BGB7" s="98">
        <f>'Sales Forecast by COS'!BGB6</f>
        <v>0</v>
      </c>
      <c r="BGC7" s="98">
        <f>'Sales Forecast by COS'!BGC6</f>
        <v>0</v>
      </c>
      <c r="BGD7" s="98">
        <f>'Sales Forecast by COS'!BGD6</f>
        <v>0</v>
      </c>
      <c r="BGE7" s="98">
        <f>'Sales Forecast by COS'!BGE6</f>
        <v>0</v>
      </c>
      <c r="BGF7" s="98">
        <f>'Sales Forecast by COS'!BGF6</f>
        <v>0</v>
      </c>
      <c r="BGG7" s="98">
        <f>'Sales Forecast by COS'!BGG6</f>
        <v>0</v>
      </c>
      <c r="BGH7" s="98">
        <f>'Sales Forecast by COS'!BGH6</f>
        <v>0</v>
      </c>
      <c r="BGI7" s="98">
        <f>'Sales Forecast by COS'!BGI6</f>
        <v>0</v>
      </c>
      <c r="BGJ7" s="98">
        <f>'Sales Forecast by COS'!BGJ6</f>
        <v>0</v>
      </c>
      <c r="BGK7" s="98">
        <f>'Sales Forecast by COS'!BGK6</f>
        <v>0</v>
      </c>
      <c r="BGL7" s="98">
        <f>'Sales Forecast by COS'!BGL6</f>
        <v>0</v>
      </c>
      <c r="BGM7" s="98">
        <f>'Sales Forecast by COS'!BGM6</f>
        <v>0</v>
      </c>
      <c r="BGN7" s="98">
        <f>'Sales Forecast by COS'!BGN6</f>
        <v>0</v>
      </c>
      <c r="BGO7" s="98">
        <f>'Sales Forecast by COS'!BGO6</f>
        <v>0</v>
      </c>
      <c r="BGP7" s="98">
        <f>'Sales Forecast by COS'!BGP6</f>
        <v>0</v>
      </c>
      <c r="BGQ7" s="98">
        <f>'Sales Forecast by COS'!BGQ6</f>
        <v>0</v>
      </c>
      <c r="BGR7" s="98">
        <f>'Sales Forecast by COS'!BGR6</f>
        <v>0</v>
      </c>
      <c r="BGS7" s="98">
        <f>'Sales Forecast by COS'!BGS6</f>
        <v>0</v>
      </c>
      <c r="BGT7" s="98">
        <f>'Sales Forecast by COS'!BGT6</f>
        <v>0</v>
      </c>
      <c r="BGU7" s="98">
        <f>'Sales Forecast by COS'!BGU6</f>
        <v>0</v>
      </c>
      <c r="BGV7" s="98">
        <f>'Sales Forecast by COS'!BGV6</f>
        <v>0</v>
      </c>
      <c r="BGW7" s="98">
        <f>'Sales Forecast by COS'!BGW6</f>
        <v>0</v>
      </c>
      <c r="BGX7" s="98">
        <f>'Sales Forecast by COS'!BGX6</f>
        <v>0</v>
      </c>
      <c r="BGY7" s="98">
        <f>'Sales Forecast by COS'!BGY6</f>
        <v>0</v>
      </c>
      <c r="BGZ7" s="98">
        <f>'Sales Forecast by COS'!BGZ6</f>
        <v>0</v>
      </c>
      <c r="BHA7" s="98">
        <f>'Sales Forecast by COS'!BHA6</f>
        <v>0</v>
      </c>
      <c r="BHB7" s="98">
        <f>'Sales Forecast by COS'!BHB6</f>
        <v>0</v>
      </c>
      <c r="BHC7" s="98">
        <f>'Sales Forecast by COS'!BHC6</f>
        <v>0</v>
      </c>
      <c r="BHD7" s="98">
        <f>'Sales Forecast by COS'!BHD6</f>
        <v>0</v>
      </c>
      <c r="BHE7" s="98">
        <f>'Sales Forecast by COS'!BHE6</f>
        <v>0</v>
      </c>
      <c r="BHF7" s="98">
        <f>'Sales Forecast by COS'!BHF6</f>
        <v>0</v>
      </c>
      <c r="BHG7" s="98">
        <f>'Sales Forecast by COS'!BHG6</f>
        <v>0</v>
      </c>
      <c r="BHH7" s="98">
        <f>'Sales Forecast by COS'!BHH6</f>
        <v>0</v>
      </c>
      <c r="BHI7" s="98">
        <f>'Sales Forecast by COS'!BHI6</f>
        <v>0</v>
      </c>
      <c r="BHJ7" s="98">
        <f>'Sales Forecast by COS'!BHJ6</f>
        <v>0</v>
      </c>
      <c r="BHK7" s="98">
        <f>'Sales Forecast by COS'!BHK6</f>
        <v>0</v>
      </c>
      <c r="BHL7" s="98">
        <f>'Sales Forecast by COS'!BHL6</f>
        <v>0</v>
      </c>
      <c r="BHM7" s="98">
        <f>'Sales Forecast by COS'!BHM6</f>
        <v>0</v>
      </c>
      <c r="BHN7" s="98">
        <f>'Sales Forecast by COS'!BHN6</f>
        <v>0</v>
      </c>
      <c r="BHO7" s="98">
        <f>'Sales Forecast by COS'!BHO6</f>
        <v>0</v>
      </c>
      <c r="BHP7" s="98">
        <f>'Sales Forecast by COS'!BHP6</f>
        <v>0</v>
      </c>
      <c r="BHQ7" s="98">
        <f>'Sales Forecast by COS'!BHQ6</f>
        <v>0</v>
      </c>
      <c r="BHR7" s="98">
        <f>'Sales Forecast by COS'!BHR6</f>
        <v>0</v>
      </c>
      <c r="BHS7" s="98">
        <f>'Sales Forecast by COS'!BHS6</f>
        <v>0</v>
      </c>
      <c r="BHT7" s="98">
        <f>'Sales Forecast by COS'!BHT6</f>
        <v>0</v>
      </c>
      <c r="BHU7" s="98">
        <f>'Sales Forecast by COS'!BHU6</f>
        <v>0</v>
      </c>
      <c r="BHV7" s="98">
        <f>'Sales Forecast by COS'!BHV6</f>
        <v>0</v>
      </c>
      <c r="BHW7" s="98">
        <f>'Sales Forecast by COS'!BHW6</f>
        <v>0</v>
      </c>
      <c r="BHX7" s="98">
        <f>'Sales Forecast by COS'!BHX6</f>
        <v>0</v>
      </c>
      <c r="BHY7" s="98">
        <f>'Sales Forecast by COS'!BHY6</f>
        <v>0</v>
      </c>
      <c r="BHZ7" s="98">
        <f>'Sales Forecast by COS'!BHZ6</f>
        <v>0</v>
      </c>
      <c r="BIA7" s="98">
        <f>'Sales Forecast by COS'!BIA6</f>
        <v>0</v>
      </c>
      <c r="BIB7" s="98">
        <f>'Sales Forecast by COS'!BIB6</f>
        <v>0</v>
      </c>
      <c r="BIC7" s="98">
        <f>'Sales Forecast by COS'!BIC6</f>
        <v>0</v>
      </c>
      <c r="BID7" s="98">
        <f>'Sales Forecast by COS'!BID6</f>
        <v>0</v>
      </c>
      <c r="BIE7" s="98">
        <f>'Sales Forecast by COS'!BIE6</f>
        <v>0</v>
      </c>
      <c r="BIF7" s="98">
        <f>'Sales Forecast by COS'!BIF6</f>
        <v>0</v>
      </c>
      <c r="BIG7" s="98">
        <f>'Sales Forecast by COS'!BIG6</f>
        <v>0</v>
      </c>
      <c r="BIH7" s="98">
        <f>'Sales Forecast by COS'!BIH6</f>
        <v>0</v>
      </c>
      <c r="BII7" s="98">
        <f>'Sales Forecast by COS'!BII6</f>
        <v>0</v>
      </c>
      <c r="BIJ7" s="98">
        <f>'Sales Forecast by COS'!BIJ6</f>
        <v>0</v>
      </c>
      <c r="BIK7" s="98">
        <f>'Sales Forecast by COS'!BIK6</f>
        <v>0</v>
      </c>
      <c r="BIL7" s="98">
        <f>'Sales Forecast by COS'!BIL6</f>
        <v>0</v>
      </c>
      <c r="BIM7" s="98">
        <f>'Sales Forecast by COS'!BIM6</f>
        <v>0</v>
      </c>
      <c r="BIN7" s="98">
        <f>'Sales Forecast by COS'!BIN6</f>
        <v>0</v>
      </c>
      <c r="BIO7" s="98">
        <f>'Sales Forecast by COS'!BIO6</f>
        <v>0</v>
      </c>
      <c r="BIP7" s="98">
        <f>'Sales Forecast by COS'!BIP6</f>
        <v>0</v>
      </c>
      <c r="BIQ7" s="98">
        <f>'Sales Forecast by COS'!BIQ6</f>
        <v>0</v>
      </c>
      <c r="BIR7" s="98">
        <f>'Sales Forecast by COS'!BIR6</f>
        <v>0</v>
      </c>
      <c r="BIS7" s="98">
        <f>'Sales Forecast by COS'!BIS6</f>
        <v>0</v>
      </c>
      <c r="BIT7" s="98">
        <f>'Sales Forecast by COS'!BIT6</f>
        <v>0</v>
      </c>
      <c r="BIU7" s="98">
        <f>'Sales Forecast by COS'!BIU6</f>
        <v>0</v>
      </c>
      <c r="BIV7" s="98">
        <f>'Sales Forecast by COS'!BIV6</f>
        <v>0</v>
      </c>
      <c r="BIW7" s="98">
        <f>'Sales Forecast by COS'!BIW6</f>
        <v>0</v>
      </c>
      <c r="BIX7" s="98">
        <f>'Sales Forecast by COS'!BIX6</f>
        <v>0</v>
      </c>
      <c r="BIY7" s="98">
        <f>'Sales Forecast by COS'!BIY6</f>
        <v>0</v>
      </c>
      <c r="BIZ7" s="98">
        <f>'Sales Forecast by COS'!BIZ6</f>
        <v>0</v>
      </c>
      <c r="BJA7" s="98">
        <f>'Sales Forecast by COS'!BJA6</f>
        <v>0</v>
      </c>
      <c r="BJB7" s="98">
        <f>'Sales Forecast by COS'!BJB6</f>
        <v>0</v>
      </c>
      <c r="BJC7" s="98">
        <f>'Sales Forecast by COS'!BJC6</f>
        <v>0</v>
      </c>
      <c r="BJD7" s="98">
        <f>'Sales Forecast by COS'!BJD6</f>
        <v>0</v>
      </c>
      <c r="BJE7" s="98">
        <f>'Sales Forecast by COS'!BJE6</f>
        <v>0</v>
      </c>
      <c r="BJF7" s="98">
        <f>'Sales Forecast by COS'!BJF6</f>
        <v>0</v>
      </c>
      <c r="BJG7" s="98">
        <f>'Sales Forecast by COS'!BJG6</f>
        <v>0</v>
      </c>
      <c r="BJH7" s="98">
        <f>'Sales Forecast by COS'!BJH6</f>
        <v>0</v>
      </c>
      <c r="BJI7" s="98">
        <f>'Sales Forecast by COS'!BJI6</f>
        <v>0</v>
      </c>
      <c r="BJJ7" s="98">
        <f>'Sales Forecast by COS'!BJJ6</f>
        <v>0</v>
      </c>
      <c r="BJK7" s="98">
        <f>'Sales Forecast by COS'!BJK6</f>
        <v>0</v>
      </c>
      <c r="BJL7" s="98">
        <f>'Sales Forecast by COS'!BJL6</f>
        <v>0</v>
      </c>
      <c r="BJM7" s="98">
        <f>'Sales Forecast by COS'!BJM6</f>
        <v>0</v>
      </c>
      <c r="BJN7" s="98">
        <f>'Sales Forecast by COS'!BJN6</f>
        <v>0</v>
      </c>
      <c r="BJO7" s="98">
        <f>'Sales Forecast by COS'!BJO6</f>
        <v>0</v>
      </c>
      <c r="BJP7" s="98">
        <f>'Sales Forecast by COS'!BJP6</f>
        <v>0</v>
      </c>
      <c r="BJQ7" s="98">
        <f>'Sales Forecast by COS'!BJQ6</f>
        <v>0</v>
      </c>
      <c r="BJR7" s="98">
        <f>'Sales Forecast by COS'!BJR6</f>
        <v>0</v>
      </c>
      <c r="BJS7" s="98">
        <f>'Sales Forecast by COS'!BJS6</f>
        <v>0</v>
      </c>
      <c r="BJT7" s="98">
        <f>'Sales Forecast by COS'!BJT6</f>
        <v>0</v>
      </c>
      <c r="BJU7" s="98">
        <f>'Sales Forecast by COS'!BJU6</f>
        <v>0</v>
      </c>
      <c r="BJV7" s="98">
        <f>'Sales Forecast by COS'!BJV6</f>
        <v>0</v>
      </c>
      <c r="BJW7" s="98">
        <f>'Sales Forecast by COS'!BJW6</f>
        <v>0</v>
      </c>
      <c r="BJX7" s="98">
        <f>'Sales Forecast by COS'!BJX6</f>
        <v>0</v>
      </c>
      <c r="BJY7" s="98">
        <f>'Sales Forecast by COS'!BJY6</f>
        <v>0</v>
      </c>
      <c r="BJZ7" s="98">
        <f>'Sales Forecast by COS'!BJZ6</f>
        <v>0</v>
      </c>
      <c r="BKA7" s="98">
        <f>'Sales Forecast by COS'!BKA6</f>
        <v>0</v>
      </c>
      <c r="BKB7" s="98">
        <f>'Sales Forecast by COS'!BKB6</f>
        <v>0</v>
      </c>
      <c r="BKC7" s="98">
        <f>'Sales Forecast by COS'!BKC6</f>
        <v>0</v>
      </c>
      <c r="BKD7" s="98">
        <f>'Sales Forecast by COS'!BKD6</f>
        <v>0</v>
      </c>
      <c r="BKE7" s="98">
        <f>'Sales Forecast by COS'!BKE6</f>
        <v>0</v>
      </c>
      <c r="BKF7" s="98">
        <f>'Sales Forecast by COS'!BKF6</f>
        <v>0</v>
      </c>
      <c r="BKG7" s="98">
        <f>'Sales Forecast by COS'!BKG6</f>
        <v>0</v>
      </c>
      <c r="BKH7" s="98">
        <f>'Sales Forecast by COS'!BKH6</f>
        <v>0</v>
      </c>
      <c r="BKI7" s="98">
        <f>'Sales Forecast by COS'!BKI6</f>
        <v>0</v>
      </c>
      <c r="BKJ7" s="98">
        <f>'Sales Forecast by COS'!BKJ6</f>
        <v>0</v>
      </c>
      <c r="BKK7" s="98">
        <f>'Sales Forecast by COS'!BKK6</f>
        <v>0</v>
      </c>
      <c r="BKL7" s="98">
        <f>'Sales Forecast by COS'!BKL6</f>
        <v>0</v>
      </c>
      <c r="BKM7" s="98">
        <f>'Sales Forecast by COS'!BKM6</f>
        <v>0</v>
      </c>
      <c r="BKN7" s="98">
        <f>'Sales Forecast by COS'!BKN6</f>
        <v>0</v>
      </c>
      <c r="BKO7" s="98">
        <f>'Sales Forecast by COS'!BKO6</f>
        <v>0</v>
      </c>
      <c r="BKP7" s="98">
        <f>'Sales Forecast by COS'!BKP6</f>
        <v>0</v>
      </c>
      <c r="BKQ7" s="98">
        <f>'Sales Forecast by COS'!BKQ6</f>
        <v>0</v>
      </c>
      <c r="BKR7" s="98">
        <f>'Sales Forecast by COS'!BKR6</f>
        <v>0</v>
      </c>
      <c r="BKS7" s="98">
        <f>'Sales Forecast by COS'!BKS6</f>
        <v>0</v>
      </c>
      <c r="BKT7" s="98">
        <f>'Sales Forecast by COS'!BKT6</f>
        <v>0</v>
      </c>
      <c r="BKU7" s="98">
        <f>'Sales Forecast by COS'!BKU6</f>
        <v>0</v>
      </c>
      <c r="BKV7" s="98">
        <f>'Sales Forecast by COS'!BKV6</f>
        <v>0</v>
      </c>
      <c r="BKW7" s="98">
        <f>'Sales Forecast by COS'!BKW6</f>
        <v>0</v>
      </c>
      <c r="BKX7" s="98">
        <f>'Sales Forecast by COS'!BKX6</f>
        <v>0</v>
      </c>
      <c r="BKY7" s="98">
        <f>'Sales Forecast by COS'!BKY6</f>
        <v>0</v>
      </c>
      <c r="BKZ7" s="98">
        <f>'Sales Forecast by COS'!BKZ6</f>
        <v>0</v>
      </c>
      <c r="BLA7" s="98">
        <f>'Sales Forecast by COS'!BLA6</f>
        <v>0</v>
      </c>
      <c r="BLB7" s="98">
        <f>'Sales Forecast by COS'!BLB6</f>
        <v>0</v>
      </c>
      <c r="BLC7" s="98">
        <f>'Sales Forecast by COS'!BLC6</f>
        <v>0</v>
      </c>
      <c r="BLD7" s="98">
        <f>'Sales Forecast by COS'!BLD6</f>
        <v>0</v>
      </c>
      <c r="BLE7" s="98">
        <f>'Sales Forecast by COS'!BLE6</f>
        <v>0</v>
      </c>
      <c r="BLF7" s="98">
        <f>'Sales Forecast by COS'!BLF6</f>
        <v>0</v>
      </c>
      <c r="BLG7" s="98">
        <f>'Sales Forecast by COS'!BLG6</f>
        <v>0</v>
      </c>
      <c r="BLH7" s="98">
        <f>'Sales Forecast by COS'!BLH6</f>
        <v>0</v>
      </c>
      <c r="BLI7" s="98">
        <f>'Sales Forecast by COS'!BLI6</f>
        <v>0</v>
      </c>
      <c r="BLJ7" s="98">
        <f>'Sales Forecast by COS'!BLJ6</f>
        <v>0</v>
      </c>
      <c r="BLK7" s="98">
        <f>'Sales Forecast by COS'!BLK6</f>
        <v>0</v>
      </c>
      <c r="BLL7" s="98">
        <f>'Sales Forecast by COS'!BLL6</f>
        <v>0</v>
      </c>
      <c r="BLM7" s="98">
        <f>'Sales Forecast by COS'!BLM6</f>
        <v>0</v>
      </c>
      <c r="BLN7" s="98">
        <f>'Sales Forecast by COS'!BLN6</f>
        <v>0</v>
      </c>
      <c r="BLO7" s="98">
        <f>'Sales Forecast by COS'!BLO6</f>
        <v>0</v>
      </c>
      <c r="BLP7" s="98">
        <f>'Sales Forecast by COS'!BLP6</f>
        <v>0</v>
      </c>
      <c r="BLQ7" s="98">
        <f>'Sales Forecast by COS'!BLQ6</f>
        <v>0</v>
      </c>
      <c r="BLR7" s="98">
        <f>'Sales Forecast by COS'!BLR6</f>
        <v>0</v>
      </c>
      <c r="BLS7" s="98">
        <f>'Sales Forecast by COS'!BLS6</f>
        <v>0</v>
      </c>
      <c r="BLT7" s="98">
        <f>'Sales Forecast by COS'!BLT6</f>
        <v>0</v>
      </c>
      <c r="BLU7" s="98">
        <f>'Sales Forecast by COS'!BLU6</f>
        <v>0</v>
      </c>
      <c r="BLV7" s="98">
        <f>'Sales Forecast by COS'!BLV6</f>
        <v>0</v>
      </c>
      <c r="BLW7" s="98">
        <f>'Sales Forecast by COS'!BLW6</f>
        <v>0</v>
      </c>
      <c r="BLX7" s="98">
        <f>'Sales Forecast by COS'!BLX6</f>
        <v>0</v>
      </c>
      <c r="BLY7" s="98">
        <f>'Sales Forecast by COS'!BLY6</f>
        <v>0</v>
      </c>
      <c r="BLZ7" s="98">
        <f>'Sales Forecast by COS'!BLZ6</f>
        <v>0</v>
      </c>
      <c r="BMA7" s="98">
        <f>'Sales Forecast by COS'!BMA6</f>
        <v>0</v>
      </c>
      <c r="BMB7" s="98">
        <f>'Sales Forecast by COS'!BMB6</f>
        <v>0</v>
      </c>
      <c r="BMC7" s="98">
        <f>'Sales Forecast by COS'!BMC6</f>
        <v>0</v>
      </c>
      <c r="BMD7" s="98">
        <f>'Sales Forecast by COS'!BMD6</f>
        <v>0</v>
      </c>
      <c r="BME7" s="98">
        <f>'Sales Forecast by COS'!BME6</f>
        <v>0</v>
      </c>
      <c r="BMF7" s="98">
        <f>'Sales Forecast by COS'!BMF6</f>
        <v>0</v>
      </c>
      <c r="BMG7" s="98">
        <f>'Sales Forecast by COS'!BMG6</f>
        <v>0</v>
      </c>
      <c r="BMH7" s="98">
        <f>'Sales Forecast by COS'!BMH6</f>
        <v>0</v>
      </c>
      <c r="BMI7" s="98">
        <f>'Sales Forecast by COS'!BMI6</f>
        <v>0</v>
      </c>
      <c r="BMJ7" s="98">
        <f>'Sales Forecast by COS'!BMJ6</f>
        <v>0</v>
      </c>
      <c r="BMK7" s="98">
        <f>'Sales Forecast by COS'!BMK6</f>
        <v>0</v>
      </c>
      <c r="BML7" s="98">
        <f>'Sales Forecast by COS'!BML6</f>
        <v>0</v>
      </c>
      <c r="BMM7" s="98">
        <f>'Sales Forecast by COS'!BMM6</f>
        <v>0</v>
      </c>
      <c r="BMN7" s="98">
        <f>'Sales Forecast by COS'!BMN6</f>
        <v>0</v>
      </c>
      <c r="BMO7" s="98">
        <f>'Sales Forecast by COS'!BMO6</f>
        <v>0</v>
      </c>
      <c r="BMP7" s="98">
        <f>'Sales Forecast by COS'!BMP6</f>
        <v>0</v>
      </c>
      <c r="BMQ7" s="98">
        <f>'Sales Forecast by COS'!BMQ6</f>
        <v>0</v>
      </c>
      <c r="BMR7" s="98">
        <f>'Sales Forecast by COS'!BMR6</f>
        <v>0</v>
      </c>
      <c r="BMS7" s="98">
        <f>'Sales Forecast by COS'!BMS6</f>
        <v>0</v>
      </c>
      <c r="BMT7" s="98">
        <f>'Sales Forecast by COS'!BMT6</f>
        <v>0</v>
      </c>
      <c r="BMU7" s="98">
        <f>'Sales Forecast by COS'!BMU6</f>
        <v>0</v>
      </c>
      <c r="BMV7" s="98">
        <f>'Sales Forecast by COS'!BMV6</f>
        <v>0</v>
      </c>
      <c r="BMW7" s="98">
        <f>'Sales Forecast by COS'!BMW6</f>
        <v>0</v>
      </c>
      <c r="BMX7" s="98">
        <f>'Sales Forecast by COS'!BMX6</f>
        <v>0</v>
      </c>
      <c r="BMY7" s="98">
        <f>'Sales Forecast by COS'!BMY6</f>
        <v>0</v>
      </c>
      <c r="BMZ7" s="98">
        <f>'Sales Forecast by COS'!BMZ6</f>
        <v>0</v>
      </c>
      <c r="BNA7" s="98">
        <f>'Sales Forecast by COS'!BNA6</f>
        <v>0</v>
      </c>
      <c r="BNB7" s="98">
        <f>'Sales Forecast by COS'!BNB6</f>
        <v>0</v>
      </c>
      <c r="BNC7" s="98">
        <f>'Sales Forecast by COS'!BNC6</f>
        <v>0</v>
      </c>
      <c r="BND7" s="98">
        <f>'Sales Forecast by COS'!BND6</f>
        <v>0</v>
      </c>
      <c r="BNE7" s="98">
        <f>'Sales Forecast by COS'!BNE6</f>
        <v>0</v>
      </c>
      <c r="BNF7" s="98">
        <f>'Sales Forecast by COS'!BNF6</f>
        <v>0</v>
      </c>
      <c r="BNG7" s="98">
        <f>'Sales Forecast by COS'!BNG6</f>
        <v>0</v>
      </c>
      <c r="BNH7" s="98">
        <f>'Sales Forecast by COS'!BNH6</f>
        <v>0</v>
      </c>
      <c r="BNI7" s="98">
        <f>'Sales Forecast by COS'!BNI6</f>
        <v>0</v>
      </c>
      <c r="BNJ7" s="98">
        <f>'Sales Forecast by COS'!BNJ6</f>
        <v>0</v>
      </c>
      <c r="BNK7" s="98">
        <f>'Sales Forecast by COS'!BNK6</f>
        <v>0</v>
      </c>
      <c r="BNL7" s="98">
        <f>'Sales Forecast by COS'!BNL6</f>
        <v>0</v>
      </c>
      <c r="BNM7" s="98">
        <f>'Sales Forecast by COS'!BNM6</f>
        <v>0</v>
      </c>
      <c r="BNN7" s="98">
        <f>'Sales Forecast by COS'!BNN6</f>
        <v>0</v>
      </c>
      <c r="BNO7" s="98">
        <f>'Sales Forecast by COS'!BNO6</f>
        <v>0</v>
      </c>
      <c r="BNP7" s="98">
        <f>'Sales Forecast by COS'!BNP6</f>
        <v>0</v>
      </c>
      <c r="BNQ7" s="98">
        <f>'Sales Forecast by COS'!BNQ6</f>
        <v>0</v>
      </c>
      <c r="BNR7" s="98">
        <f>'Sales Forecast by COS'!BNR6</f>
        <v>0</v>
      </c>
      <c r="BNS7" s="98">
        <f>'Sales Forecast by COS'!BNS6</f>
        <v>0</v>
      </c>
      <c r="BNT7" s="98">
        <f>'Sales Forecast by COS'!BNT6</f>
        <v>0</v>
      </c>
      <c r="BNU7" s="98">
        <f>'Sales Forecast by COS'!BNU6</f>
        <v>0</v>
      </c>
      <c r="BNV7" s="98">
        <f>'Sales Forecast by COS'!BNV6</f>
        <v>0</v>
      </c>
      <c r="BNW7" s="98">
        <f>'Sales Forecast by COS'!BNW6</f>
        <v>0</v>
      </c>
      <c r="BNX7" s="98">
        <f>'Sales Forecast by COS'!BNX6</f>
        <v>0</v>
      </c>
      <c r="BNY7" s="98">
        <f>'Sales Forecast by COS'!BNY6</f>
        <v>0</v>
      </c>
      <c r="BNZ7" s="98">
        <f>'Sales Forecast by COS'!BNZ6</f>
        <v>0</v>
      </c>
      <c r="BOA7" s="98">
        <f>'Sales Forecast by COS'!BOA6</f>
        <v>0</v>
      </c>
      <c r="BOB7" s="98">
        <f>'Sales Forecast by COS'!BOB6</f>
        <v>0</v>
      </c>
      <c r="BOC7" s="98">
        <f>'Sales Forecast by COS'!BOC6</f>
        <v>0</v>
      </c>
      <c r="BOD7" s="98">
        <f>'Sales Forecast by COS'!BOD6</f>
        <v>0</v>
      </c>
      <c r="BOE7" s="98">
        <f>'Sales Forecast by COS'!BOE6</f>
        <v>0</v>
      </c>
      <c r="BOF7" s="98">
        <f>'Sales Forecast by COS'!BOF6</f>
        <v>0</v>
      </c>
      <c r="BOG7" s="98">
        <f>'Sales Forecast by COS'!BOG6</f>
        <v>0</v>
      </c>
      <c r="BOH7" s="98">
        <f>'Sales Forecast by COS'!BOH6</f>
        <v>0</v>
      </c>
      <c r="BOI7" s="98">
        <f>'Sales Forecast by COS'!BOI6</f>
        <v>0</v>
      </c>
      <c r="BOJ7" s="98">
        <f>'Sales Forecast by COS'!BOJ6</f>
        <v>0</v>
      </c>
      <c r="BOK7" s="98">
        <f>'Sales Forecast by COS'!BOK6</f>
        <v>0</v>
      </c>
      <c r="BOL7" s="98">
        <f>'Sales Forecast by COS'!BOL6</f>
        <v>0</v>
      </c>
      <c r="BOM7" s="98">
        <f>'Sales Forecast by COS'!BOM6</f>
        <v>0</v>
      </c>
      <c r="BON7" s="98">
        <f>'Sales Forecast by COS'!BON6</f>
        <v>0</v>
      </c>
      <c r="BOO7" s="98">
        <f>'Sales Forecast by COS'!BOO6</f>
        <v>0</v>
      </c>
      <c r="BOP7" s="98">
        <f>'Sales Forecast by COS'!BOP6</f>
        <v>0</v>
      </c>
      <c r="BOQ7" s="98">
        <f>'Sales Forecast by COS'!BOQ6</f>
        <v>0</v>
      </c>
      <c r="BOR7" s="98">
        <f>'Sales Forecast by COS'!BOR6</f>
        <v>0</v>
      </c>
      <c r="BOS7" s="98">
        <f>'Sales Forecast by COS'!BOS6</f>
        <v>0</v>
      </c>
      <c r="BOT7" s="98">
        <f>'Sales Forecast by COS'!BOT6</f>
        <v>0</v>
      </c>
      <c r="BOU7" s="98">
        <f>'Sales Forecast by COS'!BOU6</f>
        <v>0</v>
      </c>
      <c r="BOV7" s="98">
        <f>'Sales Forecast by COS'!BOV6</f>
        <v>0</v>
      </c>
      <c r="BOW7" s="98">
        <f>'Sales Forecast by COS'!BOW6</f>
        <v>0</v>
      </c>
      <c r="BOX7" s="98">
        <f>'Sales Forecast by COS'!BOX6</f>
        <v>0</v>
      </c>
      <c r="BOY7" s="98">
        <f>'Sales Forecast by COS'!BOY6</f>
        <v>0</v>
      </c>
      <c r="BOZ7" s="98">
        <f>'Sales Forecast by COS'!BOZ6</f>
        <v>0</v>
      </c>
      <c r="BPA7" s="98">
        <f>'Sales Forecast by COS'!BPA6</f>
        <v>0</v>
      </c>
      <c r="BPB7" s="98">
        <f>'Sales Forecast by COS'!BPB6</f>
        <v>0</v>
      </c>
      <c r="BPC7" s="98">
        <f>'Sales Forecast by COS'!BPC6</f>
        <v>0</v>
      </c>
      <c r="BPD7" s="98">
        <f>'Sales Forecast by COS'!BPD6</f>
        <v>0</v>
      </c>
      <c r="BPE7" s="98">
        <f>'Sales Forecast by COS'!BPE6</f>
        <v>0</v>
      </c>
      <c r="BPF7" s="98">
        <f>'Sales Forecast by COS'!BPF6</f>
        <v>0</v>
      </c>
      <c r="BPG7" s="98">
        <f>'Sales Forecast by COS'!BPG6</f>
        <v>0</v>
      </c>
      <c r="BPH7" s="98">
        <f>'Sales Forecast by COS'!BPH6</f>
        <v>0</v>
      </c>
      <c r="BPI7" s="98">
        <f>'Sales Forecast by COS'!BPI6</f>
        <v>0</v>
      </c>
      <c r="BPJ7" s="98">
        <f>'Sales Forecast by COS'!BPJ6</f>
        <v>0</v>
      </c>
      <c r="BPK7" s="98">
        <f>'Sales Forecast by COS'!BPK6</f>
        <v>0</v>
      </c>
      <c r="BPL7" s="98">
        <f>'Sales Forecast by COS'!BPL6</f>
        <v>0</v>
      </c>
      <c r="BPM7" s="98">
        <f>'Sales Forecast by COS'!BPM6</f>
        <v>0</v>
      </c>
      <c r="BPN7" s="98">
        <f>'Sales Forecast by COS'!BPN6</f>
        <v>0</v>
      </c>
      <c r="BPO7" s="98">
        <f>'Sales Forecast by COS'!BPO6</f>
        <v>0</v>
      </c>
      <c r="BPP7" s="98">
        <f>'Sales Forecast by COS'!BPP6</f>
        <v>0</v>
      </c>
      <c r="BPQ7" s="98">
        <f>'Sales Forecast by COS'!BPQ6</f>
        <v>0</v>
      </c>
      <c r="BPR7" s="98">
        <f>'Sales Forecast by COS'!BPR6</f>
        <v>0</v>
      </c>
      <c r="BPS7" s="98">
        <f>'Sales Forecast by COS'!BPS6</f>
        <v>0</v>
      </c>
      <c r="BPT7" s="98">
        <f>'Sales Forecast by COS'!BPT6</f>
        <v>0</v>
      </c>
      <c r="BPU7" s="98">
        <f>'Sales Forecast by COS'!BPU6</f>
        <v>0</v>
      </c>
      <c r="BPV7" s="98">
        <f>'Sales Forecast by COS'!BPV6</f>
        <v>0</v>
      </c>
      <c r="BPW7" s="98">
        <f>'Sales Forecast by COS'!BPW6</f>
        <v>0</v>
      </c>
      <c r="BPX7" s="98">
        <f>'Sales Forecast by COS'!BPX6</f>
        <v>0</v>
      </c>
      <c r="BPY7" s="98">
        <f>'Sales Forecast by COS'!BPY6</f>
        <v>0</v>
      </c>
      <c r="BPZ7" s="98">
        <f>'Sales Forecast by COS'!BPZ6</f>
        <v>0</v>
      </c>
      <c r="BQA7" s="98">
        <f>'Sales Forecast by COS'!BQA6</f>
        <v>0</v>
      </c>
      <c r="BQB7" s="98">
        <f>'Sales Forecast by COS'!BQB6</f>
        <v>0</v>
      </c>
      <c r="BQC7" s="98">
        <f>'Sales Forecast by COS'!BQC6</f>
        <v>0</v>
      </c>
      <c r="BQD7" s="98">
        <f>'Sales Forecast by COS'!BQD6</f>
        <v>0</v>
      </c>
      <c r="BQE7" s="98">
        <f>'Sales Forecast by COS'!BQE6</f>
        <v>0</v>
      </c>
      <c r="BQF7" s="98">
        <f>'Sales Forecast by COS'!BQF6</f>
        <v>0</v>
      </c>
      <c r="BQG7" s="98">
        <f>'Sales Forecast by COS'!BQG6</f>
        <v>0</v>
      </c>
      <c r="BQH7" s="98">
        <f>'Sales Forecast by COS'!BQH6</f>
        <v>0</v>
      </c>
      <c r="BQI7" s="98">
        <f>'Sales Forecast by COS'!BQI6</f>
        <v>0</v>
      </c>
      <c r="BQJ7" s="98">
        <f>'Sales Forecast by COS'!BQJ6</f>
        <v>0</v>
      </c>
      <c r="BQK7" s="98">
        <f>'Sales Forecast by COS'!BQK6</f>
        <v>0</v>
      </c>
      <c r="BQL7" s="98">
        <f>'Sales Forecast by COS'!BQL6</f>
        <v>0</v>
      </c>
      <c r="BQM7" s="98">
        <f>'Sales Forecast by COS'!BQM6</f>
        <v>0</v>
      </c>
      <c r="BQN7" s="98">
        <f>'Sales Forecast by COS'!BQN6</f>
        <v>0</v>
      </c>
      <c r="BQO7" s="98">
        <f>'Sales Forecast by COS'!BQO6</f>
        <v>0</v>
      </c>
      <c r="BQP7" s="98">
        <f>'Sales Forecast by COS'!BQP6</f>
        <v>0</v>
      </c>
      <c r="BQQ7" s="98">
        <f>'Sales Forecast by COS'!BQQ6</f>
        <v>0</v>
      </c>
      <c r="BQR7" s="98">
        <f>'Sales Forecast by COS'!BQR6</f>
        <v>0</v>
      </c>
      <c r="BQS7" s="98">
        <f>'Sales Forecast by COS'!BQS6</f>
        <v>0</v>
      </c>
      <c r="BQT7" s="98">
        <f>'Sales Forecast by COS'!BQT6</f>
        <v>0</v>
      </c>
      <c r="BQU7" s="98">
        <f>'Sales Forecast by COS'!BQU6</f>
        <v>0</v>
      </c>
      <c r="BQV7" s="98">
        <f>'Sales Forecast by COS'!BQV6</f>
        <v>0</v>
      </c>
      <c r="BQW7" s="98">
        <f>'Sales Forecast by COS'!BQW6</f>
        <v>0</v>
      </c>
      <c r="BQX7" s="98">
        <f>'Sales Forecast by COS'!BQX6</f>
        <v>0</v>
      </c>
      <c r="BQY7" s="98">
        <f>'Sales Forecast by COS'!BQY6</f>
        <v>0</v>
      </c>
      <c r="BQZ7" s="98">
        <f>'Sales Forecast by COS'!BQZ6</f>
        <v>0</v>
      </c>
      <c r="BRA7" s="98">
        <f>'Sales Forecast by COS'!BRA6</f>
        <v>0</v>
      </c>
      <c r="BRB7" s="98">
        <f>'Sales Forecast by COS'!BRB6</f>
        <v>0</v>
      </c>
      <c r="BRC7" s="98">
        <f>'Sales Forecast by COS'!BRC6</f>
        <v>0</v>
      </c>
      <c r="BRD7" s="98">
        <f>'Sales Forecast by COS'!BRD6</f>
        <v>0</v>
      </c>
      <c r="BRE7" s="98">
        <f>'Sales Forecast by COS'!BRE6</f>
        <v>0</v>
      </c>
      <c r="BRF7" s="98">
        <f>'Sales Forecast by COS'!BRF6</f>
        <v>0</v>
      </c>
      <c r="BRG7" s="98">
        <f>'Sales Forecast by COS'!BRG6</f>
        <v>0</v>
      </c>
      <c r="BRH7" s="98">
        <f>'Sales Forecast by COS'!BRH6</f>
        <v>0</v>
      </c>
      <c r="BRI7" s="98">
        <f>'Sales Forecast by COS'!BRI6</f>
        <v>0</v>
      </c>
      <c r="BRJ7" s="98">
        <f>'Sales Forecast by COS'!BRJ6</f>
        <v>0</v>
      </c>
      <c r="BRK7" s="98">
        <f>'Sales Forecast by COS'!BRK6</f>
        <v>0</v>
      </c>
      <c r="BRL7" s="98">
        <f>'Sales Forecast by COS'!BRL6</f>
        <v>0</v>
      </c>
      <c r="BRM7" s="98">
        <f>'Sales Forecast by COS'!BRM6</f>
        <v>0</v>
      </c>
      <c r="BRN7" s="98">
        <f>'Sales Forecast by COS'!BRN6</f>
        <v>0</v>
      </c>
      <c r="BRO7" s="98">
        <f>'Sales Forecast by COS'!BRO6</f>
        <v>0</v>
      </c>
      <c r="BRP7" s="98">
        <f>'Sales Forecast by COS'!BRP6</f>
        <v>0</v>
      </c>
      <c r="BRQ7" s="98">
        <f>'Sales Forecast by COS'!BRQ6</f>
        <v>0</v>
      </c>
      <c r="BRR7" s="98">
        <f>'Sales Forecast by COS'!BRR6</f>
        <v>0</v>
      </c>
      <c r="BRS7" s="98">
        <f>'Sales Forecast by COS'!BRS6</f>
        <v>0</v>
      </c>
      <c r="BRT7" s="98">
        <f>'Sales Forecast by COS'!BRT6</f>
        <v>0</v>
      </c>
      <c r="BRU7" s="98">
        <f>'Sales Forecast by COS'!BRU6</f>
        <v>0</v>
      </c>
      <c r="BRV7" s="98">
        <f>'Sales Forecast by COS'!BRV6</f>
        <v>0</v>
      </c>
      <c r="BRW7" s="98">
        <f>'Sales Forecast by COS'!BRW6</f>
        <v>0</v>
      </c>
      <c r="BRX7" s="98">
        <f>'Sales Forecast by COS'!BRX6</f>
        <v>0</v>
      </c>
      <c r="BRY7" s="98">
        <f>'Sales Forecast by COS'!BRY6</f>
        <v>0</v>
      </c>
      <c r="BRZ7" s="98">
        <f>'Sales Forecast by COS'!BRZ6</f>
        <v>0</v>
      </c>
      <c r="BSA7" s="98">
        <f>'Sales Forecast by COS'!BSA6</f>
        <v>0</v>
      </c>
      <c r="BSB7" s="98">
        <f>'Sales Forecast by COS'!BSB6</f>
        <v>0</v>
      </c>
      <c r="BSC7" s="98">
        <f>'Sales Forecast by COS'!BSC6</f>
        <v>0</v>
      </c>
      <c r="BSD7" s="98">
        <f>'Sales Forecast by COS'!BSD6</f>
        <v>0</v>
      </c>
      <c r="BSE7" s="98">
        <f>'Sales Forecast by COS'!BSE6</f>
        <v>0</v>
      </c>
      <c r="BSF7" s="98">
        <f>'Sales Forecast by COS'!BSF6</f>
        <v>0</v>
      </c>
      <c r="BSG7" s="98">
        <f>'Sales Forecast by COS'!BSG6</f>
        <v>0</v>
      </c>
      <c r="BSH7" s="98">
        <f>'Sales Forecast by COS'!BSH6</f>
        <v>0</v>
      </c>
      <c r="BSI7" s="98">
        <f>'Sales Forecast by COS'!BSI6</f>
        <v>0</v>
      </c>
      <c r="BSJ7" s="98">
        <f>'Sales Forecast by COS'!BSJ6</f>
        <v>0</v>
      </c>
      <c r="BSK7" s="98">
        <f>'Sales Forecast by COS'!BSK6</f>
        <v>0</v>
      </c>
      <c r="BSL7" s="98">
        <f>'Sales Forecast by COS'!BSL6</f>
        <v>0</v>
      </c>
      <c r="BSM7" s="98">
        <f>'Sales Forecast by COS'!BSM6</f>
        <v>0</v>
      </c>
      <c r="BSN7" s="98">
        <f>'Sales Forecast by COS'!BSN6</f>
        <v>0</v>
      </c>
      <c r="BSO7" s="98">
        <f>'Sales Forecast by COS'!BSO6</f>
        <v>0</v>
      </c>
      <c r="BSP7" s="98">
        <f>'Sales Forecast by COS'!BSP6</f>
        <v>0</v>
      </c>
      <c r="BSQ7" s="98">
        <f>'Sales Forecast by COS'!BSQ6</f>
        <v>0</v>
      </c>
      <c r="BSR7" s="98">
        <f>'Sales Forecast by COS'!BSR6</f>
        <v>0</v>
      </c>
      <c r="BSS7" s="98">
        <f>'Sales Forecast by COS'!BSS6</f>
        <v>0</v>
      </c>
      <c r="BST7" s="98">
        <f>'Sales Forecast by COS'!BST6</f>
        <v>0</v>
      </c>
      <c r="BSU7" s="98">
        <f>'Sales Forecast by COS'!BSU6</f>
        <v>0</v>
      </c>
      <c r="BSV7" s="98">
        <f>'Sales Forecast by COS'!BSV6</f>
        <v>0</v>
      </c>
      <c r="BSW7" s="98">
        <f>'Sales Forecast by COS'!BSW6</f>
        <v>0</v>
      </c>
      <c r="BSX7" s="98">
        <f>'Sales Forecast by COS'!BSX6</f>
        <v>0</v>
      </c>
      <c r="BSY7" s="98">
        <f>'Sales Forecast by COS'!BSY6</f>
        <v>0</v>
      </c>
      <c r="BSZ7" s="98">
        <f>'Sales Forecast by COS'!BSZ6</f>
        <v>0</v>
      </c>
      <c r="BTA7" s="98">
        <f>'Sales Forecast by COS'!BTA6</f>
        <v>0</v>
      </c>
      <c r="BTB7" s="98">
        <f>'Sales Forecast by COS'!BTB6</f>
        <v>0</v>
      </c>
      <c r="BTC7" s="98">
        <f>'Sales Forecast by COS'!BTC6</f>
        <v>0</v>
      </c>
      <c r="BTD7" s="98">
        <f>'Sales Forecast by COS'!BTD6</f>
        <v>0</v>
      </c>
      <c r="BTE7" s="98">
        <f>'Sales Forecast by COS'!BTE6</f>
        <v>0</v>
      </c>
      <c r="BTF7" s="98">
        <f>'Sales Forecast by COS'!BTF6</f>
        <v>0</v>
      </c>
      <c r="BTG7" s="98">
        <f>'Sales Forecast by COS'!BTG6</f>
        <v>0</v>
      </c>
      <c r="BTH7" s="98">
        <f>'Sales Forecast by COS'!BTH6</f>
        <v>0</v>
      </c>
      <c r="BTI7" s="98">
        <f>'Sales Forecast by COS'!BTI6</f>
        <v>0</v>
      </c>
      <c r="BTJ7" s="98">
        <f>'Sales Forecast by COS'!BTJ6</f>
        <v>0</v>
      </c>
      <c r="BTK7" s="98">
        <f>'Sales Forecast by COS'!BTK6</f>
        <v>0</v>
      </c>
      <c r="BTL7" s="98">
        <f>'Sales Forecast by COS'!BTL6</f>
        <v>0</v>
      </c>
      <c r="BTM7" s="98">
        <f>'Sales Forecast by COS'!BTM6</f>
        <v>0</v>
      </c>
      <c r="BTN7" s="98">
        <f>'Sales Forecast by COS'!BTN6</f>
        <v>0</v>
      </c>
      <c r="BTO7" s="98">
        <f>'Sales Forecast by COS'!BTO6</f>
        <v>0</v>
      </c>
      <c r="BTP7" s="98">
        <f>'Sales Forecast by COS'!BTP6</f>
        <v>0</v>
      </c>
      <c r="BTQ7" s="98">
        <f>'Sales Forecast by COS'!BTQ6</f>
        <v>0</v>
      </c>
      <c r="BTR7" s="98">
        <f>'Sales Forecast by COS'!BTR6</f>
        <v>0</v>
      </c>
      <c r="BTS7" s="98">
        <f>'Sales Forecast by COS'!BTS6</f>
        <v>0</v>
      </c>
      <c r="BTT7" s="98">
        <f>'Sales Forecast by COS'!BTT6</f>
        <v>0</v>
      </c>
      <c r="BTU7" s="98">
        <f>'Sales Forecast by COS'!BTU6</f>
        <v>0</v>
      </c>
      <c r="BTV7" s="98">
        <f>'Sales Forecast by COS'!BTV6</f>
        <v>0</v>
      </c>
      <c r="BTW7" s="98">
        <f>'Sales Forecast by COS'!BTW6</f>
        <v>0</v>
      </c>
      <c r="BTX7" s="98">
        <f>'Sales Forecast by COS'!BTX6</f>
        <v>0</v>
      </c>
      <c r="BTY7" s="98">
        <f>'Sales Forecast by COS'!BTY6</f>
        <v>0</v>
      </c>
      <c r="BTZ7" s="98">
        <f>'Sales Forecast by COS'!BTZ6</f>
        <v>0</v>
      </c>
      <c r="BUA7" s="98">
        <f>'Sales Forecast by COS'!BUA6</f>
        <v>0</v>
      </c>
      <c r="BUB7" s="98">
        <f>'Sales Forecast by COS'!BUB6</f>
        <v>0</v>
      </c>
      <c r="BUC7" s="98">
        <f>'Sales Forecast by COS'!BUC6</f>
        <v>0</v>
      </c>
      <c r="BUD7" s="98">
        <f>'Sales Forecast by COS'!BUD6</f>
        <v>0</v>
      </c>
      <c r="BUE7" s="98">
        <f>'Sales Forecast by COS'!BUE6</f>
        <v>0</v>
      </c>
      <c r="BUF7" s="98">
        <f>'Sales Forecast by COS'!BUF6</f>
        <v>0</v>
      </c>
      <c r="BUG7" s="98">
        <f>'Sales Forecast by COS'!BUG6</f>
        <v>0</v>
      </c>
      <c r="BUH7" s="98">
        <f>'Sales Forecast by COS'!BUH6</f>
        <v>0</v>
      </c>
      <c r="BUI7" s="98">
        <f>'Sales Forecast by COS'!BUI6</f>
        <v>0</v>
      </c>
      <c r="BUJ7" s="98">
        <f>'Sales Forecast by COS'!BUJ6</f>
        <v>0</v>
      </c>
      <c r="BUK7" s="98">
        <f>'Sales Forecast by COS'!BUK6</f>
        <v>0</v>
      </c>
      <c r="BUL7" s="98">
        <f>'Sales Forecast by COS'!BUL6</f>
        <v>0</v>
      </c>
      <c r="BUM7" s="98">
        <f>'Sales Forecast by COS'!BUM6</f>
        <v>0</v>
      </c>
      <c r="BUN7" s="98">
        <f>'Sales Forecast by COS'!BUN6</f>
        <v>0</v>
      </c>
      <c r="BUO7" s="98">
        <f>'Sales Forecast by COS'!BUO6</f>
        <v>0</v>
      </c>
      <c r="BUP7" s="98">
        <f>'Sales Forecast by COS'!BUP6</f>
        <v>0</v>
      </c>
      <c r="BUQ7" s="98">
        <f>'Sales Forecast by COS'!BUQ6</f>
        <v>0</v>
      </c>
      <c r="BUR7" s="98">
        <f>'Sales Forecast by COS'!BUR6</f>
        <v>0</v>
      </c>
      <c r="BUS7" s="98">
        <f>'Sales Forecast by COS'!BUS6</f>
        <v>0</v>
      </c>
      <c r="BUT7" s="98">
        <f>'Sales Forecast by COS'!BUT6</f>
        <v>0</v>
      </c>
      <c r="BUU7" s="98">
        <f>'Sales Forecast by COS'!BUU6</f>
        <v>0</v>
      </c>
      <c r="BUV7" s="98">
        <f>'Sales Forecast by COS'!BUV6</f>
        <v>0</v>
      </c>
      <c r="BUW7" s="98">
        <f>'Sales Forecast by COS'!BUW6</f>
        <v>0</v>
      </c>
      <c r="BUX7" s="98">
        <f>'Sales Forecast by COS'!BUX6</f>
        <v>0</v>
      </c>
      <c r="BUY7" s="98">
        <f>'Sales Forecast by COS'!BUY6</f>
        <v>0</v>
      </c>
      <c r="BUZ7" s="98">
        <f>'Sales Forecast by COS'!BUZ6</f>
        <v>0</v>
      </c>
      <c r="BVA7" s="98">
        <f>'Sales Forecast by COS'!BVA6</f>
        <v>0</v>
      </c>
      <c r="BVB7" s="98">
        <f>'Sales Forecast by COS'!BVB6</f>
        <v>0</v>
      </c>
      <c r="BVC7" s="98">
        <f>'Sales Forecast by COS'!BVC6</f>
        <v>0</v>
      </c>
      <c r="BVD7" s="98">
        <f>'Sales Forecast by COS'!BVD6</f>
        <v>0</v>
      </c>
      <c r="BVE7" s="98">
        <f>'Sales Forecast by COS'!BVE6</f>
        <v>0</v>
      </c>
      <c r="BVF7" s="98">
        <f>'Sales Forecast by COS'!BVF6</f>
        <v>0</v>
      </c>
      <c r="BVG7" s="98">
        <f>'Sales Forecast by COS'!BVG6</f>
        <v>0</v>
      </c>
      <c r="BVH7" s="98">
        <f>'Sales Forecast by COS'!BVH6</f>
        <v>0</v>
      </c>
      <c r="BVI7" s="98">
        <f>'Sales Forecast by COS'!BVI6</f>
        <v>0</v>
      </c>
      <c r="BVJ7" s="98">
        <f>'Sales Forecast by COS'!BVJ6</f>
        <v>0</v>
      </c>
      <c r="BVK7" s="98">
        <f>'Sales Forecast by COS'!BVK6</f>
        <v>0</v>
      </c>
      <c r="BVL7" s="98">
        <f>'Sales Forecast by COS'!BVL6</f>
        <v>0</v>
      </c>
      <c r="BVM7" s="98">
        <f>'Sales Forecast by COS'!BVM6</f>
        <v>0</v>
      </c>
      <c r="BVN7" s="98">
        <f>'Sales Forecast by COS'!BVN6</f>
        <v>0</v>
      </c>
      <c r="BVO7" s="98">
        <f>'Sales Forecast by COS'!BVO6</f>
        <v>0</v>
      </c>
      <c r="BVP7" s="98">
        <f>'Sales Forecast by COS'!BVP6</f>
        <v>0</v>
      </c>
      <c r="BVQ7" s="98">
        <f>'Sales Forecast by COS'!BVQ6</f>
        <v>0</v>
      </c>
      <c r="BVR7" s="98">
        <f>'Sales Forecast by COS'!BVR6</f>
        <v>0</v>
      </c>
      <c r="BVS7" s="98">
        <f>'Sales Forecast by COS'!BVS6</f>
        <v>0</v>
      </c>
      <c r="BVT7" s="98">
        <f>'Sales Forecast by COS'!BVT6</f>
        <v>0</v>
      </c>
      <c r="BVU7" s="98">
        <f>'Sales Forecast by COS'!BVU6</f>
        <v>0</v>
      </c>
      <c r="BVV7" s="98">
        <f>'Sales Forecast by COS'!BVV6</f>
        <v>0</v>
      </c>
      <c r="BVW7" s="98">
        <f>'Sales Forecast by COS'!BVW6</f>
        <v>0</v>
      </c>
      <c r="BVX7" s="98">
        <f>'Sales Forecast by COS'!BVX6</f>
        <v>0</v>
      </c>
      <c r="BVY7" s="98">
        <f>'Sales Forecast by COS'!BVY6</f>
        <v>0</v>
      </c>
      <c r="BVZ7" s="98">
        <f>'Sales Forecast by COS'!BVZ6</f>
        <v>0</v>
      </c>
      <c r="BWA7" s="98">
        <f>'Sales Forecast by COS'!BWA6</f>
        <v>0</v>
      </c>
      <c r="BWB7" s="98">
        <f>'Sales Forecast by COS'!BWB6</f>
        <v>0</v>
      </c>
      <c r="BWC7" s="98">
        <f>'Sales Forecast by COS'!BWC6</f>
        <v>0</v>
      </c>
      <c r="BWD7" s="98">
        <f>'Sales Forecast by COS'!BWD6</f>
        <v>0</v>
      </c>
      <c r="BWE7" s="98">
        <f>'Sales Forecast by COS'!BWE6</f>
        <v>0</v>
      </c>
      <c r="BWF7" s="98">
        <f>'Sales Forecast by COS'!BWF6</f>
        <v>0</v>
      </c>
      <c r="BWG7" s="98">
        <f>'Sales Forecast by COS'!BWG6</f>
        <v>0</v>
      </c>
      <c r="BWH7" s="98">
        <f>'Sales Forecast by COS'!BWH6</f>
        <v>0</v>
      </c>
      <c r="BWI7" s="98">
        <f>'Sales Forecast by COS'!BWI6</f>
        <v>0</v>
      </c>
      <c r="BWJ7" s="98">
        <f>'Sales Forecast by COS'!BWJ6</f>
        <v>0</v>
      </c>
      <c r="BWK7" s="98">
        <f>'Sales Forecast by COS'!BWK6</f>
        <v>0</v>
      </c>
      <c r="BWL7" s="98">
        <f>'Sales Forecast by COS'!BWL6</f>
        <v>0</v>
      </c>
      <c r="BWM7" s="98">
        <f>'Sales Forecast by COS'!BWM6</f>
        <v>0</v>
      </c>
      <c r="BWN7" s="98">
        <f>'Sales Forecast by COS'!BWN6</f>
        <v>0</v>
      </c>
      <c r="BWO7" s="98">
        <f>'Sales Forecast by COS'!BWO6</f>
        <v>0</v>
      </c>
      <c r="BWP7" s="98">
        <f>'Sales Forecast by COS'!BWP6</f>
        <v>0</v>
      </c>
      <c r="BWQ7" s="98">
        <f>'Sales Forecast by COS'!BWQ6</f>
        <v>0</v>
      </c>
      <c r="BWR7" s="98">
        <f>'Sales Forecast by COS'!BWR6</f>
        <v>0</v>
      </c>
      <c r="BWS7" s="98">
        <f>'Sales Forecast by COS'!BWS6</f>
        <v>0</v>
      </c>
      <c r="BWT7" s="98">
        <f>'Sales Forecast by COS'!BWT6</f>
        <v>0</v>
      </c>
      <c r="BWU7" s="98">
        <f>'Sales Forecast by COS'!BWU6</f>
        <v>0</v>
      </c>
      <c r="BWV7" s="98">
        <f>'Sales Forecast by COS'!BWV6</f>
        <v>0</v>
      </c>
      <c r="BWW7" s="98">
        <f>'Sales Forecast by COS'!BWW6</f>
        <v>0</v>
      </c>
      <c r="BWX7" s="98">
        <f>'Sales Forecast by COS'!BWX6</f>
        <v>0</v>
      </c>
      <c r="BWY7" s="98">
        <f>'Sales Forecast by COS'!BWY6</f>
        <v>0</v>
      </c>
      <c r="BWZ7" s="98">
        <f>'Sales Forecast by COS'!BWZ6</f>
        <v>0</v>
      </c>
      <c r="BXA7" s="98">
        <f>'Sales Forecast by COS'!BXA6</f>
        <v>0</v>
      </c>
      <c r="BXB7" s="98">
        <f>'Sales Forecast by COS'!BXB6</f>
        <v>0</v>
      </c>
      <c r="BXC7" s="98">
        <f>'Sales Forecast by COS'!BXC6</f>
        <v>0</v>
      </c>
      <c r="BXD7" s="98">
        <f>'Sales Forecast by COS'!BXD6</f>
        <v>0</v>
      </c>
      <c r="BXE7" s="98">
        <f>'Sales Forecast by COS'!BXE6</f>
        <v>0</v>
      </c>
      <c r="BXF7" s="98">
        <f>'Sales Forecast by COS'!BXF6</f>
        <v>0</v>
      </c>
      <c r="BXG7" s="98">
        <f>'Sales Forecast by COS'!BXG6</f>
        <v>0</v>
      </c>
      <c r="BXH7" s="98">
        <f>'Sales Forecast by COS'!BXH6</f>
        <v>0</v>
      </c>
      <c r="BXI7" s="98">
        <f>'Sales Forecast by COS'!BXI6</f>
        <v>0</v>
      </c>
      <c r="BXJ7" s="98">
        <f>'Sales Forecast by COS'!BXJ6</f>
        <v>0</v>
      </c>
      <c r="BXK7" s="98">
        <f>'Sales Forecast by COS'!BXK6</f>
        <v>0</v>
      </c>
      <c r="BXL7" s="98">
        <f>'Sales Forecast by COS'!BXL6</f>
        <v>0</v>
      </c>
      <c r="BXM7" s="98">
        <f>'Sales Forecast by COS'!BXM6</f>
        <v>0</v>
      </c>
      <c r="BXN7" s="98">
        <f>'Sales Forecast by COS'!BXN6</f>
        <v>0</v>
      </c>
      <c r="BXO7" s="98">
        <f>'Sales Forecast by COS'!BXO6</f>
        <v>0</v>
      </c>
      <c r="BXP7" s="98">
        <f>'Sales Forecast by COS'!BXP6</f>
        <v>0</v>
      </c>
      <c r="BXQ7" s="98">
        <f>'Sales Forecast by COS'!BXQ6</f>
        <v>0</v>
      </c>
      <c r="BXR7" s="98">
        <f>'Sales Forecast by COS'!BXR6</f>
        <v>0</v>
      </c>
      <c r="BXS7" s="98">
        <f>'Sales Forecast by COS'!BXS6</f>
        <v>0</v>
      </c>
      <c r="BXT7" s="98">
        <f>'Sales Forecast by COS'!BXT6</f>
        <v>0</v>
      </c>
      <c r="BXU7" s="98">
        <f>'Sales Forecast by COS'!BXU6</f>
        <v>0</v>
      </c>
      <c r="BXV7" s="98">
        <f>'Sales Forecast by COS'!BXV6</f>
        <v>0</v>
      </c>
      <c r="BXW7" s="98">
        <f>'Sales Forecast by COS'!BXW6</f>
        <v>0</v>
      </c>
      <c r="BXX7" s="98">
        <f>'Sales Forecast by COS'!BXX6</f>
        <v>0</v>
      </c>
      <c r="BXY7" s="98">
        <f>'Sales Forecast by COS'!BXY6</f>
        <v>0</v>
      </c>
      <c r="BXZ7" s="98">
        <f>'Sales Forecast by COS'!BXZ6</f>
        <v>0</v>
      </c>
      <c r="BYA7" s="98">
        <f>'Sales Forecast by COS'!BYA6</f>
        <v>0</v>
      </c>
      <c r="BYB7" s="98">
        <f>'Sales Forecast by COS'!BYB6</f>
        <v>0</v>
      </c>
      <c r="BYC7" s="98">
        <f>'Sales Forecast by COS'!BYC6</f>
        <v>0</v>
      </c>
      <c r="BYD7" s="98">
        <f>'Sales Forecast by COS'!BYD6</f>
        <v>0</v>
      </c>
      <c r="BYE7" s="98">
        <f>'Sales Forecast by COS'!BYE6</f>
        <v>0</v>
      </c>
      <c r="BYF7" s="98">
        <f>'Sales Forecast by COS'!BYF6</f>
        <v>0</v>
      </c>
      <c r="BYG7" s="98">
        <f>'Sales Forecast by COS'!BYG6</f>
        <v>0</v>
      </c>
      <c r="BYH7" s="98">
        <f>'Sales Forecast by COS'!BYH6</f>
        <v>0</v>
      </c>
      <c r="BYI7" s="98">
        <f>'Sales Forecast by COS'!BYI6</f>
        <v>0</v>
      </c>
      <c r="BYJ7" s="98">
        <f>'Sales Forecast by COS'!BYJ6</f>
        <v>0</v>
      </c>
      <c r="BYK7" s="98">
        <f>'Sales Forecast by COS'!BYK6</f>
        <v>0</v>
      </c>
      <c r="BYL7" s="98">
        <f>'Sales Forecast by COS'!BYL6</f>
        <v>0</v>
      </c>
      <c r="BYM7" s="98">
        <f>'Sales Forecast by COS'!BYM6</f>
        <v>0</v>
      </c>
      <c r="BYN7" s="98">
        <f>'Sales Forecast by COS'!BYN6</f>
        <v>0</v>
      </c>
      <c r="BYO7" s="98">
        <f>'Sales Forecast by COS'!BYO6</f>
        <v>0</v>
      </c>
      <c r="BYP7" s="98">
        <f>'Sales Forecast by COS'!BYP6</f>
        <v>0</v>
      </c>
      <c r="BYQ7" s="98">
        <f>'Sales Forecast by COS'!BYQ6</f>
        <v>0</v>
      </c>
      <c r="BYR7" s="98">
        <f>'Sales Forecast by COS'!BYR6</f>
        <v>0</v>
      </c>
      <c r="BYS7" s="98">
        <f>'Sales Forecast by COS'!BYS6</f>
        <v>0</v>
      </c>
      <c r="BYT7" s="98">
        <f>'Sales Forecast by COS'!BYT6</f>
        <v>0</v>
      </c>
      <c r="BYU7" s="98">
        <f>'Sales Forecast by COS'!BYU6</f>
        <v>0</v>
      </c>
      <c r="BYV7" s="98">
        <f>'Sales Forecast by COS'!BYV6</f>
        <v>0</v>
      </c>
      <c r="BYW7" s="98">
        <f>'Sales Forecast by COS'!BYW6</f>
        <v>0</v>
      </c>
      <c r="BYX7" s="98">
        <f>'Sales Forecast by COS'!BYX6</f>
        <v>0</v>
      </c>
      <c r="BYY7" s="98">
        <f>'Sales Forecast by COS'!BYY6</f>
        <v>0</v>
      </c>
      <c r="BYZ7" s="98">
        <f>'Sales Forecast by COS'!BYZ6</f>
        <v>0</v>
      </c>
      <c r="BZA7" s="98">
        <f>'Sales Forecast by COS'!BZA6</f>
        <v>0</v>
      </c>
      <c r="BZB7" s="98">
        <f>'Sales Forecast by COS'!BZB6</f>
        <v>0</v>
      </c>
      <c r="BZC7" s="98">
        <f>'Sales Forecast by COS'!BZC6</f>
        <v>0</v>
      </c>
      <c r="BZD7" s="98">
        <f>'Sales Forecast by COS'!BZD6</f>
        <v>0</v>
      </c>
      <c r="BZE7" s="98">
        <f>'Sales Forecast by COS'!BZE6</f>
        <v>0</v>
      </c>
      <c r="BZF7" s="98">
        <f>'Sales Forecast by COS'!BZF6</f>
        <v>0</v>
      </c>
      <c r="BZG7" s="98">
        <f>'Sales Forecast by COS'!BZG6</f>
        <v>0</v>
      </c>
      <c r="BZH7" s="98">
        <f>'Sales Forecast by COS'!BZH6</f>
        <v>0</v>
      </c>
      <c r="BZI7" s="98">
        <f>'Sales Forecast by COS'!BZI6</f>
        <v>0</v>
      </c>
      <c r="BZJ7" s="98">
        <f>'Sales Forecast by COS'!BZJ6</f>
        <v>0</v>
      </c>
      <c r="BZK7" s="98">
        <f>'Sales Forecast by COS'!BZK6</f>
        <v>0</v>
      </c>
      <c r="BZL7" s="98">
        <f>'Sales Forecast by COS'!BZL6</f>
        <v>0</v>
      </c>
      <c r="BZM7" s="98">
        <f>'Sales Forecast by COS'!BZM6</f>
        <v>0</v>
      </c>
      <c r="BZN7" s="98">
        <f>'Sales Forecast by COS'!BZN6</f>
        <v>0</v>
      </c>
      <c r="BZO7" s="98">
        <f>'Sales Forecast by COS'!BZO6</f>
        <v>0</v>
      </c>
      <c r="BZP7" s="98">
        <f>'Sales Forecast by COS'!BZP6</f>
        <v>0</v>
      </c>
      <c r="BZQ7" s="98">
        <f>'Sales Forecast by COS'!BZQ6</f>
        <v>0</v>
      </c>
      <c r="BZR7" s="98">
        <f>'Sales Forecast by COS'!BZR6</f>
        <v>0</v>
      </c>
      <c r="BZS7" s="98">
        <f>'Sales Forecast by COS'!BZS6</f>
        <v>0</v>
      </c>
      <c r="BZT7" s="98">
        <f>'Sales Forecast by COS'!BZT6</f>
        <v>0</v>
      </c>
      <c r="BZU7" s="98">
        <f>'Sales Forecast by COS'!BZU6</f>
        <v>0</v>
      </c>
      <c r="BZV7" s="98">
        <f>'Sales Forecast by COS'!BZV6</f>
        <v>0</v>
      </c>
      <c r="BZW7" s="98">
        <f>'Sales Forecast by COS'!BZW6</f>
        <v>0</v>
      </c>
      <c r="BZX7" s="98">
        <f>'Sales Forecast by COS'!BZX6</f>
        <v>0</v>
      </c>
      <c r="BZY7" s="98">
        <f>'Sales Forecast by COS'!BZY6</f>
        <v>0</v>
      </c>
      <c r="BZZ7" s="98">
        <f>'Sales Forecast by COS'!BZZ6</f>
        <v>0</v>
      </c>
      <c r="CAA7" s="98">
        <f>'Sales Forecast by COS'!CAA6</f>
        <v>0</v>
      </c>
      <c r="CAB7" s="98">
        <f>'Sales Forecast by COS'!CAB6</f>
        <v>0</v>
      </c>
      <c r="CAC7" s="98">
        <f>'Sales Forecast by COS'!CAC6</f>
        <v>0</v>
      </c>
      <c r="CAD7" s="98">
        <f>'Sales Forecast by COS'!CAD6</f>
        <v>0</v>
      </c>
      <c r="CAE7" s="98">
        <f>'Sales Forecast by COS'!CAE6</f>
        <v>0</v>
      </c>
      <c r="CAF7" s="98">
        <f>'Sales Forecast by COS'!CAF6</f>
        <v>0</v>
      </c>
      <c r="CAG7" s="98">
        <f>'Sales Forecast by COS'!CAG6</f>
        <v>0</v>
      </c>
      <c r="CAH7" s="98">
        <f>'Sales Forecast by COS'!CAH6</f>
        <v>0</v>
      </c>
      <c r="CAI7" s="98">
        <f>'Sales Forecast by COS'!CAI6</f>
        <v>0</v>
      </c>
      <c r="CAJ7" s="98">
        <f>'Sales Forecast by COS'!CAJ6</f>
        <v>0</v>
      </c>
      <c r="CAK7" s="98">
        <f>'Sales Forecast by COS'!CAK6</f>
        <v>0</v>
      </c>
      <c r="CAL7" s="98">
        <f>'Sales Forecast by COS'!CAL6</f>
        <v>0</v>
      </c>
      <c r="CAM7" s="98">
        <f>'Sales Forecast by COS'!CAM6</f>
        <v>0</v>
      </c>
      <c r="CAN7" s="98">
        <f>'Sales Forecast by COS'!CAN6</f>
        <v>0</v>
      </c>
      <c r="CAO7" s="98">
        <f>'Sales Forecast by COS'!CAO6</f>
        <v>0</v>
      </c>
      <c r="CAP7" s="98">
        <f>'Sales Forecast by COS'!CAP6</f>
        <v>0</v>
      </c>
      <c r="CAQ7" s="98">
        <f>'Sales Forecast by COS'!CAQ6</f>
        <v>0</v>
      </c>
      <c r="CAR7" s="98">
        <f>'Sales Forecast by COS'!CAR6</f>
        <v>0</v>
      </c>
      <c r="CAS7" s="98">
        <f>'Sales Forecast by COS'!CAS6</f>
        <v>0</v>
      </c>
      <c r="CAT7" s="98">
        <f>'Sales Forecast by COS'!CAT6</f>
        <v>0</v>
      </c>
      <c r="CAU7" s="98">
        <f>'Sales Forecast by COS'!CAU6</f>
        <v>0</v>
      </c>
      <c r="CAV7" s="98">
        <f>'Sales Forecast by COS'!CAV6</f>
        <v>0</v>
      </c>
      <c r="CAW7" s="98">
        <f>'Sales Forecast by COS'!CAW6</f>
        <v>0</v>
      </c>
      <c r="CAX7" s="98">
        <f>'Sales Forecast by COS'!CAX6</f>
        <v>0</v>
      </c>
      <c r="CAY7" s="98">
        <f>'Sales Forecast by COS'!CAY6</f>
        <v>0</v>
      </c>
      <c r="CAZ7" s="98">
        <f>'Sales Forecast by COS'!CAZ6</f>
        <v>0</v>
      </c>
      <c r="CBA7" s="98">
        <f>'Sales Forecast by COS'!CBA6</f>
        <v>0</v>
      </c>
      <c r="CBB7" s="98">
        <f>'Sales Forecast by COS'!CBB6</f>
        <v>0</v>
      </c>
      <c r="CBC7" s="98">
        <f>'Sales Forecast by COS'!CBC6</f>
        <v>0</v>
      </c>
      <c r="CBD7" s="98">
        <f>'Sales Forecast by COS'!CBD6</f>
        <v>0</v>
      </c>
      <c r="CBE7" s="98">
        <f>'Sales Forecast by COS'!CBE6</f>
        <v>0</v>
      </c>
      <c r="CBF7" s="98">
        <f>'Sales Forecast by COS'!CBF6</f>
        <v>0</v>
      </c>
      <c r="CBG7" s="98">
        <f>'Sales Forecast by COS'!CBG6</f>
        <v>0</v>
      </c>
      <c r="CBH7" s="98">
        <f>'Sales Forecast by COS'!CBH6</f>
        <v>0</v>
      </c>
      <c r="CBI7" s="98">
        <f>'Sales Forecast by COS'!CBI6</f>
        <v>0</v>
      </c>
      <c r="CBJ7" s="98">
        <f>'Sales Forecast by COS'!CBJ6</f>
        <v>0</v>
      </c>
      <c r="CBK7" s="98">
        <f>'Sales Forecast by COS'!CBK6</f>
        <v>0</v>
      </c>
      <c r="CBL7" s="98">
        <f>'Sales Forecast by COS'!CBL6</f>
        <v>0</v>
      </c>
      <c r="CBM7" s="98">
        <f>'Sales Forecast by COS'!CBM6</f>
        <v>0</v>
      </c>
      <c r="CBN7" s="98">
        <f>'Sales Forecast by COS'!CBN6</f>
        <v>0</v>
      </c>
      <c r="CBO7" s="98">
        <f>'Sales Forecast by COS'!CBO6</f>
        <v>0</v>
      </c>
      <c r="CBP7" s="98">
        <f>'Sales Forecast by COS'!CBP6</f>
        <v>0</v>
      </c>
      <c r="CBQ7" s="98">
        <f>'Sales Forecast by COS'!CBQ6</f>
        <v>0</v>
      </c>
      <c r="CBR7" s="98">
        <f>'Sales Forecast by COS'!CBR6</f>
        <v>0</v>
      </c>
      <c r="CBS7" s="98">
        <f>'Sales Forecast by COS'!CBS6</f>
        <v>0</v>
      </c>
      <c r="CBT7" s="98">
        <f>'Sales Forecast by COS'!CBT6</f>
        <v>0</v>
      </c>
      <c r="CBU7" s="98">
        <f>'Sales Forecast by COS'!CBU6</f>
        <v>0</v>
      </c>
      <c r="CBV7" s="98">
        <f>'Sales Forecast by COS'!CBV6</f>
        <v>0</v>
      </c>
      <c r="CBW7" s="98">
        <f>'Sales Forecast by COS'!CBW6</f>
        <v>0</v>
      </c>
      <c r="CBX7" s="98">
        <f>'Sales Forecast by COS'!CBX6</f>
        <v>0</v>
      </c>
      <c r="CBY7" s="98">
        <f>'Sales Forecast by COS'!CBY6</f>
        <v>0</v>
      </c>
      <c r="CBZ7" s="98">
        <f>'Sales Forecast by COS'!CBZ6</f>
        <v>0</v>
      </c>
      <c r="CCA7" s="98">
        <f>'Sales Forecast by COS'!CCA6</f>
        <v>0</v>
      </c>
      <c r="CCB7" s="98">
        <f>'Sales Forecast by COS'!CCB6</f>
        <v>0</v>
      </c>
      <c r="CCC7" s="98">
        <f>'Sales Forecast by COS'!CCC6</f>
        <v>0</v>
      </c>
      <c r="CCD7" s="98">
        <f>'Sales Forecast by COS'!CCD6</f>
        <v>0</v>
      </c>
      <c r="CCE7" s="98">
        <f>'Sales Forecast by COS'!CCE6</f>
        <v>0</v>
      </c>
      <c r="CCF7" s="98">
        <f>'Sales Forecast by COS'!CCF6</f>
        <v>0</v>
      </c>
      <c r="CCG7" s="98">
        <f>'Sales Forecast by COS'!CCG6</f>
        <v>0</v>
      </c>
      <c r="CCH7" s="98">
        <f>'Sales Forecast by COS'!CCH6</f>
        <v>0</v>
      </c>
      <c r="CCI7" s="98">
        <f>'Sales Forecast by COS'!CCI6</f>
        <v>0</v>
      </c>
      <c r="CCJ7" s="98">
        <f>'Sales Forecast by COS'!CCJ6</f>
        <v>0</v>
      </c>
      <c r="CCK7" s="98">
        <f>'Sales Forecast by COS'!CCK6</f>
        <v>0</v>
      </c>
      <c r="CCL7" s="98">
        <f>'Sales Forecast by COS'!CCL6</f>
        <v>0</v>
      </c>
      <c r="CCM7" s="98">
        <f>'Sales Forecast by COS'!CCM6</f>
        <v>0</v>
      </c>
      <c r="CCN7" s="98">
        <f>'Sales Forecast by COS'!CCN6</f>
        <v>0</v>
      </c>
      <c r="CCO7" s="98">
        <f>'Sales Forecast by COS'!CCO6</f>
        <v>0</v>
      </c>
      <c r="CCP7" s="98">
        <f>'Sales Forecast by COS'!CCP6</f>
        <v>0</v>
      </c>
      <c r="CCQ7" s="98">
        <f>'Sales Forecast by COS'!CCQ6</f>
        <v>0</v>
      </c>
      <c r="CCR7" s="98">
        <f>'Sales Forecast by COS'!CCR6</f>
        <v>0</v>
      </c>
      <c r="CCS7" s="98">
        <f>'Sales Forecast by COS'!CCS6</f>
        <v>0</v>
      </c>
      <c r="CCT7" s="98">
        <f>'Sales Forecast by COS'!CCT6</f>
        <v>0</v>
      </c>
      <c r="CCU7" s="98">
        <f>'Sales Forecast by COS'!CCU6</f>
        <v>0</v>
      </c>
      <c r="CCV7" s="98">
        <f>'Sales Forecast by COS'!CCV6</f>
        <v>0</v>
      </c>
      <c r="CCW7" s="98">
        <f>'Sales Forecast by COS'!CCW6</f>
        <v>0</v>
      </c>
      <c r="CCX7" s="98">
        <f>'Sales Forecast by COS'!CCX6</f>
        <v>0</v>
      </c>
      <c r="CCY7" s="98">
        <f>'Sales Forecast by COS'!CCY6</f>
        <v>0</v>
      </c>
      <c r="CCZ7" s="98">
        <f>'Sales Forecast by COS'!CCZ6</f>
        <v>0</v>
      </c>
      <c r="CDA7" s="98">
        <f>'Sales Forecast by COS'!CDA6</f>
        <v>0</v>
      </c>
      <c r="CDB7" s="98">
        <f>'Sales Forecast by COS'!CDB6</f>
        <v>0</v>
      </c>
      <c r="CDC7" s="98">
        <f>'Sales Forecast by COS'!CDC6</f>
        <v>0</v>
      </c>
      <c r="CDD7" s="98">
        <f>'Sales Forecast by COS'!CDD6</f>
        <v>0</v>
      </c>
      <c r="CDE7" s="98">
        <f>'Sales Forecast by COS'!CDE6</f>
        <v>0</v>
      </c>
      <c r="CDF7" s="98">
        <f>'Sales Forecast by COS'!CDF6</f>
        <v>0</v>
      </c>
      <c r="CDG7" s="98">
        <f>'Sales Forecast by COS'!CDG6</f>
        <v>0</v>
      </c>
      <c r="CDH7" s="98">
        <f>'Sales Forecast by COS'!CDH6</f>
        <v>0</v>
      </c>
      <c r="CDI7" s="98">
        <f>'Sales Forecast by COS'!CDI6</f>
        <v>0</v>
      </c>
      <c r="CDJ7" s="98">
        <f>'Sales Forecast by COS'!CDJ6</f>
        <v>0</v>
      </c>
      <c r="CDK7" s="98">
        <f>'Sales Forecast by COS'!CDK6</f>
        <v>0</v>
      </c>
      <c r="CDL7" s="98">
        <f>'Sales Forecast by COS'!CDL6</f>
        <v>0</v>
      </c>
      <c r="CDM7" s="98">
        <f>'Sales Forecast by COS'!CDM6</f>
        <v>0</v>
      </c>
      <c r="CDN7" s="98">
        <f>'Sales Forecast by COS'!CDN6</f>
        <v>0</v>
      </c>
      <c r="CDO7" s="98">
        <f>'Sales Forecast by COS'!CDO6</f>
        <v>0</v>
      </c>
      <c r="CDP7" s="98">
        <f>'Sales Forecast by COS'!CDP6</f>
        <v>0</v>
      </c>
      <c r="CDQ7" s="98">
        <f>'Sales Forecast by COS'!CDQ6</f>
        <v>0</v>
      </c>
      <c r="CDR7" s="98">
        <f>'Sales Forecast by COS'!CDR6</f>
        <v>0</v>
      </c>
      <c r="CDS7" s="98">
        <f>'Sales Forecast by COS'!CDS6</f>
        <v>0</v>
      </c>
      <c r="CDT7" s="98">
        <f>'Sales Forecast by COS'!CDT6</f>
        <v>0</v>
      </c>
      <c r="CDU7" s="98">
        <f>'Sales Forecast by COS'!CDU6</f>
        <v>0</v>
      </c>
      <c r="CDV7" s="98">
        <f>'Sales Forecast by COS'!CDV6</f>
        <v>0</v>
      </c>
      <c r="CDW7" s="98">
        <f>'Sales Forecast by COS'!CDW6</f>
        <v>0</v>
      </c>
      <c r="CDX7" s="98">
        <f>'Sales Forecast by COS'!CDX6</f>
        <v>0</v>
      </c>
      <c r="CDY7" s="98">
        <f>'Sales Forecast by COS'!CDY6</f>
        <v>0</v>
      </c>
      <c r="CDZ7" s="98">
        <f>'Sales Forecast by COS'!CDZ6</f>
        <v>0</v>
      </c>
      <c r="CEA7" s="98">
        <f>'Sales Forecast by COS'!CEA6</f>
        <v>0</v>
      </c>
      <c r="CEB7" s="98">
        <f>'Sales Forecast by COS'!CEB6</f>
        <v>0</v>
      </c>
      <c r="CEC7" s="98">
        <f>'Sales Forecast by COS'!CEC6</f>
        <v>0</v>
      </c>
      <c r="CED7" s="98">
        <f>'Sales Forecast by COS'!CED6</f>
        <v>0</v>
      </c>
      <c r="CEE7" s="98">
        <f>'Sales Forecast by COS'!CEE6</f>
        <v>0</v>
      </c>
      <c r="CEF7" s="98">
        <f>'Sales Forecast by COS'!CEF6</f>
        <v>0</v>
      </c>
      <c r="CEG7" s="98">
        <f>'Sales Forecast by COS'!CEG6</f>
        <v>0</v>
      </c>
      <c r="CEH7" s="98">
        <f>'Sales Forecast by COS'!CEH6</f>
        <v>0</v>
      </c>
      <c r="CEI7" s="98">
        <f>'Sales Forecast by COS'!CEI6</f>
        <v>0</v>
      </c>
      <c r="CEJ7" s="98">
        <f>'Sales Forecast by COS'!CEJ6</f>
        <v>0</v>
      </c>
      <c r="CEK7" s="98">
        <f>'Sales Forecast by COS'!CEK6</f>
        <v>0</v>
      </c>
      <c r="CEL7" s="98">
        <f>'Sales Forecast by COS'!CEL6</f>
        <v>0</v>
      </c>
      <c r="CEM7" s="98">
        <f>'Sales Forecast by COS'!CEM6</f>
        <v>0</v>
      </c>
      <c r="CEN7" s="98">
        <f>'Sales Forecast by COS'!CEN6</f>
        <v>0</v>
      </c>
      <c r="CEO7" s="98">
        <f>'Sales Forecast by COS'!CEO6</f>
        <v>0</v>
      </c>
      <c r="CEP7" s="98">
        <f>'Sales Forecast by COS'!CEP6</f>
        <v>0</v>
      </c>
      <c r="CEQ7" s="98">
        <f>'Sales Forecast by COS'!CEQ6</f>
        <v>0</v>
      </c>
      <c r="CER7" s="98">
        <f>'Sales Forecast by COS'!CER6</f>
        <v>0</v>
      </c>
      <c r="CES7" s="98">
        <f>'Sales Forecast by COS'!CES6</f>
        <v>0</v>
      </c>
      <c r="CET7" s="98">
        <f>'Sales Forecast by COS'!CET6</f>
        <v>0</v>
      </c>
      <c r="CEU7" s="98">
        <f>'Sales Forecast by COS'!CEU6</f>
        <v>0</v>
      </c>
      <c r="CEV7" s="98">
        <f>'Sales Forecast by COS'!CEV6</f>
        <v>0</v>
      </c>
      <c r="CEW7" s="98">
        <f>'Sales Forecast by COS'!CEW6</f>
        <v>0</v>
      </c>
      <c r="CEX7" s="98">
        <f>'Sales Forecast by COS'!CEX6</f>
        <v>0</v>
      </c>
      <c r="CEY7" s="98">
        <f>'Sales Forecast by COS'!CEY6</f>
        <v>0</v>
      </c>
      <c r="CEZ7" s="98">
        <f>'Sales Forecast by COS'!CEZ6</f>
        <v>0</v>
      </c>
      <c r="CFA7" s="98">
        <f>'Sales Forecast by COS'!CFA6</f>
        <v>0</v>
      </c>
      <c r="CFB7" s="98">
        <f>'Sales Forecast by COS'!CFB6</f>
        <v>0</v>
      </c>
      <c r="CFC7" s="98">
        <f>'Sales Forecast by COS'!CFC6</f>
        <v>0</v>
      </c>
      <c r="CFD7" s="98">
        <f>'Sales Forecast by COS'!CFD6</f>
        <v>0</v>
      </c>
      <c r="CFE7" s="98">
        <f>'Sales Forecast by COS'!CFE6</f>
        <v>0</v>
      </c>
      <c r="CFF7" s="98">
        <f>'Sales Forecast by COS'!CFF6</f>
        <v>0</v>
      </c>
      <c r="CFG7" s="98">
        <f>'Sales Forecast by COS'!CFG6</f>
        <v>0</v>
      </c>
      <c r="CFH7" s="98">
        <f>'Sales Forecast by COS'!CFH6</f>
        <v>0</v>
      </c>
      <c r="CFI7" s="98">
        <f>'Sales Forecast by COS'!CFI6</f>
        <v>0</v>
      </c>
      <c r="CFJ7" s="98">
        <f>'Sales Forecast by COS'!CFJ6</f>
        <v>0</v>
      </c>
      <c r="CFK7" s="98">
        <f>'Sales Forecast by COS'!CFK6</f>
        <v>0</v>
      </c>
      <c r="CFL7" s="98">
        <f>'Sales Forecast by COS'!CFL6</f>
        <v>0</v>
      </c>
      <c r="CFM7" s="98">
        <f>'Sales Forecast by COS'!CFM6</f>
        <v>0</v>
      </c>
      <c r="CFN7" s="98">
        <f>'Sales Forecast by COS'!CFN6</f>
        <v>0</v>
      </c>
      <c r="CFO7" s="98">
        <f>'Sales Forecast by COS'!CFO6</f>
        <v>0</v>
      </c>
      <c r="CFP7" s="98">
        <f>'Sales Forecast by COS'!CFP6</f>
        <v>0</v>
      </c>
      <c r="CFQ7" s="98">
        <f>'Sales Forecast by COS'!CFQ6</f>
        <v>0</v>
      </c>
      <c r="CFR7" s="98">
        <f>'Sales Forecast by COS'!CFR6</f>
        <v>0</v>
      </c>
      <c r="CFS7" s="98">
        <f>'Sales Forecast by COS'!CFS6</f>
        <v>0</v>
      </c>
      <c r="CFT7" s="98">
        <f>'Sales Forecast by COS'!CFT6</f>
        <v>0</v>
      </c>
      <c r="CFU7" s="98">
        <f>'Sales Forecast by COS'!CFU6</f>
        <v>0</v>
      </c>
      <c r="CFV7" s="98">
        <f>'Sales Forecast by COS'!CFV6</f>
        <v>0</v>
      </c>
      <c r="CFW7" s="98">
        <f>'Sales Forecast by COS'!CFW6</f>
        <v>0</v>
      </c>
      <c r="CFX7" s="98">
        <f>'Sales Forecast by COS'!CFX6</f>
        <v>0</v>
      </c>
      <c r="CFY7" s="98">
        <f>'Sales Forecast by COS'!CFY6</f>
        <v>0</v>
      </c>
      <c r="CFZ7" s="98">
        <f>'Sales Forecast by COS'!CFZ6</f>
        <v>0</v>
      </c>
      <c r="CGA7" s="98">
        <f>'Sales Forecast by COS'!CGA6</f>
        <v>0</v>
      </c>
      <c r="CGB7" s="98">
        <f>'Sales Forecast by COS'!CGB6</f>
        <v>0</v>
      </c>
      <c r="CGC7" s="98">
        <f>'Sales Forecast by COS'!CGC6</f>
        <v>0</v>
      </c>
      <c r="CGD7" s="98">
        <f>'Sales Forecast by COS'!CGD6</f>
        <v>0</v>
      </c>
      <c r="CGE7" s="98">
        <f>'Sales Forecast by COS'!CGE6</f>
        <v>0</v>
      </c>
      <c r="CGF7" s="98">
        <f>'Sales Forecast by COS'!CGF6</f>
        <v>0</v>
      </c>
      <c r="CGG7" s="98">
        <f>'Sales Forecast by COS'!CGG6</f>
        <v>0</v>
      </c>
      <c r="CGH7" s="98">
        <f>'Sales Forecast by COS'!CGH6</f>
        <v>0</v>
      </c>
      <c r="CGI7" s="98">
        <f>'Sales Forecast by COS'!CGI6</f>
        <v>0</v>
      </c>
      <c r="CGJ7" s="98">
        <f>'Sales Forecast by COS'!CGJ6</f>
        <v>0</v>
      </c>
      <c r="CGK7" s="98">
        <f>'Sales Forecast by COS'!CGK6</f>
        <v>0</v>
      </c>
      <c r="CGL7" s="98">
        <f>'Sales Forecast by COS'!CGL6</f>
        <v>0</v>
      </c>
      <c r="CGM7" s="98">
        <f>'Sales Forecast by COS'!CGM6</f>
        <v>0</v>
      </c>
      <c r="CGN7" s="98">
        <f>'Sales Forecast by COS'!CGN6</f>
        <v>0</v>
      </c>
      <c r="CGO7" s="98">
        <f>'Sales Forecast by COS'!CGO6</f>
        <v>0</v>
      </c>
      <c r="CGP7" s="98">
        <f>'Sales Forecast by COS'!CGP6</f>
        <v>0</v>
      </c>
      <c r="CGQ7" s="98">
        <f>'Sales Forecast by COS'!CGQ6</f>
        <v>0</v>
      </c>
      <c r="CGR7" s="98">
        <f>'Sales Forecast by COS'!CGR6</f>
        <v>0</v>
      </c>
      <c r="CGS7" s="98">
        <f>'Sales Forecast by COS'!CGS6</f>
        <v>0</v>
      </c>
      <c r="CGT7" s="98">
        <f>'Sales Forecast by COS'!CGT6</f>
        <v>0</v>
      </c>
      <c r="CGU7" s="98">
        <f>'Sales Forecast by COS'!CGU6</f>
        <v>0</v>
      </c>
      <c r="CGV7" s="98">
        <f>'Sales Forecast by COS'!CGV6</f>
        <v>0</v>
      </c>
      <c r="CGW7" s="98">
        <f>'Sales Forecast by COS'!CGW6</f>
        <v>0</v>
      </c>
      <c r="CGX7" s="98">
        <f>'Sales Forecast by COS'!CGX6</f>
        <v>0</v>
      </c>
      <c r="CGY7" s="98">
        <f>'Sales Forecast by COS'!CGY6</f>
        <v>0</v>
      </c>
      <c r="CGZ7" s="98">
        <f>'Sales Forecast by COS'!CGZ6</f>
        <v>0</v>
      </c>
      <c r="CHA7" s="98">
        <f>'Sales Forecast by COS'!CHA6</f>
        <v>0</v>
      </c>
      <c r="CHB7" s="98">
        <f>'Sales Forecast by COS'!CHB6</f>
        <v>0</v>
      </c>
      <c r="CHC7" s="98">
        <f>'Sales Forecast by COS'!CHC6</f>
        <v>0</v>
      </c>
      <c r="CHD7" s="98">
        <f>'Sales Forecast by COS'!CHD6</f>
        <v>0</v>
      </c>
      <c r="CHE7" s="98">
        <f>'Sales Forecast by COS'!CHE6</f>
        <v>0</v>
      </c>
      <c r="CHF7" s="98">
        <f>'Sales Forecast by COS'!CHF6</f>
        <v>0</v>
      </c>
      <c r="CHG7" s="98">
        <f>'Sales Forecast by COS'!CHG6</f>
        <v>0</v>
      </c>
      <c r="CHH7" s="98">
        <f>'Sales Forecast by COS'!CHH6</f>
        <v>0</v>
      </c>
      <c r="CHI7" s="98">
        <f>'Sales Forecast by COS'!CHI6</f>
        <v>0</v>
      </c>
      <c r="CHJ7" s="98">
        <f>'Sales Forecast by COS'!CHJ6</f>
        <v>0</v>
      </c>
      <c r="CHK7" s="98">
        <f>'Sales Forecast by COS'!CHK6</f>
        <v>0</v>
      </c>
      <c r="CHL7" s="98">
        <f>'Sales Forecast by COS'!CHL6</f>
        <v>0</v>
      </c>
      <c r="CHM7" s="98">
        <f>'Sales Forecast by COS'!CHM6</f>
        <v>0</v>
      </c>
      <c r="CHN7" s="98">
        <f>'Sales Forecast by COS'!CHN6</f>
        <v>0</v>
      </c>
      <c r="CHO7" s="98">
        <f>'Sales Forecast by COS'!CHO6</f>
        <v>0</v>
      </c>
      <c r="CHP7" s="98">
        <f>'Sales Forecast by COS'!CHP6</f>
        <v>0</v>
      </c>
      <c r="CHQ7" s="98">
        <f>'Sales Forecast by COS'!CHQ6</f>
        <v>0</v>
      </c>
      <c r="CHR7" s="98">
        <f>'Sales Forecast by COS'!CHR6</f>
        <v>0</v>
      </c>
      <c r="CHS7" s="98">
        <f>'Sales Forecast by COS'!CHS6</f>
        <v>0</v>
      </c>
      <c r="CHT7" s="98">
        <f>'Sales Forecast by COS'!CHT6</f>
        <v>0</v>
      </c>
      <c r="CHU7" s="98">
        <f>'Sales Forecast by COS'!CHU6</f>
        <v>0</v>
      </c>
      <c r="CHV7" s="98">
        <f>'Sales Forecast by COS'!CHV6</f>
        <v>0</v>
      </c>
      <c r="CHW7" s="98">
        <f>'Sales Forecast by COS'!CHW6</f>
        <v>0</v>
      </c>
      <c r="CHX7" s="98">
        <f>'Sales Forecast by COS'!CHX6</f>
        <v>0</v>
      </c>
      <c r="CHY7" s="98">
        <f>'Sales Forecast by COS'!CHY6</f>
        <v>0</v>
      </c>
      <c r="CHZ7" s="98">
        <f>'Sales Forecast by COS'!CHZ6</f>
        <v>0</v>
      </c>
      <c r="CIA7" s="98">
        <f>'Sales Forecast by COS'!CIA6</f>
        <v>0</v>
      </c>
      <c r="CIB7" s="98">
        <f>'Sales Forecast by COS'!CIB6</f>
        <v>0</v>
      </c>
      <c r="CIC7" s="98">
        <f>'Sales Forecast by COS'!CIC6</f>
        <v>0</v>
      </c>
      <c r="CID7" s="98">
        <f>'Sales Forecast by COS'!CID6</f>
        <v>0</v>
      </c>
      <c r="CIE7" s="98">
        <f>'Sales Forecast by COS'!CIE6</f>
        <v>0</v>
      </c>
      <c r="CIF7" s="98">
        <f>'Sales Forecast by COS'!CIF6</f>
        <v>0</v>
      </c>
      <c r="CIG7" s="98">
        <f>'Sales Forecast by COS'!CIG6</f>
        <v>0</v>
      </c>
      <c r="CIH7" s="98">
        <f>'Sales Forecast by COS'!CIH6</f>
        <v>0</v>
      </c>
      <c r="CII7" s="98">
        <f>'Sales Forecast by COS'!CII6</f>
        <v>0</v>
      </c>
      <c r="CIJ7" s="98">
        <f>'Sales Forecast by COS'!CIJ6</f>
        <v>0</v>
      </c>
      <c r="CIK7" s="98">
        <f>'Sales Forecast by COS'!CIK6</f>
        <v>0</v>
      </c>
      <c r="CIL7" s="98">
        <f>'Sales Forecast by COS'!CIL6</f>
        <v>0</v>
      </c>
      <c r="CIM7" s="98">
        <f>'Sales Forecast by COS'!CIM6</f>
        <v>0</v>
      </c>
      <c r="CIN7" s="98">
        <f>'Sales Forecast by COS'!CIN6</f>
        <v>0</v>
      </c>
      <c r="CIO7" s="98">
        <f>'Sales Forecast by COS'!CIO6</f>
        <v>0</v>
      </c>
      <c r="CIP7" s="98">
        <f>'Sales Forecast by COS'!CIP6</f>
        <v>0</v>
      </c>
      <c r="CIQ7" s="98">
        <f>'Sales Forecast by COS'!CIQ6</f>
        <v>0</v>
      </c>
      <c r="CIR7" s="98">
        <f>'Sales Forecast by COS'!CIR6</f>
        <v>0</v>
      </c>
      <c r="CIS7" s="98">
        <f>'Sales Forecast by COS'!CIS6</f>
        <v>0</v>
      </c>
      <c r="CIT7" s="98">
        <f>'Sales Forecast by COS'!CIT6</f>
        <v>0</v>
      </c>
      <c r="CIU7" s="98">
        <f>'Sales Forecast by COS'!CIU6</f>
        <v>0</v>
      </c>
      <c r="CIV7" s="98">
        <f>'Sales Forecast by COS'!CIV6</f>
        <v>0</v>
      </c>
      <c r="CIW7" s="98">
        <f>'Sales Forecast by COS'!CIW6</f>
        <v>0</v>
      </c>
      <c r="CIX7" s="98">
        <f>'Sales Forecast by COS'!CIX6</f>
        <v>0</v>
      </c>
      <c r="CIY7" s="98">
        <f>'Sales Forecast by COS'!CIY6</f>
        <v>0</v>
      </c>
      <c r="CIZ7" s="98">
        <f>'Sales Forecast by COS'!CIZ6</f>
        <v>0</v>
      </c>
      <c r="CJA7" s="98">
        <f>'Sales Forecast by COS'!CJA6</f>
        <v>0</v>
      </c>
      <c r="CJB7" s="98">
        <f>'Sales Forecast by COS'!CJB6</f>
        <v>0</v>
      </c>
      <c r="CJC7" s="98">
        <f>'Sales Forecast by COS'!CJC6</f>
        <v>0</v>
      </c>
      <c r="CJD7" s="98">
        <f>'Sales Forecast by COS'!CJD6</f>
        <v>0</v>
      </c>
      <c r="CJE7" s="98">
        <f>'Sales Forecast by COS'!CJE6</f>
        <v>0</v>
      </c>
      <c r="CJF7" s="98">
        <f>'Sales Forecast by COS'!CJF6</f>
        <v>0</v>
      </c>
      <c r="CJG7" s="98">
        <f>'Sales Forecast by COS'!CJG6</f>
        <v>0</v>
      </c>
      <c r="CJH7" s="98">
        <f>'Sales Forecast by COS'!CJH6</f>
        <v>0</v>
      </c>
      <c r="CJI7" s="98">
        <f>'Sales Forecast by COS'!CJI6</f>
        <v>0</v>
      </c>
      <c r="CJJ7" s="98">
        <f>'Sales Forecast by COS'!CJJ6</f>
        <v>0</v>
      </c>
      <c r="CJK7" s="98">
        <f>'Sales Forecast by COS'!CJK6</f>
        <v>0</v>
      </c>
      <c r="CJL7" s="98">
        <f>'Sales Forecast by COS'!CJL6</f>
        <v>0</v>
      </c>
      <c r="CJM7" s="98">
        <f>'Sales Forecast by COS'!CJM6</f>
        <v>0</v>
      </c>
      <c r="CJN7" s="98">
        <f>'Sales Forecast by COS'!CJN6</f>
        <v>0</v>
      </c>
      <c r="CJO7" s="98">
        <f>'Sales Forecast by COS'!CJO6</f>
        <v>0</v>
      </c>
      <c r="CJP7" s="98">
        <f>'Sales Forecast by COS'!CJP6</f>
        <v>0</v>
      </c>
      <c r="CJQ7" s="98">
        <f>'Sales Forecast by COS'!CJQ6</f>
        <v>0</v>
      </c>
      <c r="CJR7" s="98">
        <f>'Sales Forecast by COS'!CJR6</f>
        <v>0</v>
      </c>
      <c r="CJS7" s="98">
        <f>'Sales Forecast by COS'!CJS6</f>
        <v>0</v>
      </c>
      <c r="CJT7" s="98">
        <f>'Sales Forecast by COS'!CJT6</f>
        <v>0</v>
      </c>
      <c r="CJU7" s="98">
        <f>'Sales Forecast by COS'!CJU6</f>
        <v>0</v>
      </c>
      <c r="CJV7" s="98">
        <f>'Sales Forecast by COS'!CJV6</f>
        <v>0</v>
      </c>
      <c r="CJW7" s="98">
        <f>'Sales Forecast by COS'!CJW6</f>
        <v>0</v>
      </c>
      <c r="CJX7" s="98">
        <f>'Sales Forecast by COS'!CJX6</f>
        <v>0</v>
      </c>
      <c r="CJY7" s="98">
        <f>'Sales Forecast by COS'!CJY6</f>
        <v>0</v>
      </c>
      <c r="CJZ7" s="98">
        <f>'Sales Forecast by COS'!CJZ6</f>
        <v>0</v>
      </c>
      <c r="CKA7" s="98">
        <f>'Sales Forecast by COS'!CKA6</f>
        <v>0</v>
      </c>
      <c r="CKB7" s="98">
        <f>'Sales Forecast by COS'!CKB6</f>
        <v>0</v>
      </c>
      <c r="CKC7" s="98">
        <f>'Sales Forecast by COS'!CKC6</f>
        <v>0</v>
      </c>
      <c r="CKD7" s="98">
        <f>'Sales Forecast by COS'!CKD6</f>
        <v>0</v>
      </c>
      <c r="CKE7" s="98">
        <f>'Sales Forecast by COS'!CKE6</f>
        <v>0</v>
      </c>
      <c r="CKF7" s="98">
        <f>'Sales Forecast by COS'!CKF6</f>
        <v>0</v>
      </c>
      <c r="CKG7" s="98">
        <f>'Sales Forecast by COS'!CKG6</f>
        <v>0</v>
      </c>
      <c r="CKH7" s="98">
        <f>'Sales Forecast by COS'!CKH6</f>
        <v>0</v>
      </c>
      <c r="CKI7" s="98">
        <f>'Sales Forecast by COS'!CKI6</f>
        <v>0</v>
      </c>
      <c r="CKJ7" s="98">
        <f>'Sales Forecast by COS'!CKJ6</f>
        <v>0</v>
      </c>
      <c r="CKK7" s="98">
        <f>'Sales Forecast by COS'!CKK6</f>
        <v>0</v>
      </c>
      <c r="CKL7" s="98">
        <f>'Sales Forecast by COS'!CKL6</f>
        <v>0</v>
      </c>
      <c r="CKM7" s="98">
        <f>'Sales Forecast by COS'!CKM6</f>
        <v>0</v>
      </c>
      <c r="CKN7" s="98">
        <f>'Sales Forecast by COS'!CKN6</f>
        <v>0</v>
      </c>
      <c r="CKO7" s="98">
        <f>'Sales Forecast by COS'!CKO6</f>
        <v>0</v>
      </c>
      <c r="CKP7" s="98">
        <f>'Sales Forecast by COS'!CKP6</f>
        <v>0</v>
      </c>
      <c r="CKQ7" s="98">
        <f>'Sales Forecast by COS'!CKQ6</f>
        <v>0</v>
      </c>
      <c r="CKR7" s="98">
        <f>'Sales Forecast by COS'!CKR6</f>
        <v>0</v>
      </c>
      <c r="CKS7" s="98">
        <f>'Sales Forecast by COS'!CKS6</f>
        <v>0</v>
      </c>
      <c r="CKT7" s="98">
        <f>'Sales Forecast by COS'!CKT6</f>
        <v>0</v>
      </c>
      <c r="CKU7" s="98">
        <f>'Sales Forecast by COS'!CKU6</f>
        <v>0</v>
      </c>
      <c r="CKV7" s="98">
        <f>'Sales Forecast by COS'!CKV6</f>
        <v>0</v>
      </c>
      <c r="CKW7" s="98">
        <f>'Sales Forecast by COS'!CKW6</f>
        <v>0</v>
      </c>
      <c r="CKX7" s="98">
        <f>'Sales Forecast by COS'!CKX6</f>
        <v>0</v>
      </c>
      <c r="CKY7" s="98">
        <f>'Sales Forecast by COS'!CKY6</f>
        <v>0</v>
      </c>
      <c r="CKZ7" s="98">
        <f>'Sales Forecast by COS'!CKZ6</f>
        <v>0</v>
      </c>
      <c r="CLA7" s="98">
        <f>'Sales Forecast by COS'!CLA6</f>
        <v>0</v>
      </c>
      <c r="CLB7" s="98">
        <f>'Sales Forecast by COS'!CLB6</f>
        <v>0</v>
      </c>
      <c r="CLC7" s="98">
        <f>'Sales Forecast by COS'!CLC6</f>
        <v>0</v>
      </c>
      <c r="CLD7" s="98">
        <f>'Sales Forecast by COS'!CLD6</f>
        <v>0</v>
      </c>
      <c r="CLE7" s="98">
        <f>'Sales Forecast by COS'!CLE6</f>
        <v>0</v>
      </c>
      <c r="CLF7" s="98">
        <f>'Sales Forecast by COS'!CLF6</f>
        <v>0</v>
      </c>
      <c r="CLG7" s="98">
        <f>'Sales Forecast by COS'!CLG6</f>
        <v>0</v>
      </c>
      <c r="CLH7" s="98">
        <f>'Sales Forecast by COS'!CLH6</f>
        <v>0</v>
      </c>
      <c r="CLI7" s="98">
        <f>'Sales Forecast by COS'!CLI6</f>
        <v>0</v>
      </c>
      <c r="CLJ7" s="98">
        <f>'Sales Forecast by COS'!CLJ6</f>
        <v>0</v>
      </c>
      <c r="CLK7" s="98">
        <f>'Sales Forecast by COS'!CLK6</f>
        <v>0</v>
      </c>
      <c r="CLL7" s="98">
        <f>'Sales Forecast by COS'!CLL6</f>
        <v>0</v>
      </c>
      <c r="CLM7" s="98">
        <f>'Sales Forecast by COS'!CLM6</f>
        <v>0</v>
      </c>
      <c r="CLN7" s="98">
        <f>'Sales Forecast by COS'!CLN6</f>
        <v>0</v>
      </c>
      <c r="CLO7" s="98">
        <f>'Sales Forecast by COS'!CLO6</f>
        <v>0</v>
      </c>
      <c r="CLP7" s="98">
        <f>'Sales Forecast by COS'!CLP6</f>
        <v>0</v>
      </c>
      <c r="CLQ7" s="98">
        <f>'Sales Forecast by COS'!CLQ6</f>
        <v>0</v>
      </c>
      <c r="CLR7" s="98">
        <f>'Sales Forecast by COS'!CLR6</f>
        <v>0</v>
      </c>
      <c r="CLS7" s="98">
        <f>'Sales Forecast by COS'!CLS6</f>
        <v>0</v>
      </c>
      <c r="CLT7" s="98">
        <f>'Sales Forecast by COS'!CLT6</f>
        <v>0</v>
      </c>
      <c r="CLU7" s="98">
        <f>'Sales Forecast by COS'!CLU6</f>
        <v>0</v>
      </c>
      <c r="CLV7" s="98">
        <f>'Sales Forecast by COS'!CLV6</f>
        <v>0</v>
      </c>
      <c r="CLW7" s="98">
        <f>'Sales Forecast by COS'!CLW6</f>
        <v>0</v>
      </c>
      <c r="CLX7" s="98">
        <f>'Sales Forecast by COS'!CLX6</f>
        <v>0</v>
      </c>
      <c r="CLY7" s="98">
        <f>'Sales Forecast by COS'!CLY6</f>
        <v>0</v>
      </c>
      <c r="CLZ7" s="98">
        <f>'Sales Forecast by COS'!CLZ6</f>
        <v>0</v>
      </c>
      <c r="CMA7" s="98">
        <f>'Sales Forecast by COS'!CMA6</f>
        <v>0</v>
      </c>
      <c r="CMB7" s="98">
        <f>'Sales Forecast by COS'!CMB6</f>
        <v>0</v>
      </c>
      <c r="CMC7" s="98">
        <f>'Sales Forecast by COS'!CMC6</f>
        <v>0</v>
      </c>
      <c r="CMD7" s="98">
        <f>'Sales Forecast by COS'!CMD6</f>
        <v>0</v>
      </c>
      <c r="CME7" s="98">
        <f>'Sales Forecast by COS'!CME6</f>
        <v>0</v>
      </c>
      <c r="CMF7" s="98">
        <f>'Sales Forecast by COS'!CMF6</f>
        <v>0</v>
      </c>
      <c r="CMG7" s="98">
        <f>'Sales Forecast by COS'!CMG6</f>
        <v>0</v>
      </c>
      <c r="CMH7" s="98">
        <f>'Sales Forecast by COS'!CMH6</f>
        <v>0</v>
      </c>
      <c r="CMI7" s="98">
        <f>'Sales Forecast by COS'!CMI6</f>
        <v>0</v>
      </c>
      <c r="CMJ7" s="98">
        <f>'Sales Forecast by COS'!CMJ6</f>
        <v>0</v>
      </c>
      <c r="CMK7" s="98">
        <f>'Sales Forecast by COS'!CMK6</f>
        <v>0</v>
      </c>
      <c r="CML7" s="98">
        <f>'Sales Forecast by COS'!CML6</f>
        <v>0</v>
      </c>
      <c r="CMM7" s="98">
        <f>'Sales Forecast by COS'!CMM6</f>
        <v>0</v>
      </c>
      <c r="CMN7" s="98">
        <f>'Sales Forecast by COS'!CMN6</f>
        <v>0</v>
      </c>
      <c r="CMO7" s="98">
        <f>'Sales Forecast by COS'!CMO6</f>
        <v>0</v>
      </c>
      <c r="CMP7" s="98">
        <f>'Sales Forecast by COS'!CMP6</f>
        <v>0</v>
      </c>
      <c r="CMQ7" s="98">
        <f>'Sales Forecast by COS'!CMQ6</f>
        <v>0</v>
      </c>
      <c r="CMR7" s="98">
        <f>'Sales Forecast by COS'!CMR6</f>
        <v>0</v>
      </c>
      <c r="CMS7" s="98">
        <f>'Sales Forecast by COS'!CMS6</f>
        <v>0</v>
      </c>
      <c r="CMT7" s="98">
        <f>'Sales Forecast by COS'!CMT6</f>
        <v>0</v>
      </c>
      <c r="CMU7" s="98">
        <f>'Sales Forecast by COS'!CMU6</f>
        <v>0</v>
      </c>
      <c r="CMV7" s="98">
        <f>'Sales Forecast by COS'!CMV6</f>
        <v>0</v>
      </c>
      <c r="CMW7" s="98">
        <f>'Sales Forecast by COS'!CMW6</f>
        <v>0</v>
      </c>
      <c r="CMX7" s="98">
        <f>'Sales Forecast by COS'!CMX6</f>
        <v>0</v>
      </c>
      <c r="CMY7" s="98">
        <f>'Sales Forecast by COS'!CMY6</f>
        <v>0</v>
      </c>
      <c r="CMZ7" s="98">
        <f>'Sales Forecast by COS'!CMZ6</f>
        <v>0</v>
      </c>
      <c r="CNA7" s="98">
        <f>'Sales Forecast by COS'!CNA6</f>
        <v>0</v>
      </c>
      <c r="CNB7" s="98">
        <f>'Sales Forecast by COS'!CNB6</f>
        <v>0</v>
      </c>
      <c r="CNC7" s="98">
        <f>'Sales Forecast by COS'!CNC6</f>
        <v>0</v>
      </c>
      <c r="CND7" s="98">
        <f>'Sales Forecast by COS'!CND6</f>
        <v>0</v>
      </c>
      <c r="CNE7" s="98">
        <f>'Sales Forecast by COS'!CNE6</f>
        <v>0</v>
      </c>
      <c r="CNF7" s="98">
        <f>'Sales Forecast by COS'!CNF6</f>
        <v>0</v>
      </c>
      <c r="CNG7" s="98">
        <f>'Sales Forecast by COS'!CNG6</f>
        <v>0</v>
      </c>
      <c r="CNH7" s="98">
        <f>'Sales Forecast by COS'!CNH6</f>
        <v>0</v>
      </c>
      <c r="CNI7" s="98">
        <f>'Sales Forecast by COS'!CNI6</f>
        <v>0</v>
      </c>
      <c r="CNJ7" s="98">
        <f>'Sales Forecast by COS'!CNJ6</f>
        <v>0</v>
      </c>
      <c r="CNK7" s="98">
        <f>'Sales Forecast by COS'!CNK6</f>
        <v>0</v>
      </c>
      <c r="CNL7" s="98">
        <f>'Sales Forecast by COS'!CNL6</f>
        <v>0</v>
      </c>
      <c r="CNM7" s="98">
        <f>'Sales Forecast by COS'!CNM6</f>
        <v>0</v>
      </c>
      <c r="CNN7" s="98">
        <f>'Sales Forecast by COS'!CNN6</f>
        <v>0</v>
      </c>
      <c r="CNO7" s="98">
        <f>'Sales Forecast by COS'!CNO6</f>
        <v>0</v>
      </c>
      <c r="CNP7" s="98">
        <f>'Sales Forecast by COS'!CNP6</f>
        <v>0</v>
      </c>
      <c r="CNQ7" s="98">
        <f>'Sales Forecast by COS'!CNQ6</f>
        <v>0</v>
      </c>
      <c r="CNR7" s="98">
        <f>'Sales Forecast by COS'!CNR6</f>
        <v>0</v>
      </c>
      <c r="CNS7" s="98">
        <f>'Sales Forecast by COS'!CNS6</f>
        <v>0</v>
      </c>
      <c r="CNT7" s="98">
        <f>'Sales Forecast by COS'!CNT6</f>
        <v>0</v>
      </c>
      <c r="CNU7" s="98">
        <f>'Sales Forecast by COS'!CNU6</f>
        <v>0</v>
      </c>
      <c r="CNV7" s="98">
        <f>'Sales Forecast by COS'!CNV6</f>
        <v>0</v>
      </c>
      <c r="CNW7" s="98">
        <f>'Sales Forecast by COS'!CNW6</f>
        <v>0</v>
      </c>
      <c r="CNX7" s="98">
        <f>'Sales Forecast by COS'!CNX6</f>
        <v>0</v>
      </c>
      <c r="CNY7" s="98">
        <f>'Sales Forecast by COS'!CNY6</f>
        <v>0</v>
      </c>
      <c r="CNZ7" s="98">
        <f>'Sales Forecast by COS'!CNZ6</f>
        <v>0</v>
      </c>
      <c r="COA7" s="98">
        <f>'Sales Forecast by COS'!COA6</f>
        <v>0</v>
      </c>
      <c r="COB7" s="98">
        <f>'Sales Forecast by COS'!COB6</f>
        <v>0</v>
      </c>
      <c r="COC7" s="98">
        <f>'Sales Forecast by COS'!COC6</f>
        <v>0</v>
      </c>
      <c r="COD7" s="98">
        <f>'Sales Forecast by COS'!COD6</f>
        <v>0</v>
      </c>
      <c r="COE7" s="98">
        <f>'Sales Forecast by COS'!COE6</f>
        <v>0</v>
      </c>
      <c r="COF7" s="98">
        <f>'Sales Forecast by COS'!COF6</f>
        <v>0</v>
      </c>
      <c r="COG7" s="98">
        <f>'Sales Forecast by COS'!COG6</f>
        <v>0</v>
      </c>
      <c r="COH7" s="98">
        <f>'Sales Forecast by COS'!COH6</f>
        <v>0</v>
      </c>
      <c r="COI7" s="98">
        <f>'Sales Forecast by COS'!COI6</f>
        <v>0</v>
      </c>
      <c r="COJ7" s="98">
        <f>'Sales Forecast by COS'!COJ6</f>
        <v>0</v>
      </c>
      <c r="COK7" s="98">
        <f>'Sales Forecast by COS'!COK6</f>
        <v>0</v>
      </c>
      <c r="COL7" s="98">
        <f>'Sales Forecast by COS'!COL6</f>
        <v>0</v>
      </c>
      <c r="COM7" s="98">
        <f>'Sales Forecast by COS'!COM6</f>
        <v>0</v>
      </c>
      <c r="CON7" s="98">
        <f>'Sales Forecast by COS'!CON6</f>
        <v>0</v>
      </c>
      <c r="COO7" s="98">
        <f>'Sales Forecast by COS'!COO6</f>
        <v>0</v>
      </c>
      <c r="COP7" s="98">
        <f>'Sales Forecast by COS'!COP6</f>
        <v>0</v>
      </c>
      <c r="COQ7" s="98">
        <f>'Sales Forecast by COS'!COQ6</f>
        <v>0</v>
      </c>
      <c r="COR7" s="98">
        <f>'Sales Forecast by COS'!COR6</f>
        <v>0</v>
      </c>
      <c r="COS7" s="98">
        <f>'Sales Forecast by COS'!COS6</f>
        <v>0</v>
      </c>
      <c r="COT7" s="98">
        <f>'Sales Forecast by COS'!COT6</f>
        <v>0</v>
      </c>
      <c r="COU7" s="98">
        <f>'Sales Forecast by COS'!COU6</f>
        <v>0</v>
      </c>
      <c r="COV7" s="98">
        <f>'Sales Forecast by COS'!COV6</f>
        <v>0</v>
      </c>
      <c r="COW7" s="98">
        <f>'Sales Forecast by COS'!COW6</f>
        <v>0</v>
      </c>
      <c r="COX7" s="98">
        <f>'Sales Forecast by COS'!COX6</f>
        <v>0</v>
      </c>
      <c r="COY7" s="98">
        <f>'Sales Forecast by COS'!COY6</f>
        <v>0</v>
      </c>
      <c r="COZ7" s="98">
        <f>'Sales Forecast by COS'!COZ6</f>
        <v>0</v>
      </c>
      <c r="CPA7" s="98">
        <f>'Sales Forecast by COS'!CPA6</f>
        <v>0</v>
      </c>
      <c r="CPB7" s="98">
        <f>'Sales Forecast by COS'!CPB6</f>
        <v>0</v>
      </c>
      <c r="CPC7" s="98">
        <f>'Sales Forecast by COS'!CPC6</f>
        <v>0</v>
      </c>
      <c r="CPD7" s="98">
        <f>'Sales Forecast by COS'!CPD6</f>
        <v>0</v>
      </c>
      <c r="CPE7" s="98">
        <f>'Sales Forecast by COS'!CPE6</f>
        <v>0</v>
      </c>
      <c r="CPF7" s="98">
        <f>'Sales Forecast by COS'!CPF6</f>
        <v>0</v>
      </c>
      <c r="CPG7" s="98">
        <f>'Sales Forecast by COS'!CPG6</f>
        <v>0</v>
      </c>
      <c r="CPH7" s="98">
        <f>'Sales Forecast by COS'!CPH6</f>
        <v>0</v>
      </c>
      <c r="CPI7" s="98">
        <f>'Sales Forecast by COS'!CPI6</f>
        <v>0</v>
      </c>
      <c r="CPJ7" s="98">
        <f>'Sales Forecast by COS'!CPJ6</f>
        <v>0</v>
      </c>
      <c r="CPK7" s="98">
        <f>'Sales Forecast by COS'!CPK6</f>
        <v>0</v>
      </c>
      <c r="CPL7" s="98">
        <f>'Sales Forecast by COS'!CPL6</f>
        <v>0</v>
      </c>
      <c r="CPM7" s="98">
        <f>'Sales Forecast by COS'!CPM6</f>
        <v>0</v>
      </c>
      <c r="CPN7" s="98">
        <f>'Sales Forecast by COS'!CPN6</f>
        <v>0</v>
      </c>
      <c r="CPO7" s="98">
        <f>'Sales Forecast by COS'!CPO6</f>
        <v>0</v>
      </c>
      <c r="CPP7" s="98">
        <f>'Sales Forecast by COS'!CPP6</f>
        <v>0</v>
      </c>
      <c r="CPQ7" s="98">
        <f>'Sales Forecast by COS'!CPQ6</f>
        <v>0</v>
      </c>
      <c r="CPR7" s="98">
        <f>'Sales Forecast by COS'!CPR6</f>
        <v>0</v>
      </c>
      <c r="CPS7" s="98">
        <f>'Sales Forecast by COS'!CPS6</f>
        <v>0</v>
      </c>
      <c r="CPT7" s="98">
        <f>'Sales Forecast by COS'!CPT6</f>
        <v>0</v>
      </c>
      <c r="CPU7" s="98">
        <f>'Sales Forecast by COS'!CPU6</f>
        <v>0</v>
      </c>
      <c r="CPV7" s="98">
        <f>'Sales Forecast by COS'!CPV6</f>
        <v>0</v>
      </c>
      <c r="CPW7" s="98">
        <f>'Sales Forecast by COS'!CPW6</f>
        <v>0</v>
      </c>
      <c r="CPX7" s="98">
        <f>'Sales Forecast by COS'!CPX6</f>
        <v>0</v>
      </c>
      <c r="CPY7" s="98">
        <f>'Sales Forecast by COS'!CPY6</f>
        <v>0</v>
      </c>
      <c r="CPZ7" s="98">
        <f>'Sales Forecast by COS'!CPZ6</f>
        <v>0</v>
      </c>
      <c r="CQA7" s="98">
        <f>'Sales Forecast by COS'!CQA6</f>
        <v>0</v>
      </c>
      <c r="CQB7" s="98">
        <f>'Sales Forecast by COS'!CQB6</f>
        <v>0</v>
      </c>
      <c r="CQC7" s="98">
        <f>'Sales Forecast by COS'!CQC6</f>
        <v>0</v>
      </c>
      <c r="CQD7" s="98">
        <f>'Sales Forecast by COS'!CQD6</f>
        <v>0</v>
      </c>
      <c r="CQE7" s="98">
        <f>'Sales Forecast by COS'!CQE6</f>
        <v>0</v>
      </c>
      <c r="CQF7" s="98">
        <f>'Sales Forecast by COS'!CQF6</f>
        <v>0</v>
      </c>
      <c r="CQG7" s="98">
        <f>'Sales Forecast by COS'!CQG6</f>
        <v>0</v>
      </c>
      <c r="CQH7" s="98">
        <f>'Sales Forecast by COS'!CQH6</f>
        <v>0</v>
      </c>
      <c r="CQI7" s="98">
        <f>'Sales Forecast by COS'!CQI6</f>
        <v>0</v>
      </c>
      <c r="CQJ7" s="98">
        <f>'Sales Forecast by COS'!CQJ6</f>
        <v>0</v>
      </c>
      <c r="CQK7" s="98">
        <f>'Sales Forecast by COS'!CQK6</f>
        <v>0</v>
      </c>
      <c r="CQL7" s="98">
        <f>'Sales Forecast by COS'!CQL6</f>
        <v>0</v>
      </c>
      <c r="CQM7" s="98">
        <f>'Sales Forecast by COS'!CQM6</f>
        <v>0</v>
      </c>
      <c r="CQN7" s="98">
        <f>'Sales Forecast by COS'!CQN6</f>
        <v>0</v>
      </c>
      <c r="CQO7" s="98">
        <f>'Sales Forecast by COS'!CQO6</f>
        <v>0</v>
      </c>
      <c r="CQP7" s="98">
        <f>'Sales Forecast by COS'!CQP6</f>
        <v>0</v>
      </c>
      <c r="CQQ7" s="98">
        <f>'Sales Forecast by COS'!CQQ6</f>
        <v>0</v>
      </c>
      <c r="CQR7" s="98">
        <f>'Sales Forecast by COS'!CQR6</f>
        <v>0</v>
      </c>
      <c r="CQS7" s="98">
        <f>'Sales Forecast by COS'!CQS6</f>
        <v>0</v>
      </c>
      <c r="CQT7" s="98">
        <f>'Sales Forecast by COS'!CQT6</f>
        <v>0</v>
      </c>
      <c r="CQU7" s="98">
        <f>'Sales Forecast by COS'!CQU6</f>
        <v>0</v>
      </c>
      <c r="CQV7" s="98">
        <f>'Sales Forecast by COS'!CQV6</f>
        <v>0</v>
      </c>
      <c r="CQW7" s="98">
        <f>'Sales Forecast by COS'!CQW6</f>
        <v>0</v>
      </c>
      <c r="CQX7" s="98">
        <f>'Sales Forecast by COS'!CQX6</f>
        <v>0</v>
      </c>
      <c r="CQY7" s="98">
        <f>'Sales Forecast by COS'!CQY6</f>
        <v>0</v>
      </c>
      <c r="CQZ7" s="98">
        <f>'Sales Forecast by COS'!CQZ6</f>
        <v>0</v>
      </c>
      <c r="CRA7" s="98">
        <f>'Sales Forecast by COS'!CRA6</f>
        <v>0</v>
      </c>
      <c r="CRB7" s="98">
        <f>'Sales Forecast by COS'!CRB6</f>
        <v>0</v>
      </c>
      <c r="CRC7" s="98">
        <f>'Sales Forecast by COS'!CRC6</f>
        <v>0</v>
      </c>
      <c r="CRD7" s="98">
        <f>'Sales Forecast by COS'!CRD6</f>
        <v>0</v>
      </c>
      <c r="CRE7" s="98">
        <f>'Sales Forecast by COS'!CRE6</f>
        <v>0</v>
      </c>
      <c r="CRF7" s="98">
        <f>'Sales Forecast by COS'!CRF6</f>
        <v>0</v>
      </c>
      <c r="CRG7" s="98">
        <f>'Sales Forecast by COS'!CRG6</f>
        <v>0</v>
      </c>
      <c r="CRH7" s="98">
        <f>'Sales Forecast by COS'!CRH6</f>
        <v>0</v>
      </c>
      <c r="CRI7" s="98">
        <f>'Sales Forecast by COS'!CRI6</f>
        <v>0</v>
      </c>
      <c r="CRJ7" s="98">
        <f>'Sales Forecast by COS'!CRJ6</f>
        <v>0</v>
      </c>
      <c r="CRK7" s="98">
        <f>'Sales Forecast by COS'!CRK6</f>
        <v>0</v>
      </c>
      <c r="CRL7" s="98">
        <f>'Sales Forecast by COS'!CRL6</f>
        <v>0</v>
      </c>
      <c r="CRM7" s="98">
        <f>'Sales Forecast by COS'!CRM6</f>
        <v>0</v>
      </c>
      <c r="CRN7" s="98">
        <f>'Sales Forecast by COS'!CRN6</f>
        <v>0</v>
      </c>
      <c r="CRO7" s="98">
        <f>'Sales Forecast by COS'!CRO6</f>
        <v>0</v>
      </c>
      <c r="CRP7" s="98">
        <f>'Sales Forecast by COS'!CRP6</f>
        <v>0</v>
      </c>
      <c r="CRQ7" s="98">
        <f>'Sales Forecast by COS'!CRQ6</f>
        <v>0</v>
      </c>
      <c r="CRR7" s="98">
        <f>'Sales Forecast by COS'!CRR6</f>
        <v>0</v>
      </c>
      <c r="CRS7" s="98">
        <f>'Sales Forecast by COS'!CRS6</f>
        <v>0</v>
      </c>
      <c r="CRT7" s="98">
        <f>'Sales Forecast by COS'!CRT6</f>
        <v>0</v>
      </c>
      <c r="CRU7" s="98">
        <f>'Sales Forecast by COS'!CRU6</f>
        <v>0</v>
      </c>
      <c r="CRV7" s="98">
        <f>'Sales Forecast by COS'!CRV6</f>
        <v>0</v>
      </c>
      <c r="CRW7" s="98">
        <f>'Sales Forecast by COS'!CRW6</f>
        <v>0</v>
      </c>
      <c r="CRX7" s="98">
        <f>'Sales Forecast by COS'!CRX6</f>
        <v>0</v>
      </c>
      <c r="CRY7" s="98">
        <f>'Sales Forecast by COS'!CRY6</f>
        <v>0</v>
      </c>
      <c r="CRZ7" s="98">
        <f>'Sales Forecast by COS'!CRZ6</f>
        <v>0</v>
      </c>
      <c r="CSA7" s="98">
        <f>'Sales Forecast by COS'!CSA6</f>
        <v>0</v>
      </c>
      <c r="CSB7" s="98">
        <f>'Sales Forecast by COS'!CSB6</f>
        <v>0</v>
      </c>
      <c r="CSC7" s="98">
        <f>'Sales Forecast by COS'!CSC6</f>
        <v>0</v>
      </c>
      <c r="CSD7" s="98">
        <f>'Sales Forecast by COS'!CSD6</f>
        <v>0</v>
      </c>
      <c r="CSE7" s="98">
        <f>'Sales Forecast by COS'!CSE6</f>
        <v>0</v>
      </c>
      <c r="CSF7" s="98">
        <f>'Sales Forecast by COS'!CSF6</f>
        <v>0</v>
      </c>
      <c r="CSG7" s="98">
        <f>'Sales Forecast by COS'!CSG6</f>
        <v>0</v>
      </c>
      <c r="CSH7" s="98">
        <f>'Sales Forecast by COS'!CSH6</f>
        <v>0</v>
      </c>
      <c r="CSI7" s="98">
        <f>'Sales Forecast by COS'!CSI6</f>
        <v>0</v>
      </c>
      <c r="CSJ7" s="98">
        <f>'Sales Forecast by COS'!CSJ6</f>
        <v>0</v>
      </c>
      <c r="CSK7" s="98">
        <f>'Sales Forecast by COS'!CSK6</f>
        <v>0</v>
      </c>
      <c r="CSL7" s="98">
        <f>'Sales Forecast by COS'!CSL6</f>
        <v>0</v>
      </c>
      <c r="CSM7" s="98">
        <f>'Sales Forecast by COS'!CSM6</f>
        <v>0</v>
      </c>
      <c r="CSN7" s="98">
        <f>'Sales Forecast by COS'!CSN6</f>
        <v>0</v>
      </c>
      <c r="CSO7" s="98">
        <f>'Sales Forecast by COS'!CSO6</f>
        <v>0</v>
      </c>
      <c r="CSP7" s="98">
        <f>'Sales Forecast by COS'!CSP6</f>
        <v>0</v>
      </c>
      <c r="CSQ7" s="98">
        <f>'Sales Forecast by COS'!CSQ6</f>
        <v>0</v>
      </c>
      <c r="CSR7" s="98">
        <f>'Sales Forecast by COS'!CSR6</f>
        <v>0</v>
      </c>
      <c r="CSS7" s="98">
        <f>'Sales Forecast by COS'!CSS6</f>
        <v>0</v>
      </c>
      <c r="CST7" s="98">
        <f>'Sales Forecast by COS'!CST6</f>
        <v>0</v>
      </c>
      <c r="CSU7" s="98">
        <f>'Sales Forecast by COS'!CSU6</f>
        <v>0</v>
      </c>
      <c r="CSV7" s="98">
        <f>'Sales Forecast by COS'!CSV6</f>
        <v>0</v>
      </c>
      <c r="CSW7" s="98">
        <f>'Sales Forecast by COS'!CSW6</f>
        <v>0</v>
      </c>
      <c r="CSX7" s="98">
        <f>'Sales Forecast by COS'!CSX6</f>
        <v>0</v>
      </c>
      <c r="CSY7" s="98">
        <f>'Sales Forecast by COS'!CSY6</f>
        <v>0</v>
      </c>
      <c r="CSZ7" s="98">
        <f>'Sales Forecast by COS'!CSZ6</f>
        <v>0</v>
      </c>
      <c r="CTA7" s="98">
        <f>'Sales Forecast by COS'!CTA6</f>
        <v>0</v>
      </c>
      <c r="CTB7" s="98">
        <f>'Sales Forecast by COS'!CTB6</f>
        <v>0</v>
      </c>
      <c r="CTC7" s="98">
        <f>'Sales Forecast by COS'!CTC6</f>
        <v>0</v>
      </c>
      <c r="CTD7" s="98">
        <f>'Sales Forecast by COS'!CTD6</f>
        <v>0</v>
      </c>
      <c r="CTE7" s="98">
        <f>'Sales Forecast by COS'!CTE6</f>
        <v>0</v>
      </c>
      <c r="CTF7" s="98">
        <f>'Sales Forecast by COS'!CTF6</f>
        <v>0</v>
      </c>
      <c r="CTG7" s="98">
        <f>'Sales Forecast by COS'!CTG6</f>
        <v>0</v>
      </c>
      <c r="CTH7" s="98">
        <f>'Sales Forecast by COS'!CTH6</f>
        <v>0</v>
      </c>
      <c r="CTI7" s="98">
        <f>'Sales Forecast by COS'!CTI6</f>
        <v>0</v>
      </c>
      <c r="CTJ7" s="98">
        <f>'Sales Forecast by COS'!CTJ6</f>
        <v>0</v>
      </c>
      <c r="CTK7" s="98">
        <f>'Sales Forecast by COS'!CTK6</f>
        <v>0</v>
      </c>
      <c r="CTL7" s="98">
        <f>'Sales Forecast by COS'!CTL6</f>
        <v>0</v>
      </c>
      <c r="CTM7" s="98">
        <f>'Sales Forecast by COS'!CTM6</f>
        <v>0</v>
      </c>
      <c r="CTN7" s="98">
        <f>'Sales Forecast by COS'!CTN6</f>
        <v>0</v>
      </c>
      <c r="CTO7" s="98">
        <f>'Sales Forecast by COS'!CTO6</f>
        <v>0</v>
      </c>
      <c r="CTP7" s="98">
        <f>'Sales Forecast by COS'!CTP6</f>
        <v>0</v>
      </c>
      <c r="CTQ7" s="98">
        <f>'Sales Forecast by COS'!CTQ6</f>
        <v>0</v>
      </c>
      <c r="CTR7" s="98">
        <f>'Sales Forecast by COS'!CTR6</f>
        <v>0</v>
      </c>
      <c r="CTS7" s="98">
        <f>'Sales Forecast by COS'!CTS6</f>
        <v>0</v>
      </c>
      <c r="CTT7" s="98">
        <f>'Sales Forecast by COS'!CTT6</f>
        <v>0</v>
      </c>
      <c r="CTU7" s="98">
        <f>'Sales Forecast by COS'!CTU6</f>
        <v>0</v>
      </c>
      <c r="CTV7" s="98">
        <f>'Sales Forecast by COS'!CTV6</f>
        <v>0</v>
      </c>
      <c r="CTW7" s="98">
        <f>'Sales Forecast by COS'!CTW6</f>
        <v>0</v>
      </c>
      <c r="CTX7" s="98">
        <f>'Sales Forecast by COS'!CTX6</f>
        <v>0</v>
      </c>
      <c r="CTY7" s="98">
        <f>'Sales Forecast by COS'!CTY6</f>
        <v>0</v>
      </c>
      <c r="CTZ7" s="98">
        <f>'Sales Forecast by COS'!CTZ6</f>
        <v>0</v>
      </c>
      <c r="CUA7" s="98">
        <f>'Sales Forecast by COS'!CUA6</f>
        <v>0</v>
      </c>
      <c r="CUB7" s="98">
        <f>'Sales Forecast by COS'!CUB6</f>
        <v>0</v>
      </c>
      <c r="CUC7" s="98">
        <f>'Sales Forecast by COS'!CUC6</f>
        <v>0</v>
      </c>
      <c r="CUD7" s="98">
        <f>'Sales Forecast by COS'!CUD6</f>
        <v>0</v>
      </c>
      <c r="CUE7" s="98">
        <f>'Sales Forecast by COS'!CUE6</f>
        <v>0</v>
      </c>
      <c r="CUF7" s="98">
        <f>'Sales Forecast by COS'!CUF6</f>
        <v>0</v>
      </c>
      <c r="CUG7" s="98">
        <f>'Sales Forecast by COS'!CUG6</f>
        <v>0</v>
      </c>
      <c r="CUH7" s="98">
        <f>'Sales Forecast by COS'!CUH6</f>
        <v>0</v>
      </c>
      <c r="CUI7" s="98">
        <f>'Sales Forecast by COS'!CUI6</f>
        <v>0</v>
      </c>
      <c r="CUJ7" s="98">
        <f>'Sales Forecast by COS'!CUJ6</f>
        <v>0</v>
      </c>
      <c r="CUK7" s="98">
        <f>'Sales Forecast by COS'!CUK6</f>
        <v>0</v>
      </c>
      <c r="CUL7" s="98">
        <f>'Sales Forecast by COS'!CUL6</f>
        <v>0</v>
      </c>
      <c r="CUM7" s="98">
        <f>'Sales Forecast by COS'!CUM6</f>
        <v>0</v>
      </c>
      <c r="CUN7" s="98">
        <f>'Sales Forecast by COS'!CUN6</f>
        <v>0</v>
      </c>
      <c r="CUO7" s="98">
        <f>'Sales Forecast by COS'!CUO6</f>
        <v>0</v>
      </c>
      <c r="CUP7" s="98">
        <f>'Sales Forecast by COS'!CUP6</f>
        <v>0</v>
      </c>
      <c r="CUQ7" s="98">
        <f>'Sales Forecast by COS'!CUQ6</f>
        <v>0</v>
      </c>
      <c r="CUR7" s="98">
        <f>'Sales Forecast by COS'!CUR6</f>
        <v>0</v>
      </c>
      <c r="CUS7" s="98">
        <f>'Sales Forecast by COS'!CUS6</f>
        <v>0</v>
      </c>
      <c r="CUT7" s="98">
        <f>'Sales Forecast by COS'!CUT6</f>
        <v>0</v>
      </c>
      <c r="CUU7" s="98">
        <f>'Sales Forecast by COS'!CUU6</f>
        <v>0</v>
      </c>
      <c r="CUV7" s="98">
        <f>'Sales Forecast by COS'!CUV6</f>
        <v>0</v>
      </c>
      <c r="CUW7" s="98">
        <f>'Sales Forecast by COS'!CUW6</f>
        <v>0</v>
      </c>
      <c r="CUX7" s="98">
        <f>'Sales Forecast by COS'!CUX6</f>
        <v>0</v>
      </c>
      <c r="CUY7" s="98">
        <f>'Sales Forecast by COS'!CUY6</f>
        <v>0</v>
      </c>
      <c r="CUZ7" s="98">
        <f>'Sales Forecast by COS'!CUZ6</f>
        <v>0</v>
      </c>
      <c r="CVA7" s="98">
        <f>'Sales Forecast by COS'!CVA6</f>
        <v>0</v>
      </c>
      <c r="CVB7" s="98">
        <f>'Sales Forecast by COS'!CVB6</f>
        <v>0</v>
      </c>
      <c r="CVC7" s="98">
        <f>'Sales Forecast by COS'!CVC6</f>
        <v>0</v>
      </c>
      <c r="CVD7" s="98">
        <f>'Sales Forecast by COS'!CVD6</f>
        <v>0</v>
      </c>
      <c r="CVE7" s="98">
        <f>'Sales Forecast by COS'!CVE6</f>
        <v>0</v>
      </c>
      <c r="CVF7" s="98">
        <f>'Sales Forecast by COS'!CVF6</f>
        <v>0</v>
      </c>
      <c r="CVG7" s="98">
        <f>'Sales Forecast by COS'!CVG6</f>
        <v>0</v>
      </c>
      <c r="CVH7" s="98">
        <f>'Sales Forecast by COS'!CVH6</f>
        <v>0</v>
      </c>
      <c r="CVI7" s="98">
        <f>'Sales Forecast by COS'!CVI6</f>
        <v>0</v>
      </c>
      <c r="CVJ7" s="98">
        <f>'Sales Forecast by COS'!CVJ6</f>
        <v>0</v>
      </c>
      <c r="CVK7" s="98">
        <f>'Sales Forecast by COS'!CVK6</f>
        <v>0</v>
      </c>
      <c r="CVL7" s="98">
        <f>'Sales Forecast by COS'!CVL6</f>
        <v>0</v>
      </c>
      <c r="CVM7" s="98">
        <f>'Sales Forecast by COS'!CVM6</f>
        <v>0</v>
      </c>
      <c r="CVN7" s="98">
        <f>'Sales Forecast by COS'!CVN6</f>
        <v>0</v>
      </c>
      <c r="CVO7" s="98">
        <f>'Sales Forecast by COS'!CVO6</f>
        <v>0</v>
      </c>
      <c r="CVP7" s="98">
        <f>'Sales Forecast by COS'!CVP6</f>
        <v>0</v>
      </c>
      <c r="CVQ7" s="98">
        <f>'Sales Forecast by COS'!CVQ6</f>
        <v>0</v>
      </c>
      <c r="CVR7" s="98">
        <f>'Sales Forecast by COS'!CVR6</f>
        <v>0</v>
      </c>
      <c r="CVS7" s="98">
        <f>'Sales Forecast by COS'!CVS6</f>
        <v>0</v>
      </c>
      <c r="CVT7" s="98">
        <f>'Sales Forecast by COS'!CVT6</f>
        <v>0</v>
      </c>
      <c r="CVU7" s="98">
        <f>'Sales Forecast by COS'!CVU6</f>
        <v>0</v>
      </c>
      <c r="CVV7" s="98">
        <f>'Sales Forecast by COS'!CVV6</f>
        <v>0</v>
      </c>
      <c r="CVW7" s="98">
        <f>'Sales Forecast by COS'!CVW6</f>
        <v>0</v>
      </c>
      <c r="CVX7" s="98">
        <f>'Sales Forecast by COS'!CVX6</f>
        <v>0</v>
      </c>
      <c r="CVY7" s="98">
        <f>'Sales Forecast by COS'!CVY6</f>
        <v>0</v>
      </c>
      <c r="CVZ7" s="98">
        <f>'Sales Forecast by COS'!CVZ6</f>
        <v>0</v>
      </c>
      <c r="CWA7" s="98">
        <f>'Sales Forecast by COS'!CWA6</f>
        <v>0</v>
      </c>
      <c r="CWB7" s="98">
        <f>'Sales Forecast by COS'!CWB6</f>
        <v>0</v>
      </c>
      <c r="CWC7" s="98">
        <f>'Sales Forecast by COS'!CWC6</f>
        <v>0</v>
      </c>
      <c r="CWD7" s="98">
        <f>'Sales Forecast by COS'!CWD6</f>
        <v>0</v>
      </c>
      <c r="CWE7" s="98">
        <f>'Sales Forecast by COS'!CWE6</f>
        <v>0</v>
      </c>
      <c r="CWF7" s="98">
        <f>'Sales Forecast by COS'!CWF6</f>
        <v>0</v>
      </c>
      <c r="CWG7" s="98">
        <f>'Sales Forecast by COS'!CWG6</f>
        <v>0</v>
      </c>
      <c r="CWH7" s="98">
        <f>'Sales Forecast by COS'!CWH6</f>
        <v>0</v>
      </c>
      <c r="CWI7" s="98">
        <f>'Sales Forecast by COS'!CWI6</f>
        <v>0</v>
      </c>
      <c r="CWJ7" s="98">
        <f>'Sales Forecast by COS'!CWJ6</f>
        <v>0</v>
      </c>
      <c r="CWK7" s="98">
        <f>'Sales Forecast by COS'!CWK6</f>
        <v>0</v>
      </c>
      <c r="CWL7" s="98">
        <f>'Sales Forecast by COS'!CWL6</f>
        <v>0</v>
      </c>
      <c r="CWM7" s="98">
        <f>'Sales Forecast by COS'!CWM6</f>
        <v>0</v>
      </c>
      <c r="CWN7" s="98">
        <f>'Sales Forecast by COS'!CWN6</f>
        <v>0</v>
      </c>
      <c r="CWO7" s="98">
        <f>'Sales Forecast by COS'!CWO6</f>
        <v>0</v>
      </c>
      <c r="CWP7" s="98">
        <f>'Sales Forecast by COS'!CWP6</f>
        <v>0</v>
      </c>
      <c r="CWQ7" s="98">
        <f>'Sales Forecast by COS'!CWQ6</f>
        <v>0</v>
      </c>
      <c r="CWR7" s="98">
        <f>'Sales Forecast by COS'!CWR6</f>
        <v>0</v>
      </c>
      <c r="CWS7" s="98">
        <f>'Sales Forecast by COS'!CWS6</f>
        <v>0</v>
      </c>
      <c r="CWT7" s="98">
        <f>'Sales Forecast by COS'!CWT6</f>
        <v>0</v>
      </c>
      <c r="CWU7" s="98">
        <f>'Sales Forecast by COS'!CWU6</f>
        <v>0</v>
      </c>
      <c r="CWV7" s="98">
        <f>'Sales Forecast by COS'!CWV6</f>
        <v>0</v>
      </c>
      <c r="CWW7" s="98">
        <f>'Sales Forecast by COS'!CWW6</f>
        <v>0</v>
      </c>
      <c r="CWX7" s="98">
        <f>'Sales Forecast by COS'!CWX6</f>
        <v>0</v>
      </c>
      <c r="CWY7" s="98">
        <f>'Sales Forecast by COS'!CWY6</f>
        <v>0</v>
      </c>
      <c r="CWZ7" s="98">
        <f>'Sales Forecast by COS'!CWZ6</f>
        <v>0</v>
      </c>
      <c r="CXA7" s="98">
        <f>'Sales Forecast by COS'!CXA6</f>
        <v>0</v>
      </c>
      <c r="CXB7" s="98">
        <f>'Sales Forecast by COS'!CXB6</f>
        <v>0</v>
      </c>
      <c r="CXC7" s="98">
        <f>'Sales Forecast by COS'!CXC6</f>
        <v>0</v>
      </c>
      <c r="CXD7" s="98">
        <f>'Sales Forecast by COS'!CXD6</f>
        <v>0</v>
      </c>
      <c r="CXE7" s="98">
        <f>'Sales Forecast by COS'!CXE6</f>
        <v>0</v>
      </c>
      <c r="CXF7" s="98">
        <f>'Sales Forecast by COS'!CXF6</f>
        <v>0</v>
      </c>
      <c r="CXG7" s="98">
        <f>'Sales Forecast by COS'!CXG6</f>
        <v>0</v>
      </c>
      <c r="CXH7" s="98">
        <f>'Sales Forecast by COS'!CXH6</f>
        <v>0</v>
      </c>
      <c r="CXI7" s="98">
        <f>'Sales Forecast by COS'!CXI6</f>
        <v>0</v>
      </c>
      <c r="CXJ7" s="98">
        <f>'Sales Forecast by COS'!CXJ6</f>
        <v>0</v>
      </c>
      <c r="CXK7" s="98">
        <f>'Sales Forecast by COS'!CXK6</f>
        <v>0</v>
      </c>
      <c r="CXL7" s="98">
        <f>'Sales Forecast by COS'!CXL6</f>
        <v>0</v>
      </c>
      <c r="CXM7" s="98">
        <f>'Sales Forecast by COS'!CXM6</f>
        <v>0</v>
      </c>
      <c r="CXN7" s="98">
        <f>'Sales Forecast by COS'!CXN6</f>
        <v>0</v>
      </c>
      <c r="CXO7" s="98">
        <f>'Sales Forecast by COS'!CXO6</f>
        <v>0</v>
      </c>
      <c r="CXP7" s="98">
        <f>'Sales Forecast by COS'!CXP6</f>
        <v>0</v>
      </c>
      <c r="CXQ7" s="98">
        <f>'Sales Forecast by COS'!CXQ6</f>
        <v>0</v>
      </c>
      <c r="CXR7" s="98">
        <f>'Sales Forecast by COS'!CXR6</f>
        <v>0</v>
      </c>
      <c r="CXS7" s="98">
        <f>'Sales Forecast by COS'!CXS6</f>
        <v>0</v>
      </c>
      <c r="CXT7" s="98">
        <f>'Sales Forecast by COS'!CXT6</f>
        <v>0</v>
      </c>
      <c r="CXU7" s="98">
        <f>'Sales Forecast by COS'!CXU6</f>
        <v>0</v>
      </c>
      <c r="CXV7" s="98">
        <f>'Sales Forecast by COS'!CXV6</f>
        <v>0</v>
      </c>
      <c r="CXW7" s="98">
        <f>'Sales Forecast by COS'!CXW6</f>
        <v>0</v>
      </c>
      <c r="CXX7" s="98">
        <f>'Sales Forecast by COS'!CXX6</f>
        <v>0</v>
      </c>
      <c r="CXY7" s="98">
        <f>'Sales Forecast by COS'!CXY6</f>
        <v>0</v>
      </c>
      <c r="CXZ7" s="98">
        <f>'Sales Forecast by COS'!CXZ6</f>
        <v>0</v>
      </c>
      <c r="CYA7" s="98">
        <f>'Sales Forecast by COS'!CYA6</f>
        <v>0</v>
      </c>
      <c r="CYB7" s="98">
        <f>'Sales Forecast by COS'!CYB6</f>
        <v>0</v>
      </c>
      <c r="CYC7" s="98">
        <f>'Sales Forecast by COS'!CYC6</f>
        <v>0</v>
      </c>
      <c r="CYD7" s="98">
        <f>'Sales Forecast by COS'!CYD6</f>
        <v>0</v>
      </c>
      <c r="CYE7" s="98">
        <f>'Sales Forecast by COS'!CYE6</f>
        <v>0</v>
      </c>
      <c r="CYF7" s="98">
        <f>'Sales Forecast by COS'!CYF6</f>
        <v>0</v>
      </c>
      <c r="CYG7" s="98">
        <f>'Sales Forecast by COS'!CYG6</f>
        <v>0</v>
      </c>
      <c r="CYH7" s="98">
        <f>'Sales Forecast by COS'!CYH6</f>
        <v>0</v>
      </c>
      <c r="CYI7" s="98">
        <f>'Sales Forecast by COS'!CYI6</f>
        <v>0</v>
      </c>
      <c r="CYJ7" s="98">
        <f>'Sales Forecast by COS'!CYJ6</f>
        <v>0</v>
      </c>
      <c r="CYK7" s="98">
        <f>'Sales Forecast by COS'!CYK6</f>
        <v>0</v>
      </c>
      <c r="CYL7" s="98">
        <f>'Sales Forecast by COS'!CYL6</f>
        <v>0</v>
      </c>
      <c r="CYM7" s="98">
        <f>'Sales Forecast by COS'!CYM6</f>
        <v>0</v>
      </c>
      <c r="CYN7" s="98">
        <f>'Sales Forecast by COS'!CYN6</f>
        <v>0</v>
      </c>
      <c r="CYO7" s="98">
        <f>'Sales Forecast by COS'!CYO6</f>
        <v>0</v>
      </c>
      <c r="CYP7" s="98">
        <f>'Sales Forecast by COS'!CYP6</f>
        <v>0</v>
      </c>
      <c r="CYQ7" s="98">
        <f>'Sales Forecast by COS'!CYQ6</f>
        <v>0</v>
      </c>
      <c r="CYR7" s="98">
        <f>'Sales Forecast by COS'!CYR6</f>
        <v>0</v>
      </c>
      <c r="CYS7" s="98">
        <f>'Sales Forecast by COS'!CYS6</f>
        <v>0</v>
      </c>
      <c r="CYT7" s="98">
        <f>'Sales Forecast by COS'!CYT6</f>
        <v>0</v>
      </c>
      <c r="CYU7" s="98">
        <f>'Sales Forecast by COS'!CYU6</f>
        <v>0</v>
      </c>
      <c r="CYV7" s="98">
        <f>'Sales Forecast by COS'!CYV6</f>
        <v>0</v>
      </c>
      <c r="CYW7" s="98">
        <f>'Sales Forecast by COS'!CYW6</f>
        <v>0</v>
      </c>
      <c r="CYX7" s="98">
        <f>'Sales Forecast by COS'!CYX6</f>
        <v>0</v>
      </c>
      <c r="CYY7" s="98">
        <f>'Sales Forecast by COS'!CYY6</f>
        <v>0</v>
      </c>
      <c r="CYZ7" s="98">
        <f>'Sales Forecast by COS'!CYZ6</f>
        <v>0</v>
      </c>
      <c r="CZA7" s="98">
        <f>'Sales Forecast by COS'!CZA6</f>
        <v>0</v>
      </c>
      <c r="CZB7" s="98">
        <f>'Sales Forecast by COS'!CZB6</f>
        <v>0</v>
      </c>
      <c r="CZC7" s="98">
        <f>'Sales Forecast by COS'!CZC6</f>
        <v>0</v>
      </c>
      <c r="CZD7" s="98">
        <f>'Sales Forecast by COS'!CZD6</f>
        <v>0</v>
      </c>
      <c r="CZE7" s="98">
        <f>'Sales Forecast by COS'!CZE6</f>
        <v>0</v>
      </c>
      <c r="CZF7" s="98">
        <f>'Sales Forecast by COS'!CZF6</f>
        <v>0</v>
      </c>
      <c r="CZG7" s="98">
        <f>'Sales Forecast by COS'!CZG6</f>
        <v>0</v>
      </c>
      <c r="CZH7" s="98">
        <f>'Sales Forecast by COS'!CZH6</f>
        <v>0</v>
      </c>
      <c r="CZI7" s="98">
        <f>'Sales Forecast by COS'!CZI6</f>
        <v>0</v>
      </c>
      <c r="CZJ7" s="98">
        <f>'Sales Forecast by COS'!CZJ6</f>
        <v>0</v>
      </c>
      <c r="CZK7" s="98">
        <f>'Sales Forecast by COS'!CZK6</f>
        <v>0</v>
      </c>
      <c r="CZL7" s="98">
        <f>'Sales Forecast by COS'!CZL6</f>
        <v>0</v>
      </c>
      <c r="CZM7" s="98">
        <f>'Sales Forecast by COS'!CZM6</f>
        <v>0</v>
      </c>
      <c r="CZN7" s="98">
        <f>'Sales Forecast by COS'!CZN6</f>
        <v>0</v>
      </c>
      <c r="CZO7" s="98">
        <f>'Sales Forecast by COS'!CZO6</f>
        <v>0</v>
      </c>
      <c r="CZP7" s="98">
        <f>'Sales Forecast by COS'!CZP6</f>
        <v>0</v>
      </c>
      <c r="CZQ7" s="98">
        <f>'Sales Forecast by COS'!CZQ6</f>
        <v>0</v>
      </c>
      <c r="CZR7" s="98">
        <f>'Sales Forecast by COS'!CZR6</f>
        <v>0</v>
      </c>
      <c r="CZS7" s="98">
        <f>'Sales Forecast by COS'!CZS6</f>
        <v>0</v>
      </c>
      <c r="CZT7" s="98">
        <f>'Sales Forecast by COS'!CZT6</f>
        <v>0</v>
      </c>
      <c r="CZU7" s="98">
        <f>'Sales Forecast by COS'!CZU6</f>
        <v>0</v>
      </c>
      <c r="CZV7" s="98">
        <f>'Sales Forecast by COS'!CZV6</f>
        <v>0</v>
      </c>
      <c r="CZW7" s="98">
        <f>'Sales Forecast by COS'!CZW6</f>
        <v>0</v>
      </c>
      <c r="CZX7" s="98">
        <f>'Sales Forecast by COS'!CZX6</f>
        <v>0</v>
      </c>
      <c r="CZY7" s="98">
        <f>'Sales Forecast by COS'!CZY6</f>
        <v>0</v>
      </c>
      <c r="CZZ7" s="98">
        <f>'Sales Forecast by COS'!CZZ6</f>
        <v>0</v>
      </c>
      <c r="DAA7" s="98">
        <f>'Sales Forecast by COS'!DAA6</f>
        <v>0</v>
      </c>
      <c r="DAB7" s="98">
        <f>'Sales Forecast by COS'!DAB6</f>
        <v>0</v>
      </c>
      <c r="DAC7" s="98">
        <f>'Sales Forecast by COS'!DAC6</f>
        <v>0</v>
      </c>
      <c r="DAD7" s="98">
        <f>'Sales Forecast by COS'!DAD6</f>
        <v>0</v>
      </c>
      <c r="DAE7" s="98">
        <f>'Sales Forecast by COS'!DAE6</f>
        <v>0</v>
      </c>
      <c r="DAF7" s="98">
        <f>'Sales Forecast by COS'!DAF6</f>
        <v>0</v>
      </c>
      <c r="DAG7" s="98">
        <f>'Sales Forecast by COS'!DAG6</f>
        <v>0</v>
      </c>
      <c r="DAH7" s="98">
        <f>'Sales Forecast by COS'!DAH6</f>
        <v>0</v>
      </c>
      <c r="DAI7" s="98">
        <f>'Sales Forecast by COS'!DAI6</f>
        <v>0</v>
      </c>
      <c r="DAJ7" s="98">
        <f>'Sales Forecast by COS'!DAJ6</f>
        <v>0</v>
      </c>
      <c r="DAK7" s="98">
        <f>'Sales Forecast by COS'!DAK6</f>
        <v>0</v>
      </c>
      <c r="DAL7" s="98">
        <f>'Sales Forecast by COS'!DAL6</f>
        <v>0</v>
      </c>
      <c r="DAM7" s="98">
        <f>'Sales Forecast by COS'!DAM6</f>
        <v>0</v>
      </c>
      <c r="DAN7" s="98">
        <f>'Sales Forecast by COS'!DAN6</f>
        <v>0</v>
      </c>
      <c r="DAO7" s="98">
        <f>'Sales Forecast by COS'!DAO6</f>
        <v>0</v>
      </c>
      <c r="DAP7" s="98">
        <f>'Sales Forecast by COS'!DAP6</f>
        <v>0</v>
      </c>
      <c r="DAQ7" s="98">
        <f>'Sales Forecast by COS'!DAQ6</f>
        <v>0</v>
      </c>
      <c r="DAR7" s="98">
        <f>'Sales Forecast by COS'!DAR6</f>
        <v>0</v>
      </c>
      <c r="DAS7" s="98">
        <f>'Sales Forecast by COS'!DAS6</f>
        <v>0</v>
      </c>
      <c r="DAT7" s="98">
        <f>'Sales Forecast by COS'!DAT6</f>
        <v>0</v>
      </c>
      <c r="DAU7" s="98">
        <f>'Sales Forecast by COS'!DAU6</f>
        <v>0</v>
      </c>
      <c r="DAV7" s="98">
        <f>'Sales Forecast by COS'!DAV6</f>
        <v>0</v>
      </c>
      <c r="DAW7" s="98">
        <f>'Sales Forecast by COS'!DAW6</f>
        <v>0</v>
      </c>
      <c r="DAX7" s="98">
        <f>'Sales Forecast by COS'!DAX6</f>
        <v>0</v>
      </c>
      <c r="DAY7" s="98">
        <f>'Sales Forecast by COS'!DAY6</f>
        <v>0</v>
      </c>
      <c r="DAZ7" s="98">
        <f>'Sales Forecast by COS'!DAZ6</f>
        <v>0</v>
      </c>
      <c r="DBA7" s="98">
        <f>'Sales Forecast by COS'!DBA6</f>
        <v>0</v>
      </c>
      <c r="DBB7" s="98">
        <f>'Sales Forecast by COS'!DBB6</f>
        <v>0</v>
      </c>
      <c r="DBC7" s="98">
        <f>'Sales Forecast by COS'!DBC6</f>
        <v>0</v>
      </c>
      <c r="DBD7" s="98">
        <f>'Sales Forecast by COS'!DBD6</f>
        <v>0</v>
      </c>
      <c r="DBE7" s="98">
        <f>'Sales Forecast by COS'!DBE6</f>
        <v>0</v>
      </c>
      <c r="DBF7" s="98">
        <f>'Sales Forecast by COS'!DBF6</f>
        <v>0</v>
      </c>
      <c r="DBG7" s="98">
        <f>'Sales Forecast by COS'!DBG6</f>
        <v>0</v>
      </c>
      <c r="DBH7" s="98">
        <f>'Sales Forecast by COS'!DBH6</f>
        <v>0</v>
      </c>
      <c r="DBI7" s="98">
        <f>'Sales Forecast by COS'!DBI6</f>
        <v>0</v>
      </c>
      <c r="DBJ7" s="98">
        <f>'Sales Forecast by COS'!DBJ6</f>
        <v>0</v>
      </c>
      <c r="DBK7" s="98">
        <f>'Sales Forecast by COS'!DBK6</f>
        <v>0</v>
      </c>
      <c r="DBL7" s="98">
        <f>'Sales Forecast by COS'!DBL6</f>
        <v>0</v>
      </c>
      <c r="DBM7" s="98">
        <f>'Sales Forecast by COS'!DBM6</f>
        <v>0</v>
      </c>
      <c r="DBN7" s="98">
        <f>'Sales Forecast by COS'!DBN6</f>
        <v>0</v>
      </c>
      <c r="DBO7" s="98">
        <f>'Sales Forecast by COS'!DBO6</f>
        <v>0</v>
      </c>
      <c r="DBP7" s="98">
        <f>'Sales Forecast by COS'!DBP6</f>
        <v>0</v>
      </c>
      <c r="DBQ7" s="98">
        <f>'Sales Forecast by COS'!DBQ6</f>
        <v>0</v>
      </c>
      <c r="DBR7" s="98">
        <f>'Sales Forecast by COS'!DBR6</f>
        <v>0</v>
      </c>
      <c r="DBS7" s="98">
        <f>'Sales Forecast by COS'!DBS6</f>
        <v>0</v>
      </c>
      <c r="DBT7" s="98">
        <f>'Sales Forecast by COS'!DBT6</f>
        <v>0</v>
      </c>
      <c r="DBU7" s="98">
        <f>'Sales Forecast by COS'!DBU6</f>
        <v>0</v>
      </c>
      <c r="DBV7" s="98">
        <f>'Sales Forecast by COS'!DBV6</f>
        <v>0</v>
      </c>
      <c r="DBW7" s="98">
        <f>'Sales Forecast by COS'!DBW6</f>
        <v>0</v>
      </c>
      <c r="DBX7" s="98">
        <f>'Sales Forecast by COS'!DBX6</f>
        <v>0</v>
      </c>
      <c r="DBY7" s="98">
        <f>'Sales Forecast by COS'!DBY6</f>
        <v>0</v>
      </c>
      <c r="DBZ7" s="98">
        <f>'Sales Forecast by COS'!DBZ6</f>
        <v>0</v>
      </c>
      <c r="DCA7" s="98">
        <f>'Sales Forecast by COS'!DCA6</f>
        <v>0</v>
      </c>
      <c r="DCB7" s="98">
        <f>'Sales Forecast by COS'!DCB6</f>
        <v>0</v>
      </c>
      <c r="DCC7" s="98">
        <f>'Sales Forecast by COS'!DCC6</f>
        <v>0</v>
      </c>
      <c r="DCD7" s="98">
        <f>'Sales Forecast by COS'!DCD6</f>
        <v>0</v>
      </c>
      <c r="DCE7" s="98">
        <f>'Sales Forecast by COS'!DCE6</f>
        <v>0</v>
      </c>
      <c r="DCF7" s="98">
        <f>'Sales Forecast by COS'!DCF6</f>
        <v>0</v>
      </c>
      <c r="DCG7" s="98">
        <f>'Sales Forecast by COS'!DCG6</f>
        <v>0</v>
      </c>
      <c r="DCH7" s="98">
        <f>'Sales Forecast by COS'!DCH6</f>
        <v>0</v>
      </c>
      <c r="DCI7" s="98">
        <f>'Sales Forecast by COS'!DCI6</f>
        <v>0</v>
      </c>
      <c r="DCJ7" s="98">
        <f>'Sales Forecast by COS'!DCJ6</f>
        <v>0</v>
      </c>
      <c r="DCK7" s="98">
        <f>'Sales Forecast by COS'!DCK6</f>
        <v>0</v>
      </c>
      <c r="DCL7" s="98">
        <f>'Sales Forecast by COS'!DCL6</f>
        <v>0</v>
      </c>
      <c r="DCM7" s="98">
        <f>'Sales Forecast by COS'!DCM6</f>
        <v>0</v>
      </c>
      <c r="DCN7" s="98">
        <f>'Sales Forecast by COS'!DCN6</f>
        <v>0</v>
      </c>
      <c r="DCO7" s="98">
        <f>'Sales Forecast by COS'!DCO6</f>
        <v>0</v>
      </c>
      <c r="DCP7" s="98">
        <f>'Sales Forecast by COS'!DCP6</f>
        <v>0</v>
      </c>
      <c r="DCQ7" s="98">
        <f>'Sales Forecast by COS'!DCQ6</f>
        <v>0</v>
      </c>
      <c r="DCR7" s="98">
        <f>'Sales Forecast by COS'!DCR6</f>
        <v>0</v>
      </c>
      <c r="DCS7" s="98">
        <f>'Sales Forecast by COS'!DCS6</f>
        <v>0</v>
      </c>
      <c r="DCT7" s="98">
        <f>'Sales Forecast by COS'!DCT6</f>
        <v>0</v>
      </c>
      <c r="DCU7" s="98">
        <f>'Sales Forecast by COS'!DCU6</f>
        <v>0</v>
      </c>
      <c r="DCV7" s="98">
        <f>'Sales Forecast by COS'!DCV6</f>
        <v>0</v>
      </c>
      <c r="DCW7" s="98">
        <f>'Sales Forecast by COS'!DCW6</f>
        <v>0</v>
      </c>
      <c r="DCX7" s="98">
        <f>'Sales Forecast by COS'!DCX6</f>
        <v>0</v>
      </c>
      <c r="DCY7" s="98">
        <f>'Sales Forecast by COS'!DCY6</f>
        <v>0</v>
      </c>
      <c r="DCZ7" s="98">
        <f>'Sales Forecast by COS'!DCZ6</f>
        <v>0</v>
      </c>
      <c r="DDA7" s="98">
        <f>'Sales Forecast by COS'!DDA6</f>
        <v>0</v>
      </c>
      <c r="DDB7" s="98">
        <f>'Sales Forecast by COS'!DDB6</f>
        <v>0</v>
      </c>
      <c r="DDC7" s="98">
        <f>'Sales Forecast by COS'!DDC6</f>
        <v>0</v>
      </c>
      <c r="DDD7" s="98">
        <f>'Sales Forecast by COS'!DDD6</f>
        <v>0</v>
      </c>
      <c r="DDE7" s="98">
        <f>'Sales Forecast by COS'!DDE6</f>
        <v>0</v>
      </c>
      <c r="DDF7" s="98">
        <f>'Sales Forecast by COS'!DDF6</f>
        <v>0</v>
      </c>
      <c r="DDG7" s="98">
        <f>'Sales Forecast by COS'!DDG6</f>
        <v>0</v>
      </c>
      <c r="DDH7" s="98">
        <f>'Sales Forecast by COS'!DDH6</f>
        <v>0</v>
      </c>
      <c r="DDI7" s="98">
        <f>'Sales Forecast by COS'!DDI6</f>
        <v>0</v>
      </c>
      <c r="DDJ7" s="98">
        <f>'Sales Forecast by COS'!DDJ6</f>
        <v>0</v>
      </c>
      <c r="DDK7" s="98">
        <f>'Sales Forecast by COS'!DDK6</f>
        <v>0</v>
      </c>
      <c r="DDL7" s="98">
        <f>'Sales Forecast by COS'!DDL6</f>
        <v>0</v>
      </c>
      <c r="DDM7" s="98">
        <f>'Sales Forecast by COS'!DDM6</f>
        <v>0</v>
      </c>
      <c r="DDN7" s="98">
        <f>'Sales Forecast by COS'!DDN6</f>
        <v>0</v>
      </c>
      <c r="DDO7" s="98">
        <f>'Sales Forecast by COS'!DDO6</f>
        <v>0</v>
      </c>
      <c r="DDP7" s="98">
        <f>'Sales Forecast by COS'!DDP6</f>
        <v>0</v>
      </c>
      <c r="DDQ7" s="98">
        <f>'Sales Forecast by COS'!DDQ6</f>
        <v>0</v>
      </c>
      <c r="DDR7" s="98">
        <f>'Sales Forecast by COS'!DDR6</f>
        <v>0</v>
      </c>
      <c r="DDS7" s="98">
        <f>'Sales Forecast by COS'!DDS6</f>
        <v>0</v>
      </c>
      <c r="DDT7" s="98">
        <f>'Sales Forecast by COS'!DDT6</f>
        <v>0</v>
      </c>
      <c r="DDU7" s="98">
        <f>'Sales Forecast by COS'!DDU6</f>
        <v>0</v>
      </c>
      <c r="DDV7" s="98">
        <f>'Sales Forecast by COS'!DDV6</f>
        <v>0</v>
      </c>
      <c r="DDW7" s="98">
        <f>'Sales Forecast by COS'!DDW6</f>
        <v>0</v>
      </c>
      <c r="DDX7" s="98">
        <f>'Sales Forecast by COS'!DDX6</f>
        <v>0</v>
      </c>
      <c r="DDY7" s="98">
        <f>'Sales Forecast by COS'!DDY6</f>
        <v>0</v>
      </c>
      <c r="DDZ7" s="98">
        <f>'Sales Forecast by COS'!DDZ6</f>
        <v>0</v>
      </c>
      <c r="DEA7" s="98">
        <f>'Sales Forecast by COS'!DEA6</f>
        <v>0</v>
      </c>
      <c r="DEB7" s="98">
        <f>'Sales Forecast by COS'!DEB6</f>
        <v>0</v>
      </c>
      <c r="DEC7" s="98">
        <f>'Sales Forecast by COS'!DEC6</f>
        <v>0</v>
      </c>
      <c r="DED7" s="98">
        <f>'Sales Forecast by COS'!DED6</f>
        <v>0</v>
      </c>
      <c r="DEE7" s="98">
        <f>'Sales Forecast by COS'!DEE6</f>
        <v>0</v>
      </c>
      <c r="DEF7" s="98">
        <f>'Sales Forecast by COS'!DEF6</f>
        <v>0</v>
      </c>
      <c r="DEG7" s="98">
        <f>'Sales Forecast by COS'!DEG6</f>
        <v>0</v>
      </c>
      <c r="DEH7" s="98">
        <f>'Sales Forecast by COS'!DEH6</f>
        <v>0</v>
      </c>
      <c r="DEI7" s="98">
        <f>'Sales Forecast by COS'!DEI6</f>
        <v>0</v>
      </c>
      <c r="DEJ7" s="98">
        <f>'Sales Forecast by COS'!DEJ6</f>
        <v>0</v>
      </c>
      <c r="DEK7" s="98">
        <f>'Sales Forecast by COS'!DEK6</f>
        <v>0</v>
      </c>
      <c r="DEL7" s="98">
        <f>'Sales Forecast by COS'!DEL6</f>
        <v>0</v>
      </c>
      <c r="DEM7" s="98">
        <f>'Sales Forecast by COS'!DEM6</f>
        <v>0</v>
      </c>
      <c r="DEN7" s="98">
        <f>'Sales Forecast by COS'!DEN6</f>
        <v>0</v>
      </c>
      <c r="DEO7" s="98">
        <f>'Sales Forecast by COS'!DEO6</f>
        <v>0</v>
      </c>
      <c r="DEP7" s="98">
        <f>'Sales Forecast by COS'!DEP6</f>
        <v>0</v>
      </c>
      <c r="DEQ7" s="98">
        <f>'Sales Forecast by COS'!DEQ6</f>
        <v>0</v>
      </c>
      <c r="DER7" s="98">
        <f>'Sales Forecast by COS'!DER6</f>
        <v>0</v>
      </c>
      <c r="DES7" s="98">
        <f>'Sales Forecast by COS'!DES6</f>
        <v>0</v>
      </c>
      <c r="DET7" s="98">
        <f>'Sales Forecast by COS'!DET6</f>
        <v>0</v>
      </c>
      <c r="DEU7" s="98">
        <f>'Sales Forecast by COS'!DEU6</f>
        <v>0</v>
      </c>
      <c r="DEV7" s="98">
        <f>'Sales Forecast by COS'!DEV6</f>
        <v>0</v>
      </c>
      <c r="DEW7" s="98">
        <f>'Sales Forecast by COS'!DEW6</f>
        <v>0</v>
      </c>
      <c r="DEX7" s="98">
        <f>'Sales Forecast by COS'!DEX6</f>
        <v>0</v>
      </c>
      <c r="DEY7" s="98">
        <f>'Sales Forecast by COS'!DEY6</f>
        <v>0</v>
      </c>
      <c r="DEZ7" s="98">
        <f>'Sales Forecast by COS'!DEZ6</f>
        <v>0</v>
      </c>
      <c r="DFA7" s="98">
        <f>'Sales Forecast by COS'!DFA6</f>
        <v>0</v>
      </c>
      <c r="DFB7" s="98">
        <f>'Sales Forecast by COS'!DFB6</f>
        <v>0</v>
      </c>
      <c r="DFC7" s="98">
        <f>'Sales Forecast by COS'!DFC6</f>
        <v>0</v>
      </c>
      <c r="DFD7" s="98">
        <f>'Sales Forecast by COS'!DFD6</f>
        <v>0</v>
      </c>
      <c r="DFE7" s="98">
        <f>'Sales Forecast by COS'!DFE6</f>
        <v>0</v>
      </c>
      <c r="DFF7" s="98">
        <f>'Sales Forecast by COS'!DFF6</f>
        <v>0</v>
      </c>
      <c r="DFG7" s="98">
        <f>'Sales Forecast by COS'!DFG6</f>
        <v>0</v>
      </c>
      <c r="DFH7" s="98">
        <f>'Sales Forecast by COS'!DFH6</f>
        <v>0</v>
      </c>
      <c r="DFI7" s="98">
        <f>'Sales Forecast by COS'!DFI6</f>
        <v>0</v>
      </c>
      <c r="DFJ7" s="98">
        <f>'Sales Forecast by COS'!DFJ6</f>
        <v>0</v>
      </c>
      <c r="DFK7" s="98">
        <f>'Sales Forecast by COS'!DFK6</f>
        <v>0</v>
      </c>
      <c r="DFL7" s="98">
        <f>'Sales Forecast by COS'!DFL6</f>
        <v>0</v>
      </c>
      <c r="DFM7" s="98">
        <f>'Sales Forecast by COS'!DFM6</f>
        <v>0</v>
      </c>
      <c r="DFN7" s="98">
        <f>'Sales Forecast by COS'!DFN6</f>
        <v>0</v>
      </c>
      <c r="DFO7" s="98">
        <f>'Sales Forecast by COS'!DFO6</f>
        <v>0</v>
      </c>
      <c r="DFP7" s="98">
        <f>'Sales Forecast by COS'!DFP6</f>
        <v>0</v>
      </c>
      <c r="DFQ7" s="98">
        <f>'Sales Forecast by COS'!DFQ6</f>
        <v>0</v>
      </c>
      <c r="DFR7" s="98">
        <f>'Sales Forecast by COS'!DFR6</f>
        <v>0</v>
      </c>
      <c r="DFS7" s="98">
        <f>'Sales Forecast by COS'!DFS6</f>
        <v>0</v>
      </c>
      <c r="DFT7" s="98">
        <f>'Sales Forecast by COS'!DFT6</f>
        <v>0</v>
      </c>
      <c r="DFU7" s="98">
        <f>'Sales Forecast by COS'!DFU6</f>
        <v>0</v>
      </c>
      <c r="DFV7" s="98">
        <f>'Sales Forecast by COS'!DFV6</f>
        <v>0</v>
      </c>
      <c r="DFW7" s="98">
        <f>'Sales Forecast by COS'!DFW6</f>
        <v>0</v>
      </c>
      <c r="DFX7" s="98">
        <f>'Sales Forecast by COS'!DFX6</f>
        <v>0</v>
      </c>
      <c r="DFY7" s="98">
        <f>'Sales Forecast by COS'!DFY6</f>
        <v>0</v>
      </c>
      <c r="DFZ7" s="98">
        <f>'Sales Forecast by COS'!DFZ6</f>
        <v>0</v>
      </c>
      <c r="DGA7" s="98">
        <f>'Sales Forecast by COS'!DGA6</f>
        <v>0</v>
      </c>
      <c r="DGB7" s="98">
        <f>'Sales Forecast by COS'!DGB6</f>
        <v>0</v>
      </c>
      <c r="DGC7" s="98">
        <f>'Sales Forecast by COS'!DGC6</f>
        <v>0</v>
      </c>
      <c r="DGD7" s="98">
        <f>'Sales Forecast by COS'!DGD6</f>
        <v>0</v>
      </c>
      <c r="DGE7" s="98">
        <f>'Sales Forecast by COS'!DGE6</f>
        <v>0</v>
      </c>
      <c r="DGF7" s="98">
        <f>'Sales Forecast by COS'!DGF6</f>
        <v>0</v>
      </c>
      <c r="DGG7" s="98">
        <f>'Sales Forecast by COS'!DGG6</f>
        <v>0</v>
      </c>
      <c r="DGH7" s="98">
        <f>'Sales Forecast by COS'!DGH6</f>
        <v>0</v>
      </c>
      <c r="DGI7" s="98">
        <f>'Sales Forecast by COS'!DGI6</f>
        <v>0</v>
      </c>
      <c r="DGJ7" s="98">
        <f>'Sales Forecast by COS'!DGJ6</f>
        <v>0</v>
      </c>
      <c r="DGK7" s="98">
        <f>'Sales Forecast by COS'!DGK6</f>
        <v>0</v>
      </c>
      <c r="DGL7" s="98">
        <f>'Sales Forecast by COS'!DGL6</f>
        <v>0</v>
      </c>
      <c r="DGM7" s="98">
        <f>'Sales Forecast by COS'!DGM6</f>
        <v>0</v>
      </c>
      <c r="DGN7" s="98">
        <f>'Sales Forecast by COS'!DGN6</f>
        <v>0</v>
      </c>
      <c r="DGO7" s="98">
        <f>'Sales Forecast by COS'!DGO6</f>
        <v>0</v>
      </c>
      <c r="DGP7" s="98">
        <f>'Sales Forecast by COS'!DGP6</f>
        <v>0</v>
      </c>
      <c r="DGQ7" s="98">
        <f>'Sales Forecast by COS'!DGQ6</f>
        <v>0</v>
      </c>
      <c r="DGR7" s="98">
        <f>'Sales Forecast by COS'!DGR6</f>
        <v>0</v>
      </c>
      <c r="DGS7" s="98">
        <f>'Sales Forecast by COS'!DGS6</f>
        <v>0</v>
      </c>
      <c r="DGT7" s="98">
        <f>'Sales Forecast by COS'!DGT6</f>
        <v>0</v>
      </c>
      <c r="DGU7" s="98">
        <f>'Sales Forecast by COS'!DGU6</f>
        <v>0</v>
      </c>
      <c r="DGV7" s="98">
        <f>'Sales Forecast by COS'!DGV6</f>
        <v>0</v>
      </c>
      <c r="DGW7" s="98">
        <f>'Sales Forecast by COS'!DGW6</f>
        <v>0</v>
      </c>
      <c r="DGX7" s="98">
        <f>'Sales Forecast by COS'!DGX6</f>
        <v>0</v>
      </c>
      <c r="DGY7" s="98">
        <f>'Sales Forecast by COS'!DGY6</f>
        <v>0</v>
      </c>
      <c r="DGZ7" s="98">
        <f>'Sales Forecast by COS'!DGZ6</f>
        <v>0</v>
      </c>
      <c r="DHA7" s="98">
        <f>'Sales Forecast by COS'!DHA6</f>
        <v>0</v>
      </c>
      <c r="DHB7" s="98">
        <f>'Sales Forecast by COS'!DHB6</f>
        <v>0</v>
      </c>
      <c r="DHC7" s="98">
        <f>'Sales Forecast by COS'!DHC6</f>
        <v>0</v>
      </c>
      <c r="DHD7" s="98">
        <f>'Sales Forecast by COS'!DHD6</f>
        <v>0</v>
      </c>
      <c r="DHE7" s="98">
        <f>'Sales Forecast by COS'!DHE6</f>
        <v>0</v>
      </c>
      <c r="DHF7" s="98">
        <f>'Sales Forecast by COS'!DHF6</f>
        <v>0</v>
      </c>
      <c r="DHG7" s="98">
        <f>'Sales Forecast by COS'!DHG6</f>
        <v>0</v>
      </c>
      <c r="DHH7" s="98">
        <f>'Sales Forecast by COS'!DHH6</f>
        <v>0</v>
      </c>
      <c r="DHI7" s="98">
        <f>'Sales Forecast by COS'!DHI6</f>
        <v>0</v>
      </c>
      <c r="DHJ7" s="98">
        <f>'Sales Forecast by COS'!DHJ6</f>
        <v>0</v>
      </c>
      <c r="DHK7" s="98">
        <f>'Sales Forecast by COS'!DHK6</f>
        <v>0</v>
      </c>
      <c r="DHL7" s="98">
        <f>'Sales Forecast by COS'!DHL6</f>
        <v>0</v>
      </c>
      <c r="DHM7" s="98">
        <f>'Sales Forecast by COS'!DHM6</f>
        <v>0</v>
      </c>
      <c r="DHN7" s="98">
        <f>'Sales Forecast by COS'!DHN6</f>
        <v>0</v>
      </c>
      <c r="DHO7" s="98">
        <f>'Sales Forecast by COS'!DHO6</f>
        <v>0</v>
      </c>
      <c r="DHP7" s="98">
        <f>'Sales Forecast by COS'!DHP6</f>
        <v>0</v>
      </c>
      <c r="DHQ7" s="98">
        <f>'Sales Forecast by COS'!DHQ6</f>
        <v>0</v>
      </c>
      <c r="DHR7" s="98">
        <f>'Sales Forecast by COS'!DHR6</f>
        <v>0</v>
      </c>
      <c r="DHS7" s="98">
        <f>'Sales Forecast by COS'!DHS6</f>
        <v>0</v>
      </c>
      <c r="DHT7" s="98">
        <f>'Sales Forecast by COS'!DHT6</f>
        <v>0</v>
      </c>
      <c r="DHU7" s="98">
        <f>'Sales Forecast by COS'!DHU6</f>
        <v>0</v>
      </c>
      <c r="DHV7" s="98">
        <f>'Sales Forecast by COS'!DHV6</f>
        <v>0</v>
      </c>
      <c r="DHW7" s="98">
        <f>'Sales Forecast by COS'!DHW6</f>
        <v>0</v>
      </c>
      <c r="DHX7" s="98">
        <f>'Sales Forecast by COS'!DHX6</f>
        <v>0</v>
      </c>
      <c r="DHY7" s="98">
        <f>'Sales Forecast by COS'!DHY6</f>
        <v>0</v>
      </c>
      <c r="DHZ7" s="98">
        <f>'Sales Forecast by COS'!DHZ6</f>
        <v>0</v>
      </c>
      <c r="DIA7" s="98">
        <f>'Sales Forecast by COS'!DIA6</f>
        <v>0</v>
      </c>
      <c r="DIB7" s="98">
        <f>'Sales Forecast by COS'!DIB6</f>
        <v>0</v>
      </c>
      <c r="DIC7" s="98">
        <f>'Sales Forecast by COS'!DIC6</f>
        <v>0</v>
      </c>
      <c r="DID7" s="98">
        <f>'Sales Forecast by COS'!DID6</f>
        <v>0</v>
      </c>
      <c r="DIE7" s="98">
        <f>'Sales Forecast by COS'!DIE6</f>
        <v>0</v>
      </c>
      <c r="DIF7" s="98">
        <f>'Sales Forecast by COS'!DIF6</f>
        <v>0</v>
      </c>
      <c r="DIG7" s="98">
        <f>'Sales Forecast by COS'!DIG6</f>
        <v>0</v>
      </c>
      <c r="DIH7" s="98">
        <f>'Sales Forecast by COS'!DIH6</f>
        <v>0</v>
      </c>
      <c r="DII7" s="98">
        <f>'Sales Forecast by COS'!DII6</f>
        <v>0</v>
      </c>
      <c r="DIJ7" s="98">
        <f>'Sales Forecast by COS'!DIJ6</f>
        <v>0</v>
      </c>
      <c r="DIK7" s="98">
        <f>'Sales Forecast by COS'!DIK6</f>
        <v>0</v>
      </c>
      <c r="DIL7" s="98">
        <f>'Sales Forecast by COS'!DIL6</f>
        <v>0</v>
      </c>
      <c r="DIM7" s="98">
        <f>'Sales Forecast by COS'!DIM6</f>
        <v>0</v>
      </c>
      <c r="DIN7" s="98">
        <f>'Sales Forecast by COS'!DIN6</f>
        <v>0</v>
      </c>
      <c r="DIO7" s="98">
        <f>'Sales Forecast by COS'!DIO6</f>
        <v>0</v>
      </c>
      <c r="DIP7" s="98">
        <f>'Sales Forecast by COS'!DIP6</f>
        <v>0</v>
      </c>
      <c r="DIQ7" s="98">
        <f>'Sales Forecast by COS'!DIQ6</f>
        <v>0</v>
      </c>
      <c r="DIR7" s="98">
        <f>'Sales Forecast by COS'!DIR6</f>
        <v>0</v>
      </c>
      <c r="DIS7" s="98">
        <f>'Sales Forecast by COS'!DIS6</f>
        <v>0</v>
      </c>
      <c r="DIT7" s="98">
        <f>'Sales Forecast by COS'!DIT6</f>
        <v>0</v>
      </c>
      <c r="DIU7" s="98">
        <f>'Sales Forecast by COS'!DIU6</f>
        <v>0</v>
      </c>
      <c r="DIV7" s="98">
        <f>'Sales Forecast by COS'!DIV6</f>
        <v>0</v>
      </c>
      <c r="DIW7" s="98">
        <f>'Sales Forecast by COS'!DIW6</f>
        <v>0</v>
      </c>
      <c r="DIX7" s="98">
        <f>'Sales Forecast by COS'!DIX6</f>
        <v>0</v>
      </c>
      <c r="DIY7" s="98">
        <f>'Sales Forecast by COS'!DIY6</f>
        <v>0</v>
      </c>
      <c r="DIZ7" s="98">
        <f>'Sales Forecast by COS'!DIZ6</f>
        <v>0</v>
      </c>
      <c r="DJA7" s="98">
        <f>'Sales Forecast by COS'!DJA6</f>
        <v>0</v>
      </c>
      <c r="DJB7" s="98">
        <f>'Sales Forecast by COS'!DJB6</f>
        <v>0</v>
      </c>
      <c r="DJC7" s="98">
        <f>'Sales Forecast by COS'!DJC6</f>
        <v>0</v>
      </c>
      <c r="DJD7" s="98">
        <f>'Sales Forecast by COS'!DJD6</f>
        <v>0</v>
      </c>
      <c r="DJE7" s="98">
        <f>'Sales Forecast by COS'!DJE6</f>
        <v>0</v>
      </c>
      <c r="DJF7" s="98">
        <f>'Sales Forecast by COS'!DJF6</f>
        <v>0</v>
      </c>
      <c r="DJG7" s="98">
        <f>'Sales Forecast by COS'!DJG6</f>
        <v>0</v>
      </c>
      <c r="DJH7" s="98">
        <f>'Sales Forecast by COS'!DJH6</f>
        <v>0</v>
      </c>
      <c r="DJI7" s="98">
        <f>'Sales Forecast by COS'!DJI6</f>
        <v>0</v>
      </c>
      <c r="DJJ7" s="98">
        <f>'Sales Forecast by COS'!DJJ6</f>
        <v>0</v>
      </c>
      <c r="DJK7" s="98">
        <f>'Sales Forecast by COS'!DJK6</f>
        <v>0</v>
      </c>
      <c r="DJL7" s="98">
        <f>'Sales Forecast by COS'!DJL6</f>
        <v>0</v>
      </c>
      <c r="DJM7" s="98">
        <f>'Sales Forecast by COS'!DJM6</f>
        <v>0</v>
      </c>
      <c r="DJN7" s="98">
        <f>'Sales Forecast by COS'!DJN6</f>
        <v>0</v>
      </c>
      <c r="DJO7" s="98">
        <f>'Sales Forecast by COS'!DJO6</f>
        <v>0</v>
      </c>
      <c r="DJP7" s="98">
        <f>'Sales Forecast by COS'!DJP6</f>
        <v>0</v>
      </c>
      <c r="DJQ7" s="98">
        <f>'Sales Forecast by COS'!DJQ6</f>
        <v>0</v>
      </c>
      <c r="DJR7" s="98">
        <f>'Sales Forecast by COS'!DJR6</f>
        <v>0</v>
      </c>
      <c r="DJS7" s="98">
        <f>'Sales Forecast by COS'!DJS6</f>
        <v>0</v>
      </c>
      <c r="DJT7" s="98">
        <f>'Sales Forecast by COS'!DJT6</f>
        <v>0</v>
      </c>
      <c r="DJU7" s="98">
        <f>'Sales Forecast by COS'!DJU6</f>
        <v>0</v>
      </c>
      <c r="DJV7" s="98">
        <f>'Sales Forecast by COS'!DJV6</f>
        <v>0</v>
      </c>
      <c r="DJW7" s="98">
        <f>'Sales Forecast by COS'!DJW6</f>
        <v>0</v>
      </c>
      <c r="DJX7" s="98">
        <f>'Sales Forecast by COS'!DJX6</f>
        <v>0</v>
      </c>
      <c r="DJY7" s="98">
        <f>'Sales Forecast by COS'!DJY6</f>
        <v>0</v>
      </c>
      <c r="DJZ7" s="98">
        <f>'Sales Forecast by COS'!DJZ6</f>
        <v>0</v>
      </c>
      <c r="DKA7" s="98">
        <f>'Sales Forecast by COS'!DKA6</f>
        <v>0</v>
      </c>
      <c r="DKB7" s="98">
        <f>'Sales Forecast by COS'!DKB6</f>
        <v>0</v>
      </c>
      <c r="DKC7" s="98">
        <f>'Sales Forecast by COS'!DKC6</f>
        <v>0</v>
      </c>
      <c r="DKD7" s="98">
        <f>'Sales Forecast by COS'!DKD6</f>
        <v>0</v>
      </c>
      <c r="DKE7" s="98">
        <f>'Sales Forecast by COS'!DKE6</f>
        <v>0</v>
      </c>
      <c r="DKF7" s="98">
        <f>'Sales Forecast by COS'!DKF6</f>
        <v>0</v>
      </c>
      <c r="DKG7" s="98">
        <f>'Sales Forecast by COS'!DKG6</f>
        <v>0</v>
      </c>
      <c r="DKH7" s="98">
        <f>'Sales Forecast by COS'!DKH6</f>
        <v>0</v>
      </c>
      <c r="DKI7" s="98">
        <f>'Sales Forecast by COS'!DKI6</f>
        <v>0</v>
      </c>
      <c r="DKJ7" s="98">
        <f>'Sales Forecast by COS'!DKJ6</f>
        <v>0</v>
      </c>
      <c r="DKK7" s="98">
        <f>'Sales Forecast by COS'!DKK6</f>
        <v>0</v>
      </c>
      <c r="DKL7" s="98">
        <f>'Sales Forecast by COS'!DKL6</f>
        <v>0</v>
      </c>
      <c r="DKM7" s="98">
        <f>'Sales Forecast by COS'!DKM6</f>
        <v>0</v>
      </c>
      <c r="DKN7" s="98">
        <f>'Sales Forecast by COS'!DKN6</f>
        <v>0</v>
      </c>
      <c r="DKO7" s="98">
        <f>'Sales Forecast by COS'!DKO6</f>
        <v>0</v>
      </c>
      <c r="DKP7" s="98">
        <f>'Sales Forecast by COS'!DKP6</f>
        <v>0</v>
      </c>
      <c r="DKQ7" s="98">
        <f>'Sales Forecast by COS'!DKQ6</f>
        <v>0</v>
      </c>
      <c r="DKR7" s="98">
        <f>'Sales Forecast by COS'!DKR6</f>
        <v>0</v>
      </c>
      <c r="DKS7" s="98">
        <f>'Sales Forecast by COS'!DKS6</f>
        <v>0</v>
      </c>
      <c r="DKT7" s="98">
        <f>'Sales Forecast by COS'!DKT6</f>
        <v>0</v>
      </c>
      <c r="DKU7" s="98">
        <f>'Sales Forecast by COS'!DKU6</f>
        <v>0</v>
      </c>
      <c r="DKV7" s="98">
        <f>'Sales Forecast by COS'!DKV6</f>
        <v>0</v>
      </c>
      <c r="DKW7" s="98">
        <f>'Sales Forecast by COS'!DKW6</f>
        <v>0</v>
      </c>
      <c r="DKX7" s="98">
        <f>'Sales Forecast by COS'!DKX6</f>
        <v>0</v>
      </c>
      <c r="DKY7" s="98">
        <f>'Sales Forecast by COS'!DKY6</f>
        <v>0</v>
      </c>
      <c r="DKZ7" s="98">
        <f>'Sales Forecast by COS'!DKZ6</f>
        <v>0</v>
      </c>
      <c r="DLA7" s="98">
        <f>'Sales Forecast by COS'!DLA6</f>
        <v>0</v>
      </c>
      <c r="DLB7" s="98">
        <f>'Sales Forecast by COS'!DLB6</f>
        <v>0</v>
      </c>
      <c r="DLC7" s="98">
        <f>'Sales Forecast by COS'!DLC6</f>
        <v>0</v>
      </c>
      <c r="DLD7" s="98">
        <f>'Sales Forecast by COS'!DLD6</f>
        <v>0</v>
      </c>
      <c r="DLE7" s="98">
        <f>'Sales Forecast by COS'!DLE6</f>
        <v>0</v>
      </c>
      <c r="DLF7" s="98">
        <f>'Sales Forecast by COS'!DLF6</f>
        <v>0</v>
      </c>
      <c r="DLG7" s="98">
        <f>'Sales Forecast by COS'!DLG6</f>
        <v>0</v>
      </c>
      <c r="DLH7" s="98">
        <f>'Sales Forecast by COS'!DLH6</f>
        <v>0</v>
      </c>
      <c r="DLI7" s="98">
        <f>'Sales Forecast by COS'!DLI6</f>
        <v>0</v>
      </c>
      <c r="DLJ7" s="98">
        <f>'Sales Forecast by COS'!DLJ6</f>
        <v>0</v>
      </c>
      <c r="DLK7" s="98">
        <f>'Sales Forecast by COS'!DLK6</f>
        <v>0</v>
      </c>
      <c r="DLL7" s="98">
        <f>'Sales Forecast by COS'!DLL6</f>
        <v>0</v>
      </c>
      <c r="DLM7" s="98">
        <f>'Sales Forecast by COS'!DLM6</f>
        <v>0</v>
      </c>
      <c r="DLN7" s="98">
        <f>'Sales Forecast by COS'!DLN6</f>
        <v>0</v>
      </c>
      <c r="DLO7" s="98">
        <f>'Sales Forecast by COS'!DLO6</f>
        <v>0</v>
      </c>
      <c r="DLP7" s="98">
        <f>'Sales Forecast by COS'!DLP6</f>
        <v>0</v>
      </c>
      <c r="DLQ7" s="98">
        <f>'Sales Forecast by COS'!DLQ6</f>
        <v>0</v>
      </c>
      <c r="DLR7" s="98">
        <f>'Sales Forecast by COS'!DLR6</f>
        <v>0</v>
      </c>
      <c r="DLS7" s="98">
        <f>'Sales Forecast by COS'!DLS6</f>
        <v>0</v>
      </c>
      <c r="DLT7" s="98">
        <f>'Sales Forecast by COS'!DLT6</f>
        <v>0</v>
      </c>
      <c r="DLU7" s="98">
        <f>'Sales Forecast by COS'!DLU6</f>
        <v>0</v>
      </c>
      <c r="DLV7" s="98">
        <f>'Sales Forecast by COS'!DLV6</f>
        <v>0</v>
      </c>
      <c r="DLW7" s="98">
        <f>'Sales Forecast by COS'!DLW6</f>
        <v>0</v>
      </c>
      <c r="DLX7" s="98">
        <f>'Sales Forecast by COS'!DLX6</f>
        <v>0</v>
      </c>
      <c r="DLY7" s="98">
        <f>'Sales Forecast by COS'!DLY6</f>
        <v>0</v>
      </c>
      <c r="DLZ7" s="98">
        <f>'Sales Forecast by COS'!DLZ6</f>
        <v>0</v>
      </c>
      <c r="DMA7" s="98">
        <f>'Sales Forecast by COS'!DMA6</f>
        <v>0</v>
      </c>
      <c r="DMB7" s="98">
        <f>'Sales Forecast by COS'!DMB6</f>
        <v>0</v>
      </c>
      <c r="DMC7" s="98">
        <f>'Sales Forecast by COS'!DMC6</f>
        <v>0</v>
      </c>
      <c r="DMD7" s="98">
        <f>'Sales Forecast by COS'!DMD6</f>
        <v>0</v>
      </c>
      <c r="DME7" s="98">
        <f>'Sales Forecast by COS'!DME6</f>
        <v>0</v>
      </c>
      <c r="DMF7" s="98">
        <f>'Sales Forecast by COS'!DMF6</f>
        <v>0</v>
      </c>
      <c r="DMG7" s="98">
        <f>'Sales Forecast by COS'!DMG6</f>
        <v>0</v>
      </c>
      <c r="DMH7" s="98">
        <f>'Sales Forecast by COS'!DMH6</f>
        <v>0</v>
      </c>
      <c r="DMI7" s="98">
        <f>'Sales Forecast by COS'!DMI6</f>
        <v>0</v>
      </c>
      <c r="DMJ7" s="98">
        <f>'Sales Forecast by COS'!DMJ6</f>
        <v>0</v>
      </c>
      <c r="DMK7" s="98">
        <f>'Sales Forecast by COS'!DMK6</f>
        <v>0</v>
      </c>
      <c r="DML7" s="98">
        <f>'Sales Forecast by COS'!DML6</f>
        <v>0</v>
      </c>
      <c r="DMM7" s="98">
        <f>'Sales Forecast by COS'!DMM6</f>
        <v>0</v>
      </c>
      <c r="DMN7" s="98">
        <f>'Sales Forecast by COS'!DMN6</f>
        <v>0</v>
      </c>
      <c r="DMO7" s="98">
        <f>'Sales Forecast by COS'!DMO6</f>
        <v>0</v>
      </c>
      <c r="DMP7" s="98">
        <f>'Sales Forecast by COS'!DMP6</f>
        <v>0</v>
      </c>
      <c r="DMQ7" s="98">
        <f>'Sales Forecast by COS'!DMQ6</f>
        <v>0</v>
      </c>
      <c r="DMR7" s="98">
        <f>'Sales Forecast by COS'!DMR6</f>
        <v>0</v>
      </c>
      <c r="DMS7" s="98">
        <f>'Sales Forecast by COS'!DMS6</f>
        <v>0</v>
      </c>
      <c r="DMT7" s="98">
        <f>'Sales Forecast by COS'!DMT6</f>
        <v>0</v>
      </c>
      <c r="DMU7" s="98">
        <f>'Sales Forecast by COS'!DMU6</f>
        <v>0</v>
      </c>
      <c r="DMV7" s="98">
        <f>'Sales Forecast by COS'!DMV6</f>
        <v>0</v>
      </c>
      <c r="DMW7" s="98">
        <f>'Sales Forecast by COS'!DMW6</f>
        <v>0</v>
      </c>
      <c r="DMX7" s="98">
        <f>'Sales Forecast by COS'!DMX6</f>
        <v>0</v>
      </c>
      <c r="DMY7" s="98">
        <f>'Sales Forecast by COS'!DMY6</f>
        <v>0</v>
      </c>
      <c r="DMZ7" s="98">
        <f>'Sales Forecast by COS'!DMZ6</f>
        <v>0</v>
      </c>
      <c r="DNA7" s="98">
        <f>'Sales Forecast by COS'!DNA6</f>
        <v>0</v>
      </c>
      <c r="DNB7" s="98">
        <f>'Sales Forecast by COS'!DNB6</f>
        <v>0</v>
      </c>
      <c r="DNC7" s="98">
        <f>'Sales Forecast by COS'!DNC6</f>
        <v>0</v>
      </c>
      <c r="DND7" s="98">
        <f>'Sales Forecast by COS'!DND6</f>
        <v>0</v>
      </c>
      <c r="DNE7" s="98">
        <f>'Sales Forecast by COS'!DNE6</f>
        <v>0</v>
      </c>
      <c r="DNF7" s="98">
        <f>'Sales Forecast by COS'!DNF6</f>
        <v>0</v>
      </c>
      <c r="DNG7" s="98">
        <f>'Sales Forecast by COS'!DNG6</f>
        <v>0</v>
      </c>
      <c r="DNH7" s="98">
        <f>'Sales Forecast by COS'!DNH6</f>
        <v>0</v>
      </c>
      <c r="DNI7" s="98">
        <f>'Sales Forecast by COS'!DNI6</f>
        <v>0</v>
      </c>
      <c r="DNJ7" s="98">
        <f>'Sales Forecast by COS'!DNJ6</f>
        <v>0</v>
      </c>
      <c r="DNK7" s="98">
        <f>'Sales Forecast by COS'!DNK6</f>
        <v>0</v>
      </c>
      <c r="DNL7" s="98">
        <f>'Sales Forecast by COS'!DNL6</f>
        <v>0</v>
      </c>
      <c r="DNM7" s="98">
        <f>'Sales Forecast by COS'!DNM6</f>
        <v>0</v>
      </c>
      <c r="DNN7" s="98">
        <f>'Sales Forecast by COS'!DNN6</f>
        <v>0</v>
      </c>
      <c r="DNO7" s="98">
        <f>'Sales Forecast by COS'!DNO6</f>
        <v>0</v>
      </c>
      <c r="DNP7" s="98">
        <f>'Sales Forecast by COS'!DNP6</f>
        <v>0</v>
      </c>
      <c r="DNQ7" s="98">
        <f>'Sales Forecast by COS'!DNQ6</f>
        <v>0</v>
      </c>
      <c r="DNR7" s="98">
        <f>'Sales Forecast by COS'!DNR6</f>
        <v>0</v>
      </c>
      <c r="DNS7" s="98">
        <f>'Sales Forecast by COS'!DNS6</f>
        <v>0</v>
      </c>
      <c r="DNT7" s="98">
        <f>'Sales Forecast by COS'!DNT6</f>
        <v>0</v>
      </c>
      <c r="DNU7" s="98">
        <f>'Sales Forecast by COS'!DNU6</f>
        <v>0</v>
      </c>
      <c r="DNV7" s="98">
        <f>'Sales Forecast by COS'!DNV6</f>
        <v>0</v>
      </c>
      <c r="DNW7" s="98">
        <f>'Sales Forecast by COS'!DNW6</f>
        <v>0</v>
      </c>
      <c r="DNX7" s="98">
        <f>'Sales Forecast by COS'!DNX6</f>
        <v>0</v>
      </c>
      <c r="DNY7" s="98">
        <f>'Sales Forecast by COS'!DNY6</f>
        <v>0</v>
      </c>
      <c r="DNZ7" s="98">
        <f>'Sales Forecast by COS'!DNZ6</f>
        <v>0</v>
      </c>
      <c r="DOA7" s="98">
        <f>'Sales Forecast by COS'!DOA6</f>
        <v>0</v>
      </c>
      <c r="DOB7" s="98">
        <f>'Sales Forecast by COS'!DOB6</f>
        <v>0</v>
      </c>
      <c r="DOC7" s="98">
        <f>'Sales Forecast by COS'!DOC6</f>
        <v>0</v>
      </c>
      <c r="DOD7" s="98">
        <f>'Sales Forecast by COS'!DOD6</f>
        <v>0</v>
      </c>
      <c r="DOE7" s="98">
        <f>'Sales Forecast by COS'!DOE6</f>
        <v>0</v>
      </c>
      <c r="DOF7" s="98">
        <f>'Sales Forecast by COS'!DOF6</f>
        <v>0</v>
      </c>
      <c r="DOG7" s="98">
        <f>'Sales Forecast by COS'!DOG6</f>
        <v>0</v>
      </c>
      <c r="DOH7" s="98">
        <f>'Sales Forecast by COS'!DOH6</f>
        <v>0</v>
      </c>
      <c r="DOI7" s="98">
        <f>'Sales Forecast by COS'!DOI6</f>
        <v>0</v>
      </c>
      <c r="DOJ7" s="98">
        <f>'Sales Forecast by COS'!DOJ6</f>
        <v>0</v>
      </c>
      <c r="DOK7" s="98">
        <f>'Sales Forecast by COS'!DOK6</f>
        <v>0</v>
      </c>
      <c r="DOL7" s="98">
        <f>'Sales Forecast by COS'!DOL6</f>
        <v>0</v>
      </c>
      <c r="DOM7" s="98">
        <f>'Sales Forecast by COS'!DOM6</f>
        <v>0</v>
      </c>
      <c r="DON7" s="98">
        <f>'Sales Forecast by COS'!DON6</f>
        <v>0</v>
      </c>
      <c r="DOO7" s="98">
        <f>'Sales Forecast by COS'!DOO6</f>
        <v>0</v>
      </c>
      <c r="DOP7" s="98">
        <f>'Sales Forecast by COS'!DOP6</f>
        <v>0</v>
      </c>
      <c r="DOQ7" s="98">
        <f>'Sales Forecast by COS'!DOQ6</f>
        <v>0</v>
      </c>
      <c r="DOR7" s="98">
        <f>'Sales Forecast by COS'!DOR6</f>
        <v>0</v>
      </c>
      <c r="DOS7" s="98">
        <f>'Sales Forecast by COS'!DOS6</f>
        <v>0</v>
      </c>
      <c r="DOT7" s="98">
        <f>'Sales Forecast by COS'!DOT6</f>
        <v>0</v>
      </c>
      <c r="DOU7" s="98">
        <f>'Sales Forecast by COS'!DOU6</f>
        <v>0</v>
      </c>
      <c r="DOV7" s="98">
        <f>'Sales Forecast by COS'!DOV6</f>
        <v>0</v>
      </c>
      <c r="DOW7" s="98">
        <f>'Sales Forecast by COS'!DOW6</f>
        <v>0</v>
      </c>
      <c r="DOX7" s="98">
        <f>'Sales Forecast by COS'!DOX6</f>
        <v>0</v>
      </c>
      <c r="DOY7" s="98">
        <f>'Sales Forecast by COS'!DOY6</f>
        <v>0</v>
      </c>
      <c r="DOZ7" s="98">
        <f>'Sales Forecast by COS'!DOZ6</f>
        <v>0</v>
      </c>
      <c r="DPA7" s="98">
        <f>'Sales Forecast by COS'!DPA6</f>
        <v>0</v>
      </c>
      <c r="DPB7" s="98">
        <f>'Sales Forecast by COS'!DPB6</f>
        <v>0</v>
      </c>
      <c r="DPC7" s="98">
        <f>'Sales Forecast by COS'!DPC6</f>
        <v>0</v>
      </c>
      <c r="DPD7" s="98">
        <f>'Sales Forecast by COS'!DPD6</f>
        <v>0</v>
      </c>
      <c r="DPE7" s="98">
        <f>'Sales Forecast by COS'!DPE6</f>
        <v>0</v>
      </c>
      <c r="DPF7" s="98">
        <f>'Sales Forecast by COS'!DPF6</f>
        <v>0</v>
      </c>
      <c r="DPG7" s="98">
        <f>'Sales Forecast by COS'!DPG6</f>
        <v>0</v>
      </c>
      <c r="DPH7" s="98">
        <f>'Sales Forecast by COS'!DPH6</f>
        <v>0</v>
      </c>
      <c r="DPI7" s="98">
        <f>'Sales Forecast by COS'!DPI6</f>
        <v>0</v>
      </c>
      <c r="DPJ7" s="98">
        <f>'Sales Forecast by COS'!DPJ6</f>
        <v>0</v>
      </c>
      <c r="DPK7" s="98">
        <f>'Sales Forecast by COS'!DPK6</f>
        <v>0</v>
      </c>
      <c r="DPL7" s="98">
        <f>'Sales Forecast by COS'!DPL6</f>
        <v>0</v>
      </c>
      <c r="DPM7" s="98">
        <f>'Sales Forecast by COS'!DPM6</f>
        <v>0</v>
      </c>
      <c r="DPN7" s="98">
        <f>'Sales Forecast by COS'!DPN6</f>
        <v>0</v>
      </c>
      <c r="DPO7" s="98">
        <f>'Sales Forecast by COS'!DPO6</f>
        <v>0</v>
      </c>
      <c r="DPP7" s="98">
        <f>'Sales Forecast by COS'!DPP6</f>
        <v>0</v>
      </c>
      <c r="DPQ7" s="98">
        <f>'Sales Forecast by COS'!DPQ6</f>
        <v>0</v>
      </c>
      <c r="DPR7" s="98">
        <f>'Sales Forecast by COS'!DPR6</f>
        <v>0</v>
      </c>
      <c r="DPS7" s="98">
        <f>'Sales Forecast by COS'!DPS6</f>
        <v>0</v>
      </c>
      <c r="DPT7" s="98">
        <f>'Sales Forecast by COS'!DPT6</f>
        <v>0</v>
      </c>
      <c r="DPU7" s="98">
        <f>'Sales Forecast by COS'!DPU6</f>
        <v>0</v>
      </c>
      <c r="DPV7" s="98">
        <f>'Sales Forecast by COS'!DPV6</f>
        <v>0</v>
      </c>
      <c r="DPW7" s="98">
        <f>'Sales Forecast by COS'!DPW6</f>
        <v>0</v>
      </c>
      <c r="DPX7" s="98">
        <f>'Sales Forecast by COS'!DPX6</f>
        <v>0</v>
      </c>
      <c r="DPY7" s="98">
        <f>'Sales Forecast by COS'!DPY6</f>
        <v>0</v>
      </c>
      <c r="DPZ7" s="98">
        <f>'Sales Forecast by COS'!DPZ6</f>
        <v>0</v>
      </c>
      <c r="DQA7" s="98">
        <f>'Sales Forecast by COS'!DQA6</f>
        <v>0</v>
      </c>
      <c r="DQB7" s="98">
        <f>'Sales Forecast by COS'!DQB6</f>
        <v>0</v>
      </c>
      <c r="DQC7" s="98">
        <f>'Sales Forecast by COS'!DQC6</f>
        <v>0</v>
      </c>
      <c r="DQD7" s="98">
        <f>'Sales Forecast by COS'!DQD6</f>
        <v>0</v>
      </c>
      <c r="DQE7" s="98">
        <f>'Sales Forecast by COS'!DQE6</f>
        <v>0</v>
      </c>
      <c r="DQF7" s="98">
        <f>'Sales Forecast by COS'!DQF6</f>
        <v>0</v>
      </c>
      <c r="DQG7" s="98">
        <f>'Sales Forecast by COS'!DQG6</f>
        <v>0</v>
      </c>
      <c r="DQH7" s="98">
        <f>'Sales Forecast by COS'!DQH6</f>
        <v>0</v>
      </c>
      <c r="DQI7" s="98">
        <f>'Sales Forecast by COS'!DQI6</f>
        <v>0</v>
      </c>
      <c r="DQJ7" s="98">
        <f>'Sales Forecast by COS'!DQJ6</f>
        <v>0</v>
      </c>
      <c r="DQK7" s="98">
        <f>'Sales Forecast by COS'!DQK6</f>
        <v>0</v>
      </c>
      <c r="DQL7" s="98">
        <f>'Sales Forecast by COS'!DQL6</f>
        <v>0</v>
      </c>
      <c r="DQM7" s="98">
        <f>'Sales Forecast by COS'!DQM6</f>
        <v>0</v>
      </c>
      <c r="DQN7" s="98">
        <f>'Sales Forecast by COS'!DQN6</f>
        <v>0</v>
      </c>
      <c r="DQO7" s="98">
        <f>'Sales Forecast by COS'!DQO6</f>
        <v>0</v>
      </c>
      <c r="DQP7" s="98">
        <f>'Sales Forecast by COS'!DQP6</f>
        <v>0</v>
      </c>
      <c r="DQQ7" s="98">
        <f>'Sales Forecast by COS'!DQQ6</f>
        <v>0</v>
      </c>
      <c r="DQR7" s="98">
        <f>'Sales Forecast by COS'!DQR6</f>
        <v>0</v>
      </c>
      <c r="DQS7" s="98">
        <f>'Sales Forecast by COS'!DQS6</f>
        <v>0</v>
      </c>
      <c r="DQT7" s="98">
        <f>'Sales Forecast by COS'!DQT6</f>
        <v>0</v>
      </c>
      <c r="DQU7" s="98">
        <f>'Sales Forecast by COS'!DQU6</f>
        <v>0</v>
      </c>
      <c r="DQV7" s="98">
        <f>'Sales Forecast by COS'!DQV6</f>
        <v>0</v>
      </c>
      <c r="DQW7" s="98">
        <f>'Sales Forecast by COS'!DQW6</f>
        <v>0</v>
      </c>
      <c r="DQX7" s="98">
        <f>'Sales Forecast by COS'!DQX6</f>
        <v>0</v>
      </c>
      <c r="DQY7" s="98">
        <f>'Sales Forecast by COS'!DQY6</f>
        <v>0</v>
      </c>
      <c r="DQZ7" s="98">
        <f>'Sales Forecast by COS'!DQZ6</f>
        <v>0</v>
      </c>
      <c r="DRA7" s="98">
        <f>'Sales Forecast by COS'!DRA6</f>
        <v>0</v>
      </c>
      <c r="DRB7" s="98">
        <f>'Sales Forecast by COS'!DRB6</f>
        <v>0</v>
      </c>
      <c r="DRC7" s="98">
        <f>'Sales Forecast by COS'!DRC6</f>
        <v>0</v>
      </c>
      <c r="DRD7" s="98">
        <f>'Sales Forecast by COS'!DRD6</f>
        <v>0</v>
      </c>
      <c r="DRE7" s="98">
        <f>'Sales Forecast by COS'!DRE6</f>
        <v>0</v>
      </c>
      <c r="DRF7" s="98">
        <f>'Sales Forecast by COS'!DRF6</f>
        <v>0</v>
      </c>
      <c r="DRG7" s="98">
        <f>'Sales Forecast by COS'!DRG6</f>
        <v>0</v>
      </c>
      <c r="DRH7" s="98">
        <f>'Sales Forecast by COS'!DRH6</f>
        <v>0</v>
      </c>
      <c r="DRI7" s="98">
        <f>'Sales Forecast by COS'!DRI6</f>
        <v>0</v>
      </c>
      <c r="DRJ7" s="98">
        <f>'Sales Forecast by COS'!DRJ6</f>
        <v>0</v>
      </c>
      <c r="DRK7" s="98">
        <f>'Sales Forecast by COS'!DRK6</f>
        <v>0</v>
      </c>
      <c r="DRL7" s="98">
        <f>'Sales Forecast by COS'!DRL6</f>
        <v>0</v>
      </c>
      <c r="DRM7" s="98">
        <f>'Sales Forecast by COS'!DRM6</f>
        <v>0</v>
      </c>
      <c r="DRN7" s="98">
        <f>'Sales Forecast by COS'!DRN6</f>
        <v>0</v>
      </c>
      <c r="DRO7" s="98">
        <f>'Sales Forecast by COS'!DRO6</f>
        <v>0</v>
      </c>
      <c r="DRP7" s="98">
        <f>'Sales Forecast by COS'!DRP6</f>
        <v>0</v>
      </c>
      <c r="DRQ7" s="98">
        <f>'Sales Forecast by COS'!DRQ6</f>
        <v>0</v>
      </c>
      <c r="DRR7" s="98">
        <f>'Sales Forecast by COS'!DRR6</f>
        <v>0</v>
      </c>
      <c r="DRS7" s="98">
        <f>'Sales Forecast by COS'!DRS6</f>
        <v>0</v>
      </c>
      <c r="DRT7" s="98">
        <f>'Sales Forecast by COS'!DRT6</f>
        <v>0</v>
      </c>
      <c r="DRU7" s="98">
        <f>'Sales Forecast by COS'!DRU6</f>
        <v>0</v>
      </c>
      <c r="DRV7" s="98">
        <f>'Sales Forecast by COS'!DRV6</f>
        <v>0</v>
      </c>
      <c r="DRW7" s="98">
        <f>'Sales Forecast by COS'!DRW6</f>
        <v>0</v>
      </c>
      <c r="DRX7" s="98">
        <f>'Sales Forecast by COS'!DRX6</f>
        <v>0</v>
      </c>
      <c r="DRY7" s="98">
        <f>'Sales Forecast by COS'!DRY6</f>
        <v>0</v>
      </c>
      <c r="DRZ7" s="98">
        <f>'Sales Forecast by COS'!DRZ6</f>
        <v>0</v>
      </c>
      <c r="DSA7" s="98">
        <f>'Sales Forecast by COS'!DSA6</f>
        <v>0</v>
      </c>
      <c r="DSB7" s="98">
        <f>'Sales Forecast by COS'!DSB6</f>
        <v>0</v>
      </c>
      <c r="DSC7" s="98">
        <f>'Sales Forecast by COS'!DSC6</f>
        <v>0</v>
      </c>
      <c r="DSD7" s="98">
        <f>'Sales Forecast by COS'!DSD6</f>
        <v>0</v>
      </c>
      <c r="DSE7" s="98">
        <f>'Sales Forecast by COS'!DSE6</f>
        <v>0</v>
      </c>
      <c r="DSF7" s="98">
        <f>'Sales Forecast by COS'!DSF6</f>
        <v>0</v>
      </c>
      <c r="DSG7" s="98">
        <f>'Sales Forecast by COS'!DSG6</f>
        <v>0</v>
      </c>
      <c r="DSH7" s="98">
        <f>'Sales Forecast by COS'!DSH6</f>
        <v>0</v>
      </c>
      <c r="DSI7" s="98">
        <f>'Sales Forecast by COS'!DSI6</f>
        <v>0</v>
      </c>
      <c r="DSJ7" s="98">
        <f>'Sales Forecast by COS'!DSJ6</f>
        <v>0</v>
      </c>
      <c r="DSK7" s="98">
        <f>'Sales Forecast by COS'!DSK6</f>
        <v>0</v>
      </c>
      <c r="DSL7" s="98">
        <f>'Sales Forecast by COS'!DSL6</f>
        <v>0</v>
      </c>
      <c r="DSM7" s="98">
        <f>'Sales Forecast by COS'!DSM6</f>
        <v>0</v>
      </c>
      <c r="DSN7" s="98">
        <f>'Sales Forecast by COS'!DSN6</f>
        <v>0</v>
      </c>
      <c r="DSO7" s="98">
        <f>'Sales Forecast by COS'!DSO6</f>
        <v>0</v>
      </c>
      <c r="DSP7" s="98">
        <f>'Sales Forecast by COS'!DSP6</f>
        <v>0</v>
      </c>
      <c r="DSQ7" s="98">
        <f>'Sales Forecast by COS'!DSQ6</f>
        <v>0</v>
      </c>
      <c r="DSR7" s="98">
        <f>'Sales Forecast by COS'!DSR6</f>
        <v>0</v>
      </c>
      <c r="DSS7" s="98">
        <f>'Sales Forecast by COS'!DSS6</f>
        <v>0</v>
      </c>
      <c r="DST7" s="98">
        <f>'Sales Forecast by COS'!DST6</f>
        <v>0</v>
      </c>
      <c r="DSU7" s="98">
        <f>'Sales Forecast by COS'!DSU6</f>
        <v>0</v>
      </c>
      <c r="DSV7" s="98">
        <f>'Sales Forecast by COS'!DSV6</f>
        <v>0</v>
      </c>
      <c r="DSW7" s="98">
        <f>'Sales Forecast by COS'!DSW6</f>
        <v>0</v>
      </c>
      <c r="DSX7" s="98">
        <f>'Sales Forecast by COS'!DSX6</f>
        <v>0</v>
      </c>
      <c r="DSY7" s="98">
        <f>'Sales Forecast by COS'!DSY6</f>
        <v>0</v>
      </c>
      <c r="DSZ7" s="98">
        <f>'Sales Forecast by COS'!DSZ6</f>
        <v>0</v>
      </c>
      <c r="DTA7" s="98">
        <f>'Sales Forecast by COS'!DTA6</f>
        <v>0</v>
      </c>
      <c r="DTB7" s="98">
        <f>'Sales Forecast by COS'!DTB6</f>
        <v>0</v>
      </c>
      <c r="DTC7" s="98">
        <f>'Sales Forecast by COS'!DTC6</f>
        <v>0</v>
      </c>
      <c r="DTD7" s="98">
        <f>'Sales Forecast by COS'!DTD6</f>
        <v>0</v>
      </c>
      <c r="DTE7" s="98">
        <f>'Sales Forecast by COS'!DTE6</f>
        <v>0</v>
      </c>
      <c r="DTF7" s="98">
        <f>'Sales Forecast by COS'!DTF6</f>
        <v>0</v>
      </c>
      <c r="DTG7" s="98">
        <f>'Sales Forecast by COS'!DTG6</f>
        <v>0</v>
      </c>
      <c r="DTH7" s="98">
        <f>'Sales Forecast by COS'!DTH6</f>
        <v>0</v>
      </c>
      <c r="DTI7" s="98">
        <f>'Sales Forecast by COS'!DTI6</f>
        <v>0</v>
      </c>
      <c r="DTJ7" s="98">
        <f>'Sales Forecast by COS'!DTJ6</f>
        <v>0</v>
      </c>
      <c r="DTK7" s="98">
        <f>'Sales Forecast by COS'!DTK6</f>
        <v>0</v>
      </c>
      <c r="DTL7" s="98">
        <f>'Sales Forecast by COS'!DTL6</f>
        <v>0</v>
      </c>
      <c r="DTM7" s="98">
        <f>'Sales Forecast by COS'!DTM6</f>
        <v>0</v>
      </c>
      <c r="DTN7" s="98">
        <f>'Sales Forecast by COS'!DTN6</f>
        <v>0</v>
      </c>
      <c r="DTO7" s="98">
        <f>'Sales Forecast by COS'!DTO6</f>
        <v>0</v>
      </c>
      <c r="DTP7" s="98">
        <f>'Sales Forecast by COS'!DTP6</f>
        <v>0</v>
      </c>
      <c r="DTQ7" s="98">
        <f>'Sales Forecast by COS'!DTQ6</f>
        <v>0</v>
      </c>
      <c r="DTR7" s="98">
        <f>'Sales Forecast by COS'!DTR6</f>
        <v>0</v>
      </c>
      <c r="DTS7" s="98">
        <f>'Sales Forecast by COS'!DTS6</f>
        <v>0</v>
      </c>
      <c r="DTT7" s="98">
        <f>'Sales Forecast by COS'!DTT6</f>
        <v>0</v>
      </c>
      <c r="DTU7" s="98">
        <f>'Sales Forecast by COS'!DTU6</f>
        <v>0</v>
      </c>
      <c r="DTV7" s="98">
        <f>'Sales Forecast by COS'!DTV6</f>
        <v>0</v>
      </c>
      <c r="DTW7" s="98">
        <f>'Sales Forecast by COS'!DTW6</f>
        <v>0</v>
      </c>
      <c r="DTX7" s="98">
        <f>'Sales Forecast by COS'!DTX6</f>
        <v>0</v>
      </c>
      <c r="DTY7" s="98">
        <f>'Sales Forecast by COS'!DTY6</f>
        <v>0</v>
      </c>
      <c r="DTZ7" s="98">
        <f>'Sales Forecast by COS'!DTZ6</f>
        <v>0</v>
      </c>
      <c r="DUA7" s="98">
        <f>'Sales Forecast by COS'!DUA6</f>
        <v>0</v>
      </c>
      <c r="DUB7" s="98">
        <f>'Sales Forecast by COS'!DUB6</f>
        <v>0</v>
      </c>
      <c r="DUC7" s="98">
        <f>'Sales Forecast by COS'!DUC6</f>
        <v>0</v>
      </c>
      <c r="DUD7" s="98">
        <f>'Sales Forecast by COS'!DUD6</f>
        <v>0</v>
      </c>
      <c r="DUE7" s="98">
        <f>'Sales Forecast by COS'!DUE6</f>
        <v>0</v>
      </c>
      <c r="DUF7" s="98">
        <f>'Sales Forecast by COS'!DUF6</f>
        <v>0</v>
      </c>
      <c r="DUG7" s="98">
        <f>'Sales Forecast by COS'!DUG6</f>
        <v>0</v>
      </c>
      <c r="DUH7" s="98">
        <f>'Sales Forecast by COS'!DUH6</f>
        <v>0</v>
      </c>
      <c r="DUI7" s="98">
        <f>'Sales Forecast by COS'!DUI6</f>
        <v>0</v>
      </c>
      <c r="DUJ7" s="98">
        <f>'Sales Forecast by COS'!DUJ6</f>
        <v>0</v>
      </c>
      <c r="DUK7" s="98">
        <f>'Sales Forecast by COS'!DUK6</f>
        <v>0</v>
      </c>
      <c r="DUL7" s="98">
        <f>'Sales Forecast by COS'!DUL6</f>
        <v>0</v>
      </c>
      <c r="DUM7" s="98">
        <f>'Sales Forecast by COS'!DUM6</f>
        <v>0</v>
      </c>
      <c r="DUN7" s="98">
        <f>'Sales Forecast by COS'!DUN6</f>
        <v>0</v>
      </c>
      <c r="DUO7" s="98">
        <f>'Sales Forecast by COS'!DUO6</f>
        <v>0</v>
      </c>
      <c r="DUP7" s="98">
        <f>'Sales Forecast by COS'!DUP6</f>
        <v>0</v>
      </c>
      <c r="DUQ7" s="98">
        <f>'Sales Forecast by COS'!DUQ6</f>
        <v>0</v>
      </c>
      <c r="DUR7" s="98">
        <f>'Sales Forecast by COS'!DUR6</f>
        <v>0</v>
      </c>
      <c r="DUS7" s="98">
        <f>'Sales Forecast by COS'!DUS6</f>
        <v>0</v>
      </c>
      <c r="DUT7" s="98">
        <f>'Sales Forecast by COS'!DUT6</f>
        <v>0</v>
      </c>
      <c r="DUU7" s="98">
        <f>'Sales Forecast by COS'!DUU6</f>
        <v>0</v>
      </c>
      <c r="DUV7" s="98">
        <f>'Sales Forecast by COS'!DUV6</f>
        <v>0</v>
      </c>
      <c r="DUW7" s="98">
        <f>'Sales Forecast by COS'!DUW6</f>
        <v>0</v>
      </c>
      <c r="DUX7" s="98">
        <f>'Sales Forecast by COS'!DUX6</f>
        <v>0</v>
      </c>
      <c r="DUY7" s="98">
        <f>'Sales Forecast by COS'!DUY6</f>
        <v>0</v>
      </c>
      <c r="DUZ7" s="98">
        <f>'Sales Forecast by COS'!DUZ6</f>
        <v>0</v>
      </c>
      <c r="DVA7" s="98">
        <f>'Sales Forecast by COS'!DVA6</f>
        <v>0</v>
      </c>
      <c r="DVB7" s="98">
        <f>'Sales Forecast by COS'!DVB6</f>
        <v>0</v>
      </c>
      <c r="DVC7" s="98">
        <f>'Sales Forecast by COS'!DVC6</f>
        <v>0</v>
      </c>
      <c r="DVD7" s="98">
        <f>'Sales Forecast by COS'!DVD6</f>
        <v>0</v>
      </c>
      <c r="DVE7" s="98">
        <f>'Sales Forecast by COS'!DVE6</f>
        <v>0</v>
      </c>
      <c r="DVF7" s="98">
        <f>'Sales Forecast by COS'!DVF6</f>
        <v>0</v>
      </c>
      <c r="DVG7" s="98">
        <f>'Sales Forecast by COS'!DVG6</f>
        <v>0</v>
      </c>
      <c r="DVH7" s="98">
        <f>'Sales Forecast by COS'!DVH6</f>
        <v>0</v>
      </c>
      <c r="DVI7" s="98">
        <f>'Sales Forecast by COS'!DVI6</f>
        <v>0</v>
      </c>
      <c r="DVJ7" s="98">
        <f>'Sales Forecast by COS'!DVJ6</f>
        <v>0</v>
      </c>
      <c r="DVK7" s="98">
        <f>'Sales Forecast by COS'!DVK6</f>
        <v>0</v>
      </c>
      <c r="DVL7" s="98">
        <f>'Sales Forecast by COS'!DVL6</f>
        <v>0</v>
      </c>
      <c r="DVM7" s="98">
        <f>'Sales Forecast by COS'!DVM6</f>
        <v>0</v>
      </c>
      <c r="DVN7" s="98">
        <f>'Sales Forecast by COS'!DVN6</f>
        <v>0</v>
      </c>
      <c r="DVO7" s="98">
        <f>'Sales Forecast by COS'!DVO6</f>
        <v>0</v>
      </c>
      <c r="DVP7" s="98">
        <f>'Sales Forecast by COS'!DVP6</f>
        <v>0</v>
      </c>
      <c r="DVQ7" s="98">
        <f>'Sales Forecast by COS'!DVQ6</f>
        <v>0</v>
      </c>
      <c r="DVR7" s="98">
        <f>'Sales Forecast by COS'!DVR6</f>
        <v>0</v>
      </c>
      <c r="DVS7" s="98">
        <f>'Sales Forecast by COS'!DVS6</f>
        <v>0</v>
      </c>
      <c r="DVT7" s="98">
        <f>'Sales Forecast by COS'!DVT6</f>
        <v>0</v>
      </c>
      <c r="DVU7" s="98">
        <f>'Sales Forecast by COS'!DVU6</f>
        <v>0</v>
      </c>
      <c r="DVV7" s="98">
        <f>'Sales Forecast by COS'!DVV6</f>
        <v>0</v>
      </c>
      <c r="DVW7" s="98">
        <f>'Sales Forecast by COS'!DVW6</f>
        <v>0</v>
      </c>
      <c r="DVX7" s="98">
        <f>'Sales Forecast by COS'!DVX6</f>
        <v>0</v>
      </c>
      <c r="DVY7" s="98">
        <f>'Sales Forecast by COS'!DVY6</f>
        <v>0</v>
      </c>
      <c r="DVZ7" s="98">
        <f>'Sales Forecast by COS'!DVZ6</f>
        <v>0</v>
      </c>
      <c r="DWA7" s="98">
        <f>'Sales Forecast by COS'!DWA6</f>
        <v>0</v>
      </c>
      <c r="DWB7" s="98">
        <f>'Sales Forecast by COS'!DWB6</f>
        <v>0</v>
      </c>
      <c r="DWC7" s="98">
        <f>'Sales Forecast by COS'!DWC6</f>
        <v>0</v>
      </c>
      <c r="DWD7" s="98">
        <f>'Sales Forecast by COS'!DWD6</f>
        <v>0</v>
      </c>
      <c r="DWE7" s="98">
        <f>'Sales Forecast by COS'!DWE6</f>
        <v>0</v>
      </c>
      <c r="DWF7" s="98">
        <f>'Sales Forecast by COS'!DWF6</f>
        <v>0</v>
      </c>
      <c r="DWG7" s="98">
        <f>'Sales Forecast by COS'!DWG6</f>
        <v>0</v>
      </c>
      <c r="DWH7" s="98">
        <f>'Sales Forecast by COS'!DWH6</f>
        <v>0</v>
      </c>
      <c r="DWI7" s="98">
        <f>'Sales Forecast by COS'!DWI6</f>
        <v>0</v>
      </c>
      <c r="DWJ7" s="98">
        <f>'Sales Forecast by COS'!DWJ6</f>
        <v>0</v>
      </c>
      <c r="DWK7" s="98">
        <f>'Sales Forecast by COS'!DWK6</f>
        <v>0</v>
      </c>
      <c r="DWL7" s="98">
        <f>'Sales Forecast by COS'!DWL6</f>
        <v>0</v>
      </c>
      <c r="DWM7" s="98">
        <f>'Sales Forecast by COS'!DWM6</f>
        <v>0</v>
      </c>
      <c r="DWN7" s="98">
        <f>'Sales Forecast by COS'!DWN6</f>
        <v>0</v>
      </c>
      <c r="DWO7" s="98">
        <f>'Sales Forecast by COS'!DWO6</f>
        <v>0</v>
      </c>
      <c r="DWP7" s="98">
        <f>'Sales Forecast by COS'!DWP6</f>
        <v>0</v>
      </c>
      <c r="DWQ7" s="98">
        <f>'Sales Forecast by COS'!DWQ6</f>
        <v>0</v>
      </c>
      <c r="DWR7" s="98">
        <f>'Sales Forecast by COS'!DWR6</f>
        <v>0</v>
      </c>
      <c r="DWS7" s="98">
        <f>'Sales Forecast by COS'!DWS6</f>
        <v>0</v>
      </c>
      <c r="DWT7" s="98">
        <f>'Sales Forecast by COS'!DWT6</f>
        <v>0</v>
      </c>
      <c r="DWU7" s="98">
        <f>'Sales Forecast by COS'!DWU6</f>
        <v>0</v>
      </c>
      <c r="DWV7" s="98">
        <f>'Sales Forecast by COS'!DWV6</f>
        <v>0</v>
      </c>
      <c r="DWW7" s="98">
        <f>'Sales Forecast by COS'!DWW6</f>
        <v>0</v>
      </c>
      <c r="DWX7" s="98">
        <f>'Sales Forecast by COS'!DWX6</f>
        <v>0</v>
      </c>
      <c r="DWY7" s="98">
        <f>'Sales Forecast by COS'!DWY6</f>
        <v>0</v>
      </c>
      <c r="DWZ7" s="98">
        <f>'Sales Forecast by COS'!DWZ6</f>
        <v>0</v>
      </c>
      <c r="DXA7" s="98">
        <f>'Sales Forecast by COS'!DXA6</f>
        <v>0</v>
      </c>
      <c r="DXB7" s="98">
        <f>'Sales Forecast by COS'!DXB6</f>
        <v>0</v>
      </c>
      <c r="DXC7" s="98">
        <f>'Sales Forecast by COS'!DXC6</f>
        <v>0</v>
      </c>
      <c r="DXD7" s="98">
        <f>'Sales Forecast by COS'!DXD6</f>
        <v>0</v>
      </c>
      <c r="DXE7" s="98">
        <f>'Sales Forecast by COS'!DXE6</f>
        <v>0</v>
      </c>
      <c r="DXF7" s="98">
        <f>'Sales Forecast by COS'!DXF6</f>
        <v>0</v>
      </c>
      <c r="DXG7" s="98">
        <f>'Sales Forecast by COS'!DXG6</f>
        <v>0</v>
      </c>
      <c r="DXH7" s="98">
        <f>'Sales Forecast by COS'!DXH6</f>
        <v>0</v>
      </c>
      <c r="DXI7" s="98">
        <f>'Sales Forecast by COS'!DXI6</f>
        <v>0</v>
      </c>
      <c r="DXJ7" s="98">
        <f>'Sales Forecast by COS'!DXJ6</f>
        <v>0</v>
      </c>
      <c r="DXK7" s="98">
        <f>'Sales Forecast by COS'!DXK6</f>
        <v>0</v>
      </c>
      <c r="DXL7" s="98">
        <f>'Sales Forecast by COS'!DXL6</f>
        <v>0</v>
      </c>
      <c r="DXM7" s="98">
        <f>'Sales Forecast by COS'!DXM6</f>
        <v>0</v>
      </c>
      <c r="DXN7" s="98">
        <f>'Sales Forecast by COS'!DXN6</f>
        <v>0</v>
      </c>
      <c r="DXO7" s="98">
        <f>'Sales Forecast by COS'!DXO6</f>
        <v>0</v>
      </c>
      <c r="DXP7" s="98">
        <f>'Sales Forecast by COS'!DXP6</f>
        <v>0</v>
      </c>
      <c r="DXQ7" s="98">
        <f>'Sales Forecast by COS'!DXQ6</f>
        <v>0</v>
      </c>
      <c r="DXR7" s="98">
        <f>'Sales Forecast by COS'!DXR6</f>
        <v>0</v>
      </c>
      <c r="DXS7" s="98">
        <f>'Sales Forecast by COS'!DXS6</f>
        <v>0</v>
      </c>
      <c r="DXT7" s="98">
        <f>'Sales Forecast by COS'!DXT6</f>
        <v>0</v>
      </c>
      <c r="DXU7" s="98">
        <f>'Sales Forecast by COS'!DXU6</f>
        <v>0</v>
      </c>
      <c r="DXV7" s="98">
        <f>'Sales Forecast by COS'!DXV6</f>
        <v>0</v>
      </c>
      <c r="DXW7" s="98">
        <f>'Sales Forecast by COS'!DXW6</f>
        <v>0</v>
      </c>
      <c r="DXX7" s="98">
        <f>'Sales Forecast by COS'!DXX6</f>
        <v>0</v>
      </c>
      <c r="DXY7" s="98">
        <f>'Sales Forecast by COS'!DXY6</f>
        <v>0</v>
      </c>
      <c r="DXZ7" s="98">
        <f>'Sales Forecast by COS'!DXZ6</f>
        <v>0</v>
      </c>
      <c r="DYA7" s="98">
        <f>'Sales Forecast by COS'!DYA6</f>
        <v>0</v>
      </c>
      <c r="DYB7" s="98">
        <f>'Sales Forecast by COS'!DYB6</f>
        <v>0</v>
      </c>
      <c r="DYC7" s="98">
        <f>'Sales Forecast by COS'!DYC6</f>
        <v>0</v>
      </c>
      <c r="DYD7" s="98">
        <f>'Sales Forecast by COS'!DYD6</f>
        <v>0</v>
      </c>
      <c r="DYE7" s="98">
        <f>'Sales Forecast by COS'!DYE6</f>
        <v>0</v>
      </c>
      <c r="DYF7" s="98">
        <f>'Sales Forecast by COS'!DYF6</f>
        <v>0</v>
      </c>
      <c r="DYG7" s="98">
        <f>'Sales Forecast by COS'!DYG6</f>
        <v>0</v>
      </c>
      <c r="DYH7" s="98">
        <f>'Sales Forecast by COS'!DYH6</f>
        <v>0</v>
      </c>
      <c r="DYI7" s="98">
        <f>'Sales Forecast by COS'!DYI6</f>
        <v>0</v>
      </c>
      <c r="DYJ7" s="98">
        <f>'Sales Forecast by COS'!DYJ6</f>
        <v>0</v>
      </c>
      <c r="DYK7" s="98">
        <f>'Sales Forecast by COS'!DYK6</f>
        <v>0</v>
      </c>
      <c r="DYL7" s="98">
        <f>'Sales Forecast by COS'!DYL6</f>
        <v>0</v>
      </c>
      <c r="DYM7" s="98">
        <f>'Sales Forecast by COS'!DYM6</f>
        <v>0</v>
      </c>
      <c r="DYN7" s="98">
        <f>'Sales Forecast by COS'!DYN6</f>
        <v>0</v>
      </c>
      <c r="DYO7" s="98">
        <f>'Sales Forecast by COS'!DYO6</f>
        <v>0</v>
      </c>
      <c r="DYP7" s="98">
        <f>'Sales Forecast by COS'!DYP6</f>
        <v>0</v>
      </c>
      <c r="DYQ7" s="98">
        <f>'Sales Forecast by COS'!DYQ6</f>
        <v>0</v>
      </c>
      <c r="DYR7" s="98">
        <f>'Sales Forecast by COS'!DYR6</f>
        <v>0</v>
      </c>
      <c r="DYS7" s="98">
        <f>'Sales Forecast by COS'!DYS6</f>
        <v>0</v>
      </c>
      <c r="DYT7" s="98">
        <f>'Sales Forecast by COS'!DYT6</f>
        <v>0</v>
      </c>
      <c r="DYU7" s="98">
        <f>'Sales Forecast by COS'!DYU6</f>
        <v>0</v>
      </c>
      <c r="DYV7" s="98">
        <f>'Sales Forecast by COS'!DYV6</f>
        <v>0</v>
      </c>
      <c r="DYW7" s="98">
        <f>'Sales Forecast by COS'!DYW6</f>
        <v>0</v>
      </c>
      <c r="DYX7" s="98">
        <f>'Sales Forecast by COS'!DYX6</f>
        <v>0</v>
      </c>
      <c r="DYY7" s="98">
        <f>'Sales Forecast by COS'!DYY6</f>
        <v>0</v>
      </c>
      <c r="DYZ7" s="98">
        <f>'Sales Forecast by COS'!DYZ6</f>
        <v>0</v>
      </c>
      <c r="DZA7" s="98">
        <f>'Sales Forecast by COS'!DZA6</f>
        <v>0</v>
      </c>
      <c r="DZB7" s="98">
        <f>'Sales Forecast by COS'!DZB6</f>
        <v>0</v>
      </c>
      <c r="DZC7" s="98">
        <f>'Sales Forecast by COS'!DZC6</f>
        <v>0</v>
      </c>
      <c r="DZD7" s="98">
        <f>'Sales Forecast by COS'!DZD6</f>
        <v>0</v>
      </c>
      <c r="DZE7" s="98">
        <f>'Sales Forecast by COS'!DZE6</f>
        <v>0</v>
      </c>
      <c r="DZF7" s="98">
        <f>'Sales Forecast by COS'!DZF6</f>
        <v>0</v>
      </c>
      <c r="DZG7" s="98">
        <f>'Sales Forecast by COS'!DZG6</f>
        <v>0</v>
      </c>
      <c r="DZH7" s="98">
        <f>'Sales Forecast by COS'!DZH6</f>
        <v>0</v>
      </c>
      <c r="DZI7" s="98">
        <f>'Sales Forecast by COS'!DZI6</f>
        <v>0</v>
      </c>
      <c r="DZJ7" s="98">
        <f>'Sales Forecast by COS'!DZJ6</f>
        <v>0</v>
      </c>
      <c r="DZK7" s="98">
        <f>'Sales Forecast by COS'!DZK6</f>
        <v>0</v>
      </c>
      <c r="DZL7" s="98">
        <f>'Sales Forecast by COS'!DZL6</f>
        <v>0</v>
      </c>
      <c r="DZM7" s="98">
        <f>'Sales Forecast by COS'!DZM6</f>
        <v>0</v>
      </c>
      <c r="DZN7" s="98">
        <f>'Sales Forecast by COS'!DZN6</f>
        <v>0</v>
      </c>
      <c r="DZO7" s="98">
        <f>'Sales Forecast by COS'!DZO6</f>
        <v>0</v>
      </c>
      <c r="DZP7" s="98">
        <f>'Sales Forecast by COS'!DZP6</f>
        <v>0</v>
      </c>
      <c r="DZQ7" s="98">
        <f>'Sales Forecast by COS'!DZQ6</f>
        <v>0</v>
      </c>
      <c r="DZR7" s="98">
        <f>'Sales Forecast by COS'!DZR6</f>
        <v>0</v>
      </c>
      <c r="DZS7" s="98">
        <f>'Sales Forecast by COS'!DZS6</f>
        <v>0</v>
      </c>
      <c r="DZT7" s="98">
        <f>'Sales Forecast by COS'!DZT6</f>
        <v>0</v>
      </c>
      <c r="DZU7" s="98">
        <f>'Sales Forecast by COS'!DZU6</f>
        <v>0</v>
      </c>
      <c r="DZV7" s="98">
        <f>'Sales Forecast by COS'!DZV6</f>
        <v>0</v>
      </c>
      <c r="DZW7" s="98">
        <f>'Sales Forecast by COS'!DZW6</f>
        <v>0</v>
      </c>
      <c r="DZX7" s="98">
        <f>'Sales Forecast by COS'!DZX6</f>
        <v>0</v>
      </c>
      <c r="DZY7" s="98">
        <f>'Sales Forecast by COS'!DZY6</f>
        <v>0</v>
      </c>
      <c r="DZZ7" s="98">
        <f>'Sales Forecast by COS'!DZZ6</f>
        <v>0</v>
      </c>
      <c r="EAA7" s="98">
        <f>'Sales Forecast by COS'!EAA6</f>
        <v>0</v>
      </c>
      <c r="EAB7" s="98">
        <f>'Sales Forecast by COS'!EAB6</f>
        <v>0</v>
      </c>
      <c r="EAC7" s="98">
        <f>'Sales Forecast by COS'!EAC6</f>
        <v>0</v>
      </c>
      <c r="EAD7" s="98">
        <f>'Sales Forecast by COS'!EAD6</f>
        <v>0</v>
      </c>
      <c r="EAE7" s="98">
        <f>'Sales Forecast by COS'!EAE6</f>
        <v>0</v>
      </c>
      <c r="EAF7" s="98">
        <f>'Sales Forecast by COS'!EAF6</f>
        <v>0</v>
      </c>
      <c r="EAG7" s="98">
        <f>'Sales Forecast by COS'!EAG6</f>
        <v>0</v>
      </c>
      <c r="EAH7" s="98">
        <f>'Sales Forecast by COS'!EAH6</f>
        <v>0</v>
      </c>
      <c r="EAI7" s="98">
        <f>'Sales Forecast by COS'!EAI6</f>
        <v>0</v>
      </c>
      <c r="EAJ7" s="98">
        <f>'Sales Forecast by COS'!EAJ6</f>
        <v>0</v>
      </c>
      <c r="EAK7" s="98">
        <f>'Sales Forecast by COS'!EAK6</f>
        <v>0</v>
      </c>
      <c r="EAL7" s="98">
        <f>'Sales Forecast by COS'!EAL6</f>
        <v>0</v>
      </c>
      <c r="EAM7" s="98">
        <f>'Sales Forecast by COS'!EAM6</f>
        <v>0</v>
      </c>
      <c r="EAN7" s="98">
        <f>'Sales Forecast by COS'!EAN6</f>
        <v>0</v>
      </c>
      <c r="EAO7" s="98">
        <f>'Sales Forecast by COS'!EAO6</f>
        <v>0</v>
      </c>
      <c r="EAP7" s="98">
        <f>'Sales Forecast by COS'!EAP6</f>
        <v>0</v>
      </c>
      <c r="EAQ7" s="98">
        <f>'Sales Forecast by COS'!EAQ6</f>
        <v>0</v>
      </c>
      <c r="EAR7" s="98">
        <f>'Sales Forecast by COS'!EAR6</f>
        <v>0</v>
      </c>
      <c r="EAS7" s="98">
        <f>'Sales Forecast by COS'!EAS6</f>
        <v>0</v>
      </c>
      <c r="EAT7" s="98">
        <f>'Sales Forecast by COS'!EAT6</f>
        <v>0</v>
      </c>
      <c r="EAU7" s="98">
        <f>'Sales Forecast by COS'!EAU6</f>
        <v>0</v>
      </c>
      <c r="EAV7" s="98">
        <f>'Sales Forecast by COS'!EAV6</f>
        <v>0</v>
      </c>
      <c r="EAW7" s="98">
        <f>'Sales Forecast by COS'!EAW6</f>
        <v>0</v>
      </c>
      <c r="EAX7" s="98">
        <f>'Sales Forecast by COS'!EAX6</f>
        <v>0</v>
      </c>
      <c r="EAY7" s="98">
        <f>'Sales Forecast by COS'!EAY6</f>
        <v>0</v>
      </c>
      <c r="EAZ7" s="98">
        <f>'Sales Forecast by COS'!EAZ6</f>
        <v>0</v>
      </c>
      <c r="EBA7" s="98">
        <f>'Sales Forecast by COS'!EBA6</f>
        <v>0</v>
      </c>
      <c r="EBB7" s="98">
        <f>'Sales Forecast by COS'!EBB6</f>
        <v>0</v>
      </c>
      <c r="EBC7" s="98">
        <f>'Sales Forecast by COS'!EBC6</f>
        <v>0</v>
      </c>
      <c r="EBD7" s="98">
        <f>'Sales Forecast by COS'!EBD6</f>
        <v>0</v>
      </c>
      <c r="EBE7" s="98">
        <f>'Sales Forecast by COS'!EBE6</f>
        <v>0</v>
      </c>
      <c r="EBF7" s="98">
        <f>'Sales Forecast by COS'!EBF6</f>
        <v>0</v>
      </c>
      <c r="EBG7" s="98">
        <f>'Sales Forecast by COS'!EBG6</f>
        <v>0</v>
      </c>
      <c r="EBH7" s="98">
        <f>'Sales Forecast by COS'!EBH6</f>
        <v>0</v>
      </c>
      <c r="EBI7" s="98">
        <f>'Sales Forecast by COS'!EBI6</f>
        <v>0</v>
      </c>
      <c r="EBJ7" s="98">
        <f>'Sales Forecast by COS'!EBJ6</f>
        <v>0</v>
      </c>
      <c r="EBK7" s="98">
        <f>'Sales Forecast by COS'!EBK6</f>
        <v>0</v>
      </c>
      <c r="EBL7" s="98">
        <f>'Sales Forecast by COS'!EBL6</f>
        <v>0</v>
      </c>
      <c r="EBM7" s="98">
        <f>'Sales Forecast by COS'!EBM6</f>
        <v>0</v>
      </c>
      <c r="EBN7" s="98">
        <f>'Sales Forecast by COS'!EBN6</f>
        <v>0</v>
      </c>
      <c r="EBO7" s="98">
        <f>'Sales Forecast by COS'!EBO6</f>
        <v>0</v>
      </c>
      <c r="EBP7" s="98">
        <f>'Sales Forecast by COS'!EBP6</f>
        <v>0</v>
      </c>
      <c r="EBQ7" s="98">
        <f>'Sales Forecast by COS'!EBQ6</f>
        <v>0</v>
      </c>
      <c r="EBR7" s="98">
        <f>'Sales Forecast by COS'!EBR6</f>
        <v>0</v>
      </c>
      <c r="EBS7" s="98">
        <f>'Sales Forecast by COS'!EBS6</f>
        <v>0</v>
      </c>
      <c r="EBT7" s="98">
        <f>'Sales Forecast by COS'!EBT6</f>
        <v>0</v>
      </c>
      <c r="EBU7" s="98">
        <f>'Sales Forecast by COS'!EBU6</f>
        <v>0</v>
      </c>
      <c r="EBV7" s="98">
        <f>'Sales Forecast by COS'!EBV6</f>
        <v>0</v>
      </c>
      <c r="EBW7" s="98">
        <f>'Sales Forecast by COS'!EBW6</f>
        <v>0</v>
      </c>
      <c r="EBX7" s="98">
        <f>'Sales Forecast by COS'!EBX6</f>
        <v>0</v>
      </c>
      <c r="EBY7" s="98">
        <f>'Sales Forecast by COS'!EBY6</f>
        <v>0</v>
      </c>
      <c r="EBZ7" s="98">
        <f>'Sales Forecast by COS'!EBZ6</f>
        <v>0</v>
      </c>
      <c r="ECA7" s="98">
        <f>'Sales Forecast by COS'!ECA6</f>
        <v>0</v>
      </c>
      <c r="ECB7" s="98">
        <f>'Sales Forecast by COS'!ECB6</f>
        <v>0</v>
      </c>
      <c r="ECC7" s="98">
        <f>'Sales Forecast by COS'!ECC6</f>
        <v>0</v>
      </c>
      <c r="ECD7" s="98">
        <f>'Sales Forecast by COS'!ECD6</f>
        <v>0</v>
      </c>
      <c r="ECE7" s="98">
        <f>'Sales Forecast by COS'!ECE6</f>
        <v>0</v>
      </c>
      <c r="ECF7" s="98">
        <f>'Sales Forecast by COS'!ECF6</f>
        <v>0</v>
      </c>
      <c r="ECG7" s="98">
        <f>'Sales Forecast by COS'!ECG6</f>
        <v>0</v>
      </c>
      <c r="ECH7" s="98">
        <f>'Sales Forecast by COS'!ECH6</f>
        <v>0</v>
      </c>
      <c r="ECI7" s="98">
        <f>'Sales Forecast by COS'!ECI6</f>
        <v>0</v>
      </c>
      <c r="ECJ7" s="98">
        <f>'Sales Forecast by COS'!ECJ6</f>
        <v>0</v>
      </c>
      <c r="ECK7" s="98">
        <f>'Sales Forecast by COS'!ECK6</f>
        <v>0</v>
      </c>
      <c r="ECL7" s="98">
        <f>'Sales Forecast by COS'!ECL6</f>
        <v>0</v>
      </c>
      <c r="ECM7" s="98">
        <f>'Sales Forecast by COS'!ECM6</f>
        <v>0</v>
      </c>
      <c r="ECN7" s="98">
        <f>'Sales Forecast by COS'!ECN6</f>
        <v>0</v>
      </c>
      <c r="ECO7" s="98">
        <f>'Sales Forecast by COS'!ECO6</f>
        <v>0</v>
      </c>
      <c r="ECP7" s="98">
        <f>'Sales Forecast by COS'!ECP6</f>
        <v>0</v>
      </c>
      <c r="ECQ7" s="98">
        <f>'Sales Forecast by COS'!ECQ6</f>
        <v>0</v>
      </c>
      <c r="ECR7" s="98">
        <f>'Sales Forecast by COS'!ECR6</f>
        <v>0</v>
      </c>
      <c r="ECS7" s="98">
        <f>'Sales Forecast by COS'!ECS6</f>
        <v>0</v>
      </c>
      <c r="ECT7" s="98">
        <f>'Sales Forecast by COS'!ECT6</f>
        <v>0</v>
      </c>
      <c r="ECU7" s="98">
        <f>'Sales Forecast by COS'!ECU6</f>
        <v>0</v>
      </c>
      <c r="ECV7" s="98">
        <f>'Sales Forecast by COS'!ECV6</f>
        <v>0</v>
      </c>
      <c r="ECW7" s="98">
        <f>'Sales Forecast by COS'!ECW6</f>
        <v>0</v>
      </c>
      <c r="ECX7" s="98">
        <f>'Sales Forecast by COS'!ECX6</f>
        <v>0</v>
      </c>
      <c r="ECY7" s="98">
        <f>'Sales Forecast by COS'!ECY6</f>
        <v>0</v>
      </c>
      <c r="ECZ7" s="98">
        <f>'Sales Forecast by COS'!ECZ6</f>
        <v>0</v>
      </c>
      <c r="EDA7" s="98">
        <f>'Sales Forecast by COS'!EDA6</f>
        <v>0</v>
      </c>
      <c r="EDB7" s="98">
        <f>'Sales Forecast by COS'!EDB6</f>
        <v>0</v>
      </c>
      <c r="EDC7" s="98">
        <f>'Sales Forecast by COS'!EDC6</f>
        <v>0</v>
      </c>
      <c r="EDD7" s="98">
        <f>'Sales Forecast by COS'!EDD6</f>
        <v>0</v>
      </c>
      <c r="EDE7" s="98">
        <f>'Sales Forecast by COS'!EDE6</f>
        <v>0</v>
      </c>
      <c r="EDF7" s="98">
        <f>'Sales Forecast by COS'!EDF6</f>
        <v>0</v>
      </c>
      <c r="EDG7" s="98">
        <f>'Sales Forecast by COS'!EDG6</f>
        <v>0</v>
      </c>
      <c r="EDH7" s="98">
        <f>'Sales Forecast by COS'!EDH6</f>
        <v>0</v>
      </c>
      <c r="EDI7" s="98">
        <f>'Sales Forecast by COS'!EDI6</f>
        <v>0</v>
      </c>
      <c r="EDJ7" s="98">
        <f>'Sales Forecast by COS'!EDJ6</f>
        <v>0</v>
      </c>
      <c r="EDK7" s="98">
        <f>'Sales Forecast by COS'!EDK6</f>
        <v>0</v>
      </c>
      <c r="EDL7" s="98">
        <f>'Sales Forecast by COS'!EDL6</f>
        <v>0</v>
      </c>
      <c r="EDM7" s="98">
        <f>'Sales Forecast by COS'!EDM6</f>
        <v>0</v>
      </c>
      <c r="EDN7" s="98">
        <f>'Sales Forecast by COS'!EDN6</f>
        <v>0</v>
      </c>
      <c r="EDO7" s="98">
        <f>'Sales Forecast by COS'!EDO6</f>
        <v>0</v>
      </c>
      <c r="EDP7" s="98">
        <f>'Sales Forecast by COS'!EDP6</f>
        <v>0</v>
      </c>
      <c r="EDQ7" s="98">
        <f>'Sales Forecast by COS'!EDQ6</f>
        <v>0</v>
      </c>
      <c r="EDR7" s="98">
        <f>'Sales Forecast by COS'!EDR6</f>
        <v>0</v>
      </c>
      <c r="EDS7" s="98">
        <f>'Sales Forecast by COS'!EDS6</f>
        <v>0</v>
      </c>
      <c r="EDT7" s="98">
        <f>'Sales Forecast by COS'!EDT6</f>
        <v>0</v>
      </c>
      <c r="EDU7" s="98">
        <f>'Sales Forecast by COS'!EDU6</f>
        <v>0</v>
      </c>
      <c r="EDV7" s="98">
        <f>'Sales Forecast by COS'!EDV6</f>
        <v>0</v>
      </c>
      <c r="EDW7" s="98">
        <f>'Sales Forecast by COS'!EDW6</f>
        <v>0</v>
      </c>
      <c r="EDX7" s="98">
        <f>'Sales Forecast by COS'!EDX6</f>
        <v>0</v>
      </c>
      <c r="EDY7" s="98">
        <f>'Sales Forecast by COS'!EDY6</f>
        <v>0</v>
      </c>
      <c r="EDZ7" s="98">
        <f>'Sales Forecast by COS'!EDZ6</f>
        <v>0</v>
      </c>
      <c r="EEA7" s="98">
        <f>'Sales Forecast by COS'!EEA6</f>
        <v>0</v>
      </c>
      <c r="EEB7" s="98">
        <f>'Sales Forecast by COS'!EEB6</f>
        <v>0</v>
      </c>
      <c r="EEC7" s="98">
        <f>'Sales Forecast by COS'!EEC6</f>
        <v>0</v>
      </c>
      <c r="EED7" s="98">
        <f>'Sales Forecast by COS'!EED6</f>
        <v>0</v>
      </c>
      <c r="EEE7" s="98">
        <f>'Sales Forecast by COS'!EEE6</f>
        <v>0</v>
      </c>
      <c r="EEF7" s="98">
        <f>'Sales Forecast by COS'!EEF6</f>
        <v>0</v>
      </c>
      <c r="EEG7" s="98">
        <f>'Sales Forecast by COS'!EEG6</f>
        <v>0</v>
      </c>
      <c r="EEH7" s="98">
        <f>'Sales Forecast by COS'!EEH6</f>
        <v>0</v>
      </c>
      <c r="EEI7" s="98">
        <f>'Sales Forecast by COS'!EEI6</f>
        <v>0</v>
      </c>
      <c r="EEJ7" s="98">
        <f>'Sales Forecast by COS'!EEJ6</f>
        <v>0</v>
      </c>
      <c r="EEK7" s="98">
        <f>'Sales Forecast by COS'!EEK6</f>
        <v>0</v>
      </c>
      <c r="EEL7" s="98">
        <f>'Sales Forecast by COS'!EEL6</f>
        <v>0</v>
      </c>
      <c r="EEM7" s="98">
        <f>'Sales Forecast by COS'!EEM6</f>
        <v>0</v>
      </c>
      <c r="EEN7" s="98">
        <f>'Sales Forecast by COS'!EEN6</f>
        <v>0</v>
      </c>
      <c r="EEO7" s="98">
        <f>'Sales Forecast by COS'!EEO6</f>
        <v>0</v>
      </c>
      <c r="EEP7" s="98">
        <f>'Sales Forecast by COS'!EEP6</f>
        <v>0</v>
      </c>
      <c r="EEQ7" s="98">
        <f>'Sales Forecast by COS'!EEQ6</f>
        <v>0</v>
      </c>
      <c r="EER7" s="98">
        <f>'Sales Forecast by COS'!EER6</f>
        <v>0</v>
      </c>
      <c r="EES7" s="98">
        <f>'Sales Forecast by COS'!EES6</f>
        <v>0</v>
      </c>
      <c r="EET7" s="98">
        <f>'Sales Forecast by COS'!EET6</f>
        <v>0</v>
      </c>
      <c r="EEU7" s="98">
        <f>'Sales Forecast by COS'!EEU6</f>
        <v>0</v>
      </c>
      <c r="EEV7" s="98">
        <f>'Sales Forecast by COS'!EEV6</f>
        <v>0</v>
      </c>
      <c r="EEW7" s="98">
        <f>'Sales Forecast by COS'!EEW6</f>
        <v>0</v>
      </c>
      <c r="EEX7" s="98">
        <f>'Sales Forecast by COS'!EEX6</f>
        <v>0</v>
      </c>
      <c r="EEY7" s="98">
        <f>'Sales Forecast by COS'!EEY6</f>
        <v>0</v>
      </c>
      <c r="EEZ7" s="98">
        <f>'Sales Forecast by COS'!EEZ6</f>
        <v>0</v>
      </c>
      <c r="EFA7" s="98">
        <f>'Sales Forecast by COS'!EFA6</f>
        <v>0</v>
      </c>
      <c r="EFB7" s="98">
        <f>'Sales Forecast by COS'!EFB6</f>
        <v>0</v>
      </c>
      <c r="EFC7" s="98">
        <f>'Sales Forecast by COS'!EFC6</f>
        <v>0</v>
      </c>
      <c r="EFD7" s="98">
        <f>'Sales Forecast by COS'!EFD6</f>
        <v>0</v>
      </c>
      <c r="EFE7" s="98">
        <f>'Sales Forecast by COS'!EFE6</f>
        <v>0</v>
      </c>
      <c r="EFF7" s="98">
        <f>'Sales Forecast by COS'!EFF6</f>
        <v>0</v>
      </c>
      <c r="EFG7" s="98">
        <f>'Sales Forecast by COS'!EFG6</f>
        <v>0</v>
      </c>
      <c r="EFH7" s="98">
        <f>'Sales Forecast by COS'!EFH6</f>
        <v>0</v>
      </c>
      <c r="EFI7" s="98">
        <f>'Sales Forecast by COS'!EFI6</f>
        <v>0</v>
      </c>
      <c r="EFJ7" s="98">
        <f>'Sales Forecast by COS'!EFJ6</f>
        <v>0</v>
      </c>
      <c r="EFK7" s="98">
        <f>'Sales Forecast by COS'!EFK6</f>
        <v>0</v>
      </c>
      <c r="EFL7" s="98">
        <f>'Sales Forecast by COS'!EFL6</f>
        <v>0</v>
      </c>
      <c r="EFM7" s="98">
        <f>'Sales Forecast by COS'!EFM6</f>
        <v>0</v>
      </c>
      <c r="EFN7" s="98">
        <f>'Sales Forecast by COS'!EFN6</f>
        <v>0</v>
      </c>
      <c r="EFO7" s="98">
        <f>'Sales Forecast by COS'!EFO6</f>
        <v>0</v>
      </c>
      <c r="EFP7" s="98">
        <f>'Sales Forecast by COS'!EFP6</f>
        <v>0</v>
      </c>
      <c r="EFQ7" s="98">
        <f>'Sales Forecast by COS'!EFQ6</f>
        <v>0</v>
      </c>
      <c r="EFR7" s="98">
        <f>'Sales Forecast by COS'!EFR6</f>
        <v>0</v>
      </c>
      <c r="EFS7" s="98">
        <f>'Sales Forecast by COS'!EFS6</f>
        <v>0</v>
      </c>
      <c r="EFT7" s="98">
        <f>'Sales Forecast by COS'!EFT6</f>
        <v>0</v>
      </c>
      <c r="EFU7" s="98">
        <f>'Sales Forecast by COS'!EFU6</f>
        <v>0</v>
      </c>
      <c r="EFV7" s="98">
        <f>'Sales Forecast by COS'!EFV6</f>
        <v>0</v>
      </c>
      <c r="EFW7" s="98">
        <f>'Sales Forecast by COS'!EFW6</f>
        <v>0</v>
      </c>
      <c r="EFX7" s="98">
        <f>'Sales Forecast by COS'!EFX6</f>
        <v>0</v>
      </c>
      <c r="EFY7" s="98">
        <f>'Sales Forecast by COS'!EFY6</f>
        <v>0</v>
      </c>
      <c r="EFZ7" s="98">
        <f>'Sales Forecast by COS'!EFZ6</f>
        <v>0</v>
      </c>
      <c r="EGA7" s="98">
        <f>'Sales Forecast by COS'!EGA6</f>
        <v>0</v>
      </c>
      <c r="EGB7" s="98">
        <f>'Sales Forecast by COS'!EGB6</f>
        <v>0</v>
      </c>
      <c r="EGC7" s="98">
        <f>'Sales Forecast by COS'!EGC6</f>
        <v>0</v>
      </c>
      <c r="EGD7" s="98">
        <f>'Sales Forecast by COS'!EGD6</f>
        <v>0</v>
      </c>
      <c r="EGE7" s="98">
        <f>'Sales Forecast by COS'!EGE6</f>
        <v>0</v>
      </c>
      <c r="EGF7" s="98">
        <f>'Sales Forecast by COS'!EGF6</f>
        <v>0</v>
      </c>
      <c r="EGG7" s="98">
        <f>'Sales Forecast by COS'!EGG6</f>
        <v>0</v>
      </c>
      <c r="EGH7" s="98">
        <f>'Sales Forecast by COS'!EGH6</f>
        <v>0</v>
      </c>
      <c r="EGI7" s="98">
        <f>'Sales Forecast by COS'!EGI6</f>
        <v>0</v>
      </c>
      <c r="EGJ7" s="98">
        <f>'Sales Forecast by COS'!EGJ6</f>
        <v>0</v>
      </c>
      <c r="EGK7" s="98">
        <f>'Sales Forecast by COS'!EGK6</f>
        <v>0</v>
      </c>
      <c r="EGL7" s="98">
        <f>'Sales Forecast by COS'!EGL6</f>
        <v>0</v>
      </c>
      <c r="EGM7" s="98">
        <f>'Sales Forecast by COS'!EGM6</f>
        <v>0</v>
      </c>
      <c r="EGN7" s="98">
        <f>'Sales Forecast by COS'!EGN6</f>
        <v>0</v>
      </c>
      <c r="EGO7" s="98">
        <f>'Sales Forecast by COS'!EGO6</f>
        <v>0</v>
      </c>
      <c r="EGP7" s="98">
        <f>'Sales Forecast by COS'!EGP6</f>
        <v>0</v>
      </c>
      <c r="EGQ7" s="98">
        <f>'Sales Forecast by COS'!EGQ6</f>
        <v>0</v>
      </c>
      <c r="EGR7" s="98">
        <f>'Sales Forecast by COS'!EGR6</f>
        <v>0</v>
      </c>
      <c r="EGS7" s="98">
        <f>'Sales Forecast by COS'!EGS6</f>
        <v>0</v>
      </c>
      <c r="EGT7" s="98">
        <f>'Sales Forecast by COS'!EGT6</f>
        <v>0</v>
      </c>
      <c r="EGU7" s="98">
        <f>'Sales Forecast by COS'!EGU6</f>
        <v>0</v>
      </c>
      <c r="EGV7" s="98">
        <f>'Sales Forecast by COS'!EGV6</f>
        <v>0</v>
      </c>
      <c r="EGW7" s="98">
        <f>'Sales Forecast by COS'!EGW6</f>
        <v>0</v>
      </c>
      <c r="EGX7" s="98">
        <f>'Sales Forecast by COS'!EGX6</f>
        <v>0</v>
      </c>
      <c r="EGY7" s="98">
        <f>'Sales Forecast by COS'!EGY6</f>
        <v>0</v>
      </c>
      <c r="EGZ7" s="98">
        <f>'Sales Forecast by COS'!EGZ6</f>
        <v>0</v>
      </c>
      <c r="EHA7" s="98">
        <f>'Sales Forecast by COS'!EHA6</f>
        <v>0</v>
      </c>
      <c r="EHB7" s="98">
        <f>'Sales Forecast by COS'!EHB6</f>
        <v>0</v>
      </c>
      <c r="EHC7" s="98">
        <f>'Sales Forecast by COS'!EHC6</f>
        <v>0</v>
      </c>
      <c r="EHD7" s="98">
        <f>'Sales Forecast by COS'!EHD6</f>
        <v>0</v>
      </c>
      <c r="EHE7" s="98">
        <f>'Sales Forecast by COS'!EHE6</f>
        <v>0</v>
      </c>
      <c r="EHF7" s="98">
        <f>'Sales Forecast by COS'!EHF6</f>
        <v>0</v>
      </c>
      <c r="EHG7" s="98">
        <f>'Sales Forecast by COS'!EHG6</f>
        <v>0</v>
      </c>
      <c r="EHH7" s="98">
        <f>'Sales Forecast by COS'!EHH6</f>
        <v>0</v>
      </c>
      <c r="EHI7" s="98">
        <f>'Sales Forecast by COS'!EHI6</f>
        <v>0</v>
      </c>
      <c r="EHJ7" s="98">
        <f>'Sales Forecast by COS'!EHJ6</f>
        <v>0</v>
      </c>
      <c r="EHK7" s="98">
        <f>'Sales Forecast by COS'!EHK6</f>
        <v>0</v>
      </c>
      <c r="EHL7" s="98">
        <f>'Sales Forecast by COS'!EHL6</f>
        <v>0</v>
      </c>
      <c r="EHM7" s="98">
        <f>'Sales Forecast by COS'!EHM6</f>
        <v>0</v>
      </c>
      <c r="EHN7" s="98">
        <f>'Sales Forecast by COS'!EHN6</f>
        <v>0</v>
      </c>
      <c r="EHO7" s="98">
        <f>'Sales Forecast by COS'!EHO6</f>
        <v>0</v>
      </c>
      <c r="EHP7" s="98">
        <f>'Sales Forecast by COS'!EHP6</f>
        <v>0</v>
      </c>
      <c r="EHQ7" s="98">
        <f>'Sales Forecast by COS'!EHQ6</f>
        <v>0</v>
      </c>
      <c r="EHR7" s="98">
        <f>'Sales Forecast by COS'!EHR6</f>
        <v>0</v>
      </c>
      <c r="EHS7" s="98">
        <f>'Sales Forecast by COS'!EHS6</f>
        <v>0</v>
      </c>
      <c r="EHT7" s="98">
        <f>'Sales Forecast by COS'!EHT6</f>
        <v>0</v>
      </c>
      <c r="EHU7" s="98">
        <f>'Sales Forecast by COS'!EHU6</f>
        <v>0</v>
      </c>
      <c r="EHV7" s="98">
        <f>'Sales Forecast by COS'!EHV6</f>
        <v>0</v>
      </c>
      <c r="EHW7" s="98">
        <f>'Sales Forecast by COS'!EHW6</f>
        <v>0</v>
      </c>
      <c r="EHX7" s="98">
        <f>'Sales Forecast by COS'!EHX6</f>
        <v>0</v>
      </c>
      <c r="EHY7" s="98">
        <f>'Sales Forecast by COS'!EHY6</f>
        <v>0</v>
      </c>
      <c r="EHZ7" s="98">
        <f>'Sales Forecast by COS'!EHZ6</f>
        <v>0</v>
      </c>
      <c r="EIA7" s="98">
        <f>'Sales Forecast by COS'!EIA6</f>
        <v>0</v>
      </c>
      <c r="EIB7" s="98">
        <f>'Sales Forecast by COS'!EIB6</f>
        <v>0</v>
      </c>
      <c r="EIC7" s="98">
        <f>'Sales Forecast by COS'!EIC6</f>
        <v>0</v>
      </c>
      <c r="EID7" s="98">
        <f>'Sales Forecast by COS'!EID6</f>
        <v>0</v>
      </c>
      <c r="EIE7" s="98">
        <f>'Sales Forecast by COS'!EIE6</f>
        <v>0</v>
      </c>
      <c r="EIF7" s="98">
        <f>'Sales Forecast by COS'!EIF6</f>
        <v>0</v>
      </c>
      <c r="EIG7" s="98">
        <f>'Sales Forecast by COS'!EIG6</f>
        <v>0</v>
      </c>
      <c r="EIH7" s="98">
        <f>'Sales Forecast by COS'!EIH6</f>
        <v>0</v>
      </c>
      <c r="EII7" s="98">
        <f>'Sales Forecast by COS'!EII6</f>
        <v>0</v>
      </c>
      <c r="EIJ7" s="98">
        <f>'Sales Forecast by COS'!EIJ6</f>
        <v>0</v>
      </c>
      <c r="EIK7" s="98">
        <f>'Sales Forecast by COS'!EIK6</f>
        <v>0</v>
      </c>
      <c r="EIL7" s="98">
        <f>'Sales Forecast by COS'!EIL6</f>
        <v>0</v>
      </c>
      <c r="EIM7" s="98">
        <f>'Sales Forecast by COS'!EIM6</f>
        <v>0</v>
      </c>
      <c r="EIN7" s="98">
        <f>'Sales Forecast by COS'!EIN6</f>
        <v>0</v>
      </c>
      <c r="EIO7" s="98">
        <f>'Sales Forecast by COS'!EIO6</f>
        <v>0</v>
      </c>
      <c r="EIP7" s="98">
        <f>'Sales Forecast by COS'!EIP6</f>
        <v>0</v>
      </c>
      <c r="EIQ7" s="98">
        <f>'Sales Forecast by COS'!EIQ6</f>
        <v>0</v>
      </c>
      <c r="EIR7" s="98">
        <f>'Sales Forecast by COS'!EIR6</f>
        <v>0</v>
      </c>
      <c r="EIS7" s="98">
        <f>'Sales Forecast by COS'!EIS6</f>
        <v>0</v>
      </c>
      <c r="EIT7" s="98">
        <f>'Sales Forecast by COS'!EIT6</f>
        <v>0</v>
      </c>
      <c r="EIU7" s="98">
        <f>'Sales Forecast by COS'!EIU6</f>
        <v>0</v>
      </c>
      <c r="EIV7" s="98">
        <f>'Sales Forecast by COS'!EIV6</f>
        <v>0</v>
      </c>
      <c r="EIW7" s="98">
        <f>'Sales Forecast by COS'!EIW6</f>
        <v>0</v>
      </c>
      <c r="EIX7" s="98">
        <f>'Sales Forecast by COS'!EIX6</f>
        <v>0</v>
      </c>
      <c r="EIY7" s="98">
        <f>'Sales Forecast by COS'!EIY6</f>
        <v>0</v>
      </c>
      <c r="EIZ7" s="98">
        <f>'Sales Forecast by COS'!EIZ6</f>
        <v>0</v>
      </c>
      <c r="EJA7" s="98">
        <f>'Sales Forecast by COS'!EJA6</f>
        <v>0</v>
      </c>
      <c r="EJB7" s="98">
        <f>'Sales Forecast by COS'!EJB6</f>
        <v>0</v>
      </c>
      <c r="EJC7" s="98">
        <f>'Sales Forecast by COS'!EJC6</f>
        <v>0</v>
      </c>
      <c r="EJD7" s="98">
        <f>'Sales Forecast by COS'!EJD6</f>
        <v>0</v>
      </c>
      <c r="EJE7" s="98">
        <f>'Sales Forecast by COS'!EJE6</f>
        <v>0</v>
      </c>
      <c r="EJF7" s="98">
        <f>'Sales Forecast by COS'!EJF6</f>
        <v>0</v>
      </c>
      <c r="EJG7" s="98">
        <f>'Sales Forecast by COS'!EJG6</f>
        <v>0</v>
      </c>
      <c r="EJH7" s="98">
        <f>'Sales Forecast by COS'!EJH6</f>
        <v>0</v>
      </c>
      <c r="EJI7" s="98">
        <f>'Sales Forecast by COS'!EJI6</f>
        <v>0</v>
      </c>
      <c r="EJJ7" s="98">
        <f>'Sales Forecast by COS'!EJJ6</f>
        <v>0</v>
      </c>
      <c r="EJK7" s="98">
        <f>'Sales Forecast by COS'!EJK6</f>
        <v>0</v>
      </c>
      <c r="EJL7" s="98">
        <f>'Sales Forecast by COS'!EJL6</f>
        <v>0</v>
      </c>
      <c r="EJM7" s="98">
        <f>'Sales Forecast by COS'!EJM6</f>
        <v>0</v>
      </c>
      <c r="EJN7" s="98">
        <f>'Sales Forecast by COS'!EJN6</f>
        <v>0</v>
      </c>
      <c r="EJO7" s="98">
        <f>'Sales Forecast by COS'!EJO6</f>
        <v>0</v>
      </c>
      <c r="EJP7" s="98">
        <f>'Sales Forecast by COS'!EJP6</f>
        <v>0</v>
      </c>
      <c r="EJQ7" s="98">
        <f>'Sales Forecast by COS'!EJQ6</f>
        <v>0</v>
      </c>
      <c r="EJR7" s="98">
        <f>'Sales Forecast by COS'!EJR6</f>
        <v>0</v>
      </c>
      <c r="EJS7" s="98">
        <f>'Sales Forecast by COS'!EJS6</f>
        <v>0</v>
      </c>
      <c r="EJT7" s="98">
        <f>'Sales Forecast by COS'!EJT6</f>
        <v>0</v>
      </c>
      <c r="EJU7" s="98">
        <f>'Sales Forecast by COS'!EJU6</f>
        <v>0</v>
      </c>
      <c r="EJV7" s="98">
        <f>'Sales Forecast by COS'!EJV6</f>
        <v>0</v>
      </c>
      <c r="EJW7" s="98">
        <f>'Sales Forecast by COS'!EJW6</f>
        <v>0</v>
      </c>
      <c r="EJX7" s="98">
        <f>'Sales Forecast by COS'!EJX6</f>
        <v>0</v>
      </c>
      <c r="EJY7" s="98">
        <f>'Sales Forecast by COS'!EJY6</f>
        <v>0</v>
      </c>
      <c r="EJZ7" s="98">
        <f>'Sales Forecast by COS'!EJZ6</f>
        <v>0</v>
      </c>
      <c r="EKA7" s="98">
        <f>'Sales Forecast by COS'!EKA6</f>
        <v>0</v>
      </c>
      <c r="EKB7" s="98">
        <f>'Sales Forecast by COS'!EKB6</f>
        <v>0</v>
      </c>
      <c r="EKC7" s="98">
        <f>'Sales Forecast by COS'!EKC6</f>
        <v>0</v>
      </c>
      <c r="EKD7" s="98">
        <f>'Sales Forecast by COS'!EKD6</f>
        <v>0</v>
      </c>
      <c r="EKE7" s="98">
        <f>'Sales Forecast by COS'!EKE6</f>
        <v>0</v>
      </c>
      <c r="EKF7" s="98">
        <f>'Sales Forecast by COS'!EKF6</f>
        <v>0</v>
      </c>
      <c r="EKG7" s="98">
        <f>'Sales Forecast by COS'!EKG6</f>
        <v>0</v>
      </c>
      <c r="EKH7" s="98">
        <f>'Sales Forecast by COS'!EKH6</f>
        <v>0</v>
      </c>
      <c r="EKI7" s="98">
        <f>'Sales Forecast by COS'!EKI6</f>
        <v>0</v>
      </c>
      <c r="EKJ7" s="98">
        <f>'Sales Forecast by COS'!EKJ6</f>
        <v>0</v>
      </c>
      <c r="EKK7" s="98">
        <f>'Sales Forecast by COS'!EKK6</f>
        <v>0</v>
      </c>
      <c r="EKL7" s="98">
        <f>'Sales Forecast by COS'!EKL6</f>
        <v>0</v>
      </c>
      <c r="EKM7" s="98">
        <f>'Sales Forecast by COS'!EKM6</f>
        <v>0</v>
      </c>
      <c r="EKN7" s="98">
        <f>'Sales Forecast by COS'!EKN6</f>
        <v>0</v>
      </c>
      <c r="EKO7" s="98">
        <f>'Sales Forecast by COS'!EKO6</f>
        <v>0</v>
      </c>
      <c r="EKP7" s="98">
        <f>'Sales Forecast by COS'!EKP6</f>
        <v>0</v>
      </c>
      <c r="EKQ7" s="98">
        <f>'Sales Forecast by COS'!EKQ6</f>
        <v>0</v>
      </c>
      <c r="EKR7" s="98">
        <f>'Sales Forecast by COS'!EKR6</f>
        <v>0</v>
      </c>
      <c r="EKS7" s="98">
        <f>'Sales Forecast by COS'!EKS6</f>
        <v>0</v>
      </c>
      <c r="EKT7" s="98">
        <f>'Sales Forecast by COS'!EKT6</f>
        <v>0</v>
      </c>
      <c r="EKU7" s="98">
        <f>'Sales Forecast by COS'!EKU6</f>
        <v>0</v>
      </c>
      <c r="EKV7" s="98">
        <f>'Sales Forecast by COS'!EKV6</f>
        <v>0</v>
      </c>
      <c r="EKW7" s="98">
        <f>'Sales Forecast by COS'!EKW6</f>
        <v>0</v>
      </c>
      <c r="EKX7" s="98">
        <f>'Sales Forecast by COS'!EKX6</f>
        <v>0</v>
      </c>
      <c r="EKY7" s="98">
        <f>'Sales Forecast by COS'!EKY6</f>
        <v>0</v>
      </c>
      <c r="EKZ7" s="98">
        <f>'Sales Forecast by COS'!EKZ6</f>
        <v>0</v>
      </c>
      <c r="ELA7" s="98">
        <f>'Sales Forecast by COS'!ELA6</f>
        <v>0</v>
      </c>
      <c r="ELB7" s="98">
        <f>'Sales Forecast by COS'!ELB6</f>
        <v>0</v>
      </c>
      <c r="ELC7" s="98">
        <f>'Sales Forecast by COS'!ELC6</f>
        <v>0</v>
      </c>
      <c r="ELD7" s="98">
        <f>'Sales Forecast by COS'!ELD6</f>
        <v>0</v>
      </c>
      <c r="ELE7" s="98">
        <f>'Sales Forecast by COS'!ELE6</f>
        <v>0</v>
      </c>
      <c r="ELF7" s="98">
        <f>'Sales Forecast by COS'!ELF6</f>
        <v>0</v>
      </c>
      <c r="ELG7" s="98">
        <f>'Sales Forecast by COS'!ELG6</f>
        <v>0</v>
      </c>
      <c r="ELH7" s="98">
        <f>'Sales Forecast by COS'!ELH6</f>
        <v>0</v>
      </c>
      <c r="ELI7" s="98">
        <f>'Sales Forecast by COS'!ELI6</f>
        <v>0</v>
      </c>
      <c r="ELJ7" s="98">
        <f>'Sales Forecast by COS'!ELJ6</f>
        <v>0</v>
      </c>
      <c r="ELK7" s="98">
        <f>'Sales Forecast by COS'!ELK6</f>
        <v>0</v>
      </c>
      <c r="ELL7" s="98">
        <f>'Sales Forecast by COS'!ELL6</f>
        <v>0</v>
      </c>
      <c r="ELM7" s="98">
        <f>'Sales Forecast by COS'!ELM6</f>
        <v>0</v>
      </c>
      <c r="ELN7" s="98">
        <f>'Sales Forecast by COS'!ELN6</f>
        <v>0</v>
      </c>
      <c r="ELO7" s="98">
        <f>'Sales Forecast by COS'!ELO6</f>
        <v>0</v>
      </c>
      <c r="ELP7" s="98">
        <f>'Sales Forecast by COS'!ELP6</f>
        <v>0</v>
      </c>
      <c r="ELQ7" s="98">
        <f>'Sales Forecast by COS'!ELQ6</f>
        <v>0</v>
      </c>
      <c r="ELR7" s="98">
        <f>'Sales Forecast by COS'!ELR6</f>
        <v>0</v>
      </c>
      <c r="ELS7" s="98">
        <f>'Sales Forecast by COS'!ELS6</f>
        <v>0</v>
      </c>
      <c r="ELT7" s="98">
        <f>'Sales Forecast by COS'!ELT6</f>
        <v>0</v>
      </c>
      <c r="ELU7" s="98">
        <f>'Sales Forecast by COS'!ELU6</f>
        <v>0</v>
      </c>
      <c r="ELV7" s="98">
        <f>'Sales Forecast by COS'!ELV6</f>
        <v>0</v>
      </c>
      <c r="ELW7" s="98">
        <f>'Sales Forecast by COS'!ELW6</f>
        <v>0</v>
      </c>
      <c r="ELX7" s="98">
        <f>'Sales Forecast by COS'!ELX6</f>
        <v>0</v>
      </c>
      <c r="ELY7" s="98">
        <f>'Sales Forecast by COS'!ELY6</f>
        <v>0</v>
      </c>
      <c r="ELZ7" s="98">
        <f>'Sales Forecast by COS'!ELZ6</f>
        <v>0</v>
      </c>
      <c r="EMA7" s="98">
        <f>'Sales Forecast by COS'!EMA6</f>
        <v>0</v>
      </c>
      <c r="EMB7" s="98">
        <f>'Sales Forecast by COS'!EMB6</f>
        <v>0</v>
      </c>
      <c r="EMC7" s="98">
        <f>'Sales Forecast by COS'!EMC6</f>
        <v>0</v>
      </c>
      <c r="EMD7" s="98">
        <f>'Sales Forecast by COS'!EMD6</f>
        <v>0</v>
      </c>
      <c r="EME7" s="98">
        <f>'Sales Forecast by COS'!EME6</f>
        <v>0</v>
      </c>
      <c r="EMF7" s="98">
        <f>'Sales Forecast by COS'!EMF6</f>
        <v>0</v>
      </c>
      <c r="EMG7" s="98">
        <f>'Sales Forecast by COS'!EMG6</f>
        <v>0</v>
      </c>
      <c r="EMH7" s="98">
        <f>'Sales Forecast by COS'!EMH6</f>
        <v>0</v>
      </c>
      <c r="EMI7" s="98">
        <f>'Sales Forecast by COS'!EMI6</f>
        <v>0</v>
      </c>
      <c r="EMJ7" s="98">
        <f>'Sales Forecast by COS'!EMJ6</f>
        <v>0</v>
      </c>
      <c r="EMK7" s="98">
        <f>'Sales Forecast by COS'!EMK6</f>
        <v>0</v>
      </c>
      <c r="EML7" s="98">
        <f>'Sales Forecast by COS'!EML6</f>
        <v>0</v>
      </c>
      <c r="EMM7" s="98">
        <f>'Sales Forecast by COS'!EMM6</f>
        <v>0</v>
      </c>
      <c r="EMN7" s="98">
        <f>'Sales Forecast by COS'!EMN6</f>
        <v>0</v>
      </c>
      <c r="EMO7" s="98">
        <f>'Sales Forecast by COS'!EMO6</f>
        <v>0</v>
      </c>
      <c r="EMP7" s="98">
        <f>'Sales Forecast by COS'!EMP6</f>
        <v>0</v>
      </c>
      <c r="EMQ7" s="98">
        <f>'Sales Forecast by COS'!EMQ6</f>
        <v>0</v>
      </c>
      <c r="EMR7" s="98">
        <f>'Sales Forecast by COS'!EMR6</f>
        <v>0</v>
      </c>
      <c r="EMS7" s="98">
        <f>'Sales Forecast by COS'!EMS6</f>
        <v>0</v>
      </c>
      <c r="EMT7" s="98">
        <f>'Sales Forecast by COS'!EMT6</f>
        <v>0</v>
      </c>
      <c r="EMU7" s="98">
        <f>'Sales Forecast by COS'!EMU6</f>
        <v>0</v>
      </c>
      <c r="EMV7" s="98">
        <f>'Sales Forecast by COS'!EMV6</f>
        <v>0</v>
      </c>
      <c r="EMW7" s="98">
        <f>'Sales Forecast by COS'!EMW6</f>
        <v>0</v>
      </c>
      <c r="EMX7" s="98">
        <f>'Sales Forecast by COS'!EMX6</f>
        <v>0</v>
      </c>
      <c r="EMY7" s="98">
        <f>'Sales Forecast by COS'!EMY6</f>
        <v>0</v>
      </c>
      <c r="EMZ7" s="98">
        <f>'Sales Forecast by COS'!EMZ6</f>
        <v>0</v>
      </c>
      <c r="ENA7" s="98">
        <f>'Sales Forecast by COS'!ENA6</f>
        <v>0</v>
      </c>
      <c r="ENB7" s="98">
        <f>'Sales Forecast by COS'!ENB6</f>
        <v>0</v>
      </c>
      <c r="ENC7" s="98">
        <f>'Sales Forecast by COS'!ENC6</f>
        <v>0</v>
      </c>
      <c r="END7" s="98">
        <f>'Sales Forecast by COS'!END6</f>
        <v>0</v>
      </c>
      <c r="ENE7" s="98">
        <f>'Sales Forecast by COS'!ENE6</f>
        <v>0</v>
      </c>
      <c r="ENF7" s="98">
        <f>'Sales Forecast by COS'!ENF6</f>
        <v>0</v>
      </c>
      <c r="ENG7" s="98">
        <f>'Sales Forecast by COS'!ENG6</f>
        <v>0</v>
      </c>
      <c r="ENH7" s="98">
        <f>'Sales Forecast by COS'!ENH6</f>
        <v>0</v>
      </c>
      <c r="ENI7" s="98">
        <f>'Sales Forecast by COS'!ENI6</f>
        <v>0</v>
      </c>
      <c r="ENJ7" s="98">
        <f>'Sales Forecast by COS'!ENJ6</f>
        <v>0</v>
      </c>
      <c r="ENK7" s="98">
        <f>'Sales Forecast by COS'!ENK6</f>
        <v>0</v>
      </c>
      <c r="ENL7" s="98">
        <f>'Sales Forecast by COS'!ENL6</f>
        <v>0</v>
      </c>
      <c r="ENM7" s="98">
        <f>'Sales Forecast by COS'!ENM6</f>
        <v>0</v>
      </c>
      <c r="ENN7" s="98">
        <f>'Sales Forecast by COS'!ENN6</f>
        <v>0</v>
      </c>
      <c r="ENO7" s="98">
        <f>'Sales Forecast by COS'!ENO6</f>
        <v>0</v>
      </c>
      <c r="ENP7" s="98">
        <f>'Sales Forecast by COS'!ENP6</f>
        <v>0</v>
      </c>
      <c r="ENQ7" s="98">
        <f>'Sales Forecast by COS'!ENQ6</f>
        <v>0</v>
      </c>
      <c r="ENR7" s="98">
        <f>'Sales Forecast by COS'!ENR6</f>
        <v>0</v>
      </c>
      <c r="ENS7" s="98">
        <f>'Sales Forecast by COS'!ENS6</f>
        <v>0</v>
      </c>
      <c r="ENT7" s="98">
        <f>'Sales Forecast by COS'!ENT6</f>
        <v>0</v>
      </c>
      <c r="ENU7" s="98">
        <f>'Sales Forecast by COS'!ENU6</f>
        <v>0</v>
      </c>
      <c r="ENV7" s="98">
        <f>'Sales Forecast by COS'!ENV6</f>
        <v>0</v>
      </c>
      <c r="ENW7" s="98">
        <f>'Sales Forecast by COS'!ENW6</f>
        <v>0</v>
      </c>
      <c r="ENX7" s="98">
        <f>'Sales Forecast by COS'!ENX6</f>
        <v>0</v>
      </c>
      <c r="ENY7" s="98">
        <f>'Sales Forecast by COS'!ENY6</f>
        <v>0</v>
      </c>
      <c r="ENZ7" s="98">
        <f>'Sales Forecast by COS'!ENZ6</f>
        <v>0</v>
      </c>
      <c r="EOA7" s="98">
        <f>'Sales Forecast by COS'!EOA6</f>
        <v>0</v>
      </c>
      <c r="EOB7" s="98">
        <f>'Sales Forecast by COS'!EOB6</f>
        <v>0</v>
      </c>
      <c r="EOC7" s="98">
        <f>'Sales Forecast by COS'!EOC6</f>
        <v>0</v>
      </c>
      <c r="EOD7" s="98">
        <f>'Sales Forecast by COS'!EOD6</f>
        <v>0</v>
      </c>
      <c r="EOE7" s="98">
        <f>'Sales Forecast by COS'!EOE6</f>
        <v>0</v>
      </c>
      <c r="EOF7" s="98">
        <f>'Sales Forecast by COS'!EOF6</f>
        <v>0</v>
      </c>
      <c r="EOG7" s="98">
        <f>'Sales Forecast by COS'!EOG6</f>
        <v>0</v>
      </c>
      <c r="EOH7" s="98">
        <f>'Sales Forecast by COS'!EOH6</f>
        <v>0</v>
      </c>
      <c r="EOI7" s="98">
        <f>'Sales Forecast by COS'!EOI6</f>
        <v>0</v>
      </c>
      <c r="EOJ7" s="98">
        <f>'Sales Forecast by COS'!EOJ6</f>
        <v>0</v>
      </c>
      <c r="EOK7" s="98">
        <f>'Sales Forecast by COS'!EOK6</f>
        <v>0</v>
      </c>
      <c r="EOL7" s="98">
        <f>'Sales Forecast by COS'!EOL6</f>
        <v>0</v>
      </c>
      <c r="EOM7" s="98">
        <f>'Sales Forecast by COS'!EOM6</f>
        <v>0</v>
      </c>
      <c r="EON7" s="98">
        <f>'Sales Forecast by COS'!EON6</f>
        <v>0</v>
      </c>
      <c r="EOO7" s="98">
        <f>'Sales Forecast by COS'!EOO6</f>
        <v>0</v>
      </c>
      <c r="EOP7" s="98">
        <f>'Sales Forecast by COS'!EOP6</f>
        <v>0</v>
      </c>
      <c r="EOQ7" s="98">
        <f>'Sales Forecast by COS'!EOQ6</f>
        <v>0</v>
      </c>
      <c r="EOR7" s="98">
        <f>'Sales Forecast by COS'!EOR6</f>
        <v>0</v>
      </c>
      <c r="EOS7" s="98">
        <f>'Sales Forecast by COS'!EOS6</f>
        <v>0</v>
      </c>
      <c r="EOT7" s="98">
        <f>'Sales Forecast by COS'!EOT6</f>
        <v>0</v>
      </c>
      <c r="EOU7" s="98">
        <f>'Sales Forecast by COS'!EOU6</f>
        <v>0</v>
      </c>
      <c r="EOV7" s="98">
        <f>'Sales Forecast by COS'!EOV6</f>
        <v>0</v>
      </c>
      <c r="EOW7" s="98">
        <f>'Sales Forecast by COS'!EOW6</f>
        <v>0</v>
      </c>
      <c r="EOX7" s="98">
        <f>'Sales Forecast by COS'!EOX6</f>
        <v>0</v>
      </c>
      <c r="EOY7" s="98">
        <f>'Sales Forecast by COS'!EOY6</f>
        <v>0</v>
      </c>
      <c r="EOZ7" s="98">
        <f>'Sales Forecast by COS'!EOZ6</f>
        <v>0</v>
      </c>
      <c r="EPA7" s="98">
        <f>'Sales Forecast by COS'!EPA6</f>
        <v>0</v>
      </c>
      <c r="EPB7" s="98">
        <f>'Sales Forecast by COS'!EPB6</f>
        <v>0</v>
      </c>
      <c r="EPC7" s="98">
        <f>'Sales Forecast by COS'!EPC6</f>
        <v>0</v>
      </c>
      <c r="EPD7" s="98">
        <f>'Sales Forecast by COS'!EPD6</f>
        <v>0</v>
      </c>
      <c r="EPE7" s="98">
        <f>'Sales Forecast by COS'!EPE6</f>
        <v>0</v>
      </c>
      <c r="EPF7" s="98">
        <f>'Sales Forecast by COS'!EPF6</f>
        <v>0</v>
      </c>
      <c r="EPG7" s="98">
        <f>'Sales Forecast by COS'!EPG6</f>
        <v>0</v>
      </c>
      <c r="EPH7" s="98">
        <f>'Sales Forecast by COS'!EPH6</f>
        <v>0</v>
      </c>
      <c r="EPI7" s="98">
        <f>'Sales Forecast by COS'!EPI6</f>
        <v>0</v>
      </c>
      <c r="EPJ7" s="98">
        <f>'Sales Forecast by COS'!EPJ6</f>
        <v>0</v>
      </c>
      <c r="EPK7" s="98">
        <f>'Sales Forecast by COS'!EPK6</f>
        <v>0</v>
      </c>
      <c r="EPL7" s="98">
        <f>'Sales Forecast by COS'!EPL6</f>
        <v>0</v>
      </c>
      <c r="EPM7" s="98">
        <f>'Sales Forecast by COS'!EPM6</f>
        <v>0</v>
      </c>
      <c r="EPN7" s="98">
        <f>'Sales Forecast by COS'!EPN6</f>
        <v>0</v>
      </c>
      <c r="EPO7" s="98">
        <f>'Sales Forecast by COS'!EPO6</f>
        <v>0</v>
      </c>
      <c r="EPP7" s="98">
        <f>'Sales Forecast by COS'!EPP6</f>
        <v>0</v>
      </c>
      <c r="EPQ7" s="98">
        <f>'Sales Forecast by COS'!EPQ6</f>
        <v>0</v>
      </c>
      <c r="EPR7" s="98">
        <f>'Sales Forecast by COS'!EPR6</f>
        <v>0</v>
      </c>
      <c r="EPS7" s="98">
        <f>'Sales Forecast by COS'!EPS6</f>
        <v>0</v>
      </c>
      <c r="EPT7" s="98">
        <f>'Sales Forecast by COS'!EPT6</f>
        <v>0</v>
      </c>
      <c r="EPU7" s="98">
        <f>'Sales Forecast by COS'!EPU6</f>
        <v>0</v>
      </c>
      <c r="EPV7" s="98">
        <f>'Sales Forecast by COS'!EPV6</f>
        <v>0</v>
      </c>
      <c r="EPW7" s="98">
        <f>'Sales Forecast by COS'!EPW6</f>
        <v>0</v>
      </c>
      <c r="EPX7" s="98">
        <f>'Sales Forecast by COS'!EPX6</f>
        <v>0</v>
      </c>
      <c r="EPY7" s="98">
        <f>'Sales Forecast by COS'!EPY6</f>
        <v>0</v>
      </c>
      <c r="EPZ7" s="98">
        <f>'Sales Forecast by COS'!EPZ6</f>
        <v>0</v>
      </c>
      <c r="EQA7" s="98">
        <f>'Sales Forecast by COS'!EQA6</f>
        <v>0</v>
      </c>
      <c r="EQB7" s="98">
        <f>'Sales Forecast by COS'!EQB6</f>
        <v>0</v>
      </c>
      <c r="EQC7" s="98">
        <f>'Sales Forecast by COS'!EQC6</f>
        <v>0</v>
      </c>
      <c r="EQD7" s="98">
        <f>'Sales Forecast by COS'!EQD6</f>
        <v>0</v>
      </c>
      <c r="EQE7" s="98">
        <f>'Sales Forecast by COS'!EQE6</f>
        <v>0</v>
      </c>
      <c r="EQF7" s="98">
        <f>'Sales Forecast by COS'!EQF6</f>
        <v>0</v>
      </c>
      <c r="EQG7" s="98">
        <f>'Sales Forecast by COS'!EQG6</f>
        <v>0</v>
      </c>
      <c r="EQH7" s="98">
        <f>'Sales Forecast by COS'!EQH6</f>
        <v>0</v>
      </c>
      <c r="EQI7" s="98">
        <f>'Sales Forecast by COS'!EQI6</f>
        <v>0</v>
      </c>
      <c r="EQJ7" s="98">
        <f>'Sales Forecast by COS'!EQJ6</f>
        <v>0</v>
      </c>
      <c r="EQK7" s="98">
        <f>'Sales Forecast by COS'!EQK6</f>
        <v>0</v>
      </c>
      <c r="EQL7" s="98">
        <f>'Sales Forecast by COS'!EQL6</f>
        <v>0</v>
      </c>
      <c r="EQM7" s="98">
        <f>'Sales Forecast by COS'!EQM6</f>
        <v>0</v>
      </c>
      <c r="EQN7" s="98">
        <f>'Sales Forecast by COS'!EQN6</f>
        <v>0</v>
      </c>
      <c r="EQO7" s="98">
        <f>'Sales Forecast by COS'!EQO6</f>
        <v>0</v>
      </c>
      <c r="EQP7" s="98">
        <f>'Sales Forecast by COS'!EQP6</f>
        <v>0</v>
      </c>
      <c r="EQQ7" s="98">
        <f>'Sales Forecast by COS'!EQQ6</f>
        <v>0</v>
      </c>
      <c r="EQR7" s="98">
        <f>'Sales Forecast by COS'!EQR6</f>
        <v>0</v>
      </c>
      <c r="EQS7" s="98">
        <f>'Sales Forecast by COS'!EQS6</f>
        <v>0</v>
      </c>
      <c r="EQT7" s="98">
        <f>'Sales Forecast by COS'!EQT6</f>
        <v>0</v>
      </c>
      <c r="EQU7" s="98">
        <f>'Sales Forecast by COS'!EQU6</f>
        <v>0</v>
      </c>
      <c r="EQV7" s="98">
        <f>'Sales Forecast by COS'!EQV6</f>
        <v>0</v>
      </c>
      <c r="EQW7" s="98">
        <f>'Sales Forecast by COS'!EQW6</f>
        <v>0</v>
      </c>
      <c r="EQX7" s="98">
        <f>'Sales Forecast by COS'!EQX6</f>
        <v>0</v>
      </c>
      <c r="EQY7" s="98">
        <f>'Sales Forecast by COS'!EQY6</f>
        <v>0</v>
      </c>
      <c r="EQZ7" s="98">
        <f>'Sales Forecast by COS'!EQZ6</f>
        <v>0</v>
      </c>
      <c r="ERA7" s="98">
        <f>'Sales Forecast by COS'!ERA6</f>
        <v>0</v>
      </c>
      <c r="ERB7" s="98">
        <f>'Sales Forecast by COS'!ERB6</f>
        <v>0</v>
      </c>
      <c r="ERC7" s="98">
        <f>'Sales Forecast by COS'!ERC6</f>
        <v>0</v>
      </c>
      <c r="ERD7" s="98">
        <f>'Sales Forecast by COS'!ERD6</f>
        <v>0</v>
      </c>
      <c r="ERE7" s="98">
        <f>'Sales Forecast by COS'!ERE6</f>
        <v>0</v>
      </c>
      <c r="ERF7" s="98">
        <f>'Sales Forecast by COS'!ERF6</f>
        <v>0</v>
      </c>
      <c r="ERG7" s="98">
        <f>'Sales Forecast by COS'!ERG6</f>
        <v>0</v>
      </c>
      <c r="ERH7" s="98">
        <f>'Sales Forecast by COS'!ERH6</f>
        <v>0</v>
      </c>
      <c r="ERI7" s="98">
        <f>'Sales Forecast by COS'!ERI6</f>
        <v>0</v>
      </c>
      <c r="ERJ7" s="98">
        <f>'Sales Forecast by COS'!ERJ6</f>
        <v>0</v>
      </c>
      <c r="ERK7" s="98">
        <f>'Sales Forecast by COS'!ERK6</f>
        <v>0</v>
      </c>
      <c r="ERL7" s="98">
        <f>'Sales Forecast by COS'!ERL6</f>
        <v>0</v>
      </c>
      <c r="ERM7" s="98">
        <f>'Sales Forecast by COS'!ERM6</f>
        <v>0</v>
      </c>
      <c r="ERN7" s="98">
        <f>'Sales Forecast by COS'!ERN6</f>
        <v>0</v>
      </c>
      <c r="ERO7" s="98">
        <f>'Sales Forecast by COS'!ERO6</f>
        <v>0</v>
      </c>
      <c r="ERP7" s="98">
        <f>'Sales Forecast by COS'!ERP6</f>
        <v>0</v>
      </c>
      <c r="ERQ7" s="98">
        <f>'Sales Forecast by COS'!ERQ6</f>
        <v>0</v>
      </c>
      <c r="ERR7" s="98">
        <f>'Sales Forecast by COS'!ERR6</f>
        <v>0</v>
      </c>
      <c r="ERS7" s="98">
        <f>'Sales Forecast by COS'!ERS6</f>
        <v>0</v>
      </c>
      <c r="ERT7" s="98">
        <f>'Sales Forecast by COS'!ERT6</f>
        <v>0</v>
      </c>
      <c r="ERU7" s="98">
        <f>'Sales Forecast by COS'!ERU6</f>
        <v>0</v>
      </c>
      <c r="ERV7" s="98">
        <f>'Sales Forecast by COS'!ERV6</f>
        <v>0</v>
      </c>
      <c r="ERW7" s="98">
        <f>'Sales Forecast by COS'!ERW6</f>
        <v>0</v>
      </c>
      <c r="ERX7" s="98">
        <f>'Sales Forecast by COS'!ERX6</f>
        <v>0</v>
      </c>
      <c r="ERY7" s="98">
        <f>'Sales Forecast by COS'!ERY6</f>
        <v>0</v>
      </c>
      <c r="ERZ7" s="98">
        <f>'Sales Forecast by COS'!ERZ6</f>
        <v>0</v>
      </c>
      <c r="ESA7" s="98">
        <f>'Sales Forecast by COS'!ESA6</f>
        <v>0</v>
      </c>
      <c r="ESB7" s="98">
        <f>'Sales Forecast by COS'!ESB6</f>
        <v>0</v>
      </c>
      <c r="ESC7" s="98">
        <f>'Sales Forecast by COS'!ESC6</f>
        <v>0</v>
      </c>
      <c r="ESD7" s="98">
        <f>'Sales Forecast by COS'!ESD6</f>
        <v>0</v>
      </c>
      <c r="ESE7" s="98">
        <f>'Sales Forecast by COS'!ESE6</f>
        <v>0</v>
      </c>
      <c r="ESF7" s="98">
        <f>'Sales Forecast by COS'!ESF6</f>
        <v>0</v>
      </c>
      <c r="ESG7" s="98">
        <f>'Sales Forecast by COS'!ESG6</f>
        <v>0</v>
      </c>
      <c r="ESH7" s="98">
        <f>'Sales Forecast by COS'!ESH6</f>
        <v>0</v>
      </c>
      <c r="ESI7" s="98">
        <f>'Sales Forecast by COS'!ESI6</f>
        <v>0</v>
      </c>
      <c r="ESJ7" s="98">
        <f>'Sales Forecast by COS'!ESJ6</f>
        <v>0</v>
      </c>
      <c r="ESK7" s="98">
        <f>'Sales Forecast by COS'!ESK6</f>
        <v>0</v>
      </c>
      <c r="ESL7" s="98">
        <f>'Sales Forecast by COS'!ESL6</f>
        <v>0</v>
      </c>
      <c r="ESM7" s="98">
        <f>'Sales Forecast by COS'!ESM6</f>
        <v>0</v>
      </c>
      <c r="ESN7" s="98">
        <f>'Sales Forecast by COS'!ESN6</f>
        <v>0</v>
      </c>
      <c r="ESO7" s="98">
        <f>'Sales Forecast by COS'!ESO6</f>
        <v>0</v>
      </c>
      <c r="ESP7" s="98">
        <f>'Sales Forecast by COS'!ESP6</f>
        <v>0</v>
      </c>
      <c r="ESQ7" s="98">
        <f>'Sales Forecast by COS'!ESQ6</f>
        <v>0</v>
      </c>
      <c r="ESR7" s="98">
        <f>'Sales Forecast by COS'!ESR6</f>
        <v>0</v>
      </c>
      <c r="ESS7" s="98">
        <f>'Sales Forecast by COS'!ESS6</f>
        <v>0</v>
      </c>
      <c r="EST7" s="98">
        <f>'Sales Forecast by COS'!EST6</f>
        <v>0</v>
      </c>
      <c r="ESU7" s="98">
        <f>'Sales Forecast by COS'!ESU6</f>
        <v>0</v>
      </c>
      <c r="ESV7" s="98">
        <f>'Sales Forecast by COS'!ESV6</f>
        <v>0</v>
      </c>
      <c r="ESW7" s="98">
        <f>'Sales Forecast by COS'!ESW6</f>
        <v>0</v>
      </c>
      <c r="ESX7" s="98">
        <f>'Sales Forecast by COS'!ESX6</f>
        <v>0</v>
      </c>
      <c r="ESY7" s="98">
        <f>'Sales Forecast by COS'!ESY6</f>
        <v>0</v>
      </c>
      <c r="ESZ7" s="98">
        <f>'Sales Forecast by COS'!ESZ6</f>
        <v>0</v>
      </c>
      <c r="ETA7" s="98">
        <f>'Sales Forecast by COS'!ETA6</f>
        <v>0</v>
      </c>
      <c r="ETB7" s="98">
        <f>'Sales Forecast by COS'!ETB6</f>
        <v>0</v>
      </c>
      <c r="ETC7" s="98">
        <f>'Sales Forecast by COS'!ETC6</f>
        <v>0</v>
      </c>
      <c r="ETD7" s="98">
        <f>'Sales Forecast by COS'!ETD6</f>
        <v>0</v>
      </c>
      <c r="ETE7" s="98">
        <f>'Sales Forecast by COS'!ETE6</f>
        <v>0</v>
      </c>
      <c r="ETF7" s="98">
        <f>'Sales Forecast by COS'!ETF6</f>
        <v>0</v>
      </c>
      <c r="ETG7" s="98">
        <f>'Sales Forecast by COS'!ETG6</f>
        <v>0</v>
      </c>
      <c r="ETH7" s="98">
        <f>'Sales Forecast by COS'!ETH6</f>
        <v>0</v>
      </c>
      <c r="ETI7" s="98">
        <f>'Sales Forecast by COS'!ETI6</f>
        <v>0</v>
      </c>
      <c r="ETJ7" s="98">
        <f>'Sales Forecast by COS'!ETJ6</f>
        <v>0</v>
      </c>
      <c r="ETK7" s="98">
        <f>'Sales Forecast by COS'!ETK6</f>
        <v>0</v>
      </c>
      <c r="ETL7" s="98">
        <f>'Sales Forecast by COS'!ETL6</f>
        <v>0</v>
      </c>
      <c r="ETM7" s="98">
        <f>'Sales Forecast by COS'!ETM6</f>
        <v>0</v>
      </c>
      <c r="ETN7" s="98">
        <f>'Sales Forecast by COS'!ETN6</f>
        <v>0</v>
      </c>
      <c r="ETO7" s="98">
        <f>'Sales Forecast by COS'!ETO6</f>
        <v>0</v>
      </c>
      <c r="ETP7" s="98">
        <f>'Sales Forecast by COS'!ETP6</f>
        <v>0</v>
      </c>
      <c r="ETQ7" s="98">
        <f>'Sales Forecast by COS'!ETQ6</f>
        <v>0</v>
      </c>
      <c r="ETR7" s="98">
        <f>'Sales Forecast by COS'!ETR6</f>
        <v>0</v>
      </c>
      <c r="ETS7" s="98">
        <f>'Sales Forecast by COS'!ETS6</f>
        <v>0</v>
      </c>
      <c r="ETT7" s="98">
        <f>'Sales Forecast by COS'!ETT6</f>
        <v>0</v>
      </c>
      <c r="ETU7" s="98">
        <f>'Sales Forecast by COS'!ETU6</f>
        <v>0</v>
      </c>
      <c r="ETV7" s="98">
        <f>'Sales Forecast by COS'!ETV6</f>
        <v>0</v>
      </c>
      <c r="ETW7" s="98">
        <f>'Sales Forecast by COS'!ETW6</f>
        <v>0</v>
      </c>
      <c r="ETX7" s="98">
        <f>'Sales Forecast by COS'!ETX6</f>
        <v>0</v>
      </c>
      <c r="ETY7" s="98">
        <f>'Sales Forecast by COS'!ETY6</f>
        <v>0</v>
      </c>
      <c r="ETZ7" s="98">
        <f>'Sales Forecast by COS'!ETZ6</f>
        <v>0</v>
      </c>
      <c r="EUA7" s="98">
        <f>'Sales Forecast by COS'!EUA6</f>
        <v>0</v>
      </c>
      <c r="EUB7" s="98">
        <f>'Sales Forecast by COS'!EUB6</f>
        <v>0</v>
      </c>
      <c r="EUC7" s="98">
        <f>'Sales Forecast by COS'!EUC6</f>
        <v>0</v>
      </c>
      <c r="EUD7" s="98">
        <f>'Sales Forecast by COS'!EUD6</f>
        <v>0</v>
      </c>
      <c r="EUE7" s="98">
        <f>'Sales Forecast by COS'!EUE6</f>
        <v>0</v>
      </c>
      <c r="EUF7" s="98">
        <f>'Sales Forecast by COS'!EUF6</f>
        <v>0</v>
      </c>
      <c r="EUG7" s="98">
        <f>'Sales Forecast by COS'!EUG6</f>
        <v>0</v>
      </c>
      <c r="EUH7" s="98">
        <f>'Sales Forecast by COS'!EUH6</f>
        <v>0</v>
      </c>
      <c r="EUI7" s="98">
        <f>'Sales Forecast by COS'!EUI6</f>
        <v>0</v>
      </c>
      <c r="EUJ7" s="98">
        <f>'Sales Forecast by COS'!EUJ6</f>
        <v>0</v>
      </c>
      <c r="EUK7" s="98">
        <f>'Sales Forecast by COS'!EUK6</f>
        <v>0</v>
      </c>
      <c r="EUL7" s="98">
        <f>'Sales Forecast by COS'!EUL6</f>
        <v>0</v>
      </c>
      <c r="EUM7" s="98">
        <f>'Sales Forecast by COS'!EUM6</f>
        <v>0</v>
      </c>
      <c r="EUN7" s="98">
        <f>'Sales Forecast by COS'!EUN6</f>
        <v>0</v>
      </c>
      <c r="EUO7" s="98">
        <f>'Sales Forecast by COS'!EUO6</f>
        <v>0</v>
      </c>
      <c r="EUP7" s="98">
        <f>'Sales Forecast by COS'!EUP6</f>
        <v>0</v>
      </c>
      <c r="EUQ7" s="98">
        <f>'Sales Forecast by COS'!EUQ6</f>
        <v>0</v>
      </c>
      <c r="EUR7" s="98">
        <f>'Sales Forecast by COS'!EUR6</f>
        <v>0</v>
      </c>
      <c r="EUS7" s="98">
        <f>'Sales Forecast by COS'!EUS6</f>
        <v>0</v>
      </c>
      <c r="EUT7" s="98">
        <f>'Sales Forecast by COS'!EUT6</f>
        <v>0</v>
      </c>
      <c r="EUU7" s="98">
        <f>'Sales Forecast by COS'!EUU6</f>
        <v>0</v>
      </c>
      <c r="EUV7" s="98">
        <f>'Sales Forecast by COS'!EUV6</f>
        <v>0</v>
      </c>
      <c r="EUW7" s="98">
        <f>'Sales Forecast by COS'!EUW6</f>
        <v>0</v>
      </c>
      <c r="EUX7" s="98">
        <f>'Sales Forecast by COS'!EUX6</f>
        <v>0</v>
      </c>
      <c r="EUY7" s="98">
        <f>'Sales Forecast by COS'!EUY6</f>
        <v>0</v>
      </c>
      <c r="EUZ7" s="98">
        <f>'Sales Forecast by COS'!EUZ6</f>
        <v>0</v>
      </c>
      <c r="EVA7" s="98">
        <f>'Sales Forecast by COS'!EVA6</f>
        <v>0</v>
      </c>
      <c r="EVB7" s="98">
        <f>'Sales Forecast by COS'!EVB6</f>
        <v>0</v>
      </c>
      <c r="EVC7" s="98">
        <f>'Sales Forecast by COS'!EVC6</f>
        <v>0</v>
      </c>
      <c r="EVD7" s="98">
        <f>'Sales Forecast by COS'!EVD6</f>
        <v>0</v>
      </c>
      <c r="EVE7" s="98">
        <f>'Sales Forecast by COS'!EVE6</f>
        <v>0</v>
      </c>
      <c r="EVF7" s="98">
        <f>'Sales Forecast by COS'!EVF6</f>
        <v>0</v>
      </c>
      <c r="EVG7" s="98">
        <f>'Sales Forecast by COS'!EVG6</f>
        <v>0</v>
      </c>
      <c r="EVH7" s="98">
        <f>'Sales Forecast by COS'!EVH6</f>
        <v>0</v>
      </c>
      <c r="EVI7" s="98">
        <f>'Sales Forecast by COS'!EVI6</f>
        <v>0</v>
      </c>
      <c r="EVJ7" s="98">
        <f>'Sales Forecast by COS'!EVJ6</f>
        <v>0</v>
      </c>
      <c r="EVK7" s="98">
        <f>'Sales Forecast by COS'!EVK6</f>
        <v>0</v>
      </c>
      <c r="EVL7" s="98">
        <f>'Sales Forecast by COS'!EVL6</f>
        <v>0</v>
      </c>
      <c r="EVM7" s="98">
        <f>'Sales Forecast by COS'!EVM6</f>
        <v>0</v>
      </c>
      <c r="EVN7" s="98">
        <f>'Sales Forecast by COS'!EVN6</f>
        <v>0</v>
      </c>
      <c r="EVO7" s="98">
        <f>'Sales Forecast by COS'!EVO6</f>
        <v>0</v>
      </c>
      <c r="EVP7" s="98">
        <f>'Sales Forecast by COS'!EVP6</f>
        <v>0</v>
      </c>
      <c r="EVQ7" s="98">
        <f>'Sales Forecast by COS'!EVQ6</f>
        <v>0</v>
      </c>
      <c r="EVR7" s="98">
        <f>'Sales Forecast by COS'!EVR6</f>
        <v>0</v>
      </c>
      <c r="EVS7" s="98">
        <f>'Sales Forecast by COS'!EVS6</f>
        <v>0</v>
      </c>
      <c r="EVT7" s="98">
        <f>'Sales Forecast by COS'!EVT6</f>
        <v>0</v>
      </c>
      <c r="EVU7" s="98">
        <f>'Sales Forecast by COS'!EVU6</f>
        <v>0</v>
      </c>
      <c r="EVV7" s="98">
        <f>'Sales Forecast by COS'!EVV6</f>
        <v>0</v>
      </c>
      <c r="EVW7" s="98">
        <f>'Sales Forecast by COS'!EVW6</f>
        <v>0</v>
      </c>
      <c r="EVX7" s="98">
        <f>'Sales Forecast by COS'!EVX6</f>
        <v>0</v>
      </c>
      <c r="EVY7" s="98">
        <f>'Sales Forecast by COS'!EVY6</f>
        <v>0</v>
      </c>
      <c r="EVZ7" s="98">
        <f>'Sales Forecast by COS'!EVZ6</f>
        <v>0</v>
      </c>
      <c r="EWA7" s="98">
        <f>'Sales Forecast by COS'!EWA6</f>
        <v>0</v>
      </c>
      <c r="EWB7" s="98">
        <f>'Sales Forecast by COS'!EWB6</f>
        <v>0</v>
      </c>
      <c r="EWC7" s="98">
        <f>'Sales Forecast by COS'!EWC6</f>
        <v>0</v>
      </c>
      <c r="EWD7" s="98">
        <f>'Sales Forecast by COS'!EWD6</f>
        <v>0</v>
      </c>
      <c r="EWE7" s="98">
        <f>'Sales Forecast by COS'!EWE6</f>
        <v>0</v>
      </c>
      <c r="EWF7" s="98">
        <f>'Sales Forecast by COS'!EWF6</f>
        <v>0</v>
      </c>
      <c r="EWG7" s="98">
        <f>'Sales Forecast by COS'!EWG6</f>
        <v>0</v>
      </c>
      <c r="EWH7" s="98">
        <f>'Sales Forecast by COS'!EWH6</f>
        <v>0</v>
      </c>
      <c r="EWI7" s="98">
        <f>'Sales Forecast by COS'!EWI6</f>
        <v>0</v>
      </c>
      <c r="EWJ7" s="98">
        <f>'Sales Forecast by COS'!EWJ6</f>
        <v>0</v>
      </c>
      <c r="EWK7" s="98">
        <f>'Sales Forecast by COS'!EWK6</f>
        <v>0</v>
      </c>
      <c r="EWL7" s="98">
        <f>'Sales Forecast by COS'!EWL6</f>
        <v>0</v>
      </c>
      <c r="EWM7" s="98">
        <f>'Sales Forecast by COS'!EWM6</f>
        <v>0</v>
      </c>
      <c r="EWN7" s="98">
        <f>'Sales Forecast by COS'!EWN6</f>
        <v>0</v>
      </c>
      <c r="EWO7" s="98">
        <f>'Sales Forecast by COS'!EWO6</f>
        <v>0</v>
      </c>
      <c r="EWP7" s="98">
        <f>'Sales Forecast by COS'!EWP6</f>
        <v>0</v>
      </c>
      <c r="EWQ7" s="98">
        <f>'Sales Forecast by COS'!EWQ6</f>
        <v>0</v>
      </c>
      <c r="EWR7" s="98">
        <f>'Sales Forecast by COS'!EWR6</f>
        <v>0</v>
      </c>
      <c r="EWS7" s="98">
        <f>'Sales Forecast by COS'!EWS6</f>
        <v>0</v>
      </c>
      <c r="EWT7" s="98">
        <f>'Sales Forecast by COS'!EWT6</f>
        <v>0</v>
      </c>
      <c r="EWU7" s="98">
        <f>'Sales Forecast by COS'!EWU6</f>
        <v>0</v>
      </c>
      <c r="EWV7" s="98">
        <f>'Sales Forecast by COS'!EWV6</f>
        <v>0</v>
      </c>
      <c r="EWW7" s="98">
        <f>'Sales Forecast by COS'!EWW6</f>
        <v>0</v>
      </c>
      <c r="EWX7" s="98">
        <f>'Sales Forecast by COS'!EWX6</f>
        <v>0</v>
      </c>
      <c r="EWY7" s="98">
        <f>'Sales Forecast by COS'!EWY6</f>
        <v>0</v>
      </c>
      <c r="EWZ7" s="98">
        <f>'Sales Forecast by COS'!EWZ6</f>
        <v>0</v>
      </c>
      <c r="EXA7" s="98">
        <f>'Sales Forecast by COS'!EXA6</f>
        <v>0</v>
      </c>
      <c r="EXB7" s="98">
        <f>'Sales Forecast by COS'!EXB6</f>
        <v>0</v>
      </c>
      <c r="EXC7" s="98">
        <f>'Sales Forecast by COS'!EXC6</f>
        <v>0</v>
      </c>
      <c r="EXD7" s="98">
        <f>'Sales Forecast by COS'!EXD6</f>
        <v>0</v>
      </c>
      <c r="EXE7" s="98">
        <f>'Sales Forecast by COS'!EXE6</f>
        <v>0</v>
      </c>
      <c r="EXF7" s="98">
        <f>'Sales Forecast by COS'!EXF6</f>
        <v>0</v>
      </c>
      <c r="EXG7" s="98">
        <f>'Sales Forecast by COS'!EXG6</f>
        <v>0</v>
      </c>
      <c r="EXH7" s="98">
        <f>'Sales Forecast by COS'!EXH6</f>
        <v>0</v>
      </c>
      <c r="EXI7" s="98">
        <f>'Sales Forecast by COS'!EXI6</f>
        <v>0</v>
      </c>
      <c r="EXJ7" s="98">
        <f>'Sales Forecast by COS'!EXJ6</f>
        <v>0</v>
      </c>
      <c r="EXK7" s="98">
        <f>'Sales Forecast by COS'!EXK6</f>
        <v>0</v>
      </c>
      <c r="EXL7" s="98">
        <f>'Sales Forecast by COS'!EXL6</f>
        <v>0</v>
      </c>
      <c r="EXM7" s="98">
        <f>'Sales Forecast by COS'!EXM6</f>
        <v>0</v>
      </c>
      <c r="EXN7" s="98">
        <f>'Sales Forecast by COS'!EXN6</f>
        <v>0</v>
      </c>
      <c r="EXO7" s="98">
        <f>'Sales Forecast by COS'!EXO6</f>
        <v>0</v>
      </c>
      <c r="EXP7" s="98">
        <f>'Sales Forecast by COS'!EXP6</f>
        <v>0</v>
      </c>
      <c r="EXQ7" s="98">
        <f>'Sales Forecast by COS'!EXQ6</f>
        <v>0</v>
      </c>
      <c r="EXR7" s="98">
        <f>'Sales Forecast by COS'!EXR6</f>
        <v>0</v>
      </c>
      <c r="EXS7" s="98">
        <f>'Sales Forecast by COS'!EXS6</f>
        <v>0</v>
      </c>
      <c r="EXT7" s="98">
        <f>'Sales Forecast by COS'!EXT6</f>
        <v>0</v>
      </c>
      <c r="EXU7" s="98">
        <f>'Sales Forecast by COS'!EXU6</f>
        <v>0</v>
      </c>
      <c r="EXV7" s="98">
        <f>'Sales Forecast by COS'!EXV6</f>
        <v>0</v>
      </c>
      <c r="EXW7" s="98">
        <f>'Sales Forecast by COS'!EXW6</f>
        <v>0</v>
      </c>
      <c r="EXX7" s="98">
        <f>'Sales Forecast by COS'!EXX6</f>
        <v>0</v>
      </c>
      <c r="EXY7" s="98">
        <f>'Sales Forecast by COS'!EXY6</f>
        <v>0</v>
      </c>
      <c r="EXZ7" s="98">
        <f>'Sales Forecast by COS'!EXZ6</f>
        <v>0</v>
      </c>
      <c r="EYA7" s="98">
        <f>'Sales Forecast by COS'!EYA6</f>
        <v>0</v>
      </c>
      <c r="EYB7" s="98">
        <f>'Sales Forecast by COS'!EYB6</f>
        <v>0</v>
      </c>
      <c r="EYC7" s="98">
        <f>'Sales Forecast by COS'!EYC6</f>
        <v>0</v>
      </c>
      <c r="EYD7" s="98">
        <f>'Sales Forecast by COS'!EYD6</f>
        <v>0</v>
      </c>
      <c r="EYE7" s="98">
        <f>'Sales Forecast by COS'!EYE6</f>
        <v>0</v>
      </c>
      <c r="EYF7" s="98">
        <f>'Sales Forecast by COS'!EYF6</f>
        <v>0</v>
      </c>
      <c r="EYG7" s="98">
        <f>'Sales Forecast by COS'!EYG6</f>
        <v>0</v>
      </c>
      <c r="EYH7" s="98">
        <f>'Sales Forecast by COS'!EYH6</f>
        <v>0</v>
      </c>
      <c r="EYI7" s="98">
        <f>'Sales Forecast by COS'!EYI6</f>
        <v>0</v>
      </c>
      <c r="EYJ7" s="98">
        <f>'Sales Forecast by COS'!EYJ6</f>
        <v>0</v>
      </c>
      <c r="EYK7" s="98">
        <f>'Sales Forecast by COS'!EYK6</f>
        <v>0</v>
      </c>
      <c r="EYL7" s="98">
        <f>'Sales Forecast by COS'!EYL6</f>
        <v>0</v>
      </c>
      <c r="EYM7" s="98">
        <f>'Sales Forecast by COS'!EYM6</f>
        <v>0</v>
      </c>
      <c r="EYN7" s="98">
        <f>'Sales Forecast by COS'!EYN6</f>
        <v>0</v>
      </c>
      <c r="EYO7" s="98">
        <f>'Sales Forecast by COS'!EYO6</f>
        <v>0</v>
      </c>
      <c r="EYP7" s="98">
        <f>'Sales Forecast by COS'!EYP6</f>
        <v>0</v>
      </c>
      <c r="EYQ7" s="98">
        <f>'Sales Forecast by COS'!EYQ6</f>
        <v>0</v>
      </c>
      <c r="EYR7" s="98">
        <f>'Sales Forecast by COS'!EYR6</f>
        <v>0</v>
      </c>
      <c r="EYS7" s="98">
        <f>'Sales Forecast by COS'!EYS6</f>
        <v>0</v>
      </c>
      <c r="EYT7" s="98">
        <f>'Sales Forecast by COS'!EYT6</f>
        <v>0</v>
      </c>
      <c r="EYU7" s="98">
        <f>'Sales Forecast by COS'!EYU6</f>
        <v>0</v>
      </c>
      <c r="EYV7" s="98">
        <f>'Sales Forecast by COS'!EYV6</f>
        <v>0</v>
      </c>
      <c r="EYW7" s="98">
        <f>'Sales Forecast by COS'!EYW6</f>
        <v>0</v>
      </c>
      <c r="EYX7" s="98">
        <f>'Sales Forecast by COS'!EYX6</f>
        <v>0</v>
      </c>
      <c r="EYY7" s="98">
        <f>'Sales Forecast by COS'!EYY6</f>
        <v>0</v>
      </c>
      <c r="EYZ7" s="98">
        <f>'Sales Forecast by COS'!EYZ6</f>
        <v>0</v>
      </c>
      <c r="EZA7" s="98">
        <f>'Sales Forecast by COS'!EZA6</f>
        <v>0</v>
      </c>
      <c r="EZB7" s="98">
        <f>'Sales Forecast by COS'!EZB6</f>
        <v>0</v>
      </c>
      <c r="EZC7" s="98">
        <f>'Sales Forecast by COS'!EZC6</f>
        <v>0</v>
      </c>
      <c r="EZD7" s="98">
        <f>'Sales Forecast by COS'!EZD6</f>
        <v>0</v>
      </c>
      <c r="EZE7" s="98">
        <f>'Sales Forecast by COS'!EZE6</f>
        <v>0</v>
      </c>
      <c r="EZF7" s="98">
        <f>'Sales Forecast by COS'!EZF6</f>
        <v>0</v>
      </c>
      <c r="EZG7" s="98">
        <f>'Sales Forecast by COS'!EZG6</f>
        <v>0</v>
      </c>
      <c r="EZH7" s="98">
        <f>'Sales Forecast by COS'!EZH6</f>
        <v>0</v>
      </c>
      <c r="EZI7" s="98">
        <f>'Sales Forecast by COS'!EZI6</f>
        <v>0</v>
      </c>
      <c r="EZJ7" s="98">
        <f>'Sales Forecast by COS'!EZJ6</f>
        <v>0</v>
      </c>
      <c r="EZK7" s="98">
        <f>'Sales Forecast by COS'!EZK6</f>
        <v>0</v>
      </c>
      <c r="EZL7" s="98">
        <f>'Sales Forecast by COS'!EZL6</f>
        <v>0</v>
      </c>
      <c r="EZM7" s="98">
        <f>'Sales Forecast by COS'!EZM6</f>
        <v>0</v>
      </c>
      <c r="EZN7" s="98">
        <f>'Sales Forecast by COS'!EZN6</f>
        <v>0</v>
      </c>
      <c r="EZO7" s="98">
        <f>'Sales Forecast by COS'!EZO6</f>
        <v>0</v>
      </c>
      <c r="EZP7" s="98">
        <f>'Sales Forecast by COS'!EZP6</f>
        <v>0</v>
      </c>
      <c r="EZQ7" s="98">
        <f>'Sales Forecast by COS'!EZQ6</f>
        <v>0</v>
      </c>
      <c r="EZR7" s="98">
        <f>'Sales Forecast by COS'!EZR6</f>
        <v>0</v>
      </c>
      <c r="EZS7" s="98">
        <f>'Sales Forecast by COS'!EZS6</f>
        <v>0</v>
      </c>
      <c r="EZT7" s="98">
        <f>'Sales Forecast by COS'!EZT6</f>
        <v>0</v>
      </c>
      <c r="EZU7" s="98">
        <f>'Sales Forecast by COS'!EZU6</f>
        <v>0</v>
      </c>
      <c r="EZV7" s="98">
        <f>'Sales Forecast by COS'!EZV6</f>
        <v>0</v>
      </c>
      <c r="EZW7" s="98">
        <f>'Sales Forecast by COS'!EZW6</f>
        <v>0</v>
      </c>
      <c r="EZX7" s="98">
        <f>'Sales Forecast by COS'!EZX6</f>
        <v>0</v>
      </c>
      <c r="EZY7" s="98">
        <f>'Sales Forecast by COS'!EZY6</f>
        <v>0</v>
      </c>
      <c r="EZZ7" s="98">
        <f>'Sales Forecast by COS'!EZZ6</f>
        <v>0</v>
      </c>
      <c r="FAA7" s="98">
        <f>'Sales Forecast by COS'!FAA6</f>
        <v>0</v>
      </c>
      <c r="FAB7" s="98">
        <f>'Sales Forecast by COS'!FAB6</f>
        <v>0</v>
      </c>
      <c r="FAC7" s="98">
        <f>'Sales Forecast by COS'!FAC6</f>
        <v>0</v>
      </c>
      <c r="FAD7" s="98">
        <f>'Sales Forecast by COS'!FAD6</f>
        <v>0</v>
      </c>
      <c r="FAE7" s="98">
        <f>'Sales Forecast by COS'!FAE6</f>
        <v>0</v>
      </c>
      <c r="FAF7" s="98">
        <f>'Sales Forecast by COS'!FAF6</f>
        <v>0</v>
      </c>
      <c r="FAG7" s="98">
        <f>'Sales Forecast by COS'!FAG6</f>
        <v>0</v>
      </c>
      <c r="FAH7" s="98">
        <f>'Sales Forecast by COS'!FAH6</f>
        <v>0</v>
      </c>
      <c r="FAI7" s="98">
        <f>'Sales Forecast by COS'!FAI6</f>
        <v>0</v>
      </c>
      <c r="FAJ7" s="98">
        <f>'Sales Forecast by COS'!FAJ6</f>
        <v>0</v>
      </c>
      <c r="FAK7" s="98">
        <f>'Sales Forecast by COS'!FAK6</f>
        <v>0</v>
      </c>
      <c r="FAL7" s="98">
        <f>'Sales Forecast by COS'!FAL6</f>
        <v>0</v>
      </c>
      <c r="FAM7" s="98">
        <f>'Sales Forecast by COS'!FAM6</f>
        <v>0</v>
      </c>
      <c r="FAN7" s="98">
        <f>'Sales Forecast by COS'!FAN6</f>
        <v>0</v>
      </c>
      <c r="FAO7" s="98">
        <f>'Sales Forecast by COS'!FAO6</f>
        <v>0</v>
      </c>
      <c r="FAP7" s="98">
        <f>'Sales Forecast by COS'!FAP6</f>
        <v>0</v>
      </c>
      <c r="FAQ7" s="98">
        <f>'Sales Forecast by COS'!FAQ6</f>
        <v>0</v>
      </c>
      <c r="FAR7" s="98">
        <f>'Sales Forecast by COS'!FAR6</f>
        <v>0</v>
      </c>
      <c r="FAS7" s="98">
        <f>'Sales Forecast by COS'!FAS6</f>
        <v>0</v>
      </c>
      <c r="FAT7" s="98">
        <f>'Sales Forecast by COS'!FAT6</f>
        <v>0</v>
      </c>
      <c r="FAU7" s="98">
        <f>'Sales Forecast by COS'!FAU6</f>
        <v>0</v>
      </c>
      <c r="FAV7" s="98">
        <f>'Sales Forecast by COS'!FAV6</f>
        <v>0</v>
      </c>
      <c r="FAW7" s="98">
        <f>'Sales Forecast by COS'!FAW6</f>
        <v>0</v>
      </c>
      <c r="FAX7" s="98">
        <f>'Sales Forecast by COS'!FAX6</f>
        <v>0</v>
      </c>
      <c r="FAY7" s="98">
        <f>'Sales Forecast by COS'!FAY6</f>
        <v>0</v>
      </c>
      <c r="FAZ7" s="98">
        <f>'Sales Forecast by COS'!FAZ6</f>
        <v>0</v>
      </c>
      <c r="FBA7" s="98">
        <f>'Sales Forecast by COS'!FBA6</f>
        <v>0</v>
      </c>
      <c r="FBB7" s="98">
        <f>'Sales Forecast by COS'!FBB6</f>
        <v>0</v>
      </c>
      <c r="FBC7" s="98">
        <f>'Sales Forecast by COS'!FBC6</f>
        <v>0</v>
      </c>
      <c r="FBD7" s="98">
        <f>'Sales Forecast by COS'!FBD6</f>
        <v>0</v>
      </c>
      <c r="FBE7" s="98">
        <f>'Sales Forecast by COS'!FBE6</f>
        <v>0</v>
      </c>
      <c r="FBF7" s="98">
        <f>'Sales Forecast by COS'!FBF6</f>
        <v>0</v>
      </c>
      <c r="FBG7" s="98">
        <f>'Sales Forecast by COS'!FBG6</f>
        <v>0</v>
      </c>
      <c r="FBH7" s="98">
        <f>'Sales Forecast by COS'!FBH6</f>
        <v>0</v>
      </c>
      <c r="FBI7" s="98">
        <f>'Sales Forecast by COS'!FBI6</f>
        <v>0</v>
      </c>
      <c r="FBJ7" s="98">
        <f>'Sales Forecast by COS'!FBJ6</f>
        <v>0</v>
      </c>
      <c r="FBK7" s="98">
        <f>'Sales Forecast by COS'!FBK6</f>
        <v>0</v>
      </c>
      <c r="FBL7" s="98">
        <f>'Sales Forecast by COS'!FBL6</f>
        <v>0</v>
      </c>
      <c r="FBM7" s="98">
        <f>'Sales Forecast by COS'!FBM6</f>
        <v>0</v>
      </c>
      <c r="FBN7" s="98">
        <f>'Sales Forecast by COS'!FBN6</f>
        <v>0</v>
      </c>
      <c r="FBO7" s="98">
        <f>'Sales Forecast by COS'!FBO6</f>
        <v>0</v>
      </c>
      <c r="FBP7" s="98">
        <f>'Sales Forecast by COS'!FBP6</f>
        <v>0</v>
      </c>
      <c r="FBQ7" s="98">
        <f>'Sales Forecast by COS'!FBQ6</f>
        <v>0</v>
      </c>
      <c r="FBR7" s="98">
        <f>'Sales Forecast by COS'!FBR6</f>
        <v>0</v>
      </c>
      <c r="FBS7" s="98">
        <f>'Sales Forecast by COS'!FBS6</f>
        <v>0</v>
      </c>
      <c r="FBT7" s="98">
        <f>'Sales Forecast by COS'!FBT6</f>
        <v>0</v>
      </c>
      <c r="FBU7" s="98">
        <f>'Sales Forecast by COS'!FBU6</f>
        <v>0</v>
      </c>
      <c r="FBV7" s="98">
        <f>'Sales Forecast by COS'!FBV6</f>
        <v>0</v>
      </c>
      <c r="FBW7" s="98">
        <f>'Sales Forecast by COS'!FBW6</f>
        <v>0</v>
      </c>
      <c r="FBX7" s="98">
        <f>'Sales Forecast by COS'!FBX6</f>
        <v>0</v>
      </c>
      <c r="FBY7" s="98">
        <f>'Sales Forecast by COS'!FBY6</f>
        <v>0</v>
      </c>
      <c r="FBZ7" s="98">
        <f>'Sales Forecast by COS'!FBZ6</f>
        <v>0</v>
      </c>
      <c r="FCA7" s="98">
        <f>'Sales Forecast by COS'!FCA6</f>
        <v>0</v>
      </c>
      <c r="FCB7" s="98">
        <f>'Sales Forecast by COS'!FCB6</f>
        <v>0</v>
      </c>
      <c r="FCC7" s="98">
        <f>'Sales Forecast by COS'!FCC6</f>
        <v>0</v>
      </c>
      <c r="FCD7" s="98">
        <f>'Sales Forecast by COS'!FCD6</f>
        <v>0</v>
      </c>
      <c r="FCE7" s="98">
        <f>'Sales Forecast by COS'!FCE6</f>
        <v>0</v>
      </c>
      <c r="FCF7" s="98">
        <f>'Sales Forecast by COS'!FCF6</f>
        <v>0</v>
      </c>
      <c r="FCG7" s="98">
        <f>'Sales Forecast by COS'!FCG6</f>
        <v>0</v>
      </c>
      <c r="FCH7" s="98">
        <f>'Sales Forecast by COS'!FCH6</f>
        <v>0</v>
      </c>
      <c r="FCI7" s="98">
        <f>'Sales Forecast by COS'!FCI6</f>
        <v>0</v>
      </c>
      <c r="FCJ7" s="98">
        <f>'Sales Forecast by COS'!FCJ6</f>
        <v>0</v>
      </c>
      <c r="FCK7" s="98">
        <f>'Sales Forecast by COS'!FCK6</f>
        <v>0</v>
      </c>
      <c r="FCL7" s="98">
        <f>'Sales Forecast by COS'!FCL6</f>
        <v>0</v>
      </c>
      <c r="FCM7" s="98">
        <f>'Sales Forecast by COS'!FCM6</f>
        <v>0</v>
      </c>
      <c r="FCN7" s="98">
        <f>'Sales Forecast by COS'!FCN6</f>
        <v>0</v>
      </c>
      <c r="FCO7" s="98">
        <f>'Sales Forecast by COS'!FCO6</f>
        <v>0</v>
      </c>
      <c r="FCP7" s="98">
        <f>'Sales Forecast by COS'!FCP6</f>
        <v>0</v>
      </c>
      <c r="FCQ7" s="98">
        <f>'Sales Forecast by COS'!FCQ6</f>
        <v>0</v>
      </c>
      <c r="FCR7" s="98">
        <f>'Sales Forecast by COS'!FCR6</f>
        <v>0</v>
      </c>
      <c r="FCS7" s="98">
        <f>'Sales Forecast by COS'!FCS6</f>
        <v>0</v>
      </c>
      <c r="FCT7" s="98">
        <f>'Sales Forecast by COS'!FCT6</f>
        <v>0</v>
      </c>
      <c r="FCU7" s="98">
        <f>'Sales Forecast by COS'!FCU6</f>
        <v>0</v>
      </c>
      <c r="FCV7" s="98">
        <f>'Sales Forecast by COS'!FCV6</f>
        <v>0</v>
      </c>
      <c r="FCW7" s="98">
        <f>'Sales Forecast by COS'!FCW6</f>
        <v>0</v>
      </c>
      <c r="FCX7" s="98">
        <f>'Sales Forecast by COS'!FCX6</f>
        <v>0</v>
      </c>
      <c r="FCY7" s="98">
        <f>'Sales Forecast by COS'!FCY6</f>
        <v>0</v>
      </c>
      <c r="FCZ7" s="98">
        <f>'Sales Forecast by COS'!FCZ6</f>
        <v>0</v>
      </c>
      <c r="FDA7" s="98">
        <f>'Sales Forecast by COS'!FDA6</f>
        <v>0</v>
      </c>
      <c r="FDB7" s="98">
        <f>'Sales Forecast by COS'!FDB6</f>
        <v>0</v>
      </c>
      <c r="FDC7" s="98">
        <f>'Sales Forecast by COS'!FDC6</f>
        <v>0</v>
      </c>
      <c r="FDD7" s="98">
        <f>'Sales Forecast by COS'!FDD6</f>
        <v>0</v>
      </c>
      <c r="FDE7" s="98">
        <f>'Sales Forecast by COS'!FDE6</f>
        <v>0</v>
      </c>
      <c r="FDF7" s="98">
        <f>'Sales Forecast by COS'!FDF6</f>
        <v>0</v>
      </c>
      <c r="FDG7" s="98">
        <f>'Sales Forecast by COS'!FDG6</f>
        <v>0</v>
      </c>
      <c r="FDH7" s="98">
        <f>'Sales Forecast by COS'!FDH6</f>
        <v>0</v>
      </c>
      <c r="FDI7" s="98">
        <f>'Sales Forecast by COS'!FDI6</f>
        <v>0</v>
      </c>
      <c r="FDJ7" s="98">
        <f>'Sales Forecast by COS'!FDJ6</f>
        <v>0</v>
      </c>
      <c r="FDK7" s="98">
        <f>'Sales Forecast by COS'!FDK6</f>
        <v>0</v>
      </c>
      <c r="FDL7" s="98">
        <f>'Sales Forecast by COS'!FDL6</f>
        <v>0</v>
      </c>
      <c r="FDM7" s="98">
        <f>'Sales Forecast by COS'!FDM6</f>
        <v>0</v>
      </c>
      <c r="FDN7" s="98">
        <f>'Sales Forecast by COS'!FDN6</f>
        <v>0</v>
      </c>
      <c r="FDO7" s="98">
        <f>'Sales Forecast by COS'!FDO6</f>
        <v>0</v>
      </c>
      <c r="FDP7" s="98">
        <f>'Sales Forecast by COS'!FDP6</f>
        <v>0</v>
      </c>
      <c r="FDQ7" s="98">
        <f>'Sales Forecast by COS'!FDQ6</f>
        <v>0</v>
      </c>
      <c r="FDR7" s="98">
        <f>'Sales Forecast by COS'!FDR6</f>
        <v>0</v>
      </c>
      <c r="FDS7" s="98">
        <f>'Sales Forecast by COS'!FDS6</f>
        <v>0</v>
      </c>
      <c r="FDT7" s="98">
        <f>'Sales Forecast by COS'!FDT6</f>
        <v>0</v>
      </c>
      <c r="FDU7" s="98">
        <f>'Sales Forecast by COS'!FDU6</f>
        <v>0</v>
      </c>
      <c r="FDV7" s="98">
        <f>'Sales Forecast by COS'!FDV6</f>
        <v>0</v>
      </c>
      <c r="FDW7" s="98">
        <f>'Sales Forecast by COS'!FDW6</f>
        <v>0</v>
      </c>
      <c r="FDX7" s="98">
        <f>'Sales Forecast by COS'!FDX6</f>
        <v>0</v>
      </c>
      <c r="FDY7" s="98">
        <f>'Sales Forecast by COS'!FDY6</f>
        <v>0</v>
      </c>
      <c r="FDZ7" s="98">
        <f>'Sales Forecast by COS'!FDZ6</f>
        <v>0</v>
      </c>
      <c r="FEA7" s="98">
        <f>'Sales Forecast by COS'!FEA6</f>
        <v>0</v>
      </c>
      <c r="FEB7" s="98">
        <f>'Sales Forecast by COS'!FEB6</f>
        <v>0</v>
      </c>
      <c r="FEC7" s="98">
        <f>'Sales Forecast by COS'!FEC6</f>
        <v>0</v>
      </c>
      <c r="FED7" s="98">
        <f>'Sales Forecast by COS'!FED6</f>
        <v>0</v>
      </c>
      <c r="FEE7" s="98">
        <f>'Sales Forecast by COS'!FEE6</f>
        <v>0</v>
      </c>
      <c r="FEF7" s="98">
        <f>'Sales Forecast by COS'!FEF6</f>
        <v>0</v>
      </c>
      <c r="FEG7" s="98">
        <f>'Sales Forecast by COS'!FEG6</f>
        <v>0</v>
      </c>
      <c r="FEH7" s="98">
        <f>'Sales Forecast by COS'!FEH6</f>
        <v>0</v>
      </c>
      <c r="FEI7" s="98">
        <f>'Sales Forecast by COS'!FEI6</f>
        <v>0</v>
      </c>
      <c r="FEJ7" s="98">
        <f>'Sales Forecast by COS'!FEJ6</f>
        <v>0</v>
      </c>
      <c r="FEK7" s="98">
        <f>'Sales Forecast by COS'!FEK6</f>
        <v>0</v>
      </c>
      <c r="FEL7" s="98">
        <f>'Sales Forecast by COS'!FEL6</f>
        <v>0</v>
      </c>
      <c r="FEM7" s="98">
        <f>'Sales Forecast by COS'!FEM6</f>
        <v>0</v>
      </c>
      <c r="FEN7" s="98">
        <f>'Sales Forecast by COS'!FEN6</f>
        <v>0</v>
      </c>
      <c r="FEO7" s="98">
        <f>'Sales Forecast by COS'!FEO6</f>
        <v>0</v>
      </c>
      <c r="FEP7" s="98">
        <f>'Sales Forecast by COS'!FEP6</f>
        <v>0</v>
      </c>
      <c r="FEQ7" s="98">
        <f>'Sales Forecast by COS'!FEQ6</f>
        <v>0</v>
      </c>
      <c r="FER7" s="98">
        <f>'Sales Forecast by COS'!FER6</f>
        <v>0</v>
      </c>
      <c r="FES7" s="98">
        <f>'Sales Forecast by COS'!FES6</f>
        <v>0</v>
      </c>
      <c r="FET7" s="98">
        <f>'Sales Forecast by COS'!FET6</f>
        <v>0</v>
      </c>
      <c r="FEU7" s="98">
        <f>'Sales Forecast by COS'!FEU6</f>
        <v>0</v>
      </c>
      <c r="FEV7" s="98">
        <f>'Sales Forecast by COS'!FEV6</f>
        <v>0</v>
      </c>
      <c r="FEW7" s="98">
        <f>'Sales Forecast by COS'!FEW6</f>
        <v>0</v>
      </c>
      <c r="FEX7" s="98">
        <f>'Sales Forecast by COS'!FEX6</f>
        <v>0</v>
      </c>
      <c r="FEY7" s="98">
        <f>'Sales Forecast by COS'!FEY6</f>
        <v>0</v>
      </c>
      <c r="FEZ7" s="98">
        <f>'Sales Forecast by COS'!FEZ6</f>
        <v>0</v>
      </c>
      <c r="FFA7" s="98">
        <f>'Sales Forecast by COS'!FFA6</f>
        <v>0</v>
      </c>
      <c r="FFB7" s="98">
        <f>'Sales Forecast by COS'!FFB6</f>
        <v>0</v>
      </c>
      <c r="FFC7" s="98">
        <f>'Sales Forecast by COS'!FFC6</f>
        <v>0</v>
      </c>
      <c r="FFD7" s="98">
        <f>'Sales Forecast by COS'!FFD6</f>
        <v>0</v>
      </c>
      <c r="FFE7" s="98">
        <f>'Sales Forecast by COS'!FFE6</f>
        <v>0</v>
      </c>
      <c r="FFF7" s="98">
        <f>'Sales Forecast by COS'!FFF6</f>
        <v>0</v>
      </c>
      <c r="FFG7" s="98">
        <f>'Sales Forecast by COS'!FFG6</f>
        <v>0</v>
      </c>
      <c r="FFH7" s="98">
        <f>'Sales Forecast by COS'!FFH6</f>
        <v>0</v>
      </c>
      <c r="FFI7" s="98">
        <f>'Sales Forecast by COS'!FFI6</f>
        <v>0</v>
      </c>
      <c r="FFJ7" s="98">
        <f>'Sales Forecast by COS'!FFJ6</f>
        <v>0</v>
      </c>
      <c r="FFK7" s="98">
        <f>'Sales Forecast by COS'!FFK6</f>
        <v>0</v>
      </c>
      <c r="FFL7" s="98">
        <f>'Sales Forecast by COS'!FFL6</f>
        <v>0</v>
      </c>
      <c r="FFM7" s="98">
        <f>'Sales Forecast by COS'!FFM6</f>
        <v>0</v>
      </c>
      <c r="FFN7" s="98">
        <f>'Sales Forecast by COS'!FFN6</f>
        <v>0</v>
      </c>
      <c r="FFO7" s="98">
        <f>'Sales Forecast by COS'!FFO6</f>
        <v>0</v>
      </c>
      <c r="FFP7" s="98">
        <f>'Sales Forecast by COS'!FFP6</f>
        <v>0</v>
      </c>
      <c r="FFQ7" s="98">
        <f>'Sales Forecast by COS'!FFQ6</f>
        <v>0</v>
      </c>
      <c r="FFR7" s="98">
        <f>'Sales Forecast by COS'!FFR6</f>
        <v>0</v>
      </c>
      <c r="FFS7" s="98">
        <f>'Sales Forecast by COS'!FFS6</f>
        <v>0</v>
      </c>
      <c r="FFT7" s="98">
        <f>'Sales Forecast by COS'!FFT6</f>
        <v>0</v>
      </c>
      <c r="FFU7" s="98">
        <f>'Sales Forecast by COS'!FFU6</f>
        <v>0</v>
      </c>
      <c r="FFV7" s="98">
        <f>'Sales Forecast by COS'!FFV6</f>
        <v>0</v>
      </c>
      <c r="FFW7" s="98">
        <f>'Sales Forecast by COS'!FFW6</f>
        <v>0</v>
      </c>
      <c r="FFX7" s="98">
        <f>'Sales Forecast by COS'!FFX6</f>
        <v>0</v>
      </c>
      <c r="FFY7" s="98">
        <f>'Sales Forecast by COS'!FFY6</f>
        <v>0</v>
      </c>
      <c r="FFZ7" s="98">
        <f>'Sales Forecast by COS'!FFZ6</f>
        <v>0</v>
      </c>
      <c r="FGA7" s="98">
        <f>'Sales Forecast by COS'!FGA6</f>
        <v>0</v>
      </c>
      <c r="FGB7" s="98">
        <f>'Sales Forecast by COS'!FGB6</f>
        <v>0</v>
      </c>
      <c r="FGC7" s="98">
        <f>'Sales Forecast by COS'!FGC6</f>
        <v>0</v>
      </c>
      <c r="FGD7" s="98">
        <f>'Sales Forecast by COS'!FGD6</f>
        <v>0</v>
      </c>
      <c r="FGE7" s="98">
        <f>'Sales Forecast by COS'!FGE6</f>
        <v>0</v>
      </c>
      <c r="FGF7" s="98">
        <f>'Sales Forecast by COS'!FGF6</f>
        <v>0</v>
      </c>
      <c r="FGG7" s="98">
        <f>'Sales Forecast by COS'!FGG6</f>
        <v>0</v>
      </c>
      <c r="FGH7" s="98">
        <f>'Sales Forecast by COS'!FGH6</f>
        <v>0</v>
      </c>
      <c r="FGI7" s="98">
        <f>'Sales Forecast by COS'!FGI6</f>
        <v>0</v>
      </c>
      <c r="FGJ7" s="98">
        <f>'Sales Forecast by COS'!FGJ6</f>
        <v>0</v>
      </c>
      <c r="FGK7" s="98">
        <f>'Sales Forecast by COS'!FGK6</f>
        <v>0</v>
      </c>
      <c r="FGL7" s="98">
        <f>'Sales Forecast by COS'!FGL6</f>
        <v>0</v>
      </c>
      <c r="FGM7" s="98">
        <f>'Sales Forecast by COS'!FGM6</f>
        <v>0</v>
      </c>
      <c r="FGN7" s="98">
        <f>'Sales Forecast by COS'!FGN6</f>
        <v>0</v>
      </c>
      <c r="FGO7" s="98">
        <f>'Sales Forecast by COS'!FGO6</f>
        <v>0</v>
      </c>
      <c r="FGP7" s="98">
        <f>'Sales Forecast by COS'!FGP6</f>
        <v>0</v>
      </c>
      <c r="FGQ7" s="98">
        <f>'Sales Forecast by COS'!FGQ6</f>
        <v>0</v>
      </c>
      <c r="FGR7" s="98">
        <f>'Sales Forecast by COS'!FGR6</f>
        <v>0</v>
      </c>
      <c r="FGS7" s="98">
        <f>'Sales Forecast by COS'!FGS6</f>
        <v>0</v>
      </c>
      <c r="FGT7" s="98">
        <f>'Sales Forecast by COS'!FGT6</f>
        <v>0</v>
      </c>
      <c r="FGU7" s="98">
        <f>'Sales Forecast by COS'!FGU6</f>
        <v>0</v>
      </c>
      <c r="FGV7" s="98">
        <f>'Sales Forecast by COS'!FGV6</f>
        <v>0</v>
      </c>
      <c r="FGW7" s="98">
        <f>'Sales Forecast by COS'!FGW6</f>
        <v>0</v>
      </c>
      <c r="FGX7" s="98">
        <f>'Sales Forecast by COS'!FGX6</f>
        <v>0</v>
      </c>
      <c r="FGY7" s="98">
        <f>'Sales Forecast by COS'!FGY6</f>
        <v>0</v>
      </c>
      <c r="FGZ7" s="98">
        <f>'Sales Forecast by COS'!FGZ6</f>
        <v>0</v>
      </c>
      <c r="FHA7" s="98">
        <f>'Sales Forecast by COS'!FHA6</f>
        <v>0</v>
      </c>
      <c r="FHB7" s="98">
        <f>'Sales Forecast by COS'!FHB6</f>
        <v>0</v>
      </c>
      <c r="FHC7" s="98">
        <f>'Sales Forecast by COS'!FHC6</f>
        <v>0</v>
      </c>
      <c r="FHD7" s="98">
        <f>'Sales Forecast by COS'!FHD6</f>
        <v>0</v>
      </c>
      <c r="FHE7" s="98">
        <f>'Sales Forecast by COS'!FHE6</f>
        <v>0</v>
      </c>
      <c r="FHF7" s="98">
        <f>'Sales Forecast by COS'!FHF6</f>
        <v>0</v>
      </c>
      <c r="FHG7" s="98">
        <f>'Sales Forecast by COS'!FHG6</f>
        <v>0</v>
      </c>
      <c r="FHH7" s="98">
        <f>'Sales Forecast by COS'!FHH6</f>
        <v>0</v>
      </c>
      <c r="FHI7" s="98">
        <f>'Sales Forecast by COS'!FHI6</f>
        <v>0</v>
      </c>
      <c r="FHJ7" s="98">
        <f>'Sales Forecast by COS'!FHJ6</f>
        <v>0</v>
      </c>
      <c r="FHK7" s="98">
        <f>'Sales Forecast by COS'!FHK6</f>
        <v>0</v>
      </c>
      <c r="FHL7" s="98">
        <f>'Sales Forecast by COS'!FHL6</f>
        <v>0</v>
      </c>
      <c r="FHM7" s="98">
        <f>'Sales Forecast by COS'!FHM6</f>
        <v>0</v>
      </c>
      <c r="FHN7" s="98">
        <f>'Sales Forecast by COS'!FHN6</f>
        <v>0</v>
      </c>
      <c r="FHO7" s="98">
        <f>'Sales Forecast by COS'!FHO6</f>
        <v>0</v>
      </c>
      <c r="FHP7" s="98">
        <f>'Sales Forecast by COS'!FHP6</f>
        <v>0</v>
      </c>
      <c r="FHQ7" s="98">
        <f>'Sales Forecast by COS'!FHQ6</f>
        <v>0</v>
      </c>
      <c r="FHR7" s="98">
        <f>'Sales Forecast by COS'!FHR6</f>
        <v>0</v>
      </c>
      <c r="FHS7" s="98">
        <f>'Sales Forecast by COS'!FHS6</f>
        <v>0</v>
      </c>
      <c r="FHT7" s="98">
        <f>'Sales Forecast by COS'!FHT6</f>
        <v>0</v>
      </c>
      <c r="FHU7" s="98">
        <f>'Sales Forecast by COS'!FHU6</f>
        <v>0</v>
      </c>
      <c r="FHV7" s="98">
        <f>'Sales Forecast by COS'!FHV6</f>
        <v>0</v>
      </c>
      <c r="FHW7" s="98">
        <f>'Sales Forecast by COS'!FHW6</f>
        <v>0</v>
      </c>
      <c r="FHX7" s="98">
        <f>'Sales Forecast by COS'!FHX6</f>
        <v>0</v>
      </c>
      <c r="FHY7" s="98">
        <f>'Sales Forecast by COS'!FHY6</f>
        <v>0</v>
      </c>
      <c r="FHZ7" s="98">
        <f>'Sales Forecast by COS'!FHZ6</f>
        <v>0</v>
      </c>
      <c r="FIA7" s="98">
        <f>'Sales Forecast by COS'!FIA6</f>
        <v>0</v>
      </c>
      <c r="FIB7" s="98">
        <f>'Sales Forecast by COS'!FIB6</f>
        <v>0</v>
      </c>
      <c r="FIC7" s="98">
        <f>'Sales Forecast by COS'!FIC6</f>
        <v>0</v>
      </c>
      <c r="FID7" s="98">
        <f>'Sales Forecast by COS'!FID6</f>
        <v>0</v>
      </c>
      <c r="FIE7" s="98">
        <f>'Sales Forecast by COS'!FIE6</f>
        <v>0</v>
      </c>
      <c r="FIF7" s="98">
        <f>'Sales Forecast by COS'!FIF6</f>
        <v>0</v>
      </c>
      <c r="FIG7" s="98">
        <f>'Sales Forecast by COS'!FIG6</f>
        <v>0</v>
      </c>
      <c r="FIH7" s="98">
        <f>'Sales Forecast by COS'!FIH6</f>
        <v>0</v>
      </c>
      <c r="FII7" s="98">
        <f>'Sales Forecast by COS'!FII6</f>
        <v>0</v>
      </c>
      <c r="FIJ7" s="98">
        <f>'Sales Forecast by COS'!FIJ6</f>
        <v>0</v>
      </c>
      <c r="FIK7" s="98">
        <f>'Sales Forecast by COS'!FIK6</f>
        <v>0</v>
      </c>
      <c r="FIL7" s="98">
        <f>'Sales Forecast by COS'!FIL6</f>
        <v>0</v>
      </c>
      <c r="FIM7" s="98">
        <f>'Sales Forecast by COS'!FIM6</f>
        <v>0</v>
      </c>
      <c r="FIN7" s="98">
        <f>'Sales Forecast by COS'!FIN6</f>
        <v>0</v>
      </c>
      <c r="FIO7" s="98">
        <f>'Sales Forecast by COS'!FIO6</f>
        <v>0</v>
      </c>
      <c r="FIP7" s="98">
        <f>'Sales Forecast by COS'!FIP6</f>
        <v>0</v>
      </c>
      <c r="FIQ7" s="98">
        <f>'Sales Forecast by COS'!FIQ6</f>
        <v>0</v>
      </c>
      <c r="FIR7" s="98">
        <f>'Sales Forecast by COS'!FIR6</f>
        <v>0</v>
      </c>
      <c r="FIS7" s="98">
        <f>'Sales Forecast by COS'!FIS6</f>
        <v>0</v>
      </c>
      <c r="FIT7" s="98">
        <f>'Sales Forecast by COS'!FIT6</f>
        <v>0</v>
      </c>
      <c r="FIU7" s="98">
        <f>'Sales Forecast by COS'!FIU6</f>
        <v>0</v>
      </c>
      <c r="FIV7" s="98">
        <f>'Sales Forecast by COS'!FIV6</f>
        <v>0</v>
      </c>
      <c r="FIW7" s="98">
        <f>'Sales Forecast by COS'!FIW6</f>
        <v>0</v>
      </c>
      <c r="FIX7" s="98">
        <f>'Sales Forecast by COS'!FIX6</f>
        <v>0</v>
      </c>
      <c r="FIY7" s="98">
        <f>'Sales Forecast by COS'!FIY6</f>
        <v>0</v>
      </c>
      <c r="FIZ7" s="98">
        <f>'Sales Forecast by COS'!FIZ6</f>
        <v>0</v>
      </c>
      <c r="FJA7" s="98">
        <f>'Sales Forecast by COS'!FJA6</f>
        <v>0</v>
      </c>
      <c r="FJB7" s="98">
        <f>'Sales Forecast by COS'!FJB6</f>
        <v>0</v>
      </c>
      <c r="FJC7" s="98">
        <f>'Sales Forecast by COS'!FJC6</f>
        <v>0</v>
      </c>
      <c r="FJD7" s="98">
        <f>'Sales Forecast by COS'!FJD6</f>
        <v>0</v>
      </c>
      <c r="FJE7" s="98">
        <f>'Sales Forecast by COS'!FJE6</f>
        <v>0</v>
      </c>
      <c r="FJF7" s="98">
        <f>'Sales Forecast by COS'!FJF6</f>
        <v>0</v>
      </c>
      <c r="FJG7" s="98">
        <f>'Sales Forecast by COS'!FJG6</f>
        <v>0</v>
      </c>
      <c r="FJH7" s="98">
        <f>'Sales Forecast by COS'!FJH6</f>
        <v>0</v>
      </c>
      <c r="FJI7" s="98">
        <f>'Sales Forecast by COS'!FJI6</f>
        <v>0</v>
      </c>
      <c r="FJJ7" s="98">
        <f>'Sales Forecast by COS'!FJJ6</f>
        <v>0</v>
      </c>
      <c r="FJK7" s="98">
        <f>'Sales Forecast by COS'!FJK6</f>
        <v>0</v>
      </c>
      <c r="FJL7" s="98">
        <f>'Sales Forecast by COS'!FJL6</f>
        <v>0</v>
      </c>
      <c r="FJM7" s="98">
        <f>'Sales Forecast by COS'!FJM6</f>
        <v>0</v>
      </c>
      <c r="FJN7" s="98">
        <f>'Sales Forecast by COS'!FJN6</f>
        <v>0</v>
      </c>
      <c r="FJO7" s="98">
        <f>'Sales Forecast by COS'!FJO6</f>
        <v>0</v>
      </c>
      <c r="FJP7" s="98">
        <f>'Sales Forecast by COS'!FJP6</f>
        <v>0</v>
      </c>
      <c r="FJQ7" s="98">
        <f>'Sales Forecast by COS'!FJQ6</f>
        <v>0</v>
      </c>
      <c r="FJR7" s="98">
        <f>'Sales Forecast by COS'!FJR6</f>
        <v>0</v>
      </c>
      <c r="FJS7" s="98">
        <f>'Sales Forecast by COS'!FJS6</f>
        <v>0</v>
      </c>
      <c r="FJT7" s="98">
        <f>'Sales Forecast by COS'!FJT6</f>
        <v>0</v>
      </c>
      <c r="FJU7" s="98">
        <f>'Sales Forecast by COS'!FJU6</f>
        <v>0</v>
      </c>
      <c r="FJV7" s="98">
        <f>'Sales Forecast by COS'!FJV6</f>
        <v>0</v>
      </c>
      <c r="FJW7" s="98">
        <f>'Sales Forecast by COS'!FJW6</f>
        <v>0</v>
      </c>
      <c r="FJX7" s="98">
        <f>'Sales Forecast by COS'!FJX6</f>
        <v>0</v>
      </c>
      <c r="FJY7" s="98">
        <f>'Sales Forecast by COS'!FJY6</f>
        <v>0</v>
      </c>
      <c r="FJZ7" s="98">
        <f>'Sales Forecast by COS'!FJZ6</f>
        <v>0</v>
      </c>
      <c r="FKA7" s="98">
        <f>'Sales Forecast by COS'!FKA6</f>
        <v>0</v>
      </c>
      <c r="FKB7" s="98">
        <f>'Sales Forecast by COS'!FKB6</f>
        <v>0</v>
      </c>
      <c r="FKC7" s="98">
        <f>'Sales Forecast by COS'!FKC6</f>
        <v>0</v>
      </c>
      <c r="FKD7" s="98">
        <f>'Sales Forecast by COS'!FKD6</f>
        <v>0</v>
      </c>
      <c r="FKE7" s="98">
        <f>'Sales Forecast by COS'!FKE6</f>
        <v>0</v>
      </c>
      <c r="FKF7" s="98">
        <f>'Sales Forecast by COS'!FKF6</f>
        <v>0</v>
      </c>
      <c r="FKG7" s="98">
        <f>'Sales Forecast by COS'!FKG6</f>
        <v>0</v>
      </c>
      <c r="FKH7" s="98">
        <f>'Sales Forecast by COS'!FKH6</f>
        <v>0</v>
      </c>
      <c r="FKI7" s="98">
        <f>'Sales Forecast by COS'!FKI6</f>
        <v>0</v>
      </c>
      <c r="FKJ7" s="98">
        <f>'Sales Forecast by COS'!FKJ6</f>
        <v>0</v>
      </c>
      <c r="FKK7" s="98">
        <f>'Sales Forecast by COS'!FKK6</f>
        <v>0</v>
      </c>
      <c r="FKL7" s="98">
        <f>'Sales Forecast by COS'!FKL6</f>
        <v>0</v>
      </c>
      <c r="FKM7" s="98">
        <f>'Sales Forecast by COS'!FKM6</f>
        <v>0</v>
      </c>
      <c r="FKN7" s="98">
        <f>'Sales Forecast by COS'!FKN6</f>
        <v>0</v>
      </c>
      <c r="FKO7" s="98">
        <f>'Sales Forecast by COS'!FKO6</f>
        <v>0</v>
      </c>
      <c r="FKP7" s="98">
        <f>'Sales Forecast by COS'!FKP6</f>
        <v>0</v>
      </c>
      <c r="FKQ7" s="98">
        <f>'Sales Forecast by COS'!FKQ6</f>
        <v>0</v>
      </c>
      <c r="FKR7" s="98">
        <f>'Sales Forecast by COS'!FKR6</f>
        <v>0</v>
      </c>
      <c r="FKS7" s="98">
        <f>'Sales Forecast by COS'!FKS6</f>
        <v>0</v>
      </c>
      <c r="FKT7" s="98">
        <f>'Sales Forecast by COS'!FKT6</f>
        <v>0</v>
      </c>
      <c r="FKU7" s="98">
        <f>'Sales Forecast by COS'!FKU6</f>
        <v>0</v>
      </c>
      <c r="FKV7" s="98">
        <f>'Sales Forecast by COS'!FKV6</f>
        <v>0</v>
      </c>
      <c r="FKW7" s="98">
        <f>'Sales Forecast by COS'!FKW6</f>
        <v>0</v>
      </c>
      <c r="FKX7" s="98">
        <f>'Sales Forecast by COS'!FKX6</f>
        <v>0</v>
      </c>
      <c r="FKY7" s="98">
        <f>'Sales Forecast by COS'!FKY6</f>
        <v>0</v>
      </c>
      <c r="FKZ7" s="98">
        <f>'Sales Forecast by COS'!FKZ6</f>
        <v>0</v>
      </c>
      <c r="FLA7" s="98">
        <f>'Sales Forecast by COS'!FLA6</f>
        <v>0</v>
      </c>
      <c r="FLB7" s="98">
        <f>'Sales Forecast by COS'!FLB6</f>
        <v>0</v>
      </c>
      <c r="FLC7" s="98">
        <f>'Sales Forecast by COS'!FLC6</f>
        <v>0</v>
      </c>
      <c r="FLD7" s="98">
        <f>'Sales Forecast by COS'!FLD6</f>
        <v>0</v>
      </c>
      <c r="FLE7" s="98">
        <f>'Sales Forecast by COS'!FLE6</f>
        <v>0</v>
      </c>
      <c r="FLF7" s="98">
        <f>'Sales Forecast by COS'!FLF6</f>
        <v>0</v>
      </c>
      <c r="FLG7" s="98">
        <f>'Sales Forecast by COS'!FLG6</f>
        <v>0</v>
      </c>
      <c r="FLH7" s="98">
        <f>'Sales Forecast by COS'!FLH6</f>
        <v>0</v>
      </c>
      <c r="FLI7" s="98">
        <f>'Sales Forecast by COS'!FLI6</f>
        <v>0</v>
      </c>
      <c r="FLJ7" s="98">
        <f>'Sales Forecast by COS'!FLJ6</f>
        <v>0</v>
      </c>
      <c r="FLK7" s="98">
        <f>'Sales Forecast by COS'!FLK6</f>
        <v>0</v>
      </c>
      <c r="FLL7" s="98">
        <f>'Sales Forecast by COS'!FLL6</f>
        <v>0</v>
      </c>
      <c r="FLM7" s="98">
        <f>'Sales Forecast by COS'!FLM6</f>
        <v>0</v>
      </c>
      <c r="FLN7" s="98">
        <f>'Sales Forecast by COS'!FLN6</f>
        <v>0</v>
      </c>
      <c r="FLO7" s="98">
        <f>'Sales Forecast by COS'!FLO6</f>
        <v>0</v>
      </c>
      <c r="FLP7" s="98">
        <f>'Sales Forecast by COS'!FLP6</f>
        <v>0</v>
      </c>
      <c r="FLQ7" s="98">
        <f>'Sales Forecast by COS'!FLQ6</f>
        <v>0</v>
      </c>
      <c r="FLR7" s="98">
        <f>'Sales Forecast by COS'!FLR6</f>
        <v>0</v>
      </c>
      <c r="FLS7" s="98">
        <f>'Sales Forecast by COS'!FLS6</f>
        <v>0</v>
      </c>
      <c r="FLT7" s="98">
        <f>'Sales Forecast by COS'!FLT6</f>
        <v>0</v>
      </c>
      <c r="FLU7" s="98">
        <f>'Sales Forecast by COS'!FLU6</f>
        <v>0</v>
      </c>
      <c r="FLV7" s="98">
        <f>'Sales Forecast by COS'!FLV6</f>
        <v>0</v>
      </c>
      <c r="FLW7" s="98">
        <f>'Sales Forecast by COS'!FLW6</f>
        <v>0</v>
      </c>
      <c r="FLX7" s="98">
        <f>'Sales Forecast by COS'!FLX6</f>
        <v>0</v>
      </c>
      <c r="FLY7" s="98">
        <f>'Sales Forecast by COS'!FLY6</f>
        <v>0</v>
      </c>
      <c r="FLZ7" s="98">
        <f>'Sales Forecast by COS'!FLZ6</f>
        <v>0</v>
      </c>
      <c r="FMA7" s="98">
        <f>'Sales Forecast by COS'!FMA6</f>
        <v>0</v>
      </c>
      <c r="FMB7" s="98">
        <f>'Sales Forecast by COS'!FMB6</f>
        <v>0</v>
      </c>
      <c r="FMC7" s="98">
        <f>'Sales Forecast by COS'!FMC6</f>
        <v>0</v>
      </c>
      <c r="FMD7" s="98">
        <f>'Sales Forecast by COS'!FMD6</f>
        <v>0</v>
      </c>
      <c r="FME7" s="98">
        <f>'Sales Forecast by COS'!FME6</f>
        <v>0</v>
      </c>
      <c r="FMF7" s="98">
        <f>'Sales Forecast by COS'!FMF6</f>
        <v>0</v>
      </c>
      <c r="FMG7" s="98">
        <f>'Sales Forecast by COS'!FMG6</f>
        <v>0</v>
      </c>
      <c r="FMH7" s="98">
        <f>'Sales Forecast by COS'!FMH6</f>
        <v>0</v>
      </c>
      <c r="FMI7" s="98">
        <f>'Sales Forecast by COS'!FMI6</f>
        <v>0</v>
      </c>
      <c r="FMJ7" s="98">
        <f>'Sales Forecast by COS'!FMJ6</f>
        <v>0</v>
      </c>
      <c r="FMK7" s="98">
        <f>'Sales Forecast by COS'!FMK6</f>
        <v>0</v>
      </c>
      <c r="FML7" s="98">
        <f>'Sales Forecast by COS'!FML6</f>
        <v>0</v>
      </c>
      <c r="FMM7" s="98">
        <f>'Sales Forecast by COS'!FMM6</f>
        <v>0</v>
      </c>
      <c r="FMN7" s="98">
        <f>'Sales Forecast by COS'!FMN6</f>
        <v>0</v>
      </c>
      <c r="FMO7" s="98">
        <f>'Sales Forecast by COS'!FMO6</f>
        <v>0</v>
      </c>
      <c r="FMP7" s="98">
        <f>'Sales Forecast by COS'!FMP6</f>
        <v>0</v>
      </c>
      <c r="FMQ7" s="98">
        <f>'Sales Forecast by COS'!FMQ6</f>
        <v>0</v>
      </c>
      <c r="FMR7" s="98">
        <f>'Sales Forecast by COS'!FMR6</f>
        <v>0</v>
      </c>
      <c r="FMS7" s="98">
        <f>'Sales Forecast by COS'!FMS6</f>
        <v>0</v>
      </c>
      <c r="FMT7" s="98">
        <f>'Sales Forecast by COS'!FMT6</f>
        <v>0</v>
      </c>
      <c r="FMU7" s="98">
        <f>'Sales Forecast by COS'!FMU6</f>
        <v>0</v>
      </c>
      <c r="FMV7" s="98">
        <f>'Sales Forecast by COS'!FMV6</f>
        <v>0</v>
      </c>
      <c r="FMW7" s="98">
        <f>'Sales Forecast by COS'!FMW6</f>
        <v>0</v>
      </c>
      <c r="FMX7" s="98">
        <f>'Sales Forecast by COS'!FMX6</f>
        <v>0</v>
      </c>
      <c r="FMY7" s="98">
        <f>'Sales Forecast by COS'!FMY6</f>
        <v>0</v>
      </c>
      <c r="FMZ7" s="98">
        <f>'Sales Forecast by COS'!FMZ6</f>
        <v>0</v>
      </c>
      <c r="FNA7" s="98">
        <f>'Sales Forecast by COS'!FNA6</f>
        <v>0</v>
      </c>
      <c r="FNB7" s="98">
        <f>'Sales Forecast by COS'!FNB6</f>
        <v>0</v>
      </c>
      <c r="FNC7" s="98">
        <f>'Sales Forecast by COS'!FNC6</f>
        <v>0</v>
      </c>
      <c r="FND7" s="98">
        <f>'Sales Forecast by COS'!FND6</f>
        <v>0</v>
      </c>
      <c r="FNE7" s="98">
        <f>'Sales Forecast by COS'!FNE6</f>
        <v>0</v>
      </c>
      <c r="FNF7" s="98">
        <f>'Sales Forecast by COS'!FNF6</f>
        <v>0</v>
      </c>
      <c r="FNG7" s="98">
        <f>'Sales Forecast by COS'!FNG6</f>
        <v>0</v>
      </c>
      <c r="FNH7" s="98">
        <f>'Sales Forecast by COS'!FNH6</f>
        <v>0</v>
      </c>
      <c r="FNI7" s="98">
        <f>'Sales Forecast by COS'!FNI6</f>
        <v>0</v>
      </c>
      <c r="FNJ7" s="98">
        <f>'Sales Forecast by COS'!FNJ6</f>
        <v>0</v>
      </c>
      <c r="FNK7" s="98">
        <f>'Sales Forecast by COS'!FNK6</f>
        <v>0</v>
      </c>
      <c r="FNL7" s="98">
        <f>'Sales Forecast by COS'!FNL6</f>
        <v>0</v>
      </c>
      <c r="FNM7" s="98">
        <f>'Sales Forecast by COS'!FNM6</f>
        <v>0</v>
      </c>
      <c r="FNN7" s="98">
        <f>'Sales Forecast by COS'!FNN6</f>
        <v>0</v>
      </c>
      <c r="FNO7" s="98">
        <f>'Sales Forecast by COS'!FNO6</f>
        <v>0</v>
      </c>
      <c r="FNP7" s="98">
        <f>'Sales Forecast by COS'!FNP6</f>
        <v>0</v>
      </c>
      <c r="FNQ7" s="98">
        <f>'Sales Forecast by COS'!FNQ6</f>
        <v>0</v>
      </c>
      <c r="FNR7" s="98">
        <f>'Sales Forecast by COS'!FNR6</f>
        <v>0</v>
      </c>
      <c r="FNS7" s="98">
        <f>'Sales Forecast by COS'!FNS6</f>
        <v>0</v>
      </c>
      <c r="FNT7" s="98">
        <f>'Sales Forecast by COS'!FNT6</f>
        <v>0</v>
      </c>
      <c r="FNU7" s="98">
        <f>'Sales Forecast by COS'!FNU6</f>
        <v>0</v>
      </c>
      <c r="FNV7" s="98">
        <f>'Sales Forecast by COS'!FNV6</f>
        <v>0</v>
      </c>
      <c r="FNW7" s="98">
        <f>'Sales Forecast by COS'!FNW6</f>
        <v>0</v>
      </c>
      <c r="FNX7" s="98">
        <f>'Sales Forecast by COS'!FNX6</f>
        <v>0</v>
      </c>
      <c r="FNY7" s="98">
        <f>'Sales Forecast by COS'!FNY6</f>
        <v>0</v>
      </c>
      <c r="FNZ7" s="98">
        <f>'Sales Forecast by COS'!FNZ6</f>
        <v>0</v>
      </c>
      <c r="FOA7" s="98">
        <f>'Sales Forecast by COS'!FOA6</f>
        <v>0</v>
      </c>
      <c r="FOB7" s="98">
        <f>'Sales Forecast by COS'!FOB6</f>
        <v>0</v>
      </c>
      <c r="FOC7" s="98">
        <f>'Sales Forecast by COS'!FOC6</f>
        <v>0</v>
      </c>
      <c r="FOD7" s="98">
        <f>'Sales Forecast by COS'!FOD6</f>
        <v>0</v>
      </c>
      <c r="FOE7" s="98">
        <f>'Sales Forecast by COS'!FOE6</f>
        <v>0</v>
      </c>
      <c r="FOF7" s="98">
        <f>'Sales Forecast by COS'!FOF6</f>
        <v>0</v>
      </c>
      <c r="FOG7" s="98">
        <f>'Sales Forecast by COS'!FOG6</f>
        <v>0</v>
      </c>
      <c r="FOH7" s="98">
        <f>'Sales Forecast by COS'!FOH6</f>
        <v>0</v>
      </c>
      <c r="FOI7" s="98">
        <f>'Sales Forecast by COS'!FOI6</f>
        <v>0</v>
      </c>
      <c r="FOJ7" s="98">
        <f>'Sales Forecast by COS'!FOJ6</f>
        <v>0</v>
      </c>
      <c r="FOK7" s="98">
        <f>'Sales Forecast by COS'!FOK6</f>
        <v>0</v>
      </c>
      <c r="FOL7" s="98">
        <f>'Sales Forecast by COS'!FOL6</f>
        <v>0</v>
      </c>
      <c r="FOM7" s="98">
        <f>'Sales Forecast by COS'!FOM6</f>
        <v>0</v>
      </c>
      <c r="FON7" s="98">
        <f>'Sales Forecast by COS'!FON6</f>
        <v>0</v>
      </c>
      <c r="FOO7" s="98">
        <f>'Sales Forecast by COS'!FOO6</f>
        <v>0</v>
      </c>
      <c r="FOP7" s="98">
        <f>'Sales Forecast by COS'!FOP6</f>
        <v>0</v>
      </c>
      <c r="FOQ7" s="98">
        <f>'Sales Forecast by COS'!FOQ6</f>
        <v>0</v>
      </c>
      <c r="FOR7" s="98">
        <f>'Sales Forecast by COS'!FOR6</f>
        <v>0</v>
      </c>
      <c r="FOS7" s="98">
        <f>'Sales Forecast by COS'!FOS6</f>
        <v>0</v>
      </c>
      <c r="FOT7" s="98">
        <f>'Sales Forecast by COS'!FOT6</f>
        <v>0</v>
      </c>
      <c r="FOU7" s="98">
        <f>'Sales Forecast by COS'!FOU6</f>
        <v>0</v>
      </c>
      <c r="FOV7" s="98">
        <f>'Sales Forecast by COS'!FOV6</f>
        <v>0</v>
      </c>
      <c r="FOW7" s="98">
        <f>'Sales Forecast by COS'!FOW6</f>
        <v>0</v>
      </c>
      <c r="FOX7" s="98">
        <f>'Sales Forecast by COS'!FOX6</f>
        <v>0</v>
      </c>
      <c r="FOY7" s="98">
        <f>'Sales Forecast by COS'!FOY6</f>
        <v>0</v>
      </c>
      <c r="FOZ7" s="98">
        <f>'Sales Forecast by COS'!FOZ6</f>
        <v>0</v>
      </c>
      <c r="FPA7" s="98">
        <f>'Sales Forecast by COS'!FPA6</f>
        <v>0</v>
      </c>
      <c r="FPB7" s="98">
        <f>'Sales Forecast by COS'!FPB6</f>
        <v>0</v>
      </c>
      <c r="FPC7" s="98">
        <f>'Sales Forecast by COS'!FPC6</f>
        <v>0</v>
      </c>
      <c r="FPD7" s="98">
        <f>'Sales Forecast by COS'!FPD6</f>
        <v>0</v>
      </c>
      <c r="FPE7" s="98">
        <f>'Sales Forecast by COS'!FPE6</f>
        <v>0</v>
      </c>
      <c r="FPF7" s="98">
        <f>'Sales Forecast by COS'!FPF6</f>
        <v>0</v>
      </c>
      <c r="FPG7" s="98">
        <f>'Sales Forecast by COS'!FPG6</f>
        <v>0</v>
      </c>
      <c r="FPH7" s="98">
        <f>'Sales Forecast by COS'!FPH6</f>
        <v>0</v>
      </c>
      <c r="FPI7" s="98">
        <f>'Sales Forecast by COS'!FPI6</f>
        <v>0</v>
      </c>
      <c r="FPJ7" s="98">
        <f>'Sales Forecast by COS'!FPJ6</f>
        <v>0</v>
      </c>
      <c r="FPK7" s="98">
        <f>'Sales Forecast by COS'!FPK6</f>
        <v>0</v>
      </c>
      <c r="FPL7" s="98">
        <f>'Sales Forecast by COS'!FPL6</f>
        <v>0</v>
      </c>
      <c r="FPM7" s="98">
        <f>'Sales Forecast by COS'!FPM6</f>
        <v>0</v>
      </c>
      <c r="FPN7" s="98">
        <f>'Sales Forecast by COS'!FPN6</f>
        <v>0</v>
      </c>
      <c r="FPO7" s="98">
        <f>'Sales Forecast by COS'!FPO6</f>
        <v>0</v>
      </c>
      <c r="FPP7" s="98">
        <f>'Sales Forecast by COS'!FPP6</f>
        <v>0</v>
      </c>
      <c r="FPQ7" s="98">
        <f>'Sales Forecast by COS'!FPQ6</f>
        <v>0</v>
      </c>
      <c r="FPR7" s="98">
        <f>'Sales Forecast by COS'!FPR6</f>
        <v>0</v>
      </c>
      <c r="FPS7" s="98">
        <f>'Sales Forecast by COS'!FPS6</f>
        <v>0</v>
      </c>
      <c r="FPT7" s="98">
        <f>'Sales Forecast by COS'!FPT6</f>
        <v>0</v>
      </c>
      <c r="FPU7" s="98">
        <f>'Sales Forecast by COS'!FPU6</f>
        <v>0</v>
      </c>
      <c r="FPV7" s="98">
        <f>'Sales Forecast by COS'!FPV6</f>
        <v>0</v>
      </c>
      <c r="FPW7" s="98">
        <f>'Sales Forecast by COS'!FPW6</f>
        <v>0</v>
      </c>
      <c r="FPX7" s="98">
        <f>'Sales Forecast by COS'!FPX6</f>
        <v>0</v>
      </c>
      <c r="FPY7" s="98">
        <f>'Sales Forecast by COS'!FPY6</f>
        <v>0</v>
      </c>
      <c r="FPZ7" s="98">
        <f>'Sales Forecast by COS'!FPZ6</f>
        <v>0</v>
      </c>
      <c r="FQA7" s="98">
        <f>'Sales Forecast by COS'!FQA6</f>
        <v>0</v>
      </c>
      <c r="FQB7" s="98">
        <f>'Sales Forecast by COS'!FQB6</f>
        <v>0</v>
      </c>
      <c r="FQC7" s="98">
        <f>'Sales Forecast by COS'!FQC6</f>
        <v>0</v>
      </c>
      <c r="FQD7" s="98">
        <f>'Sales Forecast by COS'!FQD6</f>
        <v>0</v>
      </c>
      <c r="FQE7" s="98">
        <f>'Sales Forecast by COS'!FQE6</f>
        <v>0</v>
      </c>
      <c r="FQF7" s="98">
        <f>'Sales Forecast by COS'!FQF6</f>
        <v>0</v>
      </c>
      <c r="FQG7" s="98">
        <f>'Sales Forecast by COS'!FQG6</f>
        <v>0</v>
      </c>
      <c r="FQH7" s="98">
        <f>'Sales Forecast by COS'!FQH6</f>
        <v>0</v>
      </c>
      <c r="FQI7" s="98">
        <f>'Sales Forecast by COS'!FQI6</f>
        <v>0</v>
      </c>
      <c r="FQJ7" s="98">
        <f>'Sales Forecast by COS'!FQJ6</f>
        <v>0</v>
      </c>
      <c r="FQK7" s="98">
        <f>'Sales Forecast by COS'!FQK6</f>
        <v>0</v>
      </c>
      <c r="FQL7" s="98">
        <f>'Sales Forecast by COS'!FQL6</f>
        <v>0</v>
      </c>
      <c r="FQM7" s="98">
        <f>'Sales Forecast by COS'!FQM6</f>
        <v>0</v>
      </c>
      <c r="FQN7" s="98">
        <f>'Sales Forecast by COS'!FQN6</f>
        <v>0</v>
      </c>
      <c r="FQO7" s="98">
        <f>'Sales Forecast by COS'!FQO6</f>
        <v>0</v>
      </c>
      <c r="FQP7" s="98">
        <f>'Sales Forecast by COS'!FQP6</f>
        <v>0</v>
      </c>
      <c r="FQQ7" s="98">
        <f>'Sales Forecast by COS'!FQQ6</f>
        <v>0</v>
      </c>
      <c r="FQR7" s="98">
        <f>'Sales Forecast by COS'!FQR6</f>
        <v>0</v>
      </c>
      <c r="FQS7" s="98">
        <f>'Sales Forecast by COS'!FQS6</f>
        <v>0</v>
      </c>
      <c r="FQT7" s="98">
        <f>'Sales Forecast by COS'!FQT6</f>
        <v>0</v>
      </c>
      <c r="FQU7" s="98">
        <f>'Sales Forecast by COS'!FQU6</f>
        <v>0</v>
      </c>
      <c r="FQV7" s="98">
        <f>'Sales Forecast by COS'!FQV6</f>
        <v>0</v>
      </c>
      <c r="FQW7" s="98">
        <f>'Sales Forecast by COS'!FQW6</f>
        <v>0</v>
      </c>
      <c r="FQX7" s="98">
        <f>'Sales Forecast by COS'!FQX6</f>
        <v>0</v>
      </c>
      <c r="FQY7" s="98">
        <f>'Sales Forecast by COS'!FQY6</f>
        <v>0</v>
      </c>
      <c r="FQZ7" s="98">
        <f>'Sales Forecast by COS'!FQZ6</f>
        <v>0</v>
      </c>
      <c r="FRA7" s="98">
        <f>'Sales Forecast by COS'!FRA6</f>
        <v>0</v>
      </c>
      <c r="FRB7" s="98">
        <f>'Sales Forecast by COS'!FRB6</f>
        <v>0</v>
      </c>
      <c r="FRC7" s="98">
        <f>'Sales Forecast by COS'!FRC6</f>
        <v>0</v>
      </c>
      <c r="FRD7" s="98">
        <f>'Sales Forecast by COS'!FRD6</f>
        <v>0</v>
      </c>
      <c r="FRE7" s="98">
        <f>'Sales Forecast by COS'!FRE6</f>
        <v>0</v>
      </c>
      <c r="FRF7" s="98">
        <f>'Sales Forecast by COS'!FRF6</f>
        <v>0</v>
      </c>
      <c r="FRG7" s="98">
        <f>'Sales Forecast by COS'!FRG6</f>
        <v>0</v>
      </c>
      <c r="FRH7" s="98">
        <f>'Sales Forecast by COS'!FRH6</f>
        <v>0</v>
      </c>
      <c r="FRI7" s="98">
        <f>'Sales Forecast by COS'!FRI6</f>
        <v>0</v>
      </c>
      <c r="FRJ7" s="98">
        <f>'Sales Forecast by COS'!FRJ6</f>
        <v>0</v>
      </c>
      <c r="FRK7" s="98">
        <f>'Sales Forecast by COS'!FRK6</f>
        <v>0</v>
      </c>
      <c r="FRL7" s="98">
        <f>'Sales Forecast by COS'!FRL6</f>
        <v>0</v>
      </c>
      <c r="FRM7" s="98">
        <f>'Sales Forecast by COS'!FRM6</f>
        <v>0</v>
      </c>
      <c r="FRN7" s="98">
        <f>'Sales Forecast by COS'!FRN6</f>
        <v>0</v>
      </c>
      <c r="FRO7" s="98">
        <f>'Sales Forecast by COS'!FRO6</f>
        <v>0</v>
      </c>
      <c r="FRP7" s="98">
        <f>'Sales Forecast by COS'!FRP6</f>
        <v>0</v>
      </c>
      <c r="FRQ7" s="98">
        <f>'Sales Forecast by COS'!FRQ6</f>
        <v>0</v>
      </c>
      <c r="FRR7" s="98">
        <f>'Sales Forecast by COS'!FRR6</f>
        <v>0</v>
      </c>
      <c r="FRS7" s="98">
        <f>'Sales Forecast by COS'!FRS6</f>
        <v>0</v>
      </c>
      <c r="FRT7" s="98">
        <f>'Sales Forecast by COS'!FRT6</f>
        <v>0</v>
      </c>
      <c r="FRU7" s="98">
        <f>'Sales Forecast by COS'!FRU6</f>
        <v>0</v>
      </c>
      <c r="FRV7" s="98">
        <f>'Sales Forecast by COS'!FRV6</f>
        <v>0</v>
      </c>
      <c r="FRW7" s="98">
        <f>'Sales Forecast by COS'!FRW6</f>
        <v>0</v>
      </c>
      <c r="FRX7" s="98">
        <f>'Sales Forecast by COS'!FRX6</f>
        <v>0</v>
      </c>
      <c r="FRY7" s="98">
        <f>'Sales Forecast by COS'!FRY6</f>
        <v>0</v>
      </c>
      <c r="FRZ7" s="98">
        <f>'Sales Forecast by COS'!FRZ6</f>
        <v>0</v>
      </c>
      <c r="FSA7" s="98">
        <f>'Sales Forecast by COS'!FSA6</f>
        <v>0</v>
      </c>
      <c r="FSB7" s="98">
        <f>'Sales Forecast by COS'!FSB6</f>
        <v>0</v>
      </c>
      <c r="FSC7" s="98">
        <f>'Sales Forecast by COS'!FSC6</f>
        <v>0</v>
      </c>
      <c r="FSD7" s="98">
        <f>'Sales Forecast by COS'!FSD6</f>
        <v>0</v>
      </c>
      <c r="FSE7" s="98">
        <f>'Sales Forecast by COS'!FSE6</f>
        <v>0</v>
      </c>
      <c r="FSF7" s="98">
        <f>'Sales Forecast by COS'!FSF6</f>
        <v>0</v>
      </c>
      <c r="FSG7" s="98">
        <f>'Sales Forecast by COS'!FSG6</f>
        <v>0</v>
      </c>
      <c r="FSH7" s="98">
        <f>'Sales Forecast by COS'!FSH6</f>
        <v>0</v>
      </c>
      <c r="FSI7" s="98">
        <f>'Sales Forecast by COS'!FSI6</f>
        <v>0</v>
      </c>
      <c r="FSJ7" s="98">
        <f>'Sales Forecast by COS'!FSJ6</f>
        <v>0</v>
      </c>
      <c r="FSK7" s="98">
        <f>'Sales Forecast by COS'!FSK6</f>
        <v>0</v>
      </c>
      <c r="FSL7" s="98">
        <f>'Sales Forecast by COS'!FSL6</f>
        <v>0</v>
      </c>
      <c r="FSM7" s="98">
        <f>'Sales Forecast by COS'!FSM6</f>
        <v>0</v>
      </c>
      <c r="FSN7" s="98">
        <f>'Sales Forecast by COS'!FSN6</f>
        <v>0</v>
      </c>
      <c r="FSO7" s="98">
        <f>'Sales Forecast by COS'!FSO6</f>
        <v>0</v>
      </c>
      <c r="FSP7" s="98">
        <f>'Sales Forecast by COS'!FSP6</f>
        <v>0</v>
      </c>
      <c r="FSQ7" s="98">
        <f>'Sales Forecast by COS'!FSQ6</f>
        <v>0</v>
      </c>
      <c r="FSR7" s="98">
        <f>'Sales Forecast by COS'!FSR6</f>
        <v>0</v>
      </c>
      <c r="FSS7" s="98">
        <f>'Sales Forecast by COS'!FSS6</f>
        <v>0</v>
      </c>
      <c r="FST7" s="98">
        <f>'Sales Forecast by COS'!FST6</f>
        <v>0</v>
      </c>
      <c r="FSU7" s="98">
        <f>'Sales Forecast by COS'!FSU6</f>
        <v>0</v>
      </c>
      <c r="FSV7" s="98">
        <f>'Sales Forecast by COS'!FSV6</f>
        <v>0</v>
      </c>
      <c r="FSW7" s="98">
        <f>'Sales Forecast by COS'!FSW6</f>
        <v>0</v>
      </c>
      <c r="FSX7" s="98">
        <f>'Sales Forecast by COS'!FSX6</f>
        <v>0</v>
      </c>
      <c r="FSY7" s="98">
        <f>'Sales Forecast by COS'!FSY6</f>
        <v>0</v>
      </c>
      <c r="FSZ7" s="98">
        <f>'Sales Forecast by COS'!FSZ6</f>
        <v>0</v>
      </c>
      <c r="FTA7" s="98">
        <f>'Sales Forecast by COS'!FTA6</f>
        <v>0</v>
      </c>
      <c r="FTB7" s="98">
        <f>'Sales Forecast by COS'!FTB6</f>
        <v>0</v>
      </c>
      <c r="FTC7" s="98">
        <f>'Sales Forecast by COS'!FTC6</f>
        <v>0</v>
      </c>
      <c r="FTD7" s="98">
        <f>'Sales Forecast by COS'!FTD6</f>
        <v>0</v>
      </c>
      <c r="FTE7" s="98">
        <f>'Sales Forecast by COS'!FTE6</f>
        <v>0</v>
      </c>
      <c r="FTF7" s="98">
        <f>'Sales Forecast by COS'!FTF6</f>
        <v>0</v>
      </c>
      <c r="FTG7" s="98">
        <f>'Sales Forecast by COS'!FTG6</f>
        <v>0</v>
      </c>
      <c r="FTH7" s="98">
        <f>'Sales Forecast by COS'!FTH6</f>
        <v>0</v>
      </c>
      <c r="FTI7" s="98">
        <f>'Sales Forecast by COS'!FTI6</f>
        <v>0</v>
      </c>
      <c r="FTJ7" s="98">
        <f>'Sales Forecast by COS'!FTJ6</f>
        <v>0</v>
      </c>
      <c r="FTK7" s="98">
        <f>'Sales Forecast by COS'!FTK6</f>
        <v>0</v>
      </c>
      <c r="FTL7" s="98">
        <f>'Sales Forecast by COS'!FTL6</f>
        <v>0</v>
      </c>
      <c r="FTM7" s="98">
        <f>'Sales Forecast by COS'!FTM6</f>
        <v>0</v>
      </c>
      <c r="FTN7" s="98">
        <f>'Sales Forecast by COS'!FTN6</f>
        <v>0</v>
      </c>
      <c r="FTO7" s="98">
        <f>'Sales Forecast by COS'!FTO6</f>
        <v>0</v>
      </c>
      <c r="FTP7" s="98">
        <f>'Sales Forecast by COS'!FTP6</f>
        <v>0</v>
      </c>
      <c r="FTQ7" s="98">
        <f>'Sales Forecast by COS'!FTQ6</f>
        <v>0</v>
      </c>
      <c r="FTR7" s="98">
        <f>'Sales Forecast by COS'!FTR6</f>
        <v>0</v>
      </c>
      <c r="FTS7" s="98">
        <f>'Sales Forecast by COS'!FTS6</f>
        <v>0</v>
      </c>
      <c r="FTT7" s="98">
        <f>'Sales Forecast by COS'!FTT6</f>
        <v>0</v>
      </c>
      <c r="FTU7" s="98">
        <f>'Sales Forecast by COS'!FTU6</f>
        <v>0</v>
      </c>
      <c r="FTV7" s="98">
        <f>'Sales Forecast by COS'!FTV6</f>
        <v>0</v>
      </c>
      <c r="FTW7" s="98">
        <f>'Sales Forecast by COS'!FTW6</f>
        <v>0</v>
      </c>
      <c r="FTX7" s="98">
        <f>'Sales Forecast by COS'!FTX6</f>
        <v>0</v>
      </c>
      <c r="FTY7" s="98">
        <f>'Sales Forecast by COS'!FTY6</f>
        <v>0</v>
      </c>
      <c r="FTZ7" s="98">
        <f>'Sales Forecast by COS'!FTZ6</f>
        <v>0</v>
      </c>
      <c r="FUA7" s="98">
        <f>'Sales Forecast by COS'!FUA6</f>
        <v>0</v>
      </c>
      <c r="FUB7" s="98">
        <f>'Sales Forecast by COS'!FUB6</f>
        <v>0</v>
      </c>
      <c r="FUC7" s="98">
        <f>'Sales Forecast by COS'!FUC6</f>
        <v>0</v>
      </c>
      <c r="FUD7" s="98">
        <f>'Sales Forecast by COS'!FUD6</f>
        <v>0</v>
      </c>
      <c r="FUE7" s="98">
        <f>'Sales Forecast by COS'!FUE6</f>
        <v>0</v>
      </c>
      <c r="FUF7" s="98">
        <f>'Sales Forecast by COS'!FUF6</f>
        <v>0</v>
      </c>
      <c r="FUG7" s="98">
        <f>'Sales Forecast by COS'!FUG6</f>
        <v>0</v>
      </c>
      <c r="FUH7" s="98">
        <f>'Sales Forecast by COS'!FUH6</f>
        <v>0</v>
      </c>
      <c r="FUI7" s="98">
        <f>'Sales Forecast by COS'!FUI6</f>
        <v>0</v>
      </c>
      <c r="FUJ7" s="98">
        <f>'Sales Forecast by COS'!FUJ6</f>
        <v>0</v>
      </c>
      <c r="FUK7" s="98">
        <f>'Sales Forecast by COS'!FUK6</f>
        <v>0</v>
      </c>
      <c r="FUL7" s="98">
        <f>'Sales Forecast by COS'!FUL6</f>
        <v>0</v>
      </c>
      <c r="FUM7" s="98">
        <f>'Sales Forecast by COS'!FUM6</f>
        <v>0</v>
      </c>
      <c r="FUN7" s="98">
        <f>'Sales Forecast by COS'!FUN6</f>
        <v>0</v>
      </c>
      <c r="FUO7" s="98">
        <f>'Sales Forecast by COS'!FUO6</f>
        <v>0</v>
      </c>
      <c r="FUP7" s="98">
        <f>'Sales Forecast by COS'!FUP6</f>
        <v>0</v>
      </c>
      <c r="FUQ7" s="98">
        <f>'Sales Forecast by COS'!FUQ6</f>
        <v>0</v>
      </c>
      <c r="FUR7" s="98">
        <f>'Sales Forecast by COS'!FUR6</f>
        <v>0</v>
      </c>
      <c r="FUS7" s="98">
        <f>'Sales Forecast by COS'!FUS6</f>
        <v>0</v>
      </c>
      <c r="FUT7" s="98">
        <f>'Sales Forecast by COS'!FUT6</f>
        <v>0</v>
      </c>
      <c r="FUU7" s="98">
        <f>'Sales Forecast by COS'!FUU6</f>
        <v>0</v>
      </c>
      <c r="FUV7" s="98">
        <f>'Sales Forecast by COS'!FUV6</f>
        <v>0</v>
      </c>
      <c r="FUW7" s="98">
        <f>'Sales Forecast by COS'!FUW6</f>
        <v>0</v>
      </c>
      <c r="FUX7" s="98">
        <f>'Sales Forecast by COS'!FUX6</f>
        <v>0</v>
      </c>
      <c r="FUY7" s="98">
        <f>'Sales Forecast by COS'!FUY6</f>
        <v>0</v>
      </c>
      <c r="FUZ7" s="98">
        <f>'Sales Forecast by COS'!FUZ6</f>
        <v>0</v>
      </c>
      <c r="FVA7" s="98">
        <f>'Sales Forecast by COS'!FVA6</f>
        <v>0</v>
      </c>
      <c r="FVB7" s="98">
        <f>'Sales Forecast by COS'!FVB6</f>
        <v>0</v>
      </c>
      <c r="FVC7" s="98">
        <f>'Sales Forecast by COS'!FVC6</f>
        <v>0</v>
      </c>
      <c r="FVD7" s="98">
        <f>'Sales Forecast by COS'!FVD6</f>
        <v>0</v>
      </c>
      <c r="FVE7" s="98">
        <f>'Sales Forecast by COS'!FVE6</f>
        <v>0</v>
      </c>
      <c r="FVF7" s="98">
        <f>'Sales Forecast by COS'!FVF6</f>
        <v>0</v>
      </c>
      <c r="FVG7" s="98">
        <f>'Sales Forecast by COS'!FVG6</f>
        <v>0</v>
      </c>
      <c r="FVH7" s="98">
        <f>'Sales Forecast by COS'!FVH6</f>
        <v>0</v>
      </c>
      <c r="FVI7" s="98">
        <f>'Sales Forecast by COS'!FVI6</f>
        <v>0</v>
      </c>
      <c r="FVJ7" s="98">
        <f>'Sales Forecast by COS'!FVJ6</f>
        <v>0</v>
      </c>
      <c r="FVK7" s="98">
        <f>'Sales Forecast by COS'!FVK6</f>
        <v>0</v>
      </c>
      <c r="FVL7" s="98">
        <f>'Sales Forecast by COS'!FVL6</f>
        <v>0</v>
      </c>
      <c r="FVM7" s="98">
        <f>'Sales Forecast by COS'!FVM6</f>
        <v>0</v>
      </c>
      <c r="FVN7" s="98">
        <f>'Sales Forecast by COS'!FVN6</f>
        <v>0</v>
      </c>
      <c r="FVO7" s="98">
        <f>'Sales Forecast by COS'!FVO6</f>
        <v>0</v>
      </c>
      <c r="FVP7" s="98">
        <f>'Sales Forecast by COS'!FVP6</f>
        <v>0</v>
      </c>
      <c r="FVQ7" s="98">
        <f>'Sales Forecast by COS'!FVQ6</f>
        <v>0</v>
      </c>
      <c r="FVR7" s="98">
        <f>'Sales Forecast by COS'!FVR6</f>
        <v>0</v>
      </c>
      <c r="FVS7" s="98">
        <f>'Sales Forecast by COS'!FVS6</f>
        <v>0</v>
      </c>
      <c r="FVT7" s="98">
        <f>'Sales Forecast by COS'!FVT6</f>
        <v>0</v>
      </c>
      <c r="FVU7" s="98">
        <f>'Sales Forecast by COS'!FVU6</f>
        <v>0</v>
      </c>
      <c r="FVV7" s="98">
        <f>'Sales Forecast by COS'!FVV6</f>
        <v>0</v>
      </c>
      <c r="FVW7" s="98">
        <f>'Sales Forecast by COS'!FVW6</f>
        <v>0</v>
      </c>
      <c r="FVX7" s="98">
        <f>'Sales Forecast by COS'!FVX6</f>
        <v>0</v>
      </c>
      <c r="FVY7" s="98">
        <f>'Sales Forecast by COS'!FVY6</f>
        <v>0</v>
      </c>
      <c r="FVZ7" s="98">
        <f>'Sales Forecast by COS'!FVZ6</f>
        <v>0</v>
      </c>
      <c r="FWA7" s="98">
        <f>'Sales Forecast by COS'!FWA6</f>
        <v>0</v>
      </c>
      <c r="FWB7" s="98">
        <f>'Sales Forecast by COS'!FWB6</f>
        <v>0</v>
      </c>
      <c r="FWC7" s="98">
        <f>'Sales Forecast by COS'!FWC6</f>
        <v>0</v>
      </c>
      <c r="FWD7" s="98">
        <f>'Sales Forecast by COS'!FWD6</f>
        <v>0</v>
      </c>
      <c r="FWE7" s="98">
        <f>'Sales Forecast by COS'!FWE6</f>
        <v>0</v>
      </c>
      <c r="FWF7" s="98">
        <f>'Sales Forecast by COS'!FWF6</f>
        <v>0</v>
      </c>
      <c r="FWG7" s="98">
        <f>'Sales Forecast by COS'!FWG6</f>
        <v>0</v>
      </c>
      <c r="FWH7" s="98">
        <f>'Sales Forecast by COS'!FWH6</f>
        <v>0</v>
      </c>
      <c r="FWI7" s="98">
        <f>'Sales Forecast by COS'!FWI6</f>
        <v>0</v>
      </c>
      <c r="FWJ7" s="98">
        <f>'Sales Forecast by COS'!FWJ6</f>
        <v>0</v>
      </c>
      <c r="FWK7" s="98">
        <f>'Sales Forecast by COS'!FWK6</f>
        <v>0</v>
      </c>
      <c r="FWL7" s="98">
        <f>'Sales Forecast by COS'!FWL6</f>
        <v>0</v>
      </c>
      <c r="FWM7" s="98">
        <f>'Sales Forecast by COS'!FWM6</f>
        <v>0</v>
      </c>
      <c r="FWN7" s="98">
        <f>'Sales Forecast by COS'!FWN6</f>
        <v>0</v>
      </c>
      <c r="FWO7" s="98">
        <f>'Sales Forecast by COS'!FWO6</f>
        <v>0</v>
      </c>
      <c r="FWP7" s="98">
        <f>'Sales Forecast by COS'!FWP6</f>
        <v>0</v>
      </c>
      <c r="FWQ7" s="98">
        <f>'Sales Forecast by COS'!FWQ6</f>
        <v>0</v>
      </c>
      <c r="FWR7" s="98">
        <f>'Sales Forecast by COS'!FWR6</f>
        <v>0</v>
      </c>
      <c r="FWS7" s="98">
        <f>'Sales Forecast by COS'!FWS6</f>
        <v>0</v>
      </c>
      <c r="FWT7" s="98">
        <f>'Sales Forecast by COS'!FWT6</f>
        <v>0</v>
      </c>
      <c r="FWU7" s="98">
        <f>'Sales Forecast by COS'!FWU6</f>
        <v>0</v>
      </c>
      <c r="FWV7" s="98">
        <f>'Sales Forecast by COS'!FWV6</f>
        <v>0</v>
      </c>
      <c r="FWW7" s="98">
        <f>'Sales Forecast by COS'!FWW6</f>
        <v>0</v>
      </c>
      <c r="FWX7" s="98">
        <f>'Sales Forecast by COS'!FWX6</f>
        <v>0</v>
      </c>
      <c r="FWY7" s="98">
        <f>'Sales Forecast by COS'!FWY6</f>
        <v>0</v>
      </c>
      <c r="FWZ7" s="98">
        <f>'Sales Forecast by COS'!FWZ6</f>
        <v>0</v>
      </c>
      <c r="FXA7" s="98">
        <f>'Sales Forecast by COS'!FXA6</f>
        <v>0</v>
      </c>
      <c r="FXB7" s="98">
        <f>'Sales Forecast by COS'!FXB6</f>
        <v>0</v>
      </c>
      <c r="FXC7" s="98">
        <f>'Sales Forecast by COS'!FXC6</f>
        <v>0</v>
      </c>
      <c r="FXD7" s="98">
        <f>'Sales Forecast by COS'!FXD6</f>
        <v>0</v>
      </c>
      <c r="FXE7" s="98">
        <f>'Sales Forecast by COS'!FXE6</f>
        <v>0</v>
      </c>
      <c r="FXF7" s="98">
        <f>'Sales Forecast by COS'!FXF6</f>
        <v>0</v>
      </c>
      <c r="FXG7" s="98">
        <f>'Sales Forecast by COS'!FXG6</f>
        <v>0</v>
      </c>
      <c r="FXH7" s="98">
        <f>'Sales Forecast by COS'!FXH6</f>
        <v>0</v>
      </c>
      <c r="FXI7" s="98">
        <f>'Sales Forecast by COS'!FXI6</f>
        <v>0</v>
      </c>
      <c r="FXJ7" s="98">
        <f>'Sales Forecast by COS'!FXJ6</f>
        <v>0</v>
      </c>
      <c r="FXK7" s="98">
        <f>'Sales Forecast by COS'!FXK6</f>
        <v>0</v>
      </c>
      <c r="FXL7" s="98">
        <f>'Sales Forecast by COS'!FXL6</f>
        <v>0</v>
      </c>
      <c r="FXM7" s="98">
        <f>'Sales Forecast by COS'!FXM6</f>
        <v>0</v>
      </c>
      <c r="FXN7" s="98">
        <f>'Sales Forecast by COS'!FXN6</f>
        <v>0</v>
      </c>
      <c r="FXO7" s="98">
        <f>'Sales Forecast by COS'!FXO6</f>
        <v>0</v>
      </c>
      <c r="FXP7" s="98">
        <f>'Sales Forecast by COS'!FXP6</f>
        <v>0</v>
      </c>
      <c r="FXQ7" s="98">
        <f>'Sales Forecast by COS'!FXQ6</f>
        <v>0</v>
      </c>
      <c r="FXR7" s="98">
        <f>'Sales Forecast by COS'!FXR6</f>
        <v>0</v>
      </c>
      <c r="FXS7" s="98">
        <f>'Sales Forecast by COS'!FXS6</f>
        <v>0</v>
      </c>
      <c r="FXT7" s="98">
        <f>'Sales Forecast by COS'!FXT6</f>
        <v>0</v>
      </c>
      <c r="FXU7" s="98">
        <f>'Sales Forecast by COS'!FXU6</f>
        <v>0</v>
      </c>
      <c r="FXV7" s="98">
        <f>'Sales Forecast by COS'!FXV6</f>
        <v>0</v>
      </c>
      <c r="FXW7" s="98">
        <f>'Sales Forecast by COS'!FXW6</f>
        <v>0</v>
      </c>
      <c r="FXX7" s="98">
        <f>'Sales Forecast by COS'!FXX6</f>
        <v>0</v>
      </c>
      <c r="FXY7" s="98">
        <f>'Sales Forecast by COS'!FXY6</f>
        <v>0</v>
      </c>
      <c r="FXZ7" s="98">
        <f>'Sales Forecast by COS'!FXZ6</f>
        <v>0</v>
      </c>
      <c r="FYA7" s="98">
        <f>'Sales Forecast by COS'!FYA6</f>
        <v>0</v>
      </c>
      <c r="FYB7" s="98">
        <f>'Sales Forecast by COS'!FYB6</f>
        <v>0</v>
      </c>
      <c r="FYC7" s="98">
        <f>'Sales Forecast by COS'!FYC6</f>
        <v>0</v>
      </c>
      <c r="FYD7" s="98">
        <f>'Sales Forecast by COS'!FYD6</f>
        <v>0</v>
      </c>
      <c r="FYE7" s="98">
        <f>'Sales Forecast by COS'!FYE6</f>
        <v>0</v>
      </c>
      <c r="FYF7" s="98">
        <f>'Sales Forecast by COS'!FYF6</f>
        <v>0</v>
      </c>
      <c r="FYG7" s="98">
        <f>'Sales Forecast by COS'!FYG6</f>
        <v>0</v>
      </c>
      <c r="FYH7" s="98">
        <f>'Sales Forecast by COS'!FYH6</f>
        <v>0</v>
      </c>
      <c r="FYI7" s="98">
        <f>'Sales Forecast by COS'!FYI6</f>
        <v>0</v>
      </c>
      <c r="FYJ7" s="98">
        <f>'Sales Forecast by COS'!FYJ6</f>
        <v>0</v>
      </c>
      <c r="FYK7" s="98">
        <f>'Sales Forecast by COS'!FYK6</f>
        <v>0</v>
      </c>
      <c r="FYL7" s="98">
        <f>'Sales Forecast by COS'!FYL6</f>
        <v>0</v>
      </c>
      <c r="FYM7" s="98">
        <f>'Sales Forecast by COS'!FYM6</f>
        <v>0</v>
      </c>
      <c r="FYN7" s="98">
        <f>'Sales Forecast by COS'!FYN6</f>
        <v>0</v>
      </c>
      <c r="FYO7" s="98">
        <f>'Sales Forecast by COS'!FYO6</f>
        <v>0</v>
      </c>
      <c r="FYP7" s="98">
        <f>'Sales Forecast by COS'!FYP6</f>
        <v>0</v>
      </c>
      <c r="FYQ7" s="98">
        <f>'Sales Forecast by COS'!FYQ6</f>
        <v>0</v>
      </c>
      <c r="FYR7" s="98">
        <f>'Sales Forecast by COS'!FYR6</f>
        <v>0</v>
      </c>
      <c r="FYS7" s="98">
        <f>'Sales Forecast by COS'!FYS6</f>
        <v>0</v>
      </c>
      <c r="FYT7" s="98">
        <f>'Sales Forecast by COS'!FYT6</f>
        <v>0</v>
      </c>
      <c r="FYU7" s="98">
        <f>'Sales Forecast by COS'!FYU6</f>
        <v>0</v>
      </c>
      <c r="FYV7" s="98">
        <f>'Sales Forecast by COS'!FYV6</f>
        <v>0</v>
      </c>
      <c r="FYW7" s="98">
        <f>'Sales Forecast by COS'!FYW6</f>
        <v>0</v>
      </c>
      <c r="FYX7" s="98">
        <f>'Sales Forecast by COS'!FYX6</f>
        <v>0</v>
      </c>
      <c r="FYY7" s="98">
        <f>'Sales Forecast by COS'!FYY6</f>
        <v>0</v>
      </c>
      <c r="FYZ7" s="98">
        <f>'Sales Forecast by COS'!FYZ6</f>
        <v>0</v>
      </c>
      <c r="FZA7" s="98">
        <f>'Sales Forecast by COS'!FZA6</f>
        <v>0</v>
      </c>
      <c r="FZB7" s="98">
        <f>'Sales Forecast by COS'!FZB6</f>
        <v>0</v>
      </c>
      <c r="FZC7" s="98">
        <f>'Sales Forecast by COS'!FZC6</f>
        <v>0</v>
      </c>
      <c r="FZD7" s="98">
        <f>'Sales Forecast by COS'!FZD6</f>
        <v>0</v>
      </c>
      <c r="FZE7" s="98">
        <f>'Sales Forecast by COS'!FZE6</f>
        <v>0</v>
      </c>
      <c r="FZF7" s="98">
        <f>'Sales Forecast by COS'!FZF6</f>
        <v>0</v>
      </c>
      <c r="FZG7" s="98">
        <f>'Sales Forecast by COS'!FZG6</f>
        <v>0</v>
      </c>
      <c r="FZH7" s="98">
        <f>'Sales Forecast by COS'!FZH6</f>
        <v>0</v>
      </c>
      <c r="FZI7" s="98">
        <f>'Sales Forecast by COS'!FZI6</f>
        <v>0</v>
      </c>
      <c r="FZJ7" s="98">
        <f>'Sales Forecast by COS'!FZJ6</f>
        <v>0</v>
      </c>
      <c r="FZK7" s="98">
        <f>'Sales Forecast by COS'!FZK6</f>
        <v>0</v>
      </c>
      <c r="FZL7" s="98">
        <f>'Sales Forecast by COS'!FZL6</f>
        <v>0</v>
      </c>
      <c r="FZM7" s="98">
        <f>'Sales Forecast by COS'!FZM6</f>
        <v>0</v>
      </c>
      <c r="FZN7" s="98">
        <f>'Sales Forecast by COS'!FZN6</f>
        <v>0</v>
      </c>
      <c r="FZO7" s="98">
        <f>'Sales Forecast by COS'!FZO6</f>
        <v>0</v>
      </c>
      <c r="FZP7" s="98">
        <f>'Sales Forecast by COS'!FZP6</f>
        <v>0</v>
      </c>
      <c r="FZQ7" s="98">
        <f>'Sales Forecast by COS'!FZQ6</f>
        <v>0</v>
      </c>
      <c r="FZR7" s="98">
        <f>'Sales Forecast by COS'!FZR6</f>
        <v>0</v>
      </c>
      <c r="FZS7" s="98">
        <f>'Sales Forecast by COS'!FZS6</f>
        <v>0</v>
      </c>
      <c r="FZT7" s="98">
        <f>'Sales Forecast by COS'!FZT6</f>
        <v>0</v>
      </c>
      <c r="FZU7" s="98">
        <f>'Sales Forecast by COS'!FZU6</f>
        <v>0</v>
      </c>
      <c r="FZV7" s="98">
        <f>'Sales Forecast by COS'!FZV6</f>
        <v>0</v>
      </c>
      <c r="FZW7" s="98">
        <f>'Sales Forecast by COS'!FZW6</f>
        <v>0</v>
      </c>
      <c r="FZX7" s="98">
        <f>'Sales Forecast by COS'!FZX6</f>
        <v>0</v>
      </c>
      <c r="FZY7" s="98">
        <f>'Sales Forecast by COS'!FZY6</f>
        <v>0</v>
      </c>
      <c r="FZZ7" s="98">
        <f>'Sales Forecast by COS'!FZZ6</f>
        <v>0</v>
      </c>
      <c r="GAA7" s="98">
        <f>'Sales Forecast by COS'!GAA6</f>
        <v>0</v>
      </c>
      <c r="GAB7" s="98">
        <f>'Sales Forecast by COS'!GAB6</f>
        <v>0</v>
      </c>
      <c r="GAC7" s="98">
        <f>'Sales Forecast by COS'!GAC6</f>
        <v>0</v>
      </c>
      <c r="GAD7" s="98">
        <f>'Sales Forecast by COS'!GAD6</f>
        <v>0</v>
      </c>
      <c r="GAE7" s="98">
        <f>'Sales Forecast by COS'!GAE6</f>
        <v>0</v>
      </c>
      <c r="GAF7" s="98">
        <f>'Sales Forecast by COS'!GAF6</f>
        <v>0</v>
      </c>
      <c r="GAG7" s="98">
        <f>'Sales Forecast by COS'!GAG6</f>
        <v>0</v>
      </c>
      <c r="GAH7" s="98">
        <f>'Sales Forecast by COS'!GAH6</f>
        <v>0</v>
      </c>
      <c r="GAI7" s="98">
        <f>'Sales Forecast by COS'!GAI6</f>
        <v>0</v>
      </c>
      <c r="GAJ7" s="98">
        <f>'Sales Forecast by COS'!GAJ6</f>
        <v>0</v>
      </c>
      <c r="GAK7" s="98">
        <f>'Sales Forecast by COS'!GAK6</f>
        <v>0</v>
      </c>
      <c r="GAL7" s="98">
        <f>'Sales Forecast by COS'!GAL6</f>
        <v>0</v>
      </c>
      <c r="GAM7" s="98">
        <f>'Sales Forecast by COS'!GAM6</f>
        <v>0</v>
      </c>
      <c r="GAN7" s="98">
        <f>'Sales Forecast by COS'!GAN6</f>
        <v>0</v>
      </c>
      <c r="GAO7" s="98">
        <f>'Sales Forecast by COS'!GAO6</f>
        <v>0</v>
      </c>
      <c r="GAP7" s="98">
        <f>'Sales Forecast by COS'!GAP6</f>
        <v>0</v>
      </c>
      <c r="GAQ7" s="98">
        <f>'Sales Forecast by COS'!GAQ6</f>
        <v>0</v>
      </c>
      <c r="GAR7" s="98">
        <f>'Sales Forecast by COS'!GAR6</f>
        <v>0</v>
      </c>
      <c r="GAS7" s="98">
        <f>'Sales Forecast by COS'!GAS6</f>
        <v>0</v>
      </c>
      <c r="GAT7" s="98">
        <f>'Sales Forecast by COS'!GAT6</f>
        <v>0</v>
      </c>
      <c r="GAU7" s="98">
        <f>'Sales Forecast by COS'!GAU6</f>
        <v>0</v>
      </c>
      <c r="GAV7" s="98">
        <f>'Sales Forecast by COS'!GAV6</f>
        <v>0</v>
      </c>
      <c r="GAW7" s="98">
        <f>'Sales Forecast by COS'!GAW6</f>
        <v>0</v>
      </c>
      <c r="GAX7" s="98">
        <f>'Sales Forecast by COS'!GAX6</f>
        <v>0</v>
      </c>
      <c r="GAY7" s="98">
        <f>'Sales Forecast by COS'!GAY6</f>
        <v>0</v>
      </c>
      <c r="GAZ7" s="98">
        <f>'Sales Forecast by COS'!GAZ6</f>
        <v>0</v>
      </c>
      <c r="GBA7" s="98">
        <f>'Sales Forecast by COS'!GBA6</f>
        <v>0</v>
      </c>
      <c r="GBB7" s="98">
        <f>'Sales Forecast by COS'!GBB6</f>
        <v>0</v>
      </c>
      <c r="GBC7" s="98">
        <f>'Sales Forecast by COS'!GBC6</f>
        <v>0</v>
      </c>
      <c r="GBD7" s="98">
        <f>'Sales Forecast by COS'!GBD6</f>
        <v>0</v>
      </c>
      <c r="GBE7" s="98">
        <f>'Sales Forecast by COS'!GBE6</f>
        <v>0</v>
      </c>
      <c r="GBF7" s="98">
        <f>'Sales Forecast by COS'!GBF6</f>
        <v>0</v>
      </c>
      <c r="GBG7" s="98">
        <f>'Sales Forecast by COS'!GBG6</f>
        <v>0</v>
      </c>
      <c r="GBH7" s="98">
        <f>'Sales Forecast by COS'!GBH6</f>
        <v>0</v>
      </c>
      <c r="GBI7" s="98">
        <f>'Sales Forecast by COS'!GBI6</f>
        <v>0</v>
      </c>
      <c r="GBJ7" s="98">
        <f>'Sales Forecast by COS'!GBJ6</f>
        <v>0</v>
      </c>
      <c r="GBK7" s="98">
        <f>'Sales Forecast by COS'!GBK6</f>
        <v>0</v>
      </c>
      <c r="GBL7" s="98">
        <f>'Sales Forecast by COS'!GBL6</f>
        <v>0</v>
      </c>
      <c r="GBM7" s="98">
        <f>'Sales Forecast by COS'!GBM6</f>
        <v>0</v>
      </c>
      <c r="GBN7" s="98">
        <f>'Sales Forecast by COS'!GBN6</f>
        <v>0</v>
      </c>
      <c r="GBO7" s="98">
        <f>'Sales Forecast by COS'!GBO6</f>
        <v>0</v>
      </c>
      <c r="GBP7" s="98">
        <f>'Sales Forecast by COS'!GBP6</f>
        <v>0</v>
      </c>
      <c r="GBQ7" s="98">
        <f>'Sales Forecast by COS'!GBQ6</f>
        <v>0</v>
      </c>
      <c r="GBR7" s="98">
        <f>'Sales Forecast by COS'!GBR6</f>
        <v>0</v>
      </c>
      <c r="GBS7" s="98">
        <f>'Sales Forecast by COS'!GBS6</f>
        <v>0</v>
      </c>
      <c r="GBT7" s="98">
        <f>'Sales Forecast by COS'!GBT6</f>
        <v>0</v>
      </c>
      <c r="GBU7" s="98">
        <f>'Sales Forecast by COS'!GBU6</f>
        <v>0</v>
      </c>
      <c r="GBV7" s="98">
        <f>'Sales Forecast by COS'!GBV6</f>
        <v>0</v>
      </c>
      <c r="GBW7" s="98">
        <f>'Sales Forecast by COS'!GBW6</f>
        <v>0</v>
      </c>
      <c r="GBX7" s="98">
        <f>'Sales Forecast by COS'!GBX6</f>
        <v>0</v>
      </c>
      <c r="GBY7" s="98">
        <f>'Sales Forecast by COS'!GBY6</f>
        <v>0</v>
      </c>
      <c r="GBZ7" s="98">
        <f>'Sales Forecast by COS'!GBZ6</f>
        <v>0</v>
      </c>
      <c r="GCA7" s="98">
        <f>'Sales Forecast by COS'!GCA6</f>
        <v>0</v>
      </c>
      <c r="GCB7" s="98">
        <f>'Sales Forecast by COS'!GCB6</f>
        <v>0</v>
      </c>
      <c r="GCC7" s="98">
        <f>'Sales Forecast by COS'!GCC6</f>
        <v>0</v>
      </c>
      <c r="GCD7" s="98">
        <f>'Sales Forecast by COS'!GCD6</f>
        <v>0</v>
      </c>
      <c r="GCE7" s="98">
        <f>'Sales Forecast by COS'!GCE6</f>
        <v>0</v>
      </c>
      <c r="GCF7" s="98">
        <f>'Sales Forecast by COS'!GCF6</f>
        <v>0</v>
      </c>
      <c r="GCG7" s="98">
        <f>'Sales Forecast by COS'!GCG6</f>
        <v>0</v>
      </c>
      <c r="GCH7" s="98">
        <f>'Sales Forecast by COS'!GCH6</f>
        <v>0</v>
      </c>
      <c r="GCI7" s="98">
        <f>'Sales Forecast by COS'!GCI6</f>
        <v>0</v>
      </c>
      <c r="GCJ7" s="98">
        <f>'Sales Forecast by COS'!GCJ6</f>
        <v>0</v>
      </c>
      <c r="GCK7" s="98">
        <f>'Sales Forecast by COS'!GCK6</f>
        <v>0</v>
      </c>
      <c r="GCL7" s="98">
        <f>'Sales Forecast by COS'!GCL6</f>
        <v>0</v>
      </c>
      <c r="GCM7" s="98">
        <f>'Sales Forecast by COS'!GCM6</f>
        <v>0</v>
      </c>
      <c r="GCN7" s="98">
        <f>'Sales Forecast by COS'!GCN6</f>
        <v>0</v>
      </c>
      <c r="GCO7" s="98">
        <f>'Sales Forecast by COS'!GCO6</f>
        <v>0</v>
      </c>
      <c r="GCP7" s="98">
        <f>'Sales Forecast by COS'!GCP6</f>
        <v>0</v>
      </c>
      <c r="GCQ7" s="98">
        <f>'Sales Forecast by COS'!GCQ6</f>
        <v>0</v>
      </c>
      <c r="GCR7" s="98">
        <f>'Sales Forecast by COS'!GCR6</f>
        <v>0</v>
      </c>
      <c r="GCS7" s="98">
        <f>'Sales Forecast by COS'!GCS6</f>
        <v>0</v>
      </c>
      <c r="GCT7" s="98">
        <f>'Sales Forecast by COS'!GCT6</f>
        <v>0</v>
      </c>
      <c r="GCU7" s="98">
        <f>'Sales Forecast by COS'!GCU6</f>
        <v>0</v>
      </c>
      <c r="GCV7" s="98">
        <f>'Sales Forecast by COS'!GCV6</f>
        <v>0</v>
      </c>
      <c r="GCW7" s="98">
        <f>'Sales Forecast by COS'!GCW6</f>
        <v>0</v>
      </c>
      <c r="GCX7" s="98">
        <f>'Sales Forecast by COS'!GCX6</f>
        <v>0</v>
      </c>
      <c r="GCY7" s="98">
        <f>'Sales Forecast by COS'!GCY6</f>
        <v>0</v>
      </c>
      <c r="GCZ7" s="98">
        <f>'Sales Forecast by COS'!GCZ6</f>
        <v>0</v>
      </c>
      <c r="GDA7" s="98">
        <f>'Sales Forecast by COS'!GDA6</f>
        <v>0</v>
      </c>
      <c r="GDB7" s="98">
        <f>'Sales Forecast by COS'!GDB6</f>
        <v>0</v>
      </c>
      <c r="GDC7" s="98">
        <f>'Sales Forecast by COS'!GDC6</f>
        <v>0</v>
      </c>
      <c r="GDD7" s="98">
        <f>'Sales Forecast by COS'!GDD6</f>
        <v>0</v>
      </c>
      <c r="GDE7" s="98">
        <f>'Sales Forecast by COS'!GDE6</f>
        <v>0</v>
      </c>
      <c r="GDF7" s="98">
        <f>'Sales Forecast by COS'!GDF6</f>
        <v>0</v>
      </c>
      <c r="GDG7" s="98">
        <f>'Sales Forecast by COS'!GDG6</f>
        <v>0</v>
      </c>
      <c r="GDH7" s="98">
        <f>'Sales Forecast by COS'!GDH6</f>
        <v>0</v>
      </c>
      <c r="GDI7" s="98">
        <f>'Sales Forecast by COS'!GDI6</f>
        <v>0</v>
      </c>
      <c r="GDJ7" s="98">
        <f>'Sales Forecast by COS'!GDJ6</f>
        <v>0</v>
      </c>
      <c r="GDK7" s="98">
        <f>'Sales Forecast by COS'!GDK6</f>
        <v>0</v>
      </c>
      <c r="GDL7" s="98">
        <f>'Sales Forecast by COS'!GDL6</f>
        <v>0</v>
      </c>
      <c r="GDM7" s="98">
        <f>'Sales Forecast by COS'!GDM6</f>
        <v>0</v>
      </c>
      <c r="GDN7" s="98">
        <f>'Sales Forecast by COS'!GDN6</f>
        <v>0</v>
      </c>
      <c r="GDO7" s="98">
        <f>'Sales Forecast by COS'!GDO6</f>
        <v>0</v>
      </c>
      <c r="GDP7" s="98">
        <f>'Sales Forecast by COS'!GDP6</f>
        <v>0</v>
      </c>
      <c r="GDQ7" s="98">
        <f>'Sales Forecast by COS'!GDQ6</f>
        <v>0</v>
      </c>
      <c r="GDR7" s="98">
        <f>'Sales Forecast by COS'!GDR6</f>
        <v>0</v>
      </c>
      <c r="GDS7" s="98">
        <f>'Sales Forecast by COS'!GDS6</f>
        <v>0</v>
      </c>
      <c r="GDT7" s="98">
        <f>'Sales Forecast by COS'!GDT6</f>
        <v>0</v>
      </c>
      <c r="GDU7" s="98">
        <f>'Sales Forecast by COS'!GDU6</f>
        <v>0</v>
      </c>
      <c r="GDV7" s="98">
        <f>'Sales Forecast by COS'!GDV6</f>
        <v>0</v>
      </c>
      <c r="GDW7" s="98">
        <f>'Sales Forecast by COS'!GDW6</f>
        <v>0</v>
      </c>
      <c r="GDX7" s="98">
        <f>'Sales Forecast by COS'!GDX6</f>
        <v>0</v>
      </c>
      <c r="GDY7" s="98">
        <f>'Sales Forecast by COS'!GDY6</f>
        <v>0</v>
      </c>
      <c r="GDZ7" s="98">
        <f>'Sales Forecast by COS'!GDZ6</f>
        <v>0</v>
      </c>
      <c r="GEA7" s="98">
        <f>'Sales Forecast by COS'!GEA6</f>
        <v>0</v>
      </c>
      <c r="GEB7" s="98">
        <f>'Sales Forecast by COS'!GEB6</f>
        <v>0</v>
      </c>
      <c r="GEC7" s="98">
        <f>'Sales Forecast by COS'!GEC6</f>
        <v>0</v>
      </c>
      <c r="GED7" s="98">
        <f>'Sales Forecast by COS'!GED6</f>
        <v>0</v>
      </c>
      <c r="GEE7" s="98">
        <f>'Sales Forecast by COS'!GEE6</f>
        <v>0</v>
      </c>
      <c r="GEF7" s="98">
        <f>'Sales Forecast by COS'!GEF6</f>
        <v>0</v>
      </c>
      <c r="GEG7" s="98">
        <f>'Sales Forecast by COS'!GEG6</f>
        <v>0</v>
      </c>
      <c r="GEH7" s="98">
        <f>'Sales Forecast by COS'!GEH6</f>
        <v>0</v>
      </c>
      <c r="GEI7" s="98">
        <f>'Sales Forecast by COS'!GEI6</f>
        <v>0</v>
      </c>
      <c r="GEJ7" s="98">
        <f>'Sales Forecast by COS'!GEJ6</f>
        <v>0</v>
      </c>
      <c r="GEK7" s="98">
        <f>'Sales Forecast by COS'!GEK6</f>
        <v>0</v>
      </c>
      <c r="GEL7" s="98">
        <f>'Sales Forecast by COS'!GEL6</f>
        <v>0</v>
      </c>
      <c r="GEM7" s="98">
        <f>'Sales Forecast by COS'!GEM6</f>
        <v>0</v>
      </c>
      <c r="GEN7" s="98">
        <f>'Sales Forecast by COS'!GEN6</f>
        <v>0</v>
      </c>
      <c r="GEO7" s="98">
        <f>'Sales Forecast by COS'!GEO6</f>
        <v>0</v>
      </c>
      <c r="GEP7" s="98">
        <f>'Sales Forecast by COS'!GEP6</f>
        <v>0</v>
      </c>
      <c r="GEQ7" s="98">
        <f>'Sales Forecast by COS'!GEQ6</f>
        <v>0</v>
      </c>
      <c r="GER7" s="98">
        <f>'Sales Forecast by COS'!GER6</f>
        <v>0</v>
      </c>
      <c r="GES7" s="98">
        <f>'Sales Forecast by COS'!GES6</f>
        <v>0</v>
      </c>
      <c r="GET7" s="98">
        <f>'Sales Forecast by COS'!GET6</f>
        <v>0</v>
      </c>
      <c r="GEU7" s="98">
        <f>'Sales Forecast by COS'!GEU6</f>
        <v>0</v>
      </c>
      <c r="GEV7" s="98">
        <f>'Sales Forecast by COS'!GEV6</f>
        <v>0</v>
      </c>
      <c r="GEW7" s="98">
        <f>'Sales Forecast by COS'!GEW6</f>
        <v>0</v>
      </c>
      <c r="GEX7" s="98">
        <f>'Sales Forecast by COS'!GEX6</f>
        <v>0</v>
      </c>
      <c r="GEY7" s="98">
        <f>'Sales Forecast by COS'!GEY6</f>
        <v>0</v>
      </c>
      <c r="GEZ7" s="98">
        <f>'Sales Forecast by COS'!GEZ6</f>
        <v>0</v>
      </c>
      <c r="GFA7" s="98">
        <f>'Sales Forecast by COS'!GFA6</f>
        <v>0</v>
      </c>
      <c r="GFB7" s="98">
        <f>'Sales Forecast by COS'!GFB6</f>
        <v>0</v>
      </c>
      <c r="GFC7" s="98">
        <f>'Sales Forecast by COS'!GFC6</f>
        <v>0</v>
      </c>
      <c r="GFD7" s="98">
        <f>'Sales Forecast by COS'!GFD6</f>
        <v>0</v>
      </c>
      <c r="GFE7" s="98">
        <f>'Sales Forecast by COS'!GFE6</f>
        <v>0</v>
      </c>
      <c r="GFF7" s="98">
        <f>'Sales Forecast by COS'!GFF6</f>
        <v>0</v>
      </c>
      <c r="GFG7" s="98">
        <f>'Sales Forecast by COS'!GFG6</f>
        <v>0</v>
      </c>
      <c r="GFH7" s="98">
        <f>'Sales Forecast by COS'!GFH6</f>
        <v>0</v>
      </c>
      <c r="GFI7" s="98">
        <f>'Sales Forecast by COS'!GFI6</f>
        <v>0</v>
      </c>
      <c r="GFJ7" s="98">
        <f>'Sales Forecast by COS'!GFJ6</f>
        <v>0</v>
      </c>
      <c r="GFK7" s="98">
        <f>'Sales Forecast by COS'!GFK6</f>
        <v>0</v>
      </c>
      <c r="GFL7" s="98">
        <f>'Sales Forecast by COS'!GFL6</f>
        <v>0</v>
      </c>
      <c r="GFM7" s="98">
        <f>'Sales Forecast by COS'!GFM6</f>
        <v>0</v>
      </c>
      <c r="GFN7" s="98">
        <f>'Sales Forecast by COS'!GFN6</f>
        <v>0</v>
      </c>
      <c r="GFO7" s="98">
        <f>'Sales Forecast by COS'!GFO6</f>
        <v>0</v>
      </c>
      <c r="GFP7" s="98">
        <f>'Sales Forecast by COS'!GFP6</f>
        <v>0</v>
      </c>
      <c r="GFQ7" s="98">
        <f>'Sales Forecast by COS'!GFQ6</f>
        <v>0</v>
      </c>
      <c r="GFR7" s="98">
        <f>'Sales Forecast by COS'!GFR6</f>
        <v>0</v>
      </c>
      <c r="GFS7" s="98">
        <f>'Sales Forecast by COS'!GFS6</f>
        <v>0</v>
      </c>
      <c r="GFT7" s="98">
        <f>'Sales Forecast by COS'!GFT6</f>
        <v>0</v>
      </c>
      <c r="GFU7" s="98">
        <f>'Sales Forecast by COS'!GFU6</f>
        <v>0</v>
      </c>
      <c r="GFV7" s="98">
        <f>'Sales Forecast by COS'!GFV6</f>
        <v>0</v>
      </c>
      <c r="GFW7" s="98">
        <f>'Sales Forecast by COS'!GFW6</f>
        <v>0</v>
      </c>
      <c r="GFX7" s="98">
        <f>'Sales Forecast by COS'!GFX6</f>
        <v>0</v>
      </c>
      <c r="GFY7" s="98">
        <f>'Sales Forecast by COS'!GFY6</f>
        <v>0</v>
      </c>
      <c r="GFZ7" s="98">
        <f>'Sales Forecast by COS'!GFZ6</f>
        <v>0</v>
      </c>
      <c r="GGA7" s="98">
        <f>'Sales Forecast by COS'!GGA6</f>
        <v>0</v>
      </c>
      <c r="GGB7" s="98">
        <f>'Sales Forecast by COS'!GGB6</f>
        <v>0</v>
      </c>
      <c r="GGC7" s="98">
        <f>'Sales Forecast by COS'!GGC6</f>
        <v>0</v>
      </c>
      <c r="GGD7" s="98">
        <f>'Sales Forecast by COS'!GGD6</f>
        <v>0</v>
      </c>
      <c r="GGE7" s="98">
        <f>'Sales Forecast by COS'!GGE6</f>
        <v>0</v>
      </c>
      <c r="GGF7" s="98">
        <f>'Sales Forecast by COS'!GGF6</f>
        <v>0</v>
      </c>
      <c r="GGG7" s="98">
        <f>'Sales Forecast by COS'!GGG6</f>
        <v>0</v>
      </c>
      <c r="GGH7" s="98">
        <f>'Sales Forecast by COS'!GGH6</f>
        <v>0</v>
      </c>
      <c r="GGI7" s="98">
        <f>'Sales Forecast by COS'!GGI6</f>
        <v>0</v>
      </c>
      <c r="GGJ7" s="98">
        <f>'Sales Forecast by COS'!GGJ6</f>
        <v>0</v>
      </c>
      <c r="GGK7" s="98">
        <f>'Sales Forecast by COS'!GGK6</f>
        <v>0</v>
      </c>
      <c r="GGL7" s="98">
        <f>'Sales Forecast by COS'!GGL6</f>
        <v>0</v>
      </c>
      <c r="GGM7" s="98">
        <f>'Sales Forecast by COS'!GGM6</f>
        <v>0</v>
      </c>
      <c r="GGN7" s="98">
        <f>'Sales Forecast by COS'!GGN6</f>
        <v>0</v>
      </c>
      <c r="GGO7" s="98">
        <f>'Sales Forecast by COS'!GGO6</f>
        <v>0</v>
      </c>
      <c r="GGP7" s="98">
        <f>'Sales Forecast by COS'!GGP6</f>
        <v>0</v>
      </c>
      <c r="GGQ7" s="98">
        <f>'Sales Forecast by COS'!GGQ6</f>
        <v>0</v>
      </c>
      <c r="GGR7" s="98">
        <f>'Sales Forecast by COS'!GGR6</f>
        <v>0</v>
      </c>
      <c r="GGS7" s="98">
        <f>'Sales Forecast by COS'!GGS6</f>
        <v>0</v>
      </c>
      <c r="GGT7" s="98">
        <f>'Sales Forecast by COS'!GGT6</f>
        <v>0</v>
      </c>
      <c r="GGU7" s="98">
        <f>'Sales Forecast by COS'!GGU6</f>
        <v>0</v>
      </c>
      <c r="GGV7" s="98">
        <f>'Sales Forecast by COS'!GGV6</f>
        <v>0</v>
      </c>
      <c r="GGW7" s="98">
        <f>'Sales Forecast by COS'!GGW6</f>
        <v>0</v>
      </c>
      <c r="GGX7" s="98">
        <f>'Sales Forecast by COS'!GGX6</f>
        <v>0</v>
      </c>
      <c r="GGY7" s="98">
        <f>'Sales Forecast by COS'!GGY6</f>
        <v>0</v>
      </c>
      <c r="GGZ7" s="98">
        <f>'Sales Forecast by COS'!GGZ6</f>
        <v>0</v>
      </c>
      <c r="GHA7" s="98">
        <f>'Sales Forecast by COS'!GHA6</f>
        <v>0</v>
      </c>
      <c r="GHB7" s="98">
        <f>'Sales Forecast by COS'!GHB6</f>
        <v>0</v>
      </c>
      <c r="GHC7" s="98">
        <f>'Sales Forecast by COS'!GHC6</f>
        <v>0</v>
      </c>
      <c r="GHD7" s="98">
        <f>'Sales Forecast by COS'!GHD6</f>
        <v>0</v>
      </c>
      <c r="GHE7" s="98">
        <f>'Sales Forecast by COS'!GHE6</f>
        <v>0</v>
      </c>
      <c r="GHF7" s="98">
        <f>'Sales Forecast by COS'!GHF6</f>
        <v>0</v>
      </c>
      <c r="GHG7" s="98">
        <f>'Sales Forecast by COS'!GHG6</f>
        <v>0</v>
      </c>
      <c r="GHH7" s="98">
        <f>'Sales Forecast by COS'!GHH6</f>
        <v>0</v>
      </c>
      <c r="GHI7" s="98">
        <f>'Sales Forecast by COS'!GHI6</f>
        <v>0</v>
      </c>
      <c r="GHJ7" s="98">
        <f>'Sales Forecast by COS'!GHJ6</f>
        <v>0</v>
      </c>
      <c r="GHK7" s="98">
        <f>'Sales Forecast by COS'!GHK6</f>
        <v>0</v>
      </c>
      <c r="GHL7" s="98">
        <f>'Sales Forecast by COS'!GHL6</f>
        <v>0</v>
      </c>
      <c r="GHM7" s="98">
        <f>'Sales Forecast by COS'!GHM6</f>
        <v>0</v>
      </c>
      <c r="GHN7" s="98">
        <f>'Sales Forecast by COS'!GHN6</f>
        <v>0</v>
      </c>
      <c r="GHO7" s="98">
        <f>'Sales Forecast by COS'!GHO6</f>
        <v>0</v>
      </c>
      <c r="GHP7" s="98">
        <f>'Sales Forecast by COS'!GHP6</f>
        <v>0</v>
      </c>
      <c r="GHQ7" s="98">
        <f>'Sales Forecast by COS'!GHQ6</f>
        <v>0</v>
      </c>
      <c r="GHR7" s="98">
        <f>'Sales Forecast by COS'!GHR6</f>
        <v>0</v>
      </c>
      <c r="GHS7" s="98">
        <f>'Sales Forecast by COS'!GHS6</f>
        <v>0</v>
      </c>
      <c r="GHT7" s="98">
        <f>'Sales Forecast by COS'!GHT6</f>
        <v>0</v>
      </c>
      <c r="GHU7" s="98">
        <f>'Sales Forecast by COS'!GHU6</f>
        <v>0</v>
      </c>
      <c r="GHV7" s="98">
        <f>'Sales Forecast by COS'!GHV6</f>
        <v>0</v>
      </c>
      <c r="GHW7" s="98">
        <f>'Sales Forecast by COS'!GHW6</f>
        <v>0</v>
      </c>
      <c r="GHX7" s="98">
        <f>'Sales Forecast by COS'!GHX6</f>
        <v>0</v>
      </c>
      <c r="GHY7" s="98">
        <f>'Sales Forecast by COS'!GHY6</f>
        <v>0</v>
      </c>
      <c r="GHZ7" s="98">
        <f>'Sales Forecast by COS'!GHZ6</f>
        <v>0</v>
      </c>
      <c r="GIA7" s="98">
        <f>'Sales Forecast by COS'!GIA6</f>
        <v>0</v>
      </c>
      <c r="GIB7" s="98">
        <f>'Sales Forecast by COS'!GIB6</f>
        <v>0</v>
      </c>
      <c r="GIC7" s="98">
        <f>'Sales Forecast by COS'!GIC6</f>
        <v>0</v>
      </c>
      <c r="GID7" s="98">
        <f>'Sales Forecast by COS'!GID6</f>
        <v>0</v>
      </c>
      <c r="GIE7" s="98">
        <f>'Sales Forecast by COS'!GIE6</f>
        <v>0</v>
      </c>
      <c r="GIF7" s="98">
        <f>'Sales Forecast by COS'!GIF6</f>
        <v>0</v>
      </c>
      <c r="GIG7" s="98">
        <f>'Sales Forecast by COS'!GIG6</f>
        <v>0</v>
      </c>
      <c r="GIH7" s="98">
        <f>'Sales Forecast by COS'!GIH6</f>
        <v>0</v>
      </c>
      <c r="GII7" s="98">
        <f>'Sales Forecast by COS'!GII6</f>
        <v>0</v>
      </c>
      <c r="GIJ7" s="98">
        <f>'Sales Forecast by COS'!GIJ6</f>
        <v>0</v>
      </c>
      <c r="GIK7" s="98">
        <f>'Sales Forecast by COS'!GIK6</f>
        <v>0</v>
      </c>
      <c r="GIL7" s="98">
        <f>'Sales Forecast by COS'!GIL6</f>
        <v>0</v>
      </c>
      <c r="GIM7" s="98">
        <f>'Sales Forecast by COS'!GIM6</f>
        <v>0</v>
      </c>
      <c r="GIN7" s="98">
        <f>'Sales Forecast by COS'!GIN6</f>
        <v>0</v>
      </c>
      <c r="GIO7" s="98">
        <f>'Sales Forecast by COS'!GIO6</f>
        <v>0</v>
      </c>
      <c r="GIP7" s="98">
        <f>'Sales Forecast by COS'!GIP6</f>
        <v>0</v>
      </c>
      <c r="GIQ7" s="98">
        <f>'Sales Forecast by COS'!GIQ6</f>
        <v>0</v>
      </c>
      <c r="GIR7" s="98">
        <f>'Sales Forecast by COS'!GIR6</f>
        <v>0</v>
      </c>
      <c r="GIS7" s="98">
        <f>'Sales Forecast by COS'!GIS6</f>
        <v>0</v>
      </c>
      <c r="GIT7" s="98">
        <f>'Sales Forecast by COS'!GIT6</f>
        <v>0</v>
      </c>
      <c r="GIU7" s="98">
        <f>'Sales Forecast by COS'!GIU6</f>
        <v>0</v>
      </c>
      <c r="GIV7" s="98">
        <f>'Sales Forecast by COS'!GIV6</f>
        <v>0</v>
      </c>
      <c r="GIW7" s="98">
        <f>'Sales Forecast by COS'!GIW6</f>
        <v>0</v>
      </c>
      <c r="GIX7" s="98">
        <f>'Sales Forecast by COS'!GIX6</f>
        <v>0</v>
      </c>
      <c r="GIY7" s="98">
        <f>'Sales Forecast by COS'!GIY6</f>
        <v>0</v>
      </c>
      <c r="GIZ7" s="98">
        <f>'Sales Forecast by COS'!GIZ6</f>
        <v>0</v>
      </c>
      <c r="GJA7" s="98">
        <f>'Sales Forecast by COS'!GJA6</f>
        <v>0</v>
      </c>
      <c r="GJB7" s="98">
        <f>'Sales Forecast by COS'!GJB6</f>
        <v>0</v>
      </c>
      <c r="GJC7" s="98">
        <f>'Sales Forecast by COS'!GJC6</f>
        <v>0</v>
      </c>
      <c r="GJD7" s="98">
        <f>'Sales Forecast by COS'!GJD6</f>
        <v>0</v>
      </c>
      <c r="GJE7" s="98">
        <f>'Sales Forecast by COS'!GJE6</f>
        <v>0</v>
      </c>
      <c r="GJF7" s="98">
        <f>'Sales Forecast by COS'!GJF6</f>
        <v>0</v>
      </c>
      <c r="GJG7" s="98">
        <f>'Sales Forecast by COS'!GJG6</f>
        <v>0</v>
      </c>
      <c r="GJH7" s="98">
        <f>'Sales Forecast by COS'!GJH6</f>
        <v>0</v>
      </c>
      <c r="GJI7" s="98">
        <f>'Sales Forecast by COS'!GJI6</f>
        <v>0</v>
      </c>
      <c r="GJJ7" s="98">
        <f>'Sales Forecast by COS'!GJJ6</f>
        <v>0</v>
      </c>
      <c r="GJK7" s="98">
        <f>'Sales Forecast by COS'!GJK6</f>
        <v>0</v>
      </c>
      <c r="GJL7" s="98">
        <f>'Sales Forecast by COS'!GJL6</f>
        <v>0</v>
      </c>
      <c r="GJM7" s="98">
        <f>'Sales Forecast by COS'!GJM6</f>
        <v>0</v>
      </c>
      <c r="GJN7" s="98">
        <f>'Sales Forecast by COS'!GJN6</f>
        <v>0</v>
      </c>
      <c r="GJO7" s="98">
        <f>'Sales Forecast by COS'!GJO6</f>
        <v>0</v>
      </c>
      <c r="GJP7" s="98">
        <f>'Sales Forecast by COS'!GJP6</f>
        <v>0</v>
      </c>
      <c r="GJQ7" s="98">
        <f>'Sales Forecast by COS'!GJQ6</f>
        <v>0</v>
      </c>
      <c r="GJR7" s="98">
        <f>'Sales Forecast by COS'!GJR6</f>
        <v>0</v>
      </c>
      <c r="GJS7" s="98">
        <f>'Sales Forecast by COS'!GJS6</f>
        <v>0</v>
      </c>
      <c r="GJT7" s="98">
        <f>'Sales Forecast by COS'!GJT6</f>
        <v>0</v>
      </c>
      <c r="GJU7" s="98">
        <f>'Sales Forecast by COS'!GJU6</f>
        <v>0</v>
      </c>
      <c r="GJV7" s="98">
        <f>'Sales Forecast by COS'!GJV6</f>
        <v>0</v>
      </c>
      <c r="GJW7" s="98">
        <f>'Sales Forecast by COS'!GJW6</f>
        <v>0</v>
      </c>
      <c r="GJX7" s="98">
        <f>'Sales Forecast by COS'!GJX6</f>
        <v>0</v>
      </c>
      <c r="GJY7" s="98">
        <f>'Sales Forecast by COS'!GJY6</f>
        <v>0</v>
      </c>
      <c r="GJZ7" s="98">
        <f>'Sales Forecast by COS'!GJZ6</f>
        <v>0</v>
      </c>
      <c r="GKA7" s="98">
        <f>'Sales Forecast by COS'!GKA6</f>
        <v>0</v>
      </c>
      <c r="GKB7" s="98">
        <f>'Sales Forecast by COS'!GKB6</f>
        <v>0</v>
      </c>
      <c r="GKC7" s="98">
        <f>'Sales Forecast by COS'!GKC6</f>
        <v>0</v>
      </c>
      <c r="GKD7" s="98">
        <f>'Sales Forecast by COS'!GKD6</f>
        <v>0</v>
      </c>
      <c r="GKE7" s="98">
        <f>'Sales Forecast by COS'!GKE6</f>
        <v>0</v>
      </c>
      <c r="GKF7" s="98">
        <f>'Sales Forecast by COS'!GKF6</f>
        <v>0</v>
      </c>
      <c r="GKG7" s="98">
        <f>'Sales Forecast by COS'!GKG6</f>
        <v>0</v>
      </c>
      <c r="GKH7" s="98">
        <f>'Sales Forecast by COS'!GKH6</f>
        <v>0</v>
      </c>
      <c r="GKI7" s="98">
        <f>'Sales Forecast by COS'!GKI6</f>
        <v>0</v>
      </c>
      <c r="GKJ7" s="98">
        <f>'Sales Forecast by COS'!GKJ6</f>
        <v>0</v>
      </c>
      <c r="GKK7" s="98">
        <f>'Sales Forecast by COS'!GKK6</f>
        <v>0</v>
      </c>
      <c r="GKL7" s="98">
        <f>'Sales Forecast by COS'!GKL6</f>
        <v>0</v>
      </c>
      <c r="GKM7" s="98">
        <f>'Sales Forecast by COS'!GKM6</f>
        <v>0</v>
      </c>
      <c r="GKN7" s="98">
        <f>'Sales Forecast by COS'!GKN6</f>
        <v>0</v>
      </c>
      <c r="GKO7" s="98">
        <f>'Sales Forecast by COS'!GKO6</f>
        <v>0</v>
      </c>
      <c r="GKP7" s="98">
        <f>'Sales Forecast by COS'!GKP6</f>
        <v>0</v>
      </c>
      <c r="GKQ7" s="98">
        <f>'Sales Forecast by COS'!GKQ6</f>
        <v>0</v>
      </c>
      <c r="GKR7" s="98">
        <f>'Sales Forecast by COS'!GKR6</f>
        <v>0</v>
      </c>
      <c r="GKS7" s="98">
        <f>'Sales Forecast by COS'!GKS6</f>
        <v>0</v>
      </c>
      <c r="GKT7" s="98">
        <f>'Sales Forecast by COS'!GKT6</f>
        <v>0</v>
      </c>
      <c r="GKU7" s="98">
        <f>'Sales Forecast by COS'!GKU6</f>
        <v>0</v>
      </c>
      <c r="GKV7" s="98">
        <f>'Sales Forecast by COS'!GKV6</f>
        <v>0</v>
      </c>
      <c r="GKW7" s="98">
        <f>'Sales Forecast by COS'!GKW6</f>
        <v>0</v>
      </c>
      <c r="GKX7" s="98">
        <f>'Sales Forecast by COS'!GKX6</f>
        <v>0</v>
      </c>
      <c r="GKY7" s="98">
        <f>'Sales Forecast by COS'!GKY6</f>
        <v>0</v>
      </c>
      <c r="GKZ7" s="98">
        <f>'Sales Forecast by COS'!GKZ6</f>
        <v>0</v>
      </c>
      <c r="GLA7" s="98">
        <f>'Sales Forecast by COS'!GLA6</f>
        <v>0</v>
      </c>
      <c r="GLB7" s="98">
        <f>'Sales Forecast by COS'!GLB6</f>
        <v>0</v>
      </c>
      <c r="GLC7" s="98">
        <f>'Sales Forecast by COS'!GLC6</f>
        <v>0</v>
      </c>
      <c r="GLD7" s="98">
        <f>'Sales Forecast by COS'!GLD6</f>
        <v>0</v>
      </c>
      <c r="GLE7" s="98">
        <f>'Sales Forecast by COS'!GLE6</f>
        <v>0</v>
      </c>
      <c r="GLF7" s="98">
        <f>'Sales Forecast by COS'!GLF6</f>
        <v>0</v>
      </c>
      <c r="GLG7" s="98">
        <f>'Sales Forecast by COS'!GLG6</f>
        <v>0</v>
      </c>
      <c r="GLH7" s="98">
        <f>'Sales Forecast by COS'!GLH6</f>
        <v>0</v>
      </c>
      <c r="GLI7" s="98">
        <f>'Sales Forecast by COS'!GLI6</f>
        <v>0</v>
      </c>
      <c r="GLJ7" s="98">
        <f>'Sales Forecast by COS'!GLJ6</f>
        <v>0</v>
      </c>
      <c r="GLK7" s="98">
        <f>'Sales Forecast by COS'!GLK6</f>
        <v>0</v>
      </c>
      <c r="GLL7" s="98">
        <f>'Sales Forecast by COS'!GLL6</f>
        <v>0</v>
      </c>
      <c r="GLM7" s="98">
        <f>'Sales Forecast by COS'!GLM6</f>
        <v>0</v>
      </c>
      <c r="GLN7" s="98">
        <f>'Sales Forecast by COS'!GLN6</f>
        <v>0</v>
      </c>
      <c r="GLO7" s="98">
        <f>'Sales Forecast by COS'!GLO6</f>
        <v>0</v>
      </c>
      <c r="GLP7" s="98">
        <f>'Sales Forecast by COS'!GLP6</f>
        <v>0</v>
      </c>
      <c r="GLQ7" s="98">
        <f>'Sales Forecast by COS'!GLQ6</f>
        <v>0</v>
      </c>
      <c r="GLR7" s="98">
        <f>'Sales Forecast by COS'!GLR6</f>
        <v>0</v>
      </c>
      <c r="GLS7" s="98">
        <f>'Sales Forecast by COS'!GLS6</f>
        <v>0</v>
      </c>
      <c r="GLT7" s="98">
        <f>'Sales Forecast by COS'!GLT6</f>
        <v>0</v>
      </c>
      <c r="GLU7" s="98">
        <f>'Sales Forecast by COS'!GLU6</f>
        <v>0</v>
      </c>
      <c r="GLV7" s="98">
        <f>'Sales Forecast by COS'!GLV6</f>
        <v>0</v>
      </c>
      <c r="GLW7" s="98">
        <f>'Sales Forecast by COS'!GLW6</f>
        <v>0</v>
      </c>
      <c r="GLX7" s="98">
        <f>'Sales Forecast by COS'!GLX6</f>
        <v>0</v>
      </c>
      <c r="GLY7" s="98">
        <f>'Sales Forecast by COS'!GLY6</f>
        <v>0</v>
      </c>
      <c r="GLZ7" s="98">
        <f>'Sales Forecast by COS'!GLZ6</f>
        <v>0</v>
      </c>
      <c r="GMA7" s="98">
        <f>'Sales Forecast by COS'!GMA6</f>
        <v>0</v>
      </c>
      <c r="GMB7" s="98">
        <f>'Sales Forecast by COS'!GMB6</f>
        <v>0</v>
      </c>
      <c r="GMC7" s="98">
        <f>'Sales Forecast by COS'!GMC6</f>
        <v>0</v>
      </c>
      <c r="GMD7" s="98">
        <f>'Sales Forecast by COS'!GMD6</f>
        <v>0</v>
      </c>
      <c r="GME7" s="98">
        <f>'Sales Forecast by COS'!GME6</f>
        <v>0</v>
      </c>
      <c r="GMF7" s="98">
        <f>'Sales Forecast by COS'!GMF6</f>
        <v>0</v>
      </c>
      <c r="GMG7" s="98">
        <f>'Sales Forecast by COS'!GMG6</f>
        <v>0</v>
      </c>
      <c r="GMH7" s="98">
        <f>'Sales Forecast by COS'!GMH6</f>
        <v>0</v>
      </c>
      <c r="GMI7" s="98">
        <f>'Sales Forecast by COS'!GMI6</f>
        <v>0</v>
      </c>
      <c r="GMJ7" s="98">
        <f>'Sales Forecast by COS'!GMJ6</f>
        <v>0</v>
      </c>
      <c r="GMK7" s="98">
        <f>'Sales Forecast by COS'!GMK6</f>
        <v>0</v>
      </c>
      <c r="GML7" s="98">
        <f>'Sales Forecast by COS'!GML6</f>
        <v>0</v>
      </c>
      <c r="GMM7" s="98">
        <f>'Sales Forecast by COS'!GMM6</f>
        <v>0</v>
      </c>
      <c r="GMN7" s="98">
        <f>'Sales Forecast by COS'!GMN6</f>
        <v>0</v>
      </c>
      <c r="GMO7" s="98">
        <f>'Sales Forecast by COS'!GMO6</f>
        <v>0</v>
      </c>
      <c r="GMP7" s="98">
        <f>'Sales Forecast by COS'!GMP6</f>
        <v>0</v>
      </c>
      <c r="GMQ7" s="98">
        <f>'Sales Forecast by COS'!GMQ6</f>
        <v>0</v>
      </c>
      <c r="GMR7" s="98">
        <f>'Sales Forecast by COS'!GMR6</f>
        <v>0</v>
      </c>
      <c r="GMS7" s="98">
        <f>'Sales Forecast by COS'!GMS6</f>
        <v>0</v>
      </c>
      <c r="GMT7" s="98">
        <f>'Sales Forecast by COS'!GMT6</f>
        <v>0</v>
      </c>
      <c r="GMU7" s="98">
        <f>'Sales Forecast by COS'!GMU6</f>
        <v>0</v>
      </c>
      <c r="GMV7" s="98">
        <f>'Sales Forecast by COS'!GMV6</f>
        <v>0</v>
      </c>
      <c r="GMW7" s="98">
        <f>'Sales Forecast by COS'!GMW6</f>
        <v>0</v>
      </c>
      <c r="GMX7" s="98">
        <f>'Sales Forecast by COS'!GMX6</f>
        <v>0</v>
      </c>
      <c r="GMY7" s="98">
        <f>'Sales Forecast by COS'!GMY6</f>
        <v>0</v>
      </c>
      <c r="GMZ7" s="98">
        <f>'Sales Forecast by COS'!GMZ6</f>
        <v>0</v>
      </c>
      <c r="GNA7" s="98">
        <f>'Sales Forecast by COS'!GNA6</f>
        <v>0</v>
      </c>
      <c r="GNB7" s="98">
        <f>'Sales Forecast by COS'!GNB6</f>
        <v>0</v>
      </c>
      <c r="GNC7" s="98">
        <f>'Sales Forecast by COS'!GNC6</f>
        <v>0</v>
      </c>
      <c r="GND7" s="98">
        <f>'Sales Forecast by COS'!GND6</f>
        <v>0</v>
      </c>
      <c r="GNE7" s="98">
        <f>'Sales Forecast by COS'!GNE6</f>
        <v>0</v>
      </c>
      <c r="GNF7" s="98">
        <f>'Sales Forecast by COS'!GNF6</f>
        <v>0</v>
      </c>
      <c r="GNG7" s="98">
        <f>'Sales Forecast by COS'!GNG6</f>
        <v>0</v>
      </c>
      <c r="GNH7" s="98">
        <f>'Sales Forecast by COS'!GNH6</f>
        <v>0</v>
      </c>
      <c r="GNI7" s="98">
        <f>'Sales Forecast by COS'!GNI6</f>
        <v>0</v>
      </c>
      <c r="GNJ7" s="98">
        <f>'Sales Forecast by COS'!GNJ6</f>
        <v>0</v>
      </c>
      <c r="GNK7" s="98">
        <f>'Sales Forecast by COS'!GNK6</f>
        <v>0</v>
      </c>
      <c r="GNL7" s="98">
        <f>'Sales Forecast by COS'!GNL6</f>
        <v>0</v>
      </c>
      <c r="GNM7" s="98">
        <f>'Sales Forecast by COS'!GNM6</f>
        <v>0</v>
      </c>
      <c r="GNN7" s="98">
        <f>'Sales Forecast by COS'!GNN6</f>
        <v>0</v>
      </c>
      <c r="GNO7" s="98">
        <f>'Sales Forecast by COS'!GNO6</f>
        <v>0</v>
      </c>
      <c r="GNP7" s="98">
        <f>'Sales Forecast by COS'!GNP6</f>
        <v>0</v>
      </c>
      <c r="GNQ7" s="98">
        <f>'Sales Forecast by COS'!GNQ6</f>
        <v>0</v>
      </c>
      <c r="GNR7" s="98">
        <f>'Sales Forecast by COS'!GNR6</f>
        <v>0</v>
      </c>
      <c r="GNS7" s="98">
        <f>'Sales Forecast by COS'!GNS6</f>
        <v>0</v>
      </c>
      <c r="GNT7" s="98">
        <f>'Sales Forecast by COS'!GNT6</f>
        <v>0</v>
      </c>
      <c r="GNU7" s="98">
        <f>'Sales Forecast by COS'!GNU6</f>
        <v>0</v>
      </c>
      <c r="GNV7" s="98">
        <f>'Sales Forecast by COS'!GNV6</f>
        <v>0</v>
      </c>
      <c r="GNW7" s="98">
        <f>'Sales Forecast by COS'!GNW6</f>
        <v>0</v>
      </c>
      <c r="GNX7" s="98">
        <f>'Sales Forecast by COS'!GNX6</f>
        <v>0</v>
      </c>
      <c r="GNY7" s="98">
        <f>'Sales Forecast by COS'!GNY6</f>
        <v>0</v>
      </c>
      <c r="GNZ7" s="98">
        <f>'Sales Forecast by COS'!GNZ6</f>
        <v>0</v>
      </c>
      <c r="GOA7" s="98">
        <f>'Sales Forecast by COS'!GOA6</f>
        <v>0</v>
      </c>
      <c r="GOB7" s="98">
        <f>'Sales Forecast by COS'!GOB6</f>
        <v>0</v>
      </c>
      <c r="GOC7" s="98">
        <f>'Sales Forecast by COS'!GOC6</f>
        <v>0</v>
      </c>
      <c r="GOD7" s="98">
        <f>'Sales Forecast by COS'!GOD6</f>
        <v>0</v>
      </c>
      <c r="GOE7" s="98">
        <f>'Sales Forecast by COS'!GOE6</f>
        <v>0</v>
      </c>
      <c r="GOF7" s="98">
        <f>'Sales Forecast by COS'!GOF6</f>
        <v>0</v>
      </c>
      <c r="GOG7" s="98">
        <f>'Sales Forecast by COS'!GOG6</f>
        <v>0</v>
      </c>
      <c r="GOH7" s="98">
        <f>'Sales Forecast by COS'!GOH6</f>
        <v>0</v>
      </c>
      <c r="GOI7" s="98">
        <f>'Sales Forecast by COS'!GOI6</f>
        <v>0</v>
      </c>
      <c r="GOJ7" s="98">
        <f>'Sales Forecast by COS'!GOJ6</f>
        <v>0</v>
      </c>
      <c r="GOK7" s="98">
        <f>'Sales Forecast by COS'!GOK6</f>
        <v>0</v>
      </c>
      <c r="GOL7" s="98">
        <f>'Sales Forecast by COS'!GOL6</f>
        <v>0</v>
      </c>
      <c r="GOM7" s="98">
        <f>'Sales Forecast by COS'!GOM6</f>
        <v>0</v>
      </c>
      <c r="GON7" s="98">
        <f>'Sales Forecast by COS'!GON6</f>
        <v>0</v>
      </c>
      <c r="GOO7" s="98">
        <f>'Sales Forecast by COS'!GOO6</f>
        <v>0</v>
      </c>
      <c r="GOP7" s="98">
        <f>'Sales Forecast by COS'!GOP6</f>
        <v>0</v>
      </c>
      <c r="GOQ7" s="98">
        <f>'Sales Forecast by COS'!GOQ6</f>
        <v>0</v>
      </c>
      <c r="GOR7" s="98">
        <f>'Sales Forecast by COS'!GOR6</f>
        <v>0</v>
      </c>
      <c r="GOS7" s="98">
        <f>'Sales Forecast by COS'!GOS6</f>
        <v>0</v>
      </c>
      <c r="GOT7" s="98">
        <f>'Sales Forecast by COS'!GOT6</f>
        <v>0</v>
      </c>
      <c r="GOU7" s="98">
        <f>'Sales Forecast by COS'!GOU6</f>
        <v>0</v>
      </c>
      <c r="GOV7" s="98">
        <f>'Sales Forecast by COS'!GOV6</f>
        <v>0</v>
      </c>
      <c r="GOW7" s="98">
        <f>'Sales Forecast by COS'!GOW6</f>
        <v>0</v>
      </c>
      <c r="GOX7" s="98">
        <f>'Sales Forecast by COS'!GOX6</f>
        <v>0</v>
      </c>
      <c r="GOY7" s="98">
        <f>'Sales Forecast by COS'!GOY6</f>
        <v>0</v>
      </c>
      <c r="GOZ7" s="98">
        <f>'Sales Forecast by COS'!GOZ6</f>
        <v>0</v>
      </c>
      <c r="GPA7" s="98">
        <f>'Sales Forecast by COS'!GPA6</f>
        <v>0</v>
      </c>
      <c r="GPB7" s="98">
        <f>'Sales Forecast by COS'!GPB6</f>
        <v>0</v>
      </c>
      <c r="GPC7" s="98">
        <f>'Sales Forecast by COS'!GPC6</f>
        <v>0</v>
      </c>
      <c r="GPD7" s="98">
        <f>'Sales Forecast by COS'!GPD6</f>
        <v>0</v>
      </c>
      <c r="GPE7" s="98">
        <f>'Sales Forecast by COS'!GPE6</f>
        <v>0</v>
      </c>
      <c r="GPF7" s="98">
        <f>'Sales Forecast by COS'!GPF6</f>
        <v>0</v>
      </c>
      <c r="GPG7" s="98">
        <f>'Sales Forecast by COS'!GPG6</f>
        <v>0</v>
      </c>
      <c r="GPH7" s="98">
        <f>'Sales Forecast by COS'!GPH6</f>
        <v>0</v>
      </c>
      <c r="GPI7" s="98">
        <f>'Sales Forecast by COS'!GPI6</f>
        <v>0</v>
      </c>
      <c r="GPJ7" s="98">
        <f>'Sales Forecast by COS'!GPJ6</f>
        <v>0</v>
      </c>
      <c r="GPK7" s="98">
        <f>'Sales Forecast by COS'!GPK6</f>
        <v>0</v>
      </c>
      <c r="GPL7" s="98">
        <f>'Sales Forecast by COS'!GPL6</f>
        <v>0</v>
      </c>
      <c r="GPM7" s="98">
        <f>'Sales Forecast by COS'!GPM6</f>
        <v>0</v>
      </c>
      <c r="GPN7" s="98">
        <f>'Sales Forecast by COS'!GPN6</f>
        <v>0</v>
      </c>
      <c r="GPO7" s="98">
        <f>'Sales Forecast by COS'!GPO6</f>
        <v>0</v>
      </c>
      <c r="GPP7" s="98">
        <f>'Sales Forecast by COS'!GPP6</f>
        <v>0</v>
      </c>
      <c r="GPQ7" s="98">
        <f>'Sales Forecast by COS'!GPQ6</f>
        <v>0</v>
      </c>
      <c r="GPR7" s="98">
        <f>'Sales Forecast by COS'!GPR6</f>
        <v>0</v>
      </c>
      <c r="GPS7" s="98">
        <f>'Sales Forecast by COS'!GPS6</f>
        <v>0</v>
      </c>
      <c r="GPT7" s="98">
        <f>'Sales Forecast by COS'!GPT6</f>
        <v>0</v>
      </c>
      <c r="GPU7" s="98">
        <f>'Sales Forecast by COS'!GPU6</f>
        <v>0</v>
      </c>
      <c r="GPV7" s="98">
        <f>'Sales Forecast by COS'!GPV6</f>
        <v>0</v>
      </c>
      <c r="GPW7" s="98">
        <f>'Sales Forecast by COS'!GPW6</f>
        <v>0</v>
      </c>
      <c r="GPX7" s="98">
        <f>'Sales Forecast by COS'!GPX6</f>
        <v>0</v>
      </c>
      <c r="GPY7" s="98">
        <f>'Sales Forecast by COS'!GPY6</f>
        <v>0</v>
      </c>
      <c r="GPZ7" s="98">
        <f>'Sales Forecast by COS'!GPZ6</f>
        <v>0</v>
      </c>
      <c r="GQA7" s="98">
        <f>'Sales Forecast by COS'!GQA6</f>
        <v>0</v>
      </c>
      <c r="GQB7" s="98">
        <f>'Sales Forecast by COS'!GQB6</f>
        <v>0</v>
      </c>
      <c r="GQC7" s="98">
        <f>'Sales Forecast by COS'!GQC6</f>
        <v>0</v>
      </c>
      <c r="GQD7" s="98">
        <f>'Sales Forecast by COS'!GQD6</f>
        <v>0</v>
      </c>
      <c r="GQE7" s="98">
        <f>'Sales Forecast by COS'!GQE6</f>
        <v>0</v>
      </c>
      <c r="GQF7" s="98">
        <f>'Sales Forecast by COS'!GQF6</f>
        <v>0</v>
      </c>
      <c r="GQG7" s="98">
        <f>'Sales Forecast by COS'!GQG6</f>
        <v>0</v>
      </c>
      <c r="GQH7" s="98">
        <f>'Sales Forecast by COS'!GQH6</f>
        <v>0</v>
      </c>
      <c r="GQI7" s="98">
        <f>'Sales Forecast by COS'!GQI6</f>
        <v>0</v>
      </c>
      <c r="GQJ7" s="98">
        <f>'Sales Forecast by COS'!GQJ6</f>
        <v>0</v>
      </c>
      <c r="GQK7" s="98">
        <f>'Sales Forecast by COS'!GQK6</f>
        <v>0</v>
      </c>
      <c r="GQL7" s="98">
        <f>'Sales Forecast by COS'!GQL6</f>
        <v>0</v>
      </c>
      <c r="GQM7" s="98">
        <f>'Sales Forecast by COS'!GQM6</f>
        <v>0</v>
      </c>
      <c r="GQN7" s="98">
        <f>'Sales Forecast by COS'!GQN6</f>
        <v>0</v>
      </c>
      <c r="GQO7" s="98">
        <f>'Sales Forecast by COS'!GQO6</f>
        <v>0</v>
      </c>
      <c r="GQP7" s="98">
        <f>'Sales Forecast by COS'!GQP6</f>
        <v>0</v>
      </c>
      <c r="GQQ7" s="98">
        <f>'Sales Forecast by COS'!GQQ6</f>
        <v>0</v>
      </c>
      <c r="GQR7" s="98">
        <f>'Sales Forecast by COS'!GQR6</f>
        <v>0</v>
      </c>
      <c r="GQS7" s="98">
        <f>'Sales Forecast by COS'!GQS6</f>
        <v>0</v>
      </c>
      <c r="GQT7" s="98">
        <f>'Sales Forecast by COS'!GQT6</f>
        <v>0</v>
      </c>
      <c r="GQU7" s="98">
        <f>'Sales Forecast by COS'!GQU6</f>
        <v>0</v>
      </c>
      <c r="GQV7" s="98">
        <f>'Sales Forecast by COS'!GQV6</f>
        <v>0</v>
      </c>
      <c r="GQW7" s="98">
        <f>'Sales Forecast by COS'!GQW6</f>
        <v>0</v>
      </c>
      <c r="GQX7" s="98">
        <f>'Sales Forecast by COS'!GQX6</f>
        <v>0</v>
      </c>
      <c r="GQY7" s="98">
        <f>'Sales Forecast by COS'!GQY6</f>
        <v>0</v>
      </c>
      <c r="GQZ7" s="98">
        <f>'Sales Forecast by COS'!GQZ6</f>
        <v>0</v>
      </c>
      <c r="GRA7" s="98">
        <f>'Sales Forecast by COS'!GRA6</f>
        <v>0</v>
      </c>
      <c r="GRB7" s="98">
        <f>'Sales Forecast by COS'!GRB6</f>
        <v>0</v>
      </c>
      <c r="GRC7" s="98">
        <f>'Sales Forecast by COS'!GRC6</f>
        <v>0</v>
      </c>
      <c r="GRD7" s="98">
        <f>'Sales Forecast by COS'!GRD6</f>
        <v>0</v>
      </c>
      <c r="GRE7" s="98">
        <f>'Sales Forecast by COS'!GRE6</f>
        <v>0</v>
      </c>
      <c r="GRF7" s="98">
        <f>'Sales Forecast by COS'!GRF6</f>
        <v>0</v>
      </c>
      <c r="GRG7" s="98">
        <f>'Sales Forecast by COS'!GRG6</f>
        <v>0</v>
      </c>
      <c r="GRH7" s="98">
        <f>'Sales Forecast by COS'!GRH6</f>
        <v>0</v>
      </c>
      <c r="GRI7" s="98">
        <f>'Sales Forecast by COS'!GRI6</f>
        <v>0</v>
      </c>
      <c r="GRJ7" s="98">
        <f>'Sales Forecast by COS'!GRJ6</f>
        <v>0</v>
      </c>
      <c r="GRK7" s="98">
        <f>'Sales Forecast by COS'!GRK6</f>
        <v>0</v>
      </c>
      <c r="GRL7" s="98">
        <f>'Sales Forecast by COS'!GRL6</f>
        <v>0</v>
      </c>
      <c r="GRM7" s="98">
        <f>'Sales Forecast by COS'!GRM6</f>
        <v>0</v>
      </c>
      <c r="GRN7" s="98">
        <f>'Sales Forecast by COS'!GRN6</f>
        <v>0</v>
      </c>
      <c r="GRO7" s="98">
        <f>'Sales Forecast by COS'!GRO6</f>
        <v>0</v>
      </c>
      <c r="GRP7" s="98">
        <f>'Sales Forecast by COS'!GRP6</f>
        <v>0</v>
      </c>
      <c r="GRQ7" s="98">
        <f>'Sales Forecast by COS'!GRQ6</f>
        <v>0</v>
      </c>
      <c r="GRR7" s="98">
        <f>'Sales Forecast by COS'!GRR6</f>
        <v>0</v>
      </c>
      <c r="GRS7" s="98">
        <f>'Sales Forecast by COS'!GRS6</f>
        <v>0</v>
      </c>
      <c r="GRT7" s="98">
        <f>'Sales Forecast by COS'!GRT6</f>
        <v>0</v>
      </c>
      <c r="GRU7" s="98">
        <f>'Sales Forecast by COS'!GRU6</f>
        <v>0</v>
      </c>
      <c r="GRV7" s="98">
        <f>'Sales Forecast by COS'!GRV6</f>
        <v>0</v>
      </c>
      <c r="GRW7" s="98">
        <f>'Sales Forecast by COS'!GRW6</f>
        <v>0</v>
      </c>
      <c r="GRX7" s="98">
        <f>'Sales Forecast by COS'!GRX6</f>
        <v>0</v>
      </c>
      <c r="GRY7" s="98">
        <f>'Sales Forecast by COS'!GRY6</f>
        <v>0</v>
      </c>
      <c r="GRZ7" s="98">
        <f>'Sales Forecast by COS'!GRZ6</f>
        <v>0</v>
      </c>
      <c r="GSA7" s="98">
        <f>'Sales Forecast by COS'!GSA6</f>
        <v>0</v>
      </c>
      <c r="GSB7" s="98">
        <f>'Sales Forecast by COS'!GSB6</f>
        <v>0</v>
      </c>
      <c r="GSC7" s="98">
        <f>'Sales Forecast by COS'!GSC6</f>
        <v>0</v>
      </c>
      <c r="GSD7" s="98">
        <f>'Sales Forecast by COS'!GSD6</f>
        <v>0</v>
      </c>
      <c r="GSE7" s="98">
        <f>'Sales Forecast by COS'!GSE6</f>
        <v>0</v>
      </c>
      <c r="GSF7" s="98">
        <f>'Sales Forecast by COS'!GSF6</f>
        <v>0</v>
      </c>
      <c r="GSG7" s="98">
        <f>'Sales Forecast by COS'!GSG6</f>
        <v>0</v>
      </c>
      <c r="GSH7" s="98">
        <f>'Sales Forecast by COS'!GSH6</f>
        <v>0</v>
      </c>
      <c r="GSI7" s="98">
        <f>'Sales Forecast by COS'!GSI6</f>
        <v>0</v>
      </c>
      <c r="GSJ7" s="98">
        <f>'Sales Forecast by COS'!GSJ6</f>
        <v>0</v>
      </c>
      <c r="GSK7" s="98">
        <f>'Sales Forecast by COS'!GSK6</f>
        <v>0</v>
      </c>
      <c r="GSL7" s="98">
        <f>'Sales Forecast by COS'!GSL6</f>
        <v>0</v>
      </c>
      <c r="GSM7" s="98">
        <f>'Sales Forecast by COS'!GSM6</f>
        <v>0</v>
      </c>
      <c r="GSN7" s="98">
        <f>'Sales Forecast by COS'!GSN6</f>
        <v>0</v>
      </c>
      <c r="GSO7" s="98">
        <f>'Sales Forecast by COS'!GSO6</f>
        <v>0</v>
      </c>
      <c r="GSP7" s="98">
        <f>'Sales Forecast by COS'!GSP6</f>
        <v>0</v>
      </c>
      <c r="GSQ7" s="98">
        <f>'Sales Forecast by COS'!GSQ6</f>
        <v>0</v>
      </c>
      <c r="GSR7" s="98">
        <f>'Sales Forecast by COS'!GSR6</f>
        <v>0</v>
      </c>
      <c r="GSS7" s="98">
        <f>'Sales Forecast by COS'!GSS6</f>
        <v>0</v>
      </c>
      <c r="GST7" s="98">
        <f>'Sales Forecast by COS'!GST6</f>
        <v>0</v>
      </c>
      <c r="GSU7" s="98">
        <f>'Sales Forecast by COS'!GSU6</f>
        <v>0</v>
      </c>
      <c r="GSV7" s="98">
        <f>'Sales Forecast by COS'!GSV6</f>
        <v>0</v>
      </c>
      <c r="GSW7" s="98">
        <f>'Sales Forecast by COS'!GSW6</f>
        <v>0</v>
      </c>
      <c r="GSX7" s="98">
        <f>'Sales Forecast by COS'!GSX6</f>
        <v>0</v>
      </c>
      <c r="GSY7" s="98">
        <f>'Sales Forecast by COS'!GSY6</f>
        <v>0</v>
      </c>
      <c r="GSZ7" s="98">
        <f>'Sales Forecast by COS'!GSZ6</f>
        <v>0</v>
      </c>
      <c r="GTA7" s="98">
        <f>'Sales Forecast by COS'!GTA6</f>
        <v>0</v>
      </c>
      <c r="GTB7" s="98">
        <f>'Sales Forecast by COS'!GTB6</f>
        <v>0</v>
      </c>
      <c r="GTC7" s="98">
        <f>'Sales Forecast by COS'!GTC6</f>
        <v>0</v>
      </c>
      <c r="GTD7" s="98">
        <f>'Sales Forecast by COS'!GTD6</f>
        <v>0</v>
      </c>
      <c r="GTE7" s="98">
        <f>'Sales Forecast by COS'!GTE6</f>
        <v>0</v>
      </c>
      <c r="GTF7" s="98">
        <f>'Sales Forecast by COS'!GTF6</f>
        <v>0</v>
      </c>
      <c r="GTG7" s="98">
        <f>'Sales Forecast by COS'!GTG6</f>
        <v>0</v>
      </c>
      <c r="GTH7" s="98">
        <f>'Sales Forecast by COS'!GTH6</f>
        <v>0</v>
      </c>
      <c r="GTI7" s="98">
        <f>'Sales Forecast by COS'!GTI6</f>
        <v>0</v>
      </c>
      <c r="GTJ7" s="98">
        <f>'Sales Forecast by COS'!GTJ6</f>
        <v>0</v>
      </c>
      <c r="GTK7" s="98">
        <f>'Sales Forecast by COS'!GTK6</f>
        <v>0</v>
      </c>
      <c r="GTL7" s="98">
        <f>'Sales Forecast by COS'!GTL6</f>
        <v>0</v>
      </c>
      <c r="GTM7" s="98">
        <f>'Sales Forecast by COS'!GTM6</f>
        <v>0</v>
      </c>
      <c r="GTN7" s="98">
        <f>'Sales Forecast by COS'!GTN6</f>
        <v>0</v>
      </c>
      <c r="GTO7" s="98">
        <f>'Sales Forecast by COS'!GTO6</f>
        <v>0</v>
      </c>
      <c r="GTP7" s="98">
        <f>'Sales Forecast by COS'!GTP6</f>
        <v>0</v>
      </c>
      <c r="GTQ7" s="98">
        <f>'Sales Forecast by COS'!GTQ6</f>
        <v>0</v>
      </c>
      <c r="GTR7" s="98">
        <f>'Sales Forecast by COS'!GTR6</f>
        <v>0</v>
      </c>
      <c r="GTS7" s="98">
        <f>'Sales Forecast by COS'!GTS6</f>
        <v>0</v>
      </c>
      <c r="GTT7" s="98">
        <f>'Sales Forecast by COS'!GTT6</f>
        <v>0</v>
      </c>
      <c r="GTU7" s="98">
        <f>'Sales Forecast by COS'!GTU6</f>
        <v>0</v>
      </c>
      <c r="GTV7" s="98">
        <f>'Sales Forecast by COS'!GTV6</f>
        <v>0</v>
      </c>
      <c r="GTW7" s="98">
        <f>'Sales Forecast by COS'!GTW6</f>
        <v>0</v>
      </c>
      <c r="GTX7" s="98">
        <f>'Sales Forecast by COS'!GTX6</f>
        <v>0</v>
      </c>
      <c r="GTY7" s="98">
        <f>'Sales Forecast by COS'!GTY6</f>
        <v>0</v>
      </c>
      <c r="GTZ7" s="98">
        <f>'Sales Forecast by COS'!GTZ6</f>
        <v>0</v>
      </c>
      <c r="GUA7" s="98">
        <f>'Sales Forecast by COS'!GUA6</f>
        <v>0</v>
      </c>
      <c r="GUB7" s="98">
        <f>'Sales Forecast by COS'!GUB6</f>
        <v>0</v>
      </c>
      <c r="GUC7" s="98">
        <f>'Sales Forecast by COS'!GUC6</f>
        <v>0</v>
      </c>
      <c r="GUD7" s="98">
        <f>'Sales Forecast by COS'!GUD6</f>
        <v>0</v>
      </c>
      <c r="GUE7" s="98">
        <f>'Sales Forecast by COS'!GUE6</f>
        <v>0</v>
      </c>
      <c r="GUF7" s="98">
        <f>'Sales Forecast by COS'!GUF6</f>
        <v>0</v>
      </c>
      <c r="GUG7" s="98">
        <f>'Sales Forecast by COS'!GUG6</f>
        <v>0</v>
      </c>
      <c r="GUH7" s="98">
        <f>'Sales Forecast by COS'!GUH6</f>
        <v>0</v>
      </c>
      <c r="GUI7" s="98">
        <f>'Sales Forecast by COS'!GUI6</f>
        <v>0</v>
      </c>
      <c r="GUJ7" s="98">
        <f>'Sales Forecast by COS'!GUJ6</f>
        <v>0</v>
      </c>
      <c r="GUK7" s="98">
        <f>'Sales Forecast by COS'!GUK6</f>
        <v>0</v>
      </c>
      <c r="GUL7" s="98">
        <f>'Sales Forecast by COS'!GUL6</f>
        <v>0</v>
      </c>
      <c r="GUM7" s="98">
        <f>'Sales Forecast by COS'!GUM6</f>
        <v>0</v>
      </c>
      <c r="GUN7" s="98">
        <f>'Sales Forecast by COS'!GUN6</f>
        <v>0</v>
      </c>
      <c r="GUO7" s="98">
        <f>'Sales Forecast by COS'!GUO6</f>
        <v>0</v>
      </c>
      <c r="GUP7" s="98">
        <f>'Sales Forecast by COS'!GUP6</f>
        <v>0</v>
      </c>
      <c r="GUQ7" s="98">
        <f>'Sales Forecast by COS'!GUQ6</f>
        <v>0</v>
      </c>
      <c r="GUR7" s="98">
        <f>'Sales Forecast by COS'!GUR6</f>
        <v>0</v>
      </c>
      <c r="GUS7" s="98">
        <f>'Sales Forecast by COS'!GUS6</f>
        <v>0</v>
      </c>
      <c r="GUT7" s="98">
        <f>'Sales Forecast by COS'!GUT6</f>
        <v>0</v>
      </c>
      <c r="GUU7" s="98">
        <f>'Sales Forecast by COS'!GUU6</f>
        <v>0</v>
      </c>
      <c r="GUV7" s="98">
        <f>'Sales Forecast by COS'!GUV6</f>
        <v>0</v>
      </c>
      <c r="GUW7" s="98">
        <f>'Sales Forecast by COS'!GUW6</f>
        <v>0</v>
      </c>
      <c r="GUX7" s="98">
        <f>'Sales Forecast by COS'!GUX6</f>
        <v>0</v>
      </c>
      <c r="GUY7" s="98">
        <f>'Sales Forecast by COS'!GUY6</f>
        <v>0</v>
      </c>
      <c r="GUZ7" s="98">
        <f>'Sales Forecast by COS'!GUZ6</f>
        <v>0</v>
      </c>
      <c r="GVA7" s="98">
        <f>'Sales Forecast by COS'!GVA6</f>
        <v>0</v>
      </c>
      <c r="GVB7" s="98">
        <f>'Sales Forecast by COS'!GVB6</f>
        <v>0</v>
      </c>
      <c r="GVC7" s="98">
        <f>'Sales Forecast by COS'!GVC6</f>
        <v>0</v>
      </c>
      <c r="GVD7" s="98">
        <f>'Sales Forecast by COS'!GVD6</f>
        <v>0</v>
      </c>
      <c r="GVE7" s="98">
        <f>'Sales Forecast by COS'!GVE6</f>
        <v>0</v>
      </c>
      <c r="GVF7" s="98">
        <f>'Sales Forecast by COS'!GVF6</f>
        <v>0</v>
      </c>
      <c r="GVG7" s="98">
        <f>'Sales Forecast by COS'!GVG6</f>
        <v>0</v>
      </c>
      <c r="GVH7" s="98">
        <f>'Sales Forecast by COS'!GVH6</f>
        <v>0</v>
      </c>
      <c r="GVI7" s="98">
        <f>'Sales Forecast by COS'!GVI6</f>
        <v>0</v>
      </c>
      <c r="GVJ7" s="98">
        <f>'Sales Forecast by COS'!GVJ6</f>
        <v>0</v>
      </c>
      <c r="GVK7" s="98">
        <f>'Sales Forecast by COS'!GVK6</f>
        <v>0</v>
      </c>
      <c r="GVL7" s="98">
        <f>'Sales Forecast by COS'!GVL6</f>
        <v>0</v>
      </c>
      <c r="GVM7" s="98">
        <f>'Sales Forecast by COS'!GVM6</f>
        <v>0</v>
      </c>
      <c r="GVN7" s="98">
        <f>'Sales Forecast by COS'!GVN6</f>
        <v>0</v>
      </c>
      <c r="GVO7" s="98">
        <f>'Sales Forecast by COS'!GVO6</f>
        <v>0</v>
      </c>
      <c r="GVP7" s="98">
        <f>'Sales Forecast by COS'!GVP6</f>
        <v>0</v>
      </c>
      <c r="GVQ7" s="98">
        <f>'Sales Forecast by COS'!GVQ6</f>
        <v>0</v>
      </c>
      <c r="GVR7" s="98">
        <f>'Sales Forecast by COS'!GVR6</f>
        <v>0</v>
      </c>
      <c r="GVS7" s="98">
        <f>'Sales Forecast by COS'!GVS6</f>
        <v>0</v>
      </c>
      <c r="GVT7" s="98">
        <f>'Sales Forecast by COS'!GVT6</f>
        <v>0</v>
      </c>
      <c r="GVU7" s="98">
        <f>'Sales Forecast by COS'!GVU6</f>
        <v>0</v>
      </c>
      <c r="GVV7" s="98">
        <f>'Sales Forecast by COS'!GVV6</f>
        <v>0</v>
      </c>
      <c r="GVW7" s="98">
        <f>'Sales Forecast by COS'!GVW6</f>
        <v>0</v>
      </c>
      <c r="GVX7" s="98">
        <f>'Sales Forecast by COS'!GVX6</f>
        <v>0</v>
      </c>
      <c r="GVY7" s="98">
        <f>'Sales Forecast by COS'!GVY6</f>
        <v>0</v>
      </c>
      <c r="GVZ7" s="98">
        <f>'Sales Forecast by COS'!GVZ6</f>
        <v>0</v>
      </c>
      <c r="GWA7" s="98">
        <f>'Sales Forecast by COS'!GWA6</f>
        <v>0</v>
      </c>
      <c r="GWB7" s="98">
        <f>'Sales Forecast by COS'!GWB6</f>
        <v>0</v>
      </c>
      <c r="GWC7" s="98">
        <f>'Sales Forecast by COS'!GWC6</f>
        <v>0</v>
      </c>
      <c r="GWD7" s="98">
        <f>'Sales Forecast by COS'!GWD6</f>
        <v>0</v>
      </c>
      <c r="GWE7" s="98">
        <f>'Sales Forecast by COS'!GWE6</f>
        <v>0</v>
      </c>
      <c r="GWF7" s="98">
        <f>'Sales Forecast by COS'!GWF6</f>
        <v>0</v>
      </c>
      <c r="GWG7" s="98">
        <f>'Sales Forecast by COS'!GWG6</f>
        <v>0</v>
      </c>
      <c r="GWH7" s="98">
        <f>'Sales Forecast by COS'!GWH6</f>
        <v>0</v>
      </c>
      <c r="GWI7" s="98">
        <f>'Sales Forecast by COS'!GWI6</f>
        <v>0</v>
      </c>
      <c r="GWJ7" s="98">
        <f>'Sales Forecast by COS'!GWJ6</f>
        <v>0</v>
      </c>
      <c r="GWK7" s="98">
        <f>'Sales Forecast by COS'!GWK6</f>
        <v>0</v>
      </c>
      <c r="GWL7" s="98">
        <f>'Sales Forecast by COS'!GWL6</f>
        <v>0</v>
      </c>
      <c r="GWM7" s="98">
        <f>'Sales Forecast by COS'!GWM6</f>
        <v>0</v>
      </c>
      <c r="GWN7" s="98">
        <f>'Sales Forecast by COS'!GWN6</f>
        <v>0</v>
      </c>
      <c r="GWO7" s="98">
        <f>'Sales Forecast by COS'!GWO6</f>
        <v>0</v>
      </c>
      <c r="GWP7" s="98">
        <f>'Sales Forecast by COS'!GWP6</f>
        <v>0</v>
      </c>
      <c r="GWQ7" s="98">
        <f>'Sales Forecast by COS'!GWQ6</f>
        <v>0</v>
      </c>
      <c r="GWR7" s="98">
        <f>'Sales Forecast by COS'!GWR6</f>
        <v>0</v>
      </c>
      <c r="GWS7" s="98">
        <f>'Sales Forecast by COS'!GWS6</f>
        <v>0</v>
      </c>
      <c r="GWT7" s="98">
        <f>'Sales Forecast by COS'!GWT6</f>
        <v>0</v>
      </c>
      <c r="GWU7" s="98">
        <f>'Sales Forecast by COS'!GWU6</f>
        <v>0</v>
      </c>
      <c r="GWV7" s="98">
        <f>'Sales Forecast by COS'!GWV6</f>
        <v>0</v>
      </c>
      <c r="GWW7" s="98">
        <f>'Sales Forecast by COS'!GWW6</f>
        <v>0</v>
      </c>
      <c r="GWX7" s="98">
        <f>'Sales Forecast by COS'!GWX6</f>
        <v>0</v>
      </c>
      <c r="GWY7" s="98">
        <f>'Sales Forecast by COS'!GWY6</f>
        <v>0</v>
      </c>
      <c r="GWZ7" s="98">
        <f>'Sales Forecast by COS'!GWZ6</f>
        <v>0</v>
      </c>
      <c r="GXA7" s="98">
        <f>'Sales Forecast by COS'!GXA6</f>
        <v>0</v>
      </c>
      <c r="GXB7" s="98">
        <f>'Sales Forecast by COS'!GXB6</f>
        <v>0</v>
      </c>
      <c r="GXC7" s="98">
        <f>'Sales Forecast by COS'!GXC6</f>
        <v>0</v>
      </c>
      <c r="GXD7" s="98">
        <f>'Sales Forecast by COS'!GXD6</f>
        <v>0</v>
      </c>
      <c r="GXE7" s="98">
        <f>'Sales Forecast by COS'!GXE6</f>
        <v>0</v>
      </c>
      <c r="GXF7" s="98">
        <f>'Sales Forecast by COS'!GXF6</f>
        <v>0</v>
      </c>
      <c r="GXG7" s="98">
        <f>'Sales Forecast by COS'!GXG6</f>
        <v>0</v>
      </c>
      <c r="GXH7" s="98">
        <f>'Sales Forecast by COS'!GXH6</f>
        <v>0</v>
      </c>
      <c r="GXI7" s="98">
        <f>'Sales Forecast by COS'!GXI6</f>
        <v>0</v>
      </c>
      <c r="GXJ7" s="98">
        <f>'Sales Forecast by COS'!GXJ6</f>
        <v>0</v>
      </c>
      <c r="GXK7" s="98">
        <f>'Sales Forecast by COS'!GXK6</f>
        <v>0</v>
      </c>
      <c r="GXL7" s="98">
        <f>'Sales Forecast by COS'!GXL6</f>
        <v>0</v>
      </c>
      <c r="GXM7" s="98">
        <f>'Sales Forecast by COS'!GXM6</f>
        <v>0</v>
      </c>
      <c r="GXN7" s="98">
        <f>'Sales Forecast by COS'!GXN6</f>
        <v>0</v>
      </c>
      <c r="GXO7" s="98">
        <f>'Sales Forecast by COS'!GXO6</f>
        <v>0</v>
      </c>
      <c r="GXP7" s="98">
        <f>'Sales Forecast by COS'!GXP6</f>
        <v>0</v>
      </c>
      <c r="GXQ7" s="98">
        <f>'Sales Forecast by COS'!GXQ6</f>
        <v>0</v>
      </c>
      <c r="GXR7" s="98">
        <f>'Sales Forecast by COS'!GXR6</f>
        <v>0</v>
      </c>
      <c r="GXS7" s="98">
        <f>'Sales Forecast by COS'!GXS6</f>
        <v>0</v>
      </c>
      <c r="GXT7" s="98">
        <f>'Sales Forecast by COS'!GXT6</f>
        <v>0</v>
      </c>
      <c r="GXU7" s="98">
        <f>'Sales Forecast by COS'!GXU6</f>
        <v>0</v>
      </c>
      <c r="GXV7" s="98">
        <f>'Sales Forecast by COS'!GXV6</f>
        <v>0</v>
      </c>
      <c r="GXW7" s="98">
        <f>'Sales Forecast by COS'!GXW6</f>
        <v>0</v>
      </c>
      <c r="GXX7" s="98">
        <f>'Sales Forecast by COS'!GXX6</f>
        <v>0</v>
      </c>
      <c r="GXY7" s="98">
        <f>'Sales Forecast by COS'!GXY6</f>
        <v>0</v>
      </c>
      <c r="GXZ7" s="98">
        <f>'Sales Forecast by COS'!GXZ6</f>
        <v>0</v>
      </c>
      <c r="GYA7" s="98">
        <f>'Sales Forecast by COS'!GYA6</f>
        <v>0</v>
      </c>
      <c r="GYB7" s="98">
        <f>'Sales Forecast by COS'!GYB6</f>
        <v>0</v>
      </c>
      <c r="GYC7" s="98">
        <f>'Sales Forecast by COS'!GYC6</f>
        <v>0</v>
      </c>
      <c r="GYD7" s="98">
        <f>'Sales Forecast by COS'!GYD6</f>
        <v>0</v>
      </c>
      <c r="GYE7" s="98">
        <f>'Sales Forecast by COS'!GYE6</f>
        <v>0</v>
      </c>
      <c r="GYF7" s="98">
        <f>'Sales Forecast by COS'!GYF6</f>
        <v>0</v>
      </c>
      <c r="GYG7" s="98">
        <f>'Sales Forecast by COS'!GYG6</f>
        <v>0</v>
      </c>
      <c r="GYH7" s="98">
        <f>'Sales Forecast by COS'!GYH6</f>
        <v>0</v>
      </c>
      <c r="GYI7" s="98">
        <f>'Sales Forecast by COS'!GYI6</f>
        <v>0</v>
      </c>
      <c r="GYJ7" s="98">
        <f>'Sales Forecast by COS'!GYJ6</f>
        <v>0</v>
      </c>
      <c r="GYK7" s="98">
        <f>'Sales Forecast by COS'!GYK6</f>
        <v>0</v>
      </c>
      <c r="GYL7" s="98">
        <f>'Sales Forecast by COS'!GYL6</f>
        <v>0</v>
      </c>
      <c r="GYM7" s="98">
        <f>'Sales Forecast by COS'!GYM6</f>
        <v>0</v>
      </c>
      <c r="GYN7" s="98">
        <f>'Sales Forecast by COS'!GYN6</f>
        <v>0</v>
      </c>
      <c r="GYO7" s="98">
        <f>'Sales Forecast by COS'!GYO6</f>
        <v>0</v>
      </c>
      <c r="GYP7" s="98">
        <f>'Sales Forecast by COS'!GYP6</f>
        <v>0</v>
      </c>
      <c r="GYQ7" s="98">
        <f>'Sales Forecast by COS'!GYQ6</f>
        <v>0</v>
      </c>
      <c r="GYR7" s="98">
        <f>'Sales Forecast by COS'!GYR6</f>
        <v>0</v>
      </c>
      <c r="GYS7" s="98">
        <f>'Sales Forecast by COS'!GYS6</f>
        <v>0</v>
      </c>
      <c r="GYT7" s="98">
        <f>'Sales Forecast by COS'!GYT6</f>
        <v>0</v>
      </c>
      <c r="GYU7" s="98">
        <f>'Sales Forecast by COS'!GYU6</f>
        <v>0</v>
      </c>
      <c r="GYV7" s="98">
        <f>'Sales Forecast by COS'!GYV6</f>
        <v>0</v>
      </c>
      <c r="GYW7" s="98">
        <f>'Sales Forecast by COS'!GYW6</f>
        <v>0</v>
      </c>
      <c r="GYX7" s="98">
        <f>'Sales Forecast by COS'!GYX6</f>
        <v>0</v>
      </c>
      <c r="GYY7" s="98">
        <f>'Sales Forecast by COS'!GYY6</f>
        <v>0</v>
      </c>
      <c r="GYZ7" s="98">
        <f>'Sales Forecast by COS'!GYZ6</f>
        <v>0</v>
      </c>
      <c r="GZA7" s="98">
        <f>'Sales Forecast by COS'!GZA6</f>
        <v>0</v>
      </c>
      <c r="GZB7" s="98">
        <f>'Sales Forecast by COS'!GZB6</f>
        <v>0</v>
      </c>
      <c r="GZC7" s="98">
        <f>'Sales Forecast by COS'!GZC6</f>
        <v>0</v>
      </c>
      <c r="GZD7" s="98">
        <f>'Sales Forecast by COS'!GZD6</f>
        <v>0</v>
      </c>
      <c r="GZE7" s="98">
        <f>'Sales Forecast by COS'!GZE6</f>
        <v>0</v>
      </c>
      <c r="GZF7" s="98">
        <f>'Sales Forecast by COS'!GZF6</f>
        <v>0</v>
      </c>
      <c r="GZG7" s="98">
        <f>'Sales Forecast by COS'!GZG6</f>
        <v>0</v>
      </c>
      <c r="GZH7" s="98">
        <f>'Sales Forecast by COS'!GZH6</f>
        <v>0</v>
      </c>
      <c r="GZI7" s="98">
        <f>'Sales Forecast by COS'!GZI6</f>
        <v>0</v>
      </c>
      <c r="GZJ7" s="98">
        <f>'Sales Forecast by COS'!GZJ6</f>
        <v>0</v>
      </c>
      <c r="GZK7" s="98">
        <f>'Sales Forecast by COS'!GZK6</f>
        <v>0</v>
      </c>
      <c r="GZL7" s="98">
        <f>'Sales Forecast by COS'!GZL6</f>
        <v>0</v>
      </c>
      <c r="GZM7" s="98">
        <f>'Sales Forecast by COS'!GZM6</f>
        <v>0</v>
      </c>
      <c r="GZN7" s="98">
        <f>'Sales Forecast by COS'!GZN6</f>
        <v>0</v>
      </c>
      <c r="GZO7" s="98">
        <f>'Sales Forecast by COS'!GZO6</f>
        <v>0</v>
      </c>
      <c r="GZP7" s="98">
        <f>'Sales Forecast by COS'!GZP6</f>
        <v>0</v>
      </c>
      <c r="GZQ7" s="98">
        <f>'Sales Forecast by COS'!GZQ6</f>
        <v>0</v>
      </c>
      <c r="GZR7" s="98">
        <f>'Sales Forecast by COS'!GZR6</f>
        <v>0</v>
      </c>
      <c r="GZS7" s="98">
        <f>'Sales Forecast by COS'!GZS6</f>
        <v>0</v>
      </c>
      <c r="GZT7" s="98">
        <f>'Sales Forecast by COS'!GZT6</f>
        <v>0</v>
      </c>
      <c r="GZU7" s="98">
        <f>'Sales Forecast by COS'!GZU6</f>
        <v>0</v>
      </c>
      <c r="GZV7" s="98">
        <f>'Sales Forecast by COS'!GZV6</f>
        <v>0</v>
      </c>
      <c r="GZW7" s="98">
        <f>'Sales Forecast by COS'!GZW6</f>
        <v>0</v>
      </c>
      <c r="GZX7" s="98">
        <f>'Sales Forecast by COS'!GZX6</f>
        <v>0</v>
      </c>
      <c r="GZY7" s="98">
        <f>'Sales Forecast by COS'!GZY6</f>
        <v>0</v>
      </c>
      <c r="GZZ7" s="98">
        <f>'Sales Forecast by COS'!GZZ6</f>
        <v>0</v>
      </c>
      <c r="HAA7" s="98">
        <f>'Sales Forecast by COS'!HAA6</f>
        <v>0</v>
      </c>
      <c r="HAB7" s="98">
        <f>'Sales Forecast by COS'!HAB6</f>
        <v>0</v>
      </c>
      <c r="HAC7" s="98">
        <f>'Sales Forecast by COS'!HAC6</f>
        <v>0</v>
      </c>
      <c r="HAD7" s="98">
        <f>'Sales Forecast by COS'!HAD6</f>
        <v>0</v>
      </c>
      <c r="HAE7" s="98">
        <f>'Sales Forecast by COS'!HAE6</f>
        <v>0</v>
      </c>
      <c r="HAF7" s="98">
        <f>'Sales Forecast by COS'!HAF6</f>
        <v>0</v>
      </c>
      <c r="HAG7" s="98">
        <f>'Sales Forecast by COS'!HAG6</f>
        <v>0</v>
      </c>
      <c r="HAH7" s="98">
        <f>'Sales Forecast by COS'!HAH6</f>
        <v>0</v>
      </c>
      <c r="HAI7" s="98">
        <f>'Sales Forecast by COS'!HAI6</f>
        <v>0</v>
      </c>
      <c r="HAJ7" s="98">
        <f>'Sales Forecast by COS'!HAJ6</f>
        <v>0</v>
      </c>
      <c r="HAK7" s="98">
        <f>'Sales Forecast by COS'!HAK6</f>
        <v>0</v>
      </c>
      <c r="HAL7" s="98">
        <f>'Sales Forecast by COS'!HAL6</f>
        <v>0</v>
      </c>
      <c r="HAM7" s="98">
        <f>'Sales Forecast by COS'!HAM6</f>
        <v>0</v>
      </c>
      <c r="HAN7" s="98">
        <f>'Sales Forecast by COS'!HAN6</f>
        <v>0</v>
      </c>
      <c r="HAO7" s="98">
        <f>'Sales Forecast by COS'!HAO6</f>
        <v>0</v>
      </c>
      <c r="HAP7" s="98">
        <f>'Sales Forecast by COS'!HAP6</f>
        <v>0</v>
      </c>
      <c r="HAQ7" s="98">
        <f>'Sales Forecast by COS'!HAQ6</f>
        <v>0</v>
      </c>
      <c r="HAR7" s="98">
        <f>'Sales Forecast by COS'!HAR6</f>
        <v>0</v>
      </c>
      <c r="HAS7" s="98">
        <f>'Sales Forecast by COS'!HAS6</f>
        <v>0</v>
      </c>
      <c r="HAT7" s="98">
        <f>'Sales Forecast by COS'!HAT6</f>
        <v>0</v>
      </c>
      <c r="HAU7" s="98">
        <f>'Sales Forecast by COS'!HAU6</f>
        <v>0</v>
      </c>
      <c r="HAV7" s="98">
        <f>'Sales Forecast by COS'!HAV6</f>
        <v>0</v>
      </c>
      <c r="HAW7" s="98">
        <f>'Sales Forecast by COS'!HAW6</f>
        <v>0</v>
      </c>
      <c r="HAX7" s="98">
        <f>'Sales Forecast by COS'!HAX6</f>
        <v>0</v>
      </c>
      <c r="HAY7" s="98">
        <f>'Sales Forecast by COS'!HAY6</f>
        <v>0</v>
      </c>
      <c r="HAZ7" s="98">
        <f>'Sales Forecast by COS'!HAZ6</f>
        <v>0</v>
      </c>
      <c r="HBA7" s="98">
        <f>'Sales Forecast by COS'!HBA6</f>
        <v>0</v>
      </c>
      <c r="HBB7" s="98">
        <f>'Sales Forecast by COS'!HBB6</f>
        <v>0</v>
      </c>
      <c r="HBC7" s="98">
        <f>'Sales Forecast by COS'!HBC6</f>
        <v>0</v>
      </c>
      <c r="HBD7" s="98">
        <f>'Sales Forecast by COS'!HBD6</f>
        <v>0</v>
      </c>
      <c r="HBE7" s="98">
        <f>'Sales Forecast by COS'!HBE6</f>
        <v>0</v>
      </c>
      <c r="HBF7" s="98">
        <f>'Sales Forecast by COS'!HBF6</f>
        <v>0</v>
      </c>
      <c r="HBG7" s="98">
        <f>'Sales Forecast by COS'!HBG6</f>
        <v>0</v>
      </c>
      <c r="HBH7" s="98">
        <f>'Sales Forecast by COS'!HBH6</f>
        <v>0</v>
      </c>
      <c r="HBI7" s="98">
        <f>'Sales Forecast by COS'!HBI6</f>
        <v>0</v>
      </c>
      <c r="HBJ7" s="98">
        <f>'Sales Forecast by COS'!HBJ6</f>
        <v>0</v>
      </c>
      <c r="HBK7" s="98">
        <f>'Sales Forecast by COS'!HBK6</f>
        <v>0</v>
      </c>
      <c r="HBL7" s="98">
        <f>'Sales Forecast by COS'!HBL6</f>
        <v>0</v>
      </c>
      <c r="HBM7" s="98">
        <f>'Sales Forecast by COS'!HBM6</f>
        <v>0</v>
      </c>
      <c r="HBN7" s="98">
        <f>'Sales Forecast by COS'!HBN6</f>
        <v>0</v>
      </c>
      <c r="HBO7" s="98">
        <f>'Sales Forecast by COS'!HBO6</f>
        <v>0</v>
      </c>
      <c r="HBP7" s="98">
        <f>'Sales Forecast by COS'!HBP6</f>
        <v>0</v>
      </c>
      <c r="HBQ7" s="98">
        <f>'Sales Forecast by COS'!HBQ6</f>
        <v>0</v>
      </c>
      <c r="HBR7" s="98">
        <f>'Sales Forecast by COS'!HBR6</f>
        <v>0</v>
      </c>
      <c r="HBS7" s="98">
        <f>'Sales Forecast by COS'!HBS6</f>
        <v>0</v>
      </c>
      <c r="HBT7" s="98">
        <f>'Sales Forecast by COS'!HBT6</f>
        <v>0</v>
      </c>
      <c r="HBU7" s="98">
        <f>'Sales Forecast by COS'!HBU6</f>
        <v>0</v>
      </c>
      <c r="HBV7" s="98">
        <f>'Sales Forecast by COS'!HBV6</f>
        <v>0</v>
      </c>
      <c r="HBW7" s="98">
        <f>'Sales Forecast by COS'!HBW6</f>
        <v>0</v>
      </c>
      <c r="HBX7" s="98">
        <f>'Sales Forecast by COS'!HBX6</f>
        <v>0</v>
      </c>
      <c r="HBY7" s="98">
        <f>'Sales Forecast by COS'!HBY6</f>
        <v>0</v>
      </c>
      <c r="HBZ7" s="98">
        <f>'Sales Forecast by COS'!HBZ6</f>
        <v>0</v>
      </c>
      <c r="HCA7" s="98">
        <f>'Sales Forecast by COS'!HCA6</f>
        <v>0</v>
      </c>
      <c r="HCB7" s="98">
        <f>'Sales Forecast by COS'!HCB6</f>
        <v>0</v>
      </c>
      <c r="HCC7" s="98">
        <f>'Sales Forecast by COS'!HCC6</f>
        <v>0</v>
      </c>
      <c r="HCD7" s="98">
        <f>'Sales Forecast by COS'!HCD6</f>
        <v>0</v>
      </c>
      <c r="HCE7" s="98">
        <f>'Sales Forecast by COS'!HCE6</f>
        <v>0</v>
      </c>
      <c r="HCF7" s="98">
        <f>'Sales Forecast by COS'!HCF6</f>
        <v>0</v>
      </c>
      <c r="HCG7" s="98">
        <f>'Sales Forecast by COS'!HCG6</f>
        <v>0</v>
      </c>
      <c r="HCH7" s="98">
        <f>'Sales Forecast by COS'!HCH6</f>
        <v>0</v>
      </c>
      <c r="HCI7" s="98">
        <f>'Sales Forecast by COS'!HCI6</f>
        <v>0</v>
      </c>
      <c r="HCJ7" s="98">
        <f>'Sales Forecast by COS'!HCJ6</f>
        <v>0</v>
      </c>
      <c r="HCK7" s="98">
        <f>'Sales Forecast by COS'!HCK6</f>
        <v>0</v>
      </c>
      <c r="HCL7" s="98">
        <f>'Sales Forecast by COS'!HCL6</f>
        <v>0</v>
      </c>
      <c r="HCM7" s="98">
        <f>'Sales Forecast by COS'!HCM6</f>
        <v>0</v>
      </c>
      <c r="HCN7" s="98">
        <f>'Sales Forecast by COS'!HCN6</f>
        <v>0</v>
      </c>
      <c r="HCO7" s="98">
        <f>'Sales Forecast by COS'!HCO6</f>
        <v>0</v>
      </c>
      <c r="HCP7" s="98">
        <f>'Sales Forecast by COS'!HCP6</f>
        <v>0</v>
      </c>
      <c r="HCQ7" s="98">
        <f>'Sales Forecast by COS'!HCQ6</f>
        <v>0</v>
      </c>
      <c r="HCR7" s="98">
        <f>'Sales Forecast by COS'!HCR6</f>
        <v>0</v>
      </c>
      <c r="HCS7" s="98">
        <f>'Sales Forecast by COS'!HCS6</f>
        <v>0</v>
      </c>
      <c r="HCT7" s="98">
        <f>'Sales Forecast by COS'!HCT6</f>
        <v>0</v>
      </c>
      <c r="HCU7" s="98">
        <f>'Sales Forecast by COS'!HCU6</f>
        <v>0</v>
      </c>
      <c r="HCV7" s="98">
        <f>'Sales Forecast by COS'!HCV6</f>
        <v>0</v>
      </c>
      <c r="HCW7" s="98">
        <f>'Sales Forecast by COS'!HCW6</f>
        <v>0</v>
      </c>
      <c r="HCX7" s="98">
        <f>'Sales Forecast by COS'!HCX6</f>
        <v>0</v>
      </c>
      <c r="HCY7" s="98">
        <f>'Sales Forecast by COS'!HCY6</f>
        <v>0</v>
      </c>
      <c r="HCZ7" s="98">
        <f>'Sales Forecast by COS'!HCZ6</f>
        <v>0</v>
      </c>
      <c r="HDA7" s="98">
        <f>'Sales Forecast by COS'!HDA6</f>
        <v>0</v>
      </c>
      <c r="HDB7" s="98">
        <f>'Sales Forecast by COS'!HDB6</f>
        <v>0</v>
      </c>
      <c r="HDC7" s="98">
        <f>'Sales Forecast by COS'!HDC6</f>
        <v>0</v>
      </c>
      <c r="HDD7" s="98">
        <f>'Sales Forecast by COS'!HDD6</f>
        <v>0</v>
      </c>
      <c r="HDE7" s="98">
        <f>'Sales Forecast by COS'!HDE6</f>
        <v>0</v>
      </c>
      <c r="HDF7" s="98">
        <f>'Sales Forecast by COS'!HDF6</f>
        <v>0</v>
      </c>
      <c r="HDG7" s="98">
        <f>'Sales Forecast by COS'!HDG6</f>
        <v>0</v>
      </c>
      <c r="HDH7" s="98">
        <f>'Sales Forecast by COS'!HDH6</f>
        <v>0</v>
      </c>
      <c r="HDI7" s="98">
        <f>'Sales Forecast by COS'!HDI6</f>
        <v>0</v>
      </c>
      <c r="HDJ7" s="98">
        <f>'Sales Forecast by COS'!HDJ6</f>
        <v>0</v>
      </c>
      <c r="HDK7" s="98">
        <f>'Sales Forecast by COS'!HDK6</f>
        <v>0</v>
      </c>
      <c r="HDL7" s="98">
        <f>'Sales Forecast by COS'!HDL6</f>
        <v>0</v>
      </c>
      <c r="HDM7" s="98">
        <f>'Sales Forecast by COS'!HDM6</f>
        <v>0</v>
      </c>
      <c r="HDN7" s="98">
        <f>'Sales Forecast by COS'!HDN6</f>
        <v>0</v>
      </c>
      <c r="HDO7" s="98">
        <f>'Sales Forecast by COS'!HDO6</f>
        <v>0</v>
      </c>
      <c r="HDP7" s="98">
        <f>'Sales Forecast by COS'!HDP6</f>
        <v>0</v>
      </c>
      <c r="HDQ7" s="98">
        <f>'Sales Forecast by COS'!HDQ6</f>
        <v>0</v>
      </c>
      <c r="HDR7" s="98">
        <f>'Sales Forecast by COS'!HDR6</f>
        <v>0</v>
      </c>
      <c r="HDS7" s="98">
        <f>'Sales Forecast by COS'!HDS6</f>
        <v>0</v>
      </c>
      <c r="HDT7" s="98">
        <f>'Sales Forecast by COS'!HDT6</f>
        <v>0</v>
      </c>
      <c r="HDU7" s="98">
        <f>'Sales Forecast by COS'!HDU6</f>
        <v>0</v>
      </c>
      <c r="HDV7" s="98">
        <f>'Sales Forecast by COS'!HDV6</f>
        <v>0</v>
      </c>
      <c r="HDW7" s="98">
        <f>'Sales Forecast by COS'!HDW6</f>
        <v>0</v>
      </c>
      <c r="HDX7" s="98">
        <f>'Sales Forecast by COS'!HDX6</f>
        <v>0</v>
      </c>
      <c r="HDY7" s="98">
        <f>'Sales Forecast by COS'!HDY6</f>
        <v>0</v>
      </c>
      <c r="HDZ7" s="98">
        <f>'Sales Forecast by COS'!HDZ6</f>
        <v>0</v>
      </c>
      <c r="HEA7" s="98">
        <f>'Sales Forecast by COS'!HEA6</f>
        <v>0</v>
      </c>
      <c r="HEB7" s="98">
        <f>'Sales Forecast by COS'!HEB6</f>
        <v>0</v>
      </c>
      <c r="HEC7" s="98">
        <f>'Sales Forecast by COS'!HEC6</f>
        <v>0</v>
      </c>
      <c r="HED7" s="98">
        <f>'Sales Forecast by COS'!HED6</f>
        <v>0</v>
      </c>
      <c r="HEE7" s="98">
        <f>'Sales Forecast by COS'!HEE6</f>
        <v>0</v>
      </c>
      <c r="HEF7" s="98">
        <f>'Sales Forecast by COS'!HEF6</f>
        <v>0</v>
      </c>
      <c r="HEG7" s="98">
        <f>'Sales Forecast by COS'!HEG6</f>
        <v>0</v>
      </c>
      <c r="HEH7" s="98">
        <f>'Sales Forecast by COS'!HEH6</f>
        <v>0</v>
      </c>
      <c r="HEI7" s="98">
        <f>'Sales Forecast by COS'!HEI6</f>
        <v>0</v>
      </c>
      <c r="HEJ7" s="98">
        <f>'Sales Forecast by COS'!HEJ6</f>
        <v>0</v>
      </c>
      <c r="HEK7" s="98">
        <f>'Sales Forecast by COS'!HEK6</f>
        <v>0</v>
      </c>
      <c r="HEL7" s="98">
        <f>'Sales Forecast by COS'!HEL6</f>
        <v>0</v>
      </c>
      <c r="HEM7" s="98">
        <f>'Sales Forecast by COS'!HEM6</f>
        <v>0</v>
      </c>
      <c r="HEN7" s="98">
        <f>'Sales Forecast by COS'!HEN6</f>
        <v>0</v>
      </c>
      <c r="HEO7" s="98">
        <f>'Sales Forecast by COS'!HEO6</f>
        <v>0</v>
      </c>
      <c r="HEP7" s="98">
        <f>'Sales Forecast by COS'!HEP6</f>
        <v>0</v>
      </c>
      <c r="HEQ7" s="98">
        <f>'Sales Forecast by COS'!HEQ6</f>
        <v>0</v>
      </c>
      <c r="HER7" s="98">
        <f>'Sales Forecast by COS'!HER6</f>
        <v>0</v>
      </c>
      <c r="HES7" s="98">
        <f>'Sales Forecast by COS'!HES6</f>
        <v>0</v>
      </c>
      <c r="HET7" s="98">
        <f>'Sales Forecast by COS'!HET6</f>
        <v>0</v>
      </c>
      <c r="HEU7" s="98">
        <f>'Sales Forecast by COS'!HEU6</f>
        <v>0</v>
      </c>
      <c r="HEV7" s="98">
        <f>'Sales Forecast by COS'!HEV6</f>
        <v>0</v>
      </c>
      <c r="HEW7" s="98">
        <f>'Sales Forecast by COS'!HEW6</f>
        <v>0</v>
      </c>
      <c r="HEX7" s="98">
        <f>'Sales Forecast by COS'!HEX6</f>
        <v>0</v>
      </c>
      <c r="HEY7" s="98">
        <f>'Sales Forecast by COS'!HEY6</f>
        <v>0</v>
      </c>
      <c r="HEZ7" s="98">
        <f>'Sales Forecast by COS'!HEZ6</f>
        <v>0</v>
      </c>
      <c r="HFA7" s="98">
        <f>'Sales Forecast by COS'!HFA6</f>
        <v>0</v>
      </c>
      <c r="HFB7" s="98">
        <f>'Sales Forecast by COS'!HFB6</f>
        <v>0</v>
      </c>
      <c r="HFC7" s="98">
        <f>'Sales Forecast by COS'!HFC6</f>
        <v>0</v>
      </c>
      <c r="HFD7" s="98">
        <f>'Sales Forecast by COS'!HFD6</f>
        <v>0</v>
      </c>
      <c r="HFE7" s="98">
        <f>'Sales Forecast by COS'!HFE6</f>
        <v>0</v>
      </c>
      <c r="HFF7" s="98">
        <f>'Sales Forecast by COS'!HFF6</f>
        <v>0</v>
      </c>
      <c r="HFG7" s="98">
        <f>'Sales Forecast by COS'!HFG6</f>
        <v>0</v>
      </c>
      <c r="HFH7" s="98">
        <f>'Sales Forecast by COS'!HFH6</f>
        <v>0</v>
      </c>
      <c r="HFI7" s="98">
        <f>'Sales Forecast by COS'!HFI6</f>
        <v>0</v>
      </c>
      <c r="HFJ7" s="98">
        <f>'Sales Forecast by COS'!HFJ6</f>
        <v>0</v>
      </c>
      <c r="HFK7" s="98">
        <f>'Sales Forecast by COS'!HFK6</f>
        <v>0</v>
      </c>
      <c r="HFL7" s="98">
        <f>'Sales Forecast by COS'!HFL6</f>
        <v>0</v>
      </c>
      <c r="HFM7" s="98">
        <f>'Sales Forecast by COS'!HFM6</f>
        <v>0</v>
      </c>
      <c r="HFN7" s="98">
        <f>'Sales Forecast by COS'!HFN6</f>
        <v>0</v>
      </c>
      <c r="HFO7" s="98">
        <f>'Sales Forecast by COS'!HFO6</f>
        <v>0</v>
      </c>
      <c r="HFP7" s="98">
        <f>'Sales Forecast by COS'!HFP6</f>
        <v>0</v>
      </c>
      <c r="HFQ7" s="98">
        <f>'Sales Forecast by COS'!HFQ6</f>
        <v>0</v>
      </c>
      <c r="HFR7" s="98">
        <f>'Sales Forecast by COS'!HFR6</f>
        <v>0</v>
      </c>
      <c r="HFS7" s="98">
        <f>'Sales Forecast by COS'!HFS6</f>
        <v>0</v>
      </c>
      <c r="HFT7" s="98">
        <f>'Sales Forecast by COS'!HFT6</f>
        <v>0</v>
      </c>
      <c r="HFU7" s="98">
        <f>'Sales Forecast by COS'!HFU6</f>
        <v>0</v>
      </c>
      <c r="HFV7" s="98">
        <f>'Sales Forecast by COS'!HFV6</f>
        <v>0</v>
      </c>
      <c r="HFW7" s="98">
        <f>'Sales Forecast by COS'!HFW6</f>
        <v>0</v>
      </c>
      <c r="HFX7" s="98">
        <f>'Sales Forecast by COS'!HFX6</f>
        <v>0</v>
      </c>
      <c r="HFY7" s="98">
        <f>'Sales Forecast by COS'!HFY6</f>
        <v>0</v>
      </c>
      <c r="HFZ7" s="98">
        <f>'Sales Forecast by COS'!HFZ6</f>
        <v>0</v>
      </c>
      <c r="HGA7" s="98">
        <f>'Sales Forecast by COS'!HGA6</f>
        <v>0</v>
      </c>
      <c r="HGB7" s="98">
        <f>'Sales Forecast by COS'!HGB6</f>
        <v>0</v>
      </c>
      <c r="HGC7" s="98">
        <f>'Sales Forecast by COS'!HGC6</f>
        <v>0</v>
      </c>
      <c r="HGD7" s="98">
        <f>'Sales Forecast by COS'!HGD6</f>
        <v>0</v>
      </c>
      <c r="HGE7" s="98">
        <f>'Sales Forecast by COS'!HGE6</f>
        <v>0</v>
      </c>
      <c r="HGF7" s="98">
        <f>'Sales Forecast by COS'!HGF6</f>
        <v>0</v>
      </c>
      <c r="HGG7" s="98">
        <f>'Sales Forecast by COS'!HGG6</f>
        <v>0</v>
      </c>
      <c r="HGH7" s="98">
        <f>'Sales Forecast by COS'!HGH6</f>
        <v>0</v>
      </c>
      <c r="HGI7" s="98">
        <f>'Sales Forecast by COS'!HGI6</f>
        <v>0</v>
      </c>
      <c r="HGJ7" s="98">
        <f>'Sales Forecast by COS'!HGJ6</f>
        <v>0</v>
      </c>
      <c r="HGK7" s="98">
        <f>'Sales Forecast by COS'!HGK6</f>
        <v>0</v>
      </c>
      <c r="HGL7" s="98">
        <f>'Sales Forecast by COS'!HGL6</f>
        <v>0</v>
      </c>
      <c r="HGM7" s="98">
        <f>'Sales Forecast by COS'!HGM6</f>
        <v>0</v>
      </c>
      <c r="HGN7" s="98">
        <f>'Sales Forecast by COS'!HGN6</f>
        <v>0</v>
      </c>
      <c r="HGO7" s="98">
        <f>'Sales Forecast by COS'!HGO6</f>
        <v>0</v>
      </c>
      <c r="HGP7" s="98">
        <f>'Sales Forecast by COS'!HGP6</f>
        <v>0</v>
      </c>
      <c r="HGQ7" s="98">
        <f>'Sales Forecast by COS'!HGQ6</f>
        <v>0</v>
      </c>
      <c r="HGR7" s="98">
        <f>'Sales Forecast by COS'!HGR6</f>
        <v>0</v>
      </c>
      <c r="HGS7" s="98">
        <f>'Sales Forecast by COS'!HGS6</f>
        <v>0</v>
      </c>
      <c r="HGT7" s="98">
        <f>'Sales Forecast by COS'!HGT6</f>
        <v>0</v>
      </c>
      <c r="HGU7" s="98">
        <f>'Sales Forecast by COS'!HGU6</f>
        <v>0</v>
      </c>
      <c r="HGV7" s="98">
        <f>'Sales Forecast by COS'!HGV6</f>
        <v>0</v>
      </c>
      <c r="HGW7" s="98">
        <f>'Sales Forecast by COS'!HGW6</f>
        <v>0</v>
      </c>
      <c r="HGX7" s="98">
        <f>'Sales Forecast by COS'!HGX6</f>
        <v>0</v>
      </c>
      <c r="HGY7" s="98">
        <f>'Sales Forecast by COS'!HGY6</f>
        <v>0</v>
      </c>
      <c r="HGZ7" s="98">
        <f>'Sales Forecast by COS'!HGZ6</f>
        <v>0</v>
      </c>
      <c r="HHA7" s="98">
        <f>'Sales Forecast by COS'!HHA6</f>
        <v>0</v>
      </c>
      <c r="HHB7" s="98">
        <f>'Sales Forecast by COS'!HHB6</f>
        <v>0</v>
      </c>
      <c r="HHC7" s="98">
        <f>'Sales Forecast by COS'!HHC6</f>
        <v>0</v>
      </c>
      <c r="HHD7" s="98">
        <f>'Sales Forecast by COS'!HHD6</f>
        <v>0</v>
      </c>
      <c r="HHE7" s="98">
        <f>'Sales Forecast by COS'!HHE6</f>
        <v>0</v>
      </c>
      <c r="HHF7" s="98">
        <f>'Sales Forecast by COS'!HHF6</f>
        <v>0</v>
      </c>
      <c r="HHG7" s="98">
        <f>'Sales Forecast by COS'!HHG6</f>
        <v>0</v>
      </c>
      <c r="HHH7" s="98">
        <f>'Sales Forecast by COS'!HHH6</f>
        <v>0</v>
      </c>
      <c r="HHI7" s="98">
        <f>'Sales Forecast by COS'!HHI6</f>
        <v>0</v>
      </c>
      <c r="HHJ7" s="98">
        <f>'Sales Forecast by COS'!HHJ6</f>
        <v>0</v>
      </c>
      <c r="HHK7" s="98">
        <f>'Sales Forecast by COS'!HHK6</f>
        <v>0</v>
      </c>
      <c r="HHL7" s="98">
        <f>'Sales Forecast by COS'!HHL6</f>
        <v>0</v>
      </c>
      <c r="HHM7" s="98">
        <f>'Sales Forecast by COS'!HHM6</f>
        <v>0</v>
      </c>
      <c r="HHN7" s="98">
        <f>'Sales Forecast by COS'!HHN6</f>
        <v>0</v>
      </c>
      <c r="HHO7" s="98">
        <f>'Sales Forecast by COS'!HHO6</f>
        <v>0</v>
      </c>
      <c r="HHP7" s="98">
        <f>'Sales Forecast by COS'!HHP6</f>
        <v>0</v>
      </c>
      <c r="HHQ7" s="98">
        <f>'Sales Forecast by COS'!HHQ6</f>
        <v>0</v>
      </c>
      <c r="HHR7" s="98">
        <f>'Sales Forecast by COS'!HHR6</f>
        <v>0</v>
      </c>
      <c r="HHS7" s="98">
        <f>'Sales Forecast by COS'!HHS6</f>
        <v>0</v>
      </c>
      <c r="HHT7" s="98">
        <f>'Sales Forecast by COS'!HHT6</f>
        <v>0</v>
      </c>
      <c r="HHU7" s="98">
        <f>'Sales Forecast by COS'!HHU6</f>
        <v>0</v>
      </c>
      <c r="HHV7" s="98">
        <f>'Sales Forecast by COS'!HHV6</f>
        <v>0</v>
      </c>
      <c r="HHW7" s="98">
        <f>'Sales Forecast by COS'!HHW6</f>
        <v>0</v>
      </c>
      <c r="HHX7" s="98">
        <f>'Sales Forecast by COS'!HHX6</f>
        <v>0</v>
      </c>
      <c r="HHY7" s="98">
        <f>'Sales Forecast by COS'!HHY6</f>
        <v>0</v>
      </c>
      <c r="HHZ7" s="98">
        <f>'Sales Forecast by COS'!HHZ6</f>
        <v>0</v>
      </c>
      <c r="HIA7" s="98">
        <f>'Sales Forecast by COS'!HIA6</f>
        <v>0</v>
      </c>
      <c r="HIB7" s="98">
        <f>'Sales Forecast by COS'!HIB6</f>
        <v>0</v>
      </c>
      <c r="HIC7" s="98">
        <f>'Sales Forecast by COS'!HIC6</f>
        <v>0</v>
      </c>
      <c r="HID7" s="98">
        <f>'Sales Forecast by COS'!HID6</f>
        <v>0</v>
      </c>
      <c r="HIE7" s="98">
        <f>'Sales Forecast by COS'!HIE6</f>
        <v>0</v>
      </c>
      <c r="HIF7" s="98">
        <f>'Sales Forecast by COS'!HIF6</f>
        <v>0</v>
      </c>
      <c r="HIG7" s="98">
        <f>'Sales Forecast by COS'!HIG6</f>
        <v>0</v>
      </c>
      <c r="HIH7" s="98">
        <f>'Sales Forecast by COS'!HIH6</f>
        <v>0</v>
      </c>
      <c r="HII7" s="98">
        <f>'Sales Forecast by COS'!HII6</f>
        <v>0</v>
      </c>
      <c r="HIJ7" s="98">
        <f>'Sales Forecast by COS'!HIJ6</f>
        <v>0</v>
      </c>
      <c r="HIK7" s="98">
        <f>'Sales Forecast by COS'!HIK6</f>
        <v>0</v>
      </c>
      <c r="HIL7" s="98">
        <f>'Sales Forecast by COS'!HIL6</f>
        <v>0</v>
      </c>
      <c r="HIM7" s="98">
        <f>'Sales Forecast by COS'!HIM6</f>
        <v>0</v>
      </c>
      <c r="HIN7" s="98">
        <f>'Sales Forecast by COS'!HIN6</f>
        <v>0</v>
      </c>
      <c r="HIO7" s="98">
        <f>'Sales Forecast by COS'!HIO6</f>
        <v>0</v>
      </c>
      <c r="HIP7" s="98">
        <f>'Sales Forecast by COS'!HIP6</f>
        <v>0</v>
      </c>
      <c r="HIQ7" s="98">
        <f>'Sales Forecast by COS'!HIQ6</f>
        <v>0</v>
      </c>
      <c r="HIR7" s="98">
        <f>'Sales Forecast by COS'!HIR6</f>
        <v>0</v>
      </c>
      <c r="HIS7" s="98">
        <f>'Sales Forecast by COS'!HIS6</f>
        <v>0</v>
      </c>
      <c r="HIT7" s="98">
        <f>'Sales Forecast by COS'!HIT6</f>
        <v>0</v>
      </c>
      <c r="HIU7" s="98">
        <f>'Sales Forecast by COS'!HIU6</f>
        <v>0</v>
      </c>
      <c r="HIV7" s="98">
        <f>'Sales Forecast by COS'!HIV6</f>
        <v>0</v>
      </c>
      <c r="HIW7" s="98">
        <f>'Sales Forecast by COS'!HIW6</f>
        <v>0</v>
      </c>
      <c r="HIX7" s="98">
        <f>'Sales Forecast by COS'!HIX6</f>
        <v>0</v>
      </c>
      <c r="HIY7" s="98">
        <f>'Sales Forecast by COS'!HIY6</f>
        <v>0</v>
      </c>
      <c r="HIZ7" s="98">
        <f>'Sales Forecast by COS'!HIZ6</f>
        <v>0</v>
      </c>
      <c r="HJA7" s="98">
        <f>'Sales Forecast by COS'!HJA6</f>
        <v>0</v>
      </c>
      <c r="HJB7" s="98">
        <f>'Sales Forecast by COS'!HJB6</f>
        <v>0</v>
      </c>
      <c r="HJC7" s="98">
        <f>'Sales Forecast by COS'!HJC6</f>
        <v>0</v>
      </c>
      <c r="HJD7" s="98">
        <f>'Sales Forecast by COS'!HJD6</f>
        <v>0</v>
      </c>
      <c r="HJE7" s="98">
        <f>'Sales Forecast by COS'!HJE6</f>
        <v>0</v>
      </c>
      <c r="HJF7" s="98">
        <f>'Sales Forecast by COS'!HJF6</f>
        <v>0</v>
      </c>
      <c r="HJG7" s="98">
        <f>'Sales Forecast by COS'!HJG6</f>
        <v>0</v>
      </c>
      <c r="HJH7" s="98">
        <f>'Sales Forecast by COS'!HJH6</f>
        <v>0</v>
      </c>
      <c r="HJI7" s="98">
        <f>'Sales Forecast by COS'!HJI6</f>
        <v>0</v>
      </c>
      <c r="HJJ7" s="98">
        <f>'Sales Forecast by COS'!HJJ6</f>
        <v>0</v>
      </c>
      <c r="HJK7" s="98">
        <f>'Sales Forecast by COS'!HJK6</f>
        <v>0</v>
      </c>
      <c r="HJL7" s="98">
        <f>'Sales Forecast by COS'!HJL6</f>
        <v>0</v>
      </c>
      <c r="HJM7" s="98">
        <f>'Sales Forecast by COS'!HJM6</f>
        <v>0</v>
      </c>
      <c r="HJN7" s="98">
        <f>'Sales Forecast by COS'!HJN6</f>
        <v>0</v>
      </c>
      <c r="HJO7" s="98">
        <f>'Sales Forecast by COS'!HJO6</f>
        <v>0</v>
      </c>
      <c r="HJP7" s="98">
        <f>'Sales Forecast by COS'!HJP6</f>
        <v>0</v>
      </c>
      <c r="HJQ7" s="98">
        <f>'Sales Forecast by COS'!HJQ6</f>
        <v>0</v>
      </c>
      <c r="HJR7" s="98">
        <f>'Sales Forecast by COS'!HJR6</f>
        <v>0</v>
      </c>
      <c r="HJS7" s="98">
        <f>'Sales Forecast by COS'!HJS6</f>
        <v>0</v>
      </c>
      <c r="HJT7" s="98">
        <f>'Sales Forecast by COS'!HJT6</f>
        <v>0</v>
      </c>
      <c r="HJU7" s="98">
        <f>'Sales Forecast by COS'!HJU6</f>
        <v>0</v>
      </c>
      <c r="HJV7" s="98">
        <f>'Sales Forecast by COS'!HJV6</f>
        <v>0</v>
      </c>
      <c r="HJW7" s="98">
        <f>'Sales Forecast by COS'!HJW6</f>
        <v>0</v>
      </c>
      <c r="HJX7" s="98">
        <f>'Sales Forecast by COS'!HJX6</f>
        <v>0</v>
      </c>
      <c r="HJY7" s="98">
        <f>'Sales Forecast by COS'!HJY6</f>
        <v>0</v>
      </c>
      <c r="HJZ7" s="98">
        <f>'Sales Forecast by COS'!HJZ6</f>
        <v>0</v>
      </c>
      <c r="HKA7" s="98">
        <f>'Sales Forecast by COS'!HKA6</f>
        <v>0</v>
      </c>
      <c r="HKB7" s="98">
        <f>'Sales Forecast by COS'!HKB6</f>
        <v>0</v>
      </c>
      <c r="HKC7" s="98">
        <f>'Sales Forecast by COS'!HKC6</f>
        <v>0</v>
      </c>
      <c r="HKD7" s="98">
        <f>'Sales Forecast by COS'!HKD6</f>
        <v>0</v>
      </c>
      <c r="HKE7" s="98">
        <f>'Sales Forecast by COS'!HKE6</f>
        <v>0</v>
      </c>
      <c r="HKF7" s="98">
        <f>'Sales Forecast by COS'!HKF6</f>
        <v>0</v>
      </c>
      <c r="HKG7" s="98">
        <f>'Sales Forecast by COS'!HKG6</f>
        <v>0</v>
      </c>
      <c r="HKH7" s="98">
        <f>'Sales Forecast by COS'!HKH6</f>
        <v>0</v>
      </c>
      <c r="HKI7" s="98">
        <f>'Sales Forecast by COS'!HKI6</f>
        <v>0</v>
      </c>
      <c r="HKJ7" s="98">
        <f>'Sales Forecast by COS'!HKJ6</f>
        <v>0</v>
      </c>
      <c r="HKK7" s="98">
        <f>'Sales Forecast by COS'!HKK6</f>
        <v>0</v>
      </c>
      <c r="HKL7" s="98">
        <f>'Sales Forecast by COS'!HKL6</f>
        <v>0</v>
      </c>
      <c r="HKM7" s="98">
        <f>'Sales Forecast by COS'!HKM6</f>
        <v>0</v>
      </c>
      <c r="HKN7" s="98">
        <f>'Sales Forecast by COS'!HKN6</f>
        <v>0</v>
      </c>
      <c r="HKO7" s="98">
        <f>'Sales Forecast by COS'!HKO6</f>
        <v>0</v>
      </c>
      <c r="HKP7" s="98">
        <f>'Sales Forecast by COS'!HKP6</f>
        <v>0</v>
      </c>
      <c r="HKQ7" s="98">
        <f>'Sales Forecast by COS'!HKQ6</f>
        <v>0</v>
      </c>
      <c r="HKR7" s="98">
        <f>'Sales Forecast by COS'!HKR6</f>
        <v>0</v>
      </c>
      <c r="HKS7" s="98">
        <f>'Sales Forecast by COS'!HKS6</f>
        <v>0</v>
      </c>
      <c r="HKT7" s="98">
        <f>'Sales Forecast by COS'!HKT6</f>
        <v>0</v>
      </c>
      <c r="HKU7" s="98">
        <f>'Sales Forecast by COS'!HKU6</f>
        <v>0</v>
      </c>
      <c r="HKV7" s="98">
        <f>'Sales Forecast by COS'!HKV6</f>
        <v>0</v>
      </c>
      <c r="HKW7" s="98">
        <f>'Sales Forecast by COS'!HKW6</f>
        <v>0</v>
      </c>
      <c r="HKX7" s="98">
        <f>'Sales Forecast by COS'!HKX6</f>
        <v>0</v>
      </c>
      <c r="HKY7" s="98">
        <f>'Sales Forecast by COS'!HKY6</f>
        <v>0</v>
      </c>
      <c r="HKZ7" s="98">
        <f>'Sales Forecast by COS'!HKZ6</f>
        <v>0</v>
      </c>
      <c r="HLA7" s="98">
        <f>'Sales Forecast by COS'!HLA6</f>
        <v>0</v>
      </c>
      <c r="HLB7" s="98">
        <f>'Sales Forecast by COS'!HLB6</f>
        <v>0</v>
      </c>
      <c r="HLC7" s="98">
        <f>'Sales Forecast by COS'!HLC6</f>
        <v>0</v>
      </c>
      <c r="HLD7" s="98">
        <f>'Sales Forecast by COS'!HLD6</f>
        <v>0</v>
      </c>
      <c r="HLE7" s="98">
        <f>'Sales Forecast by COS'!HLE6</f>
        <v>0</v>
      </c>
      <c r="HLF7" s="98">
        <f>'Sales Forecast by COS'!HLF6</f>
        <v>0</v>
      </c>
      <c r="HLG7" s="98">
        <f>'Sales Forecast by COS'!HLG6</f>
        <v>0</v>
      </c>
      <c r="HLH7" s="98">
        <f>'Sales Forecast by COS'!HLH6</f>
        <v>0</v>
      </c>
      <c r="HLI7" s="98">
        <f>'Sales Forecast by COS'!HLI6</f>
        <v>0</v>
      </c>
      <c r="HLJ7" s="98">
        <f>'Sales Forecast by COS'!HLJ6</f>
        <v>0</v>
      </c>
      <c r="HLK7" s="98">
        <f>'Sales Forecast by COS'!HLK6</f>
        <v>0</v>
      </c>
      <c r="HLL7" s="98">
        <f>'Sales Forecast by COS'!HLL6</f>
        <v>0</v>
      </c>
      <c r="HLM7" s="98">
        <f>'Sales Forecast by COS'!HLM6</f>
        <v>0</v>
      </c>
      <c r="HLN7" s="98">
        <f>'Sales Forecast by COS'!HLN6</f>
        <v>0</v>
      </c>
      <c r="HLO7" s="98">
        <f>'Sales Forecast by COS'!HLO6</f>
        <v>0</v>
      </c>
      <c r="HLP7" s="98">
        <f>'Sales Forecast by COS'!HLP6</f>
        <v>0</v>
      </c>
      <c r="HLQ7" s="98">
        <f>'Sales Forecast by COS'!HLQ6</f>
        <v>0</v>
      </c>
      <c r="HLR7" s="98">
        <f>'Sales Forecast by COS'!HLR6</f>
        <v>0</v>
      </c>
      <c r="HLS7" s="98">
        <f>'Sales Forecast by COS'!HLS6</f>
        <v>0</v>
      </c>
      <c r="HLT7" s="98">
        <f>'Sales Forecast by COS'!HLT6</f>
        <v>0</v>
      </c>
      <c r="HLU7" s="98">
        <f>'Sales Forecast by COS'!HLU6</f>
        <v>0</v>
      </c>
      <c r="HLV7" s="98">
        <f>'Sales Forecast by COS'!HLV6</f>
        <v>0</v>
      </c>
      <c r="HLW7" s="98">
        <f>'Sales Forecast by COS'!HLW6</f>
        <v>0</v>
      </c>
      <c r="HLX7" s="98">
        <f>'Sales Forecast by COS'!HLX6</f>
        <v>0</v>
      </c>
      <c r="HLY7" s="98">
        <f>'Sales Forecast by COS'!HLY6</f>
        <v>0</v>
      </c>
      <c r="HLZ7" s="98">
        <f>'Sales Forecast by COS'!HLZ6</f>
        <v>0</v>
      </c>
      <c r="HMA7" s="98">
        <f>'Sales Forecast by COS'!HMA6</f>
        <v>0</v>
      </c>
      <c r="HMB7" s="98">
        <f>'Sales Forecast by COS'!HMB6</f>
        <v>0</v>
      </c>
      <c r="HMC7" s="98">
        <f>'Sales Forecast by COS'!HMC6</f>
        <v>0</v>
      </c>
      <c r="HMD7" s="98">
        <f>'Sales Forecast by COS'!HMD6</f>
        <v>0</v>
      </c>
      <c r="HME7" s="98">
        <f>'Sales Forecast by COS'!HME6</f>
        <v>0</v>
      </c>
      <c r="HMF7" s="98">
        <f>'Sales Forecast by COS'!HMF6</f>
        <v>0</v>
      </c>
      <c r="HMG7" s="98">
        <f>'Sales Forecast by COS'!HMG6</f>
        <v>0</v>
      </c>
      <c r="HMH7" s="98">
        <f>'Sales Forecast by COS'!HMH6</f>
        <v>0</v>
      </c>
      <c r="HMI7" s="98">
        <f>'Sales Forecast by COS'!HMI6</f>
        <v>0</v>
      </c>
      <c r="HMJ7" s="98">
        <f>'Sales Forecast by COS'!HMJ6</f>
        <v>0</v>
      </c>
      <c r="HMK7" s="98">
        <f>'Sales Forecast by COS'!HMK6</f>
        <v>0</v>
      </c>
      <c r="HML7" s="98">
        <f>'Sales Forecast by COS'!HML6</f>
        <v>0</v>
      </c>
      <c r="HMM7" s="98">
        <f>'Sales Forecast by COS'!HMM6</f>
        <v>0</v>
      </c>
      <c r="HMN7" s="98">
        <f>'Sales Forecast by COS'!HMN6</f>
        <v>0</v>
      </c>
      <c r="HMO7" s="98">
        <f>'Sales Forecast by COS'!HMO6</f>
        <v>0</v>
      </c>
      <c r="HMP7" s="98">
        <f>'Sales Forecast by COS'!HMP6</f>
        <v>0</v>
      </c>
      <c r="HMQ7" s="98">
        <f>'Sales Forecast by COS'!HMQ6</f>
        <v>0</v>
      </c>
      <c r="HMR7" s="98">
        <f>'Sales Forecast by COS'!HMR6</f>
        <v>0</v>
      </c>
      <c r="HMS7" s="98">
        <f>'Sales Forecast by COS'!HMS6</f>
        <v>0</v>
      </c>
      <c r="HMT7" s="98">
        <f>'Sales Forecast by COS'!HMT6</f>
        <v>0</v>
      </c>
      <c r="HMU7" s="98">
        <f>'Sales Forecast by COS'!HMU6</f>
        <v>0</v>
      </c>
      <c r="HMV7" s="98">
        <f>'Sales Forecast by COS'!HMV6</f>
        <v>0</v>
      </c>
      <c r="HMW7" s="98">
        <f>'Sales Forecast by COS'!HMW6</f>
        <v>0</v>
      </c>
      <c r="HMX7" s="98">
        <f>'Sales Forecast by COS'!HMX6</f>
        <v>0</v>
      </c>
      <c r="HMY7" s="98">
        <f>'Sales Forecast by COS'!HMY6</f>
        <v>0</v>
      </c>
      <c r="HMZ7" s="98">
        <f>'Sales Forecast by COS'!HMZ6</f>
        <v>0</v>
      </c>
      <c r="HNA7" s="98">
        <f>'Sales Forecast by COS'!HNA6</f>
        <v>0</v>
      </c>
      <c r="HNB7" s="98">
        <f>'Sales Forecast by COS'!HNB6</f>
        <v>0</v>
      </c>
      <c r="HNC7" s="98">
        <f>'Sales Forecast by COS'!HNC6</f>
        <v>0</v>
      </c>
      <c r="HND7" s="98">
        <f>'Sales Forecast by COS'!HND6</f>
        <v>0</v>
      </c>
      <c r="HNE7" s="98">
        <f>'Sales Forecast by COS'!HNE6</f>
        <v>0</v>
      </c>
      <c r="HNF7" s="98">
        <f>'Sales Forecast by COS'!HNF6</f>
        <v>0</v>
      </c>
      <c r="HNG7" s="98">
        <f>'Sales Forecast by COS'!HNG6</f>
        <v>0</v>
      </c>
      <c r="HNH7" s="98">
        <f>'Sales Forecast by COS'!HNH6</f>
        <v>0</v>
      </c>
      <c r="HNI7" s="98">
        <f>'Sales Forecast by COS'!HNI6</f>
        <v>0</v>
      </c>
      <c r="HNJ7" s="98">
        <f>'Sales Forecast by COS'!HNJ6</f>
        <v>0</v>
      </c>
      <c r="HNK7" s="98">
        <f>'Sales Forecast by COS'!HNK6</f>
        <v>0</v>
      </c>
      <c r="HNL7" s="98">
        <f>'Sales Forecast by COS'!HNL6</f>
        <v>0</v>
      </c>
      <c r="HNM7" s="98">
        <f>'Sales Forecast by COS'!HNM6</f>
        <v>0</v>
      </c>
      <c r="HNN7" s="98">
        <f>'Sales Forecast by COS'!HNN6</f>
        <v>0</v>
      </c>
      <c r="HNO7" s="98">
        <f>'Sales Forecast by COS'!HNO6</f>
        <v>0</v>
      </c>
      <c r="HNP7" s="98">
        <f>'Sales Forecast by COS'!HNP6</f>
        <v>0</v>
      </c>
      <c r="HNQ7" s="98">
        <f>'Sales Forecast by COS'!HNQ6</f>
        <v>0</v>
      </c>
      <c r="HNR7" s="98">
        <f>'Sales Forecast by COS'!HNR6</f>
        <v>0</v>
      </c>
      <c r="HNS7" s="98">
        <f>'Sales Forecast by COS'!HNS6</f>
        <v>0</v>
      </c>
      <c r="HNT7" s="98">
        <f>'Sales Forecast by COS'!HNT6</f>
        <v>0</v>
      </c>
      <c r="HNU7" s="98">
        <f>'Sales Forecast by COS'!HNU6</f>
        <v>0</v>
      </c>
      <c r="HNV7" s="98">
        <f>'Sales Forecast by COS'!HNV6</f>
        <v>0</v>
      </c>
      <c r="HNW7" s="98">
        <f>'Sales Forecast by COS'!HNW6</f>
        <v>0</v>
      </c>
      <c r="HNX7" s="98">
        <f>'Sales Forecast by COS'!HNX6</f>
        <v>0</v>
      </c>
      <c r="HNY7" s="98">
        <f>'Sales Forecast by COS'!HNY6</f>
        <v>0</v>
      </c>
      <c r="HNZ7" s="98">
        <f>'Sales Forecast by COS'!HNZ6</f>
        <v>0</v>
      </c>
      <c r="HOA7" s="98">
        <f>'Sales Forecast by COS'!HOA6</f>
        <v>0</v>
      </c>
      <c r="HOB7" s="98">
        <f>'Sales Forecast by COS'!HOB6</f>
        <v>0</v>
      </c>
      <c r="HOC7" s="98">
        <f>'Sales Forecast by COS'!HOC6</f>
        <v>0</v>
      </c>
      <c r="HOD7" s="98">
        <f>'Sales Forecast by COS'!HOD6</f>
        <v>0</v>
      </c>
      <c r="HOE7" s="98">
        <f>'Sales Forecast by COS'!HOE6</f>
        <v>0</v>
      </c>
      <c r="HOF7" s="98">
        <f>'Sales Forecast by COS'!HOF6</f>
        <v>0</v>
      </c>
      <c r="HOG7" s="98">
        <f>'Sales Forecast by COS'!HOG6</f>
        <v>0</v>
      </c>
      <c r="HOH7" s="98">
        <f>'Sales Forecast by COS'!HOH6</f>
        <v>0</v>
      </c>
      <c r="HOI7" s="98">
        <f>'Sales Forecast by COS'!HOI6</f>
        <v>0</v>
      </c>
      <c r="HOJ7" s="98">
        <f>'Sales Forecast by COS'!HOJ6</f>
        <v>0</v>
      </c>
      <c r="HOK7" s="98">
        <f>'Sales Forecast by COS'!HOK6</f>
        <v>0</v>
      </c>
      <c r="HOL7" s="98">
        <f>'Sales Forecast by COS'!HOL6</f>
        <v>0</v>
      </c>
      <c r="HOM7" s="98">
        <f>'Sales Forecast by COS'!HOM6</f>
        <v>0</v>
      </c>
      <c r="HON7" s="98">
        <f>'Sales Forecast by COS'!HON6</f>
        <v>0</v>
      </c>
      <c r="HOO7" s="98">
        <f>'Sales Forecast by COS'!HOO6</f>
        <v>0</v>
      </c>
      <c r="HOP7" s="98">
        <f>'Sales Forecast by COS'!HOP6</f>
        <v>0</v>
      </c>
      <c r="HOQ7" s="98">
        <f>'Sales Forecast by COS'!HOQ6</f>
        <v>0</v>
      </c>
      <c r="HOR7" s="98">
        <f>'Sales Forecast by COS'!HOR6</f>
        <v>0</v>
      </c>
      <c r="HOS7" s="98">
        <f>'Sales Forecast by COS'!HOS6</f>
        <v>0</v>
      </c>
      <c r="HOT7" s="98">
        <f>'Sales Forecast by COS'!HOT6</f>
        <v>0</v>
      </c>
      <c r="HOU7" s="98">
        <f>'Sales Forecast by COS'!HOU6</f>
        <v>0</v>
      </c>
      <c r="HOV7" s="98">
        <f>'Sales Forecast by COS'!HOV6</f>
        <v>0</v>
      </c>
      <c r="HOW7" s="98">
        <f>'Sales Forecast by COS'!HOW6</f>
        <v>0</v>
      </c>
      <c r="HOX7" s="98">
        <f>'Sales Forecast by COS'!HOX6</f>
        <v>0</v>
      </c>
      <c r="HOY7" s="98">
        <f>'Sales Forecast by COS'!HOY6</f>
        <v>0</v>
      </c>
      <c r="HOZ7" s="98">
        <f>'Sales Forecast by COS'!HOZ6</f>
        <v>0</v>
      </c>
      <c r="HPA7" s="98">
        <f>'Sales Forecast by COS'!HPA6</f>
        <v>0</v>
      </c>
      <c r="HPB7" s="98">
        <f>'Sales Forecast by COS'!HPB6</f>
        <v>0</v>
      </c>
      <c r="HPC7" s="98">
        <f>'Sales Forecast by COS'!HPC6</f>
        <v>0</v>
      </c>
      <c r="HPD7" s="98">
        <f>'Sales Forecast by COS'!HPD6</f>
        <v>0</v>
      </c>
      <c r="HPE7" s="98">
        <f>'Sales Forecast by COS'!HPE6</f>
        <v>0</v>
      </c>
      <c r="HPF7" s="98">
        <f>'Sales Forecast by COS'!HPF6</f>
        <v>0</v>
      </c>
      <c r="HPG7" s="98">
        <f>'Sales Forecast by COS'!HPG6</f>
        <v>0</v>
      </c>
      <c r="HPH7" s="98">
        <f>'Sales Forecast by COS'!HPH6</f>
        <v>0</v>
      </c>
      <c r="HPI7" s="98">
        <f>'Sales Forecast by COS'!HPI6</f>
        <v>0</v>
      </c>
      <c r="HPJ7" s="98">
        <f>'Sales Forecast by COS'!HPJ6</f>
        <v>0</v>
      </c>
      <c r="HPK7" s="98">
        <f>'Sales Forecast by COS'!HPK6</f>
        <v>0</v>
      </c>
      <c r="HPL7" s="98">
        <f>'Sales Forecast by COS'!HPL6</f>
        <v>0</v>
      </c>
      <c r="HPM7" s="98">
        <f>'Sales Forecast by COS'!HPM6</f>
        <v>0</v>
      </c>
      <c r="HPN7" s="98">
        <f>'Sales Forecast by COS'!HPN6</f>
        <v>0</v>
      </c>
      <c r="HPO7" s="98">
        <f>'Sales Forecast by COS'!HPO6</f>
        <v>0</v>
      </c>
      <c r="HPP7" s="98">
        <f>'Sales Forecast by COS'!HPP6</f>
        <v>0</v>
      </c>
      <c r="HPQ7" s="98">
        <f>'Sales Forecast by COS'!HPQ6</f>
        <v>0</v>
      </c>
      <c r="HPR7" s="98">
        <f>'Sales Forecast by COS'!HPR6</f>
        <v>0</v>
      </c>
      <c r="HPS7" s="98">
        <f>'Sales Forecast by COS'!HPS6</f>
        <v>0</v>
      </c>
      <c r="HPT7" s="98">
        <f>'Sales Forecast by COS'!HPT6</f>
        <v>0</v>
      </c>
      <c r="HPU7" s="98">
        <f>'Sales Forecast by COS'!HPU6</f>
        <v>0</v>
      </c>
      <c r="HPV7" s="98">
        <f>'Sales Forecast by COS'!HPV6</f>
        <v>0</v>
      </c>
      <c r="HPW7" s="98">
        <f>'Sales Forecast by COS'!HPW6</f>
        <v>0</v>
      </c>
      <c r="HPX7" s="98">
        <f>'Sales Forecast by COS'!HPX6</f>
        <v>0</v>
      </c>
      <c r="HPY7" s="98">
        <f>'Sales Forecast by COS'!HPY6</f>
        <v>0</v>
      </c>
      <c r="HPZ7" s="98">
        <f>'Sales Forecast by COS'!HPZ6</f>
        <v>0</v>
      </c>
      <c r="HQA7" s="98">
        <f>'Sales Forecast by COS'!HQA6</f>
        <v>0</v>
      </c>
      <c r="HQB7" s="98">
        <f>'Sales Forecast by COS'!HQB6</f>
        <v>0</v>
      </c>
      <c r="HQC7" s="98">
        <f>'Sales Forecast by COS'!HQC6</f>
        <v>0</v>
      </c>
      <c r="HQD7" s="98">
        <f>'Sales Forecast by COS'!HQD6</f>
        <v>0</v>
      </c>
      <c r="HQE7" s="98">
        <f>'Sales Forecast by COS'!HQE6</f>
        <v>0</v>
      </c>
      <c r="HQF7" s="98">
        <f>'Sales Forecast by COS'!HQF6</f>
        <v>0</v>
      </c>
      <c r="HQG7" s="98">
        <f>'Sales Forecast by COS'!HQG6</f>
        <v>0</v>
      </c>
      <c r="HQH7" s="98">
        <f>'Sales Forecast by COS'!HQH6</f>
        <v>0</v>
      </c>
      <c r="HQI7" s="98">
        <f>'Sales Forecast by COS'!HQI6</f>
        <v>0</v>
      </c>
      <c r="HQJ7" s="98">
        <f>'Sales Forecast by COS'!HQJ6</f>
        <v>0</v>
      </c>
      <c r="HQK7" s="98">
        <f>'Sales Forecast by COS'!HQK6</f>
        <v>0</v>
      </c>
      <c r="HQL7" s="98">
        <f>'Sales Forecast by COS'!HQL6</f>
        <v>0</v>
      </c>
      <c r="HQM7" s="98">
        <f>'Sales Forecast by COS'!HQM6</f>
        <v>0</v>
      </c>
      <c r="HQN7" s="98">
        <f>'Sales Forecast by COS'!HQN6</f>
        <v>0</v>
      </c>
      <c r="HQO7" s="98">
        <f>'Sales Forecast by COS'!HQO6</f>
        <v>0</v>
      </c>
      <c r="HQP7" s="98">
        <f>'Sales Forecast by COS'!HQP6</f>
        <v>0</v>
      </c>
      <c r="HQQ7" s="98">
        <f>'Sales Forecast by COS'!HQQ6</f>
        <v>0</v>
      </c>
      <c r="HQR7" s="98">
        <f>'Sales Forecast by COS'!HQR6</f>
        <v>0</v>
      </c>
      <c r="HQS7" s="98">
        <f>'Sales Forecast by COS'!HQS6</f>
        <v>0</v>
      </c>
      <c r="HQT7" s="98">
        <f>'Sales Forecast by COS'!HQT6</f>
        <v>0</v>
      </c>
      <c r="HQU7" s="98">
        <f>'Sales Forecast by COS'!HQU6</f>
        <v>0</v>
      </c>
      <c r="HQV7" s="98">
        <f>'Sales Forecast by COS'!HQV6</f>
        <v>0</v>
      </c>
      <c r="HQW7" s="98">
        <f>'Sales Forecast by COS'!HQW6</f>
        <v>0</v>
      </c>
      <c r="HQX7" s="98">
        <f>'Sales Forecast by COS'!HQX6</f>
        <v>0</v>
      </c>
      <c r="HQY7" s="98">
        <f>'Sales Forecast by COS'!HQY6</f>
        <v>0</v>
      </c>
      <c r="HQZ7" s="98">
        <f>'Sales Forecast by COS'!HQZ6</f>
        <v>0</v>
      </c>
      <c r="HRA7" s="98">
        <f>'Sales Forecast by COS'!HRA6</f>
        <v>0</v>
      </c>
      <c r="HRB7" s="98">
        <f>'Sales Forecast by COS'!HRB6</f>
        <v>0</v>
      </c>
      <c r="HRC7" s="98">
        <f>'Sales Forecast by COS'!HRC6</f>
        <v>0</v>
      </c>
      <c r="HRD7" s="98">
        <f>'Sales Forecast by COS'!HRD6</f>
        <v>0</v>
      </c>
      <c r="HRE7" s="98">
        <f>'Sales Forecast by COS'!HRE6</f>
        <v>0</v>
      </c>
      <c r="HRF7" s="98">
        <f>'Sales Forecast by COS'!HRF6</f>
        <v>0</v>
      </c>
      <c r="HRG7" s="98">
        <f>'Sales Forecast by COS'!HRG6</f>
        <v>0</v>
      </c>
      <c r="HRH7" s="98">
        <f>'Sales Forecast by COS'!HRH6</f>
        <v>0</v>
      </c>
      <c r="HRI7" s="98">
        <f>'Sales Forecast by COS'!HRI6</f>
        <v>0</v>
      </c>
      <c r="HRJ7" s="98">
        <f>'Sales Forecast by COS'!HRJ6</f>
        <v>0</v>
      </c>
      <c r="HRK7" s="98">
        <f>'Sales Forecast by COS'!HRK6</f>
        <v>0</v>
      </c>
      <c r="HRL7" s="98">
        <f>'Sales Forecast by COS'!HRL6</f>
        <v>0</v>
      </c>
      <c r="HRM7" s="98">
        <f>'Sales Forecast by COS'!HRM6</f>
        <v>0</v>
      </c>
      <c r="HRN7" s="98">
        <f>'Sales Forecast by COS'!HRN6</f>
        <v>0</v>
      </c>
      <c r="HRO7" s="98">
        <f>'Sales Forecast by COS'!HRO6</f>
        <v>0</v>
      </c>
      <c r="HRP7" s="98">
        <f>'Sales Forecast by COS'!HRP6</f>
        <v>0</v>
      </c>
      <c r="HRQ7" s="98">
        <f>'Sales Forecast by COS'!HRQ6</f>
        <v>0</v>
      </c>
      <c r="HRR7" s="98">
        <f>'Sales Forecast by COS'!HRR6</f>
        <v>0</v>
      </c>
      <c r="HRS7" s="98">
        <f>'Sales Forecast by COS'!HRS6</f>
        <v>0</v>
      </c>
      <c r="HRT7" s="98">
        <f>'Sales Forecast by COS'!HRT6</f>
        <v>0</v>
      </c>
      <c r="HRU7" s="98">
        <f>'Sales Forecast by COS'!HRU6</f>
        <v>0</v>
      </c>
      <c r="HRV7" s="98">
        <f>'Sales Forecast by COS'!HRV6</f>
        <v>0</v>
      </c>
      <c r="HRW7" s="98">
        <f>'Sales Forecast by COS'!HRW6</f>
        <v>0</v>
      </c>
      <c r="HRX7" s="98">
        <f>'Sales Forecast by COS'!HRX6</f>
        <v>0</v>
      </c>
      <c r="HRY7" s="98">
        <f>'Sales Forecast by COS'!HRY6</f>
        <v>0</v>
      </c>
      <c r="HRZ7" s="98">
        <f>'Sales Forecast by COS'!HRZ6</f>
        <v>0</v>
      </c>
      <c r="HSA7" s="98">
        <f>'Sales Forecast by COS'!HSA6</f>
        <v>0</v>
      </c>
      <c r="HSB7" s="98">
        <f>'Sales Forecast by COS'!HSB6</f>
        <v>0</v>
      </c>
      <c r="HSC7" s="98">
        <f>'Sales Forecast by COS'!HSC6</f>
        <v>0</v>
      </c>
      <c r="HSD7" s="98">
        <f>'Sales Forecast by COS'!HSD6</f>
        <v>0</v>
      </c>
      <c r="HSE7" s="98">
        <f>'Sales Forecast by COS'!HSE6</f>
        <v>0</v>
      </c>
      <c r="HSF7" s="98">
        <f>'Sales Forecast by COS'!HSF6</f>
        <v>0</v>
      </c>
      <c r="HSG7" s="98">
        <f>'Sales Forecast by COS'!HSG6</f>
        <v>0</v>
      </c>
      <c r="HSH7" s="98">
        <f>'Sales Forecast by COS'!HSH6</f>
        <v>0</v>
      </c>
      <c r="HSI7" s="98">
        <f>'Sales Forecast by COS'!HSI6</f>
        <v>0</v>
      </c>
      <c r="HSJ7" s="98">
        <f>'Sales Forecast by COS'!HSJ6</f>
        <v>0</v>
      </c>
      <c r="HSK7" s="98">
        <f>'Sales Forecast by COS'!HSK6</f>
        <v>0</v>
      </c>
      <c r="HSL7" s="98">
        <f>'Sales Forecast by COS'!HSL6</f>
        <v>0</v>
      </c>
      <c r="HSM7" s="98">
        <f>'Sales Forecast by COS'!HSM6</f>
        <v>0</v>
      </c>
      <c r="HSN7" s="98">
        <f>'Sales Forecast by COS'!HSN6</f>
        <v>0</v>
      </c>
      <c r="HSO7" s="98">
        <f>'Sales Forecast by COS'!HSO6</f>
        <v>0</v>
      </c>
      <c r="HSP7" s="98">
        <f>'Sales Forecast by COS'!HSP6</f>
        <v>0</v>
      </c>
      <c r="HSQ7" s="98">
        <f>'Sales Forecast by COS'!HSQ6</f>
        <v>0</v>
      </c>
      <c r="HSR7" s="98">
        <f>'Sales Forecast by COS'!HSR6</f>
        <v>0</v>
      </c>
      <c r="HSS7" s="98">
        <f>'Sales Forecast by COS'!HSS6</f>
        <v>0</v>
      </c>
      <c r="HST7" s="98">
        <f>'Sales Forecast by COS'!HST6</f>
        <v>0</v>
      </c>
      <c r="HSU7" s="98">
        <f>'Sales Forecast by COS'!HSU6</f>
        <v>0</v>
      </c>
      <c r="HSV7" s="98">
        <f>'Sales Forecast by COS'!HSV6</f>
        <v>0</v>
      </c>
      <c r="HSW7" s="98">
        <f>'Sales Forecast by COS'!HSW6</f>
        <v>0</v>
      </c>
      <c r="HSX7" s="98">
        <f>'Sales Forecast by COS'!HSX6</f>
        <v>0</v>
      </c>
      <c r="HSY7" s="98">
        <f>'Sales Forecast by COS'!HSY6</f>
        <v>0</v>
      </c>
      <c r="HSZ7" s="98">
        <f>'Sales Forecast by COS'!HSZ6</f>
        <v>0</v>
      </c>
      <c r="HTA7" s="98">
        <f>'Sales Forecast by COS'!HTA6</f>
        <v>0</v>
      </c>
      <c r="HTB7" s="98">
        <f>'Sales Forecast by COS'!HTB6</f>
        <v>0</v>
      </c>
      <c r="HTC7" s="98">
        <f>'Sales Forecast by COS'!HTC6</f>
        <v>0</v>
      </c>
      <c r="HTD7" s="98">
        <f>'Sales Forecast by COS'!HTD6</f>
        <v>0</v>
      </c>
      <c r="HTE7" s="98">
        <f>'Sales Forecast by COS'!HTE6</f>
        <v>0</v>
      </c>
      <c r="HTF7" s="98">
        <f>'Sales Forecast by COS'!HTF6</f>
        <v>0</v>
      </c>
      <c r="HTG7" s="98">
        <f>'Sales Forecast by COS'!HTG6</f>
        <v>0</v>
      </c>
      <c r="HTH7" s="98">
        <f>'Sales Forecast by COS'!HTH6</f>
        <v>0</v>
      </c>
      <c r="HTI7" s="98">
        <f>'Sales Forecast by COS'!HTI6</f>
        <v>0</v>
      </c>
      <c r="HTJ7" s="98">
        <f>'Sales Forecast by COS'!HTJ6</f>
        <v>0</v>
      </c>
      <c r="HTK7" s="98">
        <f>'Sales Forecast by COS'!HTK6</f>
        <v>0</v>
      </c>
      <c r="HTL7" s="98">
        <f>'Sales Forecast by COS'!HTL6</f>
        <v>0</v>
      </c>
      <c r="HTM7" s="98">
        <f>'Sales Forecast by COS'!HTM6</f>
        <v>0</v>
      </c>
      <c r="HTN7" s="98">
        <f>'Sales Forecast by COS'!HTN6</f>
        <v>0</v>
      </c>
      <c r="HTO7" s="98">
        <f>'Sales Forecast by COS'!HTO6</f>
        <v>0</v>
      </c>
      <c r="HTP7" s="98">
        <f>'Sales Forecast by COS'!HTP6</f>
        <v>0</v>
      </c>
      <c r="HTQ7" s="98">
        <f>'Sales Forecast by COS'!HTQ6</f>
        <v>0</v>
      </c>
      <c r="HTR7" s="98">
        <f>'Sales Forecast by COS'!HTR6</f>
        <v>0</v>
      </c>
      <c r="HTS7" s="98">
        <f>'Sales Forecast by COS'!HTS6</f>
        <v>0</v>
      </c>
      <c r="HTT7" s="98">
        <f>'Sales Forecast by COS'!HTT6</f>
        <v>0</v>
      </c>
      <c r="HTU7" s="98">
        <f>'Sales Forecast by COS'!HTU6</f>
        <v>0</v>
      </c>
      <c r="HTV7" s="98">
        <f>'Sales Forecast by COS'!HTV6</f>
        <v>0</v>
      </c>
      <c r="HTW7" s="98">
        <f>'Sales Forecast by COS'!HTW6</f>
        <v>0</v>
      </c>
      <c r="HTX7" s="98">
        <f>'Sales Forecast by COS'!HTX6</f>
        <v>0</v>
      </c>
      <c r="HTY7" s="98">
        <f>'Sales Forecast by COS'!HTY6</f>
        <v>0</v>
      </c>
      <c r="HTZ7" s="98">
        <f>'Sales Forecast by COS'!HTZ6</f>
        <v>0</v>
      </c>
      <c r="HUA7" s="98">
        <f>'Sales Forecast by COS'!HUA6</f>
        <v>0</v>
      </c>
      <c r="HUB7" s="98">
        <f>'Sales Forecast by COS'!HUB6</f>
        <v>0</v>
      </c>
      <c r="HUC7" s="98">
        <f>'Sales Forecast by COS'!HUC6</f>
        <v>0</v>
      </c>
      <c r="HUD7" s="98">
        <f>'Sales Forecast by COS'!HUD6</f>
        <v>0</v>
      </c>
      <c r="HUE7" s="98">
        <f>'Sales Forecast by COS'!HUE6</f>
        <v>0</v>
      </c>
      <c r="HUF7" s="98">
        <f>'Sales Forecast by COS'!HUF6</f>
        <v>0</v>
      </c>
      <c r="HUG7" s="98">
        <f>'Sales Forecast by COS'!HUG6</f>
        <v>0</v>
      </c>
      <c r="HUH7" s="98">
        <f>'Sales Forecast by COS'!HUH6</f>
        <v>0</v>
      </c>
      <c r="HUI7" s="98">
        <f>'Sales Forecast by COS'!HUI6</f>
        <v>0</v>
      </c>
      <c r="HUJ7" s="98">
        <f>'Sales Forecast by COS'!HUJ6</f>
        <v>0</v>
      </c>
      <c r="HUK7" s="98">
        <f>'Sales Forecast by COS'!HUK6</f>
        <v>0</v>
      </c>
      <c r="HUL7" s="98">
        <f>'Sales Forecast by COS'!HUL6</f>
        <v>0</v>
      </c>
      <c r="HUM7" s="98">
        <f>'Sales Forecast by COS'!HUM6</f>
        <v>0</v>
      </c>
      <c r="HUN7" s="98">
        <f>'Sales Forecast by COS'!HUN6</f>
        <v>0</v>
      </c>
      <c r="HUO7" s="98">
        <f>'Sales Forecast by COS'!HUO6</f>
        <v>0</v>
      </c>
      <c r="HUP7" s="98">
        <f>'Sales Forecast by COS'!HUP6</f>
        <v>0</v>
      </c>
      <c r="HUQ7" s="98">
        <f>'Sales Forecast by COS'!HUQ6</f>
        <v>0</v>
      </c>
      <c r="HUR7" s="98">
        <f>'Sales Forecast by COS'!HUR6</f>
        <v>0</v>
      </c>
      <c r="HUS7" s="98">
        <f>'Sales Forecast by COS'!HUS6</f>
        <v>0</v>
      </c>
      <c r="HUT7" s="98">
        <f>'Sales Forecast by COS'!HUT6</f>
        <v>0</v>
      </c>
      <c r="HUU7" s="98">
        <f>'Sales Forecast by COS'!HUU6</f>
        <v>0</v>
      </c>
      <c r="HUV7" s="98">
        <f>'Sales Forecast by COS'!HUV6</f>
        <v>0</v>
      </c>
      <c r="HUW7" s="98">
        <f>'Sales Forecast by COS'!HUW6</f>
        <v>0</v>
      </c>
      <c r="HUX7" s="98">
        <f>'Sales Forecast by COS'!HUX6</f>
        <v>0</v>
      </c>
      <c r="HUY7" s="98">
        <f>'Sales Forecast by COS'!HUY6</f>
        <v>0</v>
      </c>
      <c r="HUZ7" s="98">
        <f>'Sales Forecast by COS'!HUZ6</f>
        <v>0</v>
      </c>
      <c r="HVA7" s="98">
        <f>'Sales Forecast by COS'!HVA6</f>
        <v>0</v>
      </c>
      <c r="HVB7" s="98">
        <f>'Sales Forecast by COS'!HVB6</f>
        <v>0</v>
      </c>
      <c r="HVC7" s="98">
        <f>'Sales Forecast by COS'!HVC6</f>
        <v>0</v>
      </c>
      <c r="HVD7" s="98">
        <f>'Sales Forecast by COS'!HVD6</f>
        <v>0</v>
      </c>
      <c r="HVE7" s="98">
        <f>'Sales Forecast by COS'!HVE6</f>
        <v>0</v>
      </c>
      <c r="HVF7" s="98">
        <f>'Sales Forecast by COS'!HVF6</f>
        <v>0</v>
      </c>
      <c r="HVG7" s="98">
        <f>'Sales Forecast by COS'!HVG6</f>
        <v>0</v>
      </c>
      <c r="HVH7" s="98">
        <f>'Sales Forecast by COS'!HVH6</f>
        <v>0</v>
      </c>
      <c r="HVI7" s="98">
        <f>'Sales Forecast by COS'!HVI6</f>
        <v>0</v>
      </c>
      <c r="HVJ7" s="98">
        <f>'Sales Forecast by COS'!HVJ6</f>
        <v>0</v>
      </c>
      <c r="HVK7" s="98">
        <f>'Sales Forecast by COS'!HVK6</f>
        <v>0</v>
      </c>
      <c r="HVL7" s="98">
        <f>'Sales Forecast by COS'!HVL6</f>
        <v>0</v>
      </c>
      <c r="HVM7" s="98">
        <f>'Sales Forecast by COS'!HVM6</f>
        <v>0</v>
      </c>
      <c r="HVN7" s="98">
        <f>'Sales Forecast by COS'!HVN6</f>
        <v>0</v>
      </c>
      <c r="HVO7" s="98">
        <f>'Sales Forecast by COS'!HVO6</f>
        <v>0</v>
      </c>
      <c r="HVP7" s="98">
        <f>'Sales Forecast by COS'!HVP6</f>
        <v>0</v>
      </c>
      <c r="HVQ7" s="98">
        <f>'Sales Forecast by COS'!HVQ6</f>
        <v>0</v>
      </c>
      <c r="HVR7" s="98">
        <f>'Sales Forecast by COS'!HVR6</f>
        <v>0</v>
      </c>
      <c r="HVS7" s="98">
        <f>'Sales Forecast by COS'!HVS6</f>
        <v>0</v>
      </c>
      <c r="HVT7" s="98">
        <f>'Sales Forecast by COS'!HVT6</f>
        <v>0</v>
      </c>
      <c r="HVU7" s="98">
        <f>'Sales Forecast by COS'!HVU6</f>
        <v>0</v>
      </c>
      <c r="HVV7" s="98">
        <f>'Sales Forecast by COS'!HVV6</f>
        <v>0</v>
      </c>
      <c r="HVW7" s="98">
        <f>'Sales Forecast by COS'!HVW6</f>
        <v>0</v>
      </c>
      <c r="HVX7" s="98">
        <f>'Sales Forecast by COS'!HVX6</f>
        <v>0</v>
      </c>
      <c r="HVY7" s="98">
        <f>'Sales Forecast by COS'!HVY6</f>
        <v>0</v>
      </c>
      <c r="HVZ7" s="98">
        <f>'Sales Forecast by COS'!HVZ6</f>
        <v>0</v>
      </c>
      <c r="HWA7" s="98">
        <f>'Sales Forecast by COS'!HWA6</f>
        <v>0</v>
      </c>
      <c r="HWB7" s="98">
        <f>'Sales Forecast by COS'!HWB6</f>
        <v>0</v>
      </c>
      <c r="HWC7" s="98">
        <f>'Sales Forecast by COS'!HWC6</f>
        <v>0</v>
      </c>
      <c r="HWD7" s="98">
        <f>'Sales Forecast by COS'!HWD6</f>
        <v>0</v>
      </c>
      <c r="HWE7" s="98">
        <f>'Sales Forecast by COS'!HWE6</f>
        <v>0</v>
      </c>
      <c r="HWF7" s="98">
        <f>'Sales Forecast by COS'!HWF6</f>
        <v>0</v>
      </c>
      <c r="HWG7" s="98">
        <f>'Sales Forecast by COS'!HWG6</f>
        <v>0</v>
      </c>
      <c r="HWH7" s="98">
        <f>'Sales Forecast by COS'!HWH6</f>
        <v>0</v>
      </c>
      <c r="HWI7" s="98">
        <f>'Sales Forecast by COS'!HWI6</f>
        <v>0</v>
      </c>
      <c r="HWJ7" s="98">
        <f>'Sales Forecast by COS'!HWJ6</f>
        <v>0</v>
      </c>
      <c r="HWK7" s="98">
        <f>'Sales Forecast by COS'!HWK6</f>
        <v>0</v>
      </c>
      <c r="HWL7" s="98">
        <f>'Sales Forecast by COS'!HWL6</f>
        <v>0</v>
      </c>
      <c r="HWM7" s="98">
        <f>'Sales Forecast by COS'!HWM6</f>
        <v>0</v>
      </c>
      <c r="HWN7" s="98">
        <f>'Sales Forecast by COS'!HWN6</f>
        <v>0</v>
      </c>
      <c r="HWO7" s="98">
        <f>'Sales Forecast by COS'!HWO6</f>
        <v>0</v>
      </c>
      <c r="HWP7" s="98">
        <f>'Sales Forecast by COS'!HWP6</f>
        <v>0</v>
      </c>
      <c r="HWQ7" s="98">
        <f>'Sales Forecast by COS'!HWQ6</f>
        <v>0</v>
      </c>
      <c r="HWR7" s="98">
        <f>'Sales Forecast by COS'!HWR6</f>
        <v>0</v>
      </c>
      <c r="HWS7" s="98">
        <f>'Sales Forecast by COS'!HWS6</f>
        <v>0</v>
      </c>
      <c r="HWT7" s="98">
        <f>'Sales Forecast by COS'!HWT6</f>
        <v>0</v>
      </c>
      <c r="HWU7" s="98">
        <f>'Sales Forecast by COS'!HWU6</f>
        <v>0</v>
      </c>
      <c r="HWV7" s="98">
        <f>'Sales Forecast by COS'!HWV6</f>
        <v>0</v>
      </c>
      <c r="HWW7" s="98">
        <f>'Sales Forecast by COS'!HWW6</f>
        <v>0</v>
      </c>
      <c r="HWX7" s="98">
        <f>'Sales Forecast by COS'!HWX6</f>
        <v>0</v>
      </c>
      <c r="HWY7" s="98">
        <f>'Sales Forecast by COS'!HWY6</f>
        <v>0</v>
      </c>
      <c r="HWZ7" s="98">
        <f>'Sales Forecast by COS'!HWZ6</f>
        <v>0</v>
      </c>
      <c r="HXA7" s="98">
        <f>'Sales Forecast by COS'!HXA6</f>
        <v>0</v>
      </c>
      <c r="HXB7" s="98">
        <f>'Sales Forecast by COS'!HXB6</f>
        <v>0</v>
      </c>
      <c r="HXC7" s="98">
        <f>'Sales Forecast by COS'!HXC6</f>
        <v>0</v>
      </c>
      <c r="HXD7" s="98">
        <f>'Sales Forecast by COS'!HXD6</f>
        <v>0</v>
      </c>
      <c r="HXE7" s="98">
        <f>'Sales Forecast by COS'!HXE6</f>
        <v>0</v>
      </c>
      <c r="HXF7" s="98">
        <f>'Sales Forecast by COS'!HXF6</f>
        <v>0</v>
      </c>
      <c r="HXG7" s="98">
        <f>'Sales Forecast by COS'!HXG6</f>
        <v>0</v>
      </c>
      <c r="HXH7" s="98">
        <f>'Sales Forecast by COS'!HXH6</f>
        <v>0</v>
      </c>
      <c r="HXI7" s="98">
        <f>'Sales Forecast by COS'!HXI6</f>
        <v>0</v>
      </c>
      <c r="HXJ7" s="98">
        <f>'Sales Forecast by COS'!HXJ6</f>
        <v>0</v>
      </c>
      <c r="HXK7" s="98">
        <f>'Sales Forecast by COS'!HXK6</f>
        <v>0</v>
      </c>
      <c r="HXL7" s="98">
        <f>'Sales Forecast by COS'!HXL6</f>
        <v>0</v>
      </c>
      <c r="HXM7" s="98">
        <f>'Sales Forecast by COS'!HXM6</f>
        <v>0</v>
      </c>
      <c r="HXN7" s="98">
        <f>'Sales Forecast by COS'!HXN6</f>
        <v>0</v>
      </c>
      <c r="HXO7" s="98">
        <f>'Sales Forecast by COS'!HXO6</f>
        <v>0</v>
      </c>
      <c r="HXP7" s="98">
        <f>'Sales Forecast by COS'!HXP6</f>
        <v>0</v>
      </c>
      <c r="HXQ7" s="98">
        <f>'Sales Forecast by COS'!HXQ6</f>
        <v>0</v>
      </c>
      <c r="HXR7" s="98">
        <f>'Sales Forecast by COS'!HXR6</f>
        <v>0</v>
      </c>
      <c r="HXS7" s="98">
        <f>'Sales Forecast by COS'!HXS6</f>
        <v>0</v>
      </c>
      <c r="HXT7" s="98">
        <f>'Sales Forecast by COS'!HXT6</f>
        <v>0</v>
      </c>
      <c r="HXU7" s="98">
        <f>'Sales Forecast by COS'!HXU6</f>
        <v>0</v>
      </c>
      <c r="HXV7" s="98">
        <f>'Sales Forecast by COS'!HXV6</f>
        <v>0</v>
      </c>
      <c r="HXW7" s="98">
        <f>'Sales Forecast by COS'!HXW6</f>
        <v>0</v>
      </c>
      <c r="HXX7" s="98">
        <f>'Sales Forecast by COS'!HXX6</f>
        <v>0</v>
      </c>
      <c r="HXY7" s="98">
        <f>'Sales Forecast by COS'!HXY6</f>
        <v>0</v>
      </c>
      <c r="HXZ7" s="98">
        <f>'Sales Forecast by COS'!HXZ6</f>
        <v>0</v>
      </c>
      <c r="HYA7" s="98">
        <f>'Sales Forecast by COS'!HYA6</f>
        <v>0</v>
      </c>
      <c r="HYB7" s="98">
        <f>'Sales Forecast by COS'!HYB6</f>
        <v>0</v>
      </c>
      <c r="HYC7" s="98">
        <f>'Sales Forecast by COS'!HYC6</f>
        <v>0</v>
      </c>
      <c r="HYD7" s="98">
        <f>'Sales Forecast by COS'!HYD6</f>
        <v>0</v>
      </c>
      <c r="HYE7" s="98">
        <f>'Sales Forecast by COS'!HYE6</f>
        <v>0</v>
      </c>
      <c r="HYF7" s="98">
        <f>'Sales Forecast by COS'!HYF6</f>
        <v>0</v>
      </c>
      <c r="HYG7" s="98">
        <f>'Sales Forecast by COS'!HYG6</f>
        <v>0</v>
      </c>
      <c r="HYH7" s="98">
        <f>'Sales Forecast by COS'!HYH6</f>
        <v>0</v>
      </c>
      <c r="HYI7" s="98">
        <f>'Sales Forecast by COS'!HYI6</f>
        <v>0</v>
      </c>
      <c r="HYJ7" s="98">
        <f>'Sales Forecast by COS'!HYJ6</f>
        <v>0</v>
      </c>
      <c r="HYK7" s="98">
        <f>'Sales Forecast by COS'!HYK6</f>
        <v>0</v>
      </c>
      <c r="HYL7" s="98">
        <f>'Sales Forecast by COS'!HYL6</f>
        <v>0</v>
      </c>
      <c r="HYM7" s="98">
        <f>'Sales Forecast by COS'!HYM6</f>
        <v>0</v>
      </c>
      <c r="HYN7" s="98">
        <f>'Sales Forecast by COS'!HYN6</f>
        <v>0</v>
      </c>
      <c r="HYO7" s="98">
        <f>'Sales Forecast by COS'!HYO6</f>
        <v>0</v>
      </c>
      <c r="HYP7" s="98">
        <f>'Sales Forecast by COS'!HYP6</f>
        <v>0</v>
      </c>
      <c r="HYQ7" s="98">
        <f>'Sales Forecast by COS'!HYQ6</f>
        <v>0</v>
      </c>
      <c r="HYR7" s="98">
        <f>'Sales Forecast by COS'!HYR6</f>
        <v>0</v>
      </c>
      <c r="HYS7" s="98">
        <f>'Sales Forecast by COS'!HYS6</f>
        <v>0</v>
      </c>
      <c r="HYT7" s="98">
        <f>'Sales Forecast by COS'!HYT6</f>
        <v>0</v>
      </c>
      <c r="HYU7" s="98">
        <f>'Sales Forecast by COS'!HYU6</f>
        <v>0</v>
      </c>
      <c r="HYV7" s="98">
        <f>'Sales Forecast by COS'!HYV6</f>
        <v>0</v>
      </c>
      <c r="HYW7" s="98">
        <f>'Sales Forecast by COS'!HYW6</f>
        <v>0</v>
      </c>
      <c r="HYX7" s="98">
        <f>'Sales Forecast by COS'!HYX6</f>
        <v>0</v>
      </c>
      <c r="HYY7" s="98">
        <f>'Sales Forecast by COS'!HYY6</f>
        <v>0</v>
      </c>
      <c r="HYZ7" s="98">
        <f>'Sales Forecast by COS'!HYZ6</f>
        <v>0</v>
      </c>
      <c r="HZA7" s="98">
        <f>'Sales Forecast by COS'!HZA6</f>
        <v>0</v>
      </c>
      <c r="HZB7" s="98">
        <f>'Sales Forecast by COS'!HZB6</f>
        <v>0</v>
      </c>
      <c r="HZC7" s="98">
        <f>'Sales Forecast by COS'!HZC6</f>
        <v>0</v>
      </c>
      <c r="HZD7" s="98">
        <f>'Sales Forecast by COS'!HZD6</f>
        <v>0</v>
      </c>
      <c r="HZE7" s="98">
        <f>'Sales Forecast by COS'!HZE6</f>
        <v>0</v>
      </c>
      <c r="HZF7" s="98">
        <f>'Sales Forecast by COS'!HZF6</f>
        <v>0</v>
      </c>
      <c r="HZG7" s="98">
        <f>'Sales Forecast by COS'!HZG6</f>
        <v>0</v>
      </c>
      <c r="HZH7" s="98">
        <f>'Sales Forecast by COS'!HZH6</f>
        <v>0</v>
      </c>
      <c r="HZI7" s="98">
        <f>'Sales Forecast by COS'!HZI6</f>
        <v>0</v>
      </c>
      <c r="HZJ7" s="98">
        <f>'Sales Forecast by COS'!HZJ6</f>
        <v>0</v>
      </c>
      <c r="HZK7" s="98">
        <f>'Sales Forecast by COS'!HZK6</f>
        <v>0</v>
      </c>
      <c r="HZL7" s="98">
        <f>'Sales Forecast by COS'!HZL6</f>
        <v>0</v>
      </c>
      <c r="HZM7" s="98">
        <f>'Sales Forecast by COS'!HZM6</f>
        <v>0</v>
      </c>
      <c r="HZN7" s="98">
        <f>'Sales Forecast by COS'!HZN6</f>
        <v>0</v>
      </c>
      <c r="HZO7" s="98">
        <f>'Sales Forecast by COS'!HZO6</f>
        <v>0</v>
      </c>
      <c r="HZP7" s="98">
        <f>'Sales Forecast by COS'!HZP6</f>
        <v>0</v>
      </c>
      <c r="HZQ7" s="98">
        <f>'Sales Forecast by COS'!HZQ6</f>
        <v>0</v>
      </c>
      <c r="HZR7" s="98">
        <f>'Sales Forecast by COS'!HZR6</f>
        <v>0</v>
      </c>
      <c r="HZS7" s="98">
        <f>'Sales Forecast by COS'!HZS6</f>
        <v>0</v>
      </c>
      <c r="HZT7" s="98">
        <f>'Sales Forecast by COS'!HZT6</f>
        <v>0</v>
      </c>
      <c r="HZU7" s="98">
        <f>'Sales Forecast by COS'!HZU6</f>
        <v>0</v>
      </c>
      <c r="HZV7" s="98">
        <f>'Sales Forecast by COS'!HZV6</f>
        <v>0</v>
      </c>
      <c r="HZW7" s="98">
        <f>'Sales Forecast by COS'!HZW6</f>
        <v>0</v>
      </c>
      <c r="HZX7" s="98">
        <f>'Sales Forecast by COS'!HZX6</f>
        <v>0</v>
      </c>
      <c r="HZY7" s="98">
        <f>'Sales Forecast by COS'!HZY6</f>
        <v>0</v>
      </c>
      <c r="HZZ7" s="98">
        <f>'Sales Forecast by COS'!HZZ6</f>
        <v>0</v>
      </c>
      <c r="IAA7" s="98">
        <f>'Sales Forecast by COS'!IAA6</f>
        <v>0</v>
      </c>
      <c r="IAB7" s="98">
        <f>'Sales Forecast by COS'!IAB6</f>
        <v>0</v>
      </c>
      <c r="IAC7" s="98">
        <f>'Sales Forecast by COS'!IAC6</f>
        <v>0</v>
      </c>
      <c r="IAD7" s="98">
        <f>'Sales Forecast by COS'!IAD6</f>
        <v>0</v>
      </c>
      <c r="IAE7" s="98">
        <f>'Sales Forecast by COS'!IAE6</f>
        <v>0</v>
      </c>
      <c r="IAF7" s="98">
        <f>'Sales Forecast by COS'!IAF6</f>
        <v>0</v>
      </c>
      <c r="IAG7" s="98">
        <f>'Sales Forecast by COS'!IAG6</f>
        <v>0</v>
      </c>
      <c r="IAH7" s="98">
        <f>'Sales Forecast by COS'!IAH6</f>
        <v>0</v>
      </c>
      <c r="IAI7" s="98">
        <f>'Sales Forecast by COS'!IAI6</f>
        <v>0</v>
      </c>
      <c r="IAJ7" s="98">
        <f>'Sales Forecast by COS'!IAJ6</f>
        <v>0</v>
      </c>
      <c r="IAK7" s="98">
        <f>'Sales Forecast by COS'!IAK6</f>
        <v>0</v>
      </c>
      <c r="IAL7" s="98">
        <f>'Sales Forecast by COS'!IAL6</f>
        <v>0</v>
      </c>
      <c r="IAM7" s="98">
        <f>'Sales Forecast by COS'!IAM6</f>
        <v>0</v>
      </c>
      <c r="IAN7" s="98">
        <f>'Sales Forecast by COS'!IAN6</f>
        <v>0</v>
      </c>
      <c r="IAO7" s="98">
        <f>'Sales Forecast by COS'!IAO6</f>
        <v>0</v>
      </c>
      <c r="IAP7" s="98">
        <f>'Sales Forecast by COS'!IAP6</f>
        <v>0</v>
      </c>
      <c r="IAQ7" s="98">
        <f>'Sales Forecast by COS'!IAQ6</f>
        <v>0</v>
      </c>
      <c r="IAR7" s="98">
        <f>'Sales Forecast by COS'!IAR6</f>
        <v>0</v>
      </c>
      <c r="IAS7" s="98">
        <f>'Sales Forecast by COS'!IAS6</f>
        <v>0</v>
      </c>
      <c r="IAT7" s="98">
        <f>'Sales Forecast by COS'!IAT6</f>
        <v>0</v>
      </c>
      <c r="IAU7" s="98">
        <f>'Sales Forecast by COS'!IAU6</f>
        <v>0</v>
      </c>
      <c r="IAV7" s="98">
        <f>'Sales Forecast by COS'!IAV6</f>
        <v>0</v>
      </c>
      <c r="IAW7" s="98">
        <f>'Sales Forecast by COS'!IAW6</f>
        <v>0</v>
      </c>
      <c r="IAX7" s="98">
        <f>'Sales Forecast by COS'!IAX6</f>
        <v>0</v>
      </c>
      <c r="IAY7" s="98">
        <f>'Sales Forecast by COS'!IAY6</f>
        <v>0</v>
      </c>
      <c r="IAZ7" s="98">
        <f>'Sales Forecast by COS'!IAZ6</f>
        <v>0</v>
      </c>
      <c r="IBA7" s="98">
        <f>'Sales Forecast by COS'!IBA6</f>
        <v>0</v>
      </c>
      <c r="IBB7" s="98">
        <f>'Sales Forecast by COS'!IBB6</f>
        <v>0</v>
      </c>
      <c r="IBC7" s="98">
        <f>'Sales Forecast by COS'!IBC6</f>
        <v>0</v>
      </c>
      <c r="IBD7" s="98">
        <f>'Sales Forecast by COS'!IBD6</f>
        <v>0</v>
      </c>
      <c r="IBE7" s="98">
        <f>'Sales Forecast by COS'!IBE6</f>
        <v>0</v>
      </c>
      <c r="IBF7" s="98">
        <f>'Sales Forecast by COS'!IBF6</f>
        <v>0</v>
      </c>
      <c r="IBG7" s="98">
        <f>'Sales Forecast by COS'!IBG6</f>
        <v>0</v>
      </c>
      <c r="IBH7" s="98">
        <f>'Sales Forecast by COS'!IBH6</f>
        <v>0</v>
      </c>
      <c r="IBI7" s="98">
        <f>'Sales Forecast by COS'!IBI6</f>
        <v>0</v>
      </c>
      <c r="IBJ7" s="98">
        <f>'Sales Forecast by COS'!IBJ6</f>
        <v>0</v>
      </c>
      <c r="IBK7" s="98">
        <f>'Sales Forecast by COS'!IBK6</f>
        <v>0</v>
      </c>
      <c r="IBL7" s="98">
        <f>'Sales Forecast by COS'!IBL6</f>
        <v>0</v>
      </c>
      <c r="IBM7" s="98">
        <f>'Sales Forecast by COS'!IBM6</f>
        <v>0</v>
      </c>
      <c r="IBN7" s="98">
        <f>'Sales Forecast by COS'!IBN6</f>
        <v>0</v>
      </c>
      <c r="IBO7" s="98">
        <f>'Sales Forecast by COS'!IBO6</f>
        <v>0</v>
      </c>
      <c r="IBP7" s="98">
        <f>'Sales Forecast by COS'!IBP6</f>
        <v>0</v>
      </c>
      <c r="IBQ7" s="98">
        <f>'Sales Forecast by COS'!IBQ6</f>
        <v>0</v>
      </c>
      <c r="IBR7" s="98">
        <f>'Sales Forecast by COS'!IBR6</f>
        <v>0</v>
      </c>
      <c r="IBS7" s="98">
        <f>'Sales Forecast by COS'!IBS6</f>
        <v>0</v>
      </c>
      <c r="IBT7" s="98">
        <f>'Sales Forecast by COS'!IBT6</f>
        <v>0</v>
      </c>
      <c r="IBU7" s="98">
        <f>'Sales Forecast by COS'!IBU6</f>
        <v>0</v>
      </c>
      <c r="IBV7" s="98">
        <f>'Sales Forecast by COS'!IBV6</f>
        <v>0</v>
      </c>
      <c r="IBW7" s="98">
        <f>'Sales Forecast by COS'!IBW6</f>
        <v>0</v>
      </c>
      <c r="IBX7" s="98">
        <f>'Sales Forecast by COS'!IBX6</f>
        <v>0</v>
      </c>
      <c r="IBY7" s="98">
        <f>'Sales Forecast by COS'!IBY6</f>
        <v>0</v>
      </c>
      <c r="IBZ7" s="98">
        <f>'Sales Forecast by COS'!IBZ6</f>
        <v>0</v>
      </c>
      <c r="ICA7" s="98">
        <f>'Sales Forecast by COS'!ICA6</f>
        <v>0</v>
      </c>
      <c r="ICB7" s="98">
        <f>'Sales Forecast by COS'!ICB6</f>
        <v>0</v>
      </c>
      <c r="ICC7" s="98">
        <f>'Sales Forecast by COS'!ICC6</f>
        <v>0</v>
      </c>
      <c r="ICD7" s="98">
        <f>'Sales Forecast by COS'!ICD6</f>
        <v>0</v>
      </c>
      <c r="ICE7" s="98">
        <f>'Sales Forecast by COS'!ICE6</f>
        <v>0</v>
      </c>
      <c r="ICF7" s="98">
        <f>'Sales Forecast by COS'!ICF6</f>
        <v>0</v>
      </c>
      <c r="ICG7" s="98">
        <f>'Sales Forecast by COS'!ICG6</f>
        <v>0</v>
      </c>
      <c r="ICH7" s="98">
        <f>'Sales Forecast by COS'!ICH6</f>
        <v>0</v>
      </c>
      <c r="ICI7" s="98">
        <f>'Sales Forecast by COS'!ICI6</f>
        <v>0</v>
      </c>
      <c r="ICJ7" s="98">
        <f>'Sales Forecast by COS'!ICJ6</f>
        <v>0</v>
      </c>
      <c r="ICK7" s="98">
        <f>'Sales Forecast by COS'!ICK6</f>
        <v>0</v>
      </c>
      <c r="ICL7" s="98">
        <f>'Sales Forecast by COS'!ICL6</f>
        <v>0</v>
      </c>
      <c r="ICM7" s="98">
        <f>'Sales Forecast by COS'!ICM6</f>
        <v>0</v>
      </c>
      <c r="ICN7" s="98">
        <f>'Sales Forecast by COS'!ICN6</f>
        <v>0</v>
      </c>
      <c r="ICO7" s="98">
        <f>'Sales Forecast by COS'!ICO6</f>
        <v>0</v>
      </c>
      <c r="ICP7" s="98">
        <f>'Sales Forecast by COS'!ICP6</f>
        <v>0</v>
      </c>
      <c r="ICQ7" s="98">
        <f>'Sales Forecast by COS'!ICQ6</f>
        <v>0</v>
      </c>
      <c r="ICR7" s="98">
        <f>'Sales Forecast by COS'!ICR6</f>
        <v>0</v>
      </c>
      <c r="ICS7" s="98">
        <f>'Sales Forecast by COS'!ICS6</f>
        <v>0</v>
      </c>
      <c r="ICT7" s="98">
        <f>'Sales Forecast by COS'!ICT6</f>
        <v>0</v>
      </c>
      <c r="ICU7" s="98">
        <f>'Sales Forecast by COS'!ICU6</f>
        <v>0</v>
      </c>
      <c r="ICV7" s="98">
        <f>'Sales Forecast by COS'!ICV6</f>
        <v>0</v>
      </c>
      <c r="ICW7" s="98">
        <f>'Sales Forecast by COS'!ICW6</f>
        <v>0</v>
      </c>
      <c r="ICX7" s="98">
        <f>'Sales Forecast by COS'!ICX6</f>
        <v>0</v>
      </c>
      <c r="ICY7" s="98">
        <f>'Sales Forecast by COS'!ICY6</f>
        <v>0</v>
      </c>
      <c r="ICZ7" s="98">
        <f>'Sales Forecast by COS'!ICZ6</f>
        <v>0</v>
      </c>
      <c r="IDA7" s="98">
        <f>'Sales Forecast by COS'!IDA6</f>
        <v>0</v>
      </c>
      <c r="IDB7" s="98">
        <f>'Sales Forecast by COS'!IDB6</f>
        <v>0</v>
      </c>
      <c r="IDC7" s="98">
        <f>'Sales Forecast by COS'!IDC6</f>
        <v>0</v>
      </c>
      <c r="IDD7" s="98">
        <f>'Sales Forecast by COS'!IDD6</f>
        <v>0</v>
      </c>
      <c r="IDE7" s="98">
        <f>'Sales Forecast by COS'!IDE6</f>
        <v>0</v>
      </c>
      <c r="IDF7" s="98">
        <f>'Sales Forecast by COS'!IDF6</f>
        <v>0</v>
      </c>
      <c r="IDG7" s="98">
        <f>'Sales Forecast by COS'!IDG6</f>
        <v>0</v>
      </c>
      <c r="IDH7" s="98">
        <f>'Sales Forecast by COS'!IDH6</f>
        <v>0</v>
      </c>
      <c r="IDI7" s="98">
        <f>'Sales Forecast by COS'!IDI6</f>
        <v>0</v>
      </c>
      <c r="IDJ7" s="98">
        <f>'Sales Forecast by COS'!IDJ6</f>
        <v>0</v>
      </c>
      <c r="IDK7" s="98">
        <f>'Sales Forecast by COS'!IDK6</f>
        <v>0</v>
      </c>
      <c r="IDL7" s="98">
        <f>'Sales Forecast by COS'!IDL6</f>
        <v>0</v>
      </c>
      <c r="IDM7" s="98">
        <f>'Sales Forecast by COS'!IDM6</f>
        <v>0</v>
      </c>
      <c r="IDN7" s="98">
        <f>'Sales Forecast by COS'!IDN6</f>
        <v>0</v>
      </c>
      <c r="IDO7" s="98">
        <f>'Sales Forecast by COS'!IDO6</f>
        <v>0</v>
      </c>
      <c r="IDP7" s="98">
        <f>'Sales Forecast by COS'!IDP6</f>
        <v>0</v>
      </c>
      <c r="IDQ7" s="98">
        <f>'Sales Forecast by COS'!IDQ6</f>
        <v>0</v>
      </c>
      <c r="IDR7" s="98">
        <f>'Sales Forecast by COS'!IDR6</f>
        <v>0</v>
      </c>
      <c r="IDS7" s="98">
        <f>'Sales Forecast by COS'!IDS6</f>
        <v>0</v>
      </c>
      <c r="IDT7" s="98">
        <f>'Sales Forecast by COS'!IDT6</f>
        <v>0</v>
      </c>
      <c r="IDU7" s="98">
        <f>'Sales Forecast by COS'!IDU6</f>
        <v>0</v>
      </c>
      <c r="IDV7" s="98">
        <f>'Sales Forecast by COS'!IDV6</f>
        <v>0</v>
      </c>
      <c r="IDW7" s="98">
        <f>'Sales Forecast by COS'!IDW6</f>
        <v>0</v>
      </c>
      <c r="IDX7" s="98">
        <f>'Sales Forecast by COS'!IDX6</f>
        <v>0</v>
      </c>
      <c r="IDY7" s="98">
        <f>'Sales Forecast by COS'!IDY6</f>
        <v>0</v>
      </c>
      <c r="IDZ7" s="98">
        <f>'Sales Forecast by COS'!IDZ6</f>
        <v>0</v>
      </c>
      <c r="IEA7" s="98">
        <f>'Sales Forecast by COS'!IEA6</f>
        <v>0</v>
      </c>
      <c r="IEB7" s="98">
        <f>'Sales Forecast by COS'!IEB6</f>
        <v>0</v>
      </c>
      <c r="IEC7" s="98">
        <f>'Sales Forecast by COS'!IEC6</f>
        <v>0</v>
      </c>
      <c r="IED7" s="98">
        <f>'Sales Forecast by COS'!IED6</f>
        <v>0</v>
      </c>
      <c r="IEE7" s="98">
        <f>'Sales Forecast by COS'!IEE6</f>
        <v>0</v>
      </c>
      <c r="IEF7" s="98">
        <f>'Sales Forecast by COS'!IEF6</f>
        <v>0</v>
      </c>
      <c r="IEG7" s="98">
        <f>'Sales Forecast by COS'!IEG6</f>
        <v>0</v>
      </c>
      <c r="IEH7" s="98">
        <f>'Sales Forecast by COS'!IEH6</f>
        <v>0</v>
      </c>
      <c r="IEI7" s="98">
        <f>'Sales Forecast by COS'!IEI6</f>
        <v>0</v>
      </c>
      <c r="IEJ7" s="98">
        <f>'Sales Forecast by COS'!IEJ6</f>
        <v>0</v>
      </c>
      <c r="IEK7" s="98">
        <f>'Sales Forecast by COS'!IEK6</f>
        <v>0</v>
      </c>
      <c r="IEL7" s="98">
        <f>'Sales Forecast by COS'!IEL6</f>
        <v>0</v>
      </c>
      <c r="IEM7" s="98">
        <f>'Sales Forecast by COS'!IEM6</f>
        <v>0</v>
      </c>
      <c r="IEN7" s="98">
        <f>'Sales Forecast by COS'!IEN6</f>
        <v>0</v>
      </c>
      <c r="IEO7" s="98">
        <f>'Sales Forecast by COS'!IEO6</f>
        <v>0</v>
      </c>
      <c r="IEP7" s="98">
        <f>'Sales Forecast by COS'!IEP6</f>
        <v>0</v>
      </c>
      <c r="IEQ7" s="98">
        <f>'Sales Forecast by COS'!IEQ6</f>
        <v>0</v>
      </c>
      <c r="IER7" s="98">
        <f>'Sales Forecast by COS'!IER6</f>
        <v>0</v>
      </c>
      <c r="IES7" s="98">
        <f>'Sales Forecast by COS'!IES6</f>
        <v>0</v>
      </c>
      <c r="IET7" s="98">
        <f>'Sales Forecast by COS'!IET6</f>
        <v>0</v>
      </c>
      <c r="IEU7" s="98">
        <f>'Sales Forecast by COS'!IEU6</f>
        <v>0</v>
      </c>
      <c r="IEV7" s="98">
        <f>'Sales Forecast by COS'!IEV6</f>
        <v>0</v>
      </c>
      <c r="IEW7" s="98">
        <f>'Sales Forecast by COS'!IEW6</f>
        <v>0</v>
      </c>
      <c r="IEX7" s="98">
        <f>'Sales Forecast by COS'!IEX6</f>
        <v>0</v>
      </c>
      <c r="IEY7" s="98">
        <f>'Sales Forecast by COS'!IEY6</f>
        <v>0</v>
      </c>
      <c r="IEZ7" s="98">
        <f>'Sales Forecast by COS'!IEZ6</f>
        <v>0</v>
      </c>
      <c r="IFA7" s="98">
        <f>'Sales Forecast by COS'!IFA6</f>
        <v>0</v>
      </c>
      <c r="IFB7" s="98">
        <f>'Sales Forecast by COS'!IFB6</f>
        <v>0</v>
      </c>
      <c r="IFC7" s="98">
        <f>'Sales Forecast by COS'!IFC6</f>
        <v>0</v>
      </c>
      <c r="IFD7" s="98">
        <f>'Sales Forecast by COS'!IFD6</f>
        <v>0</v>
      </c>
      <c r="IFE7" s="98">
        <f>'Sales Forecast by COS'!IFE6</f>
        <v>0</v>
      </c>
      <c r="IFF7" s="98">
        <f>'Sales Forecast by COS'!IFF6</f>
        <v>0</v>
      </c>
      <c r="IFG7" s="98">
        <f>'Sales Forecast by COS'!IFG6</f>
        <v>0</v>
      </c>
      <c r="IFH7" s="98">
        <f>'Sales Forecast by COS'!IFH6</f>
        <v>0</v>
      </c>
      <c r="IFI7" s="98">
        <f>'Sales Forecast by COS'!IFI6</f>
        <v>0</v>
      </c>
      <c r="IFJ7" s="98">
        <f>'Sales Forecast by COS'!IFJ6</f>
        <v>0</v>
      </c>
      <c r="IFK7" s="98">
        <f>'Sales Forecast by COS'!IFK6</f>
        <v>0</v>
      </c>
      <c r="IFL7" s="98">
        <f>'Sales Forecast by COS'!IFL6</f>
        <v>0</v>
      </c>
      <c r="IFM7" s="98">
        <f>'Sales Forecast by COS'!IFM6</f>
        <v>0</v>
      </c>
      <c r="IFN7" s="98">
        <f>'Sales Forecast by COS'!IFN6</f>
        <v>0</v>
      </c>
      <c r="IFO7" s="98">
        <f>'Sales Forecast by COS'!IFO6</f>
        <v>0</v>
      </c>
      <c r="IFP7" s="98">
        <f>'Sales Forecast by COS'!IFP6</f>
        <v>0</v>
      </c>
      <c r="IFQ7" s="98">
        <f>'Sales Forecast by COS'!IFQ6</f>
        <v>0</v>
      </c>
      <c r="IFR7" s="98">
        <f>'Sales Forecast by COS'!IFR6</f>
        <v>0</v>
      </c>
      <c r="IFS7" s="98">
        <f>'Sales Forecast by COS'!IFS6</f>
        <v>0</v>
      </c>
      <c r="IFT7" s="98">
        <f>'Sales Forecast by COS'!IFT6</f>
        <v>0</v>
      </c>
      <c r="IFU7" s="98">
        <f>'Sales Forecast by COS'!IFU6</f>
        <v>0</v>
      </c>
      <c r="IFV7" s="98">
        <f>'Sales Forecast by COS'!IFV6</f>
        <v>0</v>
      </c>
      <c r="IFW7" s="98">
        <f>'Sales Forecast by COS'!IFW6</f>
        <v>0</v>
      </c>
      <c r="IFX7" s="98">
        <f>'Sales Forecast by COS'!IFX6</f>
        <v>0</v>
      </c>
      <c r="IFY7" s="98">
        <f>'Sales Forecast by COS'!IFY6</f>
        <v>0</v>
      </c>
      <c r="IFZ7" s="98">
        <f>'Sales Forecast by COS'!IFZ6</f>
        <v>0</v>
      </c>
      <c r="IGA7" s="98">
        <f>'Sales Forecast by COS'!IGA6</f>
        <v>0</v>
      </c>
      <c r="IGB7" s="98">
        <f>'Sales Forecast by COS'!IGB6</f>
        <v>0</v>
      </c>
      <c r="IGC7" s="98">
        <f>'Sales Forecast by COS'!IGC6</f>
        <v>0</v>
      </c>
      <c r="IGD7" s="98">
        <f>'Sales Forecast by COS'!IGD6</f>
        <v>0</v>
      </c>
      <c r="IGE7" s="98">
        <f>'Sales Forecast by COS'!IGE6</f>
        <v>0</v>
      </c>
      <c r="IGF7" s="98">
        <f>'Sales Forecast by COS'!IGF6</f>
        <v>0</v>
      </c>
      <c r="IGG7" s="98">
        <f>'Sales Forecast by COS'!IGG6</f>
        <v>0</v>
      </c>
      <c r="IGH7" s="98">
        <f>'Sales Forecast by COS'!IGH6</f>
        <v>0</v>
      </c>
      <c r="IGI7" s="98">
        <f>'Sales Forecast by COS'!IGI6</f>
        <v>0</v>
      </c>
      <c r="IGJ7" s="98">
        <f>'Sales Forecast by COS'!IGJ6</f>
        <v>0</v>
      </c>
      <c r="IGK7" s="98">
        <f>'Sales Forecast by COS'!IGK6</f>
        <v>0</v>
      </c>
      <c r="IGL7" s="98">
        <f>'Sales Forecast by COS'!IGL6</f>
        <v>0</v>
      </c>
      <c r="IGM7" s="98">
        <f>'Sales Forecast by COS'!IGM6</f>
        <v>0</v>
      </c>
      <c r="IGN7" s="98">
        <f>'Sales Forecast by COS'!IGN6</f>
        <v>0</v>
      </c>
      <c r="IGO7" s="98">
        <f>'Sales Forecast by COS'!IGO6</f>
        <v>0</v>
      </c>
      <c r="IGP7" s="98">
        <f>'Sales Forecast by COS'!IGP6</f>
        <v>0</v>
      </c>
      <c r="IGQ7" s="98">
        <f>'Sales Forecast by COS'!IGQ6</f>
        <v>0</v>
      </c>
      <c r="IGR7" s="98">
        <f>'Sales Forecast by COS'!IGR6</f>
        <v>0</v>
      </c>
      <c r="IGS7" s="98">
        <f>'Sales Forecast by COS'!IGS6</f>
        <v>0</v>
      </c>
      <c r="IGT7" s="98">
        <f>'Sales Forecast by COS'!IGT6</f>
        <v>0</v>
      </c>
      <c r="IGU7" s="98">
        <f>'Sales Forecast by COS'!IGU6</f>
        <v>0</v>
      </c>
      <c r="IGV7" s="98">
        <f>'Sales Forecast by COS'!IGV6</f>
        <v>0</v>
      </c>
      <c r="IGW7" s="98">
        <f>'Sales Forecast by COS'!IGW6</f>
        <v>0</v>
      </c>
      <c r="IGX7" s="98">
        <f>'Sales Forecast by COS'!IGX6</f>
        <v>0</v>
      </c>
      <c r="IGY7" s="98">
        <f>'Sales Forecast by COS'!IGY6</f>
        <v>0</v>
      </c>
      <c r="IGZ7" s="98">
        <f>'Sales Forecast by COS'!IGZ6</f>
        <v>0</v>
      </c>
      <c r="IHA7" s="98">
        <f>'Sales Forecast by COS'!IHA6</f>
        <v>0</v>
      </c>
      <c r="IHB7" s="98">
        <f>'Sales Forecast by COS'!IHB6</f>
        <v>0</v>
      </c>
      <c r="IHC7" s="98">
        <f>'Sales Forecast by COS'!IHC6</f>
        <v>0</v>
      </c>
      <c r="IHD7" s="98">
        <f>'Sales Forecast by COS'!IHD6</f>
        <v>0</v>
      </c>
      <c r="IHE7" s="98">
        <f>'Sales Forecast by COS'!IHE6</f>
        <v>0</v>
      </c>
      <c r="IHF7" s="98">
        <f>'Sales Forecast by COS'!IHF6</f>
        <v>0</v>
      </c>
      <c r="IHG7" s="98">
        <f>'Sales Forecast by COS'!IHG6</f>
        <v>0</v>
      </c>
      <c r="IHH7" s="98">
        <f>'Sales Forecast by COS'!IHH6</f>
        <v>0</v>
      </c>
      <c r="IHI7" s="98">
        <f>'Sales Forecast by COS'!IHI6</f>
        <v>0</v>
      </c>
      <c r="IHJ7" s="98">
        <f>'Sales Forecast by COS'!IHJ6</f>
        <v>0</v>
      </c>
      <c r="IHK7" s="98">
        <f>'Sales Forecast by COS'!IHK6</f>
        <v>0</v>
      </c>
      <c r="IHL7" s="98">
        <f>'Sales Forecast by COS'!IHL6</f>
        <v>0</v>
      </c>
      <c r="IHM7" s="98">
        <f>'Sales Forecast by COS'!IHM6</f>
        <v>0</v>
      </c>
      <c r="IHN7" s="98">
        <f>'Sales Forecast by COS'!IHN6</f>
        <v>0</v>
      </c>
      <c r="IHO7" s="98">
        <f>'Sales Forecast by COS'!IHO6</f>
        <v>0</v>
      </c>
      <c r="IHP7" s="98">
        <f>'Sales Forecast by COS'!IHP6</f>
        <v>0</v>
      </c>
      <c r="IHQ7" s="98">
        <f>'Sales Forecast by COS'!IHQ6</f>
        <v>0</v>
      </c>
      <c r="IHR7" s="98">
        <f>'Sales Forecast by COS'!IHR6</f>
        <v>0</v>
      </c>
      <c r="IHS7" s="98">
        <f>'Sales Forecast by COS'!IHS6</f>
        <v>0</v>
      </c>
      <c r="IHT7" s="98">
        <f>'Sales Forecast by COS'!IHT6</f>
        <v>0</v>
      </c>
      <c r="IHU7" s="98">
        <f>'Sales Forecast by COS'!IHU6</f>
        <v>0</v>
      </c>
      <c r="IHV7" s="98">
        <f>'Sales Forecast by COS'!IHV6</f>
        <v>0</v>
      </c>
      <c r="IHW7" s="98">
        <f>'Sales Forecast by COS'!IHW6</f>
        <v>0</v>
      </c>
      <c r="IHX7" s="98">
        <f>'Sales Forecast by COS'!IHX6</f>
        <v>0</v>
      </c>
      <c r="IHY7" s="98">
        <f>'Sales Forecast by COS'!IHY6</f>
        <v>0</v>
      </c>
      <c r="IHZ7" s="98">
        <f>'Sales Forecast by COS'!IHZ6</f>
        <v>0</v>
      </c>
      <c r="IIA7" s="98">
        <f>'Sales Forecast by COS'!IIA6</f>
        <v>0</v>
      </c>
      <c r="IIB7" s="98">
        <f>'Sales Forecast by COS'!IIB6</f>
        <v>0</v>
      </c>
      <c r="IIC7" s="98">
        <f>'Sales Forecast by COS'!IIC6</f>
        <v>0</v>
      </c>
      <c r="IID7" s="98">
        <f>'Sales Forecast by COS'!IID6</f>
        <v>0</v>
      </c>
      <c r="IIE7" s="98">
        <f>'Sales Forecast by COS'!IIE6</f>
        <v>0</v>
      </c>
      <c r="IIF7" s="98">
        <f>'Sales Forecast by COS'!IIF6</f>
        <v>0</v>
      </c>
      <c r="IIG7" s="98">
        <f>'Sales Forecast by COS'!IIG6</f>
        <v>0</v>
      </c>
      <c r="IIH7" s="98">
        <f>'Sales Forecast by COS'!IIH6</f>
        <v>0</v>
      </c>
      <c r="III7" s="98">
        <f>'Sales Forecast by COS'!III6</f>
        <v>0</v>
      </c>
      <c r="IIJ7" s="98">
        <f>'Sales Forecast by COS'!IIJ6</f>
        <v>0</v>
      </c>
      <c r="IIK7" s="98">
        <f>'Sales Forecast by COS'!IIK6</f>
        <v>0</v>
      </c>
      <c r="IIL7" s="98">
        <f>'Sales Forecast by COS'!IIL6</f>
        <v>0</v>
      </c>
      <c r="IIM7" s="98">
        <f>'Sales Forecast by COS'!IIM6</f>
        <v>0</v>
      </c>
      <c r="IIN7" s="98">
        <f>'Sales Forecast by COS'!IIN6</f>
        <v>0</v>
      </c>
      <c r="IIO7" s="98">
        <f>'Sales Forecast by COS'!IIO6</f>
        <v>0</v>
      </c>
      <c r="IIP7" s="98">
        <f>'Sales Forecast by COS'!IIP6</f>
        <v>0</v>
      </c>
      <c r="IIQ7" s="98">
        <f>'Sales Forecast by COS'!IIQ6</f>
        <v>0</v>
      </c>
      <c r="IIR7" s="98">
        <f>'Sales Forecast by COS'!IIR6</f>
        <v>0</v>
      </c>
      <c r="IIS7" s="98">
        <f>'Sales Forecast by COS'!IIS6</f>
        <v>0</v>
      </c>
      <c r="IIT7" s="98">
        <f>'Sales Forecast by COS'!IIT6</f>
        <v>0</v>
      </c>
      <c r="IIU7" s="98">
        <f>'Sales Forecast by COS'!IIU6</f>
        <v>0</v>
      </c>
      <c r="IIV7" s="98">
        <f>'Sales Forecast by COS'!IIV6</f>
        <v>0</v>
      </c>
      <c r="IIW7" s="98">
        <f>'Sales Forecast by COS'!IIW6</f>
        <v>0</v>
      </c>
      <c r="IIX7" s="98">
        <f>'Sales Forecast by COS'!IIX6</f>
        <v>0</v>
      </c>
      <c r="IIY7" s="98">
        <f>'Sales Forecast by COS'!IIY6</f>
        <v>0</v>
      </c>
      <c r="IIZ7" s="98">
        <f>'Sales Forecast by COS'!IIZ6</f>
        <v>0</v>
      </c>
      <c r="IJA7" s="98">
        <f>'Sales Forecast by COS'!IJA6</f>
        <v>0</v>
      </c>
      <c r="IJB7" s="98">
        <f>'Sales Forecast by COS'!IJB6</f>
        <v>0</v>
      </c>
      <c r="IJC7" s="98">
        <f>'Sales Forecast by COS'!IJC6</f>
        <v>0</v>
      </c>
      <c r="IJD7" s="98">
        <f>'Sales Forecast by COS'!IJD6</f>
        <v>0</v>
      </c>
      <c r="IJE7" s="98">
        <f>'Sales Forecast by COS'!IJE6</f>
        <v>0</v>
      </c>
      <c r="IJF7" s="98">
        <f>'Sales Forecast by COS'!IJF6</f>
        <v>0</v>
      </c>
      <c r="IJG7" s="98">
        <f>'Sales Forecast by COS'!IJG6</f>
        <v>0</v>
      </c>
      <c r="IJH7" s="98">
        <f>'Sales Forecast by COS'!IJH6</f>
        <v>0</v>
      </c>
      <c r="IJI7" s="98">
        <f>'Sales Forecast by COS'!IJI6</f>
        <v>0</v>
      </c>
      <c r="IJJ7" s="98">
        <f>'Sales Forecast by COS'!IJJ6</f>
        <v>0</v>
      </c>
      <c r="IJK7" s="98">
        <f>'Sales Forecast by COS'!IJK6</f>
        <v>0</v>
      </c>
      <c r="IJL7" s="98">
        <f>'Sales Forecast by COS'!IJL6</f>
        <v>0</v>
      </c>
      <c r="IJM7" s="98">
        <f>'Sales Forecast by COS'!IJM6</f>
        <v>0</v>
      </c>
      <c r="IJN7" s="98">
        <f>'Sales Forecast by COS'!IJN6</f>
        <v>0</v>
      </c>
      <c r="IJO7" s="98">
        <f>'Sales Forecast by COS'!IJO6</f>
        <v>0</v>
      </c>
      <c r="IJP7" s="98">
        <f>'Sales Forecast by COS'!IJP6</f>
        <v>0</v>
      </c>
      <c r="IJQ7" s="98">
        <f>'Sales Forecast by COS'!IJQ6</f>
        <v>0</v>
      </c>
      <c r="IJR7" s="98">
        <f>'Sales Forecast by COS'!IJR6</f>
        <v>0</v>
      </c>
      <c r="IJS7" s="98">
        <f>'Sales Forecast by COS'!IJS6</f>
        <v>0</v>
      </c>
      <c r="IJT7" s="98">
        <f>'Sales Forecast by COS'!IJT6</f>
        <v>0</v>
      </c>
      <c r="IJU7" s="98">
        <f>'Sales Forecast by COS'!IJU6</f>
        <v>0</v>
      </c>
      <c r="IJV7" s="98">
        <f>'Sales Forecast by COS'!IJV6</f>
        <v>0</v>
      </c>
      <c r="IJW7" s="98">
        <f>'Sales Forecast by COS'!IJW6</f>
        <v>0</v>
      </c>
      <c r="IJX7" s="98">
        <f>'Sales Forecast by COS'!IJX6</f>
        <v>0</v>
      </c>
      <c r="IJY7" s="98">
        <f>'Sales Forecast by COS'!IJY6</f>
        <v>0</v>
      </c>
      <c r="IJZ7" s="98">
        <f>'Sales Forecast by COS'!IJZ6</f>
        <v>0</v>
      </c>
      <c r="IKA7" s="98">
        <f>'Sales Forecast by COS'!IKA6</f>
        <v>0</v>
      </c>
      <c r="IKB7" s="98">
        <f>'Sales Forecast by COS'!IKB6</f>
        <v>0</v>
      </c>
      <c r="IKC7" s="98">
        <f>'Sales Forecast by COS'!IKC6</f>
        <v>0</v>
      </c>
      <c r="IKD7" s="98">
        <f>'Sales Forecast by COS'!IKD6</f>
        <v>0</v>
      </c>
      <c r="IKE7" s="98">
        <f>'Sales Forecast by COS'!IKE6</f>
        <v>0</v>
      </c>
      <c r="IKF7" s="98">
        <f>'Sales Forecast by COS'!IKF6</f>
        <v>0</v>
      </c>
      <c r="IKG7" s="98">
        <f>'Sales Forecast by COS'!IKG6</f>
        <v>0</v>
      </c>
      <c r="IKH7" s="98">
        <f>'Sales Forecast by COS'!IKH6</f>
        <v>0</v>
      </c>
      <c r="IKI7" s="98">
        <f>'Sales Forecast by COS'!IKI6</f>
        <v>0</v>
      </c>
      <c r="IKJ7" s="98">
        <f>'Sales Forecast by COS'!IKJ6</f>
        <v>0</v>
      </c>
      <c r="IKK7" s="98">
        <f>'Sales Forecast by COS'!IKK6</f>
        <v>0</v>
      </c>
      <c r="IKL7" s="98">
        <f>'Sales Forecast by COS'!IKL6</f>
        <v>0</v>
      </c>
      <c r="IKM7" s="98">
        <f>'Sales Forecast by COS'!IKM6</f>
        <v>0</v>
      </c>
      <c r="IKN7" s="98">
        <f>'Sales Forecast by COS'!IKN6</f>
        <v>0</v>
      </c>
      <c r="IKO7" s="98">
        <f>'Sales Forecast by COS'!IKO6</f>
        <v>0</v>
      </c>
      <c r="IKP7" s="98">
        <f>'Sales Forecast by COS'!IKP6</f>
        <v>0</v>
      </c>
      <c r="IKQ7" s="98">
        <f>'Sales Forecast by COS'!IKQ6</f>
        <v>0</v>
      </c>
      <c r="IKR7" s="98">
        <f>'Sales Forecast by COS'!IKR6</f>
        <v>0</v>
      </c>
      <c r="IKS7" s="98">
        <f>'Sales Forecast by COS'!IKS6</f>
        <v>0</v>
      </c>
      <c r="IKT7" s="98">
        <f>'Sales Forecast by COS'!IKT6</f>
        <v>0</v>
      </c>
      <c r="IKU7" s="98">
        <f>'Sales Forecast by COS'!IKU6</f>
        <v>0</v>
      </c>
      <c r="IKV7" s="98">
        <f>'Sales Forecast by COS'!IKV6</f>
        <v>0</v>
      </c>
      <c r="IKW7" s="98">
        <f>'Sales Forecast by COS'!IKW6</f>
        <v>0</v>
      </c>
      <c r="IKX7" s="98">
        <f>'Sales Forecast by COS'!IKX6</f>
        <v>0</v>
      </c>
      <c r="IKY7" s="98">
        <f>'Sales Forecast by COS'!IKY6</f>
        <v>0</v>
      </c>
      <c r="IKZ7" s="98">
        <f>'Sales Forecast by COS'!IKZ6</f>
        <v>0</v>
      </c>
      <c r="ILA7" s="98">
        <f>'Sales Forecast by COS'!ILA6</f>
        <v>0</v>
      </c>
      <c r="ILB7" s="98">
        <f>'Sales Forecast by COS'!ILB6</f>
        <v>0</v>
      </c>
      <c r="ILC7" s="98">
        <f>'Sales Forecast by COS'!ILC6</f>
        <v>0</v>
      </c>
      <c r="ILD7" s="98">
        <f>'Sales Forecast by COS'!ILD6</f>
        <v>0</v>
      </c>
      <c r="ILE7" s="98">
        <f>'Sales Forecast by COS'!ILE6</f>
        <v>0</v>
      </c>
      <c r="ILF7" s="98">
        <f>'Sales Forecast by COS'!ILF6</f>
        <v>0</v>
      </c>
      <c r="ILG7" s="98">
        <f>'Sales Forecast by COS'!ILG6</f>
        <v>0</v>
      </c>
      <c r="ILH7" s="98">
        <f>'Sales Forecast by COS'!ILH6</f>
        <v>0</v>
      </c>
      <c r="ILI7" s="98">
        <f>'Sales Forecast by COS'!ILI6</f>
        <v>0</v>
      </c>
      <c r="ILJ7" s="98">
        <f>'Sales Forecast by COS'!ILJ6</f>
        <v>0</v>
      </c>
      <c r="ILK7" s="98">
        <f>'Sales Forecast by COS'!ILK6</f>
        <v>0</v>
      </c>
      <c r="ILL7" s="98">
        <f>'Sales Forecast by COS'!ILL6</f>
        <v>0</v>
      </c>
      <c r="ILM7" s="98">
        <f>'Sales Forecast by COS'!ILM6</f>
        <v>0</v>
      </c>
      <c r="ILN7" s="98">
        <f>'Sales Forecast by COS'!ILN6</f>
        <v>0</v>
      </c>
      <c r="ILO7" s="98">
        <f>'Sales Forecast by COS'!ILO6</f>
        <v>0</v>
      </c>
      <c r="ILP7" s="98">
        <f>'Sales Forecast by COS'!ILP6</f>
        <v>0</v>
      </c>
      <c r="ILQ7" s="98">
        <f>'Sales Forecast by COS'!ILQ6</f>
        <v>0</v>
      </c>
      <c r="ILR7" s="98">
        <f>'Sales Forecast by COS'!ILR6</f>
        <v>0</v>
      </c>
      <c r="ILS7" s="98">
        <f>'Sales Forecast by COS'!ILS6</f>
        <v>0</v>
      </c>
      <c r="ILT7" s="98">
        <f>'Sales Forecast by COS'!ILT6</f>
        <v>0</v>
      </c>
      <c r="ILU7" s="98">
        <f>'Sales Forecast by COS'!ILU6</f>
        <v>0</v>
      </c>
      <c r="ILV7" s="98">
        <f>'Sales Forecast by COS'!ILV6</f>
        <v>0</v>
      </c>
      <c r="ILW7" s="98">
        <f>'Sales Forecast by COS'!ILW6</f>
        <v>0</v>
      </c>
      <c r="ILX7" s="98">
        <f>'Sales Forecast by COS'!ILX6</f>
        <v>0</v>
      </c>
      <c r="ILY7" s="98">
        <f>'Sales Forecast by COS'!ILY6</f>
        <v>0</v>
      </c>
      <c r="ILZ7" s="98">
        <f>'Sales Forecast by COS'!ILZ6</f>
        <v>0</v>
      </c>
      <c r="IMA7" s="98">
        <f>'Sales Forecast by COS'!IMA6</f>
        <v>0</v>
      </c>
      <c r="IMB7" s="98">
        <f>'Sales Forecast by COS'!IMB6</f>
        <v>0</v>
      </c>
      <c r="IMC7" s="98">
        <f>'Sales Forecast by COS'!IMC6</f>
        <v>0</v>
      </c>
      <c r="IMD7" s="98">
        <f>'Sales Forecast by COS'!IMD6</f>
        <v>0</v>
      </c>
      <c r="IME7" s="98">
        <f>'Sales Forecast by COS'!IME6</f>
        <v>0</v>
      </c>
      <c r="IMF7" s="98">
        <f>'Sales Forecast by COS'!IMF6</f>
        <v>0</v>
      </c>
      <c r="IMG7" s="98">
        <f>'Sales Forecast by COS'!IMG6</f>
        <v>0</v>
      </c>
      <c r="IMH7" s="98">
        <f>'Sales Forecast by COS'!IMH6</f>
        <v>0</v>
      </c>
      <c r="IMI7" s="98">
        <f>'Sales Forecast by COS'!IMI6</f>
        <v>0</v>
      </c>
      <c r="IMJ7" s="98">
        <f>'Sales Forecast by COS'!IMJ6</f>
        <v>0</v>
      </c>
      <c r="IMK7" s="98">
        <f>'Sales Forecast by COS'!IMK6</f>
        <v>0</v>
      </c>
      <c r="IML7" s="98">
        <f>'Sales Forecast by COS'!IML6</f>
        <v>0</v>
      </c>
      <c r="IMM7" s="98">
        <f>'Sales Forecast by COS'!IMM6</f>
        <v>0</v>
      </c>
      <c r="IMN7" s="98">
        <f>'Sales Forecast by COS'!IMN6</f>
        <v>0</v>
      </c>
      <c r="IMO7" s="98">
        <f>'Sales Forecast by COS'!IMO6</f>
        <v>0</v>
      </c>
      <c r="IMP7" s="98">
        <f>'Sales Forecast by COS'!IMP6</f>
        <v>0</v>
      </c>
      <c r="IMQ7" s="98">
        <f>'Sales Forecast by COS'!IMQ6</f>
        <v>0</v>
      </c>
      <c r="IMR7" s="98">
        <f>'Sales Forecast by COS'!IMR6</f>
        <v>0</v>
      </c>
      <c r="IMS7" s="98">
        <f>'Sales Forecast by COS'!IMS6</f>
        <v>0</v>
      </c>
      <c r="IMT7" s="98">
        <f>'Sales Forecast by COS'!IMT6</f>
        <v>0</v>
      </c>
      <c r="IMU7" s="98">
        <f>'Sales Forecast by COS'!IMU6</f>
        <v>0</v>
      </c>
      <c r="IMV7" s="98">
        <f>'Sales Forecast by COS'!IMV6</f>
        <v>0</v>
      </c>
      <c r="IMW7" s="98">
        <f>'Sales Forecast by COS'!IMW6</f>
        <v>0</v>
      </c>
      <c r="IMX7" s="98">
        <f>'Sales Forecast by COS'!IMX6</f>
        <v>0</v>
      </c>
      <c r="IMY7" s="98">
        <f>'Sales Forecast by COS'!IMY6</f>
        <v>0</v>
      </c>
      <c r="IMZ7" s="98">
        <f>'Sales Forecast by COS'!IMZ6</f>
        <v>0</v>
      </c>
      <c r="INA7" s="98">
        <f>'Sales Forecast by COS'!INA6</f>
        <v>0</v>
      </c>
      <c r="INB7" s="98">
        <f>'Sales Forecast by COS'!INB6</f>
        <v>0</v>
      </c>
      <c r="INC7" s="98">
        <f>'Sales Forecast by COS'!INC6</f>
        <v>0</v>
      </c>
      <c r="IND7" s="98">
        <f>'Sales Forecast by COS'!IND6</f>
        <v>0</v>
      </c>
      <c r="INE7" s="98">
        <f>'Sales Forecast by COS'!INE6</f>
        <v>0</v>
      </c>
      <c r="INF7" s="98">
        <f>'Sales Forecast by COS'!INF6</f>
        <v>0</v>
      </c>
      <c r="ING7" s="98">
        <f>'Sales Forecast by COS'!ING6</f>
        <v>0</v>
      </c>
      <c r="INH7" s="98">
        <f>'Sales Forecast by COS'!INH6</f>
        <v>0</v>
      </c>
      <c r="INI7" s="98">
        <f>'Sales Forecast by COS'!INI6</f>
        <v>0</v>
      </c>
      <c r="INJ7" s="98">
        <f>'Sales Forecast by COS'!INJ6</f>
        <v>0</v>
      </c>
      <c r="INK7" s="98">
        <f>'Sales Forecast by COS'!INK6</f>
        <v>0</v>
      </c>
      <c r="INL7" s="98">
        <f>'Sales Forecast by COS'!INL6</f>
        <v>0</v>
      </c>
      <c r="INM7" s="98">
        <f>'Sales Forecast by COS'!INM6</f>
        <v>0</v>
      </c>
      <c r="INN7" s="98">
        <f>'Sales Forecast by COS'!INN6</f>
        <v>0</v>
      </c>
      <c r="INO7" s="98">
        <f>'Sales Forecast by COS'!INO6</f>
        <v>0</v>
      </c>
      <c r="INP7" s="98">
        <f>'Sales Forecast by COS'!INP6</f>
        <v>0</v>
      </c>
      <c r="INQ7" s="98">
        <f>'Sales Forecast by COS'!INQ6</f>
        <v>0</v>
      </c>
      <c r="INR7" s="98">
        <f>'Sales Forecast by COS'!INR6</f>
        <v>0</v>
      </c>
      <c r="INS7" s="98">
        <f>'Sales Forecast by COS'!INS6</f>
        <v>0</v>
      </c>
      <c r="INT7" s="98">
        <f>'Sales Forecast by COS'!INT6</f>
        <v>0</v>
      </c>
      <c r="INU7" s="98">
        <f>'Sales Forecast by COS'!INU6</f>
        <v>0</v>
      </c>
      <c r="INV7" s="98">
        <f>'Sales Forecast by COS'!INV6</f>
        <v>0</v>
      </c>
      <c r="INW7" s="98">
        <f>'Sales Forecast by COS'!INW6</f>
        <v>0</v>
      </c>
      <c r="INX7" s="98">
        <f>'Sales Forecast by COS'!INX6</f>
        <v>0</v>
      </c>
      <c r="INY7" s="98">
        <f>'Sales Forecast by COS'!INY6</f>
        <v>0</v>
      </c>
      <c r="INZ7" s="98">
        <f>'Sales Forecast by COS'!INZ6</f>
        <v>0</v>
      </c>
      <c r="IOA7" s="98">
        <f>'Sales Forecast by COS'!IOA6</f>
        <v>0</v>
      </c>
      <c r="IOB7" s="98">
        <f>'Sales Forecast by COS'!IOB6</f>
        <v>0</v>
      </c>
      <c r="IOC7" s="98">
        <f>'Sales Forecast by COS'!IOC6</f>
        <v>0</v>
      </c>
      <c r="IOD7" s="98">
        <f>'Sales Forecast by COS'!IOD6</f>
        <v>0</v>
      </c>
      <c r="IOE7" s="98">
        <f>'Sales Forecast by COS'!IOE6</f>
        <v>0</v>
      </c>
      <c r="IOF7" s="98">
        <f>'Sales Forecast by COS'!IOF6</f>
        <v>0</v>
      </c>
      <c r="IOG7" s="98">
        <f>'Sales Forecast by COS'!IOG6</f>
        <v>0</v>
      </c>
      <c r="IOH7" s="98">
        <f>'Sales Forecast by COS'!IOH6</f>
        <v>0</v>
      </c>
      <c r="IOI7" s="98">
        <f>'Sales Forecast by COS'!IOI6</f>
        <v>0</v>
      </c>
      <c r="IOJ7" s="98">
        <f>'Sales Forecast by COS'!IOJ6</f>
        <v>0</v>
      </c>
      <c r="IOK7" s="98">
        <f>'Sales Forecast by COS'!IOK6</f>
        <v>0</v>
      </c>
      <c r="IOL7" s="98">
        <f>'Sales Forecast by COS'!IOL6</f>
        <v>0</v>
      </c>
      <c r="IOM7" s="98">
        <f>'Sales Forecast by COS'!IOM6</f>
        <v>0</v>
      </c>
      <c r="ION7" s="98">
        <f>'Sales Forecast by COS'!ION6</f>
        <v>0</v>
      </c>
      <c r="IOO7" s="98">
        <f>'Sales Forecast by COS'!IOO6</f>
        <v>0</v>
      </c>
      <c r="IOP7" s="98">
        <f>'Sales Forecast by COS'!IOP6</f>
        <v>0</v>
      </c>
      <c r="IOQ7" s="98">
        <f>'Sales Forecast by COS'!IOQ6</f>
        <v>0</v>
      </c>
      <c r="IOR7" s="98">
        <f>'Sales Forecast by COS'!IOR6</f>
        <v>0</v>
      </c>
      <c r="IOS7" s="98">
        <f>'Sales Forecast by COS'!IOS6</f>
        <v>0</v>
      </c>
      <c r="IOT7" s="98">
        <f>'Sales Forecast by COS'!IOT6</f>
        <v>0</v>
      </c>
      <c r="IOU7" s="98">
        <f>'Sales Forecast by COS'!IOU6</f>
        <v>0</v>
      </c>
      <c r="IOV7" s="98">
        <f>'Sales Forecast by COS'!IOV6</f>
        <v>0</v>
      </c>
      <c r="IOW7" s="98">
        <f>'Sales Forecast by COS'!IOW6</f>
        <v>0</v>
      </c>
      <c r="IOX7" s="98">
        <f>'Sales Forecast by COS'!IOX6</f>
        <v>0</v>
      </c>
      <c r="IOY7" s="98">
        <f>'Sales Forecast by COS'!IOY6</f>
        <v>0</v>
      </c>
      <c r="IOZ7" s="98">
        <f>'Sales Forecast by COS'!IOZ6</f>
        <v>0</v>
      </c>
      <c r="IPA7" s="98">
        <f>'Sales Forecast by COS'!IPA6</f>
        <v>0</v>
      </c>
      <c r="IPB7" s="98">
        <f>'Sales Forecast by COS'!IPB6</f>
        <v>0</v>
      </c>
      <c r="IPC7" s="98">
        <f>'Sales Forecast by COS'!IPC6</f>
        <v>0</v>
      </c>
      <c r="IPD7" s="98">
        <f>'Sales Forecast by COS'!IPD6</f>
        <v>0</v>
      </c>
      <c r="IPE7" s="98">
        <f>'Sales Forecast by COS'!IPE6</f>
        <v>0</v>
      </c>
      <c r="IPF7" s="98">
        <f>'Sales Forecast by COS'!IPF6</f>
        <v>0</v>
      </c>
      <c r="IPG7" s="98">
        <f>'Sales Forecast by COS'!IPG6</f>
        <v>0</v>
      </c>
      <c r="IPH7" s="98">
        <f>'Sales Forecast by COS'!IPH6</f>
        <v>0</v>
      </c>
      <c r="IPI7" s="98">
        <f>'Sales Forecast by COS'!IPI6</f>
        <v>0</v>
      </c>
      <c r="IPJ7" s="98">
        <f>'Sales Forecast by COS'!IPJ6</f>
        <v>0</v>
      </c>
      <c r="IPK7" s="98">
        <f>'Sales Forecast by COS'!IPK6</f>
        <v>0</v>
      </c>
      <c r="IPL7" s="98">
        <f>'Sales Forecast by COS'!IPL6</f>
        <v>0</v>
      </c>
      <c r="IPM7" s="98">
        <f>'Sales Forecast by COS'!IPM6</f>
        <v>0</v>
      </c>
      <c r="IPN7" s="98">
        <f>'Sales Forecast by COS'!IPN6</f>
        <v>0</v>
      </c>
      <c r="IPO7" s="98">
        <f>'Sales Forecast by COS'!IPO6</f>
        <v>0</v>
      </c>
      <c r="IPP7" s="98">
        <f>'Sales Forecast by COS'!IPP6</f>
        <v>0</v>
      </c>
      <c r="IPQ7" s="98">
        <f>'Sales Forecast by COS'!IPQ6</f>
        <v>0</v>
      </c>
      <c r="IPR7" s="98">
        <f>'Sales Forecast by COS'!IPR6</f>
        <v>0</v>
      </c>
      <c r="IPS7" s="98">
        <f>'Sales Forecast by COS'!IPS6</f>
        <v>0</v>
      </c>
      <c r="IPT7" s="98">
        <f>'Sales Forecast by COS'!IPT6</f>
        <v>0</v>
      </c>
      <c r="IPU7" s="98">
        <f>'Sales Forecast by COS'!IPU6</f>
        <v>0</v>
      </c>
      <c r="IPV7" s="98">
        <f>'Sales Forecast by COS'!IPV6</f>
        <v>0</v>
      </c>
      <c r="IPW7" s="98">
        <f>'Sales Forecast by COS'!IPW6</f>
        <v>0</v>
      </c>
      <c r="IPX7" s="98">
        <f>'Sales Forecast by COS'!IPX6</f>
        <v>0</v>
      </c>
      <c r="IPY7" s="98">
        <f>'Sales Forecast by COS'!IPY6</f>
        <v>0</v>
      </c>
      <c r="IPZ7" s="98">
        <f>'Sales Forecast by COS'!IPZ6</f>
        <v>0</v>
      </c>
      <c r="IQA7" s="98">
        <f>'Sales Forecast by COS'!IQA6</f>
        <v>0</v>
      </c>
      <c r="IQB7" s="98">
        <f>'Sales Forecast by COS'!IQB6</f>
        <v>0</v>
      </c>
      <c r="IQC7" s="98">
        <f>'Sales Forecast by COS'!IQC6</f>
        <v>0</v>
      </c>
      <c r="IQD7" s="98">
        <f>'Sales Forecast by COS'!IQD6</f>
        <v>0</v>
      </c>
      <c r="IQE7" s="98">
        <f>'Sales Forecast by COS'!IQE6</f>
        <v>0</v>
      </c>
      <c r="IQF7" s="98">
        <f>'Sales Forecast by COS'!IQF6</f>
        <v>0</v>
      </c>
      <c r="IQG7" s="98">
        <f>'Sales Forecast by COS'!IQG6</f>
        <v>0</v>
      </c>
      <c r="IQH7" s="98">
        <f>'Sales Forecast by COS'!IQH6</f>
        <v>0</v>
      </c>
      <c r="IQI7" s="98">
        <f>'Sales Forecast by COS'!IQI6</f>
        <v>0</v>
      </c>
      <c r="IQJ7" s="98">
        <f>'Sales Forecast by COS'!IQJ6</f>
        <v>0</v>
      </c>
      <c r="IQK7" s="98">
        <f>'Sales Forecast by COS'!IQK6</f>
        <v>0</v>
      </c>
      <c r="IQL7" s="98">
        <f>'Sales Forecast by COS'!IQL6</f>
        <v>0</v>
      </c>
      <c r="IQM7" s="98">
        <f>'Sales Forecast by COS'!IQM6</f>
        <v>0</v>
      </c>
      <c r="IQN7" s="98">
        <f>'Sales Forecast by COS'!IQN6</f>
        <v>0</v>
      </c>
      <c r="IQO7" s="98">
        <f>'Sales Forecast by COS'!IQO6</f>
        <v>0</v>
      </c>
      <c r="IQP7" s="98">
        <f>'Sales Forecast by COS'!IQP6</f>
        <v>0</v>
      </c>
      <c r="IQQ7" s="98">
        <f>'Sales Forecast by COS'!IQQ6</f>
        <v>0</v>
      </c>
      <c r="IQR7" s="98">
        <f>'Sales Forecast by COS'!IQR6</f>
        <v>0</v>
      </c>
      <c r="IQS7" s="98">
        <f>'Sales Forecast by COS'!IQS6</f>
        <v>0</v>
      </c>
      <c r="IQT7" s="98">
        <f>'Sales Forecast by COS'!IQT6</f>
        <v>0</v>
      </c>
      <c r="IQU7" s="98">
        <f>'Sales Forecast by COS'!IQU6</f>
        <v>0</v>
      </c>
      <c r="IQV7" s="98">
        <f>'Sales Forecast by COS'!IQV6</f>
        <v>0</v>
      </c>
      <c r="IQW7" s="98">
        <f>'Sales Forecast by COS'!IQW6</f>
        <v>0</v>
      </c>
      <c r="IQX7" s="98">
        <f>'Sales Forecast by COS'!IQX6</f>
        <v>0</v>
      </c>
      <c r="IQY7" s="98">
        <f>'Sales Forecast by COS'!IQY6</f>
        <v>0</v>
      </c>
      <c r="IQZ7" s="98">
        <f>'Sales Forecast by COS'!IQZ6</f>
        <v>0</v>
      </c>
      <c r="IRA7" s="98">
        <f>'Sales Forecast by COS'!IRA6</f>
        <v>0</v>
      </c>
      <c r="IRB7" s="98">
        <f>'Sales Forecast by COS'!IRB6</f>
        <v>0</v>
      </c>
      <c r="IRC7" s="98">
        <f>'Sales Forecast by COS'!IRC6</f>
        <v>0</v>
      </c>
      <c r="IRD7" s="98">
        <f>'Sales Forecast by COS'!IRD6</f>
        <v>0</v>
      </c>
      <c r="IRE7" s="98">
        <f>'Sales Forecast by COS'!IRE6</f>
        <v>0</v>
      </c>
      <c r="IRF7" s="98">
        <f>'Sales Forecast by COS'!IRF6</f>
        <v>0</v>
      </c>
      <c r="IRG7" s="98">
        <f>'Sales Forecast by COS'!IRG6</f>
        <v>0</v>
      </c>
      <c r="IRH7" s="98">
        <f>'Sales Forecast by COS'!IRH6</f>
        <v>0</v>
      </c>
      <c r="IRI7" s="98">
        <f>'Sales Forecast by COS'!IRI6</f>
        <v>0</v>
      </c>
      <c r="IRJ7" s="98">
        <f>'Sales Forecast by COS'!IRJ6</f>
        <v>0</v>
      </c>
      <c r="IRK7" s="98">
        <f>'Sales Forecast by COS'!IRK6</f>
        <v>0</v>
      </c>
      <c r="IRL7" s="98">
        <f>'Sales Forecast by COS'!IRL6</f>
        <v>0</v>
      </c>
      <c r="IRM7" s="98">
        <f>'Sales Forecast by COS'!IRM6</f>
        <v>0</v>
      </c>
      <c r="IRN7" s="98">
        <f>'Sales Forecast by COS'!IRN6</f>
        <v>0</v>
      </c>
      <c r="IRO7" s="98">
        <f>'Sales Forecast by COS'!IRO6</f>
        <v>0</v>
      </c>
      <c r="IRP7" s="98">
        <f>'Sales Forecast by COS'!IRP6</f>
        <v>0</v>
      </c>
      <c r="IRQ7" s="98">
        <f>'Sales Forecast by COS'!IRQ6</f>
        <v>0</v>
      </c>
      <c r="IRR7" s="98">
        <f>'Sales Forecast by COS'!IRR6</f>
        <v>0</v>
      </c>
      <c r="IRS7" s="98">
        <f>'Sales Forecast by COS'!IRS6</f>
        <v>0</v>
      </c>
      <c r="IRT7" s="98">
        <f>'Sales Forecast by COS'!IRT6</f>
        <v>0</v>
      </c>
      <c r="IRU7" s="98">
        <f>'Sales Forecast by COS'!IRU6</f>
        <v>0</v>
      </c>
      <c r="IRV7" s="98">
        <f>'Sales Forecast by COS'!IRV6</f>
        <v>0</v>
      </c>
      <c r="IRW7" s="98">
        <f>'Sales Forecast by COS'!IRW6</f>
        <v>0</v>
      </c>
      <c r="IRX7" s="98">
        <f>'Sales Forecast by COS'!IRX6</f>
        <v>0</v>
      </c>
      <c r="IRY7" s="98">
        <f>'Sales Forecast by COS'!IRY6</f>
        <v>0</v>
      </c>
      <c r="IRZ7" s="98">
        <f>'Sales Forecast by COS'!IRZ6</f>
        <v>0</v>
      </c>
      <c r="ISA7" s="98">
        <f>'Sales Forecast by COS'!ISA6</f>
        <v>0</v>
      </c>
      <c r="ISB7" s="98">
        <f>'Sales Forecast by COS'!ISB6</f>
        <v>0</v>
      </c>
      <c r="ISC7" s="98">
        <f>'Sales Forecast by COS'!ISC6</f>
        <v>0</v>
      </c>
      <c r="ISD7" s="98">
        <f>'Sales Forecast by COS'!ISD6</f>
        <v>0</v>
      </c>
      <c r="ISE7" s="98">
        <f>'Sales Forecast by COS'!ISE6</f>
        <v>0</v>
      </c>
      <c r="ISF7" s="98">
        <f>'Sales Forecast by COS'!ISF6</f>
        <v>0</v>
      </c>
      <c r="ISG7" s="98">
        <f>'Sales Forecast by COS'!ISG6</f>
        <v>0</v>
      </c>
      <c r="ISH7" s="98">
        <f>'Sales Forecast by COS'!ISH6</f>
        <v>0</v>
      </c>
      <c r="ISI7" s="98">
        <f>'Sales Forecast by COS'!ISI6</f>
        <v>0</v>
      </c>
      <c r="ISJ7" s="98">
        <f>'Sales Forecast by COS'!ISJ6</f>
        <v>0</v>
      </c>
      <c r="ISK7" s="98">
        <f>'Sales Forecast by COS'!ISK6</f>
        <v>0</v>
      </c>
      <c r="ISL7" s="98">
        <f>'Sales Forecast by COS'!ISL6</f>
        <v>0</v>
      </c>
      <c r="ISM7" s="98">
        <f>'Sales Forecast by COS'!ISM6</f>
        <v>0</v>
      </c>
      <c r="ISN7" s="98">
        <f>'Sales Forecast by COS'!ISN6</f>
        <v>0</v>
      </c>
      <c r="ISO7" s="98">
        <f>'Sales Forecast by COS'!ISO6</f>
        <v>0</v>
      </c>
      <c r="ISP7" s="98">
        <f>'Sales Forecast by COS'!ISP6</f>
        <v>0</v>
      </c>
      <c r="ISQ7" s="98">
        <f>'Sales Forecast by COS'!ISQ6</f>
        <v>0</v>
      </c>
      <c r="ISR7" s="98">
        <f>'Sales Forecast by COS'!ISR6</f>
        <v>0</v>
      </c>
      <c r="ISS7" s="98">
        <f>'Sales Forecast by COS'!ISS6</f>
        <v>0</v>
      </c>
      <c r="IST7" s="98">
        <f>'Sales Forecast by COS'!IST6</f>
        <v>0</v>
      </c>
      <c r="ISU7" s="98">
        <f>'Sales Forecast by COS'!ISU6</f>
        <v>0</v>
      </c>
      <c r="ISV7" s="98">
        <f>'Sales Forecast by COS'!ISV6</f>
        <v>0</v>
      </c>
      <c r="ISW7" s="98">
        <f>'Sales Forecast by COS'!ISW6</f>
        <v>0</v>
      </c>
      <c r="ISX7" s="98">
        <f>'Sales Forecast by COS'!ISX6</f>
        <v>0</v>
      </c>
      <c r="ISY7" s="98">
        <f>'Sales Forecast by COS'!ISY6</f>
        <v>0</v>
      </c>
      <c r="ISZ7" s="98">
        <f>'Sales Forecast by COS'!ISZ6</f>
        <v>0</v>
      </c>
      <c r="ITA7" s="98">
        <f>'Sales Forecast by COS'!ITA6</f>
        <v>0</v>
      </c>
      <c r="ITB7" s="98">
        <f>'Sales Forecast by COS'!ITB6</f>
        <v>0</v>
      </c>
      <c r="ITC7" s="98">
        <f>'Sales Forecast by COS'!ITC6</f>
        <v>0</v>
      </c>
      <c r="ITD7" s="98">
        <f>'Sales Forecast by COS'!ITD6</f>
        <v>0</v>
      </c>
      <c r="ITE7" s="98">
        <f>'Sales Forecast by COS'!ITE6</f>
        <v>0</v>
      </c>
      <c r="ITF7" s="98">
        <f>'Sales Forecast by COS'!ITF6</f>
        <v>0</v>
      </c>
      <c r="ITG7" s="98">
        <f>'Sales Forecast by COS'!ITG6</f>
        <v>0</v>
      </c>
      <c r="ITH7" s="98">
        <f>'Sales Forecast by COS'!ITH6</f>
        <v>0</v>
      </c>
      <c r="ITI7" s="98">
        <f>'Sales Forecast by COS'!ITI6</f>
        <v>0</v>
      </c>
      <c r="ITJ7" s="98">
        <f>'Sales Forecast by COS'!ITJ6</f>
        <v>0</v>
      </c>
      <c r="ITK7" s="98">
        <f>'Sales Forecast by COS'!ITK6</f>
        <v>0</v>
      </c>
      <c r="ITL7" s="98">
        <f>'Sales Forecast by COS'!ITL6</f>
        <v>0</v>
      </c>
      <c r="ITM7" s="98">
        <f>'Sales Forecast by COS'!ITM6</f>
        <v>0</v>
      </c>
      <c r="ITN7" s="98">
        <f>'Sales Forecast by COS'!ITN6</f>
        <v>0</v>
      </c>
      <c r="ITO7" s="98">
        <f>'Sales Forecast by COS'!ITO6</f>
        <v>0</v>
      </c>
      <c r="ITP7" s="98">
        <f>'Sales Forecast by COS'!ITP6</f>
        <v>0</v>
      </c>
      <c r="ITQ7" s="98">
        <f>'Sales Forecast by COS'!ITQ6</f>
        <v>0</v>
      </c>
      <c r="ITR7" s="98">
        <f>'Sales Forecast by COS'!ITR6</f>
        <v>0</v>
      </c>
      <c r="ITS7" s="98">
        <f>'Sales Forecast by COS'!ITS6</f>
        <v>0</v>
      </c>
      <c r="ITT7" s="98">
        <f>'Sales Forecast by COS'!ITT6</f>
        <v>0</v>
      </c>
      <c r="ITU7" s="98">
        <f>'Sales Forecast by COS'!ITU6</f>
        <v>0</v>
      </c>
      <c r="ITV7" s="98">
        <f>'Sales Forecast by COS'!ITV6</f>
        <v>0</v>
      </c>
      <c r="ITW7" s="98">
        <f>'Sales Forecast by COS'!ITW6</f>
        <v>0</v>
      </c>
      <c r="ITX7" s="98">
        <f>'Sales Forecast by COS'!ITX6</f>
        <v>0</v>
      </c>
      <c r="ITY7" s="98">
        <f>'Sales Forecast by COS'!ITY6</f>
        <v>0</v>
      </c>
      <c r="ITZ7" s="98">
        <f>'Sales Forecast by COS'!ITZ6</f>
        <v>0</v>
      </c>
      <c r="IUA7" s="98">
        <f>'Sales Forecast by COS'!IUA6</f>
        <v>0</v>
      </c>
      <c r="IUB7" s="98">
        <f>'Sales Forecast by COS'!IUB6</f>
        <v>0</v>
      </c>
      <c r="IUC7" s="98">
        <f>'Sales Forecast by COS'!IUC6</f>
        <v>0</v>
      </c>
      <c r="IUD7" s="98">
        <f>'Sales Forecast by COS'!IUD6</f>
        <v>0</v>
      </c>
      <c r="IUE7" s="98">
        <f>'Sales Forecast by COS'!IUE6</f>
        <v>0</v>
      </c>
      <c r="IUF7" s="98">
        <f>'Sales Forecast by COS'!IUF6</f>
        <v>0</v>
      </c>
      <c r="IUG7" s="98">
        <f>'Sales Forecast by COS'!IUG6</f>
        <v>0</v>
      </c>
      <c r="IUH7" s="98">
        <f>'Sales Forecast by COS'!IUH6</f>
        <v>0</v>
      </c>
      <c r="IUI7" s="98">
        <f>'Sales Forecast by COS'!IUI6</f>
        <v>0</v>
      </c>
      <c r="IUJ7" s="98">
        <f>'Sales Forecast by COS'!IUJ6</f>
        <v>0</v>
      </c>
      <c r="IUK7" s="98">
        <f>'Sales Forecast by COS'!IUK6</f>
        <v>0</v>
      </c>
      <c r="IUL7" s="98">
        <f>'Sales Forecast by COS'!IUL6</f>
        <v>0</v>
      </c>
      <c r="IUM7" s="98">
        <f>'Sales Forecast by COS'!IUM6</f>
        <v>0</v>
      </c>
      <c r="IUN7" s="98">
        <f>'Sales Forecast by COS'!IUN6</f>
        <v>0</v>
      </c>
      <c r="IUO7" s="98">
        <f>'Sales Forecast by COS'!IUO6</f>
        <v>0</v>
      </c>
      <c r="IUP7" s="98">
        <f>'Sales Forecast by COS'!IUP6</f>
        <v>0</v>
      </c>
      <c r="IUQ7" s="98">
        <f>'Sales Forecast by COS'!IUQ6</f>
        <v>0</v>
      </c>
      <c r="IUR7" s="98">
        <f>'Sales Forecast by COS'!IUR6</f>
        <v>0</v>
      </c>
      <c r="IUS7" s="98">
        <f>'Sales Forecast by COS'!IUS6</f>
        <v>0</v>
      </c>
      <c r="IUT7" s="98">
        <f>'Sales Forecast by COS'!IUT6</f>
        <v>0</v>
      </c>
      <c r="IUU7" s="98">
        <f>'Sales Forecast by COS'!IUU6</f>
        <v>0</v>
      </c>
      <c r="IUV7" s="98">
        <f>'Sales Forecast by COS'!IUV6</f>
        <v>0</v>
      </c>
      <c r="IUW7" s="98">
        <f>'Sales Forecast by COS'!IUW6</f>
        <v>0</v>
      </c>
      <c r="IUX7" s="98">
        <f>'Sales Forecast by COS'!IUX6</f>
        <v>0</v>
      </c>
      <c r="IUY7" s="98">
        <f>'Sales Forecast by COS'!IUY6</f>
        <v>0</v>
      </c>
      <c r="IUZ7" s="98">
        <f>'Sales Forecast by COS'!IUZ6</f>
        <v>0</v>
      </c>
      <c r="IVA7" s="98">
        <f>'Sales Forecast by COS'!IVA6</f>
        <v>0</v>
      </c>
      <c r="IVB7" s="98">
        <f>'Sales Forecast by COS'!IVB6</f>
        <v>0</v>
      </c>
      <c r="IVC7" s="98">
        <f>'Sales Forecast by COS'!IVC6</f>
        <v>0</v>
      </c>
      <c r="IVD7" s="98">
        <f>'Sales Forecast by COS'!IVD6</f>
        <v>0</v>
      </c>
      <c r="IVE7" s="98">
        <f>'Sales Forecast by COS'!IVE6</f>
        <v>0</v>
      </c>
      <c r="IVF7" s="98">
        <f>'Sales Forecast by COS'!IVF6</f>
        <v>0</v>
      </c>
      <c r="IVG7" s="98">
        <f>'Sales Forecast by COS'!IVG6</f>
        <v>0</v>
      </c>
      <c r="IVH7" s="98">
        <f>'Sales Forecast by COS'!IVH6</f>
        <v>0</v>
      </c>
      <c r="IVI7" s="98">
        <f>'Sales Forecast by COS'!IVI6</f>
        <v>0</v>
      </c>
      <c r="IVJ7" s="98">
        <f>'Sales Forecast by COS'!IVJ6</f>
        <v>0</v>
      </c>
      <c r="IVK7" s="98">
        <f>'Sales Forecast by COS'!IVK6</f>
        <v>0</v>
      </c>
      <c r="IVL7" s="98">
        <f>'Sales Forecast by COS'!IVL6</f>
        <v>0</v>
      </c>
      <c r="IVM7" s="98">
        <f>'Sales Forecast by COS'!IVM6</f>
        <v>0</v>
      </c>
      <c r="IVN7" s="98">
        <f>'Sales Forecast by COS'!IVN6</f>
        <v>0</v>
      </c>
      <c r="IVO7" s="98">
        <f>'Sales Forecast by COS'!IVO6</f>
        <v>0</v>
      </c>
      <c r="IVP7" s="98">
        <f>'Sales Forecast by COS'!IVP6</f>
        <v>0</v>
      </c>
      <c r="IVQ7" s="98">
        <f>'Sales Forecast by COS'!IVQ6</f>
        <v>0</v>
      </c>
      <c r="IVR7" s="98">
        <f>'Sales Forecast by COS'!IVR6</f>
        <v>0</v>
      </c>
      <c r="IVS7" s="98">
        <f>'Sales Forecast by COS'!IVS6</f>
        <v>0</v>
      </c>
      <c r="IVT7" s="98">
        <f>'Sales Forecast by COS'!IVT6</f>
        <v>0</v>
      </c>
      <c r="IVU7" s="98">
        <f>'Sales Forecast by COS'!IVU6</f>
        <v>0</v>
      </c>
      <c r="IVV7" s="98">
        <f>'Sales Forecast by COS'!IVV6</f>
        <v>0</v>
      </c>
      <c r="IVW7" s="98">
        <f>'Sales Forecast by COS'!IVW6</f>
        <v>0</v>
      </c>
      <c r="IVX7" s="98">
        <f>'Sales Forecast by COS'!IVX6</f>
        <v>0</v>
      </c>
      <c r="IVY7" s="98">
        <f>'Sales Forecast by COS'!IVY6</f>
        <v>0</v>
      </c>
      <c r="IVZ7" s="98">
        <f>'Sales Forecast by COS'!IVZ6</f>
        <v>0</v>
      </c>
      <c r="IWA7" s="98">
        <f>'Sales Forecast by COS'!IWA6</f>
        <v>0</v>
      </c>
      <c r="IWB7" s="98">
        <f>'Sales Forecast by COS'!IWB6</f>
        <v>0</v>
      </c>
      <c r="IWC7" s="98">
        <f>'Sales Forecast by COS'!IWC6</f>
        <v>0</v>
      </c>
      <c r="IWD7" s="98">
        <f>'Sales Forecast by COS'!IWD6</f>
        <v>0</v>
      </c>
      <c r="IWE7" s="98">
        <f>'Sales Forecast by COS'!IWE6</f>
        <v>0</v>
      </c>
      <c r="IWF7" s="98">
        <f>'Sales Forecast by COS'!IWF6</f>
        <v>0</v>
      </c>
      <c r="IWG7" s="98">
        <f>'Sales Forecast by COS'!IWG6</f>
        <v>0</v>
      </c>
      <c r="IWH7" s="98">
        <f>'Sales Forecast by COS'!IWH6</f>
        <v>0</v>
      </c>
      <c r="IWI7" s="98">
        <f>'Sales Forecast by COS'!IWI6</f>
        <v>0</v>
      </c>
      <c r="IWJ7" s="98">
        <f>'Sales Forecast by COS'!IWJ6</f>
        <v>0</v>
      </c>
      <c r="IWK7" s="98">
        <f>'Sales Forecast by COS'!IWK6</f>
        <v>0</v>
      </c>
      <c r="IWL7" s="98">
        <f>'Sales Forecast by COS'!IWL6</f>
        <v>0</v>
      </c>
      <c r="IWM7" s="98">
        <f>'Sales Forecast by COS'!IWM6</f>
        <v>0</v>
      </c>
      <c r="IWN7" s="98">
        <f>'Sales Forecast by COS'!IWN6</f>
        <v>0</v>
      </c>
      <c r="IWO7" s="98">
        <f>'Sales Forecast by COS'!IWO6</f>
        <v>0</v>
      </c>
      <c r="IWP7" s="98">
        <f>'Sales Forecast by COS'!IWP6</f>
        <v>0</v>
      </c>
      <c r="IWQ7" s="98">
        <f>'Sales Forecast by COS'!IWQ6</f>
        <v>0</v>
      </c>
      <c r="IWR7" s="98">
        <f>'Sales Forecast by COS'!IWR6</f>
        <v>0</v>
      </c>
      <c r="IWS7" s="98">
        <f>'Sales Forecast by COS'!IWS6</f>
        <v>0</v>
      </c>
      <c r="IWT7" s="98">
        <f>'Sales Forecast by COS'!IWT6</f>
        <v>0</v>
      </c>
      <c r="IWU7" s="98">
        <f>'Sales Forecast by COS'!IWU6</f>
        <v>0</v>
      </c>
      <c r="IWV7" s="98">
        <f>'Sales Forecast by COS'!IWV6</f>
        <v>0</v>
      </c>
      <c r="IWW7" s="98">
        <f>'Sales Forecast by COS'!IWW6</f>
        <v>0</v>
      </c>
      <c r="IWX7" s="98">
        <f>'Sales Forecast by COS'!IWX6</f>
        <v>0</v>
      </c>
      <c r="IWY7" s="98">
        <f>'Sales Forecast by COS'!IWY6</f>
        <v>0</v>
      </c>
      <c r="IWZ7" s="98">
        <f>'Sales Forecast by COS'!IWZ6</f>
        <v>0</v>
      </c>
      <c r="IXA7" s="98">
        <f>'Sales Forecast by COS'!IXA6</f>
        <v>0</v>
      </c>
      <c r="IXB7" s="98">
        <f>'Sales Forecast by COS'!IXB6</f>
        <v>0</v>
      </c>
      <c r="IXC7" s="98">
        <f>'Sales Forecast by COS'!IXC6</f>
        <v>0</v>
      </c>
      <c r="IXD7" s="98">
        <f>'Sales Forecast by COS'!IXD6</f>
        <v>0</v>
      </c>
      <c r="IXE7" s="98">
        <f>'Sales Forecast by COS'!IXE6</f>
        <v>0</v>
      </c>
      <c r="IXF7" s="98">
        <f>'Sales Forecast by COS'!IXF6</f>
        <v>0</v>
      </c>
      <c r="IXG7" s="98">
        <f>'Sales Forecast by COS'!IXG6</f>
        <v>0</v>
      </c>
      <c r="IXH7" s="98">
        <f>'Sales Forecast by COS'!IXH6</f>
        <v>0</v>
      </c>
      <c r="IXI7" s="98">
        <f>'Sales Forecast by COS'!IXI6</f>
        <v>0</v>
      </c>
      <c r="IXJ7" s="98">
        <f>'Sales Forecast by COS'!IXJ6</f>
        <v>0</v>
      </c>
      <c r="IXK7" s="98">
        <f>'Sales Forecast by COS'!IXK6</f>
        <v>0</v>
      </c>
      <c r="IXL7" s="98">
        <f>'Sales Forecast by COS'!IXL6</f>
        <v>0</v>
      </c>
      <c r="IXM7" s="98">
        <f>'Sales Forecast by COS'!IXM6</f>
        <v>0</v>
      </c>
      <c r="IXN7" s="98">
        <f>'Sales Forecast by COS'!IXN6</f>
        <v>0</v>
      </c>
      <c r="IXO7" s="98">
        <f>'Sales Forecast by COS'!IXO6</f>
        <v>0</v>
      </c>
      <c r="IXP7" s="98">
        <f>'Sales Forecast by COS'!IXP6</f>
        <v>0</v>
      </c>
      <c r="IXQ7" s="98">
        <f>'Sales Forecast by COS'!IXQ6</f>
        <v>0</v>
      </c>
      <c r="IXR7" s="98">
        <f>'Sales Forecast by COS'!IXR6</f>
        <v>0</v>
      </c>
      <c r="IXS7" s="98">
        <f>'Sales Forecast by COS'!IXS6</f>
        <v>0</v>
      </c>
      <c r="IXT7" s="98">
        <f>'Sales Forecast by COS'!IXT6</f>
        <v>0</v>
      </c>
      <c r="IXU7" s="98">
        <f>'Sales Forecast by COS'!IXU6</f>
        <v>0</v>
      </c>
      <c r="IXV7" s="98">
        <f>'Sales Forecast by COS'!IXV6</f>
        <v>0</v>
      </c>
      <c r="IXW7" s="98">
        <f>'Sales Forecast by COS'!IXW6</f>
        <v>0</v>
      </c>
      <c r="IXX7" s="98">
        <f>'Sales Forecast by COS'!IXX6</f>
        <v>0</v>
      </c>
      <c r="IXY7" s="98">
        <f>'Sales Forecast by COS'!IXY6</f>
        <v>0</v>
      </c>
      <c r="IXZ7" s="98">
        <f>'Sales Forecast by COS'!IXZ6</f>
        <v>0</v>
      </c>
      <c r="IYA7" s="98">
        <f>'Sales Forecast by COS'!IYA6</f>
        <v>0</v>
      </c>
      <c r="IYB7" s="98">
        <f>'Sales Forecast by COS'!IYB6</f>
        <v>0</v>
      </c>
      <c r="IYC7" s="98">
        <f>'Sales Forecast by COS'!IYC6</f>
        <v>0</v>
      </c>
      <c r="IYD7" s="98">
        <f>'Sales Forecast by COS'!IYD6</f>
        <v>0</v>
      </c>
      <c r="IYE7" s="98">
        <f>'Sales Forecast by COS'!IYE6</f>
        <v>0</v>
      </c>
      <c r="IYF7" s="98">
        <f>'Sales Forecast by COS'!IYF6</f>
        <v>0</v>
      </c>
      <c r="IYG7" s="98">
        <f>'Sales Forecast by COS'!IYG6</f>
        <v>0</v>
      </c>
      <c r="IYH7" s="98">
        <f>'Sales Forecast by COS'!IYH6</f>
        <v>0</v>
      </c>
      <c r="IYI7" s="98">
        <f>'Sales Forecast by COS'!IYI6</f>
        <v>0</v>
      </c>
      <c r="IYJ7" s="98">
        <f>'Sales Forecast by COS'!IYJ6</f>
        <v>0</v>
      </c>
      <c r="IYK7" s="98">
        <f>'Sales Forecast by COS'!IYK6</f>
        <v>0</v>
      </c>
      <c r="IYL7" s="98">
        <f>'Sales Forecast by COS'!IYL6</f>
        <v>0</v>
      </c>
      <c r="IYM7" s="98">
        <f>'Sales Forecast by COS'!IYM6</f>
        <v>0</v>
      </c>
      <c r="IYN7" s="98">
        <f>'Sales Forecast by COS'!IYN6</f>
        <v>0</v>
      </c>
      <c r="IYO7" s="98">
        <f>'Sales Forecast by COS'!IYO6</f>
        <v>0</v>
      </c>
      <c r="IYP7" s="98">
        <f>'Sales Forecast by COS'!IYP6</f>
        <v>0</v>
      </c>
      <c r="IYQ7" s="98">
        <f>'Sales Forecast by COS'!IYQ6</f>
        <v>0</v>
      </c>
      <c r="IYR7" s="98">
        <f>'Sales Forecast by COS'!IYR6</f>
        <v>0</v>
      </c>
      <c r="IYS7" s="98">
        <f>'Sales Forecast by COS'!IYS6</f>
        <v>0</v>
      </c>
      <c r="IYT7" s="98">
        <f>'Sales Forecast by COS'!IYT6</f>
        <v>0</v>
      </c>
      <c r="IYU7" s="98">
        <f>'Sales Forecast by COS'!IYU6</f>
        <v>0</v>
      </c>
      <c r="IYV7" s="98">
        <f>'Sales Forecast by COS'!IYV6</f>
        <v>0</v>
      </c>
      <c r="IYW7" s="98">
        <f>'Sales Forecast by COS'!IYW6</f>
        <v>0</v>
      </c>
      <c r="IYX7" s="98">
        <f>'Sales Forecast by COS'!IYX6</f>
        <v>0</v>
      </c>
      <c r="IYY7" s="98">
        <f>'Sales Forecast by COS'!IYY6</f>
        <v>0</v>
      </c>
      <c r="IYZ7" s="98">
        <f>'Sales Forecast by COS'!IYZ6</f>
        <v>0</v>
      </c>
      <c r="IZA7" s="98">
        <f>'Sales Forecast by COS'!IZA6</f>
        <v>0</v>
      </c>
      <c r="IZB7" s="98">
        <f>'Sales Forecast by COS'!IZB6</f>
        <v>0</v>
      </c>
      <c r="IZC7" s="98">
        <f>'Sales Forecast by COS'!IZC6</f>
        <v>0</v>
      </c>
      <c r="IZD7" s="98">
        <f>'Sales Forecast by COS'!IZD6</f>
        <v>0</v>
      </c>
      <c r="IZE7" s="98">
        <f>'Sales Forecast by COS'!IZE6</f>
        <v>0</v>
      </c>
      <c r="IZF7" s="98">
        <f>'Sales Forecast by COS'!IZF6</f>
        <v>0</v>
      </c>
      <c r="IZG7" s="98">
        <f>'Sales Forecast by COS'!IZG6</f>
        <v>0</v>
      </c>
      <c r="IZH7" s="98">
        <f>'Sales Forecast by COS'!IZH6</f>
        <v>0</v>
      </c>
      <c r="IZI7" s="98">
        <f>'Sales Forecast by COS'!IZI6</f>
        <v>0</v>
      </c>
      <c r="IZJ7" s="98">
        <f>'Sales Forecast by COS'!IZJ6</f>
        <v>0</v>
      </c>
      <c r="IZK7" s="98">
        <f>'Sales Forecast by COS'!IZK6</f>
        <v>0</v>
      </c>
      <c r="IZL7" s="98">
        <f>'Sales Forecast by COS'!IZL6</f>
        <v>0</v>
      </c>
      <c r="IZM7" s="98">
        <f>'Sales Forecast by COS'!IZM6</f>
        <v>0</v>
      </c>
      <c r="IZN7" s="98">
        <f>'Sales Forecast by COS'!IZN6</f>
        <v>0</v>
      </c>
      <c r="IZO7" s="98">
        <f>'Sales Forecast by COS'!IZO6</f>
        <v>0</v>
      </c>
      <c r="IZP7" s="98">
        <f>'Sales Forecast by COS'!IZP6</f>
        <v>0</v>
      </c>
      <c r="IZQ7" s="98">
        <f>'Sales Forecast by COS'!IZQ6</f>
        <v>0</v>
      </c>
      <c r="IZR7" s="98">
        <f>'Sales Forecast by COS'!IZR6</f>
        <v>0</v>
      </c>
      <c r="IZS7" s="98">
        <f>'Sales Forecast by COS'!IZS6</f>
        <v>0</v>
      </c>
      <c r="IZT7" s="98">
        <f>'Sales Forecast by COS'!IZT6</f>
        <v>0</v>
      </c>
      <c r="IZU7" s="98">
        <f>'Sales Forecast by COS'!IZU6</f>
        <v>0</v>
      </c>
      <c r="IZV7" s="98">
        <f>'Sales Forecast by COS'!IZV6</f>
        <v>0</v>
      </c>
      <c r="IZW7" s="98">
        <f>'Sales Forecast by COS'!IZW6</f>
        <v>0</v>
      </c>
      <c r="IZX7" s="98">
        <f>'Sales Forecast by COS'!IZX6</f>
        <v>0</v>
      </c>
      <c r="IZY7" s="98">
        <f>'Sales Forecast by COS'!IZY6</f>
        <v>0</v>
      </c>
      <c r="IZZ7" s="98">
        <f>'Sales Forecast by COS'!IZZ6</f>
        <v>0</v>
      </c>
      <c r="JAA7" s="98">
        <f>'Sales Forecast by COS'!JAA6</f>
        <v>0</v>
      </c>
      <c r="JAB7" s="98">
        <f>'Sales Forecast by COS'!JAB6</f>
        <v>0</v>
      </c>
      <c r="JAC7" s="98">
        <f>'Sales Forecast by COS'!JAC6</f>
        <v>0</v>
      </c>
      <c r="JAD7" s="98">
        <f>'Sales Forecast by COS'!JAD6</f>
        <v>0</v>
      </c>
      <c r="JAE7" s="98">
        <f>'Sales Forecast by COS'!JAE6</f>
        <v>0</v>
      </c>
      <c r="JAF7" s="98">
        <f>'Sales Forecast by COS'!JAF6</f>
        <v>0</v>
      </c>
      <c r="JAG7" s="98">
        <f>'Sales Forecast by COS'!JAG6</f>
        <v>0</v>
      </c>
      <c r="JAH7" s="98">
        <f>'Sales Forecast by COS'!JAH6</f>
        <v>0</v>
      </c>
      <c r="JAI7" s="98">
        <f>'Sales Forecast by COS'!JAI6</f>
        <v>0</v>
      </c>
      <c r="JAJ7" s="98">
        <f>'Sales Forecast by COS'!JAJ6</f>
        <v>0</v>
      </c>
      <c r="JAK7" s="98">
        <f>'Sales Forecast by COS'!JAK6</f>
        <v>0</v>
      </c>
      <c r="JAL7" s="98">
        <f>'Sales Forecast by COS'!JAL6</f>
        <v>0</v>
      </c>
      <c r="JAM7" s="98">
        <f>'Sales Forecast by COS'!JAM6</f>
        <v>0</v>
      </c>
      <c r="JAN7" s="98">
        <f>'Sales Forecast by COS'!JAN6</f>
        <v>0</v>
      </c>
      <c r="JAO7" s="98">
        <f>'Sales Forecast by COS'!JAO6</f>
        <v>0</v>
      </c>
      <c r="JAP7" s="98">
        <f>'Sales Forecast by COS'!JAP6</f>
        <v>0</v>
      </c>
      <c r="JAQ7" s="98">
        <f>'Sales Forecast by COS'!JAQ6</f>
        <v>0</v>
      </c>
      <c r="JAR7" s="98">
        <f>'Sales Forecast by COS'!JAR6</f>
        <v>0</v>
      </c>
      <c r="JAS7" s="98">
        <f>'Sales Forecast by COS'!JAS6</f>
        <v>0</v>
      </c>
      <c r="JAT7" s="98">
        <f>'Sales Forecast by COS'!JAT6</f>
        <v>0</v>
      </c>
      <c r="JAU7" s="98">
        <f>'Sales Forecast by COS'!JAU6</f>
        <v>0</v>
      </c>
      <c r="JAV7" s="98">
        <f>'Sales Forecast by COS'!JAV6</f>
        <v>0</v>
      </c>
      <c r="JAW7" s="98">
        <f>'Sales Forecast by COS'!JAW6</f>
        <v>0</v>
      </c>
      <c r="JAX7" s="98">
        <f>'Sales Forecast by COS'!JAX6</f>
        <v>0</v>
      </c>
      <c r="JAY7" s="98">
        <f>'Sales Forecast by COS'!JAY6</f>
        <v>0</v>
      </c>
      <c r="JAZ7" s="98">
        <f>'Sales Forecast by COS'!JAZ6</f>
        <v>0</v>
      </c>
      <c r="JBA7" s="98">
        <f>'Sales Forecast by COS'!JBA6</f>
        <v>0</v>
      </c>
      <c r="JBB7" s="98">
        <f>'Sales Forecast by COS'!JBB6</f>
        <v>0</v>
      </c>
      <c r="JBC7" s="98">
        <f>'Sales Forecast by COS'!JBC6</f>
        <v>0</v>
      </c>
      <c r="JBD7" s="98">
        <f>'Sales Forecast by COS'!JBD6</f>
        <v>0</v>
      </c>
      <c r="JBE7" s="98">
        <f>'Sales Forecast by COS'!JBE6</f>
        <v>0</v>
      </c>
      <c r="JBF7" s="98">
        <f>'Sales Forecast by COS'!JBF6</f>
        <v>0</v>
      </c>
      <c r="JBG7" s="98">
        <f>'Sales Forecast by COS'!JBG6</f>
        <v>0</v>
      </c>
      <c r="JBH7" s="98">
        <f>'Sales Forecast by COS'!JBH6</f>
        <v>0</v>
      </c>
      <c r="JBI7" s="98">
        <f>'Sales Forecast by COS'!JBI6</f>
        <v>0</v>
      </c>
      <c r="JBJ7" s="98">
        <f>'Sales Forecast by COS'!JBJ6</f>
        <v>0</v>
      </c>
      <c r="JBK7" s="98">
        <f>'Sales Forecast by COS'!JBK6</f>
        <v>0</v>
      </c>
      <c r="JBL7" s="98">
        <f>'Sales Forecast by COS'!JBL6</f>
        <v>0</v>
      </c>
      <c r="JBM7" s="98">
        <f>'Sales Forecast by COS'!JBM6</f>
        <v>0</v>
      </c>
      <c r="JBN7" s="98">
        <f>'Sales Forecast by COS'!JBN6</f>
        <v>0</v>
      </c>
      <c r="JBO7" s="98">
        <f>'Sales Forecast by COS'!JBO6</f>
        <v>0</v>
      </c>
      <c r="JBP7" s="98">
        <f>'Sales Forecast by COS'!JBP6</f>
        <v>0</v>
      </c>
      <c r="JBQ7" s="98">
        <f>'Sales Forecast by COS'!JBQ6</f>
        <v>0</v>
      </c>
      <c r="JBR7" s="98">
        <f>'Sales Forecast by COS'!JBR6</f>
        <v>0</v>
      </c>
      <c r="JBS7" s="98">
        <f>'Sales Forecast by COS'!JBS6</f>
        <v>0</v>
      </c>
      <c r="JBT7" s="98">
        <f>'Sales Forecast by COS'!JBT6</f>
        <v>0</v>
      </c>
      <c r="JBU7" s="98">
        <f>'Sales Forecast by COS'!JBU6</f>
        <v>0</v>
      </c>
      <c r="JBV7" s="98">
        <f>'Sales Forecast by COS'!JBV6</f>
        <v>0</v>
      </c>
      <c r="JBW7" s="98">
        <f>'Sales Forecast by COS'!JBW6</f>
        <v>0</v>
      </c>
      <c r="JBX7" s="98">
        <f>'Sales Forecast by COS'!JBX6</f>
        <v>0</v>
      </c>
      <c r="JBY7" s="98">
        <f>'Sales Forecast by COS'!JBY6</f>
        <v>0</v>
      </c>
      <c r="JBZ7" s="98">
        <f>'Sales Forecast by COS'!JBZ6</f>
        <v>0</v>
      </c>
      <c r="JCA7" s="98">
        <f>'Sales Forecast by COS'!JCA6</f>
        <v>0</v>
      </c>
      <c r="JCB7" s="98">
        <f>'Sales Forecast by COS'!JCB6</f>
        <v>0</v>
      </c>
      <c r="JCC7" s="98">
        <f>'Sales Forecast by COS'!JCC6</f>
        <v>0</v>
      </c>
      <c r="JCD7" s="98">
        <f>'Sales Forecast by COS'!JCD6</f>
        <v>0</v>
      </c>
      <c r="JCE7" s="98">
        <f>'Sales Forecast by COS'!JCE6</f>
        <v>0</v>
      </c>
      <c r="JCF7" s="98">
        <f>'Sales Forecast by COS'!JCF6</f>
        <v>0</v>
      </c>
      <c r="JCG7" s="98">
        <f>'Sales Forecast by COS'!JCG6</f>
        <v>0</v>
      </c>
      <c r="JCH7" s="98">
        <f>'Sales Forecast by COS'!JCH6</f>
        <v>0</v>
      </c>
      <c r="JCI7" s="98">
        <f>'Sales Forecast by COS'!JCI6</f>
        <v>0</v>
      </c>
      <c r="JCJ7" s="98">
        <f>'Sales Forecast by COS'!JCJ6</f>
        <v>0</v>
      </c>
      <c r="JCK7" s="98">
        <f>'Sales Forecast by COS'!JCK6</f>
        <v>0</v>
      </c>
      <c r="JCL7" s="98">
        <f>'Sales Forecast by COS'!JCL6</f>
        <v>0</v>
      </c>
      <c r="JCM7" s="98">
        <f>'Sales Forecast by COS'!JCM6</f>
        <v>0</v>
      </c>
      <c r="JCN7" s="98">
        <f>'Sales Forecast by COS'!JCN6</f>
        <v>0</v>
      </c>
      <c r="JCO7" s="98">
        <f>'Sales Forecast by COS'!JCO6</f>
        <v>0</v>
      </c>
      <c r="JCP7" s="98">
        <f>'Sales Forecast by COS'!JCP6</f>
        <v>0</v>
      </c>
      <c r="JCQ7" s="98">
        <f>'Sales Forecast by COS'!JCQ6</f>
        <v>0</v>
      </c>
      <c r="JCR7" s="98">
        <f>'Sales Forecast by COS'!JCR6</f>
        <v>0</v>
      </c>
      <c r="JCS7" s="98">
        <f>'Sales Forecast by COS'!JCS6</f>
        <v>0</v>
      </c>
      <c r="JCT7" s="98">
        <f>'Sales Forecast by COS'!JCT6</f>
        <v>0</v>
      </c>
      <c r="JCU7" s="98">
        <f>'Sales Forecast by COS'!JCU6</f>
        <v>0</v>
      </c>
      <c r="JCV7" s="98">
        <f>'Sales Forecast by COS'!JCV6</f>
        <v>0</v>
      </c>
      <c r="JCW7" s="98">
        <f>'Sales Forecast by COS'!JCW6</f>
        <v>0</v>
      </c>
      <c r="JCX7" s="98">
        <f>'Sales Forecast by COS'!JCX6</f>
        <v>0</v>
      </c>
      <c r="JCY7" s="98">
        <f>'Sales Forecast by COS'!JCY6</f>
        <v>0</v>
      </c>
      <c r="JCZ7" s="98">
        <f>'Sales Forecast by COS'!JCZ6</f>
        <v>0</v>
      </c>
      <c r="JDA7" s="98">
        <f>'Sales Forecast by COS'!JDA6</f>
        <v>0</v>
      </c>
      <c r="JDB7" s="98">
        <f>'Sales Forecast by COS'!JDB6</f>
        <v>0</v>
      </c>
      <c r="JDC7" s="98">
        <f>'Sales Forecast by COS'!JDC6</f>
        <v>0</v>
      </c>
      <c r="JDD7" s="98">
        <f>'Sales Forecast by COS'!JDD6</f>
        <v>0</v>
      </c>
      <c r="JDE7" s="98">
        <f>'Sales Forecast by COS'!JDE6</f>
        <v>0</v>
      </c>
      <c r="JDF7" s="98">
        <f>'Sales Forecast by COS'!JDF6</f>
        <v>0</v>
      </c>
      <c r="JDG7" s="98">
        <f>'Sales Forecast by COS'!JDG6</f>
        <v>0</v>
      </c>
      <c r="JDH7" s="98">
        <f>'Sales Forecast by COS'!JDH6</f>
        <v>0</v>
      </c>
      <c r="JDI7" s="98">
        <f>'Sales Forecast by COS'!JDI6</f>
        <v>0</v>
      </c>
      <c r="JDJ7" s="98">
        <f>'Sales Forecast by COS'!JDJ6</f>
        <v>0</v>
      </c>
      <c r="JDK7" s="98">
        <f>'Sales Forecast by COS'!JDK6</f>
        <v>0</v>
      </c>
      <c r="JDL7" s="98">
        <f>'Sales Forecast by COS'!JDL6</f>
        <v>0</v>
      </c>
      <c r="JDM7" s="98">
        <f>'Sales Forecast by COS'!JDM6</f>
        <v>0</v>
      </c>
      <c r="JDN7" s="98">
        <f>'Sales Forecast by COS'!JDN6</f>
        <v>0</v>
      </c>
      <c r="JDO7" s="98">
        <f>'Sales Forecast by COS'!JDO6</f>
        <v>0</v>
      </c>
      <c r="JDP7" s="98">
        <f>'Sales Forecast by COS'!JDP6</f>
        <v>0</v>
      </c>
      <c r="JDQ7" s="98">
        <f>'Sales Forecast by COS'!JDQ6</f>
        <v>0</v>
      </c>
      <c r="JDR7" s="98">
        <f>'Sales Forecast by COS'!JDR6</f>
        <v>0</v>
      </c>
      <c r="JDS7" s="98">
        <f>'Sales Forecast by COS'!JDS6</f>
        <v>0</v>
      </c>
      <c r="JDT7" s="98">
        <f>'Sales Forecast by COS'!JDT6</f>
        <v>0</v>
      </c>
      <c r="JDU7" s="98">
        <f>'Sales Forecast by COS'!JDU6</f>
        <v>0</v>
      </c>
      <c r="JDV7" s="98">
        <f>'Sales Forecast by COS'!JDV6</f>
        <v>0</v>
      </c>
      <c r="JDW7" s="98">
        <f>'Sales Forecast by COS'!JDW6</f>
        <v>0</v>
      </c>
      <c r="JDX7" s="98">
        <f>'Sales Forecast by COS'!JDX6</f>
        <v>0</v>
      </c>
      <c r="JDY7" s="98">
        <f>'Sales Forecast by COS'!JDY6</f>
        <v>0</v>
      </c>
      <c r="JDZ7" s="98">
        <f>'Sales Forecast by COS'!JDZ6</f>
        <v>0</v>
      </c>
      <c r="JEA7" s="98">
        <f>'Sales Forecast by COS'!JEA6</f>
        <v>0</v>
      </c>
      <c r="JEB7" s="98">
        <f>'Sales Forecast by COS'!JEB6</f>
        <v>0</v>
      </c>
      <c r="JEC7" s="98">
        <f>'Sales Forecast by COS'!JEC6</f>
        <v>0</v>
      </c>
      <c r="JED7" s="98">
        <f>'Sales Forecast by COS'!JED6</f>
        <v>0</v>
      </c>
      <c r="JEE7" s="98">
        <f>'Sales Forecast by COS'!JEE6</f>
        <v>0</v>
      </c>
      <c r="JEF7" s="98">
        <f>'Sales Forecast by COS'!JEF6</f>
        <v>0</v>
      </c>
      <c r="JEG7" s="98">
        <f>'Sales Forecast by COS'!JEG6</f>
        <v>0</v>
      </c>
      <c r="JEH7" s="98">
        <f>'Sales Forecast by COS'!JEH6</f>
        <v>0</v>
      </c>
      <c r="JEI7" s="98">
        <f>'Sales Forecast by COS'!JEI6</f>
        <v>0</v>
      </c>
      <c r="JEJ7" s="98">
        <f>'Sales Forecast by COS'!JEJ6</f>
        <v>0</v>
      </c>
      <c r="JEK7" s="98">
        <f>'Sales Forecast by COS'!JEK6</f>
        <v>0</v>
      </c>
      <c r="JEL7" s="98">
        <f>'Sales Forecast by COS'!JEL6</f>
        <v>0</v>
      </c>
      <c r="JEM7" s="98">
        <f>'Sales Forecast by COS'!JEM6</f>
        <v>0</v>
      </c>
      <c r="JEN7" s="98">
        <f>'Sales Forecast by COS'!JEN6</f>
        <v>0</v>
      </c>
      <c r="JEO7" s="98">
        <f>'Sales Forecast by COS'!JEO6</f>
        <v>0</v>
      </c>
      <c r="JEP7" s="98">
        <f>'Sales Forecast by COS'!JEP6</f>
        <v>0</v>
      </c>
      <c r="JEQ7" s="98">
        <f>'Sales Forecast by COS'!JEQ6</f>
        <v>0</v>
      </c>
      <c r="JER7" s="98">
        <f>'Sales Forecast by COS'!JER6</f>
        <v>0</v>
      </c>
      <c r="JES7" s="98">
        <f>'Sales Forecast by COS'!JES6</f>
        <v>0</v>
      </c>
      <c r="JET7" s="98">
        <f>'Sales Forecast by COS'!JET6</f>
        <v>0</v>
      </c>
      <c r="JEU7" s="98">
        <f>'Sales Forecast by COS'!JEU6</f>
        <v>0</v>
      </c>
      <c r="JEV7" s="98">
        <f>'Sales Forecast by COS'!JEV6</f>
        <v>0</v>
      </c>
      <c r="JEW7" s="98">
        <f>'Sales Forecast by COS'!JEW6</f>
        <v>0</v>
      </c>
      <c r="JEX7" s="98">
        <f>'Sales Forecast by COS'!JEX6</f>
        <v>0</v>
      </c>
      <c r="JEY7" s="98">
        <f>'Sales Forecast by COS'!JEY6</f>
        <v>0</v>
      </c>
      <c r="JEZ7" s="98">
        <f>'Sales Forecast by COS'!JEZ6</f>
        <v>0</v>
      </c>
      <c r="JFA7" s="98">
        <f>'Sales Forecast by COS'!JFA6</f>
        <v>0</v>
      </c>
      <c r="JFB7" s="98">
        <f>'Sales Forecast by COS'!JFB6</f>
        <v>0</v>
      </c>
      <c r="JFC7" s="98">
        <f>'Sales Forecast by COS'!JFC6</f>
        <v>0</v>
      </c>
      <c r="JFD7" s="98">
        <f>'Sales Forecast by COS'!JFD6</f>
        <v>0</v>
      </c>
      <c r="JFE7" s="98">
        <f>'Sales Forecast by COS'!JFE6</f>
        <v>0</v>
      </c>
      <c r="JFF7" s="98">
        <f>'Sales Forecast by COS'!JFF6</f>
        <v>0</v>
      </c>
      <c r="JFG7" s="98">
        <f>'Sales Forecast by COS'!JFG6</f>
        <v>0</v>
      </c>
      <c r="JFH7" s="98">
        <f>'Sales Forecast by COS'!JFH6</f>
        <v>0</v>
      </c>
      <c r="JFI7" s="98">
        <f>'Sales Forecast by COS'!JFI6</f>
        <v>0</v>
      </c>
      <c r="JFJ7" s="98">
        <f>'Sales Forecast by COS'!JFJ6</f>
        <v>0</v>
      </c>
      <c r="JFK7" s="98">
        <f>'Sales Forecast by COS'!JFK6</f>
        <v>0</v>
      </c>
      <c r="JFL7" s="98">
        <f>'Sales Forecast by COS'!JFL6</f>
        <v>0</v>
      </c>
      <c r="JFM7" s="98">
        <f>'Sales Forecast by COS'!JFM6</f>
        <v>0</v>
      </c>
      <c r="JFN7" s="98">
        <f>'Sales Forecast by COS'!JFN6</f>
        <v>0</v>
      </c>
      <c r="JFO7" s="98">
        <f>'Sales Forecast by COS'!JFO6</f>
        <v>0</v>
      </c>
      <c r="JFP7" s="98">
        <f>'Sales Forecast by COS'!JFP6</f>
        <v>0</v>
      </c>
      <c r="JFQ7" s="98">
        <f>'Sales Forecast by COS'!JFQ6</f>
        <v>0</v>
      </c>
      <c r="JFR7" s="98">
        <f>'Sales Forecast by COS'!JFR6</f>
        <v>0</v>
      </c>
      <c r="JFS7" s="98">
        <f>'Sales Forecast by COS'!JFS6</f>
        <v>0</v>
      </c>
      <c r="JFT7" s="98">
        <f>'Sales Forecast by COS'!JFT6</f>
        <v>0</v>
      </c>
      <c r="JFU7" s="98">
        <f>'Sales Forecast by COS'!JFU6</f>
        <v>0</v>
      </c>
      <c r="JFV7" s="98">
        <f>'Sales Forecast by COS'!JFV6</f>
        <v>0</v>
      </c>
      <c r="JFW7" s="98">
        <f>'Sales Forecast by COS'!JFW6</f>
        <v>0</v>
      </c>
      <c r="JFX7" s="98">
        <f>'Sales Forecast by COS'!JFX6</f>
        <v>0</v>
      </c>
      <c r="JFY7" s="98">
        <f>'Sales Forecast by COS'!JFY6</f>
        <v>0</v>
      </c>
      <c r="JFZ7" s="98">
        <f>'Sales Forecast by COS'!JFZ6</f>
        <v>0</v>
      </c>
      <c r="JGA7" s="98">
        <f>'Sales Forecast by COS'!JGA6</f>
        <v>0</v>
      </c>
      <c r="JGB7" s="98">
        <f>'Sales Forecast by COS'!JGB6</f>
        <v>0</v>
      </c>
      <c r="JGC7" s="98">
        <f>'Sales Forecast by COS'!JGC6</f>
        <v>0</v>
      </c>
      <c r="JGD7" s="98">
        <f>'Sales Forecast by COS'!JGD6</f>
        <v>0</v>
      </c>
      <c r="JGE7" s="98">
        <f>'Sales Forecast by COS'!JGE6</f>
        <v>0</v>
      </c>
      <c r="JGF7" s="98">
        <f>'Sales Forecast by COS'!JGF6</f>
        <v>0</v>
      </c>
      <c r="JGG7" s="98">
        <f>'Sales Forecast by COS'!JGG6</f>
        <v>0</v>
      </c>
      <c r="JGH7" s="98">
        <f>'Sales Forecast by COS'!JGH6</f>
        <v>0</v>
      </c>
      <c r="JGI7" s="98">
        <f>'Sales Forecast by COS'!JGI6</f>
        <v>0</v>
      </c>
      <c r="JGJ7" s="98">
        <f>'Sales Forecast by COS'!JGJ6</f>
        <v>0</v>
      </c>
      <c r="JGK7" s="98">
        <f>'Sales Forecast by COS'!JGK6</f>
        <v>0</v>
      </c>
      <c r="JGL7" s="98">
        <f>'Sales Forecast by COS'!JGL6</f>
        <v>0</v>
      </c>
      <c r="JGM7" s="98">
        <f>'Sales Forecast by COS'!JGM6</f>
        <v>0</v>
      </c>
      <c r="JGN7" s="98">
        <f>'Sales Forecast by COS'!JGN6</f>
        <v>0</v>
      </c>
      <c r="JGO7" s="98">
        <f>'Sales Forecast by COS'!JGO6</f>
        <v>0</v>
      </c>
      <c r="JGP7" s="98">
        <f>'Sales Forecast by COS'!JGP6</f>
        <v>0</v>
      </c>
      <c r="JGQ7" s="98">
        <f>'Sales Forecast by COS'!JGQ6</f>
        <v>0</v>
      </c>
      <c r="JGR7" s="98">
        <f>'Sales Forecast by COS'!JGR6</f>
        <v>0</v>
      </c>
      <c r="JGS7" s="98">
        <f>'Sales Forecast by COS'!JGS6</f>
        <v>0</v>
      </c>
      <c r="JGT7" s="98">
        <f>'Sales Forecast by COS'!JGT6</f>
        <v>0</v>
      </c>
      <c r="JGU7" s="98">
        <f>'Sales Forecast by COS'!JGU6</f>
        <v>0</v>
      </c>
      <c r="JGV7" s="98">
        <f>'Sales Forecast by COS'!JGV6</f>
        <v>0</v>
      </c>
      <c r="JGW7" s="98">
        <f>'Sales Forecast by COS'!JGW6</f>
        <v>0</v>
      </c>
      <c r="JGX7" s="98">
        <f>'Sales Forecast by COS'!JGX6</f>
        <v>0</v>
      </c>
      <c r="JGY7" s="98">
        <f>'Sales Forecast by COS'!JGY6</f>
        <v>0</v>
      </c>
      <c r="JGZ7" s="98">
        <f>'Sales Forecast by COS'!JGZ6</f>
        <v>0</v>
      </c>
      <c r="JHA7" s="98">
        <f>'Sales Forecast by COS'!JHA6</f>
        <v>0</v>
      </c>
      <c r="JHB7" s="98">
        <f>'Sales Forecast by COS'!JHB6</f>
        <v>0</v>
      </c>
      <c r="JHC7" s="98">
        <f>'Sales Forecast by COS'!JHC6</f>
        <v>0</v>
      </c>
      <c r="JHD7" s="98">
        <f>'Sales Forecast by COS'!JHD6</f>
        <v>0</v>
      </c>
      <c r="JHE7" s="98">
        <f>'Sales Forecast by COS'!JHE6</f>
        <v>0</v>
      </c>
      <c r="JHF7" s="98">
        <f>'Sales Forecast by COS'!JHF6</f>
        <v>0</v>
      </c>
      <c r="JHG7" s="98">
        <f>'Sales Forecast by COS'!JHG6</f>
        <v>0</v>
      </c>
      <c r="JHH7" s="98">
        <f>'Sales Forecast by COS'!JHH6</f>
        <v>0</v>
      </c>
      <c r="JHI7" s="98">
        <f>'Sales Forecast by COS'!JHI6</f>
        <v>0</v>
      </c>
      <c r="JHJ7" s="98">
        <f>'Sales Forecast by COS'!JHJ6</f>
        <v>0</v>
      </c>
      <c r="JHK7" s="98">
        <f>'Sales Forecast by COS'!JHK6</f>
        <v>0</v>
      </c>
      <c r="JHL7" s="98">
        <f>'Sales Forecast by COS'!JHL6</f>
        <v>0</v>
      </c>
      <c r="JHM7" s="98">
        <f>'Sales Forecast by COS'!JHM6</f>
        <v>0</v>
      </c>
      <c r="JHN7" s="98">
        <f>'Sales Forecast by COS'!JHN6</f>
        <v>0</v>
      </c>
      <c r="JHO7" s="98">
        <f>'Sales Forecast by COS'!JHO6</f>
        <v>0</v>
      </c>
      <c r="JHP7" s="98">
        <f>'Sales Forecast by COS'!JHP6</f>
        <v>0</v>
      </c>
      <c r="JHQ7" s="98">
        <f>'Sales Forecast by COS'!JHQ6</f>
        <v>0</v>
      </c>
      <c r="JHR7" s="98">
        <f>'Sales Forecast by COS'!JHR6</f>
        <v>0</v>
      </c>
      <c r="JHS7" s="98">
        <f>'Sales Forecast by COS'!JHS6</f>
        <v>0</v>
      </c>
      <c r="JHT7" s="98">
        <f>'Sales Forecast by COS'!JHT6</f>
        <v>0</v>
      </c>
      <c r="JHU7" s="98">
        <f>'Sales Forecast by COS'!JHU6</f>
        <v>0</v>
      </c>
      <c r="JHV7" s="98">
        <f>'Sales Forecast by COS'!JHV6</f>
        <v>0</v>
      </c>
      <c r="JHW7" s="98">
        <f>'Sales Forecast by COS'!JHW6</f>
        <v>0</v>
      </c>
      <c r="JHX7" s="98">
        <f>'Sales Forecast by COS'!JHX6</f>
        <v>0</v>
      </c>
      <c r="JHY7" s="98">
        <f>'Sales Forecast by COS'!JHY6</f>
        <v>0</v>
      </c>
      <c r="JHZ7" s="98">
        <f>'Sales Forecast by COS'!JHZ6</f>
        <v>0</v>
      </c>
      <c r="JIA7" s="98">
        <f>'Sales Forecast by COS'!JIA6</f>
        <v>0</v>
      </c>
      <c r="JIB7" s="98">
        <f>'Sales Forecast by COS'!JIB6</f>
        <v>0</v>
      </c>
      <c r="JIC7" s="98">
        <f>'Sales Forecast by COS'!JIC6</f>
        <v>0</v>
      </c>
      <c r="JID7" s="98">
        <f>'Sales Forecast by COS'!JID6</f>
        <v>0</v>
      </c>
      <c r="JIE7" s="98">
        <f>'Sales Forecast by COS'!JIE6</f>
        <v>0</v>
      </c>
      <c r="JIF7" s="98">
        <f>'Sales Forecast by COS'!JIF6</f>
        <v>0</v>
      </c>
      <c r="JIG7" s="98">
        <f>'Sales Forecast by COS'!JIG6</f>
        <v>0</v>
      </c>
      <c r="JIH7" s="98">
        <f>'Sales Forecast by COS'!JIH6</f>
        <v>0</v>
      </c>
      <c r="JII7" s="98">
        <f>'Sales Forecast by COS'!JII6</f>
        <v>0</v>
      </c>
      <c r="JIJ7" s="98">
        <f>'Sales Forecast by COS'!JIJ6</f>
        <v>0</v>
      </c>
      <c r="JIK7" s="98">
        <f>'Sales Forecast by COS'!JIK6</f>
        <v>0</v>
      </c>
      <c r="JIL7" s="98">
        <f>'Sales Forecast by COS'!JIL6</f>
        <v>0</v>
      </c>
      <c r="JIM7" s="98">
        <f>'Sales Forecast by COS'!JIM6</f>
        <v>0</v>
      </c>
      <c r="JIN7" s="98">
        <f>'Sales Forecast by COS'!JIN6</f>
        <v>0</v>
      </c>
      <c r="JIO7" s="98">
        <f>'Sales Forecast by COS'!JIO6</f>
        <v>0</v>
      </c>
      <c r="JIP7" s="98">
        <f>'Sales Forecast by COS'!JIP6</f>
        <v>0</v>
      </c>
      <c r="JIQ7" s="98">
        <f>'Sales Forecast by COS'!JIQ6</f>
        <v>0</v>
      </c>
      <c r="JIR7" s="98">
        <f>'Sales Forecast by COS'!JIR6</f>
        <v>0</v>
      </c>
      <c r="JIS7" s="98">
        <f>'Sales Forecast by COS'!JIS6</f>
        <v>0</v>
      </c>
      <c r="JIT7" s="98">
        <f>'Sales Forecast by COS'!JIT6</f>
        <v>0</v>
      </c>
      <c r="JIU7" s="98">
        <f>'Sales Forecast by COS'!JIU6</f>
        <v>0</v>
      </c>
      <c r="JIV7" s="98">
        <f>'Sales Forecast by COS'!JIV6</f>
        <v>0</v>
      </c>
      <c r="JIW7" s="98">
        <f>'Sales Forecast by COS'!JIW6</f>
        <v>0</v>
      </c>
      <c r="JIX7" s="98">
        <f>'Sales Forecast by COS'!JIX6</f>
        <v>0</v>
      </c>
      <c r="JIY7" s="98">
        <f>'Sales Forecast by COS'!JIY6</f>
        <v>0</v>
      </c>
      <c r="JIZ7" s="98">
        <f>'Sales Forecast by COS'!JIZ6</f>
        <v>0</v>
      </c>
      <c r="JJA7" s="98">
        <f>'Sales Forecast by COS'!JJA6</f>
        <v>0</v>
      </c>
      <c r="JJB7" s="98">
        <f>'Sales Forecast by COS'!JJB6</f>
        <v>0</v>
      </c>
      <c r="JJC7" s="98">
        <f>'Sales Forecast by COS'!JJC6</f>
        <v>0</v>
      </c>
      <c r="JJD7" s="98">
        <f>'Sales Forecast by COS'!JJD6</f>
        <v>0</v>
      </c>
      <c r="JJE7" s="98">
        <f>'Sales Forecast by COS'!JJE6</f>
        <v>0</v>
      </c>
      <c r="JJF7" s="98">
        <f>'Sales Forecast by COS'!JJF6</f>
        <v>0</v>
      </c>
      <c r="JJG7" s="98">
        <f>'Sales Forecast by COS'!JJG6</f>
        <v>0</v>
      </c>
      <c r="JJH7" s="98">
        <f>'Sales Forecast by COS'!JJH6</f>
        <v>0</v>
      </c>
      <c r="JJI7" s="98">
        <f>'Sales Forecast by COS'!JJI6</f>
        <v>0</v>
      </c>
      <c r="JJJ7" s="98">
        <f>'Sales Forecast by COS'!JJJ6</f>
        <v>0</v>
      </c>
      <c r="JJK7" s="98">
        <f>'Sales Forecast by COS'!JJK6</f>
        <v>0</v>
      </c>
      <c r="JJL7" s="98">
        <f>'Sales Forecast by COS'!JJL6</f>
        <v>0</v>
      </c>
      <c r="JJM7" s="98">
        <f>'Sales Forecast by COS'!JJM6</f>
        <v>0</v>
      </c>
      <c r="JJN7" s="98">
        <f>'Sales Forecast by COS'!JJN6</f>
        <v>0</v>
      </c>
      <c r="JJO7" s="98">
        <f>'Sales Forecast by COS'!JJO6</f>
        <v>0</v>
      </c>
      <c r="JJP7" s="98">
        <f>'Sales Forecast by COS'!JJP6</f>
        <v>0</v>
      </c>
      <c r="JJQ7" s="98">
        <f>'Sales Forecast by COS'!JJQ6</f>
        <v>0</v>
      </c>
      <c r="JJR7" s="98">
        <f>'Sales Forecast by COS'!JJR6</f>
        <v>0</v>
      </c>
      <c r="JJS7" s="98">
        <f>'Sales Forecast by COS'!JJS6</f>
        <v>0</v>
      </c>
      <c r="JJT7" s="98">
        <f>'Sales Forecast by COS'!JJT6</f>
        <v>0</v>
      </c>
      <c r="JJU7" s="98">
        <f>'Sales Forecast by COS'!JJU6</f>
        <v>0</v>
      </c>
      <c r="JJV7" s="98">
        <f>'Sales Forecast by COS'!JJV6</f>
        <v>0</v>
      </c>
      <c r="JJW7" s="98">
        <f>'Sales Forecast by COS'!JJW6</f>
        <v>0</v>
      </c>
      <c r="JJX7" s="98">
        <f>'Sales Forecast by COS'!JJX6</f>
        <v>0</v>
      </c>
      <c r="JJY7" s="98">
        <f>'Sales Forecast by COS'!JJY6</f>
        <v>0</v>
      </c>
      <c r="JJZ7" s="98">
        <f>'Sales Forecast by COS'!JJZ6</f>
        <v>0</v>
      </c>
      <c r="JKA7" s="98">
        <f>'Sales Forecast by COS'!JKA6</f>
        <v>0</v>
      </c>
      <c r="JKB7" s="98">
        <f>'Sales Forecast by COS'!JKB6</f>
        <v>0</v>
      </c>
      <c r="JKC7" s="98">
        <f>'Sales Forecast by COS'!JKC6</f>
        <v>0</v>
      </c>
      <c r="JKD7" s="98">
        <f>'Sales Forecast by COS'!JKD6</f>
        <v>0</v>
      </c>
      <c r="JKE7" s="98">
        <f>'Sales Forecast by COS'!JKE6</f>
        <v>0</v>
      </c>
      <c r="JKF7" s="98">
        <f>'Sales Forecast by COS'!JKF6</f>
        <v>0</v>
      </c>
      <c r="JKG7" s="98">
        <f>'Sales Forecast by COS'!JKG6</f>
        <v>0</v>
      </c>
      <c r="JKH7" s="98">
        <f>'Sales Forecast by COS'!JKH6</f>
        <v>0</v>
      </c>
      <c r="JKI7" s="98">
        <f>'Sales Forecast by COS'!JKI6</f>
        <v>0</v>
      </c>
      <c r="JKJ7" s="98">
        <f>'Sales Forecast by COS'!JKJ6</f>
        <v>0</v>
      </c>
      <c r="JKK7" s="98">
        <f>'Sales Forecast by COS'!JKK6</f>
        <v>0</v>
      </c>
      <c r="JKL7" s="98">
        <f>'Sales Forecast by COS'!JKL6</f>
        <v>0</v>
      </c>
      <c r="JKM7" s="98">
        <f>'Sales Forecast by COS'!JKM6</f>
        <v>0</v>
      </c>
      <c r="JKN7" s="98">
        <f>'Sales Forecast by COS'!JKN6</f>
        <v>0</v>
      </c>
      <c r="JKO7" s="98">
        <f>'Sales Forecast by COS'!JKO6</f>
        <v>0</v>
      </c>
      <c r="JKP7" s="98">
        <f>'Sales Forecast by COS'!JKP6</f>
        <v>0</v>
      </c>
      <c r="JKQ7" s="98">
        <f>'Sales Forecast by COS'!JKQ6</f>
        <v>0</v>
      </c>
      <c r="JKR7" s="98">
        <f>'Sales Forecast by COS'!JKR6</f>
        <v>0</v>
      </c>
      <c r="JKS7" s="98">
        <f>'Sales Forecast by COS'!JKS6</f>
        <v>0</v>
      </c>
      <c r="JKT7" s="98">
        <f>'Sales Forecast by COS'!JKT6</f>
        <v>0</v>
      </c>
      <c r="JKU7" s="98">
        <f>'Sales Forecast by COS'!JKU6</f>
        <v>0</v>
      </c>
      <c r="JKV7" s="98">
        <f>'Sales Forecast by COS'!JKV6</f>
        <v>0</v>
      </c>
      <c r="JKW7" s="98">
        <f>'Sales Forecast by COS'!JKW6</f>
        <v>0</v>
      </c>
      <c r="JKX7" s="98">
        <f>'Sales Forecast by COS'!JKX6</f>
        <v>0</v>
      </c>
      <c r="JKY7" s="98">
        <f>'Sales Forecast by COS'!JKY6</f>
        <v>0</v>
      </c>
      <c r="JKZ7" s="98">
        <f>'Sales Forecast by COS'!JKZ6</f>
        <v>0</v>
      </c>
      <c r="JLA7" s="98">
        <f>'Sales Forecast by COS'!JLA6</f>
        <v>0</v>
      </c>
      <c r="JLB7" s="98">
        <f>'Sales Forecast by COS'!JLB6</f>
        <v>0</v>
      </c>
      <c r="JLC7" s="98">
        <f>'Sales Forecast by COS'!JLC6</f>
        <v>0</v>
      </c>
      <c r="JLD7" s="98">
        <f>'Sales Forecast by COS'!JLD6</f>
        <v>0</v>
      </c>
      <c r="JLE7" s="98">
        <f>'Sales Forecast by COS'!JLE6</f>
        <v>0</v>
      </c>
      <c r="JLF7" s="98">
        <f>'Sales Forecast by COS'!JLF6</f>
        <v>0</v>
      </c>
      <c r="JLG7" s="98">
        <f>'Sales Forecast by COS'!JLG6</f>
        <v>0</v>
      </c>
      <c r="JLH7" s="98">
        <f>'Sales Forecast by COS'!JLH6</f>
        <v>0</v>
      </c>
      <c r="JLI7" s="98">
        <f>'Sales Forecast by COS'!JLI6</f>
        <v>0</v>
      </c>
      <c r="JLJ7" s="98">
        <f>'Sales Forecast by COS'!JLJ6</f>
        <v>0</v>
      </c>
      <c r="JLK7" s="98">
        <f>'Sales Forecast by COS'!JLK6</f>
        <v>0</v>
      </c>
      <c r="JLL7" s="98">
        <f>'Sales Forecast by COS'!JLL6</f>
        <v>0</v>
      </c>
      <c r="JLM7" s="98">
        <f>'Sales Forecast by COS'!JLM6</f>
        <v>0</v>
      </c>
      <c r="JLN7" s="98">
        <f>'Sales Forecast by COS'!JLN6</f>
        <v>0</v>
      </c>
      <c r="JLO7" s="98">
        <f>'Sales Forecast by COS'!JLO6</f>
        <v>0</v>
      </c>
      <c r="JLP7" s="98">
        <f>'Sales Forecast by COS'!JLP6</f>
        <v>0</v>
      </c>
      <c r="JLQ7" s="98">
        <f>'Sales Forecast by COS'!JLQ6</f>
        <v>0</v>
      </c>
      <c r="JLR7" s="98">
        <f>'Sales Forecast by COS'!JLR6</f>
        <v>0</v>
      </c>
      <c r="JLS7" s="98">
        <f>'Sales Forecast by COS'!JLS6</f>
        <v>0</v>
      </c>
      <c r="JLT7" s="98">
        <f>'Sales Forecast by COS'!JLT6</f>
        <v>0</v>
      </c>
      <c r="JLU7" s="98">
        <f>'Sales Forecast by COS'!JLU6</f>
        <v>0</v>
      </c>
      <c r="JLV7" s="98">
        <f>'Sales Forecast by COS'!JLV6</f>
        <v>0</v>
      </c>
      <c r="JLW7" s="98">
        <f>'Sales Forecast by COS'!JLW6</f>
        <v>0</v>
      </c>
      <c r="JLX7" s="98">
        <f>'Sales Forecast by COS'!JLX6</f>
        <v>0</v>
      </c>
      <c r="JLY7" s="98">
        <f>'Sales Forecast by COS'!JLY6</f>
        <v>0</v>
      </c>
      <c r="JLZ7" s="98">
        <f>'Sales Forecast by COS'!JLZ6</f>
        <v>0</v>
      </c>
      <c r="JMA7" s="98">
        <f>'Sales Forecast by COS'!JMA6</f>
        <v>0</v>
      </c>
      <c r="JMB7" s="98">
        <f>'Sales Forecast by COS'!JMB6</f>
        <v>0</v>
      </c>
      <c r="JMC7" s="98">
        <f>'Sales Forecast by COS'!JMC6</f>
        <v>0</v>
      </c>
      <c r="JMD7" s="98">
        <f>'Sales Forecast by COS'!JMD6</f>
        <v>0</v>
      </c>
      <c r="JME7" s="98">
        <f>'Sales Forecast by COS'!JME6</f>
        <v>0</v>
      </c>
      <c r="JMF7" s="98">
        <f>'Sales Forecast by COS'!JMF6</f>
        <v>0</v>
      </c>
      <c r="JMG7" s="98">
        <f>'Sales Forecast by COS'!JMG6</f>
        <v>0</v>
      </c>
      <c r="JMH7" s="98">
        <f>'Sales Forecast by COS'!JMH6</f>
        <v>0</v>
      </c>
      <c r="JMI7" s="98">
        <f>'Sales Forecast by COS'!JMI6</f>
        <v>0</v>
      </c>
      <c r="JMJ7" s="98">
        <f>'Sales Forecast by COS'!JMJ6</f>
        <v>0</v>
      </c>
      <c r="JMK7" s="98">
        <f>'Sales Forecast by COS'!JMK6</f>
        <v>0</v>
      </c>
      <c r="JML7" s="98">
        <f>'Sales Forecast by COS'!JML6</f>
        <v>0</v>
      </c>
      <c r="JMM7" s="98">
        <f>'Sales Forecast by COS'!JMM6</f>
        <v>0</v>
      </c>
      <c r="JMN7" s="98">
        <f>'Sales Forecast by COS'!JMN6</f>
        <v>0</v>
      </c>
      <c r="JMO7" s="98">
        <f>'Sales Forecast by COS'!JMO6</f>
        <v>0</v>
      </c>
      <c r="JMP7" s="98">
        <f>'Sales Forecast by COS'!JMP6</f>
        <v>0</v>
      </c>
      <c r="JMQ7" s="98">
        <f>'Sales Forecast by COS'!JMQ6</f>
        <v>0</v>
      </c>
      <c r="JMR7" s="98">
        <f>'Sales Forecast by COS'!JMR6</f>
        <v>0</v>
      </c>
      <c r="JMS7" s="98">
        <f>'Sales Forecast by COS'!JMS6</f>
        <v>0</v>
      </c>
      <c r="JMT7" s="98">
        <f>'Sales Forecast by COS'!JMT6</f>
        <v>0</v>
      </c>
      <c r="JMU7" s="98">
        <f>'Sales Forecast by COS'!JMU6</f>
        <v>0</v>
      </c>
      <c r="JMV7" s="98">
        <f>'Sales Forecast by COS'!JMV6</f>
        <v>0</v>
      </c>
      <c r="JMW7" s="98">
        <f>'Sales Forecast by COS'!JMW6</f>
        <v>0</v>
      </c>
      <c r="JMX7" s="98">
        <f>'Sales Forecast by COS'!JMX6</f>
        <v>0</v>
      </c>
      <c r="JMY7" s="98">
        <f>'Sales Forecast by COS'!JMY6</f>
        <v>0</v>
      </c>
      <c r="JMZ7" s="98">
        <f>'Sales Forecast by COS'!JMZ6</f>
        <v>0</v>
      </c>
      <c r="JNA7" s="98">
        <f>'Sales Forecast by COS'!JNA6</f>
        <v>0</v>
      </c>
      <c r="JNB7" s="98">
        <f>'Sales Forecast by COS'!JNB6</f>
        <v>0</v>
      </c>
      <c r="JNC7" s="98">
        <f>'Sales Forecast by COS'!JNC6</f>
        <v>0</v>
      </c>
      <c r="JND7" s="98">
        <f>'Sales Forecast by COS'!JND6</f>
        <v>0</v>
      </c>
      <c r="JNE7" s="98">
        <f>'Sales Forecast by COS'!JNE6</f>
        <v>0</v>
      </c>
      <c r="JNF7" s="98">
        <f>'Sales Forecast by COS'!JNF6</f>
        <v>0</v>
      </c>
      <c r="JNG7" s="98">
        <f>'Sales Forecast by COS'!JNG6</f>
        <v>0</v>
      </c>
      <c r="JNH7" s="98">
        <f>'Sales Forecast by COS'!JNH6</f>
        <v>0</v>
      </c>
      <c r="JNI7" s="98">
        <f>'Sales Forecast by COS'!JNI6</f>
        <v>0</v>
      </c>
      <c r="JNJ7" s="98">
        <f>'Sales Forecast by COS'!JNJ6</f>
        <v>0</v>
      </c>
      <c r="JNK7" s="98">
        <f>'Sales Forecast by COS'!JNK6</f>
        <v>0</v>
      </c>
      <c r="JNL7" s="98">
        <f>'Sales Forecast by COS'!JNL6</f>
        <v>0</v>
      </c>
      <c r="JNM7" s="98">
        <f>'Sales Forecast by COS'!JNM6</f>
        <v>0</v>
      </c>
      <c r="JNN7" s="98">
        <f>'Sales Forecast by COS'!JNN6</f>
        <v>0</v>
      </c>
      <c r="JNO7" s="98">
        <f>'Sales Forecast by COS'!JNO6</f>
        <v>0</v>
      </c>
      <c r="JNP7" s="98">
        <f>'Sales Forecast by COS'!JNP6</f>
        <v>0</v>
      </c>
      <c r="JNQ7" s="98">
        <f>'Sales Forecast by COS'!JNQ6</f>
        <v>0</v>
      </c>
      <c r="JNR7" s="98">
        <f>'Sales Forecast by COS'!JNR6</f>
        <v>0</v>
      </c>
      <c r="JNS7" s="98">
        <f>'Sales Forecast by COS'!JNS6</f>
        <v>0</v>
      </c>
      <c r="JNT7" s="98">
        <f>'Sales Forecast by COS'!JNT6</f>
        <v>0</v>
      </c>
      <c r="JNU7" s="98">
        <f>'Sales Forecast by COS'!JNU6</f>
        <v>0</v>
      </c>
      <c r="JNV7" s="98">
        <f>'Sales Forecast by COS'!JNV6</f>
        <v>0</v>
      </c>
      <c r="JNW7" s="98">
        <f>'Sales Forecast by COS'!JNW6</f>
        <v>0</v>
      </c>
      <c r="JNX7" s="98">
        <f>'Sales Forecast by COS'!JNX6</f>
        <v>0</v>
      </c>
      <c r="JNY7" s="98">
        <f>'Sales Forecast by COS'!JNY6</f>
        <v>0</v>
      </c>
      <c r="JNZ7" s="98">
        <f>'Sales Forecast by COS'!JNZ6</f>
        <v>0</v>
      </c>
      <c r="JOA7" s="98">
        <f>'Sales Forecast by COS'!JOA6</f>
        <v>0</v>
      </c>
      <c r="JOB7" s="98">
        <f>'Sales Forecast by COS'!JOB6</f>
        <v>0</v>
      </c>
      <c r="JOC7" s="98">
        <f>'Sales Forecast by COS'!JOC6</f>
        <v>0</v>
      </c>
      <c r="JOD7" s="98">
        <f>'Sales Forecast by COS'!JOD6</f>
        <v>0</v>
      </c>
      <c r="JOE7" s="98">
        <f>'Sales Forecast by COS'!JOE6</f>
        <v>0</v>
      </c>
      <c r="JOF7" s="98">
        <f>'Sales Forecast by COS'!JOF6</f>
        <v>0</v>
      </c>
      <c r="JOG7" s="98">
        <f>'Sales Forecast by COS'!JOG6</f>
        <v>0</v>
      </c>
      <c r="JOH7" s="98">
        <f>'Sales Forecast by COS'!JOH6</f>
        <v>0</v>
      </c>
      <c r="JOI7" s="98">
        <f>'Sales Forecast by COS'!JOI6</f>
        <v>0</v>
      </c>
      <c r="JOJ7" s="98">
        <f>'Sales Forecast by COS'!JOJ6</f>
        <v>0</v>
      </c>
      <c r="JOK7" s="98">
        <f>'Sales Forecast by COS'!JOK6</f>
        <v>0</v>
      </c>
      <c r="JOL7" s="98">
        <f>'Sales Forecast by COS'!JOL6</f>
        <v>0</v>
      </c>
      <c r="JOM7" s="98">
        <f>'Sales Forecast by COS'!JOM6</f>
        <v>0</v>
      </c>
      <c r="JON7" s="98">
        <f>'Sales Forecast by COS'!JON6</f>
        <v>0</v>
      </c>
      <c r="JOO7" s="98">
        <f>'Sales Forecast by COS'!JOO6</f>
        <v>0</v>
      </c>
      <c r="JOP7" s="98">
        <f>'Sales Forecast by COS'!JOP6</f>
        <v>0</v>
      </c>
      <c r="JOQ7" s="98">
        <f>'Sales Forecast by COS'!JOQ6</f>
        <v>0</v>
      </c>
      <c r="JOR7" s="98">
        <f>'Sales Forecast by COS'!JOR6</f>
        <v>0</v>
      </c>
      <c r="JOS7" s="98">
        <f>'Sales Forecast by COS'!JOS6</f>
        <v>0</v>
      </c>
      <c r="JOT7" s="98">
        <f>'Sales Forecast by COS'!JOT6</f>
        <v>0</v>
      </c>
      <c r="JOU7" s="98">
        <f>'Sales Forecast by COS'!JOU6</f>
        <v>0</v>
      </c>
      <c r="JOV7" s="98">
        <f>'Sales Forecast by COS'!JOV6</f>
        <v>0</v>
      </c>
      <c r="JOW7" s="98">
        <f>'Sales Forecast by COS'!JOW6</f>
        <v>0</v>
      </c>
      <c r="JOX7" s="98">
        <f>'Sales Forecast by COS'!JOX6</f>
        <v>0</v>
      </c>
      <c r="JOY7" s="98">
        <f>'Sales Forecast by COS'!JOY6</f>
        <v>0</v>
      </c>
      <c r="JOZ7" s="98">
        <f>'Sales Forecast by COS'!JOZ6</f>
        <v>0</v>
      </c>
      <c r="JPA7" s="98">
        <f>'Sales Forecast by COS'!JPA6</f>
        <v>0</v>
      </c>
      <c r="JPB7" s="98">
        <f>'Sales Forecast by COS'!JPB6</f>
        <v>0</v>
      </c>
      <c r="JPC7" s="98">
        <f>'Sales Forecast by COS'!JPC6</f>
        <v>0</v>
      </c>
      <c r="JPD7" s="98">
        <f>'Sales Forecast by COS'!JPD6</f>
        <v>0</v>
      </c>
      <c r="JPE7" s="98">
        <f>'Sales Forecast by COS'!JPE6</f>
        <v>0</v>
      </c>
      <c r="JPF7" s="98">
        <f>'Sales Forecast by COS'!JPF6</f>
        <v>0</v>
      </c>
      <c r="JPG7" s="98">
        <f>'Sales Forecast by COS'!JPG6</f>
        <v>0</v>
      </c>
      <c r="JPH7" s="98">
        <f>'Sales Forecast by COS'!JPH6</f>
        <v>0</v>
      </c>
      <c r="JPI7" s="98">
        <f>'Sales Forecast by COS'!JPI6</f>
        <v>0</v>
      </c>
      <c r="JPJ7" s="98">
        <f>'Sales Forecast by COS'!JPJ6</f>
        <v>0</v>
      </c>
      <c r="JPK7" s="98">
        <f>'Sales Forecast by COS'!JPK6</f>
        <v>0</v>
      </c>
      <c r="JPL7" s="98">
        <f>'Sales Forecast by COS'!JPL6</f>
        <v>0</v>
      </c>
      <c r="JPM7" s="98">
        <f>'Sales Forecast by COS'!JPM6</f>
        <v>0</v>
      </c>
      <c r="JPN7" s="98">
        <f>'Sales Forecast by COS'!JPN6</f>
        <v>0</v>
      </c>
      <c r="JPO7" s="98">
        <f>'Sales Forecast by COS'!JPO6</f>
        <v>0</v>
      </c>
      <c r="JPP7" s="98">
        <f>'Sales Forecast by COS'!JPP6</f>
        <v>0</v>
      </c>
      <c r="JPQ7" s="98">
        <f>'Sales Forecast by COS'!JPQ6</f>
        <v>0</v>
      </c>
      <c r="JPR7" s="98">
        <f>'Sales Forecast by COS'!JPR6</f>
        <v>0</v>
      </c>
      <c r="JPS7" s="98">
        <f>'Sales Forecast by COS'!JPS6</f>
        <v>0</v>
      </c>
      <c r="JPT7" s="98">
        <f>'Sales Forecast by COS'!JPT6</f>
        <v>0</v>
      </c>
      <c r="JPU7" s="98">
        <f>'Sales Forecast by COS'!JPU6</f>
        <v>0</v>
      </c>
      <c r="JPV7" s="98">
        <f>'Sales Forecast by COS'!JPV6</f>
        <v>0</v>
      </c>
      <c r="JPW7" s="98">
        <f>'Sales Forecast by COS'!JPW6</f>
        <v>0</v>
      </c>
      <c r="JPX7" s="98">
        <f>'Sales Forecast by COS'!JPX6</f>
        <v>0</v>
      </c>
      <c r="JPY7" s="98">
        <f>'Sales Forecast by COS'!JPY6</f>
        <v>0</v>
      </c>
      <c r="JPZ7" s="98">
        <f>'Sales Forecast by COS'!JPZ6</f>
        <v>0</v>
      </c>
      <c r="JQA7" s="98">
        <f>'Sales Forecast by COS'!JQA6</f>
        <v>0</v>
      </c>
      <c r="JQB7" s="98">
        <f>'Sales Forecast by COS'!JQB6</f>
        <v>0</v>
      </c>
      <c r="JQC7" s="98">
        <f>'Sales Forecast by COS'!JQC6</f>
        <v>0</v>
      </c>
      <c r="JQD7" s="98">
        <f>'Sales Forecast by COS'!JQD6</f>
        <v>0</v>
      </c>
      <c r="JQE7" s="98">
        <f>'Sales Forecast by COS'!JQE6</f>
        <v>0</v>
      </c>
      <c r="JQF7" s="98">
        <f>'Sales Forecast by COS'!JQF6</f>
        <v>0</v>
      </c>
      <c r="JQG7" s="98">
        <f>'Sales Forecast by COS'!JQG6</f>
        <v>0</v>
      </c>
      <c r="JQH7" s="98">
        <f>'Sales Forecast by COS'!JQH6</f>
        <v>0</v>
      </c>
      <c r="JQI7" s="98">
        <f>'Sales Forecast by COS'!JQI6</f>
        <v>0</v>
      </c>
      <c r="JQJ7" s="98">
        <f>'Sales Forecast by COS'!JQJ6</f>
        <v>0</v>
      </c>
      <c r="JQK7" s="98">
        <f>'Sales Forecast by COS'!JQK6</f>
        <v>0</v>
      </c>
      <c r="JQL7" s="98">
        <f>'Sales Forecast by COS'!JQL6</f>
        <v>0</v>
      </c>
      <c r="JQM7" s="98">
        <f>'Sales Forecast by COS'!JQM6</f>
        <v>0</v>
      </c>
      <c r="JQN7" s="98">
        <f>'Sales Forecast by COS'!JQN6</f>
        <v>0</v>
      </c>
      <c r="JQO7" s="98">
        <f>'Sales Forecast by COS'!JQO6</f>
        <v>0</v>
      </c>
      <c r="JQP7" s="98">
        <f>'Sales Forecast by COS'!JQP6</f>
        <v>0</v>
      </c>
      <c r="JQQ7" s="98">
        <f>'Sales Forecast by COS'!JQQ6</f>
        <v>0</v>
      </c>
      <c r="JQR7" s="98">
        <f>'Sales Forecast by COS'!JQR6</f>
        <v>0</v>
      </c>
      <c r="JQS7" s="98">
        <f>'Sales Forecast by COS'!JQS6</f>
        <v>0</v>
      </c>
      <c r="JQT7" s="98">
        <f>'Sales Forecast by COS'!JQT6</f>
        <v>0</v>
      </c>
      <c r="JQU7" s="98">
        <f>'Sales Forecast by COS'!JQU6</f>
        <v>0</v>
      </c>
      <c r="JQV7" s="98">
        <f>'Sales Forecast by COS'!JQV6</f>
        <v>0</v>
      </c>
      <c r="JQW7" s="98">
        <f>'Sales Forecast by COS'!JQW6</f>
        <v>0</v>
      </c>
      <c r="JQX7" s="98">
        <f>'Sales Forecast by COS'!JQX6</f>
        <v>0</v>
      </c>
      <c r="JQY7" s="98">
        <f>'Sales Forecast by COS'!JQY6</f>
        <v>0</v>
      </c>
      <c r="JQZ7" s="98">
        <f>'Sales Forecast by COS'!JQZ6</f>
        <v>0</v>
      </c>
      <c r="JRA7" s="98">
        <f>'Sales Forecast by COS'!JRA6</f>
        <v>0</v>
      </c>
      <c r="JRB7" s="98">
        <f>'Sales Forecast by COS'!JRB6</f>
        <v>0</v>
      </c>
      <c r="JRC7" s="98">
        <f>'Sales Forecast by COS'!JRC6</f>
        <v>0</v>
      </c>
      <c r="JRD7" s="98">
        <f>'Sales Forecast by COS'!JRD6</f>
        <v>0</v>
      </c>
      <c r="JRE7" s="98">
        <f>'Sales Forecast by COS'!JRE6</f>
        <v>0</v>
      </c>
      <c r="JRF7" s="98">
        <f>'Sales Forecast by COS'!JRF6</f>
        <v>0</v>
      </c>
      <c r="JRG7" s="98">
        <f>'Sales Forecast by COS'!JRG6</f>
        <v>0</v>
      </c>
      <c r="JRH7" s="98">
        <f>'Sales Forecast by COS'!JRH6</f>
        <v>0</v>
      </c>
      <c r="JRI7" s="98">
        <f>'Sales Forecast by COS'!JRI6</f>
        <v>0</v>
      </c>
      <c r="JRJ7" s="98">
        <f>'Sales Forecast by COS'!JRJ6</f>
        <v>0</v>
      </c>
      <c r="JRK7" s="98">
        <f>'Sales Forecast by COS'!JRK6</f>
        <v>0</v>
      </c>
      <c r="JRL7" s="98">
        <f>'Sales Forecast by COS'!JRL6</f>
        <v>0</v>
      </c>
      <c r="JRM7" s="98">
        <f>'Sales Forecast by COS'!JRM6</f>
        <v>0</v>
      </c>
      <c r="JRN7" s="98">
        <f>'Sales Forecast by COS'!JRN6</f>
        <v>0</v>
      </c>
      <c r="JRO7" s="98">
        <f>'Sales Forecast by COS'!JRO6</f>
        <v>0</v>
      </c>
      <c r="JRP7" s="98">
        <f>'Sales Forecast by COS'!JRP6</f>
        <v>0</v>
      </c>
      <c r="JRQ7" s="98">
        <f>'Sales Forecast by COS'!JRQ6</f>
        <v>0</v>
      </c>
      <c r="JRR7" s="98">
        <f>'Sales Forecast by COS'!JRR6</f>
        <v>0</v>
      </c>
      <c r="JRS7" s="98">
        <f>'Sales Forecast by COS'!JRS6</f>
        <v>0</v>
      </c>
      <c r="JRT7" s="98">
        <f>'Sales Forecast by COS'!JRT6</f>
        <v>0</v>
      </c>
      <c r="JRU7" s="98">
        <f>'Sales Forecast by COS'!JRU6</f>
        <v>0</v>
      </c>
      <c r="JRV7" s="98">
        <f>'Sales Forecast by COS'!JRV6</f>
        <v>0</v>
      </c>
      <c r="JRW7" s="98">
        <f>'Sales Forecast by COS'!JRW6</f>
        <v>0</v>
      </c>
      <c r="JRX7" s="98">
        <f>'Sales Forecast by COS'!JRX6</f>
        <v>0</v>
      </c>
      <c r="JRY7" s="98">
        <f>'Sales Forecast by COS'!JRY6</f>
        <v>0</v>
      </c>
      <c r="JRZ7" s="98">
        <f>'Sales Forecast by COS'!JRZ6</f>
        <v>0</v>
      </c>
      <c r="JSA7" s="98">
        <f>'Sales Forecast by COS'!JSA6</f>
        <v>0</v>
      </c>
      <c r="JSB7" s="98">
        <f>'Sales Forecast by COS'!JSB6</f>
        <v>0</v>
      </c>
      <c r="JSC7" s="98">
        <f>'Sales Forecast by COS'!JSC6</f>
        <v>0</v>
      </c>
      <c r="JSD7" s="98">
        <f>'Sales Forecast by COS'!JSD6</f>
        <v>0</v>
      </c>
      <c r="JSE7" s="98">
        <f>'Sales Forecast by COS'!JSE6</f>
        <v>0</v>
      </c>
      <c r="JSF7" s="98">
        <f>'Sales Forecast by COS'!JSF6</f>
        <v>0</v>
      </c>
      <c r="JSG7" s="98">
        <f>'Sales Forecast by COS'!JSG6</f>
        <v>0</v>
      </c>
      <c r="JSH7" s="98">
        <f>'Sales Forecast by COS'!JSH6</f>
        <v>0</v>
      </c>
      <c r="JSI7" s="98">
        <f>'Sales Forecast by COS'!JSI6</f>
        <v>0</v>
      </c>
      <c r="JSJ7" s="98">
        <f>'Sales Forecast by COS'!JSJ6</f>
        <v>0</v>
      </c>
      <c r="JSK7" s="98">
        <f>'Sales Forecast by COS'!JSK6</f>
        <v>0</v>
      </c>
      <c r="JSL7" s="98">
        <f>'Sales Forecast by COS'!JSL6</f>
        <v>0</v>
      </c>
      <c r="JSM7" s="98">
        <f>'Sales Forecast by COS'!JSM6</f>
        <v>0</v>
      </c>
      <c r="JSN7" s="98">
        <f>'Sales Forecast by COS'!JSN6</f>
        <v>0</v>
      </c>
      <c r="JSO7" s="98">
        <f>'Sales Forecast by COS'!JSO6</f>
        <v>0</v>
      </c>
      <c r="JSP7" s="98">
        <f>'Sales Forecast by COS'!JSP6</f>
        <v>0</v>
      </c>
      <c r="JSQ7" s="98">
        <f>'Sales Forecast by COS'!JSQ6</f>
        <v>0</v>
      </c>
      <c r="JSR7" s="98">
        <f>'Sales Forecast by COS'!JSR6</f>
        <v>0</v>
      </c>
      <c r="JSS7" s="98">
        <f>'Sales Forecast by COS'!JSS6</f>
        <v>0</v>
      </c>
      <c r="JST7" s="98">
        <f>'Sales Forecast by COS'!JST6</f>
        <v>0</v>
      </c>
      <c r="JSU7" s="98">
        <f>'Sales Forecast by COS'!JSU6</f>
        <v>0</v>
      </c>
      <c r="JSV7" s="98">
        <f>'Sales Forecast by COS'!JSV6</f>
        <v>0</v>
      </c>
      <c r="JSW7" s="98">
        <f>'Sales Forecast by COS'!JSW6</f>
        <v>0</v>
      </c>
      <c r="JSX7" s="98">
        <f>'Sales Forecast by COS'!JSX6</f>
        <v>0</v>
      </c>
      <c r="JSY7" s="98">
        <f>'Sales Forecast by COS'!JSY6</f>
        <v>0</v>
      </c>
      <c r="JSZ7" s="98">
        <f>'Sales Forecast by COS'!JSZ6</f>
        <v>0</v>
      </c>
      <c r="JTA7" s="98">
        <f>'Sales Forecast by COS'!JTA6</f>
        <v>0</v>
      </c>
      <c r="JTB7" s="98">
        <f>'Sales Forecast by COS'!JTB6</f>
        <v>0</v>
      </c>
      <c r="JTC7" s="98">
        <f>'Sales Forecast by COS'!JTC6</f>
        <v>0</v>
      </c>
      <c r="JTD7" s="98">
        <f>'Sales Forecast by COS'!JTD6</f>
        <v>0</v>
      </c>
      <c r="JTE7" s="98">
        <f>'Sales Forecast by COS'!JTE6</f>
        <v>0</v>
      </c>
      <c r="JTF7" s="98">
        <f>'Sales Forecast by COS'!JTF6</f>
        <v>0</v>
      </c>
      <c r="JTG7" s="98">
        <f>'Sales Forecast by COS'!JTG6</f>
        <v>0</v>
      </c>
      <c r="JTH7" s="98">
        <f>'Sales Forecast by COS'!JTH6</f>
        <v>0</v>
      </c>
      <c r="JTI7" s="98">
        <f>'Sales Forecast by COS'!JTI6</f>
        <v>0</v>
      </c>
      <c r="JTJ7" s="98">
        <f>'Sales Forecast by COS'!JTJ6</f>
        <v>0</v>
      </c>
      <c r="JTK7" s="98">
        <f>'Sales Forecast by COS'!JTK6</f>
        <v>0</v>
      </c>
      <c r="JTL7" s="98">
        <f>'Sales Forecast by COS'!JTL6</f>
        <v>0</v>
      </c>
      <c r="JTM7" s="98">
        <f>'Sales Forecast by COS'!JTM6</f>
        <v>0</v>
      </c>
      <c r="JTN7" s="98">
        <f>'Sales Forecast by COS'!JTN6</f>
        <v>0</v>
      </c>
      <c r="JTO7" s="98">
        <f>'Sales Forecast by COS'!JTO6</f>
        <v>0</v>
      </c>
      <c r="JTP7" s="98">
        <f>'Sales Forecast by COS'!JTP6</f>
        <v>0</v>
      </c>
      <c r="JTQ7" s="98">
        <f>'Sales Forecast by COS'!JTQ6</f>
        <v>0</v>
      </c>
      <c r="JTR7" s="98">
        <f>'Sales Forecast by COS'!JTR6</f>
        <v>0</v>
      </c>
      <c r="JTS7" s="98">
        <f>'Sales Forecast by COS'!JTS6</f>
        <v>0</v>
      </c>
      <c r="JTT7" s="98">
        <f>'Sales Forecast by COS'!JTT6</f>
        <v>0</v>
      </c>
      <c r="JTU7" s="98">
        <f>'Sales Forecast by COS'!JTU6</f>
        <v>0</v>
      </c>
      <c r="JTV7" s="98">
        <f>'Sales Forecast by COS'!JTV6</f>
        <v>0</v>
      </c>
      <c r="JTW7" s="98">
        <f>'Sales Forecast by COS'!JTW6</f>
        <v>0</v>
      </c>
      <c r="JTX7" s="98">
        <f>'Sales Forecast by COS'!JTX6</f>
        <v>0</v>
      </c>
      <c r="JTY7" s="98">
        <f>'Sales Forecast by COS'!JTY6</f>
        <v>0</v>
      </c>
      <c r="JTZ7" s="98">
        <f>'Sales Forecast by COS'!JTZ6</f>
        <v>0</v>
      </c>
      <c r="JUA7" s="98">
        <f>'Sales Forecast by COS'!JUA6</f>
        <v>0</v>
      </c>
      <c r="JUB7" s="98">
        <f>'Sales Forecast by COS'!JUB6</f>
        <v>0</v>
      </c>
      <c r="JUC7" s="98">
        <f>'Sales Forecast by COS'!JUC6</f>
        <v>0</v>
      </c>
      <c r="JUD7" s="98">
        <f>'Sales Forecast by COS'!JUD6</f>
        <v>0</v>
      </c>
      <c r="JUE7" s="98">
        <f>'Sales Forecast by COS'!JUE6</f>
        <v>0</v>
      </c>
      <c r="JUF7" s="98">
        <f>'Sales Forecast by COS'!JUF6</f>
        <v>0</v>
      </c>
      <c r="JUG7" s="98">
        <f>'Sales Forecast by COS'!JUG6</f>
        <v>0</v>
      </c>
      <c r="JUH7" s="98">
        <f>'Sales Forecast by COS'!JUH6</f>
        <v>0</v>
      </c>
      <c r="JUI7" s="98">
        <f>'Sales Forecast by COS'!JUI6</f>
        <v>0</v>
      </c>
      <c r="JUJ7" s="98">
        <f>'Sales Forecast by COS'!JUJ6</f>
        <v>0</v>
      </c>
      <c r="JUK7" s="98">
        <f>'Sales Forecast by COS'!JUK6</f>
        <v>0</v>
      </c>
      <c r="JUL7" s="98">
        <f>'Sales Forecast by COS'!JUL6</f>
        <v>0</v>
      </c>
      <c r="JUM7" s="98">
        <f>'Sales Forecast by COS'!JUM6</f>
        <v>0</v>
      </c>
      <c r="JUN7" s="98">
        <f>'Sales Forecast by COS'!JUN6</f>
        <v>0</v>
      </c>
      <c r="JUO7" s="98">
        <f>'Sales Forecast by COS'!JUO6</f>
        <v>0</v>
      </c>
      <c r="JUP7" s="98">
        <f>'Sales Forecast by COS'!JUP6</f>
        <v>0</v>
      </c>
      <c r="JUQ7" s="98">
        <f>'Sales Forecast by COS'!JUQ6</f>
        <v>0</v>
      </c>
      <c r="JUR7" s="98">
        <f>'Sales Forecast by COS'!JUR6</f>
        <v>0</v>
      </c>
      <c r="JUS7" s="98">
        <f>'Sales Forecast by COS'!JUS6</f>
        <v>0</v>
      </c>
      <c r="JUT7" s="98">
        <f>'Sales Forecast by COS'!JUT6</f>
        <v>0</v>
      </c>
      <c r="JUU7" s="98">
        <f>'Sales Forecast by COS'!JUU6</f>
        <v>0</v>
      </c>
      <c r="JUV7" s="98">
        <f>'Sales Forecast by COS'!JUV6</f>
        <v>0</v>
      </c>
      <c r="JUW7" s="98">
        <f>'Sales Forecast by COS'!JUW6</f>
        <v>0</v>
      </c>
      <c r="JUX7" s="98">
        <f>'Sales Forecast by COS'!JUX6</f>
        <v>0</v>
      </c>
      <c r="JUY7" s="98">
        <f>'Sales Forecast by COS'!JUY6</f>
        <v>0</v>
      </c>
      <c r="JUZ7" s="98">
        <f>'Sales Forecast by COS'!JUZ6</f>
        <v>0</v>
      </c>
      <c r="JVA7" s="98">
        <f>'Sales Forecast by COS'!JVA6</f>
        <v>0</v>
      </c>
      <c r="JVB7" s="98">
        <f>'Sales Forecast by COS'!JVB6</f>
        <v>0</v>
      </c>
      <c r="JVC7" s="98">
        <f>'Sales Forecast by COS'!JVC6</f>
        <v>0</v>
      </c>
      <c r="JVD7" s="98">
        <f>'Sales Forecast by COS'!JVD6</f>
        <v>0</v>
      </c>
      <c r="JVE7" s="98">
        <f>'Sales Forecast by COS'!JVE6</f>
        <v>0</v>
      </c>
      <c r="JVF7" s="98">
        <f>'Sales Forecast by COS'!JVF6</f>
        <v>0</v>
      </c>
      <c r="JVG7" s="98">
        <f>'Sales Forecast by COS'!JVG6</f>
        <v>0</v>
      </c>
      <c r="JVH7" s="98">
        <f>'Sales Forecast by COS'!JVH6</f>
        <v>0</v>
      </c>
      <c r="JVI7" s="98">
        <f>'Sales Forecast by COS'!JVI6</f>
        <v>0</v>
      </c>
      <c r="JVJ7" s="98">
        <f>'Sales Forecast by COS'!JVJ6</f>
        <v>0</v>
      </c>
      <c r="JVK7" s="98">
        <f>'Sales Forecast by COS'!JVK6</f>
        <v>0</v>
      </c>
      <c r="JVL7" s="98">
        <f>'Sales Forecast by COS'!JVL6</f>
        <v>0</v>
      </c>
      <c r="JVM7" s="98">
        <f>'Sales Forecast by COS'!JVM6</f>
        <v>0</v>
      </c>
      <c r="JVN7" s="98">
        <f>'Sales Forecast by COS'!JVN6</f>
        <v>0</v>
      </c>
      <c r="JVO7" s="98">
        <f>'Sales Forecast by COS'!JVO6</f>
        <v>0</v>
      </c>
      <c r="JVP7" s="98">
        <f>'Sales Forecast by COS'!JVP6</f>
        <v>0</v>
      </c>
      <c r="JVQ7" s="98">
        <f>'Sales Forecast by COS'!JVQ6</f>
        <v>0</v>
      </c>
      <c r="JVR7" s="98">
        <f>'Sales Forecast by COS'!JVR6</f>
        <v>0</v>
      </c>
      <c r="JVS7" s="98">
        <f>'Sales Forecast by COS'!JVS6</f>
        <v>0</v>
      </c>
      <c r="JVT7" s="98">
        <f>'Sales Forecast by COS'!JVT6</f>
        <v>0</v>
      </c>
      <c r="JVU7" s="98">
        <f>'Sales Forecast by COS'!JVU6</f>
        <v>0</v>
      </c>
      <c r="JVV7" s="98">
        <f>'Sales Forecast by COS'!JVV6</f>
        <v>0</v>
      </c>
      <c r="JVW7" s="98">
        <f>'Sales Forecast by COS'!JVW6</f>
        <v>0</v>
      </c>
      <c r="JVX7" s="98">
        <f>'Sales Forecast by COS'!JVX6</f>
        <v>0</v>
      </c>
      <c r="JVY7" s="98">
        <f>'Sales Forecast by COS'!JVY6</f>
        <v>0</v>
      </c>
      <c r="JVZ7" s="98">
        <f>'Sales Forecast by COS'!JVZ6</f>
        <v>0</v>
      </c>
      <c r="JWA7" s="98">
        <f>'Sales Forecast by COS'!JWA6</f>
        <v>0</v>
      </c>
      <c r="JWB7" s="98">
        <f>'Sales Forecast by COS'!JWB6</f>
        <v>0</v>
      </c>
      <c r="JWC7" s="98">
        <f>'Sales Forecast by COS'!JWC6</f>
        <v>0</v>
      </c>
      <c r="JWD7" s="98">
        <f>'Sales Forecast by COS'!JWD6</f>
        <v>0</v>
      </c>
      <c r="JWE7" s="98">
        <f>'Sales Forecast by COS'!JWE6</f>
        <v>0</v>
      </c>
      <c r="JWF7" s="98">
        <f>'Sales Forecast by COS'!JWF6</f>
        <v>0</v>
      </c>
      <c r="JWG7" s="98">
        <f>'Sales Forecast by COS'!JWG6</f>
        <v>0</v>
      </c>
      <c r="JWH7" s="98">
        <f>'Sales Forecast by COS'!JWH6</f>
        <v>0</v>
      </c>
      <c r="JWI7" s="98">
        <f>'Sales Forecast by COS'!JWI6</f>
        <v>0</v>
      </c>
      <c r="JWJ7" s="98">
        <f>'Sales Forecast by COS'!JWJ6</f>
        <v>0</v>
      </c>
      <c r="JWK7" s="98">
        <f>'Sales Forecast by COS'!JWK6</f>
        <v>0</v>
      </c>
      <c r="JWL7" s="98">
        <f>'Sales Forecast by COS'!JWL6</f>
        <v>0</v>
      </c>
      <c r="JWM7" s="98">
        <f>'Sales Forecast by COS'!JWM6</f>
        <v>0</v>
      </c>
      <c r="JWN7" s="98">
        <f>'Sales Forecast by COS'!JWN6</f>
        <v>0</v>
      </c>
      <c r="JWO7" s="98">
        <f>'Sales Forecast by COS'!JWO6</f>
        <v>0</v>
      </c>
      <c r="JWP7" s="98">
        <f>'Sales Forecast by COS'!JWP6</f>
        <v>0</v>
      </c>
      <c r="JWQ7" s="98">
        <f>'Sales Forecast by COS'!JWQ6</f>
        <v>0</v>
      </c>
      <c r="JWR7" s="98">
        <f>'Sales Forecast by COS'!JWR6</f>
        <v>0</v>
      </c>
      <c r="JWS7" s="98">
        <f>'Sales Forecast by COS'!JWS6</f>
        <v>0</v>
      </c>
      <c r="JWT7" s="98">
        <f>'Sales Forecast by COS'!JWT6</f>
        <v>0</v>
      </c>
      <c r="JWU7" s="98">
        <f>'Sales Forecast by COS'!JWU6</f>
        <v>0</v>
      </c>
      <c r="JWV7" s="98">
        <f>'Sales Forecast by COS'!JWV6</f>
        <v>0</v>
      </c>
      <c r="JWW7" s="98">
        <f>'Sales Forecast by COS'!JWW6</f>
        <v>0</v>
      </c>
      <c r="JWX7" s="98">
        <f>'Sales Forecast by COS'!JWX6</f>
        <v>0</v>
      </c>
      <c r="JWY7" s="98">
        <f>'Sales Forecast by COS'!JWY6</f>
        <v>0</v>
      </c>
      <c r="JWZ7" s="98">
        <f>'Sales Forecast by COS'!JWZ6</f>
        <v>0</v>
      </c>
      <c r="JXA7" s="98">
        <f>'Sales Forecast by COS'!JXA6</f>
        <v>0</v>
      </c>
      <c r="JXB7" s="98">
        <f>'Sales Forecast by COS'!JXB6</f>
        <v>0</v>
      </c>
      <c r="JXC7" s="98">
        <f>'Sales Forecast by COS'!JXC6</f>
        <v>0</v>
      </c>
      <c r="JXD7" s="98">
        <f>'Sales Forecast by COS'!JXD6</f>
        <v>0</v>
      </c>
      <c r="JXE7" s="98">
        <f>'Sales Forecast by COS'!JXE6</f>
        <v>0</v>
      </c>
      <c r="JXF7" s="98">
        <f>'Sales Forecast by COS'!JXF6</f>
        <v>0</v>
      </c>
      <c r="JXG7" s="98">
        <f>'Sales Forecast by COS'!JXG6</f>
        <v>0</v>
      </c>
      <c r="JXH7" s="98">
        <f>'Sales Forecast by COS'!JXH6</f>
        <v>0</v>
      </c>
      <c r="JXI7" s="98">
        <f>'Sales Forecast by COS'!JXI6</f>
        <v>0</v>
      </c>
      <c r="JXJ7" s="98">
        <f>'Sales Forecast by COS'!JXJ6</f>
        <v>0</v>
      </c>
      <c r="JXK7" s="98">
        <f>'Sales Forecast by COS'!JXK6</f>
        <v>0</v>
      </c>
      <c r="JXL7" s="98">
        <f>'Sales Forecast by COS'!JXL6</f>
        <v>0</v>
      </c>
      <c r="JXM7" s="98">
        <f>'Sales Forecast by COS'!JXM6</f>
        <v>0</v>
      </c>
      <c r="JXN7" s="98">
        <f>'Sales Forecast by COS'!JXN6</f>
        <v>0</v>
      </c>
      <c r="JXO7" s="98">
        <f>'Sales Forecast by COS'!JXO6</f>
        <v>0</v>
      </c>
      <c r="JXP7" s="98">
        <f>'Sales Forecast by COS'!JXP6</f>
        <v>0</v>
      </c>
      <c r="JXQ7" s="98">
        <f>'Sales Forecast by COS'!JXQ6</f>
        <v>0</v>
      </c>
      <c r="JXR7" s="98">
        <f>'Sales Forecast by COS'!JXR6</f>
        <v>0</v>
      </c>
      <c r="JXS7" s="98">
        <f>'Sales Forecast by COS'!JXS6</f>
        <v>0</v>
      </c>
      <c r="JXT7" s="98">
        <f>'Sales Forecast by COS'!JXT6</f>
        <v>0</v>
      </c>
      <c r="JXU7" s="98">
        <f>'Sales Forecast by COS'!JXU6</f>
        <v>0</v>
      </c>
      <c r="JXV7" s="98">
        <f>'Sales Forecast by COS'!JXV6</f>
        <v>0</v>
      </c>
      <c r="JXW7" s="98">
        <f>'Sales Forecast by COS'!JXW6</f>
        <v>0</v>
      </c>
      <c r="JXX7" s="98">
        <f>'Sales Forecast by COS'!JXX6</f>
        <v>0</v>
      </c>
      <c r="JXY7" s="98">
        <f>'Sales Forecast by COS'!JXY6</f>
        <v>0</v>
      </c>
      <c r="JXZ7" s="98">
        <f>'Sales Forecast by COS'!JXZ6</f>
        <v>0</v>
      </c>
      <c r="JYA7" s="98">
        <f>'Sales Forecast by COS'!JYA6</f>
        <v>0</v>
      </c>
      <c r="JYB7" s="98">
        <f>'Sales Forecast by COS'!JYB6</f>
        <v>0</v>
      </c>
      <c r="JYC7" s="98">
        <f>'Sales Forecast by COS'!JYC6</f>
        <v>0</v>
      </c>
      <c r="JYD7" s="98">
        <f>'Sales Forecast by COS'!JYD6</f>
        <v>0</v>
      </c>
      <c r="JYE7" s="98">
        <f>'Sales Forecast by COS'!JYE6</f>
        <v>0</v>
      </c>
      <c r="JYF7" s="98">
        <f>'Sales Forecast by COS'!JYF6</f>
        <v>0</v>
      </c>
      <c r="JYG7" s="98">
        <f>'Sales Forecast by COS'!JYG6</f>
        <v>0</v>
      </c>
      <c r="JYH7" s="98">
        <f>'Sales Forecast by COS'!JYH6</f>
        <v>0</v>
      </c>
      <c r="JYI7" s="98">
        <f>'Sales Forecast by COS'!JYI6</f>
        <v>0</v>
      </c>
      <c r="JYJ7" s="98">
        <f>'Sales Forecast by COS'!JYJ6</f>
        <v>0</v>
      </c>
      <c r="JYK7" s="98">
        <f>'Sales Forecast by COS'!JYK6</f>
        <v>0</v>
      </c>
      <c r="JYL7" s="98">
        <f>'Sales Forecast by COS'!JYL6</f>
        <v>0</v>
      </c>
      <c r="JYM7" s="98">
        <f>'Sales Forecast by COS'!JYM6</f>
        <v>0</v>
      </c>
      <c r="JYN7" s="98">
        <f>'Sales Forecast by COS'!JYN6</f>
        <v>0</v>
      </c>
      <c r="JYO7" s="98">
        <f>'Sales Forecast by COS'!JYO6</f>
        <v>0</v>
      </c>
      <c r="JYP7" s="98">
        <f>'Sales Forecast by COS'!JYP6</f>
        <v>0</v>
      </c>
      <c r="JYQ7" s="98">
        <f>'Sales Forecast by COS'!JYQ6</f>
        <v>0</v>
      </c>
      <c r="JYR7" s="98">
        <f>'Sales Forecast by COS'!JYR6</f>
        <v>0</v>
      </c>
      <c r="JYS7" s="98">
        <f>'Sales Forecast by COS'!JYS6</f>
        <v>0</v>
      </c>
      <c r="JYT7" s="98">
        <f>'Sales Forecast by COS'!JYT6</f>
        <v>0</v>
      </c>
      <c r="JYU7" s="98">
        <f>'Sales Forecast by COS'!JYU6</f>
        <v>0</v>
      </c>
      <c r="JYV7" s="98">
        <f>'Sales Forecast by COS'!JYV6</f>
        <v>0</v>
      </c>
      <c r="JYW7" s="98">
        <f>'Sales Forecast by COS'!JYW6</f>
        <v>0</v>
      </c>
      <c r="JYX7" s="98">
        <f>'Sales Forecast by COS'!JYX6</f>
        <v>0</v>
      </c>
      <c r="JYY7" s="98">
        <f>'Sales Forecast by COS'!JYY6</f>
        <v>0</v>
      </c>
      <c r="JYZ7" s="98">
        <f>'Sales Forecast by COS'!JYZ6</f>
        <v>0</v>
      </c>
      <c r="JZA7" s="98">
        <f>'Sales Forecast by COS'!JZA6</f>
        <v>0</v>
      </c>
      <c r="JZB7" s="98">
        <f>'Sales Forecast by COS'!JZB6</f>
        <v>0</v>
      </c>
      <c r="JZC7" s="98">
        <f>'Sales Forecast by COS'!JZC6</f>
        <v>0</v>
      </c>
      <c r="JZD7" s="98">
        <f>'Sales Forecast by COS'!JZD6</f>
        <v>0</v>
      </c>
      <c r="JZE7" s="98">
        <f>'Sales Forecast by COS'!JZE6</f>
        <v>0</v>
      </c>
      <c r="JZF7" s="98">
        <f>'Sales Forecast by COS'!JZF6</f>
        <v>0</v>
      </c>
      <c r="JZG7" s="98">
        <f>'Sales Forecast by COS'!JZG6</f>
        <v>0</v>
      </c>
      <c r="JZH7" s="98">
        <f>'Sales Forecast by COS'!JZH6</f>
        <v>0</v>
      </c>
      <c r="JZI7" s="98">
        <f>'Sales Forecast by COS'!JZI6</f>
        <v>0</v>
      </c>
      <c r="JZJ7" s="98">
        <f>'Sales Forecast by COS'!JZJ6</f>
        <v>0</v>
      </c>
      <c r="JZK7" s="98">
        <f>'Sales Forecast by COS'!JZK6</f>
        <v>0</v>
      </c>
      <c r="JZL7" s="98">
        <f>'Sales Forecast by COS'!JZL6</f>
        <v>0</v>
      </c>
      <c r="JZM7" s="98">
        <f>'Sales Forecast by COS'!JZM6</f>
        <v>0</v>
      </c>
      <c r="JZN7" s="98">
        <f>'Sales Forecast by COS'!JZN6</f>
        <v>0</v>
      </c>
      <c r="JZO7" s="98">
        <f>'Sales Forecast by COS'!JZO6</f>
        <v>0</v>
      </c>
      <c r="JZP7" s="98">
        <f>'Sales Forecast by COS'!JZP6</f>
        <v>0</v>
      </c>
      <c r="JZQ7" s="98">
        <f>'Sales Forecast by COS'!JZQ6</f>
        <v>0</v>
      </c>
      <c r="JZR7" s="98">
        <f>'Sales Forecast by COS'!JZR6</f>
        <v>0</v>
      </c>
      <c r="JZS7" s="98">
        <f>'Sales Forecast by COS'!JZS6</f>
        <v>0</v>
      </c>
      <c r="JZT7" s="98">
        <f>'Sales Forecast by COS'!JZT6</f>
        <v>0</v>
      </c>
      <c r="JZU7" s="98">
        <f>'Sales Forecast by COS'!JZU6</f>
        <v>0</v>
      </c>
      <c r="JZV7" s="98">
        <f>'Sales Forecast by COS'!JZV6</f>
        <v>0</v>
      </c>
      <c r="JZW7" s="98">
        <f>'Sales Forecast by COS'!JZW6</f>
        <v>0</v>
      </c>
      <c r="JZX7" s="98">
        <f>'Sales Forecast by COS'!JZX6</f>
        <v>0</v>
      </c>
      <c r="JZY7" s="98">
        <f>'Sales Forecast by COS'!JZY6</f>
        <v>0</v>
      </c>
      <c r="JZZ7" s="98">
        <f>'Sales Forecast by COS'!JZZ6</f>
        <v>0</v>
      </c>
      <c r="KAA7" s="98">
        <f>'Sales Forecast by COS'!KAA6</f>
        <v>0</v>
      </c>
      <c r="KAB7" s="98">
        <f>'Sales Forecast by COS'!KAB6</f>
        <v>0</v>
      </c>
      <c r="KAC7" s="98">
        <f>'Sales Forecast by COS'!KAC6</f>
        <v>0</v>
      </c>
      <c r="KAD7" s="98">
        <f>'Sales Forecast by COS'!KAD6</f>
        <v>0</v>
      </c>
      <c r="KAE7" s="98">
        <f>'Sales Forecast by COS'!KAE6</f>
        <v>0</v>
      </c>
      <c r="KAF7" s="98">
        <f>'Sales Forecast by COS'!KAF6</f>
        <v>0</v>
      </c>
      <c r="KAG7" s="98">
        <f>'Sales Forecast by COS'!KAG6</f>
        <v>0</v>
      </c>
      <c r="KAH7" s="98">
        <f>'Sales Forecast by COS'!KAH6</f>
        <v>0</v>
      </c>
      <c r="KAI7" s="98">
        <f>'Sales Forecast by COS'!KAI6</f>
        <v>0</v>
      </c>
      <c r="KAJ7" s="98">
        <f>'Sales Forecast by COS'!KAJ6</f>
        <v>0</v>
      </c>
      <c r="KAK7" s="98">
        <f>'Sales Forecast by COS'!KAK6</f>
        <v>0</v>
      </c>
      <c r="KAL7" s="98">
        <f>'Sales Forecast by COS'!KAL6</f>
        <v>0</v>
      </c>
      <c r="KAM7" s="98">
        <f>'Sales Forecast by COS'!KAM6</f>
        <v>0</v>
      </c>
      <c r="KAN7" s="98">
        <f>'Sales Forecast by COS'!KAN6</f>
        <v>0</v>
      </c>
      <c r="KAO7" s="98">
        <f>'Sales Forecast by COS'!KAO6</f>
        <v>0</v>
      </c>
      <c r="KAP7" s="98">
        <f>'Sales Forecast by COS'!KAP6</f>
        <v>0</v>
      </c>
      <c r="KAQ7" s="98">
        <f>'Sales Forecast by COS'!KAQ6</f>
        <v>0</v>
      </c>
      <c r="KAR7" s="98">
        <f>'Sales Forecast by COS'!KAR6</f>
        <v>0</v>
      </c>
      <c r="KAS7" s="98">
        <f>'Sales Forecast by COS'!KAS6</f>
        <v>0</v>
      </c>
      <c r="KAT7" s="98">
        <f>'Sales Forecast by COS'!KAT6</f>
        <v>0</v>
      </c>
      <c r="KAU7" s="98">
        <f>'Sales Forecast by COS'!KAU6</f>
        <v>0</v>
      </c>
      <c r="KAV7" s="98">
        <f>'Sales Forecast by COS'!KAV6</f>
        <v>0</v>
      </c>
      <c r="KAW7" s="98">
        <f>'Sales Forecast by COS'!KAW6</f>
        <v>0</v>
      </c>
      <c r="KAX7" s="98">
        <f>'Sales Forecast by COS'!KAX6</f>
        <v>0</v>
      </c>
      <c r="KAY7" s="98">
        <f>'Sales Forecast by COS'!KAY6</f>
        <v>0</v>
      </c>
      <c r="KAZ7" s="98">
        <f>'Sales Forecast by COS'!KAZ6</f>
        <v>0</v>
      </c>
      <c r="KBA7" s="98">
        <f>'Sales Forecast by COS'!KBA6</f>
        <v>0</v>
      </c>
      <c r="KBB7" s="98">
        <f>'Sales Forecast by COS'!KBB6</f>
        <v>0</v>
      </c>
      <c r="KBC7" s="98">
        <f>'Sales Forecast by COS'!KBC6</f>
        <v>0</v>
      </c>
      <c r="KBD7" s="98">
        <f>'Sales Forecast by COS'!KBD6</f>
        <v>0</v>
      </c>
      <c r="KBE7" s="98">
        <f>'Sales Forecast by COS'!KBE6</f>
        <v>0</v>
      </c>
      <c r="KBF7" s="98">
        <f>'Sales Forecast by COS'!KBF6</f>
        <v>0</v>
      </c>
      <c r="KBG7" s="98">
        <f>'Sales Forecast by COS'!KBG6</f>
        <v>0</v>
      </c>
      <c r="KBH7" s="98">
        <f>'Sales Forecast by COS'!KBH6</f>
        <v>0</v>
      </c>
      <c r="KBI7" s="98">
        <f>'Sales Forecast by COS'!KBI6</f>
        <v>0</v>
      </c>
      <c r="KBJ7" s="98">
        <f>'Sales Forecast by COS'!KBJ6</f>
        <v>0</v>
      </c>
      <c r="KBK7" s="98">
        <f>'Sales Forecast by COS'!KBK6</f>
        <v>0</v>
      </c>
      <c r="KBL7" s="98">
        <f>'Sales Forecast by COS'!KBL6</f>
        <v>0</v>
      </c>
      <c r="KBM7" s="98">
        <f>'Sales Forecast by COS'!KBM6</f>
        <v>0</v>
      </c>
      <c r="KBN7" s="98">
        <f>'Sales Forecast by COS'!KBN6</f>
        <v>0</v>
      </c>
      <c r="KBO7" s="98">
        <f>'Sales Forecast by COS'!KBO6</f>
        <v>0</v>
      </c>
      <c r="KBP7" s="98">
        <f>'Sales Forecast by COS'!KBP6</f>
        <v>0</v>
      </c>
      <c r="KBQ7" s="98">
        <f>'Sales Forecast by COS'!KBQ6</f>
        <v>0</v>
      </c>
      <c r="KBR7" s="98">
        <f>'Sales Forecast by COS'!KBR6</f>
        <v>0</v>
      </c>
      <c r="KBS7" s="98">
        <f>'Sales Forecast by COS'!KBS6</f>
        <v>0</v>
      </c>
      <c r="KBT7" s="98">
        <f>'Sales Forecast by COS'!KBT6</f>
        <v>0</v>
      </c>
      <c r="KBU7" s="98">
        <f>'Sales Forecast by COS'!KBU6</f>
        <v>0</v>
      </c>
      <c r="KBV7" s="98">
        <f>'Sales Forecast by COS'!KBV6</f>
        <v>0</v>
      </c>
      <c r="KBW7" s="98">
        <f>'Sales Forecast by COS'!KBW6</f>
        <v>0</v>
      </c>
      <c r="KBX7" s="98">
        <f>'Sales Forecast by COS'!KBX6</f>
        <v>0</v>
      </c>
      <c r="KBY7" s="98">
        <f>'Sales Forecast by COS'!KBY6</f>
        <v>0</v>
      </c>
      <c r="KBZ7" s="98">
        <f>'Sales Forecast by COS'!KBZ6</f>
        <v>0</v>
      </c>
      <c r="KCA7" s="98">
        <f>'Sales Forecast by COS'!KCA6</f>
        <v>0</v>
      </c>
      <c r="KCB7" s="98">
        <f>'Sales Forecast by COS'!KCB6</f>
        <v>0</v>
      </c>
      <c r="KCC7" s="98">
        <f>'Sales Forecast by COS'!KCC6</f>
        <v>0</v>
      </c>
      <c r="KCD7" s="98">
        <f>'Sales Forecast by COS'!KCD6</f>
        <v>0</v>
      </c>
      <c r="KCE7" s="98">
        <f>'Sales Forecast by COS'!KCE6</f>
        <v>0</v>
      </c>
      <c r="KCF7" s="98">
        <f>'Sales Forecast by COS'!KCF6</f>
        <v>0</v>
      </c>
      <c r="KCG7" s="98">
        <f>'Sales Forecast by COS'!KCG6</f>
        <v>0</v>
      </c>
      <c r="KCH7" s="98">
        <f>'Sales Forecast by COS'!KCH6</f>
        <v>0</v>
      </c>
      <c r="KCI7" s="98">
        <f>'Sales Forecast by COS'!KCI6</f>
        <v>0</v>
      </c>
      <c r="KCJ7" s="98">
        <f>'Sales Forecast by COS'!KCJ6</f>
        <v>0</v>
      </c>
      <c r="KCK7" s="98">
        <f>'Sales Forecast by COS'!KCK6</f>
        <v>0</v>
      </c>
      <c r="KCL7" s="98">
        <f>'Sales Forecast by COS'!KCL6</f>
        <v>0</v>
      </c>
      <c r="KCM7" s="98">
        <f>'Sales Forecast by COS'!KCM6</f>
        <v>0</v>
      </c>
      <c r="KCN7" s="98">
        <f>'Sales Forecast by COS'!KCN6</f>
        <v>0</v>
      </c>
      <c r="KCO7" s="98">
        <f>'Sales Forecast by COS'!KCO6</f>
        <v>0</v>
      </c>
      <c r="KCP7" s="98">
        <f>'Sales Forecast by COS'!KCP6</f>
        <v>0</v>
      </c>
      <c r="KCQ7" s="98">
        <f>'Sales Forecast by COS'!KCQ6</f>
        <v>0</v>
      </c>
      <c r="KCR7" s="98">
        <f>'Sales Forecast by COS'!KCR6</f>
        <v>0</v>
      </c>
      <c r="KCS7" s="98">
        <f>'Sales Forecast by COS'!KCS6</f>
        <v>0</v>
      </c>
      <c r="KCT7" s="98">
        <f>'Sales Forecast by COS'!KCT6</f>
        <v>0</v>
      </c>
      <c r="KCU7" s="98">
        <f>'Sales Forecast by COS'!KCU6</f>
        <v>0</v>
      </c>
      <c r="KCV7" s="98">
        <f>'Sales Forecast by COS'!KCV6</f>
        <v>0</v>
      </c>
      <c r="KCW7" s="98">
        <f>'Sales Forecast by COS'!KCW6</f>
        <v>0</v>
      </c>
      <c r="KCX7" s="98">
        <f>'Sales Forecast by COS'!KCX6</f>
        <v>0</v>
      </c>
      <c r="KCY7" s="98">
        <f>'Sales Forecast by COS'!KCY6</f>
        <v>0</v>
      </c>
      <c r="KCZ7" s="98">
        <f>'Sales Forecast by COS'!KCZ6</f>
        <v>0</v>
      </c>
      <c r="KDA7" s="98">
        <f>'Sales Forecast by COS'!KDA6</f>
        <v>0</v>
      </c>
      <c r="KDB7" s="98">
        <f>'Sales Forecast by COS'!KDB6</f>
        <v>0</v>
      </c>
      <c r="KDC7" s="98">
        <f>'Sales Forecast by COS'!KDC6</f>
        <v>0</v>
      </c>
      <c r="KDD7" s="98">
        <f>'Sales Forecast by COS'!KDD6</f>
        <v>0</v>
      </c>
      <c r="KDE7" s="98">
        <f>'Sales Forecast by COS'!KDE6</f>
        <v>0</v>
      </c>
      <c r="KDF7" s="98">
        <f>'Sales Forecast by COS'!KDF6</f>
        <v>0</v>
      </c>
      <c r="KDG7" s="98">
        <f>'Sales Forecast by COS'!KDG6</f>
        <v>0</v>
      </c>
      <c r="KDH7" s="98">
        <f>'Sales Forecast by COS'!KDH6</f>
        <v>0</v>
      </c>
      <c r="KDI7" s="98">
        <f>'Sales Forecast by COS'!KDI6</f>
        <v>0</v>
      </c>
      <c r="KDJ7" s="98">
        <f>'Sales Forecast by COS'!KDJ6</f>
        <v>0</v>
      </c>
      <c r="KDK7" s="98">
        <f>'Sales Forecast by COS'!KDK6</f>
        <v>0</v>
      </c>
      <c r="KDL7" s="98">
        <f>'Sales Forecast by COS'!KDL6</f>
        <v>0</v>
      </c>
      <c r="KDM7" s="98">
        <f>'Sales Forecast by COS'!KDM6</f>
        <v>0</v>
      </c>
      <c r="KDN7" s="98">
        <f>'Sales Forecast by COS'!KDN6</f>
        <v>0</v>
      </c>
      <c r="KDO7" s="98">
        <f>'Sales Forecast by COS'!KDO6</f>
        <v>0</v>
      </c>
      <c r="KDP7" s="98">
        <f>'Sales Forecast by COS'!KDP6</f>
        <v>0</v>
      </c>
      <c r="KDQ7" s="98">
        <f>'Sales Forecast by COS'!KDQ6</f>
        <v>0</v>
      </c>
      <c r="KDR7" s="98">
        <f>'Sales Forecast by COS'!KDR6</f>
        <v>0</v>
      </c>
      <c r="KDS7" s="98">
        <f>'Sales Forecast by COS'!KDS6</f>
        <v>0</v>
      </c>
      <c r="KDT7" s="98">
        <f>'Sales Forecast by COS'!KDT6</f>
        <v>0</v>
      </c>
      <c r="KDU7" s="98">
        <f>'Sales Forecast by COS'!KDU6</f>
        <v>0</v>
      </c>
      <c r="KDV7" s="98">
        <f>'Sales Forecast by COS'!KDV6</f>
        <v>0</v>
      </c>
      <c r="KDW7" s="98">
        <f>'Sales Forecast by COS'!KDW6</f>
        <v>0</v>
      </c>
      <c r="KDX7" s="98">
        <f>'Sales Forecast by COS'!KDX6</f>
        <v>0</v>
      </c>
      <c r="KDY7" s="98">
        <f>'Sales Forecast by COS'!KDY6</f>
        <v>0</v>
      </c>
      <c r="KDZ7" s="98">
        <f>'Sales Forecast by COS'!KDZ6</f>
        <v>0</v>
      </c>
      <c r="KEA7" s="98">
        <f>'Sales Forecast by COS'!KEA6</f>
        <v>0</v>
      </c>
      <c r="KEB7" s="98">
        <f>'Sales Forecast by COS'!KEB6</f>
        <v>0</v>
      </c>
      <c r="KEC7" s="98">
        <f>'Sales Forecast by COS'!KEC6</f>
        <v>0</v>
      </c>
      <c r="KED7" s="98">
        <f>'Sales Forecast by COS'!KED6</f>
        <v>0</v>
      </c>
      <c r="KEE7" s="98">
        <f>'Sales Forecast by COS'!KEE6</f>
        <v>0</v>
      </c>
      <c r="KEF7" s="98">
        <f>'Sales Forecast by COS'!KEF6</f>
        <v>0</v>
      </c>
      <c r="KEG7" s="98">
        <f>'Sales Forecast by COS'!KEG6</f>
        <v>0</v>
      </c>
      <c r="KEH7" s="98">
        <f>'Sales Forecast by COS'!KEH6</f>
        <v>0</v>
      </c>
      <c r="KEI7" s="98">
        <f>'Sales Forecast by COS'!KEI6</f>
        <v>0</v>
      </c>
      <c r="KEJ7" s="98">
        <f>'Sales Forecast by COS'!KEJ6</f>
        <v>0</v>
      </c>
      <c r="KEK7" s="98">
        <f>'Sales Forecast by COS'!KEK6</f>
        <v>0</v>
      </c>
      <c r="KEL7" s="98">
        <f>'Sales Forecast by COS'!KEL6</f>
        <v>0</v>
      </c>
      <c r="KEM7" s="98">
        <f>'Sales Forecast by COS'!KEM6</f>
        <v>0</v>
      </c>
      <c r="KEN7" s="98">
        <f>'Sales Forecast by COS'!KEN6</f>
        <v>0</v>
      </c>
      <c r="KEO7" s="98">
        <f>'Sales Forecast by COS'!KEO6</f>
        <v>0</v>
      </c>
      <c r="KEP7" s="98">
        <f>'Sales Forecast by COS'!KEP6</f>
        <v>0</v>
      </c>
      <c r="KEQ7" s="98">
        <f>'Sales Forecast by COS'!KEQ6</f>
        <v>0</v>
      </c>
      <c r="KER7" s="98">
        <f>'Sales Forecast by COS'!KER6</f>
        <v>0</v>
      </c>
      <c r="KES7" s="98">
        <f>'Sales Forecast by COS'!KES6</f>
        <v>0</v>
      </c>
      <c r="KET7" s="98">
        <f>'Sales Forecast by COS'!KET6</f>
        <v>0</v>
      </c>
      <c r="KEU7" s="98">
        <f>'Sales Forecast by COS'!KEU6</f>
        <v>0</v>
      </c>
      <c r="KEV7" s="98">
        <f>'Sales Forecast by COS'!KEV6</f>
        <v>0</v>
      </c>
      <c r="KEW7" s="98">
        <f>'Sales Forecast by COS'!KEW6</f>
        <v>0</v>
      </c>
      <c r="KEX7" s="98">
        <f>'Sales Forecast by COS'!KEX6</f>
        <v>0</v>
      </c>
      <c r="KEY7" s="98">
        <f>'Sales Forecast by COS'!KEY6</f>
        <v>0</v>
      </c>
      <c r="KEZ7" s="98">
        <f>'Sales Forecast by COS'!KEZ6</f>
        <v>0</v>
      </c>
      <c r="KFA7" s="98">
        <f>'Sales Forecast by COS'!KFA6</f>
        <v>0</v>
      </c>
      <c r="KFB7" s="98">
        <f>'Sales Forecast by COS'!KFB6</f>
        <v>0</v>
      </c>
      <c r="KFC7" s="98">
        <f>'Sales Forecast by COS'!KFC6</f>
        <v>0</v>
      </c>
      <c r="KFD7" s="98">
        <f>'Sales Forecast by COS'!KFD6</f>
        <v>0</v>
      </c>
      <c r="KFE7" s="98">
        <f>'Sales Forecast by COS'!KFE6</f>
        <v>0</v>
      </c>
      <c r="KFF7" s="98">
        <f>'Sales Forecast by COS'!KFF6</f>
        <v>0</v>
      </c>
      <c r="KFG7" s="98">
        <f>'Sales Forecast by COS'!KFG6</f>
        <v>0</v>
      </c>
      <c r="KFH7" s="98">
        <f>'Sales Forecast by COS'!KFH6</f>
        <v>0</v>
      </c>
      <c r="KFI7" s="98">
        <f>'Sales Forecast by COS'!KFI6</f>
        <v>0</v>
      </c>
      <c r="KFJ7" s="98">
        <f>'Sales Forecast by COS'!KFJ6</f>
        <v>0</v>
      </c>
      <c r="KFK7" s="98">
        <f>'Sales Forecast by COS'!KFK6</f>
        <v>0</v>
      </c>
      <c r="KFL7" s="98">
        <f>'Sales Forecast by COS'!KFL6</f>
        <v>0</v>
      </c>
      <c r="KFM7" s="98">
        <f>'Sales Forecast by COS'!KFM6</f>
        <v>0</v>
      </c>
      <c r="KFN7" s="98">
        <f>'Sales Forecast by COS'!KFN6</f>
        <v>0</v>
      </c>
      <c r="KFO7" s="98">
        <f>'Sales Forecast by COS'!KFO6</f>
        <v>0</v>
      </c>
      <c r="KFP7" s="98">
        <f>'Sales Forecast by COS'!KFP6</f>
        <v>0</v>
      </c>
      <c r="KFQ7" s="98">
        <f>'Sales Forecast by COS'!KFQ6</f>
        <v>0</v>
      </c>
      <c r="KFR7" s="98">
        <f>'Sales Forecast by COS'!KFR6</f>
        <v>0</v>
      </c>
      <c r="KFS7" s="98">
        <f>'Sales Forecast by COS'!KFS6</f>
        <v>0</v>
      </c>
      <c r="KFT7" s="98">
        <f>'Sales Forecast by COS'!KFT6</f>
        <v>0</v>
      </c>
      <c r="KFU7" s="98">
        <f>'Sales Forecast by COS'!KFU6</f>
        <v>0</v>
      </c>
      <c r="KFV7" s="98">
        <f>'Sales Forecast by COS'!KFV6</f>
        <v>0</v>
      </c>
      <c r="KFW7" s="98">
        <f>'Sales Forecast by COS'!KFW6</f>
        <v>0</v>
      </c>
      <c r="KFX7" s="98">
        <f>'Sales Forecast by COS'!KFX6</f>
        <v>0</v>
      </c>
      <c r="KFY7" s="98">
        <f>'Sales Forecast by COS'!KFY6</f>
        <v>0</v>
      </c>
      <c r="KFZ7" s="98">
        <f>'Sales Forecast by COS'!KFZ6</f>
        <v>0</v>
      </c>
      <c r="KGA7" s="98">
        <f>'Sales Forecast by COS'!KGA6</f>
        <v>0</v>
      </c>
      <c r="KGB7" s="98">
        <f>'Sales Forecast by COS'!KGB6</f>
        <v>0</v>
      </c>
      <c r="KGC7" s="98">
        <f>'Sales Forecast by COS'!KGC6</f>
        <v>0</v>
      </c>
      <c r="KGD7" s="98">
        <f>'Sales Forecast by COS'!KGD6</f>
        <v>0</v>
      </c>
      <c r="KGE7" s="98">
        <f>'Sales Forecast by COS'!KGE6</f>
        <v>0</v>
      </c>
      <c r="KGF7" s="98">
        <f>'Sales Forecast by COS'!KGF6</f>
        <v>0</v>
      </c>
      <c r="KGG7" s="98">
        <f>'Sales Forecast by COS'!KGG6</f>
        <v>0</v>
      </c>
      <c r="KGH7" s="98">
        <f>'Sales Forecast by COS'!KGH6</f>
        <v>0</v>
      </c>
      <c r="KGI7" s="98">
        <f>'Sales Forecast by COS'!KGI6</f>
        <v>0</v>
      </c>
      <c r="KGJ7" s="98">
        <f>'Sales Forecast by COS'!KGJ6</f>
        <v>0</v>
      </c>
      <c r="KGK7" s="98">
        <f>'Sales Forecast by COS'!KGK6</f>
        <v>0</v>
      </c>
      <c r="KGL7" s="98">
        <f>'Sales Forecast by COS'!KGL6</f>
        <v>0</v>
      </c>
      <c r="KGM7" s="98">
        <f>'Sales Forecast by COS'!KGM6</f>
        <v>0</v>
      </c>
      <c r="KGN7" s="98">
        <f>'Sales Forecast by COS'!KGN6</f>
        <v>0</v>
      </c>
      <c r="KGO7" s="98">
        <f>'Sales Forecast by COS'!KGO6</f>
        <v>0</v>
      </c>
      <c r="KGP7" s="98">
        <f>'Sales Forecast by COS'!KGP6</f>
        <v>0</v>
      </c>
      <c r="KGQ7" s="98">
        <f>'Sales Forecast by COS'!KGQ6</f>
        <v>0</v>
      </c>
      <c r="KGR7" s="98">
        <f>'Sales Forecast by COS'!KGR6</f>
        <v>0</v>
      </c>
      <c r="KGS7" s="98">
        <f>'Sales Forecast by COS'!KGS6</f>
        <v>0</v>
      </c>
      <c r="KGT7" s="98">
        <f>'Sales Forecast by COS'!KGT6</f>
        <v>0</v>
      </c>
      <c r="KGU7" s="98">
        <f>'Sales Forecast by COS'!KGU6</f>
        <v>0</v>
      </c>
      <c r="KGV7" s="98">
        <f>'Sales Forecast by COS'!KGV6</f>
        <v>0</v>
      </c>
      <c r="KGW7" s="98">
        <f>'Sales Forecast by COS'!KGW6</f>
        <v>0</v>
      </c>
      <c r="KGX7" s="98">
        <f>'Sales Forecast by COS'!KGX6</f>
        <v>0</v>
      </c>
      <c r="KGY7" s="98">
        <f>'Sales Forecast by COS'!KGY6</f>
        <v>0</v>
      </c>
      <c r="KGZ7" s="98">
        <f>'Sales Forecast by COS'!KGZ6</f>
        <v>0</v>
      </c>
      <c r="KHA7" s="98">
        <f>'Sales Forecast by COS'!KHA6</f>
        <v>0</v>
      </c>
      <c r="KHB7" s="98">
        <f>'Sales Forecast by COS'!KHB6</f>
        <v>0</v>
      </c>
      <c r="KHC7" s="98">
        <f>'Sales Forecast by COS'!KHC6</f>
        <v>0</v>
      </c>
      <c r="KHD7" s="98">
        <f>'Sales Forecast by COS'!KHD6</f>
        <v>0</v>
      </c>
      <c r="KHE7" s="98">
        <f>'Sales Forecast by COS'!KHE6</f>
        <v>0</v>
      </c>
      <c r="KHF7" s="98">
        <f>'Sales Forecast by COS'!KHF6</f>
        <v>0</v>
      </c>
      <c r="KHG7" s="98">
        <f>'Sales Forecast by COS'!KHG6</f>
        <v>0</v>
      </c>
      <c r="KHH7" s="98">
        <f>'Sales Forecast by COS'!KHH6</f>
        <v>0</v>
      </c>
      <c r="KHI7" s="98">
        <f>'Sales Forecast by COS'!KHI6</f>
        <v>0</v>
      </c>
      <c r="KHJ7" s="98">
        <f>'Sales Forecast by COS'!KHJ6</f>
        <v>0</v>
      </c>
      <c r="KHK7" s="98">
        <f>'Sales Forecast by COS'!KHK6</f>
        <v>0</v>
      </c>
      <c r="KHL7" s="98">
        <f>'Sales Forecast by COS'!KHL6</f>
        <v>0</v>
      </c>
      <c r="KHM7" s="98">
        <f>'Sales Forecast by COS'!KHM6</f>
        <v>0</v>
      </c>
      <c r="KHN7" s="98">
        <f>'Sales Forecast by COS'!KHN6</f>
        <v>0</v>
      </c>
      <c r="KHO7" s="98">
        <f>'Sales Forecast by COS'!KHO6</f>
        <v>0</v>
      </c>
      <c r="KHP7" s="98">
        <f>'Sales Forecast by COS'!KHP6</f>
        <v>0</v>
      </c>
      <c r="KHQ7" s="98">
        <f>'Sales Forecast by COS'!KHQ6</f>
        <v>0</v>
      </c>
      <c r="KHR7" s="98">
        <f>'Sales Forecast by COS'!KHR6</f>
        <v>0</v>
      </c>
      <c r="KHS7" s="98">
        <f>'Sales Forecast by COS'!KHS6</f>
        <v>0</v>
      </c>
      <c r="KHT7" s="98">
        <f>'Sales Forecast by COS'!KHT6</f>
        <v>0</v>
      </c>
      <c r="KHU7" s="98">
        <f>'Sales Forecast by COS'!KHU6</f>
        <v>0</v>
      </c>
      <c r="KHV7" s="98">
        <f>'Sales Forecast by COS'!KHV6</f>
        <v>0</v>
      </c>
      <c r="KHW7" s="98">
        <f>'Sales Forecast by COS'!KHW6</f>
        <v>0</v>
      </c>
      <c r="KHX7" s="98">
        <f>'Sales Forecast by COS'!KHX6</f>
        <v>0</v>
      </c>
      <c r="KHY7" s="98">
        <f>'Sales Forecast by COS'!KHY6</f>
        <v>0</v>
      </c>
      <c r="KHZ7" s="98">
        <f>'Sales Forecast by COS'!KHZ6</f>
        <v>0</v>
      </c>
      <c r="KIA7" s="98">
        <f>'Sales Forecast by COS'!KIA6</f>
        <v>0</v>
      </c>
      <c r="KIB7" s="98">
        <f>'Sales Forecast by COS'!KIB6</f>
        <v>0</v>
      </c>
      <c r="KIC7" s="98">
        <f>'Sales Forecast by COS'!KIC6</f>
        <v>0</v>
      </c>
      <c r="KID7" s="98">
        <f>'Sales Forecast by COS'!KID6</f>
        <v>0</v>
      </c>
      <c r="KIE7" s="98">
        <f>'Sales Forecast by COS'!KIE6</f>
        <v>0</v>
      </c>
      <c r="KIF7" s="98">
        <f>'Sales Forecast by COS'!KIF6</f>
        <v>0</v>
      </c>
      <c r="KIG7" s="98">
        <f>'Sales Forecast by COS'!KIG6</f>
        <v>0</v>
      </c>
      <c r="KIH7" s="98">
        <f>'Sales Forecast by COS'!KIH6</f>
        <v>0</v>
      </c>
      <c r="KII7" s="98">
        <f>'Sales Forecast by COS'!KII6</f>
        <v>0</v>
      </c>
      <c r="KIJ7" s="98">
        <f>'Sales Forecast by COS'!KIJ6</f>
        <v>0</v>
      </c>
      <c r="KIK7" s="98">
        <f>'Sales Forecast by COS'!KIK6</f>
        <v>0</v>
      </c>
      <c r="KIL7" s="98">
        <f>'Sales Forecast by COS'!KIL6</f>
        <v>0</v>
      </c>
      <c r="KIM7" s="98">
        <f>'Sales Forecast by COS'!KIM6</f>
        <v>0</v>
      </c>
      <c r="KIN7" s="98">
        <f>'Sales Forecast by COS'!KIN6</f>
        <v>0</v>
      </c>
      <c r="KIO7" s="98">
        <f>'Sales Forecast by COS'!KIO6</f>
        <v>0</v>
      </c>
      <c r="KIP7" s="98">
        <f>'Sales Forecast by COS'!KIP6</f>
        <v>0</v>
      </c>
      <c r="KIQ7" s="98">
        <f>'Sales Forecast by COS'!KIQ6</f>
        <v>0</v>
      </c>
      <c r="KIR7" s="98">
        <f>'Sales Forecast by COS'!KIR6</f>
        <v>0</v>
      </c>
      <c r="KIS7" s="98">
        <f>'Sales Forecast by COS'!KIS6</f>
        <v>0</v>
      </c>
      <c r="KIT7" s="98">
        <f>'Sales Forecast by COS'!KIT6</f>
        <v>0</v>
      </c>
      <c r="KIU7" s="98">
        <f>'Sales Forecast by COS'!KIU6</f>
        <v>0</v>
      </c>
      <c r="KIV7" s="98">
        <f>'Sales Forecast by COS'!KIV6</f>
        <v>0</v>
      </c>
      <c r="KIW7" s="98">
        <f>'Sales Forecast by COS'!KIW6</f>
        <v>0</v>
      </c>
      <c r="KIX7" s="98">
        <f>'Sales Forecast by COS'!KIX6</f>
        <v>0</v>
      </c>
      <c r="KIY7" s="98">
        <f>'Sales Forecast by COS'!KIY6</f>
        <v>0</v>
      </c>
      <c r="KIZ7" s="98">
        <f>'Sales Forecast by COS'!KIZ6</f>
        <v>0</v>
      </c>
      <c r="KJA7" s="98">
        <f>'Sales Forecast by COS'!KJA6</f>
        <v>0</v>
      </c>
      <c r="KJB7" s="98">
        <f>'Sales Forecast by COS'!KJB6</f>
        <v>0</v>
      </c>
      <c r="KJC7" s="98">
        <f>'Sales Forecast by COS'!KJC6</f>
        <v>0</v>
      </c>
      <c r="KJD7" s="98">
        <f>'Sales Forecast by COS'!KJD6</f>
        <v>0</v>
      </c>
      <c r="KJE7" s="98">
        <f>'Sales Forecast by COS'!KJE6</f>
        <v>0</v>
      </c>
      <c r="KJF7" s="98">
        <f>'Sales Forecast by COS'!KJF6</f>
        <v>0</v>
      </c>
      <c r="KJG7" s="98">
        <f>'Sales Forecast by COS'!KJG6</f>
        <v>0</v>
      </c>
      <c r="KJH7" s="98">
        <f>'Sales Forecast by COS'!KJH6</f>
        <v>0</v>
      </c>
      <c r="KJI7" s="98">
        <f>'Sales Forecast by COS'!KJI6</f>
        <v>0</v>
      </c>
      <c r="KJJ7" s="98">
        <f>'Sales Forecast by COS'!KJJ6</f>
        <v>0</v>
      </c>
      <c r="KJK7" s="98">
        <f>'Sales Forecast by COS'!KJK6</f>
        <v>0</v>
      </c>
      <c r="KJL7" s="98">
        <f>'Sales Forecast by COS'!KJL6</f>
        <v>0</v>
      </c>
      <c r="KJM7" s="98">
        <f>'Sales Forecast by COS'!KJM6</f>
        <v>0</v>
      </c>
      <c r="KJN7" s="98">
        <f>'Sales Forecast by COS'!KJN6</f>
        <v>0</v>
      </c>
      <c r="KJO7" s="98">
        <f>'Sales Forecast by COS'!KJO6</f>
        <v>0</v>
      </c>
      <c r="KJP7" s="98">
        <f>'Sales Forecast by COS'!KJP6</f>
        <v>0</v>
      </c>
      <c r="KJQ7" s="98">
        <f>'Sales Forecast by COS'!KJQ6</f>
        <v>0</v>
      </c>
      <c r="KJR7" s="98">
        <f>'Sales Forecast by COS'!KJR6</f>
        <v>0</v>
      </c>
      <c r="KJS7" s="98">
        <f>'Sales Forecast by COS'!KJS6</f>
        <v>0</v>
      </c>
      <c r="KJT7" s="98">
        <f>'Sales Forecast by COS'!KJT6</f>
        <v>0</v>
      </c>
      <c r="KJU7" s="98">
        <f>'Sales Forecast by COS'!KJU6</f>
        <v>0</v>
      </c>
      <c r="KJV7" s="98">
        <f>'Sales Forecast by COS'!KJV6</f>
        <v>0</v>
      </c>
      <c r="KJW7" s="98">
        <f>'Sales Forecast by COS'!KJW6</f>
        <v>0</v>
      </c>
      <c r="KJX7" s="98">
        <f>'Sales Forecast by COS'!KJX6</f>
        <v>0</v>
      </c>
      <c r="KJY7" s="98">
        <f>'Sales Forecast by COS'!KJY6</f>
        <v>0</v>
      </c>
      <c r="KJZ7" s="98">
        <f>'Sales Forecast by COS'!KJZ6</f>
        <v>0</v>
      </c>
      <c r="KKA7" s="98">
        <f>'Sales Forecast by COS'!KKA6</f>
        <v>0</v>
      </c>
      <c r="KKB7" s="98">
        <f>'Sales Forecast by COS'!KKB6</f>
        <v>0</v>
      </c>
      <c r="KKC7" s="98">
        <f>'Sales Forecast by COS'!KKC6</f>
        <v>0</v>
      </c>
      <c r="KKD7" s="98">
        <f>'Sales Forecast by COS'!KKD6</f>
        <v>0</v>
      </c>
      <c r="KKE7" s="98">
        <f>'Sales Forecast by COS'!KKE6</f>
        <v>0</v>
      </c>
      <c r="KKF7" s="98">
        <f>'Sales Forecast by COS'!KKF6</f>
        <v>0</v>
      </c>
      <c r="KKG7" s="98">
        <f>'Sales Forecast by COS'!KKG6</f>
        <v>0</v>
      </c>
      <c r="KKH7" s="98">
        <f>'Sales Forecast by COS'!KKH6</f>
        <v>0</v>
      </c>
      <c r="KKI7" s="98">
        <f>'Sales Forecast by COS'!KKI6</f>
        <v>0</v>
      </c>
      <c r="KKJ7" s="98">
        <f>'Sales Forecast by COS'!KKJ6</f>
        <v>0</v>
      </c>
      <c r="KKK7" s="98">
        <f>'Sales Forecast by COS'!KKK6</f>
        <v>0</v>
      </c>
      <c r="KKL7" s="98">
        <f>'Sales Forecast by COS'!KKL6</f>
        <v>0</v>
      </c>
      <c r="KKM7" s="98">
        <f>'Sales Forecast by COS'!KKM6</f>
        <v>0</v>
      </c>
      <c r="KKN7" s="98">
        <f>'Sales Forecast by COS'!KKN6</f>
        <v>0</v>
      </c>
      <c r="KKO7" s="98">
        <f>'Sales Forecast by COS'!KKO6</f>
        <v>0</v>
      </c>
      <c r="KKP7" s="98">
        <f>'Sales Forecast by COS'!KKP6</f>
        <v>0</v>
      </c>
      <c r="KKQ7" s="98">
        <f>'Sales Forecast by COS'!KKQ6</f>
        <v>0</v>
      </c>
      <c r="KKR7" s="98">
        <f>'Sales Forecast by COS'!KKR6</f>
        <v>0</v>
      </c>
      <c r="KKS7" s="98">
        <f>'Sales Forecast by COS'!KKS6</f>
        <v>0</v>
      </c>
      <c r="KKT7" s="98">
        <f>'Sales Forecast by COS'!KKT6</f>
        <v>0</v>
      </c>
      <c r="KKU7" s="98">
        <f>'Sales Forecast by COS'!KKU6</f>
        <v>0</v>
      </c>
      <c r="KKV7" s="98">
        <f>'Sales Forecast by COS'!KKV6</f>
        <v>0</v>
      </c>
      <c r="KKW7" s="98">
        <f>'Sales Forecast by COS'!KKW6</f>
        <v>0</v>
      </c>
      <c r="KKX7" s="98">
        <f>'Sales Forecast by COS'!KKX6</f>
        <v>0</v>
      </c>
      <c r="KKY7" s="98">
        <f>'Sales Forecast by COS'!KKY6</f>
        <v>0</v>
      </c>
      <c r="KKZ7" s="98">
        <f>'Sales Forecast by COS'!KKZ6</f>
        <v>0</v>
      </c>
      <c r="KLA7" s="98">
        <f>'Sales Forecast by COS'!KLA6</f>
        <v>0</v>
      </c>
      <c r="KLB7" s="98">
        <f>'Sales Forecast by COS'!KLB6</f>
        <v>0</v>
      </c>
      <c r="KLC7" s="98">
        <f>'Sales Forecast by COS'!KLC6</f>
        <v>0</v>
      </c>
      <c r="KLD7" s="98">
        <f>'Sales Forecast by COS'!KLD6</f>
        <v>0</v>
      </c>
      <c r="KLE7" s="98">
        <f>'Sales Forecast by COS'!KLE6</f>
        <v>0</v>
      </c>
      <c r="KLF7" s="98">
        <f>'Sales Forecast by COS'!KLF6</f>
        <v>0</v>
      </c>
      <c r="KLG7" s="98">
        <f>'Sales Forecast by COS'!KLG6</f>
        <v>0</v>
      </c>
      <c r="KLH7" s="98">
        <f>'Sales Forecast by COS'!KLH6</f>
        <v>0</v>
      </c>
      <c r="KLI7" s="98">
        <f>'Sales Forecast by COS'!KLI6</f>
        <v>0</v>
      </c>
      <c r="KLJ7" s="98">
        <f>'Sales Forecast by COS'!KLJ6</f>
        <v>0</v>
      </c>
      <c r="KLK7" s="98">
        <f>'Sales Forecast by COS'!KLK6</f>
        <v>0</v>
      </c>
      <c r="KLL7" s="98">
        <f>'Sales Forecast by COS'!KLL6</f>
        <v>0</v>
      </c>
      <c r="KLM7" s="98">
        <f>'Sales Forecast by COS'!KLM6</f>
        <v>0</v>
      </c>
      <c r="KLN7" s="98">
        <f>'Sales Forecast by COS'!KLN6</f>
        <v>0</v>
      </c>
      <c r="KLO7" s="98">
        <f>'Sales Forecast by COS'!KLO6</f>
        <v>0</v>
      </c>
      <c r="KLP7" s="98">
        <f>'Sales Forecast by COS'!KLP6</f>
        <v>0</v>
      </c>
      <c r="KLQ7" s="98">
        <f>'Sales Forecast by COS'!KLQ6</f>
        <v>0</v>
      </c>
      <c r="KLR7" s="98">
        <f>'Sales Forecast by COS'!KLR6</f>
        <v>0</v>
      </c>
      <c r="KLS7" s="98">
        <f>'Sales Forecast by COS'!KLS6</f>
        <v>0</v>
      </c>
      <c r="KLT7" s="98">
        <f>'Sales Forecast by COS'!KLT6</f>
        <v>0</v>
      </c>
      <c r="KLU7" s="98">
        <f>'Sales Forecast by COS'!KLU6</f>
        <v>0</v>
      </c>
      <c r="KLV7" s="98">
        <f>'Sales Forecast by COS'!KLV6</f>
        <v>0</v>
      </c>
      <c r="KLW7" s="98">
        <f>'Sales Forecast by COS'!KLW6</f>
        <v>0</v>
      </c>
      <c r="KLX7" s="98">
        <f>'Sales Forecast by COS'!KLX6</f>
        <v>0</v>
      </c>
      <c r="KLY7" s="98">
        <f>'Sales Forecast by COS'!KLY6</f>
        <v>0</v>
      </c>
      <c r="KLZ7" s="98">
        <f>'Sales Forecast by COS'!KLZ6</f>
        <v>0</v>
      </c>
      <c r="KMA7" s="98">
        <f>'Sales Forecast by COS'!KMA6</f>
        <v>0</v>
      </c>
      <c r="KMB7" s="98">
        <f>'Sales Forecast by COS'!KMB6</f>
        <v>0</v>
      </c>
      <c r="KMC7" s="98">
        <f>'Sales Forecast by COS'!KMC6</f>
        <v>0</v>
      </c>
      <c r="KMD7" s="98">
        <f>'Sales Forecast by COS'!KMD6</f>
        <v>0</v>
      </c>
      <c r="KME7" s="98">
        <f>'Sales Forecast by COS'!KME6</f>
        <v>0</v>
      </c>
      <c r="KMF7" s="98">
        <f>'Sales Forecast by COS'!KMF6</f>
        <v>0</v>
      </c>
      <c r="KMG7" s="98">
        <f>'Sales Forecast by COS'!KMG6</f>
        <v>0</v>
      </c>
      <c r="KMH7" s="98">
        <f>'Sales Forecast by COS'!KMH6</f>
        <v>0</v>
      </c>
      <c r="KMI7" s="98">
        <f>'Sales Forecast by COS'!KMI6</f>
        <v>0</v>
      </c>
      <c r="KMJ7" s="98">
        <f>'Sales Forecast by COS'!KMJ6</f>
        <v>0</v>
      </c>
      <c r="KMK7" s="98">
        <f>'Sales Forecast by COS'!KMK6</f>
        <v>0</v>
      </c>
      <c r="KML7" s="98">
        <f>'Sales Forecast by COS'!KML6</f>
        <v>0</v>
      </c>
      <c r="KMM7" s="98">
        <f>'Sales Forecast by COS'!KMM6</f>
        <v>0</v>
      </c>
      <c r="KMN7" s="98">
        <f>'Sales Forecast by COS'!KMN6</f>
        <v>0</v>
      </c>
      <c r="KMO7" s="98">
        <f>'Sales Forecast by COS'!KMO6</f>
        <v>0</v>
      </c>
      <c r="KMP7" s="98">
        <f>'Sales Forecast by COS'!KMP6</f>
        <v>0</v>
      </c>
      <c r="KMQ7" s="98">
        <f>'Sales Forecast by COS'!KMQ6</f>
        <v>0</v>
      </c>
      <c r="KMR7" s="98">
        <f>'Sales Forecast by COS'!KMR6</f>
        <v>0</v>
      </c>
      <c r="KMS7" s="98">
        <f>'Sales Forecast by COS'!KMS6</f>
        <v>0</v>
      </c>
      <c r="KMT7" s="98">
        <f>'Sales Forecast by COS'!KMT6</f>
        <v>0</v>
      </c>
      <c r="KMU7" s="98">
        <f>'Sales Forecast by COS'!KMU6</f>
        <v>0</v>
      </c>
      <c r="KMV7" s="98">
        <f>'Sales Forecast by COS'!KMV6</f>
        <v>0</v>
      </c>
      <c r="KMW7" s="98">
        <f>'Sales Forecast by COS'!KMW6</f>
        <v>0</v>
      </c>
      <c r="KMX7" s="98">
        <f>'Sales Forecast by COS'!KMX6</f>
        <v>0</v>
      </c>
      <c r="KMY7" s="98">
        <f>'Sales Forecast by COS'!KMY6</f>
        <v>0</v>
      </c>
      <c r="KMZ7" s="98">
        <f>'Sales Forecast by COS'!KMZ6</f>
        <v>0</v>
      </c>
      <c r="KNA7" s="98">
        <f>'Sales Forecast by COS'!KNA6</f>
        <v>0</v>
      </c>
      <c r="KNB7" s="98">
        <f>'Sales Forecast by COS'!KNB6</f>
        <v>0</v>
      </c>
      <c r="KNC7" s="98">
        <f>'Sales Forecast by COS'!KNC6</f>
        <v>0</v>
      </c>
      <c r="KND7" s="98">
        <f>'Sales Forecast by COS'!KND6</f>
        <v>0</v>
      </c>
      <c r="KNE7" s="98">
        <f>'Sales Forecast by COS'!KNE6</f>
        <v>0</v>
      </c>
      <c r="KNF7" s="98">
        <f>'Sales Forecast by COS'!KNF6</f>
        <v>0</v>
      </c>
      <c r="KNG7" s="98">
        <f>'Sales Forecast by COS'!KNG6</f>
        <v>0</v>
      </c>
      <c r="KNH7" s="98">
        <f>'Sales Forecast by COS'!KNH6</f>
        <v>0</v>
      </c>
      <c r="KNI7" s="98">
        <f>'Sales Forecast by COS'!KNI6</f>
        <v>0</v>
      </c>
      <c r="KNJ7" s="98">
        <f>'Sales Forecast by COS'!KNJ6</f>
        <v>0</v>
      </c>
      <c r="KNK7" s="98">
        <f>'Sales Forecast by COS'!KNK6</f>
        <v>0</v>
      </c>
      <c r="KNL7" s="98">
        <f>'Sales Forecast by COS'!KNL6</f>
        <v>0</v>
      </c>
      <c r="KNM7" s="98">
        <f>'Sales Forecast by COS'!KNM6</f>
        <v>0</v>
      </c>
      <c r="KNN7" s="98">
        <f>'Sales Forecast by COS'!KNN6</f>
        <v>0</v>
      </c>
      <c r="KNO7" s="98">
        <f>'Sales Forecast by COS'!KNO6</f>
        <v>0</v>
      </c>
      <c r="KNP7" s="98">
        <f>'Sales Forecast by COS'!KNP6</f>
        <v>0</v>
      </c>
      <c r="KNQ7" s="98">
        <f>'Sales Forecast by COS'!KNQ6</f>
        <v>0</v>
      </c>
      <c r="KNR7" s="98">
        <f>'Sales Forecast by COS'!KNR6</f>
        <v>0</v>
      </c>
      <c r="KNS7" s="98">
        <f>'Sales Forecast by COS'!KNS6</f>
        <v>0</v>
      </c>
      <c r="KNT7" s="98">
        <f>'Sales Forecast by COS'!KNT6</f>
        <v>0</v>
      </c>
      <c r="KNU7" s="98">
        <f>'Sales Forecast by COS'!KNU6</f>
        <v>0</v>
      </c>
      <c r="KNV7" s="98">
        <f>'Sales Forecast by COS'!KNV6</f>
        <v>0</v>
      </c>
      <c r="KNW7" s="98">
        <f>'Sales Forecast by COS'!KNW6</f>
        <v>0</v>
      </c>
      <c r="KNX7" s="98">
        <f>'Sales Forecast by COS'!KNX6</f>
        <v>0</v>
      </c>
      <c r="KNY7" s="98">
        <f>'Sales Forecast by COS'!KNY6</f>
        <v>0</v>
      </c>
      <c r="KNZ7" s="98">
        <f>'Sales Forecast by COS'!KNZ6</f>
        <v>0</v>
      </c>
      <c r="KOA7" s="98">
        <f>'Sales Forecast by COS'!KOA6</f>
        <v>0</v>
      </c>
      <c r="KOB7" s="98">
        <f>'Sales Forecast by COS'!KOB6</f>
        <v>0</v>
      </c>
      <c r="KOC7" s="98">
        <f>'Sales Forecast by COS'!KOC6</f>
        <v>0</v>
      </c>
      <c r="KOD7" s="98">
        <f>'Sales Forecast by COS'!KOD6</f>
        <v>0</v>
      </c>
      <c r="KOE7" s="98">
        <f>'Sales Forecast by COS'!KOE6</f>
        <v>0</v>
      </c>
      <c r="KOF7" s="98">
        <f>'Sales Forecast by COS'!KOF6</f>
        <v>0</v>
      </c>
      <c r="KOG7" s="98">
        <f>'Sales Forecast by COS'!KOG6</f>
        <v>0</v>
      </c>
      <c r="KOH7" s="98">
        <f>'Sales Forecast by COS'!KOH6</f>
        <v>0</v>
      </c>
      <c r="KOI7" s="98">
        <f>'Sales Forecast by COS'!KOI6</f>
        <v>0</v>
      </c>
      <c r="KOJ7" s="98">
        <f>'Sales Forecast by COS'!KOJ6</f>
        <v>0</v>
      </c>
      <c r="KOK7" s="98">
        <f>'Sales Forecast by COS'!KOK6</f>
        <v>0</v>
      </c>
      <c r="KOL7" s="98">
        <f>'Sales Forecast by COS'!KOL6</f>
        <v>0</v>
      </c>
      <c r="KOM7" s="98">
        <f>'Sales Forecast by COS'!KOM6</f>
        <v>0</v>
      </c>
      <c r="KON7" s="98">
        <f>'Sales Forecast by COS'!KON6</f>
        <v>0</v>
      </c>
      <c r="KOO7" s="98">
        <f>'Sales Forecast by COS'!KOO6</f>
        <v>0</v>
      </c>
      <c r="KOP7" s="98">
        <f>'Sales Forecast by COS'!KOP6</f>
        <v>0</v>
      </c>
      <c r="KOQ7" s="98">
        <f>'Sales Forecast by COS'!KOQ6</f>
        <v>0</v>
      </c>
      <c r="KOR7" s="98">
        <f>'Sales Forecast by COS'!KOR6</f>
        <v>0</v>
      </c>
      <c r="KOS7" s="98">
        <f>'Sales Forecast by COS'!KOS6</f>
        <v>0</v>
      </c>
      <c r="KOT7" s="98">
        <f>'Sales Forecast by COS'!KOT6</f>
        <v>0</v>
      </c>
      <c r="KOU7" s="98">
        <f>'Sales Forecast by COS'!KOU6</f>
        <v>0</v>
      </c>
      <c r="KOV7" s="98">
        <f>'Sales Forecast by COS'!KOV6</f>
        <v>0</v>
      </c>
      <c r="KOW7" s="98">
        <f>'Sales Forecast by COS'!KOW6</f>
        <v>0</v>
      </c>
      <c r="KOX7" s="98">
        <f>'Sales Forecast by COS'!KOX6</f>
        <v>0</v>
      </c>
      <c r="KOY7" s="98">
        <f>'Sales Forecast by COS'!KOY6</f>
        <v>0</v>
      </c>
      <c r="KOZ7" s="98">
        <f>'Sales Forecast by COS'!KOZ6</f>
        <v>0</v>
      </c>
      <c r="KPA7" s="98">
        <f>'Sales Forecast by COS'!KPA6</f>
        <v>0</v>
      </c>
      <c r="KPB7" s="98">
        <f>'Sales Forecast by COS'!KPB6</f>
        <v>0</v>
      </c>
      <c r="KPC7" s="98">
        <f>'Sales Forecast by COS'!KPC6</f>
        <v>0</v>
      </c>
      <c r="KPD7" s="98">
        <f>'Sales Forecast by COS'!KPD6</f>
        <v>0</v>
      </c>
      <c r="KPE7" s="98">
        <f>'Sales Forecast by COS'!KPE6</f>
        <v>0</v>
      </c>
      <c r="KPF7" s="98">
        <f>'Sales Forecast by COS'!KPF6</f>
        <v>0</v>
      </c>
      <c r="KPG7" s="98">
        <f>'Sales Forecast by COS'!KPG6</f>
        <v>0</v>
      </c>
      <c r="KPH7" s="98">
        <f>'Sales Forecast by COS'!KPH6</f>
        <v>0</v>
      </c>
      <c r="KPI7" s="98">
        <f>'Sales Forecast by COS'!KPI6</f>
        <v>0</v>
      </c>
      <c r="KPJ7" s="98">
        <f>'Sales Forecast by COS'!KPJ6</f>
        <v>0</v>
      </c>
      <c r="KPK7" s="98">
        <f>'Sales Forecast by COS'!KPK6</f>
        <v>0</v>
      </c>
      <c r="KPL7" s="98">
        <f>'Sales Forecast by COS'!KPL6</f>
        <v>0</v>
      </c>
      <c r="KPM7" s="98">
        <f>'Sales Forecast by COS'!KPM6</f>
        <v>0</v>
      </c>
      <c r="KPN7" s="98">
        <f>'Sales Forecast by COS'!KPN6</f>
        <v>0</v>
      </c>
      <c r="KPO7" s="98">
        <f>'Sales Forecast by COS'!KPO6</f>
        <v>0</v>
      </c>
      <c r="KPP7" s="98">
        <f>'Sales Forecast by COS'!KPP6</f>
        <v>0</v>
      </c>
      <c r="KPQ7" s="98">
        <f>'Sales Forecast by COS'!KPQ6</f>
        <v>0</v>
      </c>
      <c r="KPR7" s="98">
        <f>'Sales Forecast by COS'!KPR6</f>
        <v>0</v>
      </c>
      <c r="KPS7" s="98">
        <f>'Sales Forecast by COS'!KPS6</f>
        <v>0</v>
      </c>
      <c r="KPT7" s="98">
        <f>'Sales Forecast by COS'!KPT6</f>
        <v>0</v>
      </c>
      <c r="KPU7" s="98">
        <f>'Sales Forecast by COS'!KPU6</f>
        <v>0</v>
      </c>
      <c r="KPV7" s="98">
        <f>'Sales Forecast by COS'!KPV6</f>
        <v>0</v>
      </c>
      <c r="KPW7" s="98">
        <f>'Sales Forecast by COS'!KPW6</f>
        <v>0</v>
      </c>
      <c r="KPX7" s="98">
        <f>'Sales Forecast by COS'!KPX6</f>
        <v>0</v>
      </c>
      <c r="KPY7" s="98">
        <f>'Sales Forecast by COS'!KPY6</f>
        <v>0</v>
      </c>
      <c r="KPZ7" s="98">
        <f>'Sales Forecast by COS'!KPZ6</f>
        <v>0</v>
      </c>
      <c r="KQA7" s="98">
        <f>'Sales Forecast by COS'!KQA6</f>
        <v>0</v>
      </c>
      <c r="KQB7" s="98">
        <f>'Sales Forecast by COS'!KQB6</f>
        <v>0</v>
      </c>
      <c r="KQC7" s="98">
        <f>'Sales Forecast by COS'!KQC6</f>
        <v>0</v>
      </c>
      <c r="KQD7" s="98">
        <f>'Sales Forecast by COS'!KQD6</f>
        <v>0</v>
      </c>
      <c r="KQE7" s="98">
        <f>'Sales Forecast by COS'!KQE6</f>
        <v>0</v>
      </c>
      <c r="KQF7" s="98">
        <f>'Sales Forecast by COS'!KQF6</f>
        <v>0</v>
      </c>
      <c r="KQG7" s="98">
        <f>'Sales Forecast by COS'!KQG6</f>
        <v>0</v>
      </c>
      <c r="KQH7" s="98">
        <f>'Sales Forecast by COS'!KQH6</f>
        <v>0</v>
      </c>
      <c r="KQI7" s="98">
        <f>'Sales Forecast by COS'!KQI6</f>
        <v>0</v>
      </c>
      <c r="KQJ7" s="98">
        <f>'Sales Forecast by COS'!KQJ6</f>
        <v>0</v>
      </c>
      <c r="KQK7" s="98">
        <f>'Sales Forecast by COS'!KQK6</f>
        <v>0</v>
      </c>
      <c r="KQL7" s="98">
        <f>'Sales Forecast by COS'!KQL6</f>
        <v>0</v>
      </c>
      <c r="KQM7" s="98">
        <f>'Sales Forecast by COS'!KQM6</f>
        <v>0</v>
      </c>
      <c r="KQN7" s="98">
        <f>'Sales Forecast by COS'!KQN6</f>
        <v>0</v>
      </c>
      <c r="KQO7" s="98">
        <f>'Sales Forecast by COS'!KQO6</f>
        <v>0</v>
      </c>
      <c r="KQP7" s="98">
        <f>'Sales Forecast by COS'!KQP6</f>
        <v>0</v>
      </c>
      <c r="KQQ7" s="98">
        <f>'Sales Forecast by COS'!KQQ6</f>
        <v>0</v>
      </c>
      <c r="KQR7" s="98">
        <f>'Sales Forecast by COS'!KQR6</f>
        <v>0</v>
      </c>
      <c r="KQS7" s="98">
        <f>'Sales Forecast by COS'!KQS6</f>
        <v>0</v>
      </c>
      <c r="KQT7" s="98">
        <f>'Sales Forecast by COS'!KQT6</f>
        <v>0</v>
      </c>
      <c r="KQU7" s="98">
        <f>'Sales Forecast by COS'!KQU6</f>
        <v>0</v>
      </c>
      <c r="KQV7" s="98">
        <f>'Sales Forecast by COS'!KQV6</f>
        <v>0</v>
      </c>
      <c r="KQW7" s="98">
        <f>'Sales Forecast by COS'!KQW6</f>
        <v>0</v>
      </c>
      <c r="KQX7" s="98">
        <f>'Sales Forecast by COS'!KQX6</f>
        <v>0</v>
      </c>
      <c r="KQY7" s="98">
        <f>'Sales Forecast by COS'!KQY6</f>
        <v>0</v>
      </c>
      <c r="KQZ7" s="98">
        <f>'Sales Forecast by COS'!KQZ6</f>
        <v>0</v>
      </c>
      <c r="KRA7" s="98">
        <f>'Sales Forecast by COS'!KRA6</f>
        <v>0</v>
      </c>
      <c r="KRB7" s="98">
        <f>'Sales Forecast by COS'!KRB6</f>
        <v>0</v>
      </c>
      <c r="KRC7" s="98">
        <f>'Sales Forecast by COS'!KRC6</f>
        <v>0</v>
      </c>
      <c r="KRD7" s="98">
        <f>'Sales Forecast by COS'!KRD6</f>
        <v>0</v>
      </c>
      <c r="KRE7" s="98">
        <f>'Sales Forecast by COS'!KRE6</f>
        <v>0</v>
      </c>
      <c r="KRF7" s="98">
        <f>'Sales Forecast by COS'!KRF6</f>
        <v>0</v>
      </c>
      <c r="KRG7" s="98">
        <f>'Sales Forecast by COS'!KRG6</f>
        <v>0</v>
      </c>
      <c r="KRH7" s="98">
        <f>'Sales Forecast by COS'!KRH6</f>
        <v>0</v>
      </c>
      <c r="KRI7" s="98">
        <f>'Sales Forecast by COS'!KRI6</f>
        <v>0</v>
      </c>
      <c r="KRJ7" s="98">
        <f>'Sales Forecast by COS'!KRJ6</f>
        <v>0</v>
      </c>
      <c r="KRK7" s="98">
        <f>'Sales Forecast by COS'!KRK6</f>
        <v>0</v>
      </c>
      <c r="KRL7" s="98">
        <f>'Sales Forecast by COS'!KRL6</f>
        <v>0</v>
      </c>
      <c r="KRM7" s="98">
        <f>'Sales Forecast by COS'!KRM6</f>
        <v>0</v>
      </c>
      <c r="KRN7" s="98">
        <f>'Sales Forecast by COS'!KRN6</f>
        <v>0</v>
      </c>
      <c r="KRO7" s="98">
        <f>'Sales Forecast by COS'!KRO6</f>
        <v>0</v>
      </c>
      <c r="KRP7" s="98">
        <f>'Sales Forecast by COS'!KRP6</f>
        <v>0</v>
      </c>
      <c r="KRQ7" s="98">
        <f>'Sales Forecast by COS'!KRQ6</f>
        <v>0</v>
      </c>
      <c r="KRR7" s="98">
        <f>'Sales Forecast by COS'!KRR6</f>
        <v>0</v>
      </c>
      <c r="KRS7" s="98">
        <f>'Sales Forecast by COS'!KRS6</f>
        <v>0</v>
      </c>
      <c r="KRT7" s="98">
        <f>'Sales Forecast by COS'!KRT6</f>
        <v>0</v>
      </c>
      <c r="KRU7" s="98">
        <f>'Sales Forecast by COS'!KRU6</f>
        <v>0</v>
      </c>
      <c r="KRV7" s="98">
        <f>'Sales Forecast by COS'!KRV6</f>
        <v>0</v>
      </c>
      <c r="KRW7" s="98">
        <f>'Sales Forecast by COS'!KRW6</f>
        <v>0</v>
      </c>
      <c r="KRX7" s="98">
        <f>'Sales Forecast by COS'!KRX6</f>
        <v>0</v>
      </c>
      <c r="KRY7" s="98">
        <f>'Sales Forecast by COS'!KRY6</f>
        <v>0</v>
      </c>
      <c r="KRZ7" s="98">
        <f>'Sales Forecast by COS'!KRZ6</f>
        <v>0</v>
      </c>
      <c r="KSA7" s="98">
        <f>'Sales Forecast by COS'!KSA6</f>
        <v>0</v>
      </c>
      <c r="KSB7" s="98">
        <f>'Sales Forecast by COS'!KSB6</f>
        <v>0</v>
      </c>
      <c r="KSC7" s="98">
        <f>'Sales Forecast by COS'!KSC6</f>
        <v>0</v>
      </c>
      <c r="KSD7" s="98">
        <f>'Sales Forecast by COS'!KSD6</f>
        <v>0</v>
      </c>
      <c r="KSE7" s="98">
        <f>'Sales Forecast by COS'!KSE6</f>
        <v>0</v>
      </c>
      <c r="KSF7" s="98">
        <f>'Sales Forecast by COS'!KSF6</f>
        <v>0</v>
      </c>
      <c r="KSG7" s="98">
        <f>'Sales Forecast by COS'!KSG6</f>
        <v>0</v>
      </c>
      <c r="KSH7" s="98">
        <f>'Sales Forecast by COS'!KSH6</f>
        <v>0</v>
      </c>
      <c r="KSI7" s="98">
        <f>'Sales Forecast by COS'!KSI6</f>
        <v>0</v>
      </c>
      <c r="KSJ7" s="98">
        <f>'Sales Forecast by COS'!KSJ6</f>
        <v>0</v>
      </c>
      <c r="KSK7" s="98">
        <f>'Sales Forecast by COS'!KSK6</f>
        <v>0</v>
      </c>
      <c r="KSL7" s="98">
        <f>'Sales Forecast by COS'!KSL6</f>
        <v>0</v>
      </c>
      <c r="KSM7" s="98">
        <f>'Sales Forecast by COS'!KSM6</f>
        <v>0</v>
      </c>
      <c r="KSN7" s="98">
        <f>'Sales Forecast by COS'!KSN6</f>
        <v>0</v>
      </c>
      <c r="KSO7" s="98">
        <f>'Sales Forecast by COS'!KSO6</f>
        <v>0</v>
      </c>
      <c r="KSP7" s="98">
        <f>'Sales Forecast by COS'!KSP6</f>
        <v>0</v>
      </c>
      <c r="KSQ7" s="98">
        <f>'Sales Forecast by COS'!KSQ6</f>
        <v>0</v>
      </c>
      <c r="KSR7" s="98">
        <f>'Sales Forecast by COS'!KSR6</f>
        <v>0</v>
      </c>
      <c r="KSS7" s="98">
        <f>'Sales Forecast by COS'!KSS6</f>
        <v>0</v>
      </c>
      <c r="KST7" s="98">
        <f>'Sales Forecast by COS'!KST6</f>
        <v>0</v>
      </c>
      <c r="KSU7" s="98">
        <f>'Sales Forecast by COS'!KSU6</f>
        <v>0</v>
      </c>
      <c r="KSV7" s="98">
        <f>'Sales Forecast by COS'!KSV6</f>
        <v>0</v>
      </c>
      <c r="KSW7" s="98">
        <f>'Sales Forecast by COS'!KSW6</f>
        <v>0</v>
      </c>
      <c r="KSX7" s="98">
        <f>'Sales Forecast by COS'!KSX6</f>
        <v>0</v>
      </c>
      <c r="KSY7" s="98">
        <f>'Sales Forecast by COS'!KSY6</f>
        <v>0</v>
      </c>
      <c r="KSZ7" s="98">
        <f>'Sales Forecast by COS'!KSZ6</f>
        <v>0</v>
      </c>
      <c r="KTA7" s="98">
        <f>'Sales Forecast by COS'!KTA6</f>
        <v>0</v>
      </c>
      <c r="KTB7" s="98">
        <f>'Sales Forecast by COS'!KTB6</f>
        <v>0</v>
      </c>
      <c r="KTC7" s="98">
        <f>'Sales Forecast by COS'!KTC6</f>
        <v>0</v>
      </c>
      <c r="KTD7" s="98">
        <f>'Sales Forecast by COS'!KTD6</f>
        <v>0</v>
      </c>
      <c r="KTE7" s="98">
        <f>'Sales Forecast by COS'!KTE6</f>
        <v>0</v>
      </c>
      <c r="KTF7" s="98">
        <f>'Sales Forecast by COS'!KTF6</f>
        <v>0</v>
      </c>
      <c r="KTG7" s="98">
        <f>'Sales Forecast by COS'!KTG6</f>
        <v>0</v>
      </c>
      <c r="KTH7" s="98">
        <f>'Sales Forecast by COS'!KTH6</f>
        <v>0</v>
      </c>
      <c r="KTI7" s="98">
        <f>'Sales Forecast by COS'!KTI6</f>
        <v>0</v>
      </c>
      <c r="KTJ7" s="98">
        <f>'Sales Forecast by COS'!KTJ6</f>
        <v>0</v>
      </c>
      <c r="KTK7" s="98">
        <f>'Sales Forecast by COS'!KTK6</f>
        <v>0</v>
      </c>
      <c r="KTL7" s="98">
        <f>'Sales Forecast by COS'!KTL6</f>
        <v>0</v>
      </c>
      <c r="KTM7" s="98">
        <f>'Sales Forecast by COS'!KTM6</f>
        <v>0</v>
      </c>
      <c r="KTN7" s="98">
        <f>'Sales Forecast by COS'!KTN6</f>
        <v>0</v>
      </c>
      <c r="KTO7" s="98">
        <f>'Sales Forecast by COS'!KTO6</f>
        <v>0</v>
      </c>
      <c r="KTP7" s="98">
        <f>'Sales Forecast by COS'!KTP6</f>
        <v>0</v>
      </c>
      <c r="KTQ7" s="98">
        <f>'Sales Forecast by COS'!KTQ6</f>
        <v>0</v>
      </c>
      <c r="KTR7" s="98">
        <f>'Sales Forecast by COS'!KTR6</f>
        <v>0</v>
      </c>
      <c r="KTS7" s="98">
        <f>'Sales Forecast by COS'!KTS6</f>
        <v>0</v>
      </c>
      <c r="KTT7" s="98">
        <f>'Sales Forecast by COS'!KTT6</f>
        <v>0</v>
      </c>
      <c r="KTU7" s="98">
        <f>'Sales Forecast by COS'!KTU6</f>
        <v>0</v>
      </c>
      <c r="KTV7" s="98">
        <f>'Sales Forecast by COS'!KTV6</f>
        <v>0</v>
      </c>
      <c r="KTW7" s="98">
        <f>'Sales Forecast by COS'!KTW6</f>
        <v>0</v>
      </c>
      <c r="KTX7" s="98">
        <f>'Sales Forecast by COS'!KTX6</f>
        <v>0</v>
      </c>
      <c r="KTY7" s="98">
        <f>'Sales Forecast by COS'!KTY6</f>
        <v>0</v>
      </c>
      <c r="KTZ7" s="98">
        <f>'Sales Forecast by COS'!KTZ6</f>
        <v>0</v>
      </c>
      <c r="KUA7" s="98">
        <f>'Sales Forecast by COS'!KUA6</f>
        <v>0</v>
      </c>
      <c r="KUB7" s="98">
        <f>'Sales Forecast by COS'!KUB6</f>
        <v>0</v>
      </c>
      <c r="KUC7" s="98">
        <f>'Sales Forecast by COS'!KUC6</f>
        <v>0</v>
      </c>
      <c r="KUD7" s="98">
        <f>'Sales Forecast by COS'!KUD6</f>
        <v>0</v>
      </c>
      <c r="KUE7" s="98">
        <f>'Sales Forecast by COS'!KUE6</f>
        <v>0</v>
      </c>
      <c r="KUF7" s="98">
        <f>'Sales Forecast by COS'!KUF6</f>
        <v>0</v>
      </c>
      <c r="KUG7" s="98">
        <f>'Sales Forecast by COS'!KUG6</f>
        <v>0</v>
      </c>
      <c r="KUH7" s="98">
        <f>'Sales Forecast by COS'!KUH6</f>
        <v>0</v>
      </c>
      <c r="KUI7" s="98">
        <f>'Sales Forecast by COS'!KUI6</f>
        <v>0</v>
      </c>
      <c r="KUJ7" s="98">
        <f>'Sales Forecast by COS'!KUJ6</f>
        <v>0</v>
      </c>
      <c r="KUK7" s="98">
        <f>'Sales Forecast by COS'!KUK6</f>
        <v>0</v>
      </c>
      <c r="KUL7" s="98">
        <f>'Sales Forecast by COS'!KUL6</f>
        <v>0</v>
      </c>
      <c r="KUM7" s="98">
        <f>'Sales Forecast by COS'!KUM6</f>
        <v>0</v>
      </c>
      <c r="KUN7" s="98">
        <f>'Sales Forecast by COS'!KUN6</f>
        <v>0</v>
      </c>
      <c r="KUO7" s="98">
        <f>'Sales Forecast by COS'!KUO6</f>
        <v>0</v>
      </c>
      <c r="KUP7" s="98">
        <f>'Sales Forecast by COS'!KUP6</f>
        <v>0</v>
      </c>
      <c r="KUQ7" s="98">
        <f>'Sales Forecast by COS'!KUQ6</f>
        <v>0</v>
      </c>
      <c r="KUR7" s="98">
        <f>'Sales Forecast by COS'!KUR6</f>
        <v>0</v>
      </c>
      <c r="KUS7" s="98">
        <f>'Sales Forecast by COS'!KUS6</f>
        <v>0</v>
      </c>
      <c r="KUT7" s="98">
        <f>'Sales Forecast by COS'!KUT6</f>
        <v>0</v>
      </c>
      <c r="KUU7" s="98">
        <f>'Sales Forecast by COS'!KUU6</f>
        <v>0</v>
      </c>
      <c r="KUV7" s="98">
        <f>'Sales Forecast by COS'!KUV6</f>
        <v>0</v>
      </c>
      <c r="KUW7" s="98">
        <f>'Sales Forecast by COS'!KUW6</f>
        <v>0</v>
      </c>
      <c r="KUX7" s="98">
        <f>'Sales Forecast by COS'!KUX6</f>
        <v>0</v>
      </c>
      <c r="KUY7" s="98">
        <f>'Sales Forecast by COS'!KUY6</f>
        <v>0</v>
      </c>
      <c r="KUZ7" s="98">
        <f>'Sales Forecast by COS'!KUZ6</f>
        <v>0</v>
      </c>
      <c r="KVA7" s="98">
        <f>'Sales Forecast by COS'!KVA6</f>
        <v>0</v>
      </c>
      <c r="KVB7" s="98">
        <f>'Sales Forecast by COS'!KVB6</f>
        <v>0</v>
      </c>
      <c r="KVC7" s="98">
        <f>'Sales Forecast by COS'!KVC6</f>
        <v>0</v>
      </c>
      <c r="KVD7" s="98">
        <f>'Sales Forecast by COS'!KVD6</f>
        <v>0</v>
      </c>
      <c r="KVE7" s="98">
        <f>'Sales Forecast by COS'!KVE6</f>
        <v>0</v>
      </c>
      <c r="KVF7" s="98">
        <f>'Sales Forecast by COS'!KVF6</f>
        <v>0</v>
      </c>
      <c r="KVG7" s="98">
        <f>'Sales Forecast by COS'!KVG6</f>
        <v>0</v>
      </c>
      <c r="KVH7" s="98">
        <f>'Sales Forecast by COS'!KVH6</f>
        <v>0</v>
      </c>
      <c r="KVI7" s="98">
        <f>'Sales Forecast by COS'!KVI6</f>
        <v>0</v>
      </c>
      <c r="KVJ7" s="98">
        <f>'Sales Forecast by COS'!KVJ6</f>
        <v>0</v>
      </c>
      <c r="KVK7" s="98">
        <f>'Sales Forecast by COS'!KVK6</f>
        <v>0</v>
      </c>
      <c r="KVL7" s="98">
        <f>'Sales Forecast by COS'!KVL6</f>
        <v>0</v>
      </c>
      <c r="KVM7" s="98">
        <f>'Sales Forecast by COS'!KVM6</f>
        <v>0</v>
      </c>
      <c r="KVN7" s="98">
        <f>'Sales Forecast by COS'!KVN6</f>
        <v>0</v>
      </c>
      <c r="KVO7" s="98">
        <f>'Sales Forecast by COS'!KVO6</f>
        <v>0</v>
      </c>
      <c r="KVP7" s="98">
        <f>'Sales Forecast by COS'!KVP6</f>
        <v>0</v>
      </c>
      <c r="KVQ7" s="98">
        <f>'Sales Forecast by COS'!KVQ6</f>
        <v>0</v>
      </c>
      <c r="KVR7" s="98">
        <f>'Sales Forecast by COS'!KVR6</f>
        <v>0</v>
      </c>
      <c r="KVS7" s="98">
        <f>'Sales Forecast by COS'!KVS6</f>
        <v>0</v>
      </c>
      <c r="KVT7" s="98">
        <f>'Sales Forecast by COS'!KVT6</f>
        <v>0</v>
      </c>
      <c r="KVU7" s="98">
        <f>'Sales Forecast by COS'!KVU6</f>
        <v>0</v>
      </c>
      <c r="KVV7" s="98">
        <f>'Sales Forecast by COS'!KVV6</f>
        <v>0</v>
      </c>
      <c r="KVW7" s="98">
        <f>'Sales Forecast by COS'!KVW6</f>
        <v>0</v>
      </c>
      <c r="KVX7" s="98">
        <f>'Sales Forecast by COS'!KVX6</f>
        <v>0</v>
      </c>
      <c r="KVY7" s="98">
        <f>'Sales Forecast by COS'!KVY6</f>
        <v>0</v>
      </c>
      <c r="KVZ7" s="98">
        <f>'Sales Forecast by COS'!KVZ6</f>
        <v>0</v>
      </c>
      <c r="KWA7" s="98">
        <f>'Sales Forecast by COS'!KWA6</f>
        <v>0</v>
      </c>
      <c r="KWB7" s="98">
        <f>'Sales Forecast by COS'!KWB6</f>
        <v>0</v>
      </c>
      <c r="KWC7" s="98">
        <f>'Sales Forecast by COS'!KWC6</f>
        <v>0</v>
      </c>
      <c r="KWD7" s="98">
        <f>'Sales Forecast by COS'!KWD6</f>
        <v>0</v>
      </c>
      <c r="KWE7" s="98">
        <f>'Sales Forecast by COS'!KWE6</f>
        <v>0</v>
      </c>
      <c r="KWF7" s="98">
        <f>'Sales Forecast by COS'!KWF6</f>
        <v>0</v>
      </c>
      <c r="KWG7" s="98">
        <f>'Sales Forecast by COS'!KWG6</f>
        <v>0</v>
      </c>
      <c r="KWH7" s="98">
        <f>'Sales Forecast by COS'!KWH6</f>
        <v>0</v>
      </c>
      <c r="KWI7" s="98">
        <f>'Sales Forecast by COS'!KWI6</f>
        <v>0</v>
      </c>
      <c r="KWJ7" s="98">
        <f>'Sales Forecast by COS'!KWJ6</f>
        <v>0</v>
      </c>
      <c r="KWK7" s="98">
        <f>'Sales Forecast by COS'!KWK6</f>
        <v>0</v>
      </c>
      <c r="KWL7" s="98">
        <f>'Sales Forecast by COS'!KWL6</f>
        <v>0</v>
      </c>
      <c r="KWM7" s="98">
        <f>'Sales Forecast by COS'!KWM6</f>
        <v>0</v>
      </c>
      <c r="KWN7" s="98">
        <f>'Sales Forecast by COS'!KWN6</f>
        <v>0</v>
      </c>
      <c r="KWO7" s="98">
        <f>'Sales Forecast by COS'!KWO6</f>
        <v>0</v>
      </c>
      <c r="KWP7" s="98">
        <f>'Sales Forecast by COS'!KWP6</f>
        <v>0</v>
      </c>
      <c r="KWQ7" s="98">
        <f>'Sales Forecast by COS'!KWQ6</f>
        <v>0</v>
      </c>
      <c r="KWR7" s="98">
        <f>'Sales Forecast by COS'!KWR6</f>
        <v>0</v>
      </c>
      <c r="KWS7" s="98">
        <f>'Sales Forecast by COS'!KWS6</f>
        <v>0</v>
      </c>
      <c r="KWT7" s="98">
        <f>'Sales Forecast by COS'!KWT6</f>
        <v>0</v>
      </c>
      <c r="KWU7" s="98">
        <f>'Sales Forecast by COS'!KWU6</f>
        <v>0</v>
      </c>
      <c r="KWV7" s="98">
        <f>'Sales Forecast by COS'!KWV6</f>
        <v>0</v>
      </c>
      <c r="KWW7" s="98">
        <f>'Sales Forecast by COS'!KWW6</f>
        <v>0</v>
      </c>
      <c r="KWX7" s="98">
        <f>'Sales Forecast by COS'!KWX6</f>
        <v>0</v>
      </c>
      <c r="KWY7" s="98">
        <f>'Sales Forecast by COS'!KWY6</f>
        <v>0</v>
      </c>
      <c r="KWZ7" s="98">
        <f>'Sales Forecast by COS'!KWZ6</f>
        <v>0</v>
      </c>
      <c r="KXA7" s="98">
        <f>'Sales Forecast by COS'!KXA6</f>
        <v>0</v>
      </c>
      <c r="KXB7" s="98">
        <f>'Sales Forecast by COS'!KXB6</f>
        <v>0</v>
      </c>
      <c r="KXC7" s="98">
        <f>'Sales Forecast by COS'!KXC6</f>
        <v>0</v>
      </c>
      <c r="KXD7" s="98">
        <f>'Sales Forecast by COS'!KXD6</f>
        <v>0</v>
      </c>
      <c r="KXE7" s="98">
        <f>'Sales Forecast by COS'!KXE6</f>
        <v>0</v>
      </c>
      <c r="KXF7" s="98">
        <f>'Sales Forecast by COS'!KXF6</f>
        <v>0</v>
      </c>
      <c r="KXG7" s="98">
        <f>'Sales Forecast by COS'!KXG6</f>
        <v>0</v>
      </c>
      <c r="KXH7" s="98">
        <f>'Sales Forecast by COS'!KXH6</f>
        <v>0</v>
      </c>
      <c r="KXI7" s="98">
        <f>'Sales Forecast by COS'!KXI6</f>
        <v>0</v>
      </c>
      <c r="KXJ7" s="98">
        <f>'Sales Forecast by COS'!KXJ6</f>
        <v>0</v>
      </c>
      <c r="KXK7" s="98">
        <f>'Sales Forecast by COS'!KXK6</f>
        <v>0</v>
      </c>
      <c r="KXL7" s="98">
        <f>'Sales Forecast by COS'!KXL6</f>
        <v>0</v>
      </c>
      <c r="KXM7" s="98">
        <f>'Sales Forecast by COS'!KXM6</f>
        <v>0</v>
      </c>
      <c r="KXN7" s="98">
        <f>'Sales Forecast by COS'!KXN6</f>
        <v>0</v>
      </c>
      <c r="KXO7" s="98">
        <f>'Sales Forecast by COS'!KXO6</f>
        <v>0</v>
      </c>
      <c r="KXP7" s="98">
        <f>'Sales Forecast by COS'!KXP6</f>
        <v>0</v>
      </c>
      <c r="KXQ7" s="98">
        <f>'Sales Forecast by COS'!KXQ6</f>
        <v>0</v>
      </c>
      <c r="KXR7" s="98">
        <f>'Sales Forecast by COS'!KXR6</f>
        <v>0</v>
      </c>
      <c r="KXS7" s="98">
        <f>'Sales Forecast by COS'!KXS6</f>
        <v>0</v>
      </c>
      <c r="KXT7" s="98">
        <f>'Sales Forecast by COS'!KXT6</f>
        <v>0</v>
      </c>
      <c r="KXU7" s="98">
        <f>'Sales Forecast by COS'!KXU6</f>
        <v>0</v>
      </c>
      <c r="KXV7" s="98">
        <f>'Sales Forecast by COS'!KXV6</f>
        <v>0</v>
      </c>
      <c r="KXW7" s="98">
        <f>'Sales Forecast by COS'!KXW6</f>
        <v>0</v>
      </c>
      <c r="KXX7" s="98">
        <f>'Sales Forecast by COS'!KXX6</f>
        <v>0</v>
      </c>
      <c r="KXY7" s="98">
        <f>'Sales Forecast by COS'!KXY6</f>
        <v>0</v>
      </c>
      <c r="KXZ7" s="98">
        <f>'Sales Forecast by COS'!KXZ6</f>
        <v>0</v>
      </c>
      <c r="KYA7" s="98">
        <f>'Sales Forecast by COS'!KYA6</f>
        <v>0</v>
      </c>
      <c r="KYB7" s="98">
        <f>'Sales Forecast by COS'!KYB6</f>
        <v>0</v>
      </c>
      <c r="KYC7" s="98">
        <f>'Sales Forecast by COS'!KYC6</f>
        <v>0</v>
      </c>
      <c r="KYD7" s="98">
        <f>'Sales Forecast by COS'!KYD6</f>
        <v>0</v>
      </c>
      <c r="KYE7" s="98">
        <f>'Sales Forecast by COS'!KYE6</f>
        <v>0</v>
      </c>
      <c r="KYF7" s="98">
        <f>'Sales Forecast by COS'!KYF6</f>
        <v>0</v>
      </c>
      <c r="KYG7" s="98">
        <f>'Sales Forecast by COS'!KYG6</f>
        <v>0</v>
      </c>
      <c r="KYH7" s="98">
        <f>'Sales Forecast by COS'!KYH6</f>
        <v>0</v>
      </c>
      <c r="KYI7" s="98">
        <f>'Sales Forecast by COS'!KYI6</f>
        <v>0</v>
      </c>
      <c r="KYJ7" s="98">
        <f>'Sales Forecast by COS'!KYJ6</f>
        <v>0</v>
      </c>
      <c r="KYK7" s="98">
        <f>'Sales Forecast by COS'!KYK6</f>
        <v>0</v>
      </c>
      <c r="KYL7" s="98">
        <f>'Sales Forecast by COS'!KYL6</f>
        <v>0</v>
      </c>
      <c r="KYM7" s="98">
        <f>'Sales Forecast by COS'!KYM6</f>
        <v>0</v>
      </c>
      <c r="KYN7" s="98">
        <f>'Sales Forecast by COS'!KYN6</f>
        <v>0</v>
      </c>
      <c r="KYO7" s="98">
        <f>'Sales Forecast by COS'!KYO6</f>
        <v>0</v>
      </c>
      <c r="KYP7" s="98">
        <f>'Sales Forecast by COS'!KYP6</f>
        <v>0</v>
      </c>
      <c r="KYQ7" s="98">
        <f>'Sales Forecast by COS'!KYQ6</f>
        <v>0</v>
      </c>
      <c r="KYR7" s="98">
        <f>'Sales Forecast by COS'!KYR6</f>
        <v>0</v>
      </c>
      <c r="KYS7" s="98">
        <f>'Sales Forecast by COS'!KYS6</f>
        <v>0</v>
      </c>
      <c r="KYT7" s="98">
        <f>'Sales Forecast by COS'!KYT6</f>
        <v>0</v>
      </c>
      <c r="KYU7" s="98">
        <f>'Sales Forecast by COS'!KYU6</f>
        <v>0</v>
      </c>
      <c r="KYV7" s="98">
        <f>'Sales Forecast by COS'!KYV6</f>
        <v>0</v>
      </c>
      <c r="KYW7" s="98">
        <f>'Sales Forecast by COS'!KYW6</f>
        <v>0</v>
      </c>
      <c r="KYX7" s="98">
        <f>'Sales Forecast by COS'!KYX6</f>
        <v>0</v>
      </c>
      <c r="KYY7" s="98">
        <f>'Sales Forecast by COS'!KYY6</f>
        <v>0</v>
      </c>
      <c r="KYZ7" s="98">
        <f>'Sales Forecast by COS'!KYZ6</f>
        <v>0</v>
      </c>
      <c r="KZA7" s="98">
        <f>'Sales Forecast by COS'!KZA6</f>
        <v>0</v>
      </c>
      <c r="KZB7" s="98">
        <f>'Sales Forecast by COS'!KZB6</f>
        <v>0</v>
      </c>
      <c r="KZC7" s="98">
        <f>'Sales Forecast by COS'!KZC6</f>
        <v>0</v>
      </c>
      <c r="KZD7" s="98">
        <f>'Sales Forecast by COS'!KZD6</f>
        <v>0</v>
      </c>
      <c r="KZE7" s="98">
        <f>'Sales Forecast by COS'!KZE6</f>
        <v>0</v>
      </c>
      <c r="KZF7" s="98">
        <f>'Sales Forecast by COS'!KZF6</f>
        <v>0</v>
      </c>
      <c r="KZG7" s="98">
        <f>'Sales Forecast by COS'!KZG6</f>
        <v>0</v>
      </c>
      <c r="KZH7" s="98">
        <f>'Sales Forecast by COS'!KZH6</f>
        <v>0</v>
      </c>
      <c r="KZI7" s="98">
        <f>'Sales Forecast by COS'!KZI6</f>
        <v>0</v>
      </c>
      <c r="KZJ7" s="98">
        <f>'Sales Forecast by COS'!KZJ6</f>
        <v>0</v>
      </c>
      <c r="KZK7" s="98">
        <f>'Sales Forecast by COS'!KZK6</f>
        <v>0</v>
      </c>
      <c r="KZL7" s="98">
        <f>'Sales Forecast by COS'!KZL6</f>
        <v>0</v>
      </c>
      <c r="KZM7" s="98">
        <f>'Sales Forecast by COS'!KZM6</f>
        <v>0</v>
      </c>
      <c r="KZN7" s="98">
        <f>'Sales Forecast by COS'!KZN6</f>
        <v>0</v>
      </c>
      <c r="KZO7" s="98">
        <f>'Sales Forecast by COS'!KZO6</f>
        <v>0</v>
      </c>
      <c r="KZP7" s="98">
        <f>'Sales Forecast by COS'!KZP6</f>
        <v>0</v>
      </c>
      <c r="KZQ7" s="98">
        <f>'Sales Forecast by COS'!KZQ6</f>
        <v>0</v>
      </c>
      <c r="KZR7" s="98">
        <f>'Sales Forecast by COS'!KZR6</f>
        <v>0</v>
      </c>
      <c r="KZS7" s="98">
        <f>'Sales Forecast by COS'!KZS6</f>
        <v>0</v>
      </c>
      <c r="KZT7" s="98">
        <f>'Sales Forecast by COS'!KZT6</f>
        <v>0</v>
      </c>
      <c r="KZU7" s="98">
        <f>'Sales Forecast by COS'!KZU6</f>
        <v>0</v>
      </c>
      <c r="KZV7" s="98">
        <f>'Sales Forecast by COS'!KZV6</f>
        <v>0</v>
      </c>
      <c r="KZW7" s="98">
        <f>'Sales Forecast by COS'!KZW6</f>
        <v>0</v>
      </c>
      <c r="KZX7" s="98">
        <f>'Sales Forecast by COS'!KZX6</f>
        <v>0</v>
      </c>
      <c r="KZY7" s="98">
        <f>'Sales Forecast by COS'!KZY6</f>
        <v>0</v>
      </c>
      <c r="KZZ7" s="98">
        <f>'Sales Forecast by COS'!KZZ6</f>
        <v>0</v>
      </c>
      <c r="LAA7" s="98">
        <f>'Sales Forecast by COS'!LAA6</f>
        <v>0</v>
      </c>
      <c r="LAB7" s="98">
        <f>'Sales Forecast by COS'!LAB6</f>
        <v>0</v>
      </c>
      <c r="LAC7" s="98">
        <f>'Sales Forecast by COS'!LAC6</f>
        <v>0</v>
      </c>
      <c r="LAD7" s="98">
        <f>'Sales Forecast by COS'!LAD6</f>
        <v>0</v>
      </c>
      <c r="LAE7" s="98">
        <f>'Sales Forecast by COS'!LAE6</f>
        <v>0</v>
      </c>
      <c r="LAF7" s="98">
        <f>'Sales Forecast by COS'!LAF6</f>
        <v>0</v>
      </c>
      <c r="LAG7" s="98">
        <f>'Sales Forecast by COS'!LAG6</f>
        <v>0</v>
      </c>
      <c r="LAH7" s="98">
        <f>'Sales Forecast by COS'!LAH6</f>
        <v>0</v>
      </c>
      <c r="LAI7" s="98">
        <f>'Sales Forecast by COS'!LAI6</f>
        <v>0</v>
      </c>
      <c r="LAJ7" s="98">
        <f>'Sales Forecast by COS'!LAJ6</f>
        <v>0</v>
      </c>
      <c r="LAK7" s="98">
        <f>'Sales Forecast by COS'!LAK6</f>
        <v>0</v>
      </c>
      <c r="LAL7" s="98">
        <f>'Sales Forecast by COS'!LAL6</f>
        <v>0</v>
      </c>
      <c r="LAM7" s="98">
        <f>'Sales Forecast by COS'!LAM6</f>
        <v>0</v>
      </c>
      <c r="LAN7" s="98">
        <f>'Sales Forecast by COS'!LAN6</f>
        <v>0</v>
      </c>
      <c r="LAO7" s="98">
        <f>'Sales Forecast by COS'!LAO6</f>
        <v>0</v>
      </c>
      <c r="LAP7" s="98">
        <f>'Sales Forecast by COS'!LAP6</f>
        <v>0</v>
      </c>
      <c r="LAQ7" s="98">
        <f>'Sales Forecast by COS'!LAQ6</f>
        <v>0</v>
      </c>
      <c r="LAR7" s="98">
        <f>'Sales Forecast by COS'!LAR6</f>
        <v>0</v>
      </c>
      <c r="LAS7" s="98">
        <f>'Sales Forecast by COS'!LAS6</f>
        <v>0</v>
      </c>
      <c r="LAT7" s="98">
        <f>'Sales Forecast by COS'!LAT6</f>
        <v>0</v>
      </c>
      <c r="LAU7" s="98">
        <f>'Sales Forecast by COS'!LAU6</f>
        <v>0</v>
      </c>
      <c r="LAV7" s="98">
        <f>'Sales Forecast by COS'!LAV6</f>
        <v>0</v>
      </c>
      <c r="LAW7" s="98">
        <f>'Sales Forecast by COS'!LAW6</f>
        <v>0</v>
      </c>
      <c r="LAX7" s="98">
        <f>'Sales Forecast by COS'!LAX6</f>
        <v>0</v>
      </c>
      <c r="LAY7" s="98">
        <f>'Sales Forecast by COS'!LAY6</f>
        <v>0</v>
      </c>
      <c r="LAZ7" s="98">
        <f>'Sales Forecast by COS'!LAZ6</f>
        <v>0</v>
      </c>
      <c r="LBA7" s="98">
        <f>'Sales Forecast by COS'!LBA6</f>
        <v>0</v>
      </c>
      <c r="LBB7" s="98">
        <f>'Sales Forecast by COS'!LBB6</f>
        <v>0</v>
      </c>
      <c r="LBC7" s="98">
        <f>'Sales Forecast by COS'!LBC6</f>
        <v>0</v>
      </c>
      <c r="LBD7" s="98">
        <f>'Sales Forecast by COS'!LBD6</f>
        <v>0</v>
      </c>
      <c r="LBE7" s="98">
        <f>'Sales Forecast by COS'!LBE6</f>
        <v>0</v>
      </c>
      <c r="LBF7" s="98">
        <f>'Sales Forecast by COS'!LBF6</f>
        <v>0</v>
      </c>
      <c r="LBG7" s="98">
        <f>'Sales Forecast by COS'!LBG6</f>
        <v>0</v>
      </c>
      <c r="LBH7" s="98">
        <f>'Sales Forecast by COS'!LBH6</f>
        <v>0</v>
      </c>
      <c r="LBI7" s="98">
        <f>'Sales Forecast by COS'!LBI6</f>
        <v>0</v>
      </c>
      <c r="LBJ7" s="98">
        <f>'Sales Forecast by COS'!LBJ6</f>
        <v>0</v>
      </c>
      <c r="LBK7" s="98">
        <f>'Sales Forecast by COS'!LBK6</f>
        <v>0</v>
      </c>
      <c r="LBL7" s="98">
        <f>'Sales Forecast by COS'!LBL6</f>
        <v>0</v>
      </c>
      <c r="LBM7" s="98">
        <f>'Sales Forecast by COS'!LBM6</f>
        <v>0</v>
      </c>
      <c r="LBN7" s="98">
        <f>'Sales Forecast by COS'!LBN6</f>
        <v>0</v>
      </c>
      <c r="LBO7" s="98">
        <f>'Sales Forecast by COS'!LBO6</f>
        <v>0</v>
      </c>
      <c r="LBP7" s="98">
        <f>'Sales Forecast by COS'!LBP6</f>
        <v>0</v>
      </c>
      <c r="LBQ7" s="98">
        <f>'Sales Forecast by COS'!LBQ6</f>
        <v>0</v>
      </c>
      <c r="LBR7" s="98">
        <f>'Sales Forecast by COS'!LBR6</f>
        <v>0</v>
      </c>
      <c r="LBS7" s="98">
        <f>'Sales Forecast by COS'!LBS6</f>
        <v>0</v>
      </c>
      <c r="LBT7" s="98">
        <f>'Sales Forecast by COS'!LBT6</f>
        <v>0</v>
      </c>
      <c r="LBU7" s="98">
        <f>'Sales Forecast by COS'!LBU6</f>
        <v>0</v>
      </c>
      <c r="LBV7" s="98">
        <f>'Sales Forecast by COS'!LBV6</f>
        <v>0</v>
      </c>
      <c r="LBW7" s="98">
        <f>'Sales Forecast by COS'!LBW6</f>
        <v>0</v>
      </c>
      <c r="LBX7" s="98">
        <f>'Sales Forecast by COS'!LBX6</f>
        <v>0</v>
      </c>
      <c r="LBY7" s="98">
        <f>'Sales Forecast by COS'!LBY6</f>
        <v>0</v>
      </c>
      <c r="LBZ7" s="98">
        <f>'Sales Forecast by COS'!LBZ6</f>
        <v>0</v>
      </c>
      <c r="LCA7" s="98">
        <f>'Sales Forecast by COS'!LCA6</f>
        <v>0</v>
      </c>
      <c r="LCB7" s="98">
        <f>'Sales Forecast by COS'!LCB6</f>
        <v>0</v>
      </c>
      <c r="LCC7" s="98">
        <f>'Sales Forecast by COS'!LCC6</f>
        <v>0</v>
      </c>
      <c r="LCD7" s="98">
        <f>'Sales Forecast by COS'!LCD6</f>
        <v>0</v>
      </c>
      <c r="LCE7" s="98">
        <f>'Sales Forecast by COS'!LCE6</f>
        <v>0</v>
      </c>
      <c r="LCF7" s="98">
        <f>'Sales Forecast by COS'!LCF6</f>
        <v>0</v>
      </c>
      <c r="LCG7" s="98">
        <f>'Sales Forecast by COS'!LCG6</f>
        <v>0</v>
      </c>
      <c r="LCH7" s="98">
        <f>'Sales Forecast by COS'!LCH6</f>
        <v>0</v>
      </c>
      <c r="LCI7" s="98">
        <f>'Sales Forecast by COS'!LCI6</f>
        <v>0</v>
      </c>
      <c r="LCJ7" s="98">
        <f>'Sales Forecast by COS'!LCJ6</f>
        <v>0</v>
      </c>
      <c r="LCK7" s="98">
        <f>'Sales Forecast by COS'!LCK6</f>
        <v>0</v>
      </c>
      <c r="LCL7" s="98">
        <f>'Sales Forecast by COS'!LCL6</f>
        <v>0</v>
      </c>
      <c r="LCM7" s="98">
        <f>'Sales Forecast by COS'!LCM6</f>
        <v>0</v>
      </c>
      <c r="LCN7" s="98">
        <f>'Sales Forecast by COS'!LCN6</f>
        <v>0</v>
      </c>
      <c r="LCO7" s="98">
        <f>'Sales Forecast by COS'!LCO6</f>
        <v>0</v>
      </c>
      <c r="LCP7" s="98">
        <f>'Sales Forecast by COS'!LCP6</f>
        <v>0</v>
      </c>
      <c r="LCQ7" s="98">
        <f>'Sales Forecast by COS'!LCQ6</f>
        <v>0</v>
      </c>
      <c r="LCR7" s="98">
        <f>'Sales Forecast by COS'!LCR6</f>
        <v>0</v>
      </c>
      <c r="LCS7" s="98">
        <f>'Sales Forecast by COS'!LCS6</f>
        <v>0</v>
      </c>
      <c r="LCT7" s="98">
        <f>'Sales Forecast by COS'!LCT6</f>
        <v>0</v>
      </c>
      <c r="LCU7" s="98">
        <f>'Sales Forecast by COS'!LCU6</f>
        <v>0</v>
      </c>
      <c r="LCV7" s="98">
        <f>'Sales Forecast by COS'!LCV6</f>
        <v>0</v>
      </c>
      <c r="LCW7" s="98">
        <f>'Sales Forecast by COS'!LCW6</f>
        <v>0</v>
      </c>
      <c r="LCX7" s="98">
        <f>'Sales Forecast by COS'!LCX6</f>
        <v>0</v>
      </c>
      <c r="LCY7" s="98">
        <f>'Sales Forecast by COS'!LCY6</f>
        <v>0</v>
      </c>
      <c r="LCZ7" s="98">
        <f>'Sales Forecast by COS'!LCZ6</f>
        <v>0</v>
      </c>
      <c r="LDA7" s="98">
        <f>'Sales Forecast by COS'!LDA6</f>
        <v>0</v>
      </c>
      <c r="LDB7" s="98">
        <f>'Sales Forecast by COS'!LDB6</f>
        <v>0</v>
      </c>
      <c r="LDC7" s="98">
        <f>'Sales Forecast by COS'!LDC6</f>
        <v>0</v>
      </c>
      <c r="LDD7" s="98">
        <f>'Sales Forecast by COS'!LDD6</f>
        <v>0</v>
      </c>
      <c r="LDE7" s="98">
        <f>'Sales Forecast by COS'!LDE6</f>
        <v>0</v>
      </c>
      <c r="LDF7" s="98">
        <f>'Sales Forecast by COS'!LDF6</f>
        <v>0</v>
      </c>
      <c r="LDG7" s="98">
        <f>'Sales Forecast by COS'!LDG6</f>
        <v>0</v>
      </c>
      <c r="LDH7" s="98">
        <f>'Sales Forecast by COS'!LDH6</f>
        <v>0</v>
      </c>
      <c r="LDI7" s="98">
        <f>'Sales Forecast by COS'!LDI6</f>
        <v>0</v>
      </c>
      <c r="LDJ7" s="98">
        <f>'Sales Forecast by COS'!LDJ6</f>
        <v>0</v>
      </c>
      <c r="LDK7" s="98">
        <f>'Sales Forecast by COS'!LDK6</f>
        <v>0</v>
      </c>
      <c r="LDL7" s="98">
        <f>'Sales Forecast by COS'!LDL6</f>
        <v>0</v>
      </c>
      <c r="LDM7" s="98">
        <f>'Sales Forecast by COS'!LDM6</f>
        <v>0</v>
      </c>
      <c r="LDN7" s="98">
        <f>'Sales Forecast by COS'!LDN6</f>
        <v>0</v>
      </c>
      <c r="LDO7" s="98">
        <f>'Sales Forecast by COS'!LDO6</f>
        <v>0</v>
      </c>
      <c r="LDP7" s="98">
        <f>'Sales Forecast by COS'!LDP6</f>
        <v>0</v>
      </c>
      <c r="LDQ7" s="98">
        <f>'Sales Forecast by COS'!LDQ6</f>
        <v>0</v>
      </c>
      <c r="LDR7" s="98">
        <f>'Sales Forecast by COS'!LDR6</f>
        <v>0</v>
      </c>
      <c r="LDS7" s="98">
        <f>'Sales Forecast by COS'!LDS6</f>
        <v>0</v>
      </c>
      <c r="LDT7" s="98">
        <f>'Sales Forecast by COS'!LDT6</f>
        <v>0</v>
      </c>
      <c r="LDU7" s="98">
        <f>'Sales Forecast by COS'!LDU6</f>
        <v>0</v>
      </c>
      <c r="LDV7" s="98">
        <f>'Sales Forecast by COS'!LDV6</f>
        <v>0</v>
      </c>
      <c r="LDW7" s="98">
        <f>'Sales Forecast by COS'!LDW6</f>
        <v>0</v>
      </c>
      <c r="LDX7" s="98">
        <f>'Sales Forecast by COS'!LDX6</f>
        <v>0</v>
      </c>
      <c r="LDY7" s="98">
        <f>'Sales Forecast by COS'!LDY6</f>
        <v>0</v>
      </c>
      <c r="LDZ7" s="98">
        <f>'Sales Forecast by COS'!LDZ6</f>
        <v>0</v>
      </c>
      <c r="LEA7" s="98">
        <f>'Sales Forecast by COS'!LEA6</f>
        <v>0</v>
      </c>
      <c r="LEB7" s="98">
        <f>'Sales Forecast by COS'!LEB6</f>
        <v>0</v>
      </c>
      <c r="LEC7" s="98">
        <f>'Sales Forecast by COS'!LEC6</f>
        <v>0</v>
      </c>
      <c r="LED7" s="98">
        <f>'Sales Forecast by COS'!LED6</f>
        <v>0</v>
      </c>
      <c r="LEE7" s="98">
        <f>'Sales Forecast by COS'!LEE6</f>
        <v>0</v>
      </c>
      <c r="LEF7" s="98">
        <f>'Sales Forecast by COS'!LEF6</f>
        <v>0</v>
      </c>
      <c r="LEG7" s="98">
        <f>'Sales Forecast by COS'!LEG6</f>
        <v>0</v>
      </c>
      <c r="LEH7" s="98">
        <f>'Sales Forecast by COS'!LEH6</f>
        <v>0</v>
      </c>
      <c r="LEI7" s="98">
        <f>'Sales Forecast by COS'!LEI6</f>
        <v>0</v>
      </c>
      <c r="LEJ7" s="98">
        <f>'Sales Forecast by COS'!LEJ6</f>
        <v>0</v>
      </c>
      <c r="LEK7" s="98">
        <f>'Sales Forecast by COS'!LEK6</f>
        <v>0</v>
      </c>
      <c r="LEL7" s="98">
        <f>'Sales Forecast by COS'!LEL6</f>
        <v>0</v>
      </c>
      <c r="LEM7" s="98">
        <f>'Sales Forecast by COS'!LEM6</f>
        <v>0</v>
      </c>
      <c r="LEN7" s="98">
        <f>'Sales Forecast by COS'!LEN6</f>
        <v>0</v>
      </c>
      <c r="LEO7" s="98">
        <f>'Sales Forecast by COS'!LEO6</f>
        <v>0</v>
      </c>
      <c r="LEP7" s="98">
        <f>'Sales Forecast by COS'!LEP6</f>
        <v>0</v>
      </c>
      <c r="LEQ7" s="98">
        <f>'Sales Forecast by COS'!LEQ6</f>
        <v>0</v>
      </c>
      <c r="LER7" s="98">
        <f>'Sales Forecast by COS'!LER6</f>
        <v>0</v>
      </c>
      <c r="LES7" s="98">
        <f>'Sales Forecast by COS'!LES6</f>
        <v>0</v>
      </c>
      <c r="LET7" s="98">
        <f>'Sales Forecast by COS'!LET6</f>
        <v>0</v>
      </c>
      <c r="LEU7" s="98">
        <f>'Sales Forecast by COS'!LEU6</f>
        <v>0</v>
      </c>
      <c r="LEV7" s="98">
        <f>'Sales Forecast by COS'!LEV6</f>
        <v>0</v>
      </c>
      <c r="LEW7" s="98">
        <f>'Sales Forecast by COS'!LEW6</f>
        <v>0</v>
      </c>
      <c r="LEX7" s="98">
        <f>'Sales Forecast by COS'!LEX6</f>
        <v>0</v>
      </c>
      <c r="LEY7" s="98">
        <f>'Sales Forecast by COS'!LEY6</f>
        <v>0</v>
      </c>
      <c r="LEZ7" s="98">
        <f>'Sales Forecast by COS'!LEZ6</f>
        <v>0</v>
      </c>
      <c r="LFA7" s="98">
        <f>'Sales Forecast by COS'!LFA6</f>
        <v>0</v>
      </c>
      <c r="LFB7" s="98">
        <f>'Sales Forecast by COS'!LFB6</f>
        <v>0</v>
      </c>
      <c r="LFC7" s="98">
        <f>'Sales Forecast by COS'!LFC6</f>
        <v>0</v>
      </c>
      <c r="LFD7" s="98">
        <f>'Sales Forecast by COS'!LFD6</f>
        <v>0</v>
      </c>
      <c r="LFE7" s="98">
        <f>'Sales Forecast by COS'!LFE6</f>
        <v>0</v>
      </c>
      <c r="LFF7" s="98">
        <f>'Sales Forecast by COS'!LFF6</f>
        <v>0</v>
      </c>
      <c r="LFG7" s="98">
        <f>'Sales Forecast by COS'!LFG6</f>
        <v>0</v>
      </c>
      <c r="LFH7" s="98">
        <f>'Sales Forecast by COS'!LFH6</f>
        <v>0</v>
      </c>
      <c r="LFI7" s="98">
        <f>'Sales Forecast by COS'!LFI6</f>
        <v>0</v>
      </c>
      <c r="LFJ7" s="98">
        <f>'Sales Forecast by COS'!LFJ6</f>
        <v>0</v>
      </c>
      <c r="LFK7" s="98">
        <f>'Sales Forecast by COS'!LFK6</f>
        <v>0</v>
      </c>
      <c r="LFL7" s="98">
        <f>'Sales Forecast by COS'!LFL6</f>
        <v>0</v>
      </c>
      <c r="LFM7" s="98">
        <f>'Sales Forecast by COS'!LFM6</f>
        <v>0</v>
      </c>
      <c r="LFN7" s="98">
        <f>'Sales Forecast by COS'!LFN6</f>
        <v>0</v>
      </c>
      <c r="LFO7" s="98">
        <f>'Sales Forecast by COS'!LFO6</f>
        <v>0</v>
      </c>
      <c r="LFP7" s="98">
        <f>'Sales Forecast by COS'!LFP6</f>
        <v>0</v>
      </c>
      <c r="LFQ7" s="98">
        <f>'Sales Forecast by COS'!LFQ6</f>
        <v>0</v>
      </c>
      <c r="LFR7" s="98">
        <f>'Sales Forecast by COS'!LFR6</f>
        <v>0</v>
      </c>
      <c r="LFS7" s="98">
        <f>'Sales Forecast by COS'!LFS6</f>
        <v>0</v>
      </c>
      <c r="LFT7" s="98">
        <f>'Sales Forecast by COS'!LFT6</f>
        <v>0</v>
      </c>
      <c r="LFU7" s="98">
        <f>'Sales Forecast by COS'!LFU6</f>
        <v>0</v>
      </c>
      <c r="LFV7" s="98">
        <f>'Sales Forecast by COS'!LFV6</f>
        <v>0</v>
      </c>
      <c r="LFW7" s="98">
        <f>'Sales Forecast by COS'!LFW6</f>
        <v>0</v>
      </c>
      <c r="LFX7" s="98">
        <f>'Sales Forecast by COS'!LFX6</f>
        <v>0</v>
      </c>
      <c r="LFY7" s="98">
        <f>'Sales Forecast by COS'!LFY6</f>
        <v>0</v>
      </c>
      <c r="LFZ7" s="98">
        <f>'Sales Forecast by COS'!LFZ6</f>
        <v>0</v>
      </c>
      <c r="LGA7" s="98">
        <f>'Sales Forecast by COS'!LGA6</f>
        <v>0</v>
      </c>
      <c r="LGB7" s="98">
        <f>'Sales Forecast by COS'!LGB6</f>
        <v>0</v>
      </c>
      <c r="LGC7" s="98">
        <f>'Sales Forecast by COS'!LGC6</f>
        <v>0</v>
      </c>
      <c r="LGD7" s="98">
        <f>'Sales Forecast by COS'!LGD6</f>
        <v>0</v>
      </c>
      <c r="LGE7" s="98">
        <f>'Sales Forecast by COS'!LGE6</f>
        <v>0</v>
      </c>
      <c r="LGF7" s="98">
        <f>'Sales Forecast by COS'!LGF6</f>
        <v>0</v>
      </c>
      <c r="LGG7" s="98">
        <f>'Sales Forecast by COS'!LGG6</f>
        <v>0</v>
      </c>
      <c r="LGH7" s="98">
        <f>'Sales Forecast by COS'!LGH6</f>
        <v>0</v>
      </c>
      <c r="LGI7" s="98">
        <f>'Sales Forecast by COS'!LGI6</f>
        <v>0</v>
      </c>
      <c r="LGJ7" s="98">
        <f>'Sales Forecast by COS'!LGJ6</f>
        <v>0</v>
      </c>
      <c r="LGK7" s="98">
        <f>'Sales Forecast by COS'!LGK6</f>
        <v>0</v>
      </c>
      <c r="LGL7" s="98">
        <f>'Sales Forecast by COS'!LGL6</f>
        <v>0</v>
      </c>
      <c r="LGM7" s="98">
        <f>'Sales Forecast by COS'!LGM6</f>
        <v>0</v>
      </c>
      <c r="LGN7" s="98">
        <f>'Sales Forecast by COS'!LGN6</f>
        <v>0</v>
      </c>
      <c r="LGO7" s="98">
        <f>'Sales Forecast by COS'!LGO6</f>
        <v>0</v>
      </c>
      <c r="LGP7" s="98">
        <f>'Sales Forecast by COS'!LGP6</f>
        <v>0</v>
      </c>
      <c r="LGQ7" s="98">
        <f>'Sales Forecast by COS'!LGQ6</f>
        <v>0</v>
      </c>
      <c r="LGR7" s="98">
        <f>'Sales Forecast by COS'!LGR6</f>
        <v>0</v>
      </c>
      <c r="LGS7" s="98">
        <f>'Sales Forecast by COS'!LGS6</f>
        <v>0</v>
      </c>
      <c r="LGT7" s="98">
        <f>'Sales Forecast by COS'!LGT6</f>
        <v>0</v>
      </c>
      <c r="LGU7" s="98">
        <f>'Sales Forecast by COS'!LGU6</f>
        <v>0</v>
      </c>
      <c r="LGV7" s="98">
        <f>'Sales Forecast by COS'!LGV6</f>
        <v>0</v>
      </c>
      <c r="LGW7" s="98">
        <f>'Sales Forecast by COS'!LGW6</f>
        <v>0</v>
      </c>
      <c r="LGX7" s="98">
        <f>'Sales Forecast by COS'!LGX6</f>
        <v>0</v>
      </c>
      <c r="LGY7" s="98">
        <f>'Sales Forecast by COS'!LGY6</f>
        <v>0</v>
      </c>
      <c r="LGZ7" s="98">
        <f>'Sales Forecast by COS'!LGZ6</f>
        <v>0</v>
      </c>
      <c r="LHA7" s="98">
        <f>'Sales Forecast by COS'!LHA6</f>
        <v>0</v>
      </c>
      <c r="LHB7" s="98">
        <f>'Sales Forecast by COS'!LHB6</f>
        <v>0</v>
      </c>
      <c r="LHC7" s="98">
        <f>'Sales Forecast by COS'!LHC6</f>
        <v>0</v>
      </c>
      <c r="LHD7" s="98">
        <f>'Sales Forecast by COS'!LHD6</f>
        <v>0</v>
      </c>
      <c r="LHE7" s="98">
        <f>'Sales Forecast by COS'!LHE6</f>
        <v>0</v>
      </c>
      <c r="LHF7" s="98">
        <f>'Sales Forecast by COS'!LHF6</f>
        <v>0</v>
      </c>
      <c r="LHG7" s="98">
        <f>'Sales Forecast by COS'!LHG6</f>
        <v>0</v>
      </c>
      <c r="LHH7" s="98">
        <f>'Sales Forecast by COS'!LHH6</f>
        <v>0</v>
      </c>
      <c r="LHI7" s="98">
        <f>'Sales Forecast by COS'!LHI6</f>
        <v>0</v>
      </c>
      <c r="LHJ7" s="98">
        <f>'Sales Forecast by COS'!LHJ6</f>
        <v>0</v>
      </c>
      <c r="LHK7" s="98">
        <f>'Sales Forecast by COS'!LHK6</f>
        <v>0</v>
      </c>
      <c r="LHL7" s="98">
        <f>'Sales Forecast by COS'!LHL6</f>
        <v>0</v>
      </c>
      <c r="LHM7" s="98">
        <f>'Sales Forecast by COS'!LHM6</f>
        <v>0</v>
      </c>
      <c r="LHN7" s="98">
        <f>'Sales Forecast by COS'!LHN6</f>
        <v>0</v>
      </c>
      <c r="LHO7" s="98">
        <f>'Sales Forecast by COS'!LHO6</f>
        <v>0</v>
      </c>
      <c r="LHP7" s="98">
        <f>'Sales Forecast by COS'!LHP6</f>
        <v>0</v>
      </c>
      <c r="LHQ7" s="98">
        <f>'Sales Forecast by COS'!LHQ6</f>
        <v>0</v>
      </c>
      <c r="LHR7" s="98">
        <f>'Sales Forecast by COS'!LHR6</f>
        <v>0</v>
      </c>
      <c r="LHS7" s="98">
        <f>'Sales Forecast by COS'!LHS6</f>
        <v>0</v>
      </c>
      <c r="LHT7" s="98">
        <f>'Sales Forecast by COS'!LHT6</f>
        <v>0</v>
      </c>
      <c r="LHU7" s="98">
        <f>'Sales Forecast by COS'!LHU6</f>
        <v>0</v>
      </c>
      <c r="LHV7" s="98">
        <f>'Sales Forecast by COS'!LHV6</f>
        <v>0</v>
      </c>
      <c r="LHW7" s="98">
        <f>'Sales Forecast by COS'!LHW6</f>
        <v>0</v>
      </c>
      <c r="LHX7" s="98">
        <f>'Sales Forecast by COS'!LHX6</f>
        <v>0</v>
      </c>
      <c r="LHY7" s="98">
        <f>'Sales Forecast by COS'!LHY6</f>
        <v>0</v>
      </c>
      <c r="LHZ7" s="98">
        <f>'Sales Forecast by COS'!LHZ6</f>
        <v>0</v>
      </c>
      <c r="LIA7" s="98">
        <f>'Sales Forecast by COS'!LIA6</f>
        <v>0</v>
      </c>
      <c r="LIB7" s="98">
        <f>'Sales Forecast by COS'!LIB6</f>
        <v>0</v>
      </c>
      <c r="LIC7" s="98">
        <f>'Sales Forecast by COS'!LIC6</f>
        <v>0</v>
      </c>
      <c r="LID7" s="98">
        <f>'Sales Forecast by COS'!LID6</f>
        <v>0</v>
      </c>
      <c r="LIE7" s="98">
        <f>'Sales Forecast by COS'!LIE6</f>
        <v>0</v>
      </c>
      <c r="LIF7" s="98">
        <f>'Sales Forecast by COS'!LIF6</f>
        <v>0</v>
      </c>
      <c r="LIG7" s="98">
        <f>'Sales Forecast by COS'!LIG6</f>
        <v>0</v>
      </c>
      <c r="LIH7" s="98">
        <f>'Sales Forecast by COS'!LIH6</f>
        <v>0</v>
      </c>
      <c r="LII7" s="98">
        <f>'Sales Forecast by COS'!LII6</f>
        <v>0</v>
      </c>
      <c r="LIJ7" s="98">
        <f>'Sales Forecast by COS'!LIJ6</f>
        <v>0</v>
      </c>
      <c r="LIK7" s="98">
        <f>'Sales Forecast by COS'!LIK6</f>
        <v>0</v>
      </c>
      <c r="LIL7" s="98">
        <f>'Sales Forecast by COS'!LIL6</f>
        <v>0</v>
      </c>
      <c r="LIM7" s="98">
        <f>'Sales Forecast by COS'!LIM6</f>
        <v>0</v>
      </c>
      <c r="LIN7" s="98">
        <f>'Sales Forecast by COS'!LIN6</f>
        <v>0</v>
      </c>
      <c r="LIO7" s="98">
        <f>'Sales Forecast by COS'!LIO6</f>
        <v>0</v>
      </c>
      <c r="LIP7" s="98">
        <f>'Sales Forecast by COS'!LIP6</f>
        <v>0</v>
      </c>
      <c r="LIQ7" s="98">
        <f>'Sales Forecast by COS'!LIQ6</f>
        <v>0</v>
      </c>
      <c r="LIR7" s="98">
        <f>'Sales Forecast by COS'!LIR6</f>
        <v>0</v>
      </c>
      <c r="LIS7" s="98">
        <f>'Sales Forecast by COS'!LIS6</f>
        <v>0</v>
      </c>
      <c r="LIT7" s="98">
        <f>'Sales Forecast by COS'!LIT6</f>
        <v>0</v>
      </c>
      <c r="LIU7" s="98">
        <f>'Sales Forecast by COS'!LIU6</f>
        <v>0</v>
      </c>
      <c r="LIV7" s="98">
        <f>'Sales Forecast by COS'!LIV6</f>
        <v>0</v>
      </c>
      <c r="LIW7" s="98">
        <f>'Sales Forecast by COS'!LIW6</f>
        <v>0</v>
      </c>
      <c r="LIX7" s="98">
        <f>'Sales Forecast by COS'!LIX6</f>
        <v>0</v>
      </c>
      <c r="LIY7" s="98">
        <f>'Sales Forecast by COS'!LIY6</f>
        <v>0</v>
      </c>
      <c r="LIZ7" s="98">
        <f>'Sales Forecast by COS'!LIZ6</f>
        <v>0</v>
      </c>
      <c r="LJA7" s="98">
        <f>'Sales Forecast by COS'!LJA6</f>
        <v>0</v>
      </c>
      <c r="LJB7" s="98">
        <f>'Sales Forecast by COS'!LJB6</f>
        <v>0</v>
      </c>
      <c r="LJC7" s="98">
        <f>'Sales Forecast by COS'!LJC6</f>
        <v>0</v>
      </c>
      <c r="LJD7" s="98">
        <f>'Sales Forecast by COS'!LJD6</f>
        <v>0</v>
      </c>
      <c r="LJE7" s="98">
        <f>'Sales Forecast by COS'!LJE6</f>
        <v>0</v>
      </c>
      <c r="LJF7" s="98">
        <f>'Sales Forecast by COS'!LJF6</f>
        <v>0</v>
      </c>
      <c r="LJG7" s="98">
        <f>'Sales Forecast by COS'!LJG6</f>
        <v>0</v>
      </c>
      <c r="LJH7" s="98">
        <f>'Sales Forecast by COS'!LJH6</f>
        <v>0</v>
      </c>
      <c r="LJI7" s="98">
        <f>'Sales Forecast by COS'!LJI6</f>
        <v>0</v>
      </c>
      <c r="LJJ7" s="98">
        <f>'Sales Forecast by COS'!LJJ6</f>
        <v>0</v>
      </c>
      <c r="LJK7" s="98">
        <f>'Sales Forecast by COS'!LJK6</f>
        <v>0</v>
      </c>
      <c r="LJL7" s="98">
        <f>'Sales Forecast by COS'!LJL6</f>
        <v>0</v>
      </c>
      <c r="LJM7" s="98">
        <f>'Sales Forecast by COS'!LJM6</f>
        <v>0</v>
      </c>
      <c r="LJN7" s="98">
        <f>'Sales Forecast by COS'!LJN6</f>
        <v>0</v>
      </c>
      <c r="LJO7" s="98">
        <f>'Sales Forecast by COS'!LJO6</f>
        <v>0</v>
      </c>
      <c r="LJP7" s="98">
        <f>'Sales Forecast by COS'!LJP6</f>
        <v>0</v>
      </c>
      <c r="LJQ7" s="98">
        <f>'Sales Forecast by COS'!LJQ6</f>
        <v>0</v>
      </c>
      <c r="LJR7" s="98">
        <f>'Sales Forecast by COS'!LJR6</f>
        <v>0</v>
      </c>
      <c r="LJS7" s="98">
        <f>'Sales Forecast by COS'!LJS6</f>
        <v>0</v>
      </c>
      <c r="LJT7" s="98">
        <f>'Sales Forecast by COS'!LJT6</f>
        <v>0</v>
      </c>
      <c r="LJU7" s="98">
        <f>'Sales Forecast by COS'!LJU6</f>
        <v>0</v>
      </c>
      <c r="LJV7" s="98">
        <f>'Sales Forecast by COS'!LJV6</f>
        <v>0</v>
      </c>
      <c r="LJW7" s="98">
        <f>'Sales Forecast by COS'!LJW6</f>
        <v>0</v>
      </c>
      <c r="LJX7" s="98">
        <f>'Sales Forecast by COS'!LJX6</f>
        <v>0</v>
      </c>
      <c r="LJY7" s="98">
        <f>'Sales Forecast by COS'!LJY6</f>
        <v>0</v>
      </c>
      <c r="LJZ7" s="98">
        <f>'Sales Forecast by COS'!LJZ6</f>
        <v>0</v>
      </c>
      <c r="LKA7" s="98">
        <f>'Sales Forecast by COS'!LKA6</f>
        <v>0</v>
      </c>
      <c r="LKB7" s="98">
        <f>'Sales Forecast by COS'!LKB6</f>
        <v>0</v>
      </c>
      <c r="LKC7" s="98">
        <f>'Sales Forecast by COS'!LKC6</f>
        <v>0</v>
      </c>
      <c r="LKD7" s="98">
        <f>'Sales Forecast by COS'!LKD6</f>
        <v>0</v>
      </c>
      <c r="LKE7" s="98">
        <f>'Sales Forecast by COS'!LKE6</f>
        <v>0</v>
      </c>
      <c r="LKF7" s="98">
        <f>'Sales Forecast by COS'!LKF6</f>
        <v>0</v>
      </c>
      <c r="LKG7" s="98">
        <f>'Sales Forecast by COS'!LKG6</f>
        <v>0</v>
      </c>
      <c r="LKH7" s="98">
        <f>'Sales Forecast by COS'!LKH6</f>
        <v>0</v>
      </c>
      <c r="LKI7" s="98">
        <f>'Sales Forecast by COS'!LKI6</f>
        <v>0</v>
      </c>
      <c r="LKJ7" s="98">
        <f>'Sales Forecast by COS'!LKJ6</f>
        <v>0</v>
      </c>
      <c r="LKK7" s="98">
        <f>'Sales Forecast by COS'!LKK6</f>
        <v>0</v>
      </c>
      <c r="LKL7" s="98">
        <f>'Sales Forecast by COS'!LKL6</f>
        <v>0</v>
      </c>
      <c r="LKM7" s="98">
        <f>'Sales Forecast by COS'!LKM6</f>
        <v>0</v>
      </c>
      <c r="LKN7" s="98">
        <f>'Sales Forecast by COS'!LKN6</f>
        <v>0</v>
      </c>
      <c r="LKO7" s="98">
        <f>'Sales Forecast by COS'!LKO6</f>
        <v>0</v>
      </c>
      <c r="LKP7" s="98">
        <f>'Sales Forecast by COS'!LKP6</f>
        <v>0</v>
      </c>
      <c r="LKQ7" s="98">
        <f>'Sales Forecast by COS'!LKQ6</f>
        <v>0</v>
      </c>
      <c r="LKR7" s="98">
        <f>'Sales Forecast by COS'!LKR6</f>
        <v>0</v>
      </c>
      <c r="LKS7" s="98">
        <f>'Sales Forecast by COS'!LKS6</f>
        <v>0</v>
      </c>
      <c r="LKT7" s="98">
        <f>'Sales Forecast by COS'!LKT6</f>
        <v>0</v>
      </c>
      <c r="LKU7" s="98">
        <f>'Sales Forecast by COS'!LKU6</f>
        <v>0</v>
      </c>
      <c r="LKV7" s="98">
        <f>'Sales Forecast by COS'!LKV6</f>
        <v>0</v>
      </c>
      <c r="LKW7" s="98">
        <f>'Sales Forecast by COS'!LKW6</f>
        <v>0</v>
      </c>
      <c r="LKX7" s="98">
        <f>'Sales Forecast by COS'!LKX6</f>
        <v>0</v>
      </c>
      <c r="LKY7" s="98">
        <f>'Sales Forecast by COS'!LKY6</f>
        <v>0</v>
      </c>
      <c r="LKZ7" s="98">
        <f>'Sales Forecast by COS'!LKZ6</f>
        <v>0</v>
      </c>
      <c r="LLA7" s="98">
        <f>'Sales Forecast by COS'!LLA6</f>
        <v>0</v>
      </c>
      <c r="LLB7" s="98">
        <f>'Sales Forecast by COS'!LLB6</f>
        <v>0</v>
      </c>
      <c r="LLC7" s="98">
        <f>'Sales Forecast by COS'!LLC6</f>
        <v>0</v>
      </c>
      <c r="LLD7" s="98">
        <f>'Sales Forecast by COS'!LLD6</f>
        <v>0</v>
      </c>
      <c r="LLE7" s="98">
        <f>'Sales Forecast by COS'!LLE6</f>
        <v>0</v>
      </c>
      <c r="LLF7" s="98">
        <f>'Sales Forecast by COS'!LLF6</f>
        <v>0</v>
      </c>
      <c r="LLG7" s="98">
        <f>'Sales Forecast by COS'!LLG6</f>
        <v>0</v>
      </c>
      <c r="LLH7" s="98">
        <f>'Sales Forecast by COS'!LLH6</f>
        <v>0</v>
      </c>
      <c r="LLI7" s="98">
        <f>'Sales Forecast by COS'!LLI6</f>
        <v>0</v>
      </c>
      <c r="LLJ7" s="98">
        <f>'Sales Forecast by COS'!LLJ6</f>
        <v>0</v>
      </c>
      <c r="LLK7" s="98">
        <f>'Sales Forecast by COS'!LLK6</f>
        <v>0</v>
      </c>
      <c r="LLL7" s="98">
        <f>'Sales Forecast by COS'!LLL6</f>
        <v>0</v>
      </c>
      <c r="LLM7" s="98">
        <f>'Sales Forecast by COS'!LLM6</f>
        <v>0</v>
      </c>
      <c r="LLN7" s="98">
        <f>'Sales Forecast by COS'!LLN6</f>
        <v>0</v>
      </c>
      <c r="LLO7" s="98">
        <f>'Sales Forecast by COS'!LLO6</f>
        <v>0</v>
      </c>
      <c r="LLP7" s="98">
        <f>'Sales Forecast by COS'!LLP6</f>
        <v>0</v>
      </c>
      <c r="LLQ7" s="98">
        <f>'Sales Forecast by COS'!LLQ6</f>
        <v>0</v>
      </c>
      <c r="LLR7" s="98">
        <f>'Sales Forecast by COS'!LLR6</f>
        <v>0</v>
      </c>
      <c r="LLS7" s="98">
        <f>'Sales Forecast by COS'!LLS6</f>
        <v>0</v>
      </c>
      <c r="LLT7" s="98">
        <f>'Sales Forecast by COS'!LLT6</f>
        <v>0</v>
      </c>
      <c r="LLU7" s="98">
        <f>'Sales Forecast by COS'!LLU6</f>
        <v>0</v>
      </c>
      <c r="LLV7" s="98">
        <f>'Sales Forecast by COS'!LLV6</f>
        <v>0</v>
      </c>
      <c r="LLW7" s="98">
        <f>'Sales Forecast by COS'!LLW6</f>
        <v>0</v>
      </c>
      <c r="LLX7" s="98">
        <f>'Sales Forecast by COS'!LLX6</f>
        <v>0</v>
      </c>
      <c r="LLY7" s="98">
        <f>'Sales Forecast by COS'!LLY6</f>
        <v>0</v>
      </c>
      <c r="LLZ7" s="98">
        <f>'Sales Forecast by COS'!LLZ6</f>
        <v>0</v>
      </c>
      <c r="LMA7" s="98">
        <f>'Sales Forecast by COS'!LMA6</f>
        <v>0</v>
      </c>
      <c r="LMB7" s="98">
        <f>'Sales Forecast by COS'!LMB6</f>
        <v>0</v>
      </c>
      <c r="LMC7" s="98">
        <f>'Sales Forecast by COS'!LMC6</f>
        <v>0</v>
      </c>
      <c r="LMD7" s="98">
        <f>'Sales Forecast by COS'!LMD6</f>
        <v>0</v>
      </c>
      <c r="LME7" s="98">
        <f>'Sales Forecast by COS'!LME6</f>
        <v>0</v>
      </c>
      <c r="LMF7" s="98">
        <f>'Sales Forecast by COS'!LMF6</f>
        <v>0</v>
      </c>
      <c r="LMG7" s="98">
        <f>'Sales Forecast by COS'!LMG6</f>
        <v>0</v>
      </c>
      <c r="LMH7" s="98">
        <f>'Sales Forecast by COS'!LMH6</f>
        <v>0</v>
      </c>
      <c r="LMI7" s="98">
        <f>'Sales Forecast by COS'!LMI6</f>
        <v>0</v>
      </c>
      <c r="LMJ7" s="98">
        <f>'Sales Forecast by COS'!LMJ6</f>
        <v>0</v>
      </c>
      <c r="LMK7" s="98">
        <f>'Sales Forecast by COS'!LMK6</f>
        <v>0</v>
      </c>
      <c r="LML7" s="98">
        <f>'Sales Forecast by COS'!LML6</f>
        <v>0</v>
      </c>
      <c r="LMM7" s="98">
        <f>'Sales Forecast by COS'!LMM6</f>
        <v>0</v>
      </c>
      <c r="LMN7" s="98">
        <f>'Sales Forecast by COS'!LMN6</f>
        <v>0</v>
      </c>
      <c r="LMO7" s="98">
        <f>'Sales Forecast by COS'!LMO6</f>
        <v>0</v>
      </c>
      <c r="LMP7" s="98">
        <f>'Sales Forecast by COS'!LMP6</f>
        <v>0</v>
      </c>
      <c r="LMQ7" s="98">
        <f>'Sales Forecast by COS'!LMQ6</f>
        <v>0</v>
      </c>
      <c r="LMR7" s="98">
        <f>'Sales Forecast by COS'!LMR6</f>
        <v>0</v>
      </c>
      <c r="LMS7" s="98">
        <f>'Sales Forecast by COS'!LMS6</f>
        <v>0</v>
      </c>
      <c r="LMT7" s="98">
        <f>'Sales Forecast by COS'!LMT6</f>
        <v>0</v>
      </c>
      <c r="LMU7" s="98">
        <f>'Sales Forecast by COS'!LMU6</f>
        <v>0</v>
      </c>
      <c r="LMV7" s="98">
        <f>'Sales Forecast by COS'!LMV6</f>
        <v>0</v>
      </c>
      <c r="LMW7" s="98">
        <f>'Sales Forecast by COS'!LMW6</f>
        <v>0</v>
      </c>
      <c r="LMX7" s="98">
        <f>'Sales Forecast by COS'!LMX6</f>
        <v>0</v>
      </c>
      <c r="LMY7" s="98">
        <f>'Sales Forecast by COS'!LMY6</f>
        <v>0</v>
      </c>
      <c r="LMZ7" s="98">
        <f>'Sales Forecast by COS'!LMZ6</f>
        <v>0</v>
      </c>
      <c r="LNA7" s="98">
        <f>'Sales Forecast by COS'!LNA6</f>
        <v>0</v>
      </c>
      <c r="LNB7" s="98">
        <f>'Sales Forecast by COS'!LNB6</f>
        <v>0</v>
      </c>
      <c r="LNC7" s="98">
        <f>'Sales Forecast by COS'!LNC6</f>
        <v>0</v>
      </c>
      <c r="LND7" s="98">
        <f>'Sales Forecast by COS'!LND6</f>
        <v>0</v>
      </c>
      <c r="LNE7" s="98">
        <f>'Sales Forecast by COS'!LNE6</f>
        <v>0</v>
      </c>
      <c r="LNF7" s="98">
        <f>'Sales Forecast by COS'!LNF6</f>
        <v>0</v>
      </c>
      <c r="LNG7" s="98">
        <f>'Sales Forecast by COS'!LNG6</f>
        <v>0</v>
      </c>
      <c r="LNH7" s="98">
        <f>'Sales Forecast by COS'!LNH6</f>
        <v>0</v>
      </c>
      <c r="LNI7" s="98">
        <f>'Sales Forecast by COS'!LNI6</f>
        <v>0</v>
      </c>
      <c r="LNJ7" s="98">
        <f>'Sales Forecast by COS'!LNJ6</f>
        <v>0</v>
      </c>
      <c r="LNK7" s="98">
        <f>'Sales Forecast by COS'!LNK6</f>
        <v>0</v>
      </c>
      <c r="LNL7" s="98">
        <f>'Sales Forecast by COS'!LNL6</f>
        <v>0</v>
      </c>
      <c r="LNM7" s="98">
        <f>'Sales Forecast by COS'!LNM6</f>
        <v>0</v>
      </c>
      <c r="LNN7" s="98">
        <f>'Sales Forecast by COS'!LNN6</f>
        <v>0</v>
      </c>
      <c r="LNO7" s="98">
        <f>'Sales Forecast by COS'!LNO6</f>
        <v>0</v>
      </c>
      <c r="LNP7" s="98">
        <f>'Sales Forecast by COS'!LNP6</f>
        <v>0</v>
      </c>
      <c r="LNQ7" s="98">
        <f>'Sales Forecast by COS'!LNQ6</f>
        <v>0</v>
      </c>
      <c r="LNR7" s="98">
        <f>'Sales Forecast by COS'!LNR6</f>
        <v>0</v>
      </c>
      <c r="LNS7" s="98">
        <f>'Sales Forecast by COS'!LNS6</f>
        <v>0</v>
      </c>
      <c r="LNT7" s="98">
        <f>'Sales Forecast by COS'!LNT6</f>
        <v>0</v>
      </c>
      <c r="LNU7" s="98">
        <f>'Sales Forecast by COS'!LNU6</f>
        <v>0</v>
      </c>
      <c r="LNV7" s="98">
        <f>'Sales Forecast by COS'!LNV6</f>
        <v>0</v>
      </c>
      <c r="LNW7" s="98">
        <f>'Sales Forecast by COS'!LNW6</f>
        <v>0</v>
      </c>
      <c r="LNX7" s="98">
        <f>'Sales Forecast by COS'!LNX6</f>
        <v>0</v>
      </c>
      <c r="LNY7" s="98">
        <f>'Sales Forecast by COS'!LNY6</f>
        <v>0</v>
      </c>
      <c r="LNZ7" s="98">
        <f>'Sales Forecast by COS'!LNZ6</f>
        <v>0</v>
      </c>
      <c r="LOA7" s="98">
        <f>'Sales Forecast by COS'!LOA6</f>
        <v>0</v>
      </c>
      <c r="LOB7" s="98">
        <f>'Sales Forecast by COS'!LOB6</f>
        <v>0</v>
      </c>
      <c r="LOC7" s="98">
        <f>'Sales Forecast by COS'!LOC6</f>
        <v>0</v>
      </c>
      <c r="LOD7" s="98">
        <f>'Sales Forecast by COS'!LOD6</f>
        <v>0</v>
      </c>
      <c r="LOE7" s="98">
        <f>'Sales Forecast by COS'!LOE6</f>
        <v>0</v>
      </c>
      <c r="LOF7" s="98">
        <f>'Sales Forecast by COS'!LOF6</f>
        <v>0</v>
      </c>
      <c r="LOG7" s="98">
        <f>'Sales Forecast by COS'!LOG6</f>
        <v>0</v>
      </c>
      <c r="LOH7" s="98">
        <f>'Sales Forecast by COS'!LOH6</f>
        <v>0</v>
      </c>
      <c r="LOI7" s="98">
        <f>'Sales Forecast by COS'!LOI6</f>
        <v>0</v>
      </c>
      <c r="LOJ7" s="98">
        <f>'Sales Forecast by COS'!LOJ6</f>
        <v>0</v>
      </c>
      <c r="LOK7" s="98">
        <f>'Sales Forecast by COS'!LOK6</f>
        <v>0</v>
      </c>
      <c r="LOL7" s="98">
        <f>'Sales Forecast by COS'!LOL6</f>
        <v>0</v>
      </c>
      <c r="LOM7" s="98">
        <f>'Sales Forecast by COS'!LOM6</f>
        <v>0</v>
      </c>
      <c r="LON7" s="98">
        <f>'Sales Forecast by COS'!LON6</f>
        <v>0</v>
      </c>
      <c r="LOO7" s="98">
        <f>'Sales Forecast by COS'!LOO6</f>
        <v>0</v>
      </c>
      <c r="LOP7" s="98">
        <f>'Sales Forecast by COS'!LOP6</f>
        <v>0</v>
      </c>
      <c r="LOQ7" s="98">
        <f>'Sales Forecast by COS'!LOQ6</f>
        <v>0</v>
      </c>
      <c r="LOR7" s="98">
        <f>'Sales Forecast by COS'!LOR6</f>
        <v>0</v>
      </c>
      <c r="LOS7" s="98">
        <f>'Sales Forecast by COS'!LOS6</f>
        <v>0</v>
      </c>
      <c r="LOT7" s="98">
        <f>'Sales Forecast by COS'!LOT6</f>
        <v>0</v>
      </c>
      <c r="LOU7" s="98">
        <f>'Sales Forecast by COS'!LOU6</f>
        <v>0</v>
      </c>
      <c r="LOV7" s="98">
        <f>'Sales Forecast by COS'!LOV6</f>
        <v>0</v>
      </c>
      <c r="LOW7" s="98">
        <f>'Sales Forecast by COS'!LOW6</f>
        <v>0</v>
      </c>
      <c r="LOX7" s="98">
        <f>'Sales Forecast by COS'!LOX6</f>
        <v>0</v>
      </c>
      <c r="LOY7" s="98">
        <f>'Sales Forecast by COS'!LOY6</f>
        <v>0</v>
      </c>
      <c r="LOZ7" s="98">
        <f>'Sales Forecast by COS'!LOZ6</f>
        <v>0</v>
      </c>
      <c r="LPA7" s="98">
        <f>'Sales Forecast by COS'!LPA6</f>
        <v>0</v>
      </c>
      <c r="LPB7" s="98">
        <f>'Sales Forecast by COS'!LPB6</f>
        <v>0</v>
      </c>
      <c r="LPC7" s="98">
        <f>'Sales Forecast by COS'!LPC6</f>
        <v>0</v>
      </c>
      <c r="LPD7" s="98">
        <f>'Sales Forecast by COS'!LPD6</f>
        <v>0</v>
      </c>
      <c r="LPE7" s="98">
        <f>'Sales Forecast by COS'!LPE6</f>
        <v>0</v>
      </c>
      <c r="LPF7" s="98">
        <f>'Sales Forecast by COS'!LPF6</f>
        <v>0</v>
      </c>
      <c r="LPG7" s="98">
        <f>'Sales Forecast by COS'!LPG6</f>
        <v>0</v>
      </c>
      <c r="LPH7" s="98">
        <f>'Sales Forecast by COS'!LPH6</f>
        <v>0</v>
      </c>
      <c r="LPI7" s="98">
        <f>'Sales Forecast by COS'!LPI6</f>
        <v>0</v>
      </c>
      <c r="LPJ7" s="98">
        <f>'Sales Forecast by COS'!LPJ6</f>
        <v>0</v>
      </c>
      <c r="LPK7" s="98">
        <f>'Sales Forecast by COS'!LPK6</f>
        <v>0</v>
      </c>
      <c r="LPL7" s="98">
        <f>'Sales Forecast by COS'!LPL6</f>
        <v>0</v>
      </c>
      <c r="LPM7" s="98">
        <f>'Sales Forecast by COS'!LPM6</f>
        <v>0</v>
      </c>
      <c r="LPN7" s="98">
        <f>'Sales Forecast by COS'!LPN6</f>
        <v>0</v>
      </c>
      <c r="LPO7" s="98">
        <f>'Sales Forecast by COS'!LPO6</f>
        <v>0</v>
      </c>
      <c r="LPP7" s="98">
        <f>'Sales Forecast by COS'!LPP6</f>
        <v>0</v>
      </c>
      <c r="LPQ7" s="98">
        <f>'Sales Forecast by COS'!LPQ6</f>
        <v>0</v>
      </c>
      <c r="LPR7" s="98">
        <f>'Sales Forecast by COS'!LPR6</f>
        <v>0</v>
      </c>
      <c r="LPS7" s="98">
        <f>'Sales Forecast by COS'!LPS6</f>
        <v>0</v>
      </c>
      <c r="LPT7" s="98">
        <f>'Sales Forecast by COS'!LPT6</f>
        <v>0</v>
      </c>
      <c r="LPU7" s="98">
        <f>'Sales Forecast by COS'!LPU6</f>
        <v>0</v>
      </c>
      <c r="LPV7" s="98">
        <f>'Sales Forecast by COS'!LPV6</f>
        <v>0</v>
      </c>
      <c r="LPW7" s="98">
        <f>'Sales Forecast by COS'!LPW6</f>
        <v>0</v>
      </c>
      <c r="LPX7" s="98">
        <f>'Sales Forecast by COS'!LPX6</f>
        <v>0</v>
      </c>
      <c r="LPY7" s="98">
        <f>'Sales Forecast by COS'!LPY6</f>
        <v>0</v>
      </c>
      <c r="LPZ7" s="98">
        <f>'Sales Forecast by COS'!LPZ6</f>
        <v>0</v>
      </c>
      <c r="LQA7" s="98">
        <f>'Sales Forecast by COS'!LQA6</f>
        <v>0</v>
      </c>
      <c r="LQB7" s="98">
        <f>'Sales Forecast by COS'!LQB6</f>
        <v>0</v>
      </c>
      <c r="LQC7" s="98">
        <f>'Sales Forecast by COS'!LQC6</f>
        <v>0</v>
      </c>
      <c r="LQD7" s="98">
        <f>'Sales Forecast by COS'!LQD6</f>
        <v>0</v>
      </c>
      <c r="LQE7" s="98">
        <f>'Sales Forecast by COS'!LQE6</f>
        <v>0</v>
      </c>
      <c r="LQF7" s="98">
        <f>'Sales Forecast by COS'!LQF6</f>
        <v>0</v>
      </c>
      <c r="LQG7" s="98">
        <f>'Sales Forecast by COS'!LQG6</f>
        <v>0</v>
      </c>
      <c r="LQH7" s="98">
        <f>'Sales Forecast by COS'!LQH6</f>
        <v>0</v>
      </c>
      <c r="LQI7" s="98">
        <f>'Sales Forecast by COS'!LQI6</f>
        <v>0</v>
      </c>
      <c r="LQJ7" s="98">
        <f>'Sales Forecast by COS'!LQJ6</f>
        <v>0</v>
      </c>
      <c r="LQK7" s="98">
        <f>'Sales Forecast by COS'!LQK6</f>
        <v>0</v>
      </c>
      <c r="LQL7" s="98">
        <f>'Sales Forecast by COS'!LQL6</f>
        <v>0</v>
      </c>
      <c r="LQM7" s="98">
        <f>'Sales Forecast by COS'!LQM6</f>
        <v>0</v>
      </c>
      <c r="LQN7" s="98">
        <f>'Sales Forecast by COS'!LQN6</f>
        <v>0</v>
      </c>
      <c r="LQO7" s="98">
        <f>'Sales Forecast by COS'!LQO6</f>
        <v>0</v>
      </c>
      <c r="LQP7" s="98">
        <f>'Sales Forecast by COS'!LQP6</f>
        <v>0</v>
      </c>
      <c r="LQQ7" s="98">
        <f>'Sales Forecast by COS'!LQQ6</f>
        <v>0</v>
      </c>
      <c r="LQR7" s="98">
        <f>'Sales Forecast by COS'!LQR6</f>
        <v>0</v>
      </c>
      <c r="LQS7" s="98">
        <f>'Sales Forecast by COS'!LQS6</f>
        <v>0</v>
      </c>
      <c r="LQT7" s="98">
        <f>'Sales Forecast by COS'!LQT6</f>
        <v>0</v>
      </c>
      <c r="LQU7" s="98">
        <f>'Sales Forecast by COS'!LQU6</f>
        <v>0</v>
      </c>
      <c r="LQV7" s="98">
        <f>'Sales Forecast by COS'!LQV6</f>
        <v>0</v>
      </c>
      <c r="LQW7" s="98">
        <f>'Sales Forecast by COS'!LQW6</f>
        <v>0</v>
      </c>
      <c r="LQX7" s="98">
        <f>'Sales Forecast by COS'!LQX6</f>
        <v>0</v>
      </c>
      <c r="LQY7" s="98">
        <f>'Sales Forecast by COS'!LQY6</f>
        <v>0</v>
      </c>
      <c r="LQZ7" s="98">
        <f>'Sales Forecast by COS'!LQZ6</f>
        <v>0</v>
      </c>
      <c r="LRA7" s="98">
        <f>'Sales Forecast by COS'!LRA6</f>
        <v>0</v>
      </c>
      <c r="LRB7" s="98">
        <f>'Sales Forecast by COS'!LRB6</f>
        <v>0</v>
      </c>
      <c r="LRC7" s="98">
        <f>'Sales Forecast by COS'!LRC6</f>
        <v>0</v>
      </c>
      <c r="LRD7" s="98">
        <f>'Sales Forecast by COS'!LRD6</f>
        <v>0</v>
      </c>
      <c r="LRE7" s="98">
        <f>'Sales Forecast by COS'!LRE6</f>
        <v>0</v>
      </c>
      <c r="LRF7" s="98">
        <f>'Sales Forecast by COS'!LRF6</f>
        <v>0</v>
      </c>
      <c r="LRG7" s="98">
        <f>'Sales Forecast by COS'!LRG6</f>
        <v>0</v>
      </c>
      <c r="LRH7" s="98">
        <f>'Sales Forecast by COS'!LRH6</f>
        <v>0</v>
      </c>
      <c r="LRI7" s="98">
        <f>'Sales Forecast by COS'!LRI6</f>
        <v>0</v>
      </c>
      <c r="LRJ7" s="98">
        <f>'Sales Forecast by COS'!LRJ6</f>
        <v>0</v>
      </c>
      <c r="LRK7" s="98">
        <f>'Sales Forecast by COS'!LRK6</f>
        <v>0</v>
      </c>
      <c r="LRL7" s="98">
        <f>'Sales Forecast by COS'!LRL6</f>
        <v>0</v>
      </c>
      <c r="LRM7" s="98">
        <f>'Sales Forecast by COS'!LRM6</f>
        <v>0</v>
      </c>
      <c r="LRN7" s="98">
        <f>'Sales Forecast by COS'!LRN6</f>
        <v>0</v>
      </c>
      <c r="LRO7" s="98">
        <f>'Sales Forecast by COS'!LRO6</f>
        <v>0</v>
      </c>
      <c r="LRP7" s="98">
        <f>'Sales Forecast by COS'!LRP6</f>
        <v>0</v>
      </c>
      <c r="LRQ7" s="98">
        <f>'Sales Forecast by COS'!LRQ6</f>
        <v>0</v>
      </c>
      <c r="LRR7" s="98">
        <f>'Sales Forecast by COS'!LRR6</f>
        <v>0</v>
      </c>
      <c r="LRS7" s="98">
        <f>'Sales Forecast by COS'!LRS6</f>
        <v>0</v>
      </c>
      <c r="LRT7" s="98">
        <f>'Sales Forecast by COS'!LRT6</f>
        <v>0</v>
      </c>
      <c r="LRU7" s="98">
        <f>'Sales Forecast by COS'!LRU6</f>
        <v>0</v>
      </c>
      <c r="LRV7" s="98">
        <f>'Sales Forecast by COS'!LRV6</f>
        <v>0</v>
      </c>
      <c r="LRW7" s="98">
        <f>'Sales Forecast by COS'!LRW6</f>
        <v>0</v>
      </c>
      <c r="LRX7" s="98">
        <f>'Sales Forecast by COS'!LRX6</f>
        <v>0</v>
      </c>
      <c r="LRY7" s="98">
        <f>'Sales Forecast by COS'!LRY6</f>
        <v>0</v>
      </c>
      <c r="LRZ7" s="98">
        <f>'Sales Forecast by COS'!LRZ6</f>
        <v>0</v>
      </c>
      <c r="LSA7" s="98">
        <f>'Sales Forecast by COS'!LSA6</f>
        <v>0</v>
      </c>
      <c r="LSB7" s="98">
        <f>'Sales Forecast by COS'!LSB6</f>
        <v>0</v>
      </c>
      <c r="LSC7" s="98">
        <f>'Sales Forecast by COS'!LSC6</f>
        <v>0</v>
      </c>
      <c r="LSD7" s="98">
        <f>'Sales Forecast by COS'!LSD6</f>
        <v>0</v>
      </c>
      <c r="LSE7" s="98">
        <f>'Sales Forecast by COS'!LSE6</f>
        <v>0</v>
      </c>
      <c r="LSF7" s="98">
        <f>'Sales Forecast by COS'!LSF6</f>
        <v>0</v>
      </c>
      <c r="LSG7" s="98">
        <f>'Sales Forecast by COS'!LSG6</f>
        <v>0</v>
      </c>
      <c r="LSH7" s="98">
        <f>'Sales Forecast by COS'!LSH6</f>
        <v>0</v>
      </c>
      <c r="LSI7" s="98">
        <f>'Sales Forecast by COS'!LSI6</f>
        <v>0</v>
      </c>
      <c r="LSJ7" s="98">
        <f>'Sales Forecast by COS'!LSJ6</f>
        <v>0</v>
      </c>
      <c r="LSK7" s="98">
        <f>'Sales Forecast by COS'!LSK6</f>
        <v>0</v>
      </c>
      <c r="LSL7" s="98">
        <f>'Sales Forecast by COS'!LSL6</f>
        <v>0</v>
      </c>
      <c r="LSM7" s="98">
        <f>'Sales Forecast by COS'!LSM6</f>
        <v>0</v>
      </c>
      <c r="LSN7" s="98">
        <f>'Sales Forecast by COS'!LSN6</f>
        <v>0</v>
      </c>
      <c r="LSO7" s="98">
        <f>'Sales Forecast by COS'!LSO6</f>
        <v>0</v>
      </c>
      <c r="LSP7" s="98">
        <f>'Sales Forecast by COS'!LSP6</f>
        <v>0</v>
      </c>
      <c r="LSQ7" s="98">
        <f>'Sales Forecast by COS'!LSQ6</f>
        <v>0</v>
      </c>
      <c r="LSR7" s="98">
        <f>'Sales Forecast by COS'!LSR6</f>
        <v>0</v>
      </c>
      <c r="LSS7" s="98">
        <f>'Sales Forecast by COS'!LSS6</f>
        <v>0</v>
      </c>
      <c r="LST7" s="98">
        <f>'Sales Forecast by COS'!LST6</f>
        <v>0</v>
      </c>
      <c r="LSU7" s="98">
        <f>'Sales Forecast by COS'!LSU6</f>
        <v>0</v>
      </c>
      <c r="LSV7" s="98">
        <f>'Sales Forecast by COS'!LSV6</f>
        <v>0</v>
      </c>
      <c r="LSW7" s="98">
        <f>'Sales Forecast by COS'!LSW6</f>
        <v>0</v>
      </c>
      <c r="LSX7" s="98">
        <f>'Sales Forecast by COS'!LSX6</f>
        <v>0</v>
      </c>
      <c r="LSY7" s="98">
        <f>'Sales Forecast by COS'!LSY6</f>
        <v>0</v>
      </c>
      <c r="LSZ7" s="98">
        <f>'Sales Forecast by COS'!LSZ6</f>
        <v>0</v>
      </c>
      <c r="LTA7" s="98">
        <f>'Sales Forecast by COS'!LTA6</f>
        <v>0</v>
      </c>
      <c r="LTB7" s="98">
        <f>'Sales Forecast by COS'!LTB6</f>
        <v>0</v>
      </c>
      <c r="LTC7" s="98">
        <f>'Sales Forecast by COS'!LTC6</f>
        <v>0</v>
      </c>
      <c r="LTD7" s="98">
        <f>'Sales Forecast by COS'!LTD6</f>
        <v>0</v>
      </c>
      <c r="LTE7" s="98">
        <f>'Sales Forecast by COS'!LTE6</f>
        <v>0</v>
      </c>
      <c r="LTF7" s="98">
        <f>'Sales Forecast by COS'!LTF6</f>
        <v>0</v>
      </c>
      <c r="LTG7" s="98">
        <f>'Sales Forecast by COS'!LTG6</f>
        <v>0</v>
      </c>
      <c r="LTH7" s="98">
        <f>'Sales Forecast by COS'!LTH6</f>
        <v>0</v>
      </c>
      <c r="LTI7" s="98">
        <f>'Sales Forecast by COS'!LTI6</f>
        <v>0</v>
      </c>
      <c r="LTJ7" s="98">
        <f>'Sales Forecast by COS'!LTJ6</f>
        <v>0</v>
      </c>
      <c r="LTK7" s="98">
        <f>'Sales Forecast by COS'!LTK6</f>
        <v>0</v>
      </c>
      <c r="LTL7" s="98">
        <f>'Sales Forecast by COS'!LTL6</f>
        <v>0</v>
      </c>
      <c r="LTM7" s="98">
        <f>'Sales Forecast by COS'!LTM6</f>
        <v>0</v>
      </c>
      <c r="LTN7" s="98">
        <f>'Sales Forecast by COS'!LTN6</f>
        <v>0</v>
      </c>
      <c r="LTO7" s="98">
        <f>'Sales Forecast by COS'!LTO6</f>
        <v>0</v>
      </c>
      <c r="LTP7" s="98">
        <f>'Sales Forecast by COS'!LTP6</f>
        <v>0</v>
      </c>
      <c r="LTQ7" s="98">
        <f>'Sales Forecast by COS'!LTQ6</f>
        <v>0</v>
      </c>
      <c r="LTR7" s="98">
        <f>'Sales Forecast by COS'!LTR6</f>
        <v>0</v>
      </c>
      <c r="LTS7" s="98">
        <f>'Sales Forecast by COS'!LTS6</f>
        <v>0</v>
      </c>
      <c r="LTT7" s="98">
        <f>'Sales Forecast by COS'!LTT6</f>
        <v>0</v>
      </c>
      <c r="LTU7" s="98">
        <f>'Sales Forecast by COS'!LTU6</f>
        <v>0</v>
      </c>
      <c r="LTV7" s="98">
        <f>'Sales Forecast by COS'!LTV6</f>
        <v>0</v>
      </c>
      <c r="LTW7" s="98">
        <f>'Sales Forecast by COS'!LTW6</f>
        <v>0</v>
      </c>
      <c r="LTX7" s="98">
        <f>'Sales Forecast by COS'!LTX6</f>
        <v>0</v>
      </c>
      <c r="LTY7" s="98">
        <f>'Sales Forecast by COS'!LTY6</f>
        <v>0</v>
      </c>
      <c r="LTZ7" s="98">
        <f>'Sales Forecast by COS'!LTZ6</f>
        <v>0</v>
      </c>
      <c r="LUA7" s="98">
        <f>'Sales Forecast by COS'!LUA6</f>
        <v>0</v>
      </c>
      <c r="LUB7" s="98">
        <f>'Sales Forecast by COS'!LUB6</f>
        <v>0</v>
      </c>
      <c r="LUC7" s="98">
        <f>'Sales Forecast by COS'!LUC6</f>
        <v>0</v>
      </c>
      <c r="LUD7" s="98">
        <f>'Sales Forecast by COS'!LUD6</f>
        <v>0</v>
      </c>
      <c r="LUE7" s="98">
        <f>'Sales Forecast by COS'!LUE6</f>
        <v>0</v>
      </c>
      <c r="LUF7" s="98">
        <f>'Sales Forecast by COS'!LUF6</f>
        <v>0</v>
      </c>
      <c r="LUG7" s="98">
        <f>'Sales Forecast by COS'!LUG6</f>
        <v>0</v>
      </c>
      <c r="LUH7" s="98">
        <f>'Sales Forecast by COS'!LUH6</f>
        <v>0</v>
      </c>
      <c r="LUI7" s="98">
        <f>'Sales Forecast by COS'!LUI6</f>
        <v>0</v>
      </c>
      <c r="LUJ7" s="98">
        <f>'Sales Forecast by COS'!LUJ6</f>
        <v>0</v>
      </c>
      <c r="LUK7" s="98">
        <f>'Sales Forecast by COS'!LUK6</f>
        <v>0</v>
      </c>
      <c r="LUL7" s="98">
        <f>'Sales Forecast by COS'!LUL6</f>
        <v>0</v>
      </c>
      <c r="LUM7" s="98">
        <f>'Sales Forecast by COS'!LUM6</f>
        <v>0</v>
      </c>
      <c r="LUN7" s="98">
        <f>'Sales Forecast by COS'!LUN6</f>
        <v>0</v>
      </c>
      <c r="LUO7" s="98">
        <f>'Sales Forecast by COS'!LUO6</f>
        <v>0</v>
      </c>
      <c r="LUP7" s="98">
        <f>'Sales Forecast by COS'!LUP6</f>
        <v>0</v>
      </c>
      <c r="LUQ7" s="98">
        <f>'Sales Forecast by COS'!LUQ6</f>
        <v>0</v>
      </c>
      <c r="LUR7" s="98">
        <f>'Sales Forecast by COS'!LUR6</f>
        <v>0</v>
      </c>
      <c r="LUS7" s="98">
        <f>'Sales Forecast by COS'!LUS6</f>
        <v>0</v>
      </c>
      <c r="LUT7" s="98">
        <f>'Sales Forecast by COS'!LUT6</f>
        <v>0</v>
      </c>
      <c r="LUU7" s="98">
        <f>'Sales Forecast by COS'!LUU6</f>
        <v>0</v>
      </c>
      <c r="LUV7" s="98">
        <f>'Sales Forecast by COS'!LUV6</f>
        <v>0</v>
      </c>
      <c r="LUW7" s="98">
        <f>'Sales Forecast by COS'!LUW6</f>
        <v>0</v>
      </c>
      <c r="LUX7" s="98">
        <f>'Sales Forecast by COS'!LUX6</f>
        <v>0</v>
      </c>
      <c r="LUY7" s="98">
        <f>'Sales Forecast by COS'!LUY6</f>
        <v>0</v>
      </c>
      <c r="LUZ7" s="98">
        <f>'Sales Forecast by COS'!LUZ6</f>
        <v>0</v>
      </c>
      <c r="LVA7" s="98">
        <f>'Sales Forecast by COS'!LVA6</f>
        <v>0</v>
      </c>
      <c r="LVB7" s="98">
        <f>'Sales Forecast by COS'!LVB6</f>
        <v>0</v>
      </c>
      <c r="LVC7" s="98">
        <f>'Sales Forecast by COS'!LVC6</f>
        <v>0</v>
      </c>
      <c r="LVD7" s="98">
        <f>'Sales Forecast by COS'!LVD6</f>
        <v>0</v>
      </c>
      <c r="LVE7" s="98">
        <f>'Sales Forecast by COS'!LVE6</f>
        <v>0</v>
      </c>
      <c r="LVF7" s="98">
        <f>'Sales Forecast by COS'!LVF6</f>
        <v>0</v>
      </c>
      <c r="LVG7" s="98">
        <f>'Sales Forecast by COS'!LVG6</f>
        <v>0</v>
      </c>
      <c r="LVH7" s="98">
        <f>'Sales Forecast by COS'!LVH6</f>
        <v>0</v>
      </c>
      <c r="LVI7" s="98">
        <f>'Sales Forecast by COS'!LVI6</f>
        <v>0</v>
      </c>
      <c r="LVJ7" s="98">
        <f>'Sales Forecast by COS'!LVJ6</f>
        <v>0</v>
      </c>
      <c r="LVK7" s="98">
        <f>'Sales Forecast by COS'!LVK6</f>
        <v>0</v>
      </c>
      <c r="LVL7" s="98">
        <f>'Sales Forecast by COS'!LVL6</f>
        <v>0</v>
      </c>
      <c r="LVM7" s="98">
        <f>'Sales Forecast by COS'!LVM6</f>
        <v>0</v>
      </c>
      <c r="LVN7" s="98">
        <f>'Sales Forecast by COS'!LVN6</f>
        <v>0</v>
      </c>
      <c r="LVO7" s="98">
        <f>'Sales Forecast by COS'!LVO6</f>
        <v>0</v>
      </c>
      <c r="LVP7" s="98">
        <f>'Sales Forecast by COS'!LVP6</f>
        <v>0</v>
      </c>
      <c r="LVQ7" s="98">
        <f>'Sales Forecast by COS'!LVQ6</f>
        <v>0</v>
      </c>
      <c r="LVR7" s="98">
        <f>'Sales Forecast by COS'!LVR6</f>
        <v>0</v>
      </c>
      <c r="LVS7" s="98">
        <f>'Sales Forecast by COS'!LVS6</f>
        <v>0</v>
      </c>
      <c r="LVT7" s="98">
        <f>'Sales Forecast by COS'!LVT6</f>
        <v>0</v>
      </c>
      <c r="LVU7" s="98">
        <f>'Sales Forecast by COS'!LVU6</f>
        <v>0</v>
      </c>
      <c r="LVV7" s="98">
        <f>'Sales Forecast by COS'!LVV6</f>
        <v>0</v>
      </c>
      <c r="LVW7" s="98">
        <f>'Sales Forecast by COS'!LVW6</f>
        <v>0</v>
      </c>
      <c r="LVX7" s="98">
        <f>'Sales Forecast by COS'!LVX6</f>
        <v>0</v>
      </c>
      <c r="LVY7" s="98">
        <f>'Sales Forecast by COS'!LVY6</f>
        <v>0</v>
      </c>
      <c r="LVZ7" s="98">
        <f>'Sales Forecast by COS'!LVZ6</f>
        <v>0</v>
      </c>
      <c r="LWA7" s="98">
        <f>'Sales Forecast by COS'!LWA6</f>
        <v>0</v>
      </c>
      <c r="LWB7" s="98">
        <f>'Sales Forecast by COS'!LWB6</f>
        <v>0</v>
      </c>
      <c r="LWC7" s="98">
        <f>'Sales Forecast by COS'!LWC6</f>
        <v>0</v>
      </c>
      <c r="LWD7" s="98">
        <f>'Sales Forecast by COS'!LWD6</f>
        <v>0</v>
      </c>
      <c r="LWE7" s="98">
        <f>'Sales Forecast by COS'!LWE6</f>
        <v>0</v>
      </c>
      <c r="LWF7" s="98">
        <f>'Sales Forecast by COS'!LWF6</f>
        <v>0</v>
      </c>
      <c r="LWG7" s="98">
        <f>'Sales Forecast by COS'!LWG6</f>
        <v>0</v>
      </c>
      <c r="LWH7" s="98">
        <f>'Sales Forecast by COS'!LWH6</f>
        <v>0</v>
      </c>
      <c r="LWI7" s="98">
        <f>'Sales Forecast by COS'!LWI6</f>
        <v>0</v>
      </c>
      <c r="LWJ7" s="98">
        <f>'Sales Forecast by COS'!LWJ6</f>
        <v>0</v>
      </c>
      <c r="LWK7" s="98">
        <f>'Sales Forecast by COS'!LWK6</f>
        <v>0</v>
      </c>
      <c r="LWL7" s="98">
        <f>'Sales Forecast by COS'!LWL6</f>
        <v>0</v>
      </c>
      <c r="LWM7" s="98">
        <f>'Sales Forecast by COS'!LWM6</f>
        <v>0</v>
      </c>
      <c r="LWN7" s="98">
        <f>'Sales Forecast by COS'!LWN6</f>
        <v>0</v>
      </c>
      <c r="LWO7" s="98">
        <f>'Sales Forecast by COS'!LWO6</f>
        <v>0</v>
      </c>
      <c r="LWP7" s="98">
        <f>'Sales Forecast by COS'!LWP6</f>
        <v>0</v>
      </c>
      <c r="LWQ7" s="98">
        <f>'Sales Forecast by COS'!LWQ6</f>
        <v>0</v>
      </c>
      <c r="LWR7" s="98">
        <f>'Sales Forecast by COS'!LWR6</f>
        <v>0</v>
      </c>
      <c r="LWS7" s="98">
        <f>'Sales Forecast by COS'!LWS6</f>
        <v>0</v>
      </c>
      <c r="LWT7" s="98">
        <f>'Sales Forecast by COS'!LWT6</f>
        <v>0</v>
      </c>
      <c r="LWU7" s="98">
        <f>'Sales Forecast by COS'!LWU6</f>
        <v>0</v>
      </c>
      <c r="LWV7" s="98">
        <f>'Sales Forecast by COS'!LWV6</f>
        <v>0</v>
      </c>
      <c r="LWW7" s="98">
        <f>'Sales Forecast by COS'!LWW6</f>
        <v>0</v>
      </c>
      <c r="LWX7" s="98">
        <f>'Sales Forecast by COS'!LWX6</f>
        <v>0</v>
      </c>
      <c r="LWY7" s="98">
        <f>'Sales Forecast by COS'!LWY6</f>
        <v>0</v>
      </c>
      <c r="LWZ7" s="98">
        <f>'Sales Forecast by COS'!LWZ6</f>
        <v>0</v>
      </c>
      <c r="LXA7" s="98">
        <f>'Sales Forecast by COS'!LXA6</f>
        <v>0</v>
      </c>
      <c r="LXB7" s="98">
        <f>'Sales Forecast by COS'!LXB6</f>
        <v>0</v>
      </c>
      <c r="LXC7" s="98">
        <f>'Sales Forecast by COS'!LXC6</f>
        <v>0</v>
      </c>
      <c r="LXD7" s="98">
        <f>'Sales Forecast by COS'!LXD6</f>
        <v>0</v>
      </c>
      <c r="LXE7" s="98">
        <f>'Sales Forecast by COS'!LXE6</f>
        <v>0</v>
      </c>
      <c r="LXF7" s="98">
        <f>'Sales Forecast by COS'!LXF6</f>
        <v>0</v>
      </c>
      <c r="LXG7" s="98">
        <f>'Sales Forecast by COS'!LXG6</f>
        <v>0</v>
      </c>
      <c r="LXH7" s="98">
        <f>'Sales Forecast by COS'!LXH6</f>
        <v>0</v>
      </c>
      <c r="LXI7" s="98">
        <f>'Sales Forecast by COS'!LXI6</f>
        <v>0</v>
      </c>
      <c r="LXJ7" s="98">
        <f>'Sales Forecast by COS'!LXJ6</f>
        <v>0</v>
      </c>
      <c r="LXK7" s="98">
        <f>'Sales Forecast by COS'!LXK6</f>
        <v>0</v>
      </c>
      <c r="LXL7" s="98">
        <f>'Sales Forecast by COS'!LXL6</f>
        <v>0</v>
      </c>
      <c r="LXM7" s="98">
        <f>'Sales Forecast by COS'!LXM6</f>
        <v>0</v>
      </c>
      <c r="LXN7" s="98">
        <f>'Sales Forecast by COS'!LXN6</f>
        <v>0</v>
      </c>
      <c r="LXO7" s="98">
        <f>'Sales Forecast by COS'!LXO6</f>
        <v>0</v>
      </c>
      <c r="LXP7" s="98">
        <f>'Sales Forecast by COS'!LXP6</f>
        <v>0</v>
      </c>
      <c r="LXQ7" s="98">
        <f>'Sales Forecast by COS'!LXQ6</f>
        <v>0</v>
      </c>
      <c r="LXR7" s="98">
        <f>'Sales Forecast by COS'!LXR6</f>
        <v>0</v>
      </c>
      <c r="LXS7" s="98">
        <f>'Sales Forecast by COS'!LXS6</f>
        <v>0</v>
      </c>
      <c r="LXT7" s="98">
        <f>'Sales Forecast by COS'!LXT6</f>
        <v>0</v>
      </c>
      <c r="LXU7" s="98">
        <f>'Sales Forecast by COS'!LXU6</f>
        <v>0</v>
      </c>
      <c r="LXV7" s="98">
        <f>'Sales Forecast by COS'!LXV6</f>
        <v>0</v>
      </c>
      <c r="LXW7" s="98">
        <f>'Sales Forecast by COS'!LXW6</f>
        <v>0</v>
      </c>
      <c r="LXX7" s="98">
        <f>'Sales Forecast by COS'!LXX6</f>
        <v>0</v>
      </c>
      <c r="LXY7" s="98">
        <f>'Sales Forecast by COS'!LXY6</f>
        <v>0</v>
      </c>
      <c r="LXZ7" s="98">
        <f>'Sales Forecast by COS'!LXZ6</f>
        <v>0</v>
      </c>
      <c r="LYA7" s="98">
        <f>'Sales Forecast by COS'!LYA6</f>
        <v>0</v>
      </c>
      <c r="LYB7" s="98">
        <f>'Sales Forecast by COS'!LYB6</f>
        <v>0</v>
      </c>
      <c r="LYC7" s="98">
        <f>'Sales Forecast by COS'!LYC6</f>
        <v>0</v>
      </c>
      <c r="LYD7" s="98">
        <f>'Sales Forecast by COS'!LYD6</f>
        <v>0</v>
      </c>
      <c r="LYE7" s="98">
        <f>'Sales Forecast by COS'!LYE6</f>
        <v>0</v>
      </c>
      <c r="LYF7" s="98">
        <f>'Sales Forecast by COS'!LYF6</f>
        <v>0</v>
      </c>
      <c r="LYG7" s="98">
        <f>'Sales Forecast by COS'!LYG6</f>
        <v>0</v>
      </c>
      <c r="LYH7" s="98">
        <f>'Sales Forecast by COS'!LYH6</f>
        <v>0</v>
      </c>
      <c r="LYI7" s="98">
        <f>'Sales Forecast by COS'!LYI6</f>
        <v>0</v>
      </c>
      <c r="LYJ7" s="98">
        <f>'Sales Forecast by COS'!LYJ6</f>
        <v>0</v>
      </c>
      <c r="LYK7" s="98">
        <f>'Sales Forecast by COS'!LYK6</f>
        <v>0</v>
      </c>
      <c r="LYL7" s="98">
        <f>'Sales Forecast by COS'!LYL6</f>
        <v>0</v>
      </c>
      <c r="LYM7" s="98">
        <f>'Sales Forecast by COS'!LYM6</f>
        <v>0</v>
      </c>
      <c r="LYN7" s="98">
        <f>'Sales Forecast by COS'!LYN6</f>
        <v>0</v>
      </c>
      <c r="LYO7" s="98">
        <f>'Sales Forecast by COS'!LYO6</f>
        <v>0</v>
      </c>
      <c r="LYP7" s="98">
        <f>'Sales Forecast by COS'!LYP6</f>
        <v>0</v>
      </c>
      <c r="LYQ7" s="98">
        <f>'Sales Forecast by COS'!LYQ6</f>
        <v>0</v>
      </c>
      <c r="LYR7" s="98">
        <f>'Sales Forecast by COS'!LYR6</f>
        <v>0</v>
      </c>
      <c r="LYS7" s="98">
        <f>'Sales Forecast by COS'!LYS6</f>
        <v>0</v>
      </c>
      <c r="LYT7" s="98">
        <f>'Sales Forecast by COS'!LYT6</f>
        <v>0</v>
      </c>
      <c r="LYU7" s="98">
        <f>'Sales Forecast by COS'!LYU6</f>
        <v>0</v>
      </c>
      <c r="LYV7" s="98">
        <f>'Sales Forecast by COS'!LYV6</f>
        <v>0</v>
      </c>
      <c r="LYW7" s="98">
        <f>'Sales Forecast by COS'!LYW6</f>
        <v>0</v>
      </c>
      <c r="LYX7" s="98">
        <f>'Sales Forecast by COS'!LYX6</f>
        <v>0</v>
      </c>
      <c r="LYY7" s="98">
        <f>'Sales Forecast by COS'!LYY6</f>
        <v>0</v>
      </c>
      <c r="LYZ7" s="98">
        <f>'Sales Forecast by COS'!LYZ6</f>
        <v>0</v>
      </c>
      <c r="LZA7" s="98">
        <f>'Sales Forecast by COS'!LZA6</f>
        <v>0</v>
      </c>
      <c r="LZB7" s="98">
        <f>'Sales Forecast by COS'!LZB6</f>
        <v>0</v>
      </c>
      <c r="LZC7" s="98">
        <f>'Sales Forecast by COS'!LZC6</f>
        <v>0</v>
      </c>
      <c r="LZD7" s="98">
        <f>'Sales Forecast by COS'!LZD6</f>
        <v>0</v>
      </c>
      <c r="LZE7" s="98">
        <f>'Sales Forecast by COS'!LZE6</f>
        <v>0</v>
      </c>
      <c r="LZF7" s="98">
        <f>'Sales Forecast by COS'!LZF6</f>
        <v>0</v>
      </c>
      <c r="LZG7" s="98">
        <f>'Sales Forecast by COS'!LZG6</f>
        <v>0</v>
      </c>
      <c r="LZH7" s="98">
        <f>'Sales Forecast by COS'!LZH6</f>
        <v>0</v>
      </c>
      <c r="LZI7" s="98">
        <f>'Sales Forecast by COS'!LZI6</f>
        <v>0</v>
      </c>
      <c r="LZJ7" s="98">
        <f>'Sales Forecast by COS'!LZJ6</f>
        <v>0</v>
      </c>
      <c r="LZK7" s="98">
        <f>'Sales Forecast by COS'!LZK6</f>
        <v>0</v>
      </c>
      <c r="LZL7" s="98">
        <f>'Sales Forecast by COS'!LZL6</f>
        <v>0</v>
      </c>
      <c r="LZM7" s="98">
        <f>'Sales Forecast by COS'!LZM6</f>
        <v>0</v>
      </c>
      <c r="LZN7" s="98">
        <f>'Sales Forecast by COS'!LZN6</f>
        <v>0</v>
      </c>
      <c r="LZO7" s="98">
        <f>'Sales Forecast by COS'!LZO6</f>
        <v>0</v>
      </c>
      <c r="LZP7" s="98">
        <f>'Sales Forecast by COS'!LZP6</f>
        <v>0</v>
      </c>
      <c r="LZQ7" s="98">
        <f>'Sales Forecast by COS'!LZQ6</f>
        <v>0</v>
      </c>
      <c r="LZR7" s="98">
        <f>'Sales Forecast by COS'!LZR6</f>
        <v>0</v>
      </c>
      <c r="LZS7" s="98">
        <f>'Sales Forecast by COS'!LZS6</f>
        <v>0</v>
      </c>
      <c r="LZT7" s="98">
        <f>'Sales Forecast by COS'!LZT6</f>
        <v>0</v>
      </c>
      <c r="LZU7" s="98">
        <f>'Sales Forecast by COS'!LZU6</f>
        <v>0</v>
      </c>
      <c r="LZV7" s="98">
        <f>'Sales Forecast by COS'!LZV6</f>
        <v>0</v>
      </c>
      <c r="LZW7" s="98">
        <f>'Sales Forecast by COS'!LZW6</f>
        <v>0</v>
      </c>
      <c r="LZX7" s="98">
        <f>'Sales Forecast by COS'!LZX6</f>
        <v>0</v>
      </c>
      <c r="LZY7" s="98">
        <f>'Sales Forecast by COS'!LZY6</f>
        <v>0</v>
      </c>
      <c r="LZZ7" s="98">
        <f>'Sales Forecast by COS'!LZZ6</f>
        <v>0</v>
      </c>
      <c r="MAA7" s="98">
        <f>'Sales Forecast by COS'!MAA6</f>
        <v>0</v>
      </c>
      <c r="MAB7" s="98">
        <f>'Sales Forecast by COS'!MAB6</f>
        <v>0</v>
      </c>
      <c r="MAC7" s="98">
        <f>'Sales Forecast by COS'!MAC6</f>
        <v>0</v>
      </c>
      <c r="MAD7" s="98">
        <f>'Sales Forecast by COS'!MAD6</f>
        <v>0</v>
      </c>
      <c r="MAE7" s="98">
        <f>'Sales Forecast by COS'!MAE6</f>
        <v>0</v>
      </c>
      <c r="MAF7" s="98">
        <f>'Sales Forecast by COS'!MAF6</f>
        <v>0</v>
      </c>
      <c r="MAG7" s="98">
        <f>'Sales Forecast by COS'!MAG6</f>
        <v>0</v>
      </c>
      <c r="MAH7" s="98">
        <f>'Sales Forecast by COS'!MAH6</f>
        <v>0</v>
      </c>
      <c r="MAI7" s="98">
        <f>'Sales Forecast by COS'!MAI6</f>
        <v>0</v>
      </c>
      <c r="MAJ7" s="98">
        <f>'Sales Forecast by COS'!MAJ6</f>
        <v>0</v>
      </c>
      <c r="MAK7" s="98">
        <f>'Sales Forecast by COS'!MAK6</f>
        <v>0</v>
      </c>
      <c r="MAL7" s="98">
        <f>'Sales Forecast by COS'!MAL6</f>
        <v>0</v>
      </c>
      <c r="MAM7" s="98">
        <f>'Sales Forecast by COS'!MAM6</f>
        <v>0</v>
      </c>
      <c r="MAN7" s="98">
        <f>'Sales Forecast by COS'!MAN6</f>
        <v>0</v>
      </c>
      <c r="MAO7" s="98">
        <f>'Sales Forecast by COS'!MAO6</f>
        <v>0</v>
      </c>
      <c r="MAP7" s="98">
        <f>'Sales Forecast by COS'!MAP6</f>
        <v>0</v>
      </c>
      <c r="MAQ7" s="98">
        <f>'Sales Forecast by COS'!MAQ6</f>
        <v>0</v>
      </c>
      <c r="MAR7" s="98">
        <f>'Sales Forecast by COS'!MAR6</f>
        <v>0</v>
      </c>
      <c r="MAS7" s="98">
        <f>'Sales Forecast by COS'!MAS6</f>
        <v>0</v>
      </c>
      <c r="MAT7" s="98">
        <f>'Sales Forecast by COS'!MAT6</f>
        <v>0</v>
      </c>
      <c r="MAU7" s="98">
        <f>'Sales Forecast by COS'!MAU6</f>
        <v>0</v>
      </c>
      <c r="MAV7" s="98">
        <f>'Sales Forecast by COS'!MAV6</f>
        <v>0</v>
      </c>
      <c r="MAW7" s="98">
        <f>'Sales Forecast by COS'!MAW6</f>
        <v>0</v>
      </c>
      <c r="MAX7" s="98">
        <f>'Sales Forecast by COS'!MAX6</f>
        <v>0</v>
      </c>
      <c r="MAY7" s="98">
        <f>'Sales Forecast by COS'!MAY6</f>
        <v>0</v>
      </c>
      <c r="MAZ7" s="98">
        <f>'Sales Forecast by COS'!MAZ6</f>
        <v>0</v>
      </c>
      <c r="MBA7" s="98">
        <f>'Sales Forecast by COS'!MBA6</f>
        <v>0</v>
      </c>
      <c r="MBB7" s="98">
        <f>'Sales Forecast by COS'!MBB6</f>
        <v>0</v>
      </c>
      <c r="MBC7" s="98">
        <f>'Sales Forecast by COS'!MBC6</f>
        <v>0</v>
      </c>
      <c r="MBD7" s="98">
        <f>'Sales Forecast by COS'!MBD6</f>
        <v>0</v>
      </c>
      <c r="MBE7" s="98">
        <f>'Sales Forecast by COS'!MBE6</f>
        <v>0</v>
      </c>
      <c r="MBF7" s="98">
        <f>'Sales Forecast by COS'!MBF6</f>
        <v>0</v>
      </c>
      <c r="MBG7" s="98">
        <f>'Sales Forecast by COS'!MBG6</f>
        <v>0</v>
      </c>
      <c r="MBH7" s="98">
        <f>'Sales Forecast by COS'!MBH6</f>
        <v>0</v>
      </c>
      <c r="MBI7" s="98">
        <f>'Sales Forecast by COS'!MBI6</f>
        <v>0</v>
      </c>
      <c r="MBJ7" s="98">
        <f>'Sales Forecast by COS'!MBJ6</f>
        <v>0</v>
      </c>
      <c r="MBK7" s="98">
        <f>'Sales Forecast by COS'!MBK6</f>
        <v>0</v>
      </c>
      <c r="MBL7" s="98">
        <f>'Sales Forecast by COS'!MBL6</f>
        <v>0</v>
      </c>
      <c r="MBM7" s="98">
        <f>'Sales Forecast by COS'!MBM6</f>
        <v>0</v>
      </c>
      <c r="MBN7" s="98">
        <f>'Sales Forecast by COS'!MBN6</f>
        <v>0</v>
      </c>
      <c r="MBO7" s="98">
        <f>'Sales Forecast by COS'!MBO6</f>
        <v>0</v>
      </c>
      <c r="MBP7" s="98">
        <f>'Sales Forecast by COS'!MBP6</f>
        <v>0</v>
      </c>
      <c r="MBQ7" s="98">
        <f>'Sales Forecast by COS'!MBQ6</f>
        <v>0</v>
      </c>
      <c r="MBR7" s="98">
        <f>'Sales Forecast by COS'!MBR6</f>
        <v>0</v>
      </c>
      <c r="MBS7" s="98">
        <f>'Sales Forecast by COS'!MBS6</f>
        <v>0</v>
      </c>
      <c r="MBT7" s="98">
        <f>'Sales Forecast by COS'!MBT6</f>
        <v>0</v>
      </c>
      <c r="MBU7" s="98">
        <f>'Sales Forecast by COS'!MBU6</f>
        <v>0</v>
      </c>
      <c r="MBV7" s="98">
        <f>'Sales Forecast by COS'!MBV6</f>
        <v>0</v>
      </c>
      <c r="MBW7" s="98">
        <f>'Sales Forecast by COS'!MBW6</f>
        <v>0</v>
      </c>
      <c r="MBX7" s="98">
        <f>'Sales Forecast by COS'!MBX6</f>
        <v>0</v>
      </c>
      <c r="MBY7" s="98">
        <f>'Sales Forecast by COS'!MBY6</f>
        <v>0</v>
      </c>
      <c r="MBZ7" s="98">
        <f>'Sales Forecast by COS'!MBZ6</f>
        <v>0</v>
      </c>
      <c r="MCA7" s="98">
        <f>'Sales Forecast by COS'!MCA6</f>
        <v>0</v>
      </c>
      <c r="MCB7" s="98">
        <f>'Sales Forecast by COS'!MCB6</f>
        <v>0</v>
      </c>
      <c r="MCC7" s="98">
        <f>'Sales Forecast by COS'!MCC6</f>
        <v>0</v>
      </c>
      <c r="MCD7" s="98">
        <f>'Sales Forecast by COS'!MCD6</f>
        <v>0</v>
      </c>
      <c r="MCE7" s="98">
        <f>'Sales Forecast by COS'!MCE6</f>
        <v>0</v>
      </c>
      <c r="MCF7" s="98">
        <f>'Sales Forecast by COS'!MCF6</f>
        <v>0</v>
      </c>
      <c r="MCG7" s="98">
        <f>'Sales Forecast by COS'!MCG6</f>
        <v>0</v>
      </c>
      <c r="MCH7" s="98">
        <f>'Sales Forecast by COS'!MCH6</f>
        <v>0</v>
      </c>
      <c r="MCI7" s="98">
        <f>'Sales Forecast by COS'!MCI6</f>
        <v>0</v>
      </c>
      <c r="MCJ7" s="98">
        <f>'Sales Forecast by COS'!MCJ6</f>
        <v>0</v>
      </c>
      <c r="MCK7" s="98">
        <f>'Sales Forecast by COS'!MCK6</f>
        <v>0</v>
      </c>
      <c r="MCL7" s="98">
        <f>'Sales Forecast by COS'!MCL6</f>
        <v>0</v>
      </c>
      <c r="MCM7" s="98">
        <f>'Sales Forecast by COS'!MCM6</f>
        <v>0</v>
      </c>
      <c r="MCN7" s="98">
        <f>'Sales Forecast by COS'!MCN6</f>
        <v>0</v>
      </c>
      <c r="MCO7" s="98">
        <f>'Sales Forecast by COS'!MCO6</f>
        <v>0</v>
      </c>
      <c r="MCP7" s="98">
        <f>'Sales Forecast by COS'!MCP6</f>
        <v>0</v>
      </c>
      <c r="MCQ7" s="98">
        <f>'Sales Forecast by COS'!MCQ6</f>
        <v>0</v>
      </c>
      <c r="MCR7" s="98">
        <f>'Sales Forecast by COS'!MCR6</f>
        <v>0</v>
      </c>
      <c r="MCS7" s="98">
        <f>'Sales Forecast by COS'!MCS6</f>
        <v>0</v>
      </c>
      <c r="MCT7" s="98">
        <f>'Sales Forecast by COS'!MCT6</f>
        <v>0</v>
      </c>
      <c r="MCU7" s="98">
        <f>'Sales Forecast by COS'!MCU6</f>
        <v>0</v>
      </c>
      <c r="MCV7" s="98">
        <f>'Sales Forecast by COS'!MCV6</f>
        <v>0</v>
      </c>
      <c r="MCW7" s="98">
        <f>'Sales Forecast by COS'!MCW6</f>
        <v>0</v>
      </c>
      <c r="MCX7" s="98">
        <f>'Sales Forecast by COS'!MCX6</f>
        <v>0</v>
      </c>
      <c r="MCY7" s="98">
        <f>'Sales Forecast by COS'!MCY6</f>
        <v>0</v>
      </c>
      <c r="MCZ7" s="98">
        <f>'Sales Forecast by COS'!MCZ6</f>
        <v>0</v>
      </c>
      <c r="MDA7" s="98">
        <f>'Sales Forecast by COS'!MDA6</f>
        <v>0</v>
      </c>
      <c r="MDB7" s="98">
        <f>'Sales Forecast by COS'!MDB6</f>
        <v>0</v>
      </c>
      <c r="MDC7" s="98">
        <f>'Sales Forecast by COS'!MDC6</f>
        <v>0</v>
      </c>
      <c r="MDD7" s="98">
        <f>'Sales Forecast by COS'!MDD6</f>
        <v>0</v>
      </c>
      <c r="MDE7" s="98">
        <f>'Sales Forecast by COS'!MDE6</f>
        <v>0</v>
      </c>
      <c r="MDF7" s="98">
        <f>'Sales Forecast by COS'!MDF6</f>
        <v>0</v>
      </c>
      <c r="MDG7" s="98">
        <f>'Sales Forecast by COS'!MDG6</f>
        <v>0</v>
      </c>
      <c r="MDH7" s="98">
        <f>'Sales Forecast by COS'!MDH6</f>
        <v>0</v>
      </c>
      <c r="MDI7" s="98">
        <f>'Sales Forecast by COS'!MDI6</f>
        <v>0</v>
      </c>
      <c r="MDJ7" s="98">
        <f>'Sales Forecast by COS'!MDJ6</f>
        <v>0</v>
      </c>
      <c r="MDK7" s="98">
        <f>'Sales Forecast by COS'!MDK6</f>
        <v>0</v>
      </c>
      <c r="MDL7" s="98">
        <f>'Sales Forecast by COS'!MDL6</f>
        <v>0</v>
      </c>
      <c r="MDM7" s="98">
        <f>'Sales Forecast by COS'!MDM6</f>
        <v>0</v>
      </c>
      <c r="MDN7" s="98">
        <f>'Sales Forecast by COS'!MDN6</f>
        <v>0</v>
      </c>
      <c r="MDO7" s="98">
        <f>'Sales Forecast by COS'!MDO6</f>
        <v>0</v>
      </c>
      <c r="MDP7" s="98">
        <f>'Sales Forecast by COS'!MDP6</f>
        <v>0</v>
      </c>
      <c r="MDQ7" s="98">
        <f>'Sales Forecast by COS'!MDQ6</f>
        <v>0</v>
      </c>
      <c r="MDR7" s="98">
        <f>'Sales Forecast by COS'!MDR6</f>
        <v>0</v>
      </c>
      <c r="MDS7" s="98">
        <f>'Sales Forecast by COS'!MDS6</f>
        <v>0</v>
      </c>
      <c r="MDT7" s="98">
        <f>'Sales Forecast by COS'!MDT6</f>
        <v>0</v>
      </c>
      <c r="MDU7" s="98">
        <f>'Sales Forecast by COS'!MDU6</f>
        <v>0</v>
      </c>
      <c r="MDV7" s="98">
        <f>'Sales Forecast by COS'!MDV6</f>
        <v>0</v>
      </c>
      <c r="MDW7" s="98">
        <f>'Sales Forecast by COS'!MDW6</f>
        <v>0</v>
      </c>
      <c r="MDX7" s="98">
        <f>'Sales Forecast by COS'!MDX6</f>
        <v>0</v>
      </c>
      <c r="MDY7" s="98">
        <f>'Sales Forecast by COS'!MDY6</f>
        <v>0</v>
      </c>
      <c r="MDZ7" s="98">
        <f>'Sales Forecast by COS'!MDZ6</f>
        <v>0</v>
      </c>
      <c r="MEA7" s="98">
        <f>'Sales Forecast by COS'!MEA6</f>
        <v>0</v>
      </c>
      <c r="MEB7" s="98">
        <f>'Sales Forecast by COS'!MEB6</f>
        <v>0</v>
      </c>
      <c r="MEC7" s="98">
        <f>'Sales Forecast by COS'!MEC6</f>
        <v>0</v>
      </c>
      <c r="MED7" s="98">
        <f>'Sales Forecast by COS'!MED6</f>
        <v>0</v>
      </c>
      <c r="MEE7" s="98">
        <f>'Sales Forecast by COS'!MEE6</f>
        <v>0</v>
      </c>
      <c r="MEF7" s="98">
        <f>'Sales Forecast by COS'!MEF6</f>
        <v>0</v>
      </c>
      <c r="MEG7" s="98">
        <f>'Sales Forecast by COS'!MEG6</f>
        <v>0</v>
      </c>
      <c r="MEH7" s="98">
        <f>'Sales Forecast by COS'!MEH6</f>
        <v>0</v>
      </c>
      <c r="MEI7" s="98">
        <f>'Sales Forecast by COS'!MEI6</f>
        <v>0</v>
      </c>
      <c r="MEJ7" s="98">
        <f>'Sales Forecast by COS'!MEJ6</f>
        <v>0</v>
      </c>
      <c r="MEK7" s="98">
        <f>'Sales Forecast by COS'!MEK6</f>
        <v>0</v>
      </c>
      <c r="MEL7" s="98">
        <f>'Sales Forecast by COS'!MEL6</f>
        <v>0</v>
      </c>
      <c r="MEM7" s="98">
        <f>'Sales Forecast by COS'!MEM6</f>
        <v>0</v>
      </c>
      <c r="MEN7" s="98">
        <f>'Sales Forecast by COS'!MEN6</f>
        <v>0</v>
      </c>
      <c r="MEO7" s="98">
        <f>'Sales Forecast by COS'!MEO6</f>
        <v>0</v>
      </c>
      <c r="MEP7" s="98">
        <f>'Sales Forecast by COS'!MEP6</f>
        <v>0</v>
      </c>
      <c r="MEQ7" s="98">
        <f>'Sales Forecast by COS'!MEQ6</f>
        <v>0</v>
      </c>
      <c r="MER7" s="98">
        <f>'Sales Forecast by COS'!MER6</f>
        <v>0</v>
      </c>
      <c r="MES7" s="98">
        <f>'Sales Forecast by COS'!MES6</f>
        <v>0</v>
      </c>
      <c r="MET7" s="98">
        <f>'Sales Forecast by COS'!MET6</f>
        <v>0</v>
      </c>
      <c r="MEU7" s="98">
        <f>'Sales Forecast by COS'!MEU6</f>
        <v>0</v>
      </c>
      <c r="MEV7" s="98">
        <f>'Sales Forecast by COS'!MEV6</f>
        <v>0</v>
      </c>
      <c r="MEW7" s="98">
        <f>'Sales Forecast by COS'!MEW6</f>
        <v>0</v>
      </c>
      <c r="MEX7" s="98">
        <f>'Sales Forecast by COS'!MEX6</f>
        <v>0</v>
      </c>
      <c r="MEY7" s="98">
        <f>'Sales Forecast by COS'!MEY6</f>
        <v>0</v>
      </c>
      <c r="MEZ7" s="98">
        <f>'Sales Forecast by COS'!MEZ6</f>
        <v>0</v>
      </c>
      <c r="MFA7" s="98">
        <f>'Sales Forecast by COS'!MFA6</f>
        <v>0</v>
      </c>
      <c r="MFB7" s="98">
        <f>'Sales Forecast by COS'!MFB6</f>
        <v>0</v>
      </c>
      <c r="MFC7" s="98">
        <f>'Sales Forecast by COS'!MFC6</f>
        <v>0</v>
      </c>
      <c r="MFD7" s="98">
        <f>'Sales Forecast by COS'!MFD6</f>
        <v>0</v>
      </c>
      <c r="MFE7" s="98">
        <f>'Sales Forecast by COS'!MFE6</f>
        <v>0</v>
      </c>
      <c r="MFF7" s="98">
        <f>'Sales Forecast by COS'!MFF6</f>
        <v>0</v>
      </c>
      <c r="MFG7" s="98">
        <f>'Sales Forecast by COS'!MFG6</f>
        <v>0</v>
      </c>
      <c r="MFH7" s="98">
        <f>'Sales Forecast by COS'!MFH6</f>
        <v>0</v>
      </c>
      <c r="MFI7" s="98">
        <f>'Sales Forecast by COS'!MFI6</f>
        <v>0</v>
      </c>
      <c r="MFJ7" s="98">
        <f>'Sales Forecast by COS'!MFJ6</f>
        <v>0</v>
      </c>
      <c r="MFK7" s="98">
        <f>'Sales Forecast by COS'!MFK6</f>
        <v>0</v>
      </c>
      <c r="MFL7" s="98">
        <f>'Sales Forecast by COS'!MFL6</f>
        <v>0</v>
      </c>
      <c r="MFM7" s="98">
        <f>'Sales Forecast by COS'!MFM6</f>
        <v>0</v>
      </c>
      <c r="MFN7" s="98">
        <f>'Sales Forecast by COS'!MFN6</f>
        <v>0</v>
      </c>
      <c r="MFO7" s="98">
        <f>'Sales Forecast by COS'!MFO6</f>
        <v>0</v>
      </c>
      <c r="MFP7" s="98">
        <f>'Sales Forecast by COS'!MFP6</f>
        <v>0</v>
      </c>
      <c r="MFQ7" s="98">
        <f>'Sales Forecast by COS'!MFQ6</f>
        <v>0</v>
      </c>
      <c r="MFR7" s="98">
        <f>'Sales Forecast by COS'!MFR6</f>
        <v>0</v>
      </c>
      <c r="MFS7" s="98">
        <f>'Sales Forecast by COS'!MFS6</f>
        <v>0</v>
      </c>
      <c r="MFT7" s="98">
        <f>'Sales Forecast by COS'!MFT6</f>
        <v>0</v>
      </c>
      <c r="MFU7" s="98">
        <f>'Sales Forecast by COS'!MFU6</f>
        <v>0</v>
      </c>
      <c r="MFV7" s="98">
        <f>'Sales Forecast by COS'!MFV6</f>
        <v>0</v>
      </c>
      <c r="MFW7" s="98">
        <f>'Sales Forecast by COS'!MFW6</f>
        <v>0</v>
      </c>
      <c r="MFX7" s="98">
        <f>'Sales Forecast by COS'!MFX6</f>
        <v>0</v>
      </c>
      <c r="MFY7" s="98">
        <f>'Sales Forecast by COS'!MFY6</f>
        <v>0</v>
      </c>
      <c r="MFZ7" s="98">
        <f>'Sales Forecast by COS'!MFZ6</f>
        <v>0</v>
      </c>
      <c r="MGA7" s="98">
        <f>'Sales Forecast by COS'!MGA6</f>
        <v>0</v>
      </c>
      <c r="MGB7" s="98">
        <f>'Sales Forecast by COS'!MGB6</f>
        <v>0</v>
      </c>
      <c r="MGC7" s="98">
        <f>'Sales Forecast by COS'!MGC6</f>
        <v>0</v>
      </c>
      <c r="MGD7" s="98">
        <f>'Sales Forecast by COS'!MGD6</f>
        <v>0</v>
      </c>
      <c r="MGE7" s="98">
        <f>'Sales Forecast by COS'!MGE6</f>
        <v>0</v>
      </c>
      <c r="MGF7" s="98">
        <f>'Sales Forecast by COS'!MGF6</f>
        <v>0</v>
      </c>
      <c r="MGG7" s="98">
        <f>'Sales Forecast by COS'!MGG6</f>
        <v>0</v>
      </c>
      <c r="MGH7" s="98">
        <f>'Sales Forecast by COS'!MGH6</f>
        <v>0</v>
      </c>
      <c r="MGI7" s="98">
        <f>'Sales Forecast by COS'!MGI6</f>
        <v>0</v>
      </c>
      <c r="MGJ7" s="98">
        <f>'Sales Forecast by COS'!MGJ6</f>
        <v>0</v>
      </c>
      <c r="MGK7" s="98">
        <f>'Sales Forecast by COS'!MGK6</f>
        <v>0</v>
      </c>
      <c r="MGL7" s="98">
        <f>'Sales Forecast by COS'!MGL6</f>
        <v>0</v>
      </c>
      <c r="MGM7" s="98">
        <f>'Sales Forecast by COS'!MGM6</f>
        <v>0</v>
      </c>
      <c r="MGN7" s="98">
        <f>'Sales Forecast by COS'!MGN6</f>
        <v>0</v>
      </c>
      <c r="MGO7" s="98">
        <f>'Sales Forecast by COS'!MGO6</f>
        <v>0</v>
      </c>
      <c r="MGP7" s="98">
        <f>'Sales Forecast by COS'!MGP6</f>
        <v>0</v>
      </c>
      <c r="MGQ7" s="98">
        <f>'Sales Forecast by COS'!MGQ6</f>
        <v>0</v>
      </c>
      <c r="MGR7" s="98">
        <f>'Sales Forecast by COS'!MGR6</f>
        <v>0</v>
      </c>
      <c r="MGS7" s="98">
        <f>'Sales Forecast by COS'!MGS6</f>
        <v>0</v>
      </c>
      <c r="MGT7" s="98">
        <f>'Sales Forecast by COS'!MGT6</f>
        <v>0</v>
      </c>
      <c r="MGU7" s="98">
        <f>'Sales Forecast by COS'!MGU6</f>
        <v>0</v>
      </c>
      <c r="MGV7" s="98">
        <f>'Sales Forecast by COS'!MGV6</f>
        <v>0</v>
      </c>
      <c r="MGW7" s="98">
        <f>'Sales Forecast by COS'!MGW6</f>
        <v>0</v>
      </c>
      <c r="MGX7" s="98">
        <f>'Sales Forecast by COS'!MGX6</f>
        <v>0</v>
      </c>
      <c r="MGY7" s="98">
        <f>'Sales Forecast by COS'!MGY6</f>
        <v>0</v>
      </c>
      <c r="MGZ7" s="98">
        <f>'Sales Forecast by COS'!MGZ6</f>
        <v>0</v>
      </c>
      <c r="MHA7" s="98">
        <f>'Sales Forecast by COS'!MHA6</f>
        <v>0</v>
      </c>
      <c r="MHB7" s="98">
        <f>'Sales Forecast by COS'!MHB6</f>
        <v>0</v>
      </c>
      <c r="MHC7" s="98">
        <f>'Sales Forecast by COS'!MHC6</f>
        <v>0</v>
      </c>
      <c r="MHD7" s="98">
        <f>'Sales Forecast by COS'!MHD6</f>
        <v>0</v>
      </c>
      <c r="MHE7" s="98">
        <f>'Sales Forecast by COS'!MHE6</f>
        <v>0</v>
      </c>
      <c r="MHF7" s="98">
        <f>'Sales Forecast by COS'!MHF6</f>
        <v>0</v>
      </c>
      <c r="MHG7" s="98">
        <f>'Sales Forecast by COS'!MHG6</f>
        <v>0</v>
      </c>
      <c r="MHH7" s="98">
        <f>'Sales Forecast by COS'!MHH6</f>
        <v>0</v>
      </c>
      <c r="MHI7" s="98">
        <f>'Sales Forecast by COS'!MHI6</f>
        <v>0</v>
      </c>
      <c r="MHJ7" s="98">
        <f>'Sales Forecast by COS'!MHJ6</f>
        <v>0</v>
      </c>
      <c r="MHK7" s="98">
        <f>'Sales Forecast by COS'!MHK6</f>
        <v>0</v>
      </c>
      <c r="MHL7" s="98">
        <f>'Sales Forecast by COS'!MHL6</f>
        <v>0</v>
      </c>
      <c r="MHM7" s="98">
        <f>'Sales Forecast by COS'!MHM6</f>
        <v>0</v>
      </c>
      <c r="MHN7" s="98">
        <f>'Sales Forecast by COS'!MHN6</f>
        <v>0</v>
      </c>
      <c r="MHO7" s="98">
        <f>'Sales Forecast by COS'!MHO6</f>
        <v>0</v>
      </c>
      <c r="MHP7" s="98">
        <f>'Sales Forecast by COS'!MHP6</f>
        <v>0</v>
      </c>
      <c r="MHQ7" s="98">
        <f>'Sales Forecast by COS'!MHQ6</f>
        <v>0</v>
      </c>
      <c r="MHR7" s="98">
        <f>'Sales Forecast by COS'!MHR6</f>
        <v>0</v>
      </c>
      <c r="MHS7" s="98">
        <f>'Sales Forecast by COS'!MHS6</f>
        <v>0</v>
      </c>
      <c r="MHT7" s="98">
        <f>'Sales Forecast by COS'!MHT6</f>
        <v>0</v>
      </c>
      <c r="MHU7" s="98">
        <f>'Sales Forecast by COS'!MHU6</f>
        <v>0</v>
      </c>
      <c r="MHV7" s="98">
        <f>'Sales Forecast by COS'!MHV6</f>
        <v>0</v>
      </c>
      <c r="MHW7" s="98">
        <f>'Sales Forecast by COS'!MHW6</f>
        <v>0</v>
      </c>
      <c r="MHX7" s="98">
        <f>'Sales Forecast by COS'!MHX6</f>
        <v>0</v>
      </c>
      <c r="MHY7" s="98">
        <f>'Sales Forecast by COS'!MHY6</f>
        <v>0</v>
      </c>
      <c r="MHZ7" s="98">
        <f>'Sales Forecast by COS'!MHZ6</f>
        <v>0</v>
      </c>
      <c r="MIA7" s="98">
        <f>'Sales Forecast by COS'!MIA6</f>
        <v>0</v>
      </c>
      <c r="MIB7" s="98">
        <f>'Sales Forecast by COS'!MIB6</f>
        <v>0</v>
      </c>
      <c r="MIC7" s="98">
        <f>'Sales Forecast by COS'!MIC6</f>
        <v>0</v>
      </c>
      <c r="MID7" s="98">
        <f>'Sales Forecast by COS'!MID6</f>
        <v>0</v>
      </c>
      <c r="MIE7" s="98">
        <f>'Sales Forecast by COS'!MIE6</f>
        <v>0</v>
      </c>
      <c r="MIF7" s="98">
        <f>'Sales Forecast by COS'!MIF6</f>
        <v>0</v>
      </c>
      <c r="MIG7" s="98">
        <f>'Sales Forecast by COS'!MIG6</f>
        <v>0</v>
      </c>
      <c r="MIH7" s="98">
        <f>'Sales Forecast by COS'!MIH6</f>
        <v>0</v>
      </c>
      <c r="MII7" s="98">
        <f>'Sales Forecast by COS'!MII6</f>
        <v>0</v>
      </c>
      <c r="MIJ7" s="98">
        <f>'Sales Forecast by COS'!MIJ6</f>
        <v>0</v>
      </c>
      <c r="MIK7" s="98">
        <f>'Sales Forecast by COS'!MIK6</f>
        <v>0</v>
      </c>
      <c r="MIL7" s="98">
        <f>'Sales Forecast by COS'!MIL6</f>
        <v>0</v>
      </c>
      <c r="MIM7" s="98">
        <f>'Sales Forecast by COS'!MIM6</f>
        <v>0</v>
      </c>
      <c r="MIN7" s="98">
        <f>'Sales Forecast by COS'!MIN6</f>
        <v>0</v>
      </c>
      <c r="MIO7" s="98">
        <f>'Sales Forecast by COS'!MIO6</f>
        <v>0</v>
      </c>
      <c r="MIP7" s="98">
        <f>'Sales Forecast by COS'!MIP6</f>
        <v>0</v>
      </c>
      <c r="MIQ7" s="98">
        <f>'Sales Forecast by COS'!MIQ6</f>
        <v>0</v>
      </c>
      <c r="MIR7" s="98">
        <f>'Sales Forecast by COS'!MIR6</f>
        <v>0</v>
      </c>
      <c r="MIS7" s="98">
        <f>'Sales Forecast by COS'!MIS6</f>
        <v>0</v>
      </c>
      <c r="MIT7" s="98">
        <f>'Sales Forecast by COS'!MIT6</f>
        <v>0</v>
      </c>
      <c r="MIU7" s="98">
        <f>'Sales Forecast by COS'!MIU6</f>
        <v>0</v>
      </c>
      <c r="MIV7" s="98">
        <f>'Sales Forecast by COS'!MIV6</f>
        <v>0</v>
      </c>
      <c r="MIW7" s="98">
        <f>'Sales Forecast by COS'!MIW6</f>
        <v>0</v>
      </c>
      <c r="MIX7" s="98">
        <f>'Sales Forecast by COS'!MIX6</f>
        <v>0</v>
      </c>
      <c r="MIY7" s="98">
        <f>'Sales Forecast by COS'!MIY6</f>
        <v>0</v>
      </c>
      <c r="MIZ7" s="98">
        <f>'Sales Forecast by COS'!MIZ6</f>
        <v>0</v>
      </c>
      <c r="MJA7" s="98">
        <f>'Sales Forecast by COS'!MJA6</f>
        <v>0</v>
      </c>
      <c r="MJB7" s="98">
        <f>'Sales Forecast by COS'!MJB6</f>
        <v>0</v>
      </c>
      <c r="MJC7" s="98">
        <f>'Sales Forecast by COS'!MJC6</f>
        <v>0</v>
      </c>
      <c r="MJD7" s="98">
        <f>'Sales Forecast by COS'!MJD6</f>
        <v>0</v>
      </c>
      <c r="MJE7" s="98">
        <f>'Sales Forecast by COS'!MJE6</f>
        <v>0</v>
      </c>
      <c r="MJF7" s="98">
        <f>'Sales Forecast by COS'!MJF6</f>
        <v>0</v>
      </c>
      <c r="MJG7" s="98">
        <f>'Sales Forecast by COS'!MJG6</f>
        <v>0</v>
      </c>
      <c r="MJH7" s="98">
        <f>'Sales Forecast by COS'!MJH6</f>
        <v>0</v>
      </c>
      <c r="MJI7" s="98">
        <f>'Sales Forecast by COS'!MJI6</f>
        <v>0</v>
      </c>
      <c r="MJJ7" s="98">
        <f>'Sales Forecast by COS'!MJJ6</f>
        <v>0</v>
      </c>
      <c r="MJK7" s="98">
        <f>'Sales Forecast by COS'!MJK6</f>
        <v>0</v>
      </c>
      <c r="MJL7" s="98">
        <f>'Sales Forecast by COS'!MJL6</f>
        <v>0</v>
      </c>
      <c r="MJM7" s="98">
        <f>'Sales Forecast by COS'!MJM6</f>
        <v>0</v>
      </c>
      <c r="MJN7" s="98">
        <f>'Sales Forecast by COS'!MJN6</f>
        <v>0</v>
      </c>
      <c r="MJO7" s="98">
        <f>'Sales Forecast by COS'!MJO6</f>
        <v>0</v>
      </c>
      <c r="MJP7" s="98">
        <f>'Sales Forecast by COS'!MJP6</f>
        <v>0</v>
      </c>
      <c r="MJQ7" s="98">
        <f>'Sales Forecast by COS'!MJQ6</f>
        <v>0</v>
      </c>
      <c r="MJR7" s="98">
        <f>'Sales Forecast by COS'!MJR6</f>
        <v>0</v>
      </c>
      <c r="MJS7" s="98">
        <f>'Sales Forecast by COS'!MJS6</f>
        <v>0</v>
      </c>
      <c r="MJT7" s="98">
        <f>'Sales Forecast by COS'!MJT6</f>
        <v>0</v>
      </c>
      <c r="MJU7" s="98">
        <f>'Sales Forecast by COS'!MJU6</f>
        <v>0</v>
      </c>
      <c r="MJV7" s="98">
        <f>'Sales Forecast by COS'!MJV6</f>
        <v>0</v>
      </c>
      <c r="MJW7" s="98">
        <f>'Sales Forecast by COS'!MJW6</f>
        <v>0</v>
      </c>
      <c r="MJX7" s="98">
        <f>'Sales Forecast by COS'!MJX6</f>
        <v>0</v>
      </c>
      <c r="MJY7" s="98">
        <f>'Sales Forecast by COS'!MJY6</f>
        <v>0</v>
      </c>
      <c r="MJZ7" s="98">
        <f>'Sales Forecast by COS'!MJZ6</f>
        <v>0</v>
      </c>
      <c r="MKA7" s="98">
        <f>'Sales Forecast by COS'!MKA6</f>
        <v>0</v>
      </c>
      <c r="MKB7" s="98">
        <f>'Sales Forecast by COS'!MKB6</f>
        <v>0</v>
      </c>
      <c r="MKC7" s="98">
        <f>'Sales Forecast by COS'!MKC6</f>
        <v>0</v>
      </c>
      <c r="MKD7" s="98">
        <f>'Sales Forecast by COS'!MKD6</f>
        <v>0</v>
      </c>
      <c r="MKE7" s="98">
        <f>'Sales Forecast by COS'!MKE6</f>
        <v>0</v>
      </c>
      <c r="MKF7" s="98">
        <f>'Sales Forecast by COS'!MKF6</f>
        <v>0</v>
      </c>
      <c r="MKG7" s="98">
        <f>'Sales Forecast by COS'!MKG6</f>
        <v>0</v>
      </c>
      <c r="MKH7" s="98">
        <f>'Sales Forecast by COS'!MKH6</f>
        <v>0</v>
      </c>
      <c r="MKI7" s="98">
        <f>'Sales Forecast by COS'!MKI6</f>
        <v>0</v>
      </c>
      <c r="MKJ7" s="98">
        <f>'Sales Forecast by COS'!MKJ6</f>
        <v>0</v>
      </c>
      <c r="MKK7" s="98">
        <f>'Sales Forecast by COS'!MKK6</f>
        <v>0</v>
      </c>
      <c r="MKL7" s="98">
        <f>'Sales Forecast by COS'!MKL6</f>
        <v>0</v>
      </c>
      <c r="MKM7" s="98">
        <f>'Sales Forecast by COS'!MKM6</f>
        <v>0</v>
      </c>
      <c r="MKN7" s="98">
        <f>'Sales Forecast by COS'!MKN6</f>
        <v>0</v>
      </c>
      <c r="MKO7" s="98">
        <f>'Sales Forecast by COS'!MKO6</f>
        <v>0</v>
      </c>
      <c r="MKP7" s="98">
        <f>'Sales Forecast by COS'!MKP6</f>
        <v>0</v>
      </c>
      <c r="MKQ7" s="98">
        <f>'Sales Forecast by COS'!MKQ6</f>
        <v>0</v>
      </c>
      <c r="MKR7" s="98">
        <f>'Sales Forecast by COS'!MKR6</f>
        <v>0</v>
      </c>
      <c r="MKS7" s="98">
        <f>'Sales Forecast by COS'!MKS6</f>
        <v>0</v>
      </c>
      <c r="MKT7" s="98">
        <f>'Sales Forecast by COS'!MKT6</f>
        <v>0</v>
      </c>
      <c r="MKU7" s="98">
        <f>'Sales Forecast by COS'!MKU6</f>
        <v>0</v>
      </c>
      <c r="MKV7" s="98">
        <f>'Sales Forecast by COS'!MKV6</f>
        <v>0</v>
      </c>
      <c r="MKW7" s="98">
        <f>'Sales Forecast by COS'!MKW6</f>
        <v>0</v>
      </c>
      <c r="MKX7" s="98">
        <f>'Sales Forecast by COS'!MKX6</f>
        <v>0</v>
      </c>
      <c r="MKY7" s="98">
        <f>'Sales Forecast by COS'!MKY6</f>
        <v>0</v>
      </c>
      <c r="MKZ7" s="98">
        <f>'Sales Forecast by COS'!MKZ6</f>
        <v>0</v>
      </c>
      <c r="MLA7" s="98">
        <f>'Sales Forecast by COS'!MLA6</f>
        <v>0</v>
      </c>
      <c r="MLB7" s="98">
        <f>'Sales Forecast by COS'!MLB6</f>
        <v>0</v>
      </c>
      <c r="MLC7" s="98">
        <f>'Sales Forecast by COS'!MLC6</f>
        <v>0</v>
      </c>
      <c r="MLD7" s="98">
        <f>'Sales Forecast by COS'!MLD6</f>
        <v>0</v>
      </c>
      <c r="MLE7" s="98">
        <f>'Sales Forecast by COS'!MLE6</f>
        <v>0</v>
      </c>
      <c r="MLF7" s="98">
        <f>'Sales Forecast by COS'!MLF6</f>
        <v>0</v>
      </c>
      <c r="MLG7" s="98">
        <f>'Sales Forecast by COS'!MLG6</f>
        <v>0</v>
      </c>
      <c r="MLH7" s="98">
        <f>'Sales Forecast by COS'!MLH6</f>
        <v>0</v>
      </c>
      <c r="MLI7" s="98">
        <f>'Sales Forecast by COS'!MLI6</f>
        <v>0</v>
      </c>
      <c r="MLJ7" s="98">
        <f>'Sales Forecast by COS'!MLJ6</f>
        <v>0</v>
      </c>
      <c r="MLK7" s="98">
        <f>'Sales Forecast by COS'!MLK6</f>
        <v>0</v>
      </c>
      <c r="MLL7" s="98">
        <f>'Sales Forecast by COS'!MLL6</f>
        <v>0</v>
      </c>
      <c r="MLM7" s="98">
        <f>'Sales Forecast by COS'!MLM6</f>
        <v>0</v>
      </c>
      <c r="MLN7" s="98">
        <f>'Sales Forecast by COS'!MLN6</f>
        <v>0</v>
      </c>
      <c r="MLO7" s="98">
        <f>'Sales Forecast by COS'!MLO6</f>
        <v>0</v>
      </c>
      <c r="MLP7" s="98">
        <f>'Sales Forecast by COS'!MLP6</f>
        <v>0</v>
      </c>
      <c r="MLQ7" s="98">
        <f>'Sales Forecast by COS'!MLQ6</f>
        <v>0</v>
      </c>
      <c r="MLR7" s="98">
        <f>'Sales Forecast by COS'!MLR6</f>
        <v>0</v>
      </c>
      <c r="MLS7" s="98">
        <f>'Sales Forecast by COS'!MLS6</f>
        <v>0</v>
      </c>
      <c r="MLT7" s="98">
        <f>'Sales Forecast by COS'!MLT6</f>
        <v>0</v>
      </c>
      <c r="MLU7" s="98">
        <f>'Sales Forecast by COS'!MLU6</f>
        <v>0</v>
      </c>
      <c r="MLV7" s="98">
        <f>'Sales Forecast by COS'!MLV6</f>
        <v>0</v>
      </c>
      <c r="MLW7" s="98">
        <f>'Sales Forecast by COS'!MLW6</f>
        <v>0</v>
      </c>
      <c r="MLX7" s="98">
        <f>'Sales Forecast by COS'!MLX6</f>
        <v>0</v>
      </c>
      <c r="MLY7" s="98">
        <f>'Sales Forecast by COS'!MLY6</f>
        <v>0</v>
      </c>
      <c r="MLZ7" s="98">
        <f>'Sales Forecast by COS'!MLZ6</f>
        <v>0</v>
      </c>
      <c r="MMA7" s="98">
        <f>'Sales Forecast by COS'!MMA6</f>
        <v>0</v>
      </c>
      <c r="MMB7" s="98">
        <f>'Sales Forecast by COS'!MMB6</f>
        <v>0</v>
      </c>
      <c r="MMC7" s="98">
        <f>'Sales Forecast by COS'!MMC6</f>
        <v>0</v>
      </c>
      <c r="MMD7" s="98">
        <f>'Sales Forecast by COS'!MMD6</f>
        <v>0</v>
      </c>
      <c r="MME7" s="98">
        <f>'Sales Forecast by COS'!MME6</f>
        <v>0</v>
      </c>
      <c r="MMF7" s="98">
        <f>'Sales Forecast by COS'!MMF6</f>
        <v>0</v>
      </c>
      <c r="MMG7" s="98">
        <f>'Sales Forecast by COS'!MMG6</f>
        <v>0</v>
      </c>
      <c r="MMH7" s="98">
        <f>'Sales Forecast by COS'!MMH6</f>
        <v>0</v>
      </c>
      <c r="MMI7" s="98">
        <f>'Sales Forecast by COS'!MMI6</f>
        <v>0</v>
      </c>
      <c r="MMJ7" s="98">
        <f>'Sales Forecast by COS'!MMJ6</f>
        <v>0</v>
      </c>
      <c r="MMK7" s="98">
        <f>'Sales Forecast by COS'!MMK6</f>
        <v>0</v>
      </c>
      <c r="MML7" s="98">
        <f>'Sales Forecast by COS'!MML6</f>
        <v>0</v>
      </c>
      <c r="MMM7" s="98">
        <f>'Sales Forecast by COS'!MMM6</f>
        <v>0</v>
      </c>
      <c r="MMN7" s="98">
        <f>'Sales Forecast by COS'!MMN6</f>
        <v>0</v>
      </c>
      <c r="MMO7" s="98">
        <f>'Sales Forecast by COS'!MMO6</f>
        <v>0</v>
      </c>
      <c r="MMP7" s="98">
        <f>'Sales Forecast by COS'!MMP6</f>
        <v>0</v>
      </c>
      <c r="MMQ7" s="98">
        <f>'Sales Forecast by COS'!MMQ6</f>
        <v>0</v>
      </c>
      <c r="MMR7" s="98">
        <f>'Sales Forecast by COS'!MMR6</f>
        <v>0</v>
      </c>
      <c r="MMS7" s="98">
        <f>'Sales Forecast by COS'!MMS6</f>
        <v>0</v>
      </c>
      <c r="MMT7" s="98">
        <f>'Sales Forecast by COS'!MMT6</f>
        <v>0</v>
      </c>
      <c r="MMU7" s="98">
        <f>'Sales Forecast by COS'!MMU6</f>
        <v>0</v>
      </c>
      <c r="MMV7" s="98">
        <f>'Sales Forecast by COS'!MMV6</f>
        <v>0</v>
      </c>
      <c r="MMW7" s="98">
        <f>'Sales Forecast by COS'!MMW6</f>
        <v>0</v>
      </c>
      <c r="MMX7" s="98">
        <f>'Sales Forecast by COS'!MMX6</f>
        <v>0</v>
      </c>
      <c r="MMY7" s="98">
        <f>'Sales Forecast by COS'!MMY6</f>
        <v>0</v>
      </c>
      <c r="MMZ7" s="98">
        <f>'Sales Forecast by COS'!MMZ6</f>
        <v>0</v>
      </c>
      <c r="MNA7" s="98">
        <f>'Sales Forecast by COS'!MNA6</f>
        <v>0</v>
      </c>
      <c r="MNB7" s="98">
        <f>'Sales Forecast by COS'!MNB6</f>
        <v>0</v>
      </c>
      <c r="MNC7" s="98">
        <f>'Sales Forecast by COS'!MNC6</f>
        <v>0</v>
      </c>
      <c r="MND7" s="98">
        <f>'Sales Forecast by COS'!MND6</f>
        <v>0</v>
      </c>
      <c r="MNE7" s="98">
        <f>'Sales Forecast by COS'!MNE6</f>
        <v>0</v>
      </c>
      <c r="MNF7" s="98">
        <f>'Sales Forecast by COS'!MNF6</f>
        <v>0</v>
      </c>
      <c r="MNG7" s="98">
        <f>'Sales Forecast by COS'!MNG6</f>
        <v>0</v>
      </c>
      <c r="MNH7" s="98">
        <f>'Sales Forecast by COS'!MNH6</f>
        <v>0</v>
      </c>
      <c r="MNI7" s="98">
        <f>'Sales Forecast by COS'!MNI6</f>
        <v>0</v>
      </c>
      <c r="MNJ7" s="98">
        <f>'Sales Forecast by COS'!MNJ6</f>
        <v>0</v>
      </c>
      <c r="MNK7" s="98">
        <f>'Sales Forecast by COS'!MNK6</f>
        <v>0</v>
      </c>
      <c r="MNL7" s="98">
        <f>'Sales Forecast by COS'!MNL6</f>
        <v>0</v>
      </c>
      <c r="MNM7" s="98">
        <f>'Sales Forecast by COS'!MNM6</f>
        <v>0</v>
      </c>
      <c r="MNN7" s="98">
        <f>'Sales Forecast by COS'!MNN6</f>
        <v>0</v>
      </c>
      <c r="MNO7" s="98">
        <f>'Sales Forecast by COS'!MNO6</f>
        <v>0</v>
      </c>
      <c r="MNP7" s="98">
        <f>'Sales Forecast by COS'!MNP6</f>
        <v>0</v>
      </c>
      <c r="MNQ7" s="98">
        <f>'Sales Forecast by COS'!MNQ6</f>
        <v>0</v>
      </c>
      <c r="MNR7" s="98">
        <f>'Sales Forecast by COS'!MNR6</f>
        <v>0</v>
      </c>
      <c r="MNS7" s="98">
        <f>'Sales Forecast by COS'!MNS6</f>
        <v>0</v>
      </c>
      <c r="MNT7" s="98">
        <f>'Sales Forecast by COS'!MNT6</f>
        <v>0</v>
      </c>
      <c r="MNU7" s="98">
        <f>'Sales Forecast by COS'!MNU6</f>
        <v>0</v>
      </c>
      <c r="MNV7" s="98">
        <f>'Sales Forecast by COS'!MNV6</f>
        <v>0</v>
      </c>
      <c r="MNW7" s="98">
        <f>'Sales Forecast by COS'!MNW6</f>
        <v>0</v>
      </c>
      <c r="MNX7" s="98">
        <f>'Sales Forecast by COS'!MNX6</f>
        <v>0</v>
      </c>
      <c r="MNY7" s="98">
        <f>'Sales Forecast by COS'!MNY6</f>
        <v>0</v>
      </c>
      <c r="MNZ7" s="98">
        <f>'Sales Forecast by COS'!MNZ6</f>
        <v>0</v>
      </c>
      <c r="MOA7" s="98">
        <f>'Sales Forecast by COS'!MOA6</f>
        <v>0</v>
      </c>
      <c r="MOB7" s="98">
        <f>'Sales Forecast by COS'!MOB6</f>
        <v>0</v>
      </c>
      <c r="MOC7" s="98">
        <f>'Sales Forecast by COS'!MOC6</f>
        <v>0</v>
      </c>
      <c r="MOD7" s="98">
        <f>'Sales Forecast by COS'!MOD6</f>
        <v>0</v>
      </c>
      <c r="MOE7" s="98">
        <f>'Sales Forecast by COS'!MOE6</f>
        <v>0</v>
      </c>
      <c r="MOF7" s="98">
        <f>'Sales Forecast by COS'!MOF6</f>
        <v>0</v>
      </c>
      <c r="MOG7" s="98">
        <f>'Sales Forecast by COS'!MOG6</f>
        <v>0</v>
      </c>
      <c r="MOH7" s="98">
        <f>'Sales Forecast by COS'!MOH6</f>
        <v>0</v>
      </c>
      <c r="MOI7" s="98">
        <f>'Sales Forecast by COS'!MOI6</f>
        <v>0</v>
      </c>
      <c r="MOJ7" s="98">
        <f>'Sales Forecast by COS'!MOJ6</f>
        <v>0</v>
      </c>
      <c r="MOK7" s="98">
        <f>'Sales Forecast by COS'!MOK6</f>
        <v>0</v>
      </c>
      <c r="MOL7" s="98">
        <f>'Sales Forecast by COS'!MOL6</f>
        <v>0</v>
      </c>
      <c r="MOM7" s="98">
        <f>'Sales Forecast by COS'!MOM6</f>
        <v>0</v>
      </c>
      <c r="MON7" s="98">
        <f>'Sales Forecast by COS'!MON6</f>
        <v>0</v>
      </c>
      <c r="MOO7" s="98">
        <f>'Sales Forecast by COS'!MOO6</f>
        <v>0</v>
      </c>
      <c r="MOP7" s="98">
        <f>'Sales Forecast by COS'!MOP6</f>
        <v>0</v>
      </c>
      <c r="MOQ7" s="98">
        <f>'Sales Forecast by COS'!MOQ6</f>
        <v>0</v>
      </c>
      <c r="MOR7" s="98">
        <f>'Sales Forecast by COS'!MOR6</f>
        <v>0</v>
      </c>
      <c r="MOS7" s="98">
        <f>'Sales Forecast by COS'!MOS6</f>
        <v>0</v>
      </c>
      <c r="MOT7" s="98">
        <f>'Sales Forecast by COS'!MOT6</f>
        <v>0</v>
      </c>
      <c r="MOU7" s="98">
        <f>'Sales Forecast by COS'!MOU6</f>
        <v>0</v>
      </c>
      <c r="MOV7" s="98">
        <f>'Sales Forecast by COS'!MOV6</f>
        <v>0</v>
      </c>
      <c r="MOW7" s="98">
        <f>'Sales Forecast by COS'!MOW6</f>
        <v>0</v>
      </c>
      <c r="MOX7" s="98">
        <f>'Sales Forecast by COS'!MOX6</f>
        <v>0</v>
      </c>
      <c r="MOY7" s="98">
        <f>'Sales Forecast by COS'!MOY6</f>
        <v>0</v>
      </c>
      <c r="MOZ7" s="98">
        <f>'Sales Forecast by COS'!MOZ6</f>
        <v>0</v>
      </c>
      <c r="MPA7" s="98">
        <f>'Sales Forecast by COS'!MPA6</f>
        <v>0</v>
      </c>
      <c r="MPB7" s="98">
        <f>'Sales Forecast by COS'!MPB6</f>
        <v>0</v>
      </c>
      <c r="MPC7" s="98">
        <f>'Sales Forecast by COS'!MPC6</f>
        <v>0</v>
      </c>
      <c r="MPD7" s="98">
        <f>'Sales Forecast by COS'!MPD6</f>
        <v>0</v>
      </c>
      <c r="MPE7" s="98">
        <f>'Sales Forecast by COS'!MPE6</f>
        <v>0</v>
      </c>
      <c r="MPF7" s="98">
        <f>'Sales Forecast by COS'!MPF6</f>
        <v>0</v>
      </c>
      <c r="MPG7" s="98">
        <f>'Sales Forecast by COS'!MPG6</f>
        <v>0</v>
      </c>
      <c r="MPH7" s="98">
        <f>'Sales Forecast by COS'!MPH6</f>
        <v>0</v>
      </c>
      <c r="MPI7" s="98">
        <f>'Sales Forecast by COS'!MPI6</f>
        <v>0</v>
      </c>
      <c r="MPJ7" s="98">
        <f>'Sales Forecast by COS'!MPJ6</f>
        <v>0</v>
      </c>
      <c r="MPK7" s="98">
        <f>'Sales Forecast by COS'!MPK6</f>
        <v>0</v>
      </c>
      <c r="MPL7" s="98">
        <f>'Sales Forecast by COS'!MPL6</f>
        <v>0</v>
      </c>
      <c r="MPM7" s="98">
        <f>'Sales Forecast by COS'!MPM6</f>
        <v>0</v>
      </c>
      <c r="MPN7" s="98">
        <f>'Sales Forecast by COS'!MPN6</f>
        <v>0</v>
      </c>
      <c r="MPO7" s="98">
        <f>'Sales Forecast by COS'!MPO6</f>
        <v>0</v>
      </c>
      <c r="MPP7" s="98">
        <f>'Sales Forecast by COS'!MPP6</f>
        <v>0</v>
      </c>
      <c r="MPQ7" s="98">
        <f>'Sales Forecast by COS'!MPQ6</f>
        <v>0</v>
      </c>
      <c r="MPR7" s="98">
        <f>'Sales Forecast by COS'!MPR6</f>
        <v>0</v>
      </c>
      <c r="MPS7" s="98">
        <f>'Sales Forecast by COS'!MPS6</f>
        <v>0</v>
      </c>
      <c r="MPT7" s="98">
        <f>'Sales Forecast by COS'!MPT6</f>
        <v>0</v>
      </c>
      <c r="MPU7" s="98">
        <f>'Sales Forecast by COS'!MPU6</f>
        <v>0</v>
      </c>
      <c r="MPV7" s="98">
        <f>'Sales Forecast by COS'!MPV6</f>
        <v>0</v>
      </c>
      <c r="MPW7" s="98">
        <f>'Sales Forecast by COS'!MPW6</f>
        <v>0</v>
      </c>
      <c r="MPX7" s="98">
        <f>'Sales Forecast by COS'!MPX6</f>
        <v>0</v>
      </c>
      <c r="MPY7" s="98">
        <f>'Sales Forecast by COS'!MPY6</f>
        <v>0</v>
      </c>
      <c r="MPZ7" s="98">
        <f>'Sales Forecast by COS'!MPZ6</f>
        <v>0</v>
      </c>
      <c r="MQA7" s="98">
        <f>'Sales Forecast by COS'!MQA6</f>
        <v>0</v>
      </c>
      <c r="MQB7" s="98">
        <f>'Sales Forecast by COS'!MQB6</f>
        <v>0</v>
      </c>
      <c r="MQC7" s="98">
        <f>'Sales Forecast by COS'!MQC6</f>
        <v>0</v>
      </c>
      <c r="MQD7" s="98">
        <f>'Sales Forecast by COS'!MQD6</f>
        <v>0</v>
      </c>
      <c r="MQE7" s="98">
        <f>'Sales Forecast by COS'!MQE6</f>
        <v>0</v>
      </c>
      <c r="MQF7" s="98">
        <f>'Sales Forecast by COS'!MQF6</f>
        <v>0</v>
      </c>
      <c r="MQG7" s="98">
        <f>'Sales Forecast by COS'!MQG6</f>
        <v>0</v>
      </c>
      <c r="MQH7" s="98">
        <f>'Sales Forecast by COS'!MQH6</f>
        <v>0</v>
      </c>
      <c r="MQI7" s="98">
        <f>'Sales Forecast by COS'!MQI6</f>
        <v>0</v>
      </c>
      <c r="MQJ7" s="98">
        <f>'Sales Forecast by COS'!MQJ6</f>
        <v>0</v>
      </c>
      <c r="MQK7" s="98">
        <f>'Sales Forecast by COS'!MQK6</f>
        <v>0</v>
      </c>
      <c r="MQL7" s="98">
        <f>'Sales Forecast by COS'!MQL6</f>
        <v>0</v>
      </c>
      <c r="MQM7" s="98">
        <f>'Sales Forecast by COS'!MQM6</f>
        <v>0</v>
      </c>
      <c r="MQN7" s="98">
        <f>'Sales Forecast by COS'!MQN6</f>
        <v>0</v>
      </c>
      <c r="MQO7" s="98">
        <f>'Sales Forecast by COS'!MQO6</f>
        <v>0</v>
      </c>
      <c r="MQP7" s="98">
        <f>'Sales Forecast by COS'!MQP6</f>
        <v>0</v>
      </c>
      <c r="MQQ7" s="98">
        <f>'Sales Forecast by COS'!MQQ6</f>
        <v>0</v>
      </c>
      <c r="MQR7" s="98">
        <f>'Sales Forecast by COS'!MQR6</f>
        <v>0</v>
      </c>
      <c r="MQS7" s="98">
        <f>'Sales Forecast by COS'!MQS6</f>
        <v>0</v>
      </c>
      <c r="MQT7" s="98">
        <f>'Sales Forecast by COS'!MQT6</f>
        <v>0</v>
      </c>
      <c r="MQU7" s="98">
        <f>'Sales Forecast by COS'!MQU6</f>
        <v>0</v>
      </c>
      <c r="MQV7" s="98">
        <f>'Sales Forecast by COS'!MQV6</f>
        <v>0</v>
      </c>
      <c r="MQW7" s="98">
        <f>'Sales Forecast by COS'!MQW6</f>
        <v>0</v>
      </c>
      <c r="MQX7" s="98">
        <f>'Sales Forecast by COS'!MQX6</f>
        <v>0</v>
      </c>
      <c r="MQY7" s="98">
        <f>'Sales Forecast by COS'!MQY6</f>
        <v>0</v>
      </c>
      <c r="MQZ7" s="98">
        <f>'Sales Forecast by COS'!MQZ6</f>
        <v>0</v>
      </c>
      <c r="MRA7" s="98">
        <f>'Sales Forecast by COS'!MRA6</f>
        <v>0</v>
      </c>
      <c r="MRB7" s="98">
        <f>'Sales Forecast by COS'!MRB6</f>
        <v>0</v>
      </c>
      <c r="MRC7" s="98">
        <f>'Sales Forecast by COS'!MRC6</f>
        <v>0</v>
      </c>
      <c r="MRD7" s="98">
        <f>'Sales Forecast by COS'!MRD6</f>
        <v>0</v>
      </c>
      <c r="MRE7" s="98">
        <f>'Sales Forecast by COS'!MRE6</f>
        <v>0</v>
      </c>
      <c r="MRF7" s="98">
        <f>'Sales Forecast by COS'!MRF6</f>
        <v>0</v>
      </c>
      <c r="MRG7" s="98">
        <f>'Sales Forecast by COS'!MRG6</f>
        <v>0</v>
      </c>
      <c r="MRH7" s="98">
        <f>'Sales Forecast by COS'!MRH6</f>
        <v>0</v>
      </c>
      <c r="MRI7" s="98">
        <f>'Sales Forecast by COS'!MRI6</f>
        <v>0</v>
      </c>
      <c r="MRJ7" s="98">
        <f>'Sales Forecast by COS'!MRJ6</f>
        <v>0</v>
      </c>
      <c r="MRK7" s="98">
        <f>'Sales Forecast by COS'!MRK6</f>
        <v>0</v>
      </c>
      <c r="MRL7" s="98">
        <f>'Sales Forecast by COS'!MRL6</f>
        <v>0</v>
      </c>
      <c r="MRM7" s="98">
        <f>'Sales Forecast by COS'!MRM6</f>
        <v>0</v>
      </c>
      <c r="MRN7" s="98">
        <f>'Sales Forecast by COS'!MRN6</f>
        <v>0</v>
      </c>
      <c r="MRO7" s="98">
        <f>'Sales Forecast by COS'!MRO6</f>
        <v>0</v>
      </c>
      <c r="MRP7" s="98">
        <f>'Sales Forecast by COS'!MRP6</f>
        <v>0</v>
      </c>
      <c r="MRQ7" s="98">
        <f>'Sales Forecast by COS'!MRQ6</f>
        <v>0</v>
      </c>
      <c r="MRR7" s="98">
        <f>'Sales Forecast by COS'!MRR6</f>
        <v>0</v>
      </c>
      <c r="MRS7" s="98">
        <f>'Sales Forecast by COS'!MRS6</f>
        <v>0</v>
      </c>
      <c r="MRT7" s="98">
        <f>'Sales Forecast by COS'!MRT6</f>
        <v>0</v>
      </c>
      <c r="MRU7" s="98">
        <f>'Sales Forecast by COS'!MRU6</f>
        <v>0</v>
      </c>
      <c r="MRV7" s="98">
        <f>'Sales Forecast by COS'!MRV6</f>
        <v>0</v>
      </c>
      <c r="MRW7" s="98">
        <f>'Sales Forecast by COS'!MRW6</f>
        <v>0</v>
      </c>
      <c r="MRX7" s="98">
        <f>'Sales Forecast by COS'!MRX6</f>
        <v>0</v>
      </c>
      <c r="MRY7" s="98">
        <f>'Sales Forecast by COS'!MRY6</f>
        <v>0</v>
      </c>
      <c r="MRZ7" s="98">
        <f>'Sales Forecast by COS'!MRZ6</f>
        <v>0</v>
      </c>
      <c r="MSA7" s="98">
        <f>'Sales Forecast by COS'!MSA6</f>
        <v>0</v>
      </c>
      <c r="MSB7" s="98">
        <f>'Sales Forecast by COS'!MSB6</f>
        <v>0</v>
      </c>
      <c r="MSC7" s="98">
        <f>'Sales Forecast by COS'!MSC6</f>
        <v>0</v>
      </c>
      <c r="MSD7" s="98">
        <f>'Sales Forecast by COS'!MSD6</f>
        <v>0</v>
      </c>
      <c r="MSE7" s="98">
        <f>'Sales Forecast by COS'!MSE6</f>
        <v>0</v>
      </c>
      <c r="MSF7" s="98">
        <f>'Sales Forecast by COS'!MSF6</f>
        <v>0</v>
      </c>
      <c r="MSG7" s="98">
        <f>'Sales Forecast by COS'!MSG6</f>
        <v>0</v>
      </c>
      <c r="MSH7" s="98">
        <f>'Sales Forecast by COS'!MSH6</f>
        <v>0</v>
      </c>
      <c r="MSI7" s="98">
        <f>'Sales Forecast by COS'!MSI6</f>
        <v>0</v>
      </c>
      <c r="MSJ7" s="98">
        <f>'Sales Forecast by COS'!MSJ6</f>
        <v>0</v>
      </c>
      <c r="MSK7" s="98">
        <f>'Sales Forecast by COS'!MSK6</f>
        <v>0</v>
      </c>
      <c r="MSL7" s="98">
        <f>'Sales Forecast by COS'!MSL6</f>
        <v>0</v>
      </c>
      <c r="MSM7" s="98">
        <f>'Sales Forecast by COS'!MSM6</f>
        <v>0</v>
      </c>
      <c r="MSN7" s="98">
        <f>'Sales Forecast by COS'!MSN6</f>
        <v>0</v>
      </c>
      <c r="MSO7" s="98">
        <f>'Sales Forecast by COS'!MSO6</f>
        <v>0</v>
      </c>
      <c r="MSP7" s="98">
        <f>'Sales Forecast by COS'!MSP6</f>
        <v>0</v>
      </c>
      <c r="MSQ7" s="98">
        <f>'Sales Forecast by COS'!MSQ6</f>
        <v>0</v>
      </c>
      <c r="MSR7" s="98">
        <f>'Sales Forecast by COS'!MSR6</f>
        <v>0</v>
      </c>
      <c r="MSS7" s="98">
        <f>'Sales Forecast by COS'!MSS6</f>
        <v>0</v>
      </c>
      <c r="MST7" s="98">
        <f>'Sales Forecast by COS'!MST6</f>
        <v>0</v>
      </c>
      <c r="MSU7" s="98">
        <f>'Sales Forecast by COS'!MSU6</f>
        <v>0</v>
      </c>
      <c r="MSV7" s="98">
        <f>'Sales Forecast by COS'!MSV6</f>
        <v>0</v>
      </c>
      <c r="MSW7" s="98">
        <f>'Sales Forecast by COS'!MSW6</f>
        <v>0</v>
      </c>
      <c r="MSX7" s="98">
        <f>'Sales Forecast by COS'!MSX6</f>
        <v>0</v>
      </c>
      <c r="MSY7" s="98">
        <f>'Sales Forecast by COS'!MSY6</f>
        <v>0</v>
      </c>
      <c r="MSZ7" s="98">
        <f>'Sales Forecast by COS'!MSZ6</f>
        <v>0</v>
      </c>
      <c r="MTA7" s="98">
        <f>'Sales Forecast by COS'!MTA6</f>
        <v>0</v>
      </c>
      <c r="MTB7" s="98">
        <f>'Sales Forecast by COS'!MTB6</f>
        <v>0</v>
      </c>
      <c r="MTC7" s="98">
        <f>'Sales Forecast by COS'!MTC6</f>
        <v>0</v>
      </c>
      <c r="MTD7" s="98">
        <f>'Sales Forecast by COS'!MTD6</f>
        <v>0</v>
      </c>
      <c r="MTE7" s="98">
        <f>'Sales Forecast by COS'!MTE6</f>
        <v>0</v>
      </c>
      <c r="MTF7" s="98">
        <f>'Sales Forecast by COS'!MTF6</f>
        <v>0</v>
      </c>
      <c r="MTG7" s="98">
        <f>'Sales Forecast by COS'!MTG6</f>
        <v>0</v>
      </c>
      <c r="MTH7" s="98">
        <f>'Sales Forecast by COS'!MTH6</f>
        <v>0</v>
      </c>
      <c r="MTI7" s="98">
        <f>'Sales Forecast by COS'!MTI6</f>
        <v>0</v>
      </c>
      <c r="MTJ7" s="98">
        <f>'Sales Forecast by COS'!MTJ6</f>
        <v>0</v>
      </c>
      <c r="MTK7" s="98">
        <f>'Sales Forecast by COS'!MTK6</f>
        <v>0</v>
      </c>
      <c r="MTL7" s="98">
        <f>'Sales Forecast by COS'!MTL6</f>
        <v>0</v>
      </c>
      <c r="MTM7" s="98">
        <f>'Sales Forecast by COS'!MTM6</f>
        <v>0</v>
      </c>
      <c r="MTN7" s="98">
        <f>'Sales Forecast by COS'!MTN6</f>
        <v>0</v>
      </c>
      <c r="MTO7" s="98">
        <f>'Sales Forecast by COS'!MTO6</f>
        <v>0</v>
      </c>
      <c r="MTP7" s="98">
        <f>'Sales Forecast by COS'!MTP6</f>
        <v>0</v>
      </c>
      <c r="MTQ7" s="98">
        <f>'Sales Forecast by COS'!MTQ6</f>
        <v>0</v>
      </c>
      <c r="MTR7" s="98">
        <f>'Sales Forecast by COS'!MTR6</f>
        <v>0</v>
      </c>
      <c r="MTS7" s="98">
        <f>'Sales Forecast by COS'!MTS6</f>
        <v>0</v>
      </c>
      <c r="MTT7" s="98">
        <f>'Sales Forecast by COS'!MTT6</f>
        <v>0</v>
      </c>
      <c r="MTU7" s="98">
        <f>'Sales Forecast by COS'!MTU6</f>
        <v>0</v>
      </c>
      <c r="MTV7" s="98">
        <f>'Sales Forecast by COS'!MTV6</f>
        <v>0</v>
      </c>
      <c r="MTW7" s="98">
        <f>'Sales Forecast by COS'!MTW6</f>
        <v>0</v>
      </c>
      <c r="MTX7" s="98">
        <f>'Sales Forecast by COS'!MTX6</f>
        <v>0</v>
      </c>
      <c r="MTY7" s="98">
        <f>'Sales Forecast by COS'!MTY6</f>
        <v>0</v>
      </c>
      <c r="MTZ7" s="98">
        <f>'Sales Forecast by COS'!MTZ6</f>
        <v>0</v>
      </c>
      <c r="MUA7" s="98">
        <f>'Sales Forecast by COS'!MUA6</f>
        <v>0</v>
      </c>
      <c r="MUB7" s="98">
        <f>'Sales Forecast by COS'!MUB6</f>
        <v>0</v>
      </c>
      <c r="MUC7" s="98">
        <f>'Sales Forecast by COS'!MUC6</f>
        <v>0</v>
      </c>
      <c r="MUD7" s="98">
        <f>'Sales Forecast by COS'!MUD6</f>
        <v>0</v>
      </c>
      <c r="MUE7" s="98">
        <f>'Sales Forecast by COS'!MUE6</f>
        <v>0</v>
      </c>
      <c r="MUF7" s="98">
        <f>'Sales Forecast by COS'!MUF6</f>
        <v>0</v>
      </c>
      <c r="MUG7" s="98">
        <f>'Sales Forecast by COS'!MUG6</f>
        <v>0</v>
      </c>
      <c r="MUH7" s="98">
        <f>'Sales Forecast by COS'!MUH6</f>
        <v>0</v>
      </c>
      <c r="MUI7" s="98">
        <f>'Sales Forecast by COS'!MUI6</f>
        <v>0</v>
      </c>
      <c r="MUJ7" s="98">
        <f>'Sales Forecast by COS'!MUJ6</f>
        <v>0</v>
      </c>
      <c r="MUK7" s="98">
        <f>'Sales Forecast by COS'!MUK6</f>
        <v>0</v>
      </c>
      <c r="MUL7" s="98">
        <f>'Sales Forecast by COS'!MUL6</f>
        <v>0</v>
      </c>
      <c r="MUM7" s="98">
        <f>'Sales Forecast by COS'!MUM6</f>
        <v>0</v>
      </c>
      <c r="MUN7" s="98">
        <f>'Sales Forecast by COS'!MUN6</f>
        <v>0</v>
      </c>
      <c r="MUO7" s="98">
        <f>'Sales Forecast by COS'!MUO6</f>
        <v>0</v>
      </c>
      <c r="MUP7" s="98">
        <f>'Sales Forecast by COS'!MUP6</f>
        <v>0</v>
      </c>
      <c r="MUQ7" s="98">
        <f>'Sales Forecast by COS'!MUQ6</f>
        <v>0</v>
      </c>
      <c r="MUR7" s="98">
        <f>'Sales Forecast by COS'!MUR6</f>
        <v>0</v>
      </c>
      <c r="MUS7" s="98">
        <f>'Sales Forecast by COS'!MUS6</f>
        <v>0</v>
      </c>
      <c r="MUT7" s="98">
        <f>'Sales Forecast by COS'!MUT6</f>
        <v>0</v>
      </c>
      <c r="MUU7" s="98">
        <f>'Sales Forecast by COS'!MUU6</f>
        <v>0</v>
      </c>
      <c r="MUV7" s="98">
        <f>'Sales Forecast by COS'!MUV6</f>
        <v>0</v>
      </c>
      <c r="MUW7" s="98">
        <f>'Sales Forecast by COS'!MUW6</f>
        <v>0</v>
      </c>
      <c r="MUX7" s="98">
        <f>'Sales Forecast by COS'!MUX6</f>
        <v>0</v>
      </c>
      <c r="MUY7" s="98">
        <f>'Sales Forecast by COS'!MUY6</f>
        <v>0</v>
      </c>
      <c r="MUZ7" s="98">
        <f>'Sales Forecast by COS'!MUZ6</f>
        <v>0</v>
      </c>
      <c r="MVA7" s="98">
        <f>'Sales Forecast by COS'!MVA6</f>
        <v>0</v>
      </c>
      <c r="MVB7" s="98">
        <f>'Sales Forecast by COS'!MVB6</f>
        <v>0</v>
      </c>
      <c r="MVC7" s="98">
        <f>'Sales Forecast by COS'!MVC6</f>
        <v>0</v>
      </c>
      <c r="MVD7" s="98">
        <f>'Sales Forecast by COS'!MVD6</f>
        <v>0</v>
      </c>
      <c r="MVE7" s="98">
        <f>'Sales Forecast by COS'!MVE6</f>
        <v>0</v>
      </c>
      <c r="MVF7" s="98">
        <f>'Sales Forecast by COS'!MVF6</f>
        <v>0</v>
      </c>
      <c r="MVG7" s="98">
        <f>'Sales Forecast by COS'!MVG6</f>
        <v>0</v>
      </c>
      <c r="MVH7" s="98">
        <f>'Sales Forecast by COS'!MVH6</f>
        <v>0</v>
      </c>
      <c r="MVI7" s="98">
        <f>'Sales Forecast by COS'!MVI6</f>
        <v>0</v>
      </c>
      <c r="MVJ7" s="98">
        <f>'Sales Forecast by COS'!MVJ6</f>
        <v>0</v>
      </c>
      <c r="MVK7" s="98">
        <f>'Sales Forecast by COS'!MVK6</f>
        <v>0</v>
      </c>
      <c r="MVL7" s="98">
        <f>'Sales Forecast by COS'!MVL6</f>
        <v>0</v>
      </c>
      <c r="MVM7" s="98">
        <f>'Sales Forecast by COS'!MVM6</f>
        <v>0</v>
      </c>
      <c r="MVN7" s="98">
        <f>'Sales Forecast by COS'!MVN6</f>
        <v>0</v>
      </c>
      <c r="MVO7" s="98">
        <f>'Sales Forecast by COS'!MVO6</f>
        <v>0</v>
      </c>
      <c r="MVP7" s="98">
        <f>'Sales Forecast by COS'!MVP6</f>
        <v>0</v>
      </c>
      <c r="MVQ7" s="98">
        <f>'Sales Forecast by COS'!MVQ6</f>
        <v>0</v>
      </c>
      <c r="MVR7" s="98">
        <f>'Sales Forecast by COS'!MVR6</f>
        <v>0</v>
      </c>
      <c r="MVS7" s="98">
        <f>'Sales Forecast by COS'!MVS6</f>
        <v>0</v>
      </c>
      <c r="MVT7" s="98">
        <f>'Sales Forecast by COS'!MVT6</f>
        <v>0</v>
      </c>
      <c r="MVU7" s="98">
        <f>'Sales Forecast by COS'!MVU6</f>
        <v>0</v>
      </c>
      <c r="MVV7" s="98">
        <f>'Sales Forecast by COS'!MVV6</f>
        <v>0</v>
      </c>
      <c r="MVW7" s="98">
        <f>'Sales Forecast by COS'!MVW6</f>
        <v>0</v>
      </c>
      <c r="MVX7" s="98">
        <f>'Sales Forecast by COS'!MVX6</f>
        <v>0</v>
      </c>
      <c r="MVY7" s="98">
        <f>'Sales Forecast by COS'!MVY6</f>
        <v>0</v>
      </c>
      <c r="MVZ7" s="98">
        <f>'Sales Forecast by COS'!MVZ6</f>
        <v>0</v>
      </c>
      <c r="MWA7" s="98">
        <f>'Sales Forecast by COS'!MWA6</f>
        <v>0</v>
      </c>
      <c r="MWB7" s="98">
        <f>'Sales Forecast by COS'!MWB6</f>
        <v>0</v>
      </c>
      <c r="MWC7" s="98">
        <f>'Sales Forecast by COS'!MWC6</f>
        <v>0</v>
      </c>
      <c r="MWD7" s="98">
        <f>'Sales Forecast by COS'!MWD6</f>
        <v>0</v>
      </c>
      <c r="MWE7" s="98">
        <f>'Sales Forecast by COS'!MWE6</f>
        <v>0</v>
      </c>
      <c r="MWF7" s="98">
        <f>'Sales Forecast by COS'!MWF6</f>
        <v>0</v>
      </c>
      <c r="MWG7" s="98">
        <f>'Sales Forecast by COS'!MWG6</f>
        <v>0</v>
      </c>
      <c r="MWH7" s="98">
        <f>'Sales Forecast by COS'!MWH6</f>
        <v>0</v>
      </c>
      <c r="MWI7" s="98">
        <f>'Sales Forecast by COS'!MWI6</f>
        <v>0</v>
      </c>
      <c r="MWJ7" s="98">
        <f>'Sales Forecast by COS'!MWJ6</f>
        <v>0</v>
      </c>
      <c r="MWK7" s="98">
        <f>'Sales Forecast by COS'!MWK6</f>
        <v>0</v>
      </c>
      <c r="MWL7" s="98">
        <f>'Sales Forecast by COS'!MWL6</f>
        <v>0</v>
      </c>
      <c r="MWM7" s="98">
        <f>'Sales Forecast by COS'!MWM6</f>
        <v>0</v>
      </c>
      <c r="MWN7" s="98">
        <f>'Sales Forecast by COS'!MWN6</f>
        <v>0</v>
      </c>
      <c r="MWO7" s="98">
        <f>'Sales Forecast by COS'!MWO6</f>
        <v>0</v>
      </c>
      <c r="MWP7" s="98">
        <f>'Sales Forecast by COS'!MWP6</f>
        <v>0</v>
      </c>
      <c r="MWQ7" s="98">
        <f>'Sales Forecast by COS'!MWQ6</f>
        <v>0</v>
      </c>
      <c r="MWR7" s="98">
        <f>'Sales Forecast by COS'!MWR6</f>
        <v>0</v>
      </c>
      <c r="MWS7" s="98">
        <f>'Sales Forecast by COS'!MWS6</f>
        <v>0</v>
      </c>
      <c r="MWT7" s="98">
        <f>'Sales Forecast by COS'!MWT6</f>
        <v>0</v>
      </c>
      <c r="MWU7" s="98">
        <f>'Sales Forecast by COS'!MWU6</f>
        <v>0</v>
      </c>
      <c r="MWV7" s="98">
        <f>'Sales Forecast by COS'!MWV6</f>
        <v>0</v>
      </c>
      <c r="MWW7" s="98">
        <f>'Sales Forecast by COS'!MWW6</f>
        <v>0</v>
      </c>
      <c r="MWX7" s="98">
        <f>'Sales Forecast by COS'!MWX6</f>
        <v>0</v>
      </c>
      <c r="MWY7" s="98">
        <f>'Sales Forecast by COS'!MWY6</f>
        <v>0</v>
      </c>
      <c r="MWZ7" s="98">
        <f>'Sales Forecast by COS'!MWZ6</f>
        <v>0</v>
      </c>
      <c r="MXA7" s="98">
        <f>'Sales Forecast by COS'!MXA6</f>
        <v>0</v>
      </c>
      <c r="MXB7" s="98">
        <f>'Sales Forecast by COS'!MXB6</f>
        <v>0</v>
      </c>
      <c r="MXC7" s="98">
        <f>'Sales Forecast by COS'!MXC6</f>
        <v>0</v>
      </c>
      <c r="MXD7" s="98">
        <f>'Sales Forecast by COS'!MXD6</f>
        <v>0</v>
      </c>
      <c r="MXE7" s="98">
        <f>'Sales Forecast by COS'!MXE6</f>
        <v>0</v>
      </c>
      <c r="MXF7" s="98">
        <f>'Sales Forecast by COS'!MXF6</f>
        <v>0</v>
      </c>
      <c r="MXG7" s="98">
        <f>'Sales Forecast by COS'!MXG6</f>
        <v>0</v>
      </c>
      <c r="MXH7" s="98">
        <f>'Sales Forecast by COS'!MXH6</f>
        <v>0</v>
      </c>
      <c r="MXI7" s="98">
        <f>'Sales Forecast by COS'!MXI6</f>
        <v>0</v>
      </c>
      <c r="MXJ7" s="98">
        <f>'Sales Forecast by COS'!MXJ6</f>
        <v>0</v>
      </c>
      <c r="MXK7" s="98">
        <f>'Sales Forecast by COS'!MXK6</f>
        <v>0</v>
      </c>
      <c r="MXL7" s="98">
        <f>'Sales Forecast by COS'!MXL6</f>
        <v>0</v>
      </c>
      <c r="MXM7" s="98">
        <f>'Sales Forecast by COS'!MXM6</f>
        <v>0</v>
      </c>
      <c r="MXN7" s="98">
        <f>'Sales Forecast by COS'!MXN6</f>
        <v>0</v>
      </c>
      <c r="MXO7" s="98">
        <f>'Sales Forecast by COS'!MXO6</f>
        <v>0</v>
      </c>
      <c r="MXP7" s="98">
        <f>'Sales Forecast by COS'!MXP6</f>
        <v>0</v>
      </c>
      <c r="MXQ7" s="98">
        <f>'Sales Forecast by COS'!MXQ6</f>
        <v>0</v>
      </c>
      <c r="MXR7" s="98">
        <f>'Sales Forecast by COS'!MXR6</f>
        <v>0</v>
      </c>
      <c r="MXS7" s="98">
        <f>'Sales Forecast by COS'!MXS6</f>
        <v>0</v>
      </c>
      <c r="MXT7" s="98">
        <f>'Sales Forecast by COS'!MXT6</f>
        <v>0</v>
      </c>
      <c r="MXU7" s="98">
        <f>'Sales Forecast by COS'!MXU6</f>
        <v>0</v>
      </c>
      <c r="MXV7" s="98">
        <f>'Sales Forecast by COS'!MXV6</f>
        <v>0</v>
      </c>
      <c r="MXW7" s="98">
        <f>'Sales Forecast by COS'!MXW6</f>
        <v>0</v>
      </c>
      <c r="MXX7" s="98">
        <f>'Sales Forecast by COS'!MXX6</f>
        <v>0</v>
      </c>
      <c r="MXY7" s="98">
        <f>'Sales Forecast by COS'!MXY6</f>
        <v>0</v>
      </c>
      <c r="MXZ7" s="98">
        <f>'Sales Forecast by COS'!MXZ6</f>
        <v>0</v>
      </c>
      <c r="MYA7" s="98">
        <f>'Sales Forecast by COS'!MYA6</f>
        <v>0</v>
      </c>
      <c r="MYB7" s="98">
        <f>'Sales Forecast by COS'!MYB6</f>
        <v>0</v>
      </c>
      <c r="MYC7" s="98">
        <f>'Sales Forecast by COS'!MYC6</f>
        <v>0</v>
      </c>
      <c r="MYD7" s="98">
        <f>'Sales Forecast by COS'!MYD6</f>
        <v>0</v>
      </c>
      <c r="MYE7" s="98">
        <f>'Sales Forecast by COS'!MYE6</f>
        <v>0</v>
      </c>
      <c r="MYF7" s="98">
        <f>'Sales Forecast by COS'!MYF6</f>
        <v>0</v>
      </c>
      <c r="MYG7" s="98">
        <f>'Sales Forecast by COS'!MYG6</f>
        <v>0</v>
      </c>
      <c r="MYH7" s="98">
        <f>'Sales Forecast by COS'!MYH6</f>
        <v>0</v>
      </c>
      <c r="MYI7" s="98">
        <f>'Sales Forecast by COS'!MYI6</f>
        <v>0</v>
      </c>
      <c r="MYJ7" s="98">
        <f>'Sales Forecast by COS'!MYJ6</f>
        <v>0</v>
      </c>
      <c r="MYK7" s="98">
        <f>'Sales Forecast by COS'!MYK6</f>
        <v>0</v>
      </c>
      <c r="MYL7" s="98">
        <f>'Sales Forecast by COS'!MYL6</f>
        <v>0</v>
      </c>
      <c r="MYM7" s="98">
        <f>'Sales Forecast by COS'!MYM6</f>
        <v>0</v>
      </c>
      <c r="MYN7" s="98">
        <f>'Sales Forecast by COS'!MYN6</f>
        <v>0</v>
      </c>
      <c r="MYO7" s="98">
        <f>'Sales Forecast by COS'!MYO6</f>
        <v>0</v>
      </c>
      <c r="MYP7" s="98">
        <f>'Sales Forecast by COS'!MYP6</f>
        <v>0</v>
      </c>
      <c r="MYQ7" s="98">
        <f>'Sales Forecast by COS'!MYQ6</f>
        <v>0</v>
      </c>
      <c r="MYR7" s="98">
        <f>'Sales Forecast by COS'!MYR6</f>
        <v>0</v>
      </c>
      <c r="MYS7" s="98">
        <f>'Sales Forecast by COS'!MYS6</f>
        <v>0</v>
      </c>
      <c r="MYT7" s="98">
        <f>'Sales Forecast by COS'!MYT6</f>
        <v>0</v>
      </c>
      <c r="MYU7" s="98">
        <f>'Sales Forecast by COS'!MYU6</f>
        <v>0</v>
      </c>
      <c r="MYV7" s="98">
        <f>'Sales Forecast by COS'!MYV6</f>
        <v>0</v>
      </c>
      <c r="MYW7" s="98">
        <f>'Sales Forecast by COS'!MYW6</f>
        <v>0</v>
      </c>
      <c r="MYX7" s="98">
        <f>'Sales Forecast by COS'!MYX6</f>
        <v>0</v>
      </c>
      <c r="MYY7" s="98">
        <f>'Sales Forecast by COS'!MYY6</f>
        <v>0</v>
      </c>
      <c r="MYZ7" s="98">
        <f>'Sales Forecast by COS'!MYZ6</f>
        <v>0</v>
      </c>
      <c r="MZA7" s="98">
        <f>'Sales Forecast by COS'!MZA6</f>
        <v>0</v>
      </c>
      <c r="MZB7" s="98">
        <f>'Sales Forecast by COS'!MZB6</f>
        <v>0</v>
      </c>
      <c r="MZC7" s="98">
        <f>'Sales Forecast by COS'!MZC6</f>
        <v>0</v>
      </c>
      <c r="MZD7" s="98">
        <f>'Sales Forecast by COS'!MZD6</f>
        <v>0</v>
      </c>
      <c r="MZE7" s="98">
        <f>'Sales Forecast by COS'!MZE6</f>
        <v>0</v>
      </c>
      <c r="MZF7" s="98">
        <f>'Sales Forecast by COS'!MZF6</f>
        <v>0</v>
      </c>
      <c r="MZG7" s="98">
        <f>'Sales Forecast by COS'!MZG6</f>
        <v>0</v>
      </c>
      <c r="MZH7" s="98">
        <f>'Sales Forecast by COS'!MZH6</f>
        <v>0</v>
      </c>
      <c r="MZI7" s="98">
        <f>'Sales Forecast by COS'!MZI6</f>
        <v>0</v>
      </c>
      <c r="MZJ7" s="98">
        <f>'Sales Forecast by COS'!MZJ6</f>
        <v>0</v>
      </c>
      <c r="MZK7" s="98">
        <f>'Sales Forecast by COS'!MZK6</f>
        <v>0</v>
      </c>
      <c r="MZL7" s="98">
        <f>'Sales Forecast by COS'!MZL6</f>
        <v>0</v>
      </c>
      <c r="MZM7" s="98">
        <f>'Sales Forecast by COS'!MZM6</f>
        <v>0</v>
      </c>
      <c r="MZN7" s="98">
        <f>'Sales Forecast by COS'!MZN6</f>
        <v>0</v>
      </c>
      <c r="MZO7" s="98">
        <f>'Sales Forecast by COS'!MZO6</f>
        <v>0</v>
      </c>
      <c r="MZP7" s="98">
        <f>'Sales Forecast by COS'!MZP6</f>
        <v>0</v>
      </c>
      <c r="MZQ7" s="98">
        <f>'Sales Forecast by COS'!MZQ6</f>
        <v>0</v>
      </c>
      <c r="MZR7" s="98">
        <f>'Sales Forecast by COS'!MZR6</f>
        <v>0</v>
      </c>
      <c r="MZS7" s="98">
        <f>'Sales Forecast by COS'!MZS6</f>
        <v>0</v>
      </c>
      <c r="MZT7" s="98">
        <f>'Sales Forecast by COS'!MZT6</f>
        <v>0</v>
      </c>
      <c r="MZU7" s="98">
        <f>'Sales Forecast by COS'!MZU6</f>
        <v>0</v>
      </c>
      <c r="MZV7" s="98">
        <f>'Sales Forecast by COS'!MZV6</f>
        <v>0</v>
      </c>
      <c r="MZW7" s="98">
        <f>'Sales Forecast by COS'!MZW6</f>
        <v>0</v>
      </c>
      <c r="MZX7" s="98">
        <f>'Sales Forecast by COS'!MZX6</f>
        <v>0</v>
      </c>
      <c r="MZY7" s="98">
        <f>'Sales Forecast by COS'!MZY6</f>
        <v>0</v>
      </c>
      <c r="MZZ7" s="98">
        <f>'Sales Forecast by COS'!MZZ6</f>
        <v>0</v>
      </c>
      <c r="NAA7" s="98">
        <f>'Sales Forecast by COS'!NAA6</f>
        <v>0</v>
      </c>
      <c r="NAB7" s="98">
        <f>'Sales Forecast by COS'!NAB6</f>
        <v>0</v>
      </c>
      <c r="NAC7" s="98">
        <f>'Sales Forecast by COS'!NAC6</f>
        <v>0</v>
      </c>
      <c r="NAD7" s="98">
        <f>'Sales Forecast by COS'!NAD6</f>
        <v>0</v>
      </c>
      <c r="NAE7" s="98">
        <f>'Sales Forecast by COS'!NAE6</f>
        <v>0</v>
      </c>
      <c r="NAF7" s="98">
        <f>'Sales Forecast by COS'!NAF6</f>
        <v>0</v>
      </c>
      <c r="NAG7" s="98">
        <f>'Sales Forecast by COS'!NAG6</f>
        <v>0</v>
      </c>
      <c r="NAH7" s="98">
        <f>'Sales Forecast by COS'!NAH6</f>
        <v>0</v>
      </c>
      <c r="NAI7" s="98">
        <f>'Sales Forecast by COS'!NAI6</f>
        <v>0</v>
      </c>
      <c r="NAJ7" s="98">
        <f>'Sales Forecast by COS'!NAJ6</f>
        <v>0</v>
      </c>
      <c r="NAK7" s="98">
        <f>'Sales Forecast by COS'!NAK6</f>
        <v>0</v>
      </c>
      <c r="NAL7" s="98">
        <f>'Sales Forecast by COS'!NAL6</f>
        <v>0</v>
      </c>
      <c r="NAM7" s="98">
        <f>'Sales Forecast by COS'!NAM6</f>
        <v>0</v>
      </c>
      <c r="NAN7" s="98">
        <f>'Sales Forecast by COS'!NAN6</f>
        <v>0</v>
      </c>
      <c r="NAO7" s="98">
        <f>'Sales Forecast by COS'!NAO6</f>
        <v>0</v>
      </c>
      <c r="NAP7" s="98">
        <f>'Sales Forecast by COS'!NAP6</f>
        <v>0</v>
      </c>
      <c r="NAQ7" s="98">
        <f>'Sales Forecast by COS'!NAQ6</f>
        <v>0</v>
      </c>
      <c r="NAR7" s="98">
        <f>'Sales Forecast by COS'!NAR6</f>
        <v>0</v>
      </c>
      <c r="NAS7" s="98">
        <f>'Sales Forecast by COS'!NAS6</f>
        <v>0</v>
      </c>
      <c r="NAT7" s="98">
        <f>'Sales Forecast by COS'!NAT6</f>
        <v>0</v>
      </c>
      <c r="NAU7" s="98">
        <f>'Sales Forecast by COS'!NAU6</f>
        <v>0</v>
      </c>
      <c r="NAV7" s="98">
        <f>'Sales Forecast by COS'!NAV6</f>
        <v>0</v>
      </c>
      <c r="NAW7" s="98">
        <f>'Sales Forecast by COS'!NAW6</f>
        <v>0</v>
      </c>
      <c r="NAX7" s="98">
        <f>'Sales Forecast by COS'!NAX6</f>
        <v>0</v>
      </c>
      <c r="NAY7" s="98">
        <f>'Sales Forecast by COS'!NAY6</f>
        <v>0</v>
      </c>
      <c r="NAZ7" s="98">
        <f>'Sales Forecast by COS'!NAZ6</f>
        <v>0</v>
      </c>
      <c r="NBA7" s="98">
        <f>'Sales Forecast by COS'!NBA6</f>
        <v>0</v>
      </c>
      <c r="NBB7" s="98">
        <f>'Sales Forecast by COS'!NBB6</f>
        <v>0</v>
      </c>
      <c r="NBC7" s="98">
        <f>'Sales Forecast by COS'!NBC6</f>
        <v>0</v>
      </c>
      <c r="NBD7" s="98">
        <f>'Sales Forecast by COS'!NBD6</f>
        <v>0</v>
      </c>
      <c r="NBE7" s="98">
        <f>'Sales Forecast by COS'!NBE6</f>
        <v>0</v>
      </c>
      <c r="NBF7" s="98">
        <f>'Sales Forecast by COS'!NBF6</f>
        <v>0</v>
      </c>
      <c r="NBG7" s="98">
        <f>'Sales Forecast by COS'!NBG6</f>
        <v>0</v>
      </c>
      <c r="NBH7" s="98">
        <f>'Sales Forecast by COS'!NBH6</f>
        <v>0</v>
      </c>
      <c r="NBI7" s="98">
        <f>'Sales Forecast by COS'!NBI6</f>
        <v>0</v>
      </c>
      <c r="NBJ7" s="98">
        <f>'Sales Forecast by COS'!NBJ6</f>
        <v>0</v>
      </c>
      <c r="NBK7" s="98">
        <f>'Sales Forecast by COS'!NBK6</f>
        <v>0</v>
      </c>
      <c r="NBL7" s="98">
        <f>'Sales Forecast by COS'!NBL6</f>
        <v>0</v>
      </c>
      <c r="NBM7" s="98">
        <f>'Sales Forecast by COS'!NBM6</f>
        <v>0</v>
      </c>
      <c r="NBN7" s="98">
        <f>'Sales Forecast by COS'!NBN6</f>
        <v>0</v>
      </c>
      <c r="NBO7" s="98">
        <f>'Sales Forecast by COS'!NBO6</f>
        <v>0</v>
      </c>
      <c r="NBP7" s="98">
        <f>'Sales Forecast by COS'!NBP6</f>
        <v>0</v>
      </c>
      <c r="NBQ7" s="98">
        <f>'Sales Forecast by COS'!NBQ6</f>
        <v>0</v>
      </c>
      <c r="NBR7" s="98">
        <f>'Sales Forecast by COS'!NBR6</f>
        <v>0</v>
      </c>
      <c r="NBS7" s="98">
        <f>'Sales Forecast by COS'!NBS6</f>
        <v>0</v>
      </c>
      <c r="NBT7" s="98">
        <f>'Sales Forecast by COS'!NBT6</f>
        <v>0</v>
      </c>
      <c r="NBU7" s="98">
        <f>'Sales Forecast by COS'!NBU6</f>
        <v>0</v>
      </c>
      <c r="NBV7" s="98">
        <f>'Sales Forecast by COS'!NBV6</f>
        <v>0</v>
      </c>
      <c r="NBW7" s="98">
        <f>'Sales Forecast by COS'!NBW6</f>
        <v>0</v>
      </c>
      <c r="NBX7" s="98">
        <f>'Sales Forecast by COS'!NBX6</f>
        <v>0</v>
      </c>
      <c r="NBY7" s="98">
        <f>'Sales Forecast by COS'!NBY6</f>
        <v>0</v>
      </c>
      <c r="NBZ7" s="98">
        <f>'Sales Forecast by COS'!NBZ6</f>
        <v>0</v>
      </c>
      <c r="NCA7" s="98">
        <f>'Sales Forecast by COS'!NCA6</f>
        <v>0</v>
      </c>
      <c r="NCB7" s="98">
        <f>'Sales Forecast by COS'!NCB6</f>
        <v>0</v>
      </c>
      <c r="NCC7" s="98">
        <f>'Sales Forecast by COS'!NCC6</f>
        <v>0</v>
      </c>
      <c r="NCD7" s="98">
        <f>'Sales Forecast by COS'!NCD6</f>
        <v>0</v>
      </c>
      <c r="NCE7" s="98">
        <f>'Sales Forecast by COS'!NCE6</f>
        <v>0</v>
      </c>
      <c r="NCF7" s="98">
        <f>'Sales Forecast by COS'!NCF6</f>
        <v>0</v>
      </c>
      <c r="NCG7" s="98">
        <f>'Sales Forecast by COS'!NCG6</f>
        <v>0</v>
      </c>
      <c r="NCH7" s="98">
        <f>'Sales Forecast by COS'!NCH6</f>
        <v>0</v>
      </c>
      <c r="NCI7" s="98">
        <f>'Sales Forecast by COS'!NCI6</f>
        <v>0</v>
      </c>
      <c r="NCJ7" s="98">
        <f>'Sales Forecast by COS'!NCJ6</f>
        <v>0</v>
      </c>
      <c r="NCK7" s="98">
        <f>'Sales Forecast by COS'!NCK6</f>
        <v>0</v>
      </c>
      <c r="NCL7" s="98">
        <f>'Sales Forecast by COS'!NCL6</f>
        <v>0</v>
      </c>
      <c r="NCM7" s="98">
        <f>'Sales Forecast by COS'!NCM6</f>
        <v>0</v>
      </c>
      <c r="NCN7" s="98">
        <f>'Sales Forecast by COS'!NCN6</f>
        <v>0</v>
      </c>
      <c r="NCO7" s="98">
        <f>'Sales Forecast by COS'!NCO6</f>
        <v>0</v>
      </c>
      <c r="NCP7" s="98">
        <f>'Sales Forecast by COS'!NCP6</f>
        <v>0</v>
      </c>
      <c r="NCQ7" s="98">
        <f>'Sales Forecast by COS'!NCQ6</f>
        <v>0</v>
      </c>
      <c r="NCR7" s="98">
        <f>'Sales Forecast by COS'!NCR6</f>
        <v>0</v>
      </c>
      <c r="NCS7" s="98">
        <f>'Sales Forecast by COS'!NCS6</f>
        <v>0</v>
      </c>
      <c r="NCT7" s="98">
        <f>'Sales Forecast by COS'!NCT6</f>
        <v>0</v>
      </c>
      <c r="NCU7" s="98">
        <f>'Sales Forecast by COS'!NCU6</f>
        <v>0</v>
      </c>
      <c r="NCV7" s="98">
        <f>'Sales Forecast by COS'!NCV6</f>
        <v>0</v>
      </c>
      <c r="NCW7" s="98">
        <f>'Sales Forecast by COS'!NCW6</f>
        <v>0</v>
      </c>
      <c r="NCX7" s="98">
        <f>'Sales Forecast by COS'!NCX6</f>
        <v>0</v>
      </c>
      <c r="NCY7" s="98">
        <f>'Sales Forecast by COS'!NCY6</f>
        <v>0</v>
      </c>
      <c r="NCZ7" s="98">
        <f>'Sales Forecast by COS'!NCZ6</f>
        <v>0</v>
      </c>
      <c r="NDA7" s="98">
        <f>'Sales Forecast by COS'!NDA6</f>
        <v>0</v>
      </c>
      <c r="NDB7" s="98">
        <f>'Sales Forecast by COS'!NDB6</f>
        <v>0</v>
      </c>
      <c r="NDC7" s="98">
        <f>'Sales Forecast by COS'!NDC6</f>
        <v>0</v>
      </c>
      <c r="NDD7" s="98">
        <f>'Sales Forecast by COS'!NDD6</f>
        <v>0</v>
      </c>
      <c r="NDE7" s="98">
        <f>'Sales Forecast by COS'!NDE6</f>
        <v>0</v>
      </c>
      <c r="NDF7" s="98">
        <f>'Sales Forecast by COS'!NDF6</f>
        <v>0</v>
      </c>
      <c r="NDG7" s="98">
        <f>'Sales Forecast by COS'!NDG6</f>
        <v>0</v>
      </c>
      <c r="NDH7" s="98">
        <f>'Sales Forecast by COS'!NDH6</f>
        <v>0</v>
      </c>
      <c r="NDI7" s="98">
        <f>'Sales Forecast by COS'!NDI6</f>
        <v>0</v>
      </c>
      <c r="NDJ7" s="98">
        <f>'Sales Forecast by COS'!NDJ6</f>
        <v>0</v>
      </c>
      <c r="NDK7" s="98">
        <f>'Sales Forecast by COS'!NDK6</f>
        <v>0</v>
      </c>
      <c r="NDL7" s="98">
        <f>'Sales Forecast by COS'!NDL6</f>
        <v>0</v>
      </c>
      <c r="NDM7" s="98">
        <f>'Sales Forecast by COS'!NDM6</f>
        <v>0</v>
      </c>
      <c r="NDN7" s="98">
        <f>'Sales Forecast by COS'!NDN6</f>
        <v>0</v>
      </c>
      <c r="NDO7" s="98">
        <f>'Sales Forecast by COS'!NDO6</f>
        <v>0</v>
      </c>
      <c r="NDP7" s="98">
        <f>'Sales Forecast by COS'!NDP6</f>
        <v>0</v>
      </c>
      <c r="NDQ7" s="98">
        <f>'Sales Forecast by COS'!NDQ6</f>
        <v>0</v>
      </c>
      <c r="NDR7" s="98">
        <f>'Sales Forecast by COS'!NDR6</f>
        <v>0</v>
      </c>
      <c r="NDS7" s="98">
        <f>'Sales Forecast by COS'!NDS6</f>
        <v>0</v>
      </c>
      <c r="NDT7" s="98">
        <f>'Sales Forecast by COS'!NDT6</f>
        <v>0</v>
      </c>
      <c r="NDU7" s="98">
        <f>'Sales Forecast by COS'!NDU6</f>
        <v>0</v>
      </c>
      <c r="NDV7" s="98">
        <f>'Sales Forecast by COS'!NDV6</f>
        <v>0</v>
      </c>
      <c r="NDW7" s="98">
        <f>'Sales Forecast by COS'!NDW6</f>
        <v>0</v>
      </c>
      <c r="NDX7" s="98">
        <f>'Sales Forecast by COS'!NDX6</f>
        <v>0</v>
      </c>
      <c r="NDY7" s="98">
        <f>'Sales Forecast by COS'!NDY6</f>
        <v>0</v>
      </c>
      <c r="NDZ7" s="98">
        <f>'Sales Forecast by COS'!NDZ6</f>
        <v>0</v>
      </c>
      <c r="NEA7" s="98">
        <f>'Sales Forecast by COS'!NEA6</f>
        <v>0</v>
      </c>
      <c r="NEB7" s="98">
        <f>'Sales Forecast by COS'!NEB6</f>
        <v>0</v>
      </c>
      <c r="NEC7" s="98">
        <f>'Sales Forecast by COS'!NEC6</f>
        <v>0</v>
      </c>
      <c r="NED7" s="98">
        <f>'Sales Forecast by COS'!NED6</f>
        <v>0</v>
      </c>
      <c r="NEE7" s="98">
        <f>'Sales Forecast by COS'!NEE6</f>
        <v>0</v>
      </c>
      <c r="NEF7" s="98">
        <f>'Sales Forecast by COS'!NEF6</f>
        <v>0</v>
      </c>
      <c r="NEG7" s="98">
        <f>'Sales Forecast by COS'!NEG6</f>
        <v>0</v>
      </c>
      <c r="NEH7" s="98">
        <f>'Sales Forecast by COS'!NEH6</f>
        <v>0</v>
      </c>
      <c r="NEI7" s="98">
        <f>'Sales Forecast by COS'!NEI6</f>
        <v>0</v>
      </c>
      <c r="NEJ7" s="98">
        <f>'Sales Forecast by COS'!NEJ6</f>
        <v>0</v>
      </c>
      <c r="NEK7" s="98">
        <f>'Sales Forecast by COS'!NEK6</f>
        <v>0</v>
      </c>
      <c r="NEL7" s="98">
        <f>'Sales Forecast by COS'!NEL6</f>
        <v>0</v>
      </c>
      <c r="NEM7" s="98">
        <f>'Sales Forecast by COS'!NEM6</f>
        <v>0</v>
      </c>
      <c r="NEN7" s="98">
        <f>'Sales Forecast by COS'!NEN6</f>
        <v>0</v>
      </c>
      <c r="NEO7" s="98">
        <f>'Sales Forecast by COS'!NEO6</f>
        <v>0</v>
      </c>
      <c r="NEP7" s="98">
        <f>'Sales Forecast by COS'!NEP6</f>
        <v>0</v>
      </c>
      <c r="NEQ7" s="98">
        <f>'Sales Forecast by COS'!NEQ6</f>
        <v>0</v>
      </c>
      <c r="NER7" s="98">
        <f>'Sales Forecast by COS'!NER6</f>
        <v>0</v>
      </c>
      <c r="NES7" s="98">
        <f>'Sales Forecast by COS'!NES6</f>
        <v>0</v>
      </c>
      <c r="NET7" s="98">
        <f>'Sales Forecast by COS'!NET6</f>
        <v>0</v>
      </c>
      <c r="NEU7" s="98">
        <f>'Sales Forecast by COS'!NEU6</f>
        <v>0</v>
      </c>
      <c r="NEV7" s="98">
        <f>'Sales Forecast by COS'!NEV6</f>
        <v>0</v>
      </c>
      <c r="NEW7" s="98">
        <f>'Sales Forecast by COS'!NEW6</f>
        <v>0</v>
      </c>
      <c r="NEX7" s="98">
        <f>'Sales Forecast by COS'!NEX6</f>
        <v>0</v>
      </c>
      <c r="NEY7" s="98">
        <f>'Sales Forecast by COS'!NEY6</f>
        <v>0</v>
      </c>
      <c r="NEZ7" s="98">
        <f>'Sales Forecast by COS'!NEZ6</f>
        <v>0</v>
      </c>
      <c r="NFA7" s="98">
        <f>'Sales Forecast by COS'!NFA6</f>
        <v>0</v>
      </c>
      <c r="NFB7" s="98">
        <f>'Sales Forecast by COS'!NFB6</f>
        <v>0</v>
      </c>
      <c r="NFC7" s="98">
        <f>'Sales Forecast by COS'!NFC6</f>
        <v>0</v>
      </c>
      <c r="NFD7" s="98">
        <f>'Sales Forecast by COS'!NFD6</f>
        <v>0</v>
      </c>
      <c r="NFE7" s="98">
        <f>'Sales Forecast by COS'!NFE6</f>
        <v>0</v>
      </c>
      <c r="NFF7" s="98">
        <f>'Sales Forecast by COS'!NFF6</f>
        <v>0</v>
      </c>
      <c r="NFG7" s="98">
        <f>'Sales Forecast by COS'!NFG6</f>
        <v>0</v>
      </c>
      <c r="NFH7" s="98">
        <f>'Sales Forecast by COS'!NFH6</f>
        <v>0</v>
      </c>
      <c r="NFI7" s="98">
        <f>'Sales Forecast by COS'!NFI6</f>
        <v>0</v>
      </c>
      <c r="NFJ7" s="98">
        <f>'Sales Forecast by COS'!NFJ6</f>
        <v>0</v>
      </c>
      <c r="NFK7" s="98">
        <f>'Sales Forecast by COS'!NFK6</f>
        <v>0</v>
      </c>
      <c r="NFL7" s="98">
        <f>'Sales Forecast by COS'!NFL6</f>
        <v>0</v>
      </c>
      <c r="NFM7" s="98">
        <f>'Sales Forecast by COS'!NFM6</f>
        <v>0</v>
      </c>
      <c r="NFN7" s="98">
        <f>'Sales Forecast by COS'!NFN6</f>
        <v>0</v>
      </c>
      <c r="NFO7" s="98">
        <f>'Sales Forecast by COS'!NFO6</f>
        <v>0</v>
      </c>
      <c r="NFP7" s="98">
        <f>'Sales Forecast by COS'!NFP6</f>
        <v>0</v>
      </c>
      <c r="NFQ7" s="98">
        <f>'Sales Forecast by COS'!NFQ6</f>
        <v>0</v>
      </c>
      <c r="NFR7" s="98">
        <f>'Sales Forecast by COS'!NFR6</f>
        <v>0</v>
      </c>
      <c r="NFS7" s="98">
        <f>'Sales Forecast by COS'!NFS6</f>
        <v>0</v>
      </c>
      <c r="NFT7" s="98">
        <f>'Sales Forecast by COS'!NFT6</f>
        <v>0</v>
      </c>
      <c r="NFU7" s="98">
        <f>'Sales Forecast by COS'!NFU6</f>
        <v>0</v>
      </c>
      <c r="NFV7" s="98">
        <f>'Sales Forecast by COS'!NFV6</f>
        <v>0</v>
      </c>
      <c r="NFW7" s="98">
        <f>'Sales Forecast by COS'!NFW6</f>
        <v>0</v>
      </c>
      <c r="NFX7" s="98">
        <f>'Sales Forecast by COS'!NFX6</f>
        <v>0</v>
      </c>
      <c r="NFY7" s="98">
        <f>'Sales Forecast by COS'!NFY6</f>
        <v>0</v>
      </c>
      <c r="NFZ7" s="98">
        <f>'Sales Forecast by COS'!NFZ6</f>
        <v>0</v>
      </c>
      <c r="NGA7" s="98">
        <f>'Sales Forecast by COS'!NGA6</f>
        <v>0</v>
      </c>
      <c r="NGB7" s="98">
        <f>'Sales Forecast by COS'!NGB6</f>
        <v>0</v>
      </c>
      <c r="NGC7" s="98">
        <f>'Sales Forecast by COS'!NGC6</f>
        <v>0</v>
      </c>
      <c r="NGD7" s="98">
        <f>'Sales Forecast by COS'!NGD6</f>
        <v>0</v>
      </c>
      <c r="NGE7" s="98">
        <f>'Sales Forecast by COS'!NGE6</f>
        <v>0</v>
      </c>
      <c r="NGF7" s="98">
        <f>'Sales Forecast by COS'!NGF6</f>
        <v>0</v>
      </c>
      <c r="NGG7" s="98">
        <f>'Sales Forecast by COS'!NGG6</f>
        <v>0</v>
      </c>
      <c r="NGH7" s="98">
        <f>'Sales Forecast by COS'!NGH6</f>
        <v>0</v>
      </c>
      <c r="NGI7" s="98">
        <f>'Sales Forecast by COS'!NGI6</f>
        <v>0</v>
      </c>
      <c r="NGJ7" s="98">
        <f>'Sales Forecast by COS'!NGJ6</f>
        <v>0</v>
      </c>
      <c r="NGK7" s="98">
        <f>'Sales Forecast by COS'!NGK6</f>
        <v>0</v>
      </c>
      <c r="NGL7" s="98">
        <f>'Sales Forecast by COS'!NGL6</f>
        <v>0</v>
      </c>
      <c r="NGM7" s="98">
        <f>'Sales Forecast by COS'!NGM6</f>
        <v>0</v>
      </c>
      <c r="NGN7" s="98">
        <f>'Sales Forecast by COS'!NGN6</f>
        <v>0</v>
      </c>
      <c r="NGO7" s="98">
        <f>'Sales Forecast by COS'!NGO6</f>
        <v>0</v>
      </c>
      <c r="NGP7" s="98">
        <f>'Sales Forecast by COS'!NGP6</f>
        <v>0</v>
      </c>
      <c r="NGQ7" s="98">
        <f>'Sales Forecast by COS'!NGQ6</f>
        <v>0</v>
      </c>
      <c r="NGR7" s="98">
        <f>'Sales Forecast by COS'!NGR6</f>
        <v>0</v>
      </c>
      <c r="NGS7" s="98">
        <f>'Sales Forecast by COS'!NGS6</f>
        <v>0</v>
      </c>
      <c r="NGT7" s="98">
        <f>'Sales Forecast by COS'!NGT6</f>
        <v>0</v>
      </c>
      <c r="NGU7" s="98">
        <f>'Sales Forecast by COS'!NGU6</f>
        <v>0</v>
      </c>
      <c r="NGV7" s="98">
        <f>'Sales Forecast by COS'!NGV6</f>
        <v>0</v>
      </c>
      <c r="NGW7" s="98">
        <f>'Sales Forecast by COS'!NGW6</f>
        <v>0</v>
      </c>
      <c r="NGX7" s="98">
        <f>'Sales Forecast by COS'!NGX6</f>
        <v>0</v>
      </c>
      <c r="NGY7" s="98">
        <f>'Sales Forecast by COS'!NGY6</f>
        <v>0</v>
      </c>
      <c r="NGZ7" s="98">
        <f>'Sales Forecast by COS'!NGZ6</f>
        <v>0</v>
      </c>
      <c r="NHA7" s="98">
        <f>'Sales Forecast by COS'!NHA6</f>
        <v>0</v>
      </c>
      <c r="NHB7" s="98">
        <f>'Sales Forecast by COS'!NHB6</f>
        <v>0</v>
      </c>
      <c r="NHC7" s="98">
        <f>'Sales Forecast by COS'!NHC6</f>
        <v>0</v>
      </c>
      <c r="NHD7" s="98">
        <f>'Sales Forecast by COS'!NHD6</f>
        <v>0</v>
      </c>
      <c r="NHE7" s="98">
        <f>'Sales Forecast by COS'!NHE6</f>
        <v>0</v>
      </c>
      <c r="NHF7" s="98">
        <f>'Sales Forecast by COS'!NHF6</f>
        <v>0</v>
      </c>
      <c r="NHG7" s="98">
        <f>'Sales Forecast by COS'!NHG6</f>
        <v>0</v>
      </c>
      <c r="NHH7" s="98">
        <f>'Sales Forecast by COS'!NHH6</f>
        <v>0</v>
      </c>
      <c r="NHI7" s="98">
        <f>'Sales Forecast by COS'!NHI6</f>
        <v>0</v>
      </c>
      <c r="NHJ7" s="98">
        <f>'Sales Forecast by COS'!NHJ6</f>
        <v>0</v>
      </c>
      <c r="NHK7" s="98">
        <f>'Sales Forecast by COS'!NHK6</f>
        <v>0</v>
      </c>
      <c r="NHL7" s="98">
        <f>'Sales Forecast by COS'!NHL6</f>
        <v>0</v>
      </c>
      <c r="NHM7" s="98">
        <f>'Sales Forecast by COS'!NHM6</f>
        <v>0</v>
      </c>
      <c r="NHN7" s="98">
        <f>'Sales Forecast by COS'!NHN6</f>
        <v>0</v>
      </c>
      <c r="NHO7" s="98">
        <f>'Sales Forecast by COS'!NHO6</f>
        <v>0</v>
      </c>
      <c r="NHP7" s="98">
        <f>'Sales Forecast by COS'!NHP6</f>
        <v>0</v>
      </c>
      <c r="NHQ7" s="98">
        <f>'Sales Forecast by COS'!NHQ6</f>
        <v>0</v>
      </c>
      <c r="NHR7" s="98">
        <f>'Sales Forecast by COS'!NHR6</f>
        <v>0</v>
      </c>
      <c r="NHS7" s="98">
        <f>'Sales Forecast by COS'!NHS6</f>
        <v>0</v>
      </c>
      <c r="NHT7" s="98">
        <f>'Sales Forecast by COS'!NHT6</f>
        <v>0</v>
      </c>
      <c r="NHU7" s="98">
        <f>'Sales Forecast by COS'!NHU6</f>
        <v>0</v>
      </c>
      <c r="NHV7" s="98">
        <f>'Sales Forecast by COS'!NHV6</f>
        <v>0</v>
      </c>
      <c r="NHW7" s="98">
        <f>'Sales Forecast by COS'!NHW6</f>
        <v>0</v>
      </c>
      <c r="NHX7" s="98">
        <f>'Sales Forecast by COS'!NHX6</f>
        <v>0</v>
      </c>
      <c r="NHY7" s="98">
        <f>'Sales Forecast by COS'!NHY6</f>
        <v>0</v>
      </c>
      <c r="NHZ7" s="98">
        <f>'Sales Forecast by COS'!NHZ6</f>
        <v>0</v>
      </c>
      <c r="NIA7" s="98">
        <f>'Sales Forecast by COS'!NIA6</f>
        <v>0</v>
      </c>
      <c r="NIB7" s="98">
        <f>'Sales Forecast by COS'!NIB6</f>
        <v>0</v>
      </c>
      <c r="NIC7" s="98">
        <f>'Sales Forecast by COS'!NIC6</f>
        <v>0</v>
      </c>
      <c r="NID7" s="98">
        <f>'Sales Forecast by COS'!NID6</f>
        <v>0</v>
      </c>
      <c r="NIE7" s="98">
        <f>'Sales Forecast by COS'!NIE6</f>
        <v>0</v>
      </c>
      <c r="NIF7" s="98">
        <f>'Sales Forecast by COS'!NIF6</f>
        <v>0</v>
      </c>
      <c r="NIG7" s="98">
        <f>'Sales Forecast by COS'!NIG6</f>
        <v>0</v>
      </c>
      <c r="NIH7" s="98">
        <f>'Sales Forecast by COS'!NIH6</f>
        <v>0</v>
      </c>
      <c r="NII7" s="98">
        <f>'Sales Forecast by COS'!NII6</f>
        <v>0</v>
      </c>
      <c r="NIJ7" s="98">
        <f>'Sales Forecast by COS'!NIJ6</f>
        <v>0</v>
      </c>
      <c r="NIK7" s="98">
        <f>'Sales Forecast by COS'!NIK6</f>
        <v>0</v>
      </c>
      <c r="NIL7" s="98">
        <f>'Sales Forecast by COS'!NIL6</f>
        <v>0</v>
      </c>
      <c r="NIM7" s="98">
        <f>'Sales Forecast by COS'!NIM6</f>
        <v>0</v>
      </c>
      <c r="NIN7" s="98">
        <f>'Sales Forecast by COS'!NIN6</f>
        <v>0</v>
      </c>
      <c r="NIO7" s="98">
        <f>'Sales Forecast by COS'!NIO6</f>
        <v>0</v>
      </c>
      <c r="NIP7" s="98">
        <f>'Sales Forecast by COS'!NIP6</f>
        <v>0</v>
      </c>
      <c r="NIQ7" s="98">
        <f>'Sales Forecast by COS'!NIQ6</f>
        <v>0</v>
      </c>
      <c r="NIR7" s="98">
        <f>'Sales Forecast by COS'!NIR6</f>
        <v>0</v>
      </c>
      <c r="NIS7" s="98">
        <f>'Sales Forecast by COS'!NIS6</f>
        <v>0</v>
      </c>
      <c r="NIT7" s="98">
        <f>'Sales Forecast by COS'!NIT6</f>
        <v>0</v>
      </c>
      <c r="NIU7" s="98">
        <f>'Sales Forecast by COS'!NIU6</f>
        <v>0</v>
      </c>
      <c r="NIV7" s="98">
        <f>'Sales Forecast by COS'!NIV6</f>
        <v>0</v>
      </c>
      <c r="NIW7" s="98">
        <f>'Sales Forecast by COS'!NIW6</f>
        <v>0</v>
      </c>
      <c r="NIX7" s="98">
        <f>'Sales Forecast by COS'!NIX6</f>
        <v>0</v>
      </c>
      <c r="NIY7" s="98">
        <f>'Sales Forecast by COS'!NIY6</f>
        <v>0</v>
      </c>
      <c r="NIZ7" s="98">
        <f>'Sales Forecast by COS'!NIZ6</f>
        <v>0</v>
      </c>
      <c r="NJA7" s="98">
        <f>'Sales Forecast by COS'!NJA6</f>
        <v>0</v>
      </c>
      <c r="NJB7" s="98">
        <f>'Sales Forecast by COS'!NJB6</f>
        <v>0</v>
      </c>
      <c r="NJC7" s="98">
        <f>'Sales Forecast by COS'!NJC6</f>
        <v>0</v>
      </c>
      <c r="NJD7" s="98">
        <f>'Sales Forecast by COS'!NJD6</f>
        <v>0</v>
      </c>
      <c r="NJE7" s="98">
        <f>'Sales Forecast by COS'!NJE6</f>
        <v>0</v>
      </c>
      <c r="NJF7" s="98">
        <f>'Sales Forecast by COS'!NJF6</f>
        <v>0</v>
      </c>
      <c r="NJG7" s="98">
        <f>'Sales Forecast by COS'!NJG6</f>
        <v>0</v>
      </c>
      <c r="NJH7" s="98">
        <f>'Sales Forecast by COS'!NJH6</f>
        <v>0</v>
      </c>
      <c r="NJI7" s="98">
        <f>'Sales Forecast by COS'!NJI6</f>
        <v>0</v>
      </c>
      <c r="NJJ7" s="98">
        <f>'Sales Forecast by COS'!NJJ6</f>
        <v>0</v>
      </c>
      <c r="NJK7" s="98">
        <f>'Sales Forecast by COS'!NJK6</f>
        <v>0</v>
      </c>
      <c r="NJL7" s="98">
        <f>'Sales Forecast by COS'!NJL6</f>
        <v>0</v>
      </c>
      <c r="NJM7" s="98">
        <f>'Sales Forecast by COS'!NJM6</f>
        <v>0</v>
      </c>
      <c r="NJN7" s="98">
        <f>'Sales Forecast by COS'!NJN6</f>
        <v>0</v>
      </c>
      <c r="NJO7" s="98">
        <f>'Sales Forecast by COS'!NJO6</f>
        <v>0</v>
      </c>
      <c r="NJP7" s="98">
        <f>'Sales Forecast by COS'!NJP6</f>
        <v>0</v>
      </c>
      <c r="NJQ7" s="98">
        <f>'Sales Forecast by COS'!NJQ6</f>
        <v>0</v>
      </c>
      <c r="NJR7" s="98">
        <f>'Sales Forecast by COS'!NJR6</f>
        <v>0</v>
      </c>
      <c r="NJS7" s="98">
        <f>'Sales Forecast by COS'!NJS6</f>
        <v>0</v>
      </c>
      <c r="NJT7" s="98">
        <f>'Sales Forecast by COS'!NJT6</f>
        <v>0</v>
      </c>
      <c r="NJU7" s="98">
        <f>'Sales Forecast by COS'!NJU6</f>
        <v>0</v>
      </c>
      <c r="NJV7" s="98">
        <f>'Sales Forecast by COS'!NJV6</f>
        <v>0</v>
      </c>
      <c r="NJW7" s="98">
        <f>'Sales Forecast by COS'!NJW6</f>
        <v>0</v>
      </c>
      <c r="NJX7" s="98">
        <f>'Sales Forecast by COS'!NJX6</f>
        <v>0</v>
      </c>
      <c r="NJY7" s="98">
        <f>'Sales Forecast by COS'!NJY6</f>
        <v>0</v>
      </c>
      <c r="NJZ7" s="98">
        <f>'Sales Forecast by COS'!NJZ6</f>
        <v>0</v>
      </c>
      <c r="NKA7" s="98">
        <f>'Sales Forecast by COS'!NKA6</f>
        <v>0</v>
      </c>
      <c r="NKB7" s="98">
        <f>'Sales Forecast by COS'!NKB6</f>
        <v>0</v>
      </c>
      <c r="NKC7" s="98">
        <f>'Sales Forecast by COS'!NKC6</f>
        <v>0</v>
      </c>
      <c r="NKD7" s="98">
        <f>'Sales Forecast by COS'!NKD6</f>
        <v>0</v>
      </c>
      <c r="NKE7" s="98">
        <f>'Sales Forecast by COS'!NKE6</f>
        <v>0</v>
      </c>
      <c r="NKF7" s="98">
        <f>'Sales Forecast by COS'!NKF6</f>
        <v>0</v>
      </c>
      <c r="NKG7" s="98">
        <f>'Sales Forecast by COS'!NKG6</f>
        <v>0</v>
      </c>
      <c r="NKH7" s="98">
        <f>'Sales Forecast by COS'!NKH6</f>
        <v>0</v>
      </c>
      <c r="NKI7" s="98">
        <f>'Sales Forecast by COS'!NKI6</f>
        <v>0</v>
      </c>
      <c r="NKJ7" s="98">
        <f>'Sales Forecast by COS'!NKJ6</f>
        <v>0</v>
      </c>
      <c r="NKK7" s="98">
        <f>'Sales Forecast by COS'!NKK6</f>
        <v>0</v>
      </c>
      <c r="NKL7" s="98">
        <f>'Sales Forecast by COS'!NKL6</f>
        <v>0</v>
      </c>
      <c r="NKM7" s="98">
        <f>'Sales Forecast by COS'!NKM6</f>
        <v>0</v>
      </c>
      <c r="NKN7" s="98">
        <f>'Sales Forecast by COS'!NKN6</f>
        <v>0</v>
      </c>
      <c r="NKO7" s="98">
        <f>'Sales Forecast by COS'!NKO6</f>
        <v>0</v>
      </c>
      <c r="NKP7" s="98">
        <f>'Sales Forecast by COS'!NKP6</f>
        <v>0</v>
      </c>
      <c r="NKQ7" s="98">
        <f>'Sales Forecast by COS'!NKQ6</f>
        <v>0</v>
      </c>
      <c r="NKR7" s="98">
        <f>'Sales Forecast by COS'!NKR6</f>
        <v>0</v>
      </c>
      <c r="NKS7" s="98">
        <f>'Sales Forecast by COS'!NKS6</f>
        <v>0</v>
      </c>
      <c r="NKT7" s="98">
        <f>'Sales Forecast by COS'!NKT6</f>
        <v>0</v>
      </c>
      <c r="NKU7" s="98">
        <f>'Sales Forecast by COS'!NKU6</f>
        <v>0</v>
      </c>
      <c r="NKV7" s="98">
        <f>'Sales Forecast by COS'!NKV6</f>
        <v>0</v>
      </c>
      <c r="NKW7" s="98">
        <f>'Sales Forecast by COS'!NKW6</f>
        <v>0</v>
      </c>
      <c r="NKX7" s="98">
        <f>'Sales Forecast by COS'!NKX6</f>
        <v>0</v>
      </c>
      <c r="NKY7" s="98">
        <f>'Sales Forecast by COS'!NKY6</f>
        <v>0</v>
      </c>
      <c r="NKZ7" s="98">
        <f>'Sales Forecast by COS'!NKZ6</f>
        <v>0</v>
      </c>
      <c r="NLA7" s="98">
        <f>'Sales Forecast by COS'!NLA6</f>
        <v>0</v>
      </c>
      <c r="NLB7" s="98">
        <f>'Sales Forecast by COS'!NLB6</f>
        <v>0</v>
      </c>
      <c r="NLC7" s="98">
        <f>'Sales Forecast by COS'!NLC6</f>
        <v>0</v>
      </c>
      <c r="NLD7" s="98">
        <f>'Sales Forecast by COS'!NLD6</f>
        <v>0</v>
      </c>
      <c r="NLE7" s="98">
        <f>'Sales Forecast by COS'!NLE6</f>
        <v>0</v>
      </c>
      <c r="NLF7" s="98">
        <f>'Sales Forecast by COS'!NLF6</f>
        <v>0</v>
      </c>
      <c r="NLG7" s="98">
        <f>'Sales Forecast by COS'!NLG6</f>
        <v>0</v>
      </c>
      <c r="NLH7" s="98">
        <f>'Sales Forecast by COS'!NLH6</f>
        <v>0</v>
      </c>
      <c r="NLI7" s="98">
        <f>'Sales Forecast by COS'!NLI6</f>
        <v>0</v>
      </c>
      <c r="NLJ7" s="98">
        <f>'Sales Forecast by COS'!NLJ6</f>
        <v>0</v>
      </c>
      <c r="NLK7" s="98">
        <f>'Sales Forecast by COS'!NLK6</f>
        <v>0</v>
      </c>
      <c r="NLL7" s="98">
        <f>'Sales Forecast by COS'!NLL6</f>
        <v>0</v>
      </c>
      <c r="NLM7" s="98">
        <f>'Sales Forecast by COS'!NLM6</f>
        <v>0</v>
      </c>
      <c r="NLN7" s="98">
        <f>'Sales Forecast by COS'!NLN6</f>
        <v>0</v>
      </c>
      <c r="NLO7" s="98">
        <f>'Sales Forecast by COS'!NLO6</f>
        <v>0</v>
      </c>
      <c r="NLP7" s="98">
        <f>'Sales Forecast by COS'!NLP6</f>
        <v>0</v>
      </c>
      <c r="NLQ7" s="98">
        <f>'Sales Forecast by COS'!NLQ6</f>
        <v>0</v>
      </c>
      <c r="NLR7" s="98">
        <f>'Sales Forecast by COS'!NLR6</f>
        <v>0</v>
      </c>
      <c r="NLS7" s="98">
        <f>'Sales Forecast by COS'!NLS6</f>
        <v>0</v>
      </c>
      <c r="NLT7" s="98">
        <f>'Sales Forecast by COS'!NLT6</f>
        <v>0</v>
      </c>
      <c r="NLU7" s="98">
        <f>'Sales Forecast by COS'!NLU6</f>
        <v>0</v>
      </c>
      <c r="NLV7" s="98">
        <f>'Sales Forecast by COS'!NLV6</f>
        <v>0</v>
      </c>
      <c r="NLW7" s="98">
        <f>'Sales Forecast by COS'!NLW6</f>
        <v>0</v>
      </c>
      <c r="NLX7" s="98">
        <f>'Sales Forecast by COS'!NLX6</f>
        <v>0</v>
      </c>
      <c r="NLY7" s="98">
        <f>'Sales Forecast by COS'!NLY6</f>
        <v>0</v>
      </c>
      <c r="NLZ7" s="98">
        <f>'Sales Forecast by COS'!NLZ6</f>
        <v>0</v>
      </c>
      <c r="NMA7" s="98">
        <f>'Sales Forecast by COS'!NMA6</f>
        <v>0</v>
      </c>
      <c r="NMB7" s="98">
        <f>'Sales Forecast by COS'!NMB6</f>
        <v>0</v>
      </c>
      <c r="NMC7" s="98">
        <f>'Sales Forecast by COS'!NMC6</f>
        <v>0</v>
      </c>
      <c r="NMD7" s="98">
        <f>'Sales Forecast by COS'!NMD6</f>
        <v>0</v>
      </c>
      <c r="NME7" s="98">
        <f>'Sales Forecast by COS'!NME6</f>
        <v>0</v>
      </c>
      <c r="NMF7" s="98">
        <f>'Sales Forecast by COS'!NMF6</f>
        <v>0</v>
      </c>
      <c r="NMG7" s="98">
        <f>'Sales Forecast by COS'!NMG6</f>
        <v>0</v>
      </c>
      <c r="NMH7" s="98">
        <f>'Sales Forecast by COS'!NMH6</f>
        <v>0</v>
      </c>
      <c r="NMI7" s="98">
        <f>'Sales Forecast by COS'!NMI6</f>
        <v>0</v>
      </c>
      <c r="NMJ7" s="98">
        <f>'Sales Forecast by COS'!NMJ6</f>
        <v>0</v>
      </c>
      <c r="NMK7" s="98">
        <f>'Sales Forecast by COS'!NMK6</f>
        <v>0</v>
      </c>
      <c r="NML7" s="98">
        <f>'Sales Forecast by COS'!NML6</f>
        <v>0</v>
      </c>
      <c r="NMM7" s="98">
        <f>'Sales Forecast by COS'!NMM6</f>
        <v>0</v>
      </c>
      <c r="NMN7" s="98">
        <f>'Sales Forecast by COS'!NMN6</f>
        <v>0</v>
      </c>
      <c r="NMO7" s="98">
        <f>'Sales Forecast by COS'!NMO6</f>
        <v>0</v>
      </c>
      <c r="NMP7" s="98">
        <f>'Sales Forecast by COS'!NMP6</f>
        <v>0</v>
      </c>
      <c r="NMQ7" s="98">
        <f>'Sales Forecast by COS'!NMQ6</f>
        <v>0</v>
      </c>
      <c r="NMR7" s="98">
        <f>'Sales Forecast by COS'!NMR6</f>
        <v>0</v>
      </c>
      <c r="NMS7" s="98">
        <f>'Sales Forecast by COS'!NMS6</f>
        <v>0</v>
      </c>
      <c r="NMT7" s="98">
        <f>'Sales Forecast by COS'!NMT6</f>
        <v>0</v>
      </c>
      <c r="NMU7" s="98">
        <f>'Sales Forecast by COS'!NMU6</f>
        <v>0</v>
      </c>
      <c r="NMV7" s="98">
        <f>'Sales Forecast by COS'!NMV6</f>
        <v>0</v>
      </c>
      <c r="NMW7" s="98">
        <f>'Sales Forecast by COS'!NMW6</f>
        <v>0</v>
      </c>
      <c r="NMX7" s="98">
        <f>'Sales Forecast by COS'!NMX6</f>
        <v>0</v>
      </c>
      <c r="NMY7" s="98">
        <f>'Sales Forecast by COS'!NMY6</f>
        <v>0</v>
      </c>
      <c r="NMZ7" s="98">
        <f>'Sales Forecast by COS'!NMZ6</f>
        <v>0</v>
      </c>
      <c r="NNA7" s="98">
        <f>'Sales Forecast by COS'!NNA6</f>
        <v>0</v>
      </c>
      <c r="NNB7" s="98">
        <f>'Sales Forecast by COS'!NNB6</f>
        <v>0</v>
      </c>
      <c r="NNC7" s="98">
        <f>'Sales Forecast by COS'!NNC6</f>
        <v>0</v>
      </c>
      <c r="NND7" s="98">
        <f>'Sales Forecast by COS'!NND6</f>
        <v>0</v>
      </c>
      <c r="NNE7" s="98">
        <f>'Sales Forecast by COS'!NNE6</f>
        <v>0</v>
      </c>
      <c r="NNF7" s="98">
        <f>'Sales Forecast by COS'!NNF6</f>
        <v>0</v>
      </c>
      <c r="NNG7" s="98">
        <f>'Sales Forecast by COS'!NNG6</f>
        <v>0</v>
      </c>
      <c r="NNH7" s="98">
        <f>'Sales Forecast by COS'!NNH6</f>
        <v>0</v>
      </c>
      <c r="NNI7" s="98">
        <f>'Sales Forecast by COS'!NNI6</f>
        <v>0</v>
      </c>
      <c r="NNJ7" s="98">
        <f>'Sales Forecast by COS'!NNJ6</f>
        <v>0</v>
      </c>
      <c r="NNK7" s="98">
        <f>'Sales Forecast by COS'!NNK6</f>
        <v>0</v>
      </c>
      <c r="NNL7" s="98">
        <f>'Sales Forecast by COS'!NNL6</f>
        <v>0</v>
      </c>
      <c r="NNM7" s="98">
        <f>'Sales Forecast by COS'!NNM6</f>
        <v>0</v>
      </c>
      <c r="NNN7" s="98">
        <f>'Sales Forecast by COS'!NNN6</f>
        <v>0</v>
      </c>
      <c r="NNO7" s="98">
        <f>'Sales Forecast by COS'!NNO6</f>
        <v>0</v>
      </c>
      <c r="NNP7" s="98">
        <f>'Sales Forecast by COS'!NNP6</f>
        <v>0</v>
      </c>
      <c r="NNQ7" s="98">
        <f>'Sales Forecast by COS'!NNQ6</f>
        <v>0</v>
      </c>
      <c r="NNR7" s="98">
        <f>'Sales Forecast by COS'!NNR6</f>
        <v>0</v>
      </c>
      <c r="NNS7" s="98">
        <f>'Sales Forecast by COS'!NNS6</f>
        <v>0</v>
      </c>
      <c r="NNT7" s="98">
        <f>'Sales Forecast by COS'!NNT6</f>
        <v>0</v>
      </c>
      <c r="NNU7" s="98">
        <f>'Sales Forecast by COS'!NNU6</f>
        <v>0</v>
      </c>
      <c r="NNV7" s="98">
        <f>'Sales Forecast by COS'!NNV6</f>
        <v>0</v>
      </c>
      <c r="NNW7" s="98">
        <f>'Sales Forecast by COS'!NNW6</f>
        <v>0</v>
      </c>
      <c r="NNX7" s="98">
        <f>'Sales Forecast by COS'!NNX6</f>
        <v>0</v>
      </c>
      <c r="NNY7" s="98">
        <f>'Sales Forecast by COS'!NNY6</f>
        <v>0</v>
      </c>
      <c r="NNZ7" s="98">
        <f>'Sales Forecast by COS'!NNZ6</f>
        <v>0</v>
      </c>
      <c r="NOA7" s="98">
        <f>'Sales Forecast by COS'!NOA6</f>
        <v>0</v>
      </c>
      <c r="NOB7" s="98">
        <f>'Sales Forecast by COS'!NOB6</f>
        <v>0</v>
      </c>
      <c r="NOC7" s="98">
        <f>'Sales Forecast by COS'!NOC6</f>
        <v>0</v>
      </c>
      <c r="NOD7" s="98">
        <f>'Sales Forecast by COS'!NOD6</f>
        <v>0</v>
      </c>
      <c r="NOE7" s="98">
        <f>'Sales Forecast by COS'!NOE6</f>
        <v>0</v>
      </c>
      <c r="NOF7" s="98">
        <f>'Sales Forecast by COS'!NOF6</f>
        <v>0</v>
      </c>
      <c r="NOG7" s="98">
        <f>'Sales Forecast by COS'!NOG6</f>
        <v>0</v>
      </c>
      <c r="NOH7" s="98">
        <f>'Sales Forecast by COS'!NOH6</f>
        <v>0</v>
      </c>
      <c r="NOI7" s="98">
        <f>'Sales Forecast by COS'!NOI6</f>
        <v>0</v>
      </c>
      <c r="NOJ7" s="98">
        <f>'Sales Forecast by COS'!NOJ6</f>
        <v>0</v>
      </c>
      <c r="NOK7" s="98">
        <f>'Sales Forecast by COS'!NOK6</f>
        <v>0</v>
      </c>
      <c r="NOL7" s="98">
        <f>'Sales Forecast by COS'!NOL6</f>
        <v>0</v>
      </c>
      <c r="NOM7" s="98">
        <f>'Sales Forecast by COS'!NOM6</f>
        <v>0</v>
      </c>
      <c r="NON7" s="98">
        <f>'Sales Forecast by COS'!NON6</f>
        <v>0</v>
      </c>
      <c r="NOO7" s="98">
        <f>'Sales Forecast by COS'!NOO6</f>
        <v>0</v>
      </c>
      <c r="NOP7" s="98">
        <f>'Sales Forecast by COS'!NOP6</f>
        <v>0</v>
      </c>
      <c r="NOQ7" s="98">
        <f>'Sales Forecast by COS'!NOQ6</f>
        <v>0</v>
      </c>
      <c r="NOR7" s="98">
        <f>'Sales Forecast by COS'!NOR6</f>
        <v>0</v>
      </c>
      <c r="NOS7" s="98">
        <f>'Sales Forecast by COS'!NOS6</f>
        <v>0</v>
      </c>
      <c r="NOT7" s="98">
        <f>'Sales Forecast by COS'!NOT6</f>
        <v>0</v>
      </c>
      <c r="NOU7" s="98">
        <f>'Sales Forecast by COS'!NOU6</f>
        <v>0</v>
      </c>
      <c r="NOV7" s="98">
        <f>'Sales Forecast by COS'!NOV6</f>
        <v>0</v>
      </c>
      <c r="NOW7" s="98">
        <f>'Sales Forecast by COS'!NOW6</f>
        <v>0</v>
      </c>
      <c r="NOX7" s="98">
        <f>'Sales Forecast by COS'!NOX6</f>
        <v>0</v>
      </c>
      <c r="NOY7" s="98">
        <f>'Sales Forecast by COS'!NOY6</f>
        <v>0</v>
      </c>
      <c r="NOZ7" s="98">
        <f>'Sales Forecast by COS'!NOZ6</f>
        <v>0</v>
      </c>
      <c r="NPA7" s="98">
        <f>'Sales Forecast by COS'!NPA6</f>
        <v>0</v>
      </c>
      <c r="NPB7" s="98">
        <f>'Sales Forecast by COS'!NPB6</f>
        <v>0</v>
      </c>
      <c r="NPC7" s="98">
        <f>'Sales Forecast by COS'!NPC6</f>
        <v>0</v>
      </c>
      <c r="NPD7" s="98">
        <f>'Sales Forecast by COS'!NPD6</f>
        <v>0</v>
      </c>
      <c r="NPE7" s="98">
        <f>'Sales Forecast by COS'!NPE6</f>
        <v>0</v>
      </c>
      <c r="NPF7" s="98">
        <f>'Sales Forecast by COS'!NPF6</f>
        <v>0</v>
      </c>
      <c r="NPG7" s="98">
        <f>'Sales Forecast by COS'!NPG6</f>
        <v>0</v>
      </c>
      <c r="NPH7" s="98">
        <f>'Sales Forecast by COS'!NPH6</f>
        <v>0</v>
      </c>
      <c r="NPI7" s="98">
        <f>'Sales Forecast by COS'!NPI6</f>
        <v>0</v>
      </c>
      <c r="NPJ7" s="98">
        <f>'Sales Forecast by COS'!NPJ6</f>
        <v>0</v>
      </c>
      <c r="NPK7" s="98">
        <f>'Sales Forecast by COS'!NPK6</f>
        <v>0</v>
      </c>
      <c r="NPL7" s="98">
        <f>'Sales Forecast by COS'!NPL6</f>
        <v>0</v>
      </c>
      <c r="NPM7" s="98">
        <f>'Sales Forecast by COS'!NPM6</f>
        <v>0</v>
      </c>
      <c r="NPN7" s="98">
        <f>'Sales Forecast by COS'!NPN6</f>
        <v>0</v>
      </c>
      <c r="NPO7" s="98">
        <f>'Sales Forecast by COS'!NPO6</f>
        <v>0</v>
      </c>
      <c r="NPP7" s="98">
        <f>'Sales Forecast by COS'!NPP6</f>
        <v>0</v>
      </c>
      <c r="NPQ7" s="98">
        <f>'Sales Forecast by COS'!NPQ6</f>
        <v>0</v>
      </c>
      <c r="NPR7" s="98">
        <f>'Sales Forecast by COS'!NPR6</f>
        <v>0</v>
      </c>
      <c r="NPS7" s="98">
        <f>'Sales Forecast by COS'!NPS6</f>
        <v>0</v>
      </c>
      <c r="NPT7" s="98">
        <f>'Sales Forecast by COS'!NPT6</f>
        <v>0</v>
      </c>
      <c r="NPU7" s="98">
        <f>'Sales Forecast by COS'!NPU6</f>
        <v>0</v>
      </c>
      <c r="NPV7" s="98">
        <f>'Sales Forecast by COS'!NPV6</f>
        <v>0</v>
      </c>
      <c r="NPW7" s="98">
        <f>'Sales Forecast by COS'!NPW6</f>
        <v>0</v>
      </c>
      <c r="NPX7" s="98">
        <f>'Sales Forecast by COS'!NPX6</f>
        <v>0</v>
      </c>
      <c r="NPY7" s="98">
        <f>'Sales Forecast by COS'!NPY6</f>
        <v>0</v>
      </c>
      <c r="NPZ7" s="98">
        <f>'Sales Forecast by COS'!NPZ6</f>
        <v>0</v>
      </c>
      <c r="NQA7" s="98">
        <f>'Sales Forecast by COS'!NQA6</f>
        <v>0</v>
      </c>
      <c r="NQB7" s="98">
        <f>'Sales Forecast by COS'!NQB6</f>
        <v>0</v>
      </c>
      <c r="NQC7" s="98">
        <f>'Sales Forecast by COS'!NQC6</f>
        <v>0</v>
      </c>
      <c r="NQD7" s="98">
        <f>'Sales Forecast by COS'!NQD6</f>
        <v>0</v>
      </c>
      <c r="NQE7" s="98">
        <f>'Sales Forecast by COS'!NQE6</f>
        <v>0</v>
      </c>
      <c r="NQF7" s="98">
        <f>'Sales Forecast by COS'!NQF6</f>
        <v>0</v>
      </c>
      <c r="NQG7" s="98">
        <f>'Sales Forecast by COS'!NQG6</f>
        <v>0</v>
      </c>
      <c r="NQH7" s="98">
        <f>'Sales Forecast by COS'!NQH6</f>
        <v>0</v>
      </c>
      <c r="NQI7" s="98">
        <f>'Sales Forecast by COS'!NQI6</f>
        <v>0</v>
      </c>
      <c r="NQJ7" s="98">
        <f>'Sales Forecast by COS'!NQJ6</f>
        <v>0</v>
      </c>
      <c r="NQK7" s="98">
        <f>'Sales Forecast by COS'!NQK6</f>
        <v>0</v>
      </c>
      <c r="NQL7" s="98">
        <f>'Sales Forecast by COS'!NQL6</f>
        <v>0</v>
      </c>
      <c r="NQM7" s="98">
        <f>'Sales Forecast by COS'!NQM6</f>
        <v>0</v>
      </c>
      <c r="NQN7" s="98">
        <f>'Sales Forecast by COS'!NQN6</f>
        <v>0</v>
      </c>
      <c r="NQO7" s="98">
        <f>'Sales Forecast by COS'!NQO6</f>
        <v>0</v>
      </c>
      <c r="NQP7" s="98">
        <f>'Sales Forecast by COS'!NQP6</f>
        <v>0</v>
      </c>
      <c r="NQQ7" s="98">
        <f>'Sales Forecast by COS'!NQQ6</f>
        <v>0</v>
      </c>
      <c r="NQR7" s="98">
        <f>'Sales Forecast by COS'!NQR6</f>
        <v>0</v>
      </c>
      <c r="NQS7" s="98">
        <f>'Sales Forecast by COS'!NQS6</f>
        <v>0</v>
      </c>
      <c r="NQT7" s="98">
        <f>'Sales Forecast by COS'!NQT6</f>
        <v>0</v>
      </c>
      <c r="NQU7" s="98">
        <f>'Sales Forecast by COS'!NQU6</f>
        <v>0</v>
      </c>
      <c r="NQV7" s="98">
        <f>'Sales Forecast by COS'!NQV6</f>
        <v>0</v>
      </c>
      <c r="NQW7" s="98">
        <f>'Sales Forecast by COS'!NQW6</f>
        <v>0</v>
      </c>
      <c r="NQX7" s="98">
        <f>'Sales Forecast by COS'!NQX6</f>
        <v>0</v>
      </c>
      <c r="NQY7" s="98">
        <f>'Sales Forecast by COS'!NQY6</f>
        <v>0</v>
      </c>
      <c r="NQZ7" s="98">
        <f>'Sales Forecast by COS'!NQZ6</f>
        <v>0</v>
      </c>
      <c r="NRA7" s="98">
        <f>'Sales Forecast by COS'!NRA6</f>
        <v>0</v>
      </c>
      <c r="NRB7" s="98">
        <f>'Sales Forecast by COS'!NRB6</f>
        <v>0</v>
      </c>
      <c r="NRC7" s="98">
        <f>'Sales Forecast by COS'!NRC6</f>
        <v>0</v>
      </c>
      <c r="NRD7" s="98">
        <f>'Sales Forecast by COS'!NRD6</f>
        <v>0</v>
      </c>
      <c r="NRE7" s="98">
        <f>'Sales Forecast by COS'!NRE6</f>
        <v>0</v>
      </c>
      <c r="NRF7" s="98">
        <f>'Sales Forecast by COS'!NRF6</f>
        <v>0</v>
      </c>
      <c r="NRG7" s="98">
        <f>'Sales Forecast by COS'!NRG6</f>
        <v>0</v>
      </c>
      <c r="NRH7" s="98">
        <f>'Sales Forecast by COS'!NRH6</f>
        <v>0</v>
      </c>
      <c r="NRI7" s="98">
        <f>'Sales Forecast by COS'!NRI6</f>
        <v>0</v>
      </c>
      <c r="NRJ7" s="98">
        <f>'Sales Forecast by COS'!NRJ6</f>
        <v>0</v>
      </c>
      <c r="NRK7" s="98">
        <f>'Sales Forecast by COS'!NRK6</f>
        <v>0</v>
      </c>
      <c r="NRL7" s="98">
        <f>'Sales Forecast by COS'!NRL6</f>
        <v>0</v>
      </c>
      <c r="NRM7" s="98">
        <f>'Sales Forecast by COS'!NRM6</f>
        <v>0</v>
      </c>
      <c r="NRN7" s="98">
        <f>'Sales Forecast by COS'!NRN6</f>
        <v>0</v>
      </c>
      <c r="NRO7" s="98">
        <f>'Sales Forecast by COS'!NRO6</f>
        <v>0</v>
      </c>
      <c r="NRP7" s="98">
        <f>'Sales Forecast by COS'!NRP6</f>
        <v>0</v>
      </c>
      <c r="NRQ7" s="98">
        <f>'Sales Forecast by COS'!NRQ6</f>
        <v>0</v>
      </c>
      <c r="NRR7" s="98">
        <f>'Sales Forecast by COS'!NRR6</f>
        <v>0</v>
      </c>
      <c r="NRS7" s="98">
        <f>'Sales Forecast by COS'!NRS6</f>
        <v>0</v>
      </c>
      <c r="NRT7" s="98">
        <f>'Sales Forecast by COS'!NRT6</f>
        <v>0</v>
      </c>
      <c r="NRU7" s="98">
        <f>'Sales Forecast by COS'!NRU6</f>
        <v>0</v>
      </c>
      <c r="NRV7" s="98">
        <f>'Sales Forecast by COS'!NRV6</f>
        <v>0</v>
      </c>
      <c r="NRW7" s="98">
        <f>'Sales Forecast by COS'!NRW6</f>
        <v>0</v>
      </c>
      <c r="NRX7" s="98">
        <f>'Sales Forecast by COS'!NRX6</f>
        <v>0</v>
      </c>
      <c r="NRY7" s="98">
        <f>'Sales Forecast by COS'!NRY6</f>
        <v>0</v>
      </c>
      <c r="NRZ7" s="98">
        <f>'Sales Forecast by COS'!NRZ6</f>
        <v>0</v>
      </c>
      <c r="NSA7" s="98">
        <f>'Sales Forecast by COS'!NSA6</f>
        <v>0</v>
      </c>
      <c r="NSB7" s="98">
        <f>'Sales Forecast by COS'!NSB6</f>
        <v>0</v>
      </c>
      <c r="NSC7" s="98">
        <f>'Sales Forecast by COS'!NSC6</f>
        <v>0</v>
      </c>
      <c r="NSD7" s="98">
        <f>'Sales Forecast by COS'!NSD6</f>
        <v>0</v>
      </c>
      <c r="NSE7" s="98">
        <f>'Sales Forecast by COS'!NSE6</f>
        <v>0</v>
      </c>
      <c r="NSF7" s="98">
        <f>'Sales Forecast by COS'!NSF6</f>
        <v>0</v>
      </c>
      <c r="NSG7" s="98">
        <f>'Sales Forecast by COS'!NSG6</f>
        <v>0</v>
      </c>
      <c r="NSH7" s="98">
        <f>'Sales Forecast by COS'!NSH6</f>
        <v>0</v>
      </c>
      <c r="NSI7" s="98">
        <f>'Sales Forecast by COS'!NSI6</f>
        <v>0</v>
      </c>
      <c r="NSJ7" s="98">
        <f>'Sales Forecast by COS'!NSJ6</f>
        <v>0</v>
      </c>
      <c r="NSK7" s="98">
        <f>'Sales Forecast by COS'!NSK6</f>
        <v>0</v>
      </c>
      <c r="NSL7" s="98">
        <f>'Sales Forecast by COS'!NSL6</f>
        <v>0</v>
      </c>
      <c r="NSM7" s="98">
        <f>'Sales Forecast by COS'!NSM6</f>
        <v>0</v>
      </c>
      <c r="NSN7" s="98">
        <f>'Sales Forecast by COS'!NSN6</f>
        <v>0</v>
      </c>
      <c r="NSO7" s="98">
        <f>'Sales Forecast by COS'!NSO6</f>
        <v>0</v>
      </c>
      <c r="NSP7" s="98">
        <f>'Sales Forecast by COS'!NSP6</f>
        <v>0</v>
      </c>
      <c r="NSQ7" s="98">
        <f>'Sales Forecast by COS'!NSQ6</f>
        <v>0</v>
      </c>
      <c r="NSR7" s="98">
        <f>'Sales Forecast by COS'!NSR6</f>
        <v>0</v>
      </c>
      <c r="NSS7" s="98">
        <f>'Sales Forecast by COS'!NSS6</f>
        <v>0</v>
      </c>
      <c r="NST7" s="98">
        <f>'Sales Forecast by COS'!NST6</f>
        <v>0</v>
      </c>
      <c r="NSU7" s="98">
        <f>'Sales Forecast by COS'!NSU6</f>
        <v>0</v>
      </c>
      <c r="NSV7" s="98">
        <f>'Sales Forecast by COS'!NSV6</f>
        <v>0</v>
      </c>
      <c r="NSW7" s="98">
        <f>'Sales Forecast by COS'!NSW6</f>
        <v>0</v>
      </c>
      <c r="NSX7" s="98">
        <f>'Sales Forecast by COS'!NSX6</f>
        <v>0</v>
      </c>
      <c r="NSY7" s="98">
        <f>'Sales Forecast by COS'!NSY6</f>
        <v>0</v>
      </c>
      <c r="NSZ7" s="98">
        <f>'Sales Forecast by COS'!NSZ6</f>
        <v>0</v>
      </c>
      <c r="NTA7" s="98">
        <f>'Sales Forecast by COS'!NTA6</f>
        <v>0</v>
      </c>
      <c r="NTB7" s="98">
        <f>'Sales Forecast by COS'!NTB6</f>
        <v>0</v>
      </c>
      <c r="NTC7" s="98">
        <f>'Sales Forecast by COS'!NTC6</f>
        <v>0</v>
      </c>
      <c r="NTD7" s="98">
        <f>'Sales Forecast by COS'!NTD6</f>
        <v>0</v>
      </c>
      <c r="NTE7" s="98">
        <f>'Sales Forecast by COS'!NTE6</f>
        <v>0</v>
      </c>
      <c r="NTF7" s="98">
        <f>'Sales Forecast by COS'!NTF6</f>
        <v>0</v>
      </c>
      <c r="NTG7" s="98">
        <f>'Sales Forecast by COS'!NTG6</f>
        <v>0</v>
      </c>
      <c r="NTH7" s="98">
        <f>'Sales Forecast by COS'!NTH6</f>
        <v>0</v>
      </c>
      <c r="NTI7" s="98">
        <f>'Sales Forecast by COS'!NTI6</f>
        <v>0</v>
      </c>
      <c r="NTJ7" s="98">
        <f>'Sales Forecast by COS'!NTJ6</f>
        <v>0</v>
      </c>
      <c r="NTK7" s="98">
        <f>'Sales Forecast by COS'!NTK6</f>
        <v>0</v>
      </c>
      <c r="NTL7" s="98">
        <f>'Sales Forecast by COS'!NTL6</f>
        <v>0</v>
      </c>
      <c r="NTM7" s="98">
        <f>'Sales Forecast by COS'!NTM6</f>
        <v>0</v>
      </c>
      <c r="NTN7" s="98">
        <f>'Sales Forecast by COS'!NTN6</f>
        <v>0</v>
      </c>
      <c r="NTO7" s="98">
        <f>'Sales Forecast by COS'!NTO6</f>
        <v>0</v>
      </c>
      <c r="NTP7" s="98">
        <f>'Sales Forecast by COS'!NTP6</f>
        <v>0</v>
      </c>
      <c r="NTQ7" s="98">
        <f>'Sales Forecast by COS'!NTQ6</f>
        <v>0</v>
      </c>
      <c r="NTR7" s="98">
        <f>'Sales Forecast by COS'!NTR6</f>
        <v>0</v>
      </c>
      <c r="NTS7" s="98">
        <f>'Sales Forecast by COS'!NTS6</f>
        <v>0</v>
      </c>
      <c r="NTT7" s="98">
        <f>'Sales Forecast by COS'!NTT6</f>
        <v>0</v>
      </c>
      <c r="NTU7" s="98">
        <f>'Sales Forecast by COS'!NTU6</f>
        <v>0</v>
      </c>
      <c r="NTV7" s="98">
        <f>'Sales Forecast by COS'!NTV6</f>
        <v>0</v>
      </c>
      <c r="NTW7" s="98">
        <f>'Sales Forecast by COS'!NTW6</f>
        <v>0</v>
      </c>
      <c r="NTX7" s="98">
        <f>'Sales Forecast by COS'!NTX6</f>
        <v>0</v>
      </c>
      <c r="NTY7" s="98">
        <f>'Sales Forecast by COS'!NTY6</f>
        <v>0</v>
      </c>
      <c r="NTZ7" s="98">
        <f>'Sales Forecast by COS'!NTZ6</f>
        <v>0</v>
      </c>
      <c r="NUA7" s="98">
        <f>'Sales Forecast by COS'!NUA6</f>
        <v>0</v>
      </c>
      <c r="NUB7" s="98">
        <f>'Sales Forecast by COS'!NUB6</f>
        <v>0</v>
      </c>
      <c r="NUC7" s="98">
        <f>'Sales Forecast by COS'!NUC6</f>
        <v>0</v>
      </c>
      <c r="NUD7" s="98">
        <f>'Sales Forecast by COS'!NUD6</f>
        <v>0</v>
      </c>
      <c r="NUE7" s="98">
        <f>'Sales Forecast by COS'!NUE6</f>
        <v>0</v>
      </c>
      <c r="NUF7" s="98">
        <f>'Sales Forecast by COS'!NUF6</f>
        <v>0</v>
      </c>
      <c r="NUG7" s="98">
        <f>'Sales Forecast by COS'!NUG6</f>
        <v>0</v>
      </c>
      <c r="NUH7" s="98">
        <f>'Sales Forecast by COS'!NUH6</f>
        <v>0</v>
      </c>
      <c r="NUI7" s="98">
        <f>'Sales Forecast by COS'!NUI6</f>
        <v>0</v>
      </c>
      <c r="NUJ7" s="98">
        <f>'Sales Forecast by COS'!NUJ6</f>
        <v>0</v>
      </c>
      <c r="NUK7" s="98">
        <f>'Sales Forecast by COS'!NUK6</f>
        <v>0</v>
      </c>
      <c r="NUL7" s="98">
        <f>'Sales Forecast by COS'!NUL6</f>
        <v>0</v>
      </c>
      <c r="NUM7" s="98">
        <f>'Sales Forecast by COS'!NUM6</f>
        <v>0</v>
      </c>
      <c r="NUN7" s="98">
        <f>'Sales Forecast by COS'!NUN6</f>
        <v>0</v>
      </c>
      <c r="NUO7" s="98">
        <f>'Sales Forecast by COS'!NUO6</f>
        <v>0</v>
      </c>
      <c r="NUP7" s="98">
        <f>'Sales Forecast by COS'!NUP6</f>
        <v>0</v>
      </c>
      <c r="NUQ7" s="98">
        <f>'Sales Forecast by COS'!NUQ6</f>
        <v>0</v>
      </c>
      <c r="NUR7" s="98">
        <f>'Sales Forecast by COS'!NUR6</f>
        <v>0</v>
      </c>
      <c r="NUS7" s="98">
        <f>'Sales Forecast by COS'!NUS6</f>
        <v>0</v>
      </c>
      <c r="NUT7" s="98">
        <f>'Sales Forecast by COS'!NUT6</f>
        <v>0</v>
      </c>
      <c r="NUU7" s="98">
        <f>'Sales Forecast by COS'!NUU6</f>
        <v>0</v>
      </c>
      <c r="NUV7" s="98">
        <f>'Sales Forecast by COS'!NUV6</f>
        <v>0</v>
      </c>
      <c r="NUW7" s="98">
        <f>'Sales Forecast by COS'!NUW6</f>
        <v>0</v>
      </c>
      <c r="NUX7" s="98">
        <f>'Sales Forecast by COS'!NUX6</f>
        <v>0</v>
      </c>
      <c r="NUY7" s="98">
        <f>'Sales Forecast by COS'!NUY6</f>
        <v>0</v>
      </c>
      <c r="NUZ7" s="98">
        <f>'Sales Forecast by COS'!NUZ6</f>
        <v>0</v>
      </c>
      <c r="NVA7" s="98">
        <f>'Sales Forecast by COS'!NVA6</f>
        <v>0</v>
      </c>
      <c r="NVB7" s="98">
        <f>'Sales Forecast by COS'!NVB6</f>
        <v>0</v>
      </c>
      <c r="NVC7" s="98">
        <f>'Sales Forecast by COS'!NVC6</f>
        <v>0</v>
      </c>
      <c r="NVD7" s="98">
        <f>'Sales Forecast by COS'!NVD6</f>
        <v>0</v>
      </c>
      <c r="NVE7" s="98">
        <f>'Sales Forecast by COS'!NVE6</f>
        <v>0</v>
      </c>
      <c r="NVF7" s="98">
        <f>'Sales Forecast by COS'!NVF6</f>
        <v>0</v>
      </c>
      <c r="NVG7" s="98">
        <f>'Sales Forecast by COS'!NVG6</f>
        <v>0</v>
      </c>
      <c r="NVH7" s="98">
        <f>'Sales Forecast by COS'!NVH6</f>
        <v>0</v>
      </c>
      <c r="NVI7" s="98">
        <f>'Sales Forecast by COS'!NVI6</f>
        <v>0</v>
      </c>
      <c r="NVJ7" s="98">
        <f>'Sales Forecast by COS'!NVJ6</f>
        <v>0</v>
      </c>
      <c r="NVK7" s="98">
        <f>'Sales Forecast by COS'!NVK6</f>
        <v>0</v>
      </c>
      <c r="NVL7" s="98">
        <f>'Sales Forecast by COS'!NVL6</f>
        <v>0</v>
      </c>
      <c r="NVM7" s="98">
        <f>'Sales Forecast by COS'!NVM6</f>
        <v>0</v>
      </c>
      <c r="NVN7" s="98">
        <f>'Sales Forecast by COS'!NVN6</f>
        <v>0</v>
      </c>
      <c r="NVO7" s="98">
        <f>'Sales Forecast by COS'!NVO6</f>
        <v>0</v>
      </c>
      <c r="NVP7" s="98">
        <f>'Sales Forecast by COS'!NVP6</f>
        <v>0</v>
      </c>
      <c r="NVQ7" s="98">
        <f>'Sales Forecast by COS'!NVQ6</f>
        <v>0</v>
      </c>
      <c r="NVR7" s="98">
        <f>'Sales Forecast by COS'!NVR6</f>
        <v>0</v>
      </c>
      <c r="NVS7" s="98">
        <f>'Sales Forecast by COS'!NVS6</f>
        <v>0</v>
      </c>
      <c r="NVT7" s="98">
        <f>'Sales Forecast by COS'!NVT6</f>
        <v>0</v>
      </c>
      <c r="NVU7" s="98">
        <f>'Sales Forecast by COS'!NVU6</f>
        <v>0</v>
      </c>
      <c r="NVV7" s="98">
        <f>'Sales Forecast by COS'!NVV6</f>
        <v>0</v>
      </c>
      <c r="NVW7" s="98">
        <f>'Sales Forecast by COS'!NVW6</f>
        <v>0</v>
      </c>
      <c r="NVX7" s="98">
        <f>'Sales Forecast by COS'!NVX6</f>
        <v>0</v>
      </c>
      <c r="NVY7" s="98">
        <f>'Sales Forecast by COS'!NVY6</f>
        <v>0</v>
      </c>
      <c r="NVZ7" s="98">
        <f>'Sales Forecast by COS'!NVZ6</f>
        <v>0</v>
      </c>
      <c r="NWA7" s="98">
        <f>'Sales Forecast by COS'!NWA6</f>
        <v>0</v>
      </c>
      <c r="NWB7" s="98">
        <f>'Sales Forecast by COS'!NWB6</f>
        <v>0</v>
      </c>
      <c r="NWC7" s="98">
        <f>'Sales Forecast by COS'!NWC6</f>
        <v>0</v>
      </c>
      <c r="NWD7" s="98">
        <f>'Sales Forecast by COS'!NWD6</f>
        <v>0</v>
      </c>
      <c r="NWE7" s="98">
        <f>'Sales Forecast by COS'!NWE6</f>
        <v>0</v>
      </c>
      <c r="NWF7" s="98">
        <f>'Sales Forecast by COS'!NWF6</f>
        <v>0</v>
      </c>
      <c r="NWG7" s="98">
        <f>'Sales Forecast by COS'!NWG6</f>
        <v>0</v>
      </c>
      <c r="NWH7" s="98">
        <f>'Sales Forecast by COS'!NWH6</f>
        <v>0</v>
      </c>
      <c r="NWI7" s="98">
        <f>'Sales Forecast by COS'!NWI6</f>
        <v>0</v>
      </c>
      <c r="NWJ7" s="98">
        <f>'Sales Forecast by COS'!NWJ6</f>
        <v>0</v>
      </c>
      <c r="NWK7" s="98">
        <f>'Sales Forecast by COS'!NWK6</f>
        <v>0</v>
      </c>
      <c r="NWL7" s="98">
        <f>'Sales Forecast by COS'!NWL6</f>
        <v>0</v>
      </c>
      <c r="NWM7" s="98">
        <f>'Sales Forecast by COS'!NWM6</f>
        <v>0</v>
      </c>
      <c r="NWN7" s="98">
        <f>'Sales Forecast by COS'!NWN6</f>
        <v>0</v>
      </c>
      <c r="NWO7" s="98">
        <f>'Sales Forecast by COS'!NWO6</f>
        <v>0</v>
      </c>
      <c r="NWP7" s="98">
        <f>'Sales Forecast by COS'!NWP6</f>
        <v>0</v>
      </c>
      <c r="NWQ7" s="98">
        <f>'Sales Forecast by COS'!NWQ6</f>
        <v>0</v>
      </c>
      <c r="NWR7" s="98">
        <f>'Sales Forecast by COS'!NWR6</f>
        <v>0</v>
      </c>
      <c r="NWS7" s="98">
        <f>'Sales Forecast by COS'!NWS6</f>
        <v>0</v>
      </c>
      <c r="NWT7" s="98">
        <f>'Sales Forecast by COS'!NWT6</f>
        <v>0</v>
      </c>
      <c r="NWU7" s="98">
        <f>'Sales Forecast by COS'!NWU6</f>
        <v>0</v>
      </c>
      <c r="NWV7" s="98">
        <f>'Sales Forecast by COS'!NWV6</f>
        <v>0</v>
      </c>
      <c r="NWW7" s="98">
        <f>'Sales Forecast by COS'!NWW6</f>
        <v>0</v>
      </c>
      <c r="NWX7" s="98">
        <f>'Sales Forecast by COS'!NWX6</f>
        <v>0</v>
      </c>
      <c r="NWY7" s="98">
        <f>'Sales Forecast by COS'!NWY6</f>
        <v>0</v>
      </c>
      <c r="NWZ7" s="98">
        <f>'Sales Forecast by COS'!NWZ6</f>
        <v>0</v>
      </c>
      <c r="NXA7" s="98">
        <f>'Sales Forecast by COS'!NXA6</f>
        <v>0</v>
      </c>
      <c r="NXB7" s="98">
        <f>'Sales Forecast by COS'!NXB6</f>
        <v>0</v>
      </c>
      <c r="NXC7" s="98">
        <f>'Sales Forecast by COS'!NXC6</f>
        <v>0</v>
      </c>
      <c r="NXD7" s="98">
        <f>'Sales Forecast by COS'!NXD6</f>
        <v>0</v>
      </c>
      <c r="NXE7" s="98">
        <f>'Sales Forecast by COS'!NXE6</f>
        <v>0</v>
      </c>
      <c r="NXF7" s="98">
        <f>'Sales Forecast by COS'!NXF6</f>
        <v>0</v>
      </c>
      <c r="NXG7" s="98">
        <f>'Sales Forecast by COS'!NXG6</f>
        <v>0</v>
      </c>
      <c r="NXH7" s="98">
        <f>'Sales Forecast by COS'!NXH6</f>
        <v>0</v>
      </c>
      <c r="NXI7" s="98">
        <f>'Sales Forecast by COS'!NXI6</f>
        <v>0</v>
      </c>
      <c r="NXJ7" s="98">
        <f>'Sales Forecast by COS'!NXJ6</f>
        <v>0</v>
      </c>
      <c r="NXK7" s="98">
        <f>'Sales Forecast by COS'!NXK6</f>
        <v>0</v>
      </c>
      <c r="NXL7" s="98">
        <f>'Sales Forecast by COS'!NXL6</f>
        <v>0</v>
      </c>
      <c r="NXM7" s="98">
        <f>'Sales Forecast by COS'!NXM6</f>
        <v>0</v>
      </c>
      <c r="NXN7" s="98">
        <f>'Sales Forecast by COS'!NXN6</f>
        <v>0</v>
      </c>
      <c r="NXO7" s="98">
        <f>'Sales Forecast by COS'!NXO6</f>
        <v>0</v>
      </c>
      <c r="NXP7" s="98">
        <f>'Sales Forecast by COS'!NXP6</f>
        <v>0</v>
      </c>
      <c r="NXQ7" s="98">
        <f>'Sales Forecast by COS'!NXQ6</f>
        <v>0</v>
      </c>
      <c r="NXR7" s="98">
        <f>'Sales Forecast by COS'!NXR6</f>
        <v>0</v>
      </c>
      <c r="NXS7" s="98">
        <f>'Sales Forecast by COS'!NXS6</f>
        <v>0</v>
      </c>
      <c r="NXT7" s="98">
        <f>'Sales Forecast by COS'!NXT6</f>
        <v>0</v>
      </c>
      <c r="NXU7" s="98">
        <f>'Sales Forecast by COS'!NXU6</f>
        <v>0</v>
      </c>
      <c r="NXV7" s="98">
        <f>'Sales Forecast by COS'!NXV6</f>
        <v>0</v>
      </c>
      <c r="NXW7" s="98">
        <f>'Sales Forecast by COS'!NXW6</f>
        <v>0</v>
      </c>
      <c r="NXX7" s="98">
        <f>'Sales Forecast by COS'!NXX6</f>
        <v>0</v>
      </c>
      <c r="NXY7" s="98">
        <f>'Sales Forecast by COS'!NXY6</f>
        <v>0</v>
      </c>
      <c r="NXZ7" s="98">
        <f>'Sales Forecast by COS'!NXZ6</f>
        <v>0</v>
      </c>
      <c r="NYA7" s="98">
        <f>'Sales Forecast by COS'!NYA6</f>
        <v>0</v>
      </c>
      <c r="NYB7" s="98">
        <f>'Sales Forecast by COS'!NYB6</f>
        <v>0</v>
      </c>
      <c r="NYC7" s="98">
        <f>'Sales Forecast by COS'!NYC6</f>
        <v>0</v>
      </c>
      <c r="NYD7" s="98">
        <f>'Sales Forecast by COS'!NYD6</f>
        <v>0</v>
      </c>
      <c r="NYE7" s="98">
        <f>'Sales Forecast by COS'!NYE6</f>
        <v>0</v>
      </c>
      <c r="NYF7" s="98">
        <f>'Sales Forecast by COS'!NYF6</f>
        <v>0</v>
      </c>
      <c r="NYG7" s="98">
        <f>'Sales Forecast by COS'!NYG6</f>
        <v>0</v>
      </c>
      <c r="NYH7" s="98">
        <f>'Sales Forecast by COS'!NYH6</f>
        <v>0</v>
      </c>
      <c r="NYI7" s="98">
        <f>'Sales Forecast by COS'!NYI6</f>
        <v>0</v>
      </c>
      <c r="NYJ7" s="98">
        <f>'Sales Forecast by COS'!NYJ6</f>
        <v>0</v>
      </c>
      <c r="NYK7" s="98">
        <f>'Sales Forecast by COS'!NYK6</f>
        <v>0</v>
      </c>
      <c r="NYL7" s="98">
        <f>'Sales Forecast by COS'!NYL6</f>
        <v>0</v>
      </c>
      <c r="NYM7" s="98">
        <f>'Sales Forecast by COS'!NYM6</f>
        <v>0</v>
      </c>
      <c r="NYN7" s="98">
        <f>'Sales Forecast by COS'!NYN6</f>
        <v>0</v>
      </c>
      <c r="NYO7" s="98">
        <f>'Sales Forecast by COS'!NYO6</f>
        <v>0</v>
      </c>
      <c r="NYP7" s="98">
        <f>'Sales Forecast by COS'!NYP6</f>
        <v>0</v>
      </c>
      <c r="NYQ7" s="98">
        <f>'Sales Forecast by COS'!NYQ6</f>
        <v>0</v>
      </c>
      <c r="NYR7" s="98">
        <f>'Sales Forecast by COS'!NYR6</f>
        <v>0</v>
      </c>
      <c r="NYS7" s="98">
        <f>'Sales Forecast by COS'!NYS6</f>
        <v>0</v>
      </c>
      <c r="NYT7" s="98">
        <f>'Sales Forecast by COS'!NYT6</f>
        <v>0</v>
      </c>
      <c r="NYU7" s="98">
        <f>'Sales Forecast by COS'!NYU6</f>
        <v>0</v>
      </c>
      <c r="NYV7" s="98">
        <f>'Sales Forecast by COS'!NYV6</f>
        <v>0</v>
      </c>
      <c r="NYW7" s="98">
        <f>'Sales Forecast by COS'!NYW6</f>
        <v>0</v>
      </c>
      <c r="NYX7" s="98">
        <f>'Sales Forecast by COS'!NYX6</f>
        <v>0</v>
      </c>
      <c r="NYY7" s="98">
        <f>'Sales Forecast by COS'!NYY6</f>
        <v>0</v>
      </c>
      <c r="NYZ7" s="98">
        <f>'Sales Forecast by COS'!NYZ6</f>
        <v>0</v>
      </c>
      <c r="NZA7" s="98">
        <f>'Sales Forecast by COS'!NZA6</f>
        <v>0</v>
      </c>
      <c r="NZB7" s="98">
        <f>'Sales Forecast by COS'!NZB6</f>
        <v>0</v>
      </c>
      <c r="NZC7" s="98">
        <f>'Sales Forecast by COS'!NZC6</f>
        <v>0</v>
      </c>
      <c r="NZD7" s="98">
        <f>'Sales Forecast by COS'!NZD6</f>
        <v>0</v>
      </c>
      <c r="NZE7" s="98">
        <f>'Sales Forecast by COS'!NZE6</f>
        <v>0</v>
      </c>
      <c r="NZF7" s="98">
        <f>'Sales Forecast by COS'!NZF6</f>
        <v>0</v>
      </c>
      <c r="NZG7" s="98">
        <f>'Sales Forecast by COS'!NZG6</f>
        <v>0</v>
      </c>
      <c r="NZH7" s="98">
        <f>'Sales Forecast by COS'!NZH6</f>
        <v>0</v>
      </c>
      <c r="NZI7" s="98">
        <f>'Sales Forecast by COS'!NZI6</f>
        <v>0</v>
      </c>
      <c r="NZJ7" s="98">
        <f>'Sales Forecast by COS'!NZJ6</f>
        <v>0</v>
      </c>
      <c r="NZK7" s="98">
        <f>'Sales Forecast by COS'!NZK6</f>
        <v>0</v>
      </c>
      <c r="NZL7" s="98">
        <f>'Sales Forecast by COS'!NZL6</f>
        <v>0</v>
      </c>
      <c r="NZM7" s="98">
        <f>'Sales Forecast by COS'!NZM6</f>
        <v>0</v>
      </c>
      <c r="NZN7" s="98">
        <f>'Sales Forecast by COS'!NZN6</f>
        <v>0</v>
      </c>
      <c r="NZO7" s="98">
        <f>'Sales Forecast by COS'!NZO6</f>
        <v>0</v>
      </c>
      <c r="NZP7" s="98">
        <f>'Sales Forecast by COS'!NZP6</f>
        <v>0</v>
      </c>
      <c r="NZQ7" s="98">
        <f>'Sales Forecast by COS'!NZQ6</f>
        <v>0</v>
      </c>
      <c r="NZR7" s="98">
        <f>'Sales Forecast by COS'!NZR6</f>
        <v>0</v>
      </c>
      <c r="NZS7" s="98">
        <f>'Sales Forecast by COS'!NZS6</f>
        <v>0</v>
      </c>
      <c r="NZT7" s="98">
        <f>'Sales Forecast by COS'!NZT6</f>
        <v>0</v>
      </c>
      <c r="NZU7" s="98">
        <f>'Sales Forecast by COS'!NZU6</f>
        <v>0</v>
      </c>
      <c r="NZV7" s="98">
        <f>'Sales Forecast by COS'!NZV6</f>
        <v>0</v>
      </c>
      <c r="NZW7" s="98">
        <f>'Sales Forecast by COS'!NZW6</f>
        <v>0</v>
      </c>
      <c r="NZX7" s="98">
        <f>'Sales Forecast by COS'!NZX6</f>
        <v>0</v>
      </c>
      <c r="NZY7" s="98">
        <f>'Sales Forecast by COS'!NZY6</f>
        <v>0</v>
      </c>
      <c r="NZZ7" s="98">
        <f>'Sales Forecast by COS'!NZZ6</f>
        <v>0</v>
      </c>
      <c r="OAA7" s="98">
        <f>'Sales Forecast by COS'!OAA6</f>
        <v>0</v>
      </c>
      <c r="OAB7" s="98">
        <f>'Sales Forecast by COS'!OAB6</f>
        <v>0</v>
      </c>
      <c r="OAC7" s="98">
        <f>'Sales Forecast by COS'!OAC6</f>
        <v>0</v>
      </c>
      <c r="OAD7" s="98">
        <f>'Sales Forecast by COS'!OAD6</f>
        <v>0</v>
      </c>
      <c r="OAE7" s="98">
        <f>'Sales Forecast by COS'!OAE6</f>
        <v>0</v>
      </c>
      <c r="OAF7" s="98">
        <f>'Sales Forecast by COS'!OAF6</f>
        <v>0</v>
      </c>
      <c r="OAG7" s="98">
        <f>'Sales Forecast by COS'!OAG6</f>
        <v>0</v>
      </c>
      <c r="OAH7" s="98">
        <f>'Sales Forecast by COS'!OAH6</f>
        <v>0</v>
      </c>
      <c r="OAI7" s="98">
        <f>'Sales Forecast by COS'!OAI6</f>
        <v>0</v>
      </c>
      <c r="OAJ7" s="98">
        <f>'Sales Forecast by COS'!OAJ6</f>
        <v>0</v>
      </c>
      <c r="OAK7" s="98">
        <f>'Sales Forecast by COS'!OAK6</f>
        <v>0</v>
      </c>
      <c r="OAL7" s="98">
        <f>'Sales Forecast by COS'!OAL6</f>
        <v>0</v>
      </c>
      <c r="OAM7" s="98">
        <f>'Sales Forecast by COS'!OAM6</f>
        <v>0</v>
      </c>
      <c r="OAN7" s="98">
        <f>'Sales Forecast by COS'!OAN6</f>
        <v>0</v>
      </c>
      <c r="OAO7" s="98">
        <f>'Sales Forecast by COS'!OAO6</f>
        <v>0</v>
      </c>
      <c r="OAP7" s="98">
        <f>'Sales Forecast by COS'!OAP6</f>
        <v>0</v>
      </c>
      <c r="OAQ7" s="98">
        <f>'Sales Forecast by COS'!OAQ6</f>
        <v>0</v>
      </c>
      <c r="OAR7" s="98">
        <f>'Sales Forecast by COS'!OAR6</f>
        <v>0</v>
      </c>
      <c r="OAS7" s="98">
        <f>'Sales Forecast by COS'!OAS6</f>
        <v>0</v>
      </c>
      <c r="OAT7" s="98">
        <f>'Sales Forecast by COS'!OAT6</f>
        <v>0</v>
      </c>
      <c r="OAU7" s="98">
        <f>'Sales Forecast by COS'!OAU6</f>
        <v>0</v>
      </c>
      <c r="OAV7" s="98">
        <f>'Sales Forecast by COS'!OAV6</f>
        <v>0</v>
      </c>
      <c r="OAW7" s="98">
        <f>'Sales Forecast by COS'!OAW6</f>
        <v>0</v>
      </c>
      <c r="OAX7" s="98">
        <f>'Sales Forecast by COS'!OAX6</f>
        <v>0</v>
      </c>
      <c r="OAY7" s="98">
        <f>'Sales Forecast by COS'!OAY6</f>
        <v>0</v>
      </c>
      <c r="OAZ7" s="98">
        <f>'Sales Forecast by COS'!OAZ6</f>
        <v>0</v>
      </c>
      <c r="OBA7" s="98">
        <f>'Sales Forecast by COS'!OBA6</f>
        <v>0</v>
      </c>
      <c r="OBB7" s="98">
        <f>'Sales Forecast by COS'!OBB6</f>
        <v>0</v>
      </c>
      <c r="OBC7" s="98">
        <f>'Sales Forecast by COS'!OBC6</f>
        <v>0</v>
      </c>
      <c r="OBD7" s="98">
        <f>'Sales Forecast by COS'!OBD6</f>
        <v>0</v>
      </c>
      <c r="OBE7" s="98">
        <f>'Sales Forecast by COS'!OBE6</f>
        <v>0</v>
      </c>
      <c r="OBF7" s="98">
        <f>'Sales Forecast by COS'!OBF6</f>
        <v>0</v>
      </c>
      <c r="OBG7" s="98">
        <f>'Sales Forecast by COS'!OBG6</f>
        <v>0</v>
      </c>
      <c r="OBH7" s="98">
        <f>'Sales Forecast by COS'!OBH6</f>
        <v>0</v>
      </c>
      <c r="OBI7" s="98">
        <f>'Sales Forecast by COS'!OBI6</f>
        <v>0</v>
      </c>
      <c r="OBJ7" s="98">
        <f>'Sales Forecast by COS'!OBJ6</f>
        <v>0</v>
      </c>
      <c r="OBK7" s="98">
        <f>'Sales Forecast by COS'!OBK6</f>
        <v>0</v>
      </c>
      <c r="OBL7" s="98">
        <f>'Sales Forecast by COS'!OBL6</f>
        <v>0</v>
      </c>
      <c r="OBM7" s="98">
        <f>'Sales Forecast by COS'!OBM6</f>
        <v>0</v>
      </c>
      <c r="OBN7" s="98">
        <f>'Sales Forecast by COS'!OBN6</f>
        <v>0</v>
      </c>
      <c r="OBO7" s="98">
        <f>'Sales Forecast by COS'!OBO6</f>
        <v>0</v>
      </c>
      <c r="OBP7" s="98">
        <f>'Sales Forecast by COS'!OBP6</f>
        <v>0</v>
      </c>
      <c r="OBQ7" s="98">
        <f>'Sales Forecast by COS'!OBQ6</f>
        <v>0</v>
      </c>
      <c r="OBR7" s="98">
        <f>'Sales Forecast by COS'!OBR6</f>
        <v>0</v>
      </c>
      <c r="OBS7" s="98">
        <f>'Sales Forecast by COS'!OBS6</f>
        <v>0</v>
      </c>
      <c r="OBT7" s="98">
        <f>'Sales Forecast by COS'!OBT6</f>
        <v>0</v>
      </c>
      <c r="OBU7" s="98">
        <f>'Sales Forecast by COS'!OBU6</f>
        <v>0</v>
      </c>
      <c r="OBV7" s="98">
        <f>'Sales Forecast by COS'!OBV6</f>
        <v>0</v>
      </c>
      <c r="OBW7" s="98">
        <f>'Sales Forecast by COS'!OBW6</f>
        <v>0</v>
      </c>
      <c r="OBX7" s="98">
        <f>'Sales Forecast by COS'!OBX6</f>
        <v>0</v>
      </c>
      <c r="OBY7" s="98">
        <f>'Sales Forecast by COS'!OBY6</f>
        <v>0</v>
      </c>
      <c r="OBZ7" s="98">
        <f>'Sales Forecast by COS'!OBZ6</f>
        <v>0</v>
      </c>
      <c r="OCA7" s="98">
        <f>'Sales Forecast by COS'!OCA6</f>
        <v>0</v>
      </c>
      <c r="OCB7" s="98">
        <f>'Sales Forecast by COS'!OCB6</f>
        <v>0</v>
      </c>
      <c r="OCC7" s="98">
        <f>'Sales Forecast by COS'!OCC6</f>
        <v>0</v>
      </c>
      <c r="OCD7" s="98">
        <f>'Sales Forecast by COS'!OCD6</f>
        <v>0</v>
      </c>
      <c r="OCE7" s="98">
        <f>'Sales Forecast by COS'!OCE6</f>
        <v>0</v>
      </c>
      <c r="OCF7" s="98">
        <f>'Sales Forecast by COS'!OCF6</f>
        <v>0</v>
      </c>
      <c r="OCG7" s="98">
        <f>'Sales Forecast by COS'!OCG6</f>
        <v>0</v>
      </c>
      <c r="OCH7" s="98">
        <f>'Sales Forecast by COS'!OCH6</f>
        <v>0</v>
      </c>
      <c r="OCI7" s="98">
        <f>'Sales Forecast by COS'!OCI6</f>
        <v>0</v>
      </c>
      <c r="OCJ7" s="98">
        <f>'Sales Forecast by COS'!OCJ6</f>
        <v>0</v>
      </c>
      <c r="OCK7" s="98">
        <f>'Sales Forecast by COS'!OCK6</f>
        <v>0</v>
      </c>
      <c r="OCL7" s="98">
        <f>'Sales Forecast by COS'!OCL6</f>
        <v>0</v>
      </c>
      <c r="OCM7" s="98">
        <f>'Sales Forecast by COS'!OCM6</f>
        <v>0</v>
      </c>
      <c r="OCN7" s="98">
        <f>'Sales Forecast by COS'!OCN6</f>
        <v>0</v>
      </c>
      <c r="OCO7" s="98">
        <f>'Sales Forecast by COS'!OCO6</f>
        <v>0</v>
      </c>
      <c r="OCP7" s="98">
        <f>'Sales Forecast by COS'!OCP6</f>
        <v>0</v>
      </c>
      <c r="OCQ7" s="98">
        <f>'Sales Forecast by COS'!OCQ6</f>
        <v>0</v>
      </c>
      <c r="OCR7" s="98">
        <f>'Sales Forecast by COS'!OCR6</f>
        <v>0</v>
      </c>
      <c r="OCS7" s="98">
        <f>'Sales Forecast by COS'!OCS6</f>
        <v>0</v>
      </c>
      <c r="OCT7" s="98">
        <f>'Sales Forecast by COS'!OCT6</f>
        <v>0</v>
      </c>
      <c r="OCU7" s="98">
        <f>'Sales Forecast by COS'!OCU6</f>
        <v>0</v>
      </c>
      <c r="OCV7" s="98">
        <f>'Sales Forecast by COS'!OCV6</f>
        <v>0</v>
      </c>
      <c r="OCW7" s="98">
        <f>'Sales Forecast by COS'!OCW6</f>
        <v>0</v>
      </c>
      <c r="OCX7" s="98">
        <f>'Sales Forecast by COS'!OCX6</f>
        <v>0</v>
      </c>
      <c r="OCY7" s="98">
        <f>'Sales Forecast by COS'!OCY6</f>
        <v>0</v>
      </c>
      <c r="OCZ7" s="98">
        <f>'Sales Forecast by COS'!OCZ6</f>
        <v>0</v>
      </c>
      <c r="ODA7" s="98">
        <f>'Sales Forecast by COS'!ODA6</f>
        <v>0</v>
      </c>
      <c r="ODB7" s="98">
        <f>'Sales Forecast by COS'!ODB6</f>
        <v>0</v>
      </c>
      <c r="ODC7" s="98">
        <f>'Sales Forecast by COS'!ODC6</f>
        <v>0</v>
      </c>
      <c r="ODD7" s="98">
        <f>'Sales Forecast by COS'!ODD6</f>
        <v>0</v>
      </c>
      <c r="ODE7" s="98">
        <f>'Sales Forecast by COS'!ODE6</f>
        <v>0</v>
      </c>
      <c r="ODF7" s="98">
        <f>'Sales Forecast by COS'!ODF6</f>
        <v>0</v>
      </c>
      <c r="ODG7" s="98">
        <f>'Sales Forecast by COS'!ODG6</f>
        <v>0</v>
      </c>
      <c r="ODH7" s="98">
        <f>'Sales Forecast by COS'!ODH6</f>
        <v>0</v>
      </c>
      <c r="ODI7" s="98">
        <f>'Sales Forecast by COS'!ODI6</f>
        <v>0</v>
      </c>
      <c r="ODJ7" s="98">
        <f>'Sales Forecast by COS'!ODJ6</f>
        <v>0</v>
      </c>
      <c r="ODK7" s="98">
        <f>'Sales Forecast by COS'!ODK6</f>
        <v>0</v>
      </c>
      <c r="ODL7" s="98">
        <f>'Sales Forecast by COS'!ODL6</f>
        <v>0</v>
      </c>
      <c r="ODM7" s="98">
        <f>'Sales Forecast by COS'!ODM6</f>
        <v>0</v>
      </c>
      <c r="ODN7" s="98">
        <f>'Sales Forecast by COS'!ODN6</f>
        <v>0</v>
      </c>
      <c r="ODO7" s="98">
        <f>'Sales Forecast by COS'!ODO6</f>
        <v>0</v>
      </c>
      <c r="ODP7" s="98">
        <f>'Sales Forecast by COS'!ODP6</f>
        <v>0</v>
      </c>
      <c r="ODQ7" s="98">
        <f>'Sales Forecast by COS'!ODQ6</f>
        <v>0</v>
      </c>
      <c r="ODR7" s="98">
        <f>'Sales Forecast by COS'!ODR6</f>
        <v>0</v>
      </c>
      <c r="ODS7" s="98">
        <f>'Sales Forecast by COS'!ODS6</f>
        <v>0</v>
      </c>
      <c r="ODT7" s="98">
        <f>'Sales Forecast by COS'!ODT6</f>
        <v>0</v>
      </c>
      <c r="ODU7" s="98">
        <f>'Sales Forecast by COS'!ODU6</f>
        <v>0</v>
      </c>
      <c r="ODV7" s="98">
        <f>'Sales Forecast by COS'!ODV6</f>
        <v>0</v>
      </c>
      <c r="ODW7" s="98">
        <f>'Sales Forecast by COS'!ODW6</f>
        <v>0</v>
      </c>
      <c r="ODX7" s="98">
        <f>'Sales Forecast by COS'!ODX6</f>
        <v>0</v>
      </c>
      <c r="ODY7" s="98">
        <f>'Sales Forecast by COS'!ODY6</f>
        <v>0</v>
      </c>
      <c r="ODZ7" s="98">
        <f>'Sales Forecast by COS'!ODZ6</f>
        <v>0</v>
      </c>
      <c r="OEA7" s="98">
        <f>'Sales Forecast by COS'!OEA6</f>
        <v>0</v>
      </c>
      <c r="OEB7" s="98">
        <f>'Sales Forecast by COS'!OEB6</f>
        <v>0</v>
      </c>
      <c r="OEC7" s="98">
        <f>'Sales Forecast by COS'!OEC6</f>
        <v>0</v>
      </c>
      <c r="OED7" s="98">
        <f>'Sales Forecast by COS'!OED6</f>
        <v>0</v>
      </c>
      <c r="OEE7" s="98">
        <f>'Sales Forecast by COS'!OEE6</f>
        <v>0</v>
      </c>
      <c r="OEF7" s="98">
        <f>'Sales Forecast by COS'!OEF6</f>
        <v>0</v>
      </c>
      <c r="OEG7" s="98">
        <f>'Sales Forecast by COS'!OEG6</f>
        <v>0</v>
      </c>
      <c r="OEH7" s="98">
        <f>'Sales Forecast by COS'!OEH6</f>
        <v>0</v>
      </c>
      <c r="OEI7" s="98">
        <f>'Sales Forecast by COS'!OEI6</f>
        <v>0</v>
      </c>
      <c r="OEJ7" s="98">
        <f>'Sales Forecast by COS'!OEJ6</f>
        <v>0</v>
      </c>
      <c r="OEK7" s="98">
        <f>'Sales Forecast by COS'!OEK6</f>
        <v>0</v>
      </c>
      <c r="OEL7" s="98">
        <f>'Sales Forecast by COS'!OEL6</f>
        <v>0</v>
      </c>
      <c r="OEM7" s="98">
        <f>'Sales Forecast by COS'!OEM6</f>
        <v>0</v>
      </c>
      <c r="OEN7" s="98">
        <f>'Sales Forecast by COS'!OEN6</f>
        <v>0</v>
      </c>
      <c r="OEO7" s="98">
        <f>'Sales Forecast by COS'!OEO6</f>
        <v>0</v>
      </c>
      <c r="OEP7" s="98">
        <f>'Sales Forecast by COS'!OEP6</f>
        <v>0</v>
      </c>
      <c r="OEQ7" s="98">
        <f>'Sales Forecast by COS'!OEQ6</f>
        <v>0</v>
      </c>
      <c r="OER7" s="98">
        <f>'Sales Forecast by COS'!OER6</f>
        <v>0</v>
      </c>
      <c r="OES7" s="98">
        <f>'Sales Forecast by COS'!OES6</f>
        <v>0</v>
      </c>
      <c r="OET7" s="98">
        <f>'Sales Forecast by COS'!OET6</f>
        <v>0</v>
      </c>
      <c r="OEU7" s="98">
        <f>'Sales Forecast by COS'!OEU6</f>
        <v>0</v>
      </c>
      <c r="OEV7" s="98">
        <f>'Sales Forecast by COS'!OEV6</f>
        <v>0</v>
      </c>
      <c r="OEW7" s="98">
        <f>'Sales Forecast by COS'!OEW6</f>
        <v>0</v>
      </c>
      <c r="OEX7" s="98">
        <f>'Sales Forecast by COS'!OEX6</f>
        <v>0</v>
      </c>
      <c r="OEY7" s="98">
        <f>'Sales Forecast by COS'!OEY6</f>
        <v>0</v>
      </c>
      <c r="OEZ7" s="98">
        <f>'Sales Forecast by COS'!OEZ6</f>
        <v>0</v>
      </c>
      <c r="OFA7" s="98">
        <f>'Sales Forecast by COS'!OFA6</f>
        <v>0</v>
      </c>
      <c r="OFB7" s="98">
        <f>'Sales Forecast by COS'!OFB6</f>
        <v>0</v>
      </c>
      <c r="OFC7" s="98">
        <f>'Sales Forecast by COS'!OFC6</f>
        <v>0</v>
      </c>
      <c r="OFD7" s="98">
        <f>'Sales Forecast by COS'!OFD6</f>
        <v>0</v>
      </c>
      <c r="OFE7" s="98">
        <f>'Sales Forecast by COS'!OFE6</f>
        <v>0</v>
      </c>
      <c r="OFF7" s="98">
        <f>'Sales Forecast by COS'!OFF6</f>
        <v>0</v>
      </c>
      <c r="OFG7" s="98">
        <f>'Sales Forecast by COS'!OFG6</f>
        <v>0</v>
      </c>
      <c r="OFH7" s="98">
        <f>'Sales Forecast by COS'!OFH6</f>
        <v>0</v>
      </c>
      <c r="OFI7" s="98">
        <f>'Sales Forecast by COS'!OFI6</f>
        <v>0</v>
      </c>
      <c r="OFJ7" s="98">
        <f>'Sales Forecast by COS'!OFJ6</f>
        <v>0</v>
      </c>
      <c r="OFK7" s="98">
        <f>'Sales Forecast by COS'!OFK6</f>
        <v>0</v>
      </c>
      <c r="OFL7" s="98">
        <f>'Sales Forecast by COS'!OFL6</f>
        <v>0</v>
      </c>
      <c r="OFM7" s="98">
        <f>'Sales Forecast by COS'!OFM6</f>
        <v>0</v>
      </c>
      <c r="OFN7" s="98">
        <f>'Sales Forecast by COS'!OFN6</f>
        <v>0</v>
      </c>
      <c r="OFO7" s="98">
        <f>'Sales Forecast by COS'!OFO6</f>
        <v>0</v>
      </c>
      <c r="OFP7" s="98">
        <f>'Sales Forecast by COS'!OFP6</f>
        <v>0</v>
      </c>
      <c r="OFQ7" s="98">
        <f>'Sales Forecast by COS'!OFQ6</f>
        <v>0</v>
      </c>
      <c r="OFR7" s="98">
        <f>'Sales Forecast by COS'!OFR6</f>
        <v>0</v>
      </c>
      <c r="OFS7" s="98">
        <f>'Sales Forecast by COS'!OFS6</f>
        <v>0</v>
      </c>
      <c r="OFT7" s="98">
        <f>'Sales Forecast by COS'!OFT6</f>
        <v>0</v>
      </c>
      <c r="OFU7" s="98">
        <f>'Sales Forecast by COS'!OFU6</f>
        <v>0</v>
      </c>
      <c r="OFV7" s="98">
        <f>'Sales Forecast by COS'!OFV6</f>
        <v>0</v>
      </c>
      <c r="OFW7" s="98">
        <f>'Sales Forecast by COS'!OFW6</f>
        <v>0</v>
      </c>
      <c r="OFX7" s="98">
        <f>'Sales Forecast by COS'!OFX6</f>
        <v>0</v>
      </c>
      <c r="OFY7" s="98">
        <f>'Sales Forecast by COS'!OFY6</f>
        <v>0</v>
      </c>
      <c r="OFZ7" s="98">
        <f>'Sales Forecast by COS'!OFZ6</f>
        <v>0</v>
      </c>
      <c r="OGA7" s="98">
        <f>'Sales Forecast by COS'!OGA6</f>
        <v>0</v>
      </c>
      <c r="OGB7" s="98">
        <f>'Sales Forecast by COS'!OGB6</f>
        <v>0</v>
      </c>
      <c r="OGC7" s="98">
        <f>'Sales Forecast by COS'!OGC6</f>
        <v>0</v>
      </c>
      <c r="OGD7" s="98">
        <f>'Sales Forecast by COS'!OGD6</f>
        <v>0</v>
      </c>
      <c r="OGE7" s="98">
        <f>'Sales Forecast by COS'!OGE6</f>
        <v>0</v>
      </c>
      <c r="OGF7" s="98">
        <f>'Sales Forecast by COS'!OGF6</f>
        <v>0</v>
      </c>
      <c r="OGG7" s="98">
        <f>'Sales Forecast by COS'!OGG6</f>
        <v>0</v>
      </c>
      <c r="OGH7" s="98">
        <f>'Sales Forecast by COS'!OGH6</f>
        <v>0</v>
      </c>
      <c r="OGI7" s="98">
        <f>'Sales Forecast by COS'!OGI6</f>
        <v>0</v>
      </c>
      <c r="OGJ7" s="98">
        <f>'Sales Forecast by COS'!OGJ6</f>
        <v>0</v>
      </c>
      <c r="OGK7" s="98">
        <f>'Sales Forecast by COS'!OGK6</f>
        <v>0</v>
      </c>
      <c r="OGL7" s="98">
        <f>'Sales Forecast by COS'!OGL6</f>
        <v>0</v>
      </c>
      <c r="OGM7" s="98">
        <f>'Sales Forecast by COS'!OGM6</f>
        <v>0</v>
      </c>
      <c r="OGN7" s="98">
        <f>'Sales Forecast by COS'!OGN6</f>
        <v>0</v>
      </c>
      <c r="OGO7" s="98">
        <f>'Sales Forecast by COS'!OGO6</f>
        <v>0</v>
      </c>
      <c r="OGP7" s="98">
        <f>'Sales Forecast by COS'!OGP6</f>
        <v>0</v>
      </c>
      <c r="OGQ7" s="98">
        <f>'Sales Forecast by COS'!OGQ6</f>
        <v>0</v>
      </c>
      <c r="OGR7" s="98">
        <f>'Sales Forecast by COS'!OGR6</f>
        <v>0</v>
      </c>
      <c r="OGS7" s="98">
        <f>'Sales Forecast by COS'!OGS6</f>
        <v>0</v>
      </c>
      <c r="OGT7" s="98">
        <f>'Sales Forecast by COS'!OGT6</f>
        <v>0</v>
      </c>
      <c r="OGU7" s="98">
        <f>'Sales Forecast by COS'!OGU6</f>
        <v>0</v>
      </c>
      <c r="OGV7" s="98">
        <f>'Sales Forecast by COS'!OGV6</f>
        <v>0</v>
      </c>
      <c r="OGW7" s="98">
        <f>'Sales Forecast by COS'!OGW6</f>
        <v>0</v>
      </c>
      <c r="OGX7" s="98">
        <f>'Sales Forecast by COS'!OGX6</f>
        <v>0</v>
      </c>
      <c r="OGY7" s="98">
        <f>'Sales Forecast by COS'!OGY6</f>
        <v>0</v>
      </c>
      <c r="OGZ7" s="98">
        <f>'Sales Forecast by COS'!OGZ6</f>
        <v>0</v>
      </c>
      <c r="OHA7" s="98">
        <f>'Sales Forecast by COS'!OHA6</f>
        <v>0</v>
      </c>
      <c r="OHB7" s="98">
        <f>'Sales Forecast by COS'!OHB6</f>
        <v>0</v>
      </c>
      <c r="OHC7" s="98">
        <f>'Sales Forecast by COS'!OHC6</f>
        <v>0</v>
      </c>
      <c r="OHD7" s="98">
        <f>'Sales Forecast by COS'!OHD6</f>
        <v>0</v>
      </c>
      <c r="OHE7" s="98">
        <f>'Sales Forecast by COS'!OHE6</f>
        <v>0</v>
      </c>
      <c r="OHF7" s="98">
        <f>'Sales Forecast by COS'!OHF6</f>
        <v>0</v>
      </c>
      <c r="OHG7" s="98">
        <f>'Sales Forecast by COS'!OHG6</f>
        <v>0</v>
      </c>
      <c r="OHH7" s="98">
        <f>'Sales Forecast by COS'!OHH6</f>
        <v>0</v>
      </c>
      <c r="OHI7" s="98">
        <f>'Sales Forecast by COS'!OHI6</f>
        <v>0</v>
      </c>
      <c r="OHJ7" s="98">
        <f>'Sales Forecast by COS'!OHJ6</f>
        <v>0</v>
      </c>
      <c r="OHK7" s="98">
        <f>'Sales Forecast by COS'!OHK6</f>
        <v>0</v>
      </c>
      <c r="OHL7" s="98">
        <f>'Sales Forecast by COS'!OHL6</f>
        <v>0</v>
      </c>
      <c r="OHM7" s="98">
        <f>'Sales Forecast by COS'!OHM6</f>
        <v>0</v>
      </c>
      <c r="OHN7" s="98">
        <f>'Sales Forecast by COS'!OHN6</f>
        <v>0</v>
      </c>
      <c r="OHO7" s="98">
        <f>'Sales Forecast by COS'!OHO6</f>
        <v>0</v>
      </c>
      <c r="OHP7" s="98">
        <f>'Sales Forecast by COS'!OHP6</f>
        <v>0</v>
      </c>
      <c r="OHQ7" s="98">
        <f>'Sales Forecast by COS'!OHQ6</f>
        <v>0</v>
      </c>
      <c r="OHR7" s="98">
        <f>'Sales Forecast by COS'!OHR6</f>
        <v>0</v>
      </c>
      <c r="OHS7" s="98">
        <f>'Sales Forecast by COS'!OHS6</f>
        <v>0</v>
      </c>
      <c r="OHT7" s="98">
        <f>'Sales Forecast by COS'!OHT6</f>
        <v>0</v>
      </c>
      <c r="OHU7" s="98">
        <f>'Sales Forecast by COS'!OHU6</f>
        <v>0</v>
      </c>
      <c r="OHV7" s="98">
        <f>'Sales Forecast by COS'!OHV6</f>
        <v>0</v>
      </c>
      <c r="OHW7" s="98">
        <f>'Sales Forecast by COS'!OHW6</f>
        <v>0</v>
      </c>
      <c r="OHX7" s="98">
        <f>'Sales Forecast by COS'!OHX6</f>
        <v>0</v>
      </c>
      <c r="OHY7" s="98">
        <f>'Sales Forecast by COS'!OHY6</f>
        <v>0</v>
      </c>
      <c r="OHZ7" s="98">
        <f>'Sales Forecast by COS'!OHZ6</f>
        <v>0</v>
      </c>
      <c r="OIA7" s="98">
        <f>'Sales Forecast by COS'!OIA6</f>
        <v>0</v>
      </c>
      <c r="OIB7" s="98">
        <f>'Sales Forecast by COS'!OIB6</f>
        <v>0</v>
      </c>
      <c r="OIC7" s="98">
        <f>'Sales Forecast by COS'!OIC6</f>
        <v>0</v>
      </c>
      <c r="OID7" s="98">
        <f>'Sales Forecast by COS'!OID6</f>
        <v>0</v>
      </c>
      <c r="OIE7" s="98">
        <f>'Sales Forecast by COS'!OIE6</f>
        <v>0</v>
      </c>
      <c r="OIF7" s="98">
        <f>'Sales Forecast by COS'!OIF6</f>
        <v>0</v>
      </c>
      <c r="OIG7" s="98">
        <f>'Sales Forecast by COS'!OIG6</f>
        <v>0</v>
      </c>
      <c r="OIH7" s="98">
        <f>'Sales Forecast by COS'!OIH6</f>
        <v>0</v>
      </c>
      <c r="OII7" s="98">
        <f>'Sales Forecast by COS'!OII6</f>
        <v>0</v>
      </c>
      <c r="OIJ7" s="98">
        <f>'Sales Forecast by COS'!OIJ6</f>
        <v>0</v>
      </c>
      <c r="OIK7" s="98">
        <f>'Sales Forecast by COS'!OIK6</f>
        <v>0</v>
      </c>
      <c r="OIL7" s="98">
        <f>'Sales Forecast by COS'!OIL6</f>
        <v>0</v>
      </c>
      <c r="OIM7" s="98">
        <f>'Sales Forecast by COS'!OIM6</f>
        <v>0</v>
      </c>
      <c r="OIN7" s="98">
        <f>'Sales Forecast by COS'!OIN6</f>
        <v>0</v>
      </c>
      <c r="OIO7" s="98">
        <f>'Sales Forecast by COS'!OIO6</f>
        <v>0</v>
      </c>
      <c r="OIP7" s="98">
        <f>'Sales Forecast by COS'!OIP6</f>
        <v>0</v>
      </c>
      <c r="OIQ7" s="98">
        <f>'Sales Forecast by COS'!OIQ6</f>
        <v>0</v>
      </c>
      <c r="OIR7" s="98">
        <f>'Sales Forecast by COS'!OIR6</f>
        <v>0</v>
      </c>
      <c r="OIS7" s="98">
        <f>'Sales Forecast by COS'!OIS6</f>
        <v>0</v>
      </c>
      <c r="OIT7" s="98">
        <f>'Sales Forecast by COS'!OIT6</f>
        <v>0</v>
      </c>
      <c r="OIU7" s="98">
        <f>'Sales Forecast by COS'!OIU6</f>
        <v>0</v>
      </c>
      <c r="OIV7" s="98">
        <f>'Sales Forecast by COS'!OIV6</f>
        <v>0</v>
      </c>
      <c r="OIW7" s="98">
        <f>'Sales Forecast by COS'!OIW6</f>
        <v>0</v>
      </c>
      <c r="OIX7" s="98">
        <f>'Sales Forecast by COS'!OIX6</f>
        <v>0</v>
      </c>
      <c r="OIY7" s="98">
        <f>'Sales Forecast by COS'!OIY6</f>
        <v>0</v>
      </c>
      <c r="OIZ7" s="98">
        <f>'Sales Forecast by COS'!OIZ6</f>
        <v>0</v>
      </c>
      <c r="OJA7" s="98">
        <f>'Sales Forecast by COS'!OJA6</f>
        <v>0</v>
      </c>
      <c r="OJB7" s="98">
        <f>'Sales Forecast by COS'!OJB6</f>
        <v>0</v>
      </c>
      <c r="OJC7" s="98">
        <f>'Sales Forecast by COS'!OJC6</f>
        <v>0</v>
      </c>
      <c r="OJD7" s="98">
        <f>'Sales Forecast by COS'!OJD6</f>
        <v>0</v>
      </c>
      <c r="OJE7" s="98">
        <f>'Sales Forecast by COS'!OJE6</f>
        <v>0</v>
      </c>
      <c r="OJF7" s="98">
        <f>'Sales Forecast by COS'!OJF6</f>
        <v>0</v>
      </c>
      <c r="OJG7" s="98">
        <f>'Sales Forecast by COS'!OJG6</f>
        <v>0</v>
      </c>
      <c r="OJH7" s="98">
        <f>'Sales Forecast by COS'!OJH6</f>
        <v>0</v>
      </c>
      <c r="OJI7" s="98">
        <f>'Sales Forecast by COS'!OJI6</f>
        <v>0</v>
      </c>
      <c r="OJJ7" s="98">
        <f>'Sales Forecast by COS'!OJJ6</f>
        <v>0</v>
      </c>
      <c r="OJK7" s="98">
        <f>'Sales Forecast by COS'!OJK6</f>
        <v>0</v>
      </c>
      <c r="OJL7" s="98">
        <f>'Sales Forecast by COS'!OJL6</f>
        <v>0</v>
      </c>
      <c r="OJM7" s="98">
        <f>'Sales Forecast by COS'!OJM6</f>
        <v>0</v>
      </c>
      <c r="OJN7" s="98">
        <f>'Sales Forecast by COS'!OJN6</f>
        <v>0</v>
      </c>
      <c r="OJO7" s="98">
        <f>'Sales Forecast by COS'!OJO6</f>
        <v>0</v>
      </c>
      <c r="OJP7" s="98">
        <f>'Sales Forecast by COS'!OJP6</f>
        <v>0</v>
      </c>
      <c r="OJQ7" s="98">
        <f>'Sales Forecast by COS'!OJQ6</f>
        <v>0</v>
      </c>
      <c r="OJR7" s="98">
        <f>'Sales Forecast by COS'!OJR6</f>
        <v>0</v>
      </c>
      <c r="OJS7" s="98">
        <f>'Sales Forecast by COS'!OJS6</f>
        <v>0</v>
      </c>
      <c r="OJT7" s="98">
        <f>'Sales Forecast by COS'!OJT6</f>
        <v>0</v>
      </c>
      <c r="OJU7" s="98">
        <f>'Sales Forecast by COS'!OJU6</f>
        <v>0</v>
      </c>
      <c r="OJV7" s="98">
        <f>'Sales Forecast by COS'!OJV6</f>
        <v>0</v>
      </c>
      <c r="OJW7" s="98">
        <f>'Sales Forecast by COS'!OJW6</f>
        <v>0</v>
      </c>
      <c r="OJX7" s="98">
        <f>'Sales Forecast by COS'!OJX6</f>
        <v>0</v>
      </c>
      <c r="OJY7" s="98">
        <f>'Sales Forecast by COS'!OJY6</f>
        <v>0</v>
      </c>
      <c r="OJZ7" s="98">
        <f>'Sales Forecast by COS'!OJZ6</f>
        <v>0</v>
      </c>
      <c r="OKA7" s="98">
        <f>'Sales Forecast by COS'!OKA6</f>
        <v>0</v>
      </c>
      <c r="OKB7" s="98">
        <f>'Sales Forecast by COS'!OKB6</f>
        <v>0</v>
      </c>
      <c r="OKC7" s="98">
        <f>'Sales Forecast by COS'!OKC6</f>
        <v>0</v>
      </c>
      <c r="OKD7" s="98">
        <f>'Sales Forecast by COS'!OKD6</f>
        <v>0</v>
      </c>
      <c r="OKE7" s="98">
        <f>'Sales Forecast by COS'!OKE6</f>
        <v>0</v>
      </c>
      <c r="OKF7" s="98">
        <f>'Sales Forecast by COS'!OKF6</f>
        <v>0</v>
      </c>
      <c r="OKG7" s="98">
        <f>'Sales Forecast by COS'!OKG6</f>
        <v>0</v>
      </c>
      <c r="OKH7" s="98">
        <f>'Sales Forecast by COS'!OKH6</f>
        <v>0</v>
      </c>
      <c r="OKI7" s="98">
        <f>'Sales Forecast by COS'!OKI6</f>
        <v>0</v>
      </c>
      <c r="OKJ7" s="98">
        <f>'Sales Forecast by COS'!OKJ6</f>
        <v>0</v>
      </c>
      <c r="OKK7" s="98">
        <f>'Sales Forecast by COS'!OKK6</f>
        <v>0</v>
      </c>
      <c r="OKL7" s="98">
        <f>'Sales Forecast by COS'!OKL6</f>
        <v>0</v>
      </c>
      <c r="OKM7" s="98">
        <f>'Sales Forecast by COS'!OKM6</f>
        <v>0</v>
      </c>
      <c r="OKN7" s="98">
        <f>'Sales Forecast by COS'!OKN6</f>
        <v>0</v>
      </c>
      <c r="OKO7" s="98">
        <f>'Sales Forecast by COS'!OKO6</f>
        <v>0</v>
      </c>
      <c r="OKP7" s="98">
        <f>'Sales Forecast by COS'!OKP6</f>
        <v>0</v>
      </c>
      <c r="OKQ7" s="98">
        <f>'Sales Forecast by COS'!OKQ6</f>
        <v>0</v>
      </c>
      <c r="OKR7" s="98">
        <f>'Sales Forecast by COS'!OKR6</f>
        <v>0</v>
      </c>
      <c r="OKS7" s="98">
        <f>'Sales Forecast by COS'!OKS6</f>
        <v>0</v>
      </c>
      <c r="OKT7" s="98">
        <f>'Sales Forecast by COS'!OKT6</f>
        <v>0</v>
      </c>
      <c r="OKU7" s="98">
        <f>'Sales Forecast by COS'!OKU6</f>
        <v>0</v>
      </c>
      <c r="OKV7" s="98">
        <f>'Sales Forecast by COS'!OKV6</f>
        <v>0</v>
      </c>
      <c r="OKW7" s="98">
        <f>'Sales Forecast by COS'!OKW6</f>
        <v>0</v>
      </c>
      <c r="OKX7" s="98">
        <f>'Sales Forecast by COS'!OKX6</f>
        <v>0</v>
      </c>
      <c r="OKY7" s="98">
        <f>'Sales Forecast by COS'!OKY6</f>
        <v>0</v>
      </c>
      <c r="OKZ7" s="98">
        <f>'Sales Forecast by COS'!OKZ6</f>
        <v>0</v>
      </c>
      <c r="OLA7" s="98">
        <f>'Sales Forecast by COS'!OLA6</f>
        <v>0</v>
      </c>
      <c r="OLB7" s="98">
        <f>'Sales Forecast by COS'!OLB6</f>
        <v>0</v>
      </c>
      <c r="OLC7" s="98">
        <f>'Sales Forecast by COS'!OLC6</f>
        <v>0</v>
      </c>
      <c r="OLD7" s="98">
        <f>'Sales Forecast by COS'!OLD6</f>
        <v>0</v>
      </c>
      <c r="OLE7" s="98">
        <f>'Sales Forecast by COS'!OLE6</f>
        <v>0</v>
      </c>
      <c r="OLF7" s="98">
        <f>'Sales Forecast by COS'!OLF6</f>
        <v>0</v>
      </c>
      <c r="OLG7" s="98">
        <f>'Sales Forecast by COS'!OLG6</f>
        <v>0</v>
      </c>
      <c r="OLH7" s="98">
        <f>'Sales Forecast by COS'!OLH6</f>
        <v>0</v>
      </c>
      <c r="OLI7" s="98">
        <f>'Sales Forecast by COS'!OLI6</f>
        <v>0</v>
      </c>
      <c r="OLJ7" s="98">
        <f>'Sales Forecast by COS'!OLJ6</f>
        <v>0</v>
      </c>
      <c r="OLK7" s="98">
        <f>'Sales Forecast by COS'!OLK6</f>
        <v>0</v>
      </c>
      <c r="OLL7" s="98">
        <f>'Sales Forecast by COS'!OLL6</f>
        <v>0</v>
      </c>
      <c r="OLM7" s="98">
        <f>'Sales Forecast by COS'!OLM6</f>
        <v>0</v>
      </c>
      <c r="OLN7" s="98">
        <f>'Sales Forecast by COS'!OLN6</f>
        <v>0</v>
      </c>
      <c r="OLO7" s="98">
        <f>'Sales Forecast by COS'!OLO6</f>
        <v>0</v>
      </c>
      <c r="OLP7" s="98">
        <f>'Sales Forecast by COS'!OLP6</f>
        <v>0</v>
      </c>
      <c r="OLQ7" s="98">
        <f>'Sales Forecast by COS'!OLQ6</f>
        <v>0</v>
      </c>
      <c r="OLR7" s="98">
        <f>'Sales Forecast by COS'!OLR6</f>
        <v>0</v>
      </c>
      <c r="OLS7" s="98">
        <f>'Sales Forecast by COS'!OLS6</f>
        <v>0</v>
      </c>
      <c r="OLT7" s="98">
        <f>'Sales Forecast by COS'!OLT6</f>
        <v>0</v>
      </c>
      <c r="OLU7" s="98">
        <f>'Sales Forecast by COS'!OLU6</f>
        <v>0</v>
      </c>
      <c r="OLV7" s="98">
        <f>'Sales Forecast by COS'!OLV6</f>
        <v>0</v>
      </c>
      <c r="OLW7" s="98">
        <f>'Sales Forecast by COS'!OLW6</f>
        <v>0</v>
      </c>
      <c r="OLX7" s="98">
        <f>'Sales Forecast by COS'!OLX6</f>
        <v>0</v>
      </c>
      <c r="OLY7" s="98">
        <f>'Sales Forecast by COS'!OLY6</f>
        <v>0</v>
      </c>
      <c r="OLZ7" s="98">
        <f>'Sales Forecast by COS'!OLZ6</f>
        <v>0</v>
      </c>
      <c r="OMA7" s="98">
        <f>'Sales Forecast by COS'!OMA6</f>
        <v>0</v>
      </c>
      <c r="OMB7" s="98">
        <f>'Sales Forecast by COS'!OMB6</f>
        <v>0</v>
      </c>
      <c r="OMC7" s="98">
        <f>'Sales Forecast by COS'!OMC6</f>
        <v>0</v>
      </c>
      <c r="OMD7" s="98">
        <f>'Sales Forecast by COS'!OMD6</f>
        <v>0</v>
      </c>
      <c r="OME7" s="98">
        <f>'Sales Forecast by COS'!OME6</f>
        <v>0</v>
      </c>
      <c r="OMF7" s="98">
        <f>'Sales Forecast by COS'!OMF6</f>
        <v>0</v>
      </c>
      <c r="OMG7" s="98">
        <f>'Sales Forecast by COS'!OMG6</f>
        <v>0</v>
      </c>
      <c r="OMH7" s="98">
        <f>'Sales Forecast by COS'!OMH6</f>
        <v>0</v>
      </c>
      <c r="OMI7" s="98">
        <f>'Sales Forecast by COS'!OMI6</f>
        <v>0</v>
      </c>
      <c r="OMJ7" s="98">
        <f>'Sales Forecast by COS'!OMJ6</f>
        <v>0</v>
      </c>
      <c r="OMK7" s="98">
        <f>'Sales Forecast by COS'!OMK6</f>
        <v>0</v>
      </c>
      <c r="OML7" s="98">
        <f>'Sales Forecast by COS'!OML6</f>
        <v>0</v>
      </c>
      <c r="OMM7" s="98">
        <f>'Sales Forecast by COS'!OMM6</f>
        <v>0</v>
      </c>
      <c r="OMN7" s="98">
        <f>'Sales Forecast by COS'!OMN6</f>
        <v>0</v>
      </c>
      <c r="OMO7" s="98">
        <f>'Sales Forecast by COS'!OMO6</f>
        <v>0</v>
      </c>
      <c r="OMP7" s="98">
        <f>'Sales Forecast by COS'!OMP6</f>
        <v>0</v>
      </c>
      <c r="OMQ7" s="98">
        <f>'Sales Forecast by COS'!OMQ6</f>
        <v>0</v>
      </c>
      <c r="OMR7" s="98">
        <f>'Sales Forecast by COS'!OMR6</f>
        <v>0</v>
      </c>
      <c r="OMS7" s="98">
        <f>'Sales Forecast by COS'!OMS6</f>
        <v>0</v>
      </c>
      <c r="OMT7" s="98">
        <f>'Sales Forecast by COS'!OMT6</f>
        <v>0</v>
      </c>
      <c r="OMU7" s="98">
        <f>'Sales Forecast by COS'!OMU6</f>
        <v>0</v>
      </c>
      <c r="OMV7" s="98">
        <f>'Sales Forecast by COS'!OMV6</f>
        <v>0</v>
      </c>
      <c r="OMW7" s="98">
        <f>'Sales Forecast by COS'!OMW6</f>
        <v>0</v>
      </c>
      <c r="OMX7" s="98">
        <f>'Sales Forecast by COS'!OMX6</f>
        <v>0</v>
      </c>
      <c r="OMY7" s="98">
        <f>'Sales Forecast by COS'!OMY6</f>
        <v>0</v>
      </c>
      <c r="OMZ7" s="98">
        <f>'Sales Forecast by COS'!OMZ6</f>
        <v>0</v>
      </c>
      <c r="ONA7" s="98">
        <f>'Sales Forecast by COS'!ONA6</f>
        <v>0</v>
      </c>
      <c r="ONB7" s="98">
        <f>'Sales Forecast by COS'!ONB6</f>
        <v>0</v>
      </c>
      <c r="ONC7" s="98">
        <f>'Sales Forecast by COS'!ONC6</f>
        <v>0</v>
      </c>
      <c r="OND7" s="98">
        <f>'Sales Forecast by COS'!OND6</f>
        <v>0</v>
      </c>
      <c r="ONE7" s="98">
        <f>'Sales Forecast by COS'!ONE6</f>
        <v>0</v>
      </c>
      <c r="ONF7" s="98">
        <f>'Sales Forecast by COS'!ONF6</f>
        <v>0</v>
      </c>
      <c r="ONG7" s="98">
        <f>'Sales Forecast by COS'!ONG6</f>
        <v>0</v>
      </c>
      <c r="ONH7" s="98">
        <f>'Sales Forecast by COS'!ONH6</f>
        <v>0</v>
      </c>
      <c r="ONI7" s="98">
        <f>'Sales Forecast by COS'!ONI6</f>
        <v>0</v>
      </c>
      <c r="ONJ7" s="98">
        <f>'Sales Forecast by COS'!ONJ6</f>
        <v>0</v>
      </c>
      <c r="ONK7" s="98">
        <f>'Sales Forecast by COS'!ONK6</f>
        <v>0</v>
      </c>
      <c r="ONL7" s="98">
        <f>'Sales Forecast by COS'!ONL6</f>
        <v>0</v>
      </c>
      <c r="ONM7" s="98">
        <f>'Sales Forecast by COS'!ONM6</f>
        <v>0</v>
      </c>
      <c r="ONN7" s="98">
        <f>'Sales Forecast by COS'!ONN6</f>
        <v>0</v>
      </c>
      <c r="ONO7" s="98">
        <f>'Sales Forecast by COS'!ONO6</f>
        <v>0</v>
      </c>
      <c r="ONP7" s="98">
        <f>'Sales Forecast by COS'!ONP6</f>
        <v>0</v>
      </c>
      <c r="ONQ7" s="98">
        <f>'Sales Forecast by COS'!ONQ6</f>
        <v>0</v>
      </c>
      <c r="ONR7" s="98">
        <f>'Sales Forecast by COS'!ONR6</f>
        <v>0</v>
      </c>
      <c r="ONS7" s="98">
        <f>'Sales Forecast by COS'!ONS6</f>
        <v>0</v>
      </c>
      <c r="ONT7" s="98">
        <f>'Sales Forecast by COS'!ONT6</f>
        <v>0</v>
      </c>
      <c r="ONU7" s="98">
        <f>'Sales Forecast by COS'!ONU6</f>
        <v>0</v>
      </c>
      <c r="ONV7" s="98">
        <f>'Sales Forecast by COS'!ONV6</f>
        <v>0</v>
      </c>
      <c r="ONW7" s="98">
        <f>'Sales Forecast by COS'!ONW6</f>
        <v>0</v>
      </c>
      <c r="ONX7" s="98">
        <f>'Sales Forecast by COS'!ONX6</f>
        <v>0</v>
      </c>
      <c r="ONY7" s="98">
        <f>'Sales Forecast by COS'!ONY6</f>
        <v>0</v>
      </c>
      <c r="ONZ7" s="98">
        <f>'Sales Forecast by COS'!ONZ6</f>
        <v>0</v>
      </c>
      <c r="OOA7" s="98">
        <f>'Sales Forecast by COS'!OOA6</f>
        <v>0</v>
      </c>
      <c r="OOB7" s="98">
        <f>'Sales Forecast by COS'!OOB6</f>
        <v>0</v>
      </c>
      <c r="OOC7" s="98">
        <f>'Sales Forecast by COS'!OOC6</f>
        <v>0</v>
      </c>
      <c r="OOD7" s="98">
        <f>'Sales Forecast by COS'!OOD6</f>
        <v>0</v>
      </c>
      <c r="OOE7" s="98">
        <f>'Sales Forecast by COS'!OOE6</f>
        <v>0</v>
      </c>
      <c r="OOF7" s="98">
        <f>'Sales Forecast by COS'!OOF6</f>
        <v>0</v>
      </c>
      <c r="OOG7" s="98">
        <f>'Sales Forecast by COS'!OOG6</f>
        <v>0</v>
      </c>
      <c r="OOH7" s="98">
        <f>'Sales Forecast by COS'!OOH6</f>
        <v>0</v>
      </c>
      <c r="OOI7" s="98">
        <f>'Sales Forecast by COS'!OOI6</f>
        <v>0</v>
      </c>
      <c r="OOJ7" s="98">
        <f>'Sales Forecast by COS'!OOJ6</f>
        <v>0</v>
      </c>
      <c r="OOK7" s="98">
        <f>'Sales Forecast by COS'!OOK6</f>
        <v>0</v>
      </c>
      <c r="OOL7" s="98">
        <f>'Sales Forecast by COS'!OOL6</f>
        <v>0</v>
      </c>
      <c r="OOM7" s="98">
        <f>'Sales Forecast by COS'!OOM6</f>
        <v>0</v>
      </c>
      <c r="OON7" s="98">
        <f>'Sales Forecast by COS'!OON6</f>
        <v>0</v>
      </c>
      <c r="OOO7" s="98">
        <f>'Sales Forecast by COS'!OOO6</f>
        <v>0</v>
      </c>
      <c r="OOP7" s="98">
        <f>'Sales Forecast by COS'!OOP6</f>
        <v>0</v>
      </c>
      <c r="OOQ7" s="98">
        <f>'Sales Forecast by COS'!OOQ6</f>
        <v>0</v>
      </c>
      <c r="OOR7" s="98">
        <f>'Sales Forecast by COS'!OOR6</f>
        <v>0</v>
      </c>
      <c r="OOS7" s="98">
        <f>'Sales Forecast by COS'!OOS6</f>
        <v>0</v>
      </c>
      <c r="OOT7" s="98">
        <f>'Sales Forecast by COS'!OOT6</f>
        <v>0</v>
      </c>
      <c r="OOU7" s="98">
        <f>'Sales Forecast by COS'!OOU6</f>
        <v>0</v>
      </c>
      <c r="OOV7" s="98">
        <f>'Sales Forecast by COS'!OOV6</f>
        <v>0</v>
      </c>
      <c r="OOW7" s="98">
        <f>'Sales Forecast by COS'!OOW6</f>
        <v>0</v>
      </c>
      <c r="OOX7" s="98">
        <f>'Sales Forecast by COS'!OOX6</f>
        <v>0</v>
      </c>
      <c r="OOY7" s="98">
        <f>'Sales Forecast by COS'!OOY6</f>
        <v>0</v>
      </c>
      <c r="OOZ7" s="98">
        <f>'Sales Forecast by COS'!OOZ6</f>
        <v>0</v>
      </c>
      <c r="OPA7" s="98">
        <f>'Sales Forecast by COS'!OPA6</f>
        <v>0</v>
      </c>
      <c r="OPB7" s="98">
        <f>'Sales Forecast by COS'!OPB6</f>
        <v>0</v>
      </c>
      <c r="OPC7" s="98">
        <f>'Sales Forecast by COS'!OPC6</f>
        <v>0</v>
      </c>
      <c r="OPD7" s="98">
        <f>'Sales Forecast by COS'!OPD6</f>
        <v>0</v>
      </c>
      <c r="OPE7" s="98">
        <f>'Sales Forecast by COS'!OPE6</f>
        <v>0</v>
      </c>
      <c r="OPF7" s="98">
        <f>'Sales Forecast by COS'!OPF6</f>
        <v>0</v>
      </c>
      <c r="OPG7" s="98">
        <f>'Sales Forecast by COS'!OPG6</f>
        <v>0</v>
      </c>
      <c r="OPH7" s="98">
        <f>'Sales Forecast by COS'!OPH6</f>
        <v>0</v>
      </c>
      <c r="OPI7" s="98">
        <f>'Sales Forecast by COS'!OPI6</f>
        <v>0</v>
      </c>
      <c r="OPJ7" s="98">
        <f>'Sales Forecast by COS'!OPJ6</f>
        <v>0</v>
      </c>
      <c r="OPK7" s="98">
        <f>'Sales Forecast by COS'!OPK6</f>
        <v>0</v>
      </c>
      <c r="OPL7" s="98">
        <f>'Sales Forecast by COS'!OPL6</f>
        <v>0</v>
      </c>
      <c r="OPM7" s="98">
        <f>'Sales Forecast by COS'!OPM6</f>
        <v>0</v>
      </c>
      <c r="OPN7" s="98">
        <f>'Sales Forecast by COS'!OPN6</f>
        <v>0</v>
      </c>
      <c r="OPO7" s="98">
        <f>'Sales Forecast by COS'!OPO6</f>
        <v>0</v>
      </c>
      <c r="OPP7" s="98">
        <f>'Sales Forecast by COS'!OPP6</f>
        <v>0</v>
      </c>
      <c r="OPQ7" s="98">
        <f>'Sales Forecast by COS'!OPQ6</f>
        <v>0</v>
      </c>
      <c r="OPR7" s="98">
        <f>'Sales Forecast by COS'!OPR6</f>
        <v>0</v>
      </c>
      <c r="OPS7" s="98">
        <f>'Sales Forecast by COS'!OPS6</f>
        <v>0</v>
      </c>
      <c r="OPT7" s="98">
        <f>'Sales Forecast by COS'!OPT6</f>
        <v>0</v>
      </c>
      <c r="OPU7" s="98">
        <f>'Sales Forecast by COS'!OPU6</f>
        <v>0</v>
      </c>
      <c r="OPV7" s="98">
        <f>'Sales Forecast by COS'!OPV6</f>
        <v>0</v>
      </c>
      <c r="OPW7" s="98">
        <f>'Sales Forecast by COS'!OPW6</f>
        <v>0</v>
      </c>
      <c r="OPX7" s="98">
        <f>'Sales Forecast by COS'!OPX6</f>
        <v>0</v>
      </c>
      <c r="OPY7" s="98">
        <f>'Sales Forecast by COS'!OPY6</f>
        <v>0</v>
      </c>
      <c r="OPZ7" s="98">
        <f>'Sales Forecast by COS'!OPZ6</f>
        <v>0</v>
      </c>
      <c r="OQA7" s="98">
        <f>'Sales Forecast by COS'!OQA6</f>
        <v>0</v>
      </c>
      <c r="OQB7" s="98">
        <f>'Sales Forecast by COS'!OQB6</f>
        <v>0</v>
      </c>
      <c r="OQC7" s="98">
        <f>'Sales Forecast by COS'!OQC6</f>
        <v>0</v>
      </c>
      <c r="OQD7" s="98">
        <f>'Sales Forecast by COS'!OQD6</f>
        <v>0</v>
      </c>
      <c r="OQE7" s="98">
        <f>'Sales Forecast by COS'!OQE6</f>
        <v>0</v>
      </c>
      <c r="OQF7" s="98">
        <f>'Sales Forecast by COS'!OQF6</f>
        <v>0</v>
      </c>
      <c r="OQG7" s="98">
        <f>'Sales Forecast by COS'!OQG6</f>
        <v>0</v>
      </c>
      <c r="OQH7" s="98">
        <f>'Sales Forecast by COS'!OQH6</f>
        <v>0</v>
      </c>
      <c r="OQI7" s="98">
        <f>'Sales Forecast by COS'!OQI6</f>
        <v>0</v>
      </c>
      <c r="OQJ7" s="98">
        <f>'Sales Forecast by COS'!OQJ6</f>
        <v>0</v>
      </c>
      <c r="OQK7" s="98">
        <f>'Sales Forecast by COS'!OQK6</f>
        <v>0</v>
      </c>
      <c r="OQL7" s="98">
        <f>'Sales Forecast by COS'!OQL6</f>
        <v>0</v>
      </c>
      <c r="OQM7" s="98">
        <f>'Sales Forecast by COS'!OQM6</f>
        <v>0</v>
      </c>
      <c r="OQN7" s="98">
        <f>'Sales Forecast by COS'!OQN6</f>
        <v>0</v>
      </c>
      <c r="OQO7" s="98">
        <f>'Sales Forecast by COS'!OQO6</f>
        <v>0</v>
      </c>
      <c r="OQP7" s="98">
        <f>'Sales Forecast by COS'!OQP6</f>
        <v>0</v>
      </c>
      <c r="OQQ7" s="98">
        <f>'Sales Forecast by COS'!OQQ6</f>
        <v>0</v>
      </c>
      <c r="OQR7" s="98">
        <f>'Sales Forecast by COS'!OQR6</f>
        <v>0</v>
      </c>
      <c r="OQS7" s="98">
        <f>'Sales Forecast by COS'!OQS6</f>
        <v>0</v>
      </c>
      <c r="OQT7" s="98">
        <f>'Sales Forecast by COS'!OQT6</f>
        <v>0</v>
      </c>
      <c r="OQU7" s="98">
        <f>'Sales Forecast by COS'!OQU6</f>
        <v>0</v>
      </c>
      <c r="OQV7" s="98">
        <f>'Sales Forecast by COS'!OQV6</f>
        <v>0</v>
      </c>
      <c r="OQW7" s="98">
        <f>'Sales Forecast by COS'!OQW6</f>
        <v>0</v>
      </c>
      <c r="OQX7" s="98">
        <f>'Sales Forecast by COS'!OQX6</f>
        <v>0</v>
      </c>
      <c r="OQY7" s="98">
        <f>'Sales Forecast by COS'!OQY6</f>
        <v>0</v>
      </c>
      <c r="OQZ7" s="98">
        <f>'Sales Forecast by COS'!OQZ6</f>
        <v>0</v>
      </c>
      <c r="ORA7" s="98">
        <f>'Sales Forecast by COS'!ORA6</f>
        <v>0</v>
      </c>
      <c r="ORB7" s="98">
        <f>'Sales Forecast by COS'!ORB6</f>
        <v>0</v>
      </c>
      <c r="ORC7" s="98">
        <f>'Sales Forecast by COS'!ORC6</f>
        <v>0</v>
      </c>
      <c r="ORD7" s="98">
        <f>'Sales Forecast by COS'!ORD6</f>
        <v>0</v>
      </c>
      <c r="ORE7" s="98">
        <f>'Sales Forecast by COS'!ORE6</f>
        <v>0</v>
      </c>
      <c r="ORF7" s="98">
        <f>'Sales Forecast by COS'!ORF6</f>
        <v>0</v>
      </c>
      <c r="ORG7" s="98">
        <f>'Sales Forecast by COS'!ORG6</f>
        <v>0</v>
      </c>
      <c r="ORH7" s="98">
        <f>'Sales Forecast by COS'!ORH6</f>
        <v>0</v>
      </c>
      <c r="ORI7" s="98">
        <f>'Sales Forecast by COS'!ORI6</f>
        <v>0</v>
      </c>
      <c r="ORJ7" s="98">
        <f>'Sales Forecast by COS'!ORJ6</f>
        <v>0</v>
      </c>
      <c r="ORK7" s="98">
        <f>'Sales Forecast by COS'!ORK6</f>
        <v>0</v>
      </c>
      <c r="ORL7" s="98">
        <f>'Sales Forecast by COS'!ORL6</f>
        <v>0</v>
      </c>
      <c r="ORM7" s="98">
        <f>'Sales Forecast by COS'!ORM6</f>
        <v>0</v>
      </c>
      <c r="ORN7" s="98">
        <f>'Sales Forecast by COS'!ORN6</f>
        <v>0</v>
      </c>
      <c r="ORO7" s="98">
        <f>'Sales Forecast by COS'!ORO6</f>
        <v>0</v>
      </c>
      <c r="ORP7" s="98">
        <f>'Sales Forecast by COS'!ORP6</f>
        <v>0</v>
      </c>
      <c r="ORQ7" s="98">
        <f>'Sales Forecast by COS'!ORQ6</f>
        <v>0</v>
      </c>
      <c r="ORR7" s="98">
        <f>'Sales Forecast by COS'!ORR6</f>
        <v>0</v>
      </c>
      <c r="ORS7" s="98">
        <f>'Sales Forecast by COS'!ORS6</f>
        <v>0</v>
      </c>
      <c r="ORT7" s="98">
        <f>'Sales Forecast by COS'!ORT6</f>
        <v>0</v>
      </c>
      <c r="ORU7" s="98">
        <f>'Sales Forecast by COS'!ORU6</f>
        <v>0</v>
      </c>
      <c r="ORV7" s="98">
        <f>'Sales Forecast by COS'!ORV6</f>
        <v>0</v>
      </c>
      <c r="ORW7" s="98">
        <f>'Sales Forecast by COS'!ORW6</f>
        <v>0</v>
      </c>
      <c r="ORX7" s="98">
        <f>'Sales Forecast by COS'!ORX6</f>
        <v>0</v>
      </c>
      <c r="ORY7" s="98">
        <f>'Sales Forecast by COS'!ORY6</f>
        <v>0</v>
      </c>
      <c r="ORZ7" s="98">
        <f>'Sales Forecast by COS'!ORZ6</f>
        <v>0</v>
      </c>
      <c r="OSA7" s="98">
        <f>'Sales Forecast by COS'!OSA6</f>
        <v>0</v>
      </c>
      <c r="OSB7" s="98">
        <f>'Sales Forecast by COS'!OSB6</f>
        <v>0</v>
      </c>
      <c r="OSC7" s="98">
        <f>'Sales Forecast by COS'!OSC6</f>
        <v>0</v>
      </c>
      <c r="OSD7" s="98">
        <f>'Sales Forecast by COS'!OSD6</f>
        <v>0</v>
      </c>
      <c r="OSE7" s="98">
        <f>'Sales Forecast by COS'!OSE6</f>
        <v>0</v>
      </c>
      <c r="OSF7" s="98">
        <f>'Sales Forecast by COS'!OSF6</f>
        <v>0</v>
      </c>
      <c r="OSG7" s="98">
        <f>'Sales Forecast by COS'!OSG6</f>
        <v>0</v>
      </c>
      <c r="OSH7" s="98">
        <f>'Sales Forecast by COS'!OSH6</f>
        <v>0</v>
      </c>
      <c r="OSI7" s="98">
        <f>'Sales Forecast by COS'!OSI6</f>
        <v>0</v>
      </c>
      <c r="OSJ7" s="98">
        <f>'Sales Forecast by COS'!OSJ6</f>
        <v>0</v>
      </c>
      <c r="OSK7" s="98">
        <f>'Sales Forecast by COS'!OSK6</f>
        <v>0</v>
      </c>
      <c r="OSL7" s="98">
        <f>'Sales Forecast by COS'!OSL6</f>
        <v>0</v>
      </c>
      <c r="OSM7" s="98">
        <f>'Sales Forecast by COS'!OSM6</f>
        <v>0</v>
      </c>
      <c r="OSN7" s="98">
        <f>'Sales Forecast by COS'!OSN6</f>
        <v>0</v>
      </c>
      <c r="OSO7" s="98">
        <f>'Sales Forecast by COS'!OSO6</f>
        <v>0</v>
      </c>
      <c r="OSP7" s="98">
        <f>'Sales Forecast by COS'!OSP6</f>
        <v>0</v>
      </c>
      <c r="OSQ7" s="98">
        <f>'Sales Forecast by COS'!OSQ6</f>
        <v>0</v>
      </c>
      <c r="OSR7" s="98">
        <f>'Sales Forecast by COS'!OSR6</f>
        <v>0</v>
      </c>
      <c r="OSS7" s="98">
        <f>'Sales Forecast by COS'!OSS6</f>
        <v>0</v>
      </c>
      <c r="OST7" s="98">
        <f>'Sales Forecast by COS'!OST6</f>
        <v>0</v>
      </c>
      <c r="OSU7" s="98">
        <f>'Sales Forecast by COS'!OSU6</f>
        <v>0</v>
      </c>
      <c r="OSV7" s="98">
        <f>'Sales Forecast by COS'!OSV6</f>
        <v>0</v>
      </c>
      <c r="OSW7" s="98">
        <f>'Sales Forecast by COS'!OSW6</f>
        <v>0</v>
      </c>
      <c r="OSX7" s="98">
        <f>'Sales Forecast by COS'!OSX6</f>
        <v>0</v>
      </c>
      <c r="OSY7" s="98">
        <f>'Sales Forecast by COS'!OSY6</f>
        <v>0</v>
      </c>
      <c r="OSZ7" s="98">
        <f>'Sales Forecast by COS'!OSZ6</f>
        <v>0</v>
      </c>
      <c r="OTA7" s="98">
        <f>'Sales Forecast by COS'!OTA6</f>
        <v>0</v>
      </c>
      <c r="OTB7" s="98">
        <f>'Sales Forecast by COS'!OTB6</f>
        <v>0</v>
      </c>
      <c r="OTC7" s="98">
        <f>'Sales Forecast by COS'!OTC6</f>
        <v>0</v>
      </c>
      <c r="OTD7" s="98">
        <f>'Sales Forecast by COS'!OTD6</f>
        <v>0</v>
      </c>
      <c r="OTE7" s="98">
        <f>'Sales Forecast by COS'!OTE6</f>
        <v>0</v>
      </c>
      <c r="OTF7" s="98">
        <f>'Sales Forecast by COS'!OTF6</f>
        <v>0</v>
      </c>
      <c r="OTG7" s="98">
        <f>'Sales Forecast by COS'!OTG6</f>
        <v>0</v>
      </c>
      <c r="OTH7" s="98">
        <f>'Sales Forecast by COS'!OTH6</f>
        <v>0</v>
      </c>
      <c r="OTI7" s="98">
        <f>'Sales Forecast by COS'!OTI6</f>
        <v>0</v>
      </c>
      <c r="OTJ7" s="98">
        <f>'Sales Forecast by COS'!OTJ6</f>
        <v>0</v>
      </c>
      <c r="OTK7" s="98">
        <f>'Sales Forecast by COS'!OTK6</f>
        <v>0</v>
      </c>
      <c r="OTL7" s="98">
        <f>'Sales Forecast by COS'!OTL6</f>
        <v>0</v>
      </c>
      <c r="OTM7" s="98">
        <f>'Sales Forecast by COS'!OTM6</f>
        <v>0</v>
      </c>
      <c r="OTN7" s="98">
        <f>'Sales Forecast by COS'!OTN6</f>
        <v>0</v>
      </c>
      <c r="OTO7" s="98">
        <f>'Sales Forecast by COS'!OTO6</f>
        <v>0</v>
      </c>
      <c r="OTP7" s="98">
        <f>'Sales Forecast by COS'!OTP6</f>
        <v>0</v>
      </c>
      <c r="OTQ7" s="98">
        <f>'Sales Forecast by COS'!OTQ6</f>
        <v>0</v>
      </c>
      <c r="OTR7" s="98">
        <f>'Sales Forecast by COS'!OTR6</f>
        <v>0</v>
      </c>
      <c r="OTS7" s="98">
        <f>'Sales Forecast by COS'!OTS6</f>
        <v>0</v>
      </c>
      <c r="OTT7" s="98">
        <f>'Sales Forecast by COS'!OTT6</f>
        <v>0</v>
      </c>
      <c r="OTU7" s="98">
        <f>'Sales Forecast by COS'!OTU6</f>
        <v>0</v>
      </c>
      <c r="OTV7" s="98">
        <f>'Sales Forecast by COS'!OTV6</f>
        <v>0</v>
      </c>
      <c r="OTW7" s="98">
        <f>'Sales Forecast by COS'!OTW6</f>
        <v>0</v>
      </c>
      <c r="OTX7" s="98">
        <f>'Sales Forecast by COS'!OTX6</f>
        <v>0</v>
      </c>
      <c r="OTY7" s="98">
        <f>'Sales Forecast by COS'!OTY6</f>
        <v>0</v>
      </c>
      <c r="OTZ7" s="98">
        <f>'Sales Forecast by COS'!OTZ6</f>
        <v>0</v>
      </c>
      <c r="OUA7" s="98">
        <f>'Sales Forecast by COS'!OUA6</f>
        <v>0</v>
      </c>
      <c r="OUB7" s="98">
        <f>'Sales Forecast by COS'!OUB6</f>
        <v>0</v>
      </c>
      <c r="OUC7" s="98">
        <f>'Sales Forecast by COS'!OUC6</f>
        <v>0</v>
      </c>
      <c r="OUD7" s="98">
        <f>'Sales Forecast by COS'!OUD6</f>
        <v>0</v>
      </c>
      <c r="OUE7" s="98">
        <f>'Sales Forecast by COS'!OUE6</f>
        <v>0</v>
      </c>
      <c r="OUF7" s="98">
        <f>'Sales Forecast by COS'!OUF6</f>
        <v>0</v>
      </c>
      <c r="OUG7" s="98">
        <f>'Sales Forecast by COS'!OUG6</f>
        <v>0</v>
      </c>
      <c r="OUH7" s="98">
        <f>'Sales Forecast by COS'!OUH6</f>
        <v>0</v>
      </c>
      <c r="OUI7" s="98">
        <f>'Sales Forecast by COS'!OUI6</f>
        <v>0</v>
      </c>
      <c r="OUJ7" s="98">
        <f>'Sales Forecast by COS'!OUJ6</f>
        <v>0</v>
      </c>
      <c r="OUK7" s="98">
        <f>'Sales Forecast by COS'!OUK6</f>
        <v>0</v>
      </c>
      <c r="OUL7" s="98">
        <f>'Sales Forecast by COS'!OUL6</f>
        <v>0</v>
      </c>
      <c r="OUM7" s="98">
        <f>'Sales Forecast by COS'!OUM6</f>
        <v>0</v>
      </c>
      <c r="OUN7" s="98">
        <f>'Sales Forecast by COS'!OUN6</f>
        <v>0</v>
      </c>
      <c r="OUO7" s="98">
        <f>'Sales Forecast by COS'!OUO6</f>
        <v>0</v>
      </c>
      <c r="OUP7" s="98">
        <f>'Sales Forecast by COS'!OUP6</f>
        <v>0</v>
      </c>
      <c r="OUQ7" s="98">
        <f>'Sales Forecast by COS'!OUQ6</f>
        <v>0</v>
      </c>
      <c r="OUR7" s="98">
        <f>'Sales Forecast by COS'!OUR6</f>
        <v>0</v>
      </c>
      <c r="OUS7" s="98">
        <f>'Sales Forecast by COS'!OUS6</f>
        <v>0</v>
      </c>
      <c r="OUT7" s="98">
        <f>'Sales Forecast by COS'!OUT6</f>
        <v>0</v>
      </c>
      <c r="OUU7" s="98">
        <f>'Sales Forecast by COS'!OUU6</f>
        <v>0</v>
      </c>
      <c r="OUV7" s="98">
        <f>'Sales Forecast by COS'!OUV6</f>
        <v>0</v>
      </c>
      <c r="OUW7" s="98">
        <f>'Sales Forecast by COS'!OUW6</f>
        <v>0</v>
      </c>
      <c r="OUX7" s="98">
        <f>'Sales Forecast by COS'!OUX6</f>
        <v>0</v>
      </c>
      <c r="OUY7" s="98">
        <f>'Sales Forecast by COS'!OUY6</f>
        <v>0</v>
      </c>
      <c r="OUZ7" s="98">
        <f>'Sales Forecast by COS'!OUZ6</f>
        <v>0</v>
      </c>
      <c r="OVA7" s="98">
        <f>'Sales Forecast by COS'!OVA6</f>
        <v>0</v>
      </c>
      <c r="OVB7" s="98">
        <f>'Sales Forecast by COS'!OVB6</f>
        <v>0</v>
      </c>
      <c r="OVC7" s="98">
        <f>'Sales Forecast by COS'!OVC6</f>
        <v>0</v>
      </c>
      <c r="OVD7" s="98">
        <f>'Sales Forecast by COS'!OVD6</f>
        <v>0</v>
      </c>
      <c r="OVE7" s="98">
        <f>'Sales Forecast by COS'!OVE6</f>
        <v>0</v>
      </c>
      <c r="OVF7" s="98">
        <f>'Sales Forecast by COS'!OVF6</f>
        <v>0</v>
      </c>
      <c r="OVG7" s="98">
        <f>'Sales Forecast by COS'!OVG6</f>
        <v>0</v>
      </c>
      <c r="OVH7" s="98">
        <f>'Sales Forecast by COS'!OVH6</f>
        <v>0</v>
      </c>
      <c r="OVI7" s="98">
        <f>'Sales Forecast by COS'!OVI6</f>
        <v>0</v>
      </c>
      <c r="OVJ7" s="98">
        <f>'Sales Forecast by COS'!OVJ6</f>
        <v>0</v>
      </c>
      <c r="OVK7" s="98">
        <f>'Sales Forecast by COS'!OVK6</f>
        <v>0</v>
      </c>
      <c r="OVL7" s="98">
        <f>'Sales Forecast by COS'!OVL6</f>
        <v>0</v>
      </c>
      <c r="OVM7" s="98">
        <f>'Sales Forecast by COS'!OVM6</f>
        <v>0</v>
      </c>
      <c r="OVN7" s="98">
        <f>'Sales Forecast by COS'!OVN6</f>
        <v>0</v>
      </c>
      <c r="OVO7" s="98">
        <f>'Sales Forecast by COS'!OVO6</f>
        <v>0</v>
      </c>
      <c r="OVP7" s="98">
        <f>'Sales Forecast by COS'!OVP6</f>
        <v>0</v>
      </c>
      <c r="OVQ7" s="98">
        <f>'Sales Forecast by COS'!OVQ6</f>
        <v>0</v>
      </c>
      <c r="OVR7" s="98">
        <f>'Sales Forecast by COS'!OVR6</f>
        <v>0</v>
      </c>
      <c r="OVS7" s="98">
        <f>'Sales Forecast by COS'!OVS6</f>
        <v>0</v>
      </c>
      <c r="OVT7" s="98">
        <f>'Sales Forecast by COS'!OVT6</f>
        <v>0</v>
      </c>
      <c r="OVU7" s="98">
        <f>'Sales Forecast by COS'!OVU6</f>
        <v>0</v>
      </c>
      <c r="OVV7" s="98">
        <f>'Sales Forecast by COS'!OVV6</f>
        <v>0</v>
      </c>
      <c r="OVW7" s="98">
        <f>'Sales Forecast by COS'!OVW6</f>
        <v>0</v>
      </c>
      <c r="OVX7" s="98">
        <f>'Sales Forecast by COS'!OVX6</f>
        <v>0</v>
      </c>
      <c r="OVY7" s="98">
        <f>'Sales Forecast by COS'!OVY6</f>
        <v>0</v>
      </c>
      <c r="OVZ7" s="98">
        <f>'Sales Forecast by COS'!OVZ6</f>
        <v>0</v>
      </c>
      <c r="OWA7" s="98">
        <f>'Sales Forecast by COS'!OWA6</f>
        <v>0</v>
      </c>
      <c r="OWB7" s="98">
        <f>'Sales Forecast by COS'!OWB6</f>
        <v>0</v>
      </c>
      <c r="OWC7" s="98">
        <f>'Sales Forecast by COS'!OWC6</f>
        <v>0</v>
      </c>
      <c r="OWD7" s="98">
        <f>'Sales Forecast by COS'!OWD6</f>
        <v>0</v>
      </c>
      <c r="OWE7" s="98">
        <f>'Sales Forecast by COS'!OWE6</f>
        <v>0</v>
      </c>
      <c r="OWF7" s="98">
        <f>'Sales Forecast by COS'!OWF6</f>
        <v>0</v>
      </c>
      <c r="OWG7" s="98">
        <f>'Sales Forecast by COS'!OWG6</f>
        <v>0</v>
      </c>
      <c r="OWH7" s="98">
        <f>'Sales Forecast by COS'!OWH6</f>
        <v>0</v>
      </c>
      <c r="OWI7" s="98">
        <f>'Sales Forecast by COS'!OWI6</f>
        <v>0</v>
      </c>
      <c r="OWJ7" s="98">
        <f>'Sales Forecast by COS'!OWJ6</f>
        <v>0</v>
      </c>
      <c r="OWK7" s="98">
        <f>'Sales Forecast by COS'!OWK6</f>
        <v>0</v>
      </c>
      <c r="OWL7" s="98">
        <f>'Sales Forecast by COS'!OWL6</f>
        <v>0</v>
      </c>
      <c r="OWM7" s="98">
        <f>'Sales Forecast by COS'!OWM6</f>
        <v>0</v>
      </c>
      <c r="OWN7" s="98">
        <f>'Sales Forecast by COS'!OWN6</f>
        <v>0</v>
      </c>
      <c r="OWO7" s="98">
        <f>'Sales Forecast by COS'!OWO6</f>
        <v>0</v>
      </c>
      <c r="OWP7" s="98">
        <f>'Sales Forecast by COS'!OWP6</f>
        <v>0</v>
      </c>
      <c r="OWQ7" s="98">
        <f>'Sales Forecast by COS'!OWQ6</f>
        <v>0</v>
      </c>
      <c r="OWR7" s="98">
        <f>'Sales Forecast by COS'!OWR6</f>
        <v>0</v>
      </c>
      <c r="OWS7" s="98">
        <f>'Sales Forecast by COS'!OWS6</f>
        <v>0</v>
      </c>
      <c r="OWT7" s="98">
        <f>'Sales Forecast by COS'!OWT6</f>
        <v>0</v>
      </c>
      <c r="OWU7" s="98">
        <f>'Sales Forecast by COS'!OWU6</f>
        <v>0</v>
      </c>
      <c r="OWV7" s="98">
        <f>'Sales Forecast by COS'!OWV6</f>
        <v>0</v>
      </c>
      <c r="OWW7" s="98">
        <f>'Sales Forecast by COS'!OWW6</f>
        <v>0</v>
      </c>
      <c r="OWX7" s="98">
        <f>'Sales Forecast by COS'!OWX6</f>
        <v>0</v>
      </c>
      <c r="OWY7" s="98">
        <f>'Sales Forecast by COS'!OWY6</f>
        <v>0</v>
      </c>
      <c r="OWZ7" s="98">
        <f>'Sales Forecast by COS'!OWZ6</f>
        <v>0</v>
      </c>
      <c r="OXA7" s="98">
        <f>'Sales Forecast by COS'!OXA6</f>
        <v>0</v>
      </c>
      <c r="OXB7" s="98">
        <f>'Sales Forecast by COS'!OXB6</f>
        <v>0</v>
      </c>
      <c r="OXC7" s="98">
        <f>'Sales Forecast by COS'!OXC6</f>
        <v>0</v>
      </c>
      <c r="OXD7" s="98">
        <f>'Sales Forecast by COS'!OXD6</f>
        <v>0</v>
      </c>
      <c r="OXE7" s="98">
        <f>'Sales Forecast by COS'!OXE6</f>
        <v>0</v>
      </c>
      <c r="OXF7" s="98">
        <f>'Sales Forecast by COS'!OXF6</f>
        <v>0</v>
      </c>
      <c r="OXG7" s="98">
        <f>'Sales Forecast by COS'!OXG6</f>
        <v>0</v>
      </c>
      <c r="OXH7" s="98">
        <f>'Sales Forecast by COS'!OXH6</f>
        <v>0</v>
      </c>
      <c r="OXI7" s="98">
        <f>'Sales Forecast by COS'!OXI6</f>
        <v>0</v>
      </c>
      <c r="OXJ7" s="98">
        <f>'Sales Forecast by COS'!OXJ6</f>
        <v>0</v>
      </c>
      <c r="OXK7" s="98">
        <f>'Sales Forecast by COS'!OXK6</f>
        <v>0</v>
      </c>
      <c r="OXL7" s="98">
        <f>'Sales Forecast by COS'!OXL6</f>
        <v>0</v>
      </c>
      <c r="OXM7" s="98">
        <f>'Sales Forecast by COS'!OXM6</f>
        <v>0</v>
      </c>
      <c r="OXN7" s="98">
        <f>'Sales Forecast by COS'!OXN6</f>
        <v>0</v>
      </c>
      <c r="OXO7" s="98">
        <f>'Sales Forecast by COS'!OXO6</f>
        <v>0</v>
      </c>
      <c r="OXP7" s="98">
        <f>'Sales Forecast by COS'!OXP6</f>
        <v>0</v>
      </c>
      <c r="OXQ7" s="98">
        <f>'Sales Forecast by COS'!OXQ6</f>
        <v>0</v>
      </c>
      <c r="OXR7" s="98">
        <f>'Sales Forecast by COS'!OXR6</f>
        <v>0</v>
      </c>
      <c r="OXS7" s="98">
        <f>'Sales Forecast by COS'!OXS6</f>
        <v>0</v>
      </c>
      <c r="OXT7" s="98">
        <f>'Sales Forecast by COS'!OXT6</f>
        <v>0</v>
      </c>
      <c r="OXU7" s="98">
        <f>'Sales Forecast by COS'!OXU6</f>
        <v>0</v>
      </c>
      <c r="OXV7" s="98">
        <f>'Sales Forecast by COS'!OXV6</f>
        <v>0</v>
      </c>
      <c r="OXW7" s="98">
        <f>'Sales Forecast by COS'!OXW6</f>
        <v>0</v>
      </c>
      <c r="OXX7" s="98">
        <f>'Sales Forecast by COS'!OXX6</f>
        <v>0</v>
      </c>
      <c r="OXY7" s="98">
        <f>'Sales Forecast by COS'!OXY6</f>
        <v>0</v>
      </c>
      <c r="OXZ7" s="98">
        <f>'Sales Forecast by COS'!OXZ6</f>
        <v>0</v>
      </c>
      <c r="OYA7" s="98">
        <f>'Sales Forecast by COS'!OYA6</f>
        <v>0</v>
      </c>
      <c r="OYB7" s="98">
        <f>'Sales Forecast by COS'!OYB6</f>
        <v>0</v>
      </c>
      <c r="OYC7" s="98">
        <f>'Sales Forecast by COS'!OYC6</f>
        <v>0</v>
      </c>
      <c r="OYD7" s="98">
        <f>'Sales Forecast by COS'!OYD6</f>
        <v>0</v>
      </c>
      <c r="OYE7" s="98">
        <f>'Sales Forecast by COS'!OYE6</f>
        <v>0</v>
      </c>
      <c r="OYF7" s="98">
        <f>'Sales Forecast by COS'!OYF6</f>
        <v>0</v>
      </c>
      <c r="OYG7" s="98">
        <f>'Sales Forecast by COS'!OYG6</f>
        <v>0</v>
      </c>
      <c r="OYH7" s="98">
        <f>'Sales Forecast by COS'!OYH6</f>
        <v>0</v>
      </c>
      <c r="OYI7" s="98">
        <f>'Sales Forecast by COS'!OYI6</f>
        <v>0</v>
      </c>
      <c r="OYJ7" s="98">
        <f>'Sales Forecast by COS'!OYJ6</f>
        <v>0</v>
      </c>
      <c r="OYK7" s="98">
        <f>'Sales Forecast by COS'!OYK6</f>
        <v>0</v>
      </c>
      <c r="OYL7" s="98">
        <f>'Sales Forecast by COS'!OYL6</f>
        <v>0</v>
      </c>
      <c r="OYM7" s="98">
        <f>'Sales Forecast by COS'!OYM6</f>
        <v>0</v>
      </c>
      <c r="OYN7" s="98">
        <f>'Sales Forecast by COS'!OYN6</f>
        <v>0</v>
      </c>
      <c r="OYO7" s="98">
        <f>'Sales Forecast by COS'!OYO6</f>
        <v>0</v>
      </c>
      <c r="OYP7" s="98">
        <f>'Sales Forecast by COS'!OYP6</f>
        <v>0</v>
      </c>
      <c r="OYQ7" s="98">
        <f>'Sales Forecast by COS'!OYQ6</f>
        <v>0</v>
      </c>
      <c r="OYR7" s="98">
        <f>'Sales Forecast by COS'!OYR6</f>
        <v>0</v>
      </c>
      <c r="OYS7" s="98">
        <f>'Sales Forecast by COS'!OYS6</f>
        <v>0</v>
      </c>
      <c r="OYT7" s="98">
        <f>'Sales Forecast by COS'!OYT6</f>
        <v>0</v>
      </c>
      <c r="OYU7" s="98">
        <f>'Sales Forecast by COS'!OYU6</f>
        <v>0</v>
      </c>
      <c r="OYV7" s="98">
        <f>'Sales Forecast by COS'!OYV6</f>
        <v>0</v>
      </c>
      <c r="OYW7" s="98">
        <f>'Sales Forecast by COS'!OYW6</f>
        <v>0</v>
      </c>
      <c r="OYX7" s="98">
        <f>'Sales Forecast by COS'!OYX6</f>
        <v>0</v>
      </c>
      <c r="OYY7" s="98">
        <f>'Sales Forecast by COS'!OYY6</f>
        <v>0</v>
      </c>
      <c r="OYZ7" s="98">
        <f>'Sales Forecast by COS'!OYZ6</f>
        <v>0</v>
      </c>
      <c r="OZA7" s="98">
        <f>'Sales Forecast by COS'!OZA6</f>
        <v>0</v>
      </c>
      <c r="OZB7" s="98">
        <f>'Sales Forecast by COS'!OZB6</f>
        <v>0</v>
      </c>
      <c r="OZC7" s="98">
        <f>'Sales Forecast by COS'!OZC6</f>
        <v>0</v>
      </c>
      <c r="OZD7" s="98">
        <f>'Sales Forecast by COS'!OZD6</f>
        <v>0</v>
      </c>
      <c r="OZE7" s="98">
        <f>'Sales Forecast by COS'!OZE6</f>
        <v>0</v>
      </c>
      <c r="OZF7" s="98">
        <f>'Sales Forecast by COS'!OZF6</f>
        <v>0</v>
      </c>
      <c r="OZG7" s="98">
        <f>'Sales Forecast by COS'!OZG6</f>
        <v>0</v>
      </c>
      <c r="OZH7" s="98">
        <f>'Sales Forecast by COS'!OZH6</f>
        <v>0</v>
      </c>
      <c r="OZI7" s="98">
        <f>'Sales Forecast by COS'!OZI6</f>
        <v>0</v>
      </c>
      <c r="OZJ7" s="98">
        <f>'Sales Forecast by COS'!OZJ6</f>
        <v>0</v>
      </c>
      <c r="OZK7" s="98">
        <f>'Sales Forecast by COS'!OZK6</f>
        <v>0</v>
      </c>
      <c r="OZL7" s="98">
        <f>'Sales Forecast by COS'!OZL6</f>
        <v>0</v>
      </c>
      <c r="OZM7" s="98">
        <f>'Sales Forecast by COS'!OZM6</f>
        <v>0</v>
      </c>
      <c r="OZN7" s="98">
        <f>'Sales Forecast by COS'!OZN6</f>
        <v>0</v>
      </c>
      <c r="OZO7" s="98">
        <f>'Sales Forecast by COS'!OZO6</f>
        <v>0</v>
      </c>
      <c r="OZP7" s="98">
        <f>'Sales Forecast by COS'!OZP6</f>
        <v>0</v>
      </c>
      <c r="OZQ7" s="98">
        <f>'Sales Forecast by COS'!OZQ6</f>
        <v>0</v>
      </c>
      <c r="OZR7" s="98">
        <f>'Sales Forecast by COS'!OZR6</f>
        <v>0</v>
      </c>
      <c r="OZS7" s="98">
        <f>'Sales Forecast by COS'!OZS6</f>
        <v>0</v>
      </c>
      <c r="OZT7" s="98">
        <f>'Sales Forecast by COS'!OZT6</f>
        <v>0</v>
      </c>
      <c r="OZU7" s="98">
        <f>'Sales Forecast by COS'!OZU6</f>
        <v>0</v>
      </c>
      <c r="OZV7" s="98">
        <f>'Sales Forecast by COS'!OZV6</f>
        <v>0</v>
      </c>
      <c r="OZW7" s="98">
        <f>'Sales Forecast by COS'!OZW6</f>
        <v>0</v>
      </c>
      <c r="OZX7" s="98">
        <f>'Sales Forecast by COS'!OZX6</f>
        <v>0</v>
      </c>
      <c r="OZY7" s="98">
        <f>'Sales Forecast by COS'!OZY6</f>
        <v>0</v>
      </c>
      <c r="OZZ7" s="98">
        <f>'Sales Forecast by COS'!OZZ6</f>
        <v>0</v>
      </c>
      <c r="PAA7" s="98">
        <f>'Sales Forecast by COS'!PAA6</f>
        <v>0</v>
      </c>
      <c r="PAB7" s="98">
        <f>'Sales Forecast by COS'!PAB6</f>
        <v>0</v>
      </c>
      <c r="PAC7" s="98">
        <f>'Sales Forecast by COS'!PAC6</f>
        <v>0</v>
      </c>
      <c r="PAD7" s="98">
        <f>'Sales Forecast by COS'!PAD6</f>
        <v>0</v>
      </c>
      <c r="PAE7" s="98">
        <f>'Sales Forecast by COS'!PAE6</f>
        <v>0</v>
      </c>
      <c r="PAF7" s="98">
        <f>'Sales Forecast by COS'!PAF6</f>
        <v>0</v>
      </c>
      <c r="PAG7" s="98">
        <f>'Sales Forecast by COS'!PAG6</f>
        <v>0</v>
      </c>
      <c r="PAH7" s="98">
        <f>'Sales Forecast by COS'!PAH6</f>
        <v>0</v>
      </c>
      <c r="PAI7" s="98">
        <f>'Sales Forecast by COS'!PAI6</f>
        <v>0</v>
      </c>
      <c r="PAJ7" s="98">
        <f>'Sales Forecast by COS'!PAJ6</f>
        <v>0</v>
      </c>
      <c r="PAK7" s="98">
        <f>'Sales Forecast by COS'!PAK6</f>
        <v>0</v>
      </c>
      <c r="PAL7" s="98">
        <f>'Sales Forecast by COS'!PAL6</f>
        <v>0</v>
      </c>
      <c r="PAM7" s="98">
        <f>'Sales Forecast by COS'!PAM6</f>
        <v>0</v>
      </c>
      <c r="PAN7" s="98">
        <f>'Sales Forecast by COS'!PAN6</f>
        <v>0</v>
      </c>
      <c r="PAO7" s="98">
        <f>'Sales Forecast by COS'!PAO6</f>
        <v>0</v>
      </c>
      <c r="PAP7" s="98">
        <f>'Sales Forecast by COS'!PAP6</f>
        <v>0</v>
      </c>
      <c r="PAQ7" s="98">
        <f>'Sales Forecast by COS'!PAQ6</f>
        <v>0</v>
      </c>
      <c r="PAR7" s="98">
        <f>'Sales Forecast by COS'!PAR6</f>
        <v>0</v>
      </c>
      <c r="PAS7" s="98">
        <f>'Sales Forecast by COS'!PAS6</f>
        <v>0</v>
      </c>
      <c r="PAT7" s="98">
        <f>'Sales Forecast by COS'!PAT6</f>
        <v>0</v>
      </c>
      <c r="PAU7" s="98">
        <f>'Sales Forecast by COS'!PAU6</f>
        <v>0</v>
      </c>
      <c r="PAV7" s="98">
        <f>'Sales Forecast by COS'!PAV6</f>
        <v>0</v>
      </c>
      <c r="PAW7" s="98">
        <f>'Sales Forecast by COS'!PAW6</f>
        <v>0</v>
      </c>
      <c r="PAX7" s="98">
        <f>'Sales Forecast by COS'!PAX6</f>
        <v>0</v>
      </c>
      <c r="PAY7" s="98">
        <f>'Sales Forecast by COS'!PAY6</f>
        <v>0</v>
      </c>
      <c r="PAZ7" s="98">
        <f>'Sales Forecast by COS'!PAZ6</f>
        <v>0</v>
      </c>
      <c r="PBA7" s="98">
        <f>'Sales Forecast by COS'!PBA6</f>
        <v>0</v>
      </c>
      <c r="PBB7" s="98">
        <f>'Sales Forecast by COS'!PBB6</f>
        <v>0</v>
      </c>
      <c r="PBC7" s="98">
        <f>'Sales Forecast by COS'!PBC6</f>
        <v>0</v>
      </c>
      <c r="PBD7" s="98">
        <f>'Sales Forecast by COS'!PBD6</f>
        <v>0</v>
      </c>
      <c r="PBE7" s="98">
        <f>'Sales Forecast by COS'!PBE6</f>
        <v>0</v>
      </c>
      <c r="PBF7" s="98">
        <f>'Sales Forecast by COS'!PBF6</f>
        <v>0</v>
      </c>
      <c r="PBG7" s="98">
        <f>'Sales Forecast by COS'!PBG6</f>
        <v>0</v>
      </c>
      <c r="PBH7" s="98">
        <f>'Sales Forecast by COS'!PBH6</f>
        <v>0</v>
      </c>
      <c r="PBI7" s="98">
        <f>'Sales Forecast by COS'!PBI6</f>
        <v>0</v>
      </c>
      <c r="PBJ7" s="98">
        <f>'Sales Forecast by COS'!PBJ6</f>
        <v>0</v>
      </c>
      <c r="PBK7" s="98">
        <f>'Sales Forecast by COS'!PBK6</f>
        <v>0</v>
      </c>
      <c r="PBL7" s="98">
        <f>'Sales Forecast by COS'!PBL6</f>
        <v>0</v>
      </c>
      <c r="PBM7" s="98">
        <f>'Sales Forecast by COS'!PBM6</f>
        <v>0</v>
      </c>
      <c r="PBN7" s="98">
        <f>'Sales Forecast by COS'!PBN6</f>
        <v>0</v>
      </c>
      <c r="PBO7" s="98">
        <f>'Sales Forecast by COS'!PBO6</f>
        <v>0</v>
      </c>
      <c r="PBP7" s="98">
        <f>'Sales Forecast by COS'!PBP6</f>
        <v>0</v>
      </c>
      <c r="PBQ7" s="98">
        <f>'Sales Forecast by COS'!PBQ6</f>
        <v>0</v>
      </c>
      <c r="PBR7" s="98">
        <f>'Sales Forecast by COS'!PBR6</f>
        <v>0</v>
      </c>
      <c r="PBS7" s="98">
        <f>'Sales Forecast by COS'!PBS6</f>
        <v>0</v>
      </c>
      <c r="PBT7" s="98">
        <f>'Sales Forecast by COS'!PBT6</f>
        <v>0</v>
      </c>
      <c r="PBU7" s="98">
        <f>'Sales Forecast by COS'!PBU6</f>
        <v>0</v>
      </c>
      <c r="PBV7" s="98">
        <f>'Sales Forecast by COS'!PBV6</f>
        <v>0</v>
      </c>
      <c r="PBW7" s="98">
        <f>'Sales Forecast by COS'!PBW6</f>
        <v>0</v>
      </c>
      <c r="PBX7" s="98">
        <f>'Sales Forecast by COS'!PBX6</f>
        <v>0</v>
      </c>
      <c r="PBY7" s="98">
        <f>'Sales Forecast by COS'!PBY6</f>
        <v>0</v>
      </c>
      <c r="PBZ7" s="98">
        <f>'Sales Forecast by COS'!PBZ6</f>
        <v>0</v>
      </c>
      <c r="PCA7" s="98">
        <f>'Sales Forecast by COS'!PCA6</f>
        <v>0</v>
      </c>
      <c r="PCB7" s="98">
        <f>'Sales Forecast by COS'!PCB6</f>
        <v>0</v>
      </c>
      <c r="PCC7" s="98">
        <f>'Sales Forecast by COS'!PCC6</f>
        <v>0</v>
      </c>
      <c r="PCD7" s="98">
        <f>'Sales Forecast by COS'!PCD6</f>
        <v>0</v>
      </c>
      <c r="PCE7" s="98">
        <f>'Sales Forecast by COS'!PCE6</f>
        <v>0</v>
      </c>
      <c r="PCF7" s="98">
        <f>'Sales Forecast by COS'!PCF6</f>
        <v>0</v>
      </c>
      <c r="PCG7" s="98">
        <f>'Sales Forecast by COS'!PCG6</f>
        <v>0</v>
      </c>
      <c r="PCH7" s="98">
        <f>'Sales Forecast by COS'!PCH6</f>
        <v>0</v>
      </c>
      <c r="PCI7" s="98">
        <f>'Sales Forecast by COS'!PCI6</f>
        <v>0</v>
      </c>
      <c r="PCJ7" s="98">
        <f>'Sales Forecast by COS'!PCJ6</f>
        <v>0</v>
      </c>
      <c r="PCK7" s="98">
        <f>'Sales Forecast by COS'!PCK6</f>
        <v>0</v>
      </c>
      <c r="PCL7" s="98">
        <f>'Sales Forecast by COS'!PCL6</f>
        <v>0</v>
      </c>
      <c r="PCM7" s="98">
        <f>'Sales Forecast by COS'!PCM6</f>
        <v>0</v>
      </c>
      <c r="PCN7" s="98">
        <f>'Sales Forecast by COS'!PCN6</f>
        <v>0</v>
      </c>
      <c r="PCO7" s="98">
        <f>'Sales Forecast by COS'!PCO6</f>
        <v>0</v>
      </c>
      <c r="PCP7" s="98">
        <f>'Sales Forecast by COS'!PCP6</f>
        <v>0</v>
      </c>
      <c r="PCQ7" s="98">
        <f>'Sales Forecast by COS'!PCQ6</f>
        <v>0</v>
      </c>
      <c r="PCR7" s="98">
        <f>'Sales Forecast by COS'!PCR6</f>
        <v>0</v>
      </c>
      <c r="PCS7" s="98">
        <f>'Sales Forecast by COS'!PCS6</f>
        <v>0</v>
      </c>
      <c r="PCT7" s="98">
        <f>'Sales Forecast by COS'!PCT6</f>
        <v>0</v>
      </c>
      <c r="PCU7" s="98">
        <f>'Sales Forecast by COS'!PCU6</f>
        <v>0</v>
      </c>
      <c r="PCV7" s="98">
        <f>'Sales Forecast by COS'!PCV6</f>
        <v>0</v>
      </c>
      <c r="PCW7" s="98">
        <f>'Sales Forecast by COS'!PCW6</f>
        <v>0</v>
      </c>
      <c r="PCX7" s="98">
        <f>'Sales Forecast by COS'!PCX6</f>
        <v>0</v>
      </c>
      <c r="PCY7" s="98">
        <f>'Sales Forecast by COS'!PCY6</f>
        <v>0</v>
      </c>
      <c r="PCZ7" s="98">
        <f>'Sales Forecast by COS'!PCZ6</f>
        <v>0</v>
      </c>
      <c r="PDA7" s="98">
        <f>'Sales Forecast by COS'!PDA6</f>
        <v>0</v>
      </c>
      <c r="PDB7" s="98">
        <f>'Sales Forecast by COS'!PDB6</f>
        <v>0</v>
      </c>
      <c r="PDC7" s="98">
        <f>'Sales Forecast by COS'!PDC6</f>
        <v>0</v>
      </c>
      <c r="PDD7" s="98">
        <f>'Sales Forecast by COS'!PDD6</f>
        <v>0</v>
      </c>
      <c r="PDE7" s="98">
        <f>'Sales Forecast by COS'!PDE6</f>
        <v>0</v>
      </c>
      <c r="PDF7" s="98">
        <f>'Sales Forecast by COS'!PDF6</f>
        <v>0</v>
      </c>
      <c r="PDG7" s="98">
        <f>'Sales Forecast by COS'!PDG6</f>
        <v>0</v>
      </c>
      <c r="PDH7" s="98">
        <f>'Sales Forecast by COS'!PDH6</f>
        <v>0</v>
      </c>
      <c r="PDI7" s="98">
        <f>'Sales Forecast by COS'!PDI6</f>
        <v>0</v>
      </c>
      <c r="PDJ7" s="98">
        <f>'Sales Forecast by COS'!PDJ6</f>
        <v>0</v>
      </c>
      <c r="PDK7" s="98">
        <f>'Sales Forecast by COS'!PDK6</f>
        <v>0</v>
      </c>
      <c r="PDL7" s="98">
        <f>'Sales Forecast by COS'!PDL6</f>
        <v>0</v>
      </c>
      <c r="PDM7" s="98">
        <f>'Sales Forecast by COS'!PDM6</f>
        <v>0</v>
      </c>
      <c r="PDN7" s="98">
        <f>'Sales Forecast by COS'!PDN6</f>
        <v>0</v>
      </c>
      <c r="PDO7" s="98">
        <f>'Sales Forecast by COS'!PDO6</f>
        <v>0</v>
      </c>
      <c r="PDP7" s="98">
        <f>'Sales Forecast by COS'!PDP6</f>
        <v>0</v>
      </c>
      <c r="PDQ7" s="98">
        <f>'Sales Forecast by COS'!PDQ6</f>
        <v>0</v>
      </c>
      <c r="PDR7" s="98">
        <f>'Sales Forecast by COS'!PDR6</f>
        <v>0</v>
      </c>
      <c r="PDS7" s="98">
        <f>'Sales Forecast by COS'!PDS6</f>
        <v>0</v>
      </c>
      <c r="PDT7" s="98">
        <f>'Sales Forecast by COS'!PDT6</f>
        <v>0</v>
      </c>
      <c r="PDU7" s="98">
        <f>'Sales Forecast by COS'!PDU6</f>
        <v>0</v>
      </c>
      <c r="PDV7" s="98">
        <f>'Sales Forecast by COS'!PDV6</f>
        <v>0</v>
      </c>
      <c r="PDW7" s="98">
        <f>'Sales Forecast by COS'!PDW6</f>
        <v>0</v>
      </c>
      <c r="PDX7" s="98">
        <f>'Sales Forecast by COS'!PDX6</f>
        <v>0</v>
      </c>
      <c r="PDY7" s="98">
        <f>'Sales Forecast by COS'!PDY6</f>
        <v>0</v>
      </c>
      <c r="PDZ7" s="98">
        <f>'Sales Forecast by COS'!PDZ6</f>
        <v>0</v>
      </c>
      <c r="PEA7" s="98">
        <f>'Sales Forecast by COS'!PEA6</f>
        <v>0</v>
      </c>
      <c r="PEB7" s="98">
        <f>'Sales Forecast by COS'!PEB6</f>
        <v>0</v>
      </c>
      <c r="PEC7" s="98">
        <f>'Sales Forecast by COS'!PEC6</f>
        <v>0</v>
      </c>
      <c r="PED7" s="98">
        <f>'Sales Forecast by COS'!PED6</f>
        <v>0</v>
      </c>
      <c r="PEE7" s="98">
        <f>'Sales Forecast by COS'!PEE6</f>
        <v>0</v>
      </c>
      <c r="PEF7" s="98">
        <f>'Sales Forecast by COS'!PEF6</f>
        <v>0</v>
      </c>
      <c r="PEG7" s="98">
        <f>'Sales Forecast by COS'!PEG6</f>
        <v>0</v>
      </c>
      <c r="PEH7" s="98">
        <f>'Sales Forecast by COS'!PEH6</f>
        <v>0</v>
      </c>
      <c r="PEI7" s="98">
        <f>'Sales Forecast by COS'!PEI6</f>
        <v>0</v>
      </c>
      <c r="PEJ7" s="98">
        <f>'Sales Forecast by COS'!PEJ6</f>
        <v>0</v>
      </c>
      <c r="PEK7" s="98">
        <f>'Sales Forecast by COS'!PEK6</f>
        <v>0</v>
      </c>
      <c r="PEL7" s="98">
        <f>'Sales Forecast by COS'!PEL6</f>
        <v>0</v>
      </c>
      <c r="PEM7" s="98">
        <f>'Sales Forecast by COS'!PEM6</f>
        <v>0</v>
      </c>
      <c r="PEN7" s="98">
        <f>'Sales Forecast by COS'!PEN6</f>
        <v>0</v>
      </c>
      <c r="PEO7" s="98">
        <f>'Sales Forecast by COS'!PEO6</f>
        <v>0</v>
      </c>
      <c r="PEP7" s="98">
        <f>'Sales Forecast by COS'!PEP6</f>
        <v>0</v>
      </c>
      <c r="PEQ7" s="98">
        <f>'Sales Forecast by COS'!PEQ6</f>
        <v>0</v>
      </c>
      <c r="PER7" s="98">
        <f>'Sales Forecast by COS'!PER6</f>
        <v>0</v>
      </c>
      <c r="PES7" s="98">
        <f>'Sales Forecast by COS'!PES6</f>
        <v>0</v>
      </c>
      <c r="PET7" s="98">
        <f>'Sales Forecast by COS'!PET6</f>
        <v>0</v>
      </c>
      <c r="PEU7" s="98">
        <f>'Sales Forecast by COS'!PEU6</f>
        <v>0</v>
      </c>
      <c r="PEV7" s="98">
        <f>'Sales Forecast by COS'!PEV6</f>
        <v>0</v>
      </c>
      <c r="PEW7" s="98">
        <f>'Sales Forecast by COS'!PEW6</f>
        <v>0</v>
      </c>
      <c r="PEX7" s="98">
        <f>'Sales Forecast by COS'!PEX6</f>
        <v>0</v>
      </c>
      <c r="PEY7" s="98">
        <f>'Sales Forecast by COS'!PEY6</f>
        <v>0</v>
      </c>
      <c r="PEZ7" s="98">
        <f>'Sales Forecast by COS'!PEZ6</f>
        <v>0</v>
      </c>
      <c r="PFA7" s="98">
        <f>'Sales Forecast by COS'!PFA6</f>
        <v>0</v>
      </c>
      <c r="PFB7" s="98">
        <f>'Sales Forecast by COS'!PFB6</f>
        <v>0</v>
      </c>
      <c r="PFC7" s="98">
        <f>'Sales Forecast by COS'!PFC6</f>
        <v>0</v>
      </c>
      <c r="PFD7" s="98">
        <f>'Sales Forecast by COS'!PFD6</f>
        <v>0</v>
      </c>
      <c r="PFE7" s="98">
        <f>'Sales Forecast by COS'!PFE6</f>
        <v>0</v>
      </c>
      <c r="PFF7" s="98">
        <f>'Sales Forecast by COS'!PFF6</f>
        <v>0</v>
      </c>
      <c r="PFG7" s="98">
        <f>'Sales Forecast by COS'!PFG6</f>
        <v>0</v>
      </c>
      <c r="PFH7" s="98">
        <f>'Sales Forecast by COS'!PFH6</f>
        <v>0</v>
      </c>
      <c r="PFI7" s="98">
        <f>'Sales Forecast by COS'!PFI6</f>
        <v>0</v>
      </c>
      <c r="PFJ7" s="98">
        <f>'Sales Forecast by COS'!PFJ6</f>
        <v>0</v>
      </c>
      <c r="PFK7" s="98">
        <f>'Sales Forecast by COS'!PFK6</f>
        <v>0</v>
      </c>
      <c r="PFL7" s="98">
        <f>'Sales Forecast by COS'!PFL6</f>
        <v>0</v>
      </c>
      <c r="PFM7" s="98">
        <f>'Sales Forecast by COS'!PFM6</f>
        <v>0</v>
      </c>
      <c r="PFN7" s="98">
        <f>'Sales Forecast by COS'!PFN6</f>
        <v>0</v>
      </c>
      <c r="PFO7" s="98">
        <f>'Sales Forecast by COS'!PFO6</f>
        <v>0</v>
      </c>
      <c r="PFP7" s="98">
        <f>'Sales Forecast by COS'!PFP6</f>
        <v>0</v>
      </c>
      <c r="PFQ7" s="98">
        <f>'Sales Forecast by COS'!PFQ6</f>
        <v>0</v>
      </c>
      <c r="PFR7" s="98">
        <f>'Sales Forecast by COS'!PFR6</f>
        <v>0</v>
      </c>
      <c r="PFS7" s="98">
        <f>'Sales Forecast by COS'!PFS6</f>
        <v>0</v>
      </c>
      <c r="PFT7" s="98">
        <f>'Sales Forecast by COS'!PFT6</f>
        <v>0</v>
      </c>
      <c r="PFU7" s="98">
        <f>'Sales Forecast by COS'!PFU6</f>
        <v>0</v>
      </c>
      <c r="PFV7" s="98">
        <f>'Sales Forecast by COS'!PFV6</f>
        <v>0</v>
      </c>
      <c r="PFW7" s="98">
        <f>'Sales Forecast by COS'!PFW6</f>
        <v>0</v>
      </c>
      <c r="PFX7" s="98">
        <f>'Sales Forecast by COS'!PFX6</f>
        <v>0</v>
      </c>
      <c r="PFY7" s="98">
        <f>'Sales Forecast by COS'!PFY6</f>
        <v>0</v>
      </c>
      <c r="PFZ7" s="98">
        <f>'Sales Forecast by COS'!PFZ6</f>
        <v>0</v>
      </c>
      <c r="PGA7" s="98">
        <f>'Sales Forecast by COS'!PGA6</f>
        <v>0</v>
      </c>
      <c r="PGB7" s="98">
        <f>'Sales Forecast by COS'!PGB6</f>
        <v>0</v>
      </c>
      <c r="PGC7" s="98">
        <f>'Sales Forecast by COS'!PGC6</f>
        <v>0</v>
      </c>
      <c r="PGD7" s="98">
        <f>'Sales Forecast by COS'!PGD6</f>
        <v>0</v>
      </c>
      <c r="PGE7" s="98">
        <f>'Sales Forecast by COS'!PGE6</f>
        <v>0</v>
      </c>
      <c r="PGF7" s="98">
        <f>'Sales Forecast by COS'!PGF6</f>
        <v>0</v>
      </c>
      <c r="PGG7" s="98">
        <f>'Sales Forecast by COS'!PGG6</f>
        <v>0</v>
      </c>
      <c r="PGH7" s="98">
        <f>'Sales Forecast by COS'!PGH6</f>
        <v>0</v>
      </c>
      <c r="PGI7" s="98">
        <f>'Sales Forecast by COS'!PGI6</f>
        <v>0</v>
      </c>
      <c r="PGJ7" s="98">
        <f>'Sales Forecast by COS'!PGJ6</f>
        <v>0</v>
      </c>
      <c r="PGK7" s="98">
        <f>'Sales Forecast by COS'!PGK6</f>
        <v>0</v>
      </c>
      <c r="PGL7" s="98">
        <f>'Sales Forecast by COS'!PGL6</f>
        <v>0</v>
      </c>
      <c r="PGM7" s="98">
        <f>'Sales Forecast by COS'!PGM6</f>
        <v>0</v>
      </c>
      <c r="PGN7" s="98">
        <f>'Sales Forecast by COS'!PGN6</f>
        <v>0</v>
      </c>
      <c r="PGO7" s="98">
        <f>'Sales Forecast by COS'!PGO6</f>
        <v>0</v>
      </c>
      <c r="PGP7" s="98">
        <f>'Sales Forecast by COS'!PGP6</f>
        <v>0</v>
      </c>
      <c r="PGQ7" s="98">
        <f>'Sales Forecast by COS'!PGQ6</f>
        <v>0</v>
      </c>
      <c r="PGR7" s="98">
        <f>'Sales Forecast by COS'!PGR6</f>
        <v>0</v>
      </c>
      <c r="PGS7" s="98">
        <f>'Sales Forecast by COS'!PGS6</f>
        <v>0</v>
      </c>
      <c r="PGT7" s="98">
        <f>'Sales Forecast by COS'!PGT6</f>
        <v>0</v>
      </c>
      <c r="PGU7" s="98">
        <f>'Sales Forecast by COS'!PGU6</f>
        <v>0</v>
      </c>
      <c r="PGV7" s="98">
        <f>'Sales Forecast by COS'!PGV6</f>
        <v>0</v>
      </c>
      <c r="PGW7" s="98">
        <f>'Sales Forecast by COS'!PGW6</f>
        <v>0</v>
      </c>
      <c r="PGX7" s="98">
        <f>'Sales Forecast by COS'!PGX6</f>
        <v>0</v>
      </c>
      <c r="PGY7" s="98">
        <f>'Sales Forecast by COS'!PGY6</f>
        <v>0</v>
      </c>
      <c r="PGZ7" s="98">
        <f>'Sales Forecast by COS'!PGZ6</f>
        <v>0</v>
      </c>
      <c r="PHA7" s="98">
        <f>'Sales Forecast by COS'!PHA6</f>
        <v>0</v>
      </c>
      <c r="PHB7" s="98">
        <f>'Sales Forecast by COS'!PHB6</f>
        <v>0</v>
      </c>
      <c r="PHC7" s="98">
        <f>'Sales Forecast by COS'!PHC6</f>
        <v>0</v>
      </c>
      <c r="PHD7" s="98">
        <f>'Sales Forecast by COS'!PHD6</f>
        <v>0</v>
      </c>
      <c r="PHE7" s="98">
        <f>'Sales Forecast by COS'!PHE6</f>
        <v>0</v>
      </c>
      <c r="PHF7" s="98">
        <f>'Sales Forecast by COS'!PHF6</f>
        <v>0</v>
      </c>
      <c r="PHG7" s="98">
        <f>'Sales Forecast by COS'!PHG6</f>
        <v>0</v>
      </c>
      <c r="PHH7" s="98">
        <f>'Sales Forecast by COS'!PHH6</f>
        <v>0</v>
      </c>
      <c r="PHI7" s="98">
        <f>'Sales Forecast by COS'!PHI6</f>
        <v>0</v>
      </c>
      <c r="PHJ7" s="98">
        <f>'Sales Forecast by COS'!PHJ6</f>
        <v>0</v>
      </c>
      <c r="PHK7" s="98">
        <f>'Sales Forecast by COS'!PHK6</f>
        <v>0</v>
      </c>
      <c r="PHL7" s="98">
        <f>'Sales Forecast by COS'!PHL6</f>
        <v>0</v>
      </c>
      <c r="PHM7" s="98">
        <f>'Sales Forecast by COS'!PHM6</f>
        <v>0</v>
      </c>
      <c r="PHN7" s="98">
        <f>'Sales Forecast by COS'!PHN6</f>
        <v>0</v>
      </c>
      <c r="PHO7" s="98">
        <f>'Sales Forecast by COS'!PHO6</f>
        <v>0</v>
      </c>
      <c r="PHP7" s="98">
        <f>'Sales Forecast by COS'!PHP6</f>
        <v>0</v>
      </c>
      <c r="PHQ7" s="98">
        <f>'Sales Forecast by COS'!PHQ6</f>
        <v>0</v>
      </c>
      <c r="PHR7" s="98">
        <f>'Sales Forecast by COS'!PHR6</f>
        <v>0</v>
      </c>
      <c r="PHS7" s="98">
        <f>'Sales Forecast by COS'!PHS6</f>
        <v>0</v>
      </c>
      <c r="PHT7" s="98">
        <f>'Sales Forecast by COS'!PHT6</f>
        <v>0</v>
      </c>
      <c r="PHU7" s="98">
        <f>'Sales Forecast by COS'!PHU6</f>
        <v>0</v>
      </c>
      <c r="PHV7" s="98">
        <f>'Sales Forecast by COS'!PHV6</f>
        <v>0</v>
      </c>
      <c r="PHW7" s="98">
        <f>'Sales Forecast by COS'!PHW6</f>
        <v>0</v>
      </c>
      <c r="PHX7" s="98">
        <f>'Sales Forecast by COS'!PHX6</f>
        <v>0</v>
      </c>
      <c r="PHY7" s="98">
        <f>'Sales Forecast by COS'!PHY6</f>
        <v>0</v>
      </c>
      <c r="PHZ7" s="98">
        <f>'Sales Forecast by COS'!PHZ6</f>
        <v>0</v>
      </c>
      <c r="PIA7" s="98">
        <f>'Sales Forecast by COS'!PIA6</f>
        <v>0</v>
      </c>
      <c r="PIB7" s="98">
        <f>'Sales Forecast by COS'!PIB6</f>
        <v>0</v>
      </c>
      <c r="PIC7" s="98">
        <f>'Sales Forecast by COS'!PIC6</f>
        <v>0</v>
      </c>
      <c r="PID7" s="98">
        <f>'Sales Forecast by COS'!PID6</f>
        <v>0</v>
      </c>
      <c r="PIE7" s="98">
        <f>'Sales Forecast by COS'!PIE6</f>
        <v>0</v>
      </c>
      <c r="PIF7" s="98">
        <f>'Sales Forecast by COS'!PIF6</f>
        <v>0</v>
      </c>
      <c r="PIG7" s="98">
        <f>'Sales Forecast by COS'!PIG6</f>
        <v>0</v>
      </c>
      <c r="PIH7" s="98">
        <f>'Sales Forecast by COS'!PIH6</f>
        <v>0</v>
      </c>
      <c r="PII7" s="98">
        <f>'Sales Forecast by COS'!PII6</f>
        <v>0</v>
      </c>
      <c r="PIJ7" s="98">
        <f>'Sales Forecast by COS'!PIJ6</f>
        <v>0</v>
      </c>
      <c r="PIK7" s="98">
        <f>'Sales Forecast by COS'!PIK6</f>
        <v>0</v>
      </c>
      <c r="PIL7" s="98">
        <f>'Sales Forecast by COS'!PIL6</f>
        <v>0</v>
      </c>
      <c r="PIM7" s="98">
        <f>'Sales Forecast by COS'!PIM6</f>
        <v>0</v>
      </c>
      <c r="PIN7" s="98">
        <f>'Sales Forecast by COS'!PIN6</f>
        <v>0</v>
      </c>
      <c r="PIO7" s="98">
        <f>'Sales Forecast by COS'!PIO6</f>
        <v>0</v>
      </c>
      <c r="PIP7" s="98">
        <f>'Sales Forecast by COS'!PIP6</f>
        <v>0</v>
      </c>
      <c r="PIQ7" s="98">
        <f>'Sales Forecast by COS'!PIQ6</f>
        <v>0</v>
      </c>
      <c r="PIR7" s="98">
        <f>'Sales Forecast by COS'!PIR6</f>
        <v>0</v>
      </c>
      <c r="PIS7" s="98">
        <f>'Sales Forecast by COS'!PIS6</f>
        <v>0</v>
      </c>
      <c r="PIT7" s="98">
        <f>'Sales Forecast by COS'!PIT6</f>
        <v>0</v>
      </c>
      <c r="PIU7" s="98">
        <f>'Sales Forecast by COS'!PIU6</f>
        <v>0</v>
      </c>
      <c r="PIV7" s="98">
        <f>'Sales Forecast by COS'!PIV6</f>
        <v>0</v>
      </c>
      <c r="PIW7" s="98">
        <f>'Sales Forecast by COS'!PIW6</f>
        <v>0</v>
      </c>
      <c r="PIX7" s="98">
        <f>'Sales Forecast by COS'!PIX6</f>
        <v>0</v>
      </c>
      <c r="PIY7" s="98">
        <f>'Sales Forecast by COS'!PIY6</f>
        <v>0</v>
      </c>
      <c r="PIZ7" s="98">
        <f>'Sales Forecast by COS'!PIZ6</f>
        <v>0</v>
      </c>
      <c r="PJA7" s="98">
        <f>'Sales Forecast by COS'!PJA6</f>
        <v>0</v>
      </c>
      <c r="PJB7" s="98">
        <f>'Sales Forecast by COS'!PJB6</f>
        <v>0</v>
      </c>
      <c r="PJC7" s="98">
        <f>'Sales Forecast by COS'!PJC6</f>
        <v>0</v>
      </c>
      <c r="PJD7" s="98">
        <f>'Sales Forecast by COS'!PJD6</f>
        <v>0</v>
      </c>
      <c r="PJE7" s="98">
        <f>'Sales Forecast by COS'!PJE6</f>
        <v>0</v>
      </c>
      <c r="PJF7" s="98">
        <f>'Sales Forecast by COS'!PJF6</f>
        <v>0</v>
      </c>
      <c r="PJG7" s="98">
        <f>'Sales Forecast by COS'!PJG6</f>
        <v>0</v>
      </c>
      <c r="PJH7" s="98">
        <f>'Sales Forecast by COS'!PJH6</f>
        <v>0</v>
      </c>
      <c r="PJI7" s="98">
        <f>'Sales Forecast by COS'!PJI6</f>
        <v>0</v>
      </c>
      <c r="PJJ7" s="98">
        <f>'Sales Forecast by COS'!PJJ6</f>
        <v>0</v>
      </c>
      <c r="PJK7" s="98">
        <f>'Sales Forecast by COS'!PJK6</f>
        <v>0</v>
      </c>
      <c r="PJL7" s="98">
        <f>'Sales Forecast by COS'!PJL6</f>
        <v>0</v>
      </c>
      <c r="PJM7" s="98">
        <f>'Sales Forecast by COS'!PJM6</f>
        <v>0</v>
      </c>
      <c r="PJN7" s="98">
        <f>'Sales Forecast by COS'!PJN6</f>
        <v>0</v>
      </c>
      <c r="PJO7" s="98">
        <f>'Sales Forecast by COS'!PJO6</f>
        <v>0</v>
      </c>
      <c r="PJP7" s="98">
        <f>'Sales Forecast by COS'!PJP6</f>
        <v>0</v>
      </c>
      <c r="PJQ7" s="98">
        <f>'Sales Forecast by COS'!PJQ6</f>
        <v>0</v>
      </c>
      <c r="PJR7" s="98">
        <f>'Sales Forecast by COS'!PJR6</f>
        <v>0</v>
      </c>
      <c r="PJS7" s="98">
        <f>'Sales Forecast by COS'!PJS6</f>
        <v>0</v>
      </c>
      <c r="PJT7" s="98">
        <f>'Sales Forecast by COS'!PJT6</f>
        <v>0</v>
      </c>
      <c r="PJU7" s="98">
        <f>'Sales Forecast by COS'!PJU6</f>
        <v>0</v>
      </c>
      <c r="PJV7" s="98">
        <f>'Sales Forecast by COS'!PJV6</f>
        <v>0</v>
      </c>
      <c r="PJW7" s="98">
        <f>'Sales Forecast by COS'!PJW6</f>
        <v>0</v>
      </c>
      <c r="PJX7" s="98">
        <f>'Sales Forecast by COS'!PJX6</f>
        <v>0</v>
      </c>
      <c r="PJY7" s="98">
        <f>'Sales Forecast by COS'!PJY6</f>
        <v>0</v>
      </c>
      <c r="PJZ7" s="98">
        <f>'Sales Forecast by COS'!PJZ6</f>
        <v>0</v>
      </c>
      <c r="PKA7" s="98">
        <f>'Sales Forecast by COS'!PKA6</f>
        <v>0</v>
      </c>
      <c r="PKB7" s="98">
        <f>'Sales Forecast by COS'!PKB6</f>
        <v>0</v>
      </c>
      <c r="PKC7" s="98">
        <f>'Sales Forecast by COS'!PKC6</f>
        <v>0</v>
      </c>
      <c r="PKD7" s="98">
        <f>'Sales Forecast by COS'!PKD6</f>
        <v>0</v>
      </c>
      <c r="PKE7" s="98">
        <f>'Sales Forecast by COS'!PKE6</f>
        <v>0</v>
      </c>
      <c r="PKF7" s="98">
        <f>'Sales Forecast by COS'!PKF6</f>
        <v>0</v>
      </c>
      <c r="PKG7" s="98">
        <f>'Sales Forecast by COS'!PKG6</f>
        <v>0</v>
      </c>
      <c r="PKH7" s="98">
        <f>'Sales Forecast by COS'!PKH6</f>
        <v>0</v>
      </c>
      <c r="PKI7" s="98">
        <f>'Sales Forecast by COS'!PKI6</f>
        <v>0</v>
      </c>
      <c r="PKJ7" s="98">
        <f>'Sales Forecast by COS'!PKJ6</f>
        <v>0</v>
      </c>
      <c r="PKK7" s="98">
        <f>'Sales Forecast by COS'!PKK6</f>
        <v>0</v>
      </c>
      <c r="PKL7" s="98">
        <f>'Sales Forecast by COS'!PKL6</f>
        <v>0</v>
      </c>
      <c r="PKM7" s="98">
        <f>'Sales Forecast by COS'!PKM6</f>
        <v>0</v>
      </c>
      <c r="PKN7" s="98">
        <f>'Sales Forecast by COS'!PKN6</f>
        <v>0</v>
      </c>
      <c r="PKO7" s="98">
        <f>'Sales Forecast by COS'!PKO6</f>
        <v>0</v>
      </c>
      <c r="PKP7" s="98">
        <f>'Sales Forecast by COS'!PKP6</f>
        <v>0</v>
      </c>
      <c r="PKQ7" s="98">
        <f>'Sales Forecast by COS'!PKQ6</f>
        <v>0</v>
      </c>
      <c r="PKR7" s="98">
        <f>'Sales Forecast by COS'!PKR6</f>
        <v>0</v>
      </c>
      <c r="PKS7" s="98">
        <f>'Sales Forecast by COS'!PKS6</f>
        <v>0</v>
      </c>
      <c r="PKT7" s="98">
        <f>'Sales Forecast by COS'!PKT6</f>
        <v>0</v>
      </c>
      <c r="PKU7" s="98">
        <f>'Sales Forecast by COS'!PKU6</f>
        <v>0</v>
      </c>
      <c r="PKV7" s="98">
        <f>'Sales Forecast by COS'!PKV6</f>
        <v>0</v>
      </c>
      <c r="PKW7" s="98">
        <f>'Sales Forecast by COS'!PKW6</f>
        <v>0</v>
      </c>
      <c r="PKX7" s="98">
        <f>'Sales Forecast by COS'!PKX6</f>
        <v>0</v>
      </c>
      <c r="PKY7" s="98">
        <f>'Sales Forecast by COS'!PKY6</f>
        <v>0</v>
      </c>
      <c r="PKZ7" s="98">
        <f>'Sales Forecast by COS'!PKZ6</f>
        <v>0</v>
      </c>
      <c r="PLA7" s="98">
        <f>'Sales Forecast by COS'!PLA6</f>
        <v>0</v>
      </c>
      <c r="PLB7" s="98">
        <f>'Sales Forecast by COS'!PLB6</f>
        <v>0</v>
      </c>
      <c r="PLC7" s="98">
        <f>'Sales Forecast by COS'!PLC6</f>
        <v>0</v>
      </c>
      <c r="PLD7" s="98">
        <f>'Sales Forecast by COS'!PLD6</f>
        <v>0</v>
      </c>
      <c r="PLE7" s="98">
        <f>'Sales Forecast by COS'!PLE6</f>
        <v>0</v>
      </c>
      <c r="PLF7" s="98">
        <f>'Sales Forecast by COS'!PLF6</f>
        <v>0</v>
      </c>
      <c r="PLG7" s="98">
        <f>'Sales Forecast by COS'!PLG6</f>
        <v>0</v>
      </c>
      <c r="PLH7" s="98">
        <f>'Sales Forecast by COS'!PLH6</f>
        <v>0</v>
      </c>
      <c r="PLI7" s="98">
        <f>'Sales Forecast by COS'!PLI6</f>
        <v>0</v>
      </c>
      <c r="PLJ7" s="98">
        <f>'Sales Forecast by COS'!PLJ6</f>
        <v>0</v>
      </c>
      <c r="PLK7" s="98">
        <f>'Sales Forecast by COS'!PLK6</f>
        <v>0</v>
      </c>
      <c r="PLL7" s="98">
        <f>'Sales Forecast by COS'!PLL6</f>
        <v>0</v>
      </c>
      <c r="PLM7" s="98">
        <f>'Sales Forecast by COS'!PLM6</f>
        <v>0</v>
      </c>
      <c r="PLN7" s="98">
        <f>'Sales Forecast by COS'!PLN6</f>
        <v>0</v>
      </c>
      <c r="PLO7" s="98">
        <f>'Sales Forecast by COS'!PLO6</f>
        <v>0</v>
      </c>
      <c r="PLP7" s="98">
        <f>'Sales Forecast by COS'!PLP6</f>
        <v>0</v>
      </c>
      <c r="PLQ7" s="98">
        <f>'Sales Forecast by COS'!PLQ6</f>
        <v>0</v>
      </c>
      <c r="PLR7" s="98">
        <f>'Sales Forecast by COS'!PLR6</f>
        <v>0</v>
      </c>
      <c r="PLS7" s="98">
        <f>'Sales Forecast by COS'!PLS6</f>
        <v>0</v>
      </c>
      <c r="PLT7" s="98">
        <f>'Sales Forecast by COS'!PLT6</f>
        <v>0</v>
      </c>
      <c r="PLU7" s="98">
        <f>'Sales Forecast by COS'!PLU6</f>
        <v>0</v>
      </c>
      <c r="PLV7" s="98">
        <f>'Sales Forecast by COS'!PLV6</f>
        <v>0</v>
      </c>
      <c r="PLW7" s="98">
        <f>'Sales Forecast by COS'!PLW6</f>
        <v>0</v>
      </c>
      <c r="PLX7" s="98">
        <f>'Sales Forecast by COS'!PLX6</f>
        <v>0</v>
      </c>
      <c r="PLY7" s="98">
        <f>'Sales Forecast by COS'!PLY6</f>
        <v>0</v>
      </c>
      <c r="PLZ7" s="98">
        <f>'Sales Forecast by COS'!PLZ6</f>
        <v>0</v>
      </c>
      <c r="PMA7" s="98">
        <f>'Sales Forecast by COS'!PMA6</f>
        <v>0</v>
      </c>
      <c r="PMB7" s="98">
        <f>'Sales Forecast by COS'!PMB6</f>
        <v>0</v>
      </c>
      <c r="PMC7" s="98">
        <f>'Sales Forecast by COS'!PMC6</f>
        <v>0</v>
      </c>
      <c r="PMD7" s="98">
        <f>'Sales Forecast by COS'!PMD6</f>
        <v>0</v>
      </c>
      <c r="PME7" s="98">
        <f>'Sales Forecast by COS'!PME6</f>
        <v>0</v>
      </c>
      <c r="PMF7" s="98">
        <f>'Sales Forecast by COS'!PMF6</f>
        <v>0</v>
      </c>
      <c r="PMG7" s="98">
        <f>'Sales Forecast by COS'!PMG6</f>
        <v>0</v>
      </c>
      <c r="PMH7" s="98">
        <f>'Sales Forecast by COS'!PMH6</f>
        <v>0</v>
      </c>
      <c r="PMI7" s="98">
        <f>'Sales Forecast by COS'!PMI6</f>
        <v>0</v>
      </c>
      <c r="PMJ7" s="98">
        <f>'Sales Forecast by COS'!PMJ6</f>
        <v>0</v>
      </c>
      <c r="PMK7" s="98">
        <f>'Sales Forecast by COS'!PMK6</f>
        <v>0</v>
      </c>
      <c r="PML7" s="98">
        <f>'Sales Forecast by COS'!PML6</f>
        <v>0</v>
      </c>
      <c r="PMM7" s="98">
        <f>'Sales Forecast by COS'!PMM6</f>
        <v>0</v>
      </c>
      <c r="PMN7" s="98">
        <f>'Sales Forecast by COS'!PMN6</f>
        <v>0</v>
      </c>
      <c r="PMO7" s="98">
        <f>'Sales Forecast by COS'!PMO6</f>
        <v>0</v>
      </c>
      <c r="PMP7" s="98">
        <f>'Sales Forecast by COS'!PMP6</f>
        <v>0</v>
      </c>
      <c r="PMQ7" s="98">
        <f>'Sales Forecast by COS'!PMQ6</f>
        <v>0</v>
      </c>
      <c r="PMR7" s="98">
        <f>'Sales Forecast by COS'!PMR6</f>
        <v>0</v>
      </c>
      <c r="PMS7" s="98">
        <f>'Sales Forecast by COS'!PMS6</f>
        <v>0</v>
      </c>
      <c r="PMT7" s="98">
        <f>'Sales Forecast by COS'!PMT6</f>
        <v>0</v>
      </c>
      <c r="PMU7" s="98">
        <f>'Sales Forecast by COS'!PMU6</f>
        <v>0</v>
      </c>
      <c r="PMV7" s="98">
        <f>'Sales Forecast by COS'!PMV6</f>
        <v>0</v>
      </c>
      <c r="PMW7" s="98">
        <f>'Sales Forecast by COS'!PMW6</f>
        <v>0</v>
      </c>
      <c r="PMX7" s="98">
        <f>'Sales Forecast by COS'!PMX6</f>
        <v>0</v>
      </c>
      <c r="PMY7" s="98">
        <f>'Sales Forecast by COS'!PMY6</f>
        <v>0</v>
      </c>
      <c r="PMZ7" s="98">
        <f>'Sales Forecast by COS'!PMZ6</f>
        <v>0</v>
      </c>
      <c r="PNA7" s="98">
        <f>'Sales Forecast by COS'!PNA6</f>
        <v>0</v>
      </c>
      <c r="PNB7" s="98">
        <f>'Sales Forecast by COS'!PNB6</f>
        <v>0</v>
      </c>
      <c r="PNC7" s="98">
        <f>'Sales Forecast by COS'!PNC6</f>
        <v>0</v>
      </c>
      <c r="PND7" s="98">
        <f>'Sales Forecast by COS'!PND6</f>
        <v>0</v>
      </c>
      <c r="PNE7" s="98">
        <f>'Sales Forecast by COS'!PNE6</f>
        <v>0</v>
      </c>
      <c r="PNF7" s="98">
        <f>'Sales Forecast by COS'!PNF6</f>
        <v>0</v>
      </c>
      <c r="PNG7" s="98">
        <f>'Sales Forecast by COS'!PNG6</f>
        <v>0</v>
      </c>
      <c r="PNH7" s="98">
        <f>'Sales Forecast by COS'!PNH6</f>
        <v>0</v>
      </c>
      <c r="PNI7" s="98">
        <f>'Sales Forecast by COS'!PNI6</f>
        <v>0</v>
      </c>
      <c r="PNJ7" s="98">
        <f>'Sales Forecast by COS'!PNJ6</f>
        <v>0</v>
      </c>
      <c r="PNK7" s="98">
        <f>'Sales Forecast by COS'!PNK6</f>
        <v>0</v>
      </c>
      <c r="PNL7" s="98">
        <f>'Sales Forecast by COS'!PNL6</f>
        <v>0</v>
      </c>
      <c r="PNM7" s="98">
        <f>'Sales Forecast by COS'!PNM6</f>
        <v>0</v>
      </c>
      <c r="PNN7" s="98">
        <f>'Sales Forecast by COS'!PNN6</f>
        <v>0</v>
      </c>
      <c r="PNO7" s="98">
        <f>'Sales Forecast by COS'!PNO6</f>
        <v>0</v>
      </c>
      <c r="PNP7" s="98">
        <f>'Sales Forecast by COS'!PNP6</f>
        <v>0</v>
      </c>
      <c r="PNQ7" s="98">
        <f>'Sales Forecast by COS'!PNQ6</f>
        <v>0</v>
      </c>
      <c r="PNR7" s="98">
        <f>'Sales Forecast by COS'!PNR6</f>
        <v>0</v>
      </c>
      <c r="PNS7" s="98">
        <f>'Sales Forecast by COS'!PNS6</f>
        <v>0</v>
      </c>
      <c r="PNT7" s="98">
        <f>'Sales Forecast by COS'!PNT6</f>
        <v>0</v>
      </c>
      <c r="PNU7" s="98">
        <f>'Sales Forecast by COS'!PNU6</f>
        <v>0</v>
      </c>
      <c r="PNV7" s="98">
        <f>'Sales Forecast by COS'!PNV6</f>
        <v>0</v>
      </c>
      <c r="PNW7" s="98">
        <f>'Sales Forecast by COS'!PNW6</f>
        <v>0</v>
      </c>
      <c r="PNX7" s="98">
        <f>'Sales Forecast by COS'!PNX6</f>
        <v>0</v>
      </c>
      <c r="PNY7" s="98">
        <f>'Sales Forecast by COS'!PNY6</f>
        <v>0</v>
      </c>
      <c r="PNZ7" s="98">
        <f>'Sales Forecast by COS'!PNZ6</f>
        <v>0</v>
      </c>
      <c r="POA7" s="98">
        <f>'Sales Forecast by COS'!POA6</f>
        <v>0</v>
      </c>
      <c r="POB7" s="98">
        <f>'Sales Forecast by COS'!POB6</f>
        <v>0</v>
      </c>
      <c r="POC7" s="98">
        <f>'Sales Forecast by COS'!POC6</f>
        <v>0</v>
      </c>
      <c r="POD7" s="98">
        <f>'Sales Forecast by COS'!POD6</f>
        <v>0</v>
      </c>
      <c r="POE7" s="98">
        <f>'Sales Forecast by COS'!POE6</f>
        <v>0</v>
      </c>
      <c r="POF7" s="98">
        <f>'Sales Forecast by COS'!POF6</f>
        <v>0</v>
      </c>
      <c r="POG7" s="98">
        <f>'Sales Forecast by COS'!POG6</f>
        <v>0</v>
      </c>
      <c r="POH7" s="98">
        <f>'Sales Forecast by COS'!POH6</f>
        <v>0</v>
      </c>
      <c r="POI7" s="98">
        <f>'Sales Forecast by COS'!POI6</f>
        <v>0</v>
      </c>
      <c r="POJ7" s="98">
        <f>'Sales Forecast by COS'!POJ6</f>
        <v>0</v>
      </c>
      <c r="POK7" s="98">
        <f>'Sales Forecast by COS'!POK6</f>
        <v>0</v>
      </c>
      <c r="POL7" s="98">
        <f>'Sales Forecast by COS'!POL6</f>
        <v>0</v>
      </c>
      <c r="POM7" s="98">
        <f>'Sales Forecast by COS'!POM6</f>
        <v>0</v>
      </c>
      <c r="PON7" s="98">
        <f>'Sales Forecast by COS'!PON6</f>
        <v>0</v>
      </c>
      <c r="POO7" s="98">
        <f>'Sales Forecast by COS'!POO6</f>
        <v>0</v>
      </c>
      <c r="POP7" s="98">
        <f>'Sales Forecast by COS'!POP6</f>
        <v>0</v>
      </c>
      <c r="POQ7" s="98">
        <f>'Sales Forecast by COS'!POQ6</f>
        <v>0</v>
      </c>
      <c r="POR7" s="98">
        <f>'Sales Forecast by COS'!POR6</f>
        <v>0</v>
      </c>
      <c r="POS7" s="98">
        <f>'Sales Forecast by COS'!POS6</f>
        <v>0</v>
      </c>
      <c r="POT7" s="98">
        <f>'Sales Forecast by COS'!POT6</f>
        <v>0</v>
      </c>
      <c r="POU7" s="98">
        <f>'Sales Forecast by COS'!POU6</f>
        <v>0</v>
      </c>
      <c r="POV7" s="98">
        <f>'Sales Forecast by COS'!POV6</f>
        <v>0</v>
      </c>
      <c r="POW7" s="98">
        <f>'Sales Forecast by COS'!POW6</f>
        <v>0</v>
      </c>
      <c r="POX7" s="98">
        <f>'Sales Forecast by COS'!POX6</f>
        <v>0</v>
      </c>
      <c r="POY7" s="98">
        <f>'Sales Forecast by COS'!POY6</f>
        <v>0</v>
      </c>
      <c r="POZ7" s="98">
        <f>'Sales Forecast by COS'!POZ6</f>
        <v>0</v>
      </c>
      <c r="PPA7" s="98">
        <f>'Sales Forecast by COS'!PPA6</f>
        <v>0</v>
      </c>
      <c r="PPB7" s="98">
        <f>'Sales Forecast by COS'!PPB6</f>
        <v>0</v>
      </c>
      <c r="PPC7" s="98">
        <f>'Sales Forecast by COS'!PPC6</f>
        <v>0</v>
      </c>
      <c r="PPD7" s="98">
        <f>'Sales Forecast by COS'!PPD6</f>
        <v>0</v>
      </c>
      <c r="PPE7" s="98">
        <f>'Sales Forecast by COS'!PPE6</f>
        <v>0</v>
      </c>
      <c r="PPF7" s="98">
        <f>'Sales Forecast by COS'!PPF6</f>
        <v>0</v>
      </c>
      <c r="PPG7" s="98">
        <f>'Sales Forecast by COS'!PPG6</f>
        <v>0</v>
      </c>
      <c r="PPH7" s="98">
        <f>'Sales Forecast by COS'!PPH6</f>
        <v>0</v>
      </c>
      <c r="PPI7" s="98">
        <f>'Sales Forecast by COS'!PPI6</f>
        <v>0</v>
      </c>
      <c r="PPJ7" s="98">
        <f>'Sales Forecast by COS'!PPJ6</f>
        <v>0</v>
      </c>
      <c r="PPK7" s="98">
        <f>'Sales Forecast by COS'!PPK6</f>
        <v>0</v>
      </c>
      <c r="PPL7" s="98">
        <f>'Sales Forecast by COS'!PPL6</f>
        <v>0</v>
      </c>
      <c r="PPM7" s="98">
        <f>'Sales Forecast by COS'!PPM6</f>
        <v>0</v>
      </c>
      <c r="PPN7" s="98">
        <f>'Sales Forecast by COS'!PPN6</f>
        <v>0</v>
      </c>
      <c r="PPO7" s="98">
        <f>'Sales Forecast by COS'!PPO6</f>
        <v>0</v>
      </c>
      <c r="PPP7" s="98">
        <f>'Sales Forecast by COS'!PPP6</f>
        <v>0</v>
      </c>
      <c r="PPQ7" s="98">
        <f>'Sales Forecast by COS'!PPQ6</f>
        <v>0</v>
      </c>
      <c r="PPR7" s="98">
        <f>'Sales Forecast by COS'!PPR6</f>
        <v>0</v>
      </c>
      <c r="PPS7" s="98">
        <f>'Sales Forecast by COS'!PPS6</f>
        <v>0</v>
      </c>
      <c r="PPT7" s="98">
        <f>'Sales Forecast by COS'!PPT6</f>
        <v>0</v>
      </c>
      <c r="PPU7" s="98">
        <f>'Sales Forecast by COS'!PPU6</f>
        <v>0</v>
      </c>
      <c r="PPV7" s="98">
        <f>'Sales Forecast by COS'!PPV6</f>
        <v>0</v>
      </c>
      <c r="PPW7" s="98">
        <f>'Sales Forecast by COS'!PPW6</f>
        <v>0</v>
      </c>
      <c r="PPX7" s="98">
        <f>'Sales Forecast by COS'!PPX6</f>
        <v>0</v>
      </c>
      <c r="PPY7" s="98">
        <f>'Sales Forecast by COS'!PPY6</f>
        <v>0</v>
      </c>
      <c r="PPZ7" s="98">
        <f>'Sales Forecast by COS'!PPZ6</f>
        <v>0</v>
      </c>
      <c r="PQA7" s="98">
        <f>'Sales Forecast by COS'!PQA6</f>
        <v>0</v>
      </c>
      <c r="PQB7" s="98">
        <f>'Sales Forecast by COS'!PQB6</f>
        <v>0</v>
      </c>
      <c r="PQC7" s="98">
        <f>'Sales Forecast by COS'!PQC6</f>
        <v>0</v>
      </c>
      <c r="PQD7" s="98">
        <f>'Sales Forecast by COS'!PQD6</f>
        <v>0</v>
      </c>
      <c r="PQE7" s="98">
        <f>'Sales Forecast by COS'!PQE6</f>
        <v>0</v>
      </c>
      <c r="PQF7" s="98">
        <f>'Sales Forecast by COS'!PQF6</f>
        <v>0</v>
      </c>
      <c r="PQG7" s="98">
        <f>'Sales Forecast by COS'!PQG6</f>
        <v>0</v>
      </c>
      <c r="PQH7" s="98">
        <f>'Sales Forecast by COS'!PQH6</f>
        <v>0</v>
      </c>
      <c r="PQI7" s="98">
        <f>'Sales Forecast by COS'!PQI6</f>
        <v>0</v>
      </c>
      <c r="PQJ7" s="98">
        <f>'Sales Forecast by COS'!PQJ6</f>
        <v>0</v>
      </c>
      <c r="PQK7" s="98">
        <f>'Sales Forecast by COS'!PQK6</f>
        <v>0</v>
      </c>
      <c r="PQL7" s="98">
        <f>'Sales Forecast by COS'!PQL6</f>
        <v>0</v>
      </c>
      <c r="PQM7" s="98">
        <f>'Sales Forecast by COS'!PQM6</f>
        <v>0</v>
      </c>
      <c r="PQN7" s="98">
        <f>'Sales Forecast by COS'!PQN6</f>
        <v>0</v>
      </c>
      <c r="PQO7" s="98">
        <f>'Sales Forecast by COS'!PQO6</f>
        <v>0</v>
      </c>
      <c r="PQP7" s="98">
        <f>'Sales Forecast by COS'!PQP6</f>
        <v>0</v>
      </c>
      <c r="PQQ7" s="98">
        <f>'Sales Forecast by COS'!PQQ6</f>
        <v>0</v>
      </c>
      <c r="PQR7" s="98">
        <f>'Sales Forecast by COS'!PQR6</f>
        <v>0</v>
      </c>
      <c r="PQS7" s="98">
        <f>'Sales Forecast by COS'!PQS6</f>
        <v>0</v>
      </c>
      <c r="PQT7" s="98">
        <f>'Sales Forecast by COS'!PQT6</f>
        <v>0</v>
      </c>
      <c r="PQU7" s="98">
        <f>'Sales Forecast by COS'!PQU6</f>
        <v>0</v>
      </c>
      <c r="PQV7" s="98">
        <f>'Sales Forecast by COS'!PQV6</f>
        <v>0</v>
      </c>
      <c r="PQW7" s="98">
        <f>'Sales Forecast by COS'!PQW6</f>
        <v>0</v>
      </c>
      <c r="PQX7" s="98">
        <f>'Sales Forecast by COS'!PQX6</f>
        <v>0</v>
      </c>
      <c r="PQY7" s="98">
        <f>'Sales Forecast by COS'!PQY6</f>
        <v>0</v>
      </c>
      <c r="PQZ7" s="98">
        <f>'Sales Forecast by COS'!PQZ6</f>
        <v>0</v>
      </c>
      <c r="PRA7" s="98">
        <f>'Sales Forecast by COS'!PRA6</f>
        <v>0</v>
      </c>
      <c r="PRB7" s="98">
        <f>'Sales Forecast by COS'!PRB6</f>
        <v>0</v>
      </c>
      <c r="PRC7" s="98">
        <f>'Sales Forecast by COS'!PRC6</f>
        <v>0</v>
      </c>
      <c r="PRD7" s="98">
        <f>'Sales Forecast by COS'!PRD6</f>
        <v>0</v>
      </c>
      <c r="PRE7" s="98">
        <f>'Sales Forecast by COS'!PRE6</f>
        <v>0</v>
      </c>
      <c r="PRF7" s="98">
        <f>'Sales Forecast by COS'!PRF6</f>
        <v>0</v>
      </c>
      <c r="PRG7" s="98">
        <f>'Sales Forecast by COS'!PRG6</f>
        <v>0</v>
      </c>
      <c r="PRH7" s="98">
        <f>'Sales Forecast by COS'!PRH6</f>
        <v>0</v>
      </c>
      <c r="PRI7" s="98">
        <f>'Sales Forecast by COS'!PRI6</f>
        <v>0</v>
      </c>
      <c r="PRJ7" s="98">
        <f>'Sales Forecast by COS'!PRJ6</f>
        <v>0</v>
      </c>
      <c r="PRK7" s="98">
        <f>'Sales Forecast by COS'!PRK6</f>
        <v>0</v>
      </c>
      <c r="PRL7" s="98">
        <f>'Sales Forecast by COS'!PRL6</f>
        <v>0</v>
      </c>
      <c r="PRM7" s="98">
        <f>'Sales Forecast by COS'!PRM6</f>
        <v>0</v>
      </c>
      <c r="PRN7" s="98">
        <f>'Sales Forecast by COS'!PRN6</f>
        <v>0</v>
      </c>
      <c r="PRO7" s="98">
        <f>'Sales Forecast by COS'!PRO6</f>
        <v>0</v>
      </c>
      <c r="PRP7" s="98">
        <f>'Sales Forecast by COS'!PRP6</f>
        <v>0</v>
      </c>
      <c r="PRQ7" s="98">
        <f>'Sales Forecast by COS'!PRQ6</f>
        <v>0</v>
      </c>
      <c r="PRR7" s="98">
        <f>'Sales Forecast by COS'!PRR6</f>
        <v>0</v>
      </c>
      <c r="PRS7" s="98">
        <f>'Sales Forecast by COS'!PRS6</f>
        <v>0</v>
      </c>
      <c r="PRT7" s="98">
        <f>'Sales Forecast by COS'!PRT6</f>
        <v>0</v>
      </c>
      <c r="PRU7" s="98">
        <f>'Sales Forecast by COS'!PRU6</f>
        <v>0</v>
      </c>
      <c r="PRV7" s="98">
        <f>'Sales Forecast by COS'!PRV6</f>
        <v>0</v>
      </c>
      <c r="PRW7" s="98">
        <f>'Sales Forecast by COS'!PRW6</f>
        <v>0</v>
      </c>
      <c r="PRX7" s="98">
        <f>'Sales Forecast by COS'!PRX6</f>
        <v>0</v>
      </c>
      <c r="PRY7" s="98">
        <f>'Sales Forecast by COS'!PRY6</f>
        <v>0</v>
      </c>
      <c r="PRZ7" s="98">
        <f>'Sales Forecast by COS'!PRZ6</f>
        <v>0</v>
      </c>
      <c r="PSA7" s="98">
        <f>'Sales Forecast by COS'!PSA6</f>
        <v>0</v>
      </c>
      <c r="PSB7" s="98">
        <f>'Sales Forecast by COS'!PSB6</f>
        <v>0</v>
      </c>
      <c r="PSC7" s="98">
        <f>'Sales Forecast by COS'!PSC6</f>
        <v>0</v>
      </c>
      <c r="PSD7" s="98">
        <f>'Sales Forecast by COS'!PSD6</f>
        <v>0</v>
      </c>
      <c r="PSE7" s="98">
        <f>'Sales Forecast by COS'!PSE6</f>
        <v>0</v>
      </c>
      <c r="PSF7" s="98">
        <f>'Sales Forecast by COS'!PSF6</f>
        <v>0</v>
      </c>
      <c r="PSG7" s="98">
        <f>'Sales Forecast by COS'!PSG6</f>
        <v>0</v>
      </c>
      <c r="PSH7" s="98">
        <f>'Sales Forecast by COS'!PSH6</f>
        <v>0</v>
      </c>
      <c r="PSI7" s="98">
        <f>'Sales Forecast by COS'!PSI6</f>
        <v>0</v>
      </c>
      <c r="PSJ7" s="98">
        <f>'Sales Forecast by COS'!PSJ6</f>
        <v>0</v>
      </c>
      <c r="PSK7" s="98">
        <f>'Sales Forecast by COS'!PSK6</f>
        <v>0</v>
      </c>
      <c r="PSL7" s="98">
        <f>'Sales Forecast by COS'!PSL6</f>
        <v>0</v>
      </c>
      <c r="PSM7" s="98">
        <f>'Sales Forecast by COS'!PSM6</f>
        <v>0</v>
      </c>
      <c r="PSN7" s="98">
        <f>'Sales Forecast by COS'!PSN6</f>
        <v>0</v>
      </c>
      <c r="PSO7" s="98">
        <f>'Sales Forecast by COS'!PSO6</f>
        <v>0</v>
      </c>
      <c r="PSP7" s="98">
        <f>'Sales Forecast by COS'!PSP6</f>
        <v>0</v>
      </c>
      <c r="PSQ7" s="98">
        <f>'Sales Forecast by COS'!PSQ6</f>
        <v>0</v>
      </c>
      <c r="PSR7" s="98">
        <f>'Sales Forecast by COS'!PSR6</f>
        <v>0</v>
      </c>
      <c r="PSS7" s="98">
        <f>'Sales Forecast by COS'!PSS6</f>
        <v>0</v>
      </c>
      <c r="PST7" s="98">
        <f>'Sales Forecast by COS'!PST6</f>
        <v>0</v>
      </c>
      <c r="PSU7" s="98">
        <f>'Sales Forecast by COS'!PSU6</f>
        <v>0</v>
      </c>
      <c r="PSV7" s="98">
        <f>'Sales Forecast by COS'!PSV6</f>
        <v>0</v>
      </c>
      <c r="PSW7" s="98">
        <f>'Sales Forecast by COS'!PSW6</f>
        <v>0</v>
      </c>
      <c r="PSX7" s="98">
        <f>'Sales Forecast by COS'!PSX6</f>
        <v>0</v>
      </c>
      <c r="PSY7" s="98">
        <f>'Sales Forecast by COS'!PSY6</f>
        <v>0</v>
      </c>
      <c r="PSZ7" s="98">
        <f>'Sales Forecast by COS'!PSZ6</f>
        <v>0</v>
      </c>
      <c r="PTA7" s="98">
        <f>'Sales Forecast by COS'!PTA6</f>
        <v>0</v>
      </c>
      <c r="PTB7" s="98">
        <f>'Sales Forecast by COS'!PTB6</f>
        <v>0</v>
      </c>
      <c r="PTC7" s="98">
        <f>'Sales Forecast by COS'!PTC6</f>
        <v>0</v>
      </c>
      <c r="PTD7" s="98">
        <f>'Sales Forecast by COS'!PTD6</f>
        <v>0</v>
      </c>
      <c r="PTE7" s="98">
        <f>'Sales Forecast by COS'!PTE6</f>
        <v>0</v>
      </c>
      <c r="PTF7" s="98">
        <f>'Sales Forecast by COS'!PTF6</f>
        <v>0</v>
      </c>
      <c r="PTG7" s="98">
        <f>'Sales Forecast by COS'!PTG6</f>
        <v>0</v>
      </c>
      <c r="PTH7" s="98">
        <f>'Sales Forecast by COS'!PTH6</f>
        <v>0</v>
      </c>
      <c r="PTI7" s="98">
        <f>'Sales Forecast by COS'!PTI6</f>
        <v>0</v>
      </c>
      <c r="PTJ7" s="98">
        <f>'Sales Forecast by COS'!PTJ6</f>
        <v>0</v>
      </c>
      <c r="PTK7" s="98">
        <f>'Sales Forecast by COS'!PTK6</f>
        <v>0</v>
      </c>
      <c r="PTL7" s="98">
        <f>'Sales Forecast by COS'!PTL6</f>
        <v>0</v>
      </c>
      <c r="PTM7" s="98">
        <f>'Sales Forecast by COS'!PTM6</f>
        <v>0</v>
      </c>
      <c r="PTN7" s="98">
        <f>'Sales Forecast by COS'!PTN6</f>
        <v>0</v>
      </c>
      <c r="PTO7" s="98">
        <f>'Sales Forecast by COS'!PTO6</f>
        <v>0</v>
      </c>
      <c r="PTP7" s="98">
        <f>'Sales Forecast by COS'!PTP6</f>
        <v>0</v>
      </c>
      <c r="PTQ7" s="98">
        <f>'Sales Forecast by COS'!PTQ6</f>
        <v>0</v>
      </c>
      <c r="PTR7" s="98">
        <f>'Sales Forecast by COS'!PTR6</f>
        <v>0</v>
      </c>
      <c r="PTS7" s="98">
        <f>'Sales Forecast by COS'!PTS6</f>
        <v>0</v>
      </c>
      <c r="PTT7" s="98">
        <f>'Sales Forecast by COS'!PTT6</f>
        <v>0</v>
      </c>
      <c r="PTU7" s="98">
        <f>'Sales Forecast by COS'!PTU6</f>
        <v>0</v>
      </c>
      <c r="PTV7" s="98">
        <f>'Sales Forecast by COS'!PTV6</f>
        <v>0</v>
      </c>
      <c r="PTW7" s="98">
        <f>'Sales Forecast by COS'!PTW6</f>
        <v>0</v>
      </c>
      <c r="PTX7" s="98">
        <f>'Sales Forecast by COS'!PTX6</f>
        <v>0</v>
      </c>
      <c r="PTY7" s="98">
        <f>'Sales Forecast by COS'!PTY6</f>
        <v>0</v>
      </c>
      <c r="PTZ7" s="98">
        <f>'Sales Forecast by COS'!PTZ6</f>
        <v>0</v>
      </c>
      <c r="PUA7" s="98">
        <f>'Sales Forecast by COS'!PUA6</f>
        <v>0</v>
      </c>
      <c r="PUB7" s="98">
        <f>'Sales Forecast by COS'!PUB6</f>
        <v>0</v>
      </c>
      <c r="PUC7" s="98">
        <f>'Sales Forecast by COS'!PUC6</f>
        <v>0</v>
      </c>
      <c r="PUD7" s="98">
        <f>'Sales Forecast by COS'!PUD6</f>
        <v>0</v>
      </c>
      <c r="PUE7" s="98">
        <f>'Sales Forecast by COS'!PUE6</f>
        <v>0</v>
      </c>
      <c r="PUF7" s="98">
        <f>'Sales Forecast by COS'!PUF6</f>
        <v>0</v>
      </c>
      <c r="PUG7" s="98">
        <f>'Sales Forecast by COS'!PUG6</f>
        <v>0</v>
      </c>
      <c r="PUH7" s="98">
        <f>'Sales Forecast by COS'!PUH6</f>
        <v>0</v>
      </c>
      <c r="PUI7" s="98">
        <f>'Sales Forecast by COS'!PUI6</f>
        <v>0</v>
      </c>
      <c r="PUJ7" s="98">
        <f>'Sales Forecast by COS'!PUJ6</f>
        <v>0</v>
      </c>
      <c r="PUK7" s="98">
        <f>'Sales Forecast by COS'!PUK6</f>
        <v>0</v>
      </c>
      <c r="PUL7" s="98">
        <f>'Sales Forecast by COS'!PUL6</f>
        <v>0</v>
      </c>
      <c r="PUM7" s="98">
        <f>'Sales Forecast by COS'!PUM6</f>
        <v>0</v>
      </c>
      <c r="PUN7" s="98">
        <f>'Sales Forecast by COS'!PUN6</f>
        <v>0</v>
      </c>
      <c r="PUO7" s="98">
        <f>'Sales Forecast by COS'!PUO6</f>
        <v>0</v>
      </c>
      <c r="PUP7" s="98">
        <f>'Sales Forecast by COS'!PUP6</f>
        <v>0</v>
      </c>
      <c r="PUQ7" s="98">
        <f>'Sales Forecast by COS'!PUQ6</f>
        <v>0</v>
      </c>
      <c r="PUR7" s="98">
        <f>'Sales Forecast by COS'!PUR6</f>
        <v>0</v>
      </c>
      <c r="PUS7" s="98">
        <f>'Sales Forecast by COS'!PUS6</f>
        <v>0</v>
      </c>
      <c r="PUT7" s="98">
        <f>'Sales Forecast by COS'!PUT6</f>
        <v>0</v>
      </c>
      <c r="PUU7" s="98">
        <f>'Sales Forecast by COS'!PUU6</f>
        <v>0</v>
      </c>
      <c r="PUV7" s="98">
        <f>'Sales Forecast by COS'!PUV6</f>
        <v>0</v>
      </c>
      <c r="PUW7" s="98">
        <f>'Sales Forecast by COS'!PUW6</f>
        <v>0</v>
      </c>
      <c r="PUX7" s="98">
        <f>'Sales Forecast by COS'!PUX6</f>
        <v>0</v>
      </c>
      <c r="PUY7" s="98">
        <f>'Sales Forecast by COS'!PUY6</f>
        <v>0</v>
      </c>
      <c r="PUZ7" s="98">
        <f>'Sales Forecast by COS'!PUZ6</f>
        <v>0</v>
      </c>
      <c r="PVA7" s="98">
        <f>'Sales Forecast by COS'!PVA6</f>
        <v>0</v>
      </c>
      <c r="PVB7" s="98">
        <f>'Sales Forecast by COS'!PVB6</f>
        <v>0</v>
      </c>
      <c r="PVC7" s="98">
        <f>'Sales Forecast by COS'!PVC6</f>
        <v>0</v>
      </c>
      <c r="PVD7" s="98">
        <f>'Sales Forecast by COS'!PVD6</f>
        <v>0</v>
      </c>
      <c r="PVE7" s="98">
        <f>'Sales Forecast by COS'!PVE6</f>
        <v>0</v>
      </c>
      <c r="PVF7" s="98">
        <f>'Sales Forecast by COS'!PVF6</f>
        <v>0</v>
      </c>
      <c r="PVG7" s="98">
        <f>'Sales Forecast by COS'!PVG6</f>
        <v>0</v>
      </c>
      <c r="PVH7" s="98">
        <f>'Sales Forecast by COS'!PVH6</f>
        <v>0</v>
      </c>
      <c r="PVI7" s="98">
        <f>'Sales Forecast by COS'!PVI6</f>
        <v>0</v>
      </c>
      <c r="PVJ7" s="98">
        <f>'Sales Forecast by COS'!PVJ6</f>
        <v>0</v>
      </c>
      <c r="PVK7" s="98">
        <f>'Sales Forecast by COS'!PVK6</f>
        <v>0</v>
      </c>
      <c r="PVL7" s="98">
        <f>'Sales Forecast by COS'!PVL6</f>
        <v>0</v>
      </c>
      <c r="PVM7" s="98">
        <f>'Sales Forecast by COS'!PVM6</f>
        <v>0</v>
      </c>
      <c r="PVN7" s="98">
        <f>'Sales Forecast by COS'!PVN6</f>
        <v>0</v>
      </c>
      <c r="PVO7" s="98">
        <f>'Sales Forecast by COS'!PVO6</f>
        <v>0</v>
      </c>
      <c r="PVP7" s="98">
        <f>'Sales Forecast by COS'!PVP6</f>
        <v>0</v>
      </c>
      <c r="PVQ7" s="98">
        <f>'Sales Forecast by COS'!PVQ6</f>
        <v>0</v>
      </c>
      <c r="PVR7" s="98">
        <f>'Sales Forecast by COS'!PVR6</f>
        <v>0</v>
      </c>
      <c r="PVS7" s="98">
        <f>'Sales Forecast by COS'!PVS6</f>
        <v>0</v>
      </c>
      <c r="PVT7" s="98">
        <f>'Sales Forecast by COS'!PVT6</f>
        <v>0</v>
      </c>
      <c r="PVU7" s="98">
        <f>'Sales Forecast by COS'!PVU6</f>
        <v>0</v>
      </c>
      <c r="PVV7" s="98">
        <f>'Sales Forecast by COS'!PVV6</f>
        <v>0</v>
      </c>
      <c r="PVW7" s="98">
        <f>'Sales Forecast by COS'!PVW6</f>
        <v>0</v>
      </c>
      <c r="PVX7" s="98">
        <f>'Sales Forecast by COS'!PVX6</f>
        <v>0</v>
      </c>
      <c r="PVY7" s="98">
        <f>'Sales Forecast by COS'!PVY6</f>
        <v>0</v>
      </c>
      <c r="PVZ7" s="98">
        <f>'Sales Forecast by COS'!PVZ6</f>
        <v>0</v>
      </c>
      <c r="PWA7" s="98">
        <f>'Sales Forecast by COS'!PWA6</f>
        <v>0</v>
      </c>
      <c r="PWB7" s="98">
        <f>'Sales Forecast by COS'!PWB6</f>
        <v>0</v>
      </c>
      <c r="PWC7" s="98">
        <f>'Sales Forecast by COS'!PWC6</f>
        <v>0</v>
      </c>
      <c r="PWD7" s="98">
        <f>'Sales Forecast by COS'!PWD6</f>
        <v>0</v>
      </c>
      <c r="PWE7" s="98">
        <f>'Sales Forecast by COS'!PWE6</f>
        <v>0</v>
      </c>
      <c r="PWF7" s="98">
        <f>'Sales Forecast by COS'!PWF6</f>
        <v>0</v>
      </c>
      <c r="PWG7" s="98">
        <f>'Sales Forecast by COS'!PWG6</f>
        <v>0</v>
      </c>
      <c r="PWH7" s="98">
        <f>'Sales Forecast by COS'!PWH6</f>
        <v>0</v>
      </c>
      <c r="PWI7" s="98">
        <f>'Sales Forecast by COS'!PWI6</f>
        <v>0</v>
      </c>
      <c r="PWJ7" s="98">
        <f>'Sales Forecast by COS'!PWJ6</f>
        <v>0</v>
      </c>
      <c r="PWK7" s="98">
        <f>'Sales Forecast by COS'!PWK6</f>
        <v>0</v>
      </c>
      <c r="PWL7" s="98">
        <f>'Sales Forecast by COS'!PWL6</f>
        <v>0</v>
      </c>
      <c r="PWM7" s="98">
        <f>'Sales Forecast by COS'!PWM6</f>
        <v>0</v>
      </c>
      <c r="PWN7" s="98">
        <f>'Sales Forecast by COS'!PWN6</f>
        <v>0</v>
      </c>
      <c r="PWO7" s="98">
        <f>'Sales Forecast by COS'!PWO6</f>
        <v>0</v>
      </c>
      <c r="PWP7" s="98">
        <f>'Sales Forecast by COS'!PWP6</f>
        <v>0</v>
      </c>
      <c r="PWQ7" s="98">
        <f>'Sales Forecast by COS'!PWQ6</f>
        <v>0</v>
      </c>
      <c r="PWR7" s="98">
        <f>'Sales Forecast by COS'!PWR6</f>
        <v>0</v>
      </c>
      <c r="PWS7" s="98">
        <f>'Sales Forecast by COS'!PWS6</f>
        <v>0</v>
      </c>
      <c r="PWT7" s="98">
        <f>'Sales Forecast by COS'!PWT6</f>
        <v>0</v>
      </c>
      <c r="PWU7" s="98">
        <f>'Sales Forecast by COS'!PWU6</f>
        <v>0</v>
      </c>
      <c r="PWV7" s="98">
        <f>'Sales Forecast by COS'!PWV6</f>
        <v>0</v>
      </c>
      <c r="PWW7" s="98">
        <f>'Sales Forecast by COS'!PWW6</f>
        <v>0</v>
      </c>
      <c r="PWX7" s="98">
        <f>'Sales Forecast by COS'!PWX6</f>
        <v>0</v>
      </c>
      <c r="PWY7" s="98">
        <f>'Sales Forecast by COS'!PWY6</f>
        <v>0</v>
      </c>
      <c r="PWZ7" s="98">
        <f>'Sales Forecast by COS'!PWZ6</f>
        <v>0</v>
      </c>
      <c r="PXA7" s="98">
        <f>'Sales Forecast by COS'!PXA6</f>
        <v>0</v>
      </c>
      <c r="PXB7" s="98">
        <f>'Sales Forecast by COS'!PXB6</f>
        <v>0</v>
      </c>
      <c r="PXC7" s="98">
        <f>'Sales Forecast by COS'!PXC6</f>
        <v>0</v>
      </c>
      <c r="PXD7" s="98">
        <f>'Sales Forecast by COS'!PXD6</f>
        <v>0</v>
      </c>
      <c r="PXE7" s="98">
        <f>'Sales Forecast by COS'!PXE6</f>
        <v>0</v>
      </c>
      <c r="PXF7" s="98">
        <f>'Sales Forecast by COS'!PXF6</f>
        <v>0</v>
      </c>
      <c r="PXG7" s="98">
        <f>'Sales Forecast by COS'!PXG6</f>
        <v>0</v>
      </c>
      <c r="PXH7" s="98">
        <f>'Sales Forecast by COS'!PXH6</f>
        <v>0</v>
      </c>
      <c r="PXI7" s="98">
        <f>'Sales Forecast by COS'!PXI6</f>
        <v>0</v>
      </c>
      <c r="PXJ7" s="98">
        <f>'Sales Forecast by COS'!PXJ6</f>
        <v>0</v>
      </c>
      <c r="PXK7" s="98">
        <f>'Sales Forecast by COS'!PXK6</f>
        <v>0</v>
      </c>
      <c r="PXL7" s="98">
        <f>'Sales Forecast by COS'!PXL6</f>
        <v>0</v>
      </c>
      <c r="PXM7" s="98">
        <f>'Sales Forecast by COS'!PXM6</f>
        <v>0</v>
      </c>
      <c r="PXN7" s="98">
        <f>'Sales Forecast by COS'!PXN6</f>
        <v>0</v>
      </c>
      <c r="PXO7" s="98">
        <f>'Sales Forecast by COS'!PXO6</f>
        <v>0</v>
      </c>
      <c r="PXP7" s="98">
        <f>'Sales Forecast by COS'!PXP6</f>
        <v>0</v>
      </c>
      <c r="PXQ7" s="98">
        <f>'Sales Forecast by COS'!PXQ6</f>
        <v>0</v>
      </c>
      <c r="PXR7" s="98">
        <f>'Sales Forecast by COS'!PXR6</f>
        <v>0</v>
      </c>
      <c r="PXS7" s="98">
        <f>'Sales Forecast by COS'!PXS6</f>
        <v>0</v>
      </c>
      <c r="PXT7" s="98">
        <f>'Sales Forecast by COS'!PXT6</f>
        <v>0</v>
      </c>
      <c r="PXU7" s="98">
        <f>'Sales Forecast by COS'!PXU6</f>
        <v>0</v>
      </c>
      <c r="PXV7" s="98">
        <f>'Sales Forecast by COS'!PXV6</f>
        <v>0</v>
      </c>
      <c r="PXW7" s="98">
        <f>'Sales Forecast by COS'!PXW6</f>
        <v>0</v>
      </c>
      <c r="PXX7" s="98">
        <f>'Sales Forecast by COS'!PXX6</f>
        <v>0</v>
      </c>
      <c r="PXY7" s="98">
        <f>'Sales Forecast by COS'!PXY6</f>
        <v>0</v>
      </c>
      <c r="PXZ7" s="98">
        <f>'Sales Forecast by COS'!PXZ6</f>
        <v>0</v>
      </c>
      <c r="PYA7" s="98">
        <f>'Sales Forecast by COS'!PYA6</f>
        <v>0</v>
      </c>
      <c r="PYB7" s="98">
        <f>'Sales Forecast by COS'!PYB6</f>
        <v>0</v>
      </c>
      <c r="PYC7" s="98">
        <f>'Sales Forecast by COS'!PYC6</f>
        <v>0</v>
      </c>
      <c r="PYD7" s="98">
        <f>'Sales Forecast by COS'!PYD6</f>
        <v>0</v>
      </c>
      <c r="PYE7" s="98">
        <f>'Sales Forecast by COS'!PYE6</f>
        <v>0</v>
      </c>
      <c r="PYF7" s="98">
        <f>'Sales Forecast by COS'!PYF6</f>
        <v>0</v>
      </c>
      <c r="PYG7" s="98">
        <f>'Sales Forecast by COS'!PYG6</f>
        <v>0</v>
      </c>
      <c r="PYH7" s="98">
        <f>'Sales Forecast by COS'!PYH6</f>
        <v>0</v>
      </c>
      <c r="PYI7" s="98">
        <f>'Sales Forecast by COS'!PYI6</f>
        <v>0</v>
      </c>
      <c r="PYJ7" s="98">
        <f>'Sales Forecast by COS'!PYJ6</f>
        <v>0</v>
      </c>
      <c r="PYK7" s="98">
        <f>'Sales Forecast by COS'!PYK6</f>
        <v>0</v>
      </c>
      <c r="PYL7" s="98">
        <f>'Sales Forecast by COS'!PYL6</f>
        <v>0</v>
      </c>
      <c r="PYM7" s="98">
        <f>'Sales Forecast by COS'!PYM6</f>
        <v>0</v>
      </c>
      <c r="PYN7" s="98">
        <f>'Sales Forecast by COS'!PYN6</f>
        <v>0</v>
      </c>
      <c r="PYO7" s="98">
        <f>'Sales Forecast by COS'!PYO6</f>
        <v>0</v>
      </c>
      <c r="PYP7" s="98">
        <f>'Sales Forecast by COS'!PYP6</f>
        <v>0</v>
      </c>
      <c r="PYQ7" s="98">
        <f>'Sales Forecast by COS'!PYQ6</f>
        <v>0</v>
      </c>
      <c r="PYR7" s="98">
        <f>'Sales Forecast by COS'!PYR6</f>
        <v>0</v>
      </c>
      <c r="PYS7" s="98">
        <f>'Sales Forecast by COS'!PYS6</f>
        <v>0</v>
      </c>
      <c r="PYT7" s="98">
        <f>'Sales Forecast by COS'!PYT6</f>
        <v>0</v>
      </c>
      <c r="PYU7" s="98">
        <f>'Sales Forecast by COS'!PYU6</f>
        <v>0</v>
      </c>
      <c r="PYV7" s="98">
        <f>'Sales Forecast by COS'!PYV6</f>
        <v>0</v>
      </c>
      <c r="PYW7" s="98">
        <f>'Sales Forecast by COS'!PYW6</f>
        <v>0</v>
      </c>
      <c r="PYX7" s="98">
        <f>'Sales Forecast by COS'!PYX6</f>
        <v>0</v>
      </c>
      <c r="PYY7" s="98">
        <f>'Sales Forecast by COS'!PYY6</f>
        <v>0</v>
      </c>
      <c r="PYZ7" s="98">
        <f>'Sales Forecast by COS'!PYZ6</f>
        <v>0</v>
      </c>
      <c r="PZA7" s="98">
        <f>'Sales Forecast by COS'!PZA6</f>
        <v>0</v>
      </c>
      <c r="PZB7" s="98">
        <f>'Sales Forecast by COS'!PZB6</f>
        <v>0</v>
      </c>
      <c r="PZC7" s="98">
        <f>'Sales Forecast by COS'!PZC6</f>
        <v>0</v>
      </c>
      <c r="PZD7" s="98">
        <f>'Sales Forecast by COS'!PZD6</f>
        <v>0</v>
      </c>
      <c r="PZE7" s="98">
        <f>'Sales Forecast by COS'!PZE6</f>
        <v>0</v>
      </c>
      <c r="PZF7" s="98">
        <f>'Sales Forecast by COS'!PZF6</f>
        <v>0</v>
      </c>
      <c r="PZG7" s="98">
        <f>'Sales Forecast by COS'!PZG6</f>
        <v>0</v>
      </c>
      <c r="PZH7" s="98">
        <f>'Sales Forecast by COS'!PZH6</f>
        <v>0</v>
      </c>
      <c r="PZI7" s="98">
        <f>'Sales Forecast by COS'!PZI6</f>
        <v>0</v>
      </c>
      <c r="PZJ7" s="98">
        <f>'Sales Forecast by COS'!PZJ6</f>
        <v>0</v>
      </c>
      <c r="PZK7" s="98">
        <f>'Sales Forecast by COS'!PZK6</f>
        <v>0</v>
      </c>
      <c r="PZL7" s="98">
        <f>'Sales Forecast by COS'!PZL6</f>
        <v>0</v>
      </c>
      <c r="PZM7" s="98">
        <f>'Sales Forecast by COS'!PZM6</f>
        <v>0</v>
      </c>
      <c r="PZN7" s="98">
        <f>'Sales Forecast by COS'!PZN6</f>
        <v>0</v>
      </c>
      <c r="PZO7" s="98">
        <f>'Sales Forecast by COS'!PZO6</f>
        <v>0</v>
      </c>
      <c r="PZP7" s="98">
        <f>'Sales Forecast by COS'!PZP6</f>
        <v>0</v>
      </c>
      <c r="PZQ7" s="98">
        <f>'Sales Forecast by COS'!PZQ6</f>
        <v>0</v>
      </c>
      <c r="PZR7" s="98">
        <f>'Sales Forecast by COS'!PZR6</f>
        <v>0</v>
      </c>
      <c r="PZS7" s="98">
        <f>'Sales Forecast by COS'!PZS6</f>
        <v>0</v>
      </c>
      <c r="PZT7" s="98">
        <f>'Sales Forecast by COS'!PZT6</f>
        <v>0</v>
      </c>
      <c r="PZU7" s="98">
        <f>'Sales Forecast by COS'!PZU6</f>
        <v>0</v>
      </c>
      <c r="PZV7" s="98">
        <f>'Sales Forecast by COS'!PZV6</f>
        <v>0</v>
      </c>
      <c r="PZW7" s="98">
        <f>'Sales Forecast by COS'!PZW6</f>
        <v>0</v>
      </c>
      <c r="PZX7" s="98">
        <f>'Sales Forecast by COS'!PZX6</f>
        <v>0</v>
      </c>
      <c r="PZY7" s="98">
        <f>'Sales Forecast by COS'!PZY6</f>
        <v>0</v>
      </c>
      <c r="PZZ7" s="98">
        <f>'Sales Forecast by COS'!PZZ6</f>
        <v>0</v>
      </c>
      <c r="QAA7" s="98">
        <f>'Sales Forecast by COS'!QAA6</f>
        <v>0</v>
      </c>
      <c r="QAB7" s="98">
        <f>'Sales Forecast by COS'!QAB6</f>
        <v>0</v>
      </c>
      <c r="QAC7" s="98">
        <f>'Sales Forecast by COS'!QAC6</f>
        <v>0</v>
      </c>
      <c r="QAD7" s="98">
        <f>'Sales Forecast by COS'!QAD6</f>
        <v>0</v>
      </c>
      <c r="QAE7" s="98">
        <f>'Sales Forecast by COS'!QAE6</f>
        <v>0</v>
      </c>
      <c r="QAF7" s="98">
        <f>'Sales Forecast by COS'!QAF6</f>
        <v>0</v>
      </c>
      <c r="QAG7" s="98">
        <f>'Sales Forecast by COS'!QAG6</f>
        <v>0</v>
      </c>
      <c r="QAH7" s="98">
        <f>'Sales Forecast by COS'!QAH6</f>
        <v>0</v>
      </c>
      <c r="QAI7" s="98">
        <f>'Sales Forecast by COS'!QAI6</f>
        <v>0</v>
      </c>
      <c r="QAJ7" s="98">
        <f>'Sales Forecast by COS'!QAJ6</f>
        <v>0</v>
      </c>
      <c r="QAK7" s="98">
        <f>'Sales Forecast by COS'!QAK6</f>
        <v>0</v>
      </c>
      <c r="QAL7" s="98">
        <f>'Sales Forecast by COS'!QAL6</f>
        <v>0</v>
      </c>
      <c r="QAM7" s="98">
        <f>'Sales Forecast by COS'!QAM6</f>
        <v>0</v>
      </c>
      <c r="QAN7" s="98">
        <f>'Sales Forecast by COS'!QAN6</f>
        <v>0</v>
      </c>
      <c r="QAO7" s="98">
        <f>'Sales Forecast by COS'!QAO6</f>
        <v>0</v>
      </c>
      <c r="QAP7" s="98">
        <f>'Sales Forecast by COS'!QAP6</f>
        <v>0</v>
      </c>
      <c r="QAQ7" s="98">
        <f>'Sales Forecast by COS'!QAQ6</f>
        <v>0</v>
      </c>
      <c r="QAR7" s="98">
        <f>'Sales Forecast by COS'!QAR6</f>
        <v>0</v>
      </c>
      <c r="QAS7" s="98">
        <f>'Sales Forecast by COS'!QAS6</f>
        <v>0</v>
      </c>
      <c r="QAT7" s="98">
        <f>'Sales Forecast by COS'!QAT6</f>
        <v>0</v>
      </c>
      <c r="QAU7" s="98">
        <f>'Sales Forecast by COS'!QAU6</f>
        <v>0</v>
      </c>
      <c r="QAV7" s="98">
        <f>'Sales Forecast by COS'!QAV6</f>
        <v>0</v>
      </c>
      <c r="QAW7" s="98">
        <f>'Sales Forecast by COS'!QAW6</f>
        <v>0</v>
      </c>
      <c r="QAX7" s="98">
        <f>'Sales Forecast by COS'!QAX6</f>
        <v>0</v>
      </c>
      <c r="QAY7" s="98">
        <f>'Sales Forecast by COS'!QAY6</f>
        <v>0</v>
      </c>
      <c r="QAZ7" s="98">
        <f>'Sales Forecast by COS'!QAZ6</f>
        <v>0</v>
      </c>
      <c r="QBA7" s="98">
        <f>'Sales Forecast by COS'!QBA6</f>
        <v>0</v>
      </c>
      <c r="QBB7" s="98">
        <f>'Sales Forecast by COS'!QBB6</f>
        <v>0</v>
      </c>
      <c r="QBC7" s="98">
        <f>'Sales Forecast by COS'!QBC6</f>
        <v>0</v>
      </c>
      <c r="QBD7" s="98">
        <f>'Sales Forecast by COS'!QBD6</f>
        <v>0</v>
      </c>
      <c r="QBE7" s="98">
        <f>'Sales Forecast by COS'!QBE6</f>
        <v>0</v>
      </c>
      <c r="QBF7" s="98">
        <f>'Sales Forecast by COS'!QBF6</f>
        <v>0</v>
      </c>
      <c r="QBG7" s="98">
        <f>'Sales Forecast by COS'!QBG6</f>
        <v>0</v>
      </c>
      <c r="QBH7" s="98">
        <f>'Sales Forecast by COS'!QBH6</f>
        <v>0</v>
      </c>
      <c r="QBI7" s="98">
        <f>'Sales Forecast by COS'!QBI6</f>
        <v>0</v>
      </c>
      <c r="QBJ7" s="98">
        <f>'Sales Forecast by COS'!QBJ6</f>
        <v>0</v>
      </c>
      <c r="QBK7" s="98">
        <f>'Sales Forecast by COS'!QBK6</f>
        <v>0</v>
      </c>
      <c r="QBL7" s="98">
        <f>'Sales Forecast by COS'!QBL6</f>
        <v>0</v>
      </c>
      <c r="QBM7" s="98">
        <f>'Sales Forecast by COS'!QBM6</f>
        <v>0</v>
      </c>
      <c r="QBN7" s="98">
        <f>'Sales Forecast by COS'!QBN6</f>
        <v>0</v>
      </c>
      <c r="QBO7" s="98">
        <f>'Sales Forecast by COS'!QBO6</f>
        <v>0</v>
      </c>
      <c r="QBP7" s="98">
        <f>'Sales Forecast by COS'!QBP6</f>
        <v>0</v>
      </c>
      <c r="QBQ7" s="98">
        <f>'Sales Forecast by COS'!QBQ6</f>
        <v>0</v>
      </c>
      <c r="QBR7" s="98">
        <f>'Sales Forecast by COS'!QBR6</f>
        <v>0</v>
      </c>
      <c r="QBS7" s="98">
        <f>'Sales Forecast by COS'!QBS6</f>
        <v>0</v>
      </c>
      <c r="QBT7" s="98">
        <f>'Sales Forecast by COS'!QBT6</f>
        <v>0</v>
      </c>
      <c r="QBU7" s="98">
        <f>'Sales Forecast by COS'!QBU6</f>
        <v>0</v>
      </c>
      <c r="QBV7" s="98">
        <f>'Sales Forecast by COS'!QBV6</f>
        <v>0</v>
      </c>
      <c r="QBW7" s="98">
        <f>'Sales Forecast by COS'!QBW6</f>
        <v>0</v>
      </c>
      <c r="QBX7" s="98">
        <f>'Sales Forecast by COS'!QBX6</f>
        <v>0</v>
      </c>
      <c r="QBY7" s="98">
        <f>'Sales Forecast by COS'!QBY6</f>
        <v>0</v>
      </c>
      <c r="QBZ7" s="98">
        <f>'Sales Forecast by COS'!QBZ6</f>
        <v>0</v>
      </c>
      <c r="QCA7" s="98">
        <f>'Sales Forecast by COS'!QCA6</f>
        <v>0</v>
      </c>
      <c r="QCB7" s="98">
        <f>'Sales Forecast by COS'!QCB6</f>
        <v>0</v>
      </c>
      <c r="QCC7" s="98">
        <f>'Sales Forecast by COS'!QCC6</f>
        <v>0</v>
      </c>
      <c r="QCD7" s="98">
        <f>'Sales Forecast by COS'!QCD6</f>
        <v>0</v>
      </c>
      <c r="QCE7" s="98">
        <f>'Sales Forecast by COS'!QCE6</f>
        <v>0</v>
      </c>
      <c r="QCF7" s="98">
        <f>'Sales Forecast by COS'!QCF6</f>
        <v>0</v>
      </c>
      <c r="QCG7" s="98">
        <f>'Sales Forecast by COS'!QCG6</f>
        <v>0</v>
      </c>
      <c r="QCH7" s="98">
        <f>'Sales Forecast by COS'!QCH6</f>
        <v>0</v>
      </c>
      <c r="QCI7" s="98">
        <f>'Sales Forecast by COS'!QCI6</f>
        <v>0</v>
      </c>
      <c r="QCJ7" s="98">
        <f>'Sales Forecast by COS'!QCJ6</f>
        <v>0</v>
      </c>
      <c r="QCK7" s="98">
        <f>'Sales Forecast by COS'!QCK6</f>
        <v>0</v>
      </c>
      <c r="QCL7" s="98">
        <f>'Sales Forecast by COS'!QCL6</f>
        <v>0</v>
      </c>
      <c r="QCM7" s="98">
        <f>'Sales Forecast by COS'!QCM6</f>
        <v>0</v>
      </c>
      <c r="QCN7" s="98">
        <f>'Sales Forecast by COS'!QCN6</f>
        <v>0</v>
      </c>
      <c r="QCO7" s="98">
        <f>'Sales Forecast by COS'!QCO6</f>
        <v>0</v>
      </c>
      <c r="QCP7" s="98">
        <f>'Sales Forecast by COS'!QCP6</f>
        <v>0</v>
      </c>
      <c r="QCQ7" s="98">
        <f>'Sales Forecast by COS'!QCQ6</f>
        <v>0</v>
      </c>
      <c r="QCR7" s="98">
        <f>'Sales Forecast by COS'!QCR6</f>
        <v>0</v>
      </c>
      <c r="QCS7" s="98">
        <f>'Sales Forecast by COS'!QCS6</f>
        <v>0</v>
      </c>
      <c r="QCT7" s="98">
        <f>'Sales Forecast by COS'!QCT6</f>
        <v>0</v>
      </c>
      <c r="QCU7" s="98">
        <f>'Sales Forecast by COS'!QCU6</f>
        <v>0</v>
      </c>
      <c r="QCV7" s="98">
        <f>'Sales Forecast by COS'!QCV6</f>
        <v>0</v>
      </c>
      <c r="QCW7" s="98">
        <f>'Sales Forecast by COS'!QCW6</f>
        <v>0</v>
      </c>
      <c r="QCX7" s="98">
        <f>'Sales Forecast by COS'!QCX6</f>
        <v>0</v>
      </c>
      <c r="QCY7" s="98">
        <f>'Sales Forecast by COS'!QCY6</f>
        <v>0</v>
      </c>
      <c r="QCZ7" s="98">
        <f>'Sales Forecast by COS'!QCZ6</f>
        <v>0</v>
      </c>
      <c r="QDA7" s="98">
        <f>'Sales Forecast by COS'!QDA6</f>
        <v>0</v>
      </c>
      <c r="QDB7" s="98">
        <f>'Sales Forecast by COS'!QDB6</f>
        <v>0</v>
      </c>
      <c r="QDC7" s="98">
        <f>'Sales Forecast by COS'!QDC6</f>
        <v>0</v>
      </c>
      <c r="QDD7" s="98">
        <f>'Sales Forecast by COS'!QDD6</f>
        <v>0</v>
      </c>
      <c r="QDE7" s="98">
        <f>'Sales Forecast by COS'!QDE6</f>
        <v>0</v>
      </c>
      <c r="QDF7" s="98">
        <f>'Sales Forecast by COS'!QDF6</f>
        <v>0</v>
      </c>
      <c r="QDG7" s="98">
        <f>'Sales Forecast by COS'!QDG6</f>
        <v>0</v>
      </c>
      <c r="QDH7" s="98">
        <f>'Sales Forecast by COS'!QDH6</f>
        <v>0</v>
      </c>
      <c r="QDI7" s="98">
        <f>'Sales Forecast by COS'!QDI6</f>
        <v>0</v>
      </c>
      <c r="QDJ7" s="98">
        <f>'Sales Forecast by COS'!QDJ6</f>
        <v>0</v>
      </c>
      <c r="QDK7" s="98">
        <f>'Sales Forecast by COS'!QDK6</f>
        <v>0</v>
      </c>
      <c r="QDL7" s="98">
        <f>'Sales Forecast by COS'!QDL6</f>
        <v>0</v>
      </c>
      <c r="QDM7" s="98">
        <f>'Sales Forecast by COS'!QDM6</f>
        <v>0</v>
      </c>
      <c r="QDN7" s="98">
        <f>'Sales Forecast by COS'!QDN6</f>
        <v>0</v>
      </c>
      <c r="QDO7" s="98">
        <f>'Sales Forecast by COS'!QDO6</f>
        <v>0</v>
      </c>
      <c r="QDP7" s="98">
        <f>'Sales Forecast by COS'!QDP6</f>
        <v>0</v>
      </c>
      <c r="QDQ7" s="98">
        <f>'Sales Forecast by COS'!QDQ6</f>
        <v>0</v>
      </c>
      <c r="QDR7" s="98">
        <f>'Sales Forecast by COS'!QDR6</f>
        <v>0</v>
      </c>
      <c r="QDS7" s="98">
        <f>'Sales Forecast by COS'!QDS6</f>
        <v>0</v>
      </c>
      <c r="QDT7" s="98">
        <f>'Sales Forecast by COS'!QDT6</f>
        <v>0</v>
      </c>
      <c r="QDU7" s="98">
        <f>'Sales Forecast by COS'!QDU6</f>
        <v>0</v>
      </c>
      <c r="QDV7" s="98">
        <f>'Sales Forecast by COS'!QDV6</f>
        <v>0</v>
      </c>
      <c r="QDW7" s="98">
        <f>'Sales Forecast by COS'!QDW6</f>
        <v>0</v>
      </c>
      <c r="QDX7" s="98">
        <f>'Sales Forecast by COS'!QDX6</f>
        <v>0</v>
      </c>
      <c r="QDY7" s="98">
        <f>'Sales Forecast by COS'!QDY6</f>
        <v>0</v>
      </c>
      <c r="QDZ7" s="98">
        <f>'Sales Forecast by COS'!QDZ6</f>
        <v>0</v>
      </c>
      <c r="QEA7" s="98">
        <f>'Sales Forecast by COS'!QEA6</f>
        <v>0</v>
      </c>
      <c r="QEB7" s="98">
        <f>'Sales Forecast by COS'!QEB6</f>
        <v>0</v>
      </c>
      <c r="QEC7" s="98">
        <f>'Sales Forecast by COS'!QEC6</f>
        <v>0</v>
      </c>
      <c r="QED7" s="98">
        <f>'Sales Forecast by COS'!QED6</f>
        <v>0</v>
      </c>
      <c r="QEE7" s="98">
        <f>'Sales Forecast by COS'!QEE6</f>
        <v>0</v>
      </c>
      <c r="QEF7" s="98">
        <f>'Sales Forecast by COS'!QEF6</f>
        <v>0</v>
      </c>
      <c r="QEG7" s="98">
        <f>'Sales Forecast by COS'!QEG6</f>
        <v>0</v>
      </c>
      <c r="QEH7" s="98">
        <f>'Sales Forecast by COS'!QEH6</f>
        <v>0</v>
      </c>
      <c r="QEI7" s="98">
        <f>'Sales Forecast by COS'!QEI6</f>
        <v>0</v>
      </c>
      <c r="QEJ7" s="98">
        <f>'Sales Forecast by COS'!QEJ6</f>
        <v>0</v>
      </c>
      <c r="QEK7" s="98">
        <f>'Sales Forecast by COS'!QEK6</f>
        <v>0</v>
      </c>
      <c r="QEL7" s="98">
        <f>'Sales Forecast by COS'!QEL6</f>
        <v>0</v>
      </c>
      <c r="QEM7" s="98">
        <f>'Sales Forecast by COS'!QEM6</f>
        <v>0</v>
      </c>
      <c r="QEN7" s="98">
        <f>'Sales Forecast by COS'!QEN6</f>
        <v>0</v>
      </c>
      <c r="QEO7" s="98">
        <f>'Sales Forecast by COS'!QEO6</f>
        <v>0</v>
      </c>
      <c r="QEP7" s="98">
        <f>'Sales Forecast by COS'!QEP6</f>
        <v>0</v>
      </c>
      <c r="QEQ7" s="98">
        <f>'Sales Forecast by COS'!QEQ6</f>
        <v>0</v>
      </c>
      <c r="QER7" s="98">
        <f>'Sales Forecast by COS'!QER6</f>
        <v>0</v>
      </c>
      <c r="QES7" s="98">
        <f>'Sales Forecast by COS'!QES6</f>
        <v>0</v>
      </c>
      <c r="QET7" s="98">
        <f>'Sales Forecast by COS'!QET6</f>
        <v>0</v>
      </c>
      <c r="QEU7" s="98">
        <f>'Sales Forecast by COS'!QEU6</f>
        <v>0</v>
      </c>
      <c r="QEV7" s="98">
        <f>'Sales Forecast by COS'!QEV6</f>
        <v>0</v>
      </c>
      <c r="QEW7" s="98">
        <f>'Sales Forecast by COS'!QEW6</f>
        <v>0</v>
      </c>
      <c r="QEX7" s="98">
        <f>'Sales Forecast by COS'!QEX6</f>
        <v>0</v>
      </c>
      <c r="QEY7" s="98">
        <f>'Sales Forecast by COS'!QEY6</f>
        <v>0</v>
      </c>
      <c r="QEZ7" s="98">
        <f>'Sales Forecast by COS'!QEZ6</f>
        <v>0</v>
      </c>
      <c r="QFA7" s="98">
        <f>'Sales Forecast by COS'!QFA6</f>
        <v>0</v>
      </c>
      <c r="QFB7" s="98">
        <f>'Sales Forecast by COS'!QFB6</f>
        <v>0</v>
      </c>
      <c r="QFC7" s="98">
        <f>'Sales Forecast by COS'!QFC6</f>
        <v>0</v>
      </c>
      <c r="QFD7" s="98">
        <f>'Sales Forecast by COS'!QFD6</f>
        <v>0</v>
      </c>
      <c r="QFE7" s="98">
        <f>'Sales Forecast by COS'!QFE6</f>
        <v>0</v>
      </c>
      <c r="QFF7" s="98">
        <f>'Sales Forecast by COS'!QFF6</f>
        <v>0</v>
      </c>
      <c r="QFG7" s="98">
        <f>'Sales Forecast by COS'!QFG6</f>
        <v>0</v>
      </c>
      <c r="QFH7" s="98">
        <f>'Sales Forecast by COS'!QFH6</f>
        <v>0</v>
      </c>
      <c r="QFI7" s="98">
        <f>'Sales Forecast by COS'!QFI6</f>
        <v>0</v>
      </c>
      <c r="QFJ7" s="98">
        <f>'Sales Forecast by COS'!QFJ6</f>
        <v>0</v>
      </c>
      <c r="QFK7" s="98">
        <f>'Sales Forecast by COS'!QFK6</f>
        <v>0</v>
      </c>
      <c r="QFL7" s="98">
        <f>'Sales Forecast by COS'!QFL6</f>
        <v>0</v>
      </c>
      <c r="QFM7" s="98">
        <f>'Sales Forecast by COS'!QFM6</f>
        <v>0</v>
      </c>
      <c r="QFN7" s="98">
        <f>'Sales Forecast by COS'!QFN6</f>
        <v>0</v>
      </c>
      <c r="QFO7" s="98">
        <f>'Sales Forecast by COS'!QFO6</f>
        <v>0</v>
      </c>
      <c r="QFP7" s="98">
        <f>'Sales Forecast by COS'!QFP6</f>
        <v>0</v>
      </c>
      <c r="QFQ7" s="98">
        <f>'Sales Forecast by COS'!QFQ6</f>
        <v>0</v>
      </c>
      <c r="QFR7" s="98">
        <f>'Sales Forecast by COS'!QFR6</f>
        <v>0</v>
      </c>
      <c r="QFS7" s="98">
        <f>'Sales Forecast by COS'!QFS6</f>
        <v>0</v>
      </c>
      <c r="QFT7" s="98">
        <f>'Sales Forecast by COS'!QFT6</f>
        <v>0</v>
      </c>
      <c r="QFU7" s="98">
        <f>'Sales Forecast by COS'!QFU6</f>
        <v>0</v>
      </c>
      <c r="QFV7" s="98">
        <f>'Sales Forecast by COS'!QFV6</f>
        <v>0</v>
      </c>
      <c r="QFW7" s="98">
        <f>'Sales Forecast by COS'!QFW6</f>
        <v>0</v>
      </c>
      <c r="QFX7" s="98">
        <f>'Sales Forecast by COS'!QFX6</f>
        <v>0</v>
      </c>
      <c r="QFY7" s="98">
        <f>'Sales Forecast by COS'!QFY6</f>
        <v>0</v>
      </c>
      <c r="QFZ7" s="98">
        <f>'Sales Forecast by COS'!QFZ6</f>
        <v>0</v>
      </c>
      <c r="QGA7" s="98">
        <f>'Sales Forecast by COS'!QGA6</f>
        <v>0</v>
      </c>
      <c r="QGB7" s="98">
        <f>'Sales Forecast by COS'!QGB6</f>
        <v>0</v>
      </c>
      <c r="QGC7" s="98">
        <f>'Sales Forecast by COS'!QGC6</f>
        <v>0</v>
      </c>
      <c r="QGD7" s="98">
        <f>'Sales Forecast by COS'!QGD6</f>
        <v>0</v>
      </c>
      <c r="QGE7" s="98">
        <f>'Sales Forecast by COS'!QGE6</f>
        <v>0</v>
      </c>
      <c r="QGF7" s="98">
        <f>'Sales Forecast by COS'!QGF6</f>
        <v>0</v>
      </c>
      <c r="QGG7" s="98">
        <f>'Sales Forecast by COS'!QGG6</f>
        <v>0</v>
      </c>
      <c r="QGH7" s="98">
        <f>'Sales Forecast by COS'!QGH6</f>
        <v>0</v>
      </c>
      <c r="QGI7" s="98">
        <f>'Sales Forecast by COS'!QGI6</f>
        <v>0</v>
      </c>
      <c r="QGJ7" s="98">
        <f>'Sales Forecast by COS'!QGJ6</f>
        <v>0</v>
      </c>
      <c r="QGK7" s="98">
        <f>'Sales Forecast by COS'!QGK6</f>
        <v>0</v>
      </c>
      <c r="QGL7" s="98">
        <f>'Sales Forecast by COS'!QGL6</f>
        <v>0</v>
      </c>
      <c r="QGM7" s="98">
        <f>'Sales Forecast by COS'!QGM6</f>
        <v>0</v>
      </c>
      <c r="QGN7" s="98">
        <f>'Sales Forecast by COS'!QGN6</f>
        <v>0</v>
      </c>
      <c r="QGO7" s="98">
        <f>'Sales Forecast by COS'!QGO6</f>
        <v>0</v>
      </c>
      <c r="QGP7" s="98">
        <f>'Sales Forecast by COS'!QGP6</f>
        <v>0</v>
      </c>
      <c r="QGQ7" s="98">
        <f>'Sales Forecast by COS'!QGQ6</f>
        <v>0</v>
      </c>
      <c r="QGR7" s="98">
        <f>'Sales Forecast by COS'!QGR6</f>
        <v>0</v>
      </c>
      <c r="QGS7" s="98">
        <f>'Sales Forecast by COS'!QGS6</f>
        <v>0</v>
      </c>
      <c r="QGT7" s="98">
        <f>'Sales Forecast by COS'!QGT6</f>
        <v>0</v>
      </c>
      <c r="QGU7" s="98">
        <f>'Sales Forecast by COS'!QGU6</f>
        <v>0</v>
      </c>
      <c r="QGV7" s="98">
        <f>'Sales Forecast by COS'!QGV6</f>
        <v>0</v>
      </c>
      <c r="QGW7" s="98">
        <f>'Sales Forecast by COS'!QGW6</f>
        <v>0</v>
      </c>
      <c r="QGX7" s="98">
        <f>'Sales Forecast by COS'!QGX6</f>
        <v>0</v>
      </c>
      <c r="QGY7" s="98">
        <f>'Sales Forecast by COS'!QGY6</f>
        <v>0</v>
      </c>
      <c r="QGZ7" s="98">
        <f>'Sales Forecast by COS'!QGZ6</f>
        <v>0</v>
      </c>
      <c r="QHA7" s="98">
        <f>'Sales Forecast by COS'!QHA6</f>
        <v>0</v>
      </c>
      <c r="QHB7" s="98">
        <f>'Sales Forecast by COS'!QHB6</f>
        <v>0</v>
      </c>
      <c r="QHC7" s="98">
        <f>'Sales Forecast by COS'!QHC6</f>
        <v>0</v>
      </c>
      <c r="QHD7" s="98">
        <f>'Sales Forecast by COS'!QHD6</f>
        <v>0</v>
      </c>
      <c r="QHE7" s="98">
        <f>'Sales Forecast by COS'!QHE6</f>
        <v>0</v>
      </c>
      <c r="QHF7" s="98">
        <f>'Sales Forecast by COS'!QHF6</f>
        <v>0</v>
      </c>
      <c r="QHG7" s="98">
        <f>'Sales Forecast by COS'!QHG6</f>
        <v>0</v>
      </c>
      <c r="QHH7" s="98">
        <f>'Sales Forecast by COS'!QHH6</f>
        <v>0</v>
      </c>
      <c r="QHI7" s="98">
        <f>'Sales Forecast by COS'!QHI6</f>
        <v>0</v>
      </c>
      <c r="QHJ7" s="98">
        <f>'Sales Forecast by COS'!QHJ6</f>
        <v>0</v>
      </c>
      <c r="QHK7" s="98">
        <f>'Sales Forecast by COS'!QHK6</f>
        <v>0</v>
      </c>
      <c r="QHL7" s="98">
        <f>'Sales Forecast by COS'!QHL6</f>
        <v>0</v>
      </c>
      <c r="QHM7" s="98">
        <f>'Sales Forecast by COS'!QHM6</f>
        <v>0</v>
      </c>
      <c r="QHN7" s="98">
        <f>'Sales Forecast by COS'!QHN6</f>
        <v>0</v>
      </c>
      <c r="QHO7" s="98">
        <f>'Sales Forecast by COS'!QHO6</f>
        <v>0</v>
      </c>
      <c r="QHP7" s="98">
        <f>'Sales Forecast by COS'!QHP6</f>
        <v>0</v>
      </c>
      <c r="QHQ7" s="98">
        <f>'Sales Forecast by COS'!QHQ6</f>
        <v>0</v>
      </c>
      <c r="QHR7" s="98">
        <f>'Sales Forecast by COS'!QHR6</f>
        <v>0</v>
      </c>
      <c r="QHS7" s="98">
        <f>'Sales Forecast by COS'!QHS6</f>
        <v>0</v>
      </c>
      <c r="QHT7" s="98">
        <f>'Sales Forecast by COS'!QHT6</f>
        <v>0</v>
      </c>
      <c r="QHU7" s="98">
        <f>'Sales Forecast by COS'!QHU6</f>
        <v>0</v>
      </c>
      <c r="QHV7" s="98">
        <f>'Sales Forecast by COS'!QHV6</f>
        <v>0</v>
      </c>
      <c r="QHW7" s="98">
        <f>'Sales Forecast by COS'!QHW6</f>
        <v>0</v>
      </c>
      <c r="QHX7" s="98">
        <f>'Sales Forecast by COS'!QHX6</f>
        <v>0</v>
      </c>
      <c r="QHY7" s="98">
        <f>'Sales Forecast by COS'!QHY6</f>
        <v>0</v>
      </c>
      <c r="QHZ7" s="98">
        <f>'Sales Forecast by COS'!QHZ6</f>
        <v>0</v>
      </c>
      <c r="QIA7" s="98">
        <f>'Sales Forecast by COS'!QIA6</f>
        <v>0</v>
      </c>
      <c r="QIB7" s="98">
        <f>'Sales Forecast by COS'!QIB6</f>
        <v>0</v>
      </c>
      <c r="QIC7" s="98">
        <f>'Sales Forecast by COS'!QIC6</f>
        <v>0</v>
      </c>
      <c r="QID7" s="98">
        <f>'Sales Forecast by COS'!QID6</f>
        <v>0</v>
      </c>
      <c r="QIE7" s="98">
        <f>'Sales Forecast by COS'!QIE6</f>
        <v>0</v>
      </c>
      <c r="QIF7" s="98">
        <f>'Sales Forecast by COS'!QIF6</f>
        <v>0</v>
      </c>
      <c r="QIG7" s="98">
        <f>'Sales Forecast by COS'!QIG6</f>
        <v>0</v>
      </c>
      <c r="QIH7" s="98">
        <f>'Sales Forecast by COS'!QIH6</f>
        <v>0</v>
      </c>
      <c r="QII7" s="98">
        <f>'Sales Forecast by COS'!QII6</f>
        <v>0</v>
      </c>
      <c r="QIJ7" s="98">
        <f>'Sales Forecast by COS'!QIJ6</f>
        <v>0</v>
      </c>
      <c r="QIK7" s="98">
        <f>'Sales Forecast by COS'!QIK6</f>
        <v>0</v>
      </c>
      <c r="QIL7" s="98">
        <f>'Sales Forecast by COS'!QIL6</f>
        <v>0</v>
      </c>
      <c r="QIM7" s="98">
        <f>'Sales Forecast by COS'!QIM6</f>
        <v>0</v>
      </c>
      <c r="QIN7" s="98">
        <f>'Sales Forecast by COS'!QIN6</f>
        <v>0</v>
      </c>
      <c r="QIO7" s="98">
        <f>'Sales Forecast by COS'!QIO6</f>
        <v>0</v>
      </c>
      <c r="QIP7" s="98">
        <f>'Sales Forecast by COS'!QIP6</f>
        <v>0</v>
      </c>
      <c r="QIQ7" s="98">
        <f>'Sales Forecast by COS'!QIQ6</f>
        <v>0</v>
      </c>
      <c r="QIR7" s="98">
        <f>'Sales Forecast by COS'!QIR6</f>
        <v>0</v>
      </c>
      <c r="QIS7" s="98">
        <f>'Sales Forecast by COS'!QIS6</f>
        <v>0</v>
      </c>
      <c r="QIT7" s="98">
        <f>'Sales Forecast by COS'!QIT6</f>
        <v>0</v>
      </c>
      <c r="QIU7" s="98">
        <f>'Sales Forecast by COS'!QIU6</f>
        <v>0</v>
      </c>
      <c r="QIV7" s="98">
        <f>'Sales Forecast by COS'!QIV6</f>
        <v>0</v>
      </c>
      <c r="QIW7" s="98">
        <f>'Sales Forecast by COS'!QIW6</f>
        <v>0</v>
      </c>
      <c r="QIX7" s="98">
        <f>'Sales Forecast by COS'!QIX6</f>
        <v>0</v>
      </c>
      <c r="QIY7" s="98">
        <f>'Sales Forecast by COS'!QIY6</f>
        <v>0</v>
      </c>
      <c r="QIZ7" s="98">
        <f>'Sales Forecast by COS'!QIZ6</f>
        <v>0</v>
      </c>
      <c r="QJA7" s="98">
        <f>'Sales Forecast by COS'!QJA6</f>
        <v>0</v>
      </c>
      <c r="QJB7" s="98">
        <f>'Sales Forecast by COS'!QJB6</f>
        <v>0</v>
      </c>
      <c r="QJC7" s="98">
        <f>'Sales Forecast by COS'!QJC6</f>
        <v>0</v>
      </c>
      <c r="QJD7" s="98">
        <f>'Sales Forecast by COS'!QJD6</f>
        <v>0</v>
      </c>
      <c r="QJE7" s="98">
        <f>'Sales Forecast by COS'!QJE6</f>
        <v>0</v>
      </c>
      <c r="QJF7" s="98">
        <f>'Sales Forecast by COS'!QJF6</f>
        <v>0</v>
      </c>
      <c r="QJG7" s="98">
        <f>'Sales Forecast by COS'!QJG6</f>
        <v>0</v>
      </c>
      <c r="QJH7" s="98">
        <f>'Sales Forecast by COS'!QJH6</f>
        <v>0</v>
      </c>
      <c r="QJI7" s="98">
        <f>'Sales Forecast by COS'!QJI6</f>
        <v>0</v>
      </c>
      <c r="QJJ7" s="98">
        <f>'Sales Forecast by COS'!QJJ6</f>
        <v>0</v>
      </c>
      <c r="QJK7" s="98">
        <f>'Sales Forecast by COS'!QJK6</f>
        <v>0</v>
      </c>
      <c r="QJL7" s="98">
        <f>'Sales Forecast by COS'!QJL6</f>
        <v>0</v>
      </c>
      <c r="QJM7" s="98">
        <f>'Sales Forecast by COS'!QJM6</f>
        <v>0</v>
      </c>
      <c r="QJN7" s="98">
        <f>'Sales Forecast by COS'!QJN6</f>
        <v>0</v>
      </c>
      <c r="QJO7" s="98">
        <f>'Sales Forecast by COS'!QJO6</f>
        <v>0</v>
      </c>
      <c r="QJP7" s="98">
        <f>'Sales Forecast by COS'!QJP6</f>
        <v>0</v>
      </c>
      <c r="QJQ7" s="98">
        <f>'Sales Forecast by COS'!QJQ6</f>
        <v>0</v>
      </c>
      <c r="QJR7" s="98">
        <f>'Sales Forecast by COS'!QJR6</f>
        <v>0</v>
      </c>
      <c r="QJS7" s="98">
        <f>'Sales Forecast by COS'!QJS6</f>
        <v>0</v>
      </c>
      <c r="QJT7" s="98">
        <f>'Sales Forecast by COS'!QJT6</f>
        <v>0</v>
      </c>
      <c r="QJU7" s="98">
        <f>'Sales Forecast by COS'!QJU6</f>
        <v>0</v>
      </c>
      <c r="QJV7" s="98">
        <f>'Sales Forecast by COS'!QJV6</f>
        <v>0</v>
      </c>
      <c r="QJW7" s="98">
        <f>'Sales Forecast by COS'!QJW6</f>
        <v>0</v>
      </c>
      <c r="QJX7" s="98">
        <f>'Sales Forecast by COS'!QJX6</f>
        <v>0</v>
      </c>
      <c r="QJY7" s="98">
        <f>'Sales Forecast by COS'!QJY6</f>
        <v>0</v>
      </c>
      <c r="QJZ7" s="98">
        <f>'Sales Forecast by COS'!QJZ6</f>
        <v>0</v>
      </c>
      <c r="QKA7" s="98">
        <f>'Sales Forecast by COS'!QKA6</f>
        <v>0</v>
      </c>
      <c r="QKB7" s="98">
        <f>'Sales Forecast by COS'!QKB6</f>
        <v>0</v>
      </c>
      <c r="QKC7" s="98">
        <f>'Sales Forecast by COS'!QKC6</f>
        <v>0</v>
      </c>
      <c r="QKD7" s="98">
        <f>'Sales Forecast by COS'!QKD6</f>
        <v>0</v>
      </c>
      <c r="QKE7" s="98">
        <f>'Sales Forecast by COS'!QKE6</f>
        <v>0</v>
      </c>
      <c r="QKF7" s="98">
        <f>'Sales Forecast by COS'!QKF6</f>
        <v>0</v>
      </c>
      <c r="QKG7" s="98">
        <f>'Sales Forecast by COS'!QKG6</f>
        <v>0</v>
      </c>
      <c r="QKH7" s="98">
        <f>'Sales Forecast by COS'!QKH6</f>
        <v>0</v>
      </c>
      <c r="QKI7" s="98">
        <f>'Sales Forecast by COS'!QKI6</f>
        <v>0</v>
      </c>
      <c r="QKJ7" s="98">
        <f>'Sales Forecast by COS'!QKJ6</f>
        <v>0</v>
      </c>
      <c r="QKK7" s="98">
        <f>'Sales Forecast by COS'!QKK6</f>
        <v>0</v>
      </c>
      <c r="QKL7" s="98">
        <f>'Sales Forecast by COS'!QKL6</f>
        <v>0</v>
      </c>
      <c r="QKM7" s="98">
        <f>'Sales Forecast by COS'!QKM6</f>
        <v>0</v>
      </c>
      <c r="QKN7" s="98">
        <f>'Sales Forecast by COS'!QKN6</f>
        <v>0</v>
      </c>
      <c r="QKO7" s="98">
        <f>'Sales Forecast by COS'!QKO6</f>
        <v>0</v>
      </c>
      <c r="QKP7" s="98">
        <f>'Sales Forecast by COS'!QKP6</f>
        <v>0</v>
      </c>
      <c r="QKQ7" s="98">
        <f>'Sales Forecast by COS'!QKQ6</f>
        <v>0</v>
      </c>
      <c r="QKR7" s="98">
        <f>'Sales Forecast by COS'!QKR6</f>
        <v>0</v>
      </c>
      <c r="QKS7" s="98">
        <f>'Sales Forecast by COS'!QKS6</f>
        <v>0</v>
      </c>
      <c r="QKT7" s="98">
        <f>'Sales Forecast by COS'!QKT6</f>
        <v>0</v>
      </c>
      <c r="QKU7" s="98">
        <f>'Sales Forecast by COS'!QKU6</f>
        <v>0</v>
      </c>
      <c r="QKV7" s="98">
        <f>'Sales Forecast by COS'!QKV6</f>
        <v>0</v>
      </c>
      <c r="QKW7" s="98">
        <f>'Sales Forecast by COS'!QKW6</f>
        <v>0</v>
      </c>
      <c r="QKX7" s="98">
        <f>'Sales Forecast by COS'!QKX6</f>
        <v>0</v>
      </c>
      <c r="QKY7" s="98">
        <f>'Sales Forecast by COS'!QKY6</f>
        <v>0</v>
      </c>
      <c r="QKZ7" s="98">
        <f>'Sales Forecast by COS'!QKZ6</f>
        <v>0</v>
      </c>
      <c r="QLA7" s="98">
        <f>'Sales Forecast by COS'!QLA6</f>
        <v>0</v>
      </c>
      <c r="QLB7" s="98">
        <f>'Sales Forecast by COS'!QLB6</f>
        <v>0</v>
      </c>
      <c r="QLC7" s="98">
        <f>'Sales Forecast by COS'!QLC6</f>
        <v>0</v>
      </c>
      <c r="QLD7" s="98">
        <f>'Sales Forecast by COS'!QLD6</f>
        <v>0</v>
      </c>
      <c r="QLE7" s="98">
        <f>'Sales Forecast by COS'!QLE6</f>
        <v>0</v>
      </c>
      <c r="QLF7" s="98">
        <f>'Sales Forecast by COS'!QLF6</f>
        <v>0</v>
      </c>
      <c r="QLG7" s="98">
        <f>'Sales Forecast by COS'!QLG6</f>
        <v>0</v>
      </c>
      <c r="QLH7" s="98">
        <f>'Sales Forecast by COS'!QLH6</f>
        <v>0</v>
      </c>
      <c r="QLI7" s="98">
        <f>'Sales Forecast by COS'!QLI6</f>
        <v>0</v>
      </c>
      <c r="QLJ7" s="98">
        <f>'Sales Forecast by COS'!QLJ6</f>
        <v>0</v>
      </c>
      <c r="QLK7" s="98">
        <f>'Sales Forecast by COS'!QLK6</f>
        <v>0</v>
      </c>
      <c r="QLL7" s="98">
        <f>'Sales Forecast by COS'!QLL6</f>
        <v>0</v>
      </c>
      <c r="QLM7" s="98">
        <f>'Sales Forecast by COS'!QLM6</f>
        <v>0</v>
      </c>
      <c r="QLN7" s="98">
        <f>'Sales Forecast by COS'!QLN6</f>
        <v>0</v>
      </c>
      <c r="QLO7" s="98">
        <f>'Sales Forecast by COS'!QLO6</f>
        <v>0</v>
      </c>
      <c r="QLP7" s="98">
        <f>'Sales Forecast by COS'!QLP6</f>
        <v>0</v>
      </c>
      <c r="QLQ7" s="98">
        <f>'Sales Forecast by COS'!QLQ6</f>
        <v>0</v>
      </c>
      <c r="QLR7" s="98">
        <f>'Sales Forecast by COS'!QLR6</f>
        <v>0</v>
      </c>
      <c r="QLS7" s="98">
        <f>'Sales Forecast by COS'!QLS6</f>
        <v>0</v>
      </c>
      <c r="QLT7" s="98">
        <f>'Sales Forecast by COS'!QLT6</f>
        <v>0</v>
      </c>
      <c r="QLU7" s="98">
        <f>'Sales Forecast by COS'!QLU6</f>
        <v>0</v>
      </c>
      <c r="QLV7" s="98">
        <f>'Sales Forecast by COS'!QLV6</f>
        <v>0</v>
      </c>
      <c r="QLW7" s="98">
        <f>'Sales Forecast by COS'!QLW6</f>
        <v>0</v>
      </c>
      <c r="QLX7" s="98">
        <f>'Sales Forecast by COS'!QLX6</f>
        <v>0</v>
      </c>
      <c r="QLY7" s="98">
        <f>'Sales Forecast by COS'!QLY6</f>
        <v>0</v>
      </c>
      <c r="QLZ7" s="98">
        <f>'Sales Forecast by COS'!QLZ6</f>
        <v>0</v>
      </c>
      <c r="QMA7" s="98">
        <f>'Sales Forecast by COS'!QMA6</f>
        <v>0</v>
      </c>
      <c r="QMB7" s="98">
        <f>'Sales Forecast by COS'!QMB6</f>
        <v>0</v>
      </c>
      <c r="QMC7" s="98">
        <f>'Sales Forecast by COS'!QMC6</f>
        <v>0</v>
      </c>
      <c r="QMD7" s="98">
        <f>'Sales Forecast by COS'!QMD6</f>
        <v>0</v>
      </c>
      <c r="QME7" s="98">
        <f>'Sales Forecast by COS'!QME6</f>
        <v>0</v>
      </c>
      <c r="QMF7" s="98">
        <f>'Sales Forecast by COS'!QMF6</f>
        <v>0</v>
      </c>
      <c r="QMG7" s="98">
        <f>'Sales Forecast by COS'!QMG6</f>
        <v>0</v>
      </c>
      <c r="QMH7" s="98">
        <f>'Sales Forecast by COS'!QMH6</f>
        <v>0</v>
      </c>
      <c r="QMI7" s="98">
        <f>'Sales Forecast by COS'!QMI6</f>
        <v>0</v>
      </c>
      <c r="QMJ7" s="98">
        <f>'Sales Forecast by COS'!QMJ6</f>
        <v>0</v>
      </c>
      <c r="QMK7" s="98">
        <f>'Sales Forecast by COS'!QMK6</f>
        <v>0</v>
      </c>
      <c r="QML7" s="98">
        <f>'Sales Forecast by COS'!QML6</f>
        <v>0</v>
      </c>
      <c r="QMM7" s="98">
        <f>'Sales Forecast by COS'!QMM6</f>
        <v>0</v>
      </c>
      <c r="QMN7" s="98">
        <f>'Sales Forecast by COS'!QMN6</f>
        <v>0</v>
      </c>
      <c r="QMO7" s="98">
        <f>'Sales Forecast by COS'!QMO6</f>
        <v>0</v>
      </c>
      <c r="QMP7" s="98">
        <f>'Sales Forecast by COS'!QMP6</f>
        <v>0</v>
      </c>
      <c r="QMQ7" s="98">
        <f>'Sales Forecast by COS'!QMQ6</f>
        <v>0</v>
      </c>
      <c r="QMR7" s="98">
        <f>'Sales Forecast by COS'!QMR6</f>
        <v>0</v>
      </c>
      <c r="QMS7" s="98">
        <f>'Sales Forecast by COS'!QMS6</f>
        <v>0</v>
      </c>
      <c r="QMT7" s="98">
        <f>'Sales Forecast by COS'!QMT6</f>
        <v>0</v>
      </c>
      <c r="QMU7" s="98">
        <f>'Sales Forecast by COS'!QMU6</f>
        <v>0</v>
      </c>
      <c r="QMV7" s="98">
        <f>'Sales Forecast by COS'!QMV6</f>
        <v>0</v>
      </c>
      <c r="QMW7" s="98">
        <f>'Sales Forecast by COS'!QMW6</f>
        <v>0</v>
      </c>
      <c r="QMX7" s="98">
        <f>'Sales Forecast by COS'!QMX6</f>
        <v>0</v>
      </c>
      <c r="QMY7" s="98">
        <f>'Sales Forecast by COS'!QMY6</f>
        <v>0</v>
      </c>
      <c r="QMZ7" s="98">
        <f>'Sales Forecast by COS'!QMZ6</f>
        <v>0</v>
      </c>
      <c r="QNA7" s="98">
        <f>'Sales Forecast by COS'!QNA6</f>
        <v>0</v>
      </c>
      <c r="QNB7" s="98">
        <f>'Sales Forecast by COS'!QNB6</f>
        <v>0</v>
      </c>
      <c r="QNC7" s="98">
        <f>'Sales Forecast by COS'!QNC6</f>
        <v>0</v>
      </c>
      <c r="QND7" s="98">
        <f>'Sales Forecast by COS'!QND6</f>
        <v>0</v>
      </c>
      <c r="QNE7" s="98">
        <f>'Sales Forecast by COS'!QNE6</f>
        <v>0</v>
      </c>
      <c r="QNF7" s="98">
        <f>'Sales Forecast by COS'!QNF6</f>
        <v>0</v>
      </c>
      <c r="QNG7" s="98">
        <f>'Sales Forecast by COS'!QNG6</f>
        <v>0</v>
      </c>
      <c r="QNH7" s="98">
        <f>'Sales Forecast by COS'!QNH6</f>
        <v>0</v>
      </c>
      <c r="QNI7" s="98">
        <f>'Sales Forecast by COS'!QNI6</f>
        <v>0</v>
      </c>
      <c r="QNJ7" s="98">
        <f>'Sales Forecast by COS'!QNJ6</f>
        <v>0</v>
      </c>
      <c r="QNK7" s="98">
        <f>'Sales Forecast by COS'!QNK6</f>
        <v>0</v>
      </c>
      <c r="QNL7" s="98">
        <f>'Sales Forecast by COS'!QNL6</f>
        <v>0</v>
      </c>
      <c r="QNM7" s="98">
        <f>'Sales Forecast by COS'!QNM6</f>
        <v>0</v>
      </c>
      <c r="QNN7" s="98">
        <f>'Sales Forecast by COS'!QNN6</f>
        <v>0</v>
      </c>
      <c r="QNO7" s="98">
        <f>'Sales Forecast by COS'!QNO6</f>
        <v>0</v>
      </c>
      <c r="QNP7" s="98">
        <f>'Sales Forecast by COS'!QNP6</f>
        <v>0</v>
      </c>
      <c r="QNQ7" s="98">
        <f>'Sales Forecast by COS'!QNQ6</f>
        <v>0</v>
      </c>
      <c r="QNR7" s="98">
        <f>'Sales Forecast by COS'!QNR6</f>
        <v>0</v>
      </c>
      <c r="QNS7" s="98">
        <f>'Sales Forecast by COS'!QNS6</f>
        <v>0</v>
      </c>
      <c r="QNT7" s="98">
        <f>'Sales Forecast by COS'!QNT6</f>
        <v>0</v>
      </c>
      <c r="QNU7" s="98">
        <f>'Sales Forecast by COS'!QNU6</f>
        <v>0</v>
      </c>
      <c r="QNV7" s="98">
        <f>'Sales Forecast by COS'!QNV6</f>
        <v>0</v>
      </c>
      <c r="QNW7" s="98">
        <f>'Sales Forecast by COS'!QNW6</f>
        <v>0</v>
      </c>
      <c r="QNX7" s="98">
        <f>'Sales Forecast by COS'!QNX6</f>
        <v>0</v>
      </c>
      <c r="QNY7" s="98">
        <f>'Sales Forecast by COS'!QNY6</f>
        <v>0</v>
      </c>
      <c r="QNZ7" s="98">
        <f>'Sales Forecast by COS'!QNZ6</f>
        <v>0</v>
      </c>
      <c r="QOA7" s="98">
        <f>'Sales Forecast by COS'!QOA6</f>
        <v>0</v>
      </c>
      <c r="QOB7" s="98">
        <f>'Sales Forecast by COS'!QOB6</f>
        <v>0</v>
      </c>
      <c r="QOC7" s="98">
        <f>'Sales Forecast by COS'!QOC6</f>
        <v>0</v>
      </c>
      <c r="QOD7" s="98">
        <f>'Sales Forecast by COS'!QOD6</f>
        <v>0</v>
      </c>
      <c r="QOE7" s="98">
        <f>'Sales Forecast by COS'!QOE6</f>
        <v>0</v>
      </c>
      <c r="QOF7" s="98">
        <f>'Sales Forecast by COS'!QOF6</f>
        <v>0</v>
      </c>
      <c r="QOG7" s="98">
        <f>'Sales Forecast by COS'!QOG6</f>
        <v>0</v>
      </c>
      <c r="QOH7" s="98">
        <f>'Sales Forecast by COS'!QOH6</f>
        <v>0</v>
      </c>
      <c r="QOI7" s="98">
        <f>'Sales Forecast by COS'!QOI6</f>
        <v>0</v>
      </c>
      <c r="QOJ7" s="98">
        <f>'Sales Forecast by COS'!QOJ6</f>
        <v>0</v>
      </c>
      <c r="QOK7" s="98">
        <f>'Sales Forecast by COS'!QOK6</f>
        <v>0</v>
      </c>
      <c r="QOL7" s="98">
        <f>'Sales Forecast by COS'!QOL6</f>
        <v>0</v>
      </c>
      <c r="QOM7" s="98">
        <f>'Sales Forecast by COS'!QOM6</f>
        <v>0</v>
      </c>
      <c r="QON7" s="98">
        <f>'Sales Forecast by COS'!QON6</f>
        <v>0</v>
      </c>
      <c r="QOO7" s="98">
        <f>'Sales Forecast by COS'!QOO6</f>
        <v>0</v>
      </c>
      <c r="QOP7" s="98">
        <f>'Sales Forecast by COS'!QOP6</f>
        <v>0</v>
      </c>
      <c r="QOQ7" s="98">
        <f>'Sales Forecast by COS'!QOQ6</f>
        <v>0</v>
      </c>
      <c r="QOR7" s="98">
        <f>'Sales Forecast by COS'!QOR6</f>
        <v>0</v>
      </c>
      <c r="QOS7" s="98">
        <f>'Sales Forecast by COS'!QOS6</f>
        <v>0</v>
      </c>
      <c r="QOT7" s="98">
        <f>'Sales Forecast by COS'!QOT6</f>
        <v>0</v>
      </c>
      <c r="QOU7" s="98">
        <f>'Sales Forecast by COS'!QOU6</f>
        <v>0</v>
      </c>
      <c r="QOV7" s="98">
        <f>'Sales Forecast by COS'!QOV6</f>
        <v>0</v>
      </c>
      <c r="QOW7" s="98">
        <f>'Sales Forecast by COS'!QOW6</f>
        <v>0</v>
      </c>
      <c r="QOX7" s="98">
        <f>'Sales Forecast by COS'!QOX6</f>
        <v>0</v>
      </c>
      <c r="QOY7" s="98">
        <f>'Sales Forecast by COS'!QOY6</f>
        <v>0</v>
      </c>
      <c r="QOZ7" s="98">
        <f>'Sales Forecast by COS'!QOZ6</f>
        <v>0</v>
      </c>
      <c r="QPA7" s="98">
        <f>'Sales Forecast by COS'!QPA6</f>
        <v>0</v>
      </c>
      <c r="QPB7" s="98">
        <f>'Sales Forecast by COS'!QPB6</f>
        <v>0</v>
      </c>
      <c r="QPC7" s="98">
        <f>'Sales Forecast by COS'!QPC6</f>
        <v>0</v>
      </c>
      <c r="QPD7" s="98">
        <f>'Sales Forecast by COS'!QPD6</f>
        <v>0</v>
      </c>
      <c r="QPE7" s="98">
        <f>'Sales Forecast by COS'!QPE6</f>
        <v>0</v>
      </c>
      <c r="QPF7" s="98">
        <f>'Sales Forecast by COS'!QPF6</f>
        <v>0</v>
      </c>
      <c r="QPG7" s="98">
        <f>'Sales Forecast by COS'!QPG6</f>
        <v>0</v>
      </c>
      <c r="QPH7" s="98">
        <f>'Sales Forecast by COS'!QPH6</f>
        <v>0</v>
      </c>
      <c r="QPI7" s="98">
        <f>'Sales Forecast by COS'!QPI6</f>
        <v>0</v>
      </c>
      <c r="QPJ7" s="98">
        <f>'Sales Forecast by COS'!QPJ6</f>
        <v>0</v>
      </c>
      <c r="QPK7" s="98">
        <f>'Sales Forecast by COS'!QPK6</f>
        <v>0</v>
      </c>
      <c r="QPL7" s="98">
        <f>'Sales Forecast by COS'!QPL6</f>
        <v>0</v>
      </c>
      <c r="QPM7" s="98">
        <f>'Sales Forecast by COS'!QPM6</f>
        <v>0</v>
      </c>
      <c r="QPN7" s="98">
        <f>'Sales Forecast by COS'!QPN6</f>
        <v>0</v>
      </c>
      <c r="QPO7" s="98">
        <f>'Sales Forecast by COS'!QPO6</f>
        <v>0</v>
      </c>
      <c r="QPP7" s="98">
        <f>'Sales Forecast by COS'!QPP6</f>
        <v>0</v>
      </c>
      <c r="QPQ7" s="98">
        <f>'Sales Forecast by COS'!QPQ6</f>
        <v>0</v>
      </c>
      <c r="QPR7" s="98">
        <f>'Sales Forecast by COS'!QPR6</f>
        <v>0</v>
      </c>
      <c r="QPS7" s="98">
        <f>'Sales Forecast by COS'!QPS6</f>
        <v>0</v>
      </c>
      <c r="QPT7" s="98">
        <f>'Sales Forecast by COS'!QPT6</f>
        <v>0</v>
      </c>
      <c r="QPU7" s="98">
        <f>'Sales Forecast by COS'!QPU6</f>
        <v>0</v>
      </c>
      <c r="QPV7" s="98">
        <f>'Sales Forecast by COS'!QPV6</f>
        <v>0</v>
      </c>
      <c r="QPW7" s="98">
        <f>'Sales Forecast by COS'!QPW6</f>
        <v>0</v>
      </c>
      <c r="QPX7" s="98">
        <f>'Sales Forecast by COS'!QPX6</f>
        <v>0</v>
      </c>
      <c r="QPY7" s="98">
        <f>'Sales Forecast by COS'!QPY6</f>
        <v>0</v>
      </c>
      <c r="QPZ7" s="98">
        <f>'Sales Forecast by COS'!QPZ6</f>
        <v>0</v>
      </c>
      <c r="QQA7" s="98">
        <f>'Sales Forecast by COS'!QQA6</f>
        <v>0</v>
      </c>
      <c r="QQB7" s="98">
        <f>'Sales Forecast by COS'!QQB6</f>
        <v>0</v>
      </c>
      <c r="QQC7" s="98">
        <f>'Sales Forecast by COS'!QQC6</f>
        <v>0</v>
      </c>
      <c r="QQD7" s="98">
        <f>'Sales Forecast by COS'!QQD6</f>
        <v>0</v>
      </c>
      <c r="QQE7" s="98">
        <f>'Sales Forecast by COS'!QQE6</f>
        <v>0</v>
      </c>
      <c r="QQF7" s="98">
        <f>'Sales Forecast by COS'!QQF6</f>
        <v>0</v>
      </c>
      <c r="QQG7" s="98">
        <f>'Sales Forecast by COS'!QQG6</f>
        <v>0</v>
      </c>
      <c r="QQH7" s="98">
        <f>'Sales Forecast by COS'!QQH6</f>
        <v>0</v>
      </c>
      <c r="QQI7" s="98">
        <f>'Sales Forecast by COS'!QQI6</f>
        <v>0</v>
      </c>
      <c r="QQJ7" s="98">
        <f>'Sales Forecast by COS'!QQJ6</f>
        <v>0</v>
      </c>
      <c r="QQK7" s="98">
        <f>'Sales Forecast by COS'!QQK6</f>
        <v>0</v>
      </c>
      <c r="QQL7" s="98">
        <f>'Sales Forecast by COS'!QQL6</f>
        <v>0</v>
      </c>
      <c r="QQM7" s="98">
        <f>'Sales Forecast by COS'!QQM6</f>
        <v>0</v>
      </c>
      <c r="QQN7" s="98">
        <f>'Sales Forecast by COS'!QQN6</f>
        <v>0</v>
      </c>
      <c r="QQO7" s="98">
        <f>'Sales Forecast by COS'!QQO6</f>
        <v>0</v>
      </c>
      <c r="QQP7" s="98">
        <f>'Sales Forecast by COS'!QQP6</f>
        <v>0</v>
      </c>
      <c r="QQQ7" s="98">
        <f>'Sales Forecast by COS'!QQQ6</f>
        <v>0</v>
      </c>
      <c r="QQR7" s="98">
        <f>'Sales Forecast by COS'!QQR6</f>
        <v>0</v>
      </c>
      <c r="QQS7" s="98">
        <f>'Sales Forecast by COS'!QQS6</f>
        <v>0</v>
      </c>
      <c r="QQT7" s="98">
        <f>'Sales Forecast by COS'!QQT6</f>
        <v>0</v>
      </c>
      <c r="QQU7" s="98">
        <f>'Sales Forecast by COS'!QQU6</f>
        <v>0</v>
      </c>
      <c r="QQV7" s="98">
        <f>'Sales Forecast by COS'!QQV6</f>
        <v>0</v>
      </c>
      <c r="QQW7" s="98">
        <f>'Sales Forecast by COS'!QQW6</f>
        <v>0</v>
      </c>
      <c r="QQX7" s="98">
        <f>'Sales Forecast by COS'!QQX6</f>
        <v>0</v>
      </c>
      <c r="QQY7" s="98">
        <f>'Sales Forecast by COS'!QQY6</f>
        <v>0</v>
      </c>
      <c r="QQZ7" s="98">
        <f>'Sales Forecast by COS'!QQZ6</f>
        <v>0</v>
      </c>
      <c r="QRA7" s="98">
        <f>'Sales Forecast by COS'!QRA6</f>
        <v>0</v>
      </c>
      <c r="QRB7" s="98">
        <f>'Sales Forecast by COS'!QRB6</f>
        <v>0</v>
      </c>
      <c r="QRC7" s="98">
        <f>'Sales Forecast by COS'!QRC6</f>
        <v>0</v>
      </c>
      <c r="QRD7" s="98">
        <f>'Sales Forecast by COS'!QRD6</f>
        <v>0</v>
      </c>
      <c r="QRE7" s="98">
        <f>'Sales Forecast by COS'!QRE6</f>
        <v>0</v>
      </c>
      <c r="QRF7" s="98">
        <f>'Sales Forecast by COS'!QRF6</f>
        <v>0</v>
      </c>
      <c r="QRG7" s="98">
        <f>'Sales Forecast by COS'!QRG6</f>
        <v>0</v>
      </c>
      <c r="QRH7" s="98">
        <f>'Sales Forecast by COS'!QRH6</f>
        <v>0</v>
      </c>
      <c r="QRI7" s="98">
        <f>'Sales Forecast by COS'!QRI6</f>
        <v>0</v>
      </c>
      <c r="QRJ7" s="98">
        <f>'Sales Forecast by COS'!QRJ6</f>
        <v>0</v>
      </c>
      <c r="QRK7" s="98">
        <f>'Sales Forecast by COS'!QRK6</f>
        <v>0</v>
      </c>
      <c r="QRL7" s="98">
        <f>'Sales Forecast by COS'!QRL6</f>
        <v>0</v>
      </c>
      <c r="QRM7" s="98">
        <f>'Sales Forecast by COS'!QRM6</f>
        <v>0</v>
      </c>
      <c r="QRN7" s="98">
        <f>'Sales Forecast by COS'!QRN6</f>
        <v>0</v>
      </c>
      <c r="QRO7" s="98">
        <f>'Sales Forecast by COS'!QRO6</f>
        <v>0</v>
      </c>
      <c r="QRP7" s="98">
        <f>'Sales Forecast by COS'!QRP6</f>
        <v>0</v>
      </c>
      <c r="QRQ7" s="98">
        <f>'Sales Forecast by COS'!QRQ6</f>
        <v>0</v>
      </c>
      <c r="QRR7" s="98">
        <f>'Sales Forecast by COS'!QRR6</f>
        <v>0</v>
      </c>
      <c r="QRS7" s="98">
        <f>'Sales Forecast by COS'!QRS6</f>
        <v>0</v>
      </c>
      <c r="QRT7" s="98">
        <f>'Sales Forecast by COS'!QRT6</f>
        <v>0</v>
      </c>
      <c r="QRU7" s="98">
        <f>'Sales Forecast by COS'!QRU6</f>
        <v>0</v>
      </c>
      <c r="QRV7" s="98">
        <f>'Sales Forecast by COS'!QRV6</f>
        <v>0</v>
      </c>
      <c r="QRW7" s="98">
        <f>'Sales Forecast by COS'!QRW6</f>
        <v>0</v>
      </c>
      <c r="QRX7" s="98">
        <f>'Sales Forecast by COS'!QRX6</f>
        <v>0</v>
      </c>
      <c r="QRY7" s="98">
        <f>'Sales Forecast by COS'!QRY6</f>
        <v>0</v>
      </c>
      <c r="QRZ7" s="98">
        <f>'Sales Forecast by COS'!QRZ6</f>
        <v>0</v>
      </c>
      <c r="QSA7" s="98">
        <f>'Sales Forecast by COS'!QSA6</f>
        <v>0</v>
      </c>
      <c r="QSB7" s="98">
        <f>'Sales Forecast by COS'!QSB6</f>
        <v>0</v>
      </c>
      <c r="QSC7" s="98">
        <f>'Sales Forecast by COS'!QSC6</f>
        <v>0</v>
      </c>
      <c r="QSD7" s="98">
        <f>'Sales Forecast by COS'!QSD6</f>
        <v>0</v>
      </c>
      <c r="QSE7" s="98">
        <f>'Sales Forecast by COS'!QSE6</f>
        <v>0</v>
      </c>
      <c r="QSF7" s="98">
        <f>'Sales Forecast by COS'!QSF6</f>
        <v>0</v>
      </c>
      <c r="QSG7" s="98">
        <f>'Sales Forecast by COS'!QSG6</f>
        <v>0</v>
      </c>
      <c r="QSH7" s="98">
        <f>'Sales Forecast by COS'!QSH6</f>
        <v>0</v>
      </c>
      <c r="QSI7" s="98">
        <f>'Sales Forecast by COS'!QSI6</f>
        <v>0</v>
      </c>
      <c r="QSJ7" s="98">
        <f>'Sales Forecast by COS'!QSJ6</f>
        <v>0</v>
      </c>
      <c r="QSK7" s="98">
        <f>'Sales Forecast by COS'!QSK6</f>
        <v>0</v>
      </c>
      <c r="QSL7" s="98">
        <f>'Sales Forecast by COS'!QSL6</f>
        <v>0</v>
      </c>
      <c r="QSM7" s="98">
        <f>'Sales Forecast by COS'!QSM6</f>
        <v>0</v>
      </c>
      <c r="QSN7" s="98">
        <f>'Sales Forecast by COS'!QSN6</f>
        <v>0</v>
      </c>
      <c r="QSO7" s="98">
        <f>'Sales Forecast by COS'!QSO6</f>
        <v>0</v>
      </c>
      <c r="QSP7" s="98">
        <f>'Sales Forecast by COS'!QSP6</f>
        <v>0</v>
      </c>
      <c r="QSQ7" s="98">
        <f>'Sales Forecast by COS'!QSQ6</f>
        <v>0</v>
      </c>
      <c r="QSR7" s="98">
        <f>'Sales Forecast by COS'!QSR6</f>
        <v>0</v>
      </c>
      <c r="QSS7" s="98">
        <f>'Sales Forecast by COS'!QSS6</f>
        <v>0</v>
      </c>
      <c r="QST7" s="98">
        <f>'Sales Forecast by COS'!QST6</f>
        <v>0</v>
      </c>
      <c r="QSU7" s="98">
        <f>'Sales Forecast by COS'!QSU6</f>
        <v>0</v>
      </c>
      <c r="QSV7" s="98">
        <f>'Sales Forecast by COS'!QSV6</f>
        <v>0</v>
      </c>
      <c r="QSW7" s="98">
        <f>'Sales Forecast by COS'!QSW6</f>
        <v>0</v>
      </c>
      <c r="QSX7" s="98">
        <f>'Sales Forecast by COS'!QSX6</f>
        <v>0</v>
      </c>
      <c r="QSY7" s="98">
        <f>'Sales Forecast by COS'!QSY6</f>
        <v>0</v>
      </c>
      <c r="QSZ7" s="98">
        <f>'Sales Forecast by COS'!QSZ6</f>
        <v>0</v>
      </c>
      <c r="QTA7" s="98">
        <f>'Sales Forecast by COS'!QTA6</f>
        <v>0</v>
      </c>
      <c r="QTB7" s="98">
        <f>'Sales Forecast by COS'!QTB6</f>
        <v>0</v>
      </c>
      <c r="QTC7" s="98">
        <f>'Sales Forecast by COS'!QTC6</f>
        <v>0</v>
      </c>
      <c r="QTD7" s="98">
        <f>'Sales Forecast by COS'!QTD6</f>
        <v>0</v>
      </c>
      <c r="QTE7" s="98">
        <f>'Sales Forecast by COS'!QTE6</f>
        <v>0</v>
      </c>
      <c r="QTF7" s="98">
        <f>'Sales Forecast by COS'!QTF6</f>
        <v>0</v>
      </c>
      <c r="QTG7" s="98">
        <f>'Sales Forecast by COS'!QTG6</f>
        <v>0</v>
      </c>
      <c r="QTH7" s="98">
        <f>'Sales Forecast by COS'!QTH6</f>
        <v>0</v>
      </c>
      <c r="QTI7" s="98">
        <f>'Sales Forecast by COS'!QTI6</f>
        <v>0</v>
      </c>
      <c r="QTJ7" s="98">
        <f>'Sales Forecast by COS'!QTJ6</f>
        <v>0</v>
      </c>
      <c r="QTK7" s="98">
        <f>'Sales Forecast by COS'!QTK6</f>
        <v>0</v>
      </c>
      <c r="QTL7" s="98">
        <f>'Sales Forecast by COS'!QTL6</f>
        <v>0</v>
      </c>
      <c r="QTM7" s="98">
        <f>'Sales Forecast by COS'!QTM6</f>
        <v>0</v>
      </c>
      <c r="QTN7" s="98">
        <f>'Sales Forecast by COS'!QTN6</f>
        <v>0</v>
      </c>
      <c r="QTO7" s="98">
        <f>'Sales Forecast by COS'!QTO6</f>
        <v>0</v>
      </c>
      <c r="QTP7" s="98">
        <f>'Sales Forecast by COS'!QTP6</f>
        <v>0</v>
      </c>
      <c r="QTQ7" s="98">
        <f>'Sales Forecast by COS'!QTQ6</f>
        <v>0</v>
      </c>
      <c r="QTR7" s="98">
        <f>'Sales Forecast by COS'!QTR6</f>
        <v>0</v>
      </c>
      <c r="QTS7" s="98">
        <f>'Sales Forecast by COS'!QTS6</f>
        <v>0</v>
      </c>
      <c r="QTT7" s="98">
        <f>'Sales Forecast by COS'!QTT6</f>
        <v>0</v>
      </c>
      <c r="QTU7" s="98">
        <f>'Sales Forecast by COS'!QTU6</f>
        <v>0</v>
      </c>
      <c r="QTV7" s="98">
        <f>'Sales Forecast by COS'!QTV6</f>
        <v>0</v>
      </c>
      <c r="QTW7" s="98">
        <f>'Sales Forecast by COS'!QTW6</f>
        <v>0</v>
      </c>
      <c r="QTX7" s="98">
        <f>'Sales Forecast by COS'!QTX6</f>
        <v>0</v>
      </c>
      <c r="QTY7" s="98">
        <f>'Sales Forecast by COS'!QTY6</f>
        <v>0</v>
      </c>
      <c r="QTZ7" s="98">
        <f>'Sales Forecast by COS'!QTZ6</f>
        <v>0</v>
      </c>
      <c r="QUA7" s="98">
        <f>'Sales Forecast by COS'!QUA6</f>
        <v>0</v>
      </c>
      <c r="QUB7" s="98">
        <f>'Sales Forecast by COS'!QUB6</f>
        <v>0</v>
      </c>
      <c r="QUC7" s="98">
        <f>'Sales Forecast by COS'!QUC6</f>
        <v>0</v>
      </c>
      <c r="QUD7" s="98">
        <f>'Sales Forecast by COS'!QUD6</f>
        <v>0</v>
      </c>
      <c r="QUE7" s="98">
        <f>'Sales Forecast by COS'!QUE6</f>
        <v>0</v>
      </c>
      <c r="QUF7" s="98">
        <f>'Sales Forecast by COS'!QUF6</f>
        <v>0</v>
      </c>
      <c r="QUG7" s="98">
        <f>'Sales Forecast by COS'!QUG6</f>
        <v>0</v>
      </c>
      <c r="QUH7" s="98">
        <f>'Sales Forecast by COS'!QUH6</f>
        <v>0</v>
      </c>
      <c r="QUI7" s="98">
        <f>'Sales Forecast by COS'!QUI6</f>
        <v>0</v>
      </c>
      <c r="QUJ7" s="98">
        <f>'Sales Forecast by COS'!QUJ6</f>
        <v>0</v>
      </c>
      <c r="QUK7" s="98">
        <f>'Sales Forecast by COS'!QUK6</f>
        <v>0</v>
      </c>
      <c r="QUL7" s="98">
        <f>'Sales Forecast by COS'!QUL6</f>
        <v>0</v>
      </c>
      <c r="QUM7" s="98">
        <f>'Sales Forecast by COS'!QUM6</f>
        <v>0</v>
      </c>
      <c r="QUN7" s="98">
        <f>'Sales Forecast by COS'!QUN6</f>
        <v>0</v>
      </c>
      <c r="QUO7" s="98">
        <f>'Sales Forecast by COS'!QUO6</f>
        <v>0</v>
      </c>
      <c r="QUP7" s="98">
        <f>'Sales Forecast by COS'!QUP6</f>
        <v>0</v>
      </c>
      <c r="QUQ7" s="98">
        <f>'Sales Forecast by COS'!QUQ6</f>
        <v>0</v>
      </c>
      <c r="QUR7" s="98">
        <f>'Sales Forecast by COS'!QUR6</f>
        <v>0</v>
      </c>
      <c r="QUS7" s="98">
        <f>'Sales Forecast by COS'!QUS6</f>
        <v>0</v>
      </c>
      <c r="QUT7" s="98">
        <f>'Sales Forecast by COS'!QUT6</f>
        <v>0</v>
      </c>
      <c r="QUU7" s="98">
        <f>'Sales Forecast by COS'!QUU6</f>
        <v>0</v>
      </c>
      <c r="QUV7" s="98">
        <f>'Sales Forecast by COS'!QUV6</f>
        <v>0</v>
      </c>
      <c r="QUW7" s="98">
        <f>'Sales Forecast by COS'!QUW6</f>
        <v>0</v>
      </c>
      <c r="QUX7" s="98">
        <f>'Sales Forecast by COS'!QUX6</f>
        <v>0</v>
      </c>
      <c r="QUY7" s="98">
        <f>'Sales Forecast by COS'!QUY6</f>
        <v>0</v>
      </c>
      <c r="QUZ7" s="98">
        <f>'Sales Forecast by COS'!QUZ6</f>
        <v>0</v>
      </c>
      <c r="QVA7" s="98">
        <f>'Sales Forecast by COS'!QVA6</f>
        <v>0</v>
      </c>
      <c r="QVB7" s="98">
        <f>'Sales Forecast by COS'!QVB6</f>
        <v>0</v>
      </c>
      <c r="QVC7" s="98">
        <f>'Sales Forecast by COS'!QVC6</f>
        <v>0</v>
      </c>
      <c r="QVD7" s="98">
        <f>'Sales Forecast by COS'!QVD6</f>
        <v>0</v>
      </c>
      <c r="QVE7" s="98">
        <f>'Sales Forecast by COS'!QVE6</f>
        <v>0</v>
      </c>
      <c r="QVF7" s="98">
        <f>'Sales Forecast by COS'!QVF6</f>
        <v>0</v>
      </c>
      <c r="QVG7" s="98">
        <f>'Sales Forecast by COS'!QVG6</f>
        <v>0</v>
      </c>
      <c r="QVH7" s="98">
        <f>'Sales Forecast by COS'!QVH6</f>
        <v>0</v>
      </c>
      <c r="QVI7" s="98">
        <f>'Sales Forecast by COS'!QVI6</f>
        <v>0</v>
      </c>
      <c r="QVJ7" s="98">
        <f>'Sales Forecast by COS'!QVJ6</f>
        <v>0</v>
      </c>
      <c r="QVK7" s="98">
        <f>'Sales Forecast by COS'!QVK6</f>
        <v>0</v>
      </c>
      <c r="QVL7" s="98">
        <f>'Sales Forecast by COS'!QVL6</f>
        <v>0</v>
      </c>
      <c r="QVM7" s="98">
        <f>'Sales Forecast by COS'!QVM6</f>
        <v>0</v>
      </c>
      <c r="QVN7" s="98">
        <f>'Sales Forecast by COS'!QVN6</f>
        <v>0</v>
      </c>
      <c r="QVO7" s="98">
        <f>'Sales Forecast by COS'!QVO6</f>
        <v>0</v>
      </c>
      <c r="QVP7" s="98">
        <f>'Sales Forecast by COS'!QVP6</f>
        <v>0</v>
      </c>
      <c r="QVQ7" s="98">
        <f>'Sales Forecast by COS'!QVQ6</f>
        <v>0</v>
      </c>
      <c r="QVR7" s="98">
        <f>'Sales Forecast by COS'!QVR6</f>
        <v>0</v>
      </c>
      <c r="QVS7" s="98">
        <f>'Sales Forecast by COS'!QVS6</f>
        <v>0</v>
      </c>
      <c r="QVT7" s="98">
        <f>'Sales Forecast by COS'!QVT6</f>
        <v>0</v>
      </c>
      <c r="QVU7" s="98">
        <f>'Sales Forecast by COS'!QVU6</f>
        <v>0</v>
      </c>
      <c r="QVV7" s="98">
        <f>'Sales Forecast by COS'!QVV6</f>
        <v>0</v>
      </c>
      <c r="QVW7" s="98">
        <f>'Sales Forecast by COS'!QVW6</f>
        <v>0</v>
      </c>
      <c r="QVX7" s="98">
        <f>'Sales Forecast by COS'!QVX6</f>
        <v>0</v>
      </c>
      <c r="QVY7" s="98">
        <f>'Sales Forecast by COS'!QVY6</f>
        <v>0</v>
      </c>
      <c r="QVZ7" s="98">
        <f>'Sales Forecast by COS'!QVZ6</f>
        <v>0</v>
      </c>
      <c r="QWA7" s="98">
        <f>'Sales Forecast by COS'!QWA6</f>
        <v>0</v>
      </c>
      <c r="QWB7" s="98">
        <f>'Sales Forecast by COS'!QWB6</f>
        <v>0</v>
      </c>
      <c r="QWC7" s="98">
        <f>'Sales Forecast by COS'!QWC6</f>
        <v>0</v>
      </c>
      <c r="QWD7" s="98">
        <f>'Sales Forecast by COS'!QWD6</f>
        <v>0</v>
      </c>
      <c r="QWE7" s="98">
        <f>'Sales Forecast by COS'!QWE6</f>
        <v>0</v>
      </c>
      <c r="QWF7" s="98">
        <f>'Sales Forecast by COS'!QWF6</f>
        <v>0</v>
      </c>
      <c r="QWG7" s="98">
        <f>'Sales Forecast by COS'!QWG6</f>
        <v>0</v>
      </c>
      <c r="QWH7" s="98">
        <f>'Sales Forecast by COS'!QWH6</f>
        <v>0</v>
      </c>
      <c r="QWI7" s="98">
        <f>'Sales Forecast by COS'!QWI6</f>
        <v>0</v>
      </c>
      <c r="QWJ7" s="98">
        <f>'Sales Forecast by COS'!QWJ6</f>
        <v>0</v>
      </c>
      <c r="QWK7" s="98">
        <f>'Sales Forecast by COS'!QWK6</f>
        <v>0</v>
      </c>
      <c r="QWL7" s="98">
        <f>'Sales Forecast by COS'!QWL6</f>
        <v>0</v>
      </c>
      <c r="QWM7" s="98">
        <f>'Sales Forecast by COS'!QWM6</f>
        <v>0</v>
      </c>
      <c r="QWN7" s="98">
        <f>'Sales Forecast by COS'!QWN6</f>
        <v>0</v>
      </c>
      <c r="QWO7" s="98">
        <f>'Sales Forecast by COS'!QWO6</f>
        <v>0</v>
      </c>
      <c r="QWP7" s="98">
        <f>'Sales Forecast by COS'!QWP6</f>
        <v>0</v>
      </c>
      <c r="QWQ7" s="98">
        <f>'Sales Forecast by COS'!QWQ6</f>
        <v>0</v>
      </c>
      <c r="QWR7" s="98">
        <f>'Sales Forecast by COS'!QWR6</f>
        <v>0</v>
      </c>
      <c r="QWS7" s="98">
        <f>'Sales Forecast by COS'!QWS6</f>
        <v>0</v>
      </c>
      <c r="QWT7" s="98">
        <f>'Sales Forecast by COS'!QWT6</f>
        <v>0</v>
      </c>
      <c r="QWU7" s="98">
        <f>'Sales Forecast by COS'!QWU6</f>
        <v>0</v>
      </c>
      <c r="QWV7" s="98">
        <f>'Sales Forecast by COS'!QWV6</f>
        <v>0</v>
      </c>
      <c r="QWW7" s="98">
        <f>'Sales Forecast by COS'!QWW6</f>
        <v>0</v>
      </c>
      <c r="QWX7" s="98">
        <f>'Sales Forecast by COS'!QWX6</f>
        <v>0</v>
      </c>
      <c r="QWY7" s="98">
        <f>'Sales Forecast by COS'!QWY6</f>
        <v>0</v>
      </c>
      <c r="QWZ7" s="98">
        <f>'Sales Forecast by COS'!QWZ6</f>
        <v>0</v>
      </c>
      <c r="QXA7" s="98">
        <f>'Sales Forecast by COS'!QXA6</f>
        <v>0</v>
      </c>
      <c r="QXB7" s="98">
        <f>'Sales Forecast by COS'!QXB6</f>
        <v>0</v>
      </c>
      <c r="QXC7" s="98">
        <f>'Sales Forecast by COS'!QXC6</f>
        <v>0</v>
      </c>
      <c r="QXD7" s="98">
        <f>'Sales Forecast by COS'!QXD6</f>
        <v>0</v>
      </c>
      <c r="QXE7" s="98">
        <f>'Sales Forecast by COS'!QXE6</f>
        <v>0</v>
      </c>
      <c r="QXF7" s="98">
        <f>'Sales Forecast by COS'!QXF6</f>
        <v>0</v>
      </c>
      <c r="QXG7" s="98">
        <f>'Sales Forecast by COS'!QXG6</f>
        <v>0</v>
      </c>
      <c r="QXH7" s="98">
        <f>'Sales Forecast by COS'!QXH6</f>
        <v>0</v>
      </c>
      <c r="QXI7" s="98">
        <f>'Sales Forecast by COS'!QXI6</f>
        <v>0</v>
      </c>
      <c r="QXJ7" s="98">
        <f>'Sales Forecast by COS'!QXJ6</f>
        <v>0</v>
      </c>
      <c r="QXK7" s="98">
        <f>'Sales Forecast by COS'!QXK6</f>
        <v>0</v>
      </c>
      <c r="QXL7" s="98">
        <f>'Sales Forecast by COS'!QXL6</f>
        <v>0</v>
      </c>
      <c r="QXM7" s="98">
        <f>'Sales Forecast by COS'!QXM6</f>
        <v>0</v>
      </c>
      <c r="QXN7" s="98">
        <f>'Sales Forecast by COS'!QXN6</f>
        <v>0</v>
      </c>
      <c r="QXO7" s="98">
        <f>'Sales Forecast by COS'!QXO6</f>
        <v>0</v>
      </c>
      <c r="QXP7" s="98">
        <f>'Sales Forecast by COS'!QXP6</f>
        <v>0</v>
      </c>
      <c r="QXQ7" s="98">
        <f>'Sales Forecast by COS'!QXQ6</f>
        <v>0</v>
      </c>
      <c r="QXR7" s="98">
        <f>'Sales Forecast by COS'!QXR6</f>
        <v>0</v>
      </c>
      <c r="QXS7" s="98">
        <f>'Sales Forecast by COS'!QXS6</f>
        <v>0</v>
      </c>
      <c r="QXT7" s="98">
        <f>'Sales Forecast by COS'!QXT6</f>
        <v>0</v>
      </c>
      <c r="QXU7" s="98">
        <f>'Sales Forecast by COS'!QXU6</f>
        <v>0</v>
      </c>
      <c r="QXV7" s="98">
        <f>'Sales Forecast by COS'!QXV6</f>
        <v>0</v>
      </c>
      <c r="QXW7" s="98">
        <f>'Sales Forecast by COS'!QXW6</f>
        <v>0</v>
      </c>
      <c r="QXX7" s="98">
        <f>'Sales Forecast by COS'!QXX6</f>
        <v>0</v>
      </c>
      <c r="QXY7" s="98">
        <f>'Sales Forecast by COS'!QXY6</f>
        <v>0</v>
      </c>
      <c r="QXZ7" s="98">
        <f>'Sales Forecast by COS'!QXZ6</f>
        <v>0</v>
      </c>
      <c r="QYA7" s="98">
        <f>'Sales Forecast by COS'!QYA6</f>
        <v>0</v>
      </c>
      <c r="QYB7" s="98">
        <f>'Sales Forecast by COS'!QYB6</f>
        <v>0</v>
      </c>
      <c r="QYC7" s="98">
        <f>'Sales Forecast by COS'!QYC6</f>
        <v>0</v>
      </c>
      <c r="QYD7" s="98">
        <f>'Sales Forecast by COS'!QYD6</f>
        <v>0</v>
      </c>
      <c r="QYE7" s="98">
        <f>'Sales Forecast by COS'!QYE6</f>
        <v>0</v>
      </c>
      <c r="QYF7" s="98">
        <f>'Sales Forecast by COS'!QYF6</f>
        <v>0</v>
      </c>
      <c r="QYG7" s="98">
        <f>'Sales Forecast by COS'!QYG6</f>
        <v>0</v>
      </c>
      <c r="QYH7" s="98">
        <f>'Sales Forecast by COS'!QYH6</f>
        <v>0</v>
      </c>
      <c r="QYI7" s="98">
        <f>'Sales Forecast by COS'!QYI6</f>
        <v>0</v>
      </c>
      <c r="QYJ7" s="98">
        <f>'Sales Forecast by COS'!QYJ6</f>
        <v>0</v>
      </c>
      <c r="QYK7" s="98">
        <f>'Sales Forecast by COS'!QYK6</f>
        <v>0</v>
      </c>
      <c r="QYL7" s="98">
        <f>'Sales Forecast by COS'!QYL6</f>
        <v>0</v>
      </c>
      <c r="QYM7" s="98">
        <f>'Sales Forecast by COS'!QYM6</f>
        <v>0</v>
      </c>
      <c r="QYN7" s="98">
        <f>'Sales Forecast by COS'!QYN6</f>
        <v>0</v>
      </c>
      <c r="QYO7" s="98">
        <f>'Sales Forecast by COS'!QYO6</f>
        <v>0</v>
      </c>
      <c r="QYP7" s="98">
        <f>'Sales Forecast by COS'!QYP6</f>
        <v>0</v>
      </c>
      <c r="QYQ7" s="98">
        <f>'Sales Forecast by COS'!QYQ6</f>
        <v>0</v>
      </c>
      <c r="QYR7" s="98">
        <f>'Sales Forecast by COS'!QYR6</f>
        <v>0</v>
      </c>
      <c r="QYS7" s="98">
        <f>'Sales Forecast by COS'!QYS6</f>
        <v>0</v>
      </c>
      <c r="QYT7" s="98">
        <f>'Sales Forecast by COS'!QYT6</f>
        <v>0</v>
      </c>
      <c r="QYU7" s="98">
        <f>'Sales Forecast by COS'!QYU6</f>
        <v>0</v>
      </c>
      <c r="QYV7" s="98">
        <f>'Sales Forecast by COS'!QYV6</f>
        <v>0</v>
      </c>
      <c r="QYW7" s="98">
        <f>'Sales Forecast by COS'!QYW6</f>
        <v>0</v>
      </c>
      <c r="QYX7" s="98">
        <f>'Sales Forecast by COS'!QYX6</f>
        <v>0</v>
      </c>
      <c r="QYY7" s="98">
        <f>'Sales Forecast by COS'!QYY6</f>
        <v>0</v>
      </c>
      <c r="QYZ7" s="98">
        <f>'Sales Forecast by COS'!QYZ6</f>
        <v>0</v>
      </c>
      <c r="QZA7" s="98">
        <f>'Sales Forecast by COS'!QZA6</f>
        <v>0</v>
      </c>
      <c r="QZB7" s="98">
        <f>'Sales Forecast by COS'!QZB6</f>
        <v>0</v>
      </c>
      <c r="QZC7" s="98">
        <f>'Sales Forecast by COS'!QZC6</f>
        <v>0</v>
      </c>
      <c r="QZD7" s="98">
        <f>'Sales Forecast by COS'!QZD6</f>
        <v>0</v>
      </c>
      <c r="QZE7" s="98">
        <f>'Sales Forecast by COS'!QZE6</f>
        <v>0</v>
      </c>
      <c r="QZF7" s="98">
        <f>'Sales Forecast by COS'!QZF6</f>
        <v>0</v>
      </c>
      <c r="QZG7" s="98">
        <f>'Sales Forecast by COS'!QZG6</f>
        <v>0</v>
      </c>
      <c r="QZH7" s="98">
        <f>'Sales Forecast by COS'!QZH6</f>
        <v>0</v>
      </c>
      <c r="QZI7" s="98">
        <f>'Sales Forecast by COS'!QZI6</f>
        <v>0</v>
      </c>
      <c r="QZJ7" s="98">
        <f>'Sales Forecast by COS'!QZJ6</f>
        <v>0</v>
      </c>
      <c r="QZK7" s="98">
        <f>'Sales Forecast by COS'!QZK6</f>
        <v>0</v>
      </c>
      <c r="QZL7" s="98">
        <f>'Sales Forecast by COS'!QZL6</f>
        <v>0</v>
      </c>
      <c r="QZM7" s="98">
        <f>'Sales Forecast by COS'!QZM6</f>
        <v>0</v>
      </c>
      <c r="QZN7" s="98">
        <f>'Sales Forecast by COS'!QZN6</f>
        <v>0</v>
      </c>
      <c r="QZO7" s="98">
        <f>'Sales Forecast by COS'!QZO6</f>
        <v>0</v>
      </c>
      <c r="QZP7" s="98">
        <f>'Sales Forecast by COS'!QZP6</f>
        <v>0</v>
      </c>
      <c r="QZQ7" s="98">
        <f>'Sales Forecast by COS'!QZQ6</f>
        <v>0</v>
      </c>
      <c r="QZR7" s="98">
        <f>'Sales Forecast by COS'!QZR6</f>
        <v>0</v>
      </c>
      <c r="QZS7" s="98">
        <f>'Sales Forecast by COS'!QZS6</f>
        <v>0</v>
      </c>
      <c r="QZT7" s="98">
        <f>'Sales Forecast by COS'!QZT6</f>
        <v>0</v>
      </c>
      <c r="QZU7" s="98">
        <f>'Sales Forecast by COS'!QZU6</f>
        <v>0</v>
      </c>
      <c r="QZV7" s="98">
        <f>'Sales Forecast by COS'!QZV6</f>
        <v>0</v>
      </c>
      <c r="QZW7" s="98">
        <f>'Sales Forecast by COS'!QZW6</f>
        <v>0</v>
      </c>
      <c r="QZX7" s="98">
        <f>'Sales Forecast by COS'!QZX6</f>
        <v>0</v>
      </c>
      <c r="QZY7" s="98">
        <f>'Sales Forecast by COS'!QZY6</f>
        <v>0</v>
      </c>
      <c r="QZZ7" s="98">
        <f>'Sales Forecast by COS'!QZZ6</f>
        <v>0</v>
      </c>
      <c r="RAA7" s="98">
        <f>'Sales Forecast by COS'!RAA6</f>
        <v>0</v>
      </c>
      <c r="RAB7" s="98">
        <f>'Sales Forecast by COS'!RAB6</f>
        <v>0</v>
      </c>
      <c r="RAC7" s="98">
        <f>'Sales Forecast by COS'!RAC6</f>
        <v>0</v>
      </c>
      <c r="RAD7" s="98">
        <f>'Sales Forecast by COS'!RAD6</f>
        <v>0</v>
      </c>
      <c r="RAE7" s="98">
        <f>'Sales Forecast by COS'!RAE6</f>
        <v>0</v>
      </c>
      <c r="RAF7" s="98">
        <f>'Sales Forecast by COS'!RAF6</f>
        <v>0</v>
      </c>
      <c r="RAG7" s="98">
        <f>'Sales Forecast by COS'!RAG6</f>
        <v>0</v>
      </c>
      <c r="RAH7" s="98">
        <f>'Sales Forecast by COS'!RAH6</f>
        <v>0</v>
      </c>
      <c r="RAI7" s="98">
        <f>'Sales Forecast by COS'!RAI6</f>
        <v>0</v>
      </c>
      <c r="RAJ7" s="98">
        <f>'Sales Forecast by COS'!RAJ6</f>
        <v>0</v>
      </c>
      <c r="RAK7" s="98">
        <f>'Sales Forecast by COS'!RAK6</f>
        <v>0</v>
      </c>
      <c r="RAL7" s="98">
        <f>'Sales Forecast by COS'!RAL6</f>
        <v>0</v>
      </c>
      <c r="RAM7" s="98">
        <f>'Sales Forecast by COS'!RAM6</f>
        <v>0</v>
      </c>
      <c r="RAN7" s="98">
        <f>'Sales Forecast by COS'!RAN6</f>
        <v>0</v>
      </c>
      <c r="RAO7" s="98">
        <f>'Sales Forecast by COS'!RAO6</f>
        <v>0</v>
      </c>
      <c r="RAP7" s="98">
        <f>'Sales Forecast by COS'!RAP6</f>
        <v>0</v>
      </c>
      <c r="RAQ7" s="98">
        <f>'Sales Forecast by COS'!RAQ6</f>
        <v>0</v>
      </c>
      <c r="RAR7" s="98">
        <f>'Sales Forecast by COS'!RAR6</f>
        <v>0</v>
      </c>
      <c r="RAS7" s="98">
        <f>'Sales Forecast by COS'!RAS6</f>
        <v>0</v>
      </c>
      <c r="RAT7" s="98">
        <f>'Sales Forecast by COS'!RAT6</f>
        <v>0</v>
      </c>
      <c r="RAU7" s="98">
        <f>'Sales Forecast by COS'!RAU6</f>
        <v>0</v>
      </c>
      <c r="RAV7" s="98">
        <f>'Sales Forecast by COS'!RAV6</f>
        <v>0</v>
      </c>
      <c r="RAW7" s="98">
        <f>'Sales Forecast by COS'!RAW6</f>
        <v>0</v>
      </c>
      <c r="RAX7" s="98">
        <f>'Sales Forecast by COS'!RAX6</f>
        <v>0</v>
      </c>
      <c r="RAY7" s="98">
        <f>'Sales Forecast by COS'!RAY6</f>
        <v>0</v>
      </c>
      <c r="RAZ7" s="98">
        <f>'Sales Forecast by COS'!RAZ6</f>
        <v>0</v>
      </c>
      <c r="RBA7" s="98">
        <f>'Sales Forecast by COS'!RBA6</f>
        <v>0</v>
      </c>
      <c r="RBB7" s="98">
        <f>'Sales Forecast by COS'!RBB6</f>
        <v>0</v>
      </c>
      <c r="RBC7" s="98">
        <f>'Sales Forecast by COS'!RBC6</f>
        <v>0</v>
      </c>
      <c r="RBD7" s="98">
        <f>'Sales Forecast by COS'!RBD6</f>
        <v>0</v>
      </c>
      <c r="RBE7" s="98">
        <f>'Sales Forecast by COS'!RBE6</f>
        <v>0</v>
      </c>
      <c r="RBF7" s="98">
        <f>'Sales Forecast by COS'!RBF6</f>
        <v>0</v>
      </c>
      <c r="RBG7" s="98">
        <f>'Sales Forecast by COS'!RBG6</f>
        <v>0</v>
      </c>
      <c r="RBH7" s="98">
        <f>'Sales Forecast by COS'!RBH6</f>
        <v>0</v>
      </c>
      <c r="RBI7" s="98">
        <f>'Sales Forecast by COS'!RBI6</f>
        <v>0</v>
      </c>
      <c r="RBJ7" s="98">
        <f>'Sales Forecast by COS'!RBJ6</f>
        <v>0</v>
      </c>
      <c r="RBK7" s="98">
        <f>'Sales Forecast by COS'!RBK6</f>
        <v>0</v>
      </c>
      <c r="RBL7" s="98">
        <f>'Sales Forecast by COS'!RBL6</f>
        <v>0</v>
      </c>
      <c r="RBM7" s="98">
        <f>'Sales Forecast by COS'!RBM6</f>
        <v>0</v>
      </c>
      <c r="RBN7" s="98">
        <f>'Sales Forecast by COS'!RBN6</f>
        <v>0</v>
      </c>
      <c r="RBO7" s="98">
        <f>'Sales Forecast by COS'!RBO6</f>
        <v>0</v>
      </c>
      <c r="RBP7" s="98">
        <f>'Sales Forecast by COS'!RBP6</f>
        <v>0</v>
      </c>
      <c r="RBQ7" s="98">
        <f>'Sales Forecast by COS'!RBQ6</f>
        <v>0</v>
      </c>
      <c r="RBR7" s="98">
        <f>'Sales Forecast by COS'!RBR6</f>
        <v>0</v>
      </c>
      <c r="RBS7" s="98">
        <f>'Sales Forecast by COS'!RBS6</f>
        <v>0</v>
      </c>
      <c r="RBT7" s="98">
        <f>'Sales Forecast by COS'!RBT6</f>
        <v>0</v>
      </c>
      <c r="RBU7" s="98">
        <f>'Sales Forecast by COS'!RBU6</f>
        <v>0</v>
      </c>
      <c r="RBV7" s="98">
        <f>'Sales Forecast by COS'!RBV6</f>
        <v>0</v>
      </c>
      <c r="RBW7" s="98">
        <f>'Sales Forecast by COS'!RBW6</f>
        <v>0</v>
      </c>
      <c r="RBX7" s="98">
        <f>'Sales Forecast by COS'!RBX6</f>
        <v>0</v>
      </c>
      <c r="RBY7" s="98">
        <f>'Sales Forecast by COS'!RBY6</f>
        <v>0</v>
      </c>
      <c r="RBZ7" s="98">
        <f>'Sales Forecast by COS'!RBZ6</f>
        <v>0</v>
      </c>
      <c r="RCA7" s="98">
        <f>'Sales Forecast by COS'!RCA6</f>
        <v>0</v>
      </c>
      <c r="RCB7" s="98">
        <f>'Sales Forecast by COS'!RCB6</f>
        <v>0</v>
      </c>
      <c r="RCC7" s="98">
        <f>'Sales Forecast by COS'!RCC6</f>
        <v>0</v>
      </c>
      <c r="RCD7" s="98">
        <f>'Sales Forecast by COS'!RCD6</f>
        <v>0</v>
      </c>
      <c r="RCE7" s="98">
        <f>'Sales Forecast by COS'!RCE6</f>
        <v>0</v>
      </c>
      <c r="RCF7" s="98">
        <f>'Sales Forecast by COS'!RCF6</f>
        <v>0</v>
      </c>
      <c r="RCG7" s="98">
        <f>'Sales Forecast by COS'!RCG6</f>
        <v>0</v>
      </c>
      <c r="RCH7" s="98">
        <f>'Sales Forecast by COS'!RCH6</f>
        <v>0</v>
      </c>
      <c r="RCI7" s="98">
        <f>'Sales Forecast by COS'!RCI6</f>
        <v>0</v>
      </c>
      <c r="RCJ7" s="98">
        <f>'Sales Forecast by COS'!RCJ6</f>
        <v>0</v>
      </c>
      <c r="RCK7" s="98">
        <f>'Sales Forecast by COS'!RCK6</f>
        <v>0</v>
      </c>
      <c r="RCL7" s="98">
        <f>'Sales Forecast by COS'!RCL6</f>
        <v>0</v>
      </c>
      <c r="RCM7" s="98">
        <f>'Sales Forecast by COS'!RCM6</f>
        <v>0</v>
      </c>
      <c r="RCN7" s="98">
        <f>'Sales Forecast by COS'!RCN6</f>
        <v>0</v>
      </c>
      <c r="RCO7" s="98">
        <f>'Sales Forecast by COS'!RCO6</f>
        <v>0</v>
      </c>
      <c r="RCP7" s="98">
        <f>'Sales Forecast by COS'!RCP6</f>
        <v>0</v>
      </c>
      <c r="RCQ7" s="98">
        <f>'Sales Forecast by COS'!RCQ6</f>
        <v>0</v>
      </c>
      <c r="RCR7" s="98">
        <f>'Sales Forecast by COS'!RCR6</f>
        <v>0</v>
      </c>
      <c r="RCS7" s="98">
        <f>'Sales Forecast by COS'!RCS6</f>
        <v>0</v>
      </c>
      <c r="RCT7" s="98">
        <f>'Sales Forecast by COS'!RCT6</f>
        <v>0</v>
      </c>
      <c r="RCU7" s="98">
        <f>'Sales Forecast by COS'!RCU6</f>
        <v>0</v>
      </c>
      <c r="RCV7" s="98">
        <f>'Sales Forecast by COS'!RCV6</f>
        <v>0</v>
      </c>
      <c r="RCW7" s="98">
        <f>'Sales Forecast by COS'!RCW6</f>
        <v>0</v>
      </c>
      <c r="RCX7" s="98">
        <f>'Sales Forecast by COS'!RCX6</f>
        <v>0</v>
      </c>
      <c r="RCY7" s="98">
        <f>'Sales Forecast by COS'!RCY6</f>
        <v>0</v>
      </c>
      <c r="RCZ7" s="98">
        <f>'Sales Forecast by COS'!RCZ6</f>
        <v>0</v>
      </c>
      <c r="RDA7" s="98">
        <f>'Sales Forecast by COS'!RDA6</f>
        <v>0</v>
      </c>
      <c r="RDB7" s="98">
        <f>'Sales Forecast by COS'!RDB6</f>
        <v>0</v>
      </c>
      <c r="RDC7" s="98">
        <f>'Sales Forecast by COS'!RDC6</f>
        <v>0</v>
      </c>
      <c r="RDD7" s="98">
        <f>'Sales Forecast by COS'!RDD6</f>
        <v>0</v>
      </c>
      <c r="RDE7" s="98">
        <f>'Sales Forecast by COS'!RDE6</f>
        <v>0</v>
      </c>
      <c r="RDF7" s="98">
        <f>'Sales Forecast by COS'!RDF6</f>
        <v>0</v>
      </c>
      <c r="RDG7" s="98">
        <f>'Sales Forecast by COS'!RDG6</f>
        <v>0</v>
      </c>
      <c r="RDH7" s="98">
        <f>'Sales Forecast by COS'!RDH6</f>
        <v>0</v>
      </c>
      <c r="RDI7" s="98">
        <f>'Sales Forecast by COS'!RDI6</f>
        <v>0</v>
      </c>
      <c r="RDJ7" s="98">
        <f>'Sales Forecast by COS'!RDJ6</f>
        <v>0</v>
      </c>
      <c r="RDK7" s="98">
        <f>'Sales Forecast by COS'!RDK6</f>
        <v>0</v>
      </c>
      <c r="RDL7" s="98">
        <f>'Sales Forecast by COS'!RDL6</f>
        <v>0</v>
      </c>
      <c r="RDM7" s="98">
        <f>'Sales Forecast by COS'!RDM6</f>
        <v>0</v>
      </c>
      <c r="RDN7" s="98">
        <f>'Sales Forecast by COS'!RDN6</f>
        <v>0</v>
      </c>
      <c r="RDO7" s="98">
        <f>'Sales Forecast by COS'!RDO6</f>
        <v>0</v>
      </c>
      <c r="RDP7" s="98">
        <f>'Sales Forecast by COS'!RDP6</f>
        <v>0</v>
      </c>
      <c r="RDQ7" s="98">
        <f>'Sales Forecast by COS'!RDQ6</f>
        <v>0</v>
      </c>
      <c r="RDR7" s="98">
        <f>'Sales Forecast by COS'!RDR6</f>
        <v>0</v>
      </c>
      <c r="RDS7" s="98">
        <f>'Sales Forecast by COS'!RDS6</f>
        <v>0</v>
      </c>
      <c r="RDT7" s="98">
        <f>'Sales Forecast by COS'!RDT6</f>
        <v>0</v>
      </c>
      <c r="RDU7" s="98">
        <f>'Sales Forecast by COS'!RDU6</f>
        <v>0</v>
      </c>
      <c r="RDV7" s="98">
        <f>'Sales Forecast by COS'!RDV6</f>
        <v>0</v>
      </c>
      <c r="RDW7" s="98">
        <f>'Sales Forecast by COS'!RDW6</f>
        <v>0</v>
      </c>
      <c r="RDX7" s="98">
        <f>'Sales Forecast by COS'!RDX6</f>
        <v>0</v>
      </c>
      <c r="RDY7" s="98">
        <f>'Sales Forecast by COS'!RDY6</f>
        <v>0</v>
      </c>
      <c r="RDZ7" s="98">
        <f>'Sales Forecast by COS'!RDZ6</f>
        <v>0</v>
      </c>
      <c r="REA7" s="98">
        <f>'Sales Forecast by COS'!REA6</f>
        <v>0</v>
      </c>
      <c r="REB7" s="98">
        <f>'Sales Forecast by COS'!REB6</f>
        <v>0</v>
      </c>
      <c r="REC7" s="98">
        <f>'Sales Forecast by COS'!REC6</f>
        <v>0</v>
      </c>
      <c r="RED7" s="98">
        <f>'Sales Forecast by COS'!RED6</f>
        <v>0</v>
      </c>
      <c r="REE7" s="98">
        <f>'Sales Forecast by COS'!REE6</f>
        <v>0</v>
      </c>
      <c r="REF7" s="98">
        <f>'Sales Forecast by COS'!REF6</f>
        <v>0</v>
      </c>
      <c r="REG7" s="98">
        <f>'Sales Forecast by COS'!REG6</f>
        <v>0</v>
      </c>
      <c r="REH7" s="98">
        <f>'Sales Forecast by COS'!REH6</f>
        <v>0</v>
      </c>
      <c r="REI7" s="98">
        <f>'Sales Forecast by COS'!REI6</f>
        <v>0</v>
      </c>
      <c r="REJ7" s="98">
        <f>'Sales Forecast by COS'!REJ6</f>
        <v>0</v>
      </c>
      <c r="REK7" s="98">
        <f>'Sales Forecast by COS'!REK6</f>
        <v>0</v>
      </c>
      <c r="REL7" s="98">
        <f>'Sales Forecast by COS'!REL6</f>
        <v>0</v>
      </c>
      <c r="REM7" s="98">
        <f>'Sales Forecast by COS'!REM6</f>
        <v>0</v>
      </c>
      <c r="REN7" s="98">
        <f>'Sales Forecast by COS'!REN6</f>
        <v>0</v>
      </c>
      <c r="REO7" s="98">
        <f>'Sales Forecast by COS'!REO6</f>
        <v>0</v>
      </c>
      <c r="REP7" s="98">
        <f>'Sales Forecast by COS'!REP6</f>
        <v>0</v>
      </c>
      <c r="REQ7" s="98">
        <f>'Sales Forecast by COS'!REQ6</f>
        <v>0</v>
      </c>
      <c r="RER7" s="98">
        <f>'Sales Forecast by COS'!RER6</f>
        <v>0</v>
      </c>
      <c r="RES7" s="98">
        <f>'Sales Forecast by COS'!RES6</f>
        <v>0</v>
      </c>
      <c r="RET7" s="98">
        <f>'Sales Forecast by COS'!RET6</f>
        <v>0</v>
      </c>
      <c r="REU7" s="98">
        <f>'Sales Forecast by COS'!REU6</f>
        <v>0</v>
      </c>
      <c r="REV7" s="98">
        <f>'Sales Forecast by COS'!REV6</f>
        <v>0</v>
      </c>
      <c r="REW7" s="98">
        <f>'Sales Forecast by COS'!REW6</f>
        <v>0</v>
      </c>
      <c r="REX7" s="98">
        <f>'Sales Forecast by COS'!REX6</f>
        <v>0</v>
      </c>
      <c r="REY7" s="98">
        <f>'Sales Forecast by COS'!REY6</f>
        <v>0</v>
      </c>
      <c r="REZ7" s="98">
        <f>'Sales Forecast by COS'!REZ6</f>
        <v>0</v>
      </c>
      <c r="RFA7" s="98">
        <f>'Sales Forecast by COS'!RFA6</f>
        <v>0</v>
      </c>
      <c r="RFB7" s="98">
        <f>'Sales Forecast by COS'!RFB6</f>
        <v>0</v>
      </c>
      <c r="RFC7" s="98">
        <f>'Sales Forecast by COS'!RFC6</f>
        <v>0</v>
      </c>
      <c r="RFD7" s="98">
        <f>'Sales Forecast by COS'!RFD6</f>
        <v>0</v>
      </c>
      <c r="RFE7" s="98">
        <f>'Sales Forecast by COS'!RFE6</f>
        <v>0</v>
      </c>
      <c r="RFF7" s="98">
        <f>'Sales Forecast by COS'!RFF6</f>
        <v>0</v>
      </c>
      <c r="RFG7" s="98">
        <f>'Sales Forecast by COS'!RFG6</f>
        <v>0</v>
      </c>
      <c r="RFH7" s="98">
        <f>'Sales Forecast by COS'!RFH6</f>
        <v>0</v>
      </c>
      <c r="RFI7" s="98">
        <f>'Sales Forecast by COS'!RFI6</f>
        <v>0</v>
      </c>
      <c r="RFJ7" s="98">
        <f>'Sales Forecast by COS'!RFJ6</f>
        <v>0</v>
      </c>
      <c r="RFK7" s="98">
        <f>'Sales Forecast by COS'!RFK6</f>
        <v>0</v>
      </c>
      <c r="RFL7" s="98">
        <f>'Sales Forecast by COS'!RFL6</f>
        <v>0</v>
      </c>
      <c r="RFM7" s="98">
        <f>'Sales Forecast by COS'!RFM6</f>
        <v>0</v>
      </c>
      <c r="RFN7" s="98">
        <f>'Sales Forecast by COS'!RFN6</f>
        <v>0</v>
      </c>
      <c r="RFO7" s="98">
        <f>'Sales Forecast by COS'!RFO6</f>
        <v>0</v>
      </c>
      <c r="RFP7" s="98">
        <f>'Sales Forecast by COS'!RFP6</f>
        <v>0</v>
      </c>
      <c r="RFQ7" s="98">
        <f>'Sales Forecast by COS'!RFQ6</f>
        <v>0</v>
      </c>
      <c r="RFR7" s="98">
        <f>'Sales Forecast by COS'!RFR6</f>
        <v>0</v>
      </c>
      <c r="RFS7" s="98">
        <f>'Sales Forecast by COS'!RFS6</f>
        <v>0</v>
      </c>
      <c r="RFT7" s="98">
        <f>'Sales Forecast by COS'!RFT6</f>
        <v>0</v>
      </c>
      <c r="RFU7" s="98">
        <f>'Sales Forecast by COS'!RFU6</f>
        <v>0</v>
      </c>
      <c r="RFV7" s="98">
        <f>'Sales Forecast by COS'!RFV6</f>
        <v>0</v>
      </c>
      <c r="RFW7" s="98">
        <f>'Sales Forecast by COS'!RFW6</f>
        <v>0</v>
      </c>
      <c r="RFX7" s="98">
        <f>'Sales Forecast by COS'!RFX6</f>
        <v>0</v>
      </c>
      <c r="RFY7" s="98">
        <f>'Sales Forecast by COS'!RFY6</f>
        <v>0</v>
      </c>
      <c r="RFZ7" s="98">
        <f>'Sales Forecast by COS'!RFZ6</f>
        <v>0</v>
      </c>
      <c r="RGA7" s="98">
        <f>'Sales Forecast by COS'!RGA6</f>
        <v>0</v>
      </c>
      <c r="RGB7" s="98">
        <f>'Sales Forecast by COS'!RGB6</f>
        <v>0</v>
      </c>
      <c r="RGC7" s="98">
        <f>'Sales Forecast by COS'!RGC6</f>
        <v>0</v>
      </c>
      <c r="RGD7" s="98">
        <f>'Sales Forecast by COS'!RGD6</f>
        <v>0</v>
      </c>
      <c r="RGE7" s="98">
        <f>'Sales Forecast by COS'!RGE6</f>
        <v>0</v>
      </c>
      <c r="RGF7" s="98">
        <f>'Sales Forecast by COS'!RGF6</f>
        <v>0</v>
      </c>
      <c r="RGG7" s="98">
        <f>'Sales Forecast by COS'!RGG6</f>
        <v>0</v>
      </c>
      <c r="RGH7" s="98">
        <f>'Sales Forecast by COS'!RGH6</f>
        <v>0</v>
      </c>
      <c r="RGI7" s="98">
        <f>'Sales Forecast by COS'!RGI6</f>
        <v>0</v>
      </c>
      <c r="RGJ7" s="98">
        <f>'Sales Forecast by COS'!RGJ6</f>
        <v>0</v>
      </c>
      <c r="RGK7" s="98">
        <f>'Sales Forecast by COS'!RGK6</f>
        <v>0</v>
      </c>
      <c r="RGL7" s="98">
        <f>'Sales Forecast by COS'!RGL6</f>
        <v>0</v>
      </c>
      <c r="RGM7" s="98">
        <f>'Sales Forecast by COS'!RGM6</f>
        <v>0</v>
      </c>
      <c r="RGN7" s="98">
        <f>'Sales Forecast by COS'!RGN6</f>
        <v>0</v>
      </c>
      <c r="RGO7" s="98">
        <f>'Sales Forecast by COS'!RGO6</f>
        <v>0</v>
      </c>
      <c r="RGP7" s="98">
        <f>'Sales Forecast by COS'!RGP6</f>
        <v>0</v>
      </c>
      <c r="RGQ7" s="98">
        <f>'Sales Forecast by COS'!RGQ6</f>
        <v>0</v>
      </c>
      <c r="RGR7" s="98">
        <f>'Sales Forecast by COS'!RGR6</f>
        <v>0</v>
      </c>
      <c r="RGS7" s="98">
        <f>'Sales Forecast by COS'!RGS6</f>
        <v>0</v>
      </c>
      <c r="RGT7" s="98">
        <f>'Sales Forecast by COS'!RGT6</f>
        <v>0</v>
      </c>
      <c r="RGU7" s="98">
        <f>'Sales Forecast by COS'!RGU6</f>
        <v>0</v>
      </c>
      <c r="RGV7" s="98">
        <f>'Sales Forecast by COS'!RGV6</f>
        <v>0</v>
      </c>
      <c r="RGW7" s="98">
        <f>'Sales Forecast by COS'!RGW6</f>
        <v>0</v>
      </c>
      <c r="RGX7" s="98">
        <f>'Sales Forecast by COS'!RGX6</f>
        <v>0</v>
      </c>
      <c r="RGY7" s="98">
        <f>'Sales Forecast by COS'!RGY6</f>
        <v>0</v>
      </c>
      <c r="RGZ7" s="98">
        <f>'Sales Forecast by COS'!RGZ6</f>
        <v>0</v>
      </c>
      <c r="RHA7" s="98">
        <f>'Sales Forecast by COS'!RHA6</f>
        <v>0</v>
      </c>
      <c r="RHB7" s="98">
        <f>'Sales Forecast by COS'!RHB6</f>
        <v>0</v>
      </c>
      <c r="RHC7" s="98">
        <f>'Sales Forecast by COS'!RHC6</f>
        <v>0</v>
      </c>
      <c r="RHD7" s="98">
        <f>'Sales Forecast by COS'!RHD6</f>
        <v>0</v>
      </c>
      <c r="RHE7" s="98">
        <f>'Sales Forecast by COS'!RHE6</f>
        <v>0</v>
      </c>
      <c r="RHF7" s="98">
        <f>'Sales Forecast by COS'!RHF6</f>
        <v>0</v>
      </c>
      <c r="RHG7" s="98">
        <f>'Sales Forecast by COS'!RHG6</f>
        <v>0</v>
      </c>
      <c r="RHH7" s="98">
        <f>'Sales Forecast by COS'!RHH6</f>
        <v>0</v>
      </c>
      <c r="RHI7" s="98">
        <f>'Sales Forecast by COS'!RHI6</f>
        <v>0</v>
      </c>
      <c r="RHJ7" s="98">
        <f>'Sales Forecast by COS'!RHJ6</f>
        <v>0</v>
      </c>
      <c r="RHK7" s="98">
        <f>'Sales Forecast by COS'!RHK6</f>
        <v>0</v>
      </c>
      <c r="RHL7" s="98">
        <f>'Sales Forecast by COS'!RHL6</f>
        <v>0</v>
      </c>
      <c r="RHM7" s="98">
        <f>'Sales Forecast by COS'!RHM6</f>
        <v>0</v>
      </c>
      <c r="RHN7" s="98">
        <f>'Sales Forecast by COS'!RHN6</f>
        <v>0</v>
      </c>
      <c r="RHO7" s="98">
        <f>'Sales Forecast by COS'!RHO6</f>
        <v>0</v>
      </c>
      <c r="RHP7" s="98">
        <f>'Sales Forecast by COS'!RHP6</f>
        <v>0</v>
      </c>
      <c r="RHQ7" s="98">
        <f>'Sales Forecast by COS'!RHQ6</f>
        <v>0</v>
      </c>
      <c r="RHR7" s="98">
        <f>'Sales Forecast by COS'!RHR6</f>
        <v>0</v>
      </c>
      <c r="RHS7" s="98">
        <f>'Sales Forecast by COS'!RHS6</f>
        <v>0</v>
      </c>
      <c r="RHT7" s="98">
        <f>'Sales Forecast by COS'!RHT6</f>
        <v>0</v>
      </c>
      <c r="RHU7" s="98">
        <f>'Sales Forecast by COS'!RHU6</f>
        <v>0</v>
      </c>
      <c r="RHV7" s="98">
        <f>'Sales Forecast by COS'!RHV6</f>
        <v>0</v>
      </c>
      <c r="RHW7" s="98">
        <f>'Sales Forecast by COS'!RHW6</f>
        <v>0</v>
      </c>
      <c r="RHX7" s="98">
        <f>'Sales Forecast by COS'!RHX6</f>
        <v>0</v>
      </c>
      <c r="RHY7" s="98">
        <f>'Sales Forecast by COS'!RHY6</f>
        <v>0</v>
      </c>
      <c r="RHZ7" s="98">
        <f>'Sales Forecast by COS'!RHZ6</f>
        <v>0</v>
      </c>
      <c r="RIA7" s="98">
        <f>'Sales Forecast by COS'!RIA6</f>
        <v>0</v>
      </c>
      <c r="RIB7" s="98">
        <f>'Sales Forecast by COS'!RIB6</f>
        <v>0</v>
      </c>
      <c r="RIC7" s="98">
        <f>'Sales Forecast by COS'!RIC6</f>
        <v>0</v>
      </c>
      <c r="RID7" s="98">
        <f>'Sales Forecast by COS'!RID6</f>
        <v>0</v>
      </c>
      <c r="RIE7" s="98">
        <f>'Sales Forecast by COS'!RIE6</f>
        <v>0</v>
      </c>
      <c r="RIF7" s="98">
        <f>'Sales Forecast by COS'!RIF6</f>
        <v>0</v>
      </c>
      <c r="RIG7" s="98">
        <f>'Sales Forecast by COS'!RIG6</f>
        <v>0</v>
      </c>
      <c r="RIH7" s="98">
        <f>'Sales Forecast by COS'!RIH6</f>
        <v>0</v>
      </c>
      <c r="RII7" s="98">
        <f>'Sales Forecast by COS'!RII6</f>
        <v>0</v>
      </c>
      <c r="RIJ7" s="98">
        <f>'Sales Forecast by COS'!RIJ6</f>
        <v>0</v>
      </c>
      <c r="RIK7" s="98">
        <f>'Sales Forecast by COS'!RIK6</f>
        <v>0</v>
      </c>
      <c r="RIL7" s="98">
        <f>'Sales Forecast by COS'!RIL6</f>
        <v>0</v>
      </c>
      <c r="RIM7" s="98">
        <f>'Sales Forecast by COS'!RIM6</f>
        <v>0</v>
      </c>
      <c r="RIN7" s="98">
        <f>'Sales Forecast by COS'!RIN6</f>
        <v>0</v>
      </c>
      <c r="RIO7" s="98">
        <f>'Sales Forecast by COS'!RIO6</f>
        <v>0</v>
      </c>
      <c r="RIP7" s="98">
        <f>'Sales Forecast by COS'!RIP6</f>
        <v>0</v>
      </c>
      <c r="RIQ7" s="98">
        <f>'Sales Forecast by COS'!RIQ6</f>
        <v>0</v>
      </c>
      <c r="RIR7" s="98">
        <f>'Sales Forecast by COS'!RIR6</f>
        <v>0</v>
      </c>
      <c r="RIS7" s="98">
        <f>'Sales Forecast by COS'!RIS6</f>
        <v>0</v>
      </c>
      <c r="RIT7" s="98">
        <f>'Sales Forecast by COS'!RIT6</f>
        <v>0</v>
      </c>
      <c r="RIU7" s="98">
        <f>'Sales Forecast by COS'!RIU6</f>
        <v>0</v>
      </c>
      <c r="RIV7" s="98">
        <f>'Sales Forecast by COS'!RIV6</f>
        <v>0</v>
      </c>
      <c r="RIW7" s="98">
        <f>'Sales Forecast by COS'!RIW6</f>
        <v>0</v>
      </c>
      <c r="RIX7" s="98">
        <f>'Sales Forecast by COS'!RIX6</f>
        <v>0</v>
      </c>
      <c r="RIY7" s="98">
        <f>'Sales Forecast by COS'!RIY6</f>
        <v>0</v>
      </c>
      <c r="RIZ7" s="98">
        <f>'Sales Forecast by COS'!RIZ6</f>
        <v>0</v>
      </c>
      <c r="RJA7" s="98">
        <f>'Sales Forecast by COS'!RJA6</f>
        <v>0</v>
      </c>
      <c r="RJB7" s="98">
        <f>'Sales Forecast by COS'!RJB6</f>
        <v>0</v>
      </c>
      <c r="RJC7" s="98">
        <f>'Sales Forecast by COS'!RJC6</f>
        <v>0</v>
      </c>
      <c r="RJD7" s="98">
        <f>'Sales Forecast by COS'!RJD6</f>
        <v>0</v>
      </c>
      <c r="RJE7" s="98">
        <f>'Sales Forecast by COS'!RJE6</f>
        <v>0</v>
      </c>
      <c r="RJF7" s="98">
        <f>'Sales Forecast by COS'!RJF6</f>
        <v>0</v>
      </c>
      <c r="RJG7" s="98">
        <f>'Sales Forecast by COS'!RJG6</f>
        <v>0</v>
      </c>
      <c r="RJH7" s="98">
        <f>'Sales Forecast by COS'!RJH6</f>
        <v>0</v>
      </c>
      <c r="RJI7" s="98">
        <f>'Sales Forecast by COS'!RJI6</f>
        <v>0</v>
      </c>
      <c r="RJJ7" s="98">
        <f>'Sales Forecast by COS'!RJJ6</f>
        <v>0</v>
      </c>
      <c r="RJK7" s="98">
        <f>'Sales Forecast by COS'!RJK6</f>
        <v>0</v>
      </c>
      <c r="RJL7" s="98">
        <f>'Sales Forecast by COS'!RJL6</f>
        <v>0</v>
      </c>
      <c r="RJM7" s="98">
        <f>'Sales Forecast by COS'!RJM6</f>
        <v>0</v>
      </c>
      <c r="RJN7" s="98">
        <f>'Sales Forecast by COS'!RJN6</f>
        <v>0</v>
      </c>
      <c r="RJO7" s="98">
        <f>'Sales Forecast by COS'!RJO6</f>
        <v>0</v>
      </c>
      <c r="RJP7" s="98">
        <f>'Sales Forecast by COS'!RJP6</f>
        <v>0</v>
      </c>
      <c r="RJQ7" s="98">
        <f>'Sales Forecast by COS'!RJQ6</f>
        <v>0</v>
      </c>
      <c r="RJR7" s="98">
        <f>'Sales Forecast by COS'!RJR6</f>
        <v>0</v>
      </c>
      <c r="RJS7" s="98">
        <f>'Sales Forecast by COS'!RJS6</f>
        <v>0</v>
      </c>
      <c r="RJT7" s="98">
        <f>'Sales Forecast by COS'!RJT6</f>
        <v>0</v>
      </c>
      <c r="RJU7" s="98">
        <f>'Sales Forecast by COS'!RJU6</f>
        <v>0</v>
      </c>
      <c r="RJV7" s="98">
        <f>'Sales Forecast by COS'!RJV6</f>
        <v>0</v>
      </c>
      <c r="RJW7" s="98">
        <f>'Sales Forecast by COS'!RJW6</f>
        <v>0</v>
      </c>
      <c r="RJX7" s="98">
        <f>'Sales Forecast by COS'!RJX6</f>
        <v>0</v>
      </c>
      <c r="RJY7" s="98">
        <f>'Sales Forecast by COS'!RJY6</f>
        <v>0</v>
      </c>
      <c r="RJZ7" s="98">
        <f>'Sales Forecast by COS'!RJZ6</f>
        <v>0</v>
      </c>
      <c r="RKA7" s="98">
        <f>'Sales Forecast by COS'!RKA6</f>
        <v>0</v>
      </c>
      <c r="RKB7" s="98">
        <f>'Sales Forecast by COS'!RKB6</f>
        <v>0</v>
      </c>
      <c r="RKC7" s="98">
        <f>'Sales Forecast by COS'!RKC6</f>
        <v>0</v>
      </c>
      <c r="RKD7" s="98">
        <f>'Sales Forecast by COS'!RKD6</f>
        <v>0</v>
      </c>
      <c r="RKE7" s="98">
        <f>'Sales Forecast by COS'!RKE6</f>
        <v>0</v>
      </c>
      <c r="RKF7" s="98">
        <f>'Sales Forecast by COS'!RKF6</f>
        <v>0</v>
      </c>
      <c r="RKG7" s="98">
        <f>'Sales Forecast by COS'!RKG6</f>
        <v>0</v>
      </c>
      <c r="RKH7" s="98">
        <f>'Sales Forecast by COS'!RKH6</f>
        <v>0</v>
      </c>
      <c r="RKI7" s="98">
        <f>'Sales Forecast by COS'!RKI6</f>
        <v>0</v>
      </c>
      <c r="RKJ7" s="98">
        <f>'Sales Forecast by COS'!RKJ6</f>
        <v>0</v>
      </c>
      <c r="RKK7" s="98">
        <f>'Sales Forecast by COS'!RKK6</f>
        <v>0</v>
      </c>
      <c r="RKL7" s="98">
        <f>'Sales Forecast by COS'!RKL6</f>
        <v>0</v>
      </c>
      <c r="RKM7" s="98">
        <f>'Sales Forecast by COS'!RKM6</f>
        <v>0</v>
      </c>
      <c r="RKN7" s="98">
        <f>'Sales Forecast by COS'!RKN6</f>
        <v>0</v>
      </c>
      <c r="RKO7" s="98">
        <f>'Sales Forecast by COS'!RKO6</f>
        <v>0</v>
      </c>
      <c r="RKP7" s="98">
        <f>'Sales Forecast by COS'!RKP6</f>
        <v>0</v>
      </c>
      <c r="RKQ7" s="98">
        <f>'Sales Forecast by COS'!RKQ6</f>
        <v>0</v>
      </c>
      <c r="RKR7" s="98">
        <f>'Sales Forecast by COS'!RKR6</f>
        <v>0</v>
      </c>
      <c r="RKS7" s="98">
        <f>'Sales Forecast by COS'!RKS6</f>
        <v>0</v>
      </c>
      <c r="RKT7" s="98">
        <f>'Sales Forecast by COS'!RKT6</f>
        <v>0</v>
      </c>
      <c r="RKU7" s="98">
        <f>'Sales Forecast by COS'!RKU6</f>
        <v>0</v>
      </c>
      <c r="RKV7" s="98">
        <f>'Sales Forecast by COS'!RKV6</f>
        <v>0</v>
      </c>
      <c r="RKW7" s="98">
        <f>'Sales Forecast by COS'!RKW6</f>
        <v>0</v>
      </c>
      <c r="RKX7" s="98">
        <f>'Sales Forecast by COS'!RKX6</f>
        <v>0</v>
      </c>
      <c r="RKY7" s="98">
        <f>'Sales Forecast by COS'!RKY6</f>
        <v>0</v>
      </c>
      <c r="RKZ7" s="98">
        <f>'Sales Forecast by COS'!RKZ6</f>
        <v>0</v>
      </c>
      <c r="RLA7" s="98">
        <f>'Sales Forecast by COS'!RLA6</f>
        <v>0</v>
      </c>
      <c r="RLB7" s="98">
        <f>'Sales Forecast by COS'!RLB6</f>
        <v>0</v>
      </c>
      <c r="RLC7" s="98">
        <f>'Sales Forecast by COS'!RLC6</f>
        <v>0</v>
      </c>
      <c r="RLD7" s="98">
        <f>'Sales Forecast by COS'!RLD6</f>
        <v>0</v>
      </c>
      <c r="RLE7" s="98">
        <f>'Sales Forecast by COS'!RLE6</f>
        <v>0</v>
      </c>
      <c r="RLF7" s="98">
        <f>'Sales Forecast by COS'!RLF6</f>
        <v>0</v>
      </c>
      <c r="RLG7" s="98">
        <f>'Sales Forecast by COS'!RLG6</f>
        <v>0</v>
      </c>
      <c r="RLH7" s="98">
        <f>'Sales Forecast by COS'!RLH6</f>
        <v>0</v>
      </c>
      <c r="RLI7" s="98">
        <f>'Sales Forecast by COS'!RLI6</f>
        <v>0</v>
      </c>
      <c r="RLJ7" s="98">
        <f>'Sales Forecast by COS'!RLJ6</f>
        <v>0</v>
      </c>
      <c r="RLK7" s="98">
        <f>'Sales Forecast by COS'!RLK6</f>
        <v>0</v>
      </c>
      <c r="RLL7" s="98">
        <f>'Sales Forecast by COS'!RLL6</f>
        <v>0</v>
      </c>
      <c r="RLM7" s="98">
        <f>'Sales Forecast by COS'!RLM6</f>
        <v>0</v>
      </c>
      <c r="RLN7" s="98">
        <f>'Sales Forecast by COS'!RLN6</f>
        <v>0</v>
      </c>
      <c r="RLO7" s="98">
        <f>'Sales Forecast by COS'!RLO6</f>
        <v>0</v>
      </c>
      <c r="RLP7" s="98">
        <f>'Sales Forecast by COS'!RLP6</f>
        <v>0</v>
      </c>
      <c r="RLQ7" s="98">
        <f>'Sales Forecast by COS'!RLQ6</f>
        <v>0</v>
      </c>
      <c r="RLR7" s="98">
        <f>'Sales Forecast by COS'!RLR6</f>
        <v>0</v>
      </c>
      <c r="RLS7" s="98">
        <f>'Sales Forecast by COS'!RLS6</f>
        <v>0</v>
      </c>
      <c r="RLT7" s="98">
        <f>'Sales Forecast by COS'!RLT6</f>
        <v>0</v>
      </c>
      <c r="RLU7" s="98">
        <f>'Sales Forecast by COS'!RLU6</f>
        <v>0</v>
      </c>
      <c r="RLV7" s="98">
        <f>'Sales Forecast by COS'!RLV6</f>
        <v>0</v>
      </c>
      <c r="RLW7" s="98">
        <f>'Sales Forecast by COS'!RLW6</f>
        <v>0</v>
      </c>
      <c r="RLX7" s="98">
        <f>'Sales Forecast by COS'!RLX6</f>
        <v>0</v>
      </c>
      <c r="RLY7" s="98">
        <f>'Sales Forecast by COS'!RLY6</f>
        <v>0</v>
      </c>
      <c r="RLZ7" s="98">
        <f>'Sales Forecast by COS'!RLZ6</f>
        <v>0</v>
      </c>
      <c r="RMA7" s="98">
        <f>'Sales Forecast by COS'!RMA6</f>
        <v>0</v>
      </c>
      <c r="RMB7" s="98">
        <f>'Sales Forecast by COS'!RMB6</f>
        <v>0</v>
      </c>
      <c r="RMC7" s="98">
        <f>'Sales Forecast by COS'!RMC6</f>
        <v>0</v>
      </c>
      <c r="RMD7" s="98">
        <f>'Sales Forecast by COS'!RMD6</f>
        <v>0</v>
      </c>
      <c r="RME7" s="98">
        <f>'Sales Forecast by COS'!RME6</f>
        <v>0</v>
      </c>
      <c r="RMF7" s="98">
        <f>'Sales Forecast by COS'!RMF6</f>
        <v>0</v>
      </c>
      <c r="RMG7" s="98">
        <f>'Sales Forecast by COS'!RMG6</f>
        <v>0</v>
      </c>
      <c r="RMH7" s="98">
        <f>'Sales Forecast by COS'!RMH6</f>
        <v>0</v>
      </c>
      <c r="RMI7" s="98">
        <f>'Sales Forecast by COS'!RMI6</f>
        <v>0</v>
      </c>
      <c r="RMJ7" s="98">
        <f>'Sales Forecast by COS'!RMJ6</f>
        <v>0</v>
      </c>
      <c r="RMK7" s="98">
        <f>'Sales Forecast by COS'!RMK6</f>
        <v>0</v>
      </c>
      <c r="RML7" s="98">
        <f>'Sales Forecast by COS'!RML6</f>
        <v>0</v>
      </c>
      <c r="RMM7" s="98">
        <f>'Sales Forecast by COS'!RMM6</f>
        <v>0</v>
      </c>
      <c r="RMN7" s="98">
        <f>'Sales Forecast by COS'!RMN6</f>
        <v>0</v>
      </c>
      <c r="RMO7" s="98">
        <f>'Sales Forecast by COS'!RMO6</f>
        <v>0</v>
      </c>
      <c r="RMP7" s="98">
        <f>'Sales Forecast by COS'!RMP6</f>
        <v>0</v>
      </c>
      <c r="RMQ7" s="98">
        <f>'Sales Forecast by COS'!RMQ6</f>
        <v>0</v>
      </c>
      <c r="RMR7" s="98">
        <f>'Sales Forecast by COS'!RMR6</f>
        <v>0</v>
      </c>
      <c r="RMS7" s="98">
        <f>'Sales Forecast by COS'!RMS6</f>
        <v>0</v>
      </c>
      <c r="RMT7" s="98">
        <f>'Sales Forecast by COS'!RMT6</f>
        <v>0</v>
      </c>
      <c r="RMU7" s="98">
        <f>'Sales Forecast by COS'!RMU6</f>
        <v>0</v>
      </c>
      <c r="RMV7" s="98">
        <f>'Sales Forecast by COS'!RMV6</f>
        <v>0</v>
      </c>
      <c r="RMW7" s="98">
        <f>'Sales Forecast by COS'!RMW6</f>
        <v>0</v>
      </c>
      <c r="RMX7" s="98">
        <f>'Sales Forecast by COS'!RMX6</f>
        <v>0</v>
      </c>
      <c r="RMY7" s="98">
        <f>'Sales Forecast by COS'!RMY6</f>
        <v>0</v>
      </c>
      <c r="RMZ7" s="98">
        <f>'Sales Forecast by COS'!RMZ6</f>
        <v>0</v>
      </c>
      <c r="RNA7" s="98">
        <f>'Sales Forecast by COS'!RNA6</f>
        <v>0</v>
      </c>
      <c r="RNB7" s="98">
        <f>'Sales Forecast by COS'!RNB6</f>
        <v>0</v>
      </c>
      <c r="RNC7" s="98">
        <f>'Sales Forecast by COS'!RNC6</f>
        <v>0</v>
      </c>
      <c r="RND7" s="98">
        <f>'Sales Forecast by COS'!RND6</f>
        <v>0</v>
      </c>
      <c r="RNE7" s="98">
        <f>'Sales Forecast by COS'!RNE6</f>
        <v>0</v>
      </c>
      <c r="RNF7" s="98">
        <f>'Sales Forecast by COS'!RNF6</f>
        <v>0</v>
      </c>
      <c r="RNG7" s="98">
        <f>'Sales Forecast by COS'!RNG6</f>
        <v>0</v>
      </c>
      <c r="RNH7" s="98">
        <f>'Sales Forecast by COS'!RNH6</f>
        <v>0</v>
      </c>
      <c r="RNI7" s="98">
        <f>'Sales Forecast by COS'!RNI6</f>
        <v>0</v>
      </c>
      <c r="RNJ7" s="98">
        <f>'Sales Forecast by COS'!RNJ6</f>
        <v>0</v>
      </c>
      <c r="RNK7" s="98">
        <f>'Sales Forecast by COS'!RNK6</f>
        <v>0</v>
      </c>
      <c r="RNL7" s="98">
        <f>'Sales Forecast by COS'!RNL6</f>
        <v>0</v>
      </c>
      <c r="RNM7" s="98">
        <f>'Sales Forecast by COS'!RNM6</f>
        <v>0</v>
      </c>
      <c r="RNN7" s="98">
        <f>'Sales Forecast by COS'!RNN6</f>
        <v>0</v>
      </c>
      <c r="RNO7" s="98">
        <f>'Sales Forecast by COS'!RNO6</f>
        <v>0</v>
      </c>
      <c r="RNP7" s="98">
        <f>'Sales Forecast by COS'!RNP6</f>
        <v>0</v>
      </c>
      <c r="RNQ7" s="98">
        <f>'Sales Forecast by COS'!RNQ6</f>
        <v>0</v>
      </c>
      <c r="RNR7" s="98">
        <f>'Sales Forecast by COS'!RNR6</f>
        <v>0</v>
      </c>
      <c r="RNS7" s="98">
        <f>'Sales Forecast by COS'!RNS6</f>
        <v>0</v>
      </c>
      <c r="RNT7" s="98">
        <f>'Sales Forecast by COS'!RNT6</f>
        <v>0</v>
      </c>
      <c r="RNU7" s="98">
        <f>'Sales Forecast by COS'!RNU6</f>
        <v>0</v>
      </c>
      <c r="RNV7" s="98">
        <f>'Sales Forecast by COS'!RNV6</f>
        <v>0</v>
      </c>
      <c r="RNW7" s="98">
        <f>'Sales Forecast by COS'!RNW6</f>
        <v>0</v>
      </c>
      <c r="RNX7" s="98">
        <f>'Sales Forecast by COS'!RNX6</f>
        <v>0</v>
      </c>
      <c r="RNY7" s="98">
        <f>'Sales Forecast by COS'!RNY6</f>
        <v>0</v>
      </c>
      <c r="RNZ7" s="98">
        <f>'Sales Forecast by COS'!RNZ6</f>
        <v>0</v>
      </c>
      <c r="ROA7" s="98">
        <f>'Sales Forecast by COS'!ROA6</f>
        <v>0</v>
      </c>
      <c r="ROB7" s="98">
        <f>'Sales Forecast by COS'!ROB6</f>
        <v>0</v>
      </c>
      <c r="ROC7" s="98">
        <f>'Sales Forecast by COS'!ROC6</f>
        <v>0</v>
      </c>
      <c r="ROD7" s="98">
        <f>'Sales Forecast by COS'!ROD6</f>
        <v>0</v>
      </c>
      <c r="ROE7" s="98">
        <f>'Sales Forecast by COS'!ROE6</f>
        <v>0</v>
      </c>
      <c r="ROF7" s="98">
        <f>'Sales Forecast by COS'!ROF6</f>
        <v>0</v>
      </c>
      <c r="ROG7" s="98">
        <f>'Sales Forecast by COS'!ROG6</f>
        <v>0</v>
      </c>
      <c r="ROH7" s="98">
        <f>'Sales Forecast by COS'!ROH6</f>
        <v>0</v>
      </c>
      <c r="ROI7" s="98">
        <f>'Sales Forecast by COS'!ROI6</f>
        <v>0</v>
      </c>
      <c r="ROJ7" s="98">
        <f>'Sales Forecast by COS'!ROJ6</f>
        <v>0</v>
      </c>
      <c r="ROK7" s="98">
        <f>'Sales Forecast by COS'!ROK6</f>
        <v>0</v>
      </c>
      <c r="ROL7" s="98">
        <f>'Sales Forecast by COS'!ROL6</f>
        <v>0</v>
      </c>
      <c r="ROM7" s="98">
        <f>'Sales Forecast by COS'!ROM6</f>
        <v>0</v>
      </c>
      <c r="RON7" s="98">
        <f>'Sales Forecast by COS'!RON6</f>
        <v>0</v>
      </c>
      <c r="ROO7" s="98">
        <f>'Sales Forecast by COS'!ROO6</f>
        <v>0</v>
      </c>
      <c r="ROP7" s="98">
        <f>'Sales Forecast by COS'!ROP6</f>
        <v>0</v>
      </c>
      <c r="ROQ7" s="98">
        <f>'Sales Forecast by COS'!ROQ6</f>
        <v>0</v>
      </c>
      <c r="ROR7" s="98">
        <f>'Sales Forecast by COS'!ROR6</f>
        <v>0</v>
      </c>
      <c r="ROS7" s="98">
        <f>'Sales Forecast by COS'!ROS6</f>
        <v>0</v>
      </c>
      <c r="ROT7" s="98">
        <f>'Sales Forecast by COS'!ROT6</f>
        <v>0</v>
      </c>
      <c r="ROU7" s="98">
        <f>'Sales Forecast by COS'!ROU6</f>
        <v>0</v>
      </c>
      <c r="ROV7" s="98">
        <f>'Sales Forecast by COS'!ROV6</f>
        <v>0</v>
      </c>
      <c r="ROW7" s="98">
        <f>'Sales Forecast by COS'!ROW6</f>
        <v>0</v>
      </c>
      <c r="ROX7" s="98">
        <f>'Sales Forecast by COS'!ROX6</f>
        <v>0</v>
      </c>
      <c r="ROY7" s="98">
        <f>'Sales Forecast by COS'!ROY6</f>
        <v>0</v>
      </c>
      <c r="ROZ7" s="98">
        <f>'Sales Forecast by COS'!ROZ6</f>
        <v>0</v>
      </c>
      <c r="RPA7" s="98">
        <f>'Sales Forecast by COS'!RPA6</f>
        <v>0</v>
      </c>
      <c r="RPB7" s="98">
        <f>'Sales Forecast by COS'!RPB6</f>
        <v>0</v>
      </c>
      <c r="RPC7" s="98">
        <f>'Sales Forecast by COS'!RPC6</f>
        <v>0</v>
      </c>
      <c r="RPD7" s="98">
        <f>'Sales Forecast by COS'!RPD6</f>
        <v>0</v>
      </c>
      <c r="RPE7" s="98">
        <f>'Sales Forecast by COS'!RPE6</f>
        <v>0</v>
      </c>
      <c r="RPF7" s="98">
        <f>'Sales Forecast by COS'!RPF6</f>
        <v>0</v>
      </c>
      <c r="RPG7" s="98">
        <f>'Sales Forecast by COS'!RPG6</f>
        <v>0</v>
      </c>
      <c r="RPH7" s="98">
        <f>'Sales Forecast by COS'!RPH6</f>
        <v>0</v>
      </c>
      <c r="RPI7" s="98">
        <f>'Sales Forecast by COS'!RPI6</f>
        <v>0</v>
      </c>
      <c r="RPJ7" s="98">
        <f>'Sales Forecast by COS'!RPJ6</f>
        <v>0</v>
      </c>
      <c r="RPK7" s="98">
        <f>'Sales Forecast by COS'!RPK6</f>
        <v>0</v>
      </c>
      <c r="RPL7" s="98">
        <f>'Sales Forecast by COS'!RPL6</f>
        <v>0</v>
      </c>
      <c r="RPM7" s="98">
        <f>'Sales Forecast by COS'!RPM6</f>
        <v>0</v>
      </c>
      <c r="RPN7" s="98">
        <f>'Sales Forecast by COS'!RPN6</f>
        <v>0</v>
      </c>
      <c r="RPO7" s="98">
        <f>'Sales Forecast by COS'!RPO6</f>
        <v>0</v>
      </c>
      <c r="RPP7" s="98">
        <f>'Sales Forecast by COS'!RPP6</f>
        <v>0</v>
      </c>
      <c r="RPQ7" s="98">
        <f>'Sales Forecast by COS'!RPQ6</f>
        <v>0</v>
      </c>
      <c r="RPR7" s="98">
        <f>'Sales Forecast by COS'!RPR6</f>
        <v>0</v>
      </c>
      <c r="RPS7" s="98">
        <f>'Sales Forecast by COS'!RPS6</f>
        <v>0</v>
      </c>
      <c r="RPT7" s="98">
        <f>'Sales Forecast by COS'!RPT6</f>
        <v>0</v>
      </c>
      <c r="RPU7" s="98">
        <f>'Sales Forecast by COS'!RPU6</f>
        <v>0</v>
      </c>
      <c r="RPV7" s="98">
        <f>'Sales Forecast by COS'!RPV6</f>
        <v>0</v>
      </c>
      <c r="RPW7" s="98">
        <f>'Sales Forecast by COS'!RPW6</f>
        <v>0</v>
      </c>
      <c r="RPX7" s="98">
        <f>'Sales Forecast by COS'!RPX6</f>
        <v>0</v>
      </c>
      <c r="RPY7" s="98">
        <f>'Sales Forecast by COS'!RPY6</f>
        <v>0</v>
      </c>
      <c r="RPZ7" s="98">
        <f>'Sales Forecast by COS'!RPZ6</f>
        <v>0</v>
      </c>
      <c r="RQA7" s="98">
        <f>'Sales Forecast by COS'!RQA6</f>
        <v>0</v>
      </c>
      <c r="RQB7" s="98">
        <f>'Sales Forecast by COS'!RQB6</f>
        <v>0</v>
      </c>
      <c r="RQC7" s="98">
        <f>'Sales Forecast by COS'!RQC6</f>
        <v>0</v>
      </c>
      <c r="RQD7" s="98">
        <f>'Sales Forecast by COS'!RQD6</f>
        <v>0</v>
      </c>
      <c r="RQE7" s="98">
        <f>'Sales Forecast by COS'!RQE6</f>
        <v>0</v>
      </c>
      <c r="RQF7" s="98">
        <f>'Sales Forecast by COS'!RQF6</f>
        <v>0</v>
      </c>
      <c r="RQG7" s="98">
        <f>'Sales Forecast by COS'!RQG6</f>
        <v>0</v>
      </c>
      <c r="RQH7" s="98">
        <f>'Sales Forecast by COS'!RQH6</f>
        <v>0</v>
      </c>
      <c r="RQI7" s="98">
        <f>'Sales Forecast by COS'!RQI6</f>
        <v>0</v>
      </c>
      <c r="RQJ7" s="98">
        <f>'Sales Forecast by COS'!RQJ6</f>
        <v>0</v>
      </c>
      <c r="RQK7" s="98">
        <f>'Sales Forecast by COS'!RQK6</f>
        <v>0</v>
      </c>
      <c r="RQL7" s="98">
        <f>'Sales Forecast by COS'!RQL6</f>
        <v>0</v>
      </c>
      <c r="RQM7" s="98">
        <f>'Sales Forecast by COS'!RQM6</f>
        <v>0</v>
      </c>
      <c r="RQN7" s="98">
        <f>'Sales Forecast by COS'!RQN6</f>
        <v>0</v>
      </c>
      <c r="RQO7" s="98">
        <f>'Sales Forecast by COS'!RQO6</f>
        <v>0</v>
      </c>
      <c r="RQP7" s="98">
        <f>'Sales Forecast by COS'!RQP6</f>
        <v>0</v>
      </c>
      <c r="RQQ7" s="98">
        <f>'Sales Forecast by COS'!RQQ6</f>
        <v>0</v>
      </c>
      <c r="RQR7" s="98">
        <f>'Sales Forecast by COS'!RQR6</f>
        <v>0</v>
      </c>
      <c r="RQS7" s="98">
        <f>'Sales Forecast by COS'!RQS6</f>
        <v>0</v>
      </c>
      <c r="RQT7" s="98">
        <f>'Sales Forecast by COS'!RQT6</f>
        <v>0</v>
      </c>
      <c r="RQU7" s="98">
        <f>'Sales Forecast by COS'!RQU6</f>
        <v>0</v>
      </c>
      <c r="RQV7" s="98">
        <f>'Sales Forecast by COS'!RQV6</f>
        <v>0</v>
      </c>
      <c r="RQW7" s="98">
        <f>'Sales Forecast by COS'!RQW6</f>
        <v>0</v>
      </c>
      <c r="RQX7" s="98">
        <f>'Sales Forecast by COS'!RQX6</f>
        <v>0</v>
      </c>
      <c r="RQY7" s="98">
        <f>'Sales Forecast by COS'!RQY6</f>
        <v>0</v>
      </c>
      <c r="RQZ7" s="98">
        <f>'Sales Forecast by COS'!RQZ6</f>
        <v>0</v>
      </c>
      <c r="RRA7" s="98">
        <f>'Sales Forecast by COS'!RRA6</f>
        <v>0</v>
      </c>
      <c r="RRB7" s="98">
        <f>'Sales Forecast by COS'!RRB6</f>
        <v>0</v>
      </c>
      <c r="RRC7" s="98">
        <f>'Sales Forecast by COS'!RRC6</f>
        <v>0</v>
      </c>
      <c r="RRD7" s="98">
        <f>'Sales Forecast by COS'!RRD6</f>
        <v>0</v>
      </c>
      <c r="RRE7" s="98">
        <f>'Sales Forecast by COS'!RRE6</f>
        <v>0</v>
      </c>
      <c r="RRF7" s="98">
        <f>'Sales Forecast by COS'!RRF6</f>
        <v>0</v>
      </c>
      <c r="RRG7" s="98">
        <f>'Sales Forecast by COS'!RRG6</f>
        <v>0</v>
      </c>
      <c r="RRH7" s="98">
        <f>'Sales Forecast by COS'!RRH6</f>
        <v>0</v>
      </c>
      <c r="RRI7" s="98">
        <f>'Sales Forecast by COS'!RRI6</f>
        <v>0</v>
      </c>
      <c r="RRJ7" s="98">
        <f>'Sales Forecast by COS'!RRJ6</f>
        <v>0</v>
      </c>
      <c r="RRK7" s="98">
        <f>'Sales Forecast by COS'!RRK6</f>
        <v>0</v>
      </c>
      <c r="RRL7" s="98">
        <f>'Sales Forecast by COS'!RRL6</f>
        <v>0</v>
      </c>
      <c r="RRM7" s="98">
        <f>'Sales Forecast by COS'!RRM6</f>
        <v>0</v>
      </c>
      <c r="RRN7" s="98">
        <f>'Sales Forecast by COS'!RRN6</f>
        <v>0</v>
      </c>
      <c r="RRO7" s="98">
        <f>'Sales Forecast by COS'!RRO6</f>
        <v>0</v>
      </c>
      <c r="RRP7" s="98">
        <f>'Sales Forecast by COS'!RRP6</f>
        <v>0</v>
      </c>
      <c r="RRQ7" s="98">
        <f>'Sales Forecast by COS'!RRQ6</f>
        <v>0</v>
      </c>
      <c r="RRR7" s="98">
        <f>'Sales Forecast by COS'!RRR6</f>
        <v>0</v>
      </c>
      <c r="RRS7" s="98">
        <f>'Sales Forecast by COS'!RRS6</f>
        <v>0</v>
      </c>
      <c r="RRT7" s="98">
        <f>'Sales Forecast by COS'!RRT6</f>
        <v>0</v>
      </c>
      <c r="RRU7" s="98">
        <f>'Sales Forecast by COS'!RRU6</f>
        <v>0</v>
      </c>
      <c r="RRV7" s="98">
        <f>'Sales Forecast by COS'!RRV6</f>
        <v>0</v>
      </c>
      <c r="RRW7" s="98">
        <f>'Sales Forecast by COS'!RRW6</f>
        <v>0</v>
      </c>
      <c r="RRX7" s="98">
        <f>'Sales Forecast by COS'!RRX6</f>
        <v>0</v>
      </c>
      <c r="RRY7" s="98">
        <f>'Sales Forecast by COS'!RRY6</f>
        <v>0</v>
      </c>
      <c r="RRZ7" s="98">
        <f>'Sales Forecast by COS'!RRZ6</f>
        <v>0</v>
      </c>
      <c r="RSA7" s="98">
        <f>'Sales Forecast by COS'!RSA6</f>
        <v>0</v>
      </c>
      <c r="RSB7" s="98">
        <f>'Sales Forecast by COS'!RSB6</f>
        <v>0</v>
      </c>
      <c r="RSC7" s="98">
        <f>'Sales Forecast by COS'!RSC6</f>
        <v>0</v>
      </c>
      <c r="RSD7" s="98">
        <f>'Sales Forecast by COS'!RSD6</f>
        <v>0</v>
      </c>
      <c r="RSE7" s="98">
        <f>'Sales Forecast by COS'!RSE6</f>
        <v>0</v>
      </c>
      <c r="RSF7" s="98">
        <f>'Sales Forecast by COS'!RSF6</f>
        <v>0</v>
      </c>
      <c r="RSG7" s="98">
        <f>'Sales Forecast by COS'!RSG6</f>
        <v>0</v>
      </c>
      <c r="RSH7" s="98">
        <f>'Sales Forecast by COS'!RSH6</f>
        <v>0</v>
      </c>
      <c r="RSI7" s="98">
        <f>'Sales Forecast by COS'!RSI6</f>
        <v>0</v>
      </c>
      <c r="RSJ7" s="98">
        <f>'Sales Forecast by COS'!RSJ6</f>
        <v>0</v>
      </c>
      <c r="RSK7" s="98">
        <f>'Sales Forecast by COS'!RSK6</f>
        <v>0</v>
      </c>
      <c r="RSL7" s="98">
        <f>'Sales Forecast by COS'!RSL6</f>
        <v>0</v>
      </c>
      <c r="RSM7" s="98">
        <f>'Sales Forecast by COS'!RSM6</f>
        <v>0</v>
      </c>
      <c r="RSN7" s="98">
        <f>'Sales Forecast by COS'!RSN6</f>
        <v>0</v>
      </c>
      <c r="RSO7" s="98">
        <f>'Sales Forecast by COS'!RSO6</f>
        <v>0</v>
      </c>
      <c r="RSP7" s="98">
        <f>'Sales Forecast by COS'!RSP6</f>
        <v>0</v>
      </c>
      <c r="RSQ7" s="98">
        <f>'Sales Forecast by COS'!RSQ6</f>
        <v>0</v>
      </c>
      <c r="RSR7" s="98">
        <f>'Sales Forecast by COS'!RSR6</f>
        <v>0</v>
      </c>
      <c r="RSS7" s="98">
        <f>'Sales Forecast by COS'!RSS6</f>
        <v>0</v>
      </c>
      <c r="RST7" s="98">
        <f>'Sales Forecast by COS'!RST6</f>
        <v>0</v>
      </c>
      <c r="RSU7" s="98">
        <f>'Sales Forecast by COS'!RSU6</f>
        <v>0</v>
      </c>
      <c r="RSV7" s="98">
        <f>'Sales Forecast by COS'!RSV6</f>
        <v>0</v>
      </c>
      <c r="RSW7" s="98">
        <f>'Sales Forecast by COS'!RSW6</f>
        <v>0</v>
      </c>
      <c r="RSX7" s="98">
        <f>'Sales Forecast by COS'!RSX6</f>
        <v>0</v>
      </c>
      <c r="RSY7" s="98">
        <f>'Sales Forecast by COS'!RSY6</f>
        <v>0</v>
      </c>
      <c r="RSZ7" s="98">
        <f>'Sales Forecast by COS'!RSZ6</f>
        <v>0</v>
      </c>
      <c r="RTA7" s="98">
        <f>'Sales Forecast by COS'!RTA6</f>
        <v>0</v>
      </c>
      <c r="RTB7" s="98">
        <f>'Sales Forecast by COS'!RTB6</f>
        <v>0</v>
      </c>
      <c r="RTC7" s="98">
        <f>'Sales Forecast by COS'!RTC6</f>
        <v>0</v>
      </c>
      <c r="RTD7" s="98">
        <f>'Sales Forecast by COS'!RTD6</f>
        <v>0</v>
      </c>
      <c r="RTE7" s="98">
        <f>'Sales Forecast by COS'!RTE6</f>
        <v>0</v>
      </c>
      <c r="RTF7" s="98">
        <f>'Sales Forecast by COS'!RTF6</f>
        <v>0</v>
      </c>
      <c r="RTG7" s="98">
        <f>'Sales Forecast by COS'!RTG6</f>
        <v>0</v>
      </c>
      <c r="RTH7" s="98">
        <f>'Sales Forecast by COS'!RTH6</f>
        <v>0</v>
      </c>
      <c r="RTI7" s="98">
        <f>'Sales Forecast by COS'!RTI6</f>
        <v>0</v>
      </c>
      <c r="RTJ7" s="98">
        <f>'Sales Forecast by COS'!RTJ6</f>
        <v>0</v>
      </c>
      <c r="RTK7" s="98">
        <f>'Sales Forecast by COS'!RTK6</f>
        <v>0</v>
      </c>
      <c r="RTL7" s="98">
        <f>'Sales Forecast by COS'!RTL6</f>
        <v>0</v>
      </c>
      <c r="RTM7" s="98">
        <f>'Sales Forecast by COS'!RTM6</f>
        <v>0</v>
      </c>
      <c r="RTN7" s="98">
        <f>'Sales Forecast by COS'!RTN6</f>
        <v>0</v>
      </c>
      <c r="RTO7" s="98">
        <f>'Sales Forecast by COS'!RTO6</f>
        <v>0</v>
      </c>
      <c r="RTP7" s="98">
        <f>'Sales Forecast by COS'!RTP6</f>
        <v>0</v>
      </c>
      <c r="RTQ7" s="98">
        <f>'Sales Forecast by COS'!RTQ6</f>
        <v>0</v>
      </c>
      <c r="RTR7" s="98">
        <f>'Sales Forecast by COS'!RTR6</f>
        <v>0</v>
      </c>
      <c r="RTS7" s="98">
        <f>'Sales Forecast by COS'!RTS6</f>
        <v>0</v>
      </c>
      <c r="RTT7" s="98">
        <f>'Sales Forecast by COS'!RTT6</f>
        <v>0</v>
      </c>
      <c r="RTU7" s="98">
        <f>'Sales Forecast by COS'!RTU6</f>
        <v>0</v>
      </c>
      <c r="RTV7" s="98">
        <f>'Sales Forecast by COS'!RTV6</f>
        <v>0</v>
      </c>
      <c r="RTW7" s="98">
        <f>'Sales Forecast by COS'!RTW6</f>
        <v>0</v>
      </c>
      <c r="RTX7" s="98">
        <f>'Sales Forecast by COS'!RTX6</f>
        <v>0</v>
      </c>
      <c r="RTY7" s="98">
        <f>'Sales Forecast by COS'!RTY6</f>
        <v>0</v>
      </c>
      <c r="RTZ7" s="98">
        <f>'Sales Forecast by COS'!RTZ6</f>
        <v>0</v>
      </c>
      <c r="RUA7" s="98">
        <f>'Sales Forecast by COS'!RUA6</f>
        <v>0</v>
      </c>
      <c r="RUB7" s="98">
        <f>'Sales Forecast by COS'!RUB6</f>
        <v>0</v>
      </c>
      <c r="RUC7" s="98">
        <f>'Sales Forecast by COS'!RUC6</f>
        <v>0</v>
      </c>
      <c r="RUD7" s="98">
        <f>'Sales Forecast by COS'!RUD6</f>
        <v>0</v>
      </c>
      <c r="RUE7" s="98">
        <f>'Sales Forecast by COS'!RUE6</f>
        <v>0</v>
      </c>
      <c r="RUF7" s="98">
        <f>'Sales Forecast by COS'!RUF6</f>
        <v>0</v>
      </c>
      <c r="RUG7" s="98">
        <f>'Sales Forecast by COS'!RUG6</f>
        <v>0</v>
      </c>
      <c r="RUH7" s="98">
        <f>'Sales Forecast by COS'!RUH6</f>
        <v>0</v>
      </c>
      <c r="RUI7" s="98">
        <f>'Sales Forecast by COS'!RUI6</f>
        <v>0</v>
      </c>
      <c r="RUJ7" s="98">
        <f>'Sales Forecast by COS'!RUJ6</f>
        <v>0</v>
      </c>
      <c r="RUK7" s="98">
        <f>'Sales Forecast by COS'!RUK6</f>
        <v>0</v>
      </c>
      <c r="RUL7" s="98">
        <f>'Sales Forecast by COS'!RUL6</f>
        <v>0</v>
      </c>
      <c r="RUM7" s="98">
        <f>'Sales Forecast by COS'!RUM6</f>
        <v>0</v>
      </c>
      <c r="RUN7" s="98">
        <f>'Sales Forecast by COS'!RUN6</f>
        <v>0</v>
      </c>
      <c r="RUO7" s="98">
        <f>'Sales Forecast by COS'!RUO6</f>
        <v>0</v>
      </c>
      <c r="RUP7" s="98">
        <f>'Sales Forecast by COS'!RUP6</f>
        <v>0</v>
      </c>
      <c r="RUQ7" s="98">
        <f>'Sales Forecast by COS'!RUQ6</f>
        <v>0</v>
      </c>
      <c r="RUR7" s="98">
        <f>'Sales Forecast by COS'!RUR6</f>
        <v>0</v>
      </c>
      <c r="RUS7" s="98">
        <f>'Sales Forecast by COS'!RUS6</f>
        <v>0</v>
      </c>
      <c r="RUT7" s="98">
        <f>'Sales Forecast by COS'!RUT6</f>
        <v>0</v>
      </c>
      <c r="RUU7" s="98">
        <f>'Sales Forecast by COS'!RUU6</f>
        <v>0</v>
      </c>
      <c r="RUV7" s="98">
        <f>'Sales Forecast by COS'!RUV6</f>
        <v>0</v>
      </c>
      <c r="RUW7" s="98">
        <f>'Sales Forecast by COS'!RUW6</f>
        <v>0</v>
      </c>
      <c r="RUX7" s="98">
        <f>'Sales Forecast by COS'!RUX6</f>
        <v>0</v>
      </c>
      <c r="RUY7" s="98">
        <f>'Sales Forecast by COS'!RUY6</f>
        <v>0</v>
      </c>
      <c r="RUZ7" s="98">
        <f>'Sales Forecast by COS'!RUZ6</f>
        <v>0</v>
      </c>
      <c r="RVA7" s="98">
        <f>'Sales Forecast by COS'!RVA6</f>
        <v>0</v>
      </c>
      <c r="RVB7" s="98">
        <f>'Sales Forecast by COS'!RVB6</f>
        <v>0</v>
      </c>
      <c r="RVC7" s="98">
        <f>'Sales Forecast by COS'!RVC6</f>
        <v>0</v>
      </c>
      <c r="RVD7" s="98">
        <f>'Sales Forecast by COS'!RVD6</f>
        <v>0</v>
      </c>
      <c r="RVE7" s="98">
        <f>'Sales Forecast by COS'!RVE6</f>
        <v>0</v>
      </c>
      <c r="RVF7" s="98">
        <f>'Sales Forecast by COS'!RVF6</f>
        <v>0</v>
      </c>
      <c r="RVG7" s="98">
        <f>'Sales Forecast by COS'!RVG6</f>
        <v>0</v>
      </c>
      <c r="RVH7" s="98">
        <f>'Sales Forecast by COS'!RVH6</f>
        <v>0</v>
      </c>
      <c r="RVI7" s="98">
        <f>'Sales Forecast by COS'!RVI6</f>
        <v>0</v>
      </c>
      <c r="RVJ7" s="98">
        <f>'Sales Forecast by COS'!RVJ6</f>
        <v>0</v>
      </c>
      <c r="RVK7" s="98">
        <f>'Sales Forecast by COS'!RVK6</f>
        <v>0</v>
      </c>
      <c r="RVL7" s="98">
        <f>'Sales Forecast by COS'!RVL6</f>
        <v>0</v>
      </c>
      <c r="RVM7" s="98">
        <f>'Sales Forecast by COS'!RVM6</f>
        <v>0</v>
      </c>
      <c r="RVN7" s="98">
        <f>'Sales Forecast by COS'!RVN6</f>
        <v>0</v>
      </c>
      <c r="RVO7" s="98">
        <f>'Sales Forecast by COS'!RVO6</f>
        <v>0</v>
      </c>
      <c r="RVP7" s="98">
        <f>'Sales Forecast by COS'!RVP6</f>
        <v>0</v>
      </c>
      <c r="RVQ7" s="98">
        <f>'Sales Forecast by COS'!RVQ6</f>
        <v>0</v>
      </c>
      <c r="RVR7" s="98">
        <f>'Sales Forecast by COS'!RVR6</f>
        <v>0</v>
      </c>
      <c r="RVS7" s="98">
        <f>'Sales Forecast by COS'!RVS6</f>
        <v>0</v>
      </c>
      <c r="RVT7" s="98">
        <f>'Sales Forecast by COS'!RVT6</f>
        <v>0</v>
      </c>
      <c r="RVU7" s="98">
        <f>'Sales Forecast by COS'!RVU6</f>
        <v>0</v>
      </c>
      <c r="RVV7" s="98">
        <f>'Sales Forecast by COS'!RVV6</f>
        <v>0</v>
      </c>
      <c r="RVW7" s="98">
        <f>'Sales Forecast by COS'!RVW6</f>
        <v>0</v>
      </c>
      <c r="RVX7" s="98">
        <f>'Sales Forecast by COS'!RVX6</f>
        <v>0</v>
      </c>
      <c r="RVY7" s="98">
        <f>'Sales Forecast by COS'!RVY6</f>
        <v>0</v>
      </c>
      <c r="RVZ7" s="98">
        <f>'Sales Forecast by COS'!RVZ6</f>
        <v>0</v>
      </c>
      <c r="RWA7" s="98">
        <f>'Sales Forecast by COS'!RWA6</f>
        <v>0</v>
      </c>
      <c r="RWB7" s="98">
        <f>'Sales Forecast by COS'!RWB6</f>
        <v>0</v>
      </c>
      <c r="RWC7" s="98">
        <f>'Sales Forecast by COS'!RWC6</f>
        <v>0</v>
      </c>
      <c r="RWD7" s="98">
        <f>'Sales Forecast by COS'!RWD6</f>
        <v>0</v>
      </c>
      <c r="RWE7" s="98">
        <f>'Sales Forecast by COS'!RWE6</f>
        <v>0</v>
      </c>
      <c r="RWF7" s="98">
        <f>'Sales Forecast by COS'!RWF6</f>
        <v>0</v>
      </c>
      <c r="RWG7" s="98">
        <f>'Sales Forecast by COS'!RWG6</f>
        <v>0</v>
      </c>
      <c r="RWH7" s="98">
        <f>'Sales Forecast by COS'!RWH6</f>
        <v>0</v>
      </c>
      <c r="RWI7" s="98">
        <f>'Sales Forecast by COS'!RWI6</f>
        <v>0</v>
      </c>
      <c r="RWJ7" s="98">
        <f>'Sales Forecast by COS'!RWJ6</f>
        <v>0</v>
      </c>
      <c r="RWK7" s="98">
        <f>'Sales Forecast by COS'!RWK6</f>
        <v>0</v>
      </c>
      <c r="RWL7" s="98">
        <f>'Sales Forecast by COS'!RWL6</f>
        <v>0</v>
      </c>
      <c r="RWM7" s="98">
        <f>'Sales Forecast by COS'!RWM6</f>
        <v>0</v>
      </c>
      <c r="RWN7" s="98">
        <f>'Sales Forecast by COS'!RWN6</f>
        <v>0</v>
      </c>
      <c r="RWO7" s="98">
        <f>'Sales Forecast by COS'!RWO6</f>
        <v>0</v>
      </c>
      <c r="RWP7" s="98">
        <f>'Sales Forecast by COS'!RWP6</f>
        <v>0</v>
      </c>
      <c r="RWQ7" s="98">
        <f>'Sales Forecast by COS'!RWQ6</f>
        <v>0</v>
      </c>
      <c r="RWR7" s="98">
        <f>'Sales Forecast by COS'!RWR6</f>
        <v>0</v>
      </c>
      <c r="RWS7" s="98">
        <f>'Sales Forecast by COS'!RWS6</f>
        <v>0</v>
      </c>
      <c r="RWT7" s="98">
        <f>'Sales Forecast by COS'!RWT6</f>
        <v>0</v>
      </c>
      <c r="RWU7" s="98">
        <f>'Sales Forecast by COS'!RWU6</f>
        <v>0</v>
      </c>
      <c r="RWV7" s="98">
        <f>'Sales Forecast by COS'!RWV6</f>
        <v>0</v>
      </c>
      <c r="RWW7" s="98">
        <f>'Sales Forecast by COS'!RWW6</f>
        <v>0</v>
      </c>
      <c r="RWX7" s="98">
        <f>'Sales Forecast by COS'!RWX6</f>
        <v>0</v>
      </c>
      <c r="RWY7" s="98">
        <f>'Sales Forecast by COS'!RWY6</f>
        <v>0</v>
      </c>
      <c r="RWZ7" s="98">
        <f>'Sales Forecast by COS'!RWZ6</f>
        <v>0</v>
      </c>
      <c r="RXA7" s="98">
        <f>'Sales Forecast by COS'!RXA6</f>
        <v>0</v>
      </c>
      <c r="RXB7" s="98">
        <f>'Sales Forecast by COS'!RXB6</f>
        <v>0</v>
      </c>
      <c r="RXC7" s="98">
        <f>'Sales Forecast by COS'!RXC6</f>
        <v>0</v>
      </c>
      <c r="RXD7" s="98">
        <f>'Sales Forecast by COS'!RXD6</f>
        <v>0</v>
      </c>
      <c r="RXE7" s="98">
        <f>'Sales Forecast by COS'!RXE6</f>
        <v>0</v>
      </c>
      <c r="RXF7" s="98">
        <f>'Sales Forecast by COS'!RXF6</f>
        <v>0</v>
      </c>
      <c r="RXG7" s="98">
        <f>'Sales Forecast by COS'!RXG6</f>
        <v>0</v>
      </c>
      <c r="RXH7" s="98">
        <f>'Sales Forecast by COS'!RXH6</f>
        <v>0</v>
      </c>
      <c r="RXI7" s="98">
        <f>'Sales Forecast by COS'!RXI6</f>
        <v>0</v>
      </c>
      <c r="RXJ7" s="98">
        <f>'Sales Forecast by COS'!RXJ6</f>
        <v>0</v>
      </c>
      <c r="RXK7" s="98">
        <f>'Sales Forecast by COS'!RXK6</f>
        <v>0</v>
      </c>
      <c r="RXL7" s="98">
        <f>'Sales Forecast by COS'!RXL6</f>
        <v>0</v>
      </c>
      <c r="RXM7" s="98">
        <f>'Sales Forecast by COS'!RXM6</f>
        <v>0</v>
      </c>
      <c r="RXN7" s="98">
        <f>'Sales Forecast by COS'!RXN6</f>
        <v>0</v>
      </c>
      <c r="RXO7" s="98">
        <f>'Sales Forecast by COS'!RXO6</f>
        <v>0</v>
      </c>
      <c r="RXP7" s="98">
        <f>'Sales Forecast by COS'!RXP6</f>
        <v>0</v>
      </c>
      <c r="RXQ7" s="98">
        <f>'Sales Forecast by COS'!RXQ6</f>
        <v>0</v>
      </c>
      <c r="RXR7" s="98">
        <f>'Sales Forecast by COS'!RXR6</f>
        <v>0</v>
      </c>
      <c r="RXS7" s="98">
        <f>'Sales Forecast by COS'!RXS6</f>
        <v>0</v>
      </c>
      <c r="RXT7" s="98">
        <f>'Sales Forecast by COS'!RXT6</f>
        <v>0</v>
      </c>
      <c r="RXU7" s="98">
        <f>'Sales Forecast by COS'!RXU6</f>
        <v>0</v>
      </c>
      <c r="RXV7" s="98">
        <f>'Sales Forecast by COS'!RXV6</f>
        <v>0</v>
      </c>
      <c r="RXW7" s="98">
        <f>'Sales Forecast by COS'!RXW6</f>
        <v>0</v>
      </c>
      <c r="RXX7" s="98">
        <f>'Sales Forecast by COS'!RXX6</f>
        <v>0</v>
      </c>
      <c r="RXY7" s="98">
        <f>'Sales Forecast by COS'!RXY6</f>
        <v>0</v>
      </c>
      <c r="RXZ7" s="98">
        <f>'Sales Forecast by COS'!RXZ6</f>
        <v>0</v>
      </c>
      <c r="RYA7" s="98">
        <f>'Sales Forecast by COS'!RYA6</f>
        <v>0</v>
      </c>
      <c r="RYB7" s="98">
        <f>'Sales Forecast by COS'!RYB6</f>
        <v>0</v>
      </c>
      <c r="RYC7" s="98">
        <f>'Sales Forecast by COS'!RYC6</f>
        <v>0</v>
      </c>
      <c r="RYD7" s="98">
        <f>'Sales Forecast by COS'!RYD6</f>
        <v>0</v>
      </c>
      <c r="RYE7" s="98">
        <f>'Sales Forecast by COS'!RYE6</f>
        <v>0</v>
      </c>
      <c r="RYF7" s="98">
        <f>'Sales Forecast by COS'!RYF6</f>
        <v>0</v>
      </c>
      <c r="RYG7" s="98">
        <f>'Sales Forecast by COS'!RYG6</f>
        <v>0</v>
      </c>
      <c r="RYH7" s="98">
        <f>'Sales Forecast by COS'!RYH6</f>
        <v>0</v>
      </c>
      <c r="RYI7" s="98">
        <f>'Sales Forecast by COS'!RYI6</f>
        <v>0</v>
      </c>
      <c r="RYJ7" s="98">
        <f>'Sales Forecast by COS'!RYJ6</f>
        <v>0</v>
      </c>
      <c r="RYK7" s="98">
        <f>'Sales Forecast by COS'!RYK6</f>
        <v>0</v>
      </c>
      <c r="RYL7" s="98">
        <f>'Sales Forecast by COS'!RYL6</f>
        <v>0</v>
      </c>
      <c r="RYM7" s="98">
        <f>'Sales Forecast by COS'!RYM6</f>
        <v>0</v>
      </c>
      <c r="RYN7" s="98">
        <f>'Sales Forecast by COS'!RYN6</f>
        <v>0</v>
      </c>
      <c r="RYO7" s="98">
        <f>'Sales Forecast by COS'!RYO6</f>
        <v>0</v>
      </c>
      <c r="RYP7" s="98">
        <f>'Sales Forecast by COS'!RYP6</f>
        <v>0</v>
      </c>
      <c r="RYQ7" s="98">
        <f>'Sales Forecast by COS'!RYQ6</f>
        <v>0</v>
      </c>
      <c r="RYR7" s="98">
        <f>'Sales Forecast by COS'!RYR6</f>
        <v>0</v>
      </c>
      <c r="RYS7" s="98">
        <f>'Sales Forecast by COS'!RYS6</f>
        <v>0</v>
      </c>
      <c r="RYT7" s="98">
        <f>'Sales Forecast by COS'!RYT6</f>
        <v>0</v>
      </c>
      <c r="RYU7" s="98">
        <f>'Sales Forecast by COS'!RYU6</f>
        <v>0</v>
      </c>
      <c r="RYV7" s="98">
        <f>'Sales Forecast by COS'!RYV6</f>
        <v>0</v>
      </c>
      <c r="RYW7" s="98">
        <f>'Sales Forecast by COS'!RYW6</f>
        <v>0</v>
      </c>
      <c r="RYX7" s="98">
        <f>'Sales Forecast by COS'!RYX6</f>
        <v>0</v>
      </c>
      <c r="RYY7" s="98">
        <f>'Sales Forecast by COS'!RYY6</f>
        <v>0</v>
      </c>
      <c r="RYZ7" s="98">
        <f>'Sales Forecast by COS'!RYZ6</f>
        <v>0</v>
      </c>
      <c r="RZA7" s="98">
        <f>'Sales Forecast by COS'!RZA6</f>
        <v>0</v>
      </c>
      <c r="RZB7" s="98">
        <f>'Sales Forecast by COS'!RZB6</f>
        <v>0</v>
      </c>
      <c r="RZC7" s="98">
        <f>'Sales Forecast by COS'!RZC6</f>
        <v>0</v>
      </c>
      <c r="RZD7" s="98">
        <f>'Sales Forecast by COS'!RZD6</f>
        <v>0</v>
      </c>
      <c r="RZE7" s="98">
        <f>'Sales Forecast by COS'!RZE6</f>
        <v>0</v>
      </c>
      <c r="RZF7" s="98">
        <f>'Sales Forecast by COS'!RZF6</f>
        <v>0</v>
      </c>
      <c r="RZG7" s="98">
        <f>'Sales Forecast by COS'!RZG6</f>
        <v>0</v>
      </c>
      <c r="RZH7" s="98">
        <f>'Sales Forecast by COS'!RZH6</f>
        <v>0</v>
      </c>
      <c r="RZI7" s="98">
        <f>'Sales Forecast by COS'!RZI6</f>
        <v>0</v>
      </c>
      <c r="RZJ7" s="98">
        <f>'Sales Forecast by COS'!RZJ6</f>
        <v>0</v>
      </c>
      <c r="RZK7" s="98">
        <f>'Sales Forecast by COS'!RZK6</f>
        <v>0</v>
      </c>
      <c r="RZL7" s="98">
        <f>'Sales Forecast by COS'!RZL6</f>
        <v>0</v>
      </c>
      <c r="RZM7" s="98">
        <f>'Sales Forecast by COS'!RZM6</f>
        <v>0</v>
      </c>
      <c r="RZN7" s="98">
        <f>'Sales Forecast by COS'!RZN6</f>
        <v>0</v>
      </c>
      <c r="RZO7" s="98">
        <f>'Sales Forecast by COS'!RZO6</f>
        <v>0</v>
      </c>
      <c r="RZP7" s="98">
        <f>'Sales Forecast by COS'!RZP6</f>
        <v>0</v>
      </c>
      <c r="RZQ7" s="98">
        <f>'Sales Forecast by COS'!RZQ6</f>
        <v>0</v>
      </c>
      <c r="RZR7" s="98">
        <f>'Sales Forecast by COS'!RZR6</f>
        <v>0</v>
      </c>
      <c r="RZS7" s="98">
        <f>'Sales Forecast by COS'!RZS6</f>
        <v>0</v>
      </c>
      <c r="RZT7" s="98">
        <f>'Sales Forecast by COS'!RZT6</f>
        <v>0</v>
      </c>
      <c r="RZU7" s="98">
        <f>'Sales Forecast by COS'!RZU6</f>
        <v>0</v>
      </c>
      <c r="RZV7" s="98">
        <f>'Sales Forecast by COS'!RZV6</f>
        <v>0</v>
      </c>
      <c r="RZW7" s="98">
        <f>'Sales Forecast by COS'!RZW6</f>
        <v>0</v>
      </c>
      <c r="RZX7" s="98">
        <f>'Sales Forecast by COS'!RZX6</f>
        <v>0</v>
      </c>
      <c r="RZY7" s="98">
        <f>'Sales Forecast by COS'!RZY6</f>
        <v>0</v>
      </c>
      <c r="RZZ7" s="98">
        <f>'Sales Forecast by COS'!RZZ6</f>
        <v>0</v>
      </c>
      <c r="SAA7" s="98">
        <f>'Sales Forecast by COS'!SAA6</f>
        <v>0</v>
      </c>
      <c r="SAB7" s="98">
        <f>'Sales Forecast by COS'!SAB6</f>
        <v>0</v>
      </c>
      <c r="SAC7" s="98">
        <f>'Sales Forecast by COS'!SAC6</f>
        <v>0</v>
      </c>
      <c r="SAD7" s="98">
        <f>'Sales Forecast by COS'!SAD6</f>
        <v>0</v>
      </c>
      <c r="SAE7" s="98">
        <f>'Sales Forecast by COS'!SAE6</f>
        <v>0</v>
      </c>
      <c r="SAF7" s="98">
        <f>'Sales Forecast by COS'!SAF6</f>
        <v>0</v>
      </c>
      <c r="SAG7" s="98">
        <f>'Sales Forecast by COS'!SAG6</f>
        <v>0</v>
      </c>
      <c r="SAH7" s="98">
        <f>'Sales Forecast by COS'!SAH6</f>
        <v>0</v>
      </c>
      <c r="SAI7" s="98">
        <f>'Sales Forecast by COS'!SAI6</f>
        <v>0</v>
      </c>
      <c r="SAJ7" s="98">
        <f>'Sales Forecast by COS'!SAJ6</f>
        <v>0</v>
      </c>
      <c r="SAK7" s="98">
        <f>'Sales Forecast by COS'!SAK6</f>
        <v>0</v>
      </c>
      <c r="SAL7" s="98">
        <f>'Sales Forecast by COS'!SAL6</f>
        <v>0</v>
      </c>
      <c r="SAM7" s="98">
        <f>'Sales Forecast by COS'!SAM6</f>
        <v>0</v>
      </c>
      <c r="SAN7" s="98">
        <f>'Sales Forecast by COS'!SAN6</f>
        <v>0</v>
      </c>
      <c r="SAO7" s="98">
        <f>'Sales Forecast by COS'!SAO6</f>
        <v>0</v>
      </c>
      <c r="SAP7" s="98">
        <f>'Sales Forecast by COS'!SAP6</f>
        <v>0</v>
      </c>
      <c r="SAQ7" s="98">
        <f>'Sales Forecast by COS'!SAQ6</f>
        <v>0</v>
      </c>
      <c r="SAR7" s="98">
        <f>'Sales Forecast by COS'!SAR6</f>
        <v>0</v>
      </c>
      <c r="SAS7" s="98">
        <f>'Sales Forecast by COS'!SAS6</f>
        <v>0</v>
      </c>
      <c r="SAT7" s="98">
        <f>'Sales Forecast by COS'!SAT6</f>
        <v>0</v>
      </c>
      <c r="SAU7" s="98">
        <f>'Sales Forecast by COS'!SAU6</f>
        <v>0</v>
      </c>
      <c r="SAV7" s="98">
        <f>'Sales Forecast by COS'!SAV6</f>
        <v>0</v>
      </c>
      <c r="SAW7" s="98">
        <f>'Sales Forecast by COS'!SAW6</f>
        <v>0</v>
      </c>
      <c r="SAX7" s="98">
        <f>'Sales Forecast by COS'!SAX6</f>
        <v>0</v>
      </c>
      <c r="SAY7" s="98">
        <f>'Sales Forecast by COS'!SAY6</f>
        <v>0</v>
      </c>
      <c r="SAZ7" s="98">
        <f>'Sales Forecast by COS'!SAZ6</f>
        <v>0</v>
      </c>
      <c r="SBA7" s="98">
        <f>'Sales Forecast by COS'!SBA6</f>
        <v>0</v>
      </c>
      <c r="SBB7" s="98">
        <f>'Sales Forecast by COS'!SBB6</f>
        <v>0</v>
      </c>
      <c r="SBC7" s="98">
        <f>'Sales Forecast by COS'!SBC6</f>
        <v>0</v>
      </c>
      <c r="SBD7" s="98">
        <f>'Sales Forecast by COS'!SBD6</f>
        <v>0</v>
      </c>
      <c r="SBE7" s="98">
        <f>'Sales Forecast by COS'!SBE6</f>
        <v>0</v>
      </c>
      <c r="SBF7" s="98">
        <f>'Sales Forecast by COS'!SBF6</f>
        <v>0</v>
      </c>
      <c r="SBG7" s="98">
        <f>'Sales Forecast by COS'!SBG6</f>
        <v>0</v>
      </c>
      <c r="SBH7" s="98">
        <f>'Sales Forecast by COS'!SBH6</f>
        <v>0</v>
      </c>
      <c r="SBI7" s="98">
        <f>'Sales Forecast by COS'!SBI6</f>
        <v>0</v>
      </c>
      <c r="SBJ7" s="98">
        <f>'Sales Forecast by COS'!SBJ6</f>
        <v>0</v>
      </c>
      <c r="SBK7" s="98">
        <f>'Sales Forecast by COS'!SBK6</f>
        <v>0</v>
      </c>
      <c r="SBL7" s="98">
        <f>'Sales Forecast by COS'!SBL6</f>
        <v>0</v>
      </c>
      <c r="SBM7" s="98">
        <f>'Sales Forecast by COS'!SBM6</f>
        <v>0</v>
      </c>
      <c r="SBN7" s="98">
        <f>'Sales Forecast by COS'!SBN6</f>
        <v>0</v>
      </c>
      <c r="SBO7" s="98">
        <f>'Sales Forecast by COS'!SBO6</f>
        <v>0</v>
      </c>
      <c r="SBP7" s="98">
        <f>'Sales Forecast by COS'!SBP6</f>
        <v>0</v>
      </c>
      <c r="SBQ7" s="98">
        <f>'Sales Forecast by COS'!SBQ6</f>
        <v>0</v>
      </c>
      <c r="SBR7" s="98">
        <f>'Sales Forecast by COS'!SBR6</f>
        <v>0</v>
      </c>
      <c r="SBS7" s="98">
        <f>'Sales Forecast by COS'!SBS6</f>
        <v>0</v>
      </c>
      <c r="SBT7" s="98">
        <f>'Sales Forecast by COS'!SBT6</f>
        <v>0</v>
      </c>
      <c r="SBU7" s="98">
        <f>'Sales Forecast by COS'!SBU6</f>
        <v>0</v>
      </c>
      <c r="SBV7" s="98">
        <f>'Sales Forecast by COS'!SBV6</f>
        <v>0</v>
      </c>
      <c r="SBW7" s="98">
        <f>'Sales Forecast by COS'!SBW6</f>
        <v>0</v>
      </c>
      <c r="SBX7" s="98">
        <f>'Sales Forecast by COS'!SBX6</f>
        <v>0</v>
      </c>
      <c r="SBY7" s="98">
        <f>'Sales Forecast by COS'!SBY6</f>
        <v>0</v>
      </c>
      <c r="SBZ7" s="98">
        <f>'Sales Forecast by COS'!SBZ6</f>
        <v>0</v>
      </c>
      <c r="SCA7" s="98">
        <f>'Sales Forecast by COS'!SCA6</f>
        <v>0</v>
      </c>
      <c r="SCB7" s="98">
        <f>'Sales Forecast by COS'!SCB6</f>
        <v>0</v>
      </c>
      <c r="SCC7" s="98">
        <f>'Sales Forecast by COS'!SCC6</f>
        <v>0</v>
      </c>
      <c r="SCD7" s="98">
        <f>'Sales Forecast by COS'!SCD6</f>
        <v>0</v>
      </c>
      <c r="SCE7" s="98">
        <f>'Sales Forecast by COS'!SCE6</f>
        <v>0</v>
      </c>
      <c r="SCF7" s="98">
        <f>'Sales Forecast by COS'!SCF6</f>
        <v>0</v>
      </c>
      <c r="SCG7" s="98">
        <f>'Sales Forecast by COS'!SCG6</f>
        <v>0</v>
      </c>
      <c r="SCH7" s="98">
        <f>'Sales Forecast by COS'!SCH6</f>
        <v>0</v>
      </c>
      <c r="SCI7" s="98">
        <f>'Sales Forecast by COS'!SCI6</f>
        <v>0</v>
      </c>
      <c r="SCJ7" s="98">
        <f>'Sales Forecast by COS'!SCJ6</f>
        <v>0</v>
      </c>
      <c r="SCK7" s="98">
        <f>'Sales Forecast by COS'!SCK6</f>
        <v>0</v>
      </c>
      <c r="SCL7" s="98">
        <f>'Sales Forecast by COS'!SCL6</f>
        <v>0</v>
      </c>
      <c r="SCM7" s="98">
        <f>'Sales Forecast by COS'!SCM6</f>
        <v>0</v>
      </c>
      <c r="SCN7" s="98">
        <f>'Sales Forecast by COS'!SCN6</f>
        <v>0</v>
      </c>
      <c r="SCO7" s="98">
        <f>'Sales Forecast by COS'!SCO6</f>
        <v>0</v>
      </c>
      <c r="SCP7" s="98">
        <f>'Sales Forecast by COS'!SCP6</f>
        <v>0</v>
      </c>
      <c r="SCQ7" s="98">
        <f>'Sales Forecast by COS'!SCQ6</f>
        <v>0</v>
      </c>
      <c r="SCR7" s="98">
        <f>'Sales Forecast by COS'!SCR6</f>
        <v>0</v>
      </c>
      <c r="SCS7" s="98">
        <f>'Sales Forecast by COS'!SCS6</f>
        <v>0</v>
      </c>
      <c r="SCT7" s="98">
        <f>'Sales Forecast by COS'!SCT6</f>
        <v>0</v>
      </c>
      <c r="SCU7" s="98">
        <f>'Sales Forecast by COS'!SCU6</f>
        <v>0</v>
      </c>
      <c r="SCV7" s="98">
        <f>'Sales Forecast by COS'!SCV6</f>
        <v>0</v>
      </c>
      <c r="SCW7" s="98">
        <f>'Sales Forecast by COS'!SCW6</f>
        <v>0</v>
      </c>
      <c r="SCX7" s="98">
        <f>'Sales Forecast by COS'!SCX6</f>
        <v>0</v>
      </c>
      <c r="SCY7" s="98">
        <f>'Sales Forecast by COS'!SCY6</f>
        <v>0</v>
      </c>
      <c r="SCZ7" s="98">
        <f>'Sales Forecast by COS'!SCZ6</f>
        <v>0</v>
      </c>
      <c r="SDA7" s="98">
        <f>'Sales Forecast by COS'!SDA6</f>
        <v>0</v>
      </c>
      <c r="SDB7" s="98">
        <f>'Sales Forecast by COS'!SDB6</f>
        <v>0</v>
      </c>
      <c r="SDC7" s="98">
        <f>'Sales Forecast by COS'!SDC6</f>
        <v>0</v>
      </c>
      <c r="SDD7" s="98">
        <f>'Sales Forecast by COS'!SDD6</f>
        <v>0</v>
      </c>
      <c r="SDE7" s="98">
        <f>'Sales Forecast by COS'!SDE6</f>
        <v>0</v>
      </c>
      <c r="SDF7" s="98">
        <f>'Sales Forecast by COS'!SDF6</f>
        <v>0</v>
      </c>
      <c r="SDG7" s="98">
        <f>'Sales Forecast by COS'!SDG6</f>
        <v>0</v>
      </c>
      <c r="SDH7" s="98">
        <f>'Sales Forecast by COS'!SDH6</f>
        <v>0</v>
      </c>
      <c r="SDI7" s="98">
        <f>'Sales Forecast by COS'!SDI6</f>
        <v>0</v>
      </c>
      <c r="SDJ7" s="98">
        <f>'Sales Forecast by COS'!SDJ6</f>
        <v>0</v>
      </c>
      <c r="SDK7" s="98">
        <f>'Sales Forecast by COS'!SDK6</f>
        <v>0</v>
      </c>
      <c r="SDL7" s="98">
        <f>'Sales Forecast by COS'!SDL6</f>
        <v>0</v>
      </c>
      <c r="SDM7" s="98">
        <f>'Sales Forecast by COS'!SDM6</f>
        <v>0</v>
      </c>
      <c r="SDN7" s="98">
        <f>'Sales Forecast by COS'!SDN6</f>
        <v>0</v>
      </c>
      <c r="SDO7" s="98">
        <f>'Sales Forecast by COS'!SDO6</f>
        <v>0</v>
      </c>
      <c r="SDP7" s="98">
        <f>'Sales Forecast by COS'!SDP6</f>
        <v>0</v>
      </c>
      <c r="SDQ7" s="98">
        <f>'Sales Forecast by COS'!SDQ6</f>
        <v>0</v>
      </c>
      <c r="SDR7" s="98">
        <f>'Sales Forecast by COS'!SDR6</f>
        <v>0</v>
      </c>
      <c r="SDS7" s="98">
        <f>'Sales Forecast by COS'!SDS6</f>
        <v>0</v>
      </c>
      <c r="SDT7" s="98">
        <f>'Sales Forecast by COS'!SDT6</f>
        <v>0</v>
      </c>
      <c r="SDU7" s="98">
        <f>'Sales Forecast by COS'!SDU6</f>
        <v>0</v>
      </c>
      <c r="SDV7" s="98">
        <f>'Sales Forecast by COS'!SDV6</f>
        <v>0</v>
      </c>
      <c r="SDW7" s="98">
        <f>'Sales Forecast by COS'!SDW6</f>
        <v>0</v>
      </c>
      <c r="SDX7" s="98">
        <f>'Sales Forecast by COS'!SDX6</f>
        <v>0</v>
      </c>
      <c r="SDY7" s="98">
        <f>'Sales Forecast by COS'!SDY6</f>
        <v>0</v>
      </c>
      <c r="SDZ7" s="98">
        <f>'Sales Forecast by COS'!SDZ6</f>
        <v>0</v>
      </c>
      <c r="SEA7" s="98">
        <f>'Sales Forecast by COS'!SEA6</f>
        <v>0</v>
      </c>
      <c r="SEB7" s="98">
        <f>'Sales Forecast by COS'!SEB6</f>
        <v>0</v>
      </c>
      <c r="SEC7" s="98">
        <f>'Sales Forecast by COS'!SEC6</f>
        <v>0</v>
      </c>
      <c r="SED7" s="98">
        <f>'Sales Forecast by COS'!SED6</f>
        <v>0</v>
      </c>
      <c r="SEE7" s="98">
        <f>'Sales Forecast by COS'!SEE6</f>
        <v>0</v>
      </c>
      <c r="SEF7" s="98">
        <f>'Sales Forecast by COS'!SEF6</f>
        <v>0</v>
      </c>
      <c r="SEG7" s="98">
        <f>'Sales Forecast by COS'!SEG6</f>
        <v>0</v>
      </c>
      <c r="SEH7" s="98">
        <f>'Sales Forecast by COS'!SEH6</f>
        <v>0</v>
      </c>
      <c r="SEI7" s="98">
        <f>'Sales Forecast by COS'!SEI6</f>
        <v>0</v>
      </c>
      <c r="SEJ7" s="98">
        <f>'Sales Forecast by COS'!SEJ6</f>
        <v>0</v>
      </c>
      <c r="SEK7" s="98">
        <f>'Sales Forecast by COS'!SEK6</f>
        <v>0</v>
      </c>
      <c r="SEL7" s="98">
        <f>'Sales Forecast by COS'!SEL6</f>
        <v>0</v>
      </c>
      <c r="SEM7" s="98">
        <f>'Sales Forecast by COS'!SEM6</f>
        <v>0</v>
      </c>
      <c r="SEN7" s="98">
        <f>'Sales Forecast by COS'!SEN6</f>
        <v>0</v>
      </c>
      <c r="SEO7" s="98">
        <f>'Sales Forecast by COS'!SEO6</f>
        <v>0</v>
      </c>
      <c r="SEP7" s="98">
        <f>'Sales Forecast by COS'!SEP6</f>
        <v>0</v>
      </c>
      <c r="SEQ7" s="98">
        <f>'Sales Forecast by COS'!SEQ6</f>
        <v>0</v>
      </c>
      <c r="SER7" s="98">
        <f>'Sales Forecast by COS'!SER6</f>
        <v>0</v>
      </c>
      <c r="SES7" s="98">
        <f>'Sales Forecast by COS'!SES6</f>
        <v>0</v>
      </c>
      <c r="SET7" s="98">
        <f>'Sales Forecast by COS'!SET6</f>
        <v>0</v>
      </c>
      <c r="SEU7" s="98">
        <f>'Sales Forecast by COS'!SEU6</f>
        <v>0</v>
      </c>
      <c r="SEV7" s="98">
        <f>'Sales Forecast by COS'!SEV6</f>
        <v>0</v>
      </c>
      <c r="SEW7" s="98">
        <f>'Sales Forecast by COS'!SEW6</f>
        <v>0</v>
      </c>
      <c r="SEX7" s="98">
        <f>'Sales Forecast by COS'!SEX6</f>
        <v>0</v>
      </c>
      <c r="SEY7" s="98">
        <f>'Sales Forecast by COS'!SEY6</f>
        <v>0</v>
      </c>
      <c r="SEZ7" s="98">
        <f>'Sales Forecast by COS'!SEZ6</f>
        <v>0</v>
      </c>
      <c r="SFA7" s="98">
        <f>'Sales Forecast by COS'!SFA6</f>
        <v>0</v>
      </c>
      <c r="SFB7" s="98">
        <f>'Sales Forecast by COS'!SFB6</f>
        <v>0</v>
      </c>
      <c r="SFC7" s="98">
        <f>'Sales Forecast by COS'!SFC6</f>
        <v>0</v>
      </c>
      <c r="SFD7" s="98">
        <f>'Sales Forecast by COS'!SFD6</f>
        <v>0</v>
      </c>
      <c r="SFE7" s="98">
        <f>'Sales Forecast by COS'!SFE6</f>
        <v>0</v>
      </c>
      <c r="SFF7" s="98">
        <f>'Sales Forecast by COS'!SFF6</f>
        <v>0</v>
      </c>
      <c r="SFG7" s="98">
        <f>'Sales Forecast by COS'!SFG6</f>
        <v>0</v>
      </c>
      <c r="SFH7" s="98">
        <f>'Sales Forecast by COS'!SFH6</f>
        <v>0</v>
      </c>
      <c r="SFI7" s="98">
        <f>'Sales Forecast by COS'!SFI6</f>
        <v>0</v>
      </c>
      <c r="SFJ7" s="98">
        <f>'Sales Forecast by COS'!SFJ6</f>
        <v>0</v>
      </c>
      <c r="SFK7" s="98">
        <f>'Sales Forecast by COS'!SFK6</f>
        <v>0</v>
      </c>
      <c r="SFL7" s="98">
        <f>'Sales Forecast by COS'!SFL6</f>
        <v>0</v>
      </c>
      <c r="SFM7" s="98">
        <f>'Sales Forecast by COS'!SFM6</f>
        <v>0</v>
      </c>
      <c r="SFN7" s="98">
        <f>'Sales Forecast by COS'!SFN6</f>
        <v>0</v>
      </c>
      <c r="SFO7" s="98">
        <f>'Sales Forecast by COS'!SFO6</f>
        <v>0</v>
      </c>
      <c r="SFP7" s="98">
        <f>'Sales Forecast by COS'!SFP6</f>
        <v>0</v>
      </c>
      <c r="SFQ7" s="98">
        <f>'Sales Forecast by COS'!SFQ6</f>
        <v>0</v>
      </c>
      <c r="SFR7" s="98">
        <f>'Sales Forecast by COS'!SFR6</f>
        <v>0</v>
      </c>
      <c r="SFS7" s="98">
        <f>'Sales Forecast by COS'!SFS6</f>
        <v>0</v>
      </c>
      <c r="SFT7" s="98">
        <f>'Sales Forecast by COS'!SFT6</f>
        <v>0</v>
      </c>
      <c r="SFU7" s="98">
        <f>'Sales Forecast by COS'!SFU6</f>
        <v>0</v>
      </c>
      <c r="SFV7" s="98">
        <f>'Sales Forecast by COS'!SFV6</f>
        <v>0</v>
      </c>
      <c r="SFW7" s="98">
        <f>'Sales Forecast by COS'!SFW6</f>
        <v>0</v>
      </c>
      <c r="SFX7" s="98">
        <f>'Sales Forecast by COS'!SFX6</f>
        <v>0</v>
      </c>
      <c r="SFY7" s="98">
        <f>'Sales Forecast by COS'!SFY6</f>
        <v>0</v>
      </c>
      <c r="SFZ7" s="98">
        <f>'Sales Forecast by COS'!SFZ6</f>
        <v>0</v>
      </c>
      <c r="SGA7" s="98">
        <f>'Sales Forecast by COS'!SGA6</f>
        <v>0</v>
      </c>
      <c r="SGB7" s="98">
        <f>'Sales Forecast by COS'!SGB6</f>
        <v>0</v>
      </c>
      <c r="SGC7" s="98">
        <f>'Sales Forecast by COS'!SGC6</f>
        <v>0</v>
      </c>
      <c r="SGD7" s="98">
        <f>'Sales Forecast by COS'!SGD6</f>
        <v>0</v>
      </c>
      <c r="SGE7" s="98">
        <f>'Sales Forecast by COS'!SGE6</f>
        <v>0</v>
      </c>
      <c r="SGF7" s="98">
        <f>'Sales Forecast by COS'!SGF6</f>
        <v>0</v>
      </c>
      <c r="SGG7" s="98">
        <f>'Sales Forecast by COS'!SGG6</f>
        <v>0</v>
      </c>
      <c r="SGH7" s="98">
        <f>'Sales Forecast by COS'!SGH6</f>
        <v>0</v>
      </c>
      <c r="SGI7" s="98">
        <f>'Sales Forecast by COS'!SGI6</f>
        <v>0</v>
      </c>
      <c r="SGJ7" s="98">
        <f>'Sales Forecast by COS'!SGJ6</f>
        <v>0</v>
      </c>
      <c r="SGK7" s="98">
        <f>'Sales Forecast by COS'!SGK6</f>
        <v>0</v>
      </c>
      <c r="SGL7" s="98">
        <f>'Sales Forecast by COS'!SGL6</f>
        <v>0</v>
      </c>
      <c r="SGM7" s="98">
        <f>'Sales Forecast by COS'!SGM6</f>
        <v>0</v>
      </c>
      <c r="SGN7" s="98">
        <f>'Sales Forecast by COS'!SGN6</f>
        <v>0</v>
      </c>
      <c r="SGO7" s="98">
        <f>'Sales Forecast by COS'!SGO6</f>
        <v>0</v>
      </c>
      <c r="SGP7" s="98">
        <f>'Sales Forecast by COS'!SGP6</f>
        <v>0</v>
      </c>
      <c r="SGQ7" s="98">
        <f>'Sales Forecast by COS'!SGQ6</f>
        <v>0</v>
      </c>
      <c r="SGR7" s="98">
        <f>'Sales Forecast by COS'!SGR6</f>
        <v>0</v>
      </c>
      <c r="SGS7" s="98">
        <f>'Sales Forecast by COS'!SGS6</f>
        <v>0</v>
      </c>
      <c r="SGT7" s="98">
        <f>'Sales Forecast by COS'!SGT6</f>
        <v>0</v>
      </c>
      <c r="SGU7" s="98">
        <f>'Sales Forecast by COS'!SGU6</f>
        <v>0</v>
      </c>
      <c r="SGV7" s="98">
        <f>'Sales Forecast by COS'!SGV6</f>
        <v>0</v>
      </c>
      <c r="SGW7" s="98">
        <f>'Sales Forecast by COS'!SGW6</f>
        <v>0</v>
      </c>
      <c r="SGX7" s="98">
        <f>'Sales Forecast by COS'!SGX6</f>
        <v>0</v>
      </c>
      <c r="SGY7" s="98">
        <f>'Sales Forecast by COS'!SGY6</f>
        <v>0</v>
      </c>
      <c r="SGZ7" s="98">
        <f>'Sales Forecast by COS'!SGZ6</f>
        <v>0</v>
      </c>
      <c r="SHA7" s="98">
        <f>'Sales Forecast by COS'!SHA6</f>
        <v>0</v>
      </c>
      <c r="SHB7" s="98">
        <f>'Sales Forecast by COS'!SHB6</f>
        <v>0</v>
      </c>
      <c r="SHC7" s="98">
        <f>'Sales Forecast by COS'!SHC6</f>
        <v>0</v>
      </c>
      <c r="SHD7" s="98">
        <f>'Sales Forecast by COS'!SHD6</f>
        <v>0</v>
      </c>
      <c r="SHE7" s="98">
        <f>'Sales Forecast by COS'!SHE6</f>
        <v>0</v>
      </c>
      <c r="SHF7" s="98">
        <f>'Sales Forecast by COS'!SHF6</f>
        <v>0</v>
      </c>
      <c r="SHG7" s="98">
        <f>'Sales Forecast by COS'!SHG6</f>
        <v>0</v>
      </c>
      <c r="SHH7" s="98">
        <f>'Sales Forecast by COS'!SHH6</f>
        <v>0</v>
      </c>
      <c r="SHI7" s="98">
        <f>'Sales Forecast by COS'!SHI6</f>
        <v>0</v>
      </c>
      <c r="SHJ7" s="98">
        <f>'Sales Forecast by COS'!SHJ6</f>
        <v>0</v>
      </c>
      <c r="SHK7" s="98">
        <f>'Sales Forecast by COS'!SHK6</f>
        <v>0</v>
      </c>
      <c r="SHL7" s="98">
        <f>'Sales Forecast by COS'!SHL6</f>
        <v>0</v>
      </c>
      <c r="SHM7" s="98">
        <f>'Sales Forecast by COS'!SHM6</f>
        <v>0</v>
      </c>
      <c r="SHN7" s="98">
        <f>'Sales Forecast by COS'!SHN6</f>
        <v>0</v>
      </c>
      <c r="SHO7" s="98">
        <f>'Sales Forecast by COS'!SHO6</f>
        <v>0</v>
      </c>
      <c r="SHP7" s="98">
        <f>'Sales Forecast by COS'!SHP6</f>
        <v>0</v>
      </c>
      <c r="SHQ7" s="98">
        <f>'Sales Forecast by COS'!SHQ6</f>
        <v>0</v>
      </c>
      <c r="SHR7" s="98">
        <f>'Sales Forecast by COS'!SHR6</f>
        <v>0</v>
      </c>
      <c r="SHS7" s="98">
        <f>'Sales Forecast by COS'!SHS6</f>
        <v>0</v>
      </c>
      <c r="SHT7" s="98">
        <f>'Sales Forecast by COS'!SHT6</f>
        <v>0</v>
      </c>
      <c r="SHU7" s="98">
        <f>'Sales Forecast by COS'!SHU6</f>
        <v>0</v>
      </c>
      <c r="SHV7" s="98">
        <f>'Sales Forecast by COS'!SHV6</f>
        <v>0</v>
      </c>
      <c r="SHW7" s="98">
        <f>'Sales Forecast by COS'!SHW6</f>
        <v>0</v>
      </c>
      <c r="SHX7" s="98">
        <f>'Sales Forecast by COS'!SHX6</f>
        <v>0</v>
      </c>
      <c r="SHY7" s="98">
        <f>'Sales Forecast by COS'!SHY6</f>
        <v>0</v>
      </c>
      <c r="SHZ7" s="98">
        <f>'Sales Forecast by COS'!SHZ6</f>
        <v>0</v>
      </c>
      <c r="SIA7" s="98">
        <f>'Sales Forecast by COS'!SIA6</f>
        <v>0</v>
      </c>
      <c r="SIB7" s="98">
        <f>'Sales Forecast by COS'!SIB6</f>
        <v>0</v>
      </c>
      <c r="SIC7" s="98">
        <f>'Sales Forecast by COS'!SIC6</f>
        <v>0</v>
      </c>
      <c r="SID7" s="98">
        <f>'Sales Forecast by COS'!SID6</f>
        <v>0</v>
      </c>
      <c r="SIE7" s="98">
        <f>'Sales Forecast by COS'!SIE6</f>
        <v>0</v>
      </c>
      <c r="SIF7" s="98">
        <f>'Sales Forecast by COS'!SIF6</f>
        <v>0</v>
      </c>
      <c r="SIG7" s="98">
        <f>'Sales Forecast by COS'!SIG6</f>
        <v>0</v>
      </c>
      <c r="SIH7" s="98">
        <f>'Sales Forecast by COS'!SIH6</f>
        <v>0</v>
      </c>
      <c r="SII7" s="98">
        <f>'Sales Forecast by COS'!SII6</f>
        <v>0</v>
      </c>
      <c r="SIJ7" s="98">
        <f>'Sales Forecast by COS'!SIJ6</f>
        <v>0</v>
      </c>
      <c r="SIK7" s="98">
        <f>'Sales Forecast by COS'!SIK6</f>
        <v>0</v>
      </c>
      <c r="SIL7" s="98">
        <f>'Sales Forecast by COS'!SIL6</f>
        <v>0</v>
      </c>
      <c r="SIM7" s="98">
        <f>'Sales Forecast by COS'!SIM6</f>
        <v>0</v>
      </c>
      <c r="SIN7" s="98">
        <f>'Sales Forecast by COS'!SIN6</f>
        <v>0</v>
      </c>
      <c r="SIO7" s="98">
        <f>'Sales Forecast by COS'!SIO6</f>
        <v>0</v>
      </c>
      <c r="SIP7" s="98">
        <f>'Sales Forecast by COS'!SIP6</f>
        <v>0</v>
      </c>
      <c r="SIQ7" s="98">
        <f>'Sales Forecast by COS'!SIQ6</f>
        <v>0</v>
      </c>
      <c r="SIR7" s="98">
        <f>'Sales Forecast by COS'!SIR6</f>
        <v>0</v>
      </c>
      <c r="SIS7" s="98">
        <f>'Sales Forecast by COS'!SIS6</f>
        <v>0</v>
      </c>
      <c r="SIT7" s="98">
        <f>'Sales Forecast by COS'!SIT6</f>
        <v>0</v>
      </c>
      <c r="SIU7" s="98">
        <f>'Sales Forecast by COS'!SIU6</f>
        <v>0</v>
      </c>
      <c r="SIV7" s="98">
        <f>'Sales Forecast by COS'!SIV6</f>
        <v>0</v>
      </c>
      <c r="SIW7" s="98">
        <f>'Sales Forecast by COS'!SIW6</f>
        <v>0</v>
      </c>
      <c r="SIX7" s="98">
        <f>'Sales Forecast by COS'!SIX6</f>
        <v>0</v>
      </c>
      <c r="SIY7" s="98">
        <f>'Sales Forecast by COS'!SIY6</f>
        <v>0</v>
      </c>
      <c r="SIZ7" s="98">
        <f>'Sales Forecast by COS'!SIZ6</f>
        <v>0</v>
      </c>
      <c r="SJA7" s="98">
        <f>'Sales Forecast by COS'!SJA6</f>
        <v>0</v>
      </c>
      <c r="SJB7" s="98">
        <f>'Sales Forecast by COS'!SJB6</f>
        <v>0</v>
      </c>
      <c r="SJC7" s="98">
        <f>'Sales Forecast by COS'!SJC6</f>
        <v>0</v>
      </c>
      <c r="SJD7" s="98">
        <f>'Sales Forecast by COS'!SJD6</f>
        <v>0</v>
      </c>
      <c r="SJE7" s="98">
        <f>'Sales Forecast by COS'!SJE6</f>
        <v>0</v>
      </c>
      <c r="SJF7" s="98">
        <f>'Sales Forecast by COS'!SJF6</f>
        <v>0</v>
      </c>
      <c r="SJG7" s="98">
        <f>'Sales Forecast by COS'!SJG6</f>
        <v>0</v>
      </c>
      <c r="SJH7" s="98">
        <f>'Sales Forecast by COS'!SJH6</f>
        <v>0</v>
      </c>
      <c r="SJI7" s="98">
        <f>'Sales Forecast by COS'!SJI6</f>
        <v>0</v>
      </c>
      <c r="SJJ7" s="98">
        <f>'Sales Forecast by COS'!SJJ6</f>
        <v>0</v>
      </c>
      <c r="SJK7" s="98">
        <f>'Sales Forecast by COS'!SJK6</f>
        <v>0</v>
      </c>
      <c r="SJL7" s="98">
        <f>'Sales Forecast by COS'!SJL6</f>
        <v>0</v>
      </c>
      <c r="SJM7" s="98">
        <f>'Sales Forecast by COS'!SJM6</f>
        <v>0</v>
      </c>
      <c r="SJN7" s="98">
        <f>'Sales Forecast by COS'!SJN6</f>
        <v>0</v>
      </c>
      <c r="SJO7" s="98">
        <f>'Sales Forecast by COS'!SJO6</f>
        <v>0</v>
      </c>
      <c r="SJP7" s="98">
        <f>'Sales Forecast by COS'!SJP6</f>
        <v>0</v>
      </c>
      <c r="SJQ7" s="98">
        <f>'Sales Forecast by COS'!SJQ6</f>
        <v>0</v>
      </c>
      <c r="SJR7" s="98">
        <f>'Sales Forecast by COS'!SJR6</f>
        <v>0</v>
      </c>
      <c r="SJS7" s="98">
        <f>'Sales Forecast by COS'!SJS6</f>
        <v>0</v>
      </c>
      <c r="SJT7" s="98">
        <f>'Sales Forecast by COS'!SJT6</f>
        <v>0</v>
      </c>
      <c r="SJU7" s="98">
        <f>'Sales Forecast by COS'!SJU6</f>
        <v>0</v>
      </c>
      <c r="SJV7" s="98">
        <f>'Sales Forecast by COS'!SJV6</f>
        <v>0</v>
      </c>
      <c r="SJW7" s="98">
        <f>'Sales Forecast by COS'!SJW6</f>
        <v>0</v>
      </c>
      <c r="SJX7" s="98">
        <f>'Sales Forecast by COS'!SJX6</f>
        <v>0</v>
      </c>
      <c r="SJY7" s="98">
        <f>'Sales Forecast by COS'!SJY6</f>
        <v>0</v>
      </c>
      <c r="SJZ7" s="98">
        <f>'Sales Forecast by COS'!SJZ6</f>
        <v>0</v>
      </c>
      <c r="SKA7" s="98">
        <f>'Sales Forecast by COS'!SKA6</f>
        <v>0</v>
      </c>
      <c r="SKB7" s="98">
        <f>'Sales Forecast by COS'!SKB6</f>
        <v>0</v>
      </c>
      <c r="SKC7" s="98">
        <f>'Sales Forecast by COS'!SKC6</f>
        <v>0</v>
      </c>
      <c r="SKD7" s="98">
        <f>'Sales Forecast by COS'!SKD6</f>
        <v>0</v>
      </c>
      <c r="SKE7" s="98">
        <f>'Sales Forecast by COS'!SKE6</f>
        <v>0</v>
      </c>
      <c r="SKF7" s="98">
        <f>'Sales Forecast by COS'!SKF6</f>
        <v>0</v>
      </c>
      <c r="SKG7" s="98">
        <f>'Sales Forecast by COS'!SKG6</f>
        <v>0</v>
      </c>
      <c r="SKH7" s="98">
        <f>'Sales Forecast by COS'!SKH6</f>
        <v>0</v>
      </c>
      <c r="SKI7" s="98">
        <f>'Sales Forecast by COS'!SKI6</f>
        <v>0</v>
      </c>
      <c r="SKJ7" s="98">
        <f>'Sales Forecast by COS'!SKJ6</f>
        <v>0</v>
      </c>
      <c r="SKK7" s="98">
        <f>'Sales Forecast by COS'!SKK6</f>
        <v>0</v>
      </c>
      <c r="SKL7" s="98">
        <f>'Sales Forecast by COS'!SKL6</f>
        <v>0</v>
      </c>
      <c r="SKM7" s="98">
        <f>'Sales Forecast by COS'!SKM6</f>
        <v>0</v>
      </c>
      <c r="SKN7" s="98">
        <f>'Sales Forecast by COS'!SKN6</f>
        <v>0</v>
      </c>
      <c r="SKO7" s="98">
        <f>'Sales Forecast by COS'!SKO6</f>
        <v>0</v>
      </c>
      <c r="SKP7" s="98">
        <f>'Sales Forecast by COS'!SKP6</f>
        <v>0</v>
      </c>
      <c r="SKQ7" s="98">
        <f>'Sales Forecast by COS'!SKQ6</f>
        <v>0</v>
      </c>
      <c r="SKR7" s="98">
        <f>'Sales Forecast by COS'!SKR6</f>
        <v>0</v>
      </c>
      <c r="SKS7" s="98">
        <f>'Sales Forecast by COS'!SKS6</f>
        <v>0</v>
      </c>
      <c r="SKT7" s="98">
        <f>'Sales Forecast by COS'!SKT6</f>
        <v>0</v>
      </c>
      <c r="SKU7" s="98">
        <f>'Sales Forecast by COS'!SKU6</f>
        <v>0</v>
      </c>
      <c r="SKV7" s="98">
        <f>'Sales Forecast by COS'!SKV6</f>
        <v>0</v>
      </c>
      <c r="SKW7" s="98">
        <f>'Sales Forecast by COS'!SKW6</f>
        <v>0</v>
      </c>
      <c r="SKX7" s="98">
        <f>'Sales Forecast by COS'!SKX6</f>
        <v>0</v>
      </c>
      <c r="SKY7" s="98">
        <f>'Sales Forecast by COS'!SKY6</f>
        <v>0</v>
      </c>
      <c r="SKZ7" s="98">
        <f>'Sales Forecast by COS'!SKZ6</f>
        <v>0</v>
      </c>
      <c r="SLA7" s="98">
        <f>'Sales Forecast by COS'!SLA6</f>
        <v>0</v>
      </c>
      <c r="SLB7" s="98">
        <f>'Sales Forecast by COS'!SLB6</f>
        <v>0</v>
      </c>
      <c r="SLC7" s="98">
        <f>'Sales Forecast by COS'!SLC6</f>
        <v>0</v>
      </c>
      <c r="SLD7" s="98">
        <f>'Sales Forecast by COS'!SLD6</f>
        <v>0</v>
      </c>
      <c r="SLE7" s="98">
        <f>'Sales Forecast by COS'!SLE6</f>
        <v>0</v>
      </c>
      <c r="SLF7" s="98">
        <f>'Sales Forecast by COS'!SLF6</f>
        <v>0</v>
      </c>
      <c r="SLG7" s="98">
        <f>'Sales Forecast by COS'!SLG6</f>
        <v>0</v>
      </c>
      <c r="SLH7" s="98">
        <f>'Sales Forecast by COS'!SLH6</f>
        <v>0</v>
      </c>
      <c r="SLI7" s="98">
        <f>'Sales Forecast by COS'!SLI6</f>
        <v>0</v>
      </c>
      <c r="SLJ7" s="98">
        <f>'Sales Forecast by COS'!SLJ6</f>
        <v>0</v>
      </c>
      <c r="SLK7" s="98">
        <f>'Sales Forecast by COS'!SLK6</f>
        <v>0</v>
      </c>
      <c r="SLL7" s="98">
        <f>'Sales Forecast by COS'!SLL6</f>
        <v>0</v>
      </c>
      <c r="SLM7" s="98">
        <f>'Sales Forecast by COS'!SLM6</f>
        <v>0</v>
      </c>
      <c r="SLN7" s="98">
        <f>'Sales Forecast by COS'!SLN6</f>
        <v>0</v>
      </c>
      <c r="SLO7" s="98">
        <f>'Sales Forecast by COS'!SLO6</f>
        <v>0</v>
      </c>
      <c r="SLP7" s="98">
        <f>'Sales Forecast by COS'!SLP6</f>
        <v>0</v>
      </c>
      <c r="SLQ7" s="98">
        <f>'Sales Forecast by COS'!SLQ6</f>
        <v>0</v>
      </c>
      <c r="SLR7" s="98">
        <f>'Sales Forecast by COS'!SLR6</f>
        <v>0</v>
      </c>
      <c r="SLS7" s="98">
        <f>'Sales Forecast by COS'!SLS6</f>
        <v>0</v>
      </c>
      <c r="SLT7" s="98">
        <f>'Sales Forecast by COS'!SLT6</f>
        <v>0</v>
      </c>
      <c r="SLU7" s="98">
        <f>'Sales Forecast by COS'!SLU6</f>
        <v>0</v>
      </c>
      <c r="SLV7" s="98">
        <f>'Sales Forecast by COS'!SLV6</f>
        <v>0</v>
      </c>
      <c r="SLW7" s="98">
        <f>'Sales Forecast by COS'!SLW6</f>
        <v>0</v>
      </c>
      <c r="SLX7" s="98">
        <f>'Sales Forecast by COS'!SLX6</f>
        <v>0</v>
      </c>
      <c r="SLY7" s="98">
        <f>'Sales Forecast by COS'!SLY6</f>
        <v>0</v>
      </c>
      <c r="SLZ7" s="98">
        <f>'Sales Forecast by COS'!SLZ6</f>
        <v>0</v>
      </c>
      <c r="SMA7" s="98">
        <f>'Sales Forecast by COS'!SMA6</f>
        <v>0</v>
      </c>
      <c r="SMB7" s="98">
        <f>'Sales Forecast by COS'!SMB6</f>
        <v>0</v>
      </c>
      <c r="SMC7" s="98">
        <f>'Sales Forecast by COS'!SMC6</f>
        <v>0</v>
      </c>
      <c r="SMD7" s="98">
        <f>'Sales Forecast by COS'!SMD6</f>
        <v>0</v>
      </c>
      <c r="SME7" s="98">
        <f>'Sales Forecast by COS'!SME6</f>
        <v>0</v>
      </c>
      <c r="SMF7" s="98">
        <f>'Sales Forecast by COS'!SMF6</f>
        <v>0</v>
      </c>
      <c r="SMG7" s="98">
        <f>'Sales Forecast by COS'!SMG6</f>
        <v>0</v>
      </c>
      <c r="SMH7" s="98">
        <f>'Sales Forecast by COS'!SMH6</f>
        <v>0</v>
      </c>
      <c r="SMI7" s="98">
        <f>'Sales Forecast by COS'!SMI6</f>
        <v>0</v>
      </c>
      <c r="SMJ7" s="98">
        <f>'Sales Forecast by COS'!SMJ6</f>
        <v>0</v>
      </c>
      <c r="SMK7" s="98">
        <f>'Sales Forecast by COS'!SMK6</f>
        <v>0</v>
      </c>
      <c r="SML7" s="98">
        <f>'Sales Forecast by COS'!SML6</f>
        <v>0</v>
      </c>
      <c r="SMM7" s="98">
        <f>'Sales Forecast by COS'!SMM6</f>
        <v>0</v>
      </c>
      <c r="SMN7" s="98">
        <f>'Sales Forecast by COS'!SMN6</f>
        <v>0</v>
      </c>
      <c r="SMO7" s="98">
        <f>'Sales Forecast by COS'!SMO6</f>
        <v>0</v>
      </c>
      <c r="SMP7" s="98">
        <f>'Sales Forecast by COS'!SMP6</f>
        <v>0</v>
      </c>
      <c r="SMQ7" s="98">
        <f>'Sales Forecast by COS'!SMQ6</f>
        <v>0</v>
      </c>
      <c r="SMR7" s="98">
        <f>'Sales Forecast by COS'!SMR6</f>
        <v>0</v>
      </c>
      <c r="SMS7" s="98">
        <f>'Sales Forecast by COS'!SMS6</f>
        <v>0</v>
      </c>
      <c r="SMT7" s="98">
        <f>'Sales Forecast by COS'!SMT6</f>
        <v>0</v>
      </c>
      <c r="SMU7" s="98">
        <f>'Sales Forecast by COS'!SMU6</f>
        <v>0</v>
      </c>
      <c r="SMV7" s="98">
        <f>'Sales Forecast by COS'!SMV6</f>
        <v>0</v>
      </c>
      <c r="SMW7" s="98">
        <f>'Sales Forecast by COS'!SMW6</f>
        <v>0</v>
      </c>
      <c r="SMX7" s="98">
        <f>'Sales Forecast by COS'!SMX6</f>
        <v>0</v>
      </c>
      <c r="SMY7" s="98">
        <f>'Sales Forecast by COS'!SMY6</f>
        <v>0</v>
      </c>
      <c r="SMZ7" s="98">
        <f>'Sales Forecast by COS'!SMZ6</f>
        <v>0</v>
      </c>
      <c r="SNA7" s="98">
        <f>'Sales Forecast by COS'!SNA6</f>
        <v>0</v>
      </c>
      <c r="SNB7" s="98">
        <f>'Sales Forecast by COS'!SNB6</f>
        <v>0</v>
      </c>
      <c r="SNC7" s="98">
        <f>'Sales Forecast by COS'!SNC6</f>
        <v>0</v>
      </c>
      <c r="SND7" s="98">
        <f>'Sales Forecast by COS'!SND6</f>
        <v>0</v>
      </c>
      <c r="SNE7" s="98">
        <f>'Sales Forecast by COS'!SNE6</f>
        <v>0</v>
      </c>
      <c r="SNF7" s="98">
        <f>'Sales Forecast by COS'!SNF6</f>
        <v>0</v>
      </c>
      <c r="SNG7" s="98">
        <f>'Sales Forecast by COS'!SNG6</f>
        <v>0</v>
      </c>
      <c r="SNH7" s="98">
        <f>'Sales Forecast by COS'!SNH6</f>
        <v>0</v>
      </c>
      <c r="SNI7" s="98">
        <f>'Sales Forecast by COS'!SNI6</f>
        <v>0</v>
      </c>
      <c r="SNJ7" s="98">
        <f>'Sales Forecast by COS'!SNJ6</f>
        <v>0</v>
      </c>
      <c r="SNK7" s="98">
        <f>'Sales Forecast by COS'!SNK6</f>
        <v>0</v>
      </c>
      <c r="SNL7" s="98">
        <f>'Sales Forecast by COS'!SNL6</f>
        <v>0</v>
      </c>
      <c r="SNM7" s="98">
        <f>'Sales Forecast by COS'!SNM6</f>
        <v>0</v>
      </c>
      <c r="SNN7" s="98">
        <f>'Sales Forecast by COS'!SNN6</f>
        <v>0</v>
      </c>
      <c r="SNO7" s="98">
        <f>'Sales Forecast by COS'!SNO6</f>
        <v>0</v>
      </c>
      <c r="SNP7" s="98">
        <f>'Sales Forecast by COS'!SNP6</f>
        <v>0</v>
      </c>
      <c r="SNQ7" s="98">
        <f>'Sales Forecast by COS'!SNQ6</f>
        <v>0</v>
      </c>
      <c r="SNR7" s="98">
        <f>'Sales Forecast by COS'!SNR6</f>
        <v>0</v>
      </c>
      <c r="SNS7" s="98">
        <f>'Sales Forecast by COS'!SNS6</f>
        <v>0</v>
      </c>
      <c r="SNT7" s="98">
        <f>'Sales Forecast by COS'!SNT6</f>
        <v>0</v>
      </c>
      <c r="SNU7" s="98">
        <f>'Sales Forecast by COS'!SNU6</f>
        <v>0</v>
      </c>
      <c r="SNV7" s="98">
        <f>'Sales Forecast by COS'!SNV6</f>
        <v>0</v>
      </c>
      <c r="SNW7" s="98">
        <f>'Sales Forecast by COS'!SNW6</f>
        <v>0</v>
      </c>
      <c r="SNX7" s="98">
        <f>'Sales Forecast by COS'!SNX6</f>
        <v>0</v>
      </c>
      <c r="SNY7" s="98">
        <f>'Sales Forecast by COS'!SNY6</f>
        <v>0</v>
      </c>
      <c r="SNZ7" s="98">
        <f>'Sales Forecast by COS'!SNZ6</f>
        <v>0</v>
      </c>
      <c r="SOA7" s="98">
        <f>'Sales Forecast by COS'!SOA6</f>
        <v>0</v>
      </c>
      <c r="SOB7" s="98">
        <f>'Sales Forecast by COS'!SOB6</f>
        <v>0</v>
      </c>
      <c r="SOC7" s="98">
        <f>'Sales Forecast by COS'!SOC6</f>
        <v>0</v>
      </c>
      <c r="SOD7" s="98">
        <f>'Sales Forecast by COS'!SOD6</f>
        <v>0</v>
      </c>
      <c r="SOE7" s="98">
        <f>'Sales Forecast by COS'!SOE6</f>
        <v>0</v>
      </c>
      <c r="SOF7" s="98">
        <f>'Sales Forecast by COS'!SOF6</f>
        <v>0</v>
      </c>
      <c r="SOG7" s="98">
        <f>'Sales Forecast by COS'!SOG6</f>
        <v>0</v>
      </c>
      <c r="SOH7" s="98">
        <f>'Sales Forecast by COS'!SOH6</f>
        <v>0</v>
      </c>
      <c r="SOI7" s="98">
        <f>'Sales Forecast by COS'!SOI6</f>
        <v>0</v>
      </c>
      <c r="SOJ7" s="98">
        <f>'Sales Forecast by COS'!SOJ6</f>
        <v>0</v>
      </c>
      <c r="SOK7" s="98">
        <f>'Sales Forecast by COS'!SOK6</f>
        <v>0</v>
      </c>
      <c r="SOL7" s="98">
        <f>'Sales Forecast by COS'!SOL6</f>
        <v>0</v>
      </c>
      <c r="SOM7" s="98">
        <f>'Sales Forecast by COS'!SOM6</f>
        <v>0</v>
      </c>
      <c r="SON7" s="98">
        <f>'Sales Forecast by COS'!SON6</f>
        <v>0</v>
      </c>
      <c r="SOO7" s="98">
        <f>'Sales Forecast by COS'!SOO6</f>
        <v>0</v>
      </c>
      <c r="SOP7" s="98">
        <f>'Sales Forecast by COS'!SOP6</f>
        <v>0</v>
      </c>
      <c r="SOQ7" s="98">
        <f>'Sales Forecast by COS'!SOQ6</f>
        <v>0</v>
      </c>
      <c r="SOR7" s="98">
        <f>'Sales Forecast by COS'!SOR6</f>
        <v>0</v>
      </c>
      <c r="SOS7" s="98">
        <f>'Sales Forecast by COS'!SOS6</f>
        <v>0</v>
      </c>
      <c r="SOT7" s="98">
        <f>'Sales Forecast by COS'!SOT6</f>
        <v>0</v>
      </c>
      <c r="SOU7" s="98">
        <f>'Sales Forecast by COS'!SOU6</f>
        <v>0</v>
      </c>
      <c r="SOV7" s="98">
        <f>'Sales Forecast by COS'!SOV6</f>
        <v>0</v>
      </c>
      <c r="SOW7" s="98">
        <f>'Sales Forecast by COS'!SOW6</f>
        <v>0</v>
      </c>
      <c r="SOX7" s="98">
        <f>'Sales Forecast by COS'!SOX6</f>
        <v>0</v>
      </c>
      <c r="SOY7" s="98">
        <f>'Sales Forecast by COS'!SOY6</f>
        <v>0</v>
      </c>
      <c r="SOZ7" s="98">
        <f>'Sales Forecast by COS'!SOZ6</f>
        <v>0</v>
      </c>
      <c r="SPA7" s="98">
        <f>'Sales Forecast by COS'!SPA6</f>
        <v>0</v>
      </c>
      <c r="SPB7" s="98">
        <f>'Sales Forecast by COS'!SPB6</f>
        <v>0</v>
      </c>
      <c r="SPC7" s="98">
        <f>'Sales Forecast by COS'!SPC6</f>
        <v>0</v>
      </c>
      <c r="SPD7" s="98">
        <f>'Sales Forecast by COS'!SPD6</f>
        <v>0</v>
      </c>
      <c r="SPE7" s="98">
        <f>'Sales Forecast by COS'!SPE6</f>
        <v>0</v>
      </c>
      <c r="SPF7" s="98">
        <f>'Sales Forecast by COS'!SPF6</f>
        <v>0</v>
      </c>
      <c r="SPG7" s="98">
        <f>'Sales Forecast by COS'!SPG6</f>
        <v>0</v>
      </c>
      <c r="SPH7" s="98">
        <f>'Sales Forecast by COS'!SPH6</f>
        <v>0</v>
      </c>
      <c r="SPI7" s="98">
        <f>'Sales Forecast by COS'!SPI6</f>
        <v>0</v>
      </c>
      <c r="SPJ7" s="98">
        <f>'Sales Forecast by COS'!SPJ6</f>
        <v>0</v>
      </c>
      <c r="SPK7" s="98">
        <f>'Sales Forecast by COS'!SPK6</f>
        <v>0</v>
      </c>
      <c r="SPL7" s="98">
        <f>'Sales Forecast by COS'!SPL6</f>
        <v>0</v>
      </c>
      <c r="SPM7" s="98">
        <f>'Sales Forecast by COS'!SPM6</f>
        <v>0</v>
      </c>
      <c r="SPN7" s="98">
        <f>'Sales Forecast by COS'!SPN6</f>
        <v>0</v>
      </c>
      <c r="SPO7" s="98">
        <f>'Sales Forecast by COS'!SPO6</f>
        <v>0</v>
      </c>
      <c r="SPP7" s="98">
        <f>'Sales Forecast by COS'!SPP6</f>
        <v>0</v>
      </c>
      <c r="SPQ7" s="98">
        <f>'Sales Forecast by COS'!SPQ6</f>
        <v>0</v>
      </c>
      <c r="SPR7" s="98">
        <f>'Sales Forecast by COS'!SPR6</f>
        <v>0</v>
      </c>
      <c r="SPS7" s="98">
        <f>'Sales Forecast by COS'!SPS6</f>
        <v>0</v>
      </c>
      <c r="SPT7" s="98">
        <f>'Sales Forecast by COS'!SPT6</f>
        <v>0</v>
      </c>
      <c r="SPU7" s="98">
        <f>'Sales Forecast by COS'!SPU6</f>
        <v>0</v>
      </c>
      <c r="SPV7" s="98">
        <f>'Sales Forecast by COS'!SPV6</f>
        <v>0</v>
      </c>
      <c r="SPW7" s="98">
        <f>'Sales Forecast by COS'!SPW6</f>
        <v>0</v>
      </c>
      <c r="SPX7" s="98">
        <f>'Sales Forecast by COS'!SPX6</f>
        <v>0</v>
      </c>
      <c r="SPY7" s="98">
        <f>'Sales Forecast by COS'!SPY6</f>
        <v>0</v>
      </c>
      <c r="SPZ7" s="98">
        <f>'Sales Forecast by COS'!SPZ6</f>
        <v>0</v>
      </c>
      <c r="SQA7" s="98">
        <f>'Sales Forecast by COS'!SQA6</f>
        <v>0</v>
      </c>
      <c r="SQB7" s="98">
        <f>'Sales Forecast by COS'!SQB6</f>
        <v>0</v>
      </c>
      <c r="SQC7" s="98">
        <f>'Sales Forecast by COS'!SQC6</f>
        <v>0</v>
      </c>
      <c r="SQD7" s="98">
        <f>'Sales Forecast by COS'!SQD6</f>
        <v>0</v>
      </c>
      <c r="SQE7" s="98">
        <f>'Sales Forecast by COS'!SQE6</f>
        <v>0</v>
      </c>
      <c r="SQF7" s="98">
        <f>'Sales Forecast by COS'!SQF6</f>
        <v>0</v>
      </c>
      <c r="SQG7" s="98">
        <f>'Sales Forecast by COS'!SQG6</f>
        <v>0</v>
      </c>
      <c r="SQH7" s="98">
        <f>'Sales Forecast by COS'!SQH6</f>
        <v>0</v>
      </c>
      <c r="SQI7" s="98">
        <f>'Sales Forecast by COS'!SQI6</f>
        <v>0</v>
      </c>
      <c r="SQJ7" s="98">
        <f>'Sales Forecast by COS'!SQJ6</f>
        <v>0</v>
      </c>
      <c r="SQK7" s="98">
        <f>'Sales Forecast by COS'!SQK6</f>
        <v>0</v>
      </c>
      <c r="SQL7" s="98">
        <f>'Sales Forecast by COS'!SQL6</f>
        <v>0</v>
      </c>
      <c r="SQM7" s="98">
        <f>'Sales Forecast by COS'!SQM6</f>
        <v>0</v>
      </c>
      <c r="SQN7" s="98">
        <f>'Sales Forecast by COS'!SQN6</f>
        <v>0</v>
      </c>
      <c r="SQO7" s="98">
        <f>'Sales Forecast by COS'!SQO6</f>
        <v>0</v>
      </c>
      <c r="SQP7" s="98">
        <f>'Sales Forecast by COS'!SQP6</f>
        <v>0</v>
      </c>
      <c r="SQQ7" s="98">
        <f>'Sales Forecast by COS'!SQQ6</f>
        <v>0</v>
      </c>
      <c r="SQR7" s="98">
        <f>'Sales Forecast by COS'!SQR6</f>
        <v>0</v>
      </c>
      <c r="SQS7" s="98">
        <f>'Sales Forecast by COS'!SQS6</f>
        <v>0</v>
      </c>
      <c r="SQT7" s="98">
        <f>'Sales Forecast by COS'!SQT6</f>
        <v>0</v>
      </c>
      <c r="SQU7" s="98">
        <f>'Sales Forecast by COS'!SQU6</f>
        <v>0</v>
      </c>
      <c r="SQV7" s="98">
        <f>'Sales Forecast by COS'!SQV6</f>
        <v>0</v>
      </c>
      <c r="SQW7" s="98">
        <f>'Sales Forecast by COS'!SQW6</f>
        <v>0</v>
      </c>
      <c r="SQX7" s="98">
        <f>'Sales Forecast by COS'!SQX6</f>
        <v>0</v>
      </c>
      <c r="SQY7" s="98">
        <f>'Sales Forecast by COS'!SQY6</f>
        <v>0</v>
      </c>
      <c r="SQZ7" s="98">
        <f>'Sales Forecast by COS'!SQZ6</f>
        <v>0</v>
      </c>
      <c r="SRA7" s="98">
        <f>'Sales Forecast by COS'!SRA6</f>
        <v>0</v>
      </c>
      <c r="SRB7" s="98">
        <f>'Sales Forecast by COS'!SRB6</f>
        <v>0</v>
      </c>
      <c r="SRC7" s="98">
        <f>'Sales Forecast by COS'!SRC6</f>
        <v>0</v>
      </c>
      <c r="SRD7" s="98">
        <f>'Sales Forecast by COS'!SRD6</f>
        <v>0</v>
      </c>
      <c r="SRE7" s="98">
        <f>'Sales Forecast by COS'!SRE6</f>
        <v>0</v>
      </c>
      <c r="SRF7" s="98">
        <f>'Sales Forecast by COS'!SRF6</f>
        <v>0</v>
      </c>
      <c r="SRG7" s="98">
        <f>'Sales Forecast by COS'!SRG6</f>
        <v>0</v>
      </c>
      <c r="SRH7" s="98">
        <f>'Sales Forecast by COS'!SRH6</f>
        <v>0</v>
      </c>
      <c r="SRI7" s="98">
        <f>'Sales Forecast by COS'!SRI6</f>
        <v>0</v>
      </c>
      <c r="SRJ7" s="98">
        <f>'Sales Forecast by COS'!SRJ6</f>
        <v>0</v>
      </c>
      <c r="SRK7" s="98">
        <f>'Sales Forecast by COS'!SRK6</f>
        <v>0</v>
      </c>
      <c r="SRL7" s="98">
        <f>'Sales Forecast by COS'!SRL6</f>
        <v>0</v>
      </c>
      <c r="SRM7" s="98">
        <f>'Sales Forecast by COS'!SRM6</f>
        <v>0</v>
      </c>
      <c r="SRN7" s="98">
        <f>'Sales Forecast by COS'!SRN6</f>
        <v>0</v>
      </c>
      <c r="SRO7" s="98">
        <f>'Sales Forecast by COS'!SRO6</f>
        <v>0</v>
      </c>
      <c r="SRP7" s="98">
        <f>'Sales Forecast by COS'!SRP6</f>
        <v>0</v>
      </c>
      <c r="SRQ7" s="98">
        <f>'Sales Forecast by COS'!SRQ6</f>
        <v>0</v>
      </c>
      <c r="SRR7" s="98">
        <f>'Sales Forecast by COS'!SRR6</f>
        <v>0</v>
      </c>
      <c r="SRS7" s="98">
        <f>'Sales Forecast by COS'!SRS6</f>
        <v>0</v>
      </c>
      <c r="SRT7" s="98">
        <f>'Sales Forecast by COS'!SRT6</f>
        <v>0</v>
      </c>
      <c r="SRU7" s="98">
        <f>'Sales Forecast by COS'!SRU6</f>
        <v>0</v>
      </c>
      <c r="SRV7" s="98">
        <f>'Sales Forecast by COS'!SRV6</f>
        <v>0</v>
      </c>
      <c r="SRW7" s="98">
        <f>'Sales Forecast by COS'!SRW6</f>
        <v>0</v>
      </c>
      <c r="SRX7" s="98">
        <f>'Sales Forecast by COS'!SRX6</f>
        <v>0</v>
      </c>
      <c r="SRY7" s="98">
        <f>'Sales Forecast by COS'!SRY6</f>
        <v>0</v>
      </c>
      <c r="SRZ7" s="98">
        <f>'Sales Forecast by COS'!SRZ6</f>
        <v>0</v>
      </c>
      <c r="SSA7" s="98">
        <f>'Sales Forecast by COS'!SSA6</f>
        <v>0</v>
      </c>
      <c r="SSB7" s="98">
        <f>'Sales Forecast by COS'!SSB6</f>
        <v>0</v>
      </c>
      <c r="SSC7" s="98">
        <f>'Sales Forecast by COS'!SSC6</f>
        <v>0</v>
      </c>
      <c r="SSD7" s="98">
        <f>'Sales Forecast by COS'!SSD6</f>
        <v>0</v>
      </c>
      <c r="SSE7" s="98">
        <f>'Sales Forecast by COS'!SSE6</f>
        <v>0</v>
      </c>
      <c r="SSF7" s="98">
        <f>'Sales Forecast by COS'!SSF6</f>
        <v>0</v>
      </c>
      <c r="SSG7" s="98">
        <f>'Sales Forecast by COS'!SSG6</f>
        <v>0</v>
      </c>
      <c r="SSH7" s="98">
        <f>'Sales Forecast by COS'!SSH6</f>
        <v>0</v>
      </c>
      <c r="SSI7" s="98">
        <f>'Sales Forecast by COS'!SSI6</f>
        <v>0</v>
      </c>
      <c r="SSJ7" s="98">
        <f>'Sales Forecast by COS'!SSJ6</f>
        <v>0</v>
      </c>
      <c r="SSK7" s="98">
        <f>'Sales Forecast by COS'!SSK6</f>
        <v>0</v>
      </c>
      <c r="SSL7" s="98">
        <f>'Sales Forecast by COS'!SSL6</f>
        <v>0</v>
      </c>
      <c r="SSM7" s="98">
        <f>'Sales Forecast by COS'!SSM6</f>
        <v>0</v>
      </c>
      <c r="SSN7" s="98">
        <f>'Sales Forecast by COS'!SSN6</f>
        <v>0</v>
      </c>
      <c r="SSO7" s="98">
        <f>'Sales Forecast by COS'!SSO6</f>
        <v>0</v>
      </c>
      <c r="SSP7" s="98">
        <f>'Sales Forecast by COS'!SSP6</f>
        <v>0</v>
      </c>
      <c r="SSQ7" s="98">
        <f>'Sales Forecast by COS'!SSQ6</f>
        <v>0</v>
      </c>
      <c r="SSR7" s="98">
        <f>'Sales Forecast by COS'!SSR6</f>
        <v>0</v>
      </c>
      <c r="SSS7" s="98">
        <f>'Sales Forecast by COS'!SSS6</f>
        <v>0</v>
      </c>
      <c r="SST7" s="98">
        <f>'Sales Forecast by COS'!SST6</f>
        <v>0</v>
      </c>
      <c r="SSU7" s="98">
        <f>'Sales Forecast by COS'!SSU6</f>
        <v>0</v>
      </c>
      <c r="SSV7" s="98">
        <f>'Sales Forecast by COS'!SSV6</f>
        <v>0</v>
      </c>
      <c r="SSW7" s="98">
        <f>'Sales Forecast by COS'!SSW6</f>
        <v>0</v>
      </c>
      <c r="SSX7" s="98">
        <f>'Sales Forecast by COS'!SSX6</f>
        <v>0</v>
      </c>
      <c r="SSY7" s="98">
        <f>'Sales Forecast by COS'!SSY6</f>
        <v>0</v>
      </c>
      <c r="SSZ7" s="98">
        <f>'Sales Forecast by COS'!SSZ6</f>
        <v>0</v>
      </c>
      <c r="STA7" s="98">
        <f>'Sales Forecast by COS'!STA6</f>
        <v>0</v>
      </c>
      <c r="STB7" s="98">
        <f>'Sales Forecast by COS'!STB6</f>
        <v>0</v>
      </c>
      <c r="STC7" s="98">
        <f>'Sales Forecast by COS'!STC6</f>
        <v>0</v>
      </c>
      <c r="STD7" s="98">
        <f>'Sales Forecast by COS'!STD6</f>
        <v>0</v>
      </c>
      <c r="STE7" s="98">
        <f>'Sales Forecast by COS'!STE6</f>
        <v>0</v>
      </c>
      <c r="STF7" s="98">
        <f>'Sales Forecast by COS'!STF6</f>
        <v>0</v>
      </c>
      <c r="STG7" s="98">
        <f>'Sales Forecast by COS'!STG6</f>
        <v>0</v>
      </c>
      <c r="STH7" s="98">
        <f>'Sales Forecast by COS'!STH6</f>
        <v>0</v>
      </c>
      <c r="STI7" s="98">
        <f>'Sales Forecast by COS'!STI6</f>
        <v>0</v>
      </c>
      <c r="STJ7" s="98">
        <f>'Sales Forecast by COS'!STJ6</f>
        <v>0</v>
      </c>
      <c r="STK7" s="98">
        <f>'Sales Forecast by COS'!STK6</f>
        <v>0</v>
      </c>
      <c r="STL7" s="98">
        <f>'Sales Forecast by COS'!STL6</f>
        <v>0</v>
      </c>
      <c r="STM7" s="98">
        <f>'Sales Forecast by COS'!STM6</f>
        <v>0</v>
      </c>
      <c r="STN7" s="98">
        <f>'Sales Forecast by COS'!STN6</f>
        <v>0</v>
      </c>
      <c r="STO7" s="98">
        <f>'Sales Forecast by COS'!STO6</f>
        <v>0</v>
      </c>
      <c r="STP7" s="98">
        <f>'Sales Forecast by COS'!STP6</f>
        <v>0</v>
      </c>
      <c r="STQ7" s="98">
        <f>'Sales Forecast by COS'!STQ6</f>
        <v>0</v>
      </c>
      <c r="STR7" s="98">
        <f>'Sales Forecast by COS'!STR6</f>
        <v>0</v>
      </c>
      <c r="STS7" s="98">
        <f>'Sales Forecast by COS'!STS6</f>
        <v>0</v>
      </c>
      <c r="STT7" s="98">
        <f>'Sales Forecast by COS'!STT6</f>
        <v>0</v>
      </c>
      <c r="STU7" s="98">
        <f>'Sales Forecast by COS'!STU6</f>
        <v>0</v>
      </c>
      <c r="STV7" s="98">
        <f>'Sales Forecast by COS'!STV6</f>
        <v>0</v>
      </c>
      <c r="STW7" s="98">
        <f>'Sales Forecast by COS'!STW6</f>
        <v>0</v>
      </c>
      <c r="STX7" s="98">
        <f>'Sales Forecast by COS'!STX6</f>
        <v>0</v>
      </c>
      <c r="STY7" s="98">
        <f>'Sales Forecast by COS'!STY6</f>
        <v>0</v>
      </c>
      <c r="STZ7" s="98">
        <f>'Sales Forecast by COS'!STZ6</f>
        <v>0</v>
      </c>
      <c r="SUA7" s="98">
        <f>'Sales Forecast by COS'!SUA6</f>
        <v>0</v>
      </c>
      <c r="SUB7" s="98">
        <f>'Sales Forecast by COS'!SUB6</f>
        <v>0</v>
      </c>
      <c r="SUC7" s="98">
        <f>'Sales Forecast by COS'!SUC6</f>
        <v>0</v>
      </c>
      <c r="SUD7" s="98">
        <f>'Sales Forecast by COS'!SUD6</f>
        <v>0</v>
      </c>
      <c r="SUE7" s="98">
        <f>'Sales Forecast by COS'!SUE6</f>
        <v>0</v>
      </c>
      <c r="SUF7" s="98">
        <f>'Sales Forecast by COS'!SUF6</f>
        <v>0</v>
      </c>
      <c r="SUG7" s="98">
        <f>'Sales Forecast by COS'!SUG6</f>
        <v>0</v>
      </c>
      <c r="SUH7" s="98">
        <f>'Sales Forecast by COS'!SUH6</f>
        <v>0</v>
      </c>
      <c r="SUI7" s="98">
        <f>'Sales Forecast by COS'!SUI6</f>
        <v>0</v>
      </c>
      <c r="SUJ7" s="98">
        <f>'Sales Forecast by COS'!SUJ6</f>
        <v>0</v>
      </c>
      <c r="SUK7" s="98">
        <f>'Sales Forecast by COS'!SUK6</f>
        <v>0</v>
      </c>
      <c r="SUL7" s="98">
        <f>'Sales Forecast by COS'!SUL6</f>
        <v>0</v>
      </c>
      <c r="SUM7" s="98">
        <f>'Sales Forecast by COS'!SUM6</f>
        <v>0</v>
      </c>
      <c r="SUN7" s="98">
        <f>'Sales Forecast by COS'!SUN6</f>
        <v>0</v>
      </c>
      <c r="SUO7" s="98">
        <f>'Sales Forecast by COS'!SUO6</f>
        <v>0</v>
      </c>
      <c r="SUP7" s="98">
        <f>'Sales Forecast by COS'!SUP6</f>
        <v>0</v>
      </c>
      <c r="SUQ7" s="98">
        <f>'Sales Forecast by COS'!SUQ6</f>
        <v>0</v>
      </c>
      <c r="SUR7" s="98">
        <f>'Sales Forecast by COS'!SUR6</f>
        <v>0</v>
      </c>
      <c r="SUS7" s="98">
        <f>'Sales Forecast by COS'!SUS6</f>
        <v>0</v>
      </c>
      <c r="SUT7" s="98">
        <f>'Sales Forecast by COS'!SUT6</f>
        <v>0</v>
      </c>
      <c r="SUU7" s="98">
        <f>'Sales Forecast by COS'!SUU6</f>
        <v>0</v>
      </c>
      <c r="SUV7" s="98">
        <f>'Sales Forecast by COS'!SUV6</f>
        <v>0</v>
      </c>
      <c r="SUW7" s="98">
        <f>'Sales Forecast by COS'!SUW6</f>
        <v>0</v>
      </c>
      <c r="SUX7" s="98">
        <f>'Sales Forecast by COS'!SUX6</f>
        <v>0</v>
      </c>
      <c r="SUY7" s="98">
        <f>'Sales Forecast by COS'!SUY6</f>
        <v>0</v>
      </c>
      <c r="SUZ7" s="98">
        <f>'Sales Forecast by COS'!SUZ6</f>
        <v>0</v>
      </c>
      <c r="SVA7" s="98">
        <f>'Sales Forecast by COS'!SVA6</f>
        <v>0</v>
      </c>
      <c r="SVB7" s="98">
        <f>'Sales Forecast by COS'!SVB6</f>
        <v>0</v>
      </c>
      <c r="SVC7" s="98">
        <f>'Sales Forecast by COS'!SVC6</f>
        <v>0</v>
      </c>
      <c r="SVD7" s="98">
        <f>'Sales Forecast by COS'!SVD6</f>
        <v>0</v>
      </c>
      <c r="SVE7" s="98">
        <f>'Sales Forecast by COS'!SVE6</f>
        <v>0</v>
      </c>
      <c r="SVF7" s="98">
        <f>'Sales Forecast by COS'!SVF6</f>
        <v>0</v>
      </c>
      <c r="SVG7" s="98">
        <f>'Sales Forecast by COS'!SVG6</f>
        <v>0</v>
      </c>
      <c r="SVH7" s="98">
        <f>'Sales Forecast by COS'!SVH6</f>
        <v>0</v>
      </c>
      <c r="SVI7" s="98">
        <f>'Sales Forecast by COS'!SVI6</f>
        <v>0</v>
      </c>
      <c r="SVJ7" s="98">
        <f>'Sales Forecast by COS'!SVJ6</f>
        <v>0</v>
      </c>
      <c r="SVK7" s="98">
        <f>'Sales Forecast by COS'!SVK6</f>
        <v>0</v>
      </c>
      <c r="SVL7" s="98">
        <f>'Sales Forecast by COS'!SVL6</f>
        <v>0</v>
      </c>
      <c r="SVM7" s="98">
        <f>'Sales Forecast by COS'!SVM6</f>
        <v>0</v>
      </c>
      <c r="SVN7" s="98">
        <f>'Sales Forecast by COS'!SVN6</f>
        <v>0</v>
      </c>
      <c r="SVO7" s="98">
        <f>'Sales Forecast by COS'!SVO6</f>
        <v>0</v>
      </c>
      <c r="SVP7" s="98">
        <f>'Sales Forecast by COS'!SVP6</f>
        <v>0</v>
      </c>
      <c r="SVQ7" s="98">
        <f>'Sales Forecast by COS'!SVQ6</f>
        <v>0</v>
      </c>
      <c r="SVR7" s="98">
        <f>'Sales Forecast by COS'!SVR6</f>
        <v>0</v>
      </c>
      <c r="SVS7" s="98">
        <f>'Sales Forecast by COS'!SVS6</f>
        <v>0</v>
      </c>
      <c r="SVT7" s="98">
        <f>'Sales Forecast by COS'!SVT6</f>
        <v>0</v>
      </c>
      <c r="SVU7" s="98">
        <f>'Sales Forecast by COS'!SVU6</f>
        <v>0</v>
      </c>
      <c r="SVV7" s="98">
        <f>'Sales Forecast by COS'!SVV6</f>
        <v>0</v>
      </c>
      <c r="SVW7" s="98">
        <f>'Sales Forecast by COS'!SVW6</f>
        <v>0</v>
      </c>
      <c r="SVX7" s="98">
        <f>'Sales Forecast by COS'!SVX6</f>
        <v>0</v>
      </c>
      <c r="SVY7" s="98">
        <f>'Sales Forecast by COS'!SVY6</f>
        <v>0</v>
      </c>
      <c r="SVZ7" s="98">
        <f>'Sales Forecast by COS'!SVZ6</f>
        <v>0</v>
      </c>
      <c r="SWA7" s="98">
        <f>'Sales Forecast by COS'!SWA6</f>
        <v>0</v>
      </c>
      <c r="SWB7" s="98">
        <f>'Sales Forecast by COS'!SWB6</f>
        <v>0</v>
      </c>
      <c r="SWC7" s="98">
        <f>'Sales Forecast by COS'!SWC6</f>
        <v>0</v>
      </c>
      <c r="SWD7" s="98">
        <f>'Sales Forecast by COS'!SWD6</f>
        <v>0</v>
      </c>
      <c r="SWE7" s="98">
        <f>'Sales Forecast by COS'!SWE6</f>
        <v>0</v>
      </c>
      <c r="SWF7" s="98">
        <f>'Sales Forecast by COS'!SWF6</f>
        <v>0</v>
      </c>
      <c r="SWG7" s="98">
        <f>'Sales Forecast by COS'!SWG6</f>
        <v>0</v>
      </c>
      <c r="SWH7" s="98">
        <f>'Sales Forecast by COS'!SWH6</f>
        <v>0</v>
      </c>
      <c r="SWI7" s="98">
        <f>'Sales Forecast by COS'!SWI6</f>
        <v>0</v>
      </c>
      <c r="SWJ7" s="98">
        <f>'Sales Forecast by COS'!SWJ6</f>
        <v>0</v>
      </c>
      <c r="SWK7" s="98">
        <f>'Sales Forecast by COS'!SWK6</f>
        <v>0</v>
      </c>
      <c r="SWL7" s="98">
        <f>'Sales Forecast by COS'!SWL6</f>
        <v>0</v>
      </c>
      <c r="SWM7" s="98">
        <f>'Sales Forecast by COS'!SWM6</f>
        <v>0</v>
      </c>
      <c r="SWN7" s="98">
        <f>'Sales Forecast by COS'!SWN6</f>
        <v>0</v>
      </c>
      <c r="SWO7" s="98">
        <f>'Sales Forecast by COS'!SWO6</f>
        <v>0</v>
      </c>
      <c r="SWP7" s="98">
        <f>'Sales Forecast by COS'!SWP6</f>
        <v>0</v>
      </c>
      <c r="SWQ7" s="98">
        <f>'Sales Forecast by COS'!SWQ6</f>
        <v>0</v>
      </c>
      <c r="SWR7" s="98">
        <f>'Sales Forecast by COS'!SWR6</f>
        <v>0</v>
      </c>
      <c r="SWS7" s="98">
        <f>'Sales Forecast by COS'!SWS6</f>
        <v>0</v>
      </c>
      <c r="SWT7" s="98">
        <f>'Sales Forecast by COS'!SWT6</f>
        <v>0</v>
      </c>
      <c r="SWU7" s="98">
        <f>'Sales Forecast by COS'!SWU6</f>
        <v>0</v>
      </c>
      <c r="SWV7" s="98">
        <f>'Sales Forecast by COS'!SWV6</f>
        <v>0</v>
      </c>
      <c r="SWW7" s="98">
        <f>'Sales Forecast by COS'!SWW6</f>
        <v>0</v>
      </c>
      <c r="SWX7" s="98">
        <f>'Sales Forecast by COS'!SWX6</f>
        <v>0</v>
      </c>
      <c r="SWY7" s="98">
        <f>'Sales Forecast by COS'!SWY6</f>
        <v>0</v>
      </c>
      <c r="SWZ7" s="98">
        <f>'Sales Forecast by COS'!SWZ6</f>
        <v>0</v>
      </c>
      <c r="SXA7" s="98">
        <f>'Sales Forecast by COS'!SXA6</f>
        <v>0</v>
      </c>
      <c r="SXB7" s="98">
        <f>'Sales Forecast by COS'!SXB6</f>
        <v>0</v>
      </c>
      <c r="SXC7" s="98">
        <f>'Sales Forecast by COS'!SXC6</f>
        <v>0</v>
      </c>
      <c r="SXD7" s="98">
        <f>'Sales Forecast by COS'!SXD6</f>
        <v>0</v>
      </c>
      <c r="SXE7" s="98">
        <f>'Sales Forecast by COS'!SXE6</f>
        <v>0</v>
      </c>
      <c r="SXF7" s="98">
        <f>'Sales Forecast by COS'!SXF6</f>
        <v>0</v>
      </c>
      <c r="SXG7" s="98">
        <f>'Sales Forecast by COS'!SXG6</f>
        <v>0</v>
      </c>
      <c r="SXH7" s="98">
        <f>'Sales Forecast by COS'!SXH6</f>
        <v>0</v>
      </c>
      <c r="SXI7" s="98">
        <f>'Sales Forecast by COS'!SXI6</f>
        <v>0</v>
      </c>
      <c r="SXJ7" s="98">
        <f>'Sales Forecast by COS'!SXJ6</f>
        <v>0</v>
      </c>
      <c r="SXK7" s="98">
        <f>'Sales Forecast by COS'!SXK6</f>
        <v>0</v>
      </c>
      <c r="SXL7" s="98">
        <f>'Sales Forecast by COS'!SXL6</f>
        <v>0</v>
      </c>
      <c r="SXM7" s="98">
        <f>'Sales Forecast by COS'!SXM6</f>
        <v>0</v>
      </c>
      <c r="SXN7" s="98">
        <f>'Sales Forecast by COS'!SXN6</f>
        <v>0</v>
      </c>
      <c r="SXO7" s="98">
        <f>'Sales Forecast by COS'!SXO6</f>
        <v>0</v>
      </c>
      <c r="SXP7" s="98">
        <f>'Sales Forecast by COS'!SXP6</f>
        <v>0</v>
      </c>
      <c r="SXQ7" s="98">
        <f>'Sales Forecast by COS'!SXQ6</f>
        <v>0</v>
      </c>
      <c r="SXR7" s="98">
        <f>'Sales Forecast by COS'!SXR6</f>
        <v>0</v>
      </c>
      <c r="SXS7" s="98">
        <f>'Sales Forecast by COS'!SXS6</f>
        <v>0</v>
      </c>
      <c r="SXT7" s="98">
        <f>'Sales Forecast by COS'!SXT6</f>
        <v>0</v>
      </c>
      <c r="SXU7" s="98">
        <f>'Sales Forecast by COS'!SXU6</f>
        <v>0</v>
      </c>
      <c r="SXV7" s="98">
        <f>'Sales Forecast by COS'!SXV6</f>
        <v>0</v>
      </c>
      <c r="SXW7" s="98">
        <f>'Sales Forecast by COS'!SXW6</f>
        <v>0</v>
      </c>
      <c r="SXX7" s="98">
        <f>'Sales Forecast by COS'!SXX6</f>
        <v>0</v>
      </c>
      <c r="SXY7" s="98">
        <f>'Sales Forecast by COS'!SXY6</f>
        <v>0</v>
      </c>
      <c r="SXZ7" s="98">
        <f>'Sales Forecast by COS'!SXZ6</f>
        <v>0</v>
      </c>
      <c r="SYA7" s="98">
        <f>'Sales Forecast by COS'!SYA6</f>
        <v>0</v>
      </c>
      <c r="SYB7" s="98">
        <f>'Sales Forecast by COS'!SYB6</f>
        <v>0</v>
      </c>
      <c r="SYC7" s="98">
        <f>'Sales Forecast by COS'!SYC6</f>
        <v>0</v>
      </c>
      <c r="SYD7" s="98">
        <f>'Sales Forecast by COS'!SYD6</f>
        <v>0</v>
      </c>
      <c r="SYE7" s="98">
        <f>'Sales Forecast by COS'!SYE6</f>
        <v>0</v>
      </c>
      <c r="SYF7" s="98">
        <f>'Sales Forecast by COS'!SYF6</f>
        <v>0</v>
      </c>
      <c r="SYG7" s="98">
        <f>'Sales Forecast by COS'!SYG6</f>
        <v>0</v>
      </c>
      <c r="SYH7" s="98">
        <f>'Sales Forecast by COS'!SYH6</f>
        <v>0</v>
      </c>
      <c r="SYI7" s="98">
        <f>'Sales Forecast by COS'!SYI6</f>
        <v>0</v>
      </c>
      <c r="SYJ7" s="98">
        <f>'Sales Forecast by COS'!SYJ6</f>
        <v>0</v>
      </c>
      <c r="SYK7" s="98">
        <f>'Sales Forecast by COS'!SYK6</f>
        <v>0</v>
      </c>
      <c r="SYL7" s="98">
        <f>'Sales Forecast by COS'!SYL6</f>
        <v>0</v>
      </c>
      <c r="SYM7" s="98">
        <f>'Sales Forecast by COS'!SYM6</f>
        <v>0</v>
      </c>
      <c r="SYN7" s="98">
        <f>'Sales Forecast by COS'!SYN6</f>
        <v>0</v>
      </c>
      <c r="SYO7" s="98">
        <f>'Sales Forecast by COS'!SYO6</f>
        <v>0</v>
      </c>
      <c r="SYP7" s="98">
        <f>'Sales Forecast by COS'!SYP6</f>
        <v>0</v>
      </c>
      <c r="SYQ7" s="98">
        <f>'Sales Forecast by COS'!SYQ6</f>
        <v>0</v>
      </c>
      <c r="SYR7" s="98">
        <f>'Sales Forecast by COS'!SYR6</f>
        <v>0</v>
      </c>
      <c r="SYS7" s="98">
        <f>'Sales Forecast by COS'!SYS6</f>
        <v>0</v>
      </c>
      <c r="SYT7" s="98">
        <f>'Sales Forecast by COS'!SYT6</f>
        <v>0</v>
      </c>
      <c r="SYU7" s="98">
        <f>'Sales Forecast by COS'!SYU6</f>
        <v>0</v>
      </c>
      <c r="SYV7" s="98">
        <f>'Sales Forecast by COS'!SYV6</f>
        <v>0</v>
      </c>
      <c r="SYW7" s="98">
        <f>'Sales Forecast by COS'!SYW6</f>
        <v>0</v>
      </c>
      <c r="SYX7" s="98">
        <f>'Sales Forecast by COS'!SYX6</f>
        <v>0</v>
      </c>
      <c r="SYY7" s="98">
        <f>'Sales Forecast by COS'!SYY6</f>
        <v>0</v>
      </c>
      <c r="SYZ7" s="98">
        <f>'Sales Forecast by COS'!SYZ6</f>
        <v>0</v>
      </c>
      <c r="SZA7" s="98">
        <f>'Sales Forecast by COS'!SZA6</f>
        <v>0</v>
      </c>
      <c r="SZB7" s="98">
        <f>'Sales Forecast by COS'!SZB6</f>
        <v>0</v>
      </c>
      <c r="SZC7" s="98">
        <f>'Sales Forecast by COS'!SZC6</f>
        <v>0</v>
      </c>
      <c r="SZD7" s="98">
        <f>'Sales Forecast by COS'!SZD6</f>
        <v>0</v>
      </c>
      <c r="SZE7" s="98">
        <f>'Sales Forecast by COS'!SZE6</f>
        <v>0</v>
      </c>
      <c r="SZF7" s="98">
        <f>'Sales Forecast by COS'!SZF6</f>
        <v>0</v>
      </c>
      <c r="SZG7" s="98">
        <f>'Sales Forecast by COS'!SZG6</f>
        <v>0</v>
      </c>
      <c r="SZH7" s="98">
        <f>'Sales Forecast by COS'!SZH6</f>
        <v>0</v>
      </c>
      <c r="SZI7" s="98">
        <f>'Sales Forecast by COS'!SZI6</f>
        <v>0</v>
      </c>
      <c r="SZJ7" s="98">
        <f>'Sales Forecast by COS'!SZJ6</f>
        <v>0</v>
      </c>
      <c r="SZK7" s="98">
        <f>'Sales Forecast by COS'!SZK6</f>
        <v>0</v>
      </c>
      <c r="SZL7" s="98">
        <f>'Sales Forecast by COS'!SZL6</f>
        <v>0</v>
      </c>
      <c r="SZM7" s="98">
        <f>'Sales Forecast by COS'!SZM6</f>
        <v>0</v>
      </c>
      <c r="SZN7" s="98">
        <f>'Sales Forecast by COS'!SZN6</f>
        <v>0</v>
      </c>
      <c r="SZO7" s="98">
        <f>'Sales Forecast by COS'!SZO6</f>
        <v>0</v>
      </c>
      <c r="SZP7" s="98">
        <f>'Sales Forecast by COS'!SZP6</f>
        <v>0</v>
      </c>
      <c r="SZQ7" s="98">
        <f>'Sales Forecast by COS'!SZQ6</f>
        <v>0</v>
      </c>
      <c r="SZR7" s="98">
        <f>'Sales Forecast by COS'!SZR6</f>
        <v>0</v>
      </c>
      <c r="SZS7" s="98">
        <f>'Sales Forecast by COS'!SZS6</f>
        <v>0</v>
      </c>
      <c r="SZT7" s="98">
        <f>'Sales Forecast by COS'!SZT6</f>
        <v>0</v>
      </c>
      <c r="SZU7" s="98">
        <f>'Sales Forecast by COS'!SZU6</f>
        <v>0</v>
      </c>
      <c r="SZV7" s="98">
        <f>'Sales Forecast by COS'!SZV6</f>
        <v>0</v>
      </c>
      <c r="SZW7" s="98">
        <f>'Sales Forecast by COS'!SZW6</f>
        <v>0</v>
      </c>
      <c r="SZX7" s="98">
        <f>'Sales Forecast by COS'!SZX6</f>
        <v>0</v>
      </c>
      <c r="SZY7" s="98">
        <f>'Sales Forecast by COS'!SZY6</f>
        <v>0</v>
      </c>
      <c r="SZZ7" s="98">
        <f>'Sales Forecast by COS'!SZZ6</f>
        <v>0</v>
      </c>
      <c r="TAA7" s="98">
        <f>'Sales Forecast by COS'!TAA6</f>
        <v>0</v>
      </c>
      <c r="TAB7" s="98">
        <f>'Sales Forecast by COS'!TAB6</f>
        <v>0</v>
      </c>
      <c r="TAC7" s="98">
        <f>'Sales Forecast by COS'!TAC6</f>
        <v>0</v>
      </c>
      <c r="TAD7" s="98">
        <f>'Sales Forecast by COS'!TAD6</f>
        <v>0</v>
      </c>
      <c r="TAE7" s="98">
        <f>'Sales Forecast by COS'!TAE6</f>
        <v>0</v>
      </c>
      <c r="TAF7" s="98">
        <f>'Sales Forecast by COS'!TAF6</f>
        <v>0</v>
      </c>
      <c r="TAG7" s="98">
        <f>'Sales Forecast by COS'!TAG6</f>
        <v>0</v>
      </c>
      <c r="TAH7" s="98">
        <f>'Sales Forecast by COS'!TAH6</f>
        <v>0</v>
      </c>
      <c r="TAI7" s="98">
        <f>'Sales Forecast by COS'!TAI6</f>
        <v>0</v>
      </c>
      <c r="TAJ7" s="98">
        <f>'Sales Forecast by COS'!TAJ6</f>
        <v>0</v>
      </c>
      <c r="TAK7" s="98">
        <f>'Sales Forecast by COS'!TAK6</f>
        <v>0</v>
      </c>
      <c r="TAL7" s="98">
        <f>'Sales Forecast by COS'!TAL6</f>
        <v>0</v>
      </c>
      <c r="TAM7" s="98">
        <f>'Sales Forecast by COS'!TAM6</f>
        <v>0</v>
      </c>
      <c r="TAN7" s="98">
        <f>'Sales Forecast by COS'!TAN6</f>
        <v>0</v>
      </c>
      <c r="TAO7" s="98">
        <f>'Sales Forecast by COS'!TAO6</f>
        <v>0</v>
      </c>
      <c r="TAP7" s="98">
        <f>'Sales Forecast by COS'!TAP6</f>
        <v>0</v>
      </c>
      <c r="TAQ7" s="98">
        <f>'Sales Forecast by COS'!TAQ6</f>
        <v>0</v>
      </c>
      <c r="TAR7" s="98">
        <f>'Sales Forecast by COS'!TAR6</f>
        <v>0</v>
      </c>
      <c r="TAS7" s="98">
        <f>'Sales Forecast by COS'!TAS6</f>
        <v>0</v>
      </c>
      <c r="TAT7" s="98">
        <f>'Sales Forecast by COS'!TAT6</f>
        <v>0</v>
      </c>
      <c r="TAU7" s="98">
        <f>'Sales Forecast by COS'!TAU6</f>
        <v>0</v>
      </c>
      <c r="TAV7" s="98">
        <f>'Sales Forecast by COS'!TAV6</f>
        <v>0</v>
      </c>
      <c r="TAW7" s="98">
        <f>'Sales Forecast by COS'!TAW6</f>
        <v>0</v>
      </c>
      <c r="TAX7" s="98">
        <f>'Sales Forecast by COS'!TAX6</f>
        <v>0</v>
      </c>
      <c r="TAY7" s="98">
        <f>'Sales Forecast by COS'!TAY6</f>
        <v>0</v>
      </c>
      <c r="TAZ7" s="98">
        <f>'Sales Forecast by COS'!TAZ6</f>
        <v>0</v>
      </c>
      <c r="TBA7" s="98">
        <f>'Sales Forecast by COS'!TBA6</f>
        <v>0</v>
      </c>
      <c r="TBB7" s="98">
        <f>'Sales Forecast by COS'!TBB6</f>
        <v>0</v>
      </c>
      <c r="TBC7" s="98">
        <f>'Sales Forecast by COS'!TBC6</f>
        <v>0</v>
      </c>
      <c r="TBD7" s="98">
        <f>'Sales Forecast by COS'!TBD6</f>
        <v>0</v>
      </c>
      <c r="TBE7" s="98">
        <f>'Sales Forecast by COS'!TBE6</f>
        <v>0</v>
      </c>
      <c r="TBF7" s="98">
        <f>'Sales Forecast by COS'!TBF6</f>
        <v>0</v>
      </c>
      <c r="TBG7" s="98">
        <f>'Sales Forecast by COS'!TBG6</f>
        <v>0</v>
      </c>
      <c r="TBH7" s="98">
        <f>'Sales Forecast by COS'!TBH6</f>
        <v>0</v>
      </c>
      <c r="TBI7" s="98">
        <f>'Sales Forecast by COS'!TBI6</f>
        <v>0</v>
      </c>
      <c r="TBJ7" s="98">
        <f>'Sales Forecast by COS'!TBJ6</f>
        <v>0</v>
      </c>
      <c r="TBK7" s="98">
        <f>'Sales Forecast by COS'!TBK6</f>
        <v>0</v>
      </c>
      <c r="TBL7" s="98">
        <f>'Sales Forecast by COS'!TBL6</f>
        <v>0</v>
      </c>
      <c r="TBM7" s="98">
        <f>'Sales Forecast by COS'!TBM6</f>
        <v>0</v>
      </c>
      <c r="TBN7" s="98">
        <f>'Sales Forecast by COS'!TBN6</f>
        <v>0</v>
      </c>
      <c r="TBO7" s="98">
        <f>'Sales Forecast by COS'!TBO6</f>
        <v>0</v>
      </c>
      <c r="TBP7" s="98">
        <f>'Sales Forecast by COS'!TBP6</f>
        <v>0</v>
      </c>
      <c r="TBQ7" s="98">
        <f>'Sales Forecast by COS'!TBQ6</f>
        <v>0</v>
      </c>
      <c r="TBR7" s="98">
        <f>'Sales Forecast by COS'!TBR6</f>
        <v>0</v>
      </c>
      <c r="TBS7" s="98">
        <f>'Sales Forecast by COS'!TBS6</f>
        <v>0</v>
      </c>
      <c r="TBT7" s="98">
        <f>'Sales Forecast by COS'!TBT6</f>
        <v>0</v>
      </c>
      <c r="TBU7" s="98">
        <f>'Sales Forecast by COS'!TBU6</f>
        <v>0</v>
      </c>
      <c r="TBV7" s="98">
        <f>'Sales Forecast by COS'!TBV6</f>
        <v>0</v>
      </c>
      <c r="TBW7" s="98">
        <f>'Sales Forecast by COS'!TBW6</f>
        <v>0</v>
      </c>
      <c r="TBX7" s="98">
        <f>'Sales Forecast by COS'!TBX6</f>
        <v>0</v>
      </c>
      <c r="TBY7" s="98">
        <f>'Sales Forecast by COS'!TBY6</f>
        <v>0</v>
      </c>
      <c r="TBZ7" s="98">
        <f>'Sales Forecast by COS'!TBZ6</f>
        <v>0</v>
      </c>
      <c r="TCA7" s="98">
        <f>'Sales Forecast by COS'!TCA6</f>
        <v>0</v>
      </c>
      <c r="TCB7" s="98">
        <f>'Sales Forecast by COS'!TCB6</f>
        <v>0</v>
      </c>
      <c r="TCC7" s="98">
        <f>'Sales Forecast by COS'!TCC6</f>
        <v>0</v>
      </c>
      <c r="TCD7" s="98">
        <f>'Sales Forecast by COS'!TCD6</f>
        <v>0</v>
      </c>
      <c r="TCE7" s="98">
        <f>'Sales Forecast by COS'!TCE6</f>
        <v>0</v>
      </c>
      <c r="TCF7" s="98">
        <f>'Sales Forecast by COS'!TCF6</f>
        <v>0</v>
      </c>
      <c r="TCG7" s="98">
        <f>'Sales Forecast by COS'!TCG6</f>
        <v>0</v>
      </c>
      <c r="TCH7" s="98">
        <f>'Sales Forecast by COS'!TCH6</f>
        <v>0</v>
      </c>
      <c r="TCI7" s="98">
        <f>'Sales Forecast by COS'!TCI6</f>
        <v>0</v>
      </c>
      <c r="TCJ7" s="98">
        <f>'Sales Forecast by COS'!TCJ6</f>
        <v>0</v>
      </c>
      <c r="TCK7" s="98">
        <f>'Sales Forecast by COS'!TCK6</f>
        <v>0</v>
      </c>
      <c r="TCL7" s="98">
        <f>'Sales Forecast by COS'!TCL6</f>
        <v>0</v>
      </c>
      <c r="TCM7" s="98">
        <f>'Sales Forecast by COS'!TCM6</f>
        <v>0</v>
      </c>
      <c r="TCN7" s="98">
        <f>'Sales Forecast by COS'!TCN6</f>
        <v>0</v>
      </c>
      <c r="TCO7" s="98">
        <f>'Sales Forecast by COS'!TCO6</f>
        <v>0</v>
      </c>
      <c r="TCP7" s="98">
        <f>'Sales Forecast by COS'!TCP6</f>
        <v>0</v>
      </c>
      <c r="TCQ7" s="98">
        <f>'Sales Forecast by COS'!TCQ6</f>
        <v>0</v>
      </c>
      <c r="TCR7" s="98">
        <f>'Sales Forecast by COS'!TCR6</f>
        <v>0</v>
      </c>
      <c r="TCS7" s="98">
        <f>'Sales Forecast by COS'!TCS6</f>
        <v>0</v>
      </c>
      <c r="TCT7" s="98">
        <f>'Sales Forecast by COS'!TCT6</f>
        <v>0</v>
      </c>
      <c r="TCU7" s="98">
        <f>'Sales Forecast by COS'!TCU6</f>
        <v>0</v>
      </c>
      <c r="TCV7" s="98">
        <f>'Sales Forecast by COS'!TCV6</f>
        <v>0</v>
      </c>
      <c r="TCW7" s="98">
        <f>'Sales Forecast by COS'!TCW6</f>
        <v>0</v>
      </c>
      <c r="TCX7" s="98">
        <f>'Sales Forecast by COS'!TCX6</f>
        <v>0</v>
      </c>
      <c r="TCY7" s="98">
        <f>'Sales Forecast by COS'!TCY6</f>
        <v>0</v>
      </c>
      <c r="TCZ7" s="98">
        <f>'Sales Forecast by COS'!TCZ6</f>
        <v>0</v>
      </c>
      <c r="TDA7" s="98">
        <f>'Sales Forecast by COS'!TDA6</f>
        <v>0</v>
      </c>
      <c r="TDB7" s="98">
        <f>'Sales Forecast by COS'!TDB6</f>
        <v>0</v>
      </c>
      <c r="TDC7" s="98">
        <f>'Sales Forecast by COS'!TDC6</f>
        <v>0</v>
      </c>
      <c r="TDD7" s="98">
        <f>'Sales Forecast by COS'!TDD6</f>
        <v>0</v>
      </c>
      <c r="TDE7" s="98">
        <f>'Sales Forecast by COS'!TDE6</f>
        <v>0</v>
      </c>
      <c r="TDF7" s="98">
        <f>'Sales Forecast by COS'!TDF6</f>
        <v>0</v>
      </c>
      <c r="TDG7" s="98">
        <f>'Sales Forecast by COS'!TDG6</f>
        <v>0</v>
      </c>
      <c r="TDH7" s="98">
        <f>'Sales Forecast by COS'!TDH6</f>
        <v>0</v>
      </c>
      <c r="TDI7" s="98">
        <f>'Sales Forecast by COS'!TDI6</f>
        <v>0</v>
      </c>
      <c r="TDJ7" s="98">
        <f>'Sales Forecast by COS'!TDJ6</f>
        <v>0</v>
      </c>
      <c r="TDK7" s="98">
        <f>'Sales Forecast by COS'!TDK6</f>
        <v>0</v>
      </c>
      <c r="TDL7" s="98">
        <f>'Sales Forecast by COS'!TDL6</f>
        <v>0</v>
      </c>
      <c r="TDM7" s="98">
        <f>'Sales Forecast by COS'!TDM6</f>
        <v>0</v>
      </c>
      <c r="TDN7" s="98">
        <f>'Sales Forecast by COS'!TDN6</f>
        <v>0</v>
      </c>
      <c r="TDO7" s="98">
        <f>'Sales Forecast by COS'!TDO6</f>
        <v>0</v>
      </c>
      <c r="TDP7" s="98">
        <f>'Sales Forecast by COS'!TDP6</f>
        <v>0</v>
      </c>
      <c r="TDQ7" s="98">
        <f>'Sales Forecast by COS'!TDQ6</f>
        <v>0</v>
      </c>
      <c r="TDR7" s="98">
        <f>'Sales Forecast by COS'!TDR6</f>
        <v>0</v>
      </c>
      <c r="TDS7" s="98">
        <f>'Sales Forecast by COS'!TDS6</f>
        <v>0</v>
      </c>
      <c r="TDT7" s="98">
        <f>'Sales Forecast by COS'!TDT6</f>
        <v>0</v>
      </c>
      <c r="TDU7" s="98">
        <f>'Sales Forecast by COS'!TDU6</f>
        <v>0</v>
      </c>
      <c r="TDV7" s="98">
        <f>'Sales Forecast by COS'!TDV6</f>
        <v>0</v>
      </c>
      <c r="TDW7" s="98">
        <f>'Sales Forecast by COS'!TDW6</f>
        <v>0</v>
      </c>
      <c r="TDX7" s="98">
        <f>'Sales Forecast by COS'!TDX6</f>
        <v>0</v>
      </c>
      <c r="TDY7" s="98">
        <f>'Sales Forecast by COS'!TDY6</f>
        <v>0</v>
      </c>
      <c r="TDZ7" s="98">
        <f>'Sales Forecast by COS'!TDZ6</f>
        <v>0</v>
      </c>
      <c r="TEA7" s="98">
        <f>'Sales Forecast by COS'!TEA6</f>
        <v>0</v>
      </c>
      <c r="TEB7" s="98">
        <f>'Sales Forecast by COS'!TEB6</f>
        <v>0</v>
      </c>
      <c r="TEC7" s="98">
        <f>'Sales Forecast by COS'!TEC6</f>
        <v>0</v>
      </c>
      <c r="TED7" s="98">
        <f>'Sales Forecast by COS'!TED6</f>
        <v>0</v>
      </c>
      <c r="TEE7" s="98">
        <f>'Sales Forecast by COS'!TEE6</f>
        <v>0</v>
      </c>
      <c r="TEF7" s="98">
        <f>'Sales Forecast by COS'!TEF6</f>
        <v>0</v>
      </c>
      <c r="TEG7" s="98">
        <f>'Sales Forecast by COS'!TEG6</f>
        <v>0</v>
      </c>
      <c r="TEH7" s="98">
        <f>'Sales Forecast by COS'!TEH6</f>
        <v>0</v>
      </c>
      <c r="TEI7" s="98">
        <f>'Sales Forecast by COS'!TEI6</f>
        <v>0</v>
      </c>
      <c r="TEJ7" s="98">
        <f>'Sales Forecast by COS'!TEJ6</f>
        <v>0</v>
      </c>
      <c r="TEK7" s="98">
        <f>'Sales Forecast by COS'!TEK6</f>
        <v>0</v>
      </c>
      <c r="TEL7" s="98">
        <f>'Sales Forecast by COS'!TEL6</f>
        <v>0</v>
      </c>
      <c r="TEM7" s="98">
        <f>'Sales Forecast by COS'!TEM6</f>
        <v>0</v>
      </c>
      <c r="TEN7" s="98">
        <f>'Sales Forecast by COS'!TEN6</f>
        <v>0</v>
      </c>
      <c r="TEO7" s="98">
        <f>'Sales Forecast by COS'!TEO6</f>
        <v>0</v>
      </c>
      <c r="TEP7" s="98">
        <f>'Sales Forecast by COS'!TEP6</f>
        <v>0</v>
      </c>
      <c r="TEQ7" s="98">
        <f>'Sales Forecast by COS'!TEQ6</f>
        <v>0</v>
      </c>
      <c r="TER7" s="98">
        <f>'Sales Forecast by COS'!TER6</f>
        <v>0</v>
      </c>
      <c r="TES7" s="98">
        <f>'Sales Forecast by COS'!TES6</f>
        <v>0</v>
      </c>
      <c r="TET7" s="98">
        <f>'Sales Forecast by COS'!TET6</f>
        <v>0</v>
      </c>
      <c r="TEU7" s="98">
        <f>'Sales Forecast by COS'!TEU6</f>
        <v>0</v>
      </c>
      <c r="TEV7" s="98">
        <f>'Sales Forecast by COS'!TEV6</f>
        <v>0</v>
      </c>
      <c r="TEW7" s="98">
        <f>'Sales Forecast by COS'!TEW6</f>
        <v>0</v>
      </c>
      <c r="TEX7" s="98">
        <f>'Sales Forecast by COS'!TEX6</f>
        <v>0</v>
      </c>
      <c r="TEY7" s="98">
        <f>'Sales Forecast by COS'!TEY6</f>
        <v>0</v>
      </c>
      <c r="TEZ7" s="98">
        <f>'Sales Forecast by COS'!TEZ6</f>
        <v>0</v>
      </c>
      <c r="TFA7" s="98">
        <f>'Sales Forecast by COS'!TFA6</f>
        <v>0</v>
      </c>
      <c r="TFB7" s="98">
        <f>'Sales Forecast by COS'!TFB6</f>
        <v>0</v>
      </c>
      <c r="TFC7" s="98">
        <f>'Sales Forecast by COS'!TFC6</f>
        <v>0</v>
      </c>
      <c r="TFD7" s="98">
        <f>'Sales Forecast by COS'!TFD6</f>
        <v>0</v>
      </c>
      <c r="TFE7" s="98">
        <f>'Sales Forecast by COS'!TFE6</f>
        <v>0</v>
      </c>
      <c r="TFF7" s="98">
        <f>'Sales Forecast by COS'!TFF6</f>
        <v>0</v>
      </c>
      <c r="TFG7" s="98">
        <f>'Sales Forecast by COS'!TFG6</f>
        <v>0</v>
      </c>
      <c r="TFH7" s="98">
        <f>'Sales Forecast by COS'!TFH6</f>
        <v>0</v>
      </c>
      <c r="TFI7" s="98">
        <f>'Sales Forecast by COS'!TFI6</f>
        <v>0</v>
      </c>
      <c r="TFJ7" s="98">
        <f>'Sales Forecast by COS'!TFJ6</f>
        <v>0</v>
      </c>
      <c r="TFK7" s="98">
        <f>'Sales Forecast by COS'!TFK6</f>
        <v>0</v>
      </c>
      <c r="TFL7" s="98">
        <f>'Sales Forecast by COS'!TFL6</f>
        <v>0</v>
      </c>
      <c r="TFM7" s="98">
        <f>'Sales Forecast by COS'!TFM6</f>
        <v>0</v>
      </c>
      <c r="TFN7" s="98">
        <f>'Sales Forecast by COS'!TFN6</f>
        <v>0</v>
      </c>
      <c r="TFO7" s="98">
        <f>'Sales Forecast by COS'!TFO6</f>
        <v>0</v>
      </c>
      <c r="TFP7" s="98">
        <f>'Sales Forecast by COS'!TFP6</f>
        <v>0</v>
      </c>
      <c r="TFQ7" s="98">
        <f>'Sales Forecast by COS'!TFQ6</f>
        <v>0</v>
      </c>
      <c r="TFR7" s="98">
        <f>'Sales Forecast by COS'!TFR6</f>
        <v>0</v>
      </c>
      <c r="TFS7" s="98">
        <f>'Sales Forecast by COS'!TFS6</f>
        <v>0</v>
      </c>
      <c r="TFT7" s="98">
        <f>'Sales Forecast by COS'!TFT6</f>
        <v>0</v>
      </c>
      <c r="TFU7" s="98">
        <f>'Sales Forecast by COS'!TFU6</f>
        <v>0</v>
      </c>
      <c r="TFV7" s="98">
        <f>'Sales Forecast by COS'!TFV6</f>
        <v>0</v>
      </c>
      <c r="TFW7" s="98">
        <f>'Sales Forecast by COS'!TFW6</f>
        <v>0</v>
      </c>
      <c r="TFX7" s="98">
        <f>'Sales Forecast by COS'!TFX6</f>
        <v>0</v>
      </c>
      <c r="TFY7" s="98">
        <f>'Sales Forecast by COS'!TFY6</f>
        <v>0</v>
      </c>
      <c r="TFZ7" s="98">
        <f>'Sales Forecast by COS'!TFZ6</f>
        <v>0</v>
      </c>
      <c r="TGA7" s="98">
        <f>'Sales Forecast by COS'!TGA6</f>
        <v>0</v>
      </c>
      <c r="TGB7" s="98">
        <f>'Sales Forecast by COS'!TGB6</f>
        <v>0</v>
      </c>
      <c r="TGC7" s="98">
        <f>'Sales Forecast by COS'!TGC6</f>
        <v>0</v>
      </c>
      <c r="TGD7" s="98">
        <f>'Sales Forecast by COS'!TGD6</f>
        <v>0</v>
      </c>
      <c r="TGE7" s="98">
        <f>'Sales Forecast by COS'!TGE6</f>
        <v>0</v>
      </c>
      <c r="TGF7" s="98">
        <f>'Sales Forecast by COS'!TGF6</f>
        <v>0</v>
      </c>
      <c r="TGG7" s="98">
        <f>'Sales Forecast by COS'!TGG6</f>
        <v>0</v>
      </c>
      <c r="TGH7" s="98">
        <f>'Sales Forecast by COS'!TGH6</f>
        <v>0</v>
      </c>
      <c r="TGI7" s="98">
        <f>'Sales Forecast by COS'!TGI6</f>
        <v>0</v>
      </c>
      <c r="TGJ7" s="98">
        <f>'Sales Forecast by COS'!TGJ6</f>
        <v>0</v>
      </c>
      <c r="TGK7" s="98">
        <f>'Sales Forecast by COS'!TGK6</f>
        <v>0</v>
      </c>
      <c r="TGL7" s="98">
        <f>'Sales Forecast by COS'!TGL6</f>
        <v>0</v>
      </c>
      <c r="TGM7" s="98">
        <f>'Sales Forecast by COS'!TGM6</f>
        <v>0</v>
      </c>
      <c r="TGN7" s="98">
        <f>'Sales Forecast by COS'!TGN6</f>
        <v>0</v>
      </c>
      <c r="TGO7" s="98">
        <f>'Sales Forecast by COS'!TGO6</f>
        <v>0</v>
      </c>
      <c r="TGP7" s="98">
        <f>'Sales Forecast by COS'!TGP6</f>
        <v>0</v>
      </c>
      <c r="TGQ7" s="98">
        <f>'Sales Forecast by COS'!TGQ6</f>
        <v>0</v>
      </c>
      <c r="TGR7" s="98">
        <f>'Sales Forecast by COS'!TGR6</f>
        <v>0</v>
      </c>
      <c r="TGS7" s="98">
        <f>'Sales Forecast by COS'!TGS6</f>
        <v>0</v>
      </c>
      <c r="TGT7" s="98">
        <f>'Sales Forecast by COS'!TGT6</f>
        <v>0</v>
      </c>
      <c r="TGU7" s="98">
        <f>'Sales Forecast by COS'!TGU6</f>
        <v>0</v>
      </c>
      <c r="TGV7" s="98">
        <f>'Sales Forecast by COS'!TGV6</f>
        <v>0</v>
      </c>
      <c r="TGW7" s="98">
        <f>'Sales Forecast by COS'!TGW6</f>
        <v>0</v>
      </c>
      <c r="TGX7" s="98">
        <f>'Sales Forecast by COS'!TGX6</f>
        <v>0</v>
      </c>
      <c r="TGY7" s="98">
        <f>'Sales Forecast by COS'!TGY6</f>
        <v>0</v>
      </c>
      <c r="TGZ7" s="98">
        <f>'Sales Forecast by COS'!TGZ6</f>
        <v>0</v>
      </c>
      <c r="THA7" s="98">
        <f>'Sales Forecast by COS'!THA6</f>
        <v>0</v>
      </c>
      <c r="THB7" s="98">
        <f>'Sales Forecast by COS'!THB6</f>
        <v>0</v>
      </c>
      <c r="THC7" s="98">
        <f>'Sales Forecast by COS'!THC6</f>
        <v>0</v>
      </c>
      <c r="THD7" s="98">
        <f>'Sales Forecast by COS'!THD6</f>
        <v>0</v>
      </c>
      <c r="THE7" s="98">
        <f>'Sales Forecast by COS'!THE6</f>
        <v>0</v>
      </c>
      <c r="THF7" s="98">
        <f>'Sales Forecast by COS'!THF6</f>
        <v>0</v>
      </c>
      <c r="THG7" s="98">
        <f>'Sales Forecast by COS'!THG6</f>
        <v>0</v>
      </c>
      <c r="THH7" s="98">
        <f>'Sales Forecast by COS'!THH6</f>
        <v>0</v>
      </c>
      <c r="THI7" s="98">
        <f>'Sales Forecast by COS'!THI6</f>
        <v>0</v>
      </c>
      <c r="THJ7" s="98">
        <f>'Sales Forecast by COS'!THJ6</f>
        <v>0</v>
      </c>
      <c r="THK7" s="98">
        <f>'Sales Forecast by COS'!THK6</f>
        <v>0</v>
      </c>
      <c r="THL7" s="98">
        <f>'Sales Forecast by COS'!THL6</f>
        <v>0</v>
      </c>
      <c r="THM7" s="98">
        <f>'Sales Forecast by COS'!THM6</f>
        <v>0</v>
      </c>
      <c r="THN7" s="98">
        <f>'Sales Forecast by COS'!THN6</f>
        <v>0</v>
      </c>
      <c r="THO7" s="98">
        <f>'Sales Forecast by COS'!THO6</f>
        <v>0</v>
      </c>
      <c r="THP7" s="98">
        <f>'Sales Forecast by COS'!THP6</f>
        <v>0</v>
      </c>
      <c r="THQ7" s="98">
        <f>'Sales Forecast by COS'!THQ6</f>
        <v>0</v>
      </c>
      <c r="THR7" s="98">
        <f>'Sales Forecast by COS'!THR6</f>
        <v>0</v>
      </c>
      <c r="THS7" s="98">
        <f>'Sales Forecast by COS'!THS6</f>
        <v>0</v>
      </c>
      <c r="THT7" s="98">
        <f>'Sales Forecast by COS'!THT6</f>
        <v>0</v>
      </c>
      <c r="THU7" s="98">
        <f>'Sales Forecast by COS'!THU6</f>
        <v>0</v>
      </c>
      <c r="THV7" s="98">
        <f>'Sales Forecast by COS'!THV6</f>
        <v>0</v>
      </c>
      <c r="THW7" s="98">
        <f>'Sales Forecast by COS'!THW6</f>
        <v>0</v>
      </c>
      <c r="THX7" s="98">
        <f>'Sales Forecast by COS'!THX6</f>
        <v>0</v>
      </c>
      <c r="THY7" s="98">
        <f>'Sales Forecast by COS'!THY6</f>
        <v>0</v>
      </c>
      <c r="THZ7" s="98">
        <f>'Sales Forecast by COS'!THZ6</f>
        <v>0</v>
      </c>
      <c r="TIA7" s="98">
        <f>'Sales Forecast by COS'!TIA6</f>
        <v>0</v>
      </c>
      <c r="TIB7" s="98">
        <f>'Sales Forecast by COS'!TIB6</f>
        <v>0</v>
      </c>
      <c r="TIC7" s="98">
        <f>'Sales Forecast by COS'!TIC6</f>
        <v>0</v>
      </c>
      <c r="TID7" s="98">
        <f>'Sales Forecast by COS'!TID6</f>
        <v>0</v>
      </c>
      <c r="TIE7" s="98">
        <f>'Sales Forecast by COS'!TIE6</f>
        <v>0</v>
      </c>
      <c r="TIF7" s="98">
        <f>'Sales Forecast by COS'!TIF6</f>
        <v>0</v>
      </c>
      <c r="TIG7" s="98">
        <f>'Sales Forecast by COS'!TIG6</f>
        <v>0</v>
      </c>
      <c r="TIH7" s="98">
        <f>'Sales Forecast by COS'!TIH6</f>
        <v>0</v>
      </c>
      <c r="TII7" s="98">
        <f>'Sales Forecast by COS'!TII6</f>
        <v>0</v>
      </c>
      <c r="TIJ7" s="98">
        <f>'Sales Forecast by COS'!TIJ6</f>
        <v>0</v>
      </c>
      <c r="TIK7" s="98">
        <f>'Sales Forecast by COS'!TIK6</f>
        <v>0</v>
      </c>
      <c r="TIL7" s="98">
        <f>'Sales Forecast by COS'!TIL6</f>
        <v>0</v>
      </c>
      <c r="TIM7" s="98">
        <f>'Sales Forecast by COS'!TIM6</f>
        <v>0</v>
      </c>
      <c r="TIN7" s="98">
        <f>'Sales Forecast by COS'!TIN6</f>
        <v>0</v>
      </c>
      <c r="TIO7" s="98">
        <f>'Sales Forecast by COS'!TIO6</f>
        <v>0</v>
      </c>
      <c r="TIP7" s="98">
        <f>'Sales Forecast by COS'!TIP6</f>
        <v>0</v>
      </c>
      <c r="TIQ7" s="98">
        <f>'Sales Forecast by COS'!TIQ6</f>
        <v>0</v>
      </c>
      <c r="TIR7" s="98">
        <f>'Sales Forecast by COS'!TIR6</f>
        <v>0</v>
      </c>
      <c r="TIS7" s="98">
        <f>'Sales Forecast by COS'!TIS6</f>
        <v>0</v>
      </c>
      <c r="TIT7" s="98">
        <f>'Sales Forecast by COS'!TIT6</f>
        <v>0</v>
      </c>
      <c r="TIU7" s="98">
        <f>'Sales Forecast by COS'!TIU6</f>
        <v>0</v>
      </c>
      <c r="TIV7" s="98">
        <f>'Sales Forecast by COS'!TIV6</f>
        <v>0</v>
      </c>
      <c r="TIW7" s="98">
        <f>'Sales Forecast by COS'!TIW6</f>
        <v>0</v>
      </c>
      <c r="TIX7" s="98">
        <f>'Sales Forecast by COS'!TIX6</f>
        <v>0</v>
      </c>
      <c r="TIY7" s="98">
        <f>'Sales Forecast by COS'!TIY6</f>
        <v>0</v>
      </c>
      <c r="TIZ7" s="98">
        <f>'Sales Forecast by COS'!TIZ6</f>
        <v>0</v>
      </c>
      <c r="TJA7" s="98">
        <f>'Sales Forecast by COS'!TJA6</f>
        <v>0</v>
      </c>
      <c r="TJB7" s="98">
        <f>'Sales Forecast by COS'!TJB6</f>
        <v>0</v>
      </c>
      <c r="TJC7" s="98">
        <f>'Sales Forecast by COS'!TJC6</f>
        <v>0</v>
      </c>
      <c r="TJD7" s="98">
        <f>'Sales Forecast by COS'!TJD6</f>
        <v>0</v>
      </c>
      <c r="TJE7" s="98">
        <f>'Sales Forecast by COS'!TJE6</f>
        <v>0</v>
      </c>
      <c r="TJF7" s="98">
        <f>'Sales Forecast by COS'!TJF6</f>
        <v>0</v>
      </c>
      <c r="TJG7" s="98">
        <f>'Sales Forecast by COS'!TJG6</f>
        <v>0</v>
      </c>
      <c r="TJH7" s="98">
        <f>'Sales Forecast by COS'!TJH6</f>
        <v>0</v>
      </c>
      <c r="TJI7" s="98">
        <f>'Sales Forecast by COS'!TJI6</f>
        <v>0</v>
      </c>
      <c r="TJJ7" s="98">
        <f>'Sales Forecast by COS'!TJJ6</f>
        <v>0</v>
      </c>
      <c r="TJK7" s="98">
        <f>'Sales Forecast by COS'!TJK6</f>
        <v>0</v>
      </c>
      <c r="TJL7" s="98">
        <f>'Sales Forecast by COS'!TJL6</f>
        <v>0</v>
      </c>
      <c r="TJM7" s="98">
        <f>'Sales Forecast by COS'!TJM6</f>
        <v>0</v>
      </c>
      <c r="TJN7" s="98">
        <f>'Sales Forecast by COS'!TJN6</f>
        <v>0</v>
      </c>
      <c r="TJO7" s="98">
        <f>'Sales Forecast by COS'!TJO6</f>
        <v>0</v>
      </c>
      <c r="TJP7" s="98">
        <f>'Sales Forecast by COS'!TJP6</f>
        <v>0</v>
      </c>
      <c r="TJQ7" s="98">
        <f>'Sales Forecast by COS'!TJQ6</f>
        <v>0</v>
      </c>
      <c r="TJR7" s="98">
        <f>'Sales Forecast by COS'!TJR6</f>
        <v>0</v>
      </c>
      <c r="TJS7" s="98">
        <f>'Sales Forecast by COS'!TJS6</f>
        <v>0</v>
      </c>
      <c r="TJT7" s="98">
        <f>'Sales Forecast by COS'!TJT6</f>
        <v>0</v>
      </c>
      <c r="TJU7" s="98">
        <f>'Sales Forecast by COS'!TJU6</f>
        <v>0</v>
      </c>
      <c r="TJV7" s="98">
        <f>'Sales Forecast by COS'!TJV6</f>
        <v>0</v>
      </c>
      <c r="TJW7" s="98">
        <f>'Sales Forecast by COS'!TJW6</f>
        <v>0</v>
      </c>
      <c r="TJX7" s="98">
        <f>'Sales Forecast by COS'!TJX6</f>
        <v>0</v>
      </c>
      <c r="TJY7" s="98">
        <f>'Sales Forecast by COS'!TJY6</f>
        <v>0</v>
      </c>
      <c r="TJZ7" s="98">
        <f>'Sales Forecast by COS'!TJZ6</f>
        <v>0</v>
      </c>
      <c r="TKA7" s="98">
        <f>'Sales Forecast by COS'!TKA6</f>
        <v>0</v>
      </c>
      <c r="TKB7" s="98">
        <f>'Sales Forecast by COS'!TKB6</f>
        <v>0</v>
      </c>
      <c r="TKC7" s="98">
        <f>'Sales Forecast by COS'!TKC6</f>
        <v>0</v>
      </c>
      <c r="TKD7" s="98">
        <f>'Sales Forecast by COS'!TKD6</f>
        <v>0</v>
      </c>
      <c r="TKE7" s="98">
        <f>'Sales Forecast by COS'!TKE6</f>
        <v>0</v>
      </c>
      <c r="TKF7" s="98">
        <f>'Sales Forecast by COS'!TKF6</f>
        <v>0</v>
      </c>
      <c r="TKG7" s="98">
        <f>'Sales Forecast by COS'!TKG6</f>
        <v>0</v>
      </c>
      <c r="TKH7" s="98">
        <f>'Sales Forecast by COS'!TKH6</f>
        <v>0</v>
      </c>
      <c r="TKI7" s="98">
        <f>'Sales Forecast by COS'!TKI6</f>
        <v>0</v>
      </c>
      <c r="TKJ7" s="98">
        <f>'Sales Forecast by COS'!TKJ6</f>
        <v>0</v>
      </c>
      <c r="TKK7" s="98">
        <f>'Sales Forecast by COS'!TKK6</f>
        <v>0</v>
      </c>
      <c r="TKL7" s="98">
        <f>'Sales Forecast by COS'!TKL6</f>
        <v>0</v>
      </c>
      <c r="TKM7" s="98">
        <f>'Sales Forecast by COS'!TKM6</f>
        <v>0</v>
      </c>
      <c r="TKN7" s="98">
        <f>'Sales Forecast by COS'!TKN6</f>
        <v>0</v>
      </c>
      <c r="TKO7" s="98">
        <f>'Sales Forecast by COS'!TKO6</f>
        <v>0</v>
      </c>
      <c r="TKP7" s="98">
        <f>'Sales Forecast by COS'!TKP6</f>
        <v>0</v>
      </c>
      <c r="TKQ7" s="98">
        <f>'Sales Forecast by COS'!TKQ6</f>
        <v>0</v>
      </c>
      <c r="TKR7" s="98">
        <f>'Sales Forecast by COS'!TKR6</f>
        <v>0</v>
      </c>
      <c r="TKS7" s="98">
        <f>'Sales Forecast by COS'!TKS6</f>
        <v>0</v>
      </c>
      <c r="TKT7" s="98">
        <f>'Sales Forecast by COS'!TKT6</f>
        <v>0</v>
      </c>
      <c r="TKU7" s="98">
        <f>'Sales Forecast by COS'!TKU6</f>
        <v>0</v>
      </c>
      <c r="TKV7" s="98">
        <f>'Sales Forecast by COS'!TKV6</f>
        <v>0</v>
      </c>
      <c r="TKW7" s="98">
        <f>'Sales Forecast by COS'!TKW6</f>
        <v>0</v>
      </c>
      <c r="TKX7" s="98">
        <f>'Sales Forecast by COS'!TKX6</f>
        <v>0</v>
      </c>
      <c r="TKY7" s="98">
        <f>'Sales Forecast by COS'!TKY6</f>
        <v>0</v>
      </c>
      <c r="TKZ7" s="98">
        <f>'Sales Forecast by COS'!TKZ6</f>
        <v>0</v>
      </c>
      <c r="TLA7" s="98">
        <f>'Sales Forecast by COS'!TLA6</f>
        <v>0</v>
      </c>
      <c r="TLB7" s="98">
        <f>'Sales Forecast by COS'!TLB6</f>
        <v>0</v>
      </c>
      <c r="TLC7" s="98">
        <f>'Sales Forecast by COS'!TLC6</f>
        <v>0</v>
      </c>
      <c r="TLD7" s="98">
        <f>'Sales Forecast by COS'!TLD6</f>
        <v>0</v>
      </c>
      <c r="TLE7" s="98">
        <f>'Sales Forecast by COS'!TLE6</f>
        <v>0</v>
      </c>
      <c r="TLF7" s="98">
        <f>'Sales Forecast by COS'!TLF6</f>
        <v>0</v>
      </c>
      <c r="TLG7" s="98">
        <f>'Sales Forecast by COS'!TLG6</f>
        <v>0</v>
      </c>
      <c r="TLH7" s="98">
        <f>'Sales Forecast by COS'!TLH6</f>
        <v>0</v>
      </c>
      <c r="TLI7" s="98">
        <f>'Sales Forecast by COS'!TLI6</f>
        <v>0</v>
      </c>
      <c r="TLJ7" s="98">
        <f>'Sales Forecast by COS'!TLJ6</f>
        <v>0</v>
      </c>
      <c r="TLK7" s="98">
        <f>'Sales Forecast by COS'!TLK6</f>
        <v>0</v>
      </c>
      <c r="TLL7" s="98">
        <f>'Sales Forecast by COS'!TLL6</f>
        <v>0</v>
      </c>
      <c r="TLM7" s="98">
        <f>'Sales Forecast by COS'!TLM6</f>
        <v>0</v>
      </c>
      <c r="TLN7" s="98">
        <f>'Sales Forecast by COS'!TLN6</f>
        <v>0</v>
      </c>
      <c r="TLO7" s="98">
        <f>'Sales Forecast by COS'!TLO6</f>
        <v>0</v>
      </c>
      <c r="TLP7" s="98">
        <f>'Sales Forecast by COS'!TLP6</f>
        <v>0</v>
      </c>
      <c r="TLQ7" s="98">
        <f>'Sales Forecast by COS'!TLQ6</f>
        <v>0</v>
      </c>
      <c r="TLR7" s="98">
        <f>'Sales Forecast by COS'!TLR6</f>
        <v>0</v>
      </c>
      <c r="TLS7" s="98">
        <f>'Sales Forecast by COS'!TLS6</f>
        <v>0</v>
      </c>
      <c r="TLT7" s="98">
        <f>'Sales Forecast by COS'!TLT6</f>
        <v>0</v>
      </c>
      <c r="TLU7" s="98">
        <f>'Sales Forecast by COS'!TLU6</f>
        <v>0</v>
      </c>
      <c r="TLV7" s="98">
        <f>'Sales Forecast by COS'!TLV6</f>
        <v>0</v>
      </c>
      <c r="TLW7" s="98">
        <f>'Sales Forecast by COS'!TLW6</f>
        <v>0</v>
      </c>
      <c r="TLX7" s="98">
        <f>'Sales Forecast by COS'!TLX6</f>
        <v>0</v>
      </c>
      <c r="TLY7" s="98">
        <f>'Sales Forecast by COS'!TLY6</f>
        <v>0</v>
      </c>
      <c r="TLZ7" s="98">
        <f>'Sales Forecast by COS'!TLZ6</f>
        <v>0</v>
      </c>
      <c r="TMA7" s="98">
        <f>'Sales Forecast by COS'!TMA6</f>
        <v>0</v>
      </c>
      <c r="TMB7" s="98">
        <f>'Sales Forecast by COS'!TMB6</f>
        <v>0</v>
      </c>
      <c r="TMC7" s="98">
        <f>'Sales Forecast by COS'!TMC6</f>
        <v>0</v>
      </c>
      <c r="TMD7" s="98">
        <f>'Sales Forecast by COS'!TMD6</f>
        <v>0</v>
      </c>
      <c r="TME7" s="98">
        <f>'Sales Forecast by COS'!TME6</f>
        <v>0</v>
      </c>
      <c r="TMF7" s="98">
        <f>'Sales Forecast by COS'!TMF6</f>
        <v>0</v>
      </c>
      <c r="TMG7" s="98">
        <f>'Sales Forecast by COS'!TMG6</f>
        <v>0</v>
      </c>
      <c r="TMH7" s="98">
        <f>'Sales Forecast by COS'!TMH6</f>
        <v>0</v>
      </c>
      <c r="TMI7" s="98">
        <f>'Sales Forecast by COS'!TMI6</f>
        <v>0</v>
      </c>
      <c r="TMJ7" s="98">
        <f>'Sales Forecast by COS'!TMJ6</f>
        <v>0</v>
      </c>
      <c r="TMK7" s="98">
        <f>'Sales Forecast by COS'!TMK6</f>
        <v>0</v>
      </c>
      <c r="TML7" s="98">
        <f>'Sales Forecast by COS'!TML6</f>
        <v>0</v>
      </c>
      <c r="TMM7" s="98">
        <f>'Sales Forecast by COS'!TMM6</f>
        <v>0</v>
      </c>
      <c r="TMN7" s="98">
        <f>'Sales Forecast by COS'!TMN6</f>
        <v>0</v>
      </c>
      <c r="TMO7" s="98">
        <f>'Sales Forecast by COS'!TMO6</f>
        <v>0</v>
      </c>
      <c r="TMP7" s="98">
        <f>'Sales Forecast by COS'!TMP6</f>
        <v>0</v>
      </c>
      <c r="TMQ7" s="98">
        <f>'Sales Forecast by COS'!TMQ6</f>
        <v>0</v>
      </c>
      <c r="TMR7" s="98">
        <f>'Sales Forecast by COS'!TMR6</f>
        <v>0</v>
      </c>
      <c r="TMS7" s="98">
        <f>'Sales Forecast by COS'!TMS6</f>
        <v>0</v>
      </c>
      <c r="TMT7" s="98">
        <f>'Sales Forecast by COS'!TMT6</f>
        <v>0</v>
      </c>
      <c r="TMU7" s="98">
        <f>'Sales Forecast by COS'!TMU6</f>
        <v>0</v>
      </c>
      <c r="TMV7" s="98">
        <f>'Sales Forecast by COS'!TMV6</f>
        <v>0</v>
      </c>
      <c r="TMW7" s="98">
        <f>'Sales Forecast by COS'!TMW6</f>
        <v>0</v>
      </c>
      <c r="TMX7" s="98">
        <f>'Sales Forecast by COS'!TMX6</f>
        <v>0</v>
      </c>
      <c r="TMY7" s="98">
        <f>'Sales Forecast by COS'!TMY6</f>
        <v>0</v>
      </c>
      <c r="TMZ7" s="98">
        <f>'Sales Forecast by COS'!TMZ6</f>
        <v>0</v>
      </c>
      <c r="TNA7" s="98">
        <f>'Sales Forecast by COS'!TNA6</f>
        <v>0</v>
      </c>
      <c r="TNB7" s="98">
        <f>'Sales Forecast by COS'!TNB6</f>
        <v>0</v>
      </c>
      <c r="TNC7" s="98">
        <f>'Sales Forecast by COS'!TNC6</f>
        <v>0</v>
      </c>
      <c r="TND7" s="98">
        <f>'Sales Forecast by COS'!TND6</f>
        <v>0</v>
      </c>
      <c r="TNE7" s="98">
        <f>'Sales Forecast by COS'!TNE6</f>
        <v>0</v>
      </c>
      <c r="TNF7" s="98">
        <f>'Sales Forecast by COS'!TNF6</f>
        <v>0</v>
      </c>
      <c r="TNG7" s="98">
        <f>'Sales Forecast by COS'!TNG6</f>
        <v>0</v>
      </c>
      <c r="TNH7" s="98">
        <f>'Sales Forecast by COS'!TNH6</f>
        <v>0</v>
      </c>
      <c r="TNI7" s="98">
        <f>'Sales Forecast by COS'!TNI6</f>
        <v>0</v>
      </c>
      <c r="TNJ7" s="98">
        <f>'Sales Forecast by COS'!TNJ6</f>
        <v>0</v>
      </c>
      <c r="TNK7" s="98">
        <f>'Sales Forecast by COS'!TNK6</f>
        <v>0</v>
      </c>
      <c r="TNL7" s="98">
        <f>'Sales Forecast by COS'!TNL6</f>
        <v>0</v>
      </c>
      <c r="TNM7" s="98">
        <f>'Sales Forecast by COS'!TNM6</f>
        <v>0</v>
      </c>
      <c r="TNN7" s="98">
        <f>'Sales Forecast by COS'!TNN6</f>
        <v>0</v>
      </c>
      <c r="TNO7" s="98">
        <f>'Sales Forecast by COS'!TNO6</f>
        <v>0</v>
      </c>
      <c r="TNP7" s="98">
        <f>'Sales Forecast by COS'!TNP6</f>
        <v>0</v>
      </c>
      <c r="TNQ7" s="98">
        <f>'Sales Forecast by COS'!TNQ6</f>
        <v>0</v>
      </c>
      <c r="TNR7" s="98">
        <f>'Sales Forecast by COS'!TNR6</f>
        <v>0</v>
      </c>
      <c r="TNS7" s="98">
        <f>'Sales Forecast by COS'!TNS6</f>
        <v>0</v>
      </c>
      <c r="TNT7" s="98">
        <f>'Sales Forecast by COS'!TNT6</f>
        <v>0</v>
      </c>
      <c r="TNU7" s="98">
        <f>'Sales Forecast by COS'!TNU6</f>
        <v>0</v>
      </c>
      <c r="TNV7" s="98">
        <f>'Sales Forecast by COS'!TNV6</f>
        <v>0</v>
      </c>
      <c r="TNW7" s="98">
        <f>'Sales Forecast by COS'!TNW6</f>
        <v>0</v>
      </c>
      <c r="TNX7" s="98">
        <f>'Sales Forecast by COS'!TNX6</f>
        <v>0</v>
      </c>
      <c r="TNY7" s="98">
        <f>'Sales Forecast by COS'!TNY6</f>
        <v>0</v>
      </c>
      <c r="TNZ7" s="98">
        <f>'Sales Forecast by COS'!TNZ6</f>
        <v>0</v>
      </c>
      <c r="TOA7" s="98">
        <f>'Sales Forecast by COS'!TOA6</f>
        <v>0</v>
      </c>
      <c r="TOB7" s="98">
        <f>'Sales Forecast by COS'!TOB6</f>
        <v>0</v>
      </c>
      <c r="TOC7" s="98">
        <f>'Sales Forecast by COS'!TOC6</f>
        <v>0</v>
      </c>
      <c r="TOD7" s="98">
        <f>'Sales Forecast by COS'!TOD6</f>
        <v>0</v>
      </c>
      <c r="TOE7" s="98">
        <f>'Sales Forecast by COS'!TOE6</f>
        <v>0</v>
      </c>
      <c r="TOF7" s="98">
        <f>'Sales Forecast by COS'!TOF6</f>
        <v>0</v>
      </c>
      <c r="TOG7" s="98">
        <f>'Sales Forecast by COS'!TOG6</f>
        <v>0</v>
      </c>
      <c r="TOH7" s="98">
        <f>'Sales Forecast by COS'!TOH6</f>
        <v>0</v>
      </c>
      <c r="TOI7" s="98">
        <f>'Sales Forecast by COS'!TOI6</f>
        <v>0</v>
      </c>
      <c r="TOJ7" s="98">
        <f>'Sales Forecast by COS'!TOJ6</f>
        <v>0</v>
      </c>
      <c r="TOK7" s="98">
        <f>'Sales Forecast by COS'!TOK6</f>
        <v>0</v>
      </c>
      <c r="TOL7" s="98">
        <f>'Sales Forecast by COS'!TOL6</f>
        <v>0</v>
      </c>
      <c r="TOM7" s="98">
        <f>'Sales Forecast by COS'!TOM6</f>
        <v>0</v>
      </c>
      <c r="TON7" s="98">
        <f>'Sales Forecast by COS'!TON6</f>
        <v>0</v>
      </c>
      <c r="TOO7" s="98">
        <f>'Sales Forecast by COS'!TOO6</f>
        <v>0</v>
      </c>
      <c r="TOP7" s="98">
        <f>'Sales Forecast by COS'!TOP6</f>
        <v>0</v>
      </c>
      <c r="TOQ7" s="98">
        <f>'Sales Forecast by COS'!TOQ6</f>
        <v>0</v>
      </c>
      <c r="TOR7" s="98">
        <f>'Sales Forecast by COS'!TOR6</f>
        <v>0</v>
      </c>
      <c r="TOS7" s="98">
        <f>'Sales Forecast by COS'!TOS6</f>
        <v>0</v>
      </c>
      <c r="TOT7" s="98">
        <f>'Sales Forecast by COS'!TOT6</f>
        <v>0</v>
      </c>
      <c r="TOU7" s="98">
        <f>'Sales Forecast by COS'!TOU6</f>
        <v>0</v>
      </c>
      <c r="TOV7" s="98">
        <f>'Sales Forecast by COS'!TOV6</f>
        <v>0</v>
      </c>
      <c r="TOW7" s="98">
        <f>'Sales Forecast by COS'!TOW6</f>
        <v>0</v>
      </c>
      <c r="TOX7" s="98">
        <f>'Sales Forecast by COS'!TOX6</f>
        <v>0</v>
      </c>
      <c r="TOY7" s="98">
        <f>'Sales Forecast by COS'!TOY6</f>
        <v>0</v>
      </c>
      <c r="TOZ7" s="98">
        <f>'Sales Forecast by COS'!TOZ6</f>
        <v>0</v>
      </c>
      <c r="TPA7" s="98">
        <f>'Sales Forecast by COS'!TPA6</f>
        <v>0</v>
      </c>
      <c r="TPB7" s="98">
        <f>'Sales Forecast by COS'!TPB6</f>
        <v>0</v>
      </c>
      <c r="TPC7" s="98">
        <f>'Sales Forecast by COS'!TPC6</f>
        <v>0</v>
      </c>
      <c r="TPD7" s="98">
        <f>'Sales Forecast by COS'!TPD6</f>
        <v>0</v>
      </c>
      <c r="TPE7" s="98">
        <f>'Sales Forecast by COS'!TPE6</f>
        <v>0</v>
      </c>
      <c r="TPF7" s="98">
        <f>'Sales Forecast by COS'!TPF6</f>
        <v>0</v>
      </c>
      <c r="TPG7" s="98">
        <f>'Sales Forecast by COS'!TPG6</f>
        <v>0</v>
      </c>
      <c r="TPH7" s="98">
        <f>'Sales Forecast by COS'!TPH6</f>
        <v>0</v>
      </c>
      <c r="TPI7" s="98">
        <f>'Sales Forecast by COS'!TPI6</f>
        <v>0</v>
      </c>
      <c r="TPJ7" s="98">
        <f>'Sales Forecast by COS'!TPJ6</f>
        <v>0</v>
      </c>
      <c r="TPK7" s="98">
        <f>'Sales Forecast by COS'!TPK6</f>
        <v>0</v>
      </c>
      <c r="TPL7" s="98">
        <f>'Sales Forecast by COS'!TPL6</f>
        <v>0</v>
      </c>
      <c r="TPM7" s="98">
        <f>'Sales Forecast by COS'!TPM6</f>
        <v>0</v>
      </c>
      <c r="TPN7" s="98">
        <f>'Sales Forecast by COS'!TPN6</f>
        <v>0</v>
      </c>
      <c r="TPO7" s="98">
        <f>'Sales Forecast by COS'!TPO6</f>
        <v>0</v>
      </c>
      <c r="TPP7" s="98">
        <f>'Sales Forecast by COS'!TPP6</f>
        <v>0</v>
      </c>
      <c r="TPQ7" s="98">
        <f>'Sales Forecast by COS'!TPQ6</f>
        <v>0</v>
      </c>
      <c r="TPR7" s="98">
        <f>'Sales Forecast by COS'!TPR6</f>
        <v>0</v>
      </c>
      <c r="TPS7" s="98">
        <f>'Sales Forecast by COS'!TPS6</f>
        <v>0</v>
      </c>
      <c r="TPT7" s="98">
        <f>'Sales Forecast by COS'!TPT6</f>
        <v>0</v>
      </c>
      <c r="TPU7" s="98">
        <f>'Sales Forecast by COS'!TPU6</f>
        <v>0</v>
      </c>
      <c r="TPV7" s="98">
        <f>'Sales Forecast by COS'!TPV6</f>
        <v>0</v>
      </c>
      <c r="TPW7" s="98">
        <f>'Sales Forecast by COS'!TPW6</f>
        <v>0</v>
      </c>
      <c r="TPX7" s="98">
        <f>'Sales Forecast by COS'!TPX6</f>
        <v>0</v>
      </c>
      <c r="TPY7" s="98">
        <f>'Sales Forecast by COS'!TPY6</f>
        <v>0</v>
      </c>
      <c r="TPZ7" s="98">
        <f>'Sales Forecast by COS'!TPZ6</f>
        <v>0</v>
      </c>
      <c r="TQA7" s="98">
        <f>'Sales Forecast by COS'!TQA6</f>
        <v>0</v>
      </c>
      <c r="TQB7" s="98">
        <f>'Sales Forecast by COS'!TQB6</f>
        <v>0</v>
      </c>
      <c r="TQC7" s="98">
        <f>'Sales Forecast by COS'!TQC6</f>
        <v>0</v>
      </c>
      <c r="TQD7" s="98">
        <f>'Sales Forecast by COS'!TQD6</f>
        <v>0</v>
      </c>
      <c r="TQE7" s="98">
        <f>'Sales Forecast by COS'!TQE6</f>
        <v>0</v>
      </c>
      <c r="TQF7" s="98">
        <f>'Sales Forecast by COS'!TQF6</f>
        <v>0</v>
      </c>
      <c r="TQG7" s="98">
        <f>'Sales Forecast by COS'!TQG6</f>
        <v>0</v>
      </c>
      <c r="TQH7" s="98">
        <f>'Sales Forecast by COS'!TQH6</f>
        <v>0</v>
      </c>
      <c r="TQI7" s="98">
        <f>'Sales Forecast by COS'!TQI6</f>
        <v>0</v>
      </c>
      <c r="TQJ7" s="98">
        <f>'Sales Forecast by COS'!TQJ6</f>
        <v>0</v>
      </c>
      <c r="TQK7" s="98">
        <f>'Sales Forecast by COS'!TQK6</f>
        <v>0</v>
      </c>
      <c r="TQL7" s="98">
        <f>'Sales Forecast by COS'!TQL6</f>
        <v>0</v>
      </c>
      <c r="TQM7" s="98">
        <f>'Sales Forecast by COS'!TQM6</f>
        <v>0</v>
      </c>
      <c r="TQN7" s="98">
        <f>'Sales Forecast by COS'!TQN6</f>
        <v>0</v>
      </c>
      <c r="TQO7" s="98">
        <f>'Sales Forecast by COS'!TQO6</f>
        <v>0</v>
      </c>
      <c r="TQP7" s="98">
        <f>'Sales Forecast by COS'!TQP6</f>
        <v>0</v>
      </c>
      <c r="TQQ7" s="98">
        <f>'Sales Forecast by COS'!TQQ6</f>
        <v>0</v>
      </c>
      <c r="TQR7" s="98">
        <f>'Sales Forecast by COS'!TQR6</f>
        <v>0</v>
      </c>
      <c r="TQS7" s="98">
        <f>'Sales Forecast by COS'!TQS6</f>
        <v>0</v>
      </c>
      <c r="TQT7" s="98">
        <f>'Sales Forecast by COS'!TQT6</f>
        <v>0</v>
      </c>
      <c r="TQU7" s="98">
        <f>'Sales Forecast by COS'!TQU6</f>
        <v>0</v>
      </c>
      <c r="TQV7" s="98">
        <f>'Sales Forecast by COS'!TQV6</f>
        <v>0</v>
      </c>
      <c r="TQW7" s="98">
        <f>'Sales Forecast by COS'!TQW6</f>
        <v>0</v>
      </c>
      <c r="TQX7" s="98">
        <f>'Sales Forecast by COS'!TQX6</f>
        <v>0</v>
      </c>
      <c r="TQY7" s="98">
        <f>'Sales Forecast by COS'!TQY6</f>
        <v>0</v>
      </c>
      <c r="TQZ7" s="98">
        <f>'Sales Forecast by COS'!TQZ6</f>
        <v>0</v>
      </c>
      <c r="TRA7" s="98">
        <f>'Sales Forecast by COS'!TRA6</f>
        <v>0</v>
      </c>
      <c r="TRB7" s="98">
        <f>'Sales Forecast by COS'!TRB6</f>
        <v>0</v>
      </c>
      <c r="TRC7" s="98">
        <f>'Sales Forecast by COS'!TRC6</f>
        <v>0</v>
      </c>
      <c r="TRD7" s="98">
        <f>'Sales Forecast by COS'!TRD6</f>
        <v>0</v>
      </c>
      <c r="TRE7" s="98">
        <f>'Sales Forecast by COS'!TRE6</f>
        <v>0</v>
      </c>
      <c r="TRF7" s="98">
        <f>'Sales Forecast by COS'!TRF6</f>
        <v>0</v>
      </c>
      <c r="TRG7" s="98">
        <f>'Sales Forecast by COS'!TRG6</f>
        <v>0</v>
      </c>
      <c r="TRH7" s="98">
        <f>'Sales Forecast by COS'!TRH6</f>
        <v>0</v>
      </c>
      <c r="TRI7" s="98">
        <f>'Sales Forecast by COS'!TRI6</f>
        <v>0</v>
      </c>
      <c r="TRJ7" s="98">
        <f>'Sales Forecast by COS'!TRJ6</f>
        <v>0</v>
      </c>
      <c r="TRK7" s="98">
        <f>'Sales Forecast by COS'!TRK6</f>
        <v>0</v>
      </c>
      <c r="TRL7" s="98">
        <f>'Sales Forecast by COS'!TRL6</f>
        <v>0</v>
      </c>
      <c r="TRM7" s="98">
        <f>'Sales Forecast by COS'!TRM6</f>
        <v>0</v>
      </c>
      <c r="TRN7" s="98">
        <f>'Sales Forecast by COS'!TRN6</f>
        <v>0</v>
      </c>
      <c r="TRO7" s="98">
        <f>'Sales Forecast by COS'!TRO6</f>
        <v>0</v>
      </c>
      <c r="TRP7" s="98">
        <f>'Sales Forecast by COS'!TRP6</f>
        <v>0</v>
      </c>
      <c r="TRQ7" s="98">
        <f>'Sales Forecast by COS'!TRQ6</f>
        <v>0</v>
      </c>
      <c r="TRR7" s="98">
        <f>'Sales Forecast by COS'!TRR6</f>
        <v>0</v>
      </c>
      <c r="TRS7" s="98">
        <f>'Sales Forecast by COS'!TRS6</f>
        <v>0</v>
      </c>
      <c r="TRT7" s="98">
        <f>'Sales Forecast by COS'!TRT6</f>
        <v>0</v>
      </c>
      <c r="TRU7" s="98">
        <f>'Sales Forecast by COS'!TRU6</f>
        <v>0</v>
      </c>
      <c r="TRV7" s="98">
        <f>'Sales Forecast by COS'!TRV6</f>
        <v>0</v>
      </c>
      <c r="TRW7" s="98">
        <f>'Sales Forecast by COS'!TRW6</f>
        <v>0</v>
      </c>
      <c r="TRX7" s="98">
        <f>'Sales Forecast by COS'!TRX6</f>
        <v>0</v>
      </c>
      <c r="TRY7" s="98">
        <f>'Sales Forecast by COS'!TRY6</f>
        <v>0</v>
      </c>
      <c r="TRZ7" s="98">
        <f>'Sales Forecast by COS'!TRZ6</f>
        <v>0</v>
      </c>
      <c r="TSA7" s="98">
        <f>'Sales Forecast by COS'!TSA6</f>
        <v>0</v>
      </c>
      <c r="TSB7" s="98">
        <f>'Sales Forecast by COS'!TSB6</f>
        <v>0</v>
      </c>
      <c r="TSC7" s="98">
        <f>'Sales Forecast by COS'!TSC6</f>
        <v>0</v>
      </c>
      <c r="TSD7" s="98">
        <f>'Sales Forecast by COS'!TSD6</f>
        <v>0</v>
      </c>
      <c r="TSE7" s="98">
        <f>'Sales Forecast by COS'!TSE6</f>
        <v>0</v>
      </c>
      <c r="TSF7" s="98">
        <f>'Sales Forecast by COS'!TSF6</f>
        <v>0</v>
      </c>
      <c r="TSG7" s="98">
        <f>'Sales Forecast by COS'!TSG6</f>
        <v>0</v>
      </c>
      <c r="TSH7" s="98">
        <f>'Sales Forecast by COS'!TSH6</f>
        <v>0</v>
      </c>
      <c r="TSI7" s="98">
        <f>'Sales Forecast by COS'!TSI6</f>
        <v>0</v>
      </c>
      <c r="TSJ7" s="98">
        <f>'Sales Forecast by COS'!TSJ6</f>
        <v>0</v>
      </c>
      <c r="TSK7" s="98">
        <f>'Sales Forecast by COS'!TSK6</f>
        <v>0</v>
      </c>
      <c r="TSL7" s="98">
        <f>'Sales Forecast by COS'!TSL6</f>
        <v>0</v>
      </c>
      <c r="TSM7" s="98">
        <f>'Sales Forecast by COS'!TSM6</f>
        <v>0</v>
      </c>
      <c r="TSN7" s="98">
        <f>'Sales Forecast by COS'!TSN6</f>
        <v>0</v>
      </c>
      <c r="TSO7" s="98">
        <f>'Sales Forecast by COS'!TSO6</f>
        <v>0</v>
      </c>
      <c r="TSP7" s="98">
        <f>'Sales Forecast by COS'!TSP6</f>
        <v>0</v>
      </c>
      <c r="TSQ7" s="98">
        <f>'Sales Forecast by COS'!TSQ6</f>
        <v>0</v>
      </c>
      <c r="TSR7" s="98">
        <f>'Sales Forecast by COS'!TSR6</f>
        <v>0</v>
      </c>
      <c r="TSS7" s="98">
        <f>'Sales Forecast by COS'!TSS6</f>
        <v>0</v>
      </c>
      <c r="TST7" s="98">
        <f>'Sales Forecast by COS'!TST6</f>
        <v>0</v>
      </c>
      <c r="TSU7" s="98">
        <f>'Sales Forecast by COS'!TSU6</f>
        <v>0</v>
      </c>
      <c r="TSV7" s="98">
        <f>'Sales Forecast by COS'!TSV6</f>
        <v>0</v>
      </c>
      <c r="TSW7" s="98">
        <f>'Sales Forecast by COS'!TSW6</f>
        <v>0</v>
      </c>
      <c r="TSX7" s="98">
        <f>'Sales Forecast by COS'!TSX6</f>
        <v>0</v>
      </c>
      <c r="TSY7" s="98">
        <f>'Sales Forecast by COS'!TSY6</f>
        <v>0</v>
      </c>
      <c r="TSZ7" s="98">
        <f>'Sales Forecast by COS'!TSZ6</f>
        <v>0</v>
      </c>
      <c r="TTA7" s="98">
        <f>'Sales Forecast by COS'!TTA6</f>
        <v>0</v>
      </c>
      <c r="TTB7" s="98">
        <f>'Sales Forecast by COS'!TTB6</f>
        <v>0</v>
      </c>
      <c r="TTC7" s="98">
        <f>'Sales Forecast by COS'!TTC6</f>
        <v>0</v>
      </c>
      <c r="TTD7" s="98">
        <f>'Sales Forecast by COS'!TTD6</f>
        <v>0</v>
      </c>
      <c r="TTE7" s="98">
        <f>'Sales Forecast by COS'!TTE6</f>
        <v>0</v>
      </c>
      <c r="TTF7" s="98">
        <f>'Sales Forecast by COS'!TTF6</f>
        <v>0</v>
      </c>
      <c r="TTG7" s="98">
        <f>'Sales Forecast by COS'!TTG6</f>
        <v>0</v>
      </c>
      <c r="TTH7" s="98">
        <f>'Sales Forecast by COS'!TTH6</f>
        <v>0</v>
      </c>
      <c r="TTI7" s="98">
        <f>'Sales Forecast by COS'!TTI6</f>
        <v>0</v>
      </c>
      <c r="TTJ7" s="98">
        <f>'Sales Forecast by COS'!TTJ6</f>
        <v>0</v>
      </c>
      <c r="TTK7" s="98">
        <f>'Sales Forecast by COS'!TTK6</f>
        <v>0</v>
      </c>
      <c r="TTL7" s="98">
        <f>'Sales Forecast by COS'!TTL6</f>
        <v>0</v>
      </c>
      <c r="TTM7" s="98">
        <f>'Sales Forecast by COS'!TTM6</f>
        <v>0</v>
      </c>
      <c r="TTN7" s="98">
        <f>'Sales Forecast by COS'!TTN6</f>
        <v>0</v>
      </c>
      <c r="TTO7" s="98">
        <f>'Sales Forecast by COS'!TTO6</f>
        <v>0</v>
      </c>
      <c r="TTP7" s="98">
        <f>'Sales Forecast by COS'!TTP6</f>
        <v>0</v>
      </c>
      <c r="TTQ7" s="98">
        <f>'Sales Forecast by COS'!TTQ6</f>
        <v>0</v>
      </c>
      <c r="TTR7" s="98">
        <f>'Sales Forecast by COS'!TTR6</f>
        <v>0</v>
      </c>
      <c r="TTS7" s="98">
        <f>'Sales Forecast by COS'!TTS6</f>
        <v>0</v>
      </c>
      <c r="TTT7" s="98">
        <f>'Sales Forecast by COS'!TTT6</f>
        <v>0</v>
      </c>
      <c r="TTU7" s="98">
        <f>'Sales Forecast by COS'!TTU6</f>
        <v>0</v>
      </c>
      <c r="TTV7" s="98">
        <f>'Sales Forecast by COS'!TTV6</f>
        <v>0</v>
      </c>
      <c r="TTW7" s="98">
        <f>'Sales Forecast by COS'!TTW6</f>
        <v>0</v>
      </c>
      <c r="TTX7" s="98">
        <f>'Sales Forecast by COS'!TTX6</f>
        <v>0</v>
      </c>
      <c r="TTY7" s="98">
        <f>'Sales Forecast by COS'!TTY6</f>
        <v>0</v>
      </c>
      <c r="TTZ7" s="98">
        <f>'Sales Forecast by COS'!TTZ6</f>
        <v>0</v>
      </c>
      <c r="TUA7" s="98">
        <f>'Sales Forecast by COS'!TUA6</f>
        <v>0</v>
      </c>
      <c r="TUB7" s="98">
        <f>'Sales Forecast by COS'!TUB6</f>
        <v>0</v>
      </c>
      <c r="TUC7" s="98">
        <f>'Sales Forecast by COS'!TUC6</f>
        <v>0</v>
      </c>
      <c r="TUD7" s="98">
        <f>'Sales Forecast by COS'!TUD6</f>
        <v>0</v>
      </c>
      <c r="TUE7" s="98">
        <f>'Sales Forecast by COS'!TUE6</f>
        <v>0</v>
      </c>
      <c r="TUF7" s="98">
        <f>'Sales Forecast by COS'!TUF6</f>
        <v>0</v>
      </c>
      <c r="TUG7" s="98">
        <f>'Sales Forecast by COS'!TUG6</f>
        <v>0</v>
      </c>
      <c r="TUH7" s="98">
        <f>'Sales Forecast by COS'!TUH6</f>
        <v>0</v>
      </c>
      <c r="TUI7" s="98">
        <f>'Sales Forecast by COS'!TUI6</f>
        <v>0</v>
      </c>
      <c r="TUJ7" s="98">
        <f>'Sales Forecast by COS'!TUJ6</f>
        <v>0</v>
      </c>
      <c r="TUK7" s="98">
        <f>'Sales Forecast by COS'!TUK6</f>
        <v>0</v>
      </c>
      <c r="TUL7" s="98">
        <f>'Sales Forecast by COS'!TUL6</f>
        <v>0</v>
      </c>
      <c r="TUM7" s="98">
        <f>'Sales Forecast by COS'!TUM6</f>
        <v>0</v>
      </c>
      <c r="TUN7" s="98">
        <f>'Sales Forecast by COS'!TUN6</f>
        <v>0</v>
      </c>
      <c r="TUO7" s="98">
        <f>'Sales Forecast by COS'!TUO6</f>
        <v>0</v>
      </c>
      <c r="TUP7" s="98">
        <f>'Sales Forecast by COS'!TUP6</f>
        <v>0</v>
      </c>
      <c r="TUQ7" s="98">
        <f>'Sales Forecast by COS'!TUQ6</f>
        <v>0</v>
      </c>
      <c r="TUR7" s="98">
        <f>'Sales Forecast by COS'!TUR6</f>
        <v>0</v>
      </c>
      <c r="TUS7" s="98">
        <f>'Sales Forecast by COS'!TUS6</f>
        <v>0</v>
      </c>
      <c r="TUT7" s="98">
        <f>'Sales Forecast by COS'!TUT6</f>
        <v>0</v>
      </c>
      <c r="TUU7" s="98">
        <f>'Sales Forecast by COS'!TUU6</f>
        <v>0</v>
      </c>
      <c r="TUV7" s="98">
        <f>'Sales Forecast by COS'!TUV6</f>
        <v>0</v>
      </c>
      <c r="TUW7" s="98">
        <f>'Sales Forecast by COS'!TUW6</f>
        <v>0</v>
      </c>
      <c r="TUX7" s="98">
        <f>'Sales Forecast by COS'!TUX6</f>
        <v>0</v>
      </c>
      <c r="TUY7" s="98">
        <f>'Sales Forecast by COS'!TUY6</f>
        <v>0</v>
      </c>
      <c r="TUZ7" s="98">
        <f>'Sales Forecast by COS'!TUZ6</f>
        <v>0</v>
      </c>
      <c r="TVA7" s="98">
        <f>'Sales Forecast by COS'!TVA6</f>
        <v>0</v>
      </c>
      <c r="TVB7" s="98">
        <f>'Sales Forecast by COS'!TVB6</f>
        <v>0</v>
      </c>
      <c r="TVC7" s="98">
        <f>'Sales Forecast by COS'!TVC6</f>
        <v>0</v>
      </c>
      <c r="TVD7" s="98">
        <f>'Sales Forecast by COS'!TVD6</f>
        <v>0</v>
      </c>
      <c r="TVE7" s="98">
        <f>'Sales Forecast by COS'!TVE6</f>
        <v>0</v>
      </c>
      <c r="TVF7" s="98">
        <f>'Sales Forecast by COS'!TVF6</f>
        <v>0</v>
      </c>
      <c r="TVG7" s="98">
        <f>'Sales Forecast by COS'!TVG6</f>
        <v>0</v>
      </c>
      <c r="TVH7" s="98">
        <f>'Sales Forecast by COS'!TVH6</f>
        <v>0</v>
      </c>
      <c r="TVI7" s="98">
        <f>'Sales Forecast by COS'!TVI6</f>
        <v>0</v>
      </c>
      <c r="TVJ7" s="98">
        <f>'Sales Forecast by COS'!TVJ6</f>
        <v>0</v>
      </c>
      <c r="TVK7" s="98">
        <f>'Sales Forecast by COS'!TVK6</f>
        <v>0</v>
      </c>
      <c r="TVL7" s="98">
        <f>'Sales Forecast by COS'!TVL6</f>
        <v>0</v>
      </c>
      <c r="TVM7" s="98">
        <f>'Sales Forecast by COS'!TVM6</f>
        <v>0</v>
      </c>
      <c r="TVN7" s="98">
        <f>'Sales Forecast by COS'!TVN6</f>
        <v>0</v>
      </c>
      <c r="TVO7" s="98">
        <f>'Sales Forecast by COS'!TVO6</f>
        <v>0</v>
      </c>
      <c r="TVP7" s="98">
        <f>'Sales Forecast by COS'!TVP6</f>
        <v>0</v>
      </c>
      <c r="TVQ7" s="98">
        <f>'Sales Forecast by COS'!TVQ6</f>
        <v>0</v>
      </c>
      <c r="TVR7" s="98">
        <f>'Sales Forecast by COS'!TVR6</f>
        <v>0</v>
      </c>
      <c r="TVS7" s="98">
        <f>'Sales Forecast by COS'!TVS6</f>
        <v>0</v>
      </c>
      <c r="TVT7" s="98">
        <f>'Sales Forecast by COS'!TVT6</f>
        <v>0</v>
      </c>
      <c r="TVU7" s="98">
        <f>'Sales Forecast by COS'!TVU6</f>
        <v>0</v>
      </c>
      <c r="TVV7" s="98">
        <f>'Sales Forecast by COS'!TVV6</f>
        <v>0</v>
      </c>
      <c r="TVW7" s="98">
        <f>'Sales Forecast by COS'!TVW6</f>
        <v>0</v>
      </c>
      <c r="TVX7" s="98">
        <f>'Sales Forecast by COS'!TVX6</f>
        <v>0</v>
      </c>
      <c r="TVY7" s="98">
        <f>'Sales Forecast by COS'!TVY6</f>
        <v>0</v>
      </c>
      <c r="TVZ7" s="98">
        <f>'Sales Forecast by COS'!TVZ6</f>
        <v>0</v>
      </c>
      <c r="TWA7" s="98">
        <f>'Sales Forecast by COS'!TWA6</f>
        <v>0</v>
      </c>
      <c r="TWB7" s="98">
        <f>'Sales Forecast by COS'!TWB6</f>
        <v>0</v>
      </c>
      <c r="TWC7" s="98">
        <f>'Sales Forecast by COS'!TWC6</f>
        <v>0</v>
      </c>
      <c r="TWD7" s="98">
        <f>'Sales Forecast by COS'!TWD6</f>
        <v>0</v>
      </c>
      <c r="TWE7" s="98">
        <f>'Sales Forecast by COS'!TWE6</f>
        <v>0</v>
      </c>
      <c r="TWF7" s="98">
        <f>'Sales Forecast by COS'!TWF6</f>
        <v>0</v>
      </c>
      <c r="TWG7" s="98">
        <f>'Sales Forecast by COS'!TWG6</f>
        <v>0</v>
      </c>
      <c r="TWH7" s="98">
        <f>'Sales Forecast by COS'!TWH6</f>
        <v>0</v>
      </c>
      <c r="TWI7" s="98">
        <f>'Sales Forecast by COS'!TWI6</f>
        <v>0</v>
      </c>
      <c r="TWJ7" s="98">
        <f>'Sales Forecast by COS'!TWJ6</f>
        <v>0</v>
      </c>
      <c r="TWK7" s="98">
        <f>'Sales Forecast by COS'!TWK6</f>
        <v>0</v>
      </c>
      <c r="TWL7" s="98">
        <f>'Sales Forecast by COS'!TWL6</f>
        <v>0</v>
      </c>
      <c r="TWM7" s="98">
        <f>'Sales Forecast by COS'!TWM6</f>
        <v>0</v>
      </c>
      <c r="TWN7" s="98">
        <f>'Sales Forecast by COS'!TWN6</f>
        <v>0</v>
      </c>
      <c r="TWO7" s="98">
        <f>'Sales Forecast by COS'!TWO6</f>
        <v>0</v>
      </c>
      <c r="TWP7" s="98">
        <f>'Sales Forecast by COS'!TWP6</f>
        <v>0</v>
      </c>
      <c r="TWQ7" s="98">
        <f>'Sales Forecast by COS'!TWQ6</f>
        <v>0</v>
      </c>
      <c r="TWR7" s="98">
        <f>'Sales Forecast by COS'!TWR6</f>
        <v>0</v>
      </c>
      <c r="TWS7" s="98">
        <f>'Sales Forecast by COS'!TWS6</f>
        <v>0</v>
      </c>
      <c r="TWT7" s="98">
        <f>'Sales Forecast by COS'!TWT6</f>
        <v>0</v>
      </c>
      <c r="TWU7" s="98">
        <f>'Sales Forecast by COS'!TWU6</f>
        <v>0</v>
      </c>
      <c r="TWV7" s="98">
        <f>'Sales Forecast by COS'!TWV6</f>
        <v>0</v>
      </c>
      <c r="TWW7" s="98">
        <f>'Sales Forecast by COS'!TWW6</f>
        <v>0</v>
      </c>
      <c r="TWX7" s="98">
        <f>'Sales Forecast by COS'!TWX6</f>
        <v>0</v>
      </c>
      <c r="TWY7" s="98">
        <f>'Sales Forecast by COS'!TWY6</f>
        <v>0</v>
      </c>
      <c r="TWZ7" s="98">
        <f>'Sales Forecast by COS'!TWZ6</f>
        <v>0</v>
      </c>
      <c r="TXA7" s="98">
        <f>'Sales Forecast by COS'!TXA6</f>
        <v>0</v>
      </c>
      <c r="TXB7" s="98">
        <f>'Sales Forecast by COS'!TXB6</f>
        <v>0</v>
      </c>
      <c r="TXC7" s="98">
        <f>'Sales Forecast by COS'!TXC6</f>
        <v>0</v>
      </c>
      <c r="TXD7" s="98">
        <f>'Sales Forecast by COS'!TXD6</f>
        <v>0</v>
      </c>
      <c r="TXE7" s="98">
        <f>'Sales Forecast by COS'!TXE6</f>
        <v>0</v>
      </c>
      <c r="TXF7" s="98">
        <f>'Sales Forecast by COS'!TXF6</f>
        <v>0</v>
      </c>
      <c r="TXG7" s="98">
        <f>'Sales Forecast by COS'!TXG6</f>
        <v>0</v>
      </c>
      <c r="TXH7" s="98">
        <f>'Sales Forecast by COS'!TXH6</f>
        <v>0</v>
      </c>
      <c r="TXI7" s="98">
        <f>'Sales Forecast by COS'!TXI6</f>
        <v>0</v>
      </c>
      <c r="TXJ7" s="98">
        <f>'Sales Forecast by COS'!TXJ6</f>
        <v>0</v>
      </c>
      <c r="TXK7" s="98">
        <f>'Sales Forecast by COS'!TXK6</f>
        <v>0</v>
      </c>
      <c r="TXL7" s="98">
        <f>'Sales Forecast by COS'!TXL6</f>
        <v>0</v>
      </c>
      <c r="TXM7" s="98">
        <f>'Sales Forecast by COS'!TXM6</f>
        <v>0</v>
      </c>
      <c r="TXN7" s="98">
        <f>'Sales Forecast by COS'!TXN6</f>
        <v>0</v>
      </c>
      <c r="TXO7" s="98">
        <f>'Sales Forecast by COS'!TXO6</f>
        <v>0</v>
      </c>
      <c r="TXP7" s="98">
        <f>'Sales Forecast by COS'!TXP6</f>
        <v>0</v>
      </c>
      <c r="TXQ7" s="98">
        <f>'Sales Forecast by COS'!TXQ6</f>
        <v>0</v>
      </c>
      <c r="TXR7" s="98">
        <f>'Sales Forecast by COS'!TXR6</f>
        <v>0</v>
      </c>
      <c r="TXS7" s="98">
        <f>'Sales Forecast by COS'!TXS6</f>
        <v>0</v>
      </c>
      <c r="TXT7" s="98">
        <f>'Sales Forecast by COS'!TXT6</f>
        <v>0</v>
      </c>
      <c r="TXU7" s="98">
        <f>'Sales Forecast by COS'!TXU6</f>
        <v>0</v>
      </c>
      <c r="TXV7" s="98">
        <f>'Sales Forecast by COS'!TXV6</f>
        <v>0</v>
      </c>
      <c r="TXW7" s="98">
        <f>'Sales Forecast by COS'!TXW6</f>
        <v>0</v>
      </c>
      <c r="TXX7" s="98">
        <f>'Sales Forecast by COS'!TXX6</f>
        <v>0</v>
      </c>
      <c r="TXY7" s="98">
        <f>'Sales Forecast by COS'!TXY6</f>
        <v>0</v>
      </c>
      <c r="TXZ7" s="98">
        <f>'Sales Forecast by COS'!TXZ6</f>
        <v>0</v>
      </c>
      <c r="TYA7" s="98">
        <f>'Sales Forecast by COS'!TYA6</f>
        <v>0</v>
      </c>
      <c r="TYB7" s="98">
        <f>'Sales Forecast by COS'!TYB6</f>
        <v>0</v>
      </c>
      <c r="TYC7" s="98">
        <f>'Sales Forecast by COS'!TYC6</f>
        <v>0</v>
      </c>
      <c r="TYD7" s="98">
        <f>'Sales Forecast by COS'!TYD6</f>
        <v>0</v>
      </c>
      <c r="TYE7" s="98">
        <f>'Sales Forecast by COS'!TYE6</f>
        <v>0</v>
      </c>
      <c r="TYF7" s="98">
        <f>'Sales Forecast by COS'!TYF6</f>
        <v>0</v>
      </c>
      <c r="TYG7" s="98">
        <f>'Sales Forecast by COS'!TYG6</f>
        <v>0</v>
      </c>
      <c r="TYH7" s="98">
        <f>'Sales Forecast by COS'!TYH6</f>
        <v>0</v>
      </c>
      <c r="TYI7" s="98">
        <f>'Sales Forecast by COS'!TYI6</f>
        <v>0</v>
      </c>
      <c r="TYJ7" s="98">
        <f>'Sales Forecast by COS'!TYJ6</f>
        <v>0</v>
      </c>
      <c r="TYK7" s="98">
        <f>'Sales Forecast by COS'!TYK6</f>
        <v>0</v>
      </c>
      <c r="TYL7" s="98">
        <f>'Sales Forecast by COS'!TYL6</f>
        <v>0</v>
      </c>
      <c r="TYM7" s="98">
        <f>'Sales Forecast by COS'!TYM6</f>
        <v>0</v>
      </c>
      <c r="TYN7" s="98">
        <f>'Sales Forecast by COS'!TYN6</f>
        <v>0</v>
      </c>
      <c r="TYO7" s="98">
        <f>'Sales Forecast by COS'!TYO6</f>
        <v>0</v>
      </c>
      <c r="TYP7" s="98">
        <f>'Sales Forecast by COS'!TYP6</f>
        <v>0</v>
      </c>
      <c r="TYQ7" s="98">
        <f>'Sales Forecast by COS'!TYQ6</f>
        <v>0</v>
      </c>
      <c r="TYR7" s="98">
        <f>'Sales Forecast by COS'!TYR6</f>
        <v>0</v>
      </c>
      <c r="TYS7" s="98">
        <f>'Sales Forecast by COS'!TYS6</f>
        <v>0</v>
      </c>
      <c r="TYT7" s="98">
        <f>'Sales Forecast by COS'!TYT6</f>
        <v>0</v>
      </c>
      <c r="TYU7" s="98">
        <f>'Sales Forecast by COS'!TYU6</f>
        <v>0</v>
      </c>
      <c r="TYV7" s="98">
        <f>'Sales Forecast by COS'!TYV6</f>
        <v>0</v>
      </c>
      <c r="TYW7" s="98">
        <f>'Sales Forecast by COS'!TYW6</f>
        <v>0</v>
      </c>
      <c r="TYX7" s="98">
        <f>'Sales Forecast by COS'!TYX6</f>
        <v>0</v>
      </c>
      <c r="TYY7" s="98">
        <f>'Sales Forecast by COS'!TYY6</f>
        <v>0</v>
      </c>
      <c r="TYZ7" s="98">
        <f>'Sales Forecast by COS'!TYZ6</f>
        <v>0</v>
      </c>
      <c r="TZA7" s="98">
        <f>'Sales Forecast by COS'!TZA6</f>
        <v>0</v>
      </c>
      <c r="TZB7" s="98">
        <f>'Sales Forecast by COS'!TZB6</f>
        <v>0</v>
      </c>
      <c r="TZC7" s="98">
        <f>'Sales Forecast by COS'!TZC6</f>
        <v>0</v>
      </c>
      <c r="TZD7" s="98">
        <f>'Sales Forecast by COS'!TZD6</f>
        <v>0</v>
      </c>
      <c r="TZE7" s="98">
        <f>'Sales Forecast by COS'!TZE6</f>
        <v>0</v>
      </c>
      <c r="TZF7" s="98">
        <f>'Sales Forecast by COS'!TZF6</f>
        <v>0</v>
      </c>
      <c r="TZG7" s="98">
        <f>'Sales Forecast by COS'!TZG6</f>
        <v>0</v>
      </c>
      <c r="TZH7" s="98">
        <f>'Sales Forecast by COS'!TZH6</f>
        <v>0</v>
      </c>
      <c r="TZI7" s="98">
        <f>'Sales Forecast by COS'!TZI6</f>
        <v>0</v>
      </c>
      <c r="TZJ7" s="98">
        <f>'Sales Forecast by COS'!TZJ6</f>
        <v>0</v>
      </c>
      <c r="TZK7" s="98">
        <f>'Sales Forecast by COS'!TZK6</f>
        <v>0</v>
      </c>
      <c r="TZL7" s="98">
        <f>'Sales Forecast by COS'!TZL6</f>
        <v>0</v>
      </c>
      <c r="TZM7" s="98">
        <f>'Sales Forecast by COS'!TZM6</f>
        <v>0</v>
      </c>
      <c r="TZN7" s="98">
        <f>'Sales Forecast by COS'!TZN6</f>
        <v>0</v>
      </c>
      <c r="TZO7" s="98">
        <f>'Sales Forecast by COS'!TZO6</f>
        <v>0</v>
      </c>
      <c r="TZP7" s="98">
        <f>'Sales Forecast by COS'!TZP6</f>
        <v>0</v>
      </c>
      <c r="TZQ7" s="98">
        <f>'Sales Forecast by COS'!TZQ6</f>
        <v>0</v>
      </c>
      <c r="TZR7" s="98">
        <f>'Sales Forecast by COS'!TZR6</f>
        <v>0</v>
      </c>
      <c r="TZS7" s="98">
        <f>'Sales Forecast by COS'!TZS6</f>
        <v>0</v>
      </c>
      <c r="TZT7" s="98">
        <f>'Sales Forecast by COS'!TZT6</f>
        <v>0</v>
      </c>
      <c r="TZU7" s="98">
        <f>'Sales Forecast by COS'!TZU6</f>
        <v>0</v>
      </c>
      <c r="TZV7" s="98">
        <f>'Sales Forecast by COS'!TZV6</f>
        <v>0</v>
      </c>
      <c r="TZW7" s="98">
        <f>'Sales Forecast by COS'!TZW6</f>
        <v>0</v>
      </c>
      <c r="TZX7" s="98">
        <f>'Sales Forecast by COS'!TZX6</f>
        <v>0</v>
      </c>
      <c r="TZY7" s="98">
        <f>'Sales Forecast by COS'!TZY6</f>
        <v>0</v>
      </c>
      <c r="TZZ7" s="98">
        <f>'Sales Forecast by COS'!TZZ6</f>
        <v>0</v>
      </c>
      <c r="UAA7" s="98">
        <f>'Sales Forecast by COS'!UAA6</f>
        <v>0</v>
      </c>
      <c r="UAB7" s="98">
        <f>'Sales Forecast by COS'!UAB6</f>
        <v>0</v>
      </c>
      <c r="UAC7" s="98">
        <f>'Sales Forecast by COS'!UAC6</f>
        <v>0</v>
      </c>
      <c r="UAD7" s="98">
        <f>'Sales Forecast by COS'!UAD6</f>
        <v>0</v>
      </c>
      <c r="UAE7" s="98">
        <f>'Sales Forecast by COS'!UAE6</f>
        <v>0</v>
      </c>
      <c r="UAF7" s="98">
        <f>'Sales Forecast by COS'!UAF6</f>
        <v>0</v>
      </c>
      <c r="UAG7" s="98">
        <f>'Sales Forecast by COS'!UAG6</f>
        <v>0</v>
      </c>
      <c r="UAH7" s="98">
        <f>'Sales Forecast by COS'!UAH6</f>
        <v>0</v>
      </c>
      <c r="UAI7" s="98">
        <f>'Sales Forecast by COS'!UAI6</f>
        <v>0</v>
      </c>
      <c r="UAJ7" s="98">
        <f>'Sales Forecast by COS'!UAJ6</f>
        <v>0</v>
      </c>
      <c r="UAK7" s="98">
        <f>'Sales Forecast by COS'!UAK6</f>
        <v>0</v>
      </c>
      <c r="UAL7" s="98">
        <f>'Sales Forecast by COS'!UAL6</f>
        <v>0</v>
      </c>
      <c r="UAM7" s="98">
        <f>'Sales Forecast by COS'!UAM6</f>
        <v>0</v>
      </c>
      <c r="UAN7" s="98">
        <f>'Sales Forecast by COS'!UAN6</f>
        <v>0</v>
      </c>
      <c r="UAO7" s="98">
        <f>'Sales Forecast by COS'!UAO6</f>
        <v>0</v>
      </c>
      <c r="UAP7" s="98">
        <f>'Sales Forecast by COS'!UAP6</f>
        <v>0</v>
      </c>
      <c r="UAQ7" s="98">
        <f>'Sales Forecast by COS'!UAQ6</f>
        <v>0</v>
      </c>
      <c r="UAR7" s="98">
        <f>'Sales Forecast by COS'!UAR6</f>
        <v>0</v>
      </c>
      <c r="UAS7" s="98">
        <f>'Sales Forecast by COS'!UAS6</f>
        <v>0</v>
      </c>
      <c r="UAT7" s="98">
        <f>'Sales Forecast by COS'!UAT6</f>
        <v>0</v>
      </c>
      <c r="UAU7" s="98">
        <f>'Sales Forecast by COS'!UAU6</f>
        <v>0</v>
      </c>
      <c r="UAV7" s="98">
        <f>'Sales Forecast by COS'!UAV6</f>
        <v>0</v>
      </c>
      <c r="UAW7" s="98">
        <f>'Sales Forecast by COS'!UAW6</f>
        <v>0</v>
      </c>
      <c r="UAX7" s="98">
        <f>'Sales Forecast by COS'!UAX6</f>
        <v>0</v>
      </c>
      <c r="UAY7" s="98">
        <f>'Sales Forecast by COS'!UAY6</f>
        <v>0</v>
      </c>
      <c r="UAZ7" s="98">
        <f>'Sales Forecast by COS'!UAZ6</f>
        <v>0</v>
      </c>
      <c r="UBA7" s="98">
        <f>'Sales Forecast by COS'!UBA6</f>
        <v>0</v>
      </c>
      <c r="UBB7" s="98">
        <f>'Sales Forecast by COS'!UBB6</f>
        <v>0</v>
      </c>
      <c r="UBC7" s="98">
        <f>'Sales Forecast by COS'!UBC6</f>
        <v>0</v>
      </c>
      <c r="UBD7" s="98">
        <f>'Sales Forecast by COS'!UBD6</f>
        <v>0</v>
      </c>
      <c r="UBE7" s="98">
        <f>'Sales Forecast by COS'!UBE6</f>
        <v>0</v>
      </c>
      <c r="UBF7" s="98">
        <f>'Sales Forecast by COS'!UBF6</f>
        <v>0</v>
      </c>
      <c r="UBG7" s="98">
        <f>'Sales Forecast by COS'!UBG6</f>
        <v>0</v>
      </c>
      <c r="UBH7" s="98">
        <f>'Sales Forecast by COS'!UBH6</f>
        <v>0</v>
      </c>
      <c r="UBI7" s="98">
        <f>'Sales Forecast by COS'!UBI6</f>
        <v>0</v>
      </c>
      <c r="UBJ7" s="98">
        <f>'Sales Forecast by COS'!UBJ6</f>
        <v>0</v>
      </c>
      <c r="UBK7" s="98">
        <f>'Sales Forecast by COS'!UBK6</f>
        <v>0</v>
      </c>
      <c r="UBL7" s="98">
        <f>'Sales Forecast by COS'!UBL6</f>
        <v>0</v>
      </c>
      <c r="UBM7" s="98">
        <f>'Sales Forecast by COS'!UBM6</f>
        <v>0</v>
      </c>
      <c r="UBN7" s="98">
        <f>'Sales Forecast by COS'!UBN6</f>
        <v>0</v>
      </c>
      <c r="UBO7" s="98">
        <f>'Sales Forecast by COS'!UBO6</f>
        <v>0</v>
      </c>
      <c r="UBP7" s="98">
        <f>'Sales Forecast by COS'!UBP6</f>
        <v>0</v>
      </c>
      <c r="UBQ7" s="98">
        <f>'Sales Forecast by COS'!UBQ6</f>
        <v>0</v>
      </c>
      <c r="UBR7" s="98">
        <f>'Sales Forecast by COS'!UBR6</f>
        <v>0</v>
      </c>
      <c r="UBS7" s="98">
        <f>'Sales Forecast by COS'!UBS6</f>
        <v>0</v>
      </c>
      <c r="UBT7" s="98">
        <f>'Sales Forecast by COS'!UBT6</f>
        <v>0</v>
      </c>
      <c r="UBU7" s="98">
        <f>'Sales Forecast by COS'!UBU6</f>
        <v>0</v>
      </c>
      <c r="UBV7" s="98">
        <f>'Sales Forecast by COS'!UBV6</f>
        <v>0</v>
      </c>
      <c r="UBW7" s="98">
        <f>'Sales Forecast by COS'!UBW6</f>
        <v>0</v>
      </c>
      <c r="UBX7" s="98">
        <f>'Sales Forecast by COS'!UBX6</f>
        <v>0</v>
      </c>
      <c r="UBY7" s="98">
        <f>'Sales Forecast by COS'!UBY6</f>
        <v>0</v>
      </c>
      <c r="UBZ7" s="98">
        <f>'Sales Forecast by COS'!UBZ6</f>
        <v>0</v>
      </c>
      <c r="UCA7" s="98">
        <f>'Sales Forecast by COS'!UCA6</f>
        <v>0</v>
      </c>
      <c r="UCB7" s="98">
        <f>'Sales Forecast by COS'!UCB6</f>
        <v>0</v>
      </c>
      <c r="UCC7" s="98">
        <f>'Sales Forecast by COS'!UCC6</f>
        <v>0</v>
      </c>
      <c r="UCD7" s="98">
        <f>'Sales Forecast by COS'!UCD6</f>
        <v>0</v>
      </c>
      <c r="UCE7" s="98">
        <f>'Sales Forecast by COS'!UCE6</f>
        <v>0</v>
      </c>
      <c r="UCF7" s="98">
        <f>'Sales Forecast by COS'!UCF6</f>
        <v>0</v>
      </c>
      <c r="UCG7" s="98">
        <f>'Sales Forecast by COS'!UCG6</f>
        <v>0</v>
      </c>
      <c r="UCH7" s="98">
        <f>'Sales Forecast by COS'!UCH6</f>
        <v>0</v>
      </c>
      <c r="UCI7" s="98">
        <f>'Sales Forecast by COS'!UCI6</f>
        <v>0</v>
      </c>
      <c r="UCJ7" s="98">
        <f>'Sales Forecast by COS'!UCJ6</f>
        <v>0</v>
      </c>
      <c r="UCK7" s="98">
        <f>'Sales Forecast by COS'!UCK6</f>
        <v>0</v>
      </c>
      <c r="UCL7" s="98">
        <f>'Sales Forecast by COS'!UCL6</f>
        <v>0</v>
      </c>
      <c r="UCM7" s="98">
        <f>'Sales Forecast by COS'!UCM6</f>
        <v>0</v>
      </c>
      <c r="UCN7" s="98">
        <f>'Sales Forecast by COS'!UCN6</f>
        <v>0</v>
      </c>
      <c r="UCO7" s="98">
        <f>'Sales Forecast by COS'!UCO6</f>
        <v>0</v>
      </c>
      <c r="UCP7" s="98">
        <f>'Sales Forecast by COS'!UCP6</f>
        <v>0</v>
      </c>
      <c r="UCQ7" s="98">
        <f>'Sales Forecast by COS'!UCQ6</f>
        <v>0</v>
      </c>
      <c r="UCR7" s="98">
        <f>'Sales Forecast by COS'!UCR6</f>
        <v>0</v>
      </c>
      <c r="UCS7" s="98">
        <f>'Sales Forecast by COS'!UCS6</f>
        <v>0</v>
      </c>
      <c r="UCT7" s="98">
        <f>'Sales Forecast by COS'!UCT6</f>
        <v>0</v>
      </c>
      <c r="UCU7" s="98">
        <f>'Sales Forecast by COS'!UCU6</f>
        <v>0</v>
      </c>
      <c r="UCV7" s="98">
        <f>'Sales Forecast by COS'!UCV6</f>
        <v>0</v>
      </c>
      <c r="UCW7" s="98">
        <f>'Sales Forecast by COS'!UCW6</f>
        <v>0</v>
      </c>
      <c r="UCX7" s="98">
        <f>'Sales Forecast by COS'!UCX6</f>
        <v>0</v>
      </c>
      <c r="UCY7" s="98">
        <f>'Sales Forecast by COS'!UCY6</f>
        <v>0</v>
      </c>
      <c r="UCZ7" s="98">
        <f>'Sales Forecast by COS'!UCZ6</f>
        <v>0</v>
      </c>
      <c r="UDA7" s="98">
        <f>'Sales Forecast by COS'!UDA6</f>
        <v>0</v>
      </c>
      <c r="UDB7" s="98">
        <f>'Sales Forecast by COS'!UDB6</f>
        <v>0</v>
      </c>
      <c r="UDC7" s="98">
        <f>'Sales Forecast by COS'!UDC6</f>
        <v>0</v>
      </c>
      <c r="UDD7" s="98">
        <f>'Sales Forecast by COS'!UDD6</f>
        <v>0</v>
      </c>
      <c r="UDE7" s="98">
        <f>'Sales Forecast by COS'!UDE6</f>
        <v>0</v>
      </c>
      <c r="UDF7" s="98">
        <f>'Sales Forecast by COS'!UDF6</f>
        <v>0</v>
      </c>
      <c r="UDG7" s="98">
        <f>'Sales Forecast by COS'!UDG6</f>
        <v>0</v>
      </c>
      <c r="UDH7" s="98">
        <f>'Sales Forecast by COS'!UDH6</f>
        <v>0</v>
      </c>
      <c r="UDI7" s="98">
        <f>'Sales Forecast by COS'!UDI6</f>
        <v>0</v>
      </c>
      <c r="UDJ7" s="98">
        <f>'Sales Forecast by COS'!UDJ6</f>
        <v>0</v>
      </c>
      <c r="UDK7" s="98">
        <f>'Sales Forecast by COS'!UDK6</f>
        <v>0</v>
      </c>
      <c r="UDL7" s="98">
        <f>'Sales Forecast by COS'!UDL6</f>
        <v>0</v>
      </c>
      <c r="UDM7" s="98">
        <f>'Sales Forecast by COS'!UDM6</f>
        <v>0</v>
      </c>
      <c r="UDN7" s="98">
        <f>'Sales Forecast by COS'!UDN6</f>
        <v>0</v>
      </c>
      <c r="UDO7" s="98">
        <f>'Sales Forecast by COS'!UDO6</f>
        <v>0</v>
      </c>
      <c r="UDP7" s="98">
        <f>'Sales Forecast by COS'!UDP6</f>
        <v>0</v>
      </c>
      <c r="UDQ7" s="98">
        <f>'Sales Forecast by COS'!UDQ6</f>
        <v>0</v>
      </c>
      <c r="UDR7" s="98">
        <f>'Sales Forecast by COS'!UDR6</f>
        <v>0</v>
      </c>
      <c r="UDS7" s="98">
        <f>'Sales Forecast by COS'!UDS6</f>
        <v>0</v>
      </c>
      <c r="UDT7" s="98">
        <f>'Sales Forecast by COS'!UDT6</f>
        <v>0</v>
      </c>
      <c r="UDU7" s="98">
        <f>'Sales Forecast by COS'!UDU6</f>
        <v>0</v>
      </c>
      <c r="UDV7" s="98">
        <f>'Sales Forecast by COS'!UDV6</f>
        <v>0</v>
      </c>
      <c r="UDW7" s="98">
        <f>'Sales Forecast by COS'!UDW6</f>
        <v>0</v>
      </c>
      <c r="UDX7" s="98">
        <f>'Sales Forecast by COS'!UDX6</f>
        <v>0</v>
      </c>
      <c r="UDY7" s="98">
        <f>'Sales Forecast by COS'!UDY6</f>
        <v>0</v>
      </c>
      <c r="UDZ7" s="98">
        <f>'Sales Forecast by COS'!UDZ6</f>
        <v>0</v>
      </c>
      <c r="UEA7" s="98">
        <f>'Sales Forecast by COS'!UEA6</f>
        <v>0</v>
      </c>
      <c r="UEB7" s="98">
        <f>'Sales Forecast by COS'!UEB6</f>
        <v>0</v>
      </c>
      <c r="UEC7" s="98">
        <f>'Sales Forecast by COS'!UEC6</f>
        <v>0</v>
      </c>
      <c r="UED7" s="98">
        <f>'Sales Forecast by COS'!UED6</f>
        <v>0</v>
      </c>
      <c r="UEE7" s="98">
        <f>'Sales Forecast by COS'!UEE6</f>
        <v>0</v>
      </c>
      <c r="UEF7" s="98">
        <f>'Sales Forecast by COS'!UEF6</f>
        <v>0</v>
      </c>
      <c r="UEG7" s="98">
        <f>'Sales Forecast by COS'!UEG6</f>
        <v>0</v>
      </c>
      <c r="UEH7" s="98">
        <f>'Sales Forecast by COS'!UEH6</f>
        <v>0</v>
      </c>
      <c r="UEI7" s="98">
        <f>'Sales Forecast by COS'!UEI6</f>
        <v>0</v>
      </c>
      <c r="UEJ7" s="98">
        <f>'Sales Forecast by COS'!UEJ6</f>
        <v>0</v>
      </c>
      <c r="UEK7" s="98">
        <f>'Sales Forecast by COS'!UEK6</f>
        <v>0</v>
      </c>
      <c r="UEL7" s="98">
        <f>'Sales Forecast by COS'!UEL6</f>
        <v>0</v>
      </c>
      <c r="UEM7" s="98">
        <f>'Sales Forecast by COS'!UEM6</f>
        <v>0</v>
      </c>
      <c r="UEN7" s="98">
        <f>'Sales Forecast by COS'!UEN6</f>
        <v>0</v>
      </c>
      <c r="UEO7" s="98">
        <f>'Sales Forecast by COS'!UEO6</f>
        <v>0</v>
      </c>
      <c r="UEP7" s="98">
        <f>'Sales Forecast by COS'!UEP6</f>
        <v>0</v>
      </c>
      <c r="UEQ7" s="98">
        <f>'Sales Forecast by COS'!UEQ6</f>
        <v>0</v>
      </c>
      <c r="UER7" s="98">
        <f>'Sales Forecast by COS'!UER6</f>
        <v>0</v>
      </c>
      <c r="UES7" s="98">
        <f>'Sales Forecast by COS'!UES6</f>
        <v>0</v>
      </c>
      <c r="UET7" s="98">
        <f>'Sales Forecast by COS'!UET6</f>
        <v>0</v>
      </c>
      <c r="UEU7" s="98">
        <f>'Sales Forecast by COS'!UEU6</f>
        <v>0</v>
      </c>
      <c r="UEV7" s="98">
        <f>'Sales Forecast by COS'!UEV6</f>
        <v>0</v>
      </c>
      <c r="UEW7" s="98">
        <f>'Sales Forecast by COS'!UEW6</f>
        <v>0</v>
      </c>
      <c r="UEX7" s="98">
        <f>'Sales Forecast by COS'!UEX6</f>
        <v>0</v>
      </c>
      <c r="UEY7" s="98">
        <f>'Sales Forecast by COS'!UEY6</f>
        <v>0</v>
      </c>
      <c r="UEZ7" s="98">
        <f>'Sales Forecast by COS'!UEZ6</f>
        <v>0</v>
      </c>
      <c r="UFA7" s="98">
        <f>'Sales Forecast by COS'!UFA6</f>
        <v>0</v>
      </c>
      <c r="UFB7" s="98">
        <f>'Sales Forecast by COS'!UFB6</f>
        <v>0</v>
      </c>
      <c r="UFC7" s="98">
        <f>'Sales Forecast by COS'!UFC6</f>
        <v>0</v>
      </c>
      <c r="UFD7" s="98">
        <f>'Sales Forecast by COS'!UFD6</f>
        <v>0</v>
      </c>
      <c r="UFE7" s="98">
        <f>'Sales Forecast by COS'!UFE6</f>
        <v>0</v>
      </c>
      <c r="UFF7" s="98">
        <f>'Sales Forecast by COS'!UFF6</f>
        <v>0</v>
      </c>
      <c r="UFG7" s="98">
        <f>'Sales Forecast by COS'!UFG6</f>
        <v>0</v>
      </c>
      <c r="UFH7" s="98">
        <f>'Sales Forecast by COS'!UFH6</f>
        <v>0</v>
      </c>
      <c r="UFI7" s="98">
        <f>'Sales Forecast by COS'!UFI6</f>
        <v>0</v>
      </c>
      <c r="UFJ7" s="98">
        <f>'Sales Forecast by COS'!UFJ6</f>
        <v>0</v>
      </c>
      <c r="UFK7" s="98">
        <f>'Sales Forecast by COS'!UFK6</f>
        <v>0</v>
      </c>
      <c r="UFL7" s="98">
        <f>'Sales Forecast by COS'!UFL6</f>
        <v>0</v>
      </c>
      <c r="UFM7" s="98">
        <f>'Sales Forecast by COS'!UFM6</f>
        <v>0</v>
      </c>
      <c r="UFN7" s="98">
        <f>'Sales Forecast by COS'!UFN6</f>
        <v>0</v>
      </c>
      <c r="UFO7" s="98">
        <f>'Sales Forecast by COS'!UFO6</f>
        <v>0</v>
      </c>
      <c r="UFP7" s="98">
        <f>'Sales Forecast by COS'!UFP6</f>
        <v>0</v>
      </c>
      <c r="UFQ7" s="98">
        <f>'Sales Forecast by COS'!UFQ6</f>
        <v>0</v>
      </c>
      <c r="UFR7" s="98">
        <f>'Sales Forecast by COS'!UFR6</f>
        <v>0</v>
      </c>
      <c r="UFS7" s="98">
        <f>'Sales Forecast by COS'!UFS6</f>
        <v>0</v>
      </c>
      <c r="UFT7" s="98">
        <f>'Sales Forecast by COS'!UFT6</f>
        <v>0</v>
      </c>
      <c r="UFU7" s="98">
        <f>'Sales Forecast by COS'!UFU6</f>
        <v>0</v>
      </c>
      <c r="UFV7" s="98">
        <f>'Sales Forecast by COS'!UFV6</f>
        <v>0</v>
      </c>
      <c r="UFW7" s="98">
        <f>'Sales Forecast by COS'!UFW6</f>
        <v>0</v>
      </c>
      <c r="UFX7" s="98">
        <f>'Sales Forecast by COS'!UFX6</f>
        <v>0</v>
      </c>
      <c r="UFY7" s="98">
        <f>'Sales Forecast by COS'!UFY6</f>
        <v>0</v>
      </c>
      <c r="UFZ7" s="98">
        <f>'Sales Forecast by COS'!UFZ6</f>
        <v>0</v>
      </c>
      <c r="UGA7" s="98">
        <f>'Sales Forecast by COS'!UGA6</f>
        <v>0</v>
      </c>
      <c r="UGB7" s="98">
        <f>'Sales Forecast by COS'!UGB6</f>
        <v>0</v>
      </c>
      <c r="UGC7" s="98">
        <f>'Sales Forecast by COS'!UGC6</f>
        <v>0</v>
      </c>
      <c r="UGD7" s="98">
        <f>'Sales Forecast by COS'!UGD6</f>
        <v>0</v>
      </c>
      <c r="UGE7" s="98">
        <f>'Sales Forecast by COS'!UGE6</f>
        <v>0</v>
      </c>
      <c r="UGF7" s="98">
        <f>'Sales Forecast by COS'!UGF6</f>
        <v>0</v>
      </c>
      <c r="UGG7" s="98">
        <f>'Sales Forecast by COS'!UGG6</f>
        <v>0</v>
      </c>
      <c r="UGH7" s="98">
        <f>'Sales Forecast by COS'!UGH6</f>
        <v>0</v>
      </c>
      <c r="UGI7" s="98">
        <f>'Sales Forecast by COS'!UGI6</f>
        <v>0</v>
      </c>
      <c r="UGJ7" s="98">
        <f>'Sales Forecast by COS'!UGJ6</f>
        <v>0</v>
      </c>
      <c r="UGK7" s="98">
        <f>'Sales Forecast by COS'!UGK6</f>
        <v>0</v>
      </c>
      <c r="UGL7" s="98">
        <f>'Sales Forecast by COS'!UGL6</f>
        <v>0</v>
      </c>
      <c r="UGM7" s="98">
        <f>'Sales Forecast by COS'!UGM6</f>
        <v>0</v>
      </c>
      <c r="UGN7" s="98">
        <f>'Sales Forecast by COS'!UGN6</f>
        <v>0</v>
      </c>
      <c r="UGO7" s="98">
        <f>'Sales Forecast by COS'!UGO6</f>
        <v>0</v>
      </c>
      <c r="UGP7" s="98">
        <f>'Sales Forecast by COS'!UGP6</f>
        <v>0</v>
      </c>
      <c r="UGQ7" s="98">
        <f>'Sales Forecast by COS'!UGQ6</f>
        <v>0</v>
      </c>
      <c r="UGR7" s="98">
        <f>'Sales Forecast by COS'!UGR6</f>
        <v>0</v>
      </c>
      <c r="UGS7" s="98">
        <f>'Sales Forecast by COS'!UGS6</f>
        <v>0</v>
      </c>
      <c r="UGT7" s="98">
        <f>'Sales Forecast by COS'!UGT6</f>
        <v>0</v>
      </c>
      <c r="UGU7" s="98">
        <f>'Sales Forecast by COS'!UGU6</f>
        <v>0</v>
      </c>
      <c r="UGV7" s="98">
        <f>'Sales Forecast by COS'!UGV6</f>
        <v>0</v>
      </c>
      <c r="UGW7" s="98">
        <f>'Sales Forecast by COS'!UGW6</f>
        <v>0</v>
      </c>
      <c r="UGX7" s="98">
        <f>'Sales Forecast by COS'!UGX6</f>
        <v>0</v>
      </c>
      <c r="UGY7" s="98">
        <f>'Sales Forecast by COS'!UGY6</f>
        <v>0</v>
      </c>
      <c r="UGZ7" s="98">
        <f>'Sales Forecast by COS'!UGZ6</f>
        <v>0</v>
      </c>
      <c r="UHA7" s="98">
        <f>'Sales Forecast by COS'!UHA6</f>
        <v>0</v>
      </c>
      <c r="UHB7" s="98">
        <f>'Sales Forecast by COS'!UHB6</f>
        <v>0</v>
      </c>
      <c r="UHC7" s="98">
        <f>'Sales Forecast by COS'!UHC6</f>
        <v>0</v>
      </c>
      <c r="UHD7" s="98">
        <f>'Sales Forecast by COS'!UHD6</f>
        <v>0</v>
      </c>
      <c r="UHE7" s="98">
        <f>'Sales Forecast by COS'!UHE6</f>
        <v>0</v>
      </c>
      <c r="UHF7" s="98">
        <f>'Sales Forecast by COS'!UHF6</f>
        <v>0</v>
      </c>
      <c r="UHG7" s="98">
        <f>'Sales Forecast by COS'!UHG6</f>
        <v>0</v>
      </c>
      <c r="UHH7" s="98">
        <f>'Sales Forecast by COS'!UHH6</f>
        <v>0</v>
      </c>
      <c r="UHI7" s="98">
        <f>'Sales Forecast by COS'!UHI6</f>
        <v>0</v>
      </c>
      <c r="UHJ7" s="98">
        <f>'Sales Forecast by COS'!UHJ6</f>
        <v>0</v>
      </c>
      <c r="UHK7" s="98">
        <f>'Sales Forecast by COS'!UHK6</f>
        <v>0</v>
      </c>
      <c r="UHL7" s="98">
        <f>'Sales Forecast by COS'!UHL6</f>
        <v>0</v>
      </c>
      <c r="UHM7" s="98">
        <f>'Sales Forecast by COS'!UHM6</f>
        <v>0</v>
      </c>
      <c r="UHN7" s="98">
        <f>'Sales Forecast by COS'!UHN6</f>
        <v>0</v>
      </c>
      <c r="UHO7" s="98">
        <f>'Sales Forecast by COS'!UHO6</f>
        <v>0</v>
      </c>
      <c r="UHP7" s="98">
        <f>'Sales Forecast by COS'!UHP6</f>
        <v>0</v>
      </c>
      <c r="UHQ7" s="98">
        <f>'Sales Forecast by COS'!UHQ6</f>
        <v>0</v>
      </c>
      <c r="UHR7" s="98">
        <f>'Sales Forecast by COS'!UHR6</f>
        <v>0</v>
      </c>
      <c r="UHS7" s="98">
        <f>'Sales Forecast by COS'!UHS6</f>
        <v>0</v>
      </c>
      <c r="UHT7" s="98">
        <f>'Sales Forecast by COS'!UHT6</f>
        <v>0</v>
      </c>
      <c r="UHU7" s="98">
        <f>'Sales Forecast by COS'!UHU6</f>
        <v>0</v>
      </c>
      <c r="UHV7" s="98">
        <f>'Sales Forecast by COS'!UHV6</f>
        <v>0</v>
      </c>
      <c r="UHW7" s="98">
        <f>'Sales Forecast by COS'!UHW6</f>
        <v>0</v>
      </c>
      <c r="UHX7" s="98">
        <f>'Sales Forecast by COS'!UHX6</f>
        <v>0</v>
      </c>
      <c r="UHY7" s="98">
        <f>'Sales Forecast by COS'!UHY6</f>
        <v>0</v>
      </c>
      <c r="UHZ7" s="98">
        <f>'Sales Forecast by COS'!UHZ6</f>
        <v>0</v>
      </c>
      <c r="UIA7" s="98">
        <f>'Sales Forecast by COS'!UIA6</f>
        <v>0</v>
      </c>
      <c r="UIB7" s="98">
        <f>'Sales Forecast by COS'!UIB6</f>
        <v>0</v>
      </c>
      <c r="UIC7" s="98">
        <f>'Sales Forecast by COS'!UIC6</f>
        <v>0</v>
      </c>
      <c r="UID7" s="98">
        <f>'Sales Forecast by COS'!UID6</f>
        <v>0</v>
      </c>
      <c r="UIE7" s="98">
        <f>'Sales Forecast by COS'!UIE6</f>
        <v>0</v>
      </c>
      <c r="UIF7" s="98">
        <f>'Sales Forecast by COS'!UIF6</f>
        <v>0</v>
      </c>
      <c r="UIG7" s="98">
        <f>'Sales Forecast by COS'!UIG6</f>
        <v>0</v>
      </c>
      <c r="UIH7" s="98">
        <f>'Sales Forecast by COS'!UIH6</f>
        <v>0</v>
      </c>
      <c r="UII7" s="98">
        <f>'Sales Forecast by COS'!UII6</f>
        <v>0</v>
      </c>
      <c r="UIJ7" s="98">
        <f>'Sales Forecast by COS'!UIJ6</f>
        <v>0</v>
      </c>
      <c r="UIK7" s="98">
        <f>'Sales Forecast by COS'!UIK6</f>
        <v>0</v>
      </c>
      <c r="UIL7" s="98">
        <f>'Sales Forecast by COS'!UIL6</f>
        <v>0</v>
      </c>
      <c r="UIM7" s="98">
        <f>'Sales Forecast by COS'!UIM6</f>
        <v>0</v>
      </c>
      <c r="UIN7" s="98">
        <f>'Sales Forecast by COS'!UIN6</f>
        <v>0</v>
      </c>
      <c r="UIO7" s="98">
        <f>'Sales Forecast by COS'!UIO6</f>
        <v>0</v>
      </c>
      <c r="UIP7" s="98">
        <f>'Sales Forecast by COS'!UIP6</f>
        <v>0</v>
      </c>
      <c r="UIQ7" s="98">
        <f>'Sales Forecast by COS'!UIQ6</f>
        <v>0</v>
      </c>
      <c r="UIR7" s="98">
        <f>'Sales Forecast by COS'!UIR6</f>
        <v>0</v>
      </c>
      <c r="UIS7" s="98">
        <f>'Sales Forecast by COS'!UIS6</f>
        <v>0</v>
      </c>
      <c r="UIT7" s="98">
        <f>'Sales Forecast by COS'!UIT6</f>
        <v>0</v>
      </c>
      <c r="UIU7" s="98">
        <f>'Sales Forecast by COS'!UIU6</f>
        <v>0</v>
      </c>
      <c r="UIV7" s="98">
        <f>'Sales Forecast by COS'!UIV6</f>
        <v>0</v>
      </c>
      <c r="UIW7" s="98">
        <f>'Sales Forecast by COS'!UIW6</f>
        <v>0</v>
      </c>
      <c r="UIX7" s="98">
        <f>'Sales Forecast by COS'!UIX6</f>
        <v>0</v>
      </c>
      <c r="UIY7" s="98">
        <f>'Sales Forecast by COS'!UIY6</f>
        <v>0</v>
      </c>
      <c r="UIZ7" s="98">
        <f>'Sales Forecast by COS'!UIZ6</f>
        <v>0</v>
      </c>
      <c r="UJA7" s="98">
        <f>'Sales Forecast by COS'!UJA6</f>
        <v>0</v>
      </c>
      <c r="UJB7" s="98">
        <f>'Sales Forecast by COS'!UJB6</f>
        <v>0</v>
      </c>
      <c r="UJC7" s="98">
        <f>'Sales Forecast by COS'!UJC6</f>
        <v>0</v>
      </c>
      <c r="UJD7" s="98">
        <f>'Sales Forecast by COS'!UJD6</f>
        <v>0</v>
      </c>
      <c r="UJE7" s="98">
        <f>'Sales Forecast by COS'!UJE6</f>
        <v>0</v>
      </c>
      <c r="UJF7" s="98">
        <f>'Sales Forecast by COS'!UJF6</f>
        <v>0</v>
      </c>
      <c r="UJG7" s="98">
        <f>'Sales Forecast by COS'!UJG6</f>
        <v>0</v>
      </c>
      <c r="UJH7" s="98">
        <f>'Sales Forecast by COS'!UJH6</f>
        <v>0</v>
      </c>
      <c r="UJI7" s="98">
        <f>'Sales Forecast by COS'!UJI6</f>
        <v>0</v>
      </c>
      <c r="UJJ7" s="98">
        <f>'Sales Forecast by COS'!UJJ6</f>
        <v>0</v>
      </c>
      <c r="UJK7" s="98">
        <f>'Sales Forecast by COS'!UJK6</f>
        <v>0</v>
      </c>
      <c r="UJL7" s="98">
        <f>'Sales Forecast by COS'!UJL6</f>
        <v>0</v>
      </c>
      <c r="UJM7" s="98">
        <f>'Sales Forecast by COS'!UJM6</f>
        <v>0</v>
      </c>
      <c r="UJN7" s="98">
        <f>'Sales Forecast by COS'!UJN6</f>
        <v>0</v>
      </c>
      <c r="UJO7" s="98">
        <f>'Sales Forecast by COS'!UJO6</f>
        <v>0</v>
      </c>
      <c r="UJP7" s="98">
        <f>'Sales Forecast by COS'!UJP6</f>
        <v>0</v>
      </c>
      <c r="UJQ7" s="98">
        <f>'Sales Forecast by COS'!UJQ6</f>
        <v>0</v>
      </c>
      <c r="UJR7" s="98">
        <f>'Sales Forecast by COS'!UJR6</f>
        <v>0</v>
      </c>
      <c r="UJS7" s="98">
        <f>'Sales Forecast by COS'!UJS6</f>
        <v>0</v>
      </c>
      <c r="UJT7" s="98">
        <f>'Sales Forecast by COS'!UJT6</f>
        <v>0</v>
      </c>
      <c r="UJU7" s="98">
        <f>'Sales Forecast by COS'!UJU6</f>
        <v>0</v>
      </c>
      <c r="UJV7" s="98">
        <f>'Sales Forecast by COS'!UJV6</f>
        <v>0</v>
      </c>
      <c r="UJW7" s="98">
        <f>'Sales Forecast by COS'!UJW6</f>
        <v>0</v>
      </c>
      <c r="UJX7" s="98">
        <f>'Sales Forecast by COS'!UJX6</f>
        <v>0</v>
      </c>
      <c r="UJY7" s="98">
        <f>'Sales Forecast by COS'!UJY6</f>
        <v>0</v>
      </c>
      <c r="UJZ7" s="98">
        <f>'Sales Forecast by COS'!UJZ6</f>
        <v>0</v>
      </c>
      <c r="UKA7" s="98">
        <f>'Sales Forecast by COS'!UKA6</f>
        <v>0</v>
      </c>
      <c r="UKB7" s="98">
        <f>'Sales Forecast by COS'!UKB6</f>
        <v>0</v>
      </c>
      <c r="UKC7" s="98">
        <f>'Sales Forecast by COS'!UKC6</f>
        <v>0</v>
      </c>
      <c r="UKD7" s="98">
        <f>'Sales Forecast by COS'!UKD6</f>
        <v>0</v>
      </c>
      <c r="UKE7" s="98">
        <f>'Sales Forecast by COS'!UKE6</f>
        <v>0</v>
      </c>
      <c r="UKF7" s="98">
        <f>'Sales Forecast by COS'!UKF6</f>
        <v>0</v>
      </c>
      <c r="UKG7" s="98">
        <f>'Sales Forecast by COS'!UKG6</f>
        <v>0</v>
      </c>
      <c r="UKH7" s="98">
        <f>'Sales Forecast by COS'!UKH6</f>
        <v>0</v>
      </c>
      <c r="UKI7" s="98">
        <f>'Sales Forecast by COS'!UKI6</f>
        <v>0</v>
      </c>
      <c r="UKJ7" s="98">
        <f>'Sales Forecast by COS'!UKJ6</f>
        <v>0</v>
      </c>
      <c r="UKK7" s="98">
        <f>'Sales Forecast by COS'!UKK6</f>
        <v>0</v>
      </c>
      <c r="UKL7" s="98">
        <f>'Sales Forecast by COS'!UKL6</f>
        <v>0</v>
      </c>
      <c r="UKM7" s="98">
        <f>'Sales Forecast by COS'!UKM6</f>
        <v>0</v>
      </c>
      <c r="UKN7" s="98">
        <f>'Sales Forecast by COS'!UKN6</f>
        <v>0</v>
      </c>
      <c r="UKO7" s="98">
        <f>'Sales Forecast by COS'!UKO6</f>
        <v>0</v>
      </c>
      <c r="UKP7" s="98">
        <f>'Sales Forecast by COS'!UKP6</f>
        <v>0</v>
      </c>
      <c r="UKQ7" s="98">
        <f>'Sales Forecast by COS'!UKQ6</f>
        <v>0</v>
      </c>
      <c r="UKR7" s="98">
        <f>'Sales Forecast by COS'!UKR6</f>
        <v>0</v>
      </c>
      <c r="UKS7" s="98">
        <f>'Sales Forecast by COS'!UKS6</f>
        <v>0</v>
      </c>
      <c r="UKT7" s="98">
        <f>'Sales Forecast by COS'!UKT6</f>
        <v>0</v>
      </c>
      <c r="UKU7" s="98">
        <f>'Sales Forecast by COS'!UKU6</f>
        <v>0</v>
      </c>
      <c r="UKV7" s="98">
        <f>'Sales Forecast by COS'!UKV6</f>
        <v>0</v>
      </c>
      <c r="UKW7" s="98">
        <f>'Sales Forecast by COS'!UKW6</f>
        <v>0</v>
      </c>
      <c r="UKX7" s="98">
        <f>'Sales Forecast by COS'!UKX6</f>
        <v>0</v>
      </c>
      <c r="UKY7" s="98">
        <f>'Sales Forecast by COS'!UKY6</f>
        <v>0</v>
      </c>
      <c r="UKZ7" s="98">
        <f>'Sales Forecast by COS'!UKZ6</f>
        <v>0</v>
      </c>
      <c r="ULA7" s="98">
        <f>'Sales Forecast by COS'!ULA6</f>
        <v>0</v>
      </c>
      <c r="ULB7" s="98">
        <f>'Sales Forecast by COS'!ULB6</f>
        <v>0</v>
      </c>
      <c r="ULC7" s="98">
        <f>'Sales Forecast by COS'!ULC6</f>
        <v>0</v>
      </c>
      <c r="ULD7" s="98">
        <f>'Sales Forecast by COS'!ULD6</f>
        <v>0</v>
      </c>
      <c r="ULE7" s="98">
        <f>'Sales Forecast by COS'!ULE6</f>
        <v>0</v>
      </c>
      <c r="ULF7" s="98">
        <f>'Sales Forecast by COS'!ULF6</f>
        <v>0</v>
      </c>
      <c r="ULG7" s="98">
        <f>'Sales Forecast by COS'!ULG6</f>
        <v>0</v>
      </c>
      <c r="ULH7" s="98">
        <f>'Sales Forecast by COS'!ULH6</f>
        <v>0</v>
      </c>
      <c r="ULI7" s="98">
        <f>'Sales Forecast by COS'!ULI6</f>
        <v>0</v>
      </c>
      <c r="ULJ7" s="98">
        <f>'Sales Forecast by COS'!ULJ6</f>
        <v>0</v>
      </c>
      <c r="ULK7" s="98">
        <f>'Sales Forecast by COS'!ULK6</f>
        <v>0</v>
      </c>
      <c r="ULL7" s="98">
        <f>'Sales Forecast by COS'!ULL6</f>
        <v>0</v>
      </c>
      <c r="ULM7" s="98">
        <f>'Sales Forecast by COS'!ULM6</f>
        <v>0</v>
      </c>
      <c r="ULN7" s="98">
        <f>'Sales Forecast by COS'!ULN6</f>
        <v>0</v>
      </c>
      <c r="ULO7" s="98">
        <f>'Sales Forecast by COS'!ULO6</f>
        <v>0</v>
      </c>
      <c r="ULP7" s="98">
        <f>'Sales Forecast by COS'!ULP6</f>
        <v>0</v>
      </c>
      <c r="ULQ7" s="98">
        <f>'Sales Forecast by COS'!ULQ6</f>
        <v>0</v>
      </c>
      <c r="ULR7" s="98">
        <f>'Sales Forecast by COS'!ULR6</f>
        <v>0</v>
      </c>
      <c r="ULS7" s="98">
        <f>'Sales Forecast by COS'!ULS6</f>
        <v>0</v>
      </c>
      <c r="ULT7" s="98">
        <f>'Sales Forecast by COS'!ULT6</f>
        <v>0</v>
      </c>
      <c r="ULU7" s="98">
        <f>'Sales Forecast by COS'!ULU6</f>
        <v>0</v>
      </c>
      <c r="ULV7" s="98">
        <f>'Sales Forecast by COS'!ULV6</f>
        <v>0</v>
      </c>
      <c r="ULW7" s="98">
        <f>'Sales Forecast by COS'!ULW6</f>
        <v>0</v>
      </c>
      <c r="ULX7" s="98">
        <f>'Sales Forecast by COS'!ULX6</f>
        <v>0</v>
      </c>
      <c r="ULY7" s="98">
        <f>'Sales Forecast by COS'!ULY6</f>
        <v>0</v>
      </c>
      <c r="ULZ7" s="98">
        <f>'Sales Forecast by COS'!ULZ6</f>
        <v>0</v>
      </c>
      <c r="UMA7" s="98">
        <f>'Sales Forecast by COS'!UMA6</f>
        <v>0</v>
      </c>
      <c r="UMB7" s="98">
        <f>'Sales Forecast by COS'!UMB6</f>
        <v>0</v>
      </c>
      <c r="UMC7" s="98">
        <f>'Sales Forecast by COS'!UMC6</f>
        <v>0</v>
      </c>
      <c r="UMD7" s="98">
        <f>'Sales Forecast by COS'!UMD6</f>
        <v>0</v>
      </c>
      <c r="UME7" s="98">
        <f>'Sales Forecast by COS'!UME6</f>
        <v>0</v>
      </c>
      <c r="UMF7" s="98">
        <f>'Sales Forecast by COS'!UMF6</f>
        <v>0</v>
      </c>
      <c r="UMG7" s="98">
        <f>'Sales Forecast by COS'!UMG6</f>
        <v>0</v>
      </c>
      <c r="UMH7" s="98">
        <f>'Sales Forecast by COS'!UMH6</f>
        <v>0</v>
      </c>
      <c r="UMI7" s="98">
        <f>'Sales Forecast by COS'!UMI6</f>
        <v>0</v>
      </c>
      <c r="UMJ7" s="98">
        <f>'Sales Forecast by COS'!UMJ6</f>
        <v>0</v>
      </c>
      <c r="UMK7" s="98">
        <f>'Sales Forecast by COS'!UMK6</f>
        <v>0</v>
      </c>
      <c r="UML7" s="98">
        <f>'Sales Forecast by COS'!UML6</f>
        <v>0</v>
      </c>
      <c r="UMM7" s="98">
        <f>'Sales Forecast by COS'!UMM6</f>
        <v>0</v>
      </c>
      <c r="UMN7" s="98">
        <f>'Sales Forecast by COS'!UMN6</f>
        <v>0</v>
      </c>
      <c r="UMO7" s="98">
        <f>'Sales Forecast by COS'!UMO6</f>
        <v>0</v>
      </c>
      <c r="UMP7" s="98">
        <f>'Sales Forecast by COS'!UMP6</f>
        <v>0</v>
      </c>
      <c r="UMQ7" s="98">
        <f>'Sales Forecast by COS'!UMQ6</f>
        <v>0</v>
      </c>
      <c r="UMR7" s="98">
        <f>'Sales Forecast by COS'!UMR6</f>
        <v>0</v>
      </c>
      <c r="UMS7" s="98">
        <f>'Sales Forecast by COS'!UMS6</f>
        <v>0</v>
      </c>
      <c r="UMT7" s="98">
        <f>'Sales Forecast by COS'!UMT6</f>
        <v>0</v>
      </c>
      <c r="UMU7" s="98">
        <f>'Sales Forecast by COS'!UMU6</f>
        <v>0</v>
      </c>
      <c r="UMV7" s="98">
        <f>'Sales Forecast by COS'!UMV6</f>
        <v>0</v>
      </c>
      <c r="UMW7" s="98">
        <f>'Sales Forecast by COS'!UMW6</f>
        <v>0</v>
      </c>
      <c r="UMX7" s="98">
        <f>'Sales Forecast by COS'!UMX6</f>
        <v>0</v>
      </c>
      <c r="UMY7" s="98">
        <f>'Sales Forecast by COS'!UMY6</f>
        <v>0</v>
      </c>
      <c r="UMZ7" s="98">
        <f>'Sales Forecast by COS'!UMZ6</f>
        <v>0</v>
      </c>
      <c r="UNA7" s="98">
        <f>'Sales Forecast by COS'!UNA6</f>
        <v>0</v>
      </c>
      <c r="UNB7" s="98">
        <f>'Sales Forecast by COS'!UNB6</f>
        <v>0</v>
      </c>
      <c r="UNC7" s="98">
        <f>'Sales Forecast by COS'!UNC6</f>
        <v>0</v>
      </c>
      <c r="UND7" s="98">
        <f>'Sales Forecast by COS'!UND6</f>
        <v>0</v>
      </c>
      <c r="UNE7" s="98">
        <f>'Sales Forecast by COS'!UNE6</f>
        <v>0</v>
      </c>
      <c r="UNF7" s="98">
        <f>'Sales Forecast by COS'!UNF6</f>
        <v>0</v>
      </c>
      <c r="UNG7" s="98">
        <f>'Sales Forecast by COS'!UNG6</f>
        <v>0</v>
      </c>
      <c r="UNH7" s="98">
        <f>'Sales Forecast by COS'!UNH6</f>
        <v>0</v>
      </c>
      <c r="UNI7" s="98">
        <f>'Sales Forecast by COS'!UNI6</f>
        <v>0</v>
      </c>
      <c r="UNJ7" s="98">
        <f>'Sales Forecast by COS'!UNJ6</f>
        <v>0</v>
      </c>
      <c r="UNK7" s="98">
        <f>'Sales Forecast by COS'!UNK6</f>
        <v>0</v>
      </c>
      <c r="UNL7" s="98">
        <f>'Sales Forecast by COS'!UNL6</f>
        <v>0</v>
      </c>
      <c r="UNM7" s="98">
        <f>'Sales Forecast by COS'!UNM6</f>
        <v>0</v>
      </c>
      <c r="UNN7" s="98">
        <f>'Sales Forecast by COS'!UNN6</f>
        <v>0</v>
      </c>
      <c r="UNO7" s="98">
        <f>'Sales Forecast by COS'!UNO6</f>
        <v>0</v>
      </c>
      <c r="UNP7" s="98">
        <f>'Sales Forecast by COS'!UNP6</f>
        <v>0</v>
      </c>
      <c r="UNQ7" s="98">
        <f>'Sales Forecast by COS'!UNQ6</f>
        <v>0</v>
      </c>
      <c r="UNR7" s="98">
        <f>'Sales Forecast by COS'!UNR6</f>
        <v>0</v>
      </c>
      <c r="UNS7" s="98">
        <f>'Sales Forecast by COS'!UNS6</f>
        <v>0</v>
      </c>
      <c r="UNT7" s="98">
        <f>'Sales Forecast by COS'!UNT6</f>
        <v>0</v>
      </c>
      <c r="UNU7" s="98">
        <f>'Sales Forecast by COS'!UNU6</f>
        <v>0</v>
      </c>
      <c r="UNV7" s="98">
        <f>'Sales Forecast by COS'!UNV6</f>
        <v>0</v>
      </c>
      <c r="UNW7" s="98">
        <f>'Sales Forecast by COS'!UNW6</f>
        <v>0</v>
      </c>
      <c r="UNX7" s="98">
        <f>'Sales Forecast by COS'!UNX6</f>
        <v>0</v>
      </c>
      <c r="UNY7" s="98">
        <f>'Sales Forecast by COS'!UNY6</f>
        <v>0</v>
      </c>
      <c r="UNZ7" s="98">
        <f>'Sales Forecast by COS'!UNZ6</f>
        <v>0</v>
      </c>
      <c r="UOA7" s="98">
        <f>'Sales Forecast by COS'!UOA6</f>
        <v>0</v>
      </c>
      <c r="UOB7" s="98">
        <f>'Sales Forecast by COS'!UOB6</f>
        <v>0</v>
      </c>
      <c r="UOC7" s="98">
        <f>'Sales Forecast by COS'!UOC6</f>
        <v>0</v>
      </c>
      <c r="UOD7" s="98">
        <f>'Sales Forecast by COS'!UOD6</f>
        <v>0</v>
      </c>
      <c r="UOE7" s="98">
        <f>'Sales Forecast by COS'!UOE6</f>
        <v>0</v>
      </c>
      <c r="UOF7" s="98">
        <f>'Sales Forecast by COS'!UOF6</f>
        <v>0</v>
      </c>
      <c r="UOG7" s="98">
        <f>'Sales Forecast by COS'!UOG6</f>
        <v>0</v>
      </c>
      <c r="UOH7" s="98">
        <f>'Sales Forecast by COS'!UOH6</f>
        <v>0</v>
      </c>
      <c r="UOI7" s="98">
        <f>'Sales Forecast by COS'!UOI6</f>
        <v>0</v>
      </c>
      <c r="UOJ7" s="98">
        <f>'Sales Forecast by COS'!UOJ6</f>
        <v>0</v>
      </c>
      <c r="UOK7" s="98">
        <f>'Sales Forecast by COS'!UOK6</f>
        <v>0</v>
      </c>
      <c r="UOL7" s="98">
        <f>'Sales Forecast by COS'!UOL6</f>
        <v>0</v>
      </c>
      <c r="UOM7" s="98">
        <f>'Sales Forecast by COS'!UOM6</f>
        <v>0</v>
      </c>
      <c r="UON7" s="98">
        <f>'Sales Forecast by COS'!UON6</f>
        <v>0</v>
      </c>
      <c r="UOO7" s="98">
        <f>'Sales Forecast by COS'!UOO6</f>
        <v>0</v>
      </c>
      <c r="UOP7" s="98">
        <f>'Sales Forecast by COS'!UOP6</f>
        <v>0</v>
      </c>
      <c r="UOQ7" s="98">
        <f>'Sales Forecast by COS'!UOQ6</f>
        <v>0</v>
      </c>
      <c r="UOR7" s="98">
        <f>'Sales Forecast by COS'!UOR6</f>
        <v>0</v>
      </c>
      <c r="UOS7" s="98">
        <f>'Sales Forecast by COS'!UOS6</f>
        <v>0</v>
      </c>
      <c r="UOT7" s="98">
        <f>'Sales Forecast by COS'!UOT6</f>
        <v>0</v>
      </c>
      <c r="UOU7" s="98">
        <f>'Sales Forecast by COS'!UOU6</f>
        <v>0</v>
      </c>
      <c r="UOV7" s="98">
        <f>'Sales Forecast by COS'!UOV6</f>
        <v>0</v>
      </c>
      <c r="UOW7" s="98">
        <f>'Sales Forecast by COS'!UOW6</f>
        <v>0</v>
      </c>
      <c r="UOX7" s="98">
        <f>'Sales Forecast by COS'!UOX6</f>
        <v>0</v>
      </c>
      <c r="UOY7" s="98">
        <f>'Sales Forecast by COS'!UOY6</f>
        <v>0</v>
      </c>
      <c r="UOZ7" s="98">
        <f>'Sales Forecast by COS'!UOZ6</f>
        <v>0</v>
      </c>
      <c r="UPA7" s="98">
        <f>'Sales Forecast by COS'!UPA6</f>
        <v>0</v>
      </c>
      <c r="UPB7" s="98">
        <f>'Sales Forecast by COS'!UPB6</f>
        <v>0</v>
      </c>
      <c r="UPC7" s="98">
        <f>'Sales Forecast by COS'!UPC6</f>
        <v>0</v>
      </c>
      <c r="UPD7" s="98">
        <f>'Sales Forecast by COS'!UPD6</f>
        <v>0</v>
      </c>
      <c r="UPE7" s="98">
        <f>'Sales Forecast by COS'!UPE6</f>
        <v>0</v>
      </c>
      <c r="UPF7" s="98">
        <f>'Sales Forecast by COS'!UPF6</f>
        <v>0</v>
      </c>
      <c r="UPG7" s="98">
        <f>'Sales Forecast by COS'!UPG6</f>
        <v>0</v>
      </c>
      <c r="UPH7" s="98">
        <f>'Sales Forecast by COS'!UPH6</f>
        <v>0</v>
      </c>
      <c r="UPI7" s="98">
        <f>'Sales Forecast by COS'!UPI6</f>
        <v>0</v>
      </c>
      <c r="UPJ7" s="98">
        <f>'Sales Forecast by COS'!UPJ6</f>
        <v>0</v>
      </c>
      <c r="UPK7" s="98">
        <f>'Sales Forecast by COS'!UPK6</f>
        <v>0</v>
      </c>
      <c r="UPL7" s="98">
        <f>'Sales Forecast by COS'!UPL6</f>
        <v>0</v>
      </c>
      <c r="UPM7" s="98">
        <f>'Sales Forecast by COS'!UPM6</f>
        <v>0</v>
      </c>
      <c r="UPN7" s="98">
        <f>'Sales Forecast by COS'!UPN6</f>
        <v>0</v>
      </c>
      <c r="UPO7" s="98">
        <f>'Sales Forecast by COS'!UPO6</f>
        <v>0</v>
      </c>
      <c r="UPP7" s="98">
        <f>'Sales Forecast by COS'!UPP6</f>
        <v>0</v>
      </c>
      <c r="UPQ7" s="98">
        <f>'Sales Forecast by COS'!UPQ6</f>
        <v>0</v>
      </c>
      <c r="UPR7" s="98">
        <f>'Sales Forecast by COS'!UPR6</f>
        <v>0</v>
      </c>
      <c r="UPS7" s="98">
        <f>'Sales Forecast by COS'!UPS6</f>
        <v>0</v>
      </c>
      <c r="UPT7" s="98">
        <f>'Sales Forecast by COS'!UPT6</f>
        <v>0</v>
      </c>
      <c r="UPU7" s="98">
        <f>'Sales Forecast by COS'!UPU6</f>
        <v>0</v>
      </c>
      <c r="UPV7" s="98">
        <f>'Sales Forecast by COS'!UPV6</f>
        <v>0</v>
      </c>
      <c r="UPW7" s="98">
        <f>'Sales Forecast by COS'!UPW6</f>
        <v>0</v>
      </c>
      <c r="UPX7" s="98">
        <f>'Sales Forecast by COS'!UPX6</f>
        <v>0</v>
      </c>
      <c r="UPY7" s="98">
        <f>'Sales Forecast by COS'!UPY6</f>
        <v>0</v>
      </c>
      <c r="UPZ7" s="98">
        <f>'Sales Forecast by COS'!UPZ6</f>
        <v>0</v>
      </c>
      <c r="UQA7" s="98">
        <f>'Sales Forecast by COS'!UQA6</f>
        <v>0</v>
      </c>
      <c r="UQB7" s="98">
        <f>'Sales Forecast by COS'!UQB6</f>
        <v>0</v>
      </c>
      <c r="UQC7" s="98">
        <f>'Sales Forecast by COS'!UQC6</f>
        <v>0</v>
      </c>
      <c r="UQD7" s="98">
        <f>'Sales Forecast by COS'!UQD6</f>
        <v>0</v>
      </c>
      <c r="UQE7" s="98">
        <f>'Sales Forecast by COS'!UQE6</f>
        <v>0</v>
      </c>
      <c r="UQF7" s="98">
        <f>'Sales Forecast by COS'!UQF6</f>
        <v>0</v>
      </c>
      <c r="UQG7" s="98">
        <f>'Sales Forecast by COS'!UQG6</f>
        <v>0</v>
      </c>
      <c r="UQH7" s="98">
        <f>'Sales Forecast by COS'!UQH6</f>
        <v>0</v>
      </c>
      <c r="UQI7" s="98">
        <f>'Sales Forecast by COS'!UQI6</f>
        <v>0</v>
      </c>
      <c r="UQJ7" s="98">
        <f>'Sales Forecast by COS'!UQJ6</f>
        <v>0</v>
      </c>
      <c r="UQK7" s="98">
        <f>'Sales Forecast by COS'!UQK6</f>
        <v>0</v>
      </c>
      <c r="UQL7" s="98">
        <f>'Sales Forecast by COS'!UQL6</f>
        <v>0</v>
      </c>
      <c r="UQM7" s="98">
        <f>'Sales Forecast by COS'!UQM6</f>
        <v>0</v>
      </c>
      <c r="UQN7" s="98">
        <f>'Sales Forecast by COS'!UQN6</f>
        <v>0</v>
      </c>
      <c r="UQO7" s="98">
        <f>'Sales Forecast by COS'!UQO6</f>
        <v>0</v>
      </c>
      <c r="UQP7" s="98">
        <f>'Sales Forecast by COS'!UQP6</f>
        <v>0</v>
      </c>
      <c r="UQQ7" s="98">
        <f>'Sales Forecast by COS'!UQQ6</f>
        <v>0</v>
      </c>
      <c r="UQR7" s="98">
        <f>'Sales Forecast by COS'!UQR6</f>
        <v>0</v>
      </c>
      <c r="UQS7" s="98">
        <f>'Sales Forecast by COS'!UQS6</f>
        <v>0</v>
      </c>
      <c r="UQT7" s="98">
        <f>'Sales Forecast by COS'!UQT6</f>
        <v>0</v>
      </c>
      <c r="UQU7" s="98">
        <f>'Sales Forecast by COS'!UQU6</f>
        <v>0</v>
      </c>
      <c r="UQV7" s="98">
        <f>'Sales Forecast by COS'!UQV6</f>
        <v>0</v>
      </c>
      <c r="UQW7" s="98">
        <f>'Sales Forecast by COS'!UQW6</f>
        <v>0</v>
      </c>
      <c r="UQX7" s="98">
        <f>'Sales Forecast by COS'!UQX6</f>
        <v>0</v>
      </c>
      <c r="UQY7" s="98">
        <f>'Sales Forecast by COS'!UQY6</f>
        <v>0</v>
      </c>
      <c r="UQZ7" s="98">
        <f>'Sales Forecast by COS'!UQZ6</f>
        <v>0</v>
      </c>
      <c r="URA7" s="98">
        <f>'Sales Forecast by COS'!URA6</f>
        <v>0</v>
      </c>
      <c r="URB7" s="98">
        <f>'Sales Forecast by COS'!URB6</f>
        <v>0</v>
      </c>
      <c r="URC7" s="98">
        <f>'Sales Forecast by COS'!URC6</f>
        <v>0</v>
      </c>
      <c r="URD7" s="98">
        <f>'Sales Forecast by COS'!URD6</f>
        <v>0</v>
      </c>
      <c r="URE7" s="98">
        <f>'Sales Forecast by COS'!URE6</f>
        <v>0</v>
      </c>
      <c r="URF7" s="98">
        <f>'Sales Forecast by COS'!URF6</f>
        <v>0</v>
      </c>
      <c r="URG7" s="98">
        <f>'Sales Forecast by COS'!URG6</f>
        <v>0</v>
      </c>
      <c r="URH7" s="98">
        <f>'Sales Forecast by COS'!URH6</f>
        <v>0</v>
      </c>
      <c r="URI7" s="98">
        <f>'Sales Forecast by COS'!URI6</f>
        <v>0</v>
      </c>
      <c r="URJ7" s="98">
        <f>'Sales Forecast by COS'!URJ6</f>
        <v>0</v>
      </c>
      <c r="URK7" s="98">
        <f>'Sales Forecast by COS'!URK6</f>
        <v>0</v>
      </c>
      <c r="URL7" s="98">
        <f>'Sales Forecast by COS'!URL6</f>
        <v>0</v>
      </c>
      <c r="URM7" s="98">
        <f>'Sales Forecast by COS'!URM6</f>
        <v>0</v>
      </c>
      <c r="URN7" s="98">
        <f>'Sales Forecast by COS'!URN6</f>
        <v>0</v>
      </c>
      <c r="URO7" s="98">
        <f>'Sales Forecast by COS'!URO6</f>
        <v>0</v>
      </c>
      <c r="URP7" s="98">
        <f>'Sales Forecast by COS'!URP6</f>
        <v>0</v>
      </c>
      <c r="URQ7" s="98">
        <f>'Sales Forecast by COS'!URQ6</f>
        <v>0</v>
      </c>
      <c r="URR7" s="98">
        <f>'Sales Forecast by COS'!URR6</f>
        <v>0</v>
      </c>
      <c r="URS7" s="98">
        <f>'Sales Forecast by COS'!URS6</f>
        <v>0</v>
      </c>
      <c r="URT7" s="98">
        <f>'Sales Forecast by COS'!URT6</f>
        <v>0</v>
      </c>
      <c r="URU7" s="98">
        <f>'Sales Forecast by COS'!URU6</f>
        <v>0</v>
      </c>
      <c r="URV7" s="98">
        <f>'Sales Forecast by COS'!URV6</f>
        <v>0</v>
      </c>
      <c r="URW7" s="98">
        <f>'Sales Forecast by COS'!URW6</f>
        <v>0</v>
      </c>
      <c r="URX7" s="98">
        <f>'Sales Forecast by COS'!URX6</f>
        <v>0</v>
      </c>
      <c r="URY7" s="98">
        <f>'Sales Forecast by COS'!URY6</f>
        <v>0</v>
      </c>
      <c r="URZ7" s="98">
        <f>'Sales Forecast by COS'!URZ6</f>
        <v>0</v>
      </c>
      <c r="USA7" s="98">
        <f>'Sales Forecast by COS'!USA6</f>
        <v>0</v>
      </c>
      <c r="USB7" s="98">
        <f>'Sales Forecast by COS'!USB6</f>
        <v>0</v>
      </c>
      <c r="USC7" s="98">
        <f>'Sales Forecast by COS'!USC6</f>
        <v>0</v>
      </c>
      <c r="USD7" s="98">
        <f>'Sales Forecast by COS'!USD6</f>
        <v>0</v>
      </c>
      <c r="USE7" s="98">
        <f>'Sales Forecast by COS'!USE6</f>
        <v>0</v>
      </c>
      <c r="USF7" s="98">
        <f>'Sales Forecast by COS'!USF6</f>
        <v>0</v>
      </c>
      <c r="USG7" s="98">
        <f>'Sales Forecast by COS'!USG6</f>
        <v>0</v>
      </c>
      <c r="USH7" s="98">
        <f>'Sales Forecast by COS'!USH6</f>
        <v>0</v>
      </c>
      <c r="USI7" s="98">
        <f>'Sales Forecast by COS'!USI6</f>
        <v>0</v>
      </c>
      <c r="USJ7" s="98">
        <f>'Sales Forecast by COS'!USJ6</f>
        <v>0</v>
      </c>
      <c r="USK7" s="98">
        <f>'Sales Forecast by COS'!USK6</f>
        <v>0</v>
      </c>
      <c r="USL7" s="98">
        <f>'Sales Forecast by COS'!USL6</f>
        <v>0</v>
      </c>
      <c r="USM7" s="98">
        <f>'Sales Forecast by COS'!USM6</f>
        <v>0</v>
      </c>
      <c r="USN7" s="98">
        <f>'Sales Forecast by COS'!USN6</f>
        <v>0</v>
      </c>
      <c r="USO7" s="98">
        <f>'Sales Forecast by COS'!USO6</f>
        <v>0</v>
      </c>
      <c r="USP7" s="98">
        <f>'Sales Forecast by COS'!USP6</f>
        <v>0</v>
      </c>
      <c r="USQ7" s="98">
        <f>'Sales Forecast by COS'!USQ6</f>
        <v>0</v>
      </c>
      <c r="USR7" s="98">
        <f>'Sales Forecast by COS'!USR6</f>
        <v>0</v>
      </c>
      <c r="USS7" s="98">
        <f>'Sales Forecast by COS'!USS6</f>
        <v>0</v>
      </c>
      <c r="UST7" s="98">
        <f>'Sales Forecast by COS'!UST6</f>
        <v>0</v>
      </c>
      <c r="USU7" s="98">
        <f>'Sales Forecast by COS'!USU6</f>
        <v>0</v>
      </c>
      <c r="USV7" s="98">
        <f>'Sales Forecast by COS'!USV6</f>
        <v>0</v>
      </c>
      <c r="USW7" s="98">
        <f>'Sales Forecast by COS'!USW6</f>
        <v>0</v>
      </c>
      <c r="USX7" s="98">
        <f>'Sales Forecast by COS'!USX6</f>
        <v>0</v>
      </c>
      <c r="USY7" s="98">
        <f>'Sales Forecast by COS'!USY6</f>
        <v>0</v>
      </c>
      <c r="USZ7" s="98">
        <f>'Sales Forecast by COS'!USZ6</f>
        <v>0</v>
      </c>
      <c r="UTA7" s="98">
        <f>'Sales Forecast by COS'!UTA6</f>
        <v>0</v>
      </c>
      <c r="UTB7" s="98">
        <f>'Sales Forecast by COS'!UTB6</f>
        <v>0</v>
      </c>
      <c r="UTC7" s="98">
        <f>'Sales Forecast by COS'!UTC6</f>
        <v>0</v>
      </c>
      <c r="UTD7" s="98">
        <f>'Sales Forecast by COS'!UTD6</f>
        <v>0</v>
      </c>
      <c r="UTE7" s="98">
        <f>'Sales Forecast by COS'!UTE6</f>
        <v>0</v>
      </c>
      <c r="UTF7" s="98">
        <f>'Sales Forecast by COS'!UTF6</f>
        <v>0</v>
      </c>
      <c r="UTG7" s="98">
        <f>'Sales Forecast by COS'!UTG6</f>
        <v>0</v>
      </c>
      <c r="UTH7" s="98">
        <f>'Sales Forecast by COS'!UTH6</f>
        <v>0</v>
      </c>
      <c r="UTI7" s="98">
        <f>'Sales Forecast by COS'!UTI6</f>
        <v>0</v>
      </c>
      <c r="UTJ7" s="98">
        <f>'Sales Forecast by COS'!UTJ6</f>
        <v>0</v>
      </c>
      <c r="UTK7" s="98">
        <f>'Sales Forecast by COS'!UTK6</f>
        <v>0</v>
      </c>
      <c r="UTL7" s="98">
        <f>'Sales Forecast by COS'!UTL6</f>
        <v>0</v>
      </c>
      <c r="UTM7" s="98">
        <f>'Sales Forecast by COS'!UTM6</f>
        <v>0</v>
      </c>
      <c r="UTN7" s="98">
        <f>'Sales Forecast by COS'!UTN6</f>
        <v>0</v>
      </c>
      <c r="UTO7" s="98">
        <f>'Sales Forecast by COS'!UTO6</f>
        <v>0</v>
      </c>
      <c r="UTP7" s="98">
        <f>'Sales Forecast by COS'!UTP6</f>
        <v>0</v>
      </c>
      <c r="UTQ7" s="98">
        <f>'Sales Forecast by COS'!UTQ6</f>
        <v>0</v>
      </c>
      <c r="UTR7" s="98">
        <f>'Sales Forecast by COS'!UTR6</f>
        <v>0</v>
      </c>
      <c r="UTS7" s="98">
        <f>'Sales Forecast by COS'!UTS6</f>
        <v>0</v>
      </c>
      <c r="UTT7" s="98">
        <f>'Sales Forecast by COS'!UTT6</f>
        <v>0</v>
      </c>
      <c r="UTU7" s="98">
        <f>'Sales Forecast by COS'!UTU6</f>
        <v>0</v>
      </c>
      <c r="UTV7" s="98">
        <f>'Sales Forecast by COS'!UTV6</f>
        <v>0</v>
      </c>
      <c r="UTW7" s="98">
        <f>'Sales Forecast by COS'!UTW6</f>
        <v>0</v>
      </c>
      <c r="UTX7" s="98">
        <f>'Sales Forecast by COS'!UTX6</f>
        <v>0</v>
      </c>
      <c r="UTY7" s="98">
        <f>'Sales Forecast by COS'!UTY6</f>
        <v>0</v>
      </c>
      <c r="UTZ7" s="98">
        <f>'Sales Forecast by COS'!UTZ6</f>
        <v>0</v>
      </c>
      <c r="UUA7" s="98">
        <f>'Sales Forecast by COS'!UUA6</f>
        <v>0</v>
      </c>
      <c r="UUB7" s="98">
        <f>'Sales Forecast by COS'!UUB6</f>
        <v>0</v>
      </c>
      <c r="UUC7" s="98">
        <f>'Sales Forecast by COS'!UUC6</f>
        <v>0</v>
      </c>
      <c r="UUD7" s="98">
        <f>'Sales Forecast by COS'!UUD6</f>
        <v>0</v>
      </c>
      <c r="UUE7" s="98">
        <f>'Sales Forecast by COS'!UUE6</f>
        <v>0</v>
      </c>
      <c r="UUF7" s="98">
        <f>'Sales Forecast by COS'!UUF6</f>
        <v>0</v>
      </c>
      <c r="UUG7" s="98">
        <f>'Sales Forecast by COS'!UUG6</f>
        <v>0</v>
      </c>
      <c r="UUH7" s="98">
        <f>'Sales Forecast by COS'!UUH6</f>
        <v>0</v>
      </c>
      <c r="UUI7" s="98">
        <f>'Sales Forecast by COS'!UUI6</f>
        <v>0</v>
      </c>
      <c r="UUJ7" s="98">
        <f>'Sales Forecast by COS'!UUJ6</f>
        <v>0</v>
      </c>
      <c r="UUK7" s="98">
        <f>'Sales Forecast by COS'!UUK6</f>
        <v>0</v>
      </c>
      <c r="UUL7" s="98">
        <f>'Sales Forecast by COS'!UUL6</f>
        <v>0</v>
      </c>
      <c r="UUM7" s="98">
        <f>'Sales Forecast by COS'!UUM6</f>
        <v>0</v>
      </c>
      <c r="UUN7" s="98">
        <f>'Sales Forecast by COS'!UUN6</f>
        <v>0</v>
      </c>
      <c r="UUO7" s="98">
        <f>'Sales Forecast by COS'!UUO6</f>
        <v>0</v>
      </c>
      <c r="UUP7" s="98">
        <f>'Sales Forecast by COS'!UUP6</f>
        <v>0</v>
      </c>
      <c r="UUQ7" s="98">
        <f>'Sales Forecast by COS'!UUQ6</f>
        <v>0</v>
      </c>
      <c r="UUR7" s="98">
        <f>'Sales Forecast by COS'!UUR6</f>
        <v>0</v>
      </c>
      <c r="UUS7" s="98">
        <f>'Sales Forecast by COS'!UUS6</f>
        <v>0</v>
      </c>
      <c r="UUT7" s="98">
        <f>'Sales Forecast by COS'!UUT6</f>
        <v>0</v>
      </c>
      <c r="UUU7" s="98">
        <f>'Sales Forecast by COS'!UUU6</f>
        <v>0</v>
      </c>
      <c r="UUV7" s="98">
        <f>'Sales Forecast by COS'!UUV6</f>
        <v>0</v>
      </c>
      <c r="UUW7" s="98">
        <f>'Sales Forecast by COS'!UUW6</f>
        <v>0</v>
      </c>
      <c r="UUX7" s="98">
        <f>'Sales Forecast by COS'!UUX6</f>
        <v>0</v>
      </c>
      <c r="UUY7" s="98">
        <f>'Sales Forecast by COS'!UUY6</f>
        <v>0</v>
      </c>
      <c r="UUZ7" s="98">
        <f>'Sales Forecast by COS'!UUZ6</f>
        <v>0</v>
      </c>
      <c r="UVA7" s="98">
        <f>'Sales Forecast by COS'!UVA6</f>
        <v>0</v>
      </c>
      <c r="UVB7" s="98">
        <f>'Sales Forecast by COS'!UVB6</f>
        <v>0</v>
      </c>
      <c r="UVC7" s="98">
        <f>'Sales Forecast by COS'!UVC6</f>
        <v>0</v>
      </c>
      <c r="UVD7" s="98">
        <f>'Sales Forecast by COS'!UVD6</f>
        <v>0</v>
      </c>
      <c r="UVE7" s="98">
        <f>'Sales Forecast by COS'!UVE6</f>
        <v>0</v>
      </c>
      <c r="UVF7" s="98">
        <f>'Sales Forecast by COS'!UVF6</f>
        <v>0</v>
      </c>
      <c r="UVG7" s="98">
        <f>'Sales Forecast by COS'!UVG6</f>
        <v>0</v>
      </c>
      <c r="UVH7" s="98">
        <f>'Sales Forecast by COS'!UVH6</f>
        <v>0</v>
      </c>
      <c r="UVI7" s="98">
        <f>'Sales Forecast by COS'!UVI6</f>
        <v>0</v>
      </c>
      <c r="UVJ7" s="98">
        <f>'Sales Forecast by COS'!UVJ6</f>
        <v>0</v>
      </c>
      <c r="UVK7" s="98">
        <f>'Sales Forecast by COS'!UVK6</f>
        <v>0</v>
      </c>
      <c r="UVL7" s="98">
        <f>'Sales Forecast by COS'!UVL6</f>
        <v>0</v>
      </c>
      <c r="UVM7" s="98">
        <f>'Sales Forecast by COS'!UVM6</f>
        <v>0</v>
      </c>
      <c r="UVN7" s="98">
        <f>'Sales Forecast by COS'!UVN6</f>
        <v>0</v>
      </c>
      <c r="UVO7" s="98">
        <f>'Sales Forecast by COS'!UVO6</f>
        <v>0</v>
      </c>
      <c r="UVP7" s="98">
        <f>'Sales Forecast by COS'!UVP6</f>
        <v>0</v>
      </c>
      <c r="UVQ7" s="98">
        <f>'Sales Forecast by COS'!UVQ6</f>
        <v>0</v>
      </c>
      <c r="UVR7" s="98">
        <f>'Sales Forecast by COS'!UVR6</f>
        <v>0</v>
      </c>
      <c r="UVS7" s="98">
        <f>'Sales Forecast by COS'!UVS6</f>
        <v>0</v>
      </c>
      <c r="UVT7" s="98">
        <f>'Sales Forecast by COS'!UVT6</f>
        <v>0</v>
      </c>
      <c r="UVU7" s="98">
        <f>'Sales Forecast by COS'!UVU6</f>
        <v>0</v>
      </c>
      <c r="UVV7" s="98">
        <f>'Sales Forecast by COS'!UVV6</f>
        <v>0</v>
      </c>
      <c r="UVW7" s="98">
        <f>'Sales Forecast by COS'!UVW6</f>
        <v>0</v>
      </c>
      <c r="UVX7" s="98">
        <f>'Sales Forecast by COS'!UVX6</f>
        <v>0</v>
      </c>
      <c r="UVY7" s="98">
        <f>'Sales Forecast by COS'!UVY6</f>
        <v>0</v>
      </c>
      <c r="UVZ7" s="98">
        <f>'Sales Forecast by COS'!UVZ6</f>
        <v>0</v>
      </c>
      <c r="UWA7" s="98">
        <f>'Sales Forecast by COS'!UWA6</f>
        <v>0</v>
      </c>
      <c r="UWB7" s="98">
        <f>'Sales Forecast by COS'!UWB6</f>
        <v>0</v>
      </c>
      <c r="UWC7" s="98">
        <f>'Sales Forecast by COS'!UWC6</f>
        <v>0</v>
      </c>
      <c r="UWD7" s="98">
        <f>'Sales Forecast by COS'!UWD6</f>
        <v>0</v>
      </c>
      <c r="UWE7" s="98">
        <f>'Sales Forecast by COS'!UWE6</f>
        <v>0</v>
      </c>
      <c r="UWF7" s="98">
        <f>'Sales Forecast by COS'!UWF6</f>
        <v>0</v>
      </c>
      <c r="UWG7" s="98">
        <f>'Sales Forecast by COS'!UWG6</f>
        <v>0</v>
      </c>
      <c r="UWH7" s="98">
        <f>'Sales Forecast by COS'!UWH6</f>
        <v>0</v>
      </c>
      <c r="UWI7" s="98">
        <f>'Sales Forecast by COS'!UWI6</f>
        <v>0</v>
      </c>
      <c r="UWJ7" s="98">
        <f>'Sales Forecast by COS'!UWJ6</f>
        <v>0</v>
      </c>
      <c r="UWK7" s="98">
        <f>'Sales Forecast by COS'!UWK6</f>
        <v>0</v>
      </c>
      <c r="UWL7" s="98">
        <f>'Sales Forecast by COS'!UWL6</f>
        <v>0</v>
      </c>
      <c r="UWM7" s="98">
        <f>'Sales Forecast by COS'!UWM6</f>
        <v>0</v>
      </c>
      <c r="UWN7" s="98">
        <f>'Sales Forecast by COS'!UWN6</f>
        <v>0</v>
      </c>
      <c r="UWO7" s="98">
        <f>'Sales Forecast by COS'!UWO6</f>
        <v>0</v>
      </c>
      <c r="UWP7" s="98">
        <f>'Sales Forecast by COS'!UWP6</f>
        <v>0</v>
      </c>
      <c r="UWQ7" s="98">
        <f>'Sales Forecast by COS'!UWQ6</f>
        <v>0</v>
      </c>
      <c r="UWR7" s="98">
        <f>'Sales Forecast by COS'!UWR6</f>
        <v>0</v>
      </c>
      <c r="UWS7" s="98">
        <f>'Sales Forecast by COS'!UWS6</f>
        <v>0</v>
      </c>
      <c r="UWT7" s="98">
        <f>'Sales Forecast by COS'!UWT6</f>
        <v>0</v>
      </c>
      <c r="UWU7" s="98">
        <f>'Sales Forecast by COS'!UWU6</f>
        <v>0</v>
      </c>
      <c r="UWV7" s="98">
        <f>'Sales Forecast by COS'!UWV6</f>
        <v>0</v>
      </c>
      <c r="UWW7" s="98">
        <f>'Sales Forecast by COS'!UWW6</f>
        <v>0</v>
      </c>
      <c r="UWX7" s="98">
        <f>'Sales Forecast by COS'!UWX6</f>
        <v>0</v>
      </c>
      <c r="UWY7" s="98">
        <f>'Sales Forecast by COS'!UWY6</f>
        <v>0</v>
      </c>
      <c r="UWZ7" s="98">
        <f>'Sales Forecast by COS'!UWZ6</f>
        <v>0</v>
      </c>
      <c r="UXA7" s="98">
        <f>'Sales Forecast by COS'!UXA6</f>
        <v>0</v>
      </c>
      <c r="UXB7" s="98">
        <f>'Sales Forecast by COS'!UXB6</f>
        <v>0</v>
      </c>
      <c r="UXC7" s="98">
        <f>'Sales Forecast by COS'!UXC6</f>
        <v>0</v>
      </c>
      <c r="UXD7" s="98">
        <f>'Sales Forecast by COS'!UXD6</f>
        <v>0</v>
      </c>
      <c r="UXE7" s="98">
        <f>'Sales Forecast by COS'!UXE6</f>
        <v>0</v>
      </c>
      <c r="UXF7" s="98">
        <f>'Sales Forecast by COS'!UXF6</f>
        <v>0</v>
      </c>
      <c r="UXG7" s="98">
        <f>'Sales Forecast by COS'!UXG6</f>
        <v>0</v>
      </c>
      <c r="UXH7" s="98">
        <f>'Sales Forecast by COS'!UXH6</f>
        <v>0</v>
      </c>
      <c r="UXI7" s="98">
        <f>'Sales Forecast by COS'!UXI6</f>
        <v>0</v>
      </c>
      <c r="UXJ7" s="98">
        <f>'Sales Forecast by COS'!UXJ6</f>
        <v>0</v>
      </c>
      <c r="UXK7" s="98">
        <f>'Sales Forecast by COS'!UXK6</f>
        <v>0</v>
      </c>
      <c r="UXL7" s="98">
        <f>'Sales Forecast by COS'!UXL6</f>
        <v>0</v>
      </c>
      <c r="UXM7" s="98">
        <f>'Sales Forecast by COS'!UXM6</f>
        <v>0</v>
      </c>
      <c r="UXN7" s="98">
        <f>'Sales Forecast by COS'!UXN6</f>
        <v>0</v>
      </c>
      <c r="UXO7" s="98">
        <f>'Sales Forecast by COS'!UXO6</f>
        <v>0</v>
      </c>
      <c r="UXP7" s="98">
        <f>'Sales Forecast by COS'!UXP6</f>
        <v>0</v>
      </c>
      <c r="UXQ7" s="98">
        <f>'Sales Forecast by COS'!UXQ6</f>
        <v>0</v>
      </c>
      <c r="UXR7" s="98">
        <f>'Sales Forecast by COS'!UXR6</f>
        <v>0</v>
      </c>
      <c r="UXS7" s="98">
        <f>'Sales Forecast by COS'!UXS6</f>
        <v>0</v>
      </c>
      <c r="UXT7" s="98">
        <f>'Sales Forecast by COS'!UXT6</f>
        <v>0</v>
      </c>
      <c r="UXU7" s="98">
        <f>'Sales Forecast by COS'!UXU6</f>
        <v>0</v>
      </c>
      <c r="UXV7" s="98">
        <f>'Sales Forecast by COS'!UXV6</f>
        <v>0</v>
      </c>
      <c r="UXW7" s="98">
        <f>'Sales Forecast by COS'!UXW6</f>
        <v>0</v>
      </c>
      <c r="UXX7" s="98">
        <f>'Sales Forecast by COS'!UXX6</f>
        <v>0</v>
      </c>
      <c r="UXY7" s="98">
        <f>'Sales Forecast by COS'!UXY6</f>
        <v>0</v>
      </c>
      <c r="UXZ7" s="98">
        <f>'Sales Forecast by COS'!UXZ6</f>
        <v>0</v>
      </c>
      <c r="UYA7" s="98">
        <f>'Sales Forecast by COS'!UYA6</f>
        <v>0</v>
      </c>
      <c r="UYB7" s="98">
        <f>'Sales Forecast by COS'!UYB6</f>
        <v>0</v>
      </c>
      <c r="UYC7" s="98">
        <f>'Sales Forecast by COS'!UYC6</f>
        <v>0</v>
      </c>
      <c r="UYD7" s="98">
        <f>'Sales Forecast by COS'!UYD6</f>
        <v>0</v>
      </c>
      <c r="UYE7" s="98">
        <f>'Sales Forecast by COS'!UYE6</f>
        <v>0</v>
      </c>
      <c r="UYF7" s="98">
        <f>'Sales Forecast by COS'!UYF6</f>
        <v>0</v>
      </c>
      <c r="UYG7" s="98">
        <f>'Sales Forecast by COS'!UYG6</f>
        <v>0</v>
      </c>
      <c r="UYH7" s="98">
        <f>'Sales Forecast by COS'!UYH6</f>
        <v>0</v>
      </c>
      <c r="UYI7" s="98">
        <f>'Sales Forecast by COS'!UYI6</f>
        <v>0</v>
      </c>
      <c r="UYJ7" s="98">
        <f>'Sales Forecast by COS'!UYJ6</f>
        <v>0</v>
      </c>
      <c r="UYK7" s="98">
        <f>'Sales Forecast by COS'!UYK6</f>
        <v>0</v>
      </c>
      <c r="UYL7" s="98">
        <f>'Sales Forecast by COS'!UYL6</f>
        <v>0</v>
      </c>
      <c r="UYM7" s="98">
        <f>'Sales Forecast by COS'!UYM6</f>
        <v>0</v>
      </c>
      <c r="UYN7" s="98">
        <f>'Sales Forecast by COS'!UYN6</f>
        <v>0</v>
      </c>
      <c r="UYO7" s="98">
        <f>'Sales Forecast by COS'!UYO6</f>
        <v>0</v>
      </c>
      <c r="UYP7" s="98">
        <f>'Sales Forecast by COS'!UYP6</f>
        <v>0</v>
      </c>
      <c r="UYQ7" s="98">
        <f>'Sales Forecast by COS'!UYQ6</f>
        <v>0</v>
      </c>
      <c r="UYR7" s="98">
        <f>'Sales Forecast by COS'!UYR6</f>
        <v>0</v>
      </c>
      <c r="UYS7" s="98">
        <f>'Sales Forecast by COS'!UYS6</f>
        <v>0</v>
      </c>
      <c r="UYT7" s="98">
        <f>'Sales Forecast by COS'!UYT6</f>
        <v>0</v>
      </c>
      <c r="UYU7" s="98">
        <f>'Sales Forecast by COS'!UYU6</f>
        <v>0</v>
      </c>
      <c r="UYV7" s="98">
        <f>'Sales Forecast by COS'!UYV6</f>
        <v>0</v>
      </c>
      <c r="UYW7" s="98">
        <f>'Sales Forecast by COS'!UYW6</f>
        <v>0</v>
      </c>
      <c r="UYX7" s="98">
        <f>'Sales Forecast by COS'!UYX6</f>
        <v>0</v>
      </c>
      <c r="UYY7" s="98">
        <f>'Sales Forecast by COS'!UYY6</f>
        <v>0</v>
      </c>
      <c r="UYZ7" s="98">
        <f>'Sales Forecast by COS'!UYZ6</f>
        <v>0</v>
      </c>
      <c r="UZA7" s="98">
        <f>'Sales Forecast by COS'!UZA6</f>
        <v>0</v>
      </c>
      <c r="UZB7" s="98">
        <f>'Sales Forecast by COS'!UZB6</f>
        <v>0</v>
      </c>
      <c r="UZC7" s="98">
        <f>'Sales Forecast by COS'!UZC6</f>
        <v>0</v>
      </c>
      <c r="UZD7" s="98">
        <f>'Sales Forecast by COS'!UZD6</f>
        <v>0</v>
      </c>
      <c r="UZE7" s="98">
        <f>'Sales Forecast by COS'!UZE6</f>
        <v>0</v>
      </c>
      <c r="UZF7" s="98">
        <f>'Sales Forecast by COS'!UZF6</f>
        <v>0</v>
      </c>
      <c r="UZG7" s="98">
        <f>'Sales Forecast by COS'!UZG6</f>
        <v>0</v>
      </c>
      <c r="UZH7" s="98">
        <f>'Sales Forecast by COS'!UZH6</f>
        <v>0</v>
      </c>
      <c r="UZI7" s="98">
        <f>'Sales Forecast by COS'!UZI6</f>
        <v>0</v>
      </c>
      <c r="UZJ7" s="98">
        <f>'Sales Forecast by COS'!UZJ6</f>
        <v>0</v>
      </c>
      <c r="UZK7" s="98">
        <f>'Sales Forecast by COS'!UZK6</f>
        <v>0</v>
      </c>
      <c r="UZL7" s="98">
        <f>'Sales Forecast by COS'!UZL6</f>
        <v>0</v>
      </c>
      <c r="UZM7" s="98">
        <f>'Sales Forecast by COS'!UZM6</f>
        <v>0</v>
      </c>
      <c r="UZN7" s="98">
        <f>'Sales Forecast by COS'!UZN6</f>
        <v>0</v>
      </c>
      <c r="UZO7" s="98">
        <f>'Sales Forecast by COS'!UZO6</f>
        <v>0</v>
      </c>
      <c r="UZP7" s="98">
        <f>'Sales Forecast by COS'!UZP6</f>
        <v>0</v>
      </c>
      <c r="UZQ7" s="98">
        <f>'Sales Forecast by COS'!UZQ6</f>
        <v>0</v>
      </c>
      <c r="UZR7" s="98">
        <f>'Sales Forecast by COS'!UZR6</f>
        <v>0</v>
      </c>
      <c r="UZS7" s="98">
        <f>'Sales Forecast by COS'!UZS6</f>
        <v>0</v>
      </c>
      <c r="UZT7" s="98">
        <f>'Sales Forecast by COS'!UZT6</f>
        <v>0</v>
      </c>
      <c r="UZU7" s="98">
        <f>'Sales Forecast by COS'!UZU6</f>
        <v>0</v>
      </c>
      <c r="UZV7" s="98">
        <f>'Sales Forecast by COS'!UZV6</f>
        <v>0</v>
      </c>
      <c r="UZW7" s="98">
        <f>'Sales Forecast by COS'!UZW6</f>
        <v>0</v>
      </c>
      <c r="UZX7" s="98">
        <f>'Sales Forecast by COS'!UZX6</f>
        <v>0</v>
      </c>
      <c r="UZY7" s="98">
        <f>'Sales Forecast by COS'!UZY6</f>
        <v>0</v>
      </c>
      <c r="UZZ7" s="98">
        <f>'Sales Forecast by COS'!UZZ6</f>
        <v>0</v>
      </c>
      <c r="VAA7" s="98">
        <f>'Sales Forecast by COS'!VAA6</f>
        <v>0</v>
      </c>
      <c r="VAB7" s="98">
        <f>'Sales Forecast by COS'!VAB6</f>
        <v>0</v>
      </c>
      <c r="VAC7" s="98">
        <f>'Sales Forecast by COS'!VAC6</f>
        <v>0</v>
      </c>
      <c r="VAD7" s="98">
        <f>'Sales Forecast by COS'!VAD6</f>
        <v>0</v>
      </c>
      <c r="VAE7" s="98">
        <f>'Sales Forecast by COS'!VAE6</f>
        <v>0</v>
      </c>
      <c r="VAF7" s="98">
        <f>'Sales Forecast by COS'!VAF6</f>
        <v>0</v>
      </c>
      <c r="VAG7" s="98">
        <f>'Sales Forecast by COS'!VAG6</f>
        <v>0</v>
      </c>
      <c r="VAH7" s="98">
        <f>'Sales Forecast by COS'!VAH6</f>
        <v>0</v>
      </c>
      <c r="VAI7" s="98">
        <f>'Sales Forecast by COS'!VAI6</f>
        <v>0</v>
      </c>
      <c r="VAJ7" s="98">
        <f>'Sales Forecast by COS'!VAJ6</f>
        <v>0</v>
      </c>
      <c r="VAK7" s="98">
        <f>'Sales Forecast by COS'!VAK6</f>
        <v>0</v>
      </c>
      <c r="VAL7" s="98">
        <f>'Sales Forecast by COS'!VAL6</f>
        <v>0</v>
      </c>
      <c r="VAM7" s="98">
        <f>'Sales Forecast by COS'!VAM6</f>
        <v>0</v>
      </c>
      <c r="VAN7" s="98">
        <f>'Sales Forecast by COS'!VAN6</f>
        <v>0</v>
      </c>
      <c r="VAO7" s="98">
        <f>'Sales Forecast by COS'!VAO6</f>
        <v>0</v>
      </c>
      <c r="VAP7" s="98">
        <f>'Sales Forecast by COS'!VAP6</f>
        <v>0</v>
      </c>
      <c r="VAQ7" s="98">
        <f>'Sales Forecast by COS'!VAQ6</f>
        <v>0</v>
      </c>
      <c r="VAR7" s="98">
        <f>'Sales Forecast by COS'!VAR6</f>
        <v>0</v>
      </c>
      <c r="VAS7" s="98">
        <f>'Sales Forecast by COS'!VAS6</f>
        <v>0</v>
      </c>
      <c r="VAT7" s="98">
        <f>'Sales Forecast by COS'!VAT6</f>
        <v>0</v>
      </c>
      <c r="VAU7" s="98">
        <f>'Sales Forecast by COS'!VAU6</f>
        <v>0</v>
      </c>
      <c r="VAV7" s="98">
        <f>'Sales Forecast by COS'!VAV6</f>
        <v>0</v>
      </c>
      <c r="VAW7" s="98">
        <f>'Sales Forecast by COS'!VAW6</f>
        <v>0</v>
      </c>
      <c r="VAX7" s="98">
        <f>'Sales Forecast by COS'!VAX6</f>
        <v>0</v>
      </c>
      <c r="VAY7" s="98">
        <f>'Sales Forecast by COS'!VAY6</f>
        <v>0</v>
      </c>
      <c r="VAZ7" s="98">
        <f>'Sales Forecast by COS'!VAZ6</f>
        <v>0</v>
      </c>
      <c r="VBA7" s="98">
        <f>'Sales Forecast by COS'!VBA6</f>
        <v>0</v>
      </c>
      <c r="VBB7" s="98">
        <f>'Sales Forecast by COS'!VBB6</f>
        <v>0</v>
      </c>
      <c r="VBC7" s="98">
        <f>'Sales Forecast by COS'!VBC6</f>
        <v>0</v>
      </c>
      <c r="VBD7" s="98">
        <f>'Sales Forecast by COS'!VBD6</f>
        <v>0</v>
      </c>
      <c r="VBE7" s="98">
        <f>'Sales Forecast by COS'!VBE6</f>
        <v>0</v>
      </c>
      <c r="VBF7" s="98">
        <f>'Sales Forecast by COS'!VBF6</f>
        <v>0</v>
      </c>
      <c r="VBG7" s="98">
        <f>'Sales Forecast by COS'!VBG6</f>
        <v>0</v>
      </c>
      <c r="VBH7" s="98">
        <f>'Sales Forecast by COS'!VBH6</f>
        <v>0</v>
      </c>
      <c r="VBI7" s="98">
        <f>'Sales Forecast by COS'!VBI6</f>
        <v>0</v>
      </c>
      <c r="VBJ7" s="98">
        <f>'Sales Forecast by COS'!VBJ6</f>
        <v>0</v>
      </c>
      <c r="VBK7" s="98">
        <f>'Sales Forecast by COS'!VBK6</f>
        <v>0</v>
      </c>
      <c r="VBL7" s="98">
        <f>'Sales Forecast by COS'!VBL6</f>
        <v>0</v>
      </c>
      <c r="VBM7" s="98">
        <f>'Sales Forecast by COS'!VBM6</f>
        <v>0</v>
      </c>
      <c r="VBN7" s="98">
        <f>'Sales Forecast by COS'!VBN6</f>
        <v>0</v>
      </c>
      <c r="VBO7" s="98">
        <f>'Sales Forecast by COS'!VBO6</f>
        <v>0</v>
      </c>
      <c r="VBP7" s="98">
        <f>'Sales Forecast by COS'!VBP6</f>
        <v>0</v>
      </c>
      <c r="VBQ7" s="98">
        <f>'Sales Forecast by COS'!VBQ6</f>
        <v>0</v>
      </c>
      <c r="VBR7" s="98">
        <f>'Sales Forecast by COS'!VBR6</f>
        <v>0</v>
      </c>
      <c r="VBS7" s="98">
        <f>'Sales Forecast by COS'!VBS6</f>
        <v>0</v>
      </c>
      <c r="VBT7" s="98">
        <f>'Sales Forecast by COS'!VBT6</f>
        <v>0</v>
      </c>
      <c r="VBU7" s="98">
        <f>'Sales Forecast by COS'!VBU6</f>
        <v>0</v>
      </c>
      <c r="VBV7" s="98">
        <f>'Sales Forecast by COS'!VBV6</f>
        <v>0</v>
      </c>
      <c r="VBW7" s="98">
        <f>'Sales Forecast by COS'!VBW6</f>
        <v>0</v>
      </c>
      <c r="VBX7" s="98">
        <f>'Sales Forecast by COS'!VBX6</f>
        <v>0</v>
      </c>
      <c r="VBY7" s="98">
        <f>'Sales Forecast by COS'!VBY6</f>
        <v>0</v>
      </c>
      <c r="VBZ7" s="98">
        <f>'Sales Forecast by COS'!VBZ6</f>
        <v>0</v>
      </c>
      <c r="VCA7" s="98">
        <f>'Sales Forecast by COS'!VCA6</f>
        <v>0</v>
      </c>
      <c r="VCB7" s="98">
        <f>'Sales Forecast by COS'!VCB6</f>
        <v>0</v>
      </c>
      <c r="VCC7" s="98">
        <f>'Sales Forecast by COS'!VCC6</f>
        <v>0</v>
      </c>
      <c r="VCD7" s="98">
        <f>'Sales Forecast by COS'!VCD6</f>
        <v>0</v>
      </c>
      <c r="VCE7" s="98">
        <f>'Sales Forecast by COS'!VCE6</f>
        <v>0</v>
      </c>
      <c r="VCF7" s="98">
        <f>'Sales Forecast by COS'!VCF6</f>
        <v>0</v>
      </c>
      <c r="VCG7" s="98">
        <f>'Sales Forecast by COS'!VCG6</f>
        <v>0</v>
      </c>
      <c r="VCH7" s="98">
        <f>'Sales Forecast by COS'!VCH6</f>
        <v>0</v>
      </c>
      <c r="VCI7" s="98">
        <f>'Sales Forecast by COS'!VCI6</f>
        <v>0</v>
      </c>
      <c r="VCJ7" s="98">
        <f>'Sales Forecast by COS'!VCJ6</f>
        <v>0</v>
      </c>
      <c r="VCK7" s="98">
        <f>'Sales Forecast by COS'!VCK6</f>
        <v>0</v>
      </c>
      <c r="VCL7" s="98">
        <f>'Sales Forecast by COS'!VCL6</f>
        <v>0</v>
      </c>
      <c r="VCM7" s="98">
        <f>'Sales Forecast by COS'!VCM6</f>
        <v>0</v>
      </c>
      <c r="VCN7" s="98">
        <f>'Sales Forecast by COS'!VCN6</f>
        <v>0</v>
      </c>
      <c r="VCO7" s="98">
        <f>'Sales Forecast by COS'!VCO6</f>
        <v>0</v>
      </c>
      <c r="VCP7" s="98">
        <f>'Sales Forecast by COS'!VCP6</f>
        <v>0</v>
      </c>
      <c r="VCQ7" s="98">
        <f>'Sales Forecast by COS'!VCQ6</f>
        <v>0</v>
      </c>
      <c r="VCR7" s="98">
        <f>'Sales Forecast by COS'!VCR6</f>
        <v>0</v>
      </c>
      <c r="VCS7" s="98">
        <f>'Sales Forecast by COS'!VCS6</f>
        <v>0</v>
      </c>
      <c r="VCT7" s="98">
        <f>'Sales Forecast by COS'!VCT6</f>
        <v>0</v>
      </c>
      <c r="VCU7" s="98">
        <f>'Sales Forecast by COS'!VCU6</f>
        <v>0</v>
      </c>
      <c r="VCV7" s="98">
        <f>'Sales Forecast by COS'!VCV6</f>
        <v>0</v>
      </c>
      <c r="VCW7" s="98">
        <f>'Sales Forecast by COS'!VCW6</f>
        <v>0</v>
      </c>
      <c r="VCX7" s="98">
        <f>'Sales Forecast by COS'!VCX6</f>
        <v>0</v>
      </c>
      <c r="VCY7" s="98">
        <f>'Sales Forecast by COS'!VCY6</f>
        <v>0</v>
      </c>
      <c r="VCZ7" s="98">
        <f>'Sales Forecast by COS'!VCZ6</f>
        <v>0</v>
      </c>
      <c r="VDA7" s="98">
        <f>'Sales Forecast by COS'!VDA6</f>
        <v>0</v>
      </c>
      <c r="VDB7" s="98">
        <f>'Sales Forecast by COS'!VDB6</f>
        <v>0</v>
      </c>
      <c r="VDC7" s="98">
        <f>'Sales Forecast by COS'!VDC6</f>
        <v>0</v>
      </c>
      <c r="VDD7" s="98">
        <f>'Sales Forecast by COS'!VDD6</f>
        <v>0</v>
      </c>
      <c r="VDE7" s="98">
        <f>'Sales Forecast by COS'!VDE6</f>
        <v>0</v>
      </c>
      <c r="VDF7" s="98">
        <f>'Sales Forecast by COS'!VDF6</f>
        <v>0</v>
      </c>
      <c r="VDG7" s="98">
        <f>'Sales Forecast by COS'!VDG6</f>
        <v>0</v>
      </c>
      <c r="VDH7" s="98">
        <f>'Sales Forecast by COS'!VDH6</f>
        <v>0</v>
      </c>
      <c r="VDI7" s="98">
        <f>'Sales Forecast by COS'!VDI6</f>
        <v>0</v>
      </c>
      <c r="VDJ7" s="98">
        <f>'Sales Forecast by COS'!VDJ6</f>
        <v>0</v>
      </c>
      <c r="VDK7" s="98">
        <f>'Sales Forecast by COS'!VDK6</f>
        <v>0</v>
      </c>
      <c r="VDL7" s="98">
        <f>'Sales Forecast by COS'!VDL6</f>
        <v>0</v>
      </c>
      <c r="VDM7" s="98">
        <f>'Sales Forecast by COS'!VDM6</f>
        <v>0</v>
      </c>
      <c r="VDN7" s="98">
        <f>'Sales Forecast by COS'!VDN6</f>
        <v>0</v>
      </c>
      <c r="VDO7" s="98">
        <f>'Sales Forecast by COS'!VDO6</f>
        <v>0</v>
      </c>
      <c r="VDP7" s="98">
        <f>'Sales Forecast by COS'!VDP6</f>
        <v>0</v>
      </c>
      <c r="VDQ7" s="98">
        <f>'Sales Forecast by COS'!VDQ6</f>
        <v>0</v>
      </c>
      <c r="VDR7" s="98">
        <f>'Sales Forecast by COS'!VDR6</f>
        <v>0</v>
      </c>
      <c r="VDS7" s="98">
        <f>'Sales Forecast by COS'!VDS6</f>
        <v>0</v>
      </c>
      <c r="VDT7" s="98">
        <f>'Sales Forecast by COS'!VDT6</f>
        <v>0</v>
      </c>
      <c r="VDU7" s="98">
        <f>'Sales Forecast by COS'!VDU6</f>
        <v>0</v>
      </c>
      <c r="VDV7" s="98">
        <f>'Sales Forecast by COS'!VDV6</f>
        <v>0</v>
      </c>
      <c r="VDW7" s="98">
        <f>'Sales Forecast by COS'!VDW6</f>
        <v>0</v>
      </c>
      <c r="VDX7" s="98">
        <f>'Sales Forecast by COS'!VDX6</f>
        <v>0</v>
      </c>
      <c r="VDY7" s="98">
        <f>'Sales Forecast by COS'!VDY6</f>
        <v>0</v>
      </c>
      <c r="VDZ7" s="98">
        <f>'Sales Forecast by COS'!VDZ6</f>
        <v>0</v>
      </c>
      <c r="VEA7" s="98">
        <f>'Sales Forecast by COS'!VEA6</f>
        <v>0</v>
      </c>
      <c r="VEB7" s="98">
        <f>'Sales Forecast by COS'!VEB6</f>
        <v>0</v>
      </c>
      <c r="VEC7" s="98">
        <f>'Sales Forecast by COS'!VEC6</f>
        <v>0</v>
      </c>
      <c r="VED7" s="98">
        <f>'Sales Forecast by COS'!VED6</f>
        <v>0</v>
      </c>
      <c r="VEE7" s="98">
        <f>'Sales Forecast by COS'!VEE6</f>
        <v>0</v>
      </c>
      <c r="VEF7" s="98">
        <f>'Sales Forecast by COS'!VEF6</f>
        <v>0</v>
      </c>
      <c r="VEG7" s="98">
        <f>'Sales Forecast by COS'!VEG6</f>
        <v>0</v>
      </c>
      <c r="VEH7" s="98">
        <f>'Sales Forecast by COS'!VEH6</f>
        <v>0</v>
      </c>
      <c r="VEI7" s="98">
        <f>'Sales Forecast by COS'!VEI6</f>
        <v>0</v>
      </c>
      <c r="VEJ7" s="98">
        <f>'Sales Forecast by COS'!VEJ6</f>
        <v>0</v>
      </c>
      <c r="VEK7" s="98">
        <f>'Sales Forecast by COS'!VEK6</f>
        <v>0</v>
      </c>
      <c r="VEL7" s="98">
        <f>'Sales Forecast by COS'!VEL6</f>
        <v>0</v>
      </c>
      <c r="VEM7" s="98">
        <f>'Sales Forecast by COS'!VEM6</f>
        <v>0</v>
      </c>
      <c r="VEN7" s="98">
        <f>'Sales Forecast by COS'!VEN6</f>
        <v>0</v>
      </c>
      <c r="VEO7" s="98">
        <f>'Sales Forecast by COS'!VEO6</f>
        <v>0</v>
      </c>
      <c r="VEP7" s="98">
        <f>'Sales Forecast by COS'!VEP6</f>
        <v>0</v>
      </c>
      <c r="VEQ7" s="98">
        <f>'Sales Forecast by COS'!VEQ6</f>
        <v>0</v>
      </c>
      <c r="VER7" s="98">
        <f>'Sales Forecast by COS'!VER6</f>
        <v>0</v>
      </c>
      <c r="VES7" s="98">
        <f>'Sales Forecast by COS'!VES6</f>
        <v>0</v>
      </c>
      <c r="VET7" s="98">
        <f>'Sales Forecast by COS'!VET6</f>
        <v>0</v>
      </c>
      <c r="VEU7" s="98">
        <f>'Sales Forecast by COS'!VEU6</f>
        <v>0</v>
      </c>
      <c r="VEV7" s="98">
        <f>'Sales Forecast by COS'!VEV6</f>
        <v>0</v>
      </c>
      <c r="VEW7" s="98">
        <f>'Sales Forecast by COS'!VEW6</f>
        <v>0</v>
      </c>
      <c r="VEX7" s="98">
        <f>'Sales Forecast by COS'!VEX6</f>
        <v>0</v>
      </c>
      <c r="VEY7" s="98">
        <f>'Sales Forecast by COS'!VEY6</f>
        <v>0</v>
      </c>
      <c r="VEZ7" s="98">
        <f>'Sales Forecast by COS'!VEZ6</f>
        <v>0</v>
      </c>
      <c r="VFA7" s="98">
        <f>'Sales Forecast by COS'!VFA6</f>
        <v>0</v>
      </c>
      <c r="VFB7" s="98">
        <f>'Sales Forecast by COS'!VFB6</f>
        <v>0</v>
      </c>
      <c r="VFC7" s="98">
        <f>'Sales Forecast by COS'!VFC6</f>
        <v>0</v>
      </c>
      <c r="VFD7" s="98">
        <f>'Sales Forecast by COS'!VFD6</f>
        <v>0</v>
      </c>
      <c r="VFE7" s="98">
        <f>'Sales Forecast by COS'!VFE6</f>
        <v>0</v>
      </c>
      <c r="VFF7" s="98">
        <f>'Sales Forecast by COS'!VFF6</f>
        <v>0</v>
      </c>
      <c r="VFG7" s="98">
        <f>'Sales Forecast by COS'!VFG6</f>
        <v>0</v>
      </c>
      <c r="VFH7" s="98">
        <f>'Sales Forecast by COS'!VFH6</f>
        <v>0</v>
      </c>
      <c r="VFI7" s="98">
        <f>'Sales Forecast by COS'!VFI6</f>
        <v>0</v>
      </c>
      <c r="VFJ7" s="98">
        <f>'Sales Forecast by COS'!VFJ6</f>
        <v>0</v>
      </c>
      <c r="VFK7" s="98">
        <f>'Sales Forecast by COS'!VFK6</f>
        <v>0</v>
      </c>
      <c r="VFL7" s="98">
        <f>'Sales Forecast by COS'!VFL6</f>
        <v>0</v>
      </c>
      <c r="VFM7" s="98">
        <f>'Sales Forecast by COS'!VFM6</f>
        <v>0</v>
      </c>
      <c r="VFN7" s="98">
        <f>'Sales Forecast by COS'!VFN6</f>
        <v>0</v>
      </c>
      <c r="VFO7" s="98">
        <f>'Sales Forecast by COS'!VFO6</f>
        <v>0</v>
      </c>
      <c r="VFP7" s="98">
        <f>'Sales Forecast by COS'!VFP6</f>
        <v>0</v>
      </c>
      <c r="VFQ7" s="98">
        <f>'Sales Forecast by COS'!VFQ6</f>
        <v>0</v>
      </c>
      <c r="VFR7" s="98">
        <f>'Sales Forecast by COS'!VFR6</f>
        <v>0</v>
      </c>
      <c r="VFS7" s="98">
        <f>'Sales Forecast by COS'!VFS6</f>
        <v>0</v>
      </c>
      <c r="VFT7" s="98">
        <f>'Sales Forecast by COS'!VFT6</f>
        <v>0</v>
      </c>
      <c r="VFU7" s="98">
        <f>'Sales Forecast by COS'!VFU6</f>
        <v>0</v>
      </c>
      <c r="VFV7" s="98">
        <f>'Sales Forecast by COS'!VFV6</f>
        <v>0</v>
      </c>
      <c r="VFW7" s="98">
        <f>'Sales Forecast by COS'!VFW6</f>
        <v>0</v>
      </c>
      <c r="VFX7" s="98">
        <f>'Sales Forecast by COS'!VFX6</f>
        <v>0</v>
      </c>
      <c r="VFY7" s="98">
        <f>'Sales Forecast by COS'!VFY6</f>
        <v>0</v>
      </c>
      <c r="VFZ7" s="98">
        <f>'Sales Forecast by COS'!VFZ6</f>
        <v>0</v>
      </c>
      <c r="VGA7" s="98">
        <f>'Sales Forecast by COS'!VGA6</f>
        <v>0</v>
      </c>
      <c r="VGB7" s="98">
        <f>'Sales Forecast by COS'!VGB6</f>
        <v>0</v>
      </c>
      <c r="VGC7" s="98">
        <f>'Sales Forecast by COS'!VGC6</f>
        <v>0</v>
      </c>
      <c r="VGD7" s="98">
        <f>'Sales Forecast by COS'!VGD6</f>
        <v>0</v>
      </c>
      <c r="VGE7" s="98">
        <f>'Sales Forecast by COS'!VGE6</f>
        <v>0</v>
      </c>
      <c r="VGF7" s="98">
        <f>'Sales Forecast by COS'!VGF6</f>
        <v>0</v>
      </c>
      <c r="VGG7" s="98">
        <f>'Sales Forecast by COS'!VGG6</f>
        <v>0</v>
      </c>
      <c r="VGH7" s="98">
        <f>'Sales Forecast by COS'!VGH6</f>
        <v>0</v>
      </c>
      <c r="VGI7" s="98">
        <f>'Sales Forecast by COS'!VGI6</f>
        <v>0</v>
      </c>
      <c r="VGJ7" s="98">
        <f>'Sales Forecast by COS'!VGJ6</f>
        <v>0</v>
      </c>
      <c r="VGK7" s="98">
        <f>'Sales Forecast by COS'!VGK6</f>
        <v>0</v>
      </c>
      <c r="VGL7" s="98">
        <f>'Sales Forecast by COS'!VGL6</f>
        <v>0</v>
      </c>
      <c r="VGM7" s="98">
        <f>'Sales Forecast by COS'!VGM6</f>
        <v>0</v>
      </c>
      <c r="VGN7" s="98">
        <f>'Sales Forecast by COS'!VGN6</f>
        <v>0</v>
      </c>
      <c r="VGO7" s="98">
        <f>'Sales Forecast by COS'!VGO6</f>
        <v>0</v>
      </c>
      <c r="VGP7" s="98">
        <f>'Sales Forecast by COS'!VGP6</f>
        <v>0</v>
      </c>
      <c r="VGQ7" s="98">
        <f>'Sales Forecast by COS'!VGQ6</f>
        <v>0</v>
      </c>
      <c r="VGR7" s="98">
        <f>'Sales Forecast by COS'!VGR6</f>
        <v>0</v>
      </c>
      <c r="VGS7" s="98">
        <f>'Sales Forecast by COS'!VGS6</f>
        <v>0</v>
      </c>
      <c r="VGT7" s="98">
        <f>'Sales Forecast by COS'!VGT6</f>
        <v>0</v>
      </c>
      <c r="VGU7" s="98">
        <f>'Sales Forecast by COS'!VGU6</f>
        <v>0</v>
      </c>
      <c r="VGV7" s="98">
        <f>'Sales Forecast by COS'!VGV6</f>
        <v>0</v>
      </c>
      <c r="VGW7" s="98">
        <f>'Sales Forecast by COS'!VGW6</f>
        <v>0</v>
      </c>
      <c r="VGX7" s="98">
        <f>'Sales Forecast by COS'!VGX6</f>
        <v>0</v>
      </c>
      <c r="VGY7" s="98">
        <f>'Sales Forecast by COS'!VGY6</f>
        <v>0</v>
      </c>
      <c r="VGZ7" s="98">
        <f>'Sales Forecast by COS'!VGZ6</f>
        <v>0</v>
      </c>
      <c r="VHA7" s="98">
        <f>'Sales Forecast by COS'!VHA6</f>
        <v>0</v>
      </c>
      <c r="VHB7" s="98">
        <f>'Sales Forecast by COS'!VHB6</f>
        <v>0</v>
      </c>
      <c r="VHC7" s="98">
        <f>'Sales Forecast by COS'!VHC6</f>
        <v>0</v>
      </c>
      <c r="VHD7" s="98">
        <f>'Sales Forecast by COS'!VHD6</f>
        <v>0</v>
      </c>
      <c r="VHE7" s="98">
        <f>'Sales Forecast by COS'!VHE6</f>
        <v>0</v>
      </c>
      <c r="VHF7" s="98">
        <f>'Sales Forecast by COS'!VHF6</f>
        <v>0</v>
      </c>
      <c r="VHG7" s="98">
        <f>'Sales Forecast by COS'!VHG6</f>
        <v>0</v>
      </c>
      <c r="VHH7" s="98">
        <f>'Sales Forecast by COS'!VHH6</f>
        <v>0</v>
      </c>
      <c r="VHI7" s="98">
        <f>'Sales Forecast by COS'!VHI6</f>
        <v>0</v>
      </c>
      <c r="VHJ7" s="98">
        <f>'Sales Forecast by COS'!VHJ6</f>
        <v>0</v>
      </c>
      <c r="VHK7" s="98">
        <f>'Sales Forecast by COS'!VHK6</f>
        <v>0</v>
      </c>
      <c r="VHL7" s="98">
        <f>'Sales Forecast by COS'!VHL6</f>
        <v>0</v>
      </c>
      <c r="VHM7" s="98">
        <f>'Sales Forecast by COS'!VHM6</f>
        <v>0</v>
      </c>
      <c r="VHN7" s="98">
        <f>'Sales Forecast by COS'!VHN6</f>
        <v>0</v>
      </c>
      <c r="VHO7" s="98">
        <f>'Sales Forecast by COS'!VHO6</f>
        <v>0</v>
      </c>
      <c r="VHP7" s="98">
        <f>'Sales Forecast by COS'!VHP6</f>
        <v>0</v>
      </c>
      <c r="VHQ7" s="98">
        <f>'Sales Forecast by COS'!VHQ6</f>
        <v>0</v>
      </c>
      <c r="VHR7" s="98">
        <f>'Sales Forecast by COS'!VHR6</f>
        <v>0</v>
      </c>
      <c r="VHS7" s="98">
        <f>'Sales Forecast by COS'!VHS6</f>
        <v>0</v>
      </c>
      <c r="VHT7" s="98">
        <f>'Sales Forecast by COS'!VHT6</f>
        <v>0</v>
      </c>
      <c r="VHU7" s="98">
        <f>'Sales Forecast by COS'!VHU6</f>
        <v>0</v>
      </c>
      <c r="VHV7" s="98">
        <f>'Sales Forecast by COS'!VHV6</f>
        <v>0</v>
      </c>
      <c r="VHW7" s="98">
        <f>'Sales Forecast by COS'!VHW6</f>
        <v>0</v>
      </c>
      <c r="VHX7" s="98">
        <f>'Sales Forecast by COS'!VHX6</f>
        <v>0</v>
      </c>
      <c r="VHY7" s="98">
        <f>'Sales Forecast by COS'!VHY6</f>
        <v>0</v>
      </c>
      <c r="VHZ7" s="98">
        <f>'Sales Forecast by COS'!VHZ6</f>
        <v>0</v>
      </c>
      <c r="VIA7" s="98">
        <f>'Sales Forecast by COS'!VIA6</f>
        <v>0</v>
      </c>
      <c r="VIB7" s="98">
        <f>'Sales Forecast by COS'!VIB6</f>
        <v>0</v>
      </c>
      <c r="VIC7" s="98">
        <f>'Sales Forecast by COS'!VIC6</f>
        <v>0</v>
      </c>
      <c r="VID7" s="98">
        <f>'Sales Forecast by COS'!VID6</f>
        <v>0</v>
      </c>
      <c r="VIE7" s="98">
        <f>'Sales Forecast by COS'!VIE6</f>
        <v>0</v>
      </c>
      <c r="VIF7" s="98">
        <f>'Sales Forecast by COS'!VIF6</f>
        <v>0</v>
      </c>
      <c r="VIG7" s="98">
        <f>'Sales Forecast by COS'!VIG6</f>
        <v>0</v>
      </c>
      <c r="VIH7" s="98">
        <f>'Sales Forecast by COS'!VIH6</f>
        <v>0</v>
      </c>
      <c r="VII7" s="98">
        <f>'Sales Forecast by COS'!VII6</f>
        <v>0</v>
      </c>
      <c r="VIJ7" s="98">
        <f>'Sales Forecast by COS'!VIJ6</f>
        <v>0</v>
      </c>
      <c r="VIK7" s="98">
        <f>'Sales Forecast by COS'!VIK6</f>
        <v>0</v>
      </c>
      <c r="VIL7" s="98">
        <f>'Sales Forecast by COS'!VIL6</f>
        <v>0</v>
      </c>
      <c r="VIM7" s="98">
        <f>'Sales Forecast by COS'!VIM6</f>
        <v>0</v>
      </c>
      <c r="VIN7" s="98">
        <f>'Sales Forecast by COS'!VIN6</f>
        <v>0</v>
      </c>
      <c r="VIO7" s="98">
        <f>'Sales Forecast by COS'!VIO6</f>
        <v>0</v>
      </c>
      <c r="VIP7" s="98">
        <f>'Sales Forecast by COS'!VIP6</f>
        <v>0</v>
      </c>
      <c r="VIQ7" s="98">
        <f>'Sales Forecast by COS'!VIQ6</f>
        <v>0</v>
      </c>
      <c r="VIR7" s="98">
        <f>'Sales Forecast by COS'!VIR6</f>
        <v>0</v>
      </c>
      <c r="VIS7" s="98">
        <f>'Sales Forecast by COS'!VIS6</f>
        <v>0</v>
      </c>
      <c r="VIT7" s="98">
        <f>'Sales Forecast by COS'!VIT6</f>
        <v>0</v>
      </c>
      <c r="VIU7" s="98">
        <f>'Sales Forecast by COS'!VIU6</f>
        <v>0</v>
      </c>
      <c r="VIV7" s="98">
        <f>'Sales Forecast by COS'!VIV6</f>
        <v>0</v>
      </c>
      <c r="VIW7" s="98">
        <f>'Sales Forecast by COS'!VIW6</f>
        <v>0</v>
      </c>
      <c r="VIX7" s="98">
        <f>'Sales Forecast by COS'!VIX6</f>
        <v>0</v>
      </c>
      <c r="VIY7" s="98">
        <f>'Sales Forecast by COS'!VIY6</f>
        <v>0</v>
      </c>
      <c r="VIZ7" s="98">
        <f>'Sales Forecast by COS'!VIZ6</f>
        <v>0</v>
      </c>
      <c r="VJA7" s="98">
        <f>'Sales Forecast by COS'!VJA6</f>
        <v>0</v>
      </c>
      <c r="VJB7" s="98">
        <f>'Sales Forecast by COS'!VJB6</f>
        <v>0</v>
      </c>
      <c r="VJC7" s="98">
        <f>'Sales Forecast by COS'!VJC6</f>
        <v>0</v>
      </c>
      <c r="VJD7" s="98">
        <f>'Sales Forecast by COS'!VJD6</f>
        <v>0</v>
      </c>
      <c r="VJE7" s="98">
        <f>'Sales Forecast by COS'!VJE6</f>
        <v>0</v>
      </c>
      <c r="VJF7" s="98">
        <f>'Sales Forecast by COS'!VJF6</f>
        <v>0</v>
      </c>
      <c r="VJG7" s="98">
        <f>'Sales Forecast by COS'!VJG6</f>
        <v>0</v>
      </c>
      <c r="VJH7" s="98">
        <f>'Sales Forecast by COS'!VJH6</f>
        <v>0</v>
      </c>
      <c r="VJI7" s="98">
        <f>'Sales Forecast by COS'!VJI6</f>
        <v>0</v>
      </c>
      <c r="VJJ7" s="98">
        <f>'Sales Forecast by COS'!VJJ6</f>
        <v>0</v>
      </c>
      <c r="VJK7" s="98">
        <f>'Sales Forecast by COS'!VJK6</f>
        <v>0</v>
      </c>
      <c r="VJL7" s="98">
        <f>'Sales Forecast by COS'!VJL6</f>
        <v>0</v>
      </c>
      <c r="VJM7" s="98">
        <f>'Sales Forecast by COS'!VJM6</f>
        <v>0</v>
      </c>
      <c r="VJN7" s="98">
        <f>'Sales Forecast by COS'!VJN6</f>
        <v>0</v>
      </c>
      <c r="VJO7" s="98">
        <f>'Sales Forecast by COS'!VJO6</f>
        <v>0</v>
      </c>
      <c r="VJP7" s="98">
        <f>'Sales Forecast by COS'!VJP6</f>
        <v>0</v>
      </c>
      <c r="VJQ7" s="98">
        <f>'Sales Forecast by COS'!VJQ6</f>
        <v>0</v>
      </c>
      <c r="VJR7" s="98">
        <f>'Sales Forecast by COS'!VJR6</f>
        <v>0</v>
      </c>
      <c r="VJS7" s="98">
        <f>'Sales Forecast by COS'!VJS6</f>
        <v>0</v>
      </c>
      <c r="VJT7" s="98">
        <f>'Sales Forecast by COS'!VJT6</f>
        <v>0</v>
      </c>
      <c r="VJU7" s="98">
        <f>'Sales Forecast by COS'!VJU6</f>
        <v>0</v>
      </c>
      <c r="VJV7" s="98">
        <f>'Sales Forecast by COS'!VJV6</f>
        <v>0</v>
      </c>
      <c r="VJW7" s="98">
        <f>'Sales Forecast by COS'!VJW6</f>
        <v>0</v>
      </c>
      <c r="VJX7" s="98">
        <f>'Sales Forecast by COS'!VJX6</f>
        <v>0</v>
      </c>
      <c r="VJY7" s="98">
        <f>'Sales Forecast by COS'!VJY6</f>
        <v>0</v>
      </c>
      <c r="VJZ7" s="98">
        <f>'Sales Forecast by COS'!VJZ6</f>
        <v>0</v>
      </c>
      <c r="VKA7" s="98">
        <f>'Sales Forecast by COS'!VKA6</f>
        <v>0</v>
      </c>
      <c r="VKB7" s="98">
        <f>'Sales Forecast by COS'!VKB6</f>
        <v>0</v>
      </c>
      <c r="VKC7" s="98">
        <f>'Sales Forecast by COS'!VKC6</f>
        <v>0</v>
      </c>
      <c r="VKD7" s="98">
        <f>'Sales Forecast by COS'!VKD6</f>
        <v>0</v>
      </c>
      <c r="VKE7" s="98">
        <f>'Sales Forecast by COS'!VKE6</f>
        <v>0</v>
      </c>
      <c r="VKF7" s="98">
        <f>'Sales Forecast by COS'!VKF6</f>
        <v>0</v>
      </c>
      <c r="VKG7" s="98">
        <f>'Sales Forecast by COS'!VKG6</f>
        <v>0</v>
      </c>
      <c r="VKH7" s="98">
        <f>'Sales Forecast by COS'!VKH6</f>
        <v>0</v>
      </c>
      <c r="VKI7" s="98">
        <f>'Sales Forecast by COS'!VKI6</f>
        <v>0</v>
      </c>
      <c r="VKJ7" s="98">
        <f>'Sales Forecast by COS'!VKJ6</f>
        <v>0</v>
      </c>
      <c r="VKK7" s="98">
        <f>'Sales Forecast by COS'!VKK6</f>
        <v>0</v>
      </c>
      <c r="VKL7" s="98">
        <f>'Sales Forecast by COS'!VKL6</f>
        <v>0</v>
      </c>
      <c r="VKM7" s="98">
        <f>'Sales Forecast by COS'!VKM6</f>
        <v>0</v>
      </c>
      <c r="VKN7" s="98">
        <f>'Sales Forecast by COS'!VKN6</f>
        <v>0</v>
      </c>
      <c r="VKO7" s="98">
        <f>'Sales Forecast by COS'!VKO6</f>
        <v>0</v>
      </c>
      <c r="VKP7" s="98">
        <f>'Sales Forecast by COS'!VKP6</f>
        <v>0</v>
      </c>
      <c r="VKQ7" s="98">
        <f>'Sales Forecast by COS'!VKQ6</f>
        <v>0</v>
      </c>
      <c r="VKR7" s="98">
        <f>'Sales Forecast by COS'!VKR6</f>
        <v>0</v>
      </c>
      <c r="VKS7" s="98">
        <f>'Sales Forecast by COS'!VKS6</f>
        <v>0</v>
      </c>
      <c r="VKT7" s="98">
        <f>'Sales Forecast by COS'!VKT6</f>
        <v>0</v>
      </c>
      <c r="VKU7" s="98">
        <f>'Sales Forecast by COS'!VKU6</f>
        <v>0</v>
      </c>
      <c r="VKV7" s="98">
        <f>'Sales Forecast by COS'!VKV6</f>
        <v>0</v>
      </c>
      <c r="VKW7" s="98">
        <f>'Sales Forecast by COS'!VKW6</f>
        <v>0</v>
      </c>
      <c r="VKX7" s="98">
        <f>'Sales Forecast by COS'!VKX6</f>
        <v>0</v>
      </c>
      <c r="VKY7" s="98">
        <f>'Sales Forecast by COS'!VKY6</f>
        <v>0</v>
      </c>
      <c r="VKZ7" s="98">
        <f>'Sales Forecast by COS'!VKZ6</f>
        <v>0</v>
      </c>
      <c r="VLA7" s="98">
        <f>'Sales Forecast by COS'!VLA6</f>
        <v>0</v>
      </c>
      <c r="VLB7" s="98">
        <f>'Sales Forecast by COS'!VLB6</f>
        <v>0</v>
      </c>
      <c r="VLC7" s="98">
        <f>'Sales Forecast by COS'!VLC6</f>
        <v>0</v>
      </c>
      <c r="VLD7" s="98">
        <f>'Sales Forecast by COS'!VLD6</f>
        <v>0</v>
      </c>
      <c r="VLE7" s="98">
        <f>'Sales Forecast by COS'!VLE6</f>
        <v>0</v>
      </c>
      <c r="VLF7" s="98">
        <f>'Sales Forecast by COS'!VLF6</f>
        <v>0</v>
      </c>
      <c r="VLG7" s="98">
        <f>'Sales Forecast by COS'!VLG6</f>
        <v>0</v>
      </c>
      <c r="VLH7" s="98">
        <f>'Sales Forecast by COS'!VLH6</f>
        <v>0</v>
      </c>
      <c r="VLI7" s="98">
        <f>'Sales Forecast by COS'!VLI6</f>
        <v>0</v>
      </c>
      <c r="VLJ7" s="98">
        <f>'Sales Forecast by COS'!VLJ6</f>
        <v>0</v>
      </c>
      <c r="VLK7" s="98">
        <f>'Sales Forecast by COS'!VLK6</f>
        <v>0</v>
      </c>
      <c r="VLL7" s="98">
        <f>'Sales Forecast by COS'!VLL6</f>
        <v>0</v>
      </c>
      <c r="VLM7" s="98">
        <f>'Sales Forecast by COS'!VLM6</f>
        <v>0</v>
      </c>
      <c r="VLN7" s="98">
        <f>'Sales Forecast by COS'!VLN6</f>
        <v>0</v>
      </c>
      <c r="VLO7" s="98">
        <f>'Sales Forecast by COS'!VLO6</f>
        <v>0</v>
      </c>
      <c r="VLP7" s="98">
        <f>'Sales Forecast by COS'!VLP6</f>
        <v>0</v>
      </c>
      <c r="VLQ7" s="98">
        <f>'Sales Forecast by COS'!VLQ6</f>
        <v>0</v>
      </c>
      <c r="VLR7" s="98">
        <f>'Sales Forecast by COS'!VLR6</f>
        <v>0</v>
      </c>
      <c r="VLS7" s="98">
        <f>'Sales Forecast by COS'!VLS6</f>
        <v>0</v>
      </c>
      <c r="VLT7" s="98">
        <f>'Sales Forecast by COS'!VLT6</f>
        <v>0</v>
      </c>
      <c r="VLU7" s="98">
        <f>'Sales Forecast by COS'!VLU6</f>
        <v>0</v>
      </c>
      <c r="VLV7" s="98">
        <f>'Sales Forecast by COS'!VLV6</f>
        <v>0</v>
      </c>
      <c r="VLW7" s="98">
        <f>'Sales Forecast by COS'!VLW6</f>
        <v>0</v>
      </c>
      <c r="VLX7" s="98">
        <f>'Sales Forecast by COS'!VLX6</f>
        <v>0</v>
      </c>
      <c r="VLY7" s="98">
        <f>'Sales Forecast by COS'!VLY6</f>
        <v>0</v>
      </c>
      <c r="VLZ7" s="98">
        <f>'Sales Forecast by COS'!VLZ6</f>
        <v>0</v>
      </c>
      <c r="VMA7" s="98">
        <f>'Sales Forecast by COS'!VMA6</f>
        <v>0</v>
      </c>
      <c r="VMB7" s="98">
        <f>'Sales Forecast by COS'!VMB6</f>
        <v>0</v>
      </c>
      <c r="VMC7" s="98">
        <f>'Sales Forecast by COS'!VMC6</f>
        <v>0</v>
      </c>
      <c r="VMD7" s="98">
        <f>'Sales Forecast by COS'!VMD6</f>
        <v>0</v>
      </c>
      <c r="VME7" s="98">
        <f>'Sales Forecast by COS'!VME6</f>
        <v>0</v>
      </c>
      <c r="VMF7" s="98">
        <f>'Sales Forecast by COS'!VMF6</f>
        <v>0</v>
      </c>
      <c r="VMG7" s="98">
        <f>'Sales Forecast by COS'!VMG6</f>
        <v>0</v>
      </c>
      <c r="VMH7" s="98">
        <f>'Sales Forecast by COS'!VMH6</f>
        <v>0</v>
      </c>
      <c r="VMI7" s="98">
        <f>'Sales Forecast by COS'!VMI6</f>
        <v>0</v>
      </c>
      <c r="VMJ7" s="98">
        <f>'Sales Forecast by COS'!VMJ6</f>
        <v>0</v>
      </c>
      <c r="VMK7" s="98">
        <f>'Sales Forecast by COS'!VMK6</f>
        <v>0</v>
      </c>
      <c r="VML7" s="98">
        <f>'Sales Forecast by COS'!VML6</f>
        <v>0</v>
      </c>
      <c r="VMM7" s="98">
        <f>'Sales Forecast by COS'!VMM6</f>
        <v>0</v>
      </c>
      <c r="VMN7" s="98">
        <f>'Sales Forecast by COS'!VMN6</f>
        <v>0</v>
      </c>
      <c r="VMO7" s="98">
        <f>'Sales Forecast by COS'!VMO6</f>
        <v>0</v>
      </c>
      <c r="VMP7" s="98">
        <f>'Sales Forecast by COS'!VMP6</f>
        <v>0</v>
      </c>
      <c r="VMQ7" s="98">
        <f>'Sales Forecast by COS'!VMQ6</f>
        <v>0</v>
      </c>
      <c r="VMR7" s="98">
        <f>'Sales Forecast by COS'!VMR6</f>
        <v>0</v>
      </c>
      <c r="VMS7" s="98">
        <f>'Sales Forecast by COS'!VMS6</f>
        <v>0</v>
      </c>
      <c r="VMT7" s="98">
        <f>'Sales Forecast by COS'!VMT6</f>
        <v>0</v>
      </c>
      <c r="VMU7" s="98">
        <f>'Sales Forecast by COS'!VMU6</f>
        <v>0</v>
      </c>
      <c r="VMV7" s="98">
        <f>'Sales Forecast by COS'!VMV6</f>
        <v>0</v>
      </c>
      <c r="VMW7" s="98">
        <f>'Sales Forecast by COS'!VMW6</f>
        <v>0</v>
      </c>
      <c r="VMX7" s="98">
        <f>'Sales Forecast by COS'!VMX6</f>
        <v>0</v>
      </c>
      <c r="VMY7" s="98">
        <f>'Sales Forecast by COS'!VMY6</f>
        <v>0</v>
      </c>
      <c r="VMZ7" s="98">
        <f>'Sales Forecast by COS'!VMZ6</f>
        <v>0</v>
      </c>
      <c r="VNA7" s="98">
        <f>'Sales Forecast by COS'!VNA6</f>
        <v>0</v>
      </c>
      <c r="VNB7" s="98">
        <f>'Sales Forecast by COS'!VNB6</f>
        <v>0</v>
      </c>
      <c r="VNC7" s="98">
        <f>'Sales Forecast by COS'!VNC6</f>
        <v>0</v>
      </c>
      <c r="VND7" s="98">
        <f>'Sales Forecast by COS'!VND6</f>
        <v>0</v>
      </c>
      <c r="VNE7" s="98">
        <f>'Sales Forecast by COS'!VNE6</f>
        <v>0</v>
      </c>
      <c r="VNF7" s="98">
        <f>'Sales Forecast by COS'!VNF6</f>
        <v>0</v>
      </c>
      <c r="VNG7" s="98">
        <f>'Sales Forecast by COS'!VNG6</f>
        <v>0</v>
      </c>
      <c r="VNH7" s="98">
        <f>'Sales Forecast by COS'!VNH6</f>
        <v>0</v>
      </c>
      <c r="VNI7" s="98">
        <f>'Sales Forecast by COS'!VNI6</f>
        <v>0</v>
      </c>
      <c r="VNJ7" s="98">
        <f>'Sales Forecast by COS'!VNJ6</f>
        <v>0</v>
      </c>
      <c r="VNK7" s="98">
        <f>'Sales Forecast by COS'!VNK6</f>
        <v>0</v>
      </c>
      <c r="VNL7" s="98">
        <f>'Sales Forecast by COS'!VNL6</f>
        <v>0</v>
      </c>
      <c r="VNM7" s="98">
        <f>'Sales Forecast by COS'!VNM6</f>
        <v>0</v>
      </c>
      <c r="VNN7" s="98">
        <f>'Sales Forecast by COS'!VNN6</f>
        <v>0</v>
      </c>
      <c r="VNO7" s="98">
        <f>'Sales Forecast by COS'!VNO6</f>
        <v>0</v>
      </c>
      <c r="VNP7" s="98">
        <f>'Sales Forecast by COS'!VNP6</f>
        <v>0</v>
      </c>
      <c r="VNQ7" s="98">
        <f>'Sales Forecast by COS'!VNQ6</f>
        <v>0</v>
      </c>
      <c r="VNR7" s="98">
        <f>'Sales Forecast by COS'!VNR6</f>
        <v>0</v>
      </c>
      <c r="VNS7" s="98">
        <f>'Sales Forecast by COS'!VNS6</f>
        <v>0</v>
      </c>
      <c r="VNT7" s="98">
        <f>'Sales Forecast by COS'!VNT6</f>
        <v>0</v>
      </c>
      <c r="VNU7" s="98">
        <f>'Sales Forecast by COS'!VNU6</f>
        <v>0</v>
      </c>
      <c r="VNV7" s="98">
        <f>'Sales Forecast by COS'!VNV6</f>
        <v>0</v>
      </c>
      <c r="VNW7" s="98">
        <f>'Sales Forecast by COS'!VNW6</f>
        <v>0</v>
      </c>
      <c r="VNX7" s="98">
        <f>'Sales Forecast by COS'!VNX6</f>
        <v>0</v>
      </c>
      <c r="VNY7" s="98">
        <f>'Sales Forecast by COS'!VNY6</f>
        <v>0</v>
      </c>
      <c r="VNZ7" s="98">
        <f>'Sales Forecast by COS'!VNZ6</f>
        <v>0</v>
      </c>
      <c r="VOA7" s="98">
        <f>'Sales Forecast by COS'!VOA6</f>
        <v>0</v>
      </c>
      <c r="VOB7" s="98">
        <f>'Sales Forecast by COS'!VOB6</f>
        <v>0</v>
      </c>
      <c r="VOC7" s="98">
        <f>'Sales Forecast by COS'!VOC6</f>
        <v>0</v>
      </c>
      <c r="VOD7" s="98">
        <f>'Sales Forecast by COS'!VOD6</f>
        <v>0</v>
      </c>
      <c r="VOE7" s="98">
        <f>'Sales Forecast by COS'!VOE6</f>
        <v>0</v>
      </c>
      <c r="VOF7" s="98">
        <f>'Sales Forecast by COS'!VOF6</f>
        <v>0</v>
      </c>
      <c r="VOG7" s="98">
        <f>'Sales Forecast by COS'!VOG6</f>
        <v>0</v>
      </c>
      <c r="VOH7" s="98">
        <f>'Sales Forecast by COS'!VOH6</f>
        <v>0</v>
      </c>
      <c r="VOI7" s="98">
        <f>'Sales Forecast by COS'!VOI6</f>
        <v>0</v>
      </c>
      <c r="VOJ7" s="98">
        <f>'Sales Forecast by COS'!VOJ6</f>
        <v>0</v>
      </c>
      <c r="VOK7" s="98">
        <f>'Sales Forecast by COS'!VOK6</f>
        <v>0</v>
      </c>
      <c r="VOL7" s="98">
        <f>'Sales Forecast by COS'!VOL6</f>
        <v>0</v>
      </c>
      <c r="VOM7" s="98">
        <f>'Sales Forecast by COS'!VOM6</f>
        <v>0</v>
      </c>
      <c r="VON7" s="98">
        <f>'Sales Forecast by COS'!VON6</f>
        <v>0</v>
      </c>
      <c r="VOO7" s="98">
        <f>'Sales Forecast by COS'!VOO6</f>
        <v>0</v>
      </c>
      <c r="VOP7" s="98">
        <f>'Sales Forecast by COS'!VOP6</f>
        <v>0</v>
      </c>
      <c r="VOQ7" s="98">
        <f>'Sales Forecast by COS'!VOQ6</f>
        <v>0</v>
      </c>
      <c r="VOR7" s="98">
        <f>'Sales Forecast by COS'!VOR6</f>
        <v>0</v>
      </c>
      <c r="VOS7" s="98">
        <f>'Sales Forecast by COS'!VOS6</f>
        <v>0</v>
      </c>
      <c r="VOT7" s="98">
        <f>'Sales Forecast by COS'!VOT6</f>
        <v>0</v>
      </c>
      <c r="VOU7" s="98">
        <f>'Sales Forecast by COS'!VOU6</f>
        <v>0</v>
      </c>
      <c r="VOV7" s="98">
        <f>'Sales Forecast by COS'!VOV6</f>
        <v>0</v>
      </c>
      <c r="VOW7" s="98">
        <f>'Sales Forecast by COS'!VOW6</f>
        <v>0</v>
      </c>
      <c r="VOX7" s="98">
        <f>'Sales Forecast by COS'!VOX6</f>
        <v>0</v>
      </c>
      <c r="VOY7" s="98">
        <f>'Sales Forecast by COS'!VOY6</f>
        <v>0</v>
      </c>
      <c r="VOZ7" s="98">
        <f>'Sales Forecast by COS'!VOZ6</f>
        <v>0</v>
      </c>
      <c r="VPA7" s="98">
        <f>'Sales Forecast by COS'!VPA6</f>
        <v>0</v>
      </c>
      <c r="VPB7" s="98">
        <f>'Sales Forecast by COS'!VPB6</f>
        <v>0</v>
      </c>
      <c r="VPC7" s="98">
        <f>'Sales Forecast by COS'!VPC6</f>
        <v>0</v>
      </c>
      <c r="VPD7" s="98">
        <f>'Sales Forecast by COS'!VPD6</f>
        <v>0</v>
      </c>
      <c r="VPE7" s="98">
        <f>'Sales Forecast by COS'!VPE6</f>
        <v>0</v>
      </c>
      <c r="VPF7" s="98">
        <f>'Sales Forecast by COS'!VPF6</f>
        <v>0</v>
      </c>
      <c r="VPG7" s="98">
        <f>'Sales Forecast by COS'!VPG6</f>
        <v>0</v>
      </c>
      <c r="VPH7" s="98">
        <f>'Sales Forecast by COS'!VPH6</f>
        <v>0</v>
      </c>
      <c r="VPI7" s="98">
        <f>'Sales Forecast by COS'!VPI6</f>
        <v>0</v>
      </c>
      <c r="VPJ7" s="98">
        <f>'Sales Forecast by COS'!VPJ6</f>
        <v>0</v>
      </c>
      <c r="VPK7" s="98">
        <f>'Sales Forecast by COS'!VPK6</f>
        <v>0</v>
      </c>
      <c r="VPL7" s="98">
        <f>'Sales Forecast by COS'!VPL6</f>
        <v>0</v>
      </c>
      <c r="VPM7" s="98">
        <f>'Sales Forecast by COS'!VPM6</f>
        <v>0</v>
      </c>
      <c r="VPN7" s="98">
        <f>'Sales Forecast by COS'!VPN6</f>
        <v>0</v>
      </c>
      <c r="VPO7" s="98">
        <f>'Sales Forecast by COS'!VPO6</f>
        <v>0</v>
      </c>
      <c r="VPP7" s="98">
        <f>'Sales Forecast by COS'!VPP6</f>
        <v>0</v>
      </c>
      <c r="VPQ7" s="98">
        <f>'Sales Forecast by COS'!VPQ6</f>
        <v>0</v>
      </c>
      <c r="VPR7" s="98">
        <f>'Sales Forecast by COS'!VPR6</f>
        <v>0</v>
      </c>
      <c r="VPS7" s="98">
        <f>'Sales Forecast by COS'!VPS6</f>
        <v>0</v>
      </c>
      <c r="VPT7" s="98">
        <f>'Sales Forecast by COS'!VPT6</f>
        <v>0</v>
      </c>
      <c r="VPU7" s="98">
        <f>'Sales Forecast by COS'!VPU6</f>
        <v>0</v>
      </c>
      <c r="VPV7" s="98">
        <f>'Sales Forecast by COS'!VPV6</f>
        <v>0</v>
      </c>
      <c r="VPW7" s="98">
        <f>'Sales Forecast by COS'!VPW6</f>
        <v>0</v>
      </c>
      <c r="VPX7" s="98">
        <f>'Sales Forecast by COS'!VPX6</f>
        <v>0</v>
      </c>
      <c r="VPY7" s="98">
        <f>'Sales Forecast by COS'!VPY6</f>
        <v>0</v>
      </c>
      <c r="VPZ7" s="98">
        <f>'Sales Forecast by COS'!VPZ6</f>
        <v>0</v>
      </c>
      <c r="VQA7" s="98">
        <f>'Sales Forecast by COS'!VQA6</f>
        <v>0</v>
      </c>
      <c r="VQB7" s="98">
        <f>'Sales Forecast by COS'!VQB6</f>
        <v>0</v>
      </c>
      <c r="VQC7" s="98">
        <f>'Sales Forecast by COS'!VQC6</f>
        <v>0</v>
      </c>
      <c r="VQD7" s="98">
        <f>'Sales Forecast by COS'!VQD6</f>
        <v>0</v>
      </c>
      <c r="VQE7" s="98">
        <f>'Sales Forecast by COS'!VQE6</f>
        <v>0</v>
      </c>
      <c r="VQF7" s="98">
        <f>'Sales Forecast by COS'!VQF6</f>
        <v>0</v>
      </c>
      <c r="VQG7" s="98">
        <f>'Sales Forecast by COS'!VQG6</f>
        <v>0</v>
      </c>
      <c r="VQH7" s="98">
        <f>'Sales Forecast by COS'!VQH6</f>
        <v>0</v>
      </c>
      <c r="VQI7" s="98">
        <f>'Sales Forecast by COS'!VQI6</f>
        <v>0</v>
      </c>
      <c r="VQJ7" s="98">
        <f>'Sales Forecast by COS'!VQJ6</f>
        <v>0</v>
      </c>
      <c r="VQK7" s="98">
        <f>'Sales Forecast by COS'!VQK6</f>
        <v>0</v>
      </c>
      <c r="VQL7" s="98">
        <f>'Sales Forecast by COS'!VQL6</f>
        <v>0</v>
      </c>
      <c r="VQM7" s="98">
        <f>'Sales Forecast by COS'!VQM6</f>
        <v>0</v>
      </c>
      <c r="VQN7" s="98">
        <f>'Sales Forecast by COS'!VQN6</f>
        <v>0</v>
      </c>
      <c r="VQO7" s="98">
        <f>'Sales Forecast by COS'!VQO6</f>
        <v>0</v>
      </c>
      <c r="VQP7" s="98">
        <f>'Sales Forecast by COS'!VQP6</f>
        <v>0</v>
      </c>
      <c r="VQQ7" s="98">
        <f>'Sales Forecast by COS'!VQQ6</f>
        <v>0</v>
      </c>
      <c r="VQR7" s="98">
        <f>'Sales Forecast by COS'!VQR6</f>
        <v>0</v>
      </c>
      <c r="VQS7" s="98">
        <f>'Sales Forecast by COS'!VQS6</f>
        <v>0</v>
      </c>
      <c r="VQT7" s="98">
        <f>'Sales Forecast by COS'!VQT6</f>
        <v>0</v>
      </c>
      <c r="VQU7" s="98">
        <f>'Sales Forecast by COS'!VQU6</f>
        <v>0</v>
      </c>
      <c r="VQV7" s="98">
        <f>'Sales Forecast by COS'!VQV6</f>
        <v>0</v>
      </c>
      <c r="VQW7" s="98">
        <f>'Sales Forecast by COS'!VQW6</f>
        <v>0</v>
      </c>
      <c r="VQX7" s="98">
        <f>'Sales Forecast by COS'!VQX6</f>
        <v>0</v>
      </c>
      <c r="VQY7" s="98">
        <f>'Sales Forecast by COS'!VQY6</f>
        <v>0</v>
      </c>
      <c r="VQZ7" s="98">
        <f>'Sales Forecast by COS'!VQZ6</f>
        <v>0</v>
      </c>
      <c r="VRA7" s="98">
        <f>'Sales Forecast by COS'!VRA6</f>
        <v>0</v>
      </c>
      <c r="VRB7" s="98">
        <f>'Sales Forecast by COS'!VRB6</f>
        <v>0</v>
      </c>
      <c r="VRC7" s="98">
        <f>'Sales Forecast by COS'!VRC6</f>
        <v>0</v>
      </c>
      <c r="VRD7" s="98">
        <f>'Sales Forecast by COS'!VRD6</f>
        <v>0</v>
      </c>
      <c r="VRE7" s="98">
        <f>'Sales Forecast by COS'!VRE6</f>
        <v>0</v>
      </c>
      <c r="VRF7" s="98">
        <f>'Sales Forecast by COS'!VRF6</f>
        <v>0</v>
      </c>
      <c r="VRG7" s="98">
        <f>'Sales Forecast by COS'!VRG6</f>
        <v>0</v>
      </c>
      <c r="VRH7" s="98">
        <f>'Sales Forecast by COS'!VRH6</f>
        <v>0</v>
      </c>
      <c r="VRI7" s="98">
        <f>'Sales Forecast by COS'!VRI6</f>
        <v>0</v>
      </c>
      <c r="VRJ7" s="98">
        <f>'Sales Forecast by COS'!VRJ6</f>
        <v>0</v>
      </c>
      <c r="VRK7" s="98">
        <f>'Sales Forecast by COS'!VRK6</f>
        <v>0</v>
      </c>
      <c r="VRL7" s="98">
        <f>'Sales Forecast by COS'!VRL6</f>
        <v>0</v>
      </c>
      <c r="VRM7" s="98">
        <f>'Sales Forecast by COS'!VRM6</f>
        <v>0</v>
      </c>
      <c r="VRN7" s="98">
        <f>'Sales Forecast by COS'!VRN6</f>
        <v>0</v>
      </c>
      <c r="VRO7" s="98">
        <f>'Sales Forecast by COS'!VRO6</f>
        <v>0</v>
      </c>
      <c r="VRP7" s="98">
        <f>'Sales Forecast by COS'!VRP6</f>
        <v>0</v>
      </c>
      <c r="VRQ7" s="98">
        <f>'Sales Forecast by COS'!VRQ6</f>
        <v>0</v>
      </c>
      <c r="VRR7" s="98">
        <f>'Sales Forecast by COS'!VRR6</f>
        <v>0</v>
      </c>
      <c r="VRS7" s="98">
        <f>'Sales Forecast by COS'!VRS6</f>
        <v>0</v>
      </c>
      <c r="VRT7" s="98">
        <f>'Sales Forecast by COS'!VRT6</f>
        <v>0</v>
      </c>
      <c r="VRU7" s="98">
        <f>'Sales Forecast by COS'!VRU6</f>
        <v>0</v>
      </c>
      <c r="VRV7" s="98">
        <f>'Sales Forecast by COS'!VRV6</f>
        <v>0</v>
      </c>
      <c r="VRW7" s="98">
        <f>'Sales Forecast by COS'!VRW6</f>
        <v>0</v>
      </c>
      <c r="VRX7" s="98">
        <f>'Sales Forecast by COS'!VRX6</f>
        <v>0</v>
      </c>
      <c r="VRY7" s="98">
        <f>'Sales Forecast by COS'!VRY6</f>
        <v>0</v>
      </c>
      <c r="VRZ7" s="98">
        <f>'Sales Forecast by COS'!VRZ6</f>
        <v>0</v>
      </c>
      <c r="VSA7" s="98">
        <f>'Sales Forecast by COS'!VSA6</f>
        <v>0</v>
      </c>
      <c r="VSB7" s="98">
        <f>'Sales Forecast by COS'!VSB6</f>
        <v>0</v>
      </c>
      <c r="VSC7" s="98">
        <f>'Sales Forecast by COS'!VSC6</f>
        <v>0</v>
      </c>
      <c r="VSD7" s="98">
        <f>'Sales Forecast by COS'!VSD6</f>
        <v>0</v>
      </c>
      <c r="VSE7" s="98">
        <f>'Sales Forecast by COS'!VSE6</f>
        <v>0</v>
      </c>
      <c r="VSF7" s="98">
        <f>'Sales Forecast by COS'!VSF6</f>
        <v>0</v>
      </c>
      <c r="VSG7" s="98">
        <f>'Sales Forecast by COS'!VSG6</f>
        <v>0</v>
      </c>
      <c r="VSH7" s="98">
        <f>'Sales Forecast by COS'!VSH6</f>
        <v>0</v>
      </c>
      <c r="VSI7" s="98">
        <f>'Sales Forecast by COS'!VSI6</f>
        <v>0</v>
      </c>
      <c r="VSJ7" s="98">
        <f>'Sales Forecast by COS'!VSJ6</f>
        <v>0</v>
      </c>
      <c r="VSK7" s="98">
        <f>'Sales Forecast by COS'!VSK6</f>
        <v>0</v>
      </c>
      <c r="VSL7" s="98">
        <f>'Sales Forecast by COS'!VSL6</f>
        <v>0</v>
      </c>
      <c r="VSM7" s="98">
        <f>'Sales Forecast by COS'!VSM6</f>
        <v>0</v>
      </c>
      <c r="VSN7" s="98">
        <f>'Sales Forecast by COS'!VSN6</f>
        <v>0</v>
      </c>
      <c r="VSO7" s="98">
        <f>'Sales Forecast by COS'!VSO6</f>
        <v>0</v>
      </c>
      <c r="VSP7" s="98">
        <f>'Sales Forecast by COS'!VSP6</f>
        <v>0</v>
      </c>
      <c r="VSQ7" s="98">
        <f>'Sales Forecast by COS'!VSQ6</f>
        <v>0</v>
      </c>
      <c r="VSR7" s="98">
        <f>'Sales Forecast by COS'!VSR6</f>
        <v>0</v>
      </c>
      <c r="VSS7" s="98">
        <f>'Sales Forecast by COS'!VSS6</f>
        <v>0</v>
      </c>
      <c r="VST7" s="98">
        <f>'Sales Forecast by COS'!VST6</f>
        <v>0</v>
      </c>
      <c r="VSU7" s="98">
        <f>'Sales Forecast by COS'!VSU6</f>
        <v>0</v>
      </c>
      <c r="VSV7" s="98">
        <f>'Sales Forecast by COS'!VSV6</f>
        <v>0</v>
      </c>
      <c r="VSW7" s="98">
        <f>'Sales Forecast by COS'!VSW6</f>
        <v>0</v>
      </c>
      <c r="VSX7" s="98">
        <f>'Sales Forecast by COS'!VSX6</f>
        <v>0</v>
      </c>
      <c r="VSY7" s="98">
        <f>'Sales Forecast by COS'!VSY6</f>
        <v>0</v>
      </c>
      <c r="VSZ7" s="98">
        <f>'Sales Forecast by COS'!VSZ6</f>
        <v>0</v>
      </c>
      <c r="VTA7" s="98">
        <f>'Sales Forecast by COS'!VTA6</f>
        <v>0</v>
      </c>
      <c r="VTB7" s="98">
        <f>'Sales Forecast by COS'!VTB6</f>
        <v>0</v>
      </c>
      <c r="VTC7" s="98">
        <f>'Sales Forecast by COS'!VTC6</f>
        <v>0</v>
      </c>
      <c r="VTD7" s="98">
        <f>'Sales Forecast by COS'!VTD6</f>
        <v>0</v>
      </c>
      <c r="VTE7" s="98">
        <f>'Sales Forecast by COS'!VTE6</f>
        <v>0</v>
      </c>
      <c r="VTF7" s="98">
        <f>'Sales Forecast by COS'!VTF6</f>
        <v>0</v>
      </c>
      <c r="VTG7" s="98">
        <f>'Sales Forecast by COS'!VTG6</f>
        <v>0</v>
      </c>
      <c r="VTH7" s="98">
        <f>'Sales Forecast by COS'!VTH6</f>
        <v>0</v>
      </c>
      <c r="VTI7" s="98">
        <f>'Sales Forecast by COS'!VTI6</f>
        <v>0</v>
      </c>
      <c r="VTJ7" s="98">
        <f>'Sales Forecast by COS'!VTJ6</f>
        <v>0</v>
      </c>
      <c r="VTK7" s="98">
        <f>'Sales Forecast by COS'!VTK6</f>
        <v>0</v>
      </c>
      <c r="VTL7" s="98">
        <f>'Sales Forecast by COS'!VTL6</f>
        <v>0</v>
      </c>
      <c r="VTM7" s="98">
        <f>'Sales Forecast by COS'!VTM6</f>
        <v>0</v>
      </c>
      <c r="VTN7" s="98">
        <f>'Sales Forecast by COS'!VTN6</f>
        <v>0</v>
      </c>
      <c r="VTO7" s="98">
        <f>'Sales Forecast by COS'!VTO6</f>
        <v>0</v>
      </c>
      <c r="VTP7" s="98">
        <f>'Sales Forecast by COS'!VTP6</f>
        <v>0</v>
      </c>
      <c r="VTQ7" s="98">
        <f>'Sales Forecast by COS'!VTQ6</f>
        <v>0</v>
      </c>
      <c r="VTR7" s="98">
        <f>'Sales Forecast by COS'!VTR6</f>
        <v>0</v>
      </c>
      <c r="VTS7" s="98">
        <f>'Sales Forecast by COS'!VTS6</f>
        <v>0</v>
      </c>
      <c r="VTT7" s="98">
        <f>'Sales Forecast by COS'!VTT6</f>
        <v>0</v>
      </c>
      <c r="VTU7" s="98">
        <f>'Sales Forecast by COS'!VTU6</f>
        <v>0</v>
      </c>
      <c r="VTV7" s="98">
        <f>'Sales Forecast by COS'!VTV6</f>
        <v>0</v>
      </c>
      <c r="VTW7" s="98">
        <f>'Sales Forecast by COS'!VTW6</f>
        <v>0</v>
      </c>
      <c r="VTX7" s="98">
        <f>'Sales Forecast by COS'!VTX6</f>
        <v>0</v>
      </c>
      <c r="VTY7" s="98">
        <f>'Sales Forecast by COS'!VTY6</f>
        <v>0</v>
      </c>
      <c r="VTZ7" s="98">
        <f>'Sales Forecast by COS'!VTZ6</f>
        <v>0</v>
      </c>
      <c r="VUA7" s="98">
        <f>'Sales Forecast by COS'!VUA6</f>
        <v>0</v>
      </c>
      <c r="VUB7" s="98">
        <f>'Sales Forecast by COS'!VUB6</f>
        <v>0</v>
      </c>
      <c r="VUC7" s="98">
        <f>'Sales Forecast by COS'!VUC6</f>
        <v>0</v>
      </c>
      <c r="VUD7" s="98">
        <f>'Sales Forecast by COS'!VUD6</f>
        <v>0</v>
      </c>
      <c r="VUE7" s="98">
        <f>'Sales Forecast by COS'!VUE6</f>
        <v>0</v>
      </c>
      <c r="VUF7" s="98">
        <f>'Sales Forecast by COS'!VUF6</f>
        <v>0</v>
      </c>
      <c r="VUG7" s="98">
        <f>'Sales Forecast by COS'!VUG6</f>
        <v>0</v>
      </c>
      <c r="VUH7" s="98">
        <f>'Sales Forecast by COS'!VUH6</f>
        <v>0</v>
      </c>
      <c r="VUI7" s="98">
        <f>'Sales Forecast by COS'!VUI6</f>
        <v>0</v>
      </c>
      <c r="VUJ7" s="98">
        <f>'Sales Forecast by COS'!VUJ6</f>
        <v>0</v>
      </c>
      <c r="VUK7" s="98">
        <f>'Sales Forecast by COS'!VUK6</f>
        <v>0</v>
      </c>
      <c r="VUL7" s="98">
        <f>'Sales Forecast by COS'!VUL6</f>
        <v>0</v>
      </c>
      <c r="VUM7" s="98">
        <f>'Sales Forecast by COS'!VUM6</f>
        <v>0</v>
      </c>
      <c r="VUN7" s="98">
        <f>'Sales Forecast by COS'!VUN6</f>
        <v>0</v>
      </c>
      <c r="VUO7" s="98">
        <f>'Sales Forecast by COS'!VUO6</f>
        <v>0</v>
      </c>
      <c r="VUP7" s="98">
        <f>'Sales Forecast by COS'!VUP6</f>
        <v>0</v>
      </c>
      <c r="VUQ7" s="98">
        <f>'Sales Forecast by COS'!VUQ6</f>
        <v>0</v>
      </c>
      <c r="VUR7" s="98">
        <f>'Sales Forecast by COS'!VUR6</f>
        <v>0</v>
      </c>
      <c r="VUS7" s="98">
        <f>'Sales Forecast by COS'!VUS6</f>
        <v>0</v>
      </c>
      <c r="VUT7" s="98">
        <f>'Sales Forecast by COS'!VUT6</f>
        <v>0</v>
      </c>
      <c r="VUU7" s="98">
        <f>'Sales Forecast by COS'!VUU6</f>
        <v>0</v>
      </c>
      <c r="VUV7" s="98">
        <f>'Sales Forecast by COS'!VUV6</f>
        <v>0</v>
      </c>
      <c r="VUW7" s="98">
        <f>'Sales Forecast by COS'!VUW6</f>
        <v>0</v>
      </c>
      <c r="VUX7" s="98">
        <f>'Sales Forecast by COS'!VUX6</f>
        <v>0</v>
      </c>
      <c r="VUY7" s="98">
        <f>'Sales Forecast by COS'!VUY6</f>
        <v>0</v>
      </c>
      <c r="VUZ7" s="98">
        <f>'Sales Forecast by COS'!VUZ6</f>
        <v>0</v>
      </c>
      <c r="VVA7" s="98">
        <f>'Sales Forecast by COS'!VVA6</f>
        <v>0</v>
      </c>
      <c r="VVB7" s="98">
        <f>'Sales Forecast by COS'!VVB6</f>
        <v>0</v>
      </c>
      <c r="VVC7" s="98">
        <f>'Sales Forecast by COS'!VVC6</f>
        <v>0</v>
      </c>
      <c r="VVD7" s="98">
        <f>'Sales Forecast by COS'!VVD6</f>
        <v>0</v>
      </c>
      <c r="VVE7" s="98">
        <f>'Sales Forecast by COS'!VVE6</f>
        <v>0</v>
      </c>
      <c r="VVF7" s="98">
        <f>'Sales Forecast by COS'!VVF6</f>
        <v>0</v>
      </c>
      <c r="VVG7" s="98">
        <f>'Sales Forecast by COS'!VVG6</f>
        <v>0</v>
      </c>
      <c r="VVH7" s="98">
        <f>'Sales Forecast by COS'!VVH6</f>
        <v>0</v>
      </c>
      <c r="VVI7" s="98">
        <f>'Sales Forecast by COS'!VVI6</f>
        <v>0</v>
      </c>
      <c r="VVJ7" s="98">
        <f>'Sales Forecast by COS'!VVJ6</f>
        <v>0</v>
      </c>
      <c r="VVK7" s="98">
        <f>'Sales Forecast by COS'!VVK6</f>
        <v>0</v>
      </c>
      <c r="VVL7" s="98">
        <f>'Sales Forecast by COS'!VVL6</f>
        <v>0</v>
      </c>
      <c r="VVM7" s="98">
        <f>'Sales Forecast by COS'!VVM6</f>
        <v>0</v>
      </c>
      <c r="VVN7" s="98">
        <f>'Sales Forecast by COS'!VVN6</f>
        <v>0</v>
      </c>
      <c r="VVO7" s="98">
        <f>'Sales Forecast by COS'!VVO6</f>
        <v>0</v>
      </c>
      <c r="VVP7" s="98">
        <f>'Sales Forecast by COS'!VVP6</f>
        <v>0</v>
      </c>
      <c r="VVQ7" s="98">
        <f>'Sales Forecast by COS'!VVQ6</f>
        <v>0</v>
      </c>
      <c r="VVR7" s="98">
        <f>'Sales Forecast by COS'!VVR6</f>
        <v>0</v>
      </c>
      <c r="VVS7" s="98">
        <f>'Sales Forecast by COS'!VVS6</f>
        <v>0</v>
      </c>
      <c r="VVT7" s="98">
        <f>'Sales Forecast by COS'!VVT6</f>
        <v>0</v>
      </c>
      <c r="VVU7" s="98">
        <f>'Sales Forecast by COS'!VVU6</f>
        <v>0</v>
      </c>
      <c r="VVV7" s="98">
        <f>'Sales Forecast by COS'!VVV6</f>
        <v>0</v>
      </c>
      <c r="VVW7" s="98">
        <f>'Sales Forecast by COS'!VVW6</f>
        <v>0</v>
      </c>
      <c r="VVX7" s="98">
        <f>'Sales Forecast by COS'!VVX6</f>
        <v>0</v>
      </c>
      <c r="VVY7" s="98">
        <f>'Sales Forecast by COS'!VVY6</f>
        <v>0</v>
      </c>
      <c r="VVZ7" s="98">
        <f>'Sales Forecast by COS'!VVZ6</f>
        <v>0</v>
      </c>
      <c r="VWA7" s="98">
        <f>'Sales Forecast by COS'!VWA6</f>
        <v>0</v>
      </c>
      <c r="VWB7" s="98">
        <f>'Sales Forecast by COS'!VWB6</f>
        <v>0</v>
      </c>
      <c r="VWC7" s="98">
        <f>'Sales Forecast by COS'!VWC6</f>
        <v>0</v>
      </c>
      <c r="VWD7" s="98">
        <f>'Sales Forecast by COS'!VWD6</f>
        <v>0</v>
      </c>
      <c r="VWE7" s="98">
        <f>'Sales Forecast by COS'!VWE6</f>
        <v>0</v>
      </c>
      <c r="VWF7" s="98">
        <f>'Sales Forecast by COS'!VWF6</f>
        <v>0</v>
      </c>
      <c r="VWG7" s="98">
        <f>'Sales Forecast by COS'!VWG6</f>
        <v>0</v>
      </c>
      <c r="VWH7" s="98">
        <f>'Sales Forecast by COS'!VWH6</f>
        <v>0</v>
      </c>
      <c r="VWI7" s="98">
        <f>'Sales Forecast by COS'!VWI6</f>
        <v>0</v>
      </c>
      <c r="VWJ7" s="98">
        <f>'Sales Forecast by COS'!VWJ6</f>
        <v>0</v>
      </c>
      <c r="VWK7" s="98">
        <f>'Sales Forecast by COS'!VWK6</f>
        <v>0</v>
      </c>
      <c r="VWL7" s="98">
        <f>'Sales Forecast by COS'!VWL6</f>
        <v>0</v>
      </c>
      <c r="VWM7" s="98">
        <f>'Sales Forecast by COS'!VWM6</f>
        <v>0</v>
      </c>
      <c r="VWN7" s="98">
        <f>'Sales Forecast by COS'!VWN6</f>
        <v>0</v>
      </c>
      <c r="VWO7" s="98">
        <f>'Sales Forecast by COS'!VWO6</f>
        <v>0</v>
      </c>
      <c r="VWP7" s="98">
        <f>'Sales Forecast by COS'!VWP6</f>
        <v>0</v>
      </c>
      <c r="VWQ7" s="98">
        <f>'Sales Forecast by COS'!VWQ6</f>
        <v>0</v>
      </c>
      <c r="VWR7" s="98">
        <f>'Sales Forecast by COS'!VWR6</f>
        <v>0</v>
      </c>
      <c r="VWS7" s="98">
        <f>'Sales Forecast by COS'!VWS6</f>
        <v>0</v>
      </c>
      <c r="VWT7" s="98">
        <f>'Sales Forecast by COS'!VWT6</f>
        <v>0</v>
      </c>
      <c r="VWU7" s="98">
        <f>'Sales Forecast by COS'!VWU6</f>
        <v>0</v>
      </c>
      <c r="VWV7" s="98">
        <f>'Sales Forecast by COS'!VWV6</f>
        <v>0</v>
      </c>
      <c r="VWW7" s="98">
        <f>'Sales Forecast by COS'!VWW6</f>
        <v>0</v>
      </c>
      <c r="VWX7" s="98">
        <f>'Sales Forecast by COS'!VWX6</f>
        <v>0</v>
      </c>
      <c r="VWY7" s="98">
        <f>'Sales Forecast by COS'!VWY6</f>
        <v>0</v>
      </c>
      <c r="VWZ7" s="98">
        <f>'Sales Forecast by COS'!VWZ6</f>
        <v>0</v>
      </c>
      <c r="VXA7" s="98">
        <f>'Sales Forecast by COS'!VXA6</f>
        <v>0</v>
      </c>
      <c r="VXB7" s="98">
        <f>'Sales Forecast by COS'!VXB6</f>
        <v>0</v>
      </c>
      <c r="VXC7" s="98">
        <f>'Sales Forecast by COS'!VXC6</f>
        <v>0</v>
      </c>
      <c r="VXD7" s="98">
        <f>'Sales Forecast by COS'!VXD6</f>
        <v>0</v>
      </c>
      <c r="VXE7" s="98">
        <f>'Sales Forecast by COS'!VXE6</f>
        <v>0</v>
      </c>
      <c r="VXF7" s="98">
        <f>'Sales Forecast by COS'!VXF6</f>
        <v>0</v>
      </c>
      <c r="VXG7" s="98">
        <f>'Sales Forecast by COS'!VXG6</f>
        <v>0</v>
      </c>
      <c r="VXH7" s="98">
        <f>'Sales Forecast by COS'!VXH6</f>
        <v>0</v>
      </c>
      <c r="VXI7" s="98">
        <f>'Sales Forecast by COS'!VXI6</f>
        <v>0</v>
      </c>
      <c r="VXJ7" s="98">
        <f>'Sales Forecast by COS'!VXJ6</f>
        <v>0</v>
      </c>
      <c r="VXK7" s="98">
        <f>'Sales Forecast by COS'!VXK6</f>
        <v>0</v>
      </c>
      <c r="VXL7" s="98">
        <f>'Sales Forecast by COS'!VXL6</f>
        <v>0</v>
      </c>
      <c r="VXM7" s="98">
        <f>'Sales Forecast by COS'!VXM6</f>
        <v>0</v>
      </c>
      <c r="VXN7" s="98">
        <f>'Sales Forecast by COS'!VXN6</f>
        <v>0</v>
      </c>
      <c r="VXO7" s="98">
        <f>'Sales Forecast by COS'!VXO6</f>
        <v>0</v>
      </c>
      <c r="VXP7" s="98">
        <f>'Sales Forecast by COS'!VXP6</f>
        <v>0</v>
      </c>
      <c r="VXQ7" s="98">
        <f>'Sales Forecast by COS'!VXQ6</f>
        <v>0</v>
      </c>
      <c r="VXR7" s="98">
        <f>'Sales Forecast by COS'!VXR6</f>
        <v>0</v>
      </c>
      <c r="VXS7" s="98">
        <f>'Sales Forecast by COS'!VXS6</f>
        <v>0</v>
      </c>
      <c r="VXT7" s="98">
        <f>'Sales Forecast by COS'!VXT6</f>
        <v>0</v>
      </c>
      <c r="VXU7" s="98">
        <f>'Sales Forecast by COS'!VXU6</f>
        <v>0</v>
      </c>
      <c r="VXV7" s="98">
        <f>'Sales Forecast by COS'!VXV6</f>
        <v>0</v>
      </c>
      <c r="VXW7" s="98">
        <f>'Sales Forecast by COS'!VXW6</f>
        <v>0</v>
      </c>
      <c r="VXX7" s="98">
        <f>'Sales Forecast by COS'!VXX6</f>
        <v>0</v>
      </c>
      <c r="VXY7" s="98">
        <f>'Sales Forecast by COS'!VXY6</f>
        <v>0</v>
      </c>
      <c r="VXZ7" s="98">
        <f>'Sales Forecast by COS'!VXZ6</f>
        <v>0</v>
      </c>
      <c r="VYA7" s="98">
        <f>'Sales Forecast by COS'!VYA6</f>
        <v>0</v>
      </c>
      <c r="VYB7" s="98">
        <f>'Sales Forecast by COS'!VYB6</f>
        <v>0</v>
      </c>
      <c r="VYC7" s="98">
        <f>'Sales Forecast by COS'!VYC6</f>
        <v>0</v>
      </c>
      <c r="VYD7" s="98">
        <f>'Sales Forecast by COS'!VYD6</f>
        <v>0</v>
      </c>
      <c r="VYE7" s="98">
        <f>'Sales Forecast by COS'!VYE6</f>
        <v>0</v>
      </c>
      <c r="VYF7" s="98">
        <f>'Sales Forecast by COS'!VYF6</f>
        <v>0</v>
      </c>
      <c r="VYG7" s="98">
        <f>'Sales Forecast by COS'!VYG6</f>
        <v>0</v>
      </c>
      <c r="VYH7" s="98">
        <f>'Sales Forecast by COS'!VYH6</f>
        <v>0</v>
      </c>
      <c r="VYI7" s="98">
        <f>'Sales Forecast by COS'!VYI6</f>
        <v>0</v>
      </c>
      <c r="VYJ7" s="98">
        <f>'Sales Forecast by COS'!VYJ6</f>
        <v>0</v>
      </c>
      <c r="VYK7" s="98">
        <f>'Sales Forecast by COS'!VYK6</f>
        <v>0</v>
      </c>
      <c r="VYL7" s="98">
        <f>'Sales Forecast by COS'!VYL6</f>
        <v>0</v>
      </c>
      <c r="VYM7" s="98">
        <f>'Sales Forecast by COS'!VYM6</f>
        <v>0</v>
      </c>
      <c r="VYN7" s="98">
        <f>'Sales Forecast by COS'!VYN6</f>
        <v>0</v>
      </c>
      <c r="VYO7" s="98">
        <f>'Sales Forecast by COS'!VYO6</f>
        <v>0</v>
      </c>
      <c r="VYP7" s="98">
        <f>'Sales Forecast by COS'!VYP6</f>
        <v>0</v>
      </c>
      <c r="VYQ7" s="98">
        <f>'Sales Forecast by COS'!VYQ6</f>
        <v>0</v>
      </c>
      <c r="VYR7" s="98">
        <f>'Sales Forecast by COS'!VYR6</f>
        <v>0</v>
      </c>
      <c r="VYS7" s="98">
        <f>'Sales Forecast by COS'!VYS6</f>
        <v>0</v>
      </c>
      <c r="VYT7" s="98">
        <f>'Sales Forecast by COS'!VYT6</f>
        <v>0</v>
      </c>
      <c r="VYU7" s="98">
        <f>'Sales Forecast by COS'!VYU6</f>
        <v>0</v>
      </c>
      <c r="VYV7" s="98">
        <f>'Sales Forecast by COS'!VYV6</f>
        <v>0</v>
      </c>
      <c r="VYW7" s="98">
        <f>'Sales Forecast by COS'!VYW6</f>
        <v>0</v>
      </c>
      <c r="VYX7" s="98">
        <f>'Sales Forecast by COS'!VYX6</f>
        <v>0</v>
      </c>
      <c r="VYY7" s="98">
        <f>'Sales Forecast by COS'!VYY6</f>
        <v>0</v>
      </c>
      <c r="VYZ7" s="98">
        <f>'Sales Forecast by COS'!VYZ6</f>
        <v>0</v>
      </c>
      <c r="VZA7" s="98">
        <f>'Sales Forecast by COS'!VZA6</f>
        <v>0</v>
      </c>
      <c r="VZB7" s="98">
        <f>'Sales Forecast by COS'!VZB6</f>
        <v>0</v>
      </c>
      <c r="VZC7" s="98">
        <f>'Sales Forecast by COS'!VZC6</f>
        <v>0</v>
      </c>
      <c r="VZD7" s="98">
        <f>'Sales Forecast by COS'!VZD6</f>
        <v>0</v>
      </c>
      <c r="VZE7" s="98">
        <f>'Sales Forecast by COS'!VZE6</f>
        <v>0</v>
      </c>
      <c r="VZF7" s="98">
        <f>'Sales Forecast by COS'!VZF6</f>
        <v>0</v>
      </c>
      <c r="VZG7" s="98">
        <f>'Sales Forecast by COS'!VZG6</f>
        <v>0</v>
      </c>
      <c r="VZH7" s="98">
        <f>'Sales Forecast by COS'!VZH6</f>
        <v>0</v>
      </c>
      <c r="VZI7" s="98">
        <f>'Sales Forecast by COS'!VZI6</f>
        <v>0</v>
      </c>
      <c r="VZJ7" s="98">
        <f>'Sales Forecast by COS'!VZJ6</f>
        <v>0</v>
      </c>
      <c r="VZK7" s="98">
        <f>'Sales Forecast by COS'!VZK6</f>
        <v>0</v>
      </c>
      <c r="VZL7" s="98">
        <f>'Sales Forecast by COS'!VZL6</f>
        <v>0</v>
      </c>
      <c r="VZM7" s="98">
        <f>'Sales Forecast by COS'!VZM6</f>
        <v>0</v>
      </c>
      <c r="VZN7" s="98">
        <f>'Sales Forecast by COS'!VZN6</f>
        <v>0</v>
      </c>
      <c r="VZO7" s="98">
        <f>'Sales Forecast by COS'!VZO6</f>
        <v>0</v>
      </c>
      <c r="VZP7" s="98">
        <f>'Sales Forecast by COS'!VZP6</f>
        <v>0</v>
      </c>
      <c r="VZQ7" s="98">
        <f>'Sales Forecast by COS'!VZQ6</f>
        <v>0</v>
      </c>
      <c r="VZR7" s="98">
        <f>'Sales Forecast by COS'!VZR6</f>
        <v>0</v>
      </c>
      <c r="VZS7" s="98">
        <f>'Sales Forecast by COS'!VZS6</f>
        <v>0</v>
      </c>
      <c r="VZT7" s="98">
        <f>'Sales Forecast by COS'!VZT6</f>
        <v>0</v>
      </c>
      <c r="VZU7" s="98">
        <f>'Sales Forecast by COS'!VZU6</f>
        <v>0</v>
      </c>
      <c r="VZV7" s="98">
        <f>'Sales Forecast by COS'!VZV6</f>
        <v>0</v>
      </c>
      <c r="VZW7" s="98">
        <f>'Sales Forecast by COS'!VZW6</f>
        <v>0</v>
      </c>
      <c r="VZX7" s="98">
        <f>'Sales Forecast by COS'!VZX6</f>
        <v>0</v>
      </c>
      <c r="VZY7" s="98">
        <f>'Sales Forecast by COS'!VZY6</f>
        <v>0</v>
      </c>
      <c r="VZZ7" s="98">
        <f>'Sales Forecast by COS'!VZZ6</f>
        <v>0</v>
      </c>
      <c r="WAA7" s="98">
        <f>'Sales Forecast by COS'!WAA6</f>
        <v>0</v>
      </c>
      <c r="WAB7" s="98">
        <f>'Sales Forecast by COS'!WAB6</f>
        <v>0</v>
      </c>
      <c r="WAC7" s="98">
        <f>'Sales Forecast by COS'!WAC6</f>
        <v>0</v>
      </c>
      <c r="WAD7" s="98">
        <f>'Sales Forecast by COS'!WAD6</f>
        <v>0</v>
      </c>
      <c r="WAE7" s="98">
        <f>'Sales Forecast by COS'!WAE6</f>
        <v>0</v>
      </c>
      <c r="WAF7" s="98">
        <f>'Sales Forecast by COS'!WAF6</f>
        <v>0</v>
      </c>
      <c r="WAG7" s="98">
        <f>'Sales Forecast by COS'!WAG6</f>
        <v>0</v>
      </c>
      <c r="WAH7" s="98">
        <f>'Sales Forecast by COS'!WAH6</f>
        <v>0</v>
      </c>
      <c r="WAI7" s="98">
        <f>'Sales Forecast by COS'!WAI6</f>
        <v>0</v>
      </c>
      <c r="WAJ7" s="98">
        <f>'Sales Forecast by COS'!WAJ6</f>
        <v>0</v>
      </c>
      <c r="WAK7" s="98">
        <f>'Sales Forecast by COS'!WAK6</f>
        <v>0</v>
      </c>
      <c r="WAL7" s="98">
        <f>'Sales Forecast by COS'!WAL6</f>
        <v>0</v>
      </c>
      <c r="WAM7" s="98">
        <f>'Sales Forecast by COS'!WAM6</f>
        <v>0</v>
      </c>
      <c r="WAN7" s="98">
        <f>'Sales Forecast by COS'!WAN6</f>
        <v>0</v>
      </c>
      <c r="WAO7" s="98">
        <f>'Sales Forecast by COS'!WAO6</f>
        <v>0</v>
      </c>
      <c r="WAP7" s="98">
        <f>'Sales Forecast by COS'!WAP6</f>
        <v>0</v>
      </c>
      <c r="WAQ7" s="98">
        <f>'Sales Forecast by COS'!WAQ6</f>
        <v>0</v>
      </c>
      <c r="WAR7" s="98">
        <f>'Sales Forecast by COS'!WAR6</f>
        <v>0</v>
      </c>
      <c r="WAS7" s="98">
        <f>'Sales Forecast by COS'!WAS6</f>
        <v>0</v>
      </c>
      <c r="WAT7" s="98">
        <f>'Sales Forecast by COS'!WAT6</f>
        <v>0</v>
      </c>
      <c r="WAU7" s="98">
        <f>'Sales Forecast by COS'!WAU6</f>
        <v>0</v>
      </c>
      <c r="WAV7" s="98">
        <f>'Sales Forecast by COS'!WAV6</f>
        <v>0</v>
      </c>
      <c r="WAW7" s="98">
        <f>'Sales Forecast by COS'!WAW6</f>
        <v>0</v>
      </c>
      <c r="WAX7" s="98">
        <f>'Sales Forecast by COS'!WAX6</f>
        <v>0</v>
      </c>
      <c r="WAY7" s="98">
        <f>'Sales Forecast by COS'!WAY6</f>
        <v>0</v>
      </c>
      <c r="WAZ7" s="98">
        <f>'Sales Forecast by COS'!WAZ6</f>
        <v>0</v>
      </c>
      <c r="WBA7" s="98">
        <f>'Sales Forecast by COS'!WBA6</f>
        <v>0</v>
      </c>
      <c r="WBB7" s="98">
        <f>'Sales Forecast by COS'!WBB6</f>
        <v>0</v>
      </c>
      <c r="WBC7" s="98">
        <f>'Sales Forecast by COS'!WBC6</f>
        <v>0</v>
      </c>
      <c r="WBD7" s="98">
        <f>'Sales Forecast by COS'!WBD6</f>
        <v>0</v>
      </c>
      <c r="WBE7" s="98">
        <f>'Sales Forecast by COS'!WBE6</f>
        <v>0</v>
      </c>
      <c r="WBF7" s="98">
        <f>'Sales Forecast by COS'!WBF6</f>
        <v>0</v>
      </c>
      <c r="WBG7" s="98">
        <f>'Sales Forecast by COS'!WBG6</f>
        <v>0</v>
      </c>
      <c r="WBH7" s="98">
        <f>'Sales Forecast by COS'!WBH6</f>
        <v>0</v>
      </c>
      <c r="WBI7" s="98">
        <f>'Sales Forecast by COS'!WBI6</f>
        <v>0</v>
      </c>
      <c r="WBJ7" s="98">
        <f>'Sales Forecast by COS'!WBJ6</f>
        <v>0</v>
      </c>
      <c r="WBK7" s="98">
        <f>'Sales Forecast by COS'!WBK6</f>
        <v>0</v>
      </c>
      <c r="WBL7" s="98">
        <f>'Sales Forecast by COS'!WBL6</f>
        <v>0</v>
      </c>
      <c r="WBM7" s="98">
        <f>'Sales Forecast by COS'!WBM6</f>
        <v>0</v>
      </c>
      <c r="WBN7" s="98">
        <f>'Sales Forecast by COS'!WBN6</f>
        <v>0</v>
      </c>
      <c r="WBO7" s="98">
        <f>'Sales Forecast by COS'!WBO6</f>
        <v>0</v>
      </c>
      <c r="WBP7" s="98">
        <f>'Sales Forecast by COS'!WBP6</f>
        <v>0</v>
      </c>
      <c r="WBQ7" s="98">
        <f>'Sales Forecast by COS'!WBQ6</f>
        <v>0</v>
      </c>
      <c r="WBR7" s="98">
        <f>'Sales Forecast by COS'!WBR6</f>
        <v>0</v>
      </c>
      <c r="WBS7" s="98">
        <f>'Sales Forecast by COS'!WBS6</f>
        <v>0</v>
      </c>
      <c r="WBT7" s="98">
        <f>'Sales Forecast by COS'!WBT6</f>
        <v>0</v>
      </c>
      <c r="WBU7" s="98">
        <f>'Sales Forecast by COS'!WBU6</f>
        <v>0</v>
      </c>
      <c r="WBV7" s="98">
        <f>'Sales Forecast by COS'!WBV6</f>
        <v>0</v>
      </c>
      <c r="WBW7" s="98">
        <f>'Sales Forecast by COS'!WBW6</f>
        <v>0</v>
      </c>
      <c r="WBX7" s="98">
        <f>'Sales Forecast by COS'!WBX6</f>
        <v>0</v>
      </c>
      <c r="WBY7" s="98">
        <f>'Sales Forecast by COS'!WBY6</f>
        <v>0</v>
      </c>
      <c r="WBZ7" s="98">
        <f>'Sales Forecast by COS'!WBZ6</f>
        <v>0</v>
      </c>
      <c r="WCA7" s="98">
        <f>'Sales Forecast by COS'!WCA6</f>
        <v>0</v>
      </c>
      <c r="WCB7" s="98">
        <f>'Sales Forecast by COS'!WCB6</f>
        <v>0</v>
      </c>
      <c r="WCC7" s="98">
        <f>'Sales Forecast by COS'!WCC6</f>
        <v>0</v>
      </c>
      <c r="WCD7" s="98">
        <f>'Sales Forecast by COS'!WCD6</f>
        <v>0</v>
      </c>
      <c r="WCE7" s="98">
        <f>'Sales Forecast by COS'!WCE6</f>
        <v>0</v>
      </c>
      <c r="WCF7" s="98">
        <f>'Sales Forecast by COS'!WCF6</f>
        <v>0</v>
      </c>
      <c r="WCG7" s="98">
        <f>'Sales Forecast by COS'!WCG6</f>
        <v>0</v>
      </c>
      <c r="WCH7" s="98">
        <f>'Sales Forecast by COS'!WCH6</f>
        <v>0</v>
      </c>
      <c r="WCI7" s="98">
        <f>'Sales Forecast by COS'!WCI6</f>
        <v>0</v>
      </c>
      <c r="WCJ7" s="98">
        <f>'Sales Forecast by COS'!WCJ6</f>
        <v>0</v>
      </c>
      <c r="WCK7" s="98">
        <f>'Sales Forecast by COS'!WCK6</f>
        <v>0</v>
      </c>
      <c r="WCL7" s="98">
        <f>'Sales Forecast by COS'!WCL6</f>
        <v>0</v>
      </c>
      <c r="WCM7" s="98">
        <f>'Sales Forecast by COS'!WCM6</f>
        <v>0</v>
      </c>
      <c r="WCN7" s="98">
        <f>'Sales Forecast by COS'!WCN6</f>
        <v>0</v>
      </c>
      <c r="WCO7" s="98">
        <f>'Sales Forecast by COS'!WCO6</f>
        <v>0</v>
      </c>
      <c r="WCP7" s="98">
        <f>'Sales Forecast by COS'!WCP6</f>
        <v>0</v>
      </c>
      <c r="WCQ7" s="98">
        <f>'Sales Forecast by COS'!WCQ6</f>
        <v>0</v>
      </c>
      <c r="WCR7" s="98">
        <f>'Sales Forecast by COS'!WCR6</f>
        <v>0</v>
      </c>
      <c r="WCS7" s="98">
        <f>'Sales Forecast by COS'!WCS6</f>
        <v>0</v>
      </c>
      <c r="WCT7" s="98">
        <f>'Sales Forecast by COS'!WCT6</f>
        <v>0</v>
      </c>
      <c r="WCU7" s="98">
        <f>'Sales Forecast by COS'!WCU6</f>
        <v>0</v>
      </c>
      <c r="WCV7" s="98">
        <f>'Sales Forecast by COS'!WCV6</f>
        <v>0</v>
      </c>
      <c r="WCW7" s="98">
        <f>'Sales Forecast by COS'!WCW6</f>
        <v>0</v>
      </c>
      <c r="WCX7" s="98">
        <f>'Sales Forecast by COS'!WCX6</f>
        <v>0</v>
      </c>
      <c r="WCY7" s="98">
        <f>'Sales Forecast by COS'!WCY6</f>
        <v>0</v>
      </c>
      <c r="WCZ7" s="98">
        <f>'Sales Forecast by COS'!WCZ6</f>
        <v>0</v>
      </c>
      <c r="WDA7" s="98">
        <f>'Sales Forecast by COS'!WDA6</f>
        <v>0</v>
      </c>
      <c r="WDB7" s="98">
        <f>'Sales Forecast by COS'!WDB6</f>
        <v>0</v>
      </c>
      <c r="WDC7" s="98">
        <f>'Sales Forecast by COS'!WDC6</f>
        <v>0</v>
      </c>
      <c r="WDD7" s="98">
        <f>'Sales Forecast by COS'!WDD6</f>
        <v>0</v>
      </c>
      <c r="WDE7" s="98">
        <f>'Sales Forecast by COS'!WDE6</f>
        <v>0</v>
      </c>
      <c r="WDF7" s="98">
        <f>'Sales Forecast by COS'!WDF6</f>
        <v>0</v>
      </c>
      <c r="WDG7" s="98">
        <f>'Sales Forecast by COS'!WDG6</f>
        <v>0</v>
      </c>
      <c r="WDH7" s="98">
        <f>'Sales Forecast by COS'!WDH6</f>
        <v>0</v>
      </c>
      <c r="WDI7" s="98">
        <f>'Sales Forecast by COS'!WDI6</f>
        <v>0</v>
      </c>
      <c r="WDJ7" s="98">
        <f>'Sales Forecast by COS'!WDJ6</f>
        <v>0</v>
      </c>
      <c r="WDK7" s="98">
        <f>'Sales Forecast by COS'!WDK6</f>
        <v>0</v>
      </c>
      <c r="WDL7" s="98">
        <f>'Sales Forecast by COS'!WDL6</f>
        <v>0</v>
      </c>
      <c r="WDM7" s="98">
        <f>'Sales Forecast by COS'!WDM6</f>
        <v>0</v>
      </c>
      <c r="WDN7" s="98">
        <f>'Sales Forecast by COS'!WDN6</f>
        <v>0</v>
      </c>
      <c r="WDO7" s="98">
        <f>'Sales Forecast by COS'!WDO6</f>
        <v>0</v>
      </c>
      <c r="WDP7" s="98">
        <f>'Sales Forecast by COS'!WDP6</f>
        <v>0</v>
      </c>
      <c r="WDQ7" s="98">
        <f>'Sales Forecast by COS'!WDQ6</f>
        <v>0</v>
      </c>
      <c r="WDR7" s="98">
        <f>'Sales Forecast by COS'!WDR6</f>
        <v>0</v>
      </c>
      <c r="WDS7" s="98">
        <f>'Sales Forecast by COS'!WDS6</f>
        <v>0</v>
      </c>
      <c r="WDT7" s="98">
        <f>'Sales Forecast by COS'!WDT6</f>
        <v>0</v>
      </c>
      <c r="WDU7" s="98">
        <f>'Sales Forecast by COS'!WDU6</f>
        <v>0</v>
      </c>
      <c r="WDV7" s="98">
        <f>'Sales Forecast by COS'!WDV6</f>
        <v>0</v>
      </c>
      <c r="WDW7" s="98">
        <f>'Sales Forecast by COS'!WDW6</f>
        <v>0</v>
      </c>
      <c r="WDX7" s="98">
        <f>'Sales Forecast by COS'!WDX6</f>
        <v>0</v>
      </c>
      <c r="WDY7" s="98">
        <f>'Sales Forecast by COS'!WDY6</f>
        <v>0</v>
      </c>
      <c r="WDZ7" s="98">
        <f>'Sales Forecast by COS'!WDZ6</f>
        <v>0</v>
      </c>
      <c r="WEA7" s="98">
        <f>'Sales Forecast by COS'!WEA6</f>
        <v>0</v>
      </c>
      <c r="WEB7" s="98">
        <f>'Sales Forecast by COS'!WEB6</f>
        <v>0</v>
      </c>
      <c r="WEC7" s="98">
        <f>'Sales Forecast by COS'!WEC6</f>
        <v>0</v>
      </c>
      <c r="WED7" s="98">
        <f>'Sales Forecast by COS'!WED6</f>
        <v>0</v>
      </c>
      <c r="WEE7" s="98">
        <f>'Sales Forecast by COS'!WEE6</f>
        <v>0</v>
      </c>
      <c r="WEF7" s="98">
        <f>'Sales Forecast by COS'!WEF6</f>
        <v>0</v>
      </c>
      <c r="WEG7" s="98">
        <f>'Sales Forecast by COS'!WEG6</f>
        <v>0</v>
      </c>
      <c r="WEH7" s="98">
        <f>'Sales Forecast by COS'!WEH6</f>
        <v>0</v>
      </c>
      <c r="WEI7" s="98">
        <f>'Sales Forecast by COS'!WEI6</f>
        <v>0</v>
      </c>
      <c r="WEJ7" s="98">
        <f>'Sales Forecast by COS'!WEJ6</f>
        <v>0</v>
      </c>
      <c r="WEK7" s="98">
        <f>'Sales Forecast by COS'!WEK6</f>
        <v>0</v>
      </c>
      <c r="WEL7" s="98">
        <f>'Sales Forecast by COS'!WEL6</f>
        <v>0</v>
      </c>
      <c r="WEM7" s="98">
        <f>'Sales Forecast by COS'!WEM6</f>
        <v>0</v>
      </c>
      <c r="WEN7" s="98">
        <f>'Sales Forecast by COS'!WEN6</f>
        <v>0</v>
      </c>
      <c r="WEO7" s="98">
        <f>'Sales Forecast by COS'!WEO6</f>
        <v>0</v>
      </c>
      <c r="WEP7" s="98">
        <f>'Sales Forecast by COS'!WEP6</f>
        <v>0</v>
      </c>
      <c r="WEQ7" s="98">
        <f>'Sales Forecast by COS'!WEQ6</f>
        <v>0</v>
      </c>
      <c r="WER7" s="98">
        <f>'Sales Forecast by COS'!WER6</f>
        <v>0</v>
      </c>
      <c r="WES7" s="98">
        <f>'Sales Forecast by COS'!WES6</f>
        <v>0</v>
      </c>
      <c r="WET7" s="98">
        <f>'Sales Forecast by COS'!WET6</f>
        <v>0</v>
      </c>
      <c r="WEU7" s="98">
        <f>'Sales Forecast by COS'!WEU6</f>
        <v>0</v>
      </c>
      <c r="WEV7" s="98">
        <f>'Sales Forecast by COS'!WEV6</f>
        <v>0</v>
      </c>
      <c r="WEW7" s="98">
        <f>'Sales Forecast by COS'!WEW6</f>
        <v>0</v>
      </c>
      <c r="WEX7" s="98">
        <f>'Sales Forecast by COS'!WEX6</f>
        <v>0</v>
      </c>
      <c r="WEY7" s="98">
        <f>'Sales Forecast by COS'!WEY6</f>
        <v>0</v>
      </c>
      <c r="WEZ7" s="98">
        <f>'Sales Forecast by COS'!WEZ6</f>
        <v>0</v>
      </c>
      <c r="WFA7" s="98">
        <f>'Sales Forecast by COS'!WFA6</f>
        <v>0</v>
      </c>
      <c r="WFB7" s="98">
        <f>'Sales Forecast by COS'!WFB6</f>
        <v>0</v>
      </c>
      <c r="WFC7" s="98">
        <f>'Sales Forecast by COS'!WFC6</f>
        <v>0</v>
      </c>
      <c r="WFD7" s="98">
        <f>'Sales Forecast by COS'!WFD6</f>
        <v>0</v>
      </c>
      <c r="WFE7" s="98">
        <f>'Sales Forecast by COS'!WFE6</f>
        <v>0</v>
      </c>
      <c r="WFF7" s="98">
        <f>'Sales Forecast by COS'!WFF6</f>
        <v>0</v>
      </c>
      <c r="WFG7" s="98">
        <f>'Sales Forecast by COS'!WFG6</f>
        <v>0</v>
      </c>
      <c r="WFH7" s="98">
        <f>'Sales Forecast by COS'!WFH6</f>
        <v>0</v>
      </c>
      <c r="WFI7" s="98">
        <f>'Sales Forecast by COS'!WFI6</f>
        <v>0</v>
      </c>
      <c r="WFJ7" s="98">
        <f>'Sales Forecast by COS'!WFJ6</f>
        <v>0</v>
      </c>
      <c r="WFK7" s="98">
        <f>'Sales Forecast by COS'!WFK6</f>
        <v>0</v>
      </c>
      <c r="WFL7" s="98">
        <f>'Sales Forecast by COS'!WFL6</f>
        <v>0</v>
      </c>
      <c r="WFM7" s="98">
        <f>'Sales Forecast by COS'!WFM6</f>
        <v>0</v>
      </c>
      <c r="WFN7" s="98">
        <f>'Sales Forecast by COS'!WFN6</f>
        <v>0</v>
      </c>
      <c r="WFO7" s="98">
        <f>'Sales Forecast by COS'!WFO6</f>
        <v>0</v>
      </c>
      <c r="WFP7" s="98">
        <f>'Sales Forecast by COS'!WFP6</f>
        <v>0</v>
      </c>
      <c r="WFQ7" s="98">
        <f>'Sales Forecast by COS'!WFQ6</f>
        <v>0</v>
      </c>
      <c r="WFR7" s="98">
        <f>'Sales Forecast by COS'!WFR6</f>
        <v>0</v>
      </c>
      <c r="WFS7" s="98">
        <f>'Sales Forecast by COS'!WFS6</f>
        <v>0</v>
      </c>
      <c r="WFT7" s="98">
        <f>'Sales Forecast by COS'!WFT6</f>
        <v>0</v>
      </c>
      <c r="WFU7" s="98">
        <f>'Sales Forecast by COS'!WFU6</f>
        <v>0</v>
      </c>
      <c r="WFV7" s="98">
        <f>'Sales Forecast by COS'!WFV6</f>
        <v>0</v>
      </c>
      <c r="WFW7" s="98">
        <f>'Sales Forecast by COS'!WFW6</f>
        <v>0</v>
      </c>
      <c r="WFX7" s="98">
        <f>'Sales Forecast by COS'!WFX6</f>
        <v>0</v>
      </c>
      <c r="WFY7" s="98">
        <f>'Sales Forecast by COS'!WFY6</f>
        <v>0</v>
      </c>
      <c r="WFZ7" s="98">
        <f>'Sales Forecast by COS'!WFZ6</f>
        <v>0</v>
      </c>
      <c r="WGA7" s="98">
        <f>'Sales Forecast by COS'!WGA6</f>
        <v>0</v>
      </c>
      <c r="WGB7" s="98">
        <f>'Sales Forecast by COS'!WGB6</f>
        <v>0</v>
      </c>
      <c r="WGC7" s="98">
        <f>'Sales Forecast by COS'!WGC6</f>
        <v>0</v>
      </c>
      <c r="WGD7" s="98">
        <f>'Sales Forecast by COS'!WGD6</f>
        <v>0</v>
      </c>
      <c r="WGE7" s="98">
        <f>'Sales Forecast by COS'!WGE6</f>
        <v>0</v>
      </c>
      <c r="WGF7" s="98">
        <f>'Sales Forecast by COS'!WGF6</f>
        <v>0</v>
      </c>
      <c r="WGG7" s="98">
        <f>'Sales Forecast by COS'!WGG6</f>
        <v>0</v>
      </c>
      <c r="WGH7" s="98">
        <f>'Sales Forecast by COS'!WGH6</f>
        <v>0</v>
      </c>
      <c r="WGI7" s="98">
        <f>'Sales Forecast by COS'!WGI6</f>
        <v>0</v>
      </c>
      <c r="WGJ7" s="98">
        <f>'Sales Forecast by COS'!WGJ6</f>
        <v>0</v>
      </c>
      <c r="WGK7" s="98">
        <f>'Sales Forecast by COS'!WGK6</f>
        <v>0</v>
      </c>
      <c r="WGL7" s="98">
        <f>'Sales Forecast by COS'!WGL6</f>
        <v>0</v>
      </c>
      <c r="WGM7" s="98">
        <f>'Sales Forecast by COS'!WGM6</f>
        <v>0</v>
      </c>
      <c r="WGN7" s="98">
        <f>'Sales Forecast by COS'!WGN6</f>
        <v>0</v>
      </c>
      <c r="WGO7" s="98">
        <f>'Sales Forecast by COS'!WGO6</f>
        <v>0</v>
      </c>
      <c r="WGP7" s="98">
        <f>'Sales Forecast by COS'!WGP6</f>
        <v>0</v>
      </c>
      <c r="WGQ7" s="98">
        <f>'Sales Forecast by COS'!WGQ6</f>
        <v>0</v>
      </c>
      <c r="WGR7" s="98">
        <f>'Sales Forecast by COS'!WGR6</f>
        <v>0</v>
      </c>
      <c r="WGS7" s="98">
        <f>'Sales Forecast by COS'!WGS6</f>
        <v>0</v>
      </c>
      <c r="WGT7" s="98">
        <f>'Sales Forecast by COS'!WGT6</f>
        <v>0</v>
      </c>
      <c r="WGU7" s="98">
        <f>'Sales Forecast by COS'!WGU6</f>
        <v>0</v>
      </c>
      <c r="WGV7" s="98">
        <f>'Sales Forecast by COS'!WGV6</f>
        <v>0</v>
      </c>
      <c r="WGW7" s="98">
        <f>'Sales Forecast by COS'!WGW6</f>
        <v>0</v>
      </c>
      <c r="WGX7" s="98">
        <f>'Sales Forecast by COS'!WGX6</f>
        <v>0</v>
      </c>
      <c r="WGY7" s="98">
        <f>'Sales Forecast by COS'!WGY6</f>
        <v>0</v>
      </c>
      <c r="WGZ7" s="98">
        <f>'Sales Forecast by COS'!WGZ6</f>
        <v>0</v>
      </c>
      <c r="WHA7" s="98">
        <f>'Sales Forecast by COS'!WHA6</f>
        <v>0</v>
      </c>
      <c r="WHB7" s="98">
        <f>'Sales Forecast by COS'!WHB6</f>
        <v>0</v>
      </c>
      <c r="WHC7" s="98">
        <f>'Sales Forecast by COS'!WHC6</f>
        <v>0</v>
      </c>
      <c r="WHD7" s="98">
        <f>'Sales Forecast by COS'!WHD6</f>
        <v>0</v>
      </c>
      <c r="WHE7" s="98">
        <f>'Sales Forecast by COS'!WHE6</f>
        <v>0</v>
      </c>
      <c r="WHF7" s="98">
        <f>'Sales Forecast by COS'!WHF6</f>
        <v>0</v>
      </c>
      <c r="WHG7" s="98">
        <f>'Sales Forecast by COS'!WHG6</f>
        <v>0</v>
      </c>
      <c r="WHH7" s="98">
        <f>'Sales Forecast by COS'!WHH6</f>
        <v>0</v>
      </c>
      <c r="WHI7" s="98">
        <f>'Sales Forecast by COS'!WHI6</f>
        <v>0</v>
      </c>
      <c r="WHJ7" s="98">
        <f>'Sales Forecast by COS'!WHJ6</f>
        <v>0</v>
      </c>
      <c r="WHK7" s="98">
        <f>'Sales Forecast by COS'!WHK6</f>
        <v>0</v>
      </c>
      <c r="WHL7" s="98">
        <f>'Sales Forecast by COS'!WHL6</f>
        <v>0</v>
      </c>
      <c r="WHM7" s="98">
        <f>'Sales Forecast by COS'!WHM6</f>
        <v>0</v>
      </c>
      <c r="WHN7" s="98">
        <f>'Sales Forecast by COS'!WHN6</f>
        <v>0</v>
      </c>
      <c r="WHO7" s="98">
        <f>'Sales Forecast by COS'!WHO6</f>
        <v>0</v>
      </c>
      <c r="WHP7" s="98">
        <f>'Sales Forecast by COS'!WHP6</f>
        <v>0</v>
      </c>
      <c r="WHQ7" s="98">
        <f>'Sales Forecast by COS'!WHQ6</f>
        <v>0</v>
      </c>
      <c r="WHR7" s="98">
        <f>'Sales Forecast by COS'!WHR6</f>
        <v>0</v>
      </c>
      <c r="WHS7" s="98">
        <f>'Sales Forecast by COS'!WHS6</f>
        <v>0</v>
      </c>
      <c r="WHT7" s="98">
        <f>'Sales Forecast by COS'!WHT6</f>
        <v>0</v>
      </c>
      <c r="WHU7" s="98">
        <f>'Sales Forecast by COS'!WHU6</f>
        <v>0</v>
      </c>
      <c r="WHV7" s="98">
        <f>'Sales Forecast by COS'!WHV6</f>
        <v>0</v>
      </c>
      <c r="WHW7" s="98">
        <f>'Sales Forecast by COS'!WHW6</f>
        <v>0</v>
      </c>
      <c r="WHX7" s="98">
        <f>'Sales Forecast by COS'!WHX6</f>
        <v>0</v>
      </c>
      <c r="WHY7" s="98">
        <f>'Sales Forecast by COS'!WHY6</f>
        <v>0</v>
      </c>
      <c r="WHZ7" s="98">
        <f>'Sales Forecast by COS'!WHZ6</f>
        <v>0</v>
      </c>
      <c r="WIA7" s="98">
        <f>'Sales Forecast by COS'!WIA6</f>
        <v>0</v>
      </c>
      <c r="WIB7" s="98">
        <f>'Sales Forecast by COS'!WIB6</f>
        <v>0</v>
      </c>
      <c r="WIC7" s="98">
        <f>'Sales Forecast by COS'!WIC6</f>
        <v>0</v>
      </c>
      <c r="WID7" s="98">
        <f>'Sales Forecast by COS'!WID6</f>
        <v>0</v>
      </c>
      <c r="WIE7" s="98">
        <f>'Sales Forecast by COS'!WIE6</f>
        <v>0</v>
      </c>
      <c r="WIF7" s="98">
        <f>'Sales Forecast by COS'!WIF6</f>
        <v>0</v>
      </c>
      <c r="WIG7" s="98">
        <f>'Sales Forecast by COS'!WIG6</f>
        <v>0</v>
      </c>
      <c r="WIH7" s="98">
        <f>'Sales Forecast by COS'!WIH6</f>
        <v>0</v>
      </c>
      <c r="WII7" s="98">
        <f>'Sales Forecast by COS'!WII6</f>
        <v>0</v>
      </c>
      <c r="WIJ7" s="98">
        <f>'Sales Forecast by COS'!WIJ6</f>
        <v>0</v>
      </c>
      <c r="WIK7" s="98">
        <f>'Sales Forecast by COS'!WIK6</f>
        <v>0</v>
      </c>
      <c r="WIL7" s="98">
        <f>'Sales Forecast by COS'!WIL6</f>
        <v>0</v>
      </c>
      <c r="WIM7" s="98">
        <f>'Sales Forecast by COS'!WIM6</f>
        <v>0</v>
      </c>
      <c r="WIN7" s="98">
        <f>'Sales Forecast by COS'!WIN6</f>
        <v>0</v>
      </c>
      <c r="WIO7" s="98">
        <f>'Sales Forecast by COS'!WIO6</f>
        <v>0</v>
      </c>
      <c r="WIP7" s="98">
        <f>'Sales Forecast by COS'!WIP6</f>
        <v>0</v>
      </c>
      <c r="WIQ7" s="98">
        <f>'Sales Forecast by COS'!WIQ6</f>
        <v>0</v>
      </c>
      <c r="WIR7" s="98">
        <f>'Sales Forecast by COS'!WIR6</f>
        <v>0</v>
      </c>
      <c r="WIS7" s="98">
        <f>'Sales Forecast by COS'!WIS6</f>
        <v>0</v>
      </c>
      <c r="WIT7" s="98">
        <f>'Sales Forecast by COS'!WIT6</f>
        <v>0</v>
      </c>
      <c r="WIU7" s="98">
        <f>'Sales Forecast by COS'!WIU6</f>
        <v>0</v>
      </c>
      <c r="WIV7" s="98">
        <f>'Sales Forecast by COS'!WIV6</f>
        <v>0</v>
      </c>
      <c r="WIW7" s="98">
        <f>'Sales Forecast by COS'!WIW6</f>
        <v>0</v>
      </c>
      <c r="WIX7" s="98">
        <f>'Sales Forecast by COS'!WIX6</f>
        <v>0</v>
      </c>
      <c r="WIY7" s="98">
        <f>'Sales Forecast by COS'!WIY6</f>
        <v>0</v>
      </c>
      <c r="WIZ7" s="98">
        <f>'Sales Forecast by COS'!WIZ6</f>
        <v>0</v>
      </c>
      <c r="WJA7" s="98">
        <f>'Sales Forecast by COS'!WJA6</f>
        <v>0</v>
      </c>
      <c r="WJB7" s="98">
        <f>'Sales Forecast by COS'!WJB6</f>
        <v>0</v>
      </c>
      <c r="WJC7" s="98">
        <f>'Sales Forecast by COS'!WJC6</f>
        <v>0</v>
      </c>
      <c r="WJD7" s="98">
        <f>'Sales Forecast by COS'!WJD6</f>
        <v>0</v>
      </c>
      <c r="WJE7" s="98">
        <f>'Sales Forecast by COS'!WJE6</f>
        <v>0</v>
      </c>
      <c r="WJF7" s="98">
        <f>'Sales Forecast by COS'!WJF6</f>
        <v>0</v>
      </c>
      <c r="WJG7" s="98">
        <f>'Sales Forecast by COS'!WJG6</f>
        <v>0</v>
      </c>
      <c r="WJH7" s="98">
        <f>'Sales Forecast by COS'!WJH6</f>
        <v>0</v>
      </c>
      <c r="WJI7" s="98">
        <f>'Sales Forecast by COS'!WJI6</f>
        <v>0</v>
      </c>
      <c r="WJJ7" s="98">
        <f>'Sales Forecast by COS'!WJJ6</f>
        <v>0</v>
      </c>
      <c r="WJK7" s="98">
        <f>'Sales Forecast by COS'!WJK6</f>
        <v>0</v>
      </c>
      <c r="WJL7" s="98">
        <f>'Sales Forecast by COS'!WJL6</f>
        <v>0</v>
      </c>
      <c r="WJM7" s="98">
        <f>'Sales Forecast by COS'!WJM6</f>
        <v>0</v>
      </c>
      <c r="WJN7" s="98">
        <f>'Sales Forecast by COS'!WJN6</f>
        <v>0</v>
      </c>
      <c r="WJO7" s="98">
        <f>'Sales Forecast by COS'!WJO6</f>
        <v>0</v>
      </c>
      <c r="WJP7" s="98">
        <f>'Sales Forecast by COS'!WJP6</f>
        <v>0</v>
      </c>
      <c r="WJQ7" s="98">
        <f>'Sales Forecast by COS'!WJQ6</f>
        <v>0</v>
      </c>
      <c r="WJR7" s="98">
        <f>'Sales Forecast by COS'!WJR6</f>
        <v>0</v>
      </c>
      <c r="WJS7" s="98">
        <f>'Sales Forecast by COS'!WJS6</f>
        <v>0</v>
      </c>
      <c r="WJT7" s="98">
        <f>'Sales Forecast by COS'!WJT6</f>
        <v>0</v>
      </c>
      <c r="WJU7" s="98">
        <f>'Sales Forecast by COS'!WJU6</f>
        <v>0</v>
      </c>
      <c r="WJV7" s="98">
        <f>'Sales Forecast by COS'!WJV6</f>
        <v>0</v>
      </c>
      <c r="WJW7" s="98">
        <f>'Sales Forecast by COS'!WJW6</f>
        <v>0</v>
      </c>
      <c r="WJX7" s="98">
        <f>'Sales Forecast by COS'!WJX6</f>
        <v>0</v>
      </c>
      <c r="WJY7" s="98">
        <f>'Sales Forecast by COS'!WJY6</f>
        <v>0</v>
      </c>
      <c r="WJZ7" s="98">
        <f>'Sales Forecast by COS'!WJZ6</f>
        <v>0</v>
      </c>
      <c r="WKA7" s="98">
        <f>'Sales Forecast by COS'!WKA6</f>
        <v>0</v>
      </c>
      <c r="WKB7" s="98">
        <f>'Sales Forecast by COS'!WKB6</f>
        <v>0</v>
      </c>
      <c r="WKC7" s="98">
        <f>'Sales Forecast by COS'!WKC6</f>
        <v>0</v>
      </c>
      <c r="WKD7" s="98">
        <f>'Sales Forecast by COS'!WKD6</f>
        <v>0</v>
      </c>
      <c r="WKE7" s="98">
        <f>'Sales Forecast by COS'!WKE6</f>
        <v>0</v>
      </c>
      <c r="WKF7" s="98">
        <f>'Sales Forecast by COS'!WKF6</f>
        <v>0</v>
      </c>
      <c r="WKG7" s="98">
        <f>'Sales Forecast by COS'!WKG6</f>
        <v>0</v>
      </c>
      <c r="WKH7" s="98">
        <f>'Sales Forecast by COS'!WKH6</f>
        <v>0</v>
      </c>
      <c r="WKI7" s="98">
        <f>'Sales Forecast by COS'!WKI6</f>
        <v>0</v>
      </c>
      <c r="WKJ7" s="98">
        <f>'Sales Forecast by COS'!WKJ6</f>
        <v>0</v>
      </c>
      <c r="WKK7" s="98">
        <f>'Sales Forecast by COS'!WKK6</f>
        <v>0</v>
      </c>
      <c r="WKL7" s="98">
        <f>'Sales Forecast by COS'!WKL6</f>
        <v>0</v>
      </c>
      <c r="WKM7" s="98">
        <f>'Sales Forecast by COS'!WKM6</f>
        <v>0</v>
      </c>
      <c r="WKN7" s="98">
        <f>'Sales Forecast by COS'!WKN6</f>
        <v>0</v>
      </c>
      <c r="WKO7" s="98">
        <f>'Sales Forecast by COS'!WKO6</f>
        <v>0</v>
      </c>
      <c r="WKP7" s="98">
        <f>'Sales Forecast by COS'!WKP6</f>
        <v>0</v>
      </c>
      <c r="WKQ7" s="98">
        <f>'Sales Forecast by COS'!WKQ6</f>
        <v>0</v>
      </c>
      <c r="WKR7" s="98">
        <f>'Sales Forecast by COS'!WKR6</f>
        <v>0</v>
      </c>
      <c r="WKS7" s="98">
        <f>'Sales Forecast by COS'!WKS6</f>
        <v>0</v>
      </c>
      <c r="WKT7" s="98">
        <f>'Sales Forecast by COS'!WKT6</f>
        <v>0</v>
      </c>
      <c r="WKU7" s="98">
        <f>'Sales Forecast by COS'!WKU6</f>
        <v>0</v>
      </c>
      <c r="WKV7" s="98">
        <f>'Sales Forecast by COS'!WKV6</f>
        <v>0</v>
      </c>
      <c r="WKW7" s="98">
        <f>'Sales Forecast by COS'!WKW6</f>
        <v>0</v>
      </c>
      <c r="WKX7" s="98">
        <f>'Sales Forecast by COS'!WKX6</f>
        <v>0</v>
      </c>
      <c r="WKY7" s="98">
        <f>'Sales Forecast by COS'!WKY6</f>
        <v>0</v>
      </c>
      <c r="WKZ7" s="98">
        <f>'Sales Forecast by COS'!WKZ6</f>
        <v>0</v>
      </c>
      <c r="WLA7" s="98">
        <f>'Sales Forecast by COS'!WLA6</f>
        <v>0</v>
      </c>
      <c r="WLB7" s="98">
        <f>'Sales Forecast by COS'!WLB6</f>
        <v>0</v>
      </c>
      <c r="WLC7" s="98">
        <f>'Sales Forecast by COS'!WLC6</f>
        <v>0</v>
      </c>
      <c r="WLD7" s="98">
        <f>'Sales Forecast by COS'!WLD6</f>
        <v>0</v>
      </c>
      <c r="WLE7" s="98">
        <f>'Sales Forecast by COS'!WLE6</f>
        <v>0</v>
      </c>
      <c r="WLF7" s="98">
        <f>'Sales Forecast by COS'!WLF6</f>
        <v>0</v>
      </c>
      <c r="WLG7" s="98">
        <f>'Sales Forecast by COS'!WLG6</f>
        <v>0</v>
      </c>
      <c r="WLH7" s="98">
        <f>'Sales Forecast by COS'!WLH6</f>
        <v>0</v>
      </c>
      <c r="WLI7" s="98">
        <f>'Sales Forecast by COS'!WLI6</f>
        <v>0</v>
      </c>
      <c r="WLJ7" s="98">
        <f>'Sales Forecast by COS'!WLJ6</f>
        <v>0</v>
      </c>
      <c r="WLK7" s="98">
        <f>'Sales Forecast by COS'!WLK6</f>
        <v>0</v>
      </c>
      <c r="WLL7" s="98">
        <f>'Sales Forecast by COS'!WLL6</f>
        <v>0</v>
      </c>
      <c r="WLM7" s="98">
        <f>'Sales Forecast by COS'!WLM6</f>
        <v>0</v>
      </c>
      <c r="WLN7" s="98">
        <f>'Sales Forecast by COS'!WLN6</f>
        <v>0</v>
      </c>
      <c r="WLO7" s="98">
        <f>'Sales Forecast by COS'!WLO6</f>
        <v>0</v>
      </c>
      <c r="WLP7" s="98">
        <f>'Sales Forecast by COS'!WLP6</f>
        <v>0</v>
      </c>
      <c r="WLQ7" s="98">
        <f>'Sales Forecast by COS'!WLQ6</f>
        <v>0</v>
      </c>
      <c r="WLR7" s="98">
        <f>'Sales Forecast by COS'!WLR6</f>
        <v>0</v>
      </c>
      <c r="WLS7" s="98">
        <f>'Sales Forecast by COS'!WLS6</f>
        <v>0</v>
      </c>
      <c r="WLT7" s="98">
        <f>'Sales Forecast by COS'!WLT6</f>
        <v>0</v>
      </c>
      <c r="WLU7" s="98">
        <f>'Sales Forecast by COS'!WLU6</f>
        <v>0</v>
      </c>
      <c r="WLV7" s="98">
        <f>'Sales Forecast by COS'!WLV6</f>
        <v>0</v>
      </c>
      <c r="WLW7" s="98">
        <f>'Sales Forecast by COS'!WLW6</f>
        <v>0</v>
      </c>
      <c r="WLX7" s="98">
        <f>'Sales Forecast by COS'!WLX6</f>
        <v>0</v>
      </c>
      <c r="WLY7" s="98">
        <f>'Sales Forecast by COS'!WLY6</f>
        <v>0</v>
      </c>
      <c r="WLZ7" s="98">
        <f>'Sales Forecast by COS'!WLZ6</f>
        <v>0</v>
      </c>
      <c r="WMA7" s="98">
        <f>'Sales Forecast by COS'!WMA6</f>
        <v>0</v>
      </c>
      <c r="WMB7" s="98">
        <f>'Sales Forecast by COS'!WMB6</f>
        <v>0</v>
      </c>
      <c r="WMC7" s="98">
        <f>'Sales Forecast by COS'!WMC6</f>
        <v>0</v>
      </c>
      <c r="WMD7" s="98">
        <f>'Sales Forecast by COS'!WMD6</f>
        <v>0</v>
      </c>
      <c r="WME7" s="98">
        <f>'Sales Forecast by COS'!WME6</f>
        <v>0</v>
      </c>
      <c r="WMF7" s="98">
        <f>'Sales Forecast by COS'!WMF6</f>
        <v>0</v>
      </c>
      <c r="WMG7" s="98">
        <f>'Sales Forecast by COS'!WMG6</f>
        <v>0</v>
      </c>
      <c r="WMH7" s="98">
        <f>'Sales Forecast by COS'!WMH6</f>
        <v>0</v>
      </c>
      <c r="WMI7" s="98">
        <f>'Sales Forecast by COS'!WMI6</f>
        <v>0</v>
      </c>
      <c r="WMJ7" s="98">
        <f>'Sales Forecast by COS'!WMJ6</f>
        <v>0</v>
      </c>
      <c r="WMK7" s="98">
        <f>'Sales Forecast by COS'!WMK6</f>
        <v>0</v>
      </c>
      <c r="WML7" s="98">
        <f>'Sales Forecast by COS'!WML6</f>
        <v>0</v>
      </c>
      <c r="WMM7" s="98">
        <f>'Sales Forecast by COS'!WMM6</f>
        <v>0</v>
      </c>
      <c r="WMN7" s="98">
        <f>'Sales Forecast by COS'!WMN6</f>
        <v>0</v>
      </c>
      <c r="WMO7" s="98">
        <f>'Sales Forecast by COS'!WMO6</f>
        <v>0</v>
      </c>
      <c r="WMP7" s="98">
        <f>'Sales Forecast by COS'!WMP6</f>
        <v>0</v>
      </c>
      <c r="WMQ7" s="98">
        <f>'Sales Forecast by COS'!WMQ6</f>
        <v>0</v>
      </c>
      <c r="WMR7" s="98">
        <f>'Sales Forecast by COS'!WMR6</f>
        <v>0</v>
      </c>
      <c r="WMS7" s="98">
        <f>'Sales Forecast by COS'!WMS6</f>
        <v>0</v>
      </c>
      <c r="WMT7" s="98">
        <f>'Sales Forecast by COS'!WMT6</f>
        <v>0</v>
      </c>
      <c r="WMU7" s="98">
        <f>'Sales Forecast by COS'!WMU6</f>
        <v>0</v>
      </c>
      <c r="WMV7" s="98">
        <f>'Sales Forecast by COS'!WMV6</f>
        <v>0</v>
      </c>
      <c r="WMW7" s="98">
        <f>'Sales Forecast by COS'!WMW6</f>
        <v>0</v>
      </c>
      <c r="WMX7" s="98">
        <f>'Sales Forecast by COS'!WMX6</f>
        <v>0</v>
      </c>
      <c r="WMY7" s="98">
        <f>'Sales Forecast by COS'!WMY6</f>
        <v>0</v>
      </c>
      <c r="WMZ7" s="98">
        <f>'Sales Forecast by COS'!WMZ6</f>
        <v>0</v>
      </c>
      <c r="WNA7" s="98">
        <f>'Sales Forecast by COS'!WNA6</f>
        <v>0</v>
      </c>
      <c r="WNB7" s="98">
        <f>'Sales Forecast by COS'!WNB6</f>
        <v>0</v>
      </c>
      <c r="WNC7" s="98">
        <f>'Sales Forecast by COS'!WNC6</f>
        <v>0</v>
      </c>
      <c r="WND7" s="98">
        <f>'Sales Forecast by COS'!WND6</f>
        <v>0</v>
      </c>
      <c r="WNE7" s="98">
        <f>'Sales Forecast by COS'!WNE6</f>
        <v>0</v>
      </c>
      <c r="WNF7" s="98">
        <f>'Sales Forecast by COS'!WNF6</f>
        <v>0</v>
      </c>
      <c r="WNG7" s="98">
        <f>'Sales Forecast by COS'!WNG6</f>
        <v>0</v>
      </c>
      <c r="WNH7" s="98">
        <f>'Sales Forecast by COS'!WNH6</f>
        <v>0</v>
      </c>
      <c r="WNI7" s="98">
        <f>'Sales Forecast by COS'!WNI6</f>
        <v>0</v>
      </c>
      <c r="WNJ7" s="98">
        <f>'Sales Forecast by COS'!WNJ6</f>
        <v>0</v>
      </c>
      <c r="WNK7" s="98">
        <f>'Sales Forecast by COS'!WNK6</f>
        <v>0</v>
      </c>
      <c r="WNL7" s="98">
        <f>'Sales Forecast by COS'!WNL6</f>
        <v>0</v>
      </c>
      <c r="WNM7" s="98">
        <f>'Sales Forecast by COS'!WNM6</f>
        <v>0</v>
      </c>
      <c r="WNN7" s="98">
        <f>'Sales Forecast by COS'!WNN6</f>
        <v>0</v>
      </c>
      <c r="WNO7" s="98">
        <f>'Sales Forecast by COS'!WNO6</f>
        <v>0</v>
      </c>
      <c r="WNP7" s="98">
        <f>'Sales Forecast by COS'!WNP6</f>
        <v>0</v>
      </c>
      <c r="WNQ7" s="98">
        <f>'Sales Forecast by COS'!WNQ6</f>
        <v>0</v>
      </c>
      <c r="WNR7" s="98">
        <f>'Sales Forecast by COS'!WNR6</f>
        <v>0</v>
      </c>
      <c r="WNS7" s="98">
        <f>'Sales Forecast by COS'!WNS6</f>
        <v>0</v>
      </c>
      <c r="WNT7" s="98">
        <f>'Sales Forecast by COS'!WNT6</f>
        <v>0</v>
      </c>
      <c r="WNU7" s="98">
        <f>'Sales Forecast by COS'!WNU6</f>
        <v>0</v>
      </c>
      <c r="WNV7" s="98">
        <f>'Sales Forecast by COS'!WNV6</f>
        <v>0</v>
      </c>
      <c r="WNW7" s="98">
        <f>'Sales Forecast by COS'!WNW6</f>
        <v>0</v>
      </c>
      <c r="WNX7" s="98">
        <f>'Sales Forecast by COS'!WNX6</f>
        <v>0</v>
      </c>
      <c r="WNY7" s="98">
        <f>'Sales Forecast by COS'!WNY6</f>
        <v>0</v>
      </c>
      <c r="WNZ7" s="98">
        <f>'Sales Forecast by COS'!WNZ6</f>
        <v>0</v>
      </c>
      <c r="WOA7" s="98">
        <f>'Sales Forecast by COS'!WOA6</f>
        <v>0</v>
      </c>
      <c r="WOB7" s="98">
        <f>'Sales Forecast by COS'!WOB6</f>
        <v>0</v>
      </c>
      <c r="WOC7" s="98">
        <f>'Sales Forecast by COS'!WOC6</f>
        <v>0</v>
      </c>
      <c r="WOD7" s="98">
        <f>'Sales Forecast by COS'!WOD6</f>
        <v>0</v>
      </c>
      <c r="WOE7" s="98">
        <f>'Sales Forecast by COS'!WOE6</f>
        <v>0</v>
      </c>
      <c r="WOF7" s="98">
        <f>'Sales Forecast by COS'!WOF6</f>
        <v>0</v>
      </c>
      <c r="WOG7" s="98">
        <f>'Sales Forecast by COS'!WOG6</f>
        <v>0</v>
      </c>
      <c r="WOH7" s="98">
        <f>'Sales Forecast by COS'!WOH6</f>
        <v>0</v>
      </c>
      <c r="WOI7" s="98">
        <f>'Sales Forecast by COS'!WOI6</f>
        <v>0</v>
      </c>
      <c r="WOJ7" s="98">
        <f>'Sales Forecast by COS'!WOJ6</f>
        <v>0</v>
      </c>
      <c r="WOK7" s="98">
        <f>'Sales Forecast by COS'!WOK6</f>
        <v>0</v>
      </c>
      <c r="WOL7" s="98">
        <f>'Sales Forecast by COS'!WOL6</f>
        <v>0</v>
      </c>
      <c r="WOM7" s="98">
        <f>'Sales Forecast by COS'!WOM6</f>
        <v>0</v>
      </c>
      <c r="WON7" s="98">
        <f>'Sales Forecast by COS'!WON6</f>
        <v>0</v>
      </c>
      <c r="WOO7" s="98">
        <f>'Sales Forecast by COS'!WOO6</f>
        <v>0</v>
      </c>
      <c r="WOP7" s="98">
        <f>'Sales Forecast by COS'!WOP6</f>
        <v>0</v>
      </c>
      <c r="WOQ7" s="98">
        <f>'Sales Forecast by COS'!WOQ6</f>
        <v>0</v>
      </c>
      <c r="WOR7" s="98">
        <f>'Sales Forecast by COS'!WOR6</f>
        <v>0</v>
      </c>
      <c r="WOS7" s="98">
        <f>'Sales Forecast by COS'!WOS6</f>
        <v>0</v>
      </c>
      <c r="WOT7" s="98">
        <f>'Sales Forecast by COS'!WOT6</f>
        <v>0</v>
      </c>
      <c r="WOU7" s="98">
        <f>'Sales Forecast by COS'!WOU6</f>
        <v>0</v>
      </c>
      <c r="WOV7" s="98">
        <f>'Sales Forecast by COS'!WOV6</f>
        <v>0</v>
      </c>
      <c r="WOW7" s="98">
        <f>'Sales Forecast by COS'!WOW6</f>
        <v>0</v>
      </c>
      <c r="WOX7" s="98">
        <f>'Sales Forecast by COS'!WOX6</f>
        <v>0</v>
      </c>
      <c r="WOY7" s="98">
        <f>'Sales Forecast by COS'!WOY6</f>
        <v>0</v>
      </c>
      <c r="WOZ7" s="98">
        <f>'Sales Forecast by COS'!WOZ6</f>
        <v>0</v>
      </c>
      <c r="WPA7" s="98">
        <f>'Sales Forecast by COS'!WPA6</f>
        <v>0</v>
      </c>
      <c r="WPB7" s="98">
        <f>'Sales Forecast by COS'!WPB6</f>
        <v>0</v>
      </c>
      <c r="WPC7" s="98">
        <f>'Sales Forecast by COS'!WPC6</f>
        <v>0</v>
      </c>
      <c r="WPD7" s="98">
        <f>'Sales Forecast by COS'!WPD6</f>
        <v>0</v>
      </c>
      <c r="WPE7" s="98">
        <f>'Sales Forecast by COS'!WPE6</f>
        <v>0</v>
      </c>
      <c r="WPF7" s="98">
        <f>'Sales Forecast by COS'!WPF6</f>
        <v>0</v>
      </c>
      <c r="WPG7" s="98">
        <f>'Sales Forecast by COS'!WPG6</f>
        <v>0</v>
      </c>
      <c r="WPH7" s="98">
        <f>'Sales Forecast by COS'!WPH6</f>
        <v>0</v>
      </c>
      <c r="WPI7" s="98">
        <f>'Sales Forecast by COS'!WPI6</f>
        <v>0</v>
      </c>
      <c r="WPJ7" s="98">
        <f>'Sales Forecast by COS'!WPJ6</f>
        <v>0</v>
      </c>
      <c r="WPK7" s="98">
        <f>'Sales Forecast by COS'!WPK6</f>
        <v>0</v>
      </c>
      <c r="WPL7" s="98">
        <f>'Sales Forecast by COS'!WPL6</f>
        <v>0</v>
      </c>
      <c r="WPM7" s="98">
        <f>'Sales Forecast by COS'!WPM6</f>
        <v>0</v>
      </c>
      <c r="WPN7" s="98">
        <f>'Sales Forecast by COS'!WPN6</f>
        <v>0</v>
      </c>
      <c r="WPO7" s="98">
        <f>'Sales Forecast by COS'!WPO6</f>
        <v>0</v>
      </c>
      <c r="WPP7" s="98">
        <f>'Sales Forecast by COS'!WPP6</f>
        <v>0</v>
      </c>
      <c r="WPQ7" s="98">
        <f>'Sales Forecast by COS'!WPQ6</f>
        <v>0</v>
      </c>
      <c r="WPR7" s="98">
        <f>'Sales Forecast by COS'!WPR6</f>
        <v>0</v>
      </c>
      <c r="WPS7" s="98">
        <f>'Sales Forecast by COS'!WPS6</f>
        <v>0</v>
      </c>
      <c r="WPT7" s="98">
        <f>'Sales Forecast by COS'!WPT6</f>
        <v>0</v>
      </c>
      <c r="WPU7" s="98">
        <f>'Sales Forecast by COS'!WPU6</f>
        <v>0</v>
      </c>
      <c r="WPV7" s="98">
        <f>'Sales Forecast by COS'!WPV6</f>
        <v>0</v>
      </c>
      <c r="WPW7" s="98">
        <f>'Sales Forecast by COS'!WPW6</f>
        <v>0</v>
      </c>
      <c r="WPX7" s="98">
        <f>'Sales Forecast by COS'!WPX6</f>
        <v>0</v>
      </c>
      <c r="WPY7" s="98">
        <f>'Sales Forecast by COS'!WPY6</f>
        <v>0</v>
      </c>
      <c r="WPZ7" s="98">
        <f>'Sales Forecast by COS'!WPZ6</f>
        <v>0</v>
      </c>
      <c r="WQA7" s="98">
        <f>'Sales Forecast by COS'!WQA6</f>
        <v>0</v>
      </c>
      <c r="WQB7" s="98">
        <f>'Sales Forecast by COS'!WQB6</f>
        <v>0</v>
      </c>
      <c r="WQC7" s="98">
        <f>'Sales Forecast by COS'!WQC6</f>
        <v>0</v>
      </c>
      <c r="WQD7" s="98">
        <f>'Sales Forecast by COS'!WQD6</f>
        <v>0</v>
      </c>
      <c r="WQE7" s="98">
        <f>'Sales Forecast by COS'!WQE6</f>
        <v>0</v>
      </c>
      <c r="WQF7" s="98">
        <f>'Sales Forecast by COS'!WQF6</f>
        <v>0</v>
      </c>
      <c r="WQG7" s="98">
        <f>'Sales Forecast by COS'!WQG6</f>
        <v>0</v>
      </c>
      <c r="WQH7" s="98">
        <f>'Sales Forecast by COS'!WQH6</f>
        <v>0</v>
      </c>
      <c r="WQI7" s="98">
        <f>'Sales Forecast by COS'!WQI6</f>
        <v>0</v>
      </c>
      <c r="WQJ7" s="98">
        <f>'Sales Forecast by COS'!WQJ6</f>
        <v>0</v>
      </c>
      <c r="WQK7" s="98">
        <f>'Sales Forecast by COS'!WQK6</f>
        <v>0</v>
      </c>
      <c r="WQL7" s="98">
        <f>'Sales Forecast by COS'!WQL6</f>
        <v>0</v>
      </c>
      <c r="WQM7" s="98">
        <f>'Sales Forecast by COS'!WQM6</f>
        <v>0</v>
      </c>
      <c r="WQN7" s="98">
        <f>'Sales Forecast by COS'!WQN6</f>
        <v>0</v>
      </c>
      <c r="WQO7" s="98">
        <f>'Sales Forecast by COS'!WQO6</f>
        <v>0</v>
      </c>
      <c r="WQP7" s="98">
        <f>'Sales Forecast by COS'!WQP6</f>
        <v>0</v>
      </c>
      <c r="WQQ7" s="98">
        <f>'Sales Forecast by COS'!WQQ6</f>
        <v>0</v>
      </c>
      <c r="WQR7" s="98">
        <f>'Sales Forecast by COS'!WQR6</f>
        <v>0</v>
      </c>
      <c r="WQS7" s="98">
        <f>'Sales Forecast by COS'!WQS6</f>
        <v>0</v>
      </c>
      <c r="WQT7" s="98">
        <f>'Sales Forecast by COS'!WQT6</f>
        <v>0</v>
      </c>
      <c r="WQU7" s="98">
        <f>'Sales Forecast by COS'!WQU6</f>
        <v>0</v>
      </c>
      <c r="WQV7" s="98">
        <f>'Sales Forecast by COS'!WQV6</f>
        <v>0</v>
      </c>
      <c r="WQW7" s="98">
        <f>'Sales Forecast by COS'!WQW6</f>
        <v>0</v>
      </c>
      <c r="WQX7" s="98">
        <f>'Sales Forecast by COS'!WQX6</f>
        <v>0</v>
      </c>
      <c r="WQY7" s="98">
        <f>'Sales Forecast by COS'!WQY6</f>
        <v>0</v>
      </c>
      <c r="WQZ7" s="98">
        <f>'Sales Forecast by COS'!WQZ6</f>
        <v>0</v>
      </c>
      <c r="WRA7" s="98">
        <f>'Sales Forecast by COS'!WRA6</f>
        <v>0</v>
      </c>
      <c r="WRB7" s="98">
        <f>'Sales Forecast by COS'!WRB6</f>
        <v>0</v>
      </c>
      <c r="WRC7" s="98">
        <f>'Sales Forecast by COS'!WRC6</f>
        <v>0</v>
      </c>
      <c r="WRD7" s="98">
        <f>'Sales Forecast by COS'!WRD6</f>
        <v>0</v>
      </c>
      <c r="WRE7" s="98">
        <f>'Sales Forecast by COS'!WRE6</f>
        <v>0</v>
      </c>
      <c r="WRF7" s="98">
        <f>'Sales Forecast by COS'!WRF6</f>
        <v>0</v>
      </c>
      <c r="WRG7" s="98">
        <f>'Sales Forecast by COS'!WRG6</f>
        <v>0</v>
      </c>
      <c r="WRH7" s="98">
        <f>'Sales Forecast by COS'!WRH6</f>
        <v>0</v>
      </c>
      <c r="WRI7" s="98">
        <f>'Sales Forecast by COS'!WRI6</f>
        <v>0</v>
      </c>
      <c r="WRJ7" s="98">
        <f>'Sales Forecast by COS'!WRJ6</f>
        <v>0</v>
      </c>
      <c r="WRK7" s="98">
        <f>'Sales Forecast by COS'!WRK6</f>
        <v>0</v>
      </c>
      <c r="WRL7" s="98">
        <f>'Sales Forecast by COS'!WRL6</f>
        <v>0</v>
      </c>
      <c r="WRM7" s="98">
        <f>'Sales Forecast by COS'!WRM6</f>
        <v>0</v>
      </c>
      <c r="WRN7" s="98">
        <f>'Sales Forecast by COS'!WRN6</f>
        <v>0</v>
      </c>
      <c r="WRO7" s="98">
        <f>'Sales Forecast by COS'!WRO6</f>
        <v>0</v>
      </c>
      <c r="WRP7" s="98">
        <f>'Sales Forecast by COS'!WRP6</f>
        <v>0</v>
      </c>
      <c r="WRQ7" s="98">
        <f>'Sales Forecast by COS'!WRQ6</f>
        <v>0</v>
      </c>
      <c r="WRR7" s="98">
        <f>'Sales Forecast by COS'!WRR6</f>
        <v>0</v>
      </c>
      <c r="WRS7" s="98">
        <f>'Sales Forecast by COS'!WRS6</f>
        <v>0</v>
      </c>
      <c r="WRT7" s="98">
        <f>'Sales Forecast by COS'!WRT6</f>
        <v>0</v>
      </c>
      <c r="WRU7" s="98">
        <f>'Sales Forecast by COS'!WRU6</f>
        <v>0</v>
      </c>
      <c r="WRV7" s="98">
        <f>'Sales Forecast by COS'!WRV6</f>
        <v>0</v>
      </c>
      <c r="WRW7" s="98">
        <f>'Sales Forecast by COS'!WRW6</f>
        <v>0</v>
      </c>
      <c r="WRX7" s="98">
        <f>'Sales Forecast by COS'!WRX6</f>
        <v>0</v>
      </c>
      <c r="WRY7" s="98">
        <f>'Sales Forecast by COS'!WRY6</f>
        <v>0</v>
      </c>
      <c r="WRZ7" s="98">
        <f>'Sales Forecast by COS'!WRZ6</f>
        <v>0</v>
      </c>
      <c r="WSA7" s="98">
        <f>'Sales Forecast by COS'!WSA6</f>
        <v>0</v>
      </c>
      <c r="WSB7" s="98">
        <f>'Sales Forecast by COS'!WSB6</f>
        <v>0</v>
      </c>
      <c r="WSC7" s="98">
        <f>'Sales Forecast by COS'!WSC6</f>
        <v>0</v>
      </c>
      <c r="WSD7" s="98">
        <f>'Sales Forecast by COS'!WSD6</f>
        <v>0</v>
      </c>
      <c r="WSE7" s="98">
        <f>'Sales Forecast by COS'!WSE6</f>
        <v>0</v>
      </c>
      <c r="WSF7" s="98">
        <f>'Sales Forecast by COS'!WSF6</f>
        <v>0</v>
      </c>
      <c r="WSG7" s="98">
        <f>'Sales Forecast by COS'!WSG6</f>
        <v>0</v>
      </c>
      <c r="WSH7" s="98">
        <f>'Sales Forecast by COS'!WSH6</f>
        <v>0</v>
      </c>
      <c r="WSI7" s="98">
        <f>'Sales Forecast by COS'!WSI6</f>
        <v>0</v>
      </c>
      <c r="WSJ7" s="98">
        <f>'Sales Forecast by COS'!WSJ6</f>
        <v>0</v>
      </c>
      <c r="WSK7" s="98">
        <f>'Sales Forecast by COS'!WSK6</f>
        <v>0</v>
      </c>
      <c r="WSL7" s="98">
        <f>'Sales Forecast by COS'!WSL6</f>
        <v>0</v>
      </c>
      <c r="WSM7" s="98">
        <f>'Sales Forecast by COS'!WSM6</f>
        <v>0</v>
      </c>
      <c r="WSN7" s="98">
        <f>'Sales Forecast by COS'!WSN6</f>
        <v>0</v>
      </c>
      <c r="WSO7" s="98">
        <f>'Sales Forecast by COS'!WSO6</f>
        <v>0</v>
      </c>
      <c r="WSP7" s="98">
        <f>'Sales Forecast by COS'!WSP6</f>
        <v>0</v>
      </c>
      <c r="WSQ7" s="98">
        <f>'Sales Forecast by COS'!WSQ6</f>
        <v>0</v>
      </c>
      <c r="WSR7" s="98">
        <f>'Sales Forecast by COS'!WSR6</f>
        <v>0</v>
      </c>
      <c r="WSS7" s="98">
        <f>'Sales Forecast by COS'!WSS6</f>
        <v>0</v>
      </c>
      <c r="WST7" s="98">
        <f>'Sales Forecast by COS'!WST6</f>
        <v>0</v>
      </c>
      <c r="WSU7" s="98">
        <f>'Sales Forecast by COS'!WSU6</f>
        <v>0</v>
      </c>
      <c r="WSV7" s="98">
        <f>'Sales Forecast by COS'!WSV6</f>
        <v>0</v>
      </c>
      <c r="WSW7" s="98">
        <f>'Sales Forecast by COS'!WSW6</f>
        <v>0</v>
      </c>
      <c r="WSX7" s="98">
        <f>'Sales Forecast by COS'!WSX6</f>
        <v>0</v>
      </c>
      <c r="WSY7" s="98">
        <f>'Sales Forecast by COS'!WSY6</f>
        <v>0</v>
      </c>
      <c r="WSZ7" s="98">
        <f>'Sales Forecast by COS'!WSZ6</f>
        <v>0</v>
      </c>
      <c r="WTA7" s="98">
        <f>'Sales Forecast by COS'!WTA6</f>
        <v>0</v>
      </c>
      <c r="WTB7" s="98">
        <f>'Sales Forecast by COS'!WTB6</f>
        <v>0</v>
      </c>
      <c r="WTC7" s="98">
        <f>'Sales Forecast by COS'!WTC6</f>
        <v>0</v>
      </c>
      <c r="WTD7" s="98">
        <f>'Sales Forecast by COS'!WTD6</f>
        <v>0</v>
      </c>
      <c r="WTE7" s="98">
        <f>'Sales Forecast by COS'!WTE6</f>
        <v>0</v>
      </c>
      <c r="WTF7" s="98">
        <f>'Sales Forecast by COS'!WTF6</f>
        <v>0</v>
      </c>
      <c r="WTG7" s="98">
        <f>'Sales Forecast by COS'!WTG6</f>
        <v>0</v>
      </c>
      <c r="WTH7" s="98">
        <f>'Sales Forecast by COS'!WTH6</f>
        <v>0</v>
      </c>
      <c r="WTI7" s="98">
        <f>'Sales Forecast by COS'!WTI6</f>
        <v>0</v>
      </c>
      <c r="WTJ7" s="98">
        <f>'Sales Forecast by COS'!WTJ6</f>
        <v>0</v>
      </c>
      <c r="WTK7" s="98">
        <f>'Sales Forecast by COS'!WTK6</f>
        <v>0</v>
      </c>
      <c r="WTL7" s="98">
        <f>'Sales Forecast by COS'!WTL6</f>
        <v>0</v>
      </c>
      <c r="WTM7" s="98">
        <f>'Sales Forecast by COS'!WTM6</f>
        <v>0</v>
      </c>
      <c r="WTN7" s="98">
        <f>'Sales Forecast by COS'!WTN6</f>
        <v>0</v>
      </c>
      <c r="WTO7" s="98">
        <f>'Sales Forecast by COS'!WTO6</f>
        <v>0</v>
      </c>
      <c r="WTP7" s="98">
        <f>'Sales Forecast by COS'!WTP6</f>
        <v>0</v>
      </c>
      <c r="WTQ7" s="98">
        <f>'Sales Forecast by COS'!WTQ6</f>
        <v>0</v>
      </c>
      <c r="WTR7" s="98">
        <f>'Sales Forecast by COS'!WTR6</f>
        <v>0</v>
      </c>
      <c r="WTS7" s="98">
        <f>'Sales Forecast by COS'!WTS6</f>
        <v>0</v>
      </c>
      <c r="WTT7" s="98">
        <f>'Sales Forecast by COS'!WTT6</f>
        <v>0</v>
      </c>
      <c r="WTU7" s="98">
        <f>'Sales Forecast by COS'!WTU6</f>
        <v>0</v>
      </c>
      <c r="WTV7" s="98">
        <f>'Sales Forecast by COS'!WTV6</f>
        <v>0</v>
      </c>
      <c r="WTW7" s="98">
        <f>'Sales Forecast by COS'!WTW6</f>
        <v>0</v>
      </c>
      <c r="WTX7" s="98">
        <f>'Sales Forecast by COS'!WTX6</f>
        <v>0</v>
      </c>
      <c r="WTY7" s="98">
        <f>'Sales Forecast by COS'!WTY6</f>
        <v>0</v>
      </c>
      <c r="WTZ7" s="98">
        <f>'Sales Forecast by COS'!WTZ6</f>
        <v>0</v>
      </c>
      <c r="WUA7" s="98">
        <f>'Sales Forecast by COS'!WUA6</f>
        <v>0</v>
      </c>
      <c r="WUB7" s="98">
        <f>'Sales Forecast by COS'!WUB6</f>
        <v>0</v>
      </c>
      <c r="WUC7" s="98">
        <f>'Sales Forecast by COS'!WUC6</f>
        <v>0</v>
      </c>
      <c r="WUD7" s="98">
        <f>'Sales Forecast by COS'!WUD6</f>
        <v>0</v>
      </c>
      <c r="WUE7" s="98">
        <f>'Sales Forecast by COS'!WUE6</f>
        <v>0</v>
      </c>
      <c r="WUF7" s="98">
        <f>'Sales Forecast by COS'!WUF6</f>
        <v>0</v>
      </c>
      <c r="WUG7" s="98">
        <f>'Sales Forecast by COS'!WUG6</f>
        <v>0</v>
      </c>
      <c r="WUH7" s="98">
        <f>'Sales Forecast by COS'!WUH6</f>
        <v>0</v>
      </c>
      <c r="WUI7" s="98">
        <f>'Sales Forecast by COS'!WUI6</f>
        <v>0</v>
      </c>
      <c r="WUJ7" s="98">
        <f>'Sales Forecast by COS'!WUJ6</f>
        <v>0</v>
      </c>
      <c r="WUK7" s="98">
        <f>'Sales Forecast by COS'!WUK6</f>
        <v>0</v>
      </c>
      <c r="WUL7" s="98">
        <f>'Sales Forecast by COS'!WUL6</f>
        <v>0</v>
      </c>
      <c r="WUM7" s="98">
        <f>'Sales Forecast by COS'!WUM6</f>
        <v>0</v>
      </c>
      <c r="WUN7" s="98">
        <f>'Sales Forecast by COS'!WUN6</f>
        <v>0</v>
      </c>
      <c r="WUO7" s="98">
        <f>'Sales Forecast by COS'!WUO6</f>
        <v>0</v>
      </c>
      <c r="WUP7" s="98">
        <f>'Sales Forecast by COS'!WUP6</f>
        <v>0</v>
      </c>
      <c r="WUQ7" s="98">
        <f>'Sales Forecast by COS'!WUQ6</f>
        <v>0</v>
      </c>
      <c r="WUR7" s="98">
        <f>'Sales Forecast by COS'!WUR6</f>
        <v>0</v>
      </c>
      <c r="WUS7" s="98">
        <f>'Sales Forecast by COS'!WUS6</f>
        <v>0</v>
      </c>
      <c r="WUT7" s="98">
        <f>'Sales Forecast by COS'!WUT6</f>
        <v>0</v>
      </c>
      <c r="WUU7" s="98">
        <f>'Sales Forecast by COS'!WUU6</f>
        <v>0</v>
      </c>
      <c r="WUV7" s="98">
        <f>'Sales Forecast by COS'!WUV6</f>
        <v>0</v>
      </c>
      <c r="WUW7" s="98">
        <f>'Sales Forecast by COS'!WUW6</f>
        <v>0</v>
      </c>
      <c r="WUX7" s="98">
        <f>'Sales Forecast by COS'!WUX6</f>
        <v>0</v>
      </c>
      <c r="WUY7" s="98">
        <f>'Sales Forecast by COS'!WUY6</f>
        <v>0</v>
      </c>
      <c r="WUZ7" s="98">
        <f>'Sales Forecast by COS'!WUZ6</f>
        <v>0</v>
      </c>
      <c r="WVA7" s="98">
        <f>'Sales Forecast by COS'!WVA6</f>
        <v>0</v>
      </c>
      <c r="WVB7" s="98">
        <f>'Sales Forecast by COS'!WVB6</f>
        <v>0</v>
      </c>
      <c r="WVC7" s="98">
        <f>'Sales Forecast by COS'!WVC6</f>
        <v>0</v>
      </c>
      <c r="WVD7" s="98">
        <f>'Sales Forecast by COS'!WVD6</f>
        <v>0</v>
      </c>
      <c r="WVE7" s="98">
        <f>'Sales Forecast by COS'!WVE6</f>
        <v>0</v>
      </c>
      <c r="WVF7" s="98">
        <f>'Sales Forecast by COS'!WVF6</f>
        <v>0</v>
      </c>
      <c r="WVG7" s="98">
        <f>'Sales Forecast by COS'!WVG6</f>
        <v>0</v>
      </c>
      <c r="WVH7" s="98">
        <f>'Sales Forecast by COS'!WVH6</f>
        <v>0</v>
      </c>
      <c r="WVI7" s="98">
        <f>'Sales Forecast by COS'!WVI6</f>
        <v>0</v>
      </c>
      <c r="WVJ7" s="98">
        <f>'Sales Forecast by COS'!WVJ6</f>
        <v>0</v>
      </c>
      <c r="WVK7" s="98">
        <f>'Sales Forecast by COS'!WVK6</f>
        <v>0</v>
      </c>
      <c r="WVL7" s="98">
        <f>'Sales Forecast by COS'!WVL6</f>
        <v>0</v>
      </c>
      <c r="WVM7" s="98">
        <f>'Sales Forecast by COS'!WVM6</f>
        <v>0</v>
      </c>
      <c r="WVN7" s="98">
        <f>'Sales Forecast by COS'!WVN6</f>
        <v>0</v>
      </c>
      <c r="WVO7" s="98">
        <f>'Sales Forecast by COS'!WVO6</f>
        <v>0</v>
      </c>
      <c r="WVP7" s="98">
        <f>'Sales Forecast by COS'!WVP6</f>
        <v>0</v>
      </c>
      <c r="WVQ7" s="98">
        <f>'Sales Forecast by COS'!WVQ6</f>
        <v>0</v>
      </c>
      <c r="WVR7" s="98">
        <f>'Sales Forecast by COS'!WVR6</f>
        <v>0</v>
      </c>
      <c r="WVS7" s="98">
        <f>'Sales Forecast by COS'!WVS6</f>
        <v>0</v>
      </c>
      <c r="WVT7" s="98">
        <f>'Sales Forecast by COS'!WVT6</f>
        <v>0</v>
      </c>
      <c r="WVU7" s="98">
        <f>'Sales Forecast by COS'!WVU6</f>
        <v>0</v>
      </c>
      <c r="WVV7" s="98">
        <f>'Sales Forecast by COS'!WVV6</f>
        <v>0</v>
      </c>
      <c r="WVW7" s="98">
        <f>'Sales Forecast by COS'!WVW6</f>
        <v>0</v>
      </c>
      <c r="WVX7" s="98">
        <f>'Sales Forecast by COS'!WVX6</f>
        <v>0</v>
      </c>
      <c r="WVY7" s="98">
        <f>'Sales Forecast by COS'!WVY6</f>
        <v>0</v>
      </c>
      <c r="WVZ7" s="98">
        <f>'Sales Forecast by COS'!WVZ6</f>
        <v>0</v>
      </c>
      <c r="WWA7" s="98">
        <f>'Sales Forecast by COS'!WWA6</f>
        <v>0</v>
      </c>
      <c r="WWB7" s="98">
        <f>'Sales Forecast by COS'!WWB6</f>
        <v>0</v>
      </c>
      <c r="WWC7" s="98">
        <f>'Sales Forecast by COS'!WWC6</f>
        <v>0</v>
      </c>
      <c r="WWD7" s="98">
        <f>'Sales Forecast by COS'!WWD6</f>
        <v>0</v>
      </c>
      <c r="WWE7" s="98">
        <f>'Sales Forecast by COS'!WWE6</f>
        <v>0</v>
      </c>
      <c r="WWF7" s="98">
        <f>'Sales Forecast by COS'!WWF6</f>
        <v>0</v>
      </c>
      <c r="WWG7" s="98">
        <f>'Sales Forecast by COS'!WWG6</f>
        <v>0</v>
      </c>
      <c r="WWH7" s="98">
        <f>'Sales Forecast by COS'!WWH6</f>
        <v>0</v>
      </c>
      <c r="WWI7" s="98">
        <f>'Sales Forecast by COS'!WWI6</f>
        <v>0</v>
      </c>
      <c r="WWJ7" s="98">
        <f>'Sales Forecast by COS'!WWJ6</f>
        <v>0</v>
      </c>
      <c r="WWK7" s="98">
        <f>'Sales Forecast by COS'!WWK6</f>
        <v>0</v>
      </c>
      <c r="WWL7" s="98">
        <f>'Sales Forecast by COS'!WWL6</f>
        <v>0</v>
      </c>
      <c r="WWM7" s="98">
        <f>'Sales Forecast by COS'!WWM6</f>
        <v>0</v>
      </c>
      <c r="WWN7" s="98">
        <f>'Sales Forecast by COS'!WWN6</f>
        <v>0</v>
      </c>
      <c r="WWO7" s="98">
        <f>'Sales Forecast by COS'!WWO6</f>
        <v>0</v>
      </c>
      <c r="WWP7" s="98">
        <f>'Sales Forecast by COS'!WWP6</f>
        <v>0</v>
      </c>
      <c r="WWQ7" s="98">
        <f>'Sales Forecast by COS'!WWQ6</f>
        <v>0</v>
      </c>
      <c r="WWR7" s="98">
        <f>'Sales Forecast by COS'!WWR6</f>
        <v>0</v>
      </c>
      <c r="WWS7" s="98">
        <f>'Sales Forecast by COS'!WWS6</f>
        <v>0</v>
      </c>
      <c r="WWT7" s="98">
        <f>'Sales Forecast by COS'!WWT6</f>
        <v>0</v>
      </c>
      <c r="WWU7" s="98">
        <f>'Sales Forecast by COS'!WWU6</f>
        <v>0</v>
      </c>
      <c r="WWV7" s="98">
        <f>'Sales Forecast by COS'!WWV6</f>
        <v>0</v>
      </c>
      <c r="WWW7" s="98">
        <f>'Sales Forecast by COS'!WWW6</f>
        <v>0</v>
      </c>
      <c r="WWX7" s="98">
        <f>'Sales Forecast by COS'!WWX6</f>
        <v>0</v>
      </c>
      <c r="WWY7" s="98">
        <f>'Sales Forecast by COS'!WWY6</f>
        <v>0</v>
      </c>
      <c r="WWZ7" s="98">
        <f>'Sales Forecast by COS'!WWZ6</f>
        <v>0</v>
      </c>
      <c r="WXA7" s="98">
        <f>'Sales Forecast by COS'!WXA6</f>
        <v>0</v>
      </c>
      <c r="WXB7" s="98">
        <f>'Sales Forecast by COS'!WXB6</f>
        <v>0</v>
      </c>
      <c r="WXC7" s="98">
        <f>'Sales Forecast by COS'!WXC6</f>
        <v>0</v>
      </c>
      <c r="WXD7" s="98">
        <f>'Sales Forecast by COS'!WXD6</f>
        <v>0</v>
      </c>
      <c r="WXE7" s="98">
        <f>'Sales Forecast by COS'!WXE6</f>
        <v>0</v>
      </c>
      <c r="WXF7" s="98">
        <f>'Sales Forecast by COS'!WXF6</f>
        <v>0</v>
      </c>
      <c r="WXG7" s="98">
        <f>'Sales Forecast by COS'!WXG6</f>
        <v>0</v>
      </c>
      <c r="WXH7" s="98">
        <f>'Sales Forecast by COS'!WXH6</f>
        <v>0</v>
      </c>
      <c r="WXI7" s="98">
        <f>'Sales Forecast by COS'!WXI6</f>
        <v>0</v>
      </c>
      <c r="WXJ7" s="98">
        <f>'Sales Forecast by COS'!WXJ6</f>
        <v>0</v>
      </c>
      <c r="WXK7" s="98">
        <f>'Sales Forecast by COS'!WXK6</f>
        <v>0</v>
      </c>
      <c r="WXL7" s="98">
        <f>'Sales Forecast by COS'!WXL6</f>
        <v>0</v>
      </c>
      <c r="WXM7" s="98">
        <f>'Sales Forecast by COS'!WXM6</f>
        <v>0</v>
      </c>
      <c r="WXN7" s="98">
        <f>'Sales Forecast by COS'!WXN6</f>
        <v>0</v>
      </c>
      <c r="WXO7" s="98">
        <f>'Sales Forecast by COS'!WXO6</f>
        <v>0</v>
      </c>
      <c r="WXP7" s="98">
        <f>'Sales Forecast by COS'!WXP6</f>
        <v>0</v>
      </c>
      <c r="WXQ7" s="98">
        <f>'Sales Forecast by COS'!WXQ6</f>
        <v>0</v>
      </c>
      <c r="WXR7" s="98">
        <f>'Sales Forecast by COS'!WXR6</f>
        <v>0</v>
      </c>
      <c r="WXS7" s="98">
        <f>'Sales Forecast by COS'!WXS6</f>
        <v>0</v>
      </c>
      <c r="WXT7" s="98">
        <f>'Sales Forecast by COS'!WXT6</f>
        <v>0</v>
      </c>
      <c r="WXU7" s="98">
        <f>'Sales Forecast by COS'!WXU6</f>
        <v>0</v>
      </c>
      <c r="WXV7" s="98">
        <f>'Sales Forecast by COS'!WXV6</f>
        <v>0</v>
      </c>
      <c r="WXW7" s="98">
        <f>'Sales Forecast by COS'!WXW6</f>
        <v>0</v>
      </c>
      <c r="WXX7" s="98">
        <f>'Sales Forecast by COS'!WXX6</f>
        <v>0</v>
      </c>
      <c r="WXY7" s="98">
        <f>'Sales Forecast by COS'!WXY6</f>
        <v>0</v>
      </c>
      <c r="WXZ7" s="98">
        <f>'Sales Forecast by COS'!WXZ6</f>
        <v>0</v>
      </c>
      <c r="WYA7" s="98">
        <f>'Sales Forecast by COS'!WYA6</f>
        <v>0</v>
      </c>
      <c r="WYB7" s="98">
        <f>'Sales Forecast by COS'!WYB6</f>
        <v>0</v>
      </c>
      <c r="WYC7" s="98">
        <f>'Sales Forecast by COS'!WYC6</f>
        <v>0</v>
      </c>
      <c r="WYD7" s="98">
        <f>'Sales Forecast by COS'!WYD6</f>
        <v>0</v>
      </c>
      <c r="WYE7" s="98">
        <f>'Sales Forecast by COS'!WYE6</f>
        <v>0</v>
      </c>
      <c r="WYF7" s="98">
        <f>'Sales Forecast by COS'!WYF6</f>
        <v>0</v>
      </c>
      <c r="WYG7" s="98">
        <f>'Sales Forecast by COS'!WYG6</f>
        <v>0</v>
      </c>
      <c r="WYH7" s="98">
        <f>'Sales Forecast by COS'!WYH6</f>
        <v>0</v>
      </c>
      <c r="WYI7" s="98">
        <f>'Sales Forecast by COS'!WYI6</f>
        <v>0</v>
      </c>
      <c r="WYJ7" s="98">
        <f>'Sales Forecast by COS'!WYJ6</f>
        <v>0</v>
      </c>
      <c r="WYK7" s="98">
        <f>'Sales Forecast by COS'!WYK6</f>
        <v>0</v>
      </c>
      <c r="WYL7" s="98">
        <f>'Sales Forecast by COS'!WYL6</f>
        <v>0</v>
      </c>
      <c r="WYM7" s="98">
        <f>'Sales Forecast by COS'!WYM6</f>
        <v>0</v>
      </c>
      <c r="WYN7" s="98">
        <f>'Sales Forecast by COS'!WYN6</f>
        <v>0</v>
      </c>
      <c r="WYO7" s="98">
        <f>'Sales Forecast by COS'!WYO6</f>
        <v>0</v>
      </c>
      <c r="WYP7" s="98">
        <f>'Sales Forecast by COS'!WYP6</f>
        <v>0</v>
      </c>
      <c r="WYQ7" s="98">
        <f>'Sales Forecast by COS'!WYQ6</f>
        <v>0</v>
      </c>
      <c r="WYR7" s="98">
        <f>'Sales Forecast by COS'!WYR6</f>
        <v>0</v>
      </c>
      <c r="WYS7" s="98">
        <f>'Sales Forecast by COS'!WYS6</f>
        <v>0</v>
      </c>
      <c r="WYT7" s="98">
        <f>'Sales Forecast by COS'!WYT6</f>
        <v>0</v>
      </c>
      <c r="WYU7" s="98">
        <f>'Sales Forecast by COS'!WYU6</f>
        <v>0</v>
      </c>
      <c r="WYV7" s="98">
        <f>'Sales Forecast by COS'!WYV6</f>
        <v>0</v>
      </c>
      <c r="WYW7" s="98">
        <f>'Sales Forecast by COS'!WYW6</f>
        <v>0</v>
      </c>
      <c r="WYX7" s="98">
        <f>'Sales Forecast by COS'!WYX6</f>
        <v>0</v>
      </c>
      <c r="WYY7" s="98">
        <f>'Sales Forecast by COS'!WYY6</f>
        <v>0</v>
      </c>
      <c r="WYZ7" s="98">
        <f>'Sales Forecast by COS'!WYZ6</f>
        <v>0</v>
      </c>
      <c r="WZA7" s="98">
        <f>'Sales Forecast by COS'!WZA6</f>
        <v>0</v>
      </c>
      <c r="WZB7" s="98">
        <f>'Sales Forecast by COS'!WZB6</f>
        <v>0</v>
      </c>
      <c r="WZC7" s="98">
        <f>'Sales Forecast by COS'!WZC6</f>
        <v>0</v>
      </c>
      <c r="WZD7" s="98">
        <f>'Sales Forecast by COS'!WZD6</f>
        <v>0</v>
      </c>
      <c r="WZE7" s="98">
        <f>'Sales Forecast by COS'!WZE6</f>
        <v>0</v>
      </c>
      <c r="WZF7" s="98">
        <f>'Sales Forecast by COS'!WZF6</f>
        <v>0</v>
      </c>
      <c r="WZG7" s="98">
        <f>'Sales Forecast by COS'!WZG6</f>
        <v>0</v>
      </c>
      <c r="WZH7" s="98">
        <f>'Sales Forecast by COS'!WZH6</f>
        <v>0</v>
      </c>
      <c r="WZI7" s="98">
        <f>'Sales Forecast by COS'!WZI6</f>
        <v>0</v>
      </c>
      <c r="WZJ7" s="98">
        <f>'Sales Forecast by COS'!WZJ6</f>
        <v>0</v>
      </c>
      <c r="WZK7" s="98">
        <f>'Sales Forecast by COS'!WZK6</f>
        <v>0</v>
      </c>
      <c r="WZL7" s="98">
        <f>'Sales Forecast by COS'!WZL6</f>
        <v>0</v>
      </c>
      <c r="WZM7" s="98">
        <f>'Sales Forecast by COS'!WZM6</f>
        <v>0</v>
      </c>
      <c r="WZN7" s="98">
        <f>'Sales Forecast by COS'!WZN6</f>
        <v>0</v>
      </c>
      <c r="WZO7" s="98">
        <f>'Sales Forecast by COS'!WZO6</f>
        <v>0</v>
      </c>
      <c r="WZP7" s="98">
        <f>'Sales Forecast by COS'!WZP6</f>
        <v>0</v>
      </c>
      <c r="WZQ7" s="98">
        <f>'Sales Forecast by COS'!WZQ6</f>
        <v>0</v>
      </c>
      <c r="WZR7" s="98">
        <f>'Sales Forecast by COS'!WZR6</f>
        <v>0</v>
      </c>
      <c r="WZS7" s="98">
        <f>'Sales Forecast by COS'!WZS6</f>
        <v>0</v>
      </c>
      <c r="WZT7" s="98">
        <f>'Sales Forecast by COS'!WZT6</f>
        <v>0</v>
      </c>
      <c r="WZU7" s="98">
        <f>'Sales Forecast by COS'!WZU6</f>
        <v>0</v>
      </c>
      <c r="WZV7" s="98">
        <f>'Sales Forecast by COS'!WZV6</f>
        <v>0</v>
      </c>
      <c r="WZW7" s="98">
        <f>'Sales Forecast by COS'!WZW6</f>
        <v>0</v>
      </c>
      <c r="WZX7" s="98">
        <f>'Sales Forecast by COS'!WZX6</f>
        <v>0</v>
      </c>
      <c r="WZY7" s="98">
        <f>'Sales Forecast by COS'!WZY6</f>
        <v>0</v>
      </c>
      <c r="WZZ7" s="98">
        <f>'Sales Forecast by COS'!WZZ6</f>
        <v>0</v>
      </c>
      <c r="XAA7" s="98">
        <f>'Sales Forecast by COS'!XAA6</f>
        <v>0</v>
      </c>
      <c r="XAB7" s="98">
        <f>'Sales Forecast by COS'!XAB6</f>
        <v>0</v>
      </c>
      <c r="XAC7" s="98">
        <f>'Sales Forecast by COS'!XAC6</f>
        <v>0</v>
      </c>
      <c r="XAD7" s="98">
        <f>'Sales Forecast by COS'!XAD6</f>
        <v>0</v>
      </c>
      <c r="XAE7" s="98">
        <f>'Sales Forecast by COS'!XAE6</f>
        <v>0</v>
      </c>
      <c r="XAF7" s="98">
        <f>'Sales Forecast by COS'!XAF6</f>
        <v>0</v>
      </c>
      <c r="XAG7" s="98">
        <f>'Sales Forecast by COS'!XAG6</f>
        <v>0</v>
      </c>
      <c r="XAH7" s="98">
        <f>'Sales Forecast by COS'!XAH6</f>
        <v>0</v>
      </c>
      <c r="XAI7" s="98">
        <f>'Sales Forecast by COS'!XAI6</f>
        <v>0</v>
      </c>
      <c r="XAJ7" s="98">
        <f>'Sales Forecast by COS'!XAJ6</f>
        <v>0</v>
      </c>
      <c r="XAK7" s="98">
        <f>'Sales Forecast by COS'!XAK6</f>
        <v>0</v>
      </c>
      <c r="XAL7" s="98">
        <f>'Sales Forecast by COS'!XAL6</f>
        <v>0</v>
      </c>
      <c r="XAM7" s="98">
        <f>'Sales Forecast by COS'!XAM6</f>
        <v>0</v>
      </c>
      <c r="XAN7" s="98">
        <f>'Sales Forecast by COS'!XAN6</f>
        <v>0</v>
      </c>
      <c r="XAO7" s="98">
        <f>'Sales Forecast by COS'!XAO6</f>
        <v>0</v>
      </c>
      <c r="XAP7" s="98">
        <f>'Sales Forecast by COS'!XAP6</f>
        <v>0</v>
      </c>
      <c r="XAQ7" s="98">
        <f>'Sales Forecast by COS'!XAQ6</f>
        <v>0</v>
      </c>
      <c r="XAR7" s="98">
        <f>'Sales Forecast by COS'!XAR6</f>
        <v>0</v>
      </c>
      <c r="XAS7" s="98">
        <f>'Sales Forecast by COS'!XAS6</f>
        <v>0</v>
      </c>
      <c r="XAT7" s="98">
        <f>'Sales Forecast by COS'!XAT6</f>
        <v>0</v>
      </c>
      <c r="XAU7" s="98">
        <f>'Sales Forecast by COS'!XAU6</f>
        <v>0</v>
      </c>
      <c r="XAV7" s="98">
        <f>'Sales Forecast by COS'!XAV6</f>
        <v>0</v>
      </c>
      <c r="XAW7" s="98">
        <f>'Sales Forecast by COS'!XAW6</f>
        <v>0</v>
      </c>
      <c r="XAX7" s="98">
        <f>'Sales Forecast by COS'!XAX6</f>
        <v>0</v>
      </c>
      <c r="XAY7" s="98">
        <f>'Sales Forecast by COS'!XAY6</f>
        <v>0</v>
      </c>
      <c r="XAZ7" s="98">
        <f>'Sales Forecast by COS'!XAZ6</f>
        <v>0</v>
      </c>
      <c r="XBA7" s="98">
        <f>'Sales Forecast by COS'!XBA6</f>
        <v>0</v>
      </c>
      <c r="XBB7" s="98">
        <f>'Sales Forecast by COS'!XBB6</f>
        <v>0</v>
      </c>
      <c r="XBC7" s="98">
        <f>'Sales Forecast by COS'!XBC6</f>
        <v>0</v>
      </c>
      <c r="XBD7" s="98">
        <f>'Sales Forecast by COS'!XBD6</f>
        <v>0</v>
      </c>
      <c r="XBE7" s="98">
        <f>'Sales Forecast by COS'!XBE6</f>
        <v>0</v>
      </c>
      <c r="XBF7" s="98">
        <f>'Sales Forecast by COS'!XBF6</f>
        <v>0</v>
      </c>
      <c r="XBG7" s="98">
        <f>'Sales Forecast by COS'!XBG6</f>
        <v>0</v>
      </c>
      <c r="XBH7" s="98">
        <f>'Sales Forecast by COS'!XBH6</f>
        <v>0</v>
      </c>
      <c r="XBI7" s="98">
        <f>'Sales Forecast by COS'!XBI6</f>
        <v>0</v>
      </c>
      <c r="XBJ7" s="98">
        <f>'Sales Forecast by COS'!XBJ6</f>
        <v>0</v>
      </c>
      <c r="XBK7" s="98">
        <f>'Sales Forecast by COS'!XBK6</f>
        <v>0</v>
      </c>
      <c r="XBL7" s="98">
        <f>'Sales Forecast by COS'!XBL6</f>
        <v>0</v>
      </c>
      <c r="XBM7" s="98">
        <f>'Sales Forecast by COS'!XBM6</f>
        <v>0</v>
      </c>
      <c r="XBN7" s="98">
        <f>'Sales Forecast by COS'!XBN6</f>
        <v>0</v>
      </c>
      <c r="XBO7" s="98">
        <f>'Sales Forecast by COS'!XBO6</f>
        <v>0</v>
      </c>
      <c r="XBP7" s="98">
        <f>'Sales Forecast by COS'!XBP6</f>
        <v>0</v>
      </c>
      <c r="XBQ7" s="98">
        <f>'Sales Forecast by COS'!XBQ6</f>
        <v>0</v>
      </c>
      <c r="XBR7" s="98">
        <f>'Sales Forecast by COS'!XBR6</f>
        <v>0</v>
      </c>
      <c r="XBS7" s="98">
        <f>'Sales Forecast by COS'!XBS6</f>
        <v>0</v>
      </c>
      <c r="XBT7" s="98">
        <f>'Sales Forecast by COS'!XBT6</f>
        <v>0</v>
      </c>
      <c r="XBU7" s="98">
        <f>'Sales Forecast by COS'!XBU6</f>
        <v>0</v>
      </c>
      <c r="XBV7" s="98">
        <f>'Sales Forecast by COS'!XBV6</f>
        <v>0</v>
      </c>
      <c r="XBW7" s="98">
        <f>'Sales Forecast by COS'!XBW6</f>
        <v>0</v>
      </c>
      <c r="XBX7" s="98">
        <f>'Sales Forecast by COS'!XBX6</f>
        <v>0</v>
      </c>
      <c r="XBY7" s="98">
        <f>'Sales Forecast by COS'!XBY6</f>
        <v>0</v>
      </c>
      <c r="XBZ7" s="98">
        <f>'Sales Forecast by COS'!XBZ6</f>
        <v>0</v>
      </c>
      <c r="XCA7" s="98">
        <f>'Sales Forecast by COS'!XCA6</f>
        <v>0</v>
      </c>
      <c r="XCB7" s="98">
        <f>'Sales Forecast by COS'!XCB6</f>
        <v>0</v>
      </c>
      <c r="XCC7" s="98">
        <f>'Sales Forecast by COS'!XCC6</f>
        <v>0</v>
      </c>
      <c r="XCD7" s="98">
        <f>'Sales Forecast by COS'!XCD6</f>
        <v>0</v>
      </c>
      <c r="XCE7" s="98">
        <f>'Sales Forecast by COS'!XCE6</f>
        <v>0</v>
      </c>
      <c r="XCF7" s="98">
        <f>'Sales Forecast by COS'!XCF6</f>
        <v>0</v>
      </c>
      <c r="XCG7" s="98">
        <f>'Sales Forecast by COS'!XCG6</f>
        <v>0</v>
      </c>
      <c r="XCH7" s="98">
        <f>'Sales Forecast by COS'!XCH6</f>
        <v>0</v>
      </c>
      <c r="XCI7" s="98">
        <f>'Sales Forecast by COS'!XCI6</f>
        <v>0</v>
      </c>
      <c r="XCJ7" s="98">
        <f>'Sales Forecast by COS'!XCJ6</f>
        <v>0</v>
      </c>
      <c r="XCK7" s="98">
        <f>'Sales Forecast by COS'!XCK6</f>
        <v>0</v>
      </c>
      <c r="XCL7" s="98">
        <f>'Sales Forecast by COS'!XCL6</f>
        <v>0</v>
      </c>
      <c r="XCM7" s="98">
        <f>'Sales Forecast by COS'!XCM6</f>
        <v>0</v>
      </c>
      <c r="XCN7" s="98">
        <f>'Sales Forecast by COS'!XCN6</f>
        <v>0</v>
      </c>
      <c r="XCO7" s="98">
        <f>'Sales Forecast by COS'!XCO6</f>
        <v>0</v>
      </c>
      <c r="XCP7" s="98">
        <f>'Sales Forecast by COS'!XCP6</f>
        <v>0</v>
      </c>
      <c r="XCQ7" s="98">
        <f>'Sales Forecast by COS'!XCQ6</f>
        <v>0</v>
      </c>
      <c r="XCR7" s="98">
        <f>'Sales Forecast by COS'!XCR6</f>
        <v>0</v>
      </c>
      <c r="XCS7" s="98">
        <f>'Sales Forecast by COS'!XCS6</f>
        <v>0</v>
      </c>
      <c r="XCT7" s="98">
        <f>'Sales Forecast by COS'!XCT6</f>
        <v>0</v>
      </c>
      <c r="XCU7" s="98">
        <f>'Sales Forecast by COS'!XCU6</f>
        <v>0</v>
      </c>
      <c r="XCV7" s="98">
        <f>'Sales Forecast by COS'!XCV6</f>
        <v>0</v>
      </c>
      <c r="XCW7" s="98">
        <f>'Sales Forecast by COS'!XCW6</f>
        <v>0</v>
      </c>
      <c r="XCX7" s="98">
        <f>'Sales Forecast by COS'!XCX6</f>
        <v>0</v>
      </c>
      <c r="XCY7" s="98">
        <f>'Sales Forecast by COS'!XCY6</f>
        <v>0</v>
      </c>
      <c r="XCZ7" s="98">
        <f>'Sales Forecast by COS'!XCZ6</f>
        <v>0</v>
      </c>
      <c r="XDA7" s="98">
        <f>'Sales Forecast by COS'!XDA6</f>
        <v>0</v>
      </c>
      <c r="XDB7" s="98">
        <f>'Sales Forecast by COS'!XDB6</f>
        <v>0</v>
      </c>
      <c r="XDC7" s="98">
        <f>'Sales Forecast by COS'!XDC6</f>
        <v>0</v>
      </c>
      <c r="XDD7" s="98">
        <f>'Sales Forecast by COS'!XDD6</f>
        <v>0</v>
      </c>
      <c r="XDE7" s="98">
        <f>'Sales Forecast by COS'!XDE6</f>
        <v>0</v>
      </c>
      <c r="XDF7" s="98">
        <f>'Sales Forecast by COS'!XDF6</f>
        <v>0</v>
      </c>
      <c r="XDG7" s="98">
        <f>'Sales Forecast by COS'!XDG6</f>
        <v>0</v>
      </c>
      <c r="XDH7" s="98">
        <f>'Sales Forecast by COS'!XDH6</f>
        <v>0</v>
      </c>
      <c r="XDI7" s="98">
        <f>'Sales Forecast by COS'!XDI6</f>
        <v>0</v>
      </c>
      <c r="XDJ7" s="98">
        <f>'Sales Forecast by COS'!XDJ6</f>
        <v>0</v>
      </c>
      <c r="XDK7" s="98">
        <f>'Sales Forecast by COS'!XDK6</f>
        <v>0</v>
      </c>
      <c r="XDL7" s="98">
        <f>'Sales Forecast by COS'!XDL6</f>
        <v>0</v>
      </c>
      <c r="XDM7" s="98">
        <f>'Sales Forecast by COS'!XDM6</f>
        <v>0</v>
      </c>
      <c r="XDN7" s="98">
        <f>'Sales Forecast by COS'!XDN6</f>
        <v>0</v>
      </c>
      <c r="XDO7" s="98">
        <f>'Sales Forecast by COS'!XDO6</f>
        <v>0</v>
      </c>
      <c r="XDP7" s="98">
        <f>'Sales Forecast by COS'!XDP6</f>
        <v>0</v>
      </c>
      <c r="XDQ7" s="98">
        <f>'Sales Forecast by COS'!XDQ6</f>
        <v>0</v>
      </c>
      <c r="XDR7" s="98">
        <f>'Sales Forecast by COS'!XDR6</f>
        <v>0</v>
      </c>
      <c r="XDS7" s="98">
        <f>'Sales Forecast by COS'!XDS6</f>
        <v>0</v>
      </c>
      <c r="XDT7" s="98">
        <f>'Sales Forecast by COS'!XDT6</f>
        <v>0</v>
      </c>
      <c r="XDU7" s="98">
        <f>'Sales Forecast by COS'!XDU6</f>
        <v>0</v>
      </c>
      <c r="XDV7" s="98">
        <f>'Sales Forecast by COS'!XDV6</f>
        <v>0</v>
      </c>
      <c r="XDW7" s="98">
        <f>'Sales Forecast by COS'!XDW6</f>
        <v>0</v>
      </c>
      <c r="XDX7" s="98">
        <f>'Sales Forecast by COS'!XDX6</f>
        <v>0</v>
      </c>
      <c r="XDY7" s="98">
        <f>'Sales Forecast by COS'!XDY6</f>
        <v>0</v>
      </c>
      <c r="XDZ7" s="98">
        <f>'Sales Forecast by COS'!XDZ6</f>
        <v>0</v>
      </c>
      <c r="XEA7" s="98">
        <f>'Sales Forecast by COS'!XEA6</f>
        <v>0</v>
      </c>
      <c r="XEB7" s="98">
        <f>'Sales Forecast by COS'!XEB6</f>
        <v>0</v>
      </c>
      <c r="XEC7" s="98">
        <f>'Sales Forecast by COS'!XEC6</f>
        <v>0</v>
      </c>
      <c r="XED7" s="98">
        <f>'Sales Forecast by COS'!XED6</f>
        <v>0</v>
      </c>
      <c r="XEE7" s="98">
        <f>'Sales Forecast by COS'!XEE6</f>
        <v>0</v>
      </c>
      <c r="XEF7" s="98">
        <f>'Sales Forecast by COS'!XEF6</f>
        <v>0</v>
      </c>
      <c r="XEG7" s="98">
        <f>'Sales Forecast by COS'!XEG6</f>
        <v>0</v>
      </c>
      <c r="XEH7" s="98">
        <f>'Sales Forecast by COS'!XEH6</f>
        <v>0</v>
      </c>
      <c r="XEI7" s="98">
        <f>'Sales Forecast by COS'!XEI6</f>
        <v>0</v>
      </c>
      <c r="XEJ7" s="98">
        <f>'Sales Forecast by COS'!XEJ6</f>
        <v>0</v>
      </c>
      <c r="XEK7" s="98">
        <f>'Sales Forecast by COS'!XEK6</f>
        <v>0</v>
      </c>
      <c r="XEL7" s="98">
        <f>'Sales Forecast by COS'!XEL6</f>
        <v>0</v>
      </c>
      <c r="XEM7" s="98">
        <f>'Sales Forecast by COS'!XEM6</f>
        <v>0</v>
      </c>
      <c r="XEN7" s="98">
        <f>'Sales Forecast by COS'!XEN6</f>
        <v>0</v>
      </c>
      <c r="XEO7" s="98">
        <f>'Sales Forecast by COS'!XEO6</f>
        <v>0</v>
      </c>
      <c r="XEP7" s="98">
        <f>'Sales Forecast by COS'!XEP6</f>
        <v>0</v>
      </c>
      <c r="XEQ7" s="98">
        <f>'Sales Forecast by COS'!XEQ6</f>
        <v>0</v>
      </c>
      <c r="XER7" s="98">
        <f>'Sales Forecast by COS'!XER6</f>
        <v>0</v>
      </c>
      <c r="XES7" s="98">
        <f>'Sales Forecast by COS'!XES6</f>
        <v>0</v>
      </c>
      <c r="XET7" s="98">
        <f>'Sales Forecast by COS'!XET6</f>
        <v>0</v>
      </c>
      <c r="XEU7" s="98">
        <f>'Sales Forecast by COS'!XEU6</f>
        <v>0</v>
      </c>
      <c r="XEV7" s="98">
        <f>'Sales Forecast by COS'!XEV6</f>
        <v>0</v>
      </c>
      <c r="XEW7" s="98">
        <f>'Sales Forecast by COS'!XEW6</f>
        <v>0</v>
      </c>
      <c r="XEX7" s="98">
        <f>'Sales Forecast by COS'!XEX6</f>
        <v>0</v>
      </c>
      <c r="XEY7" s="98">
        <f>'Sales Forecast by COS'!XEY6</f>
        <v>0</v>
      </c>
      <c r="XEZ7" s="98">
        <f>'Sales Forecast by COS'!XEZ6</f>
        <v>0</v>
      </c>
      <c r="XFA7" s="98">
        <f>'Sales Forecast by COS'!XFA6</f>
        <v>0</v>
      </c>
      <c r="XFB7" s="98">
        <f>'Sales Forecast by COS'!XFB6</f>
        <v>0</v>
      </c>
      <c r="XFC7" s="98">
        <f>'Sales Forecast by COS'!XFC6</f>
        <v>0</v>
      </c>
      <c r="XFD7" s="98">
        <f>'Sales Forecast by COS'!XFD6</f>
        <v>0</v>
      </c>
    </row>
    <row r="8" spans="1:16384" s="98" customFormat="1" outlineLevel="1">
      <c r="A8" s="10"/>
      <c r="B8" s="10"/>
      <c r="C8" s="10"/>
      <c r="D8" s="137" t="s">
        <v>401</v>
      </c>
      <c r="E8" s="136">
        <f t="shared" ref="E8:AJ8" si="0">SUBTOTAL(9,E6:E7)</f>
        <v>4018</v>
      </c>
      <c r="F8" s="136">
        <f t="shared" si="0"/>
        <v>0</v>
      </c>
      <c r="G8" s="136">
        <f t="shared" si="0"/>
        <v>0</v>
      </c>
      <c r="H8" s="136">
        <f t="shared" si="0"/>
        <v>0</v>
      </c>
      <c r="I8" s="136">
        <f t="shared" si="0"/>
        <v>0</v>
      </c>
      <c r="J8" s="136">
        <f t="shared" si="0"/>
        <v>0</v>
      </c>
      <c r="K8" s="136">
        <f t="shared" si="0"/>
        <v>0</v>
      </c>
      <c r="L8" s="136">
        <f t="shared" si="0"/>
        <v>0</v>
      </c>
      <c r="M8" s="136">
        <f t="shared" si="0"/>
        <v>0</v>
      </c>
      <c r="N8" s="136">
        <f t="shared" si="0"/>
        <v>0</v>
      </c>
      <c r="O8" s="136">
        <f t="shared" si="0"/>
        <v>0</v>
      </c>
      <c r="P8" s="136">
        <f t="shared" si="0"/>
        <v>0</v>
      </c>
      <c r="Q8" s="136">
        <f t="shared" si="0"/>
        <v>4020</v>
      </c>
      <c r="R8" s="136">
        <f t="shared" si="0"/>
        <v>0</v>
      </c>
      <c r="S8" s="136">
        <f t="shared" si="0"/>
        <v>0</v>
      </c>
      <c r="T8" s="136">
        <f t="shared" si="0"/>
        <v>0</v>
      </c>
      <c r="U8" s="136">
        <f t="shared" si="0"/>
        <v>0</v>
      </c>
      <c r="V8" s="136">
        <f t="shared" si="0"/>
        <v>0</v>
      </c>
      <c r="W8" s="136">
        <f t="shared" si="0"/>
        <v>0</v>
      </c>
      <c r="X8" s="136">
        <f t="shared" si="0"/>
        <v>0</v>
      </c>
      <c r="Y8" s="136">
        <f t="shared" si="0"/>
        <v>0</v>
      </c>
      <c r="Z8" s="136">
        <f t="shared" si="0"/>
        <v>0</v>
      </c>
      <c r="AA8" s="136">
        <f t="shared" si="0"/>
        <v>0</v>
      </c>
      <c r="AB8" s="136">
        <f t="shared" si="0"/>
        <v>0</v>
      </c>
      <c r="AC8" s="136">
        <f t="shared" si="0"/>
        <v>4022</v>
      </c>
      <c r="AD8" s="136">
        <f t="shared" si="0"/>
        <v>0</v>
      </c>
      <c r="AE8" s="136">
        <f t="shared" si="0"/>
        <v>0</v>
      </c>
      <c r="AF8" s="136">
        <f t="shared" si="0"/>
        <v>0</v>
      </c>
      <c r="AG8" s="136">
        <f t="shared" si="0"/>
        <v>0</v>
      </c>
      <c r="AH8" s="136">
        <f t="shared" si="0"/>
        <v>0</v>
      </c>
      <c r="AI8" s="136">
        <f t="shared" si="0"/>
        <v>0</v>
      </c>
      <c r="AJ8" s="136">
        <f t="shared" si="0"/>
        <v>0</v>
      </c>
      <c r="AK8" s="136">
        <f t="shared" ref="AK8:BP8" si="1">SUBTOTAL(9,AK6:AK7)</f>
        <v>0</v>
      </c>
      <c r="AL8" s="136">
        <f t="shared" si="1"/>
        <v>0</v>
      </c>
      <c r="AM8" s="136">
        <f t="shared" si="1"/>
        <v>0</v>
      </c>
      <c r="AN8" s="136">
        <f t="shared" si="1"/>
        <v>0</v>
      </c>
      <c r="AO8" s="135">
        <f t="shared" si="1"/>
        <v>4024</v>
      </c>
      <c r="AP8" s="135">
        <f t="shared" si="1"/>
        <v>0</v>
      </c>
      <c r="AQ8" s="135">
        <f t="shared" si="1"/>
        <v>0</v>
      </c>
      <c r="AR8" s="135">
        <f t="shared" si="1"/>
        <v>0</v>
      </c>
      <c r="AS8" s="135">
        <f t="shared" si="1"/>
        <v>0</v>
      </c>
      <c r="AT8" s="135">
        <f t="shared" si="1"/>
        <v>0</v>
      </c>
      <c r="AU8" s="135">
        <f t="shared" si="1"/>
        <v>0</v>
      </c>
      <c r="AV8" s="135">
        <f t="shared" si="1"/>
        <v>0</v>
      </c>
      <c r="AW8" s="135">
        <f t="shared" si="1"/>
        <v>0</v>
      </c>
      <c r="AX8" s="135">
        <f t="shared" si="1"/>
        <v>0</v>
      </c>
      <c r="AY8" s="135">
        <f t="shared" si="1"/>
        <v>0</v>
      </c>
      <c r="AZ8" s="135">
        <f t="shared" si="1"/>
        <v>0</v>
      </c>
      <c r="BA8" s="135">
        <f t="shared" si="1"/>
        <v>4026</v>
      </c>
      <c r="BB8" s="135">
        <f t="shared" si="1"/>
        <v>0</v>
      </c>
      <c r="BC8" s="135">
        <f t="shared" si="1"/>
        <v>0</v>
      </c>
      <c r="BD8" s="135">
        <f t="shared" si="1"/>
        <v>0</v>
      </c>
      <c r="BE8" s="135">
        <f t="shared" si="1"/>
        <v>0</v>
      </c>
      <c r="BF8" s="135">
        <f t="shared" si="1"/>
        <v>0</v>
      </c>
      <c r="BG8" s="135">
        <f t="shared" si="1"/>
        <v>0</v>
      </c>
      <c r="BH8" s="135">
        <f t="shared" si="1"/>
        <v>0</v>
      </c>
      <c r="BI8" s="135">
        <f t="shared" si="1"/>
        <v>0</v>
      </c>
      <c r="BJ8" s="135">
        <f t="shared" si="1"/>
        <v>0</v>
      </c>
      <c r="BK8" s="135">
        <f t="shared" si="1"/>
        <v>0</v>
      </c>
      <c r="BL8" s="135">
        <f t="shared" si="1"/>
        <v>0</v>
      </c>
      <c r="BM8" s="135">
        <f t="shared" si="1"/>
        <v>4028</v>
      </c>
      <c r="BN8" s="135">
        <f t="shared" si="1"/>
        <v>0</v>
      </c>
      <c r="BO8" s="135">
        <f t="shared" si="1"/>
        <v>0</v>
      </c>
      <c r="BP8" s="135">
        <f t="shared" si="1"/>
        <v>0</v>
      </c>
      <c r="BQ8" s="135">
        <f t="shared" ref="BQ8:CD8" si="2">SUBTOTAL(9,BQ6:BQ7)</f>
        <v>0</v>
      </c>
      <c r="BR8" s="135">
        <f t="shared" si="2"/>
        <v>0</v>
      </c>
      <c r="BS8" s="135">
        <f t="shared" si="2"/>
        <v>0</v>
      </c>
      <c r="BT8" s="135">
        <f t="shared" si="2"/>
        <v>0</v>
      </c>
      <c r="BU8" s="135">
        <f t="shared" si="2"/>
        <v>0</v>
      </c>
      <c r="BV8" s="135">
        <f t="shared" si="2"/>
        <v>0</v>
      </c>
      <c r="BW8" s="135">
        <f t="shared" si="2"/>
        <v>0</v>
      </c>
      <c r="BX8" s="135">
        <f t="shared" si="2"/>
        <v>0</v>
      </c>
      <c r="BY8" s="134">
        <f t="shared" si="2"/>
        <v>0</v>
      </c>
      <c r="BZ8" s="134">
        <f t="shared" si="2"/>
        <v>0</v>
      </c>
      <c r="CA8" s="134">
        <f t="shared" si="2"/>
        <v>0</v>
      </c>
      <c r="CB8" s="134">
        <f t="shared" si="2"/>
        <v>0</v>
      </c>
      <c r="CC8" s="134">
        <f t="shared" si="2"/>
        <v>0</v>
      </c>
      <c r="CD8" s="134">
        <f t="shared" si="2"/>
        <v>0</v>
      </c>
      <c r="CF8" s="145">
        <f>SUM(Z8:AK8)</f>
        <v>4022</v>
      </c>
      <c r="CG8" s="145">
        <f>SUM(AL8:AW8)</f>
        <v>4024</v>
      </c>
    </row>
    <row r="9" spans="1:16384" s="98" customFormat="1" outlineLevel="2">
      <c r="A9" s="10">
        <v>2</v>
      </c>
      <c r="B9" s="10">
        <v>56</v>
      </c>
      <c r="C9" s="10" t="s">
        <v>99</v>
      </c>
      <c r="D9" s="131" t="s">
        <v>99</v>
      </c>
      <c r="E9" s="121">
        <v>13918980</v>
      </c>
      <c r="F9" s="121">
        <v>12648940</v>
      </c>
      <c r="G9" s="121">
        <v>12528458</v>
      </c>
      <c r="H9" s="121">
        <v>12880817</v>
      </c>
      <c r="I9" s="121">
        <v>13513208</v>
      </c>
      <c r="J9" s="121">
        <v>14595980</v>
      </c>
      <c r="K9" s="121">
        <v>13213109</v>
      </c>
      <c r="L9" s="121">
        <v>14309441</v>
      </c>
      <c r="M9" s="121">
        <v>13354100</v>
      </c>
      <c r="N9" s="121">
        <v>15233223</v>
      </c>
      <c r="O9" s="121">
        <v>13432324</v>
      </c>
      <c r="P9" s="121">
        <v>14515866</v>
      </c>
      <c r="Q9" s="121">
        <v>14006460</v>
      </c>
      <c r="R9" s="121">
        <v>11880100</v>
      </c>
      <c r="S9" s="121">
        <v>11612740</v>
      </c>
      <c r="T9" s="121">
        <v>11874398</v>
      </c>
      <c r="U9" s="121">
        <v>12577120</v>
      </c>
      <c r="V9" s="121">
        <v>13020000</v>
      </c>
      <c r="W9" s="121">
        <v>13933571</v>
      </c>
      <c r="X9" s="121">
        <v>13138070</v>
      </c>
      <c r="Y9" s="121">
        <v>13198200</v>
      </c>
      <c r="Z9" s="121">
        <v>13936778</v>
      </c>
      <c r="AA9" s="121">
        <v>12159788</v>
      </c>
      <c r="AB9" s="121">
        <v>13140679</v>
      </c>
      <c r="AC9" s="121">
        <v>12952210</v>
      </c>
      <c r="AD9" s="121">
        <v>11743547</v>
      </c>
      <c r="AE9" s="121">
        <v>11348814</v>
      </c>
      <c r="AF9" s="121">
        <v>11604525</v>
      </c>
      <c r="AG9" s="121">
        <v>12291276</v>
      </c>
      <c r="AH9" s="121">
        <v>12724091</v>
      </c>
      <c r="AI9" s="121">
        <v>13773415</v>
      </c>
      <c r="AJ9" s="121">
        <v>13138070</v>
      </c>
      <c r="AK9" s="121">
        <v>13198200</v>
      </c>
      <c r="AL9" s="121">
        <v>13936778</v>
      </c>
      <c r="AM9" s="121">
        <v>12159788</v>
      </c>
      <c r="AN9" s="121">
        <v>13140679</v>
      </c>
      <c r="AO9" s="130">
        <v>12952210</v>
      </c>
      <c r="AP9" s="130">
        <v>11743547</v>
      </c>
      <c r="AQ9" s="130">
        <v>11348814</v>
      </c>
      <c r="AR9" s="130">
        <v>11604525</v>
      </c>
      <c r="AS9" s="130">
        <v>12291276</v>
      </c>
      <c r="AT9" s="130">
        <v>12724091</v>
      </c>
      <c r="AU9" s="130">
        <v>13773415</v>
      </c>
      <c r="AV9" s="130">
        <v>13138070</v>
      </c>
      <c r="AW9" s="130">
        <v>13198200</v>
      </c>
      <c r="AX9" s="130">
        <v>13936778</v>
      </c>
      <c r="AY9" s="130">
        <v>12159788</v>
      </c>
      <c r="AZ9" s="130">
        <v>13140679</v>
      </c>
      <c r="BA9" s="130">
        <v>12952210</v>
      </c>
      <c r="BB9" s="130">
        <v>11743547</v>
      </c>
      <c r="BC9" s="130">
        <v>11348814</v>
      </c>
      <c r="BD9" s="130">
        <v>11604525</v>
      </c>
      <c r="BE9" s="130">
        <v>12291276</v>
      </c>
      <c r="BF9" s="130">
        <v>12724091</v>
      </c>
      <c r="BG9" s="130">
        <v>13773415</v>
      </c>
      <c r="BH9" s="130">
        <v>13138070</v>
      </c>
      <c r="BI9" s="130">
        <v>13198200</v>
      </c>
      <c r="BJ9" s="130">
        <v>13936778</v>
      </c>
      <c r="BK9" s="130">
        <v>12159788</v>
      </c>
      <c r="BL9" s="130">
        <v>13140679</v>
      </c>
      <c r="BM9" s="130">
        <v>12952210</v>
      </c>
      <c r="BN9" s="130">
        <v>11743547</v>
      </c>
      <c r="BO9" s="130">
        <v>11348814</v>
      </c>
      <c r="BP9" s="130">
        <v>11604525</v>
      </c>
      <c r="BQ9" s="130">
        <v>12291276</v>
      </c>
      <c r="BR9" s="130">
        <v>12724091</v>
      </c>
      <c r="BS9" s="130">
        <v>13773415</v>
      </c>
      <c r="BT9" s="130">
        <v>13138070</v>
      </c>
      <c r="BU9" s="130">
        <v>13198200</v>
      </c>
      <c r="BV9" s="130">
        <v>13936778</v>
      </c>
      <c r="BW9" s="130">
        <v>12159788</v>
      </c>
      <c r="BX9" s="130">
        <v>13140679</v>
      </c>
      <c r="BY9" s="132">
        <f>SUM(E9:P9)</f>
        <v>164144446</v>
      </c>
      <c r="BZ9" s="132">
        <f>SUM(Q9:AB9)</f>
        <v>154477904</v>
      </c>
      <c r="CA9" s="132">
        <f>SUM(AC9:AN9)</f>
        <v>152011393</v>
      </c>
      <c r="CB9" s="132">
        <f>SUM(AO9:AZ9)</f>
        <v>152011393</v>
      </c>
      <c r="CC9" s="132">
        <f>SUM(BA9:BL9)</f>
        <v>152011393</v>
      </c>
      <c r="CD9" s="132">
        <f>SUM(BM9:BX9)</f>
        <v>152011393</v>
      </c>
    </row>
    <row r="10" spans="1:16384" s="98" customFormat="1" outlineLevel="2">
      <c r="A10" s="10">
        <v>3</v>
      </c>
      <c r="B10" s="10">
        <v>56</v>
      </c>
      <c r="C10" s="10" t="s">
        <v>99</v>
      </c>
      <c r="D10" s="131" t="s">
        <v>99</v>
      </c>
      <c r="E10" s="121">
        <v>2302980</v>
      </c>
      <c r="F10" s="121">
        <v>2099060</v>
      </c>
      <c r="G10" s="121">
        <v>2062660</v>
      </c>
      <c r="H10" s="121">
        <v>1860280</v>
      </c>
      <c r="I10" s="121">
        <v>2403060</v>
      </c>
      <c r="J10" s="121">
        <v>2123680</v>
      </c>
      <c r="K10" s="121">
        <v>2147520</v>
      </c>
      <c r="L10" s="121">
        <v>1913108</v>
      </c>
      <c r="M10" s="121">
        <v>1896020</v>
      </c>
      <c r="N10" s="121">
        <v>1848124</v>
      </c>
      <c r="O10" s="121">
        <v>1828020</v>
      </c>
      <c r="P10" s="121">
        <v>1990800</v>
      </c>
      <c r="Q10" s="121">
        <v>1888460</v>
      </c>
      <c r="R10" s="121">
        <v>1792660</v>
      </c>
      <c r="S10" s="121">
        <v>1743380</v>
      </c>
      <c r="T10" s="121">
        <v>1844800</v>
      </c>
      <c r="U10" s="121">
        <v>1928160</v>
      </c>
      <c r="V10" s="121">
        <v>2044960</v>
      </c>
      <c r="W10" s="121">
        <v>1801479</v>
      </c>
      <c r="X10" s="121">
        <v>2212929</v>
      </c>
      <c r="Y10" s="121">
        <v>2165700</v>
      </c>
      <c r="Z10" s="121">
        <v>1980133</v>
      </c>
      <c r="AA10" s="121">
        <v>1958593</v>
      </c>
      <c r="AB10" s="121">
        <v>2133000</v>
      </c>
      <c r="AC10" s="121">
        <v>2023350</v>
      </c>
      <c r="AD10" s="121">
        <v>1920707</v>
      </c>
      <c r="AE10" s="121">
        <v>1867907</v>
      </c>
      <c r="AF10" s="121">
        <v>1976571</v>
      </c>
      <c r="AG10" s="121">
        <v>1928160</v>
      </c>
      <c r="AH10" s="121">
        <v>2044960</v>
      </c>
      <c r="AI10" s="121">
        <v>1930156</v>
      </c>
      <c r="AJ10" s="121">
        <v>2370995</v>
      </c>
      <c r="AK10" s="121">
        <v>2165700</v>
      </c>
      <c r="AL10" s="121">
        <v>1980133</v>
      </c>
      <c r="AM10" s="121">
        <v>1958593</v>
      </c>
      <c r="AN10" s="121">
        <v>2133000</v>
      </c>
      <c r="AO10" s="130">
        <v>2023350</v>
      </c>
      <c r="AP10" s="130">
        <v>1920707</v>
      </c>
      <c r="AQ10" s="130">
        <v>1867907</v>
      </c>
      <c r="AR10" s="130">
        <v>1976571</v>
      </c>
      <c r="AS10" s="130">
        <v>1928160</v>
      </c>
      <c r="AT10" s="130">
        <v>2044960</v>
      </c>
      <c r="AU10" s="130">
        <v>1930156</v>
      </c>
      <c r="AV10" s="130">
        <v>2370995</v>
      </c>
      <c r="AW10" s="130">
        <v>2165700</v>
      </c>
      <c r="AX10" s="130">
        <v>1980133</v>
      </c>
      <c r="AY10" s="130">
        <v>1958593</v>
      </c>
      <c r="AZ10" s="130">
        <v>2133000</v>
      </c>
      <c r="BA10" s="130">
        <v>2023350</v>
      </c>
      <c r="BB10" s="130">
        <v>1920707</v>
      </c>
      <c r="BC10" s="130">
        <v>1867907</v>
      </c>
      <c r="BD10" s="130">
        <v>1976571</v>
      </c>
      <c r="BE10" s="130">
        <v>1928160</v>
      </c>
      <c r="BF10" s="130">
        <v>2044960</v>
      </c>
      <c r="BG10" s="130">
        <v>1930156</v>
      </c>
      <c r="BH10" s="130">
        <v>2370995</v>
      </c>
      <c r="BI10" s="130">
        <v>2165700</v>
      </c>
      <c r="BJ10" s="130">
        <v>1980133</v>
      </c>
      <c r="BK10" s="130">
        <v>1958593</v>
      </c>
      <c r="BL10" s="130">
        <v>2133000</v>
      </c>
      <c r="BM10" s="130">
        <v>2023350</v>
      </c>
      <c r="BN10" s="130">
        <v>1920707</v>
      </c>
      <c r="BO10" s="130">
        <v>1867907</v>
      </c>
      <c r="BP10" s="130">
        <v>1976571</v>
      </c>
      <c r="BQ10" s="130">
        <v>1928160</v>
      </c>
      <c r="BR10" s="130">
        <v>2044960</v>
      </c>
      <c r="BS10" s="130">
        <v>1930156</v>
      </c>
      <c r="BT10" s="130">
        <v>2370995</v>
      </c>
      <c r="BU10" s="130">
        <v>2165700</v>
      </c>
      <c r="BV10" s="130">
        <v>1980133</v>
      </c>
      <c r="BW10" s="130">
        <v>1958593</v>
      </c>
      <c r="BX10" s="130">
        <v>2133000</v>
      </c>
      <c r="BY10" s="132">
        <f>SUM(E10:P10)</f>
        <v>24475312</v>
      </c>
      <c r="BZ10" s="132">
        <f>SUM(Q10:AB10)</f>
        <v>23494254</v>
      </c>
      <c r="CA10" s="132">
        <f>SUM(AC10:AN10)</f>
        <v>24300232</v>
      </c>
      <c r="CB10" s="132">
        <f>SUM(AO10:AZ10)</f>
        <v>24300232</v>
      </c>
      <c r="CC10" s="132">
        <f>SUM(BA10:BL10)</f>
        <v>24300232</v>
      </c>
      <c r="CD10" s="132">
        <f>SUM(BM10:BX10)</f>
        <v>24300232</v>
      </c>
    </row>
    <row r="11" spans="1:16384" s="98" customFormat="1" outlineLevel="1">
      <c r="A11" s="10"/>
      <c r="B11" s="10"/>
      <c r="C11" s="10"/>
      <c r="D11" s="137" t="s">
        <v>400</v>
      </c>
      <c r="E11" s="136">
        <f t="shared" ref="E11:AJ11" si="3">SUBTOTAL(9,E9:E10)</f>
        <v>16221960</v>
      </c>
      <c r="F11" s="136">
        <f t="shared" si="3"/>
        <v>14748000</v>
      </c>
      <c r="G11" s="136">
        <f t="shared" si="3"/>
        <v>14591118</v>
      </c>
      <c r="H11" s="136">
        <f t="shared" si="3"/>
        <v>14741097</v>
      </c>
      <c r="I11" s="136">
        <f t="shared" si="3"/>
        <v>15916268</v>
      </c>
      <c r="J11" s="136">
        <f t="shared" si="3"/>
        <v>16719660</v>
      </c>
      <c r="K11" s="136">
        <f t="shared" si="3"/>
        <v>15360629</v>
      </c>
      <c r="L11" s="136">
        <f t="shared" si="3"/>
        <v>16222549</v>
      </c>
      <c r="M11" s="136">
        <f t="shared" si="3"/>
        <v>15250120</v>
      </c>
      <c r="N11" s="136">
        <f t="shared" si="3"/>
        <v>17081347</v>
      </c>
      <c r="O11" s="136">
        <f t="shared" si="3"/>
        <v>15260344</v>
      </c>
      <c r="P11" s="136">
        <f t="shared" si="3"/>
        <v>16506666</v>
      </c>
      <c r="Q11" s="136">
        <f t="shared" si="3"/>
        <v>15894920</v>
      </c>
      <c r="R11" s="136">
        <f t="shared" si="3"/>
        <v>13672760</v>
      </c>
      <c r="S11" s="136">
        <f t="shared" si="3"/>
        <v>13356120</v>
      </c>
      <c r="T11" s="136">
        <f t="shared" si="3"/>
        <v>13719198</v>
      </c>
      <c r="U11" s="136">
        <f t="shared" si="3"/>
        <v>14505280</v>
      </c>
      <c r="V11" s="136">
        <f t="shared" si="3"/>
        <v>15064960</v>
      </c>
      <c r="W11" s="136">
        <f t="shared" si="3"/>
        <v>15735050</v>
      </c>
      <c r="X11" s="136">
        <f t="shared" si="3"/>
        <v>15350999</v>
      </c>
      <c r="Y11" s="136">
        <f t="shared" si="3"/>
        <v>15363900</v>
      </c>
      <c r="Z11" s="136">
        <f t="shared" si="3"/>
        <v>15916911</v>
      </c>
      <c r="AA11" s="136">
        <f t="shared" si="3"/>
        <v>14118381</v>
      </c>
      <c r="AB11" s="136">
        <f t="shared" si="3"/>
        <v>15273679</v>
      </c>
      <c r="AC11" s="136">
        <f t="shared" si="3"/>
        <v>14975560</v>
      </c>
      <c r="AD11" s="136">
        <f t="shared" si="3"/>
        <v>13664254</v>
      </c>
      <c r="AE11" s="136">
        <f t="shared" si="3"/>
        <v>13216721</v>
      </c>
      <c r="AF11" s="136">
        <f t="shared" si="3"/>
        <v>13581096</v>
      </c>
      <c r="AG11" s="136">
        <f t="shared" si="3"/>
        <v>14219436</v>
      </c>
      <c r="AH11" s="136">
        <f t="shared" si="3"/>
        <v>14769051</v>
      </c>
      <c r="AI11" s="136">
        <f t="shared" si="3"/>
        <v>15703571</v>
      </c>
      <c r="AJ11" s="136">
        <f t="shared" si="3"/>
        <v>15509065</v>
      </c>
      <c r="AK11" s="136">
        <f t="shared" ref="AK11:BP11" si="4">SUBTOTAL(9,AK9:AK10)</f>
        <v>15363900</v>
      </c>
      <c r="AL11" s="136">
        <f t="shared" si="4"/>
        <v>15916911</v>
      </c>
      <c r="AM11" s="136">
        <f t="shared" si="4"/>
        <v>14118381</v>
      </c>
      <c r="AN11" s="136">
        <f t="shared" si="4"/>
        <v>15273679</v>
      </c>
      <c r="AO11" s="135">
        <f t="shared" si="4"/>
        <v>14975560</v>
      </c>
      <c r="AP11" s="135">
        <f t="shared" si="4"/>
        <v>13664254</v>
      </c>
      <c r="AQ11" s="135">
        <f t="shared" si="4"/>
        <v>13216721</v>
      </c>
      <c r="AR11" s="135">
        <f t="shared" si="4"/>
        <v>13581096</v>
      </c>
      <c r="AS11" s="135">
        <f t="shared" si="4"/>
        <v>14219436</v>
      </c>
      <c r="AT11" s="135">
        <f t="shared" si="4"/>
        <v>14769051</v>
      </c>
      <c r="AU11" s="135">
        <f t="shared" si="4"/>
        <v>15703571</v>
      </c>
      <c r="AV11" s="135">
        <f t="shared" si="4"/>
        <v>15509065</v>
      </c>
      <c r="AW11" s="135">
        <f t="shared" si="4"/>
        <v>15363900</v>
      </c>
      <c r="AX11" s="135">
        <f t="shared" si="4"/>
        <v>15916911</v>
      </c>
      <c r="AY11" s="135">
        <f t="shared" si="4"/>
        <v>14118381</v>
      </c>
      <c r="AZ11" s="135">
        <f t="shared" si="4"/>
        <v>15273679</v>
      </c>
      <c r="BA11" s="135">
        <f t="shared" si="4"/>
        <v>14975560</v>
      </c>
      <c r="BB11" s="135">
        <f t="shared" si="4"/>
        <v>13664254</v>
      </c>
      <c r="BC11" s="135">
        <f t="shared" si="4"/>
        <v>13216721</v>
      </c>
      <c r="BD11" s="135">
        <f t="shared" si="4"/>
        <v>13581096</v>
      </c>
      <c r="BE11" s="135">
        <f t="shared" si="4"/>
        <v>14219436</v>
      </c>
      <c r="BF11" s="135">
        <f t="shared" si="4"/>
        <v>14769051</v>
      </c>
      <c r="BG11" s="135">
        <f t="shared" si="4"/>
        <v>15703571</v>
      </c>
      <c r="BH11" s="135">
        <f t="shared" si="4"/>
        <v>15509065</v>
      </c>
      <c r="BI11" s="135">
        <f t="shared" si="4"/>
        <v>15363900</v>
      </c>
      <c r="BJ11" s="135">
        <f t="shared" si="4"/>
        <v>15916911</v>
      </c>
      <c r="BK11" s="135">
        <f t="shared" si="4"/>
        <v>14118381</v>
      </c>
      <c r="BL11" s="135">
        <f t="shared" si="4"/>
        <v>15273679</v>
      </c>
      <c r="BM11" s="135">
        <f t="shared" si="4"/>
        <v>14975560</v>
      </c>
      <c r="BN11" s="135">
        <f t="shared" si="4"/>
        <v>13664254</v>
      </c>
      <c r="BO11" s="135">
        <f t="shared" si="4"/>
        <v>13216721</v>
      </c>
      <c r="BP11" s="135">
        <f t="shared" si="4"/>
        <v>13581096</v>
      </c>
      <c r="BQ11" s="135">
        <f t="shared" ref="BQ11:CD11" si="5">SUBTOTAL(9,BQ9:BQ10)</f>
        <v>14219436</v>
      </c>
      <c r="BR11" s="135">
        <f t="shared" si="5"/>
        <v>14769051</v>
      </c>
      <c r="BS11" s="135">
        <f t="shared" si="5"/>
        <v>15703571</v>
      </c>
      <c r="BT11" s="135">
        <f t="shared" si="5"/>
        <v>15509065</v>
      </c>
      <c r="BU11" s="135">
        <f t="shared" si="5"/>
        <v>15363900</v>
      </c>
      <c r="BV11" s="135">
        <f t="shared" si="5"/>
        <v>15916911</v>
      </c>
      <c r="BW11" s="135">
        <f t="shared" si="5"/>
        <v>14118381</v>
      </c>
      <c r="BX11" s="135">
        <f t="shared" si="5"/>
        <v>15273679</v>
      </c>
      <c r="BY11" s="134">
        <f t="shared" si="5"/>
        <v>188619758</v>
      </c>
      <c r="BZ11" s="134">
        <f t="shared" si="5"/>
        <v>177972158</v>
      </c>
      <c r="CA11" s="134">
        <f t="shared" si="5"/>
        <v>176311625</v>
      </c>
      <c r="CB11" s="134">
        <f t="shared" si="5"/>
        <v>176311625</v>
      </c>
      <c r="CC11" s="134">
        <f t="shared" si="5"/>
        <v>176311625</v>
      </c>
      <c r="CD11" s="134">
        <f t="shared" si="5"/>
        <v>176311625</v>
      </c>
      <c r="CF11" s="145">
        <f>SUM(Z11:AK11)</f>
        <v>176311625</v>
      </c>
      <c r="CG11" s="145">
        <f>SUM(AL11:AW11)</f>
        <v>176311625</v>
      </c>
    </row>
    <row r="12" spans="1:16384" s="98" customFormat="1" outlineLevel="2">
      <c r="A12" s="10">
        <v>2</v>
      </c>
      <c r="B12" s="10">
        <v>55</v>
      </c>
      <c r="C12" s="10" t="s">
        <v>50</v>
      </c>
      <c r="D12" s="131" t="s">
        <v>50</v>
      </c>
      <c r="E12" s="121">
        <v>7133000</v>
      </c>
      <c r="F12" s="121">
        <v>6825000</v>
      </c>
      <c r="G12" s="121">
        <v>6433000</v>
      </c>
      <c r="H12" s="121">
        <v>6825000</v>
      </c>
      <c r="I12" s="121">
        <v>8029000</v>
      </c>
      <c r="J12" s="121">
        <v>8813000</v>
      </c>
      <c r="K12" s="121">
        <v>9030000</v>
      </c>
      <c r="L12" s="121">
        <v>9065000</v>
      </c>
      <c r="M12" s="121">
        <v>8659000</v>
      </c>
      <c r="N12" s="121">
        <v>10661000</v>
      </c>
      <c r="O12" s="121">
        <v>11984000</v>
      </c>
      <c r="P12" s="121">
        <v>9982000</v>
      </c>
      <c r="Q12" s="121">
        <v>9338000</v>
      </c>
      <c r="R12" s="121">
        <v>10493000</v>
      </c>
      <c r="S12" s="121">
        <v>11018000</v>
      </c>
      <c r="T12" s="121">
        <v>11844000</v>
      </c>
      <c r="U12" s="121">
        <v>11207000</v>
      </c>
      <c r="V12" s="121">
        <v>11529000</v>
      </c>
      <c r="W12" s="121">
        <v>11585000</v>
      </c>
      <c r="X12" s="121">
        <v>11368000</v>
      </c>
      <c r="Y12" s="121">
        <v>11445000</v>
      </c>
      <c r="Z12" s="121">
        <v>10661000</v>
      </c>
      <c r="AA12" s="121">
        <v>11984000</v>
      </c>
      <c r="AB12" s="121">
        <v>9982000</v>
      </c>
      <c r="AC12" s="121">
        <v>9338000</v>
      </c>
      <c r="AD12" s="121">
        <v>10493000</v>
      </c>
      <c r="AE12" s="121">
        <v>11018000</v>
      </c>
      <c r="AF12" s="121">
        <v>11844000</v>
      </c>
      <c r="AG12" s="121">
        <v>11207000</v>
      </c>
      <c r="AH12" s="121">
        <v>11529000</v>
      </c>
      <c r="AI12" s="121">
        <v>11585000</v>
      </c>
      <c r="AJ12" s="121">
        <v>11368000</v>
      </c>
      <c r="AK12" s="121">
        <v>11445000</v>
      </c>
      <c r="AL12" s="121">
        <v>10661000</v>
      </c>
      <c r="AM12" s="121">
        <v>11984000</v>
      </c>
      <c r="AN12" s="121">
        <v>9982000</v>
      </c>
      <c r="AO12" s="130">
        <v>9338000</v>
      </c>
      <c r="AP12" s="130">
        <v>10493000</v>
      </c>
      <c r="AQ12" s="130">
        <v>11018000</v>
      </c>
      <c r="AR12" s="130">
        <v>11844000</v>
      </c>
      <c r="AS12" s="130">
        <v>11207000</v>
      </c>
      <c r="AT12" s="130">
        <v>11529000</v>
      </c>
      <c r="AU12" s="130">
        <v>11585000</v>
      </c>
      <c r="AV12" s="130">
        <v>11368000</v>
      </c>
      <c r="AW12" s="130">
        <v>11445000</v>
      </c>
      <c r="AX12" s="130">
        <v>10661000</v>
      </c>
      <c r="AY12" s="130">
        <v>11984000</v>
      </c>
      <c r="AZ12" s="130">
        <v>9982000</v>
      </c>
      <c r="BA12" s="130">
        <v>9338000</v>
      </c>
      <c r="BB12" s="130">
        <v>10493000</v>
      </c>
      <c r="BC12" s="130">
        <v>11018000</v>
      </c>
      <c r="BD12" s="130">
        <v>11844000</v>
      </c>
      <c r="BE12" s="130">
        <v>11207000</v>
      </c>
      <c r="BF12" s="130">
        <v>11529000</v>
      </c>
      <c r="BG12" s="130">
        <v>11585000</v>
      </c>
      <c r="BH12" s="130">
        <v>11368000</v>
      </c>
      <c r="BI12" s="130">
        <v>11445000</v>
      </c>
      <c r="BJ12" s="130">
        <v>10661000</v>
      </c>
      <c r="BK12" s="130">
        <v>11984000</v>
      </c>
      <c r="BL12" s="130">
        <v>9982000</v>
      </c>
      <c r="BM12" s="130">
        <v>9338000</v>
      </c>
      <c r="BN12" s="130">
        <v>10493000</v>
      </c>
      <c r="BO12" s="130">
        <v>11018000</v>
      </c>
      <c r="BP12" s="130">
        <v>11844000</v>
      </c>
      <c r="BQ12" s="130">
        <v>11207000</v>
      </c>
      <c r="BR12" s="130">
        <v>11529000</v>
      </c>
      <c r="BS12" s="130">
        <v>11585000</v>
      </c>
      <c r="BT12" s="130">
        <v>11368000</v>
      </c>
      <c r="BU12" s="130">
        <v>11445000</v>
      </c>
      <c r="BV12" s="130">
        <v>10661000</v>
      </c>
      <c r="BW12" s="130">
        <v>11984000</v>
      </c>
      <c r="BX12" s="130">
        <v>9982000</v>
      </c>
      <c r="BY12" s="132">
        <f>SUM(E12:P12)</f>
        <v>103439000</v>
      </c>
      <c r="BZ12" s="132">
        <f>SUM(Q12:AB12)</f>
        <v>132454000</v>
      </c>
      <c r="CA12" s="132">
        <f>SUM(AC12:AN12)</f>
        <v>132454000</v>
      </c>
      <c r="CB12" s="132">
        <f>SUM(AO12:AZ12)</f>
        <v>132454000</v>
      </c>
      <c r="CC12" s="132">
        <f>SUM(BA12:BL12)</f>
        <v>132454000</v>
      </c>
      <c r="CD12" s="132">
        <f>SUM(BM12:BX12)</f>
        <v>132454000</v>
      </c>
    </row>
    <row r="13" spans="1:16384" s="98" customFormat="1" outlineLevel="2">
      <c r="A13" s="10">
        <v>3</v>
      </c>
      <c r="B13" s="10">
        <v>55</v>
      </c>
      <c r="C13" s="10" t="s">
        <v>50</v>
      </c>
      <c r="D13" s="131" t="s">
        <v>50</v>
      </c>
      <c r="E13" s="121">
        <v>103107526</v>
      </c>
      <c r="F13" s="121">
        <v>104626490</v>
      </c>
      <c r="G13" s="121">
        <v>99535801</v>
      </c>
      <c r="H13" s="121">
        <v>100957446</v>
      </c>
      <c r="I13" s="121">
        <v>106995142</v>
      </c>
      <c r="J13" s="121">
        <v>113435710</v>
      </c>
      <c r="K13" s="121">
        <v>104130400</v>
      </c>
      <c r="L13" s="121">
        <v>105119640</v>
      </c>
      <c r="M13" s="121">
        <v>112534601</v>
      </c>
      <c r="N13" s="121">
        <v>105835373</v>
      </c>
      <c r="O13" s="121">
        <v>91583554</v>
      </c>
      <c r="P13" s="121">
        <v>110494363</v>
      </c>
      <c r="Q13" s="121">
        <v>98033507</v>
      </c>
      <c r="R13" s="121">
        <v>92889312</v>
      </c>
      <c r="S13" s="121">
        <v>84497392</v>
      </c>
      <c r="T13" s="121">
        <v>110530734</v>
      </c>
      <c r="U13" s="121">
        <v>99250986</v>
      </c>
      <c r="V13" s="121">
        <v>110565186</v>
      </c>
      <c r="W13" s="121">
        <v>105942651</v>
      </c>
      <c r="X13" s="121">
        <v>112960022</v>
      </c>
      <c r="Y13" s="121">
        <v>109328035</v>
      </c>
      <c r="Z13" s="121">
        <v>105835373</v>
      </c>
      <c r="AA13" s="121">
        <v>91583554</v>
      </c>
      <c r="AB13" s="121">
        <v>110494363</v>
      </c>
      <c r="AC13" s="121">
        <v>98033507</v>
      </c>
      <c r="AD13" s="121">
        <v>92889312</v>
      </c>
      <c r="AE13" s="121">
        <v>84497392</v>
      </c>
      <c r="AF13" s="121">
        <v>110530734</v>
      </c>
      <c r="AG13" s="121">
        <v>99250986</v>
      </c>
      <c r="AH13" s="121">
        <v>110565186</v>
      </c>
      <c r="AI13" s="121">
        <v>105942651</v>
      </c>
      <c r="AJ13" s="121">
        <v>112960022</v>
      </c>
      <c r="AK13" s="121">
        <v>109328035</v>
      </c>
      <c r="AL13" s="121">
        <v>105835373</v>
      </c>
      <c r="AM13" s="121">
        <v>91583554</v>
      </c>
      <c r="AN13" s="121">
        <v>110494363</v>
      </c>
      <c r="AO13" s="130">
        <v>98033507</v>
      </c>
      <c r="AP13" s="130">
        <v>92889312</v>
      </c>
      <c r="AQ13" s="130">
        <v>84497392</v>
      </c>
      <c r="AR13" s="130">
        <v>110530734</v>
      </c>
      <c r="AS13" s="130">
        <v>99250986</v>
      </c>
      <c r="AT13" s="130">
        <v>110565186</v>
      </c>
      <c r="AU13" s="130">
        <v>105942651</v>
      </c>
      <c r="AV13" s="130">
        <v>112960022</v>
      </c>
      <c r="AW13" s="130">
        <v>109328035</v>
      </c>
      <c r="AX13" s="130">
        <v>105835373</v>
      </c>
      <c r="AY13" s="130">
        <v>91583554</v>
      </c>
      <c r="AZ13" s="130">
        <v>110494363</v>
      </c>
      <c r="BA13" s="130">
        <v>98033507</v>
      </c>
      <c r="BB13" s="130">
        <v>92889312</v>
      </c>
      <c r="BC13" s="130">
        <v>84497392</v>
      </c>
      <c r="BD13" s="130">
        <v>110530734</v>
      </c>
      <c r="BE13" s="130">
        <v>99250986</v>
      </c>
      <c r="BF13" s="130">
        <v>110565186</v>
      </c>
      <c r="BG13" s="130">
        <v>105942651</v>
      </c>
      <c r="BH13" s="130">
        <v>112960022</v>
      </c>
      <c r="BI13" s="130">
        <v>109328035</v>
      </c>
      <c r="BJ13" s="130">
        <v>105835373</v>
      </c>
      <c r="BK13" s="130">
        <v>91583554</v>
      </c>
      <c r="BL13" s="130">
        <v>110494363</v>
      </c>
      <c r="BM13" s="130">
        <v>98033507</v>
      </c>
      <c r="BN13" s="130">
        <v>92889312</v>
      </c>
      <c r="BO13" s="130">
        <v>84497392</v>
      </c>
      <c r="BP13" s="130">
        <v>110530734</v>
      </c>
      <c r="BQ13" s="130">
        <v>99250986</v>
      </c>
      <c r="BR13" s="130">
        <v>110565186</v>
      </c>
      <c r="BS13" s="130">
        <v>105942651</v>
      </c>
      <c r="BT13" s="130">
        <v>112960022</v>
      </c>
      <c r="BU13" s="130">
        <v>109328035</v>
      </c>
      <c r="BV13" s="130">
        <v>105835373</v>
      </c>
      <c r="BW13" s="130">
        <v>91583554</v>
      </c>
      <c r="BX13" s="130">
        <v>110494363</v>
      </c>
      <c r="BY13" s="132">
        <f>SUM(E13:P13)</f>
        <v>1258356046</v>
      </c>
      <c r="BZ13" s="132">
        <f>SUM(Q13:AB13)</f>
        <v>1231911115</v>
      </c>
      <c r="CA13" s="132">
        <f>SUM(AC13:AN13)</f>
        <v>1231911115</v>
      </c>
      <c r="CB13" s="132">
        <f>SUM(AO13:AZ13)</f>
        <v>1231911115</v>
      </c>
      <c r="CC13" s="132">
        <f>SUM(BA13:BL13)</f>
        <v>1231911115</v>
      </c>
      <c r="CD13" s="132">
        <f>SUM(BM13:BX13)</f>
        <v>1231911115</v>
      </c>
    </row>
    <row r="14" spans="1:16384" s="98" customFormat="1" outlineLevel="1">
      <c r="A14" s="10"/>
      <c r="B14" s="10"/>
      <c r="C14" s="10"/>
      <c r="D14" s="137" t="s">
        <v>399</v>
      </c>
      <c r="E14" s="136">
        <f t="shared" ref="E14:AJ14" si="6">SUBTOTAL(9,E12:E13)</f>
        <v>110240526</v>
      </c>
      <c r="F14" s="136">
        <f t="shared" si="6"/>
        <v>111451490</v>
      </c>
      <c r="G14" s="136">
        <f t="shared" si="6"/>
        <v>105968801</v>
      </c>
      <c r="H14" s="136">
        <f t="shared" si="6"/>
        <v>107782446</v>
      </c>
      <c r="I14" s="136">
        <f t="shared" si="6"/>
        <v>115024142</v>
      </c>
      <c r="J14" s="136">
        <f t="shared" si="6"/>
        <v>122248710</v>
      </c>
      <c r="K14" s="136">
        <f t="shared" si="6"/>
        <v>113160400</v>
      </c>
      <c r="L14" s="136">
        <f t="shared" si="6"/>
        <v>114184640</v>
      </c>
      <c r="M14" s="136">
        <f t="shared" si="6"/>
        <v>121193601</v>
      </c>
      <c r="N14" s="136">
        <f t="shared" si="6"/>
        <v>116496373</v>
      </c>
      <c r="O14" s="136">
        <f t="shared" si="6"/>
        <v>103567554</v>
      </c>
      <c r="P14" s="136">
        <f t="shared" si="6"/>
        <v>120476363</v>
      </c>
      <c r="Q14" s="136">
        <f t="shared" si="6"/>
        <v>107371507</v>
      </c>
      <c r="R14" s="136">
        <f t="shared" si="6"/>
        <v>103382312</v>
      </c>
      <c r="S14" s="136">
        <f t="shared" si="6"/>
        <v>95515392</v>
      </c>
      <c r="T14" s="136">
        <f t="shared" si="6"/>
        <v>122374734</v>
      </c>
      <c r="U14" s="136">
        <f t="shared" si="6"/>
        <v>110457986</v>
      </c>
      <c r="V14" s="136">
        <f t="shared" si="6"/>
        <v>122094186</v>
      </c>
      <c r="W14" s="136">
        <f t="shared" si="6"/>
        <v>117527651</v>
      </c>
      <c r="X14" s="136">
        <f t="shared" si="6"/>
        <v>124328022</v>
      </c>
      <c r="Y14" s="136">
        <f t="shared" si="6"/>
        <v>120773035</v>
      </c>
      <c r="Z14" s="136">
        <f t="shared" si="6"/>
        <v>116496373</v>
      </c>
      <c r="AA14" s="136">
        <f t="shared" si="6"/>
        <v>103567554</v>
      </c>
      <c r="AB14" s="136">
        <f t="shared" si="6"/>
        <v>120476363</v>
      </c>
      <c r="AC14" s="136">
        <f t="shared" si="6"/>
        <v>107371507</v>
      </c>
      <c r="AD14" s="136">
        <f t="shared" si="6"/>
        <v>103382312</v>
      </c>
      <c r="AE14" s="136">
        <f t="shared" si="6"/>
        <v>95515392</v>
      </c>
      <c r="AF14" s="136">
        <f t="shared" si="6"/>
        <v>122374734</v>
      </c>
      <c r="AG14" s="136">
        <f t="shared" si="6"/>
        <v>110457986</v>
      </c>
      <c r="AH14" s="136">
        <f t="shared" si="6"/>
        <v>122094186</v>
      </c>
      <c r="AI14" s="136">
        <f t="shared" si="6"/>
        <v>117527651</v>
      </c>
      <c r="AJ14" s="136">
        <f t="shared" si="6"/>
        <v>124328022</v>
      </c>
      <c r="AK14" s="136">
        <f t="shared" ref="AK14:BP14" si="7">SUBTOTAL(9,AK12:AK13)</f>
        <v>120773035</v>
      </c>
      <c r="AL14" s="136">
        <f t="shared" si="7"/>
        <v>116496373</v>
      </c>
      <c r="AM14" s="136">
        <f t="shared" si="7"/>
        <v>103567554</v>
      </c>
      <c r="AN14" s="136">
        <f t="shared" si="7"/>
        <v>120476363</v>
      </c>
      <c r="AO14" s="135">
        <f t="shared" si="7"/>
        <v>107371507</v>
      </c>
      <c r="AP14" s="135">
        <f t="shared" si="7"/>
        <v>103382312</v>
      </c>
      <c r="AQ14" s="135">
        <f t="shared" si="7"/>
        <v>95515392</v>
      </c>
      <c r="AR14" s="135">
        <f t="shared" si="7"/>
        <v>122374734</v>
      </c>
      <c r="AS14" s="135">
        <f t="shared" si="7"/>
        <v>110457986</v>
      </c>
      <c r="AT14" s="135">
        <f t="shared" si="7"/>
        <v>122094186</v>
      </c>
      <c r="AU14" s="135">
        <f t="shared" si="7"/>
        <v>117527651</v>
      </c>
      <c r="AV14" s="135">
        <f t="shared" si="7"/>
        <v>124328022</v>
      </c>
      <c r="AW14" s="135">
        <f t="shared" si="7"/>
        <v>120773035</v>
      </c>
      <c r="AX14" s="135">
        <f t="shared" si="7"/>
        <v>116496373</v>
      </c>
      <c r="AY14" s="135">
        <f t="shared" si="7"/>
        <v>103567554</v>
      </c>
      <c r="AZ14" s="135">
        <f t="shared" si="7"/>
        <v>120476363</v>
      </c>
      <c r="BA14" s="135">
        <f t="shared" si="7"/>
        <v>107371507</v>
      </c>
      <c r="BB14" s="135">
        <f t="shared" si="7"/>
        <v>103382312</v>
      </c>
      <c r="BC14" s="135">
        <f t="shared" si="7"/>
        <v>95515392</v>
      </c>
      <c r="BD14" s="135">
        <f t="shared" si="7"/>
        <v>122374734</v>
      </c>
      <c r="BE14" s="135">
        <f t="shared" si="7"/>
        <v>110457986</v>
      </c>
      <c r="BF14" s="135">
        <f t="shared" si="7"/>
        <v>122094186</v>
      </c>
      <c r="BG14" s="135">
        <f t="shared" si="7"/>
        <v>117527651</v>
      </c>
      <c r="BH14" s="135">
        <f t="shared" si="7"/>
        <v>124328022</v>
      </c>
      <c r="BI14" s="135">
        <f t="shared" si="7"/>
        <v>120773035</v>
      </c>
      <c r="BJ14" s="135">
        <f t="shared" si="7"/>
        <v>116496373</v>
      </c>
      <c r="BK14" s="135">
        <f t="shared" si="7"/>
        <v>103567554</v>
      </c>
      <c r="BL14" s="135">
        <f t="shared" si="7"/>
        <v>120476363</v>
      </c>
      <c r="BM14" s="135">
        <f t="shared" si="7"/>
        <v>107371507</v>
      </c>
      <c r="BN14" s="135">
        <f t="shared" si="7"/>
        <v>103382312</v>
      </c>
      <c r="BO14" s="135">
        <f t="shared" si="7"/>
        <v>95515392</v>
      </c>
      <c r="BP14" s="135">
        <f t="shared" si="7"/>
        <v>122374734</v>
      </c>
      <c r="BQ14" s="135">
        <f t="shared" ref="BQ14:CD14" si="8">SUBTOTAL(9,BQ12:BQ13)</f>
        <v>110457986</v>
      </c>
      <c r="BR14" s="135">
        <f t="shared" si="8"/>
        <v>122094186</v>
      </c>
      <c r="BS14" s="135">
        <f t="shared" si="8"/>
        <v>117527651</v>
      </c>
      <c r="BT14" s="135">
        <f t="shared" si="8"/>
        <v>124328022</v>
      </c>
      <c r="BU14" s="135">
        <f t="shared" si="8"/>
        <v>120773035</v>
      </c>
      <c r="BV14" s="135">
        <f t="shared" si="8"/>
        <v>116496373</v>
      </c>
      <c r="BW14" s="135">
        <f t="shared" si="8"/>
        <v>103567554</v>
      </c>
      <c r="BX14" s="135">
        <f t="shared" si="8"/>
        <v>120476363</v>
      </c>
      <c r="BY14" s="134">
        <f t="shared" si="8"/>
        <v>1361795046</v>
      </c>
      <c r="BZ14" s="134">
        <f t="shared" si="8"/>
        <v>1364365115</v>
      </c>
      <c r="CA14" s="134">
        <f t="shared" si="8"/>
        <v>1364365115</v>
      </c>
      <c r="CB14" s="134">
        <f t="shared" si="8"/>
        <v>1364365115</v>
      </c>
      <c r="CC14" s="134">
        <f t="shared" si="8"/>
        <v>1364365115</v>
      </c>
      <c r="CD14" s="134">
        <f t="shared" si="8"/>
        <v>1364365115</v>
      </c>
      <c r="CF14" s="145">
        <f>SUM(Z14:AK14)</f>
        <v>1364365115</v>
      </c>
      <c r="CG14" s="145">
        <f>SUM(AL14:AW14)</f>
        <v>1364365115</v>
      </c>
    </row>
    <row r="15" spans="1:16384" s="98" customFormat="1" outlineLevel="2">
      <c r="A15" s="10">
        <v>2</v>
      </c>
      <c r="B15" s="10">
        <v>73</v>
      </c>
      <c r="C15" s="10" t="s">
        <v>398</v>
      </c>
      <c r="D15" s="131" t="s">
        <v>51</v>
      </c>
      <c r="E15" s="121">
        <v>9106400</v>
      </c>
      <c r="F15" s="121">
        <v>7590400</v>
      </c>
      <c r="G15" s="121">
        <v>8000657</v>
      </c>
      <c r="H15" s="121">
        <v>9508160</v>
      </c>
      <c r="I15" s="121">
        <v>9393240</v>
      </c>
      <c r="J15" s="121">
        <v>8986200</v>
      </c>
      <c r="K15" s="121">
        <v>8557520</v>
      </c>
      <c r="L15" s="121">
        <v>7904320</v>
      </c>
      <c r="M15" s="121">
        <v>8736200</v>
      </c>
      <c r="N15" s="121">
        <v>8678925</v>
      </c>
      <c r="O15" s="121">
        <v>7374600</v>
      </c>
      <c r="P15" s="121">
        <v>7150560</v>
      </c>
      <c r="Q15" s="121">
        <v>6439600</v>
      </c>
      <c r="R15" s="121">
        <v>5756840</v>
      </c>
      <c r="S15" s="121">
        <v>6044560</v>
      </c>
      <c r="T15" s="121">
        <v>6048839</v>
      </c>
      <c r="U15" s="121">
        <v>6109080</v>
      </c>
      <c r="V15" s="121">
        <v>6465920</v>
      </c>
      <c r="W15" s="121">
        <v>7482280</v>
      </c>
      <c r="X15" s="121">
        <v>5669080</v>
      </c>
      <c r="Y15" s="121">
        <v>5689200</v>
      </c>
      <c r="Z15" s="121">
        <v>5767012</v>
      </c>
      <c r="AA15" s="121">
        <v>5078619</v>
      </c>
      <c r="AB15" s="121">
        <v>4975493</v>
      </c>
      <c r="AC15" s="121">
        <v>4271501</v>
      </c>
      <c r="AD15" s="121">
        <v>4449731</v>
      </c>
      <c r="AE15" s="121">
        <v>4576076</v>
      </c>
      <c r="AF15" s="121">
        <v>5493014</v>
      </c>
      <c r="AG15" s="121">
        <v>5402307</v>
      </c>
      <c r="AH15" s="121">
        <v>5365475</v>
      </c>
      <c r="AI15" s="121">
        <v>6477861</v>
      </c>
      <c r="AJ15" s="121">
        <v>5086933</v>
      </c>
      <c r="AK15" s="121">
        <v>5411864</v>
      </c>
      <c r="AL15" s="121">
        <v>5718178</v>
      </c>
      <c r="AM15" s="121">
        <v>5074077</v>
      </c>
      <c r="AN15" s="121">
        <v>4986152</v>
      </c>
      <c r="AO15" s="130">
        <v>4287845</v>
      </c>
      <c r="AP15" s="130">
        <v>4465053</v>
      </c>
      <c r="AQ15" s="130">
        <v>4588804</v>
      </c>
      <c r="AR15" s="130">
        <v>5508871</v>
      </c>
      <c r="AS15" s="130">
        <v>5415311</v>
      </c>
      <c r="AT15" s="130">
        <v>5376722</v>
      </c>
      <c r="AU15" s="130">
        <v>6490056</v>
      </c>
      <c r="AV15" s="130">
        <v>5098465</v>
      </c>
      <c r="AW15" s="130">
        <v>5428778</v>
      </c>
      <c r="AX15" s="130">
        <v>5745102</v>
      </c>
      <c r="AY15" s="130">
        <v>5109967</v>
      </c>
      <c r="AZ15" s="130">
        <v>5033705</v>
      </c>
      <c r="BA15" s="130">
        <v>4329593</v>
      </c>
      <c r="BB15" s="130">
        <v>4505591</v>
      </c>
      <c r="BC15" s="130">
        <v>4624336</v>
      </c>
      <c r="BD15" s="130">
        <v>5543969</v>
      </c>
      <c r="BE15" s="130">
        <v>5439147</v>
      </c>
      <c r="BF15" s="130">
        <v>5387245</v>
      </c>
      <c r="BG15" s="130">
        <v>6507642</v>
      </c>
      <c r="BH15" s="130">
        <v>5111977</v>
      </c>
      <c r="BI15" s="130">
        <v>5444994</v>
      </c>
      <c r="BJ15" s="130">
        <v>5765069</v>
      </c>
      <c r="BK15" s="130">
        <v>5138124</v>
      </c>
      <c r="BL15" s="130">
        <v>5069255</v>
      </c>
      <c r="BM15" s="130">
        <v>4444709</v>
      </c>
      <c r="BN15" s="130">
        <v>4543186</v>
      </c>
      <c r="BO15" s="130">
        <v>4652122</v>
      </c>
      <c r="BP15" s="130">
        <v>5563233</v>
      </c>
      <c r="BQ15" s="130">
        <v>5470005</v>
      </c>
      <c r="BR15" s="130">
        <v>5430270</v>
      </c>
      <c r="BS15" s="130">
        <v>6520363</v>
      </c>
      <c r="BT15" s="130">
        <v>5384081</v>
      </c>
      <c r="BU15" s="130">
        <v>5732488</v>
      </c>
      <c r="BV15" s="130">
        <v>6083897</v>
      </c>
      <c r="BW15" s="130">
        <v>5406039</v>
      </c>
      <c r="BX15" s="130">
        <v>5378289</v>
      </c>
      <c r="BY15" s="132">
        <f>SUM(E15:P15)</f>
        <v>100987182</v>
      </c>
      <c r="BZ15" s="132">
        <f>SUM(Q15:AB15)</f>
        <v>71526523</v>
      </c>
      <c r="CA15" s="132">
        <f>SUM(AC15:AN15)</f>
        <v>62313169</v>
      </c>
      <c r="CB15" s="132">
        <f>SUM(AO15:AZ15)</f>
        <v>62548679</v>
      </c>
      <c r="CC15" s="132">
        <f>SUM(BA15:BL15)</f>
        <v>62866942</v>
      </c>
      <c r="CD15" s="132">
        <f>SUM(BM15:BX15)</f>
        <v>64608682</v>
      </c>
    </row>
    <row r="16" spans="1:16384" s="98" customFormat="1" outlineLevel="2">
      <c r="A16" s="10">
        <v>3</v>
      </c>
      <c r="B16" s="10">
        <v>73</v>
      </c>
      <c r="C16" s="10" t="s">
        <v>398</v>
      </c>
      <c r="D16" s="131" t="s">
        <v>51</v>
      </c>
      <c r="E16" s="121">
        <v>1997300</v>
      </c>
      <c r="F16" s="121">
        <v>1946660</v>
      </c>
      <c r="G16" s="121">
        <v>1910400</v>
      </c>
      <c r="H16" s="121">
        <v>1897120</v>
      </c>
      <c r="I16" s="121">
        <v>1860900</v>
      </c>
      <c r="J16" s="121">
        <v>1417700</v>
      </c>
      <c r="K16" s="121">
        <v>1862840</v>
      </c>
      <c r="L16" s="121">
        <v>1623800</v>
      </c>
      <c r="M16" s="121">
        <v>1632820</v>
      </c>
      <c r="N16" s="121">
        <v>1538020</v>
      </c>
      <c r="O16" s="121">
        <v>1618702</v>
      </c>
      <c r="P16" s="121">
        <v>1705180</v>
      </c>
      <c r="Q16" s="121">
        <v>1594260</v>
      </c>
      <c r="R16" s="121">
        <v>1888360</v>
      </c>
      <c r="S16" s="121">
        <v>1745520</v>
      </c>
      <c r="T16" s="121">
        <v>1815600</v>
      </c>
      <c r="U16" s="121">
        <v>1796160</v>
      </c>
      <c r="V16" s="121">
        <v>1775660</v>
      </c>
      <c r="W16" s="121">
        <v>1783680</v>
      </c>
      <c r="X16" s="121">
        <v>1697000</v>
      </c>
      <c r="Y16" s="121">
        <v>1774360</v>
      </c>
      <c r="Z16" s="121">
        <v>1546866</v>
      </c>
      <c r="AA16" s="121">
        <v>1841027</v>
      </c>
      <c r="AB16" s="121">
        <v>1163394</v>
      </c>
      <c r="AC16" s="121">
        <v>1523395</v>
      </c>
      <c r="AD16" s="121">
        <v>1982403</v>
      </c>
      <c r="AE16" s="121">
        <v>2225379</v>
      </c>
      <c r="AF16" s="121">
        <v>1813927</v>
      </c>
      <c r="AG16" s="121">
        <v>1694316</v>
      </c>
      <c r="AH16" s="121">
        <v>1434958</v>
      </c>
      <c r="AI16" s="121">
        <v>1667921</v>
      </c>
      <c r="AJ16" s="121">
        <v>1463540</v>
      </c>
      <c r="AK16" s="121">
        <v>1610247</v>
      </c>
      <c r="AL16" s="121">
        <v>1499907</v>
      </c>
      <c r="AM16" s="121">
        <v>1785383</v>
      </c>
      <c r="AN16" s="121">
        <v>1105892</v>
      </c>
      <c r="AO16" s="130">
        <v>1415488</v>
      </c>
      <c r="AP16" s="130">
        <v>1825988</v>
      </c>
      <c r="AQ16" s="130">
        <v>2057118</v>
      </c>
      <c r="AR16" s="130">
        <v>1637044</v>
      </c>
      <c r="AS16" s="130">
        <v>1529831</v>
      </c>
      <c r="AT16" s="130">
        <v>1276736</v>
      </c>
      <c r="AU16" s="130">
        <v>1492830</v>
      </c>
      <c r="AV16" s="130">
        <v>1302649</v>
      </c>
      <c r="AW16" s="130">
        <v>1574211</v>
      </c>
      <c r="AX16" s="130">
        <v>1465209</v>
      </c>
      <c r="AY16" s="130">
        <v>1765365</v>
      </c>
      <c r="AZ16" s="130">
        <v>1044550</v>
      </c>
      <c r="BA16" s="130">
        <v>1423396</v>
      </c>
      <c r="BB16" s="130">
        <v>1848149</v>
      </c>
      <c r="BC16" s="130">
        <v>2105841</v>
      </c>
      <c r="BD16" s="130">
        <v>1660871</v>
      </c>
      <c r="BE16" s="130">
        <v>1556587</v>
      </c>
      <c r="BF16" s="130">
        <v>1302798</v>
      </c>
      <c r="BG16" s="130">
        <v>1540564</v>
      </c>
      <c r="BH16" s="130">
        <v>1340042</v>
      </c>
      <c r="BI16" s="130">
        <v>1485829</v>
      </c>
      <c r="BJ16" s="130">
        <v>1385088</v>
      </c>
      <c r="BK16" s="130">
        <v>1688207</v>
      </c>
      <c r="BL16" s="130">
        <v>992521</v>
      </c>
      <c r="BM16" s="130">
        <v>1379245</v>
      </c>
      <c r="BN16" s="130">
        <v>1788202</v>
      </c>
      <c r="BO16" s="130">
        <v>2041541</v>
      </c>
      <c r="BP16" s="130">
        <v>1602033</v>
      </c>
      <c r="BQ16" s="130">
        <v>1502584</v>
      </c>
      <c r="BR16" s="130">
        <v>1172157</v>
      </c>
      <c r="BS16" s="130">
        <v>1390367</v>
      </c>
      <c r="BT16" s="130">
        <v>1214337</v>
      </c>
      <c r="BU16" s="130">
        <v>1342798</v>
      </c>
      <c r="BV16" s="130">
        <v>1258702</v>
      </c>
      <c r="BW16" s="130">
        <v>1534256</v>
      </c>
      <c r="BX16" s="130">
        <v>893151</v>
      </c>
      <c r="BY16" s="132">
        <f>SUM(E16:P16)</f>
        <v>21011442</v>
      </c>
      <c r="BZ16" s="132">
        <f>SUM(Q16:AB16)</f>
        <v>20421887</v>
      </c>
      <c r="CA16" s="132">
        <f>SUM(AC16:AN16)</f>
        <v>19807268</v>
      </c>
      <c r="CB16" s="132">
        <f>SUM(AO16:AZ16)</f>
        <v>18387019</v>
      </c>
      <c r="CC16" s="132">
        <f>SUM(BA16:BL16)</f>
        <v>18329893</v>
      </c>
      <c r="CD16" s="132">
        <f>SUM(BM16:BX16)</f>
        <v>17119373</v>
      </c>
    </row>
    <row r="17" spans="1:85" s="98" customFormat="1" outlineLevel="2">
      <c r="A17" s="10">
        <v>2</v>
      </c>
      <c r="B17" s="10">
        <v>74</v>
      </c>
      <c r="C17" s="10" t="s">
        <v>397</v>
      </c>
      <c r="D17" s="131" t="s">
        <v>51</v>
      </c>
      <c r="E17" s="121">
        <v>2607060</v>
      </c>
      <c r="F17" s="121">
        <v>2317740</v>
      </c>
      <c r="G17" s="121">
        <v>2366240</v>
      </c>
      <c r="H17" s="121">
        <v>2371620</v>
      </c>
      <c r="I17" s="121">
        <v>2468340</v>
      </c>
      <c r="J17" s="121">
        <v>3461820</v>
      </c>
      <c r="K17" s="121">
        <v>3455760</v>
      </c>
      <c r="L17" s="121">
        <v>3425300</v>
      </c>
      <c r="M17" s="121">
        <v>3546240</v>
      </c>
      <c r="N17" s="121">
        <v>3511700</v>
      </c>
      <c r="O17" s="121">
        <v>3371860</v>
      </c>
      <c r="P17" s="121">
        <v>4117860</v>
      </c>
      <c r="Q17" s="121">
        <v>4094360</v>
      </c>
      <c r="R17" s="121">
        <v>3648860</v>
      </c>
      <c r="S17" s="121">
        <v>3395360</v>
      </c>
      <c r="T17" s="121">
        <v>3664060</v>
      </c>
      <c r="U17" s="121">
        <v>3915571</v>
      </c>
      <c r="V17" s="121">
        <v>4247445</v>
      </c>
      <c r="W17" s="121">
        <v>4405360</v>
      </c>
      <c r="X17" s="121">
        <v>4165860</v>
      </c>
      <c r="Y17" s="121">
        <v>4296620</v>
      </c>
      <c r="Z17" s="121">
        <v>3932330</v>
      </c>
      <c r="AA17" s="121">
        <v>3762625</v>
      </c>
      <c r="AB17" s="121">
        <v>3979561</v>
      </c>
      <c r="AC17" s="121">
        <v>3772030</v>
      </c>
      <c r="AD17" s="121">
        <v>3760500</v>
      </c>
      <c r="AE17" s="121">
        <v>3427308</v>
      </c>
      <c r="AF17" s="121">
        <v>3697079</v>
      </c>
      <c r="AG17" s="121">
        <v>3847300</v>
      </c>
      <c r="AH17" s="121">
        <v>3916184</v>
      </c>
      <c r="AI17" s="121">
        <v>4237762</v>
      </c>
      <c r="AJ17" s="121">
        <v>3945747</v>
      </c>
      <c r="AK17" s="121">
        <v>4087169</v>
      </c>
      <c r="AL17" s="121">
        <v>3899032</v>
      </c>
      <c r="AM17" s="121">
        <v>3759260</v>
      </c>
      <c r="AN17" s="121">
        <v>3988086</v>
      </c>
      <c r="AO17" s="130">
        <v>3786463</v>
      </c>
      <c r="AP17" s="130">
        <v>3773448</v>
      </c>
      <c r="AQ17" s="130">
        <v>3436841</v>
      </c>
      <c r="AR17" s="130">
        <v>3707752</v>
      </c>
      <c r="AS17" s="130">
        <v>3856561</v>
      </c>
      <c r="AT17" s="130">
        <v>3924393</v>
      </c>
      <c r="AU17" s="130">
        <v>4245740</v>
      </c>
      <c r="AV17" s="130">
        <v>3954692</v>
      </c>
      <c r="AW17" s="130">
        <v>4099943</v>
      </c>
      <c r="AX17" s="130">
        <v>3917390</v>
      </c>
      <c r="AY17" s="130">
        <v>3785851</v>
      </c>
      <c r="AZ17" s="130">
        <v>4026120</v>
      </c>
      <c r="BA17" s="130">
        <v>3823329</v>
      </c>
      <c r="BB17" s="130">
        <v>3807707</v>
      </c>
      <c r="BC17" s="130">
        <v>3463453</v>
      </c>
      <c r="BD17" s="130">
        <v>3731375</v>
      </c>
      <c r="BE17" s="130">
        <v>3873536</v>
      </c>
      <c r="BF17" s="130">
        <v>3932073</v>
      </c>
      <c r="BG17" s="130">
        <v>4257245</v>
      </c>
      <c r="BH17" s="130">
        <v>3965173</v>
      </c>
      <c r="BI17" s="130">
        <v>4112190</v>
      </c>
      <c r="BJ17" s="130">
        <v>3931005</v>
      </c>
      <c r="BK17" s="130">
        <v>3806712</v>
      </c>
      <c r="BL17" s="130">
        <v>4054555</v>
      </c>
      <c r="BM17" s="130">
        <v>3924985</v>
      </c>
      <c r="BN17" s="130">
        <v>3839479</v>
      </c>
      <c r="BO17" s="130">
        <v>3484263</v>
      </c>
      <c r="BP17" s="130">
        <v>3744340</v>
      </c>
      <c r="BQ17" s="130">
        <v>3895512</v>
      </c>
      <c r="BR17" s="130">
        <v>3963477</v>
      </c>
      <c r="BS17" s="130">
        <v>4265566</v>
      </c>
      <c r="BT17" s="130">
        <v>3956432</v>
      </c>
      <c r="BU17" s="130">
        <v>4101454</v>
      </c>
      <c r="BV17" s="130">
        <v>3930066</v>
      </c>
      <c r="BW17" s="130">
        <v>3794403</v>
      </c>
      <c r="BX17" s="130">
        <v>4075323</v>
      </c>
      <c r="BY17" s="132">
        <f>SUM(E17:P17)</f>
        <v>37021540</v>
      </c>
      <c r="BZ17" s="132">
        <f>SUM(Q17:AB17)</f>
        <v>47508012</v>
      </c>
      <c r="CA17" s="132">
        <f>SUM(AC17:AN17)</f>
        <v>46337457</v>
      </c>
      <c r="CB17" s="132">
        <f>SUM(AO17:AZ17)</f>
        <v>46515194</v>
      </c>
      <c r="CC17" s="132">
        <f>SUM(BA17:BL17)</f>
        <v>46758353</v>
      </c>
      <c r="CD17" s="132">
        <f>SUM(BM17:BX17)</f>
        <v>46975300</v>
      </c>
    </row>
    <row r="18" spans="1:85" s="98" customFormat="1" outlineLevel="2">
      <c r="A18" s="10">
        <v>3</v>
      </c>
      <c r="B18" s="10">
        <v>74</v>
      </c>
      <c r="C18" s="10" t="s">
        <v>397</v>
      </c>
      <c r="D18" s="131" t="s">
        <v>51</v>
      </c>
      <c r="E18" s="121">
        <v>985360</v>
      </c>
      <c r="F18" s="121">
        <v>884500</v>
      </c>
      <c r="G18" s="121">
        <v>883440</v>
      </c>
      <c r="H18" s="121">
        <v>892680</v>
      </c>
      <c r="I18" s="121">
        <v>962620</v>
      </c>
      <c r="J18" s="121">
        <v>910720</v>
      </c>
      <c r="K18" s="121">
        <v>770620</v>
      </c>
      <c r="L18" s="121">
        <v>876200</v>
      </c>
      <c r="M18" s="121">
        <v>870880</v>
      </c>
      <c r="N18" s="121">
        <v>820660</v>
      </c>
      <c r="O18" s="121">
        <v>805480</v>
      </c>
      <c r="P18" s="121">
        <v>868520</v>
      </c>
      <c r="Q18" s="121">
        <v>904440</v>
      </c>
      <c r="R18" s="121">
        <v>779900</v>
      </c>
      <c r="S18" s="121">
        <v>748200</v>
      </c>
      <c r="T18" s="121">
        <v>1145400</v>
      </c>
      <c r="U18" s="121">
        <v>1197660</v>
      </c>
      <c r="V18" s="121">
        <v>1129260</v>
      </c>
      <c r="W18" s="121">
        <v>1223360</v>
      </c>
      <c r="X18" s="121">
        <v>1198980</v>
      </c>
      <c r="Y18" s="121">
        <v>1174080</v>
      </c>
      <c r="Z18" s="121">
        <v>1100507</v>
      </c>
      <c r="AA18" s="121">
        <v>1221481</v>
      </c>
      <c r="AB18" s="121">
        <v>790087</v>
      </c>
      <c r="AC18" s="121">
        <v>1152317</v>
      </c>
      <c r="AD18" s="121">
        <v>1091654</v>
      </c>
      <c r="AE18" s="121">
        <v>1393008</v>
      </c>
      <c r="AF18" s="121">
        <v>1144344</v>
      </c>
      <c r="AG18" s="121">
        <v>1129751</v>
      </c>
      <c r="AH18" s="121">
        <v>912585</v>
      </c>
      <c r="AI18" s="121">
        <v>1143965</v>
      </c>
      <c r="AJ18" s="121">
        <v>1034034</v>
      </c>
      <c r="AK18" s="121">
        <v>1065488</v>
      </c>
      <c r="AL18" s="121">
        <v>1067098</v>
      </c>
      <c r="AM18" s="121">
        <v>1184562</v>
      </c>
      <c r="AN18" s="121">
        <v>751037</v>
      </c>
      <c r="AO18" s="130">
        <v>1070694</v>
      </c>
      <c r="AP18" s="130">
        <v>1005520</v>
      </c>
      <c r="AQ18" s="130">
        <v>1287682</v>
      </c>
      <c r="AR18" s="130">
        <v>1032755</v>
      </c>
      <c r="AS18" s="130">
        <v>1020074</v>
      </c>
      <c r="AT18" s="130">
        <v>811961</v>
      </c>
      <c r="AU18" s="130">
        <v>1023877</v>
      </c>
      <c r="AV18" s="130">
        <v>920359</v>
      </c>
      <c r="AW18" s="130">
        <v>946948</v>
      </c>
      <c r="AX18" s="130">
        <v>947648</v>
      </c>
      <c r="AY18" s="130">
        <v>1064801</v>
      </c>
      <c r="AZ18" s="130">
        <v>644889</v>
      </c>
      <c r="BA18" s="130">
        <v>978797</v>
      </c>
      <c r="BB18" s="130">
        <v>925203</v>
      </c>
      <c r="BC18" s="130">
        <v>1198347</v>
      </c>
      <c r="BD18" s="130">
        <v>952533</v>
      </c>
      <c r="BE18" s="130">
        <v>943559</v>
      </c>
      <c r="BF18" s="130">
        <v>753214</v>
      </c>
      <c r="BG18" s="130">
        <v>960560</v>
      </c>
      <c r="BH18" s="130">
        <v>860708</v>
      </c>
      <c r="BI18" s="130">
        <v>893783</v>
      </c>
      <c r="BJ18" s="130">
        <v>895828</v>
      </c>
      <c r="BK18" s="130">
        <v>1018262</v>
      </c>
      <c r="BL18" s="130">
        <v>612767</v>
      </c>
      <c r="BM18" s="130">
        <v>948436</v>
      </c>
      <c r="BN18" s="130">
        <v>895193</v>
      </c>
      <c r="BO18" s="130">
        <v>1161756</v>
      </c>
      <c r="BP18" s="130">
        <v>918789</v>
      </c>
      <c r="BQ18" s="130">
        <v>910824</v>
      </c>
      <c r="BR18" s="130">
        <v>847105</v>
      </c>
      <c r="BS18" s="130">
        <v>1083638</v>
      </c>
      <c r="BT18" s="130">
        <v>974960</v>
      </c>
      <c r="BU18" s="130">
        <v>1009680</v>
      </c>
      <c r="BV18" s="130">
        <v>1017608</v>
      </c>
      <c r="BW18" s="130">
        <v>1156756</v>
      </c>
      <c r="BX18" s="130">
        <v>689272</v>
      </c>
      <c r="BY18" s="132">
        <f>SUM(E18:P18)</f>
        <v>10531680</v>
      </c>
      <c r="BZ18" s="132">
        <f>SUM(Q18:AB18)</f>
        <v>12613355</v>
      </c>
      <c r="CA18" s="132">
        <f>SUM(AC18:AN18)</f>
        <v>13069843</v>
      </c>
      <c r="CB18" s="132">
        <f>SUM(AO18:AZ18)</f>
        <v>11777208</v>
      </c>
      <c r="CC18" s="132">
        <f>SUM(BA18:BL18)</f>
        <v>10993561</v>
      </c>
      <c r="CD18" s="132">
        <f>SUM(BM18:BX18)</f>
        <v>11614017</v>
      </c>
    </row>
    <row r="19" spans="1:85" s="98" customFormat="1" outlineLevel="1">
      <c r="A19" s="10"/>
      <c r="B19" s="10"/>
      <c r="C19" s="10"/>
      <c r="D19" s="137" t="s">
        <v>396</v>
      </c>
      <c r="E19" s="136">
        <f t="shared" ref="E19:AJ19" si="9">SUBTOTAL(9,E15:E18)</f>
        <v>14696120</v>
      </c>
      <c r="F19" s="136">
        <f t="shared" si="9"/>
        <v>12739300</v>
      </c>
      <c r="G19" s="136">
        <f t="shared" si="9"/>
        <v>13160737</v>
      </c>
      <c r="H19" s="136">
        <f t="shared" si="9"/>
        <v>14669580</v>
      </c>
      <c r="I19" s="136">
        <f t="shared" si="9"/>
        <v>14685100</v>
      </c>
      <c r="J19" s="136">
        <f t="shared" si="9"/>
        <v>14776440</v>
      </c>
      <c r="K19" s="136">
        <f t="shared" si="9"/>
        <v>14646740</v>
      </c>
      <c r="L19" s="136">
        <f t="shared" si="9"/>
        <v>13829620</v>
      </c>
      <c r="M19" s="136">
        <f t="shared" si="9"/>
        <v>14786140</v>
      </c>
      <c r="N19" s="136">
        <f t="shared" si="9"/>
        <v>14549305</v>
      </c>
      <c r="O19" s="136">
        <f t="shared" si="9"/>
        <v>13170642</v>
      </c>
      <c r="P19" s="136">
        <f t="shared" si="9"/>
        <v>13842120</v>
      </c>
      <c r="Q19" s="136">
        <f t="shared" si="9"/>
        <v>13032660</v>
      </c>
      <c r="R19" s="136">
        <f t="shared" si="9"/>
        <v>12073960</v>
      </c>
      <c r="S19" s="136">
        <f t="shared" si="9"/>
        <v>11933640</v>
      </c>
      <c r="T19" s="136">
        <f t="shared" si="9"/>
        <v>12673899</v>
      </c>
      <c r="U19" s="136">
        <f t="shared" si="9"/>
        <v>13018471</v>
      </c>
      <c r="V19" s="136">
        <f t="shared" si="9"/>
        <v>13618285</v>
      </c>
      <c r="W19" s="136">
        <f t="shared" si="9"/>
        <v>14894680</v>
      </c>
      <c r="X19" s="136">
        <f t="shared" si="9"/>
        <v>12730920</v>
      </c>
      <c r="Y19" s="136">
        <f t="shared" si="9"/>
        <v>12934260</v>
      </c>
      <c r="Z19" s="136">
        <f t="shared" si="9"/>
        <v>12346715</v>
      </c>
      <c r="AA19" s="136">
        <f t="shared" si="9"/>
        <v>11903752</v>
      </c>
      <c r="AB19" s="136">
        <f t="shared" si="9"/>
        <v>10908535</v>
      </c>
      <c r="AC19" s="136">
        <f t="shared" si="9"/>
        <v>10719243</v>
      </c>
      <c r="AD19" s="136">
        <f t="shared" si="9"/>
        <v>11284288</v>
      </c>
      <c r="AE19" s="136">
        <f t="shared" si="9"/>
        <v>11621771</v>
      </c>
      <c r="AF19" s="136">
        <f t="shared" si="9"/>
        <v>12148364</v>
      </c>
      <c r="AG19" s="136">
        <f t="shared" si="9"/>
        <v>12073674</v>
      </c>
      <c r="AH19" s="136">
        <f t="shared" si="9"/>
        <v>11629202</v>
      </c>
      <c r="AI19" s="136">
        <f t="shared" si="9"/>
        <v>13527509</v>
      </c>
      <c r="AJ19" s="136">
        <f t="shared" si="9"/>
        <v>11530254</v>
      </c>
      <c r="AK19" s="136">
        <f t="shared" ref="AK19:BP19" si="10">SUBTOTAL(9,AK15:AK18)</f>
        <v>12174768</v>
      </c>
      <c r="AL19" s="136">
        <f t="shared" si="10"/>
        <v>12184215</v>
      </c>
      <c r="AM19" s="136">
        <f t="shared" si="10"/>
        <v>11803282</v>
      </c>
      <c r="AN19" s="136">
        <f t="shared" si="10"/>
        <v>10831167</v>
      </c>
      <c r="AO19" s="135">
        <f t="shared" si="10"/>
        <v>10560490</v>
      </c>
      <c r="AP19" s="135">
        <f t="shared" si="10"/>
        <v>11070009</v>
      </c>
      <c r="AQ19" s="135">
        <f t="shared" si="10"/>
        <v>11370445</v>
      </c>
      <c r="AR19" s="135">
        <f t="shared" si="10"/>
        <v>11886422</v>
      </c>
      <c r="AS19" s="135">
        <f t="shared" si="10"/>
        <v>11821777</v>
      </c>
      <c r="AT19" s="135">
        <f t="shared" si="10"/>
        <v>11389812</v>
      </c>
      <c r="AU19" s="135">
        <f t="shared" si="10"/>
        <v>13252503</v>
      </c>
      <c r="AV19" s="135">
        <f t="shared" si="10"/>
        <v>11276165</v>
      </c>
      <c r="AW19" s="135">
        <f t="shared" si="10"/>
        <v>12049880</v>
      </c>
      <c r="AX19" s="135">
        <f t="shared" si="10"/>
        <v>12075349</v>
      </c>
      <c r="AY19" s="135">
        <f t="shared" si="10"/>
        <v>11725984</v>
      </c>
      <c r="AZ19" s="135">
        <f t="shared" si="10"/>
        <v>10749264</v>
      </c>
      <c r="BA19" s="135">
        <f t="shared" si="10"/>
        <v>10555115</v>
      </c>
      <c r="BB19" s="135">
        <f t="shared" si="10"/>
        <v>11086650</v>
      </c>
      <c r="BC19" s="135">
        <f t="shared" si="10"/>
        <v>11391977</v>
      </c>
      <c r="BD19" s="135">
        <f t="shared" si="10"/>
        <v>11888748</v>
      </c>
      <c r="BE19" s="135">
        <f t="shared" si="10"/>
        <v>11812829</v>
      </c>
      <c r="BF19" s="135">
        <f t="shared" si="10"/>
        <v>11375330</v>
      </c>
      <c r="BG19" s="135">
        <f t="shared" si="10"/>
        <v>13266011</v>
      </c>
      <c r="BH19" s="135">
        <f t="shared" si="10"/>
        <v>11277900</v>
      </c>
      <c r="BI19" s="135">
        <f t="shared" si="10"/>
        <v>11936796</v>
      </c>
      <c r="BJ19" s="135">
        <f t="shared" si="10"/>
        <v>11976990</v>
      </c>
      <c r="BK19" s="135">
        <f t="shared" si="10"/>
        <v>11651305</v>
      </c>
      <c r="BL19" s="135">
        <f t="shared" si="10"/>
        <v>10729098</v>
      </c>
      <c r="BM19" s="135">
        <f t="shared" si="10"/>
        <v>10697375</v>
      </c>
      <c r="BN19" s="135">
        <f t="shared" si="10"/>
        <v>11066060</v>
      </c>
      <c r="BO19" s="135">
        <f t="shared" si="10"/>
        <v>11339682</v>
      </c>
      <c r="BP19" s="135">
        <f t="shared" si="10"/>
        <v>11828395</v>
      </c>
      <c r="BQ19" s="135">
        <f t="shared" ref="BQ19:CD19" si="11">SUBTOTAL(9,BQ15:BQ18)</f>
        <v>11778925</v>
      </c>
      <c r="BR19" s="135">
        <f t="shared" si="11"/>
        <v>11413009</v>
      </c>
      <c r="BS19" s="135">
        <f t="shared" si="11"/>
        <v>13259934</v>
      </c>
      <c r="BT19" s="135">
        <f t="shared" si="11"/>
        <v>11529810</v>
      </c>
      <c r="BU19" s="135">
        <f t="shared" si="11"/>
        <v>12186420</v>
      </c>
      <c r="BV19" s="135">
        <f t="shared" si="11"/>
        <v>12290273</v>
      </c>
      <c r="BW19" s="135">
        <f t="shared" si="11"/>
        <v>11891454</v>
      </c>
      <c r="BX19" s="135">
        <f t="shared" si="11"/>
        <v>11036035</v>
      </c>
      <c r="BY19" s="134">
        <f t="shared" si="11"/>
        <v>169551844</v>
      </c>
      <c r="BZ19" s="134">
        <f t="shared" si="11"/>
        <v>152069777</v>
      </c>
      <c r="CA19" s="134">
        <f t="shared" si="11"/>
        <v>141527737</v>
      </c>
      <c r="CB19" s="134">
        <f t="shared" si="11"/>
        <v>139228100</v>
      </c>
      <c r="CC19" s="134">
        <f t="shared" si="11"/>
        <v>138948749</v>
      </c>
      <c r="CD19" s="134">
        <f t="shared" si="11"/>
        <v>140317372</v>
      </c>
      <c r="CF19" s="145">
        <f>SUM(Z19:AK19)</f>
        <v>141868075</v>
      </c>
      <c r="CG19" s="145">
        <f>SUM(AL19:AW19)</f>
        <v>139496167</v>
      </c>
    </row>
    <row r="20" spans="1:85" s="98" customFormat="1" outlineLevel="2">
      <c r="A20" s="10">
        <v>2</v>
      </c>
      <c r="B20" s="10">
        <v>71</v>
      </c>
      <c r="C20" s="10" t="s">
        <v>395</v>
      </c>
      <c r="D20" s="131" t="s">
        <v>54</v>
      </c>
      <c r="E20" s="121">
        <v>326400</v>
      </c>
      <c r="F20" s="121">
        <v>499200</v>
      </c>
      <c r="G20" s="121">
        <v>316800</v>
      </c>
      <c r="H20" s="121">
        <v>316800</v>
      </c>
      <c r="I20" s="121">
        <v>360000</v>
      </c>
      <c r="J20" s="121">
        <v>379200</v>
      </c>
      <c r="K20" s="121">
        <v>374400</v>
      </c>
      <c r="L20" s="121">
        <v>393600</v>
      </c>
      <c r="M20" s="121">
        <v>235200</v>
      </c>
      <c r="N20" s="121">
        <v>0</v>
      </c>
      <c r="O20" s="121">
        <v>676800</v>
      </c>
      <c r="P20" s="121">
        <v>369600</v>
      </c>
      <c r="Q20" s="121">
        <v>273600</v>
      </c>
      <c r="R20" s="121">
        <v>355200</v>
      </c>
      <c r="S20" s="121">
        <v>0</v>
      </c>
      <c r="T20" s="121">
        <v>0</v>
      </c>
      <c r="U20" s="121">
        <v>0</v>
      </c>
      <c r="V20" s="121">
        <v>0</v>
      </c>
      <c r="W20" s="121">
        <v>0</v>
      </c>
      <c r="X20" s="121">
        <v>0</v>
      </c>
      <c r="Y20" s="121">
        <v>0</v>
      </c>
      <c r="Z20" s="121">
        <v>0</v>
      </c>
      <c r="AA20" s="121">
        <v>0</v>
      </c>
      <c r="AB20" s="121">
        <v>0</v>
      </c>
      <c r="AC20" s="121">
        <v>0</v>
      </c>
      <c r="AD20" s="121">
        <v>0</v>
      </c>
      <c r="AE20" s="121">
        <v>0</v>
      </c>
      <c r="AF20" s="121">
        <v>0</v>
      </c>
      <c r="AG20" s="121">
        <v>0</v>
      </c>
      <c r="AH20" s="121">
        <v>0</v>
      </c>
      <c r="AI20" s="121">
        <v>0</v>
      </c>
      <c r="AJ20" s="121">
        <v>0</v>
      </c>
      <c r="AK20" s="121">
        <v>0</v>
      </c>
      <c r="AL20" s="121">
        <v>0</v>
      </c>
      <c r="AM20" s="121">
        <v>0</v>
      </c>
      <c r="AN20" s="121">
        <v>0</v>
      </c>
      <c r="AO20" s="130">
        <v>0</v>
      </c>
      <c r="AP20" s="130">
        <v>0</v>
      </c>
      <c r="AQ20" s="130">
        <v>0</v>
      </c>
      <c r="AR20" s="130">
        <v>0</v>
      </c>
      <c r="AS20" s="130">
        <v>0</v>
      </c>
      <c r="AT20" s="130">
        <v>0</v>
      </c>
      <c r="AU20" s="130">
        <v>0</v>
      </c>
      <c r="AV20" s="130">
        <v>0</v>
      </c>
      <c r="AW20" s="130">
        <v>0</v>
      </c>
      <c r="AX20" s="130">
        <v>0</v>
      </c>
      <c r="AY20" s="130">
        <v>0</v>
      </c>
      <c r="AZ20" s="130">
        <v>0</v>
      </c>
      <c r="BA20" s="130">
        <v>0</v>
      </c>
      <c r="BB20" s="130">
        <v>0</v>
      </c>
      <c r="BC20" s="130">
        <v>0</v>
      </c>
      <c r="BD20" s="130">
        <v>0</v>
      </c>
      <c r="BE20" s="130">
        <v>0</v>
      </c>
      <c r="BF20" s="130">
        <v>0</v>
      </c>
      <c r="BG20" s="130">
        <v>0</v>
      </c>
      <c r="BH20" s="130">
        <v>0</v>
      </c>
      <c r="BI20" s="130">
        <v>0</v>
      </c>
      <c r="BJ20" s="130">
        <v>0</v>
      </c>
      <c r="BK20" s="130">
        <v>0</v>
      </c>
      <c r="BL20" s="130">
        <v>0</v>
      </c>
      <c r="BM20" s="130">
        <v>0</v>
      </c>
      <c r="BN20" s="130">
        <v>0</v>
      </c>
      <c r="BO20" s="130">
        <v>0</v>
      </c>
      <c r="BP20" s="130">
        <v>0</v>
      </c>
      <c r="BQ20" s="130">
        <v>0</v>
      </c>
      <c r="BR20" s="130">
        <v>0</v>
      </c>
      <c r="BS20" s="130">
        <v>0</v>
      </c>
      <c r="BT20" s="130">
        <v>0</v>
      </c>
      <c r="BU20" s="130">
        <v>0</v>
      </c>
      <c r="BV20" s="130">
        <v>0</v>
      </c>
      <c r="BW20" s="130">
        <v>0</v>
      </c>
      <c r="BX20" s="130">
        <v>0</v>
      </c>
      <c r="BY20" s="132">
        <f>SUM(E20:P20)</f>
        <v>4248000</v>
      </c>
      <c r="BZ20" s="132">
        <f>SUM(Q20:AB20)</f>
        <v>628800</v>
      </c>
      <c r="CA20" s="132">
        <f>SUM(AC20:AN20)</f>
        <v>0</v>
      </c>
      <c r="CB20" s="132">
        <f>SUM(AO20:AZ20)</f>
        <v>0</v>
      </c>
      <c r="CC20" s="132">
        <f>SUM(BA20:BL20)</f>
        <v>0</v>
      </c>
      <c r="CD20" s="132">
        <f>SUM(BM20:BX20)</f>
        <v>0</v>
      </c>
    </row>
    <row r="21" spans="1:85" s="98" customFormat="1" outlineLevel="2">
      <c r="A21" s="10">
        <v>3</v>
      </c>
      <c r="B21" s="10">
        <v>71</v>
      </c>
      <c r="C21" s="10" t="s">
        <v>395</v>
      </c>
      <c r="D21" s="131" t="s">
        <v>54</v>
      </c>
      <c r="E21" s="121">
        <v>1327200</v>
      </c>
      <c r="F21" s="121">
        <v>1499400</v>
      </c>
      <c r="G21" s="121">
        <v>1537200</v>
      </c>
      <c r="H21" s="121">
        <v>1684200</v>
      </c>
      <c r="I21" s="121">
        <v>1936200</v>
      </c>
      <c r="J21" s="121">
        <v>2184000</v>
      </c>
      <c r="K21" s="121">
        <v>2020200</v>
      </c>
      <c r="L21" s="121">
        <v>1936200</v>
      </c>
      <c r="M21" s="121">
        <v>2238600</v>
      </c>
      <c r="N21" s="121">
        <v>2053800</v>
      </c>
      <c r="O21" s="121">
        <v>2011800</v>
      </c>
      <c r="P21" s="121">
        <v>1953000</v>
      </c>
      <c r="Q21" s="121">
        <v>1961400</v>
      </c>
      <c r="R21" s="121">
        <v>2116800</v>
      </c>
      <c r="S21" s="121">
        <v>2234400</v>
      </c>
      <c r="T21" s="121">
        <v>2347800</v>
      </c>
      <c r="U21" s="121">
        <v>2431800</v>
      </c>
      <c r="V21" s="121">
        <v>2095800</v>
      </c>
      <c r="W21" s="121">
        <v>1974000</v>
      </c>
      <c r="X21" s="121">
        <v>2146200</v>
      </c>
      <c r="Y21" s="121">
        <v>2137800</v>
      </c>
      <c r="Z21" s="121">
        <v>2065613</v>
      </c>
      <c r="AA21" s="121">
        <v>2288116</v>
      </c>
      <c r="AB21" s="121">
        <v>1332474</v>
      </c>
      <c r="AC21" s="121">
        <v>1874215</v>
      </c>
      <c r="AD21" s="121">
        <v>2222220</v>
      </c>
      <c r="AE21" s="121">
        <v>2848657</v>
      </c>
      <c r="AF21" s="121">
        <v>2345636</v>
      </c>
      <c r="AG21" s="121">
        <v>2293914</v>
      </c>
      <c r="AH21" s="121">
        <v>1693671</v>
      </c>
      <c r="AI21" s="121">
        <v>1845889</v>
      </c>
      <c r="AJ21" s="121">
        <v>1850942</v>
      </c>
      <c r="AK21" s="121">
        <v>1940072</v>
      </c>
      <c r="AL21" s="121">
        <v>2002906</v>
      </c>
      <c r="AM21" s="121">
        <v>2218959</v>
      </c>
      <c r="AN21" s="121">
        <v>1266616</v>
      </c>
      <c r="AO21" s="130">
        <v>1741459</v>
      </c>
      <c r="AP21" s="130">
        <v>2046883</v>
      </c>
      <c r="AQ21" s="130">
        <v>2633269</v>
      </c>
      <c r="AR21" s="130">
        <v>2116905</v>
      </c>
      <c r="AS21" s="130">
        <v>2071220</v>
      </c>
      <c r="AT21" s="130">
        <v>1506923</v>
      </c>
      <c r="AU21" s="130">
        <v>1652117</v>
      </c>
      <c r="AV21" s="130">
        <v>1647463</v>
      </c>
      <c r="AW21" s="130">
        <v>1724232</v>
      </c>
      <c r="AX21" s="130">
        <v>1778702</v>
      </c>
      <c r="AY21" s="130">
        <v>1994618</v>
      </c>
      <c r="AZ21" s="130">
        <v>1087598</v>
      </c>
      <c r="BA21" s="130">
        <v>1591989</v>
      </c>
      <c r="BB21" s="130">
        <v>1883386</v>
      </c>
      <c r="BC21" s="130">
        <v>2450581</v>
      </c>
      <c r="BD21" s="130">
        <v>1952468</v>
      </c>
      <c r="BE21" s="130">
        <v>1915858</v>
      </c>
      <c r="BF21" s="130">
        <v>1397894</v>
      </c>
      <c r="BG21" s="130">
        <v>1549948</v>
      </c>
      <c r="BH21" s="130">
        <v>1540686</v>
      </c>
      <c r="BI21" s="130">
        <v>1627427</v>
      </c>
      <c r="BJ21" s="130">
        <v>1681439</v>
      </c>
      <c r="BK21" s="130">
        <v>1907440</v>
      </c>
      <c r="BL21" s="130">
        <v>1033425</v>
      </c>
      <c r="BM21" s="130">
        <v>1542608</v>
      </c>
      <c r="BN21" s="130">
        <v>1822296</v>
      </c>
      <c r="BO21" s="130">
        <v>2375754</v>
      </c>
      <c r="BP21" s="130">
        <v>1883301</v>
      </c>
      <c r="BQ21" s="130">
        <v>1849392</v>
      </c>
      <c r="BR21" s="130">
        <v>1257717</v>
      </c>
      <c r="BS21" s="130">
        <v>1398837</v>
      </c>
      <c r="BT21" s="130">
        <v>1396159</v>
      </c>
      <c r="BU21" s="130">
        <v>1470765</v>
      </c>
      <c r="BV21" s="130">
        <v>1528011</v>
      </c>
      <c r="BW21" s="130">
        <v>1733497</v>
      </c>
      <c r="BX21" s="130">
        <v>929960</v>
      </c>
      <c r="BY21" s="132">
        <f>SUM(E21:P21)</f>
        <v>22381800</v>
      </c>
      <c r="BZ21" s="132">
        <f>SUM(Q21:AB21)</f>
        <v>25132203</v>
      </c>
      <c r="CA21" s="132">
        <f>SUM(AC21:AN21)</f>
        <v>24403697</v>
      </c>
      <c r="CB21" s="132">
        <f>SUM(AO21:AZ21)</f>
        <v>22001389</v>
      </c>
      <c r="CC21" s="132">
        <f>SUM(BA21:BL21)</f>
        <v>20532541</v>
      </c>
      <c r="CD21" s="132">
        <f>SUM(BM21:BX21)</f>
        <v>19188297</v>
      </c>
    </row>
    <row r="22" spans="1:85" s="98" customFormat="1" outlineLevel="2">
      <c r="A22" s="10">
        <v>2</v>
      </c>
      <c r="B22" s="10">
        <v>75</v>
      </c>
      <c r="C22" s="10" t="s">
        <v>394</v>
      </c>
      <c r="D22" s="131" t="s">
        <v>54</v>
      </c>
      <c r="E22" s="121">
        <v>3473600</v>
      </c>
      <c r="F22" s="121">
        <v>3033200</v>
      </c>
      <c r="G22" s="121">
        <v>3250400</v>
      </c>
      <c r="H22" s="121">
        <v>3052400</v>
      </c>
      <c r="I22" s="121">
        <v>3164000</v>
      </c>
      <c r="J22" s="121">
        <v>3266800</v>
      </c>
      <c r="K22" s="121">
        <v>3422000</v>
      </c>
      <c r="L22" s="121">
        <v>3565600</v>
      </c>
      <c r="M22" s="121">
        <v>3440000</v>
      </c>
      <c r="N22" s="121">
        <v>3576800</v>
      </c>
      <c r="O22" s="121">
        <v>3068683</v>
      </c>
      <c r="P22" s="121">
        <v>2656800</v>
      </c>
      <c r="Q22" s="121">
        <v>2670800</v>
      </c>
      <c r="R22" s="121">
        <v>2355600</v>
      </c>
      <c r="S22" s="121">
        <v>2639200</v>
      </c>
      <c r="T22" s="121">
        <v>2751600</v>
      </c>
      <c r="U22" s="121">
        <v>2518800</v>
      </c>
      <c r="V22" s="121">
        <v>2777200</v>
      </c>
      <c r="W22" s="121">
        <v>2670348</v>
      </c>
      <c r="X22" s="121">
        <v>2700000</v>
      </c>
      <c r="Y22" s="121">
        <v>2648800</v>
      </c>
      <c r="Z22" s="121">
        <v>4288427</v>
      </c>
      <c r="AA22" s="121">
        <v>4020593</v>
      </c>
      <c r="AB22" s="121">
        <v>4052097</v>
      </c>
      <c r="AC22" s="121">
        <v>3871750</v>
      </c>
      <c r="AD22" s="121">
        <v>3922034</v>
      </c>
      <c r="AE22" s="121">
        <v>2664033</v>
      </c>
      <c r="AF22" s="121">
        <v>2776396</v>
      </c>
      <c r="AG22" s="121">
        <v>2474883</v>
      </c>
      <c r="AH22" s="121">
        <v>2560605</v>
      </c>
      <c r="AI22" s="121">
        <v>2568757</v>
      </c>
      <c r="AJ22" s="121">
        <v>2557339</v>
      </c>
      <c r="AK22" s="121">
        <v>2519677</v>
      </c>
      <c r="AL22" s="121">
        <v>4252113</v>
      </c>
      <c r="AM22" s="121">
        <v>4016998</v>
      </c>
      <c r="AN22" s="121">
        <v>4060778</v>
      </c>
      <c r="AO22" s="130">
        <v>3886565</v>
      </c>
      <c r="AP22" s="130">
        <v>3935539</v>
      </c>
      <c r="AQ22" s="130">
        <v>2671443</v>
      </c>
      <c r="AR22" s="130">
        <v>2784411</v>
      </c>
      <c r="AS22" s="130">
        <v>2480840</v>
      </c>
      <c r="AT22" s="130">
        <v>2565972</v>
      </c>
      <c r="AU22" s="130">
        <v>2573593</v>
      </c>
      <c r="AV22" s="130">
        <v>2563136</v>
      </c>
      <c r="AW22" s="130">
        <v>2527552</v>
      </c>
      <c r="AX22" s="130">
        <v>4272134</v>
      </c>
      <c r="AY22" s="130">
        <v>4045411</v>
      </c>
      <c r="AZ22" s="130">
        <v>4099505</v>
      </c>
      <c r="BA22" s="130">
        <v>3924405</v>
      </c>
      <c r="BB22" s="130">
        <v>3971269</v>
      </c>
      <c r="BC22" s="130">
        <v>2692128</v>
      </c>
      <c r="BD22" s="130">
        <v>2802151</v>
      </c>
      <c r="BE22" s="130">
        <v>2491760</v>
      </c>
      <c r="BF22" s="130">
        <v>2570994</v>
      </c>
      <c r="BG22" s="130">
        <v>2580567</v>
      </c>
      <c r="BH22" s="130">
        <v>2569929</v>
      </c>
      <c r="BI22" s="130">
        <v>2535102</v>
      </c>
      <c r="BJ22" s="130">
        <v>4286982</v>
      </c>
      <c r="BK22" s="130">
        <v>4067702</v>
      </c>
      <c r="BL22" s="130">
        <v>4128458</v>
      </c>
      <c r="BM22" s="130">
        <v>4028748</v>
      </c>
      <c r="BN22" s="130">
        <v>4004406</v>
      </c>
      <c r="BO22" s="130">
        <v>2708304</v>
      </c>
      <c r="BP22" s="130">
        <v>2811888</v>
      </c>
      <c r="BQ22" s="130">
        <v>2505896</v>
      </c>
      <c r="BR22" s="130">
        <v>2591527</v>
      </c>
      <c r="BS22" s="130">
        <v>2585611</v>
      </c>
      <c r="BT22" s="130">
        <v>2564264</v>
      </c>
      <c r="BU22" s="130">
        <v>2528483</v>
      </c>
      <c r="BV22" s="130">
        <v>4285958</v>
      </c>
      <c r="BW22" s="130">
        <v>4054549</v>
      </c>
      <c r="BX22" s="130">
        <v>4149605</v>
      </c>
      <c r="BY22" s="132">
        <f>SUM(E22:P22)</f>
        <v>38970283</v>
      </c>
      <c r="BZ22" s="132">
        <f>SUM(Q22:AB22)</f>
        <v>36093465</v>
      </c>
      <c r="CA22" s="132">
        <f>SUM(AC22:AN22)</f>
        <v>38245363</v>
      </c>
      <c r="CB22" s="132">
        <f>SUM(AO22:AZ22)</f>
        <v>38406101</v>
      </c>
      <c r="CC22" s="132">
        <f>SUM(BA22:BL22)</f>
        <v>38621447</v>
      </c>
      <c r="CD22" s="132">
        <f>SUM(BM22:BX22)</f>
        <v>38819239</v>
      </c>
    </row>
    <row r="23" spans="1:85" s="98" customFormat="1" outlineLevel="2">
      <c r="A23" s="10">
        <v>3</v>
      </c>
      <c r="B23" s="10">
        <v>75</v>
      </c>
      <c r="C23" s="10" t="s">
        <v>394</v>
      </c>
      <c r="D23" s="131" t="s">
        <v>54</v>
      </c>
      <c r="E23" s="121">
        <v>913600</v>
      </c>
      <c r="F23" s="121">
        <v>736000</v>
      </c>
      <c r="G23" s="121">
        <v>737600</v>
      </c>
      <c r="H23" s="121">
        <v>1115200</v>
      </c>
      <c r="I23" s="121">
        <v>920000</v>
      </c>
      <c r="J23" s="121">
        <v>1033600</v>
      </c>
      <c r="K23" s="121">
        <v>939200</v>
      </c>
      <c r="L23" s="121">
        <v>801600</v>
      </c>
      <c r="M23" s="121">
        <v>918400</v>
      </c>
      <c r="N23" s="121">
        <v>1091200</v>
      </c>
      <c r="O23" s="121">
        <v>1115200</v>
      </c>
      <c r="P23" s="121">
        <v>1286400</v>
      </c>
      <c r="Q23" s="121">
        <v>1390400</v>
      </c>
      <c r="R23" s="121">
        <v>809600</v>
      </c>
      <c r="S23" s="121">
        <v>828800</v>
      </c>
      <c r="T23" s="121">
        <v>908800</v>
      </c>
      <c r="U23" s="121">
        <v>934400</v>
      </c>
      <c r="V23" s="121">
        <v>892800</v>
      </c>
      <c r="W23" s="121">
        <v>923200</v>
      </c>
      <c r="X23" s="121">
        <v>932800</v>
      </c>
      <c r="Y23" s="121">
        <v>1100800</v>
      </c>
      <c r="Z23" s="121">
        <v>1097476</v>
      </c>
      <c r="AA23" s="121">
        <v>1268370</v>
      </c>
      <c r="AB23" s="121">
        <v>877673</v>
      </c>
      <c r="AC23" s="121">
        <v>1328596</v>
      </c>
      <c r="AD23" s="121">
        <v>849919</v>
      </c>
      <c r="AE23" s="121">
        <v>1056645</v>
      </c>
      <c r="AF23" s="121">
        <v>907962</v>
      </c>
      <c r="AG23" s="121">
        <v>881419</v>
      </c>
      <c r="AH23" s="121">
        <v>721495</v>
      </c>
      <c r="AI23" s="121">
        <v>863285</v>
      </c>
      <c r="AJ23" s="121">
        <v>804473</v>
      </c>
      <c r="AK23" s="121">
        <v>998986</v>
      </c>
      <c r="AL23" s="121">
        <v>1064160</v>
      </c>
      <c r="AM23" s="121">
        <v>1230034</v>
      </c>
      <c r="AN23" s="121">
        <v>834293</v>
      </c>
      <c r="AO23" s="130">
        <v>1234488</v>
      </c>
      <c r="AP23" s="130">
        <v>782859</v>
      </c>
      <c r="AQ23" s="130">
        <v>976751</v>
      </c>
      <c r="AR23" s="130">
        <v>819424</v>
      </c>
      <c r="AS23" s="130">
        <v>795850</v>
      </c>
      <c r="AT23" s="130">
        <v>641941</v>
      </c>
      <c r="AU23" s="130">
        <v>772662</v>
      </c>
      <c r="AV23" s="130">
        <v>716035</v>
      </c>
      <c r="AW23" s="130">
        <v>887845</v>
      </c>
      <c r="AX23" s="130">
        <v>945038</v>
      </c>
      <c r="AY23" s="130">
        <v>1105676</v>
      </c>
      <c r="AZ23" s="130">
        <v>716378</v>
      </c>
      <c r="BA23" s="130">
        <v>1128531</v>
      </c>
      <c r="BB23" s="130">
        <v>720327</v>
      </c>
      <c r="BC23" s="130">
        <v>908987</v>
      </c>
      <c r="BD23" s="130">
        <v>755773</v>
      </c>
      <c r="BE23" s="130">
        <v>736154</v>
      </c>
      <c r="BF23" s="130">
        <v>595496</v>
      </c>
      <c r="BG23" s="130">
        <v>724880</v>
      </c>
      <c r="BH23" s="130">
        <v>669626</v>
      </c>
      <c r="BI23" s="130">
        <v>837998</v>
      </c>
      <c r="BJ23" s="130">
        <v>893361</v>
      </c>
      <c r="BK23" s="130">
        <v>1057350</v>
      </c>
      <c r="BL23" s="130">
        <v>680696</v>
      </c>
      <c r="BM23" s="130">
        <v>1093526</v>
      </c>
      <c r="BN23" s="130">
        <v>696963</v>
      </c>
      <c r="BO23" s="130">
        <v>881232</v>
      </c>
      <c r="BP23" s="130">
        <v>728999</v>
      </c>
      <c r="BQ23" s="130">
        <v>710614</v>
      </c>
      <c r="BR23" s="130">
        <v>535781</v>
      </c>
      <c r="BS23" s="130">
        <v>654208</v>
      </c>
      <c r="BT23" s="130">
        <v>606811</v>
      </c>
      <c r="BU23" s="130">
        <v>757329</v>
      </c>
      <c r="BV23" s="130">
        <v>811844</v>
      </c>
      <c r="BW23" s="130">
        <v>960929</v>
      </c>
      <c r="BX23" s="130">
        <v>612545</v>
      </c>
      <c r="BY23" s="132">
        <f>SUM(E23:P23)</f>
        <v>11608000</v>
      </c>
      <c r="BZ23" s="132">
        <f>SUM(Q23:AB23)</f>
        <v>11965119</v>
      </c>
      <c r="CA23" s="132">
        <f>SUM(AC23:AN23)</f>
        <v>11541267</v>
      </c>
      <c r="CB23" s="132">
        <f>SUM(AO23:AZ23)</f>
        <v>10394947</v>
      </c>
      <c r="CC23" s="132">
        <f>SUM(BA23:BL23)</f>
        <v>9709179</v>
      </c>
      <c r="CD23" s="132">
        <f>SUM(BM23:BX23)</f>
        <v>9050781</v>
      </c>
    </row>
    <row r="24" spans="1:85" s="98" customFormat="1" outlineLevel="1">
      <c r="A24" s="10"/>
      <c r="B24" s="10"/>
      <c r="C24" s="10"/>
      <c r="D24" s="137" t="s">
        <v>393</v>
      </c>
      <c r="E24" s="136">
        <f t="shared" ref="E24:AJ24" si="12">SUBTOTAL(9,E20:E23)</f>
        <v>6040800</v>
      </c>
      <c r="F24" s="136">
        <f t="shared" si="12"/>
        <v>5767800</v>
      </c>
      <c r="G24" s="136">
        <f t="shared" si="12"/>
        <v>5842000</v>
      </c>
      <c r="H24" s="136">
        <f t="shared" si="12"/>
        <v>6168600</v>
      </c>
      <c r="I24" s="136">
        <f t="shared" si="12"/>
        <v>6380200</v>
      </c>
      <c r="J24" s="136">
        <f t="shared" si="12"/>
        <v>6863600</v>
      </c>
      <c r="K24" s="136">
        <f t="shared" si="12"/>
        <v>6755800</v>
      </c>
      <c r="L24" s="136">
        <f t="shared" si="12"/>
        <v>6697000</v>
      </c>
      <c r="M24" s="136">
        <f t="shared" si="12"/>
        <v>6832200</v>
      </c>
      <c r="N24" s="136">
        <f t="shared" si="12"/>
        <v>6721800</v>
      </c>
      <c r="O24" s="136">
        <f t="shared" si="12"/>
        <v>6872483</v>
      </c>
      <c r="P24" s="136">
        <f t="shared" si="12"/>
        <v>6265800</v>
      </c>
      <c r="Q24" s="136">
        <f t="shared" si="12"/>
        <v>6296200</v>
      </c>
      <c r="R24" s="136">
        <f t="shared" si="12"/>
        <v>5637200</v>
      </c>
      <c r="S24" s="136">
        <f t="shared" si="12"/>
        <v>5702400</v>
      </c>
      <c r="T24" s="136">
        <f t="shared" si="12"/>
        <v>6008200</v>
      </c>
      <c r="U24" s="136">
        <f t="shared" si="12"/>
        <v>5885000</v>
      </c>
      <c r="V24" s="136">
        <f t="shared" si="12"/>
        <v>5765800</v>
      </c>
      <c r="W24" s="136">
        <f t="shared" si="12"/>
        <v>5567548</v>
      </c>
      <c r="X24" s="136">
        <f t="shared" si="12"/>
        <v>5779000</v>
      </c>
      <c r="Y24" s="136">
        <f t="shared" si="12"/>
        <v>5887400</v>
      </c>
      <c r="Z24" s="136">
        <f t="shared" si="12"/>
        <v>7451516</v>
      </c>
      <c r="AA24" s="136">
        <f t="shared" si="12"/>
        <v>7577079</v>
      </c>
      <c r="AB24" s="136">
        <f t="shared" si="12"/>
        <v>6262244</v>
      </c>
      <c r="AC24" s="136">
        <f t="shared" si="12"/>
        <v>7074561</v>
      </c>
      <c r="AD24" s="136">
        <f t="shared" si="12"/>
        <v>6994173</v>
      </c>
      <c r="AE24" s="136">
        <f t="shared" si="12"/>
        <v>6569335</v>
      </c>
      <c r="AF24" s="136">
        <f t="shared" si="12"/>
        <v>6029994</v>
      </c>
      <c r="AG24" s="136">
        <f t="shared" si="12"/>
        <v>5650216</v>
      </c>
      <c r="AH24" s="136">
        <f t="shared" si="12"/>
        <v>4975771</v>
      </c>
      <c r="AI24" s="136">
        <f t="shared" si="12"/>
        <v>5277931</v>
      </c>
      <c r="AJ24" s="136">
        <f t="shared" si="12"/>
        <v>5212754</v>
      </c>
      <c r="AK24" s="136">
        <f t="shared" ref="AK24:BP24" si="13">SUBTOTAL(9,AK20:AK23)</f>
        <v>5458735</v>
      </c>
      <c r="AL24" s="136">
        <f t="shared" si="13"/>
        <v>7319179</v>
      </c>
      <c r="AM24" s="136">
        <f t="shared" si="13"/>
        <v>7465991</v>
      </c>
      <c r="AN24" s="136">
        <f t="shared" si="13"/>
        <v>6161687</v>
      </c>
      <c r="AO24" s="135">
        <f t="shared" si="13"/>
        <v>6862512</v>
      </c>
      <c r="AP24" s="135">
        <f t="shared" si="13"/>
        <v>6765281</v>
      </c>
      <c r="AQ24" s="135">
        <f t="shared" si="13"/>
        <v>6281463</v>
      </c>
      <c r="AR24" s="135">
        <f t="shared" si="13"/>
        <v>5720740</v>
      </c>
      <c r="AS24" s="135">
        <f t="shared" si="13"/>
        <v>5347910</v>
      </c>
      <c r="AT24" s="135">
        <f t="shared" si="13"/>
        <v>4714836</v>
      </c>
      <c r="AU24" s="135">
        <f t="shared" si="13"/>
        <v>4998372</v>
      </c>
      <c r="AV24" s="135">
        <f t="shared" si="13"/>
        <v>4926634</v>
      </c>
      <c r="AW24" s="135">
        <f t="shared" si="13"/>
        <v>5139629</v>
      </c>
      <c r="AX24" s="135">
        <f t="shared" si="13"/>
        <v>6995874</v>
      </c>
      <c r="AY24" s="135">
        <f t="shared" si="13"/>
        <v>7145705</v>
      </c>
      <c r="AZ24" s="135">
        <f t="shared" si="13"/>
        <v>5903481</v>
      </c>
      <c r="BA24" s="135">
        <f t="shared" si="13"/>
        <v>6644925</v>
      </c>
      <c r="BB24" s="135">
        <f t="shared" si="13"/>
        <v>6574982</v>
      </c>
      <c r="BC24" s="135">
        <f t="shared" si="13"/>
        <v>6051696</v>
      </c>
      <c r="BD24" s="135">
        <f t="shared" si="13"/>
        <v>5510392</v>
      </c>
      <c r="BE24" s="135">
        <f t="shared" si="13"/>
        <v>5143772</v>
      </c>
      <c r="BF24" s="135">
        <f t="shared" si="13"/>
        <v>4564384</v>
      </c>
      <c r="BG24" s="135">
        <f t="shared" si="13"/>
        <v>4855395</v>
      </c>
      <c r="BH24" s="135">
        <f t="shared" si="13"/>
        <v>4780241</v>
      </c>
      <c r="BI24" s="135">
        <f t="shared" si="13"/>
        <v>5000527</v>
      </c>
      <c r="BJ24" s="135">
        <f t="shared" si="13"/>
        <v>6861782</v>
      </c>
      <c r="BK24" s="135">
        <f t="shared" si="13"/>
        <v>7032492</v>
      </c>
      <c r="BL24" s="135">
        <f t="shared" si="13"/>
        <v>5842579</v>
      </c>
      <c r="BM24" s="135">
        <f t="shared" si="13"/>
        <v>6664882</v>
      </c>
      <c r="BN24" s="135">
        <f t="shared" si="13"/>
        <v>6523665</v>
      </c>
      <c r="BO24" s="135">
        <f t="shared" si="13"/>
        <v>5965290</v>
      </c>
      <c r="BP24" s="135">
        <f t="shared" si="13"/>
        <v>5424188</v>
      </c>
      <c r="BQ24" s="135">
        <f t="shared" ref="BQ24:CD24" si="14">SUBTOTAL(9,BQ20:BQ23)</f>
        <v>5065902</v>
      </c>
      <c r="BR24" s="135">
        <f t="shared" si="14"/>
        <v>4385025</v>
      </c>
      <c r="BS24" s="135">
        <f t="shared" si="14"/>
        <v>4638656</v>
      </c>
      <c r="BT24" s="135">
        <f t="shared" si="14"/>
        <v>4567234</v>
      </c>
      <c r="BU24" s="135">
        <f t="shared" si="14"/>
        <v>4756577</v>
      </c>
      <c r="BV24" s="135">
        <f t="shared" si="14"/>
        <v>6625813</v>
      </c>
      <c r="BW24" s="135">
        <f t="shared" si="14"/>
        <v>6748975</v>
      </c>
      <c r="BX24" s="135">
        <f t="shared" si="14"/>
        <v>5692110</v>
      </c>
      <c r="BY24" s="134">
        <f t="shared" si="14"/>
        <v>77208083</v>
      </c>
      <c r="BZ24" s="134">
        <f t="shared" si="14"/>
        <v>73819587</v>
      </c>
      <c r="CA24" s="134">
        <f t="shared" si="14"/>
        <v>74190327</v>
      </c>
      <c r="CB24" s="134">
        <f t="shared" si="14"/>
        <v>70802437</v>
      </c>
      <c r="CC24" s="134">
        <f t="shared" si="14"/>
        <v>68863167</v>
      </c>
      <c r="CD24" s="134">
        <f t="shared" si="14"/>
        <v>67058317</v>
      </c>
      <c r="CF24" s="145">
        <f>SUM(Z24:AK24)</f>
        <v>74534309</v>
      </c>
      <c r="CG24" s="145">
        <f>SUM(AL24:AW24)</f>
        <v>71704234</v>
      </c>
    </row>
    <row r="25" spans="1:85" s="98" customFormat="1" outlineLevel="2">
      <c r="A25" s="10">
        <v>3</v>
      </c>
      <c r="B25" s="10">
        <v>82</v>
      </c>
      <c r="C25" s="10" t="s">
        <v>392</v>
      </c>
      <c r="D25" s="131" t="s">
        <v>58</v>
      </c>
      <c r="E25" s="121">
        <v>966000</v>
      </c>
      <c r="F25" s="121">
        <v>938000</v>
      </c>
      <c r="G25" s="121">
        <v>952000</v>
      </c>
      <c r="H25" s="121">
        <v>896000</v>
      </c>
      <c r="I25" s="121">
        <v>546000</v>
      </c>
      <c r="J25" s="121">
        <v>406000</v>
      </c>
      <c r="K25" s="121">
        <v>1120000</v>
      </c>
      <c r="L25" s="121">
        <v>784000</v>
      </c>
      <c r="M25" s="121">
        <v>952000</v>
      </c>
      <c r="N25" s="121">
        <v>812000</v>
      </c>
      <c r="O25" s="121">
        <v>784000</v>
      </c>
      <c r="P25" s="121">
        <v>490000</v>
      </c>
      <c r="Q25" s="121">
        <v>658000</v>
      </c>
      <c r="R25" s="121">
        <v>798000</v>
      </c>
      <c r="S25" s="121">
        <v>0</v>
      </c>
      <c r="T25" s="121">
        <v>2044000</v>
      </c>
      <c r="U25" s="121">
        <v>882000</v>
      </c>
      <c r="V25" s="121">
        <v>560000</v>
      </c>
      <c r="W25" s="121">
        <v>1106000</v>
      </c>
      <c r="X25" s="121">
        <v>0</v>
      </c>
      <c r="Y25" s="121">
        <v>1120000</v>
      </c>
      <c r="Z25" s="121">
        <v>816670</v>
      </c>
      <c r="AA25" s="121">
        <v>891681</v>
      </c>
      <c r="AB25" s="121">
        <v>334312</v>
      </c>
      <c r="AC25" s="121">
        <v>628752</v>
      </c>
      <c r="AD25" s="121">
        <v>837742</v>
      </c>
      <c r="AE25" s="121">
        <v>1427898</v>
      </c>
      <c r="AF25" s="121">
        <v>923148</v>
      </c>
      <c r="AG25" s="121">
        <v>831990</v>
      </c>
      <c r="AH25" s="121">
        <v>452551</v>
      </c>
      <c r="AI25" s="121">
        <v>1034221</v>
      </c>
      <c r="AJ25" s="121">
        <v>446738</v>
      </c>
      <c r="AK25" s="121">
        <v>546320</v>
      </c>
      <c r="AL25" s="121">
        <v>791878</v>
      </c>
      <c r="AM25" s="121">
        <v>864730</v>
      </c>
      <c r="AN25" s="121">
        <v>317789</v>
      </c>
      <c r="AO25" s="130">
        <v>584215</v>
      </c>
      <c r="AP25" s="130">
        <v>771642</v>
      </c>
      <c r="AQ25" s="130">
        <v>1319934</v>
      </c>
      <c r="AR25" s="130">
        <v>833129</v>
      </c>
      <c r="AS25" s="130">
        <v>751220</v>
      </c>
      <c r="AT25" s="130">
        <v>402651</v>
      </c>
      <c r="AU25" s="130">
        <v>925654</v>
      </c>
      <c r="AV25" s="130">
        <v>397626</v>
      </c>
      <c r="AW25" s="130">
        <v>485540</v>
      </c>
      <c r="AX25" s="130">
        <v>703236</v>
      </c>
      <c r="AY25" s="130">
        <v>777304</v>
      </c>
      <c r="AZ25" s="130">
        <v>272874</v>
      </c>
      <c r="BA25" s="130">
        <v>534072</v>
      </c>
      <c r="BB25" s="130">
        <v>710007</v>
      </c>
      <c r="BC25" s="130">
        <v>1228361</v>
      </c>
      <c r="BD25" s="130">
        <v>768413</v>
      </c>
      <c r="BE25" s="130">
        <v>694871</v>
      </c>
      <c r="BF25" s="130">
        <v>373519</v>
      </c>
      <c r="BG25" s="130">
        <v>868411</v>
      </c>
      <c r="BH25" s="130">
        <v>371855</v>
      </c>
      <c r="BI25" s="130">
        <v>458280</v>
      </c>
      <c r="BJ25" s="130">
        <v>664781</v>
      </c>
      <c r="BK25" s="130">
        <v>743331</v>
      </c>
      <c r="BL25" s="130">
        <v>259282</v>
      </c>
      <c r="BM25" s="130">
        <v>517506</v>
      </c>
      <c r="BN25" s="130">
        <v>686977</v>
      </c>
      <c r="BO25" s="130">
        <v>1190854</v>
      </c>
      <c r="BP25" s="130">
        <v>741192</v>
      </c>
      <c r="BQ25" s="130">
        <v>670764</v>
      </c>
      <c r="BR25" s="130">
        <v>336063</v>
      </c>
      <c r="BS25" s="130">
        <v>783746</v>
      </c>
      <c r="BT25" s="130">
        <v>336972</v>
      </c>
      <c r="BU25" s="130">
        <v>414164</v>
      </c>
      <c r="BV25" s="130">
        <v>604122</v>
      </c>
      <c r="BW25" s="130">
        <v>675545</v>
      </c>
      <c r="BX25" s="130">
        <v>233323</v>
      </c>
      <c r="BY25" s="132">
        <f>SUM(E25:P25)</f>
        <v>9646000</v>
      </c>
      <c r="BZ25" s="132">
        <f>SUM(Q25:AB25)</f>
        <v>9210663</v>
      </c>
      <c r="CA25" s="132">
        <f>SUM(AC25:AN25)</f>
        <v>9103757</v>
      </c>
      <c r="CB25" s="132">
        <f>SUM(AO25:AZ25)</f>
        <v>8225025</v>
      </c>
      <c r="CC25" s="132">
        <f>SUM(BA25:BL25)</f>
        <v>7675183</v>
      </c>
      <c r="CD25" s="132">
        <f>SUM(BM25:BX25)</f>
        <v>7191228</v>
      </c>
    </row>
    <row r="26" spans="1:85" s="98" customFormat="1" outlineLevel="1">
      <c r="A26" s="10"/>
      <c r="B26" s="10"/>
      <c r="C26" s="10"/>
      <c r="D26" s="137" t="s">
        <v>391</v>
      </c>
      <c r="E26" s="136">
        <f t="shared" ref="E26:AJ26" si="15">SUBTOTAL(9,E25:E25)</f>
        <v>966000</v>
      </c>
      <c r="F26" s="136">
        <f t="shared" si="15"/>
        <v>938000</v>
      </c>
      <c r="G26" s="136">
        <f t="shared" si="15"/>
        <v>952000</v>
      </c>
      <c r="H26" s="136">
        <f t="shared" si="15"/>
        <v>896000</v>
      </c>
      <c r="I26" s="136">
        <f t="shared" si="15"/>
        <v>546000</v>
      </c>
      <c r="J26" s="136">
        <f t="shared" si="15"/>
        <v>406000</v>
      </c>
      <c r="K26" s="136">
        <f t="shared" si="15"/>
        <v>1120000</v>
      </c>
      <c r="L26" s="136">
        <f t="shared" si="15"/>
        <v>784000</v>
      </c>
      <c r="M26" s="136">
        <f t="shared" si="15"/>
        <v>952000</v>
      </c>
      <c r="N26" s="136">
        <f t="shared" si="15"/>
        <v>812000</v>
      </c>
      <c r="O26" s="136">
        <f t="shared" si="15"/>
        <v>784000</v>
      </c>
      <c r="P26" s="136">
        <f t="shared" si="15"/>
        <v>490000</v>
      </c>
      <c r="Q26" s="136">
        <f t="shared" si="15"/>
        <v>658000</v>
      </c>
      <c r="R26" s="136">
        <f t="shared" si="15"/>
        <v>798000</v>
      </c>
      <c r="S26" s="136">
        <f t="shared" si="15"/>
        <v>0</v>
      </c>
      <c r="T26" s="136">
        <f t="shared" si="15"/>
        <v>2044000</v>
      </c>
      <c r="U26" s="136">
        <f t="shared" si="15"/>
        <v>882000</v>
      </c>
      <c r="V26" s="136">
        <f t="shared" si="15"/>
        <v>560000</v>
      </c>
      <c r="W26" s="136">
        <f t="shared" si="15"/>
        <v>1106000</v>
      </c>
      <c r="X26" s="136">
        <f t="shared" si="15"/>
        <v>0</v>
      </c>
      <c r="Y26" s="136">
        <f t="shared" si="15"/>
        <v>1120000</v>
      </c>
      <c r="Z26" s="136">
        <f t="shared" si="15"/>
        <v>816670</v>
      </c>
      <c r="AA26" s="136">
        <f t="shared" si="15"/>
        <v>891681</v>
      </c>
      <c r="AB26" s="136">
        <f t="shared" si="15"/>
        <v>334312</v>
      </c>
      <c r="AC26" s="136">
        <f t="shared" si="15"/>
        <v>628752</v>
      </c>
      <c r="AD26" s="136">
        <f t="shared" si="15"/>
        <v>837742</v>
      </c>
      <c r="AE26" s="136">
        <f t="shared" si="15"/>
        <v>1427898</v>
      </c>
      <c r="AF26" s="136">
        <f t="shared" si="15"/>
        <v>923148</v>
      </c>
      <c r="AG26" s="136">
        <f t="shared" si="15"/>
        <v>831990</v>
      </c>
      <c r="AH26" s="136">
        <f t="shared" si="15"/>
        <v>452551</v>
      </c>
      <c r="AI26" s="136">
        <f t="shared" si="15"/>
        <v>1034221</v>
      </c>
      <c r="AJ26" s="136">
        <f t="shared" si="15"/>
        <v>446738</v>
      </c>
      <c r="AK26" s="136">
        <f t="shared" ref="AK26:BP26" si="16">SUBTOTAL(9,AK25:AK25)</f>
        <v>546320</v>
      </c>
      <c r="AL26" s="136">
        <f t="shared" si="16"/>
        <v>791878</v>
      </c>
      <c r="AM26" s="136">
        <f t="shared" si="16"/>
        <v>864730</v>
      </c>
      <c r="AN26" s="136">
        <f t="shared" si="16"/>
        <v>317789</v>
      </c>
      <c r="AO26" s="135">
        <f t="shared" si="16"/>
        <v>584215</v>
      </c>
      <c r="AP26" s="135">
        <f t="shared" si="16"/>
        <v>771642</v>
      </c>
      <c r="AQ26" s="135">
        <f t="shared" si="16"/>
        <v>1319934</v>
      </c>
      <c r="AR26" s="135">
        <f t="shared" si="16"/>
        <v>833129</v>
      </c>
      <c r="AS26" s="135">
        <f t="shared" si="16"/>
        <v>751220</v>
      </c>
      <c r="AT26" s="135">
        <f t="shared" si="16"/>
        <v>402651</v>
      </c>
      <c r="AU26" s="135">
        <f t="shared" si="16"/>
        <v>925654</v>
      </c>
      <c r="AV26" s="135">
        <f t="shared" si="16"/>
        <v>397626</v>
      </c>
      <c r="AW26" s="135">
        <f t="shared" si="16"/>
        <v>485540</v>
      </c>
      <c r="AX26" s="135">
        <f t="shared" si="16"/>
        <v>703236</v>
      </c>
      <c r="AY26" s="135">
        <f t="shared" si="16"/>
        <v>777304</v>
      </c>
      <c r="AZ26" s="135">
        <f t="shared" si="16"/>
        <v>272874</v>
      </c>
      <c r="BA26" s="135">
        <f t="shared" si="16"/>
        <v>534072</v>
      </c>
      <c r="BB26" s="135">
        <f t="shared" si="16"/>
        <v>710007</v>
      </c>
      <c r="BC26" s="135">
        <f t="shared" si="16"/>
        <v>1228361</v>
      </c>
      <c r="BD26" s="135">
        <f t="shared" si="16"/>
        <v>768413</v>
      </c>
      <c r="BE26" s="135">
        <f t="shared" si="16"/>
        <v>694871</v>
      </c>
      <c r="BF26" s="135">
        <f t="shared" si="16"/>
        <v>373519</v>
      </c>
      <c r="BG26" s="135">
        <f t="shared" si="16"/>
        <v>868411</v>
      </c>
      <c r="BH26" s="135">
        <f t="shared" si="16"/>
        <v>371855</v>
      </c>
      <c r="BI26" s="135">
        <f t="shared" si="16"/>
        <v>458280</v>
      </c>
      <c r="BJ26" s="135">
        <f t="shared" si="16"/>
        <v>664781</v>
      </c>
      <c r="BK26" s="135">
        <f t="shared" si="16"/>
        <v>743331</v>
      </c>
      <c r="BL26" s="135">
        <f t="shared" si="16"/>
        <v>259282</v>
      </c>
      <c r="BM26" s="135">
        <f t="shared" si="16"/>
        <v>517506</v>
      </c>
      <c r="BN26" s="135">
        <f t="shared" si="16"/>
        <v>686977</v>
      </c>
      <c r="BO26" s="135">
        <f t="shared" si="16"/>
        <v>1190854</v>
      </c>
      <c r="BP26" s="135">
        <f t="shared" si="16"/>
        <v>741192</v>
      </c>
      <c r="BQ26" s="135">
        <f t="shared" ref="BQ26:CD26" si="17">SUBTOTAL(9,BQ25:BQ25)</f>
        <v>670764</v>
      </c>
      <c r="BR26" s="135">
        <f t="shared" si="17"/>
        <v>336063</v>
      </c>
      <c r="BS26" s="135">
        <f t="shared" si="17"/>
        <v>783746</v>
      </c>
      <c r="BT26" s="135">
        <f t="shared" si="17"/>
        <v>336972</v>
      </c>
      <c r="BU26" s="135">
        <f t="shared" si="17"/>
        <v>414164</v>
      </c>
      <c r="BV26" s="135">
        <f t="shared" si="17"/>
        <v>604122</v>
      </c>
      <c r="BW26" s="135">
        <f t="shared" si="17"/>
        <v>675545</v>
      </c>
      <c r="BX26" s="135">
        <f t="shared" si="17"/>
        <v>233323</v>
      </c>
      <c r="BY26" s="134">
        <f t="shared" si="17"/>
        <v>9646000</v>
      </c>
      <c r="BZ26" s="134">
        <f t="shared" si="17"/>
        <v>9210663</v>
      </c>
      <c r="CA26" s="134">
        <f t="shared" si="17"/>
        <v>9103757</v>
      </c>
      <c r="CB26" s="134">
        <f t="shared" si="17"/>
        <v>8225025</v>
      </c>
      <c r="CC26" s="134">
        <f t="shared" si="17"/>
        <v>7675183</v>
      </c>
      <c r="CD26" s="134">
        <f t="shared" si="17"/>
        <v>7191228</v>
      </c>
      <c r="CF26" s="145">
        <f>SUM(Z26:AK26)</f>
        <v>9172023</v>
      </c>
      <c r="CG26" s="145">
        <f>SUM(AL26:AW26)</f>
        <v>8446008</v>
      </c>
    </row>
    <row r="27" spans="1:85" s="98" customFormat="1" outlineLevel="2">
      <c r="A27" s="10">
        <v>2</v>
      </c>
      <c r="B27" s="10">
        <v>68</v>
      </c>
      <c r="C27" s="10" t="s">
        <v>390</v>
      </c>
      <c r="D27" s="131" t="s">
        <v>49</v>
      </c>
      <c r="E27" s="121">
        <v>441728389</v>
      </c>
      <c r="F27" s="121">
        <v>397586419</v>
      </c>
      <c r="G27" s="121">
        <v>392360207</v>
      </c>
      <c r="H27" s="121">
        <v>421796963</v>
      </c>
      <c r="I27" s="121">
        <v>457087321</v>
      </c>
      <c r="J27" s="121">
        <v>490827558</v>
      </c>
      <c r="K27" s="121">
        <v>530312567</v>
      </c>
      <c r="L27" s="121">
        <v>522337881</v>
      </c>
      <c r="M27" s="121">
        <v>527081153</v>
      </c>
      <c r="N27" s="121">
        <v>506384709</v>
      </c>
      <c r="O27" s="121">
        <v>467223168</v>
      </c>
      <c r="P27" s="121">
        <v>448135582</v>
      </c>
      <c r="Q27" s="121">
        <v>436741144</v>
      </c>
      <c r="R27" s="121">
        <v>381590770</v>
      </c>
      <c r="S27" s="121">
        <v>366544689</v>
      </c>
      <c r="T27" s="121">
        <v>383087935</v>
      </c>
      <c r="U27" s="121">
        <v>446963243</v>
      </c>
      <c r="V27" s="121">
        <v>518404190</v>
      </c>
      <c r="W27" s="121">
        <v>541422717</v>
      </c>
      <c r="X27" s="121">
        <v>534362280</v>
      </c>
      <c r="Y27" s="121">
        <v>529594063</v>
      </c>
      <c r="Z27" s="121">
        <v>489173859</v>
      </c>
      <c r="AA27" s="121">
        <v>449253910</v>
      </c>
      <c r="AB27" s="121">
        <v>435176168</v>
      </c>
      <c r="AC27" s="121">
        <v>405749033</v>
      </c>
      <c r="AD27" s="121">
        <v>396430104</v>
      </c>
      <c r="AE27" s="121">
        <v>371741705</v>
      </c>
      <c r="AF27" s="121">
        <v>388779178</v>
      </c>
      <c r="AG27" s="121">
        <v>441210633</v>
      </c>
      <c r="AH27" s="121">
        <v>479639242</v>
      </c>
      <c r="AI27" s="121">
        <v>521580885</v>
      </c>
      <c r="AJ27" s="121">
        <v>505827607</v>
      </c>
      <c r="AK27" s="121">
        <v>503156630</v>
      </c>
      <c r="AL27" s="121">
        <v>484776552</v>
      </c>
      <c r="AM27" s="121">
        <v>448838152</v>
      </c>
      <c r="AN27" s="121">
        <v>436306257</v>
      </c>
      <c r="AO27" s="130">
        <v>407674328</v>
      </c>
      <c r="AP27" s="130">
        <v>398340820</v>
      </c>
      <c r="AQ27" s="130">
        <v>373450529</v>
      </c>
      <c r="AR27" s="130">
        <v>390772368</v>
      </c>
      <c r="AS27" s="130">
        <v>443479554</v>
      </c>
      <c r="AT27" s="130">
        <v>482187894</v>
      </c>
      <c r="AU27" s="130">
        <v>524491111</v>
      </c>
      <c r="AV27" s="130">
        <v>509077501</v>
      </c>
      <c r="AW27" s="130">
        <v>507050384</v>
      </c>
      <c r="AX27" s="130">
        <v>489518280</v>
      </c>
      <c r="AY27" s="130">
        <v>454492654</v>
      </c>
      <c r="AZ27" s="130">
        <v>443070282</v>
      </c>
      <c r="BA27" s="130">
        <v>414252683</v>
      </c>
      <c r="BB27" s="130">
        <v>404671019</v>
      </c>
      <c r="BC27" s="130">
        <v>379034387</v>
      </c>
      <c r="BD27" s="130">
        <v>396235355</v>
      </c>
      <c r="BE27" s="130">
        <v>449066913</v>
      </c>
      <c r="BF27" s="130">
        <v>487364525</v>
      </c>
      <c r="BG27" s="130">
        <v>530833909</v>
      </c>
      <c r="BH27" s="130">
        <v>515507504</v>
      </c>
      <c r="BI27" s="130">
        <v>513928566</v>
      </c>
      <c r="BJ27" s="130">
        <v>496683305</v>
      </c>
      <c r="BK27" s="130">
        <v>462343015</v>
      </c>
      <c r="BL27" s="130">
        <v>451677846</v>
      </c>
      <c r="BM27" s="130">
        <v>430726869</v>
      </c>
      <c r="BN27" s="130">
        <v>413521453</v>
      </c>
      <c r="BO27" s="130">
        <v>386644211</v>
      </c>
      <c r="BP27" s="130">
        <v>403392543</v>
      </c>
      <c r="BQ27" s="130">
        <v>458277707</v>
      </c>
      <c r="BR27" s="130">
        <v>498610748</v>
      </c>
      <c r="BS27" s="130">
        <v>539938101</v>
      </c>
      <c r="BT27" s="130">
        <v>522273379</v>
      </c>
      <c r="BU27" s="130">
        <v>520562104</v>
      </c>
      <c r="BV27" s="130">
        <v>504394143</v>
      </c>
      <c r="BW27" s="130">
        <v>468206567</v>
      </c>
      <c r="BX27" s="130">
        <v>461327667</v>
      </c>
      <c r="BY27" s="132">
        <f>SUM(E27:P27)</f>
        <v>5602861917</v>
      </c>
      <c r="BZ27" s="132">
        <f>SUM(Q27:AB27)</f>
        <v>5512314968</v>
      </c>
      <c r="CA27" s="132">
        <f>SUM(AC27:AN27)</f>
        <v>5384035978</v>
      </c>
      <c r="CB27" s="132">
        <f>SUM(AO27:AZ27)</f>
        <v>5423605705</v>
      </c>
      <c r="CC27" s="132">
        <f>SUM(BA27:BL27)</f>
        <v>5501599027</v>
      </c>
      <c r="CD27" s="132">
        <f>SUM(BM27:BX27)</f>
        <v>5607875492</v>
      </c>
    </row>
    <row r="28" spans="1:85" s="98" customFormat="1" outlineLevel="2">
      <c r="A28" s="10">
        <v>3</v>
      </c>
      <c r="B28" s="10">
        <v>68</v>
      </c>
      <c r="C28" s="10" t="s">
        <v>390</v>
      </c>
      <c r="D28" s="131" t="s">
        <v>49</v>
      </c>
      <c r="E28" s="121">
        <v>5565476</v>
      </c>
      <c r="F28" s="121">
        <v>4612112</v>
      </c>
      <c r="G28" s="121">
        <v>4810153</v>
      </c>
      <c r="H28" s="121">
        <v>4835683</v>
      </c>
      <c r="I28" s="121">
        <v>5075560</v>
      </c>
      <c r="J28" s="121">
        <v>5760393</v>
      </c>
      <c r="K28" s="121">
        <v>6184488</v>
      </c>
      <c r="L28" s="121">
        <v>5655997</v>
      </c>
      <c r="M28" s="121">
        <v>5573904</v>
      </c>
      <c r="N28" s="121">
        <v>5420596</v>
      </c>
      <c r="O28" s="121">
        <v>4734074</v>
      </c>
      <c r="P28" s="121">
        <v>4670677</v>
      </c>
      <c r="Q28" s="121">
        <v>4926768</v>
      </c>
      <c r="R28" s="121">
        <v>4096777</v>
      </c>
      <c r="S28" s="121">
        <v>3927844</v>
      </c>
      <c r="T28" s="121">
        <v>4044082</v>
      </c>
      <c r="U28" s="121">
        <v>4389221</v>
      </c>
      <c r="V28" s="121">
        <v>4867577</v>
      </c>
      <c r="W28" s="121">
        <v>5137021</v>
      </c>
      <c r="X28" s="121">
        <v>5090910</v>
      </c>
      <c r="Y28" s="121">
        <v>5178269</v>
      </c>
      <c r="Z28" s="121">
        <v>5093602</v>
      </c>
      <c r="AA28" s="121">
        <v>5084423</v>
      </c>
      <c r="AB28" s="121">
        <v>3066127</v>
      </c>
      <c r="AC28" s="121">
        <v>4600647</v>
      </c>
      <c r="AD28" s="121">
        <v>4172124</v>
      </c>
      <c r="AE28" s="121">
        <v>4905461</v>
      </c>
      <c r="AF28" s="121">
        <v>3962464</v>
      </c>
      <c r="AG28" s="121">
        <v>4117460</v>
      </c>
      <c r="AH28" s="121">
        <v>3912495</v>
      </c>
      <c r="AI28" s="121">
        <v>4804956</v>
      </c>
      <c r="AJ28" s="121">
        <v>4425725</v>
      </c>
      <c r="AK28" s="121">
        <v>4696126</v>
      </c>
      <c r="AL28" s="121">
        <v>5008298</v>
      </c>
      <c r="AM28" s="121">
        <v>5022938</v>
      </c>
      <c r="AN28" s="121">
        <v>2981486</v>
      </c>
      <c r="AO28" s="130">
        <v>4459624</v>
      </c>
      <c r="AP28" s="130">
        <v>4048201</v>
      </c>
      <c r="AQ28" s="130">
        <v>4786231</v>
      </c>
      <c r="AR28" s="130">
        <v>3778480</v>
      </c>
      <c r="AS28" s="130">
        <v>3930073</v>
      </c>
      <c r="AT28" s="130">
        <v>3679147</v>
      </c>
      <c r="AU28" s="130">
        <v>4541155</v>
      </c>
      <c r="AV28" s="130">
        <v>4155157</v>
      </c>
      <c r="AW28" s="130">
        <v>4395456</v>
      </c>
      <c r="AX28" s="130">
        <v>4677025</v>
      </c>
      <c r="AY28" s="130">
        <v>4739952</v>
      </c>
      <c r="AZ28" s="130">
        <v>2683596</v>
      </c>
      <c r="BA28" s="130">
        <v>4264257</v>
      </c>
      <c r="BB28" s="130">
        <v>3920656</v>
      </c>
      <c r="BC28" s="130">
        <v>4680720</v>
      </c>
      <c r="BD28" s="130">
        <v>3657869</v>
      </c>
      <c r="BE28" s="130">
        <v>3811620</v>
      </c>
      <c r="BF28" s="130">
        <v>3575219</v>
      </c>
      <c r="BG28" s="130">
        <v>4458804</v>
      </c>
      <c r="BH28" s="130">
        <v>4062065</v>
      </c>
      <c r="BI28" s="130">
        <v>4332788</v>
      </c>
      <c r="BJ28" s="130">
        <v>4613555</v>
      </c>
      <c r="BK28" s="130">
        <v>4725074</v>
      </c>
      <c r="BL28" s="130">
        <v>2654199</v>
      </c>
      <c r="BM28" s="130">
        <v>4298883</v>
      </c>
      <c r="BN28" s="130">
        <v>3945533</v>
      </c>
      <c r="BO28" s="130">
        <v>4713384</v>
      </c>
      <c r="BP28" s="130">
        <v>3659127</v>
      </c>
      <c r="BQ28" s="130">
        <v>3810856</v>
      </c>
      <c r="BR28" s="130">
        <v>3324493</v>
      </c>
      <c r="BS28" s="130">
        <v>4153549</v>
      </c>
      <c r="BT28" s="130">
        <v>3794945</v>
      </c>
      <c r="BU28" s="130">
        <v>4032122</v>
      </c>
      <c r="BV28" s="130">
        <v>4311832</v>
      </c>
      <c r="BW28" s="130">
        <v>4411747</v>
      </c>
      <c r="BX28" s="130">
        <v>2452292</v>
      </c>
      <c r="BY28" s="132">
        <f>SUM(E28:P28)</f>
        <v>62899113</v>
      </c>
      <c r="BZ28" s="132">
        <f>SUM(Q28:AB28)</f>
        <v>54902621</v>
      </c>
      <c r="CA28" s="132">
        <f>SUM(AC28:AN28)</f>
        <v>52610180</v>
      </c>
      <c r="CB28" s="132">
        <f>SUM(AO28:AZ28)</f>
        <v>49874097</v>
      </c>
      <c r="CC28" s="132">
        <f>SUM(BA28:BL28)</f>
        <v>48756826</v>
      </c>
      <c r="CD28" s="132">
        <f>SUM(BM28:BX28)</f>
        <v>46908763</v>
      </c>
    </row>
    <row r="29" spans="1:85" s="98" customFormat="1" outlineLevel="2">
      <c r="A29" s="10">
        <v>2</v>
      </c>
      <c r="B29" s="10">
        <v>69</v>
      </c>
      <c r="C29" s="10" t="s">
        <v>389</v>
      </c>
      <c r="D29" s="131" t="s">
        <v>49</v>
      </c>
      <c r="E29" s="121">
        <v>1917049</v>
      </c>
      <c r="F29" s="121">
        <v>1791633</v>
      </c>
      <c r="G29" s="121">
        <v>1784313</v>
      </c>
      <c r="H29" s="121">
        <v>1894641</v>
      </c>
      <c r="I29" s="121">
        <v>1853431</v>
      </c>
      <c r="J29" s="121">
        <v>1860161</v>
      </c>
      <c r="K29" s="121">
        <v>1912719</v>
      </c>
      <c r="L29" s="121">
        <v>1871174</v>
      </c>
      <c r="M29" s="121">
        <v>1954748</v>
      </c>
      <c r="N29" s="121">
        <v>1962778</v>
      </c>
      <c r="O29" s="121">
        <v>2029944</v>
      </c>
      <c r="P29" s="121">
        <v>2042584</v>
      </c>
      <c r="Q29" s="121">
        <v>1875877</v>
      </c>
      <c r="R29" s="121">
        <v>1686223</v>
      </c>
      <c r="S29" s="121">
        <v>1642532</v>
      </c>
      <c r="T29" s="121">
        <v>1617846</v>
      </c>
      <c r="U29" s="121">
        <v>1669778</v>
      </c>
      <c r="V29" s="121">
        <v>1778799</v>
      </c>
      <c r="W29" s="121">
        <v>1786068</v>
      </c>
      <c r="X29" s="121">
        <v>1718563</v>
      </c>
      <c r="Y29" s="121">
        <v>1755370</v>
      </c>
      <c r="Z29" s="121">
        <v>1756288</v>
      </c>
      <c r="AA29" s="121">
        <v>1806858</v>
      </c>
      <c r="AB29" s="121">
        <v>1883765</v>
      </c>
      <c r="AC29" s="121">
        <v>1686204</v>
      </c>
      <c r="AD29" s="121">
        <v>1721326</v>
      </c>
      <c r="AE29" s="121">
        <v>1661169</v>
      </c>
      <c r="AF29" s="121">
        <v>1641861</v>
      </c>
      <c r="AG29" s="121">
        <v>1634402</v>
      </c>
      <c r="AH29" s="121">
        <v>1662362</v>
      </c>
      <c r="AI29" s="121">
        <v>1734735</v>
      </c>
      <c r="AJ29" s="121">
        <v>1627759</v>
      </c>
      <c r="AK29" s="121">
        <v>1666607</v>
      </c>
      <c r="AL29" s="121">
        <v>1738087</v>
      </c>
      <c r="AM29" s="121">
        <v>1805242</v>
      </c>
      <c r="AN29" s="121">
        <v>1891417</v>
      </c>
      <c r="AO29" s="130">
        <v>1695899</v>
      </c>
      <c r="AP29" s="130">
        <v>1730562</v>
      </c>
      <c r="AQ29" s="130">
        <v>1668981</v>
      </c>
      <c r="AR29" s="130">
        <v>1649756</v>
      </c>
      <c r="AS29" s="130">
        <v>1641475</v>
      </c>
      <c r="AT29" s="130">
        <v>1672229</v>
      </c>
      <c r="AU29" s="130">
        <v>1744660</v>
      </c>
      <c r="AV29" s="130">
        <v>1637699</v>
      </c>
      <c r="AW29" s="130">
        <v>1681424</v>
      </c>
      <c r="AX29" s="130">
        <v>1756306</v>
      </c>
      <c r="AY29" s="130">
        <v>1824964</v>
      </c>
      <c r="AZ29" s="130">
        <v>1920408</v>
      </c>
      <c r="BA29" s="130">
        <v>1722233</v>
      </c>
      <c r="BB29" s="130">
        <v>1756291</v>
      </c>
      <c r="BC29" s="130">
        <v>1694768</v>
      </c>
      <c r="BD29" s="130">
        <v>1672964</v>
      </c>
      <c r="BE29" s="130">
        <v>1664462</v>
      </c>
      <c r="BF29" s="130">
        <v>1688291</v>
      </c>
      <c r="BG29" s="130">
        <v>1766080</v>
      </c>
      <c r="BH29" s="130">
        <v>1660842</v>
      </c>
      <c r="BI29" s="130">
        <v>1702508</v>
      </c>
      <c r="BJ29" s="130">
        <v>1782552</v>
      </c>
      <c r="BK29" s="130">
        <v>1859486</v>
      </c>
      <c r="BL29" s="130">
        <v>1956031</v>
      </c>
      <c r="BM29" s="130">
        <v>1791553</v>
      </c>
      <c r="BN29" s="130">
        <v>1794513</v>
      </c>
      <c r="BO29" s="130">
        <v>1727597</v>
      </c>
      <c r="BP29" s="130">
        <v>1704262</v>
      </c>
      <c r="BQ29" s="130">
        <v>1699267</v>
      </c>
      <c r="BR29" s="130">
        <v>1727560</v>
      </c>
      <c r="BS29" s="130">
        <v>1796292</v>
      </c>
      <c r="BT29" s="130">
        <v>1682195</v>
      </c>
      <c r="BU29" s="130">
        <v>1726898</v>
      </c>
      <c r="BV29" s="130">
        <v>1808976</v>
      </c>
      <c r="BW29" s="130">
        <v>1881346</v>
      </c>
      <c r="BX29" s="130">
        <v>1999311</v>
      </c>
      <c r="BY29" s="132">
        <f>SUM(E29:P29)</f>
        <v>22875175</v>
      </c>
      <c r="BZ29" s="132">
        <f>SUM(Q29:AB29)</f>
        <v>20977967</v>
      </c>
      <c r="CA29" s="132">
        <f>SUM(AC29:AN29)</f>
        <v>20471171</v>
      </c>
      <c r="CB29" s="132">
        <f>SUM(AO29:AZ29)</f>
        <v>20624363</v>
      </c>
      <c r="CC29" s="132">
        <f>SUM(BA29:BL29)</f>
        <v>20926508</v>
      </c>
      <c r="CD29" s="132">
        <f>SUM(BM29:BX29)</f>
        <v>21339770</v>
      </c>
    </row>
    <row r="30" spans="1:85" s="98" customFormat="1" outlineLevel="2">
      <c r="A30" s="10">
        <v>3</v>
      </c>
      <c r="B30" s="10">
        <v>69</v>
      </c>
      <c r="C30" s="10" t="s">
        <v>389</v>
      </c>
      <c r="D30" s="131" t="s">
        <v>49</v>
      </c>
      <c r="E30" s="121">
        <v>39953</v>
      </c>
      <c r="F30" s="121">
        <v>32266</v>
      </c>
      <c r="G30" s="121">
        <v>35060</v>
      </c>
      <c r="H30" s="121">
        <v>27155</v>
      </c>
      <c r="I30" s="121">
        <v>31000</v>
      </c>
      <c r="J30" s="121">
        <v>13987</v>
      </c>
      <c r="K30" s="121">
        <v>19134</v>
      </c>
      <c r="L30" s="121">
        <v>23848</v>
      </c>
      <c r="M30" s="121">
        <v>36709</v>
      </c>
      <c r="N30" s="121">
        <v>30856</v>
      </c>
      <c r="O30" s="121">
        <v>43897</v>
      </c>
      <c r="P30" s="121">
        <v>34225</v>
      </c>
      <c r="Q30" s="121">
        <v>31048</v>
      </c>
      <c r="R30" s="121">
        <v>21761</v>
      </c>
      <c r="S30" s="121">
        <v>21358</v>
      </c>
      <c r="T30" s="121">
        <v>25461</v>
      </c>
      <c r="U30" s="121">
        <v>30095</v>
      </c>
      <c r="V30" s="121">
        <v>34971</v>
      </c>
      <c r="W30" s="121">
        <v>30595</v>
      </c>
      <c r="X30" s="121">
        <v>27489</v>
      </c>
      <c r="Y30" s="121">
        <v>23048</v>
      </c>
      <c r="Z30" s="121">
        <v>28646</v>
      </c>
      <c r="AA30" s="121">
        <v>46086</v>
      </c>
      <c r="AB30" s="121">
        <v>20756</v>
      </c>
      <c r="AC30" s="121">
        <v>29668</v>
      </c>
      <c r="AD30" s="121">
        <v>22845</v>
      </c>
      <c r="AE30" s="121">
        <v>26095</v>
      </c>
      <c r="AF30" s="121">
        <v>22502</v>
      </c>
      <c r="AG30" s="121">
        <v>25234</v>
      </c>
      <c r="AH30" s="121">
        <v>24224</v>
      </c>
      <c r="AI30" s="121">
        <v>28609</v>
      </c>
      <c r="AJ30" s="121">
        <v>22759</v>
      </c>
      <c r="AK30" s="121">
        <v>20916</v>
      </c>
      <c r="AL30" s="121">
        <v>27777</v>
      </c>
      <c r="AM30" s="121">
        <v>44693</v>
      </c>
      <c r="AN30" s="121">
        <v>19730</v>
      </c>
      <c r="AO30" s="130">
        <v>28715</v>
      </c>
      <c r="AP30" s="130">
        <v>22872</v>
      </c>
      <c r="AQ30" s="130">
        <v>26219</v>
      </c>
      <c r="AR30" s="130">
        <v>22074</v>
      </c>
      <c r="AS30" s="130">
        <v>23734</v>
      </c>
      <c r="AT30" s="130">
        <v>22451</v>
      </c>
      <c r="AU30" s="130">
        <v>26673</v>
      </c>
      <c r="AV30" s="130">
        <v>21101</v>
      </c>
      <c r="AW30" s="130">
        <v>19364</v>
      </c>
      <c r="AX30" s="130">
        <v>25695</v>
      </c>
      <c r="AY30" s="130">
        <v>41848</v>
      </c>
      <c r="AZ30" s="130">
        <v>17648</v>
      </c>
      <c r="BA30" s="130">
        <v>27300</v>
      </c>
      <c r="BB30" s="130">
        <v>21887</v>
      </c>
      <c r="BC30" s="130">
        <v>25376</v>
      </c>
      <c r="BD30" s="130">
        <v>21174</v>
      </c>
      <c r="BE30" s="130">
        <v>22832</v>
      </c>
      <c r="BF30" s="130">
        <v>21659</v>
      </c>
      <c r="BG30" s="130">
        <v>26025</v>
      </c>
      <c r="BH30" s="130">
        <v>20523</v>
      </c>
      <c r="BI30" s="130">
        <v>19008</v>
      </c>
      <c r="BJ30" s="130">
        <v>25262</v>
      </c>
      <c r="BK30" s="130">
        <v>41620</v>
      </c>
      <c r="BL30" s="130">
        <v>18110</v>
      </c>
      <c r="BM30" s="130">
        <v>27471</v>
      </c>
      <c r="BN30" s="130">
        <v>21991</v>
      </c>
      <c r="BO30" s="130">
        <v>25548</v>
      </c>
      <c r="BP30" s="130">
        <v>21209</v>
      </c>
      <c r="BQ30" s="130">
        <v>22887</v>
      </c>
      <c r="BR30" s="130">
        <v>20237</v>
      </c>
      <c r="BS30" s="130">
        <v>24391</v>
      </c>
      <c r="BT30" s="130">
        <v>19313</v>
      </c>
      <c r="BU30" s="130">
        <v>17839</v>
      </c>
      <c r="BV30" s="130">
        <v>23840</v>
      </c>
      <c r="BW30" s="130">
        <v>39279</v>
      </c>
      <c r="BX30" s="130">
        <v>16297</v>
      </c>
      <c r="BY30" s="132">
        <f>SUM(E30:P30)</f>
        <v>368090</v>
      </c>
      <c r="BZ30" s="132">
        <f>SUM(Q30:AB30)</f>
        <v>341314</v>
      </c>
      <c r="CA30" s="132">
        <f>SUM(AC30:AN30)</f>
        <v>315052</v>
      </c>
      <c r="CB30" s="132">
        <f>SUM(AO30:AZ30)</f>
        <v>298394</v>
      </c>
      <c r="CC30" s="132">
        <f>SUM(BA30:BL30)</f>
        <v>290776</v>
      </c>
      <c r="CD30" s="132">
        <f>SUM(BM30:BX30)</f>
        <v>280302</v>
      </c>
    </row>
    <row r="31" spans="1:85" s="98" customFormat="1" outlineLevel="2">
      <c r="A31" s="10">
        <v>2</v>
      </c>
      <c r="B31" s="10">
        <v>78</v>
      </c>
      <c r="C31" s="10" t="s">
        <v>388</v>
      </c>
      <c r="D31" s="131" t="s">
        <v>49</v>
      </c>
      <c r="E31" s="121">
        <v>1920</v>
      </c>
      <c r="F31" s="121">
        <v>1920</v>
      </c>
      <c r="G31" s="121">
        <v>1920</v>
      </c>
      <c r="H31" s="121">
        <v>1920</v>
      </c>
      <c r="I31" s="121">
        <v>1920</v>
      </c>
      <c r="J31" s="121">
        <v>1920</v>
      </c>
      <c r="K31" s="121">
        <v>1920</v>
      </c>
      <c r="L31" s="121">
        <v>1920</v>
      </c>
      <c r="M31" s="121">
        <v>1920</v>
      </c>
      <c r="N31" s="121">
        <v>1920</v>
      </c>
      <c r="O31" s="121">
        <v>1920</v>
      </c>
      <c r="P31" s="121">
        <v>1920</v>
      </c>
      <c r="Q31" s="121">
        <v>1920</v>
      </c>
      <c r="R31" s="121">
        <v>1920</v>
      </c>
      <c r="S31" s="121">
        <v>-400</v>
      </c>
      <c r="T31" s="121">
        <v>0</v>
      </c>
      <c r="U31" s="121">
        <v>0</v>
      </c>
      <c r="V31" s="121">
        <v>0</v>
      </c>
      <c r="W31" s="121">
        <v>0</v>
      </c>
      <c r="X31" s="121">
        <v>0</v>
      </c>
      <c r="Y31" s="121">
        <v>0</v>
      </c>
      <c r="Z31" s="121">
        <v>0</v>
      </c>
      <c r="AA31" s="121">
        <v>0</v>
      </c>
      <c r="AB31" s="121">
        <v>0</v>
      </c>
      <c r="AC31" s="121">
        <v>0</v>
      </c>
      <c r="AD31" s="121">
        <v>0</v>
      </c>
      <c r="AE31" s="121">
        <v>0</v>
      </c>
      <c r="AF31" s="121">
        <v>0</v>
      </c>
      <c r="AG31" s="121">
        <v>0</v>
      </c>
      <c r="AH31" s="121">
        <v>0</v>
      </c>
      <c r="AI31" s="121">
        <v>0</v>
      </c>
      <c r="AJ31" s="121">
        <v>0</v>
      </c>
      <c r="AK31" s="121">
        <v>0</v>
      </c>
      <c r="AL31" s="121">
        <v>0</v>
      </c>
      <c r="AM31" s="121">
        <v>0</v>
      </c>
      <c r="AN31" s="121">
        <v>0</v>
      </c>
      <c r="AO31" s="130">
        <v>0</v>
      </c>
      <c r="AP31" s="130">
        <v>0</v>
      </c>
      <c r="AQ31" s="130">
        <v>0</v>
      </c>
      <c r="AR31" s="130">
        <v>0</v>
      </c>
      <c r="AS31" s="130">
        <v>0</v>
      </c>
      <c r="AT31" s="130">
        <v>0</v>
      </c>
      <c r="AU31" s="130">
        <v>0</v>
      </c>
      <c r="AV31" s="130">
        <v>0</v>
      </c>
      <c r="AW31" s="130">
        <v>0</v>
      </c>
      <c r="AX31" s="130">
        <v>0</v>
      </c>
      <c r="AY31" s="130">
        <v>0</v>
      </c>
      <c r="AZ31" s="130">
        <v>0</v>
      </c>
      <c r="BA31" s="130">
        <v>0</v>
      </c>
      <c r="BB31" s="130">
        <v>0</v>
      </c>
      <c r="BC31" s="130">
        <v>0</v>
      </c>
      <c r="BD31" s="130">
        <v>0</v>
      </c>
      <c r="BE31" s="130">
        <v>0</v>
      </c>
      <c r="BF31" s="130">
        <v>0</v>
      </c>
      <c r="BG31" s="130">
        <v>0</v>
      </c>
      <c r="BH31" s="130">
        <v>0</v>
      </c>
      <c r="BI31" s="130">
        <v>0</v>
      </c>
      <c r="BJ31" s="130">
        <v>0</v>
      </c>
      <c r="BK31" s="130">
        <v>0</v>
      </c>
      <c r="BL31" s="130">
        <v>0</v>
      </c>
      <c r="BM31" s="130">
        <v>0</v>
      </c>
      <c r="BN31" s="130">
        <v>0</v>
      </c>
      <c r="BO31" s="130">
        <v>0</v>
      </c>
      <c r="BP31" s="130">
        <v>0</v>
      </c>
      <c r="BQ31" s="130">
        <v>0</v>
      </c>
      <c r="BR31" s="130">
        <v>0</v>
      </c>
      <c r="BS31" s="130">
        <v>0</v>
      </c>
      <c r="BT31" s="130">
        <v>0</v>
      </c>
      <c r="BU31" s="130">
        <v>0</v>
      </c>
      <c r="BV31" s="130">
        <v>0</v>
      </c>
      <c r="BW31" s="130">
        <v>0</v>
      </c>
      <c r="BX31" s="130">
        <v>0</v>
      </c>
      <c r="BY31" s="132">
        <f>SUM(E31:P31)</f>
        <v>23040</v>
      </c>
      <c r="BZ31" s="132">
        <f>SUM(Q31:AB31)</f>
        <v>3440</v>
      </c>
      <c r="CA31" s="132">
        <f>SUM(AC31:AN31)</f>
        <v>0</v>
      </c>
      <c r="CB31" s="132">
        <f>SUM(AO31:AZ31)</f>
        <v>0</v>
      </c>
      <c r="CC31" s="132">
        <f>SUM(BA31:BL31)</f>
        <v>0</v>
      </c>
      <c r="CD31" s="132">
        <f>SUM(BM31:BX31)</f>
        <v>0</v>
      </c>
    </row>
    <row r="32" spans="1:85" s="98" customFormat="1" outlineLevel="1">
      <c r="A32" s="10"/>
      <c r="B32" s="10"/>
      <c r="C32" s="10"/>
      <c r="D32" s="137" t="s">
        <v>387</v>
      </c>
      <c r="E32" s="136">
        <f t="shared" ref="E32:AJ32" si="18">SUBTOTAL(9,E27:E31)</f>
        <v>449252787</v>
      </c>
      <c r="F32" s="136">
        <f t="shared" si="18"/>
        <v>404024350</v>
      </c>
      <c r="G32" s="136">
        <f t="shared" si="18"/>
        <v>398991653</v>
      </c>
      <c r="H32" s="136">
        <f t="shared" si="18"/>
        <v>428556362</v>
      </c>
      <c r="I32" s="136">
        <f t="shared" si="18"/>
        <v>464049232</v>
      </c>
      <c r="J32" s="136">
        <f t="shared" si="18"/>
        <v>498464019</v>
      </c>
      <c r="K32" s="136">
        <f t="shared" si="18"/>
        <v>538430828</v>
      </c>
      <c r="L32" s="136">
        <f t="shared" si="18"/>
        <v>529890820</v>
      </c>
      <c r="M32" s="136">
        <f t="shared" si="18"/>
        <v>534648434</v>
      </c>
      <c r="N32" s="136">
        <f t="shared" si="18"/>
        <v>513800859</v>
      </c>
      <c r="O32" s="136">
        <f t="shared" si="18"/>
        <v>474033003</v>
      </c>
      <c r="P32" s="136">
        <f t="shared" si="18"/>
        <v>454884988</v>
      </c>
      <c r="Q32" s="136">
        <f t="shared" si="18"/>
        <v>443576757</v>
      </c>
      <c r="R32" s="136">
        <f t="shared" si="18"/>
        <v>387397451</v>
      </c>
      <c r="S32" s="136">
        <f t="shared" si="18"/>
        <v>372136023</v>
      </c>
      <c r="T32" s="136">
        <f t="shared" si="18"/>
        <v>388775324</v>
      </c>
      <c r="U32" s="136">
        <f t="shared" si="18"/>
        <v>453052337</v>
      </c>
      <c r="V32" s="136">
        <f t="shared" si="18"/>
        <v>525085537</v>
      </c>
      <c r="W32" s="136">
        <f t="shared" si="18"/>
        <v>548376401</v>
      </c>
      <c r="X32" s="136">
        <f t="shared" si="18"/>
        <v>541199242</v>
      </c>
      <c r="Y32" s="136">
        <f t="shared" si="18"/>
        <v>536550750</v>
      </c>
      <c r="Z32" s="136">
        <f t="shared" si="18"/>
        <v>496052395</v>
      </c>
      <c r="AA32" s="136">
        <f t="shared" si="18"/>
        <v>456191277</v>
      </c>
      <c r="AB32" s="136">
        <f t="shared" si="18"/>
        <v>440146816</v>
      </c>
      <c r="AC32" s="136">
        <f t="shared" si="18"/>
        <v>412065552</v>
      </c>
      <c r="AD32" s="136">
        <f t="shared" si="18"/>
        <v>402346399</v>
      </c>
      <c r="AE32" s="136">
        <f t="shared" si="18"/>
        <v>378334430</v>
      </c>
      <c r="AF32" s="136">
        <f t="shared" si="18"/>
        <v>394406005</v>
      </c>
      <c r="AG32" s="136">
        <f t="shared" si="18"/>
        <v>446987729</v>
      </c>
      <c r="AH32" s="136">
        <f t="shared" si="18"/>
        <v>485238323</v>
      </c>
      <c r="AI32" s="136">
        <f t="shared" si="18"/>
        <v>528149185</v>
      </c>
      <c r="AJ32" s="136">
        <f t="shared" si="18"/>
        <v>511903850</v>
      </c>
      <c r="AK32" s="136">
        <f t="shared" ref="AK32:BP32" si="19">SUBTOTAL(9,AK27:AK31)</f>
        <v>509540279</v>
      </c>
      <c r="AL32" s="136">
        <f t="shared" si="19"/>
        <v>491550714</v>
      </c>
      <c r="AM32" s="136">
        <f t="shared" si="19"/>
        <v>455711025</v>
      </c>
      <c r="AN32" s="136">
        <f t="shared" si="19"/>
        <v>441198890</v>
      </c>
      <c r="AO32" s="135">
        <f t="shared" si="19"/>
        <v>413858566</v>
      </c>
      <c r="AP32" s="135">
        <f t="shared" si="19"/>
        <v>404142455</v>
      </c>
      <c r="AQ32" s="135">
        <f t="shared" si="19"/>
        <v>379931960</v>
      </c>
      <c r="AR32" s="135">
        <f t="shared" si="19"/>
        <v>396222678</v>
      </c>
      <c r="AS32" s="135">
        <f t="shared" si="19"/>
        <v>449074836</v>
      </c>
      <c r="AT32" s="135">
        <f t="shared" si="19"/>
        <v>487561721</v>
      </c>
      <c r="AU32" s="135">
        <f t="shared" si="19"/>
        <v>530803599</v>
      </c>
      <c r="AV32" s="135">
        <f t="shared" si="19"/>
        <v>514891458</v>
      </c>
      <c r="AW32" s="135">
        <f t="shared" si="19"/>
        <v>513146628</v>
      </c>
      <c r="AX32" s="135">
        <f t="shared" si="19"/>
        <v>495977306</v>
      </c>
      <c r="AY32" s="135">
        <f t="shared" si="19"/>
        <v>461099418</v>
      </c>
      <c r="AZ32" s="135">
        <f t="shared" si="19"/>
        <v>447691934</v>
      </c>
      <c r="BA32" s="135">
        <f t="shared" si="19"/>
        <v>420266473</v>
      </c>
      <c r="BB32" s="135">
        <f t="shared" si="19"/>
        <v>410369853</v>
      </c>
      <c r="BC32" s="135">
        <f t="shared" si="19"/>
        <v>385435251</v>
      </c>
      <c r="BD32" s="135">
        <f t="shared" si="19"/>
        <v>401587362</v>
      </c>
      <c r="BE32" s="135">
        <f t="shared" si="19"/>
        <v>454565827</v>
      </c>
      <c r="BF32" s="135">
        <f t="shared" si="19"/>
        <v>492649694</v>
      </c>
      <c r="BG32" s="135">
        <f t="shared" si="19"/>
        <v>537084818</v>
      </c>
      <c r="BH32" s="135">
        <f t="shared" si="19"/>
        <v>521250934</v>
      </c>
      <c r="BI32" s="135">
        <f t="shared" si="19"/>
        <v>519982870</v>
      </c>
      <c r="BJ32" s="135">
        <f t="shared" si="19"/>
        <v>503104674</v>
      </c>
      <c r="BK32" s="135">
        <f t="shared" si="19"/>
        <v>468969195</v>
      </c>
      <c r="BL32" s="135">
        <f t="shared" si="19"/>
        <v>456306186</v>
      </c>
      <c r="BM32" s="135">
        <f t="shared" si="19"/>
        <v>436844776</v>
      </c>
      <c r="BN32" s="135">
        <f t="shared" si="19"/>
        <v>419283490</v>
      </c>
      <c r="BO32" s="135">
        <f t="shared" si="19"/>
        <v>393110740</v>
      </c>
      <c r="BP32" s="135">
        <f t="shared" si="19"/>
        <v>408777141</v>
      </c>
      <c r="BQ32" s="135">
        <f t="shared" ref="BQ32:CD32" si="20">SUBTOTAL(9,BQ27:BQ31)</f>
        <v>463810717</v>
      </c>
      <c r="BR32" s="135">
        <f t="shared" si="20"/>
        <v>503683038</v>
      </c>
      <c r="BS32" s="135">
        <f t="shared" si="20"/>
        <v>545912333</v>
      </c>
      <c r="BT32" s="135">
        <f t="shared" si="20"/>
        <v>527769832</v>
      </c>
      <c r="BU32" s="135">
        <f t="shared" si="20"/>
        <v>526338963</v>
      </c>
      <c r="BV32" s="135">
        <f t="shared" si="20"/>
        <v>510538791</v>
      </c>
      <c r="BW32" s="135">
        <f t="shared" si="20"/>
        <v>474538939</v>
      </c>
      <c r="BX32" s="135">
        <f t="shared" si="20"/>
        <v>465795567</v>
      </c>
      <c r="BY32" s="134">
        <f t="shared" si="20"/>
        <v>5689027335</v>
      </c>
      <c r="BZ32" s="134">
        <f t="shared" si="20"/>
        <v>5588540310</v>
      </c>
      <c r="CA32" s="134">
        <f t="shared" si="20"/>
        <v>5457432381</v>
      </c>
      <c r="CB32" s="134">
        <f t="shared" si="20"/>
        <v>5494402559</v>
      </c>
      <c r="CC32" s="134">
        <f t="shared" si="20"/>
        <v>5571573137</v>
      </c>
      <c r="CD32" s="134">
        <f t="shared" si="20"/>
        <v>5676404327</v>
      </c>
      <c r="CF32" s="145">
        <f>SUM(Z32:AK32)</f>
        <v>5461362240</v>
      </c>
      <c r="CG32" s="145">
        <f>SUM(AL32:AW32)</f>
        <v>5478094530</v>
      </c>
    </row>
    <row r="33" spans="1:85" s="98" customFormat="1" outlineLevel="2">
      <c r="A33" s="10">
        <v>2</v>
      </c>
      <c r="B33" s="10">
        <v>168</v>
      </c>
      <c r="C33" s="10" t="s">
        <v>325</v>
      </c>
      <c r="D33" s="131" t="s">
        <v>325</v>
      </c>
      <c r="E33" s="121">
        <v>2825353</v>
      </c>
      <c r="F33" s="121">
        <v>3744070</v>
      </c>
      <c r="G33" s="121">
        <v>3772654</v>
      </c>
      <c r="H33" s="121">
        <v>4035873</v>
      </c>
      <c r="I33" s="121">
        <v>4024655</v>
      </c>
      <c r="J33" s="121">
        <v>3991866</v>
      </c>
      <c r="K33" s="121">
        <v>3875184</v>
      </c>
      <c r="L33" s="121">
        <v>3628472</v>
      </c>
      <c r="M33" s="121">
        <v>4283935</v>
      </c>
      <c r="N33" s="121">
        <v>4225550</v>
      </c>
      <c r="O33" s="121">
        <v>4088156</v>
      </c>
      <c r="P33" s="121">
        <v>4352033</v>
      </c>
      <c r="Q33" s="121">
        <v>4568168</v>
      </c>
      <c r="R33" s="121">
        <v>3958138</v>
      </c>
      <c r="S33" s="121">
        <v>3704410</v>
      </c>
      <c r="T33" s="121">
        <v>4024086</v>
      </c>
      <c r="U33" s="121">
        <v>4858362</v>
      </c>
      <c r="V33" s="121">
        <v>4782936</v>
      </c>
      <c r="W33" s="121">
        <v>4495661</v>
      </c>
      <c r="X33" s="121">
        <v>4156610</v>
      </c>
      <c r="Y33" s="121">
        <v>4054411</v>
      </c>
      <c r="Z33" s="121">
        <v>3861335</v>
      </c>
      <c r="AA33" s="121">
        <v>3847187</v>
      </c>
      <c r="AB33" s="121">
        <v>3885673</v>
      </c>
      <c r="AC33" s="121">
        <v>3703469</v>
      </c>
      <c r="AD33" s="121">
        <v>4142141</v>
      </c>
      <c r="AE33" s="121">
        <v>4056213</v>
      </c>
      <c r="AF33" s="121">
        <v>4053839</v>
      </c>
      <c r="AG33" s="121">
        <v>3947583</v>
      </c>
      <c r="AH33" s="121">
        <v>3705005</v>
      </c>
      <c r="AI33" s="121">
        <v>3866265</v>
      </c>
      <c r="AJ33" s="121">
        <v>3807537</v>
      </c>
      <c r="AK33" s="121">
        <v>3824708</v>
      </c>
      <c r="AL33" s="121">
        <v>3827174</v>
      </c>
      <c r="AM33" s="121">
        <v>3843746</v>
      </c>
      <c r="AN33" s="121">
        <v>3896230</v>
      </c>
      <c r="AO33" s="130">
        <v>3721194</v>
      </c>
      <c r="AP33" s="130">
        <v>4161968</v>
      </c>
      <c r="AQ33" s="130">
        <v>4074498</v>
      </c>
      <c r="AR33" s="130">
        <v>4074877</v>
      </c>
      <c r="AS33" s="130">
        <v>3968443</v>
      </c>
      <c r="AT33" s="130">
        <v>3724846</v>
      </c>
      <c r="AU33" s="130">
        <v>3887621</v>
      </c>
      <c r="AV33" s="130">
        <v>3831494</v>
      </c>
      <c r="AW33" s="130">
        <v>3854268</v>
      </c>
      <c r="AX33" s="130">
        <v>3864306</v>
      </c>
      <c r="AY33" s="130">
        <v>3891650</v>
      </c>
      <c r="AZ33" s="130">
        <v>3956690</v>
      </c>
      <c r="BA33" s="130">
        <v>3781115</v>
      </c>
      <c r="BB33" s="130">
        <v>4227833</v>
      </c>
      <c r="BC33" s="130">
        <v>4135847</v>
      </c>
      <c r="BD33" s="130">
        <v>4131372</v>
      </c>
      <c r="BE33" s="130">
        <v>4018613</v>
      </c>
      <c r="BF33" s="130">
        <v>3764874</v>
      </c>
      <c r="BG33" s="130">
        <v>3934559</v>
      </c>
      <c r="BH33" s="130">
        <v>3880431</v>
      </c>
      <c r="BI33" s="130">
        <v>3906248</v>
      </c>
      <c r="BJ33" s="130">
        <v>3920519</v>
      </c>
      <c r="BK33" s="130">
        <v>3959218</v>
      </c>
      <c r="BL33" s="130">
        <v>4033079</v>
      </c>
      <c r="BM33" s="130">
        <v>3931763</v>
      </c>
      <c r="BN33" s="130">
        <v>4320546</v>
      </c>
      <c r="BO33" s="130">
        <v>4218288</v>
      </c>
      <c r="BP33" s="130">
        <v>4206220</v>
      </c>
      <c r="BQ33" s="130">
        <v>4100305</v>
      </c>
      <c r="BR33" s="130">
        <v>3851615</v>
      </c>
      <c r="BS33" s="130">
        <v>4002545</v>
      </c>
      <c r="BT33" s="130">
        <v>3931018</v>
      </c>
      <c r="BU33" s="130">
        <v>3956960</v>
      </c>
      <c r="BV33" s="130">
        <v>3981529</v>
      </c>
      <c r="BW33" s="130">
        <v>4009446</v>
      </c>
      <c r="BX33" s="130">
        <v>4119169</v>
      </c>
      <c r="BY33" s="132">
        <f>SUM(E33:P33)</f>
        <v>46847801</v>
      </c>
      <c r="BZ33" s="132">
        <f>SUM(Q33:AB33)</f>
        <v>50196977</v>
      </c>
      <c r="CA33" s="132">
        <f>SUM(AC33:AN33)</f>
        <v>46673910</v>
      </c>
      <c r="CB33" s="132">
        <f>SUM(AO33:AZ33)</f>
        <v>47011855</v>
      </c>
      <c r="CC33" s="132">
        <f>SUM(BA33:BL33)</f>
        <v>47693708</v>
      </c>
      <c r="CD33" s="132">
        <f>SUM(BM33:BX33)</f>
        <v>48629404</v>
      </c>
    </row>
    <row r="34" spans="1:85" s="98" customFormat="1" outlineLevel="2">
      <c r="A34" s="10">
        <v>3</v>
      </c>
      <c r="B34" s="10">
        <v>168</v>
      </c>
      <c r="C34" s="10" t="s">
        <v>325</v>
      </c>
      <c r="D34" s="131" t="s">
        <v>325</v>
      </c>
      <c r="E34" s="121">
        <v>3007</v>
      </c>
      <c r="F34" s="121">
        <v>2606</v>
      </c>
      <c r="G34" s="121">
        <v>2526</v>
      </c>
      <c r="H34" s="121">
        <v>2527</v>
      </c>
      <c r="I34" s="121">
        <v>2681</v>
      </c>
      <c r="J34" s="121">
        <v>2279</v>
      </c>
      <c r="K34" s="121">
        <v>2264</v>
      </c>
      <c r="L34" s="121">
        <v>2265</v>
      </c>
      <c r="M34" s="121">
        <v>2340</v>
      </c>
      <c r="N34" s="121">
        <v>2193</v>
      </c>
      <c r="O34" s="121">
        <v>2250</v>
      </c>
      <c r="P34" s="121">
        <v>2462</v>
      </c>
      <c r="Q34" s="121">
        <v>2310</v>
      </c>
      <c r="R34" s="121">
        <v>1953</v>
      </c>
      <c r="S34" s="121">
        <v>1925</v>
      </c>
      <c r="T34" s="121">
        <v>2620</v>
      </c>
      <c r="U34" s="121">
        <v>2552</v>
      </c>
      <c r="V34" s="121">
        <v>2583</v>
      </c>
      <c r="W34" s="121">
        <v>2484</v>
      </c>
      <c r="X34" s="121">
        <v>2316</v>
      </c>
      <c r="Y34" s="121">
        <v>2383</v>
      </c>
      <c r="Z34" s="121">
        <v>2476</v>
      </c>
      <c r="AA34" s="121">
        <v>2800</v>
      </c>
      <c r="AB34" s="121">
        <v>1680</v>
      </c>
      <c r="AC34" s="121">
        <v>2353</v>
      </c>
      <c r="AD34" s="121">
        <v>2585</v>
      </c>
      <c r="AE34" s="121">
        <v>3139</v>
      </c>
      <c r="AF34" s="121">
        <v>2460</v>
      </c>
      <c r="AG34" s="121">
        <v>2322</v>
      </c>
      <c r="AH34" s="121">
        <v>1990</v>
      </c>
      <c r="AI34" s="121">
        <v>2302</v>
      </c>
      <c r="AJ34" s="121">
        <v>2123</v>
      </c>
      <c r="AK34" s="121">
        <v>2234</v>
      </c>
      <c r="AL34" s="121">
        <v>2401</v>
      </c>
      <c r="AM34" s="121">
        <v>2716</v>
      </c>
      <c r="AN34" s="121">
        <v>1597</v>
      </c>
      <c r="AO34" s="130">
        <v>2186</v>
      </c>
      <c r="AP34" s="130">
        <v>2381</v>
      </c>
      <c r="AQ34" s="130">
        <v>2901</v>
      </c>
      <c r="AR34" s="130">
        <v>2220</v>
      </c>
      <c r="AS34" s="130">
        <v>2097</v>
      </c>
      <c r="AT34" s="130">
        <v>1770</v>
      </c>
      <c r="AU34" s="130">
        <v>2061</v>
      </c>
      <c r="AV34" s="130">
        <v>1890</v>
      </c>
      <c r="AW34" s="130">
        <v>1986</v>
      </c>
      <c r="AX34" s="130">
        <v>2132</v>
      </c>
      <c r="AY34" s="130">
        <v>2441</v>
      </c>
      <c r="AZ34" s="130">
        <v>1371</v>
      </c>
      <c r="BA34" s="130">
        <v>2248</v>
      </c>
      <c r="BB34" s="130">
        <v>2464</v>
      </c>
      <c r="BC34" s="130">
        <v>3038</v>
      </c>
      <c r="BD34" s="130">
        <v>2303</v>
      </c>
      <c r="BE34" s="130">
        <v>2182</v>
      </c>
      <c r="BF34" s="130">
        <v>1847</v>
      </c>
      <c r="BG34" s="130">
        <v>2175</v>
      </c>
      <c r="BH34" s="130">
        <v>1988</v>
      </c>
      <c r="BI34" s="130">
        <v>2109</v>
      </c>
      <c r="BJ34" s="130">
        <v>2268</v>
      </c>
      <c r="BK34" s="130">
        <v>2626</v>
      </c>
      <c r="BL34" s="130">
        <v>1466</v>
      </c>
      <c r="BM34" s="130">
        <v>2178</v>
      </c>
      <c r="BN34" s="130">
        <v>2384</v>
      </c>
      <c r="BO34" s="130">
        <v>2945</v>
      </c>
      <c r="BP34" s="130">
        <v>2222</v>
      </c>
      <c r="BQ34" s="130">
        <v>2106</v>
      </c>
      <c r="BR34" s="130">
        <v>1662</v>
      </c>
      <c r="BS34" s="130">
        <v>1963</v>
      </c>
      <c r="BT34" s="130">
        <v>1802</v>
      </c>
      <c r="BU34" s="130">
        <v>1906</v>
      </c>
      <c r="BV34" s="130">
        <v>2061</v>
      </c>
      <c r="BW34" s="130">
        <v>2387</v>
      </c>
      <c r="BX34" s="130">
        <v>1319</v>
      </c>
      <c r="BY34" s="132">
        <f>SUM(E34:P34)</f>
        <v>29400</v>
      </c>
      <c r="BZ34" s="132">
        <f>SUM(Q34:AB34)</f>
        <v>28082</v>
      </c>
      <c r="CA34" s="132">
        <f>SUM(AC34:AN34)</f>
        <v>28222</v>
      </c>
      <c r="CB34" s="132">
        <f>SUM(AO34:AZ34)</f>
        <v>25436</v>
      </c>
      <c r="CC34" s="132">
        <f>SUM(BA34:BL34)</f>
        <v>26714</v>
      </c>
      <c r="CD34" s="132">
        <f>SUM(BM34:BX34)</f>
        <v>24935</v>
      </c>
    </row>
    <row r="35" spans="1:85" s="98" customFormat="1" outlineLevel="1">
      <c r="A35" s="10"/>
      <c r="B35" s="10"/>
      <c r="C35" s="10"/>
      <c r="D35" s="137" t="s">
        <v>386</v>
      </c>
      <c r="E35" s="136">
        <f t="shared" ref="E35:AJ35" si="21">SUBTOTAL(9,E33:E34)</f>
        <v>2828360</v>
      </c>
      <c r="F35" s="136">
        <f t="shared" si="21"/>
        <v>3746676</v>
      </c>
      <c r="G35" s="136">
        <f t="shared" si="21"/>
        <v>3775180</v>
      </c>
      <c r="H35" s="136">
        <f t="shared" si="21"/>
        <v>4038400</v>
      </c>
      <c r="I35" s="136">
        <f t="shared" si="21"/>
        <v>4027336</v>
      </c>
      <c r="J35" s="136">
        <f t="shared" si="21"/>
        <v>3994145</v>
      </c>
      <c r="K35" s="136">
        <f t="shared" si="21"/>
        <v>3877448</v>
      </c>
      <c r="L35" s="136">
        <f t="shared" si="21"/>
        <v>3630737</v>
      </c>
      <c r="M35" s="136">
        <f t="shared" si="21"/>
        <v>4286275</v>
      </c>
      <c r="N35" s="136">
        <f t="shared" si="21"/>
        <v>4227743</v>
      </c>
      <c r="O35" s="136">
        <f t="shared" si="21"/>
        <v>4090406</v>
      </c>
      <c r="P35" s="136">
        <f t="shared" si="21"/>
        <v>4354495</v>
      </c>
      <c r="Q35" s="136">
        <f t="shared" si="21"/>
        <v>4570478</v>
      </c>
      <c r="R35" s="136">
        <f t="shared" si="21"/>
        <v>3960091</v>
      </c>
      <c r="S35" s="136">
        <f t="shared" si="21"/>
        <v>3706335</v>
      </c>
      <c r="T35" s="136">
        <f t="shared" si="21"/>
        <v>4026706</v>
      </c>
      <c r="U35" s="136">
        <f t="shared" si="21"/>
        <v>4860914</v>
      </c>
      <c r="V35" s="136">
        <f t="shared" si="21"/>
        <v>4785519</v>
      </c>
      <c r="W35" s="136">
        <f t="shared" si="21"/>
        <v>4498145</v>
      </c>
      <c r="X35" s="136">
        <f t="shared" si="21"/>
        <v>4158926</v>
      </c>
      <c r="Y35" s="136">
        <f t="shared" si="21"/>
        <v>4056794</v>
      </c>
      <c r="Z35" s="136">
        <f t="shared" si="21"/>
        <v>3863811</v>
      </c>
      <c r="AA35" s="136">
        <f t="shared" si="21"/>
        <v>3849987</v>
      </c>
      <c r="AB35" s="136">
        <f t="shared" si="21"/>
        <v>3887353</v>
      </c>
      <c r="AC35" s="136">
        <f t="shared" si="21"/>
        <v>3705822</v>
      </c>
      <c r="AD35" s="136">
        <f t="shared" si="21"/>
        <v>4144726</v>
      </c>
      <c r="AE35" s="136">
        <f t="shared" si="21"/>
        <v>4059352</v>
      </c>
      <c r="AF35" s="136">
        <f t="shared" si="21"/>
        <v>4056299</v>
      </c>
      <c r="AG35" s="136">
        <f t="shared" si="21"/>
        <v>3949905</v>
      </c>
      <c r="AH35" s="136">
        <f t="shared" si="21"/>
        <v>3706995</v>
      </c>
      <c r="AI35" s="136">
        <f t="shared" si="21"/>
        <v>3868567</v>
      </c>
      <c r="AJ35" s="136">
        <f t="shared" si="21"/>
        <v>3809660</v>
      </c>
      <c r="AK35" s="136">
        <f t="shared" ref="AK35:BP35" si="22">SUBTOTAL(9,AK33:AK34)</f>
        <v>3826942</v>
      </c>
      <c r="AL35" s="136">
        <f t="shared" si="22"/>
        <v>3829575</v>
      </c>
      <c r="AM35" s="136">
        <f t="shared" si="22"/>
        <v>3846462</v>
      </c>
      <c r="AN35" s="136">
        <f t="shared" si="22"/>
        <v>3897827</v>
      </c>
      <c r="AO35" s="135">
        <f t="shared" si="22"/>
        <v>3723380</v>
      </c>
      <c r="AP35" s="135">
        <f t="shared" si="22"/>
        <v>4164349</v>
      </c>
      <c r="AQ35" s="135">
        <f t="shared" si="22"/>
        <v>4077399</v>
      </c>
      <c r="AR35" s="135">
        <f t="shared" si="22"/>
        <v>4077097</v>
      </c>
      <c r="AS35" s="135">
        <f t="shared" si="22"/>
        <v>3970540</v>
      </c>
      <c r="AT35" s="135">
        <f t="shared" si="22"/>
        <v>3726616</v>
      </c>
      <c r="AU35" s="135">
        <f t="shared" si="22"/>
        <v>3889682</v>
      </c>
      <c r="AV35" s="135">
        <f t="shared" si="22"/>
        <v>3833384</v>
      </c>
      <c r="AW35" s="135">
        <f t="shared" si="22"/>
        <v>3856254</v>
      </c>
      <c r="AX35" s="135">
        <f t="shared" si="22"/>
        <v>3866438</v>
      </c>
      <c r="AY35" s="135">
        <f t="shared" si="22"/>
        <v>3894091</v>
      </c>
      <c r="AZ35" s="135">
        <f t="shared" si="22"/>
        <v>3958061</v>
      </c>
      <c r="BA35" s="135">
        <f t="shared" si="22"/>
        <v>3783363</v>
      </c>
      <c r="BB35" s="135">
        <f t="shared" si="22"/>
        <v>4230297</v>
      </c>
      <c r="BC35" s="135">
        <f t="shared" si="22"/>
        <v>4138885</v>
      </c>
      <c r="BD35" s="135">
        <f t="shared" si="22"/>
        <v>4133675</v>
      </c>
      <c r="BE35" s="135">
        <f t="shared" si="22"/>
        <v>4020795</v>
      </c>
      <c r="BF35" s="135">
        <f t="shared" si="22"/>
        <v>3766721</v>
      </c>
      <c r="BG35" s="135">
        <f t="shared" si="22"/>
        <v>3936734</v>
      </c>
      <c r="BH35" s="135">
        <f t="shared" si="22"/>
        <v>3882419</v>
      </c>
      <c r="BI35" s="135">
        <f t="shared" si="22"/>
        <v>3908357</v>
      </c>
      <c r="BJ35" s="135">
        <f t="shared" si="22"/>
        <v>3922787</v>
      </c>
      <c r="BK35" s="135">
        <f t="shared" si="22"/>
        <v>3961844</v>
      </c>
      <c r="BL35" s="135">
        <f t="shared" si="22"/>
        <v>4034545</v>
      </c>
      <c r="BM35" s="135">
        <f t="shared" si="22"/>
        <v>3933941</v>
      </c>
      <c r="BN35" s="135">
        <f t="shared" si="22"/>
        <v>4322930</v>
      </c>
      <c r="BO35" s="135">
        <f t="shared" si="22"/>
        <v>4221233</v>
      </c>
      <c r="BP35" s="135">
        <f t="shared" si="22"/>
        <v>4208442</v>
      </c>
      <c r="BQ35" s="135">
        <f t="shared" ref="BQ35:CD35" si="23">SUBTOTAL(9,BQ33:BQ34)</f>
        <v>4102411</v>
      </c>
      <c r="BR35" s="135">
        <f t="shared" si="23"/>
        <v>3853277</v>
      </c>
      <c r="BS35" s="135">
        <f t="shared" si="23"/>
        <v>4004508</v>
      </c>
      <c r="BT35" s="135">
        <f t="shared" si="23"/>
        <v>3932820</v>
      </c>
      <c r="BU35" s="135">
        <f t="shared" si="23"/>
        <v>3958866</v>
      </c>
      <c r="BV35" s="135">
        <f t="shared" si="23"/>
        <v>3983590</v>
      </c>
      <c r="BW35" s="135">
        <f t="shared" si="23"/>
        <v>4011833</v>
      </c>
      <c r="BX35" s="135">
        <f t="shared" si="23"/>
        <v>4120488</v>
      </c>
      <c r="BY35" s="134">
        <f t="shared" si="23"/>
        <v>46877201</v>
      </c>
      <c r="BZ35" s="134">
        <f t="shared" si="23"/>
        <v>50225059</v>
      </c>
      <c r="CA35" s="134">
        <f t="shared" si="23"/>
        <v>46702132</v>
      </c>
      <c r="CB35" s="134">
        <f t="shared" si="23"/>
        <v>47037291</v>
      </c>
      <c r="CC35" s="134">
        <f t="shared" si="23"/>
        <v>47720422</v>
      </c>
      <c r="CD35" s="134">
        <f t="shared" si="23"/>
        <v>48654339</v>
      </c>
      <c r="CF35" s="145">
        <f>SUM(Z35:AK35)</f>
        <v>46729419</v>
      </c>
      <c r="CG35" s="145">
        <f>SUM(AL35:AW35)</f>
        <v>46892565</v>
      </c>
    </row>
    <row r="36" spans="1:85" s="98" customFormat="1" outlineLevel="2">
      <c r="A36" s="10">
        <v>2</v>
      </c>
      <c r="B36" s="10">
        <v>72</v>
      </c>
      <c r="C36" s="10" t="s">
        <v>385</v>
      </c>
      <c r="D36" s="131" t="s">
        <v>67</v>
      </c>
      <c r="E36" s="121">
        <v>1760673787</v>
      </c>
      <c r="F36" s="121">
        <v>1573710979</v>
      </c>
      <c r="G36" s="121">
        <v>1568035504</v>
      </c>
      <c r="H36" s="121">
        <v>1687795868</v>
      </c>
      <c r="I36" s="121">
        <v>1801740032</v>
      </c>
      <c r="J36" s="121">
        <v>1931270976</v>
      </c>
      <c r="K36" s="121">
        <v>2046258387</v>
      </c>
      <c r="L36" s="121">
        <v>2000634912</v>
      </c>
      <c r="M36" s="121">
        <v>2058413755</v>
      </c>
      <c r="N36" s="121">
        <v>1974374463</v>
      </c>
      <c r="O36" s="121">
        <v>1845232405</v>
      </c>
      <c r="P36" s="121">
        <v>1820719327</v>
      </c>
      <c r="Q36" s="121">
        <v>1744735461</v>
      </c>
      <c r="R36" s="121">
        <v>1547586794</v>
      </c>
      <c r="S36" s="121">
        <v>1478665624</v>
      </c>
      <c r="T36" s="121">
        <v>1582234733</v>
      </c>
      <c r="U36" s="121">
        <v>1809573951</v>
      </c>
      <c r="V36" s="121">
        <v>2045495151</v>
      </c>
      <c r="W36" s="121">
        <v>2100888330</v>
      </c>
      <c r="X36" s="121">
        <v>2064150378</v>
      </c>
      <c r="Y36" s="121">
        <v>2063119237</v>
      </c>
      <c r="Z36" s="121">
        <v>1918582905</v>
      </c>
      <c r="AA36" s="121">
        <v>1787915682</v>
      </c>
      <c r="AB36" s="121">
        <v>1781399444</v>
      </c>
      <c r="AC36" s="121">
        <v>1602511603</v>
      </c>
      <c r="AD36" s="121">
        <v>1590464563</v>
      </c>
      <c r="AE36" s="121">
        <v>1491807691</v>
      </c>
      <c r="AF36" s="121">
        <v>1596873077</v>
      </c>
      <c r="AG36" s="121">
        <v>1776736590</v>
      </c>
      <c r="AH36" s="121">
        <v>1881453143</v>
      </c>
      <c r="AI36" s="121">
        <v>2014693407</v>
      </c>
      <c r="AJ36" s="121">
        <v>1949082888</v>
      </c>
      <c r="AK36" s="121">
        <v>1960136314</v>
      </c>
      <c r="AL36" s="121">
        <v>1901354478</v>
      </c>
      <c r="AM36" s="121">
        <v>1786279714</v>
      </c>
      <c r="AN36" s="121">
        <v>1786027291</v>
      </c>
      <c r="AO36" s="130">
        <v>1610122957</v>
      </c>
      <c r="AP36" s="130">
        <v>1598135097</v>
      </c>
      <c r="AQ36" s="130">
        <v>1498663592</v>
      </c>
      <c r="AR36" s="130">
        <v>1605059959</v>
      </c>
      <c r="AS36" s="130">
        <v>1785875033</v>
      </c>
      <c r="AT36" s="130">
        <v>1891439378</v>
      </c>
      <c r="AU36" s="130">
        <v>2025914063</v>
      </c>
      <c r="AV36" s="130">
        <v>1961597712</v>
      </c>
      <c r="AW36" s="130">
        <v>1975304275</v>
      </c>
      <c r="AX36" s="130">
        <v>1919938408</v>
      </c>
      <c r="AY36" s="130">
        <v>1808763158</v>
      </c>
      <c r="AZ36" s="130">
        <v>1813711664</v>
      </c>
      <c r="BA36" s="130">
        <v>1636089643</v>
      </c>
      <c r="BB36" s="130">
        <v>1623514854</v>
      </c>
      <c r="BC36" s="130">
        <v>1521069376</v>
      </c>
      <c r="BD36" s="130">
        <v>1627485574</v>
      </c>
      <c r="BE36" s="130">
        <v>1808366046</v>
      </c>
      <c r="BF36" s="130">
        <v>1911761155</v>
      </c>
      <c r="BG36" s="130">
        <v>2050421521</v>
      </c>
      <c r="BH36" s="130">
        <v>1986372190</v>
      </c>
      <c r="BI36" s="130">
        <v>2002072928</v>
      </c>
      <c r="BJ36" s="130">
        <v>1948040418</v>
      </c>
      <c r="BK36" s="130">
        <v>1840011478</v>
      </c>
      <c r="BL36" s="130">
        <v>1848948956</v>
      </c>
      <c r="BM36" s="130">
        <v>1701165993</v>
      </c>
      <c r="BN36" s="130">
        <v>1659034593</v>
      </c>
      <c r="BO36" s="130">
        <v>1551596344</v>
      </c>
      <c r="BP36" s="130">
        <v>1656905392</v>
      </c>
      <c r="BQ36" s="130">
        <v>1845466915</v>
      </c>
      <c r="BR36" s="130">
        <v>1955850018</v>
      </c>
      <c r="BS36" s="130">
        <v>2085600596</v>
      </c>
      <c r="BT36" s="130">
        <v>2012453654</v>
      </c>
      <c r="BU36" s="130">
        <v>2027944691</v>
      </c>
      <c r="BV36" s="130">
        <v>1978265876</v>
      </c>
      <c r="BW36" s="130">
        <v>1863338832</v>
      </c>
      <c r="BX36" s="130">
        <v>1888445716</v>
      </c>
      <c r="BY36" s="132">
        <f>SUM(E36:P36)</f>
        <v>22068860395</v>
      </c>
      <c r="BZ36" s="132">
        <f>SUM(Q36:AB36)</f>
        <v>21924347690</v>
      </c>
      <c r="CA36" s="132">
        <f>SUM(AC36:AN36)</f>
        <v>21337420759</v>
      </c>
      <c r="CB36" s="132">
        <f>SUM(AO36:AZ36)</f>
        <v>21494525296</v>
      </c>
      <c r="CC36" s="132">
        <f>SUM(BA36:BL36)</f>
        <v>21804154139</v>
      </c>
      <c r="CD36" s="132">
        <f>SUM(BM36:BX36)</f>
        <v>22226068620</v>
      </c>
    </row>
    <row r="37" spans="1:85" s="98" customFormat="1" outlineLevel="2">
      <c r="A37" s="10">
        <v>3</v>
      </c>
      <c r="B37" s="10">
        <v>72</v>
      </c>
      <c r="C37" s="10" t="s">
        <v>385</v>
      </c>
      <c r="D37" s="131" t="s">
        <v>67</v>
      </c>
      <c r="E37" s="121">
        <v>21039353</v>
      </c>
      <c r="F37" s="121">
        <v>20123499</v>
      </c>
      <c r="G37" s="121">
        <v>19602341</v>
      </c>
      <c r="H37" s="121">
        <v>20120871</v>
      </c>
      <c r="I37" s="121">
        <v>21208661</v>
      </c>
      <c r="J37" s="121">
        <v>21228239</v>
      </c>
      <c r="K37" s="121">
        <v>22093106</v>
      </c>
      <c r="L37" s="121">
        <v>19744883</v>
      </c>
      <c r="M37" s="121">
        <v>20512856</v>
      </c>
      <c r="N37" s="121">
        <v>20404015</v>
      </c>
      <c r="O37" s="121">
        <v>19640190</v>
      </c>
      <c r="P37" s="121">
        <v>20275761</v>
      </c>
      <c r="Q37" s="121">
        <v>19808694</v>
      </c>
      <c r="R37" s="121">
        <v>17810299</v>
      </c>
      <c r="S37" s="121">
        <v>17258051</v>
      </c>
      <c r="T37" s="121">
        <v>17841054</v>
      </c>
      <c r="U37" s="121">
        <v>18700536</v>
      </c>
      <c r="V37" s="121">
        <v>19442861</v>
      </c>
      <c r="W37" s="121">
        <v>18993613</v>
      </c>
      <c r="X37" s="121">
        <v>19122391</v>
      </c>
      <c r="Y37" s="121">
        <v>18743524</v>
      </c>
      <c r="Z37" s="121">
        <v>18608223</v>
      </c>
      <c r="AA37" s="121">
        <v>20470263</v>
      </c>
      <c r="AB37" s="121">
        <v>12831775</v>
      </c>
      <c r="AC37" s="121">
        <v>17361089</v>
      </c>
      <c r="AD37" s="121">
        <v>17175047</v>
      </c>
      <c r="AE37" s="121">
        <v>20384082</v>
      </c>
      <c r="AF37" s="121">
        <v>16612655</v>
      </c>
      <c r="AG37" s="121">
        <v>16609465</v>
      </c>
      <c r="AH37" s="121">
        <v>15009545</v>
      </c>
      <c r="AI37" s="121">
        <v>17142776</v>
      </c>
      <c r="AJ37" s="121">
        <v>16166373</v>
      </c>
      <c r="AK37" s="121">
        <v>17009914</v>
      </c>
      <c r="AL37" s="121">
        <v>18297013</v>
      </c>
      <c r="AM37" s="121">
        <v>20217241</v>
      </c>
      <c r="AN37" s="121">
        <v>12465045</v>
      </c>
      <c r="AO37" s="130">
        <v>16830848</v>
      </c>
      <c r="AP37" s="130">
        <v>16669678</v>
      </c>
      <c r="AQ37" s="130">
        <v>19868187</v>
      </c>
      <c r="AR37" s="130">
        <v>15833036</v>
      </c>
      <c r="AS37" s="130">
        <v>15834607</v>
      </c>
      <c r="AT37" s="130">
        <v>14097789</v>
      </c>
      <c r="AU37" s="130">
        <v>16193366</v>
      </c>
      <c r="AV37" s="130">
        <v>15169676</v>
      </c>
      <c r="AW37" s="130">
        <v>15906235</v>
      </c>
      <c r="AX37" s="130">
        <v>17079598</v>
      </c>
      <c r="AY37" s="130">
        <v>19065475</v>
      </c>
      <c r="AZ37" s="130">
        <v>11217786</v>
      </c>
      <c r="BA37" s="130">
        <v>16090966</v>
      </c>
      <c r="BB37" s="130">
        <v>16133096</v>
      </c>
      <c r="BC37" s="130">
        <v>19444001</v>
      </c>
      <c r="BD37" s="130">
        <v>15329010</v>
      </c>
      <c r="BE37" s="130">
        <v>15360142</v>
      </c>
      <c r="BF37" s="130">
        <v>13701581</v>
      </c>
      <c r="BG37" s="130">
        <v>15900909</v>
      </c>
      <c r="BH37" s="130">
        <v>14833997</v>
      </c>
      <c r="BI37" s="130">
        <v>15683207</v>
      </c>
      <c r="BJ37" s="130">
        <v>16851108</v>
      </c>
      <c r="BK37" s="130">
        <v>19010573</v>
      </c>
      <c r="BL37" s="130">
        <v>11104251</v>
      </c>
      <c r="BM37" s="130">
        <v>16211479</v>
      </c>
      <c r="BN37" s="130">
        <v>16240251</v>
      </c>
      <c r="BO37" s="130">
        <v>19563051</v>
      </c>
      <c r="BP37" s="130">
        <v>15331840</v>
      </c>
      <c r="BQ37" s="130">
        <v>15361464</v>
      </c>
      <c r="BR37" s="130">
        <v>12751015</v>
      </c>
      <c r="BS37" s="130">
        <v>14819114</v>
      </c>
      <c r="BT37" s="130">
        <v>13858540</v>
      </c>
      <c r="BU37" s="130">
        <v>14599590</v>
      </c>
      <c r="BV37" s="130">
        <v>15748934</v>
      </c>
      <c r="BW37" s="130">
        <v>17753099</v>
      </c>
      <c r="BX37" s="130">
        <v>10259598</v>
      </c>
      <c r="BY37" s="132">
        <f>SUM(E37:P37)</f>
        <v>245993775</v>
      </c>
      <c r="BZ37" s="132">
        <f>SUM(Q37:AB37)</f>
        <v>219631284</v>
      </c>
      <c r="CA37" s="132">
        <f>SUM(AC37:AN37)</f>
        <v>204450245</v>
      </c>
      <c r="CB37" s="132">
        <f>SUM(AO37:AZ37)</f>
        <v>193766281</v>
      </c>
      <c r="CC37" s="132">
        <f>SUM(BA37:BL37)</f>
        <v>189442841</v>
      </c>
      <c r="CD37" s="132">
        <f>SUM(BM37:BX37)</f>
        <v>182497975</v>
      </c>
    </row>
    <row r="38" spans="1:85" s="98" customFormat="1" outlineLevel="2">
      <c r="A38" s="10">
        <v>2</v>
      </c>
      <c r="B38" s="10">
        <v>70</v>
      </c>
      <c r="C38" s="10" t="s">
        <v>384</v>
      </c>
      <c r="D38" s="131" t="s">
        <v>67</v>
      </c>
      <c r="E38" s="121">
        <v>23153260</v>
      </c>
      <c r="F38" s="121">
        <v>21230078</v>
      </c>
      <c r="G38" s="121">
        <v>21582644</v>
      </c>
      <c r="H38" s="121">
        <v>22723151</v>
      </c>
      <c r="I38" s="121">
        <v>25174499</v>
      </c>
      <c r="J38" s="121">
        <v>24379671</v>
      </c>
      <c r="K38" s="121">
        <v>29454931</v>
      </c>
      <c r="L38" s="121">
        <v>24460381</v>
      </c>
      <c r="M38" s="121">
        <v>24019675</v>
      </c>
      <c r="N38" s="121">
        <v>24872587</v>
      </c>
      <c r="O38" s="121">
        <v>24189811</v>
      </c>
      <c r="P38" s="121">
        <v>22173007</v>
      </c>
      <c r="Q38" s="121">
        <v>20984490</v>
      </c>
      <c r="R38" s="121">
        <v>18128253</v>
      </c>
      <c r="S38" s="121">
        <v>21821921</v>
      </c>
      <c r="T38" s="121">
        <v>44766769</v>
      </c>
      <c r="U38" s="121">
        <v>60084341</v>
      </c>
      <c r="V38" s="121">
        <v>85526870</v>
      </c>
      <c r="W38" s="121">
        <v>95275258</v>
      </c>
      <c r="X38" s="121">
        <v>98418976</v>
      </c>
      <c r="Y38" s="121">
        <v>95556869</v>
      </c>
      <c r="Z38" s="121">
        <v>89048976</v>
      </c>
      <c r="AA38" s="121">
        <v>83562631</v>
      </c>
      <c r="AB38" s="121">
        <v>86043271</v>
      </c>
      <c r="AC38" s="121">
        <v>81456460</v>
      </c>
      <c r="AD38" s="121">
        <v>81155947</v>
      </c>
      <c r="AE38" s="121">
        <v>81143165</v>
      </c>
      <c r="AF38" s="121">
        <v>86084576</v>
      </c>
      <c r="AG38" s="121">
        <v>88184005</v>
      </c>
      <c r="AH38" s="121">
        <v>86019570</v>
      </c>
      <c r="AI38" s="121">
        <v>91683576</v>
      </c>
      <c r="AJ38" s="121">
        <v>87764304</v>
      </c>
      <c r="AK38" s="121">
        <v>92565072</v>
      </c>
      <c r="AL38" s="121">
        <v>88253139</v>
      </c>
      <c r="AM38" s="121">
        <v>83487895</v>
      </c>
      <c r="AN38" s="121">
        <v>86268428</v>
      </c>
      <c r="AO38" s="130">
        <v>81845608</v>
      </c>
      <c r="AP38" s="130">
        <v>81551119</v>
      </c>
      <c r="AQ38" s="130">
        <v>81523108</v>
      </c>
      <c r="AR38" s="130">
        <v>86537663</v>
      </c>
      <c r="AS38" s="130">
        <v>88647641</v>
      </c>
      <c r="AT38" s="130">
        <v>86485848</v>
      </c>
      <c r="AU38" s="130">
        <v>92160764</v>
      </c>
      <c r="AV38" s="130">
        <v>88338287</v>
      </c>
      <c r="AW38" s="130">
        <v>93294235</v>
      </c>
      <c r="AX38" s="130">
        <v>89088509</v>
      </c>
      <c r="AY38" s="130">
        <v>84556150</v>
      </c>
      <c r="AZ38" s="130">
        <v>87585761</v>
      </c>
      <c r="BA38" s="130">
        <v>83150923</v>
      </c>
      <c r="BB38" s="130">
        <v>82836489</v>
      </c>
      <c r="BC38" s="130">
        <v>82737288</v>
      </c>
      <c r="BD38" s="130">
        <v>87747838</v>
      </c>
      <c r="BE38" s="130">
        <v>89753158</v>
      </c>
      <c r="BF38" s="130">
        <v>87432833</v>
      </c>
      <c r="BG38" s="130">
        <v>93283117</v>
      </c>
      <c r="BH38" s="130">
        <v>89449778</v>
      </c>
      <c r="BI38" s="130">
        <v>94543492</v>
      </c>
      <c r="BJ38" s="130">
        <v>90409238</v>
      </c>
      <c r="BK38" s="130">
        <v>86022803</v>
      </c>
      <c r="BL38" s="130">
        <v>89283534</v>
      </c>
      <c r="BM38" s="130">
        <v>86485996</v>
      </c>
      <c r="BN38" s="130">
        <v>84626745</v>
      </c>
      <c r="BO38" s="130">
        <v>84407289</v>
      </c>
      <c r="BP38" s="130">
        <v>89333659</v>
      </c>
      <c r="BQ38" s="130">
        <v>91616509</v>
      </c>
      <c r="BR38" s="130">
        <v>89451440</v>
      </c>
      <c r="BS38" s="130">
        <v>94908090</v>
      </c>
      <c r="BT38" s="130">
        <v>90628278</v>
      </c>
      <c r="BU38" s="130">
        <v>95792732</v>
      </c>
      <c r="BV38" s="130">
        <v>91819694</v>
      </c>
      <c r="BW38" s="130">
        <v>87101241</v>
      </c>
      <c r="BX38" s="130">
        <v>91201090</v>
      </c>
      <c r="BY38" s="132">
        <f>SUM(E38:P38)</f>
        <v>287413695</v>
      </c>
      <c r="BZ38" s="132">
        <f>SUM(Q38:AB38)</f>
        <v>799218625</v>
      </c>
      <c r="CA38" s="132">
        <f>SUM(AC38:AN38)</f>
        <v>1034066137</v>
      </c>
      <c r="CB38" s="132">
        <f>SUM(AO38:AZ38)</f>
        <v>1041614693</v>
      </c>
      <c r="CC38" s="132">
        <f>SUM(BA38:BL38)</f>
        <v>1056650491</v>
      </c>
      <c r="CD38" s="132">
        <f>SUM(BM38:BX38)</f>
        <v>1077372763</v>
      </c>
    </row>
    <row r="39" spans="1:85" s="98" customFormat="1" outlineLevel="2">
      <c r="A39" s="10">
        <v>3</v>
      </c>
      <c r="B39" s="10">
        <v>70</v>
      </c>
      <c r="C39" s="10" t="s">
        <v>384</v>
      </c>
      <c r="D39" s="131" t="s">
        <v>67</v>
      </c>
      <c r="E39" s="121">
        <v>1048144</v>
      </c>
      <c r="F39" s="121">
        <v>1004330</v>
      </c>
      <c r="G39" s="121">
        <v>999083</v>
      </c>
      <c r="H39" s="121">
        <v>1092526</v>
      </c>
      <c r="I39" s="121">
        <v>1051741</v>
      </c>
      <c r="J39" s="121">
        <v>820582</v>
      </c>
      <c r="K39" s="121">
        <v>829224</v>
      </c>
      <c r="L39" s="121">
        <v>806274</v>
      </c>
      <c r="M39" s="121">
        <v>731457</v>
      </c>
      <c r="N39" s="121">
        <v>709021</v>
      </c>
      <c r="O39" s="121">
        <v>796038</v>
      </c>
      <c r="P39" s="121">
        <v>602406</v>
      </c>
      <c r="Q39" s="121">
        <v>634395</v>
      </c>
      <c r="R39" s="121">
        <v>522051</v>
      </c>
      <c r="S39" s="121">
        <v>516945</v>
      </c>
      <c r="T39" s="121">
        <v>875600</v>
      </c>
      <c r="U39" s="121">
        <v>1075479</v>
      </c>
      <c r="V39" s="121">
        <v>1135400</v>
      </c>
      <c r="W39" s="121">
        <v>1083063</v>
      </c>
      <c r="X39" s="121">
        <v>1015926</v>
      </c>
      <c r="Y39" s="121">
        <v>1006380</v>
      </c>
      <c r="Z39" s="121">
        <v>1010475</v>
      </c>
      <c r="AA39" s="121">
        <v>1222908</v>
      </c>
      <c r="AB39" s="121">
        <v>757605</v>
      </c>
      <c r="AC39" s="121">
        <v>1054878</v>
      </c>
      <c r="AD39" s="121">
        <v>1011354</v>
      </c>
      <c r="AE39" s="121">
        <v>1331311</v>
      </c>
      <c r="AF39" s="121">
        <v>1136823</v>
      </c>
      <c r="AG39" s="121">
        <v>1149847</v>
      </c>
      <c r="AH39" s="121">
        <v>934506</v>
      </c>
      <c r="AI39" s="121">
        <v>985646</v>
      </c>
      <c r="AJ39" s="121">
        <v>888763</v>
      </c>
      <c r="AK39" s="121">
        <v>1001405</v>
      </c>
      <c r="AL39" s="121">
        <v>992524</v>
      </c>
      <c r="AM39" s="121">
        <v>1216750</v>
      </c>
      <c r="AN39" s="121">
        <v>738865</v>
      </c>
      <c r="AO39" s="130">
        <v>1018346</v>
      </c>
      <c r="AP39" s="130">
        <v>980585</v>
      </c>
      <c r="AQ39" s="130">
        <v>1295421</v>
      </c>
      <c r="AR39" s="130">
        <v>1079966</v>
      </c>
      <c r="AS39" s="130">
        <v>1106523</v>
      </c>
      <c r="AT39" s="130">
        <v>874658</v>
      </c>
      <c r="AU39" s="130">
        <v>928005</v>
      </c>
      <c r="AV39" s="130">
        <v>831626</v>
      </c>
      <c r="AW39" s="130">
        <v>935636</v>
      </c>
      <c r="AX39" s="130">
        <v>926622</v>
      </c>
      <c r="AY39" s="130">
        <v>1149114</v>
      </c>
      <c r="AZ39" s="130">
        <v>666561</v>
      </c>
      <c r="BA39" s="130">
        <v>977488</v>
      </c>
      <c r="BB39" s="130">
        <v>947373</v>
      </c>
      <c r="BC39" s="130">
        <v>1265826</v>
      </c>
      <c r="BD39" s="130">
        <v>1045880</v>
      </c>
      <c r="BE39" s="130">
        <v>1074068</v>
      </c>
      <c r="BF39" s="130">
        <v>851443</v>
      </c>
      <c r="BG39" s="130">
        <v>913610</v>
      </c>
      <c r="BH39" s="130">
        <v>806179</v>
      </c>
      <c r="BI39" s="130">
        <v>926184</v>
      </c>
      <c r="BJ39" s="130">
        <v>918682</v>
      </c>
      <c r="BK39" s="130">
        <v>1138609</v>
      </c>
      <c r="BL39" s="130">
        <v>656252</v>
      </c>
      <c r="BM39" s="130">
        <v>980996</v>
      </c>
      <c r="BN39" s="130">
        <v>949381</v>
      </c>
      <c r="BO39" s="130">
        <v>1285612</v>
      </c>
      <c r="BP39" s="130">
        <v>1056869</v>
      </c>
      <c r="BQ39" s="130">
        <v>1073399</v>
      </c>
      <c r="BR39" s="130">
        <v>793100</v>
      </c>
      <c r="BS39" s="130">
        <v>853639</v>
      </c>
      <c r="BT39" s="130">
        <v>756338</v>
      </c>
      <c r="BU39" s="130">
        <v>856492</v>
      </c>
      <c r="BV39" s="130">
        <v>854270</v>
      </c>
      <c r="BW39" s="130">
        <v>1058841</v>
      </c>
      <c r="BX39" s="130">
        <v>611149</v>
      </c>
      <c r="BY39" s="132">
        <f>SUM(E39:P39)</f>
        <v>10490826</v>
      </c>
      <c r="BZ39" s="132">
        <f>SUM(Q39:AB39)</f>
        <v>10856227</v>
      </c>
      <c r="CA39" s="132">
        <f>SUM(AC39:AN39)</f>
        <v>12442672</v>
      </c>
      <c r="CB39" s="132">
        <f>SUM(AO39:AZ39)</f>
        <v>11793063</v>
      </c>
      <c r="CC39" s="132">
        <f>SUM(BA39:BL39)</f>
        <v>11521594</v>
      </c>
      <c r="CD39" s="132">
        <f>SUM(BM39:BX39)</f>
        <v>11130086</v>
      </c>
    </row>
    <row r="40" spans="1:85" s="98" customFormat="1" outlineLevel="1">
      <c r="A40" s="10"/>
      <c r="B40" s="10"/>
      <c r="C40" s="10"/>
      <c r="D40" s="137" t="s">
        <v>383</v>
      </c>
      <c r="E40" s="136">
        <f t="shared" ref="E40:AJ40" si="24">SUBTOTAL(9,E36:E39)</f>
        <v>1805914544</v>
      </c>
      <c r="F40" s="136">
        <f t="shared" si="24"/>
        <v>1616068886</v>
      </c>
      <c r="G40" s="136">
        <f t="shared" si="24"/>
        <v>1610219572</v>
      </c>
      <c r="H40" s="136">
        <f t="shared" si="24"/>
        <v>1731732416</v>
      </c>
      <c r="I40" s="136">
        <f t="shared" si="24"/>
        <v>1849174933</v>
      </c>
      <c r="J40" s="136">
        <f t="shared" si="24"/>
        <v>1977699468</v>
      </c>
      <c r="K40" s="136">
        <f t="shared" si="24"/>
        <v>2098635648</v>
      </c>
      <c r="L40" s="136">
        <f t="shared" si="24"/>
        <v>2045646450</v>
      </c>
      <c r="M40" s="136">
        <f t="shared" si="24"/>
        <v>2103677743</v>
      </c>
      <c r="N40" s="136">
        <f t="shared" si="24"/>
        <v>2020360086</v>
      </c>
      <c r="O40" s="136">
        <f t="shared" si="24"/>
        <v>1889858444</v>
      </c>
      <c r="P40" s="136">
        <f t="shared" si="24"/>
        <v>1863770501</v>
      </c>
      <c r="Q40" s="136">
        <f t="shared" si="24"/>
        <v>1786163040</v>
      </c>
      <c r="R40" s="136">
        <f t="shared" si="24"/>
        <v>1584047397</v>
      </c>
      <c r="S40" s="136">
        <f t="shared" si="24"/>
        <v>1518262541</v>
      </c>
      <c r="T40" s="136">
        <f t="shared" si="24"/>
        <v>1645718156</v>
      </c>
      <c r="U40" s="136">
        <f t="shared" si="24"/>
        <v>1889434307</v>
      </c>
      <c r="V40" s="136">
        <f t="shared" si="24"/>
        <v>2151600282</v>
      </c>
      <c r="W40" s="136">
        <f t="shared" si="24"/>
        <v>2216240264</v>
      </c>
      <c r="X40" s="136">
        <f t="shared" si="24"/>
        <v>2182707671</v>
      </c>
      <c r="Y40" s="136">
        <f t="shared" si="24"/>
        <v>2178426010</v>
      </c>
      <c r="Z40" s="136">
        <f t="shared" si="24"/>
        <v>2027250579</v>
      </c>
      <c r="AA40" s="136">
        <f t="shared" si="24"/>
        <v>1893171484</v>
      </c>
      <c r="AB40" s="136">
        <f t="shared" si="24"/>
        <v>1881032095</v>
      </c>
      <c r="AC40" s="136">
        <f t="shared" si="24"/>
        <v>1702384030</v>
      </c>
      <c r="AD40" s="136">
        <f t="shared" si="24"/>
        <v>1689806911</v>
      </c>
      <c r="AE40" s="136">
        <f t="shared" si="24"/>
        <v>1594666249</v>
      </c>
      <c r="AF40" s="136">
        <f t="shared" si="24"/>
        <v>1700707131</v>
      </c>
      <c r="AG40" s="136">
        <f t="shared" si="24"/>
        <v>1882679907</v>
      </c>
      <c r="AH40" s="136">
        <f t="shared" si="24"/>
        <v>1983416764</v>
      </c>
      <c r="AI40" s="136">
        <f t="shared" si="24"/>
        <v>2124505405</v>
      </c>
      <c r="AJ40" s="136">
        <f t="shared" si="24"/>
        <v>2053902328</v>
      </c>
      <c r="AK40" s="136">
        <f t="shared" ref="AK40:BP40" si="25">SUBTOTAL(9,AK36:AK39)</f>
        <v>2070712705</v>
      </c>
      <c r="AL40" s="136">
        <f t="shared" si="25"/>
        <v>2008897154</v>
      </c>
      <c r="AM40" s="136">
        <f t="shared" si="25"/>
        <v>1891201600</v>
      </c>
      <c r="AN40" s="136">
        <f t="shared" si="25"/>
        <v>1885499629</v>
      </c>
      <c r="AO40" s="135">
        <f t="shared" si="25"/>
        <v>1709817759</v>
      </c>
      <c r="AP40" s="135">
        <f t="shared" si="25"/>
        <v>1697336479</v>
      </c>
      <c r="AQ40" s="135">
        <f t="shared" si="25"/>
        <v>1601350308</v>
      </c>
      <c r="AR40" s="135">
        <f t="shared" si="25"/>
        <v>1708510624</v>
      </c>
      <c r="AS40" s="135">
        <f t="shared" si="25"/>
        <v>1891463804</v>
      </c>
      <c r="AT40" s="135">
        <f t="shared" si="25"/>
        <v>1992897673</v>
      </c>
      <c r="AU40" s="135">
        <f t="shared" si="25"/>
        <v>2135196198</v>
      </c>
      <c r="AV40" s="135">
        <f t="shared" si="25"/>
        <v>2065937301</v>
      </c>
      <c r="AW40" s="135">
        <f t="shared" si="25"/>
        <v>2085440381</v>
      </c>
      <c r="AX40" s="135">
        <f t="shared" si="25"/>
        <v>2027033137</v>
      </c>
      <c r="AY40" s="135">
        <f t="shared" si="25"/>
        <v>1913533897</v>
      </c>
      <c r="AZ40" s="135">
        <f t="shared" si="25"/>
        <v>1913181772</v>
      </c>
      <c r="BA40" s="135">
        <f t="shared" si="25"/>
        <v>1736309020</v>
      </c>
      <c r="BB40" s="135">
        <f t="shared" si="25"/>
        <v>1723431812</v>
      </c>
      <c r="BC40" s="135">
        <f t="shared" si="25"/>
        <v>1624516491</v>
      </c>
      <c r="BD40" s="135">
        <f t="shared" si="25"/>
        <v>1731608302</v>
      </c>
      <c r="BE40" s="135">
        <f t="shared" si="25"/>
        <v>1914553414</v>
      </c>
      <c r="BF40" s="135">
        <f t="shared" si="25"/>
        <v>2013747012</v>
      </c>
      <c r="BG40" s="135">
        <f t="shared" si="25"/>
        <v>2160519157</v>
      </c>
      <c r="BH40" s="135">
        <f t="shared" si="25"/>
        <v>2091462144</v>
      </c>
      <c r="BI40" s="135">
        <f t="shared" si="25"/>
        <v>2113225811</v>
      </c>
      <c r="BJ40" s="135">
        <f t="shared" si="25"/>
        <v>2056219446</v>
      </c>
      <c r="BK40" s="135">
        <f t="shared" si="25"/>
        <v>1946183463</v>
      </c>
      <c r="BL40" s="135">
        <f t="shared" si="25"/>
        <v>1949992993</v>
      </c>
      <c r="BM40" s="135">
        <f t="shared" si="25"/>
        <v>1804844464</v>
      </c>
      <c r="BN40" s="135">
        <f t="shared" si="25"/>
        <v>1760850970</v>
      </c>
      <c r="BO40" s="135">
        <f t="shared" si="25"/>
        <v>1656852296</v>
      </c>
      <c r="BP40" s="135">
        <f t="shared" si="25"/>
        <v>1762627760</v>
      </c>
      <c r="BQ40" s="135">
        <f t="shared" ref="BQ40:CD40" si="26">SUBTOTAL(9,BQ36:BQ39)</f>
        <v>1953518287</v>
      </c>
      <c r="BR40" s="135">
        <f t="shared" si="26"/>
        <v>2058845573</v>
      </c>
      <c r="BS40" s="135">
        <f t="shared" si="26"/>
        <v>2196181439</v>
      </c>
      <c r="BT40" s="135">
        <f t="shared" si="26"/>
        <v>2117696810</v>
      </c>
      <c r="BU40" s="135">
        <f t="shared" si="26"/>
        <v>2139193505</v>
      </c>
      <c r="BV40" s="135">
        <f t="shared" si="26"/>
        <v>2086688774</v>
      </c>
      <c r="BW40" s="135">
        <f t="shared" si="26"/>
        <v>1969252013</v>
      </c>
      <c r="BX40" s="135">
        <f t="shared" si="26"/>
        <v>1990517553</v>
      </c>
      <c r="BY40" s="134">
        <f t="shared" si="26"/>
        <v>22612758691</v>
      </c>
      <c r="BZ40" s="134">
        <f t="shared" si="26"/>
        <v>22954053826</v>
      </c>
      <c r="CA40" s="134">
        <f t="shared" si="26"/>
        <v>22588379813</v>
      </c>
      <c r="CB40" s="134">
        <f t="shared" si="26"/>
        <v>22741699333</v>
      </c>
      <c r="CC40" s="134">
        <f t="shared" si="26"/>
        <v>23061769065</v>
      </c>
      <c r="CD40" s="134">
        <f t="shared" si="26"/>
        <v>23497069444</v>
      </c>
      <c r="CF40" s="145">
        <f>SUM(Z40:AK40)</f>
        <v>22604235588</v>
      </c>
      <c r="CG40" s="145">
        <f>SUM(AL40:AW40)</f>
        <v>22673548910</v>
      </c>
    </row>
    <row r="41" spans="1:85" s="98" customFormat="1" outlineLevel="2">
      <c r="A41" s="10">
        <v>2</v>
      </c>
      <c r="B41" s="10">
        <v>62</v>
      </c>
      <c r="C41" s="10" t="s">
        <v>382</v>
      </c>
      <c r="D41" s="131" t="s">
        <v>68</v>
      </c>
      <c r="E41" s="121">
        <v>327385556</v>
      </c>
      <c r="F41" s="121">
        <v>295925787</v>
      </c>
      <c r="G41" s="121">
        <v>291170314</v>
      </c>
      <c r="H41" s="121">
        <v>311581908</v>
      </c>
      <c r="I41" s="121">
        <v>330459460</v>
      </c>
      <c r="J41" s="121">
        <v>348243466</v>
      </c>
      <c r="K41" s="121">
        <v>355632013</v>
      </c>
      <c r="L41" s="121">
        <v>357808948</v>
      </c>
      <c r="M41" s="121">
        <v>379855777</v>
      </c>
      <c r="N41" s="121">
        <v>366626958</v>
      </c>
      <c r="O41" s="121">
        <v>338811971</v>
      </c>
      <c r="P41" s="121">
        <v>343659485</v>
      </c>
      <c r="Q41" s="121">
        <v>319950188</v>
      </c>
      <c r="R41" s="121">
        <v>285089512</v>
      </c>
      <c r="S41" s="121">
        <v>273033812</v>
      </c>
      <c r="T41" s="121">
        <v>273760823</v>
      </c>
      <c r="U41" s="121">
        <v>325208091</v>
      </c>
      <c r="V41" s="121">
        <v>363939803</v>
      </c>
      <c r="W41" s="121">
        <v>359923921</v>
      </c>
      <c r="X41" s="121">
        <v>357827612</v>
      </c>
      <c r="Y41" s="121">
        <v>369584035</v>
      </c>
      <c r="Z41" s="121">
        <v>350904864</v>
      </c>
      <c r="AA41" s="121">
        <v>323383233</v>
      </c>
      <c r="AB41" s="121">
        <v>337344095</v>
      </c>
      <c r="AC41" s="121">
        <v>296222266</v>
      </c>
      <c r="AD41" s="121">
        <v>296737629</v>
      </c>
      <c r="AE41" s="121">
        <v>281956833</v>
      </c>
      <c r="AF41" s="121">
        <v>285060728</v>
      </c>
      <c r="AG41" s="121">
        <v>323409627</v>
      </c>
      <c r="AH41" s="121">
        <v>338897170</v>
      </c>
      <c r="AI41" s="121">
        <v>348686490</v>
      </c>
      <c r="AJ41" s="121">
        <v>338920917</v>
      </c>
      <c r="AK41" s="121">
        <v>351073152</v>
      </c>
      <c r="AL41" s="121">
        <v>347933463</v>
      </c>
      <c r="AM41" s="121">
        <v>323094007</v>
      </c>
      <c r="AN41" s="121">
        <v>338304856</v>
      </c>
      <c r="AO41" s="130">
        <v>297565118</v>
      </c>
      <c r="AP41" s="130">
        <v>298178756</v>
      </c>
      <c r="AQ41" s="130">
        <v>283139283</v>
      </c>
      <c r="AR41" s="130">
        <v>286286287</v>
      </c>
      <c r="AS41" s="130">
        <v>324873026</v>
      </c>
      <c r="AT41" s="130">
        <v>340564176</v>
      </c>
      <c r="AU41" s="130">
        <v>350572978</v>
      </c>
      <c r="AV41" s="130">
        <v>341124555</v>
      </c>
      <c r="AW41" s="130">
        <v>353906450</v>
      </c>
      <c r="AX41" s="130">
        <v>351293725</v>
      </c>
      <c r="AY41" s="130">
        <v>327211188</v>
      </c>
      <c r="AZ41" s="130">
        <v>343453993</v>
      </c>
      <c r="BA41" s="130">
        <v>302365272</v>
      </c>
      <c r="BB41" s="130">
        <v>302790225</v>
      </c>
      <c r="BC41" s="130">
        <v>287338241</v>
      </c>
      <c r="BD41" s="130">
        <v>290338965</v>
      </c>
      <c r="BE41" s="130">
        <v>329054640</v>
      </c>
      <c r="BF41" s="130">
        <v>344345851</v>
      </c>
      <c r="BG41" s="130">
        <v>354729820</v>
      </c>
      <c r="BH41" s="130">
        <v>345386563</v>
      </c>
      <c r="BI41" s="130">
        <v>358694812</v>
      </c>
      <c r="BJ41" s="130">
        <v>356464395</v>
      </c>
      <c r="BK41" s="130">
        <v>332698047</v>
      </c>
      <c r="BL41" s="130">
        <v>350236386</v>
      </c>
      <c r="BM41" s="130">
        <v>314528886</v>
      </c>
      <c r="BN41" s="130">
        <v>309583960</v>
      </c>
      <c r="BO41" s="130">
        <v>293101956</v>
      </c>
      <c r="BP41" s="130">
        <v>295617402</v>
      </c>
      <c r="BQ41" s="130">
        <v>335764244</v>
      </c>
      <c r="BR41" s="130">
        <v>352168386</v>
      </c>
      <c r="BS41" s="130">
        <v>360860819</v>
      </c>
      <c r="BT41" s="130">
        <v>349890304</v>
      </c>
      <c r="BU41" s="130">
        <v>363216504</v>
      </c>
      <c r="BV41" s="130">
        <v>361808856</v>
      </c>
      <c r="BW41" s="130">
        <v>336900682</v>
      </c>
      <c r="BX41" s="130">
        <v>357625909</v>
      </c>
      <c r="BY41" s="132">
        <f>SUM(E41:P41)</f>
        <v>4047161643</v>
      </c>
      <c r="BZ41" s="132">
        <f>SUM(Q41:AB41)</f>
        <v>3939949989</v>
      </c>
      <c r="CA41" s="132">
        <f>SUM(AC41:AN41)</f>
        <v>3870297138</v>
      </c>
      <c r="CB41" s="132">
        <f>SUM(AO41:AZ41)</f>
        <v>3898169535</v>
      </c>
      <c r="CC41" s="132">
        <f>SUM(BA41:BL41)</f>
        <v>3954443217</v>
      </c>
      <c r="CD41" s="132">
        <f>SUM(BM41:BX41)</f>
        <v>4031067908</v>
      </c>
    </row>
    <row r="42" spans="1:85" s="98" customFormat="1" outlineLevel="2">
      <c r="A42" s="10">
        <v>3</v>
      </c>
      <c r="B42" s="10">
        <v>62</v>
      </c>
      <c r="C42" s="10" t="s">
        <v>382</v>
      </c>
      <c r="D42" s="131" t="s">
        <v>68</v>
      </c>
      <c r="E42" s="121">
        <v>8597160</v>
      </c>
      <c r="F42" s="121">
        <v>8489446</v>
      </c>
      <c r="G42" s="121">
        <v>8233060</v>
      </c>
      <c r="H42" s="121">
        <v>8716749</v>
      </c>
      <c r="I42" s="121">
        <v>9297320</v>
      </c>
      <c r="J42" s="121">
        <v>9501800</v>
      </c>
      <c r="K42" s="121">
        <v>7187920</v>
      </c>
      <c r="L42" s="121">
        <v>9628280</v>
      </c>
      <c r="M42" s="121">
        <v>8425196</v>
      </c>
      <c r="N42" s="121">
        <v>7439621</v>
      </c>
      <c r="O42" s="121">
        <v>6770260</v>
      </c>
      <c r="P42" s="121">
        <v>6889726</v>
      </c>
      <c r="Q42" s="121">
        <v>7035136</v>
      </c>
      <c r="R42" s="121">
        <v>6416900</v>
      </c>
      <c r="S42" s="121">
        <v>6610280</v>
      </c>
      <c r="T42" s="121">
        <v>6923500</v>
      </c>
      <c r="U42" s="121">
        <v>9124560</v>
      </c>
      <c r="V42" s="121">
        <v>8754665</v>
      </c>
      <c r="W42" s="121">
        <v>7580960</v>
      </c>
      <c r="X42" s="121">
        <v>7634520</v>
      </c>
      <c r="Y42" s="121">
        <v>7782680</v>
      </c>
      <c r="Z42" s="121">
        <v>8123761</v>
      </c>
      <c r="AA42" s="121">
        <v>8360151</v>
      </c>
      <c r="AB42" s="121">
        <v>5103569</v>
      </c>
      <c r="AC42" s="121">
        <v>6909157</v>
      </c>
      <c r="AD42" s="121">
        <v>6923595</v>
      </c>
      <c r="AE42" s="121">
        <v>8661604</v>
      </c>
      <c r="AF42" s="121">
        <v>7109261</v>
      </c>
      <c r="AG42" s="121">
        <v>8846276</v>
      </c>
      <c r="AH42" s="121">
        <v>7699129</v>
      </c>
      <c r="AI42" s="121">
        <v>7696587</v>
      </c>
      <c r="AJ42" s="121">
        <v>6762174</v>
      </c>
      <c r="AK42" s="121">
        <v>7062851</v>
      </c>
      <c r="AL42" s="121">
        <v>7877145</v>
      </c>
      <c r="AM42" s="121">
        <v>8107470</v>
      </c>
      <c r="AN42" s="121">
        <v>4978988</v>
      </c>
      <c r="AO42" s="130">
        <v>6766774</v>
      </c>
      <c r="AP42" s="130">
        <v>6722030</v>
      </c>
      <c r="AQ42" s="130">
        <v>8439492</v>
      </c>
      <c r="AR42" s="130">
        <v>6762823</v>
      </c>
      <c r="AS42" s="130">
        <v>8419229</v>
      </c>
      <c r="AT42" s="130">
        <v>7405628</v>
      </c>
      <c r="AU42" s="130">
        <v>7251197</v>
      </c>
      <c r="AV42" s="130">
        <v>6335568</v>
      </c>
      <c r="AW42" s="130">
        <v>6607455</v>
      </c>
      <c r="AX42" s="130">
        <v>7363558</v>
      </c>
      <c r="AY42" s="130">
        <v>7671359</v>
      </c>
      <c r="AZ42" s="130">
        <v>4384904</v>
      </c>
      <c r="BA42" s="130">
        <v>6503210</v>
      </c>
      <c r="BB42" s="130">
        <v>6502286</v>
      </c>
      <c r="BC42" s="130">
        <v>8256753</v>
      </c>
      <c r="BD42" s="130">
        <v>6557374</v>
      </c>
      <c r="BE42" s="130">
        <v>8187076</v>
      </c>
      <c r="BF42" s="130">
        <v>7041561</v>
      </c>
      <c r="BG42" s="130">
        <v>6972847</v>
      </c>
      <c r="BH42" s="130">
        <v>6221187</v>
      </c>
      <c r="BI42" s="130">
        <v>6548310</v>
      </c>
      <c r="BJ42" s="130">
        <v>7308949</v>
      </c>
      <c r="BK42" s="130">
        <v>7702873</v>
      </c>
      <c r="BL42" s="130">
        <v>4374819</v>
      </c>
      <c r="BM42" s="130">
        <v>6455186</v>
      </c>
      <c r="BN42" s="130">
        <v>6598275</v>
      </c>
      <c r="BO42" s="130">
        <v>8395108</v>
      </c>
      <c r="BP42" s="130">
        <v>6633614</v>
      </c>
      <c r="BQ42" s="130">
        <v>8288558</v>
      </c>
      <c r="BR42" s="130">
        <v>6644499</v>
      </c>
      <c r="BS42" s="130">
        <v>6600010</v>
      </c>
      <c r="BT42" s="130">
        <v>5771824</v>
      </c>
      <c r="BU42" s="130">
        <v>6058851</v>
      </c>
      <c r="BV42" s="130">
        <v>6800166</v>
      </c>
      <c r="BW42" s="130">
        <v>7167111</v>
      </c>
      <c r="BX42" s="130">
        <v>4030549</v>
      </c>
      <c r="BY42" s="132">
        <f>SUM(E42:P42)</f>
        <v>99176538</v>
      </c>
      <c r="BZ42" s="132">
        <f>SUM(Q42:AB42)</f>
        <v>89450682</v>
      </c>
      <c r="CA42" s="132">
        <f>SUM(AC42:AN42)</f>
        <v>88634237</v>
      </c>
      <c r="CB42" s="132">
        <f>SUM(AO42:AZ42)</f>
        <v>84130017</v>
      </c>
      <c r="CC42" s="132">
        <f>SUM(BA42:BL42)</f>
        <v>82177245</v>
      </c>
      <c r="CD42" s="132">
        <f>SUM(BM42:BX42)</f>
        <v>79443751</v>
      </c>
    </row>
    <row r="43" spans="1:85" s="98" customFormat="1" outlineLevel="2">
      <c r="A43" s="10">
        <v>2</v>
      </c>
      <c r="B43" s="10">
        <v>64</v>
      </c>
      <c r="C43" s="10" t="s">
        <v>381</v>
      </c>
      <c r="D43" s="131" t="s">
        <v>68</v>
      </c>
      <c r="E43" s="121">
        <v>53152930</v>
      </c>
      <c r="F43" s="121">
        <v>46500190</v>
      </c>
      <c r="G43" s="121">
        <v>47201500</v>
      </c>
      <c r="H43" s="121">
        <v>51942898</v>
      </c>
      <c r="I43" s="121">
        <v>53736070</v>
      </c>
      <c r="J43" s="121">
        <v>58644626</v>
      </c>
      <c r="K43" s="121">
        <v>60644445</v>
      </c>
      <c r="L43" s="121">
        <v>56176046</v>
      </c>
      <c r="M43" s="121">
        <v>64358061</v>
      </c>
      <c r="N43" s="121">
        <v>60614390</v>
      </c>
      <c r="O43" s="121">
        <v>47277231</v>
      </c>
      <c r="P43" s="121">
        <v>56543599</v>
      </c>
      <c r="Q43" s="121">
        <v>48268961</v>
      </c>
      <c r="R43" s="121">
        <v>39240229</v>
      </c>
      <c r="S43" s="121">
        <v>45076500</v>
      </c>
      <c r="T43" s="121">
        <v>95310800</v>
      </c>
      <c r="U43" s="121">
        <v>190011626</v>
      </c>
      <c r="V43" s="121">
        <v>297134893</v>
      </c>
      <c r="W43" s="121">
        <v>322928241</v>
      </c>
      <c r="X43" s="121">
        <v>325533457</v>
      </c>
      <c r="Y43" s="121">
        <v>337421706</v>
      </c>
      <c r="Z43" s="121">
        <v>308936342</v>
      </c>
      <c r="AA43" s="121">
        <v>282588497</v>
      </c>
      <c r="AB43" s="121">
        <v>300645076</v>
      </c>
      <c r="AC43" s="121">
        <v>281102080</v>
      </c>
      <c r="AD43" s="121">
        <v>279529728</v>
      </c>
      <c r="AE43" s="121">
        <v>279926639</v>
      </c>
      <c r="AF43" s="121">
        <v>288839312</v>
      </c>
      <c r="AG43" s="121">
        <v>293111227</v>
      </c>
      <c r="AH43" s="121">
        <v>296401189</v>
      </c>
      <c r="AI43" s="121">
        <v>318363187</v>
      </c>
      <c r="AJ43" s="121">
        <v>304649650</v>
      </c>
      <c r="AK43" s="121">
        <v>320303024</v>
      </c>
      <c r="AL43" s="121">
        <v>305967012</v>
      </c>
      <c r="AM43" s="121">
        <v>282335757</v>
      </c>
      <c r="AN43" s="121">
        <v>301289142</v>
      </c>
      <c r="AO43" s="130">
        <v>282503512</v>
      </c>
      <c r="AP43" s="130">
        <v>280816120</v>
      </c>
      <c r="AQ43" s="130">
        <v>281354245</v>
      </c>
      <c r="AR43" s="130">
        <v>290342891</v>
      </c>
      <c r="AS43" s="130">
        <v>294835806</v>
      </c>
      <c r="AT43" s="130">
        <v>297708442</v>
      </c>
      <c r="AU43" s="130">
        <v>320067462</v>
      </c>
      <c r="AV43" s="130">
        <v>306398050</v>
      </c>
      <c r="AW43" s="130">
        <v>322788185</v>
      </c>
      <c r="AX43" s="130">
        <v>308827545</v>
      </c>
      <c r="AY43" s="130">
        <v>285974453</v>
      </c>
      <c r="AZ43" s="130">
        <v>306269860</v>
      </c>
      <c r="BA43" s="130">
        <v>286899089</v>
      </c>
      <c r="BB43" s="130">
        <v>285326622</v>
      </c>
      <c r="BC43" s="130">
        <v>285494994</v>
      </c>
      <c r="BD43" s="130">
        <v>294551824</v>
      </c>
      <c r="BE43" s="130">
        <v>298521708</v>
      </c>
      <c r="BF43" s="130">
        <v>301040304</v>
      </c>
      <c r="BG43" s="130">
        <v>323889285</v>
      </c>
      <c r="BH43" s="130">
        <v>310391790</v>
      </c>
      <c r="BI43" s="130">
        <v>327101535</v>
      </c>
      <c r="BJ43" s="130">
        <v>313462958</v>
      </c>
      <c r="BK43" s="130">
        <v>290851616</v>
      </c>
      <c r="BL43" s="130">
        <v>311969942</v>
      </c>
      <c r="BM43" s="130">
        <v>298242593</v>
      </c>
      <c r="BN43" s="130">
        <v>291332635</v>
      </c>
      <c r="BO43" s="130">
        <v>291158326</v>
      </c>
      <c r="BP43" s="130">
        <v>299971751</v>
      </c>
      <c r="BQ43" s="130">
        <v>304675676</v>
      </c>
      <c r="BR43" s="130">
        <v>307947764</v>
      </c>
      <c r="BS43" s="130">
        <v>329332853</v>
      </c>
      <c r="BT43" s="130">
        <v>314645955</v>
      </c>
      <c r="BU43" s="130">
        <v>331443746</v>
      </c>
      <c r="BV43" s="130">
        <v>318373808</v>
      </c>
      <c r="BW43" s="130">
        <v>294518132</v>
      </c>
      <c r="BX43" s="130">
        <v>318900733</v>
      </c>
      <c r="BY43" s="132">
        <f>SUM(E43:P43)</f>
        <v>656791986</v>
      </c>
      <c r="BZ43" s="132">
        <f>SUM(Q43:AB43)</f>
        <v>2593096328</v>
      </c>
      <c r="CA43" s="132">
        <f>SUM(AC43:AN43)</f>
        <v>3551817947</v>
      </c>
      <c r="CB43" s="132">
        <f>SUM(AO43:AZ43)</f>
        <v>3577886571</v>
      </c>
      <c r="CC43" s="132">
        <f>SUM(BA43:BL43)</f>
        <v>3629501667</v>
      </c>
      <c r="CD43" s="132">
        <f>SUM(BM43:BX43)</f>
        <v>3700543972</v>
      </c>
    </row>
    <row r="44" spans="1:85" s="98" customFormat="1" outlineLevel="2">
      <c r="A44" s="10">
        <v>3</v>
      </c>
      <c r="B44" s="10">
        <v>64</v>
      </c>
      <c r="C44" s="10" t="s">
        <v>381</v>
      </c>
      <c r="D44" s="131" t="s">
        <v>68</v>
      </c>
      <c r="E44" s="121">
        <v>3179640</v>
      </c>
      <c r="F44" s="121">
        <v>3393480</v>
      </c>
      <c r="G44" s="121">
        <v>2898080</v>
      </c>
      <c r="H44" s="121">
        <v>3226380</v>
      </c>
      <c r="I44" s="121">
        <v>2235420</v>
      </c>
      <c r="J44" s="121">
        <v>2448060</v>
      </c>
      <c r="K44" s="121">
        <v>2644700</v>
      </c>
      <c r="L44" s="121">
        <v>2619360</v>
      </c>
      <c r="M44" s="121">
        <v>2764520</v>
      </c>
      <c r="N44" s="121">
        <v>2661540</v>
      </c>
      <c r="O44" s="121">
        <v>2633360</v>
      </c>
      <c r="P44" s="121">
        <v>3804266</v>
      </c>
      <c r="Q44" s="121">
        <v>3472680</v>
      </c>
      <c r="R44" s="121">
        <v>3074320</v>
      </c>
      <c r="S44" s="121">
        <v>3366047</v>
      </c>
      <c r="T44" s="121">
        <v>3365640</v>
      </c>
      <c r="U44" s="121">
        <v>7722063</v>
      </c>
      <c r="V44" s="121">
        <v>11828580</v>
      </c>
      <c r="W44" s="121">
        <v>11963900</v>
      </c>
      <c r="X44" s="121">
        <v>11938406</v>
      </c>
      <c r="Y44" s="121">
        <v>11732760</v>
      </c>
      <c r="Z44" s="121">
        <v>9699437</v>
      </c>
      <c r="AA44" s="121">
        <v>10761420</v>
      </c>
      <c r="AB44" s="121">
        <v>6860371</v>
      </c>
      <c r="AC44" s="121">
        <v>9585915</v>
      </c>
      <c r="AD44" s="121">
        <v>10243652</v>
      </c>
      <c r="AE44" s="121">
        <v>12509359</v>
      </c>
      <c r="AF44" s="121">
        <v>9860296</v>
      </c>
      <c r="AG44" s="121">
        <v>9844600</v>
      </c>
      <c r="AH44" s="121">
        <v>9974596</v>
      </c>
      <c r="AI44" s="121">
        <v>11673863</v>
      </c>
      <c r="AJ44" s="121">
        <v>10296012</v>
      </c>
      <c r="AK44" s="121">
        <v>10647584</v>
      </c>
      <c r="AL44" s="121">
        <v>9404988</v>
      </c>
      <c r="AM44" s="121">
        <v>10436161</v>
      </c>
      <c r="AN44" s="121">
        <v>6521292</v>
      </c>
      <c r="AO44" s="130">
        <v>9278037</v>
      </c>
      <c r="AP44" s="130">
        <v>10255880</v>
      </c>
      <c r="AQ44" s="130">
        <v>12569046</v>
      </c>
      <c r="AR44" s="130">
        <v>9672590</v>
      </c>
      <c r="AS44" s="130">
        <v>9259250</v>
      </c>
      <c r="AT44" s="130">
        <v>9244556</v>
      </c>
      <c r="AU44" s="130">
        <v>10883749</v>
      </c>
      <c r="AV44" s="130">
        <v>9545983</v>
      </c>
      <c r="AW44" s="130">
        <v>9857292</v>
      </c>
      <c r="AX44" s="130">
        <v>8700205</v>
      </c>
      <c r="AY44" s="130">
        <v>9771925</v>
      </c>
      <c r="AZ44" s="130">
        <v>5832920</v>
      </c>
      <c r="BA44" s="130">
        <v>8820969</v>
      </c>
      <c r="BB44" s="130">
        <v>9814148</v>
      </c>
      <c r="BC44" s="130">
        <v>12164924</v>
      </c>
      <c r="BD44" s="130">
        <v>9278095</v>
      </c>
      <c r="BE44" s="130">
        <v>8907306</v>
      </c>
      <c r="BF44" s="130">
        <v>8918721</v>
      </c>
      <c r="BG44" s="130">
        <v>10619117</v>
      </c>
      <c r="BH44" s="130">
        <v>9284370</v>
      </c>
      <c r="BI44" s="130">
        <v>9676018</v>
      </c>
      <c r="BJ44" s="130">
        <v>8553438</v>
      </c>
      <c r="BK44" s="130">
        <v>9718620</v>
      </c>
      <c r="BL44" s="130">
        <v>5985776</v>
      </c>
      <c r="BM44" s="130">
        <v>8876102</v>
      </c>
      <c r="BN44" s="130">
        <v>9861041</v>
      </c>
      <c r="BO44" s="130">
        <v>12247071</v>
      </c>
      <c r="BP44" s="130">
        <v>9293619</v>
      </c>
      <c r="BQ44" s="130">
        <v>8928989</v>
      </c>
      <c r="BR44" s="130">
        <v>8333007</v>
      </c>
      <c r="BS44" s="130">
        <v>9952419</v>
      </c>
      <c r="BT44" s="130">
        <v>8737024</v>
      </c>
      <c r="BU44" s="130">
        <v>9080901</v>
      </c>
      <c r="BV44" s="130">
        <v>8071915</v>
      </c>
      <c r="BW44" s="130">
        <v>9172067</v>
      </c>
      <c r="BX44" s="130">
        <v>5386485</v>
      </c>
      <c r="BY44" s="132">
        <f>SUM(E44:P44)</f>
        <v>34508806</v>
      </c>
      <c r="BZ44" s="132">
        <f>SUM(Q44:AB44)</f>
        <v>95785624</v>
      </c>
      <c r="CA44" s="132">
        <f>SUM(AC44:AN44)</f>
        <v>120998318</v>
      </c>
      <c r="CB44" s="132">
        <f>SUM(AO44:AZ44)</f>
        <v>114871433</v>
      </c>
      <c r="CC44" s="132">
        <f>SUM(BA44:BL44)</f>
        <v>111741502</v>
      </c>
      <c r="CD44" s="132">
        <f>SUM(BM44:BX44)</f>
        <v>107940640</v>
      </c>
    </row>
    <row r="45" spans="1:85" s="98" customFormat="1" outlineLevel="1">
      <c r="A45" s="10"/>
      <c r="B45" s="10"/>
      <c r="C45" s="10"/>
      <c r="D45" s="137" t="s">
        <v>380</v>
      </c>
      <c r="E45" s="136">
        <f t="shared" ref="E45:AJ45" si="27">SUBTOTAL(9,E41:E44)</f>
        <v>392315286</v>
      </c>
      <c r="F45" s="136">
        <f t="shared" si="27"/>
        <v>354308903</v>
      </c>
      <c r="G45" s="136">
        <f t="shared" si="27"/>
        <v>349502954</v>
      </c>
      <c r="H45" s="136">
        <f t="shared" si="27"/>
        <v>375467935</v>
      </c>
      <c r="I45" s="136">
        <f t="shared" si="27"/>
        <v>395728270</v>
      </c>
      <c r="J45" s="136">
        <f t="shared" si="27"/>
        <v>418837952</v>
      </c>
      <c r="K45" s="136">
        <f t="shared" si="27"/>
        <v>426109078</v>
      </c>
      <c r="L45" s="136">
        <f t="shared" si="27"/>
        <v>426232634</v>
      </c>
      <c r="M45" s="136">
        <f t="shared" si="27"/>
        <v>455403554</v>
      </c>
      <c r="N45" s="136">
        <f t="shared" si="27"/>
        <v>437342509</v>
      </c>
      <c r="O45" s="136">
        <f t="shared" si="27"/>
        <v>395492822</v>
      </c>
      <c r="P45" s="136">
        <f t="shared" si="27"/>
        <v>410897076</v>
      </c>
      <c r="Q45" s="136">
        <f t="shared" si="27"/>
        <v>378726965</v>
      </c>
      <c r="R45" s="136">
        <f t="shared" si="27"/>
        <v>333820961</v>
      </c>
      <c r="S45" s="136">
        <f t="shared" si="27"/>
        <v>328086639</v>
      </c>
      <c r="T45" s="136">
        <f t="shared" si="27"/>
        <v>379360763</v>
      </c>
      <c r="U45" s="136">
        <f t="shared" si="27"/>
        <v>532066340</v>
      </c>
      <c r="V45" s="136">
        <f t="shared" si="27"/>
        <v>681657941</v>
      </c>
      <c r="W45" s="136">
        <f t="shared" si="27"/>
        <v>702397022</v>
      </c>
      <c r="X45" s="136">
        <f t="shared" si="27"/>
        <v>702933995</v>
      </c>
      <c r="Y45" s="136">
        <f t="shared" si="27"/>
        <v>726521181</v>
      </c>
      <c r="Z45" s="136">
        <f t="shared" si="27"/>
        <v>677664404</v>
      </c>
      <c r="AA45" s="136">
        <f t="shared" si="27"/>
        <v>625093301</v>
      </c>
      <c r="AB45" s="136">
        <f t="shared" si="27"/>
        <v>649953111</v>
      </c>
      <c r="AC45" s="136">
        <f t="shared" si="27"/>
        <v>593819418</v>
      </c>
      <c r="AD45" s="136">
        <f t="shared" si="27"/>
        <v>593434604</v>
      </c>
      <c r="AE45" s="136">
        <f t="shared" si="27"/>
        <v>583054435</v>
      </c>
      <c r="AF45" s="136">
        <f t="shared" si="27"/>
        <v>590869597</v>
      </c>
      <c r="AG45" s="136">
        <f t="shared" si="27"/>
        <v>635211730</v>
      </c>
      <c r="AH45" s="136">
        <f t="shared" si="27"/>
        <v>652972084</v>
      </c>
      <c r="AI45" s="136">
        <f t="shared" si="27"/>
        <v>686420127</v>
      </c>
      <c r="AJ45" s="136">
        <f t="shared" si="27"/>
        <v>660628753</v>
      </c>
      <c r="AK45" s="136">
        <f t="shared" ref="AK45:BP45" si="28">SUBTOTAL(9,AK41:AK44)</f>
        <v>689086611</v>
      </c>
      <c r="AL45" s="136">
        <f t="shared" si="28"/>
        <v>671182608</v>
      </c>
      <c r="AM45" s="136">
        <f t="shared" si="28"/>
        <v>623973395</v>
      </c>
      <c r="AN45" s="136">
        <f t="shared" si="28"/>
        <v>651094278</v>
      </c>
      <c r="AO45" s="135">
        <f t="shared" si="28"/>
        <v>596113441</v>
      </c>
      <c r="AP45" s="135">
        <f t="shared" si="28"/>
        <v>595972786</v>
      </c>
      <c r="AQ45" s="135">
        <f t="shared" si="28"/>
        <v>585502066</v>
      </c>
      <c r="AR45" s="135">
        <f t="shared" si="28"/>
        <v>593064591</v>
      </c>
      <c r="AS45" s="135">
        <f t="shared" si="28"/>
        <v>637387311</v>
      </c>
      <c r="AT45" s="135">
        <f t="shared" si="28"/>
        <v>654922802</v>
      </c>
      <c r="AU45" s="135">
        <f t="shared" si="28"/>
        <v>688775386</v>
      </c>
      <c r="AV45" s="135">
        <f t="shared" si="28"/>
        <v>663404156</v>
      </c>
      <c r="AW45" s="135">
        <f t="shared" si="28"/>
        <v>693159382</v>
      </c>
      <c r="AX45" s="135">
        <f t="shared" si="28"/>
        <v>676185033</v>
      </c>
      <c r="AY45" s="135">
        <f t="shared" si="28"/>
        <v>630628925</v>
      </c>
      <c r="AZ45" s="135">
        <f t="shared" si="28"/>
        <v>659941677</v>
      </c>
      <c r="BA45" s="135">
        <f t="shared" si="28"/>
        <v>604588540</v>
      </c>
      <c r="BB45" s="135">
        <f t="shared" si="28"/>
        <v>604433281</v>
      </c>
      <c r="BC45" s="135">
        <f t="shared" si="28"/>
        <v>593254912</v>
      </c>
      <c r="BD45" s="135">
        <f t="shared" si="28"/>
        <v>600726258</v>
      </c>
      <c r="BE45" s="135">
        <f t="shared" si="28"/>
        <v>644670730</v>
      </c>
      <c r="BF45" s="135">
        <f t="shared" si="28"/>
        <v>661346437</v>
      </c>
      <c r="BG45" s="135">
        <f t="shared" si="28"/>
        <v>696211069</v>
      </c>
      <c r="BH45" s="135">
        <f t="shared" si="28"/>
        <v>671283910</v>
      </c>
      <c r="BI45" s="135">
        <f t="shared" si="28"/>
        <v>702020675</v>
      </c>
      <c r="BJ45" s="135">
        <f t="shared" si="28"/>
        <v>685789740</v>
      </c>
      <c r="BK45" s="135">
        <f t="shared" si="28"/>
        <v>640971156</v>
      </c>
      <c r="BL45" s="135">
        <f t="shared" si="28"/>
        <v>672566923</v>
      </c>
      <c r="BM45" s="135">
        <f t="shared" si="28"/>
        <v>628102767</v>
      </c>
      <c r="BN45" s="135">
        <f t="shared" si="28"/>
        <v>617375911</v>
      </c>
      <c r="BO45" s="135">
        <f t="shared" si="28"/>
        <v>604902461</v>
      </c>
      <c r="BP45" s="135">
        <f t="shared" si="28"/>
        <v>611516386</v>
      </c>
      <c r="BQ45" s="135">
        <f t="shared" ref="BQ45:CD45" si="29">SUBTOTAL(9,BQ41:BQ44)</f>
        <v>657657467</v>
      </c>
      <c r="BR45" s="135">
        <f t="shared" si="29"/>
        <v>675093656</v>
      </c>
      <c r="BS45" s="135">
        <f t="shared" si="29"/>
        <v>706746101</v>
      </c>
      <c r="BT45" s="135">
        <f t="shared" si="29"/>
        <v>679045107</v>
      </c>
      <c r="BU45" s="135">
        <f t="shared" si="29"/>
        <v>709800002</v>
      </c>
      <c r="BV45" s="135">
        <f t="shared" si="29"/>
        <v>695054745</v>
      </c>
      <c r="BW45" s="135">
        <f t="shared" si="29"/>
        <v>647757992</v>
      </c>
      <c r="BX45" s="135">
        <f t="shared" si="29"/>
        <v>685943676</v>
      </c>
      <c r="BY45" s="134">
        <f t="shared" si="29"/>
        <v>4837638973</v>
      </c>
      <c r="BZ45" s="134">
        <f t="shared" si="29"/>
        <v>6718282623</v>
      </c>
      <c r="CA45" s="134">
        <f t="shared" si="29"/>
        <v>7631747640</v>
      </c>
      <c r="CB45" s="134">
        <f t="shared" si="29"/>
        <v>7675057556</v>
      </c>
      <c r="CC45" s="134">
        <f t="shared" si="29"/>
        <v>7777863631</v>
      </c>
      <c r="CD45" s="134">
        <f t="shared" si="29"/>
        <v>7918996271</v>
      </c>
      <c r="CF45" s="145">
        <f>SUM(Z45:AK45)</f>
        <v>7638208175</v>
      </c>
      <c r="CG45" s="145">
        <f>SUM(AL45:AW45)</f>
        <v>7654552202</v>
      </c>
    </row>
    <row r="46" spans="1:85" s="98" customFormat="1" outlineLevel="2">
      <c r="A46" s="10">
        <v>2</v>
      </c>
      <c r="B46" s="10">
        <v>63</v>
      </c>
      <c r="C46" s="10" t="s">
        <v>379</v>
      </c>
      <c r="D46" s="131" t="s">
        <v>69</v>
      </c>
      <c r="E46" s="121">
        <v>34164720</v>
      </c>
      <c r="F46" s="121">
        <v>30401000</v>
      </c>
      <c r="G46" s="121">
        <v>33098429</v>
      </c>
      <c r="H46" s="121">
        <v>34853232</v>
      </c>
      <c r="I46" s="121">
        <v>35928034</v>
      </c>
      <c r="J46" s="121">
        <v>33398840</v>
      </c>
      <c r="K46" s="121">
        <v>35808400</v>
      </c>
      <c r="L46" s="121">
        <v>35643520</v>
      </c>
      <c r="M46" s="121">
        <v>38651005</v>
      </c>
      <c r="N46" s="121">
        <v>33662320</v>
      </c>
      <c r="O46" s="121">
        <v>33336991</v>
      </c>
      <c r="P46" s="121">
        <v>34628052</v>
      </c>
      <c r="Q46" s="121">
        <v>32286120</v>
      </c>
      <c r="R46" s="121">
        <v>30461320</v>
      </c>
      <c r="S46" s="121">
        <v>30536683</v>
      </c>
      <c r="T46" s="121">
        <v>32142120</v>
      </c>
      <c r="U46" s="121">
        <v>33267625</v>
      </c>
      <c r="V46" s="121">
        <v>37001026</v>
      </c>
      <c r="W46" s="121">
        <v>36665880</v>
      </c>
      <c r="X46" s="121">
        <v>33960080</v>
      </c>
      <c r="Y46" s="121">
        <v>34353259</v>
      </c>
      <c r="Z46" s="121">
        <v>29916175</v>
      </c>
      <c r="AA46" s="121">
        <v>28469710</v>
      </c>
      <c r="AB46" s="121">
        <v>30986171</v>
      </c>
      <c r="AC46" s="121">
        <v>27541098</v>
      </c>
      <c r="AD46" s="121">
        <v>27063196</v>
      </c>
      <c r="AE46" s="121">
        <v>26572425</v>
      </c>
      <c r="AF46" s="121">
        <v>27958425</v>
      </c>
      <c r="AG46" s="121">
        <v>29185336</v>
      </c>
      <c r="AH46" s="121">
        <v>32803168</v>
      </c>
      <c r="AI46" s="121">
        <v>36740584</v>
      </c>
      <c r="AJ46" s="121">
        <v>32165716</v>
      </c>
      <c r="AK46" s="121">
        <v>32678613</v>
      </c>
      <c r="AL46" s="121">
        <v>29662850</v>
      </c>
      <c r="AM46" s="121">
        <v>28444247</v>
      </c>
      <c r="AN46" s="121">
        <v>31052552</v>
      </c>
      <c r="AO46" s="130">
        <v>27646479</v>
      </c>
      <c r="AP46" s="130">
        <v>27156382</v>
      </c>
      <c r="AQ46" s="130">
        <v>26646332</v>
      </c>
      <c r="AR46" s="130">
        <v>28039135</v>
      </c>
      <c r="AS46" s="130">
        <v>29255590</v>
      </c>
      <c r="AT46" s="130">
        <v>32871927</v>
      </c>
      <c r="AU46" s="130">
        <v>36809749</v>
      </c>
      <c r="AV46" s="130">
        <v>32238636</v>
      </c>
      <c r="AW46" s="130">
        <v>32780747</v>
      </c>
      <c r="AX46" s="130">
        <v>29802517</v>
      </c>
      <c r="AY46" s="130">
        <v>28645442</v>
      </c>
      <c r="AZ46" s="130">
        <v>31348696</v>
      </c>
      <c r="BA46" s="130">
        <v>27915651</v>
      </c>
      <c r="BB46" s="130">
        <v>27402932</v>
      </c>
      <c r="BC46" s="130">
        <v>26852660</v>
      </c>
      <c r="BD46" s="130">
        <v>28217777</v>
      </c>
      <c r="BE46" s="130">
        <v>29384359</v>
      </c>
      <c r="BF46" s="130">
        <v>32936260</v>
      </c>
      <c r="BG46" s="130">
        <v>36909494</v>
      </c>
      <c r="BH46" s="130">
        <v>32324078</v>
      </c>
      <c r="BI46" s="130">
        <v>32878665</v>
      </c>
      <c r="BJ46" s="130">
        <v>29906096</v>
      </c>
      <c r="BK46" s="130">
        <v>28803285</v>
      </c>
      <c r="BL46" s="130">
        <v>31570094</v>
      </c>
      <c r="BM46" s="130">
        <v>28657879</v>
      </c>
      <c r="BN46" s="130">
        <v>28736852</v>
      </c>
      <c r="BO46" s="130">
        <v>28094567</v>
      </c>
      <c r="BP46" s="130">
        <v>29448460</v>
      </c>
      <c r="BQ46" s="130">
        <v>30733110</v>
      </c>
      <c r="BR46" s="130">
        <v>34527281</v>
      </c>
      <c r="BS46" s="130">
        <v>38460905</v>
      </c>
      <c r="BT46" s="130">
        <v>33542936</v>
      </c>
      <c r="BU46" s="130">
        <v>34104538</v>
      </c>
      <c r="BV46" s="130">
        <v>31094911</v>
      </c>
      <c r="BW46" s="130">
        <v>29858555</v>
      </c>
      <c r="BX46" s="130">
        <v>33001078</v>
      </c>
      <c r="BY46" s="132">
        <f>SUM(E46:P46)</f>
        <v>413574543</v>
      </c>
      <c r="BZ46" s="132">
        <f>SUM(Q46:AB46)</f>
        <v>390046169</v>
      </c>
      <c r="CA46" s="132">
        <f>SUM(AC46:AN46)</f>
        <v>361868210</v>
      </c>
      <c r="CB46" s="132">
        <f>SUM(AO46:AZ46)</f>
        <v>363241632</v>
      </c>
      <c r="CC46" s="132">
        <f>SUM(BA46:BL46)</f>
        <v>365101351</v>
      </c>
      <c r="CD46" s="132">
        <f>SUM(BM46:BX46)</f>
        <v>380261072</v>
      </c>
    </row>
    <row r="47" spans="1:85" s="98" customFormat="1" outlineLevel="2">
      <c r="A47" s="10">
        <v>3</v>
      </c>
      <c r="B47" s="10">
        <v>63</v>
      </c>
      <c r="C47" s="10" t="s">
        <v>379</v>
      </c>
      <c r="D47" s="131" t="s">
        <v>69</v>
      </c>
      <c r="E47" s="121">
        <v>2624120</v>
      </c>
      <c r="F47" s="121">
        <v>2469880</v>
      </c>
      <c r="G47" s="121">
        <v>2464766</v>
      </c>
      <c r="H47" s="121">
        <v>2409280</v>
      </c>
      <c r="I47" s="121">
        <v>2764640</v>
      </c>
      <c r="J47" s="121">
        <v>2826280</v>
      </c>
      <c r="K47" s="121">
        <v>2931960</v>
      </c>
      <c r="L47" s="121">
        <v>2979680</v>
      </c>
      <c r="M47" s="121">
        <v>2712080</v>
      </c>
      <c r="N47" s="121">
        <v>2851920</v>
      </c>
      <c r="O47" s="121">
        <v>2802600</v>
      </c>
      <c r="P47" s="121">
        <v>3322840</v>
      </c>
      <c r="Q47" s="121">
        <v>3555080</v>
      </c>
      <c r="R47" s="121">
        <v>3626480</v>
      </c>
      <c r="S47" s="121">
        <v>3821440</v>
      </c>
      <c r="T47" s="121">
        <v>3681200</v>
      </c>
      <c r="U47" s="121">
        <v>3596560</v>
      </c>
      <c r="V47" s="121">
        <v>6031720</v>
      </c>
      <c r="W47" s="121">
        <v>3730960</v>
      </c>
      <c r="X47" s="121">
        <v>4613720</v>
      </c>
      <c r="Y47" s="121">
        <v>4887600</v>
      </c>
      <c r="Z47" s="121">
        <v>3824431</v>
      </c>
      <c r="AA47" s="121">
        <v>4250041</v>
      </c>
      <c r="AB47" s="121">
        <v>3022767</v>
      </c>
      <c r="AC47" s="121">
        <v>4529408</v>
      </c>
      <c r="AD47" s="121">
        <v>5076112</v>
      </c>
      <c r="AE47" s="121">
        <v>6495985</v>
      </c>
      <c r="AF47" s="121">
        <v>4903743</v>
      </c>
      <c r="AG47" s="121">
        <v>4523508</v>
      </c>
      <c r="AH47" s="121">
        <v>3944740</v>
      </c>
      <c r="AI47" s="121">
        <v>4564545</v>
      </c>
      <c r="AJ47" s="121">
        <v>3979000</v>
      </c>
      <c r="AK47" s="121">
        <v>4435540</v>
      </c>
      <c r="AL47" s="121">
        <v>3708332</v>
      </c>
      <c r="AM47" s="121">
        <v>4121585</v>
      </c>
      <c r="AN47" s="121">
        <v>2873365</v>
      </c>
      <c r="AO47" s="130">
        <v>4208576</v>
      </c>
      <c r="AP47" s="130">
        <v>4675598</v>
      </c>
      <c r="AQ47" s="130">
        <v>6004822</v>
      </c>
      <c r="AR47" s="130">
        <v>4425561</v>
      </c>
      <c r="AS47" s="130">
        <v>4084363</v>
      </c>
      <c r="AT47" s="130">
        <v>3509783</v>
      </c>
      <c r="AU47" s="130">
        <v>4085381</v>
      </c>
      <c r="AV47" s="130">
        <v>3541578</v>
      </c>
      <c r="AW47" s="130">
        <v>3942070</v>
      </c>
      <c r="AX47" s="130">
        <v>3293222</v>
      </c>
      <c r="AY47" s="130">
        <v>3704886</v>
      </c>
      <c r="AZ47" s="130">
        <v>2467257</v>
      </c>
      <c r="BA47" s="130">
        <v>3847353</v>
      </c>
      <c r="BB47" s="130">
        <v>4302129</v>
      </c>
      <c r="BC47" s="130">
        <v>5588225</v>
      </c>
      <c r="BD47" s="130">
        <v>4081794</v>
      </c>
      <c r="BE47" s="130">
        <v>3777997</v>
      </c>
      <c r="BF47" s="130">
        <v>3255843</v>
      </c>
      <c r="BG47" s="130">
        <v>3832738</v>
      </c>
      <c r="BH47" s="130">
        <v>3312037</v>
      </c>
      <c r="BI47" s="130">
        <v>3720746</v>
      </c>
      <c r="BJ47" s="130">
        <v>3113142</v>
      </c>
      <c r="BK47" s="130">
        <v>3542958</v>
      </c>
      <c r="BL47" s="130">
        <v>2344364</v>
      </c>
      <c r="BM47" s="130">
        <v>3728015</v>
      </c>
      <c r="BN47" s="130">
        <v>4162586</v>
      </c>
      <c r="BO47" s="130">
        <v>5417592</v>
      </c>
      <c r="BP47" s="130">
        <v>3937193</v>
      </c>
      <c r="BQ47" s="130">
        <v>3646927</v>
      </c>
      <c r="BR47" s="130">
        <v>3661696</v>
      </c>
      <c r="BS47" s="130">
        <v>4323834</v>
      </c>
      <c r="BT47" s="130">
        <v>3751681</v>
      </c>
      <c r="BU47" s="130">
        <v>4203218</v>
      </c>
      <c r="BV47" s="130">
        <v>3536343</v>
      </c>
      <c r="BW47" s="130">
        <v>4024836</v>
      </c>
      <c r="BX47" s="130">
        <v>2637060</v>
      </c>
      <c r="BY47" s="132">
        <f>SUM(E47:P47)</f>
        <v>33160046</v>
      </c>
      <c r="BZ47" s="132">
        <f>SUM(Q47:AB47)</f>
        <v>48641999</v>
      </c>
      <c r="CA47" s="132">
        <f>SUM(AC47:AN47)</f>
        <v>53155863</v>
      </c>
      <c r="CB47" s="132">
        <f>SUM(AO47:AZ47)</f>
        <v>47943097</v>
      </c>
      <c r="CC47" s="132">
        <f>SUM(BA47:BL47)</f>
        <v>44719326</v>
      </c>
      <c r="CD47" s="132">
        <f>SUM(BM47:BX47)</f>
        <v>47030981</v>
      </c>
    </row>
    <row r="48" spans="1:85" s="98" customFormat="1" outlineLevel="2">
      <c r="A48" s="10">
        <v>2</v>
      </c>
      <c r="B48" s="10">
        <v>65</v>
      </c>
      <c r="C48" s="10" t="s">
        <v>378</v>
      </c>
      <c r="D48" s="131" t="s">
        <v>69</v>
      </c>
      <c r="E48" s="121">
        <v>25778234</v>
      </c>
      <c r="F48" s="121">
        <v>21962776</v>
      </c>
      <c r="G48" s="121">
        <v>23343616</v>
      </c>
      <c r="H48" s="121">
        <v>25874070</v>
      </c>
      <c r="I48" s="121">
        <v>27779200</v>
      </c>
      <c r="J48" s="121">
        <v>23559169</v>
      </c>
      <c r="K48" s="121">
        <v>27858560</v>
      </c>
      <c r="L48" s="121">
        <v>27661460</v>
      </c>
      <c r="M48" s="121">
        <v>26864540</v>
      </c>
      <c r="N48" s="121">
        <v>28528640</v>
      </c>
      <c r="O48" s="121">
        <v>17448070</v>
      </c>
      <c r="P48" s="121">
        <v>27134452</v>
      </c>
      <c r="Q48" s="121">
        <v>21226436</v>
      </c>
      <c r="R48" s="121">
        <v>20631366</v>
      </c>
      <c r="S48" s="121">
        <v>17627308</v>
      </c>
      <c r="T48" s="121">
        <v>33201990</v>
      </c>
      <c r="U48" s="121">
        <v>41987569</v>
      </c>
      <c r="V48" s="121">
        <v>69692573</v>
      </c>
      <c r="W48" s="121">
        <v>78052960</v>
      </c>
      <c r="X48" s="121">
        <v>82927240</v>
      </c>
      <c r="Y48" s="121">
        <v>84877720</v>
      </c>
      <c r="Z48" s="121">
        <v>83798113</v>
      </c>
      <c r="AA48" s="121">
        <v>67545694</v>
      </c>
      <c r="AB48" s="121">
        <v>71603763</v>
      </c>
      <c r="AC48" s="121">
        <v>66692548</v>
      </c>
      <c r="AD48" s="121">
        <v>63555953</v>
      </c>
      <c r="AE48" s="121">
        <v>63978200</v>
      </c>
      <c r="AF48" s="121">
        <v>66299520</v>
      </c>
      <c r="AG48" s="121">
        <v>68092918</v>
      </c>
      <c r="AH48" s="121">
        <v>71193434</v>
      </c>
      <c r="AI48" s="121">
        <v>76343564</v>
      </c>
      <c r="AJ48" s="121">
        <v>75157270</v>
      </c>
      <c r="AK48" s="121">
        <v>82043462</v>
      </c>
      <c r="AL48" s="121">
        <v>83088525</v>
      </c>
      <c r="AM48" s="121">
        <v>67485282</v>
      </c>
      <c r="AN48" s="121">
        <v>71757159</v>
      </c>
      <c r="AO48" s="130">
        <v>66947736</v>
      </c>
      <c r="AP48" s="130">
        <v>63774793</v>
      </c>
      <c r="AQ48" s="130">
        <v>64156147</v>
      </c>
      <c r="AR48" s="130">
        <v>66490912</v>
      </c>
      <c r="AS48" s="130">
        <v>68256828</v>
      </c>
      <c r="AT48" s="130">
        <v>71342663</v>
      </c>
      <c r="AU48" s="130">
        <v>76487282</v>
      </c>
      <c r="AV48" s="130">
        <v>75327651</v>
      </c>
      <c r="AW48" s="130">
        <v>82299881</v>
      </c>
      <c r="AX48" s="130">
        <v>83479745</v>
      </c>
      <c r="AY48" s="130">
        <v>67962628</v>
      </c>
      <c r="AZ48" s="130">
        <v>72441498</v>
      </c>
      <c r="BA48" s="130">
        <v>67599554</v>
      </c>
      <c r="BB48" s="130">
        <v>64353797</v>
      </c>
      <c r="BC48" s="130">
        <v>64652921</v>
      </c>
      <c r="BD48" s="130">
        <v>66914536</v>
      </c>
      <c r="BE48" s="130">
        <v>69739284</v>
      </c>
      <c r="BF48" s="130">
        <v>72714739</v>
      </c>
      <c r="BG48" s="130">
        <v>78016864</v>
      </c>
      <c r="BH48" s="130">
        <v>76829486</v>
      </c>
      <c r="BI48" s="130">
        <v>83968917</v>
      </c>
      <c r="BJ48" s="130">
        <v>85214188</v>
      </c>
      <c r="BK48" s="130">
        <v>69515343</v>
      </c>
      <c r="BL48" s="130">
        <v>74210923</v>
      </c>
      <c r="BM48" s="130">
        <v>70593404</v>
      </c>
      <c r="BN48" s="130">
        <v>66009587</v>
      </c>
      <c r="BO48" s="130">
        <v>66162797</v>
      </c>
      <c r="BP48" s="130">
        <v>68304756</v>
      </c>
      <c r="BQ48" s="130">
        <v>70134941</v>
      </c>
      <c r="BR48" s="130">
        <v>73295482</v>
      </c>
      <c r="BS48" s="130">
        <v>79494263</v>
      </c>
      <c r="BT48" s="130">
        <v>77959448</v>
      </c>
      <c r="BU48" s="130">
        <v>85169178</v>
      </c>
      <c r="BV48" s="130">
        <v>86637798</v>
      </c>
      <c r="BW48" s="130">
        <v>70464981</v>
      </c>
      <c r="BX48" s="130">
        <v>75855308</v>
      </c>
      <c r="BY48" s="132">
        <f>SUM(E48:P48)</f>
        <v>303792787</v>
      </c>
      <c r="BZ48" s="132">
        <f>SUM(Q48:AB48)</f>
        <v>673172732</v>
      </c>
      <c r="CA48" s="132">
        <f>SUM(AC48:AN48)</f>
        <v>855687835</v>
      </c>
      <c r="CB48" s="132">
        <f>SUM(AO48:AZ48)</f>
        <v>858967764</v>
      </c>
      <c r="CC48" s="132">
        <f>SUM(BA48:BL48)</f>
        <v>873730552</v>
      </c>
      <c r="CD48" s="132">
        <f>SUM(BM48:BX48)</f>
        <v>890081943</v>
      </c>
    </row>
    <row r="49" spans="1:85" s="98" customFormat="1" outlineLevel="2">
      <c r="A49" s="10">
        <v>3</v>
      </c>
      <c r="B49" s="10">
        <v>65</v>
      </c>
      <c r="C49" s="10" t="s">
        <v>378</v>
      </c>
      <c r="D49" s="131" t="s">
        <v>69</v>
      </c>
      <c r="E49" s="121">
        <v>3495400</v>
      </c>
      <c r="F49" s="121">
        <v>3497600</v>
      </c>
      <c r="G49" s="121">
        <v>3363400</v>
      </c>
      <c r="H49" s="121">
        <v>3482000</v>
      </c>
      <c r="I49" s="121">
        <v>4898000</v>
      </c>
      <c r="J49" s="121">
        <v>4846000</v>
      </c>
      <c r="K49" s="121">
        <v>3406600</v>
      </c>
      <c r="L49" s="121">
        <v>3233000</v>
      </c>
      <c r="M49" s="121">
        <v>3122000</v>
      </c>
      <c r="N49" s="121">
        <v>3365600</v>
      </c>
      <c r="O49" s="121">
        <v>3059800</v>
      </c>
      <c r="P49" s="121">
        <v>2153327</v>
      </c>
      <c r="Q49" s="121">
        <v>1498800</v>
      </c>
      <c r="R49" s="121">
        <v>2728200</v>
      </c>
      <c r="S49" s="121">
        <v>2018753</v>
      </c>
      <c r="T49" s="121">
        <v>2105600</v>
      </c>
      <c r="U49" s="121">
        <v>6099000</v>
      </c>
      <c r="V49" s="121">
        <v>5823200</v>
      </c>
      <c r="W49" s="121">
        <v>4381800</v>
      </c>
      <c r="X49" s="121">
        <v>4267700</v>
      </c>
      <c r="Y49" s="121">
        <v>5567000</v>
      </c>
      <c r="Z49" s="121">
        <v>4430312</v>
      </c>
      <c r="AA49" s="121">
        <v>5123096</v>
      </c>
      <c r="AB49" s="121">
        <v>3168426</v>
      </c>
      <c r="AC49" s="121">
        <v>4431542</v>
      </c>
      <c r="AD49" s="121">
        <v>5131984</v>
      </c>
      <c r="AE49" s="121">
        <v>6454885</v>
      </c>
      <c r="AF49" s="121">
        <v>5174666</v>
      </c>
      <c r="AG49" s="121">
        <v>5144300</v>
      </c>
      <c r="AH49" s="121">
        <v>4596384</v>
      </c>
      <c r="AI49" s="121">
        <v>4851168</v>
      </c>
      <c r="AJ49" s="121">
        <v>6298524</v>
      </c>
      <c r="AK49" s="121">
        <v>5329095</v>
      </c>
      <c r="AL49" s="121">
        <v>4295820</v>
      </c>
      <c r="AM49" s="121">
        <v>4968253</v>
      </c>
      <c r="AN49" s="121">
        <v>3011824</v>
      </c>
      <c r="AO49" s="130">
        <v>4117642</v>
      </c>
      <c r="AP49" s="130">
        <v>4727061</v>
      </c>
      <c r="AQ49" s="130">
        <v>5966830</v>
      </c>
      <c r="AR49" s="130">
        <v>4670066</v>
      </c>
      <c r="AS49" s="130">
        <v>4644888</v>
      </c>
      <c r="AT49" s="130">
        <v>4089576</v>
      </c>
      <c r="AU49" s="130">
        <v>4341916</v>
      </c>
      <c r="AV49" s="130">
        <v>5606110</v>
      </c>
      <c r="AW49" s="130">
        <v>4736213</v>
      </c>
      <c r="AX49" s="130">
        <v>3814947</v>
      </c>
      <c r="AY49" s="130">
        <v>4465954</v>
      </c>
      <c r="AZ49" s="130">
        <v>2586147</v>
      </c>
      <c r="BA49" s="130">
        <v>4234752</v>
      </c>
      <c r="BB49" s="130">
        <v>4893167</v>
      </c>
      <c r="BC49" s="130">
        <v>6246977</v>
      </c>
      <c r="BD49" s="130">
        <v>4845719</v>
      </c>
      <c r="BE49" s="130">
        <v>4833536</v>
      </c>
      <c r="BF49" s="130">
        <v>4267897</v>
      </c>
      <c r="BG49" s="130">
        <v>4582585</v>
      </c>
      <c r="BH49" s="130">
        <v>5898106</v>
      </c>
      <c r="BI49" s="130">
        <v>5029091</v>
      </c>
      <c r="BJ49" s="130">
        <v>4057130</v>
      </c>
      <c r="BK49" s="130">
        <v>4804608</v>
      </c>
      <c r="BL49" s="130">
        <v>2764499</v>
      </c>
      <c r="BM49" s="130">
        <v>4103397</v>
      </c>
      <c r="BN49" s="130">
        <v>4734453</v>
      </c>
      <c r="BO49" s="130">
        <v>6056229</v>
      </c>
      <c r="BP49" s="130">
        <v>4674056</v>
      </c>
      <c r="BQ49" s="130">
        <v>4665847</v>
      </c>
      <c r="BR49" s="130">
        <v>3839925</v>
      </c>
      <c r="BS49" s="130">
        <v>4135808</v>
      </c>
      <c r="BT49" s="130">
        <v>5344822</v>
      </c>
      <c r="BU49" s="130">
        <v>4544974</v>
      </c>
      <c r="BV49" s="130">
        <v>3686926</v>
      </c>
      <c r="BW49" s="130">
        <v>4366467</v>
      </c>
      <c r="BX49" s="130">
        <v>2487719</v>
      </c>
      <c r="BY49" s="132">
        <f>SUM(E49:P49)</f>
        <v>41922727</v>
      </c>
      <c r="BZ49" s="132">
        <f>SUM(Q49:AB49)</f>
        <v>47211887</v>
      </c>
      <c r="CA49" s="132">
        <f>SUM(AC49:AN49)</f>
        <v>59688445</v>
      </c>
      <c r="CB49" s="132">
        <f>SUM(AO49:AZ49)</f>
        <v>53767350</v>
      </c>
      <c r="CC49" s="132">
        <f>SUM(BA49:BL49)</f>
        <v>56458067</v>
      </c>
      <c r="CD49" s="132">
        <f>SUM(BM49:BX49)</f>
        <v>52640623</v>
      </c>
    </row>
    <row r="50" spans="1:85" s="98" customFormat="1" outlineLevel="1">
      <c r="A50" s="10"/>
      <c r="B50" s="10"/>
      <c r="C50" s="10"/>
      <c r="D50" s="137" t="s">
        <v>377</v>
      </c>
      <c r="E50" s="136">
        <f t="shared" ref="E50:AJ50" si="30">SUBTOTAL(9,E46:E49)</f>
        <v>66062474</v>
      </c>
      <c r="F50" s="136">
        <f t="shared" si="30"/>
        <v>58331256</v>
      </c>
      <c r="G50" s="136">
        <f t="shared" si="30"/>
        <v>62270211</v>
      </c>
      <c r="H50" s="136">
        <f t="shared" si="30"/>
        <v>66618582</v>
      </c>
      <c r="I50" s="136">
        <f t="shared" si="30"/>
        <v>71369874</v>
      </c>
      <c r="J50" s="136">
        <f t="shared" si="30"/>
        <v>64630289</v>
      </c>
      <c r="K50" s="136">
        <f t="shared" si="30"/>
        <v>70005520</v>
      </c>
      <c r="L50" s="136">
        <f t="shared" si="30"/>
        <v>69517660</v>
      </c>
      <c r="M50" s="136">
        <f t="shared" si="30"/>
        <v>71349625</v>
      </c>
      <c r="N50" s="136">
        <f t="shared" si="30"/>
        <v>68408480</v>
      </c>
      <c r="O50" s="136">
        <f t="shared" si="30"/>
        <v>56647461</v>
      </c>
      <c r="P50" s="136">
        <f t="shared" si="30"/>
        <v>67238671</v>
      </c>
      <c r="Q50" s="136">
        <f t="shared" si="30"/>
        <v>58566436</v>
      </c>
      <c r="R50" s="136">
        <f t="shared" si="30"/>
        <v>57447366</v>
      </c>
      <c r="S50" s="136">
        <f t="shared" si="30"/>
        <v>54004184</v>
      </c>
      <c r="T50" s="136">
        <f t="shared" si="30"/>
        <v>71130910</v>
      </c>
      <c r="U50" s="136">
        <f t="shared" si="30"/>
        <v>84950754</v>
      </c>
      <c r="V50" s="136">
        <f t="shared" si="30"/>
        <v>118548519</v>
      </c>
      <c r="W50" s="136">
        <f t="shared" si="30"/>
        <v>122831600</v>
      </c>
      <c r="X50" s="136">
        <f t="shared" si="30"/>
        <v>125768740</v>
      </c>
      <c r="Y50" s="136">
        <f t="shared" si="30"/>
        <v>129685579</v>
      </c>
      <c r="Z50" s="136">
        <f t="shared" si="30"/>
        <v>121969031</v>
      </c>
      <c r="AA50" s="136">
        <f t="shared" si="30"/>
        <v>105388541</v>
      </c>
      <c r="AB50" s="136">
        <f t="shared" si="30"/>
        <v>108781127</v>
      </c>
      <c r="AC50" s="136">
        <f t="shared" si="30"/>
        <v>103194596</v>
      </c>
      <c r="AD50" s="136">
        <f t="shared" si="30"/>
        <v>100827245</v>
      </c>
      <c r="AE50" s="136">
        <f t="shared" si="30"/>
        <v>103501495</v>
      </c>
      <c r="AF50" s="136">
        <f t="shared" si="30"/>
        <v>104336354</v>
      </c>
      <c r="AG50" s="136">
        <f t="shared" si="30"/>
        <v>106946062</v>
      </c>
      <c r="AH50" s="136">
        <f t="shared" si="30"/>
        <v>112537726</v>
      </c>
      <c r="AI50" s="136">
        <f t="shared" si="30"/>
        <v>122499861</v>
      </c>
      <c r="AJ50" s="136">
        <f t="shared" si="30"/>
        <v>117600510</v>
      </c>
      <c r="AK50" s="136">
        <f t="shared" ref="AK50:BP50" si="31">SUBTOTAL(9,AK46:AK49)</f>
        <v>124486710</v>
      </c>
      <c r="AL50" s="136">
        <f t="shared" si="31"/>
        <v>120755527</v>
      </c>
      <c r="AM50" s="136">
        <f t="shared" si="31"/>
        <v>105019367</v>
      </c>
      <c r="AN50" s="136">
        <f t="shared" si="31"/>
        <v>108694900</v>
      </c>
      <c r="AO50" s="135">
        <f t="shared" si="31"/>
        <v>102920433</v>
      </c>
      <c r="AP50" s="135">
        <f t="shared" si="31"/>
        <v>100333834</v>
      </c>
      <c r="AQ50" s="135">
        <f t="shared" si="31"/>
        <v>102774131</v>
      </c>
      <c r="AR50" s="135">
        <f t="shared" si="31"/>
        <v>103625674</v>
      </c>
      <c r="AS50" s="135">
        <f t="shared" si="31"/>
        <v>106241669</v>
      </c>
      <c r="AT50" s="135">
        <f t="shared" si="31"/>
        <v>111813949</v>
      </c>
      <c r="AU50" s="135">
        <f t="shared" si="31"/>
        <v>121724328</v>
      </c>
      <c r="AV50" s="135">
        <f t="shared" si="31"/>
        <v>116713975</v>
      </c>
      <c r="AW50" s="135">
        <f t="shared" si="31"/>
        <v>123758911</v>
      </c>
      <c r="AX50" s="135">
        <f t="shared" si="31"/>
        <v>120390431</v>
      </c>
      <c r="AY50" s="135">
        <f t="shared" si="31"/>
        <v>104778910</v>
      </c>
      <c r="AZ50" s="135">
        <f t="shared" si="31"/>
        <v>108843598</v>
      </c>
      <c r="BA50" s="135">
        <f t="shared" si="31"/>
        <v>103597310</v>
      </c>
      <c r="BB50" s="135">
        <f t="shared" si="31"/>
        <v>100952025</v>
      </c>
      <c r="BC50" s="135">
        <f t="shared" si="31"/>
        <v>103340783</v>
      </c>
      <c r="BD50" s="135">
        <f t="shared" si="31"/>
        <v>104059826</v>
      </c>
      <c r="BE50" s="135">
        <f t="shared" si="31"/>
        <v>107735176</v>
      </c>
      <c r="BF50" s="135">
        <f t="shared" si="31"/>
        <v>113174739</v>
      </c>
      <c r="BG50" s="135">
        <f t="shared" si="31"/>
        <v>123341681</v>
      </c>
      <c r="BH50" s="135">
        <f t="shared" si="31"/>
        <v>118363707</v>
      </c>
      <c r="BI50" s="135">
        <f t="shared" si="31"/>
        <v>125597419</v>
      </c>
      <c r="BJ50" s="135">
        <f t="shared" si="31"/>
        <v>122290556</v>
      </c>
      <c r="BK50" s="135">
        <f t="shared" si="31"/>
        <v>106666194</v>
      </c>
      <c r="BL50" s="135">
        <f t="shared" si="31"/>
        <v>110889880</v>
      </c>
      <c r="BM50" s="135">
        <f t="shared" si="31"/>
        <v>107082695</v>
      </c>
      <c r="BN50" s="135">
        <f t="shared" si="31"/>
        <v>103643478</v>
      </c>
      <c r="BO50" s="135">
        <f t="shared" si="31"/>
        <v>105731185</v>
      </c>
      <c r="BP50" s="135">
        <f t="shared" si="31"/>
        <v>106364465</v>
      </c>
      <c r="BQ50" s="135">
        <f t="shared" ref="BQ50:CD50" si="32">SUBTOTAL(9,BQ46:BQ49)</f>
        <v>109180825</v>
      </c>
      <c r="BR50" s="135">
        <f t="shared" si="32"/>
        <v>115324384</v>
      </c>
      <c r="BS50" s="135">
        <f t="shared" si="32"/>
        <v>126414810</v>
      </c>
      <c r="BT50" s="135">
        <f t="shared" si="32"/>
        <v>120598887</v>
      </c>
      <c r="BU50" s="135">
        <f t="shared" si="32"/>
        <v>128021908</v>
      </c>
      <c r="BV50" s="135">
        <f t="shared" si="32"/>
        <v>124955978</v>
      </c>
      <c r="BW50" s="135">
        <f t="shared" si="32"/>
        <v>108714839</v>
      </c>
      <c r="BX50" s="135">
        <f t="shared" si="32"/>
        <v>113981165</v>
      </c>
      <c r="BY50" s="134">
        <f t="shared" si="32"/>
        <v>792450103</v>
      </c>
      <c r="BZ50" s="134">
        <f t="shared" si="32"/>
        <v>1159072787</v>
      </c>
      <c r="CA50" s="134">
        <f t="shared" si="32"/>
        <v>1330400353</v>
      </c>
      <c r="CB50" s="134">
        <f t="shared" si="32"/>
        <v>1323919843</v>
      </c>
      <c r="CC50" s="134">
        <f t="shared" si="32"/>
        <v>1340009296</v>
      </c>
      <c r="CD50" s="134">
        <f t="shared" si="32"/>
        <v>1370014619</v>
      </c>
      <c r="CF50" s="145">
        <f>SUM(Z50:AK50)</f>
        <v>1332069258</v>
      </c>
      <c r="CG50" s="145">
        <f>SUM(AL50:AW50)</f>
        <v>1324376698</v>
      </c>
    </row>
    <row r="51" spans="1:85" s="98" customFormat="1" outlineLevel="2">
      <c r="A51" s="10">
        <v>2</v>
      </c>
      <c r="B51" s="10">
        <v>91</v>
      </c>
      <c r="C51" s="10" t="s">
        <v>376</v>
      </c>
      <c r="D51" s="131" t="s">
        <v>52</v>
      </c>
      <c r="E51" s="121">
        <v>0</v>
      </c>
      <c r="F51" s="121">
        <v>0</v>
      </c>
      <c r="G51" s="121">
        <v>0</v>
      </c>
      <c r="H51" s="121">
        <v>0</v>
      </c>
      <c r="I51" s="121">
        <v>0</v>
      </c>
      <c r="J51" s="121">
        <v>0</v>
      </c>
      <c r="K51" s="121">
        <v>0</v>
      </c>
      <c r="L51" s="121">
        <v>0</v>
      </c>
      <c r="M51" s="121">
        <v>0</v>
      </c>
      <c r="N51" s="121">
        <v>0</v>
      </c>
      <c r="O51" s="121">
        <v>0</v>
      </c>
      <c r="P51" s="121">
        <v>0</v>
      </c>
      <c r="Q51" s="121">
        <v>0</v>
      </c>
      <c r="R51" s="121">
        <v>0</v>
      </c>
      <c r="S51" s="121">
        <v>0</v>
      </c>
      <c r="T51" s="121">
        <v>0</v>
      </c>
      <c r="U51" s="121">
        <v>0</v>
      </c>
      <c r="V51" s="121">
        <v>0</v>
      </c>
      <c r="W51" s="121">
        <v>0</v>
      </c>
      <c r="X51" s="121">
        <v>0</v>
      </c>
      <c r="Y51" s="121">
        <v>0</v>
      </c>
      <c r="Z51" s="121">
        <v>0</v>
      </c>
      <c r="AA51" s="121">
        <v>0</v>
      </c>
      <c r="AB51" s="121">
        <v>0</v>
      </c>
      <c r="AC51" s="121">
        <v>0</v>
      </c>
      <c r="AD51" s="121">
        <v>0</v>
      </c>
      <c r="AE51" s="121">
        <v>0</v>
      </c>
      <c r="AF51" s="121">
        <v>0</v>
      </c>
      <c r="AG51" s="121">
        <v>0</v>
      </c>
      <c r="AH51" s="121">
        <v>0</v>
      </c>
      <c r="AI51" s="121">
        <v>0</v>
      </c>
      <c r="AJ51" s="121">
        <v>0</v>
      </c>
      <c r="AK51" s="121">
        <v>0</v>
      </c>
      <c r="AL51" s="121">
        <v>0</v>
      </c>
      <c r="AM51" s="121">
        <v>0</v>
      </c>
      <c r="AN51" s="121">
        <v>0</v>
      </c>
      <c r="AO51" s="130">
        <v>0</v>
      </c>
      <c r="AP51" s="130">
        <v>0</v>
      </c>
      <c r="AQ51" s="130">
        <v>0</v>
      </c>
      <c r="AR51" s="130">
        <v>0</v>
      </c>
      <c r="AS51" s="130">
        <v>0</v>
      </c>
      <c r="AT51" s="130">
        <v>0</v>
      </c>
      <c r="AU51" s="130">
        <v>0</v>
      </c>
      <c r="AV51" s="130">
        <v>0</v>
      </c>
      <c r="AW51" s="130">
        <v>0</v>
      </c>
      <c r="AX51" s="130">
        <v>0</v>
      </c>
      <c r="AY51" s="130">
        <v>0</v>
      </c>
      <c r="AZ51" s="130">
        <v>0</v>
      </c>
      <c r="BA51" s="130">
        <v>0</v>
      </c>
      <c r="BB51" s="130">
        <v>0</v>
      </c>
      <c r="BC51" s="130">
        <v>0</v>
      </c>
      <c r="BD51" s="130">
        <v>0</v>
      </c>
      <c r="BE51" s="130">
        <v>0</v>
      </c>
      <c r="BF51" s="130">
        <v>0</v>
      </c>
      <c r="BG51" s="130">
        <v>0</v>
      </c>
      <c r="BH51" s="130">
        <v>0</v>
      </c>
      <c r="BI51" s="130">
        <v>0</v>
      </c>
      <c r="BJ51" s="130">
        <v>0</v>
      </c>
      <c r="BK51" s="130">
        <v>0</v>
      </c>
      <c r="BL51" s="130">
        <v>0</v>
      </c>
      <c r="BM51" s="130">
        <v>0</v>
      </c>
      <c r="BN51" s="130">
        <v>0</v>
      </c>
      <c r="BO51" s="130">
        <v>0</v>
      </c>
      <c r="BP51" s="130">
        <v>0</v>
      </c>
      <c r="BQ51" s="130">
        <v>0</v>
      </c>
      <c r="BR51" s="130">
        <v>0</v>
      </c>
      <c r="BS51" s="130">
        <v>0</v>
      </c>
      <c r="BT51" s="130">
        <v>0</v>
      </c>
      <c r="BU51" s="130">
        <v>0</v>
      </c>
      <c r="BV51" s="130">
        <v>0</v>
      </c>
      <c r="BW51" s="130">
        <v>0</v>
      </c>
      <c r="BX51" s="130">
        <v>0</v>
      </c>
      <c r="BY51" s="132">
        <f>SUM(E51:P51)</f>
        <v>0</v>
      </c>
      <c r="BZ51" s="132">
        <f>SUM(Q51:AB51)</f>
        <v>0</v>
      </c>
      <c r="CA51" s="132">
        <f>SUM(AC51:AN51)</f>
        <v>0</v>
      </c>
      <c r="CB51" s="132">
        <f>SUM(AO51:AZ51)</f>
        <v>0</v>
      </c>
      <c r="CC51" s="132">
        <f>SUM(BA51:BL51)</f>
        <v>0</v>
      </c>
      <c r="CD51" s="132">
        <f>SUM(BM51:BX51)</f>
        <v>0</v>
      </c>
    </row>
    <row r="52" spans="1:85" s="98" customFormat="1" outlineLevel="2">
      <c r="A52" s="10">
        <v>3</v>
      </c>
      <c r="B52" s="10">
        <v>91</v>
      </c>
      <c r="C52" s="10" t="s">
        <v>376</v>
      </c>
      <c r="D52" s="131" t="s">
        <v>52</v>
      </c>
      <c r="E52" s="121">
        <v>7161000</v>
      </c>
      <c r="F52" s="121">
        <v>6220283</v>
      </c>
      <c r="G52" s="121">
        <v>3334000</v>
      </c>
      <c r="H52" s="121">
        <v>326000</v>
      </c>
      <c r="I52" s="121">
        <v>724000</v>
      </c>
      <c r="J52" s="121">
        <v>53000</v>
      </c>
      <c r="K52" s="121">
        <v>60000</v>
      </c>
      <c r="L52" s="121">
        <v>54000</v>
      </c>
      <c r="M52" s="121">
        <v>55000</v>
      </c>
      <c r="N52" s="121">
        <v>688000</v>
      </c>
      <c r="O52" s="121">
        <v>4046000</v>
      </c>
      <c r="P52" s="121">
        <v>6105000</v>
      </c>
      <c r="Q52" s="121">
        <v>6114000</v>
      </c>
      <c r="R52" s="121">
        <v>5331000</v>
      </c>
      <c r="S52" s="121">
        <v>4640000</v>
      </c>
      <c r="T52" s="121">
        <v>49000</v>
      </c>
      <c r="U52" s="121">
        <v>100000</v>
      </c>
      <c r="V52" s="121">
        <v>56000</v>
      </c>
      <c r="W52" s="121">
        <v>45000</v>
      </c>
      <c r="X52" s="121">
        <v>47000</v>
      </c>
      <c r="Y52" s="121">
        <v>39000</v>
      </c>
      <c r="Z52" s="121">
        <v>691957</v>
      </c>
      <c r="AA52" s="121">
        <v>4601709</v>
      </c>
      <c r="AB52" s="121">
        <v>4165261</v>
      </c>
      <c r="AC52" s="121">
        <v>5842232</v>
      </c>
      <c r="AD52" s="121">
        <v>5596492</v>
      </c>
      <c r="AE52" s="121">
        <v>5915578</v>
      </c>
      <c r="AF52" s="121">
        <v>48955</v>
      </c>
      <c r="AG52" s="121">
        <v>94330</v>
      </c>
      <c r="AH52" s="121">
        <v>45255</v>
      </c>
      <c r="AI52" s="121">
        <v>42080</v>
      </c>
      <c r="AJ52" s="121">
        <v>40534</v>
      </c>
      <c r="AK52" s="121">
        <v>35393</v>
      </c>
      <c r="AL52" s="121">
        <v>670951</v>
      </c>
      <c r="AM52" s="121">
        <v>4462624</v>
      </c>
      <c r="AN52" s="121">
        <v>3959389</v>
      </c>
      <c r="AO52" s="130">
        <v>5428408</v>
      </c>
      <c r="AP52" s="130">
        <v>5154918</v>
      </c>
      <c r="AQ52" s="130">
        <v>5468300</v>
      </c>
      <c r="AR52" s="130">
        <v>44181</v>
      </c>
      <c r="AS52" s="130">
        <v>85172</v>
      </c>
      <c r="AT52" s="130">
        <v>40265</v>
      </c>
      <c r="AU52" s="130">
        <v>37662</v>
      </c>
      <c r="AV52" s="130">
        <v>36078</v>
      </c>
      <c r="AW52" s="130">
        <v>31455</v>
      </c>
      <c r="AX52" s="130">
        <v>595845</v>
      </c>
      <c r="AY52" s="130">
        <v>4011445</v>
      </c>
      <c r="AZ52" s="130">
        <v>3399788</v>
      </c>
      <c r="BA52" s="130">
        <v>4962487</v>
      </c>
      <c r="BB52" s="130">
        <v>4743164</v>
      </c>
      <c r="BC52" s="130">
        <v>5088925</v>
      </c>
      <c r="BD52" s="130">
        <v>40749</v>
      </c>
      <c r="BE52" s="130">
        <v>78784</v>
      </c>
      <c r="BF52" s="130">
        <v>37352</v>
      </c>
      <c r="BG52" s="130">
        <v>35333</v>
      </c>
      <c r="BH52" s="130">
        <v>33740</v>
      </c>
      <c r="BI52" s="130">
        <v>29689</v>
      </c>
      <c r="BJ52" s="130">
        <v>563263</v>
      </c>
      <c r="BK52" s="130">
        <v>3836119</v>
      </c>
      <c r="BL52" s="130">
        <v>3230446</v>
      </c>
      <c r="BM52" s="130">
        <v>4808559</v>
      </c>
      <c r="BN52" s="130">
        <v>4589315</v>
      </c>
      <c r="BO52" s="130">
        <v>4933538</v>
      </c>
      <c r="BP52" s="130">
        <v>39306</v>
      </c>
      <c r="BQ52" s="130">
        <v>76050</v>
      </c>
      <c r="BR52" s="130">
        <v>33606</v>
      </c>
      <c r="BS52" s="130">
        <v>31888</v>
      </c>
      <c r="BT52" s="130">
        <v>30575</v>
      </c>
      <c r="BU52" s="130">
        <v>26831</v>
      </c>
      <c r="BV52" s="130">
        <v>511867</v>
      </c>
      <c r="BW52" s="130">
        <v>3486296</v>
      </c>
      <c r="BX52" s="130">
        <v>2907017</v>
      </c>
      <c r="BY52" s="132">
        <f>SUM(E52:P52)</f>
        <v>28826283</v>
      </c>
      <c r="BZ52" s="132">
        <f>SUM(Q52:AB52)</f>
        <v>25879927</v>
      </c>
      <c r="CA52" s="132">
        <f>SUM(AC52:AN52)</f>
        <v>26753813</v>
      </c>
      <c r="CB52" s="132">
        <f>SUM(AO52:AZ52)</f>
        <v>24333517</v>
      </c>
      <c r="CC52" s="132">
        <f>SUM(BA52:BL52)</f>
        <v>22680051</v>
      </c>
      <c r="CD52" s="132">
        <f>SUM(BM52:BX52)</f>
        <v>21474848</v>
      </c>
    </row>
    <row r="53" spans="1:85" s="98" customFormat="1" outlineLevel="2">
      <c r="A53" s="10">
        <v>2</v>
      </c>
      <c r="B53" s="10">
        <v>90</v>
      </c>
      <c r="C53" s="10" t="s">
        <v>375</v>
      </c>
      <c r="D53" s="131" t="s">
        <v>52</v>
      </c>
      <c r="E53" s="121">
        <v>0</v>
      </c>
      <c r="F53" s="121">
        <v>0</v>
      </c>
      <c r="G53" s="121">
        <v>0</v>
      </c>
      <c r="H53" s="121">
        <v>0</v>
      </c>
      <c r="I53" s="121">
        <v>0</v>
      </c>
      <c r="J53" s="121">
        <v>0</v>
      </c>
      <c r="K53" s="121">
        <v>0</v>
      </c>
      <c r="L53" s="121">
        <v>0</v>
      </c>
      <c r="M53" s="121">
        <v>0</v>
      </c>
      <c r="N53" s="121">
        <v>0</v>
      </c>
      <c r="O53" s="121">
        <v>9522334</v>
      </c>
      <c r="P53" s="121">
        <v>0</v>
      </c>
      <c r="Q53" s="121">
        <v>0</v>
      </c>
      <c r="R53" s="121">
        <v>7209503</v>
      </c>
      <c r="S53" s="121">
        <v>498400</v>
      </c>
      <c r="T53" s="121">
        <v>644000</v>
      </c>
      <c r="U53" s="121">
        <v>728000</v>
      </c>
      <c r="V53" s="121">
        <v>700000</v>
      </c>
      <c r="W53" s="121">
        <v>778400</v>
      </c>
      <c r="X53" s="121">
        <v>974400</v>
      </c>
      <c r="Y53" s="121">
        <v>0</v>
      </c>
      <c r="Z53" s="121">
        <v>806241</v>
      </c>
      <c r="AA53" s="121">
        <v>771303</v>
      </c>
      <c r="AB53" s="121">
        <v>730610</v>
      </c>
      <c r="AC53" s="121">
        <v>621218</v>
      </c>
      <c r="AD53" s="121">
        <v>646390</v>
      </c>
      <c r="AE53" s="121">
        <v>503090</v>
      </c>
      <c r="AF53" s="121">
        <v>649804</v>
      </c>
      <c r="AG53" s="121">
        <v>715307</v>
      </c>
      <c r="AH53" s="121">
        <v>645407</v>
      </c>
      <c r="AI53" s="121">
        <v>748786</v>
      </c>
      <c r="AJ53" s="121">
        <v>922915</v>
      </c>
      <c r="AK53" s="121">
        <v>1092038</v>
      </c>
      <c r="AL53" s="121">
        <v>799414</v>
      </c>
      <c r="AM53" s="121">
        <v>770613</v>
      </c>
      <c r="AN53" s="121">
        <v>732175</v>
      </c>
      <c r="AO53" s="130">
        <v>623595</v>
      </c>
      <c r="AP53" s="130">
        <v>648615</v>
      </c>
      <c r="AQ53" s="130">
        <v>504489</v>
      </c>
      <c r="AR53" s="130">
        <v>651679</v>
      </c>
      <c r="AS53" s="130">
        <v>717029</v>
      </c>
      <c r="AT53" s="130">
        <v>646759</v>
      </c>
      <c r="AU53" s="130">
        <v>750196</v>
      </c>
      <c r="AV53" s="130">
        <v>925007</v>
      </c>
      <c r="AW53" s="130">
        <v>1095451</v>
      </c>
      <c r="AX53" s="130">
        <v>803178</v>
      </c>
      <c r="AY53" s="130">
        <v>776064</v>
      </c>
      <c r="AZ53" s="130">
        <v>739157</v>
      </c>
      <c r="BA53" s="130">
        <v>629667</v>
      </c>
      <c r="BB53" s="130">
        <v>654504</v>
      </c>
      <c r="BC53" s="130">
        <v>508395</v>
      </c>
      <c r="BD53" s="130">
        <v>655831</v>
      </c>
      <c r="BE53" s="130">
        <v>720185</v>
      </c>
      <c r="BF53" s="130">
        <v>648025</v>
      </c>
      <c r="BG53" s="130">
        <v>752229</v>
      </c>
      <c r="BH53" s="130">
        <v>927459</v>
      </c>
      <c r="BI53" s="130">
        <v>1098723</v>
      </c>
      <c r="BJ53" s="130">
        <v>805970</v>
      </c>
      <c r="BK53" s="130">
        <v>780341</v>
      </c>
      <c r="BL53" s="130">
        <v>744378</v>
      </c>
      <c r="BM53" s="130">
        <v>646408</v>
      </c>
      <c r="BN53" s="130">
        <v>659965</v>
      </c>
      <c r="BO53" s="130">
        <v>511450</v>
      </c>
      <c r="BP53" s="130">
        <v>658110</v>
      </c>
      <c r="BQ53" s="130">
        <v>724270</v>
      </c>
      <c r="BR53" s="130">
        <v>653201</v>
      </c>
      <c r="BS53" s="130">
        <v>753699</v>
      </c>
      <c r="BT53" s="130">
        <v>925415</v>
      </c>
      <c r="BU53" s="130">
        <v>1095854</v>
      </c>
      <c r="BV53" s="130">
        <v>805777</v>
      </c>
      <c r="BW53" s="130">
        <v>777817</v>
      </c>
      <c r="BX53" s="130">
        <v>748191</v>
      </c>
      <c r="BY53" s="132">
        <f>SUM(E53:P53)</f>
        <v>9522334</v>
      </c>
      <c r="BZ53" s="132">
        <f>SUM(Q53:AB53)</f>
        <v>13840857</v>
      </c>
      <c r="CA53" s="132">
        <f>SUM(AC53:AN53)</f>
        <v>8847157</v>
      </c>
      <c r="CB53" s="132">
        <f>SUM(AO53:AZ53)</f>
        <v>8881219</v>
      </c>
      <c r="CC53" s="132">
        <f>SUM(BA53:BL53)</f>
        <v>8925707</v>
      </c>
      <c r="CD53" s="132">
        <f>SUM(BM53:BX53)</f>
        <v>8960157</v>
      </c>
    </row>
    <row r="54" spans="1:85" s="98" customFormat="1" outlineLevel="2">
      <c r="A54" s="10">
        <v>3</v>
      </c>
      <c r="B54" s="10">
        <v>90</v>
      </c>
      <c r="C54" s="10" t="s">
        <v>375</v>
      </c>
      <c r="D54" s="131" t="s">
        <v>52</v>
      </c>
      <c r="E54" s="121">
        <v>14937781</v>
      </c>
      <c r="F54" s="121">
        <v>15288322</v>
      </c>
      <c r="G54" s="121">
        <v>9102480</v>
      </c>
      <c r="H54" s="121">
        <v>18664789</v>
      </c>
      <c r="I54" s="121">
        <v>16694200</v>
      </c>
      <c r="J54" s="121">
        <v>16353790</v>
      </c>
      <c r="K54" s="121">
        <v>8988000</v>
      </c>
      <c r="L54" s="121">
        <v>18417600</v>
      </c>
      <c r="M54" s="121">
        <v>13000400</v>
      </c>
      <c r="N54" s="121">
        <v>10458600</v>
      </c>
      <c r="O54" s="121">
        <v>11646000</v>
      </c>
      <c r="P54" s="121">
        <v>12924000</v>
      </c>
      <c r="Q54" s="121">
        <v>15378910</v>
      </c>
      <c r="R54" s="121">
        <v>14847400</v>
      </c>
      <c r="S54" s="121">
        <v>12345800</v>
      </c>
      <c r="T54" s="121">
        <v>13823691</v>
      </c>
      <c r="U54" s="121">
        <v>15144965</v>
      </c>
      <c r="V54" s="121">
        <v>15660285</v>
      </c>
      <c r="W54" s="121">
        <v>12806000</v>
      </c>
      <c r="X54" s="121">
        <v>13099600</v>
      </c>
      <c r="Y54" s="121">
        <v>12928200</v>
      </c>
      <c r="Z54" s="121">
        <v>10518755</v>
      </c>
      <c r="AA54" s="121">
        <v>13245551</v>
      </c>
      <c r="AB54" s="121">
        <v>8817663</v>
      </c>
      <c r="AC54" s="121">
        <v>14695315</v>
      </c>
      <c r="AD54" s="121">
        <v>15586822</v>
      </c>
      <c r="AE54" s="121">
        <v>15739773</v>
      </c>
      <c r="AF54" s="121">
        <v>13810950</v>
      </c>
      <c r="AG54" s="121">
        <v>14286230</v>
      </c>
      <c r="AH54" s="121">
        <v>12655489</v>
      </c>
      <c r="AI54" s="121">
        <v>11974900</v>
      </c>
      <c r="AJ54" s="121">
        <v>11297458</v>
      </c>
      <c r="AK54" s="121">
        <v>11732456</v>
      </c>
      <c r="AL54" s="121">
        <v>10199433</v>
      </c>
      <c r="AM54" s="121">
        <v>12845210</v>
      </c>
      <c r="AN54" s="121">
        <v>8381843</v>
      </c>
      <c r="AO54" s="130">
        <v>13654400</v>
      </c>
      <c r="AP54" s="130">
        <v>14356994</v>
      </c>
      <c r="AQ54" s="130">
        <v>14549684</v>
      </c>
      <c r="AR54" s="130">
        <v>12464195</v>
      </c>
      <c r="AS54" s="130">
        <v>12899313</v>
      </c>
      <c r="AT54" s="130">
        <v>11260066</v>
      </c>
      <c r="AU54" s="130">
        <v>10717835</v>
      </c>
      <c r="AV54" s="130">
        <v>10055498</v>
      </c>
      <c r="AW54" s="130">
        <v>10427176</v>
      </c>
      <c r="AX54" s="130">
        <v>9057712</v>
      </c>
      <c r="AY54" s="130">
        <v>11546538</v>
      </c>
      <c r="AZ54" s="130">
        <v>7197193</v>
      </c>
      <c r="BA54" s="130">
        <v>12482440</v>
      </c>
      <c r="BB54" s="130">
        <v>13210214</v>
      </c>
      <c r="BC54" s="130">
        <v>13540270</v>
      </c>
      <c r="BD54" s="130">
        <v>11496005</v>
      </c>
      <c r="BE54" s="130">
        <v>11931741</v>
      </c>
      <c r="BF54" s="130">
        <v>10445377</v>
      </c>
      <c r="BG54" s="130">
        <v>10055035</v>
      </c>
      <c r="BH54" s="130">
        <v>9403770</v>
      </c>
      <c r="BI54" s="130">
        <v>9841752</v>
      </c>
      <c r="BJ54" s="130">
        <v>8562418</v>
      </c>
      <c r="BK54" s="130">
        <v>11041878</v>
      </c>
      <c r="BL54" s="130">
        <v>6838704</v>
      </c>
      <c r="BM54" s="130">
        <v>12095255</v>
      </c>
      <c r="BN54" s="130">
        <v>12781729</v>
      </c>
      <c r="BO54" s="130">
        <v>13126826</v>
      </c>
      <c r="BP54" s="130">
        <v>11088749</v>
      </c>
      <c r="BQ54" s="130">
        <v>11517795</v>
      </c>
      <c r="BR54" s="130">
        <v>11747430</v>
      </c>
      <c r="BS54" s="130">
        <v>11343406</v>
      </c>
      <c r="BT54" s="130">
        <v>10652038</v>
      </c>
      <c r="BU54" s="130">
        <v>11117940</v>
      </c>
      <c r="BV54" s="130">
        <v>9726394</v>
      </c>
      <c r="BW54" s="130">
        <v>12543685</v>
      </c>
      <c r="BX54" s="130">
        <v>7692523</v>
      </c>
      <c r="BY54" s="132">
        <f>SUM(E54:P54)</f>
        <v>166475962</v>
      </c>
      <c r="BZ54" s="132">
        <f>SUM(Q54:AB54)</f>
        <v>158616820</v>
      </c>
      <c r="CA54" s="132">
        <f>SUM(AC54:AN54)</f>
        <v>153205879</v>
      </c>
      <c r="CB54" s="132">
        <f>SUM(AO54:AZ54)</f>
        <v>138186604</v>
      </c>
      <c r="CC54" s="132">
        <f>SUM(BA54:BL54)</f>
        <v>128849604</v>
      </c>
      <c r="CD54" s="132">
        <f>SUM(BM54:BX54)</f>
        <v>135433770</v>
      </c>
    </row>
    <row r="55" spans="1:85" s="98" customFormat="1" outlineLevel="2">
      <c r="A55" s="10">
        <v>5</v>
      </c>
      <c r="B55" s="10">
        <v>90</v>
      </c>
      <c r="C55" s="131" t="s">
        <v>375</v>
      </c>
      <c r="D55" s="131" t="s">
        <v>52</v>
      </c>
      <c r="E55" s="121">
        <v>1590368</v>
      </c>
      <c r="F55" s="121">
        <v>949200</v>
      </c>
      <c r="G55" s="121">
        <v>982800</v>
      </c>
      <c r="H55" s="121">
        <v>1033200</v>
      </c>
      <c r="I55" s="121">
        <v>1159200</v>
      </c>
      <c r="J55" s="121">
        <v>3964800</v>
      </c>
      <c r="K55" s="121">
        <v>3906000</v>
      </c>
      <c r="L55" s="121">
        <v>2049600</v>
      </c>
      <c r="M55" s="121">
        <v>1201200</v>
      </c>
      <c r="N55" s="121">
        <v>1184400</v>
      </c>
      <c r="O55" s="121">
        <v>1209600</v>
      </c>
      <c r="P55" s="121">
        <v>1276800</v>
      </c>
      <c r="Q55" s="121">
        <v>1046844</v>
      </c>
      <c r="R55" s="121">
        <v>940800</v>
      </c>
      <c r="S55" s="121">
        <v>991200</v>
      </c>
      <c r="T55" s="121">
        <v>1100400</v>
      </c>
      <c r="U55" s="121">
        <v>1243200</v>
      </c>
      <c r="V55" s="121">
        <v>1503600</v>
      </c>
      <c r="W55" s="121">
        <v>1545600</v>
      </c>
      <c r="X55" s="121">
        <v>1428000</v>
      </c>
      <c r="Y55" s="121">
        <v>1520400</v>
      </c>
      <c r="Z55" s="121">
        <v>1205828</v>
      </c>
      <c r="AA55" s="121">
        <v>1090736</v>
      </c>
      <c r="AB55" s="121">
        <v>1070273</v>
      </c>
      <c r="AC55" s="121">
        <v>1184154</v>
      </c>
      <c r="AD55" s="121">
        <v>1012997</v>
      </c>
      <c r="AE55" s="121">
        <v>1083006</v>
      </c>
      <c r="AF55" s="121">
        <v>1170069</v>
      </c>
      <c r="AG55" s="121">
        <v>1315648</v>
      </c>
      <c r="AH55" s="121">
        <v>2091987</v>
      </c>
      <c r="AI55" s="121">
        <v>2089260</v>
      </c>
      <c r="AJ55" s="121">
        <v>1288603</v>
      </c>
      <c r="AK55" s="121">
        <v>1199570</v>
      </c>
      <c r="AL55" s="121">
        <v>1198214</v>
      </c>
      <c r="AM55" s="121">
        <v>1182864</v>
      </c>
      <c r="AN55" s="121">
        <v>1060691</v>
      </c>
      <c r="AO55" s="130">
        <v>1066340</v>
      </c>
      <c r="AP55" s="130">
        <v>1005296</v>
      </c>
      <c r="AQ55" s="130">
        <v>1094483</v>
      </c>
      <c r="AR55" s="130">
        <v>1209642</v>
      </c>
      <c r="AS55" s="130">
        <v>1412555</v>
      </c>
      <c r="AT55" s="130">
        <v>1821867</v>
      </c>
      <c r="AU55" s="130">
        <v>1761230</v>
      </c>
      <c r="AV55" s="130">
        <v>1407004</v>
      </c>
      <c r="AW55" s="130">
        <v>1230499</v>
      </c>
      <c r="AX55" s="130">
        <v>1206756</v>
      </c>
      <c r="AY55" s="130">
        <v>1143831</v>
      </c>
      <c r="AZ55" s="130">
        <v>1074517</v>
      </c>
      <c r="BA55" s="130">
        <v>1134759</v>
      </c>
      <c r="BB55" s="130">
        <v>1017150</v>
      </c>
      <c r="BC55" s="130">
        <v>1095904</v>
      </c>
      <c r="BD55" s="130">
        <v>1196196</v>
      </c>
      <c r="BE55" s="130">
        <v>1369345</v>
      </c>
      <c r="BF55" s="130">
        <v>1959694</v>
      </c>
      <c r="BG55" s="130">
        <v>1929192</v>
      </c>
      <c r="BH55" s="130">
        <v>1350376</v>
      </c>
      <c r="BI55" s="130">
        <v>1217737</v>
      </c>
      <c r="BJ55" s="130">
        <v>1206236</v>
      </c>
      <c r="BK55" s="130">
        <v>1169103</v>
      </c>
      <c r="BL55" s="130">
        <v>1074343</v>
      </c>
      <c r="BM55" s="130">
        <v>1127837</v>
      </c>
      <c r="BN55" s="130">
        <v>1018977</v>
      </c>
      <c r="BO55" s="130">
        <v>1101093</v>
      </c>
      <c r="BP55" s="130">
        <v>1206668</v>
      </c>
      <c r="BQ55" s="130">
        <v>1397636</v>
      </c>
      <c r="BR55" s="130">
        <v>1903820</v>
      </c>
      <c r="BS55" s="130">
        <v>1848014</v>
      </c>
      <c r="BT55" s="130">
        <v>1375532</v>
      </c>
      <c r="BU55" s="130">
        <v>1220781</v>
      </c>
      <c r="BV55" s="130">
        <v>1205241</v>
      </c>
      <c r="BW55" s="130">
        <v>1151941</v>
      </c>
      <c r="BX55" s="130">
        <v>1078845</v>
      </c>
      <c r="BY55" s="132">
        <f>SUM(E55:P55)</f>
        <v>20507168</v>
      </c>
      <c r="BZ55" s="132">
        <f>SUM(Q55:AB55)</f>
        <v>14686881</v>
      </c>
      <c r="CA55" s="132">
        <f>SUM(AC55:AN55)</f>
        <v>15877063</v>
      </c>
      <c r="CB55" s="132">
        <f>SUM(AO55:AZ55)</f>
        <v>15434020</v>
      </c>
      <c r="CC55" s="132">
        <f>SUM(BA55:BL55)</f>
        <v>15720035</v>
      </c>
      <c r="CD55" s="132">
        <f>SUM(BM55:BX55)</f>
        <v>15636385</v>
      </c>
    </row>
    <row r="56" spans="1:85" s="98" customFormat="1" outlineLevel="1">
      <c r="A56" s="10"/>
      <c r="B56" s="10"/>
      <c r="C56" s="10"/>
      <c r="D56" s="137" t="s">
        <v>374</v>
      </c>
      <c r="E56" s="136">
        <f t="shared" ref="E56:AJ56" si="33">SUBTOTAL(9,E51:E55)</f>
        <v>23689149</v>
      </c>
      <c r="F56" s="136">
        <f t="shared" si="33"/>
        <v>22457805</v>
      </c>
      <c r="G56" s="136">
        <f t="shared" si="33"/>
        <v>13419280</v>
      </c>
      <c r="H56" s="136">
        <f t="shared" si="33"/>
        <v>20023989</v>
      </c>
      <c r="I56" s="136">
        <f t="shared" si="33"/>
        <v>18577400</v>
      </c>
      <c r="J56" s="136">
        <f t="shared" si="33"/>
        <v>20371590</v>
      </c>
      <c r="K56" s="136">
        <f t="shared" si="33"/>
        <v>12954000</v>
      </c>
      <c r="L56" s="136">
        <f t="shared" si="33"/>
        <v>20521200</v>
      </c>
      <c r="M56" s="136">
        <f t="shared" si="33"/>
        <v>14256600</v>
      </c>
      <c r="N56" s="136">
        <f t="shared" si="33"/>
        <v>12331000</v>
      </c>
      <c r="O56" s="136">
        <f t="shared" si="33"/>
        <v>26423934</v>
      </c>
      <c r="P56" s="136">
        <f t="shared" si="33"/>
        <v>20305800</v>
      </c>
      <c r="Q56" s="136">
        <f t="shared" si="33"/>
        <v>22539754</v>
      </c>
      <c r="R56" s="136">
        <f t="shared" si="33"/>
        <v>28328703</v>
      </c>
      <c r="S56" s="136">
        <f t="shared" si="33"/>
        <v>18475400</v>
      </c>
      <c r="T56" s="136">
        <f t="shared" si="33"/>
        <v>15617091</v>
      </c>
      <c r="U56" s="136">
        <f t="shared" si="33"/>
        <v>17216165</v>
      </c>
      <c r="V56" s="136">
        <f t="shared" si="33"/>
        <v>17919885</v>
      </c>
      <c r="W56" s="136">
        <f t="shared" si="33"/>
        <v>15175000</v>
      </c>
      <c r="X56" s="136">
        <f t="shared" si="33"/>
        <v>15549000</v>
      </c>
      <c r="Y56" s="136">
        <f t="shared" si="33"/>
        <v>14487600</v>
      </c>
      <c r="Z56" s="136">
        <f t="shared" si="33"/>
        <v>13222781</v>
      </c>
      <c r="AA56" s="136">
        <f t="shared" si="33"/>
        <v>19709299</v>
      </c>
      <c r="AB56" s="136">
        <f t="shared" si="33"/>
        <v>14783807</v>
      </c>
      <c r="AC56" s="136">
        <f t="shared" si="33"/>
        <v>22342919</v>
      </c>
      <c r="AD56" s="136">
        <f t="shared" si="33"/>
        <v>22842701</v>
      </c>
      <c r="AE56" s="136">
        <f t="shared" si="33"/>
        <v>23241447</v>
      </c>
      <c r="AF56" s="136">
        <f t="shared" si="33"/>
        <v>15679778</v>
      </c>
      <c r="AG56" s="136">
        <f t="shared" si="33"/>
        <v>16411515</v>
      </c>
      <c r="AH56" s="136">
        <f t="shared" si="33"/>
        <v>15438138</v>
      </c>
      <c r="AI56" s="136">
        <f t="shared" si="33"/>
        <v>14855026</v>
      </c>
      <c r="AJ56" s="136">
        <f t="shared" si="33"/>
        <v>13549510</v>
      </c>
      <c r="AK56" s="136">
        <f t="shared" ref="AK56:BP56" si="34">SUBTOTAL(9,AK51:AK55)</f>
        <v>14059457</v>
      </c>
      <c r="AL56" s="136">
        <f t="shared" si="34"/>
        <v>12868012</v>
      </c>
      <c r="AM56" s="136">
        <f t="shared" si="34"/>
        <v>19261311</v>
      </c>
      <c r="AN56" s="136">
        <f t="shared" si="34"/>
        <v>14134098</v>
      </c>
      <c r="AO56" s="135">
        <f t="shared" si="34"/>
        <v>20772743</v>
      </c>
      <c r="AP56" s="135">
        <f t="shared" si="34"/>
        <v>21165823</v>
      </c>
      <c r="AQ56" s="135">
        <f t="shared" si="34"/>
        <v>21616956</v>
      </c>
      <c r="AR56" s="135">
        <f t="shared" si="34"/>
        <v>14369697</v>
      </c>
      <c r="AS56" s="135">
        <f t="shared" si="34"/>
        <v>15114069</v>
      </c>
      <c r="AT56" s="135">
        <f t="shared" si="34"/>
        <v>13768957</v>
      </c>
      <c r="AU56" s="135">
        <f t="shared" si="34"/>
        <v>13266923</v>
      </c>
      <c r="AV56" s="135">
        <f t="shared" si="34"/>
        <v>12423587</v>
      </c>
      <c r="AW56" s="135">
        <f t="shared" si="34"/>
        <v>12784581</v>
      </c>
      <c r="AX56" s="135">
        <f t="shared" si="34"/>
        <v>11663491</v>
      </c>
      <c r="AY56" s="135">
        <f t="shared" si="34"/>
        <v>17477878</v>
      </c>
      <c r="AZ56" s="135">
        <f t="shared" si="34"/>
        <v>12410655</v>
      </c>
      <c r="BA56" s="135">
        <f t="shared" si="34"/>
        <v>19209353</v>
      </c>
      <c r="BB56" s="135">
        <f t="shared" si="34"/>
        <v>19625032</v>
      </c>
      <c r="BC56" s="135">
        <f t="shared" si="34"/>
        <v>20233494</v>
      </c>
      <c r="BD56" s="135">
        <f t="shared" si="34"/>
        <v>13388781</v>
      </c>
      <c r="BE56" s="135">
        <f t="shared" si="34"/>
        <v>14100055</v>
      </c>
      <c r="BF56" s="135">
        <f t="shared" si="34"/>
        <v>13090448</v>
      </c>
      <c r="BG56" s="135">
        <f t="shared" si="34"/>
        <v>12771789</v>
      </c>
      <c r="BH56" s="135">
        <f t="shared" si="34"/>
        <v>11715345</v>
      </c>
      <c r="BI56" s="135">
        <f t="shared" si="34"/>
        <v>12187901</v>
      </c>
      <c r="BJ56" s="135">
        <f t="shared" si="34"/>
        <v>11137887</v>
      </c>
      <c r="BK56" s="135">
        <f t="shared" si="34"/>
        <v>16827441</v>
      </c>
      <c r="BL56" s="135">
        <f t="shared" si="34"/>
        <v>11887871</v>
      </c>
      <c r="BM56" s="135">
        <f t="shared" si="34"/>
        <v>18678059</v>
      </c>
      <c r="BN56" s="135">
        <f t="shared" si="34"/>
        <v>19049986</v>
      </c>
      <c r="BO56" s="135">
        <f t="shared" si="34"/>
        <v>19672907</v>
      </c>
      <c r="BP56" s="135">
        <f t="shared" si="34"/>
        <v>12992833</v>
      </c>
      <c r="BQ56" s="135">
        <f t="shared" ref="BQ56:CD56" si="35">SUBTOTAL(9,BQ51:BQ55)</f>
        <v>13715751</v>
      </c>
      <c r="BR56" s="135">
        <f t="shared" si="35"/>
        <v>14338057</v>
      </c>
      <c r="BS56" s="135">
        <f t="shared" si="35"/>
        <v>13977007</v>
      </c>
      <c r="BT56" s="135">
        <f t="shared" si="35"/>
        <v>12983560</v>
      </c>
      <c r="BU56" s="135">
        <f t="shared" si="35"/>
        <v>13461406</v>
      </c>
      <c r="BV56" s="135">
        <f t="shared" si="35"/>
        <v>12249279</v>
      </c>
      <c r="BW56" s="135">
        <f t="shared" si="35"/>
        <v>17959739</v>
      </c>
      <c r="BX56" s="135">
        <f t="shared" si="35"/>
        <v>12426576</v>
      </c>
      <c r="BY56" s="134">
        <f t="shared" si="35"/>
        <v>225331747</v>
      </c>
      <c r="BZ56" s="134">
        <f t="shared" si="35"/>
        <v>213024485</v>
      </c>
      <c r="CA56" s="134">
        <f t="shared" si="35"/>
        <v>204683912</v>
      </c>
      <c r="CB56" s="134">
        <f t="shared" si="35"/>
        <v>186835360</v>
      </c>
      <c r="CC56" s="134">
        <f t="shared" si="35"/>
        <v>176175397</v>
      </c>
      <c r="CD56" s="134">
        <f t="shared" si="35"/>
        <v>181505160</v>
      </c>
      <c r="CF56" s="145">
        <f>SUM(Z56:AK56)</f>
        <v>206136378</v>
      </c>
      <c r="CG56" s="145">
        <f>SUM(AL56:AW56)</f>
        <v>191546757</v>
      </c>
    </row>
    <row r="57" spans="1:85" s="98" customFormat="1" outlineLevel="2">
      <c r="A57" s="10">
        <v>2</v>
      </c>
      <c r="B57" s="10">
        <v>170</v>
      </c>
      <c r="C57" s="10" t="s">
        <v>326</v>
      </c>
      <c r="D57" s="10" t="s">
        <v>326</v>
      </c>
      <c r="E57" s="121">
        <v>119073941</v>
      </c>
      <c r="F57" s="121">
        <v>104311989</v>
      </c>
      <c r="G57" s="121">
        <v>110157515</v>
      </c>
      <c r="H57" s="121">
        <v>110449379</v>
      </c>
      <c r="I57" s="121">
        <v>118376680</v>
      </c>
      <c r="J57" s="121">
        <v>124053477</v>
      </c>
      <c r="K57" s="121">
        <v>115381967</v>
      </c>
      <c r="L57" s="121">
        <v>115591777</v>
      </c>
      <c r="M57" s="121">
        <v>127855039</v>
      </c>
      <c r="N57" s="121">
        <v>122703926</v>
      </c>
      <c r="O57" s="121">
        <v>119237734</v>
      </c>
      <c r="P57" s="121">
        <v>124270493</v>
      </c>
      <c r="Q57" s="121">
        <v>122110533</v>
      </c>
      <c r="R57" s="121">
        <v>108270404</v>
      </c>
      <c r="S57" s="121">
        <v>99473873</v>
      </c>
      <c r="T57" s="121">
        <v>80227617</v>
      </c>
      <c r="U57" s="121">
        <v>80324829</v>
      </c>
      <c r="V57" s="121">
        <v>72868227</v>
      </c>
      <c r="W57" s="121">
        <v>74424045</v>
      </c>
      <c r="X57" s="121">
        <v>75483099</v>
      </c>
      <c r="Y57" s="121">
        <v>76992222</v>
      </c>
      <c r="Z57" s="121">
        <v>72169558</v>
      </c>
      <c r="AA57" s="121">
        <v>71811219</v>
      </c>
      <c r="AB57" s="121">
        <v>72557321</v>
      </c>
      <c r="AC57" s="121">
        <v>69168249</v>
      </c>
      <c r="AD57" s="121">
        <v>77375950</v>
      </c>
      <c r="AE57" s="121">
        <v>75785295</v>
      </c>
      <c r="AF57" s="121">
        <v>75755438</v>
      </c>
      <c r="AG57" s="121">
        <v>73769793</v>
      </c>
      <c r="AH57" s="121">
        <v>69223411</v>
      </c>
      <c r="AI57" s="121">
        <v>72222549</v>
      </c>
      <c r="AJ57" s="121">
        <v>71111879</v>
      </c>
      <c r="AK57" s="121">
        <v>71418924</v>
      </c>
      <c r="AL57" s="121">
        <v>71451315</v>
      </c>
      <c r="AM57" s="121">
        <v>71746993</v>
      </c>
      <c r="AN57" s="121">
        <v>72821774</v>
      </c>
      <c r="AO57" s="130">
        <v>69537008</v>
      </c>
      <c r="AP57" s="130">
        <v>77758781</v>
      </c>
      <c r="AQ57" s="130">
        <v>76110019</v>
      </c>
      <c r="AR57" s="130">
        <v>76088032</v>
      </c>
      <c r="AS57" s="130">
        <v>74169099</v>
      </c>
      <c r="AT57" s="130">
        <v>69576513</v>
      </c>
      <c r="AU57" s="130">
        <v>72575476</v>
      </c>
      <c r="AV57" s="130">
        <v>71593658</v>
      </c>
      <c r="AW57" s="130">
        <v>71964366</v>
      </c>
      <c r="AX57" s="130">
        <v>72218252</v>
      </c>
      <c r="AY57" s="130">
        <v>72687793</v>
      </c>
      <c r="AZ57" s="130">
        <v>73956483</v>
      </c>
      <c r="BA57" s="130">
        <v>70634478</v>
      </c>
      <c r="BB57" s="130">
        <v>78934593</v>
      </c>
      <c r="BC57" s="130">
        <v>77273451</v>
      </c>
      <c r="BD57" s="130">
        <v>77145951</v>
      </c>
      <c r="BE57" s="130">
        <v>75052324</v>
      </c>
      <c r="BF57" s="130">
        <v>70337904</v>
      </c>
      <c r="BG57" s="130">
        <v>73533580</v>
      </c>
      <c r="BH57" s="130">
        <v>72426240</v>
      </c>
      <c r="BI57" s="130">
        <v>72933440</v>
      </c>
      <c r="BJ57" s="130">
        <v>73225261</v>
      </c>
      <c r="BK57" s="130">
        <v>73959714</v>
      </c>
      <c r="BL57" s="130">
        <v>75365447</v>
      </c>
      <c r="BM57" s="130">
        <v>73483673</v>
      </c>
      <c r="BN57" s="130">
        <v>80659223</v>
      </c>
      <c r="BO57" s="130">
        <v>78777340</v>
      </c>
      <c r="BP57" s="130">
        <v>78564297</v>
      </c>
      <c r="BQ57" s="130">
        <v>76597978</v>
      </c>
      <c r="BR57" s="130">
        <v>71950030</v>
      </c>
      <c r="BS57" s="130">
        <v>74767213</v>
      </c>
      <c r="BT57" s="130">
        <v>73442519</v>
      </c>
      <c r="BU57" s="130">
        <v>73924965</v>
      </c>
      <c r="BV57" s="130">
        <v>74395508</v>
      </c>
      <c r="BW57" s="130">
        <v>74914859</v>
      </c>
      <c r="BX57" s="130">
        <v>76976884</v>
      </c>
      <c r="BY57" s="132">
        <f>SUM(E57:P57)</f>
        <v>1411463917</v>
      </c>
      <c r="BZ57" s="132">
        <f>SUM(Q57:AB57)</f>
        <v>1006712947</v>
      </c>
      <c r="CA57" s="132">
        <f>SUM(AC57:AN57)</f>
        <v>871851570</v>
      </c>
      <c r="CB57" s="132">
        <f>SUM(AO57:AZ57)</f>
        <v>878235480</v>
      </c>
      <c r="CC57" s="132">
        <f>SUM(BA57:BL57)</f>
        <v>890822383</v>
      </c>
      <c r="CD57" s="132">
        <f>SUM(BM57:BX57)</f>
        <v>908454489</v>
      </c>
    </row>
    <row r="58" spans="1:85" s="98" customFormat="1" outlineLevel="2">
      <c r="A58" s="10">
        <v>3</v>
      </c>
      <c r="B58" s="10">
        <v>170</v>
      </c>
      <c r="C58" s="10" t="s">
        <v>326</v>
      </c>
      <c r="D58" s="10" t="s">
        <v>326</v>
      </c>
      <c r="E58" s="121">
        <v>954064</v>
      </c>
      <c r="F58" s="121">
        <v>803456</v>
      </c>
      <c r="G58" s="121">
        <v>765921</v>
      </c>
      <c r="H58" s="121">
        <v>763599</v>
      </c>
      <c r="I58" s="121">
        <v>742798</v>
      </c>
      <c r="J58" s="121">
        <v>710616</v>
      </c>
      <c r="K58" s="121">
        <v>722192</v>
      </c>
      <c r="L58" s="121">
        <v>763516</v>
      </c>
      <c r="M58" s="121">
        <v>734143</v>
      </c>
      <c r="N58" s="121">
        <v>589895</v>
      </c>
      <c r="O58" s="121">
        <v>601808</v>
      </c>
      <c r="P58" s="121">
        <v>647812</v>
      </c>
      <c r="Q58" s="121">
        <v>755916</v>
      </c>
      <c r="R58" s="121">
        <v>622382</v>
      </c>
      <c r="S58" s="121">
        <v>619508</v>
      </c>
      <c r="T58" s="121">
        <v>372242</v>
      </c>
      <c r="U58" s="121">
        <v>358691</v>
      </c>
      <c r="V58" s="121">
        <v>357543</v>
      </c>
      <c r="W58" s="121">
        <v>374573</v>
      </c>
      <c r="X58" s="121">
        <v>381461</v>
      </c>
      <c r="Y58" s="121">
        <v>378148</v>
      </c>
      <c r="Z58" s="121">
        <v>525642</v>
      </c>
      <c r="AA58" s="121">
        <v>594419</v>
      </c>
      <c r="AB58" s="121">
        <v>356579</v>
      </c>
      <c r="AC58" s="121">
        <v>499405</v>
      </c>
      <c r="AD58" s="121">
        <v>548664</v>
      </c>
      <c r="AE58" s="121">
        <v>666313</v>
      </c>
      <c r="AF58" s="121">
        <v>522154</v>
      </c>
      <c r="AG58" s="121">
        <v>493002</v>
      </c>
      <c r="AH58" s="121">
        <v>422356</v>
      </c>
      <c r="AI58" s="121">
        <v>488717</v>
      </c>
      <c r="AJ58" s="121">
        <v>450736</v>
      </c>
      <c r="AK58" s="121">
        <v>474297</v>
      </c>
      <c r="AL58" s="121">
        <v>509685</v>
      </c>
      <c r="AM58" s="121">
        <v>576453</v>
      </c>
      <c r="AN58" s="121">
        <v>338955</v>
      </c>
      <c r="AO58" s="130">
        <v>464030</v>
      </c>
      <c r="AP58" s="130">
        <v>505373</v>
      </c>
      <c r="AQ58" s="130">
        <v>615933</v>
      </c>
      <c r="AR58" s="130">
        <v>471237</v>
      </c>
      <c r="AS58" s="130">
        <v>445141</v>
      </c>
      <c r="AT58" s="130">
        <v>375786</v>
      </c>
      <c r="AU58" s="130">
        <v>473865</v>
      </c>
      <c r="AV58" s="130">
        <v>434617</v>
      </c>
      <c r="AW58" s="130">
        <v>456657</v>
      </c>
      <c r="AX58" s="130">
        <v>490350</v>
      </c>
      <c r="AY58" s="130">
        <v>561354</v>
      </c>
      <c r="AZ58" s="130">
        <v>315303</v>
      </c>
      <c r="BA58" s="130">
        <v>459553</v>
      </c>
      <c r="BB58" s="130">
        <v>503757</v>
      </c>
      <c r="BC58" s="130">
        <v>620968</v>
      </c>
      <c r="BD58" s="130">
        <v>470852</v>
      </c>
      <c r="BE58" s="130">
        <v>446064</v>
      </c>
      <c r="BF58" s="130">
        <v>377647</v>
      </c>
      <c r="BG58" s="130">
        <v>444561</v>
      </c>
      <c r="BH58" s="130">
        <v>406448</v>
      </c>
      <c r="BI58" s="130">
        <v>431018</v>
      </c>
      <c r="BJ58" s="130">
        <v>463537</v>
      </c>
      <c r="BK58" s="130">
        <v>536819</v>
      </c>
      <c r="BL58" s="130">
        <v>299598</v>
      </c>
      <c r="BM58" s="130">
        <v>445298</v>
      </c>
      <c r="BN58" s="130">
        <v>487417</v>
      </c>
      <c r="BO58" s="130">
        <v>602008</v>
      </c>
      <c r="BP58" s="130">
        <v>454172</v>
      </c>
      <c r="BQ58" s="130">
        <v>430589</v>
      </c>
      <c r="BR58" s="130">
        <v>365914</v>
      </c>
      <c r="BS58" s="130">
        <v>432082</v>
      </c>
      <c r="BT58" s="130">
        <v>396653</v>
      </c>
      <c r="BU58" s="130">
        <v>419491</v>
      </c>
      <c r="BV58" s="130">
        <v>453643</v>
      </c>
      <c r="BW58" s="130">
        <v>525393</v>
      </c>
      <c r="BX58" s="130">
        <v>290341</v>
      </c>
      <c r="BY58" s="132">
        <f>SUM(E58:P58)</f>
        <v>8799820</v>
      </c>
      <c r="BZ58" s="132">
        <f>SUM(Q58:AB58)</f>
        <v>5697104</v>
      </c>
      <c r="CA58" s="132">
        <f>SUM(AC58:AN58)</f>
        <v>5990737</v>
      </c>
      <c r="CB58" s="132">
        <f>SUM(AO58:AZ58)</f>
        <v>5609646</v>
      </c>
      <c r="CC58" s="132">
        <f>SUM(BA58:BL58)</f>
        <v>5460822</v>
      </c>
      <c r="CD58" s="132">
        <f>SUM(BM58:BX58)</f>
        <v>5303001</v>
      </c>
    </row>
    <row r="59" spans="1:85" s="98" customFormat="1" outlineLevel="1">
      <c r="A59" s="10"/>
      <c r="B59" s="10"/>
      <c r="C59" s="10"/>
      <c r="D59" s="137" t="s">
        <v>373</v>
      </c>
      <c r="E59" s="136">
        <f t="shared" ref="E59:AJ59" si="36">SUBTOTAL(9,E57:E58)</f>
        <v>120028005</v>
      </c>
      <c r="F59" s="136">
        <f t="shared" si="36"/>
        <v>105115445</v>
      </c>
      <c r="G59" s="136">
        <f t="shared" si="36"/>
        <v>110923436</v>
      </c>
      <c r="H59" s="136">
        <f t="shared" si="36"/>
        <v>111212978</v>
      </c>
      <c r="I59" s="136">
        <f t="shared" si="36"/>
        <v>119119478</v>
      </c>
      <c r="J59" s="136">
        <f t="shared" si="36"/>
        <v>124764093</v>
      </c>
      <c r="K59" s="136">
        <f t="shared" si="36"/>
        <v>116104159</v>
      </c>
      <c r="L59" s="136">
        <f t="shared" si="36"/>
        <v>116355293</v>
      </c>
      <c r="M59" s="136">
        <f t="shared" si="36"/>
        <v>128589182</v>
      </c>
      <c r="N59" s="136">
        <f t="shared" si="36"/>
        <v>123293821</v>
      </c>
      <c r="O59" s="136">
        <f t="shared" si="36"/>
        <v>119839542</v>
      </c>
      <c r="P59" s="136">
        <f t="shared" si="36"/>
        <v>124918305</v>
      </c>
      <c r="Q59" s="136">
        <f t="shared" si="36"/>
        <v>122866449</v>
      </c>
      <c r="R59" s="136">
        <f t="shared" si="36"/>
        <v>108892786</v>
      </c>
      <c r="S59" s="136">
        <f t="shared" si="36"/>
        <v>100093381</v>
      </c>
      <c r="T59" s="136">
        <f t="shared" si="36"/>
        <v>80599859</v>
      </c>
      <c r="U59" s="136">
        <f t="shared" si="36"/>
        <v>80683520</v>
      </c>
      <c r="V59" s="136">
        <f t="shared" si="36"/>
        <v>73225770</v>
      </c>
      <c r="W59" s="136">
        <f t="shared" si="36"/>
        <v>74798618</v>
      </c>
      <c r="X59" s="136">
        <f t="shared" si="36"/>
        <v>75864560</v>
      </c>
      <c r="Y59" s="136">
        <f t="shared" si="36"/>
        <v>77370370</v>
      </c>
      <c r="Z59" s="136">
        <f t="shared" si="36"/>
        <v>72695200</v>
      </c>
      <c r="AA59" s="136">
        <f t="shared" si="36"/>
        <v>72405638</v>
      </c>
      <c r="AB59" s="136">
        <f t="shared" si="36"/>
        <v>72913900</v>
      </c>
      <c r="AC59" s="136">
        <f t="shared" si="36"/>
        <v>69667654</v>
      </c>
      <c r="AD59" s="136">
        <f t="shared" si="36"/>
        <v>77924614</v>
      </c>
      <c r="AE59" s="136">
        <f t="shared" si="36"/>
        <v>76451608</v>
      </c>
      <c r="AF59" s="136">
        <f t="shared" si="36"/>
        <v>76277592</v>
      </c>
      <c r="AG59" s="136">
        <f t="shared" si="36"/>
        <v>74262795</v>
      </c>
      <c r="AH59" s="136">
        <f t="shared" si="36"/>
        <v>69645767</v>
      </c>
      <c r="AI59" s="136">
        <f t="shared" si="36"/>
        <v>72711266</v>
      </c>
      <c r="AJ59" s="136">
        <f t="shared" si="36"/>
        <v>71562615</v>
      </c>
      <c r="AK59" s="136">
        <f t="shared" ref="AK59:BP59" si="37">SUBTOTAL(9,AK57:AK58)</f>
        <v>71893221</v>
      </c>
      <c r="AL59" s="136">
        <f t="shared" si="37"/>
        <v>71961000</v>
      </c>
      <c r="AM59" s="136">
        <f t="shared" si="37"/>
        <v>72323446</v>
      </c>
      <c r="AN59" s="136">
        <f t="shared" si="37"/>
        <v>73160729</v>
      </c>
      <c r="AO59" s="135">
        <f t="shared" si="37"/>
        <v>70001038</v>
      </c>
      <c r="AP59" s="135">
        <f t="shared" si="37"/>
        <v>78264154</v>
      </c>
      <c r="AQ59" s="135">
        <f t="shared" si="37"/>
        <v>76725952</v>
      </c>
      <c r="AR59" s="135">
        <f t="shared" si="37"/>
        <v>76559269</v>
      </c>
      <c r="AS59" s="135">
        <f t="shared" si="37"/>
        <v>74614240</v>
      </c>
      <c r="AT59" s="135">
        <f t="shared" si="37"/>
        <v>69952299</v>
      </c>
      <c r="AU59" s="135">
        <f t="shared" si="37"/>
        <v>73049341</v>
      </c>
      <c r="AV59" s="135">
        <f t="shared" si="37"/>
        <v>72028275</v>
      </c>
      <c r="AW59" s="135">
        <f t="shared" si="37"/>
        <v>72421023</v>
      </c>
      <c r="AX59" s="135">
        <f t="shared" si="37"/>
        <v>72708602</v>
      </c>
      <c r="AY59" s="135">
        <f t="shared" si="37"/>
        <v>73249147</v>
      </c>
      <c r="AZ59" s="135">
        <f t="shared" si="37"/>
        <v>74271786</v>
      </c>
      <c r="BA59" s="135">
        <f t="shared" si="37"/>
        <v>71094031</v>
      </c>
      <c r="BB59" s="135">
        <f t="shared" si="37"/>
        <v>79438350</v>
      </c>
      <c r="BC59" s="135">
        <f t="shared" si="37"/>
        <v>77894419</v>
      </c>
      <c r="BD59" s="135">
        <f t="shared" si="37"/>
        <v>77616803</v>
      </c>
      <c r="BE59" s="135">
        <f t="shared" si="37"/>
        <v>75498388</v>
      </c>
      <c r="BF59" s="135">
        <f t="shared" si="37"/>
        <v>70715551</v>
      </c>
      <c r="BG59" s="135">
        <f t="shared" si="37"/>
        <v>73978141</v>
      </c>
      <c r="BH59" s="135">
        <f t="shared" si="37"/>
        <v>72832688</v>
      </c>
      <c r="BI59" s="135">
        <f t="shared" si="37"/>
        <v>73364458</v>
      </c>
      <c r="BJ59" s="135">
        <f t="shared" si="37"/>
        <v>73688798</v>
      </c>
      <c r="BK59" s="135">
        <f t="shared" si="37"/>
        <v>74496533</v>
      </c>
      <c r="BL59" s="135">
        <f t="shared" si="37"/>
        <v>75665045</v>
      </c>
      <c r="BM59" s="135">
        <f t="shared" si="37"/>
        <v>73928971</v>
      </c>
      <c r="BN59" s="135">
        <f t="shared" si="37"/>
        <v>81146640</v>
      </c>
      <c r="BO59" s="135">
        <f t="shared" si="37"/>
        <v>79379348</v>
      </c>
      <c r="BP59" s="135">
        <f t="shared" si="37"/>
        <v>79018469</v>
      </c>
      <c r="BQ59" s="135">
        <f t="shared" ref="BQ59:CD59" si="38">SUBTOTAL(9,BQ57:BQ58)</f>
        <v>77028567</v>
      </c>
      <c r="BR59" s="135">
        <f t="shared" si="38"/>
        <v>72315944</v>
      </c>
      <c r="BS59" s="135">
        <f t="shared" si="38"/>
        <v>75199295</v>
      </c>
      <c r="BT59" s="135">
        <f t="shared" si="38"/>
        <v>73839172</v>
      </c>
      <c r="BU59" s="135">
        <f t="shared" si="38"/>
        <v>74344456</v>
      </c>
      <c r="BV59" s="135">
        <f t="shared" si="38"/>
        <v>74849151</v>
      </c>
      <c r="BW59" s="135">
        <f t="shared" si="38"/>
        <v>75440252</v>
      </c>
      <c r="BX59" s="135">
        <f t="shared" si="38"/>
        <v>77267225</v>
      </c>
      <c r="BY59" s="134">
        <f t="shared" si="38"/>
        <v>1420263737</v>
      </c>
      <c r="BZ59" s="134">
        <f t="shared" si="38"/>
        <v>1012410051</v>
      </c>
      <c r="CA59" s="134">
        <f t="shared" si="38"/>
        <v>877842307</v>
      </c>
      <c r="CB59" s="134">
        <f t="shared" si="38"/>
        <v>883845126</v>
      </c>
      <c r="CC59" s="134">
        <f t="shared" si="38"/>
        <v>896283205</v>
      </c>
      <c r="CD59" s="134">
        <f t="shared" si="38"/>
        <v>913757490</v>
      </c>
      <c r="CF59" s="145">
        <f>SUM(Z59:AK59)</f>
        <v>878411870</v>
      </c>
      <c r="CG59" s="145">
        <f>SUM(AL59:AW59)</f>
        <v>881060766</v>
      </c>
    </row>
    <row r="60" spans="1:85" s="98" customFormat="1" outlineLevel="2">
      <c r="A60" s="10">
        <v>2</v>
      </c>
      <c r="B60" s="10">
        <v>164</v>
      </c>
      <c r="C60" s="10" t="s">
        <v>327</v>
      </c>
      <c r="D60" s="10" t="s">
        <v>327</v>
      </c>
      <c r="E60" s="121">
        <v>428555306</v>
      </c>
      <c r="F60" s="121">
        <v>373612787</v>
      </c>
      <c r="G60" s="121">
        <v>368575715</v>
      </c>
      <c r="H60" s="121">
        <v>390235462</v>
      </c>
      <c r="I60" s="121">
        <v>410603027</v>
      </c>
      <c r="J60" s="121">
        <v>442287385</v>
      </c>
      <c r="K60" s="121">
        <v>465060181</v>
      </c>
      <c r="L60" s="121">
        <v>456022873</v>
      </c>
      <c r="M60" s="121">
        <v>467588594</v>
      </c>
      <c r="N60" s="121">
        <v>445761105</v>
      </c>
      <c r="O60" s="121">
        <v>427010308</v>
      </c>
      <c r="P60" s="121">
        <v>432483802</v>
      </c>
      <c r="Q60" s="121">
        <v>409885937</v>
      </c>
      <c r="R60" s="121">
        <v>366168216</v>
      </c>
      <c r="S60" s="121">
        <v>352721917</v>
      </c>
      <c r="T60" s="121">
        <v>333119270</v>
      </c>
      <c r="U60" s="121">
        <v>274018909</v>
      </c>
      <c r="V60" s="121">
        <v>218429815</v>
      </c>
      <c r="W60" s="121">
        <v>192733891</v>
      </c>
      <c r="X60" s="121">
        <v>172890502</v>
      </c>
      <c r="Y60" s="121">
        <v>168600882</v>
      </c>
      <c r="Z60" s="121">
        <v>164453058</v>
      </c>
      <c r="AA60" s="121">
        <v>151158913</v>
      </c>
      <c r="AB60" s="121">
        <v>160990890</v>
      </c>
      <c r="AC60" s="121">
        <v>151555342</v>
      </c>
      <c r="AD60" s="121">
        <v>151007937</v>
      </c>
      <c r="AE60" s="121">
        <v>147153135</v>
      </c>
      <c r="AF60" s="121">
        <v>151189337</v>
      </c>
      <c r="AG60" s="121">
        <v>154713719</v>
      </c>
      <c r="AH60" s="121">
        <v>156452924</v>
      </c>
      <c r="AI60" s="121">
        <v>167950435</v>
      </c>
      <c r="AJ60" s="121">
        <v>162109463</v>
      </c>
      <c r="AK60" s="121">
        <v>168955755</v>
      </c>
      <c r="AL60" s="121">
        <v>163060499</v>
      </c>
      <c r="AM60" s="121">
        <v>151023721</v>
      </c>
      <c r="AN60" s="121">
        <v>161335778</v>
      </c>
      <c r="AO60" s="130">
        <v>152517493</v>
      </c>
      <c r="AP60" s="130">
        <v>151908621</v>
      </c>
      <c r="AQ60" s="130">
        <v>147933181</v>
      </c>
      <c r="AR60" s="130">
        <v>152006756</v>
      </c>
      <c r="AS60" s="130">
        <v>155475801</v>
      </c>
      <c r="AT60" s="130">
        <v>157568710</v>
      </c>
      <c r="AU60" s="130">
        <v>169112166</v>
      </c>
      <c r="AV60" s="130">
        <v>163293432</v>
      </c>
      <c r="AW60" s="130">
        <v>169908582</v>
      </c>
      <c r="AX60" s="130">
        <v>164649458</v>
      </c>
      <c r="AY60" s="130">
        <v>152854326</v>
      </c>
      <c r="AZ60" s="130">
        <v>163690830</v>
      </c>
      <c r="BA60" s="130">
        <v>154774378</v>
      </c>
      <c r="BB60" s="130">
        <v>154440320</v>
      </c>
      <c r="BC60" s="130">
        <v>150199550</v>
      </c>
      <c r="BD60" s="130">
        <v>154125406</v>
      </c>
      <c r="BE60" s="130">
        <v>157725647</v>
      </c>
      <c r="BF60" s="130">
        <v>159061160</v>
      </c>
      <c r="BG60" s="130">
        <v>171266122</v>
      </c>
      <c r="BH60" s="130">
        <v>165363471</v>
      </c>
      <c r="BI60" s="130">
        <v>172546311</v>
      </c>
      <c r="BJ60" s="130">
        <v>166869796</v>
      </c>
      <c r="BK60" s="130">
        <v>155613003</v>
      </c>
      <c r="BL60" s="130">
        <v>166902331</v>
      </c>
      <c r="BM60" s="130">
        <v>161266954</v>
      </c>
      <c r="BN60" s="130">
        <v>157665936</v>
      </c>
      <c r="BO60" s="130">
        <v>152981416</v>
      </c>
      <c r="BP60" s="130">
        <v>156969328</v>
      </c>
      <c r="BQ60" s="130">
        <v>160982080</v>
      </c>
      <c r="BR60" s="130">
        <v>162718587</v>
      </c>
      <c r="BS60" s="130">
        <v>174149414</v>
      </c>
      <c r="BT60" s="130">
        <v>167449425</v>
      </c>
      <c r="BU60" s="130">
        <v>174645395</v>
      </c>
      <c r="BV60" s="130">
        <v>169301494</v>
      </c>
      <c r="BW60" s="130">
        <v>157402091</v>
      </c>
      <c r="BX60" s="130">
        <v>170649622</v>
      </c>
      <c r="BY60" s="132">
        <f>SUM(E60:P60)</f>
        <v>5107796545</v>
      </c>
      <c r="BZ60" s="132">
        <f>SUM(Q60:AB60)</f>
        <v>2965172200</v>
      </c>
      <c r="CA60" s="132">
        <f>SUM(AC60:AN60)</f>
        <v>1886508045</v>
      </c>
      <c r="CB60" s="132">
        <f>SUM(AO60:AZ60)</f>
        <v>1900919356</v>
      </c>
      <c r="CC60" s="132">
        <f>SUM(BA60:BL60)</f>
        <v>1928887495</v>
      </c>
      <c r="CD60" s="132">
        <f>SUM(BM60:BX60)</f>
        <v>1966181742</v>
      </c>
    </row>
    <row r="61" spans="1:85" s="98" customFormat="1" outlineLevel="2">
      <c r="A61" s="10">
        <v>3</v>
      </c>
      <c r="B61" s="10">
        <v>164</v>
      </c>
      <c r="C61" s="10" t="s">
        <v>327</v>
      </c>
      <c r="D61" s="10" t="s">
        <v>327</v>
      </c>
      <c r="E61" s="121">
        <v>12617380</v>
      </c>
      <c r="F61" s="121">
        <v>11395320</v>
      </c>
      <c r="G61" s="121">
        <v>11808220</v>
      </c>
      <c r="H61" s="121">
        <v>11459940</v>
      </c>
      <c r="I61" s="121">
        <v>11663640</v>
      </c>
      <c r="J61" s="121">
        <v>11910741</v>
      </c>
      <c r="K61" s="121">
        <v>11803180</v>
      </c>
      <c r="L61" s="121">
        <v>9804280</v>
      </c>
      <c r="M61" s="121">
        <v>10151718</v>
      </c>
      <c r="N61" s="121">
        <v>10485250</v>
      </c>
      <c r="O61" s="121">
        <v>9858810</v>
      </c>
      <c r="P61" s="121">
        <v>10308360</v>
      </c>
      <c r="Q61" s="121">
        <v>9738821</v>
      </c>
      <c r="R61" s="121">
        <v>10517467</v>
      </c>
      <c r="S61" s="121">
        <v>9259600</v>
      </c>
      <c r="T61" s="121">
        <v>8484080</v>
      </c>
      <c r="U61" s="121">
        <v>5042280</v>
      </c>
      <c r="V61" s="121">
        <v>1122040</v>
      </c>
      <c r="W61" s="121">
        <v>2998720</v>
      </c>
      <c r="X61" s="121">
        <v>2112120</v>
      </c>
      <c r="Y61" s="121">
        <v>1824581</v>
      </c>
      <c r="Z61" s="121">
        <v>2075793</v>
      </c>
      <c r="AA61" s="121">
        <v>2347397</v>
      </c>
      <c r="AB61" s="121">
        <v>1408153</v>
      </c>
      <c r="AC61" s="121">
        <v>1972180</v>
      </c>
      <c r="AD61" s="121">
        <v>2166708</v>
      </c>
      <c r="AE61" s="121">
        <v>2631313</v>
      </c>
      <c r="AF61" s="121">
        <v>2062020</v>
      </c>
      <c r="AG61" s="121">
        <v>1946895</v>
      </c>
      <c r="AH61" s="121">
        <v>1667910</v>
      </c>
      <c r="AI61" s="121">
        <v>1929975</v>
      </c>
      <c r="AJ61" s="121">
        <v>1779984</v>
      </c>
      <c r="AK61" s="121">
        <v>1873028</v>
      </c>
      <c r="AL61" s="121">
        <v>2012777</v>
      </c>
      <c r="AM61" s="121">
        <v>2276448</v>
      </c>
      <c r="AN61" s="121">
        <v>1338554</v>
      </c>
      <c r="AO61" s="130">
        <v>1832485</v>
      </c>
      <c r="AP61" s="130">
        <v>1995751</v>
      </c>
      <c r="AQ61" s="130">
        <v>2432359</v>
      </c>
      <c r="AR61" s="130">
        <v>1860945</v>
      </c>
      <c r="AS61" s="130">
        <v>1757890</v>
      </c>
      <c r="AT61" s="130">
        <v>1484002</v>
      </c>
      <c r="AU61" s="130">
        <v>1727376</v>
      </c>
      <c r="AV61" s="130">
        <v>1584305</v>
      </c>
      <c r="AW61" s="130">
        <v>1664646</v>
      </c>
      <c r="AX61" s="130">
        <v>1787468</v>
      </c>
      <c r="AY61" s="130">
        <v>2046295</v>
      </c>
      <c r="AZ61" s="130">
        <v>1149369</v>
      </c>
      <c r="BA61" s="130">
        <v>1675202</v>
      </c>
      <c r="BB61" s="130">
        <v>1836338</v>
      </c>
      <c r="BC61" s="130">
        <v>2263609</v>
      </c>
      <c r="BD61" s="130">
        <v>1716391</v>
      </c>
      <c r="BE61" s="130">
        <v>1626031</v>
      </c>
      <c r="BF61" s="130">
        <v>1376632</v>
      </c>
      <c r="BG61" s="130">
        <v>1620554</v>
      </c>
      <c r="BH61" s="130">
        <v>1481621</v>
      </c>
      <c r="BI61" s="130">
        <v>1571186</v>
      </c>
      <c r="BJ61" s="130">
        <v>1689725</v>
      </c>
      <c r="BK61" s="130">
        <v>1956859</v>
      </c>
      <c r="BL61" s="130">
        <v>1092120</v>
      </c>
      <c r="BM61" s="130">
        <v>1623240</v>
      </c>
      <c r="BN61" s="130">
        <v>1776775</v>
      </c>
      <c r="BO61" s="130">
        <v>2194491</v>
      </c>
      <c r="BP61" s="130">
        <v>1655586</v>
      </c>
      <c r="BQ61" s="130">
        <v>1569619</v>
      </c>
      <c r="BR61" s="130">
        <v>1238587</v>
      </c>
      <c r="BS61" s="130">
        <v>1462558</v>
      </c>
      <c r="BT61" s="130">
        <v>1342635</v>
      </c>
      <c r="BU61" s="130">
        <v>1419938</v>
      </c>
      <c r="BV61" s="130">
        <v>1535542</v>
      </c>
      <c r="BW61" s="130">
        <v>1778409</v>
      </c>
      <c r="BX61" s="130">
        <v>982777</v>
      </c>
      <c r="BY61" s="132">
        <f>SUM(E61:P61)</f>
        <v>133266839</v>
      </c>
      <c r="BZ61" s="132">
        <f>SUM(Q61:AB61)</f>
        <v>56931052</v>
      </c>
      <c r="CA61" s="132">
        <f>SUM(AC61:AN61)</f>
        <v>23657792</v>
      </c>
      <c r="CB61" s="132">
        <f>SUM(AO61:AZ61)</f>
        <v>21322891</v>
      </c>
      <c r="CC61" s="132">
        <f>SUM(BA61:BL61)</f>
        <v>19906268</v>
      </c>
      <c r="CD61" s="132">
        <f>SUM(BM61:BX61)</f>
        <v>18580157</v>
      </c>
    </row>
    <row r="62" spans="1:85" s="98" customFormat="1" outlineLevel="1">
      <c r="A62" s="10"/>
      <c r="B62" s="10"/>
      <c r="C62" s="10"/>
      <c r="D62" s="137" t="s">
        <v>372</v>
      </c>
      <c r="E62" s="136">
        <f t="shared" ref="E62:AJ62" si="39">SUBTOTAL(9,E60:E61)</f>
        <v>441172686</v>
      </c>
      <c r="F62" s="136">
        <f t="shared" si="39"/>
        <v>385008107</v>
      </c>
      <c r="G62" s="136">
        <f t="shared" si="39"/>
        <v>380383935</v>
      </c>
      <c r="H62" s="136">
        <f t="shared" si="39"/>
        <v>401695402</v>
      </c>
      <c r="I62" s="136">
        <f t="shared" si="39"/>
        <v>422266667</v>
      </c>
      <c r="J62" s="136">
        <f t="shared" si="39"/>
        <v>454198126</v>
      </c>
      <c r="K62" s="136">
        <f t="shared" si="39"/>
        <v>476863361</v>
      </c>
      <c r="L62" s="136">
        <f t="shared" si="39"/>
        <v>465827153</v>
      </c>
      <c r="M62" s="136">
        <f t="shared" si="39"/>
        <v>477740312</v>
      </c>
      <c r="N62" s="136">
        <f t="shared" si="39"/>
        <v>456246355</v>
      </c>
      <c r="O62" s="136">
        <f t="shared" si="39"/>
        <v>436869118</v>
      </c>
      <c r="P62" s="136">
        <f t="shared" si="39"/>
        <v>442792162</v>
      </c>
      <c r="Q62" s="136">
        <f t="shared" si="39"/>
        <v>419624758</v>
      </c>
      <c r="R62" s="136">
        <f t="shared" si="39"/>
        <v>376685683</v>
      </c>
      <c r="S62" s="136">
        <f t="shared" si="39"/>
        <v>361981517</v>
      </c>
      <c r="T62" s="136">
        <f t="shared" si="39"/>
        <v>341603350</v>
      </c>
      <c r="U62" s="136">
        <f t="shared" si="39"/>
        <v>279061189</v>
      </c>
      <c r="V62" s="136">
        <f t="shared" si="39"/>
        <v>219551855</v>
      </c>
      <c r="W62" s="136">
        <f t="shared" si="39"/>
        <v>195732611</v>
      </c>
      <c r="X62" s="136">
        <f t="shared" si="39"/>
        <v>175002622</v>
      </c>
      <c r="Y62" s="136">
        <f t="shared" si="39"/>
        <v>170425463</v>
      </c>
      <c r="Z62" s="136">
        <f t="shared" si="39"/>
        <v>166528851</v>
      </c>
      <c r="AA62" s="136">
        <f t="shared" si="39"/>
        <v>153506310</v>
      </c>
      <c r="AB62" s="136">
        <f t="shared" si="39"/>
        <v>162399043</v>
      </c>
      <c r="AC62" s="136">
        <f t="shared" si="39"/>
        <v>153527522</v>
      </c>
      <c r="AD62" s="136">
        <f t="shared" si="39"/>
        <v>153174645</v>
      </c>
      <c r="AE62" s="136">
        <f t="shared" si="39"/>
        <v>149784448</v>
      </c>
      <c r="AF62" s="136">
        <f t="shared" si="39"/>
        <v>153251357</v>
      </c>
      <c r="AG62" s="136">
        <f t="shared" si="39"/>
        <v>156660614</v>
      </c>
      <c r="AH62" s="136">
        <f t="shared" si="39"/>
        <v>158120834</v>
      </c>
      <c r="AI62" s="136">
        <f t="shared" si="39"/>
        <v>169880410</v>
      </c>
      <c r="AJ62" s="136">
        <f t="shared" si="39"/>
        <v>163889447</v>
      </c>
      <c r="AK62" s="136">
        <f t="shared" ref="AK62:BP62" si="40">SUBTOTAL(9,AK60:AK61)</f>
        <v>170828783</v>
      </c>
      <c r="AL62" s="136">
        <f t="shared" si="40"/>
        <v>165073276</v>
      </c>
      <c r="AM62" s="136">
        <f t="shared" si="40"/>
        <v>153300169</v>
      </c>
      <c r="AN62" s="136">
        <f t="shared" si="40"/>
        <v>162674332</v>
      </c>
      <c r="AO62" s="135">
        <f t="shared" si="40"/>
        <v>154349978</v>
      </c>
      <c r="AP62" s="135">
        <f t="shared" si="40"/>
        <v>153904372</v>
      </c>
      <c r="AQ62" s="135">
        <f t="shared" si="40"/>
        <v>150365540</v>
      </c>
      <c r="AR62" s="135">
        <f t="shared" si="40"/>
        <v>153867701</v>
      </c>
      <c r="AS62" s="135">
        <f t="shared" si="40"/>
        <v>157233691</v>
      </c>
      <c r="AT62" s="135">
        <f t="shared" si="40"/>
        <v>159052712</v>
      </c>
      <c r="AU62" s="135">
        <f t="shared" si="40"/>
        <v>170839542</v>
      </c>
      <c r="AV62" s="135">
        <f t="shared" si="40"/>
        <v>164877737</v>
      </c>
      <c r="AW62" s="135">
        <f t="shared" si="40"/>
        <v>171573228</v>
      </c>
      <c r="AX62" s="135">
        <f t="shared" si="40"/>
        <v>166436926</v>
      </c>
      <c r="AY62" s="135">
        <f t="shared" si="40"/>
        <v>154900621</v>
      </c>
      <c r="AZ62" s="135">
        <f t="shared" si="40"/>
        <v>164840199</v>
      </c>
      <c r="BA62" s="135">
        <f t="shared" si="40"/>
        <v>156449580</v>
      </c>
      <c r="BB62" s="135">
        <f t="shared" si="40"/>
        <v>156276658</v>
      </c>
      <c r="BC62" s="135">
        <f t="shared" si="40"/>
        <v>152463159</v>
      </c>
      <c r="BD62" s="135">
        <f t="shared" si="40"/>
        <v>155841797</v>
      </c>
      <c r="BE62" s="135">
        <f t="shared" si="40"/>
        <v>159351678</v>
      </c>
      <c r="BF62" s="135">
        <f t="shared" si="40"/>
        <v>160437792</v>
      </c>
      <c r="BG62" s="135">
        <f t="shared" si="40"/>
        <v>172886676</v>
      </c>
      <c r="BH62" s="135">
        <f t="shared" si="40"/>
        <v>166845092</v>
      </c>
      <c r="BI62" s="135">
        <f t="shared" si="40"/>
        <v>174117497</v>
      </c>
      <c r="BJ62" s="135">
        <f t="shared" si="40"/>
        <v>168559521</v>
      </c>
      <c r="BK62" s="135">
        <f t="shared" si="40"/>
        <v>157569862</v>
      </c>
      <c r="BL62" s="135">
        <f t="shared" si="40"/>
        <v>167994451</v>
      </c>
      <c r="BM62" s="135">
        <f t="shared" si="40"/>
        <v>162890194</v>
      </c>
      <c r="BN62" s="135">
        <f t="shared" si="40"/>
        <v>159442711</v>
      </c>
      <c r="BO62" s="135">
        <f t="shared" si="40"/>
        <v>155175907</v>
      </c>
      <c r="BP62" s="135">
        <f t="shared" si="40"/>
        <v>158624914</v>
      </c>
      <c r="BQ62" s="135">
        <f t="shared" ref="BQ62:CD62" si="41">SUBTOTAL(9,BQ60:BQ61)</f>
        <v>162551699</v>
      </c>
      <c r="BR62" s="135">
        <f t="shared" si="41"/>
        <v>163957174</v>
      </c>
      <c r="BS62" s="135">
        <f t="shared" si="41"/>
        <v>175611972</v>
      </c>
      <c r="BT62" s="135">
        <f t="shared" si="41"/>
        <v>168792060</v>
      </c>
      <c r="BU62" s="135">
        <f t="shared" si="41"/>
        <v>176065333</v>
      </c>
      <c r="BV62" s="135">
        <f t="shared" si="41"/>
        <v>170837036</v>
      </c>
      <c r="BW62" s="135">
        <f t="shared" si="41"/>
        <v>159180500</v>
      </c>
      <c r="BX62" s="135">
        <f t="shared" si="41"/>
        <v>171632399</v>
      </c>
      <c r="BY62" s="134">
        <f t="shared" si="41"/>
        <v>5241063384</v>
      </c>
      <c r="BZ62" s="134">
        <f t="shared" si="41"/>
        <v>3022103252</v>
      </c>
      <c r="CA62" s="134">
        <f t="shared" si="41"/>
        <v>1910165837</v>
      </c>
      <c r="CB62" s="134">
        <f t="shared" si="41"/>
        <v>1922242247</v>
      </c>
      <c r="CC62" s="134">
        <f t="shared" si="41"/>
        <v>1948793763</v>
      </c>
      <c r="CD62" s="134">
        <f t="shared" si="41"/>
        <v>1984761899</v>
      </c>
      <c r="CF62" s="145">
        <f>SUM(Z62:AK62)</f>
        <v>1911552264</v>
      </c>
      <c r="CG62" s="145">
        <f>SUM(AL62:AW62)</f>
        <v>1917112278</v>
      </c>
    </row>
    <row r="63" spans="1:85" s="98" customFormat="1" outlineLevel="2">
      <c r="A63" s="10">
        <v>2</v>
      </c>
      <c r="B63" s="10">
        <v>165</v>
      </c>
      <c r="C63" s="10" t="s">
        <v>328</v>
      </c>
      <c r="D63" s="10" t="s">
        <v>328</v>
      </c>
      <c r="E63" s="121">
        <v>84036620</v>
      </c>
      <c r="F63" s="121">
        <v>73020080</v>
      </c>
      <c r="G63" s="121">
        <v>71187772</v>
      </c>
      <c r="H63" s="121">
        <v>77198580</v>
      </c>
      <c r="I63" s="121">
        <v>82492180</v>
      </c>
      <c r="J63" s="121">
        <v>103342153</v>
      </c>
      <c r="K63" s="121">
        <v>108729343</v>
      </c>
      <c r="L63" s="121">
        <v>112163080</v>
      </c>
      <c r="M63" s="121">
        <v>114155187</v>
      </c>
      <c r="N63" s="121">
        <v>105466725</v>
      </c>
      <c r="O63" s="121">
        <v>100479280</v>
      </c>
      <c r="P63" s="121">
        <v>105576354</v>
      </c>
      <c r="Q63" s="121">
        <v>100352883</v>
      </c>
      <c r="R63" s="121">
        <v>81921836</v>
      </c>
      <c r="S63" s="121">
        <v>77890870</v>
      </c>
      <c r="T63" s="121">
        <v>72635584</v>
      </c>
      <c r="U63" s="121">
        <v>73614859</v>
      </c>
      <c r="V63" s="121">
        <v>66316741</v>
      </c>
      <c r="W63" s="121">
        <v>64358093</v>
      </c>
      <c r="X63" s="121">
        <v>68256097</v>
      </c>
      <c r="Y63" s="121">
        <v>63543620</v>
      </c>
      <c r="Z63" s="121">
        <v>64695411</v>
      </c>
      <c r="AA63" s="121">
        <v>62091389</v>
      </c>
      <c r="AB63" s="121">
        <v>62193613</v>
      </c>
      <c r="AC63" s="121">
        <v>60118290</v>
      </c>
      <c r="AD63" s="121">
        <v>55717585</v>
      </c>
      <c r="AE63" s="121">
        <v>55561994</v>
      </c>
      <c r="AF63" s="121">
        <v>58639991</v>
      </c>
      <c r="AG63" s="121">
        <v>55724462</v>
      </c>
      <c r="AH63" s="121">
        <v>57788875</v>
      </c>
      <c r="AI63" s="121">
        <v>66366131</v>
      </c>
      <c r="AJ63" s="121">
        <v>63921422</v>
      </c>
      <c r="AK63" s="121">
        <v>66535037</v>
      </c>
      <c r="AL63" s="121">
        <v>64147582</v>
      </c>
      <c r="AM63" s="121">
        <v>62035857</v>
      </c>
      <c r="AN63" s="121">
        <v>62326849</v>
      </c>
      <c r="AO63" s="130">
        <v>60348323</v>
      </c>
      <c r="AP63" s="130">
        <v>55909436</v>
      </c>
      <c r="AQ63" s="130">
        <v>55716532</v>
      </c>
      <c r="AR63" s="130">
        <v>58809271</v>
      </c>
      <c r="AS63" s="130">
        <v>55858599</v>
      </c>
      <c r="AT63" s="130">
        <v>57910007</v>
      </c>
      <c r="AU63" s="130">
        <v>66491067</v>
      </c>
      <c r="AV63" s="130">
        <v>64066331</v>
      </c>
      <c r="AW63" s="130">
        <v>66742986</v>
      </c>
      <c r="AX63" s="130">
        <v>64449619</v>
      </c>
      <c r="AY63" s="130">
        <v>62474656</v>
      </c>
      <c r="AZ63" s="130">
        <v>62921252</v>
      </c>
      <c r="BA63" s="130">
        <v>60935887</v>
      </c>
      <c r="BB63" s="130">
        <v>56417030</v>
      </c>
      <c r="BC63" s="130">
        <v>56147956</v>
      </c>
      <c r="BD63" s="130">
        <v>59183955</v>
      </c>
      <c r="BE63" s="130">
        <v>56104462</v>
      </c>
      <c r="BF63" s="130">
        <v>58023341</v>
      </c>
      <c r="BG63" s="130">
        <v>66671241</v>
      </c>
      <c r="BH63" s="130">
        <v>64236127</v>
      </c>
      <c r="BI63" s="130">
        <v>66942352</v>
      </c>
      <c r="BJ63" s="130">
        <v>66633421</v>
      </c>
      <c r="BK63" s="130">
        <v>64722508</v>
      </c>
      <c r="BL63" s="130">
        <v>65285799</v>
      </c>
      <c r="BM63" s="130">
        <v>64451703</v>
      </c>
      <c r="BN63" s="130">
        <v>58611660</v>
      </c>
      <c r="BO63" s="130">
        <v>58197003</v>
      </c>
      <c r="BP63" s="130">
        <v>61189290</v>
      </c>
      <c r="BQ63" s="130">
        <v>58132545</v>
      </c>
      <c r="BR63" s="130">
        <v>60259076</v>
      </c>
      <c r="BS63" s="130">
        <v>68825849</v>
      </c>
      <c r="BT63" s="130">
        <v>66036784</v>
      </c>
      <c r="BU63" s="130">
        <v>68790839</v>
      </c>
      <c r="BV63" s="130">
        <v>66617506</v>
      </c>
      <c r="BW63" s="130">
        <v>64513228</v>
      </c>
      <c r="BX63" s="130">
        <v>65620213</v>
      </c>
      <c r="BY63" s="132">
        <f>SUM(E63:P63)</f>
        <v>1137847354</v>
      </c>
      <c r="BZ63" s="132">
        <f>SUM(Q63:AB63)</f>
        <v>857870996</v>
      </c>
      <c r="CA63" s="132">
        <f>SUM(AC63:AN63)</f>
        <v>728884075</v>
      </c>
      <c r="CB63" s="132">
        <f>SUM(AO63:AZ63)</f>
        <v>731698079</v>
      </c>
      <c r="CC63" s="132">
        <f>SUM(BA63:BL63)</f>
        <v>741304079</v>
      </c>
      <c r="CD63" s="132">
        <f>SUM(BM63:BX63)</f>
        <v>761245696</v>
      </c>
    </row>
    <row r="64" spans="1:85" s="98" customFormat="1" outlineLevel="2">
      <c r="A64" s="10">
        <v>3</v>
      </c>
      <c r="B64" s="10">
        <v>165</v>
      </c>
      <c r="C64" s="10" t="s">
        <v>328</v>
      </c>
      <c r="D64" s="10" t="s">
        <v>328</v>
      </c>
      <c r="E64" s="121">
        <v>9777080</v>
      </c>
      <c r="F64" s="121">
        <v>9115280</v>
      </c>
      <c r="G64" s="121">
        <v>7916400</v>
      </c>
      <c r="H64" s="121">
        <v>7808600</v>
      </c>
      <c r="I64" s="121">
        <v>8662800</v>
      </c>
      <c r="J64" s="121">
        <v>9593200</v>
      </c>
      <c r="K64" s="121">
        <v>8481800</v>
      </c>
      <c r="L64" s="121">
        <v>8830400</v>
      </c>
      <c r="M64" s="121">
        <v>8760600</v>
      </c>
      <c r="N64" s="121">
        <v>8259000</v>
      </c>
      <c r="O64" s="121">
        <v>8323908</v>
      </c>
      <c r="P64" s="121">
        <v>9169800</v>
      </c>
      <c r="Q64" s="121">
        <v>10745200</v>
      </c>
      <c r="R64" s="121">
        <v>10391800</v>
      </c>
      <c r="S64" s="121">
        <v>9534529</v>
      </c>
      <c r="T64" s="121">
        <v>9976200</v>
      </c>
      <c r="U64" s="121">
        <v>6783400</v>
      </c>
      <c r="V64" s="121">
        <v>7383000</v>
      </c>
      <c r="W64" s="121">
        <v>7372000</v>
      </c>
      <c r="X64" s="121">
        <v>6898200</v>
      </c>
      <c r="Y64" s="121">
        <v>5799499</v>
      </c>
      <c r="Z64" s="121">
        <v>5896734</v>
      </c>
      <c r="AA64" s="121">
        <v>6668283</v>
      </c>
      <c r="AB64" s="121">
        <v>4000160</v>
      </c>
      <c r="AC64" s="121">
        <v>5602400</v>
      </c>
      <c r="AD64" s="121">
        <v>6154999</v>
      </c>
      <c r="AE64" s="121">
        <v>7474808</v>
      </c>
      <c r="AF64" s="121">
        <v>5857608</v>
      </c>
      <c r="AG64" s="121">
        <v>5530573</v>
      </c>
      <c r="AH64" s="121">
        <v>4738055</v>
      </c>
      <c r="AI64" s="121">
        <v>5482507</v>
      </c>
      <c r="AJ64" s="121">
        <v>5056424</v>
      </c>
      <c r="AK64" s="121">
        <v>5320735</v>
      </c>
      <c r="AL64" s="121">
        <v>5717725</v>
      </c>
      <c r="AM64" s="121">
        <v>6466737</v>
      </c>
      <c r="AN64" s="121">
        <v>3802449</v>
      </c>
      <c r="AO64" s="130">
        <v>5205565</v>
      </c>
      <c r="AP64" s="130">
        <v>5669358</v>
      </c>
      <c r="AQ64" s="130">
        <v>6909635</v>
      </c>
      <c r="AR64" s="130">
        <v>5286412</v>
      </c>
      <c r="AS64" s="130">
        <v>4993661</v>
      </c>
      <c r="AT64" s="130">
        <v>4215626</v>
      </c>
      <c r="AU64" s="130">
        <v>4906981</v>
      </c>
      <c r="AV64" s="130">
        <v>4500558</v>
      </c>
      <c r="AW64" s="130">
        <v>4728784</v>
      </c>
      <c r="AX64" s="130">
        <v>5077685</v>
      </c>
      <c r="AY64" s="130">
        <v>5812939</v>
      </c>
      <c r="AZ64" s="130">
        <v>3265028</v>
      </c>
      <c r="BA64" s="130">
        <v>4758770</v>
      </c>
      <c r="BB64" s="130">
        <v>5216512</v>
      </c>
      <c r="BC64" s="130">
        <v>6430265</v>
      </c>
      <c r="BD64" s="130">
        <v>4875776</v>
      </c>
      <c r="BE64" s="130">
        <v>4619089</v>
      </c>
      <c r="BF64" s="130">
        <v>3910617</v>
      </c>
      <c r="BG64" s="130">
        <v>4603529</v>
      </c>
      <c r="BH64" s="130">
        <v>4208863</v>
      </c>
      <c r="BI64" s="130">
        <v>4463291</v>
      </c>
      <c r="BJ64" s="130">
        <v>4800026</v>
      </c>
      <c r="BK64" s="130">
        <v>5558875</v>
      </c>
      <c r="BL64" s="130">
        <v>3102399</v>
      </c>
      <c r="BM64" s="130">
        <v>4611161</v>
      </c>
      <c r="BN64" s="130">
        <v>5047310</v>
      </c>
      <c r="BO64" s="130">
        <v>6233921</v>
      </c>
      <c r="BP64" s="130">
        <v>4703047</v>
      </c>
      <c r="BQ64" s="130">
        <v>4458840</v>
      </c>
      <c r="BR64" s="130">
        <v>4398089</v>
      </c>
      <c r="BS64" s="130">
        <v>5193388</v>
      </c>
      <c r="BT64" s="130">
        <v>4767552</v>
      </c>
      <c r="BU64" s="130">
        <v>5042049</v>
      </c>
      <c r="BV64" s="130">
        <v>5452543</v>
      </c>
      <c r="BW64" s="130">
        <v>6314939</v>
      </c>
      <c r="BX64" s="130">
        <v>3489737</v>
      </c>
      <c r="BY64" s="132">
        <f>SUM(E64:P64)</f>
        <v>104698868</v>
      </c>
      <c r="BZ64" s="132">
        <f>SUM(Q64:AB64)</f>
        <v>91449005</v>
      </c>
      <c r="CA64" s="132">
        <f>SUM(AC64:AN64)</f>
        <v>67205020</v>
      </c>
      <c r="CB64" s="132">
        <f>SUM(AO64:AZ64)</f>
        <v>60572232</v>
      </c>
      <c r="CC64" s="132">
        <f>SUM(BA64:BL64)</f>
        <v>56548012</v>
      </c>
      <c r="CD64" s="132">
        <f>SUM(BM64:BX64)</f>
        <v>59712576</v>
      </c>
    </row>
    <row r="65" spans="1:85" s="98" customFormat="1" outlineLevel="1">
      <c r="A65" s="10"/>
      <c r="B65" s="10"/>
      <c r="C65" s="10"/>
      <c r="D65" s="137" t="s">
        <v>371</v>
      </c>
      <c r="E65" s="136">
        <f t="shared" ref="E65:AJ65" si="42">SUBTOTAL(9,E63:E64)</f>
        <v>93813700</v>
      </c>
      <c r="F65" s="136">
        <f t="shared" si="42"/>
        <v>82135360</v>
      </c>
      <c r="G65" s="136">
        <f t="shared" si="42"/>
        <v>79104172</v>
      </c>
      <c r="H65" s="136">
        <f t="shared" si="42"/>
        <v>85007180</v>
      </c>
      <c r="I65" s="136">
        <f t="shared" si="42"/>
        <v>91154980</v>
      </c>
      <c r="J65" s="136">
        <f t="shared" si="42"/>
        <v>112935353</v>
      </c>
      <c r="K65" s="136">
        <f t="shared" si="42"/>
        <v>117211143</v>
      </c>
      <c r="L65" s="136">
        <f t="shared" si="42"/>
        <v>120993480</v>
      </c>
      <c r="M65" s="136">
        <f t="shared" si="42"/>
        <v>122915787</v>
      </c>
      <c r="N65" s="136">
        <f t="shared" si="42"/>
        <v>113725725</v>
      </c>
      <c r="O65" s="136">
        <f t="shared" si="42"/>
        <v>108803188</v>
      </c>
      <c r="P65" s="136">
        <f t="shared" si="42"/>
        <v>114746154</v>
      </c>
      <c r="Q65" s="136">
        <f t="shared" si="42"/>
        <v>111098083</v>
      </c>
      <c r="R65" s="136">
        <f t="shared" si="42"/>
        <v>92313636</v>
      </c>
      <c r="S65" s="136">
        <f t="shared" si="42"/>
        <v>87425399</v>
      </c>
      <c r="T65" s="136">
        <f t="shared" si="42"/>
        <v>82611784</v>
      </c>
      <c r="U65" s="136">
        <f t="shared" si="42"/>
        <v>80398259</v>
      </c>
      <c r="V65" s="136">
        <f t="shared" si="42"/>
        <v>73699741</v>
      </c>
      <c r="W65" s="136">
        <f t="shared" si="42"/>
        <v>71730093</v>
      </c>
      <c r="X65" s="136">
        <f t="shared" si="42"/>
        <v>75154297</v>
      </c>
      <c r="Y65" s="136">
        <f t="shared" si="42"/>
        <v>69343119</v>
      </c>
      <c r="Z65" s="136">
        <f t="shared" si="42"/>
        <v>70592145</v>
      </c>
      <c r="AA65" s="136">
        <f t="shared" si="42"/>
        <v>68759672</v>
      </c>
      <c r="AB65" s="136">
        <f t="shared" si="42"/>
        <v>66193773</v>
      </c>
      <c r="AC65" s="136">
        <f t="shared" si="42"/>
        <v>65720690</v>
      </c>
      <c r="AD65" s="136">
        <f t="shared" si="42"/>
        <v>61872584</v>
      </c>
      <c r="AE65" s="136">
        <f t="shared" si="42"/>
        <v>63036802</v>
      </c>
      <c r="AF65" s="136">
        <f t="shared" si="42"/>
        <v>64497599</v>
      </c>
      <c r="AG65" s="136">
        <f t="shared" si="42"/>
        <v>61255035</v>
      </c>
      <c r="AH65" s="136">
        <f t="shared" si="42"/>
        <v>62526930</v>
      </c>
      <c r="AI65" s="136">
        <f t="shared" si="42"/>
        <v>71848638</v>
      </c>
      <c r="AJ65" s="136">
        <f t="shared" si="42"/>
        <v>68977846</v>
      </c>
      <c r="AK65" s="136">
        <f t="shared" ref="AK65:BP65" si="43">SUBTOTAL(9,AK63:AK64)</f>
        <v>71855772</v>
      </c>
      <c r="AL65" s="136">
        <f t="shared" si="43"/>
        <v>69865307</v>
      </c>
      <c r="AM65" s="136">
        <f t="shared" si="43"/>
        <v>68502594</v>
      </c>
      <c r="AN65" s="136">
        <f t="shared" si="43"/>
        <v>66129298</v>
      </c>
      <c r="AO65" s="135">
        <f t="shared" si="43"/>
        <v>65553888</v>
      </c>
      <c r="AP65" s="135">
        <f t="shared" si="43"/>
        <v>61578794</v>
      </c>
      <c r="AQ65" s="135">
        <f t="shared" si="43"/>
        <v>62626167</v>
      </c>
      <c r="AR65" s="135">
        <f t="shared" si="43"/>
        <v>64095683</v>
      </c>
      <c r="AS65" s="135">
        <f t="shared" si="43"/>
        <v>60852260</v>
      </c>
      <c r="AT65" s="135">
        <f t="shared" si="43"/>
        <v>62125633</v>
      </c>
      <c r="AU65" s="135">
        <f t="shared" si="43"/>
        <v>71398048</v>
      </c>
      <c r="AV65" s="135">
        <f t="shared" si="43"/>
        <v>68566889</v>
      </c>
      <c r="AW65" s="135">
        <f t="shared" si="43"/>
        <v>71471770</v>
      </c>
      <c r="AX65" s="135">
        <f t="shared" si="43"/>
        <v>69527304</v>
      </c>
      <c r="AY65" s="135">
        <f t="shared" si="43"/>
        <v>68287595</v>
      </c>
      <c r="AZ65" s="135">
        <f t="shared" si="43"/>
        <v>66186280</v>
      </c>
      <c r="BA65" s="135">
        <f t="shared" si="43"/>
        <v>65694657</v>
      </c>
      <c r="BB65" s="135">
        <f t="shared" si="43"/>
        <v>61633542</v>
      </c>
      <c r="BC65" s="135">
        <f t="shared" si="43"/>
        <v>62578221</v>
      </c>
      <c r="BD65" s="135">
        <f t="shared" si="43"/>
        <v>64059731</v>
      </c>
      <c r="BE65" s="135">
        <f t="shared" si="43"/>
        <v>60723551</v>
      </c>
      <c r="BF65" s="135">
        <f t="shared" si="43"/>
        <v>61933958</v>
      </c>
      <c r="BG65" s="135">
        <f t="shared" si="43"/>
        <v>71274770</v>
      </c>
      <c r="BH65" s="135">
        <f t="shared" si="43"/>
        <v>68444990</v>
      </c>
      <c r="BI65" s="135">
        <f t="shared" si="43"/>
        <v>71405643</v>
      </c>
      <c r="BJ65" s="135">
        <f t="shared" si="43"/>
        <v>71433447</v>
      </c>
      <c r="BK65" s="135">
        <f t="shared" si="43"/>
        <v>70281383</v>
      </c>
      <c r="BL65" s="135">
        <f t="shared" si="43"/>
        <v>68388198</v>
      </c>
      <c r="BM65" s="135">
        <f t="shared" si="43"/>
        <v>69062864</v>
      </c>
      <c r="BN65" s="135">
        <f t="shared" si="43"/>
        <v>63658970</v>
      </c>
      <c r="BO65" s="135">
        <f t="shared" si="43"/>
        <v>64430924</v>
      </c>
      <c r="BP65" s="135">
        <f t="shared" si="43"/>
        <v>65892337</v>
      </c>
      <c r="BQ65" s="135">
        <f t="shared" ref="BQ65:CD65" si="44">SUBTOTAL(9,BQ63:BQ64)</f>
        <v>62591385</v>
      </c>
      <c r="BR65" s="135">
        <f t="shared" si="44"/>
        <v>64657165</v>
      </c>
      <c r="BS65" s="135">
        <f t="shared" si="44"/>
        <v>74019237</v>
      </c>
      <c r="BT65" s="135">
        <f t="shared" si="44"/>
        <v>70804336</v>
      </c>
      <c r="BU65" s="135">
        <f t="shared" si="44"/>
        <v>73832888</v>
      </c>
      <c r="BV65" s="135">
        <f t="shared" si="44"/>
        <v>72070049</v>
      </c>
      <c r="BW65" s="135">
        <f t="shared" si="44"/>
        <v>70828167</v>
      </c>
      <c r="BX65" s="135">
        <f t="shared" si="44"/>
        <v>69109950</v>
      </c>
      <c r="BY65" s="134">
        <f t="shared" si="44"/>
        <v>1242546222</v>
      </c>
      <c r="BZ65" s="134">
        <f t="shared" si="44"/>
        <v>949320001</v>
      </c>
      <c r="CA65" s="134">
        <f t="shared" si="44"/>
        <v>796089095</v>
      </c>
      <c r="CB65" s="134">
        <f t="shared" si="44"/>
        <v>792270311</v>
      </c>
      <c r="CC65" s="134">
        <f t="shared" si="44"/>
        <v>797852091</v>
      </c>
      <c r="CD65" s="134">
        <f t="shared" si="44"/>
        <v>820958272</v>
      </c>
      <c r="CF65" s="145">
        <f>SUM(Z65:AK65)</f>
        <v>797137486</v>
      </c>
      <c r="CG65" s="145">
        <f>SUM(AL65:AW65)</f>
        <v>792766331</v>
      </c>
    </row>
    <row r="66" spans="1:85" s="98" customFormat="1" outlineLevel="2">
      <c r="A66" s="10">
        <v>4</v>
      </c>
      <c r="B66" s="131">
        <v>80</v>
      </c>
      <c r="C66" s="131" t="s">
        <v>370</v>
      </c>
      <c r="D66" s="131" t="s">
        <v>370</v>
      </c>
      <c r="E66" s="121">
        <v>6947750</v>
      </c>
      <c r="F66" s="121">
        <v>6121850</v>
      </c>
      <c r="G66" s="121">
        <v>6439300</v>
      </c>
      <c r="H66" s="121">
        <v>6235950</v>
      </c>
      <c r="I66" s="121">
        <v>6382950</v>
      </c>
      <c r="J66" s="121">
        <v>6609750</v>
      </c>
      <c r="K66" s="121">
        <v>7192850</v>
      </c>
      <c r="L66" s="121">
        <v>6833750</v>
      </c>
      <c r="M66" s="121">
        <v>6932800</v>
      </c>
      <c r="N66" s="121">
        <v>7126350</v>
      </c>
      <c r="O66" s="121">
        <v>6592600</v>
      </c>
      <c r="P66" s="121">
        <v>6512450</v>
      </c>
      <c r="Q66" s="121">
        <v>6842150</v>
      </c>
      <c r="R66" s="121">
        <v>6651050</v>
      </c>
      <c r="S66" s="121">
        <v>5934600</v>
      </c>
      <c r="T66" s="121">
        <v>6091400</v>
      </c>
      <c r="U66" s="121">
        <v>6478150</v>
      </c>
      <c r="V66" s="121">
        <v>7249200</v>
      </c>
      <c r="W66" s="121">
        <v>7318500</v>
      </c>
      <c r="X66" s="121">
        <v>6916350</v>
      </c>
      <c r="Y66" s="121">
        <v>7544250</v>
      </c>
      <c r="Z66" s="121">
        <v>6883917</v>
      </c>
      <c r="AA66" s="121">
        <v>6743800</v>
      </c>
      <c r="AB66" s="121">
        <v>6649067</v>
      </c>
      <c r="AC66" s="121">
        <v>6668550</v>
      </c>
      <c r="AD66" s="121">
        <v>6475933</v>
      </c>
      <c r="AE66" s="121">
        <v>6225683</v>
      </c>
      <c r="AF66" s="121">
        <v>6168050</v>
      </c>
      <c r="AG66" s="121">
        <v>6606250</v>
      </c>
      <c r="AH66" s="121">
        <v>7015283</v>
      </c>
      <c r="AI66" s="121">
        <v>7161350</v>
      </c>
      <c r="AJ66" s="121">
        <v>6986467</v>
      </c>
      <c r="AK66" s="121">
        <v>6964300</v>
      </c>
      <c r="AL66" s="121">
        <v>6883917</v>
      </c>
      <c r="AM66" s="121">
        <v>7037009</v>
      </c>
      <c r="AN66" s="121">
        <v>6938157</v>
      </c>
      <c r="AO66" s="130">
        <v>6958487</v>
      </c>
      <c r="AP66" s="130">
        <v>7320620</v>
      </c>
      <c r="AQ66" s="130">
        <v>7037729</v>
      </c>
      <c r="AR66" s="130">
        <v>6972578</v>
      </c>
      <c r="AS66" s="130">
        <v>7467935</v>
      </c>
      <c r="AT66" s="130">
        <v>7930320</v>
      </c>
      <c r="AU66" s="130">
        <v>8095439</v>
      </c>
      <c r="AV66" s="130">
        <v>7897745</v>
      </c>
      <c r="AW66" s="130">
        <v>7872687</v>
      </c>
      <c r="AX66" s="130">
        <v>7781819</v>
      </c>
      <c r="AY66" s="130">
        <v>7623426</v>
      </c>
      <c r="AZ66" s="130">
        <v>7516336</v>
      </c>
      <c r="BA66" s="130">
        <v>7538361</v>
      </c>
      <c r="BB66" s="130">
        <v>7320620</v>
      </c>
      <c r="BC66" s="130">
        <v>7037729</v>
      </c>
      <c r="BD66" s="130">
        <v>6972578</v>
      </c>
      <c r="BE66" s="130">
        <v>7467935</v>
      </c>
      <c r="BF66" s="130">
        <v>7930320</v>
      </c>
      <c r="BG66" s="130">
        <v>8095439</v>
      </c>
      <c r="BH66" s="130">
        <v>7897745</v>
      </c>
      <c r="BI66" s="130">
        <v>7872687</v>
      </c>
      <c r="BJ66" s="130">
        <v>7781819</v>
      </c>
      <c r="BK66" s="130">
        <v>7623426</v>
      </c>
      <c r="BL66" s="130">
        <v>7516336</v>
      </c>
      <c r="BM66" s="130">
        <v>7538361</v>
      </c>
      <c r="BN66" s="130">
        <v>7320620</v>
      </c>
      <c r="BO66" s="130">
        <v>7037729</v>
      </c>
      <c r="BP66" s="130">
        <v>6972578</v>
      </c>
      <c r="BQ66" s="130">
        <v>7467935</v>
      </c>
      <c r="BR66" s="130">
        <v>7930320</v>
      </c>
      <c r="BS66" s="130">
        <v>8095439</v>
      </c>
      <c r="BT66" s="130">
        <v>7897745</v>
      </c>
      <c r="BU66" s="130">
        <v>7872687</v>
      </c>
      <c r="BV66" s="130">
        <v>7781819</v>
      </c>
      <c r="BW66" s="130">
        <v>7623426</v>
      </c>
      <c r="BX66" s="130">
        <v>7516336</v>
      </c>
      <c r="BY66" s="132">
        <f>SUM(E66:P66)</f>
        <v>79928350</v>
      </c>
      <c r="BZ66" s="132">
        <f>SUM(Q66:AB66)</f>
        <v>81302434</v>
      </c>
      <c r="CA66" s="132">
        <f>SUM(AC66:AN66)</f>
        <v>81130949</v>
      </c>
      <c r="CB66" s="132">
        <f>SUM(AO66:AZ66)</f>
        <v>90475121</v>
      </c>
      <c r="CC66" s="132">
        <f>SUM(BA66:BL66)</f>
        <v>91054995</v>
      </c>
      <c r="CD66" s="132">
        <f>SUM(BM66:BX66)</f>
        <v>91054995</v>
      </c>
    </row>
    <row r="67" spans="1:85" s="98" customFormat="1" outlineLevel="1">
      <c r="A67" s="10"/>
      <c r="B67" s="10"/>
      <c r="C67" s="10"/>
      <c r="D67" s="137" t="s">
        <v>369</v>
      </c>
      <c r="E67" s="136">
        <f t="shared" ref="E67:AJ67" si="45">SUBTOTAL(9,E66:E66)</f>
        <v>6947750</v>
      </c>
      <c r="F67" s="136">
        <f t="shared" si="45"/>
        <v>6121850</v>
      </c>
      <c r="G67" s="136">
        <f t="shared" si="45"/>
        <v>6439300</v>
      </c>
      <c r="H67" s="136">
        <f t="shared" si="45"/>
        <v>6235950</v>
      </c>
      <c r="I67" s="136">
        <f t="shared" si="45"/>
        <v>6382950</v>
      </c>
      <c r="J67" s="136">
        <f t="shared" si="45"/>
        <v>6609750</v>
      </c>
      <c r="K67" s="136">
        <f t="shared" si="45"/>
        <v>7192850</v>
      </c>
      <c r="L67" s="136">
        <f t="shared" si="45"/>
        <v>6833750</v>
      </c>
      <c r="M67" s="136">
        <f t="shared" si="45"/>
        <v>6932800</v>
      </c>
      <c r="N67" s="136">
        <f t="shared" si="45"/>
        <v>7126350</v>
      </c>
      <c r="O67" s="136">
        <f t="shared" si="45"/>
        <v>6592600</v>
      </c>
      <c r="P67" s="136">
        <f t="shared" si="45"/>
        <v>6512450</v>
      </c>
      <c r="Q67" s="136">
        <f t="shared" si="45"/>
        <v>6842150</v>
      </c>
      <c r="R67" s="136">
        <f t="shared" si="45"/>
        <v>6651050</v>
      </c>
      <c r="S67" s="136">
        <f t="shared" si="45"/>
        <v>5934600</v>
      </c>
      <c r="T67" s="136">
        <f t="shared" si="45"/>
        <v>6091400</v>
      </c>
      <c r="U67" s="136">
        <f t="shared" si="45"/>
        <v>6478150</v>
      </c>
      <c r="V67" s="136">
        <f t="shared" si="45"/>
        <v>7249200</v>
      </c>
      <c r="W67" s="136">
        <f t="shared" si="45"/>
        <v>7318500</v>
      </c>
      <c r="X67" s="136">
        <f t="shared" si="45"/>
        <v>6916350</v>
      </c>
      <c r="Y67" s="136">
        <f t="shared" si="45"/>
        <v>7544250</v>
      </c>
      <c r="Z67" s="136">
        <f t="shared" si="45"/>
        <v>6883917</v>
      </c>
      <c r="AA67" s="136">
        <f t="shared" si="45"/>
        <v>6743800</v>
      </c>
      <c r="AB67" s="136">
        <f t="shared" si="45"/>
        <v>6649067</v>
      </c>
      <c r="AC67" s="136">
        <f t="shared" si="45"/>
        <v>6668550</v>
      </c>
      <c r="AD67" s="136">
        <f t="shared" si="45"/>
        <v>6475933</v>
      </c>
      <c r="AE67" s="136">
        <f t="shared" si="45"/>
        <v>6225683</v>
      </c>
      <c r="AF67" s="136">
        <f t="shared" si="45"/>
        <v>6168050</v>
      </c>
      <c r="AG67" s="136">
        <f t="shared" si="45"/>
        <v>6606250</v>
      </c>
      <c r="AH67" s="136">
        <f t="shared" si="45"/>
        <v>7015283</v>
      </c>
      <c r="AI67" s="136">
        <f t="shared" si="45"/>
        <v>7161350</v>
      </c>
      <c r="AJ67" s="136">
        <f t="shared" si="45"/>
        <v>6986467</v>
      </c>
      <c r="AK67" s="136">
        <f t="shared" ref="AK67:BP67" si="46">SUBTOTAL(9,AK66:AK66)</f>
        <v>6964300</v>
      </c>
      <c r="AL67" s="136">
        <f t="shared" si="46"/>
        <v>6883917</v>
      </c>
      <c r="AM67" s="136">
        <f t="shared" si="46"/>
        <v>7037009</v>
      </c>
      <c r="AN67" s="136">
        <f t="shared" si="46"/>
        <v>6938157</v>
      </c>
      <c r="AO67" s="135">
        <f t="shared" si="46"/>
        <v>6958487</v>
      </c>
      <c r="AP67" s="135">
        <f t="shared" si="46"/>
        <v>7320620</v>
      </c>
      <c r="AQ67" s="135">
        <f t="shared" si="46"/>
        <v>7037729</v>
      </c>
      <c r="AR67" s="135">
        <f t="shared" si="46"/>
        <v>6972578</v>
      </c>
      <c r="AS67" s="135">
        <f t="shared" si="46"/>
        <v>7467935</v>
      </c>
      <c r="AT67" s="135">
        <f t="shared" si="46"/>
        <v>7930320</v>
      </c>
      <c r="AU67" s="135">
        <f t="shared" si="46"/>
        <v>8095439</v>
      </c>
      <c r="AV67" s="135">
        <f t="shared" si="46"/>
        <v>7897745</v>
      </c>
      <c r="AW67" s="135">
        <f t="shared" si="46"/>
        <v>7872687</v>
      </c>
      <c r="AX67" s="135">
        <f t="shared" si="46"/>
        <v>7781819</v>
      </c>
      <c r="AY67" s="135">
        <f t="shared" si="46"/>
        <v>7623426</v>
      </c>
      <c r="AZ67" s="135">
        <f t="shared" si="46"/>
        <v>7516336</v>
      </c>
      <c r="BA67" s="135">
        <f t="shared" si="46"/>
        <v>7538361</v>
      </c>
      <c r="BB67" s="135">
        <f t="shared" si="46"/>
        <v>7320620</v>
      </c>
      <c r="BC67" s="135">
        <f t="shared" si="46"/>
        <v>7037729</v>
      </c>
      <c r="BD67" s="135">
        <f t="shared" si="46"/>
        <v>6972578</v>
      </c>
      <c r="BE67" s="135">
        <f t="shared" si="46"/>
        <v>7467935</v>
      </c>
      <c r="BF67" s="135">
        <f t="shared" si="46"/>
        <v>7930320</v>
      </c>
      <c r="BG67" s="135">
        <f t="shared" si="46"/>
        <v>8095439</v>
      </c>
      <c r="BH67" s="135">
        <f t="shared" si="46"/>
        <v>7897745</v>
      </c>
      <c r="BI67" s="135">
        <f t="shared" si="46"/>
        <v>7872687</v>
      </c>
      <c r="BJ67" s="135">
        <f t="shared" si="46"/>
        <v>7781819</v>
      </c>
      <c r="BK67" s="135">
        <f t="shared" si="46"/>
        <v>7623426</v>
      </c>
      <c r="BL67" s="135">
        <f t="shared" si="46"/>
        <v>7516336</v>
      </c>
      <c r="BM67" s="135">
        <f t="shared" si="46"/>
        <v>7538361</v>
      </c>
      <c r="BN67" s="135">
        <f t="shared" si="46"/>
        <v>7320620</v>
      </c>
      <c r="BO67" s="135">
        <f t="shared" si="46"/>
        <v>7037729</v>
      </c>
      <c r="BP67" s="135">
        <f t="shared" si="46"/>
        <v>6972578</v>
      </c>
      <c r="BQ67" s="135">
        <f t="shared" ref="BQ67:CD67" si="47">SUBTOTAL(9,BQ66:BQ66)</f>
        <v>7467935</v>
      </c>
      <c r="BR67" s="135">
        <f t="shared" si="47"/>
        <v>7930320</v>
      </c>
      <c r="BS67" s="135">
        <f t="shared" si="47"/>
        <v>8095439</v>
      </c>
      <c r="BT67" s="135">
        <f t="shared" si="47"/>
        <v>7897745</v>
      </c>
      <c r="BU67" s="135">
        <f t="shared" si="47"/>
        <v>7872687</v>
      </c>
      <c r="BV67" s="135">
        <f t="shared" si="47"/>
        <v>7781819</v>
      </c>
      <c r="BW67" s="135">
        <f t="shared" si="47"/>
        <v>7623426</v>
      </c>
      <c r="BX67" s="135">
        <f t="shared" si="47"/>
        <v>7516336</v>
      </c>
      <c r="BY67" s="134">
        <f t="shared" si="47"/>
        <v>79928350</v>
      </c>
      <c r="BZ67" s="134">
        <f t="shared" si="47"/>
        <v>81302434</v>
      </c>
      <c r="CA67" s="134">
        <f t="shared" si="47"/>
        <v>81130949</v>
      </c>
      <c r="CB67" s="134">
        <f t="shared" si="47"/>
        <v>90475121</v>
      </c>
      <c r="CC67" s="134">
        <f t="shared" si="47"/>
        <v>91054995</v>
      </c>
      <c r="CD67" s="134">
        <f t="shared" si="47"/>
        <v>91054995</v>
      </c>
      <c r="CF67" s="145">
        <f>SUM(Z67:AK67)</f>
        <v>80548650</v>
      </c>
      <c r="CG67" s="145">
        <f>SUM(AL67:AW67)</f>
        <v>88412623</v>
      </c>
    </row>
    <row r="68" spans="1:85" s="98" customFormat="1" outlineLevel="2">
      <c r="A68" s="10">
        <v>1</v>
      </c>
      <c r="B68" s="10">
        <v>11</v>
      </c>
      <c r="C68" s="10" t="s">
        <v>56</v>
      </c>
      <c r="D68" s="131" t="s">
        <v>56</v>
      </c>
      <c r="E68" s="121">
        <v>2872579</v>
      </c>
      <c r="F68" s="121">
        <v>2870388</v>
      </c>
      <c r="G68" s="121">
        <v>2865506</v>
      </c>
      <c r="H68" s="121">
        <v>2844242</v>
      </c>
      <c r="I68" s="121">
        <v>2856943</v>
      </c>
      <c r="J68" s="121">
        <v>2846627</v>
      </c>
      <c r="K68" s="121">
        <v>2843333</v>
      </c>
      <c r="L68" s="121">
        <v>2808788</v>
      </c>
      <c r="M68" s="121">
        <v>2814245</v>
      </c>
      <c r="N68" s="121">
        <v>2819682</v>
      </c>
      <c r="O68" s="121">
        <v>2814060</v>
      </c>
      <c r="P68" s="121">
        <v>2804967</v>
      </c>
      <c r="Q68" s="121">
        <v>2806712</v>
      </c>
      <c r="R68" s="121">
        <v>2808983</v>
      </c>
      <c r="S68" s="121">
        <v>2777913</v>
      </c>
      <c r="T68" s="121">
        <v>2809044</v>
      </c>
      <c r="U68" s="121">
        <v>2809188</v>
      </c>
      <c r="V68" s="121">
        <v>2809006</v>
      </c>
      <c r="W68" s="121">
        <v>2811603</v>
      </c>
      <c r="X68" s="121">
        <v>2876145</v>
      </c>
      <c r="Y68" s="121">
        <v>2793852</v>
      </c>
      <c r="Z68" s="121">
        <v>2787574</v>
      </c>
      <c r="AA68" s="121">
        <v>2781295</v>
      </c>
      <c r="AB68" s="121">
        <v>2775017</v>
      </c>
      <c r="AC68" s="121">
        <v>2768739</v>
      </c>
      <c r="AD68" s="121">
        <v>2762460</v>
      </c>
      <c r="AE68" s="121">
        <v>2756182</v>
      </c>
      <c r="AF68" s="121">
        <v>2749904</v>
      </c>
      <c r="AG68" s="121">
        <v>2743625</v>
      </c>
      <c r="AH68" s="121">
        <v>2737347</v>
      </c>
      <c r="AI68" s="121">
        <v>2731069</v>
      </c>
      <c r="AJ68" s="121">
        <v>2724790</v>
      </c>
      <c r="AK68" s="121">
        <v>2718512</v>
      </c>
      <c r="AL68" s="121">
        <v>2712234</v>
      </c>
      <c r="AM68" s="121">
        <v>2705956</v>
      </c>
      <c r="AN68" s="121">
        <v>2699677</v>
      </c>
      <c r="AO68" s="130">
        <v>2693399</v>
      </c>
      <c r="AP68" s="130">
        <v>2687121</v>
      </c>
      <c r="AQ68" s="130">
        <v>2680842</v>
      </c>
      <c r="AR68" s="130">
        <v>2674564</v>
      </c>
      <c r="AS68" s="130">
        <v>2668286</v>
      </c>
      <c r="AT68" s="130">
        <v>2662007</v>
      </c>
      <c r="AU68" s="130">
        <v>2655729</v>
      </c>
      <c r="AV68" s="130">
        <v>2649451</v>
      </c>
      <c r="AW68" s="130">
        <v>2643172</v>
      </c>
      <c r="AX68" s="130">
        <v>2636894</v>
      </c>
      <c r="AY68" s="130">
        <v>2630616</v>
      </c>
      <c r="AZ68" s="130">
        <v>2624337</v>
      </c>
      <c r="BA68" s="130">
        <v>2618059</v>
      </c>
      <c r="BB68" s="130">
        <v>2611781</v>
      </c>
      <c r="BC68" s="130">
        <v>2605502</v>
      </c>
      <c r="BD68" s="130">
        <v>2599224</v>
      </c>
      <c r="BE68" s="130">
        <v>2592946</v>
      </c>
      <c r="BF68" s="130">
        <v>2586667</v>
      </c>
      <c r="BG68" s="130">
        <v>2580389</v>
      </c>
      <c r="BH68" s="130">
        <v>2574111</v>
      </c>
      <c r="BI68" s="130">
        <v>2567833</v>
      </c>
      <c r="BJ68" s="130">
        <v>2561554</v>
      </c>
      <c r="BK68" s="130">
        <v>2555276</v>
      </c>
      <c r="BL68" s="130">
        <v>2548998</v>
      </c>
      <c r="BM68" s="130">
        <v>2542719</v>
      </c>
      <c r="BN68" s="130">
        <v>2536441</v>
      </c>
      <c r="BO68" s="130">
        <v>2530163</v>
      </c>
      <c r="BP68" s="130">
        <v>2523884</v>
      </c>
      <c r="BQ68" s="130">
        <v>2517606</v>
      </c>
      <c r="BR68" s="130">
        <v>2511328</v>
      </c>
      <c r="BS68" s="130">
        <v>2505049</v>
      </c>
      <c r="BT68" s="130">
        <v>2498771</v>
      </c>
      <c r="BU68" s="130">
        <v>2492493</v>
      </c>
      <c r="BV68" s="130">
        <v>2486214</v>
      </c>
      <c r="BW68" s="130">
        <v>2479936</v>
      </c>
      <c r="BX68" s="130">
        <v>2473658</v>
      </c>
      <c r="BY68" s="132">
        <f>SUM(E68:P68)</f>
        <v>34061360</v>
      </c>
      <c r="BZ68" s="132">
        <f>SUM(Q68:AB68)</f>
        <v>33646332</v>
      </c>
      <c r="CA68" s="132">
        <f>SUM(AC68:AN68)</f>
        <v>32810495</v>
      </c>
      <c r="CB68" s="132">
        <f>SUM(AO68:AZ68)</f>
        <v>31906418</v>
      </c>
      <c r="CC68" s="132">
        <f>SUM(BA68:BL68)</f>
        <v>31002340</v>
      </c>
      <c r="CD68" s="132">
        <f>SUM(BM68:BX68)</f>
        <v>30098262</v>
      </c>
    </row>
    <row r="69" spans="1:85" s="98" customFormat="1" outlineLevel="2">
      <c r="A69" s="10">
        <v>2</v>
      </c>
      <c r="B69" s="10">
        <v>11</v>
      </c>
      <c r="C69" s="10" t="s">
        <v>56</v>
      </c>
      <c r="D69" s="131" t="s">
        <v>56</v>
      </c>
      <c r="E69" s="121">
        <v>5792004</v>
      </c>
      <c r="F69" s="121">
        <v>5758108</v>
      </c>
      <c r="G69" s="121">
        <v>5728478</v>
      </c>
      <c r="H69" s="121">
        <v>5693568</v>
      </c>
      <c r="I69" s="121">
        <v>5726313</v>
      </c>
      <c r="J69" s="121">
        <v>5724794</v>
      </c>
      <c r="K69" s="121">
        <v>5721713</v>
      </c>
      <c r="L69" s="121">
        <v>5691782</v>
      </c>
      <c r="M69" s="121">
        <v>5524539</v>
      </c>
      <c r="N69" s="121">
        <v>5669813</v>
      </c>
      <c r="O69" s="121">
        <v>5661010</v>
      </c>
      <c r="P69" s="121">
        <v>5655344</v>
      </c>
      <c r="Q69" s="121">
        <v>5651756</v>
      </c>
      <c r="R69" s="121">
        <v>5644740</v>
      </c>
      <c r="S69" s="121">
        <v>5674863</v>
      </c>
      <c r="T69" s="121">
        <v>5669095</v>
      </c>
      <c r="U69" s="121">
        <v>5608459</v>
      </c>
      <c r="V69" s="121">
        <v>5709542</v>
      </c>
      <c r="W69" s="121">
        <v>5660834</v>
      </c>
      <c r="X69" s="121">
        <v>5638214</v>
      </c>
      <c r="Y69" s="121">
        <v>5671473</v>
      </c>
      <c r="Z69" s="121">
        <v>5662764</v>
      </c>
      <c r="AA69" s="121">
        <v>5654056</v>
      </c>
      <c r="AB69" s="121">
        <v>5645347</v>
      </c>
      <c r="AC69" s="121">
        <v>5636639</v>
      </c>
      <c r="AD69" s="121">
        <v>5627930</v>
      </c>
      <c r="AE69" s="121">
        <v>5619221</v>
      </c>
      <c r="AF69" s="121">
        <v>5610513</v>
      </c>
      <c r="AG69" s="121">
        <v>5601804</v>
      </c>
      <c r="AH69" s="121">
        <v>5593096</v>
      </c>
      <c r="AI69" s="121">
        <v>5584387</v>
      </c>
      <c r="AJ69" s="121">
        <v>5575678</v>
      </c>
      <c r="AK69" s="121">
        <v>5566970</v>
      </c>
      <c r="AL69" s="121">
        <v>5558261</v>
      </c>
      <c r="AM69" s="121">
        <v>5549553</v>
      </c>
      <c r="AN69" s="121">
        <v>5540844</v>
      </c>
      <c r="AO69" s="130">
        <v>5532135</v>
      </c>
      <c r="AP69" s="130">
        <v>5523427</v>
      </c>
      <c r="AQ69" s="130">
        <v>5514718</v>
      </c>
      <c r="AR69" s="130">
        <v>5506010</v>
      </c>
      <c r="AS69" s="130">
        <v>5497301</v>
      </c>
      <c r="AT69" s="130">
        <v>5488592</v>
      </c>
      <c r="AU69" s="130">
        <v>5479884</v>
      </c>
      <c r="AV69" s="130">
        <v>5471175</v>
      </c>
      <c r="AW69" s="130">
        <v>5462467</v>
      </c>
      <c r="AX69" s="130">
        <v>5453758</v>
      </c>
      <c r="AY69" s="130">
        <v>5445050</v>
      </c>
      <c r="AZ69" s="130">
        <v>5436341</v>
      </c>
      <c r="BA69" s="130">
        <v>5427632</v>
      </c>
      <c r="BB69" s="130">
        <v>5418924</v>
      </c>
      <c r="BC69" s="130">
        <v>5410215</v>
      </c>
      <c r="BD69" s="130">
        <v>5401507</v>
      </c>
      <c r="BE69" s="130">
        <v>5392798</v>
      </c>
      <c r="BF69" s="130">
        <v>5384089</v>
      </c>
      <c r="BG69" s="130">
        <v>5375381</v>
      </c>
      <c r="BH69" s="130">
        <v>5366672</v>
      </c>
      <c r="BI69" s="130">
        <v>5357964</v>
      </c>
      <c r="BJ69" s="130">
        <v>5349255</v>
      </c>
      <c r="BK69" s="130">
        <v>5340546</v>
      </c>
      <c r="BL69" s="130">
        <v>5331838</v>
      </c>
      <c r="BM69" s="130">
        <v>5323129</v>
      </c>
      <c r="BN69" s="130">
        <v>5314421</v>
      </c>
      <c r="BO69" s="130">
        <v>5305712</v>
      </c>
      <c r="BP69" s="130">
        <v>5297003</v>
      </c>
      <c r="BQ69" s="130">
        <v>5288295</v>
      </c>
      <c r="BR69" s="130">
        <v>5279586</v>
      </c>
      <c r="BS69" s="130">
        <v>5270878</v>
      </c>
      <c r="BT69" s="130">
        <v>5262169</v>
      </c>
      <c r="BU69" s="130">
        <v>5253460</v>
      </c>
      <c r="BV69" s="130">
        <v>5244752</v>
      </c>
      <c r="BW69" s="130">
        <v>5236043</v>
      </c>
      <c r="BX69" s="130">
        <v>5227335</v>
      </c>
      <c r="BY69" s="132">
        <f>SUM(E69:P69)</f>
        <v>68347466</v>
      </c>
      <c r="BZ69" s="132">
        <f>SUM(Q69:AB69)</f>
        <v>67891143</v>
      </c>
      <c r="CA69" s="132">
        <f>SUM(AC69:AN69)</f>
        <v>67064896</v>
      </c>
      <c r="CB69" s="132">
        <f>SUM(AO69:AZ69)</f>
        <v>65810858</v>
      </c>
      <c r="CC69" s="132">
        <f>SUM(BA69:BL69)</f>
        <v>64556821</v>
      </c>
      <c r="CD69" s="132">
        <f>SUM(BM69:BX69)</f>
        <v>63302783</v>
      </c>
    </row>
    <row r="70" spans="1:85" s="98" customFormat="1" outlineLevel="2">
      <c r="A70" s="10">
        <v>3</v>
      </c>
      <c r="B70" s="10">
        <v>11</v>
      </c>
      <c r="C70" s="10" t="s">
        <v>56</v>
      </c>
      <c r="D70" s="131" t="s">
        <v>56</v>
      </c>
      <c r="E70" s="121">
        <v>43275</v>
      </c>
      <c r="F70" s="121">
        <v>43120</v>
      </c>
      <c r="G70" s="121">
        <v>42832</v>
      </c>
      <c r="H70" s="121">
        <v>42618</v>
      </c>
      <c r="I70" s="121">
        <v>42571</v>
      </c>
      <c r="J70" s="121">
        <v>42492</v>
      </c>
      <c r="K70" s="121">
        <v>42522</v>
      </c>
      <c r="L70" s="121">
        <v>42578</v>
      </c>
      <c r="M70" s="121">
        <v>42234</v>
      </c>
      <c r="N70" s="121">
        <v>41870</v>
      </c>
      <c r="O70" s="121">
        <v>41800</v>
      </c>
      <c r="P70" s="121">
        <v>41857</v>
      </c>
      <c r="Q70" s="121">
        <v>40925</v>
      </c>
      <c r="R70" s="121">
        <v>36729</v>
      </c>
      <c r="S70" s="121">
        <v>40704</v>
      </c>
      <c r="T70" s="121">
        <v>40780</v>
      </c>
      <c r="U70" s="121">
        <v>40106</v>
      </c>
      <c r="V70" s="121">
        <v>41119</v>
      </c>
      <c r="W70" s="121">
        <v>41024</v>
      </c>
      <c r="X70" s="121">
        <v>41136</v>
      </c>
      <c r="Y70" s="121">
        <v>41136</v>
      </c>
      <c r="Z70" s="121">
        <v>41136</v>
      </c>
      <c r="AA70" s="121">
        <v>41136</v>
      </c>
      <c r="AB70" s="121">
        <v>41136</v>
      </c>
      <c r="AC70" s="121">
        <v>41136</v>
      </c>
      <c r="AD70" s="121">
        <v>41136</v>
      </c>
      <c r="AE70" s="121">
        <v>41136</v>
      </c>
      <c r="AF70" s="121">
        <v>41136</v>
      </c>
      <c r="AG70" s="121">
        <v>41136</v>
      </c>
      <c r="AH70" s="121">
        <v>41136</v>
      </c>
      <c r="AI70" s="121">
        <v>41136</v>
      </c>
      <c r="AJ70" s="121">
        <v>41136</v>
      </c>
      <c r="AK70" s="121">
        <v>41136</v>
      </c>
      <c r="AL70" s="121">
        <v>41136</v>
      </c>
      <c r="AM70" s="121">
        <v>41136</v>
      </c>
      <c r="AN70" s="121">
        <v>41136</v>
      </c>
      <c r="AO70" s="130">
        <v>41136</v>
      </c>
      <c r="AP70" s="130">
        <v>41136</v>
      </c>
      <c r="AQ70" s="130">
        <v>41136</v>
      </c>
      <c r="AR70" s="130">
        <v>41136</v>
      </c>
      <c r="AS70" s="130">
        <v>41136</v>
      </c>
      <c r="AT70" s="130">
        <v>41136</v>
      </c>
      <c r="AU70" s="130">
        <v>41136</v>
      </c>
      <c r="AV70" s="130">
        <v>41136</v>
      </c>
      <c r="AW70" s="130">
        <v>41136</v>
      </c>
      <c r="AX70" s="130">
        <v>41136</v>
      </c>
      <c r="AY70" s="130">
        <v>41136</v>
      </c>
      <c r="AZ70" s="130">
        <v>41136</v>
      </c>
      <c r="BA70" s="130">
        <v>41136</v>
      </c>
      <c r="BB70" s="130">
        <v>41136</v>
      </c>
      <c r="BC70" s="130">
        <v>41136</v>
      </c>
      <c r="BD70" s="130">
        <v>41136</v>
      </c>
      <c r="BE70" s="130">
        <v>41136</v>
      </c>
      <c r="BF70" s="130">
        <v>41136</v>
      </c>
      <c r="BG70" s="130">
        <v>41136</v>
      </c>
      <c r="BH70" s="130">
        <v>41136</v>
      </c>
      <c r="BI70" s="130">
        <v>41136</v>
      </c>
      <c r="BJ70" s="130">
        <v>41136</v>
      </c>
      <c r="BK70" s="130">
        <v>41136</v>
      </c>
      <c r="BL70" s="130">
        <v>41136</v>
      </c>
      <c r="BM70" s="130">
        <v>41136</v>
      </c>
      <c r="BN70" s="130">
        <v>41136</v>
      </c>
      <c r="BO70" s="130">
        <v>41136</v>
      </c>
      <c r="BP70" s="130">
        <v>41136</v>
      </c>
      <c r="BQ70" s="130">
        <v>41136</v>
      </c>
      <c r="BR70" s="130">
        <v>41136</v>
      </c>
      <c r="BS70" s="130">
        <v>41136</v>
      </c>
      <c r="BT70" s="130">
        <v>41136</v>
      </c>
      <c r="BU70" s="130">
        <v>41136</v>
      </c>
      <c r="BV70" s="130">
        <v>41136</v>
      </c>
      <c r="BW70" s="130">
        <v>41136</v>
      </c>
      <c r="BX70" s="130">
        <v>41136</v>
      </c>
      <c r="BY70" s="132">
        <f>SUM(E70:P70)</f>
        <v>509769</v>
      </c>
      <c r="BZ70" s="132">
        <f>SUM(Q70:AB70)</f>
        <v>487067</v>
      </c>
      <c r="CA70" s="132">
        <f>SUM(AC70:AN70)</f>
        <v>493632</v>
      </c>
      <c r="CB70" s="132">
        <f>SUM(AO70:AZ70)</f>
        <v>493632</v>
      </c>
      <c r="CC70" s="132">
        <f>SUM(BA70:BL70)</f>
        <v>493632</v>
      </c>
      <c r="CD70" s="132">
        <f>SUM(BM70:BX70)</f>
        <v>493632</v>
      </c>
    </row>
    <row r="71" spans="1:85" s="98" customFormat="1" outlineLevel="1">
      <c r="A71" s="10"/>
      <c r="B71" s="10"/>
      <c r="C71" s="10"/>
      <c r="D71" s="137" t="s">
        <v>368</v>
      </c>
      <c r="E71" s="136">
        <f t="shared" ref="E71:AJ71" si="48">SUBTOTAL(9,E68:E70)</f>
        <v>8707858</v>
      </c>
      <c r="F71" s="136">
        <f t="shared" si="48"/>
        <v>8671616</v>
      </c>
      <c r="G71" s="136">
        <f t="shared" si="48"/>
        <v>8636816</v>
      </c>
      <c r="H71" s="136">
        <f t="shared" si="48"/>
        <v>8580428</v>
      </c>
      <c r="I71" s="136">
        <f t="shared" si="48"/>
        <v>8625827</v>
      </c>
      <c r="J71" s="136">
        <f t="shared" si="48"/>
        <v>8613913</v>
      </c>
      <c r="K71" s="136">
        <f t="shared" si="48"/>
        <v>8607568</v>
      </c>
      <c r="L71" s="136">
        <f t="shared" si="48"/>
        <v>8543148</v>
      </c>
      <c r="M71" s="136">
        <f t="shared" si="48"/>
        <v>8381018</v>
      </c>
      <c r="N71" s="136">
        <f t="shared" si="48"/>
        <v>8531365</v>
      </c>
      <c r="O71" s="136">
        <f t="shared" si="48"/>
        <v>8516870</v>
      </c>
      <c r="P71" s="136">
        <f t="shared" si="48"/>
        <v>8502168</v>
      </c>
      <c r="Q71" s="136">
        <f t="shared" si="48"/>
        <v>8499393</v>
      </c>
      <c r="R71" s="136">
        <f t="shared" si="48"/>
        <v>8490452</v>
      </c>
      <c r="S71" s="136">
        <f t="shared" si="48"/>
        <v>8493480</v>
      </c>
      <c r="T71" s="136">
        <f t="shared" si="48"/>
        <v>8518919</v>
      </c>
      <c r="U71" s="136">
        <f t="shared" si="48"/>
        <v>8457753</v>
      </c>
      <c r="V71" s="136">
        <f t="shared" si="48"/>
        <v>8559667</v>
      </c>
      <c r="W71" s="136">
        <f t="shared" si="48"/>
        <v>8513461</v>
      </c>
      <c r="X71" s="136">
        <f t="shared" si="48"/>
        <v>8555495</v>
      </c>
      <c r="Y71" s="136">
        <f t="shared" si="48"/>
        <v>8506461</v>
      </c>
      <c r="Z71" s="136">
        <f t="shared" si="48"/>
        <v>8491474</v>
      </c>
      <c r="AA71" s="136">
        <f t="shared" si="48"/>
        <v>8476487</v>
      </c>
      <c r="AB71" s="136">
        <f t="shared" si="48"/>
        <v>8461500</v>
      </c>
      <c r="AC71" s="136">
        <f t="shared" si="48"/>
        <v>8446514</v>
      </c>
      <c r="AD71" s="136">
        <f t="shared" si="48"/>
        <v>8431526</v>
      </c>
      <c r="AE71" s="136">
        <f t="shared" si="48"/>
        <v>8416539</v>
      </c>
      <c r="AF71" s="136">
        <f t="shared" si="48"/>
        <v>8401553</v>
      </c>
      <c r="AG71" s="136">
        <f t="shared" si="48"/>
        <v>8386565</v>
      </c>
      <c r="AH71" s="136">
        <f t="shared" si="48"/>
        <v>8371579</v>
      </c>
      <c r="AI71" s="136">
        <f t="shared" si="48"/>
        <v>8356592</v>
      </c>
      <c r="AJ71" s="136">
        <f t="shared" si="48"/>
        <v>8341604</v>
      </c>
      <c r="AK71" s="136">
        <f t="shared" ref="AK71:BP71" si="49">SUBTOTAL(9,AK68:AK70)</f>
        <v>8326618</v>
      </c>
      <c r="AL71" s="136">
        <f t="shared" si="49"/>
        <v>8311631</v>
      </c>
      <c r="AM71" s="136">
        <f t="shared" si="49"/>
        <v>8296645</v>
      </c>
      <c r="AN71" s="136">
        <f t="shared" si="49"/>
        <v>8281657</v>
      </c>
      <c r="AO71" s="135">
        <f t="shared" si="49"/>
        <v>8266670</v>
      </c>
      <c r="AP71" s="135">
        <f t="shared" si="49"/>
        <v>8251684</v>
      </c>
      <c r="AQ71" s="135">
        <f t="shared" si="49"/>
        <v>8236696</v>
      </c>
      <c r="AR71" s="135">
        <f t="shared" si="49"/>
        <v>8221710</v>
      </c>
      <c r="AS71" s="135">
        <f t="shared" si="49"/>
        <v>8206723</v>
      </c>
      <c r="AT71" s="135">
        <f t="shared" si="49"/>
        <v>8191735</v>
      </c>
      <c r="AU71" s="135">
        <f t="shared" si="49"/>
        <v>8176749</v>
      </c>
      <c r="AV71" s="135">
        <f t="shared" si="49"/>
        <v>8161762</v>
      </c>
      <c r="AW71" s="135">
        <f t="shared" si="49"/>
        <v>8146775</v>
      </c>
      <c r="AX71" s="135">
        <f t="shared" si="49"/>
        <v>8131788</v>
      </c>
      <c r="AY71" s="135">
        <f t="shared" si="49"/>
        <v>8116802</v>
      </c>
      <c r="AZ71" s="135">
        <f t="shared" si="49"/>
        <v>8101814</v>
      </c>
      <c r="BA71" s="135">
        <f t="shared" si="49"/>
        <v>8086827</v>
      </c>
      <c r="BB71" s="135">
        <f t="shared" si="49"/>
        <v>8071841</v>
      </c>
      <c r="BC71" s="135">
        <f t="shared" si="49"/>
        <v>8056853</v>
      </c>
      <c r="BD71" s="135">
        <f t="shared" si="49"/>
        <v>8041867</v>
      </c>
      <c r="BE71" s="135">
        <f t="shared" si="49"/>
        <v>8026880</v>
      </c>
      <c r="BF71" s="135">
        <f t="shared" si="49"/>
        <v>8011892</v>
      </c>
      <c r="BG71" s="135">
        <f t="shared" si="49"/>
        <v>7996906</v>
      </c>
      <c r="BH71" s="135">
        <f t="shared" si="49"/>
        <v>7981919</v>
      </c>
      <c r="BI71" s="135">
        <f t="shared" si="49"/>
        <v>7966933</v>
      </c>
      <c r="BJ71" s="135">
        <f t="shared" si="49"/>
        <v>7951945</v>
      </c>
      <c r="BK71" s="135">
        <f t="shared" si="49"/>
        <v>7936958</v>
      </c>
      <c r="BL71" s="135">
        <f t="shared" si="49"/>
        <v>7921972</v>
      </c>
      <c r="BM71" s="135">
        <f t="shared" si="49"/>
        <v>7906984</v>
      </c>
      <c r="BN71" s="135">
        <f t="shared" si="49"/>
        <v>7891998</v>
      </c>
      <c r="BO71" s="135">
        <f t="shared" si="49"/>
        <v>7877011</v>
      </c>
      <c r="BP71" s="135">
        <f t="shared" si="49"/>
        <v>7862023</v>
      </c>
      <c r="BQ71" s="135">
        <f t="shared" ref="BQ71:CD71" si="50">SUBTOTAL(9,BQ68:BQ70)</f>
        <v>7847037</v>
      </c>
      <c r="BR71" s="135">
        <f t="shared" si="50"/>
        <v>7832050</v>
      </c>
      <c r="BS71" s="135">
        <f t="shared" si="50"/>
        <v>7817063</v>
      </c>
      <c r="BT71" s="135">
        <f t="shared" si="50"/>
        <v>7802076</v>
      </c>
      <c r="BU71" s="135">
        <f t="shared" si="50"/>
        <v>7787089</v>
      </c>
      <c r="BV71" s="135">
        <f t="shared" si="50"/>
        <v>7772102</v>
      </c>
      <c r="BW71" s="135">
        <f t="shared" si="50"/>
        <v>7757115</v>
      </c>
      <c r="BX71" s="135">
        <f t="shared" si="50"/>
        <v>7742129</v>
      </c>
      <c r="BY71" s="134">
        <f t="shared" si="50"/>
        <v>102918595</v>
      </c>
      <c r="BZ71" s="134">
        <f t="shared" si="50"/>
        <v>102024542</v>
      </c>
      <c r="CA71" s="134">
        <f t="shared" si="50"/>
        <v>100369023</v>
      </c>
      <c r="CB71" s="134">
        <f t="shared" si="50"/>
        <v>98210908</v>
      </c>
      <c r="CC71" s="134">
        <f t="shared" si="50"/>
        <v>96052793</v>
      </c>
      <c r="CD71" s="134">
        <f t="shared" si="50"/>
        <v>93894677</v>
      </c>
      <c r="CF71" s="145">
        <f>SUM(Z71:AK71)</f>
        <v>100908551</v>
      </c>
      <c r="CG71" s="145">
        <f>SUM(AL71:AW71)</f>
        <v>98750437</v>
      </c>
    </row>
    <row r="72" spans="1:85" s="98" customFormat="1" outlineLevel="2">
      <c r="A72" s="10">
        <v>5</v>
      </c>
      <c r="B72" s="131">
        <v>19</v>
      </c>
      <c r="C72" s="131" t="s">
        <v>57</v>
      </c>
      <c r="D72" s="131" t="s">
        <v>57</v>
      </c>
      <c r="E72" s="121">
        <v>1133956</v>
      </c>
      <c r="F72" s="121">
        <v>1388309</v>
      </c>
      <c r="G72" s="121">
        <v>1240286</v>
      </c>
      <c r="H72" s="121">
        <v>1078244</v>
      </c>
      <c r="I72" s="121">
        <v>1012297</v>
      </c>
      <c r="J72" s="121">
        <v>903727</v>
      </c>
      <c r="K72" s="121">
        <v>903192</v>
      </c>
      <c r="L72" s="121">
        <v>885006</v>
      </c>
      <c r="M72" s="121">
        <v>1046067</v>
      </c>
      <c r="N72" s="121">
        <v>1221775</v>
      </c>
      <c r="O72" s="121">
        <v>1276332</v>
      </c>
      <c r="P72" s="121">
        <v>1249154</v>
      </c>
      <c r="Q72" s="121">
        <v>1052839</v>
      </c>
      <c r="R72" s="121">
        <v>1154601</v>
      </c>
      <c r="S72" s="121">
        <v>1167379</v>
      </c>
      <c r="T72" s="121">
        <v>989193</v>
      </c>
      <c r="U72" s="121">
        <v>973329</v>
      </c>
      <c r="V72" s="121">
        <v>959596</v>
      </c>
      <c r="W72" s="121">
        <v>954026</v>
      </c>
      <c r="X72" s="121">
        <v>921784</v>
      </c>
      <c r="Y72" s="121">
        <v>1045861</v>
      </c>
      <c r="Z72" s="121">
        <v>1129139</v>
      </c>
      <c r="AA72" s="121">
        <v>1281987</v>
      </c>
      <c r="AB72" s="121">
        <v>1295047</v>
      </c>
      <c r="AC72" s="121">
        <v>1129040</v>
      </c>
      <c r="AD72" s="121">
        <v>1222730</v>
      </c>
      <c r="AE72" s="121">
        <v>1057727</v>
      </c>
      <c r="AF72" s="121">
        <v>967625</v>
      </c>
      <c r="AG72" s="121">
        <v>1306529</v>
      </c>
      <c r="AH72" s="121">
        <v>1038931</v>
      </c>
      <c r="AI72" s="121">
        <v>1188443</v>
      </c>
      <c r="AJ72" s="121">
        <v>1061181</v>
      </c>
      <c r="AK72" s="121">
        <v>1183286</v>
      </c>
      <c r="AL72" s="121">
        <v>1136753</v>
      </c>
      <c r="AM72" s="121">
        <v>1189859</v>
      </c>
      <c r="AN72" s="121">
        <v>1304629</v>
      </c>
      <c r="AO72" s="130">
        <v>1246854</v>
      </c>
      <c r="AP72" s="130">
        <v>1230431</v>
      </c>
      <c r="AQ72" s="130">
        <v>1046250</v>
      </c>
      <c r="AR72" s="130">
        <v>928052</v>
      </c>
      <c r="AS72" s="130">
        <v>1209622</v>
      </c>
      <c r="AT72" s="130">
        <v>1309051</v>
      </c>
      <c r="AU72" s="130">
        <v>1516473</v>
      </c>
      <c r="AV72" s="130">
        <v>942780</v>
      </c>
      <c r="AW72" s="130">
        <v>1152357</v>
      </c>
      <c r="AX72" s="130">
        <v>1128211</v>
      </c>
      <c r="AY72" s="130">
        <v>1228892</v>
      </c>
      <c r="AZ72" s="130">
        <v>1290803</v>
      </c>
      <c r="BA72" s="130">
        <v>1178435</v>
      </c>
      <c r="BB72" s="130">
        <v>1218577</v>
      </c>
      <c r="BC72" s="130">
        <v>1044829</v>
      </c>
      <c r="BD72" s="130">
        <v>941498</v>
      </c>
      <c r="BE72" s="130">
        <v>1252832</v>
      </c>
      <c r="BF72" s="130">
        <v>1171224</v>
      </c>
      <c r="BG72" s="130">
        <v>1348511</v>
      </c>
      <c r="BH72" s="130">
        <v>999408</v>
      </c>
      <c r="BI72" s="130">
        <v>1165119</v>
      </c>
      <c r="BJ72" s="130">
        <v>1128731</v>
      </c>
      <c r="BK72" s="130">
        <v>1203620</v>
      </c>
      <c r="BL72" s="130">
        <v>1290977</v>
      </c>
      <c r="BM72" s="130">
        <v>1185357</v>
      </c>
      <c r="BN72" s="130">
        <v>1216750</v>
      </c>
      <c r="BO72" s="130">
        <v>1039640</v>
      </c>
      <c r="BP72" s="130">
        <v>931026</v>
      </c>
      <c r="BQ72" s="130">
        <v>1224541</v>
      </c>
      <c r="BR72" s="130">
        <v>1227098</v>
      </c>
      <c r="BS72" s="130">
        <v>1429689</v>
      </c>
      <c r="BT72" s="130">
        <v>974252</v>
      </c>
      <c r="BU72" s="130">
        <v>1162075</v>
      </c>
      <c r="BV72" s="130">
        <v>1129726</v>
      </c>
      <c r="BW72" s="130">
        <v>1220782</v>
      </c>
      <c r="BX72" s="130">
        <v>1286475</v>
      </c>
      <c r="BY72" s="132">
        <f>SUM(E72:P72)</f>
        <v>13338345</v>
      </c>
      <c r="BZ72" s="132">
        <f>SUM(Q72:AB72)</f>
        <v>12924781</v>
      </c>
      <c r="CA72" s="132">
        <f>SUM(AC72:AN72)</f>
        <v>13786733</v>
      </c>
      <c r="CB72" s="132">
        <f>SUM(AO72:AZ72)</f>
        <v>14229776</v>
      </c>
      <c r="CC72" s="132">
        <f>SUM(BA72:BL72)</f>
        <v>13943761</v>
      </c>
      <c r="CD72" s="132">
        <f>SUM(BM72:BX72)</f>
        <v>14027411</v>
      </c>
    </row>
    <row r="73" spans="1:85" s="98" customFormat="1" outlineLevel="1">
      <c r="A73" s="10"/>
      <c r="B73" s="10"/>
      <c r="C73" s="10"/>
      <c r="D73" s="137" t="s">
        <v>367</v>
      </c>
      <c r="E73" s="136">
        <f t="shared" ref="E73:AJ73" si="51">SUBTOTAL(9,E72:E72)</f>
        <v>1133956</v>
      </c>
      <c r="F73" s="136">
        <f t="shared" si="51"/>
        <v>1388309</v>
      </c>
      <c r="G73" s="136">
        <f t="shared" si="51"/>
        <v>1240286</v>
      </c>
      <c r="H73" s="136">
        <f t="shared" si="51"/>
        <v>1078244</v>
      </c>
      <c r="I73" s="136">
        <f t="shared" si="51"/>
        <v>1012297</v>
      </c>
      <c r="J73" s="136">
        <f t="shared" si="51"/>
        <v>903727</v>
      </c>
      <c r="K73" s="136">
        <f t="shared" si="51"/>
        <v>903192</v>
      </c>
      <c r="L73" s="136">
        <f t="shared" si="51"/>
        <v>885006</v>
      </c>
      <c r="M73" s="136">
        <f t="shared" si="51"/>
        <v>1046067</v>
      </c>
      <c r="N73" s="136">
        <f t="shared" si="51"/>
        <v>1221775</v>
      </c>
      <c r="O73" s="136">
        <f t="shared" si="51"/>
        <v>1276332</v>
      </c>
      <c r="P73" s="136">
        <f t="shared" si="51"/>
        <v>1249154</v>
      </c>
      <c r="Q73" s="136">
        <f t="shared" si="51"/>
        <v>1052839</v>
      </c>
      <c r="R73" s="136">
        <f t="shared" si="51"/>
        <v>1154601</v>
      </c>
      <c r="S73" s="136">
        <f t="shared" si="51"/>
        <v>1167379</v>
      </c>
      <c r="T73" s="136">
        <f t="shared" si="51"/>
        <v>989193</v>
      </c>
      <c r="U73" s="136">
        <f t="shared" si="51"/>
        <v>973329</v>
      </c>
      <c r="V73" s="136">
        <f t="shared" si="51"/>
        <v>959596</v>
      </c>
      <c r="W73" s="136">
        <f t="shared" si="51"/>
        <v>954026</v>
      </c>
      <c r="X73" s="136">
        <f t="shared" si="51"/>
        <v>921784</v>
      </c>
      <c r="Y73" s="136">
        <f t="shared" si="51"/>
        <v>1045861</v>
      </c>
      <c r="Z73" s="136">
        <f t="shared" si="51"/>
        <v>1129139</v>
      </c>
      <c r="AA73" s="136">
        <f t="shared" si="51"/>
        <v>1281987</v>
      </c>
      <c r="AB73" s="136">
        <f t="shared" si="51"/>
        <v>1295047</v>
      </c>
      <c r="AC73" s="136">
        <f t="shared" si="51"/>
        <v>1129040</v>
      </c>
      <c r="AD73" s="136">
        <f t="shared" si="51"/>
        <v>1222730</v>
      </c>
      <c r="AE73" s="136">
        <f t="shared" si="51"/>
        <v>1057727</v>
      </c>
      <c r="AF73" s="136">
        <f t="shared" si="51"/>
        <v>967625</v>
      </c>
      <c r="AG73" s="136">
        <f t="shared" si="51"/>
        <v>1306529</v>
      </c>
      <c r="AH73" s="136">
        <f t="shared" si="51"/>
        <v>1038931</v>
      </c>
      <c r="AI73" s="136">
        <f t="shared" si="51"/>
        <v>1188443</v>
      </c>
      <c r="AJ73" s="136">
        <f t="shared" si="51"/>
        <v>1061181</v>
      </c>
      <c r="AK73" s="136">
        <f t="shared" ref="AK73:BP73" si="52">SUBTOTAL(9,AK72:AK72)</f>
        <v>1183286</v>
      </c>
      <c r="AL73" s="136">
        <f t="shared" si="52"/>
        <v>1136753</v>
      </c>
      <c r="AM73" s="136">
        <f t="shared" si="52"/>
        <v>1189859</v>
      </c>
      <c r="AN73" s="136">
        <f t="shared" si="52"/>
        <v>1304629</v>
      </c>
      <c r="AO73" s="135">
        <f t="shared" si="52"/>
        <v>1246854</v>
      </c>
      <c r="AP73" s="135">
        <f t="shared" si="52"/>
        <v>1230431</v>
      </c>
      <c r="AQ73" s="135">
        <f t="shared" si="52"/>
        <v>1046250</v>
      </c>
      <c r="AR73" s="135">
        <f t="shared" si="52"/>
        <v>928052</v>
      </c>
      <c r="AS73" s="135">
        <f t="shared" si="52"/>
        <v>1209622</v>
      </c>
      <c r="AT73" s="135">
        <f t="shared" si="52"/>
        <v>1309051</v>
      </c>
      <c r="AU73" s="135">
        <f t="shared" si="52"/>
        <v>1516473</v>
      </c>
      <c r="AV73" s="135">
        <f t="shared" si="52"/>
        <v>942780</v>
      </c>
      <c r="AW73" s="135">
        <f t="shared" si="52"/>
        <v>1152357</v>
      </c>
      <c r="AX73" s="135">
        <f t="shared" si="52"/>
        <v>1128211</v>
      </c>
      <c r="AY73" s="135">
        <f t="shared" si="52"/>
        <v>1228892</v>
      </c>
      <c r="AZ73" s="135">
        <f t="shared" si="52"/>
        <v>1290803</v>
      </c>
      <c r="BA73" s="135">
        <f t="shared" si="52"/>
        <v>1178435</v>
      </c>
      <c r="BB73" s="135">
        <f t="shared" si="52"/>
        <v>1218577</v>
      </c>
      <c r="BC73" s="135">
        <f t="shared" si="52"/>
        <v>1044829</v>
      </c>
      <c r="BD73" s="135">
        <f t="shared" si="52"/>
        <v>941498</v>
      </c>
      <c r="BE73" s="135">
        <f t="shared" si="52"/>
        <v>1252832</v>
      </c>
      <c r="BF73" s="135">
        <f t="shared" si="52"/>
        <v>1171224</v>
      </c>
      <c r="BG73" s="135">
        <f t="shared" si="52"/>
        <v>1348511</v>
      </c>
      <c r="BH73" s="135">
        <f t="shared" si="52"/>
        <v>999408</v>
      </c>
      <c r="BI73" s="135">
        <f t="shared" si="52"/>
        <v>1165119</v>
      </c>
      <c r="BJ73" s="135">
        <f t="shared" si="52"/>
        <v>1128731</v>
      </c>
      <c r="BK73" s="135">
        <f t="shared" si="52"/>
        <v>1203620</v>
      </c>
      <c r="BL73" s="135">
        <f t="shared" si="52"/>
        <v>1290977</v>
      </c>
      <c r="BM73" s="135">
        <f t="shared" si="52"/>
        <v>1185357</v>
      </c>
      <c r="BN73" s="135">
        <f t="shared" si="52"/>
        <v>1216750</v>
      </c>
      <c r="BO73" s="135">
        <f t="shared" si="52"/>
        <v>1039640</v>
      </c>
      <c r="BP73" s="135">
        <f t="shared" si="52"/>
        <v>931026</v>
      </c>
      <c r="BQ73" s="135">
        <f t="shared" ref="BQ73:CD73" si="53">SUBTOTAL(9,BQ72:BQ72)</f>
        <v>1224541</v>
      </c>
      <c r="BR73" s="135">
        <f t="shared" si="53"/>
        <v>1227098</v>
      </c>
      <c r="BS73" s="135">
        <f t="shared" si="53"/>
        <v>1429689</v>
      </c>
      <c r="BT73" s="135">
        <f t="shared" si="53"/>
        <v>974252</v>
      </c>
      <c r="BU73" s="135">
        <f t="shared" si="53"/>
        <v>1162075</v>
      </c>
      <c r="BV73" s="135">
        <f t="shared" si="53"/>
        <v>1129726</v>
      </c>
      <c r="BW73" s="135">
        <f t="shared" si="53"/>
        <v>1220782</v>
      </c>
      <c r="BX73" s="135">
        <f t="shared" si="53"/>
        <v>1286475</v>
      </c>
      <c r="BY73" s="134">
        <f t="shared" si="53"/>
        <v>13338345</v>
      </c>
      <c r="BZ73" s="134">
        <f t="shared" si="53"/>
        <v>12924781</v>
      </c>
      <c r="CA73" s="134">
        <f t="shared" si="53"/>
        <v>13786733</v>
      </c>
      <c r="CB73" s="134">
        <f t="shared" si="53"/>
        <v>14229776</v>
      </c>
      <c r="CC73" s="134">
        <f t="shared" si="53"/>
        <v>13943761</v>
      </c>
      <c r="CD73" s="134">
        <f t="shared" si="53"/>
        <v>14027411</v>
      </c>
      <c r="CF73" s="145">
        <f>SUM(Z73:AK73)</f>
        <v>13861665</v>
      </c>
      <c r="CG73" s="145">
        <f>SUM(AL73:AW73)</f>
        <v>14213111</v>
      </c>
    </row>
    <row r="74" spans="1:85" s="98" customFormat="1" outlineLevel="2">
      <c r="A74" s="10">
        <v>1</v>
      </c>
      <c r="B74" s="10">
        <v>44</v>
      </c>
      <c r="C74" s="10" t="s">
        <v>366</v>
      </c>
      <c r="D74" s="131" t="s">
        <v>48</v>
      </c>
      <c r="E74" s="121">
        <v>3928381758</v>
      </c>
      <c r="F74" s="121">
        <v>3839811218</v>
      </c>
      <c r="G74" s="121">
        <v>3351036003</v>
      </c>
      <c r="H74" s="121">
        <v>3692080102</v>
      </c>
      <c r="I74" s="121">
        <v>4229480426</v>
      </c>
      <c r="J74" s="121">
        <v>4854044465</v>
      </c>
      <c r="K74" s="121">
        <v>5572610933</v>
      </c>
      <c r="L74" s="121">
        <v>5522559121</v>
      </c>
      <c r="M74" s="121">
        <v>5487183558</v>
      </c>
      <c r="N74" s="121">
        <v>5137109351</v>
      </c>
      <c r="O74" s="121">
        <v>4353541772</v>
      </c>
      <c r="P74" s="121">
        <v>3942008745</v>
      </c>
      <c r="Q74" s="121">
        <v>5213121581</v>
      </c>
      <c r="R74" s="121">
        <v>3984188100</v>
      </c>
      <c r="S74" s="121">
        <v>3847487786</v>
      </c>
      <c r="T74" s="121">
        <v>3332331969</v>
      </c>
      <c r="U74" s="121">
        <v>4296406117</v>
      </c>
      <c r="V74" s="121">
        <v>5500001543</v>
      </c>
      <c r="W74" s="121">
        <v>5918895719</v>
      </c>
      <c r="X74" s="121">
        <v>5847464505</v>
      </c>
      <c r="Y74" s="121">
        <v>5642906716</v>
      </c>
      <c r="Z74" s="121">
        <v>5096709117</v>
      </c>
      <c r="AA74" s="121">
        <v>4178954929</v>
      </c>
      <c r="AB74" s="121">
        <v>3789947915</v>
      </c>
      <c r="AC74" s="121">
        <v>4165389102</v>
      </c>
      <c r="AD74" s="121">
        <v>3692308992</v>
      </c>
      <c r="AE74" s="121">
        <v>3452474625</v>
      </c>
      <c r="AF74" s="121">
        <v>3689849485</v>
      </c>
      <c r="AG74" s="121">
        <v>4285297870</v>
      </c>
      <c r="AH74" s="121">
        <v>4916932112</v>
      </c>
      <c r="AI74" s="121">
        <v>5522285892</v>
      </c>
      <c r="AJ74" s="121">
        <v>5475296177</v>
      </c>
      <c r="AK74" s="121">
        <v>5521482775</v>
      </c>
      <c r="AL74" s="121">
        <v>5022285477</v>
      </c>
      <c r="AM74" s="121">
        <v>4219963596</v>
      </c>
      <c r="AN74" s="121">
        <v>3832472432</v>
      </c>
      <c r="AO74" s="130">
        <v>4230737872</v>
      </c>
      <c r="AP74" s="130">
        <v>3756397001</v>
      </c>
      <c r="AQ74" s="130">
        <v>3509584528</v>
      </c>
      <c r="AR74" s="130">
        <v>3747512448</v>
      </c>
      <c r="AS74" s="130">
        <v>4345786520</v>
      </c>
      <c r="AT74" s="130">
        <v>4980509087</v>
      </c>
      <c r="AU74" s="130">
        <v>5593191848</v>
      </c>
      <c r="AV74" s="130">
        <v>5549128233</v>
      </c>
      <c r="AW74" s="130">
        <v>5604816153</v>
      </c>
      <c r="AX74" s="130">
        <v>5118025578</v>
      </c>
      <c r="AY74" s="130">
        <v>4327415399</v>
      </c>
      <c r="AZ74" s="130">
        <v>3954752011</v>
      </c>
      <c r="BA74" s="130">
        <v>4356381079</v>
      </c>
      <c r="BB74" s="130">
        <v>3881223046</v>
      </c>
      <c r="BC74" s="130">
        <v>3623673762</v>
      </c>
      <c r="BD74" s="130">
        <v>3861145875</v>
      </c>
      <c r="BE74" s="130">
        <v>4464973655</v>
      </c>
      <c r="BF74" s="130">
        <v>5090953874</v>
      </c>
      <c r="BG74" s="130">
        <v>5712957533</v>
      </c>
      <c r="BH74" s="130">
        <v>5663222609</v>
      </c>
      <c r="BI74" s="130">
        <v>5722555438</v>
      </c>
      <c r="BJ74" s="130">
        <v>5239329376</v>
      </c>
      <c r="BK74" s="130">
        <v>4452404322</v>
      </c>
      <c r="BL74" s="130">
        <v>4086257692</v>
      </c>
      <c r="BM74" s="130">
        <v>4560904759</v>
      </c>
      <c r="BN74" s="130">
        <v>4009688177</v>
      </c>
      <c r="BO74" s="130">
        <v>3736304830</v>
      </c>
      <c r="BP74" s="130">
        <v>3967248306</v>
      </c>
      <c r="BQ74" s="130">
        <v>4587529088</v>
      </c>
      <c r="BR74" s="130">
        <v>5227145301</v>
      </c>
      <c r="BS74" s="130">
        <v>5825813631</v>
      </c>
      <c r="BT74" s="130">
        <v>5748591776</v>
      </c>
      <c r="BU74" s="130">
        <v>5806156001</v>
      </c>
      <c r="BV74" s="130">
        <v>5332342000</v>
      </c>
      <c r="BW74" s="130">
        <v>4530466249</v>
      </c>
      <c r="BX74" s="130">
        <v>4201603756</v>
      </c>
      <c r="BY74" s="132">
        <f>SUM(E74:P74)</f>
        <v>53909847452</v>
      </c>
      <c r="BZ74" s="132">
        <f>SUM(Q74:AB74)</f>
        <v>56648415997</v>
      </c>
      <c r="CA74" s="132">
        <f>SUM(AC74:AN74)</f>
        <v>53796038535</v>
      </c>
      <c r="CB74" s="132">
        <f>SUM(AO74:AZ74)</f>
        <v>54717856678</v>
      </c>
      <c r="CC74" s="132">
        <f>SUM(BA74:BL74)</f>
        <v>56155078261</v>
      </c>
      <c r="CD74" s="132">
        <f>SUM(BM74:BX74)</f>
        <v>57533793874</v>
      </c>
    </row>
    <row r="75" spans="1:85" s="98" customFormat="1" outlineLevel="2">
      <c r="A75" s="10">
        <v>1</v>
      </c>
      <c r="B75" s="10">
        <v>45</v>
      </c>
      <c r="C75" s="10" t="s">
        <v>365</v>
      </c>
      <c r="D75" s="131" t="s">
        <v>48</v>
      </c>
      <c r="E75" s="121">
        <v>460190</v>
      </c>
      <c r="F75" s="121">
        <v>437294</v>
      </c>
      <c r="G75" s="121">
        <v>406657</v>
      </c>
      <c r="H75" s="121">
        <v>422768</v>
      </c>
      <c r="I75" s="121">
        <v>466407</v>
      </c>
      <c r="J75" s="121">
        <v>477954</v>
      </c>
      <c r="K75" s="121">
        <v>531355</v>
      </c>
      <c r="L75" s="121">
        <v>517281</v>
      </c>
      <c r="M75" s="121">
        <v>524375</v>
      </c>
      <c r="N75" s="121">
        <v>467782</v>
      </c>
      <c r="O75" s="121">
        <v>452700</v>
      </c>
      <c r="P75" s="121">
        <v>454264</v>
      </c>
      <c r="Q75" s="121">
        <v>514500</v>
      </c>
      <c r="R75" s="121">
        <v>395000</v>
      </c>
      <c r="S75" s="121">
        <v>377634</v>
      </c>
      <c r="T75" s="121">
        <v>364304</v>
      </c>
      <c r="U75" s="121">
        <v>415337</v>
      </c>
      <c r="V75" s="121">
        <v>527158</v>
      </c>
      <c r="W75" s="121">
        <v>548159</v>
      </c>
      <c r="X75" s="121">
        <v>541405</v>
      </c>
      <c r="Y75" s="121">
        <v>514114</v>
      </c>
      <c r="Z75" s="121">
        <v>470086</v>
      </c>
      <c r="AA75" s="121">
        <v>454930</v>
      </c>
      <c r="AB75" s="121">
        <v>456502</v>
      </c>
      <c r="AC75" s="121">
        <v>517034</v>
      </c>
      <c r="AD75" s="121">
        <v>393073</v>
      </c>
      <c r="AE75" s="121">
        <v>373968</v>
      </c>
      <c r="AF75" s="121">
        <v>364304</v>
      </c>
      <c r="AG75" s="121">
        <v>413311</v>
      </c>
      <c r="AH75" s="121">
        <v>522040</v>
      </c>
      <c r="AI75" s="121">
        <v>545485</v>
      </c>
      <c r="AJ75" s="121">
        <v>538764</v>
      </c>
      <c r="AK75" s="121">
        <v>514114</v>
      </c>
      <c r="AL75" s="121">
        <v>470086</v>
      </c>
      <c r="AM75" s="121">
        <v>454930</v>
      </c>
      <c r="AN75" s="121">
        <v>456502</v>
      </c>
      <c r="AO75" s="130">
        <v>517034</v>
      </c>
      <c r="AP75" s="130">
        <v>393073</v>
      </c>
      <c r="AQ75" s="130">
        <v>373968</v>
      </c>
      <c r="AR75" s="130">
        <v>364304</v>
      </c>
      <c r="AS75" s="130">
        <v>413311</v>
      </c>
      <c r="AT75" s="130">
        <v>522040</v>
      </c>
      <c r="AU75" s="130">
        <v>545485</v>
      </c>
      <c r="AV75" s="130">
        <v>538764</v>
      </c>
      <c r="AW75" s="130">
        <v>514114</v>
      </c>
      <c r="AX75" s="130">
        <v>470086</v>
      </c>
      <c r="AY75" s="130">
        <v>454930</v>
      </c>
      <c r="AZ75" s="130">
        <v>456502</v>
      </c>
      <c r="BA75" s="130">
        <v>517034</v>
      </c>
      <c r="BB75" s="130">
        <v>393073</v>
      </c>
      <c r="BC75" s="130">
        <v>373968</v>
      </c>
      <c r="BD75" s="130">
        <v>364304</v>
      </c>
      <c r="BE75" s="130">
        <v>413311</v>
      </c>
      <c r="BF75" s="130">
        <v>522040</v>
      </c>
      <c r="BG75" s="130">
        <v>545485</v>
      </c>
      <c r="BH75" s="130">
        <v>538764</v>
      </c>
      <c r="BI75" s="130">
        <v>514114</v>
      </c>
      <c r="BJ75" s="130">
        <v>470086</v>
      </c>
      <c r="BK75" s="130">
        <v>454930</v>
      </c>
      <c r="BL75" s="130">
        <v>456502</v>
      </c>
      <c r="BM75" s="130">
        <v>517034</v>
      </c>
      <c r="BN75" s="130">
        <v>393073</v>
      </c>
      <c r="BO75" s="130">
        <v>373968</v>
      </c>
      <c r="BP75" s="130">
        <v>364304</v>
      </c>
      <c r="BQ75" s="130">
        <v>413311</v>
      </c>
      <c r="BR75" s="130">
        <v>522040</v>
      </c>
      <c r="BS75" s="130">
        <v>545485</v>
      </c>
      <c r="BT75" s="130">
        <v>538764</v>
      </c>
      <c r="BU75" s="130">
        <v>514114</v>
      </c>
      <c r="BV75" s="130">
        <v>470086</v>
      </c>
      <c r="BW75" s="130">
        <v>454930</v>
      </c>
      <c r="BX75" s="130">
        <v>456502</v>
      </c>
      <c r="BY75" s="132">
        <f>SUM(E75:P75)</f>
        <v>5619027</v>
      </c>
      <c r="BZ75" s="132">
        <f>SUM(Q75:AB75)</f>
        <v>5579129</v>
      </c>
      <c r="CA75" s="132">
        <f>SUM(AC75:AN75)</f>
        <v>5563611</v>
      </c>
      <c r="CB75" s="132">
        <f>SUM(AO75:AZ75)</f>
        <v>5563611</v>
      </c>
      <c r="CC75" s="132">
        <f>SUM(BA75:BL75)</f>
        <v>5563611</v>
      </c>
      <c r="CD75" s="132">
        <f>SUM(BM75:BX75)</f>
        <v>5563611</v>
      </c>
    </row>
    <row r="76" spans="1:85" s="98" customFormat="1" outlineLevel="1">
      <c r="A76" s="10"/>
      <c r="B76" s="10"/>
      <c r="C76" s="10"/>
      <c r="D76" s="137" t="s">
        <v>364</v>
      </c>
      <c r="E76" s="136">
        <f t="shared" ref="E76:AJ76" si="54">SUBTOTAL(9,E74:E75)</f>
        <v>3928841948</v>
      </c>
      <c r="F76" s="136">
        <f t="shared" si="54"/>
        <v>3840248512</v>
      </c>
      <c r="G76" s="136">
        <f t="shared" si="54"/>
        <v>3351442660</v>
      </c>
      <c r="H76" s="136">
        <f t="shared" si="54"/>
        <v>3692502870</v>
      </c>
      <c r="I76" s="136">
        <f t="shared" si="54"/>
        <v>4229946833</v>
      </c>
      <c r="J76" s="136">
        <f t="shared" si="54"/>
        <v>4854522419</v>
      </c>
      <c r="K76" s="136">
        <f t="shared" si="54"/>
        <v>5573142288</v>
      </c>
      <c r="L76" s="136">
        <f t="shared" si="54"/>
        <v>5523076402</v>
      </c>
      <c r="M76" s="136">
        <f t="shared" si="54"/>
        <v>5487707933</v>
      </c>
      <c r="N76" s="136">
        <f t="shared" si="54"/>
        <v>5137577133</v>
      </c>
      <c r="O76" s="136">
        <f t="shared" si="54"/>
        <v>4353994472</v>
      </c>
      <c r="P76" s="136">
        <f t="shared" si="54"/>
        <v>3942463009</v>
      </c>
      <c r="Q76" s="136">
        <f t="shared" si="54"/>
        <v>5213636081</v>
      </c>
      <c r="R76" s="136">
        <f t="shared" si="54"/>
        <v>3984583100</v>
      </c>
      <c r="S76" s="136">
        <f t="shared" si="54"/>
        <v>3847865420</v>
      </c>
      <c r="T76" s="136">
        <f t="shared" si="54"/>
        <v>3332696273</v>
      </c>
      <c r="U76" s="136">
        <f t="shared" si="54"/>
        <v>4296821454</v>
      </c>
      <c r="V76" s="136">
        <f t="shared" si="54"/>
        <v>5500528701</v>
      </c>
      <c r="W76" s="136">
        <f t="shared" si="54"/>
        <v>5919443878</v>
      </c>
      <c r="X76" s="136">
        <f t="shared" si="54"/>
        <v>5848005910</v>
      </c>
      <c r="Y76" s="136">
        <f t="shared" si="54"/>
        <v>5643420830</v>
      </c>
      <c r="Z76" s="136">
        <f t="shared" si="54"/>
        <v>5097179203</v>
      </c>
      <c r="AA76" s="136">
        <f t="shared" si="54"/>
        <v>4179409859</v>
      </c>
      <c r="AB76" s="136">
        <f t="shared" si="54"/>
        <v>3790404417</v>
      </c>
      <c r="AC76" s="136">
        <f t="shared" si="54"/>
        <v>4165906136</v>
      </c>
      <c r="AD76" s="136">
        <f t="shared" si="54"/>
        <v>3692702065</v>
      </c>
      <c r="AE76" s="136">
        <f t="shared" si="54"/>
        <v>3452848593</v>
      </c>
      <c r="AF76" s="136">
        <f t="shared" si="54"/>
        <v>3690213789</v>
      </c>
      <c r="AG76" s="136">
        <f t="shared" si="54"/>
        <v>4285711181</v>
      </c>
      <c r="AH76" s="136">
        <f t="shared" si="54"/>
        <v>4917454152</v>
      </c>
      <c r="AI76" s="136">
        <f t="shared" si="54"/>
        <v>5522831377</v>
      </c>
      <c r="AJ76" s="136">
        <f t="shared" si="54"/>
        <v>5475834941</v>
      </c>
      <c r="AK76" s="136">
        <f t="shared" ref="AK76:BP76" si="55">SUBTOTAL(9,AK74:AK75)</f>
        <v>5521996889</v>
      </c>
      <c r="AL76" s="136">
        <f t="shared" si="55"/>
        <v>5022755563</v>
      </c>
      <c r="AM76" s="136">
        <f t="shared" si="55"/>
        <v>4220418526</v>
      </c>
      <c r="AN76" s="136">
        <f t="shared" si="55"/>
        <v>3832928934</v>
      </c>
      <c r="AO76" s="135">
        <f t="shared" si="55"/>
        <v>4231254906</v>
      </c>
      <c r="AP76" s="135">
        <f t="shared" si="55"/>
        <v>3756790074</v>
      </c>
      <c r="AQ76" s="135">
        <f t="shared" si="55"/>
        <v>3509958496</v>
      </c>
      <c r="AR76" s="135">
        <f t="shared" si="55"/>
        <v>3747876752</v>
      </c>
      <c r="AS76" s="135">
        <f t="shared" si="55"/>
        <v>4346199831</v>
      </c>
      <c r="AT76" s="135">
        <f t="shared" si="55"/>
        <v>4981031127</v>
      </c>
      <c r="AU76" s="135">
        <f t="shared" si="55"/>
        <v>5593737333</v>
      </c>
      <c r="AV76" s="135">
        <f t="shared" si="55"/>
        <v>5549666997</v>
      </c>
      <c r="AW76" s="135">
        <f t="shared" si="55"/>
        <v>5605330267</v>
      </c>
      <c r="AX76" s="135">
        <f t="shared" si="55"/>
        <v>5118495664</v>
      </c>
      <c r="AY76" s="135">
        <f t="shared" si="55"/>
        <v>4327870329</v>
      </c>
      <c r="AZ76" s="135">
        <f t="shared" si="55"/>
        <v>3955208513</v>
      </c>
      <c r="BA76" s="135">
        <f t="shared" si="55"/>
        <v>4356898113</v>
      </c>
      <c r="BB76" s="135">
        <f t="shared" si="55"/>
        <v>3881616119</v>
      </c>
      <c r="BC76" s="135">
        <f t="shared" si="55"/>
        <v>3624047730</v>
      </c>
      <c r="BD76" s="135">
        <f t="shared" si="55"/>
        <v>3861510179</v>
      </c>
      <c r="BE76" s="135">
        <f t="shared" si="55"/>
        <v>4465386966</v>
      </c>
      <c r="BF76" s="135">
        <f t="shared" si="55"/>
        <v>5091475914</v>
      </c>
      <c r="BG76" s="135">
        <f t="shared" si="55"/>
        <v>5713503018</v>
      </c>
      <c r="BH76" s="135">
        <f t="shared" si="55"/>
        <v>5663761373</v>
      </c>
      <c r="BI76" s="135">
        <f t="shared" si="55"/>
        <v>5723069552</v>
      </c>
      <c r="BJ76" s="135">
        <f t="shared" si="55"/>
        <v>5239799462</v>
      </c>
      <c r="BK76" s="135">
        <f t="shared" si="55"/>
        <v>4452859252</v>
      </c>
      <c r="BL76" s="135">
        <f t="shared" si="55"/>
        <v>4086714194</v>
      </c>
      <c r="BM76" s="135">
        <f t="shared" si="55"/>
        <v>4561421793</v>
      </c>
      <c r="BN76" s="135">
        <f t="shared" si="55"/>
        <v>4010081250</v>
      </c>
      <c r="BO76" s="135">
        <f t="shared" si="55"/>
        <v>3736678798</v>
      </c>
      <c r="BP76" s="135">
        <f t="shared" si="55"/>
        <v>3967612610</v>
      </c>
      <c r="BQ76" s="135">
        <f t="shared" ref="BQ76:CD76" si="56">SUBTOTAL(9,BQ74:BQ75)</f>
        <v>4587942399</v>
      </c>
      <c r="BR76" s="135">
        <f t="shared" si="56"/>
        <v>5227667341</v>
      </c>
      <c r="BS76" s="135">
        <f t="shared" si="56"/>
        <v>5826359116</v>
      </c>
      <c r="BT76" s="135">
        <f t="shared" si="56"/>
        <v>5749130540</v>
      </c>
      <c r="BU76" s="135">
        <f t="shared" si="56"/>
        <v>5806670115</v>
      </c>
      <c r="BV76" s="135">
        <f t="shared" si="56"/>
        <v>5332812086</v>
      </c>
      <c r="BW76" s="135">
        <f t="shared" si="56"/>
        <v>4530921179</v>
      </c>
      <c r="BX76" s="135">
        <f t="shared" si="56"/>
        <v>4202060258</v>
      </c>
      <c r="BY76" s="134">
        <f t="shared" si="56"/>
        <v>53915466479</v>
      </c>
      <c r="BZ76" s="134">
        <f t="shared" si="56"/>
        <v>56653995126</v>
      </c>
      <c r="CA76" s="134">
        <f t="shared" si="56"/>
        <v>53801602146</v>
      </c>
      <c r="CB76" s="134">
        <f t="shared" si="56"/>
        <v>54723420289</v>
      </c>
      <c r="CC76" s="134">
        <f t="shared" si="56"/>
        <v>56160641872</v>
      </c>
      <c r="CD76" s="134">
        <f t="shared" si="56"/>
        <v>57539357485</v>
      </c>
      <c r="CF76" s="145">
        <f>SUM(Z76:AK76)</f>
        <v>53792492602</v>
      </c>
      <c r="CG76" s="145">
        <f>SUM(AL76:AW76)</f>
        <v>54397948806</v>
      </c>
    </row>
    <row r="77" spans="1:85" s="98" customFormat="1" outlineLevel="2">
      <c r="A77" s="10">
        <v>2</v>
      </c>
      <c r="B77" s="10">
        <v>270</v>
      </c>
      <c r="C77" s="10" t="s">
        <v>363</v>
      </c>
      <c r="D77" s="10" t="s">
        <v>329</v>
      </c>
      <c r="E77" s="121">
        <v>33692351</v>
      </c>
      <c r="F77" s="121">
        <v>34675282</v>
      </c>
      <c r="G77" s="121">
        <v>36316858</v>
      </c>
      <c r="H77" s="121">
        <v>34016923</v>
      </c>
      <c r="I77" s="121">
        <v>39361758</v>
      </c>
      <c r="J77" s="121">
        <v>41603644</v>
      </c>
      <c r="K77" s="121">
        <v>40082956</v>
      </c>
      <c r="L77" s="121">
        <v>37754207</v>
      </c>
      <c r="M77" s="121">
        <v>49231667</v>
      </c>
      <c r="N77" s="121">
        <v>49681859</v>
      </c>
      <c r="O77" s="121">
        <v>46174540</v>
      </c>
      <c r="P77" s="121">
        <v>42484966</v>
      </c>
      <c r="Q77" s="121">
        <v>38422246</v>
      </c>
      <c r="R77" s="121">
        <v>39164990</v>
      </c>
      <c r="S77" s="121">
        <v>36166483</v>
      </c>
      <c r="T77" s="121">
        <v>36754638</v>
      </c>
      <c r="U77" s="121">
        <v>45423392</v>
      </c>
      <c r="V77" s="121">
        <v>49721397</v>
      </c>
      <c r="W77" s="121">
        <v>44686942</v>
      </c>
      <c r="X77" s="121">
        <v>44658395</v>
      </c>
      <c r="Y77" s="121">
        <v>53663718</v>
      </c>
      <c r="Z77" s="121">
        <v>57467587</v>
      </c>
      <c r="AA77" s="121">
        <v>53467846</v>
      </c>
      <c r="AB77" s="121">
        <v>50584281</v>
      </c>
      <c r="AC77" s="121">
        <v>44293377</v>
      </c>
      <c r="AD77" s="121">
        <v>50195832</v>
      </c>
      <c r="AE77" s="121">
        <v>43183376</v>
      </c>
      <c r="AF77" s="121">
        <v>44568354</v>
      </c>
      <c r="AG77" s="121">
        <v>44765405</v>
      </c>
      <c r="AH77" s="121">
        <v>43505312</v>
      </c>
      <c r="AI77" s="121">
        <v>43285366</v>
      </c>
      <c r="AJ77" s="121">
        <v>43445113</v>
      </c>
      <c r="AK77" s="121">
        <v>50972159</v>
      </c>
      <c r="AL77" s="121">
        <v>56980962</v>
      </c>
      <c r="AM77" s="121">
        <v>53420025</v>
      </c>
      <c r="AN77" s="121">
        <v>50692646</v>
      </c>
      <c r="AO77" s="130">
        <v>44495818</v>
      </c>
      <c r="AP77" s="130">
        <v>50443345</v>
      </c>
      <c r="AQ77" s="130">
        <v>43367685</v>
      </c>
      <c r="AR77" s="130">
        <v>44763280</v>
      </c>
      <c r="AS77" s="130">
        <v>44972954</v>
      </c>
      <c r="AT77" s="130">
        <v>43725774</v>
      </c>
      <c r="AU77" s="130">
        <v>43527588</v>
      </c>
      <c r="AV77" s="130">
        <v>43737274</v>
      </c>
      <c r="AW77" s="130">
        <v>51396790</v>
      </c>
      <c r="AX77" s="130">
        <v>57503696</v>
      </c>
      <c r="AY77" s="130">
        <v>54076834</v>
      </c>
      <c r="AZ77" s="130">
        <v>51479361</v>
      </c>
      <c r="BA77" s="130">
        <v>45228566</v>
      </c>
      <c r="BB77" s="130">
        <v>51240405</v>
      </c>
      <c r="BC77" s="130">
        <v>44026980</v>
      </c>
      <c r="BD77" s="130">
        <v>45415264</v>
      </c>
      <c r="BE77" s="130">
        <v>45538418</v>
      </c>
      <c r="BF77" s="130">
        <v>44199919</v>
      </c>
      <c r="BG77" s="130">
        <v>44064586</v>
      </c>
      <c r="BH77" s="130">
        <v>44273922</v>
      </c>
      <c r="BI77" s="130">
        <v>52082546</v>
      </c>
      <c r="BJ77" s="130">
        <v>58341865</v>
      </c>
      <c r="BK77" s="130">
        <v>55015928</v>
      </c>
      <c r="BL77" s="130">
        <v>52491921</v>
      </c>
      <c r="BM77" s="130">
        <v>47011929</v>
      </c>
      <c r="BN77" s="130">
        <v>52351808</v>
      </c>
      <c r="BO77" s="130">
        <v>44909844</v>
      </c>
      <c r="BP77" s="130">
        <v>46208819</v>
      </c>
      <c r="BQ77" s="130">
        <v>46468775</v>
      </c>
      <c r="BR77" s="130">
        <v>45205716</v>
      </c>
      <c r="BS77" s="130">
        <v>44796667</v>
      </c>
      <c r="BT77" s="130">
        <v>44854471</v>
      </c>
      <c r="BU77" s="130">
        <v>52742830</v>
      </c>
      <c r="BV77" s="130">
        <v>59263899</v>
      </c>
      <c r="BW77" s="130">
        <v>55716720</v>
      </c>
      <c r="BX77" s="130">
        <v>53604974</v>
      </c>
      <c r="BY77" s="132">
        <f>SUM(E77:P77)</f>
        <v>485077011</v>
      </c>
      <c r="BZ77" s="132">
        <f>SUM(Q77:AB77)</f>
        <v>550181915</v>
      </c>
      <c r="CA77" s="132">
        <f>SUM(AC77:AN77)</f>
        <v>569307927</v>
      </c>
      <c r="CB77" s="132">
        <f>SUM(AO77:AZ77)</f>
        <v>573490399</v>
      </c>
      <c r="CC77" s="132">
        <f>SUM(BA77:BL77)</f>
        <v>581920320</v>
      </c>
      <c r="CD77" s="132">
        <f>SUM(BM77:BX77)</f>
        <v>593136452</v>
      </c>
    </row>
    <row r="78" spans="1:85" s="98" customFormat="1" outlineLevel="2">
      <c r="A78" s="10">
        <v>3</v>
      </c>
      <c r="B78" s="10">
        <v>270</v>
      </c>
      <c r="C78" s="10" t="s">
        <v>363</v>
      </c>
      <c r="D78" s="10" t="s">
        <v>329</v>
      </c>
      <c r="E78" s="121">
        <v>468434</v>
      </c>
      <c r="F78" s="121">
        <v>482500</v>
      </c>
      <c r="G78" s="121">
        <v>455563</v>
      </c>
      <c r="H78" s="121">
        <v>472124</v>
      </c>
      <c r="I78" s="121">
        <v>433229</v>
      </c>
      <c r="J78" s="121">
        <v>489641</v>
      </c>
      <c r="K78" s="121">
        <v>481550</v>
      </c>
      <c r="L78" s="121">
        <v>455603</v>
      </c>
      <c r="M78" s="121">
        <v>491980</v>
      </c>
      <c r="N78" s="121">
        <v>497835</v>
      </c>
      <c r="O78" s="121">
        <v>513549</v>
      </c>
      <c r="P78" s="121">
        <v>574983</v>
      </c>
      <c r="Q78" s="121">
        <v>608498</v>
      </c>
      <c r="R78" s="121">
        <v>561719</v>
      </c>
      <c r="S78" s="121">
        <v>543025</v>
      </c>
      <c r="T78" s="121">
        <v>557261</v>
      </c>
      <c r="U78" s="121">
        <v>552171</v>
      </c>
      <c r="V78" s="121">
        <v>634280</v>
      </c>
      <c r="W78" s="121">
        <v>674810</v>
      </c>
      <c r="X78" s="121">
        <v>901769</v>
      </c>
      <c r="Y78" s="121">
        <v>966578</v>
      </c>
      <c r="Z78" s="121">
        <v>929987</v>
      </c>
      <c r="AA78" s="121">
        <v>1033071</v>
      </c>
      <c r="AB78" s="121">
        <v>678798</v>
      </c>
      <c r="AC78" s="121">
        <v>938885</v>
      </c>
      <c r="AD78" s="121">
        <v>980779</v>
      </c>
      <c r="AE78" s="121">
        <v>1107340</v>
      </c>
      <c r="AF78" s="121">
        <v>878701</v>
      </c>
      <c r="AG78" s="121">
        <v>796542</v>
      </c>
      <c r="AH78" s="121">
        <v>731023</v>
      </c>
      <c r="AI78" s="121">
        <v>839624</v>
      </c>
      <c r="AJ78" s="121">
        <v>804188</v>
      </c>
      <c r="AK78" s="121">
        <v>865791</v>
      </c>
      <c r="AL78" s="121">
        <v>914824</v>
      </c>
      <c r="AM78" s="121">
        <v>1030886</v>
      </c>
      <c r="AN78" s="121">
        <v>663951</v>
      </c>
      <c r="AO78" s="130">
        <v>910311</v>
      </c>
      <c r="AP78" s="130">
        <v>956535</v>
      </c>
      <c r="AQ78" s="130">
        <v>1083826</v>
      </c>
      <c r="AR78" s="130">
        <v>839664</v>
      </c>
      <c r="AS78" s="130">
        <v>760907</v>
      </c>
      <c r="AT78" s="130">
        <v>688124</v>
      </c>
      <c r="AU78" s="130">
        <v>795049</v>
      </c>
      <c r="AV78" s="130">
        <v>746458</v>
      </c>
      <c r="AW78" s="130">
        <v>813438</v>
      </c>
      <c r="AX78" s="130">
        <v>858843</v>
      </c>
      <c r="AY78" s="130">
        <v>965816</v>
      </c>
      <c r="AZ78" s="130">
        <v>594201</v>
      </c>
      <c r="BA78" s="130">
        <v>866852</v>
      </c>
      <c r="BB78" s="130">
        <v>916803</v>
      </c>
      <c r="BC78" s="130">
        <v>1064669</v>
      </c>
      <c r="BD78" s="130">
        <v>817465</v>
      </c>
      <c r="BE78" s="130">
        <v>732756</v>
      </c>
      <c r="BF78" s="130">
        <v>664570</v>
      </c>
      <c r="BG78" s="130">
        <v>776535</v>
      </c>
      <c r="BH78" s="130">
        <v>736328</v>
      </c>
      <c r="BI78" s="130">
        <v>798894</v>
      </c>
      <c r="BJ78" s="130">
        <v>844794</v>
      </c>
      <c r="BK78" s="130">
        <v>961047</v>
      </c>
      <c r="BL78" s="130">
        <v>587493</v>
      </c>
      <c r="BM78" s="130">
        <v>873563</v>
      </c>
      <c r="BN78" s="130">
        <v>922548</v>
      </c>
      <c r="BO78" s="130">
        <v>1072903</v>
      </c>
      <c r="BP78" s="130">
        <v>819631</v>
      </c>
      <c r="BQ78" s="130">
        <v>735256</v>
      </c>
      <c r="BR78" s="130">
        <v>621531</v>
      </c>
      <c r="BS78" s="130">
        <v>728491</v>
      </c>
      <c r="BT78" s="130">
        <v>684587</v>
      </c>
      <c r="BU78" s="130">
        <v>740743</v>
      </c>
      <c r="BV78" s="130">
        <v>787649</v>
      </c>
      <c r="BW78" s="130">
        <v>896093</v>
      </c>
      <c r="BX78" s="130">
        <v>542405</v>
      </c>
      <c r="BY78" s="132">
        <f>SUM(E78:P78)</f>
        <v>5816991</v>
      </c>
      <c r="BZ78" s="132">
        <f>SUM(Q78:AB78)</f>
        <v>8641967</v>
      </c>
      <c r="CA78" s="132">
        <f>SUM(AC78:AN78)</f>
        <v>10552534</v>
      </c>
      <c r="CB78" s="132">
        <f>SUM(AO78:AZ78)</f>
        <v>10013172</v>
      </c>
      <c r="CC78" s="132">
        <f>SUM(BA78:BL78)</f>
        <v>9768206</v>
      </c>
      <c r="CD78" s="132">
        <f>SUM(BM78:BX78)</f>
        <v>9425400</v>
      </c>
    </row>
    <row r="79" spans="1:85" s="98" customFormat="1" outlineLevel="2">
      <c r="A79" s="10">
        <v>2</v>
      </c>
      <c r="B79" s="10">
        <v>370</v>
      </c>
      <c r="C79" s="10" t="s">
        <v>362</v>
      </c>
      <c r="D79" s="10" t="s">
        <v>329</v>
      </c>
      <c r="E79" s="121">
        <v>497631</v>
      </c>
      <c r="F79" s="121">
        <v>395909</v>
      </c>
      <c r="G79" s="121">
        <v>422214</v>
      </c>
      <c r="H79" s="121">
        <v>406630</v>
      </c>
      <c r="I79" s="121">
        <v>548029</v>
      </c>
      <c r="J79" s="121">
        <v>435723</v>
      </c>
      <c r="K79" s="121">
        <v>487764</v>
      </c>
      <c r="L79" s="121">
        <v>455900</v>
      </c>
      <c r="M79" s="121">
        <v>476391</v>
      </c>
      <c r="N79" s="121">
        <v>572072</v>
      </c>
      <c r="O79" s="121">
        <v>516969</v>
      </c>
      <c r="P79" s="121">
        <v>421810</v>
      </c>
      <c r="Q79" s="121">
        <v>440228</v>
      </c>
      <c r="R79" s="121">
        <v>362832</v>
      </c>
      <c r="S79" s="121">
        <v>345482</v>
      </c>
      <c r="T79" s="121">
        <v>368957</v>
      </c>
      <c r="U79" s="121">
        <v>506327</v>
      </c>
      <c r="V79" s="121">
        <v>620826</v>
      </c>
      <c r="W79" s="121">
        <v>761739</v>
      </c>
      <c r="X79" s="121">
        <v>877901</v>
      </c>
      <c r="Y79" s="121">
        <v>986486</v>
      </c>
      <c r="Z79" s="121">
        <v>1013613</v>
      </c>
      <c r="AA79" s="121">
        <v>1054808</v>
      </c>
      <c r="AB79" s="121">
        <v>895306</v>
      </c>
      <c r="AC79" s="121">
        <v>958830</v>
      </c>
      <c r="AD79" s="121">
        <v>881304</v>
      </c>
      <c r="AE79" s="121">
        <v>766142</v>
      </c>
      <c r="AF79" s="121">
        <v>851137</v>
      </c>
      <c r="AG79" s="121">
        <v>1058448</v>
      </c>
      <c r="AH79" s="121">
        <v>909747</v>
      </c>
      <c r="AI79" s="121">
        <v>938633</v>
      </c>
      <c r="AJ79" s="121">
        <v>913832</v>
      </c>
      <c r="AK79" s="121">
        <v>997669</v>
      </c>
      <c r="AL79" s="121">
        <v>1005030</v>
      </c>
      <c r="AM79" s="121">
        <v>1053865</v>
      </c>
      <c r="AN79" s="121">
        <v>897224</v>
      </c>
      <c r="AO79" s="130">
        <v>962499</v>
      </c>
      <c r="AP79" s="130">
        <v>884338</v>
      </c>
      <c r="AQ79" s="130">
        <v>768273</v>
      </c>
      <c r="AR79" s="130">
        <v>853594</v>
      </c>
      <c r="AS79" s="130">
        <v>1060995</v>
      </c>
      <c r="AT79" s="130">
        <v>911654</v>
      </c>
      <c r="AU79" s="130">
        <v>940400</v>
      </c>
      <c r="AV79" s="130">
        <v>915904</v>
      </c>
      <c r="AW79" s="130">
        <v>1000787</v>
      </c>
      <c r="AX79" s="130">
        <v>1009762</v>
      </c>
      <c r="AY79" s="130">
        <v>1061319</v>
      </c>
      <c r="AZ79" s="130">
        <v>905781</v>
      </c>
      <c r="BA79" s="130">
        <v>971870</v>
      </c>
      <c r="BB79" s="130">
        <v>892367</v>
      </c>
      <c r="BC79" s="130">
        <v>774221</v>
      </c>
      <c r="BD79" s="130">
        <v>859032</v>
      </c>
      <c r="BE79" s="130">
        <v>1065665</v>
      </c>
      <c r="BF79" s="130">
        <v>930046</v>
      </c>
      <c r="BG79" s="130">
        <v>960093</v>
      </c>
      <c r="BH79" s="130">
        <v>935028</v>
      </c>
      <c r="BI79" s="130">
        <v>1022027</v>
      </c>
      <c r="BJ79" s="130">
        <v>1031695</v>
      </c>
      <c r="BK79" s="130">
        <v>1086570</v>
      </c>
      <c r="BL79" s="130">
        <v>928763</v>
      </c>
      <c r="BM79" s="130">
        <v>1015851</v>
      </c>
      <c r="BN79" s="130">
        <v>916173</v>
      </c>
      <c r="BO79" s="130">
        <v>793035</v>
      </c>
      <c r="BP79" s="130">
        <v>877690</v>
      </c>
      <c r="BQ79" s="130">
        <v>1091197</v>
      </c>
      <c r="BR79" s="130">
        <v>937474</v>
      </c>
      <c r="BS79" s="130">
        <v>961970</v>
      </c>
      <c r="BT79" s="130">
        <v>949627</v>
      </c>
      <c r="BU79" s="130">
        <v>1037561</v>
      </c>
      <c r="BV79" s="130">
        <v>1049867</v>
      </c>
      <c r="BW79" s="130">
        <v>1102397</v>
      </c>
      <c r="BX79" s="130">
        <v>950190</v>
      </c>
      <c r="BY79" s="132">
        <f>SUM(E79:P79)</f>
        <v>5637042</v>
      </c>
      <c r="BZ79" s="132">
        <f>SUM(Q79:AB79)</f>
        <v>8234505</v>
      </c>
      <c r="CA79" s="132">
        <f>SUM(AC79:AN79)</f>
        <v>11231861</v>
      </c>
      <c r="CB79" s="132">
        <f>SUM(AO79:AZ79)</f>
        <v>11275306</v>
      </c>
      <c r="CC79" s="132">
        <f>SUM(BA79:BL79)</f>
        <v>11457377</v>
      </c>
      <c r="CD79" s="132">
        <f>SUM(BM79:BX79)</f>
        <v>11683032</v>
      </c>
    </row>
    <row r="80" spans="1:85" s="98" customFormat="1" outlineLevel="2">
      <c r="A80" s="10">
        <v>3</v>
      </c>
      <c r="B80" s="10">
        <v>370</v>
      </c>
      <c r="C80" s="10" t="s">
        <v>362</v>
      </c>
      <c r="D80" s="10" t="s">
        <v>329</v>
      </c>
      <c r="E80" s="121">
        <v>13724</v>
      </c>
      <c r="F80" s="121">
        <v>55071</v>
      </c>
      <c r="G80" s="121">
        <v>55023</v>
      </c>
      <c r="H80" s="121">
        <v>77108</v>
      </c>
      <c r="I80" s="121">
        <v>89341</v>
      </c>
      <c r="J80" s="121">
        <v>87758</v>
      </c>
      <c r="K80" s="121">
        <v>101825</v>
      </c>
      <c r="L80" s="121">
        <v>95781</v>
      </c>
      <c r="M80" s="121">
        <v>133659</v>
      </c>
      <c r="N80" s="121">
        <v>115358</v>
      </c>
      <c r="O80" s="121">
        <v>90476</v>
      </c>
      <c r="P80" s="121">
        <v>81367</v>
      </c>
      <c r="Q80" s="121">
        <v>72536</v>
      </c>
      <c r="R80" s="121">
        <v>61258</v>
      </c>
      <c r="S80" s="121">
        <v>61228</v>
      </c>
      <c r="T80" s="121">
        <v>55487</v>
      </c>
      <c r="U80" s="121">
        <v>92569</v>
      </c>
      <c r="V80" s="121">
        <v>112556</v>
      </c>
      <c r="W80" s="121">
        <v>99548</v>
      </c>
      <c r="X80" s="121">
        <v>102378</v>
      </c>
      <c r="Y80" s="121">
        <v>9156</v>
      </c>
      <c r="Z80" s="121">
        <v>25783</v>
      </c>
      <c r="AA80" s="121">
        <v>24448</v>
      </c>
      <c r="AB80" s="121">
        <v>15867</v>
      </c>
      <c r="AC80" s="121">
        <v>19774</v>
      </c>
      <c r="AD80" s="121">
        <v>27137</v>
      </c>
      <c r="AE80" s="121">
        <v>15590</v>
      </c>
      <c r="AF80" s="121">
        <v>17120</v>
      </c>
      <c r="AG80" s="121">
        <v>18728</v>
      </c>
      <c r="AH80" s="121">
        <v>60640</v>
      </c>
      <c r="AI80" s="121">
        <v>62058</v>
      </c>
      <c r="AJ80" s="121">
        <v>58862</v>
      </c>
      <c r="AK80" s="121">
        <v>61083</v>
      </c>
      <c r="AL80" s="121">
        <v>25001</v>
      </c>
      <c r="AM80" s="121">
        <v>23709</v>
      </c>
      <c r="AN80" s="121">
        <v>15083</v>
      </c>
      <c r="AO80" s="130">
        <v>18373</v>
      </c>
      <c r="AP80" s="130">
        <v>24996</v>
      </c>
      <c r="AQ80" s="130">
        <v>14411</v>
      </c>
      <c r="AR80" s="130">
        <v>15451</v>
      </c>
      <c r="AS80" s="130">
        <v>16910</v>
      </c>
      <c r="AT80" s="130">
        <v>53953</v>
      </c>
      <c r="AU80" s="130">
        <v>55544</v>
      </c>
      <c r="AV80" s="130">
        <v>52392</v>
      </c>
      <c r="AW80" s="130">
        <v>54287</v>
      </c>
      <c r="AX80" s="130">
        <v>22202</v>
      </c>
      <c r="AY80" s="130">
        <v>21312</v>
      </c>
      <c r="AZ80" s="130">
        <v>12951</v>
      </c>
      <c r="BA80" s="130">
        <v>16796</v>
      </c>
      <c r="BB80" s="130">
        <v>23000</v>
      </c>
      <c r="BC80" s="130">
        <v>13411</v>
      </c>
      <c r="BD80" s="130">
        <v>14251</v>
      </c>
      <c r="BE80" s="130">
        <v>15642</v>
      </c>
      <c r="BF80" s="130">
        <v>50050</v>
      </c>
      <c r="BG80" s="130">
        <v>52109</v>
      </c>
      <c r="BH80" s="130">
        <v>48996</v>
      </c>
      <c r="BI80" s="130">
        <v>51240</v>
      </c>
      <c r="BJ80" s="130">
        <v>20988</v>
      </c>
      <c r="BK80" s="130">
        <v>20381</v>
      </c>
      <c r="BL80" s="130">
        <v>12306</v>
      </c>
      <c r="BM80" s="130">
        <v>16275</v>
      </c>
      <c r="BN80" s="130">
        <v>22254</v>
      </c>
      <c r="BO80" s="130">
        <v>13002</v>
      </c>
      <c r="BP80" s="130">
        <v>13746</v>
      </c>
      <c r="BQ80" s="130">
        <v>15099</v>
      </c>
      <c r="BR80" s="130">
        <v>45031</v>
      </c>
      <c r="BS80" s="130">
        <v>47029</v>
      </c>
      <c r="BT80" s="130">
        <v>44400</v>
      </c>
      <c r="BU80" s="130">
        <v>46307</v>
      </c>
      <c r="BV80" s="130">
        <v>19073</v>
      </c>
      <c r="BW80" s="130">
        <v>18522</v>
      </c>
      <c r="BX80" s="130">
        <v>11074</v>
      </c>
      <c r="BY80" s="132">
        <f>SUM(E80:P80)</f>
        <v>996491</v>
      </c>
      <c r="BZ80" s="132">
        <f>SUM(Q80:AB80)</f>
        <v>732814</v>
      </c>
      <c r="CA80" s="132">
        <f>SUM(AC80:AN80)</f>
        <v>404785</v>
      </c>
      <c r="CB80" s="132">
        <f>SUM(AO80:AZ80)</f>
        <v>362782</v>
      </c>
      <c r="CC80" s="132">
        <f>SUM(BA80:BL80)</f>
        <v>339170</v>
      </c>
      <c r="CD80" s="132">
        <f>SUM(BM80:BX80)</f>
        <v>311812</v>
      </c>
    </row>
    <row r="81" spans="1:85" s="98" customFormat="1" outlineLevel="1">
      <c r="A81" s="10"/>
      <c r="B81" s="10"/>
      <c r="C81" s="10"/>
      <c r="D81" s="137" t="s">
        <v>361</v>
      </c>
      <c r="E81" s="136">
        <f t="shared" ref="E81:AJ81" si="57">SUBTOTAL(9,E77:E80)</f>
        <v>34672140</v>
      </c>
      <c r="F81" s="136">
        <f t="shared" si="57"/>
        <v>35608762</v>
      </c>
      <c r="G81" s="136">
        <f t="shared" si="57"/>
        <v>37249658</v>
      </c>
      <c r="H81" s="136">
        <f t="shared" si="57"/>
        <v>34972785</v>
      </c>
      <c r="I81" s="136">
        <f t="shared" si="57"/>
        <v>40432357</v>
      </c>
      <c r="J81" s="136">
        <f t="shared" si="57"/>
        <v>42616766</v>
      </c>
      <c r="K81" s="136">
        <f t="shared" si="57"/>
        <v>41154095</v>
      </c>
      <c r="L81" s="136">
        <f t="shared" si="57"/>
        <v>38761491</v>
      </c>
      <c r="M81" s="136">
        <f t="shared" si="57"/>
        <v>50333697</v>
      </c>
      <c r="N81" s="136">
        <f t="shared" si="57"/>
        <v>50867124</v>
      </c>
      <c r="O81" s="136">
        <f t="shared" si="57"/>
        <v>47295534</v>
      </c>
      <c r="P81" s="136">
        <f t="shared" si="57"/>
        <v>43563126</v>
      </c>
      <c r="Q81" s="136">
        <f t="shared" si="57"/>
        <v>39543508</v>
      </c>
      <c r="R81" s="136">
        <f t="shared" si="57"/>
        <v>40150799</v>
      </c>
      <c r="S81" s="136">
        <f t="shared" si="57"/>
        <v>37116218</v>
      </c>
      <c r="T81" s="136">
        <f t="shared" si="57"/>
        <v>37736343</v>
      </c>
      <c r="U81" s="136">
        <f t="shared" si="57"/>
        <v>46574459</v>
      </c>
      <c r="V81" s="136">
        <f t="shared" si="57"/>
        <v>51089059</v>
      </c>
      <c r="W81" s="136">
        <f t="shared" si="57"/>
        <v>46223039</v>
      </c>
      <c r="X81" s="136">
        <f t="shared" si="57"/>
        <v>46540443</v>
      </c>
      <c r="Y81" s="136">
        <f t="shared" si="57"/>
        <v>55625938</v>
      </c>
      <c r="Z81" s="136">
        <f t="shared" si="57"/>
        <v>59436970</v>
      </c>
      <c r="AA81" s="136">
        <f t="shared" si="57"/>
        <v>55580173</v>
      </c>
      <c r="AB81" s="136">
        <f t="shared" si="57"/>
        <v>52174252</v>
      </c>
      <c r="AC81" s="136">
        <f t="shared" si="57"/>
        <v>46210866</v>
      </c>
      <c r="AD81" s="136">
        <f t="shared" si="57"/>
        <v>52085052</v>
      </c>
      <c r="AE81" s="136">
        <f t="shared" si="57"/>
        <v>45072448</v>
      </c>
      <c r="AF81" s="136">
        <f t="shared" si="57"/>
        <v>46315312</v>
      </c>
      <c r="AG81" s="136">
        <f t="shared" si="57"/>
        <v>46639123</v>
      </c>
      <c r="AH81" s="136">
        <f t="shared" si="57"/>
        <v>45206722</v>
      </c>
      <c r="AI81" s="136">
        <f t="shared" si="57"/>
        <v>45125681</v>
      </c>
      <c r="AJ81" s="136">
        <f t="shared" si="57"/>
        <v>45221995</v>
      </c>
      <c r="AK81" s="136">
        <f t="shared" ref="AK81:BP81" si="58">SUBTOTAL(9,AK77:AK80)</f>
        <v>52896702</v>
      </c>
      <c r="AL81" s="136">
        <f t="shared" si="58"/>
        <v>58925817</v>
      </c>
      <c r="AM81" s="136">
        <f t="shared" si="58"/>
        <v>55528485</v>
      </c>
      <c r="AN81" s="136">
        <f t="shared" si="58"/>
        <v>52268904</v>
      </c>
      <c r="AO81" s="135">
        <f t="shared" si="58"/>
        <v>46387001</v>
      </c>
      <c r="AP81" s="135">
        <f t="shared" si="58"/>
        <v>52309214</v>
      </c>
      <c r="AQ81" s="135">
        <f t="shared" si="58"/>
        <v>45234195</v>
      </c>
      <c r="AR81" s="135">
        <f t="shared" si="58"/>
        <v>46471989</v>
      </c>
      <c r="AS81" s="135">
        <f t="shared" si="58"/>
        <v>46811766</v>
      </c>
      <c r="AT81" s="135">
        <f t="shared" si="58"/>
        <v>45379505</v>
      </c>
      <c r="AU81" s="135">
        <f t="shared" si="58"/>
        <v>45318581</v>
      </c>
      <c r="AV81" s="135">
        <f t="shared" si="58"/>
        <v>45452028</v>
      </c>
      <c r="AW81" s="135">
        <f t="shared" si="58"/>
        <v>53265302</v>
      </c>
      <c r="AX81" s="135">
        <f t="shared" si="58"/>
        <v>59394503</v>
      </c>
      <c r="AY81" s="135">
        <f t="shared" si="58"/>
        <v>56125281</v>
      </c>
      <c r="AZ81" s="135">
        <f t="shared" si="58"/>
        <v>52992294</v>
      </c>
      <c r="BA81" s="135">
        <f t="shared" si="58"/>
        <v>47084084</v>
      </c>
      <c r="BB81" s="135">
        <f t="shared" si="58"/>
        <v>53072575</v>
      </c>
      <c r="BC81" s="135">
        <f t="shared" si="58"/>
        <v>45879281</v>
      </c>
      <c r="BD81" s="135">
        <f t="shared" si="58"/>
        <v>47106012</v>
      </c>
      <c r="BE81" s="135">
        <f t="shared" si="58"/>
        <v>47352481</v>
      </c>
      <c r="BF81" s="135">
        <f t="shared" si="58"/>
        <v>45844585</v>
      </c>
      <c r="BG81" s="135">
        <f t="shared" si="58"/>
        <v>45853323</v>
      </c>
      <c r="BH81" s="135">
        <f t="shared" si="58"/>
        <v>45994274</v>
      </c>
      <c r="BI81" s="135">
        <f t="shared" si="58"/>
        <v>53954707</v>
      </c>
      <c r="BJ81" s="135">
        <f t="shared" si="58"/>
        <v>60239342</v>
      </c>
      <c r="BK81" s="135">
        <f t="shared" si="58"/>
        <v>57083926</v>
      </c>
      <c r="BL81" s="135">
        <f t="shared" si="58"/>
        <v>54020483</v>
      </c>
      <c r="BM81" s="135">
        <f t="shared" si="58"/>
        <v>48917618</v>
      </c>
      <c r="BN81" s="135">
        <f t="shared" si="58"/>
        <v>54212783</v>
      </c>
      <c r="BO81" s="135">
        <f t="shared" si="58"/>
        <v>46788784</v>
      </c>
      <c r="BP81" s="135">
        <f t="shared" si="58"/>
        <v>47919886</v>
      </c>
      <c r="BQ81" s="135">
        <f t="shared" ref="BQ81:CD81" si="59">SUBTOTAL(9,BQ77:BQ80)</f>
        <v>48310327</v>
      </c>
      <c r="BR81" s="135">
        <f t="shared" si="59"/>
        <v>46809752</v>
      </c>
      <c r="BS81" s="135">
        <f t="shared" si="59"/>
        <v>46534157</v>
      </c>
      <c r="BT81" s="135">
        <f t="shared" si="59"/>
        <v>46533085</v>
      </c>
      <c r="BU81" s="135">
        <f t="shared" si="59"/>
        <v>54567441</v>
      </c>
      <c r="BV81" s="135">
        <f t="shared" si="59"/>
        <v>61120488</v>
      </c>
      <c r="BW81" s="135">
        <f t="shared" si="59"/>
        <v>57733732</v>
      </c>
      <c r="BX81" s="135">
        <f t="shared" si="59"/>
        <v>55108643</v>
      </c>
      <c r="BY81" s="134">
        <f t="shared" si="59"/>
        <v>497527535</v>
      </c>
      <c r="BZ81" s="134">
        <f t="shared" si="59"/>
        <v>567791201</v>
      </c>
      <c r="CA81" s="134">
        <f t="shared" si="59"/>
        <v>591497107</v>
      </c>
      <c r="CB81" s="134">
        <f t="shared" si="59"/>
        <v>595141659</v>
      </c>
      <c r="CC81" s="134">
        <f t="shared" si="59"/>
        <v>603485073</v>
      </c>
      <c r="CD81" s="134">
        <f t="shared" si="59"/>
        <v>614556696</v>
      </c>
      <c r="CF81" s="145">
        <f>SUM(Z81:AK81)</f>
        <v>591965296</v>
      </c>
      <c r="CG81" s="145">
        <f>SUM(AL81:AW81)</f>
        <v>593352787</v>
      </c>
    </row>
    <row r="82" spans="1:85" s="98" customFormat="1" outlineLevel="2">
      <c r="A82" s="10">
        <v>2</v>
      </c>
      <c r="B82" s="10">
        <v>264</v>
      </c>
      <c r="C82" s="10" t="s">
        <v>360</v>
      </c>
      <c r="D82" s="10" t="s">
        <v>330</v>
      </c>
      <c r="E82" s="121">
        <v>38573320</v>
      </c>
      <c r="F82" s="121">
        <v>39756057</v>
      </c>
      <c r="G82" s="121">
        <v>40437220</v>
      </c>
      <c r="H82" s="121">
        <v>38263636</v>
      </c>
      <c r="I82" s="121">
        <v>43631608</v>
      </c>
      <c r="J82" s="121">
        <v>47057220</v>
      </c>
      <c r="K82" s="121">
        <v>46168108</v>
      </c>
      <c r="L82" s="121">
        <v>45049600</v>
      </c>
      <c r="M82" s="121">
        <v>53900120</v>
      </c>
      <c r="N82" s="121">
        <v>56787941</v>
      </c>
      <c r="O82" s="121">
        <v>53674167</v>
      </c>
      <c r="P82" s="121">
        <v>47108927</v>
      </c>
      <c r="Q82" s="121">
        <v>50249560</v>
      </c>
      <c r="R82" s="121">
        <v>48266939</v>
      </c>
      <c r="S82" s="121">
        <v>46072144</v>
      </c>
      <c r="T82" s="121">
        <v>48632380</v>
      </c>
      <c r="U82" s="121">
        <v>61513904</v>
      </c>
      <c r="V82" s="121">
        <v>66561220</v>
      </c>
      <c r="W82" s="121">
        <v>59641378</v>
      </c>
      <c r="X82" s="121">
        <v>60945928</v>
      </c>
      <c r="Y82" s="121">
        <v>74859606</v>
      </c>
      <c r="Z82" s="121">
        <v>70912165</v>
      </c>
      <c r="AA82" s="121">
        <v>64500903</v>
      </c>
      <c r="AB82" s="121">
        <v>59729511</v>
      </c>
      <c r="AC82" s="121">
        <v>54857083</v>
      </c>
      <c r="AD82" s="121">
        <v>63984885</v>
      </c>
      <c r="AE82" s="121">
        <v>61091464</v>
      </c>
      <c r="AF82" s="121">
        <v>46348891</v>
      </c>
      <c r="AG82" s="121">
        <v>61168068</v>
      </c>
      <c r="AH82" s="121">
        <v>61473487</v>
      </c>
      <c r="AI82" s="121">
        <v>57455233</v>
      </c>
      <c r="AJ82" s="121">
        <v>61386119</v>
      </c>
      <c r="AK82" s="121">
        <v>71609601</v>
      </c>
      <c r="AL82" s="121">
        <v>70311693</v>
      </c>
      <c r="AM82" s="121">
        <v>64443215</v>
      </c>
      <c r="AN82" s="121">
        <v>59857468</v>
      </c>
      <c r="AO82" s="130">
        <v>55066985</v>
      </c>
      <c r="AP82" s="130">
        <v>64205202</v>
      </c>
      <c r="AQ82" s="130">
        <v>61457105</v>
      </c>
      <c r="AR82" s="130">
        <v>46631197</v>
      </c>
      <c r="AS82" s="130">
        <v>61511204</v>
      </c>
      <c r="AT82" s="130">
        <v>61799155</v>
      </c>
      <c r="AU82" s="130">
        <v>57746716</v>
      </c>
      <c r="AV82" s="130">
        <v>61721221</v>
      </c>
      <c r="AW82" s="130">
        <v>72062179</v>
      </c>
      <c r="AX82" s="130">
        <v>70867730</v>
      </c>
      <c r="AY82" s="130">
        <v>65105728</v>
      </c>
      <c r="AZ82" s="130">
        <v>60813215</v>
      </c>
      <c r="BA82" s="130">
        <v>55957289</v>
      </c>
      <c r="BB82" s="130">
        <v>65200776</v>
      </c>
      <c r="BC82" s="130">
        <v>62327457</v>
      </c>
      <c r="BD82" s="130">
        <v>47227198</v>
      </c>
      <c r="BE82" s="130">
        <v>62372221</v>
      </c>
      <c r="BF82" s="130">
        <v>62511693</v>
      </c>
      <c r="BG82" s="130">
        <v>58454654</v>
      </c>
      <c r="BH82" s="130">
        <v>62474180</v>
      </c>
      <c r="BI82" s="130">
        <v>72965789</v>
      </c>
      <c r="BJ82" s="130">
        <v>72017067</v>
      </c>
      <c r="BK82" s="130">
        <v>66295769</v>
      </c>
      <c r="BL82" s="130">
        <v>62017928</v>
      </c>
      <c r="BM82" s="130">
        <v>58172247</v>
      </c>
      <c r="BN82" s="130">
        <v>66577040</v>
      </c>
      <c r="BO82" s="130">
        <v>63694077</v>
      </c>
      <c r="BP82" s="130">
        <v>48141164</v>
      </c>
      <c r="BQ82" s="130">
        <v>63715452</v>
      </c>
      <c r="BR82" s="130">
        <v>64004812</v>
      </c>
      <c r="BS82" s="130">
        <v>59305628</v>
      </c>
      <c r="BT82" s="130">
        <v>63316596</v>
      </c>
      <c r="BU82" s="130">
        <v>73919556</v>
      </c>
      <c r="BV82" s="130">
        <v>73128391</v>
      </c>
      <c r="BW82" s="130">
        <v>67117160</v>
      </c>
      <c r="BX82" s="130">
        <v>63309596</v>
      </c>
      <c r="BY82" s="132">
        <f>SUM(E82:P82)</f>
        <v>550407924</v>
      </c>
      <c r="BZ82" s="132">
        <f>SUM(Q82:AB82)</f>
        <v>711885638</v>
      </c>
      <c r="CA82" s="132">
        <f>SUM(AC82:AN82)</f>
        <v>733987207</v>
      </c>
      <c r="CB82" s="132">
        <f>SUM(AO82:AZ82)</f>
        <v>738987637</v>
      </c>
      <c r="CC82" s="132">
        <f>SUM(BA82:BL82)</f>
        <v>749822021</v>
      </c>
      <c r="CD82" s="132">
        <f>SUM(BM82:BX82)</f>
        <v>764401719</v>
      </c>
    </row>
    <row r="83" spans="1:85" s="98" customFormat="1" outlineLevel="2">
      <c r="A83" s="10">
        <v>3</v>
      </c>
      <c r="B83" s="10">
        <v>264</v>
      </c>
      <c r="C83" s="10" t="s">
        <v>360</v>
      </c>
      <c r="D83" s="10" t="s">
        <v>330</v>
      </c>
      <c r="E83" s="121">
        <v>1261040</v>
      </c>
      <c r="F83" s="121">
        <v>1285600</v>
      </c>
      <c r="G83" s="121">
        <v>1331920</v>
      </c>
      <c r="H83" s="121">
        <v>1352400</v>
      </c>
      <c r="I83" s="121">
        <v>1326240</v>
      </c>
      <c r="J83" s="121">
        <v>972400</v>
      </c>
      <c r="K83" s="121">
        <v>1072000</v>
      </c>
      <c r="L83" s="121">
        <v>1198640</v>
      </c>
      <c r="M83" s="121">
        <v>1132920</v>
      </c>
      <c r="N83" s="121">
        <v>1185228</v>
      </c>
      <c r="O83" s="121">
        <v>1107280</v>
      </c>
      <c r="P83" s="121">
        <v>1065040</v>
      </c>
      <c r="Q83" s="121">
        <v>1048800</v>
      </c>
      <c r="R83" s="121">
        <v>1043080</v>
      </c>
      <c r="S83" s="121">
        <v>1000800</v>
      </c>
      <c r="T83" s="121">
        <v>938240</v>
      </c>
      <c r="U83" s="121">
        <v>1124880</v>
      </c>
      <c r="V83" s="121">
        <v>2171800</v>
      </c>
      <c r="W83" s="121">
        <v>2112680</v>
      </c>
      <c r="X83" s="121">
        <v>2280280</v>
      </c>
      <c r="Y83" s="121">
        <v>2261680</v>
      </c>
      <c r="Z83" s="121">
        <v>4056802</v>
      </c>
      <c r="AA83" s="121">
        <v>1813897</v>
      </c>
      <c r="AB83" s="121">
        <v>1132816</v>
      </c>
      <c r="AC83" s="121">
        <v>1554670</v>
      </c>
      <c r="AD83" s="121">
        <v>1711827</v>
      </c>
      <c r="AE83" s="121">
        <v>1535605</v>
      </c>
      <c r="AF83" s="121">
        <v>1276426</v>
      </c>
      <c r="AG83" s="121">
        <v>1071246</v>
      </c>
      <c r="AH83" s="121">
        <v>1849316</v>
      </c>
      <c r="AI83" s="121">
        <v>933548</v>
      </c>
      <c r="AJ83" s="121">
        <v>2837116</v>
      </c>
      <c r="AK83" s="121">
        <v>2041911</v>
      </c>
      <c r="AL83" s="121">
        <v>3933648</v>
      </c>
      <c r="AM83" s="121">
        <v>1759072</v>
      </c>
      <c r="AN83" s="121">
        <v>1076826</v>
      </c>
      <c r="AO83" s="130">
        <v>1444548</v>
      </c>
      <c r="AP83" s="130">
        <v>1576761</v>
      </c>
      <c r="AQ83" s="130">
        <v>1419498</v>
      </c>
      <c r="AR83" s="130">
        <v>1151958</v>
      </c>
      <c r="AS83" s="130">
        <v>967249</v>
      </c>
      <c r="AT83" s="130">
        <v>1645406</v>
      </c>
      <c r="AU83" s="130">
        <v>835549</v>
      </c>
      <c r="AV83" s="130">
        <v>2525225</v>
      </c>
      <c r="AW83" s="130">
        <v>1814741</v>
      </c>
      <c r="AX83" s="130">
        <v>3493317</v>
      </c>
      <c r="AY83" s="130">
        <v>1581227</v>
      </c>
      <c r="AZ83" s="130">
        <v>924632</v>
      </c>
      <c r="BA83" s="130">
        <v>1320562</v>
      </c>
      <c r="BB83" s="130">
        <v>1450816</v>
      </c>
      <c r="BC83" s="130">
        <v>1321017</v>
      </c>
      <c r="BD83" s="130">
        <v>1062476</v>
      </c>
      <c r="BE83" s="130">
        <v>1043812</v>
      </c>
      <c r="BF83" s="130">
        <v>1780751</v>
      </c>
      <c r="BG83" s="130">
        <v>914525</v>
      </c>
      <c r="BH83" s="130">
        <v>2755150</v>
      </c>
      <c r="BI83" s="130">
        <v>1998330</v>
      </c>
      <c r="BJ83" s="130">
        <v>3852678</v>
      </c>
      <c r="BK83" s="130">
        <v>1764137</v>
      </c>
      <c r="BL83" s="130">
        <v>1025006</v>
      </c>
      <c r="BM83" s="130">
        <v>1492867</v>
      </c>
      <c r="BN83" s="130">
        <v>1637717</v>
      </c>
      <c r="BO83" s="130">
        <v>1494127</v>
      </c>
      <c r="BP83" s="130">
        <v>1195643</v>
      </c>
      <c r="BQ83" s="130">
        <v>1007599</v>
      </c>
      <c r="BR83" s="130">
        <v>1602182</v>
      </c>
      <c r="BS83" s="130">
        <v>825363</v>
      </c>
      <c r="BT83" s="130">
        <v>2496697</v>
      </c>
      <c r="BU83" s="130">
        <v>1805964</v>
      </c>
      <c r="BV83" s="130">
        <v>3501129</v>
      </c>
      <c r="BW83" s="130">
        <v>1603262</v>
      </c>
      <c r="BX83" s="130">
        <v>922383</v>
      </c>
      <c r="BY83" s="132">
        <f>SUM(E83:P83)</f>
        <v>14290708</v>
      </c>
      <c r="BZ83" s="132">
        <f>SUM(Q83:AB83)</f>
        <v>20985755</v>
      </c>
      <c r="CA83" s="132">
        <f>SUM(AC83:AN83)</f>
        <v>21581211</v>
      </c>
      <c r="CB83" s="132">
        <f>SUM(AO83:AZ83)</f>
        <v>19380111</v>
      </c>
      <c r="CC83" s="132">
        <f>SUM(BA83:BL83)</f>
        <v>20289260</v>
      </c>
      <c r="CD83" s="132">
        <f>SUM(BM83:BX83)</f>
        <v>19584933</v>
      </c>
    </row>
    <row r="84" spans="1:85" s="98" customFormat="1" outlineLevel="2">
      <c r="A84" s="10">
        <v>2</v>
      </c>
      <c r="B84" s="10">
        <v>364</v>
      </c>
      <c r="C84" s="10" t="s">
        <v>359</v>
      </c>
      <c r="D84" s="10" t="s">
        <v>330</v>
      </c>
      <c r="E84" s="121">
        <v>1198360</v>
      </c>
      <c r="F84" s="121">
        <v>2309920</v>
      </c>
      <c r="G84" s="121">
        <v>1584640</v>
      </c>
      <c r="H84" s="121">
        <v>1650560</v>
      </c>
      <c r="I84" s="121">
        <v>1246280</v>
      </c>
      <c r="J84" s="121">
        <v>1888840</v>
      </c>
      <c r="K84" s="121">
        <v>2054193</v>
      </c>
      <c r="L84" s="121">
        <v>2178800</v>
      </c>
      <c r="M84" s="121">
        <v>2049480</v>
      </c>
      <c r="N84" s="121">
        <v>2286120</v>
      </c>
      <c r="O84" s="121">
        <v>1917200</v>
      </c>
      <c r="P84" s="121">
        <v>1353600</v>
      </c>
      <c r="Q84" s="121">
        <v>1461036</v>
      </c>
      <c r="R84" s="121">
        <v>1306320</v>
      </c>
      <c r="S84" s="121">
        <v>1000600</v>
      </c>
      <c r="T84" s="121">
        <v>1621640</v>
      </c>
      <c r="U84" s="121">
        <v>2243600</v>
      </c>
      <c r="V84" s="121">
        <v>2401080</v>
      </c>
      <c r="W84" s="121">
        <v>2246120</v>
      </c>
      <c r="X84" s="121">
        <v>2181640</v>
      </c>
      <c r="Y84" s="121">
        <v>2614240</v>
      </c>
      <c r="Z84" s="121">
        <v>2205971</v>
      </c>
      <c r="AA84" s="121">
        <v>2034485</v>
      </c>
      <c r="AB84" s="121">
        <v>1522364</v>
      </c>
      <c r="AC84" s="121">
        <v>1702397</v>
      </c>
      <c r="AD84" s="121">
        <v>1960960</v>
      </c>
      <c r="AE84" s="121">
        <v>2618179</v>
      </c>
      <c r="AF84" s="121">
        <v>2575247</v>
      </c>
      <c r="AG84" s="121">
        <v>2266375</v>
      </c>
      <c r="AH84" s="121">
        <v>2146582</v>
      </c>
      <c r="AI84" s="121">
        <v>1998365</v>
      </c>
      <c r="AJ84" s="121">
        <v>2386321</v>
      </c>
      <c r="AK84" s="121">
        <v>2395323</v>
      </c>
      <c r="AL84" s="121">
        <v>2187292</v>
      </c>
      <c r="AM84" s="121">
        <v>2032665</v>
      </c>
      <c r="AN84" s="121">
        <v>1525626</v>
      </c>
      <c r="AO84" s="130">
        <v>1708911</v>
      </c>
      <c r="AP84" s="130">
        <v>1967712</v>
      </c>
      <c r="AQ84" s="130">
        <v>2625461</v>
      </c>
      <c r="AR84" s="130">
        <v>2582681</v>
      </c>
      <c r="AS84" s="130">
        <v>2271830</v>
      </c>
      <c r="AT84" s="130">
        <v>2151081</v>
      </c>
      <c r="AU84" s="130">
        <v>2002127</v>
      </c>
      <c r="AV84" s="130">
        <v>2391731</v>
      </c>
      <c r="AW84" s="130">
        <v>2402810</v>
      </c>
      <c r="AX84" s="130">
        <v>2197590</v>
      </c>
      <c r="AY84" s="130">
        <v>2047043</v>
      </c>
      <c r="AZ84" s="130">
        <v>1540175</v>
      </c>
      <c r="BA84" s="130">
        <v>1725549</v>
      </c>
      <c r="BB84" s="130">
        <v>1985577</v>
      </c>
      <c r="BC84" s="130">
        <v>2645790</v>
      </c>
      <c r="BD84" s="130">
        <v>2599136</v>
      </c>
      <c r="BE84" s="130">
        <v>2281830</v>
      </c>
      <c r="BF84" s="130">
        <v>2155291</v>
      </c>
      <c r="BG84" s="130">
        <v>2007553</v>
      </c>
      <c r="BH84" s="130">
        <v>2398070</v>
      </c>
      <c r="BI84" s="130">
        <v>2409987</v>
      </c>
      <c r="BJ84" s="130">
        <v>2205228</v>
      </c>
      <c r="BK84" s="130">
        <v>2058322</v>
      </c>
      <c r="BL84" s="130">
        <v>1551053</v>
      </c>
      <c r="BM84" s="130">
        <v>1771428</v>
      </c>
      <c r="BN84" s="130">
        <v>2002145</v>
      </c>
      <c r="BO84" s="130">
        <v>2661688</v>
      </c>
      <c r="BP84" s="130">
        <v>2608167</v>
      </c>
      <c r="BQ84" s="130">
        <v>2294775</v>
      </c>
      <c r="BR84" s="130">
        <v>2172505</v>
      </c>
      <c r="BS84" s="130">
        <v>2011477</v>
      </c>
      <c r="BT84" s="130">
        <v>2392783</v>
      </c>
      <c r="BU84" s="130">
        <v>2403695</v>
      </c>
      <c r="BV84" s="130">
        <v>2204701</v>
      </c>
      <c r="BW84" s="130">
        <v>2051667</v>
      </c>
      <c r="BX84" s="130">
        <v>1558998</v>
      </c>
      <c r="BY84" s="132">
        <f>SUM(E84:P84)</f>
        <v>21717993</v>
      </c>
      <c r="BZ84" s="132">
        <f>SUM(Q84:AB84)</f>
        <v>22839096</v>
      </c>
      <c r="CA84" s="132">
        <f>SUM(AC84:AN84)</f>
        <v>25795332</v>
      </c>
      <c r="CB84" s="132">
        <f>SUM(AO84:AZ84)</f>
        <v>25889152</v>
      </c>
      <c r="CC84" s="132">
        <f>SUM(BA84:BL84)</f>
        <v>26023386</v>
      </c>
      <c r="CD84" s="132">
        <f>SUM(BM84:BX84)</f>
        <v>26134029</v>
      </c>
    </row>
    <row r="85" spans="1:85" s="98" customFormat="1" outlineLevel="2">
      <c r="A85" s="10">
        <v>3</v>
      </c>
      <c r="B85" s="10">
        <v>364</v>
      </c>
      <c r="C85" s="10" t="s">
        <v>359</v>
      </c>
      <c r="D85" s="10" t="s">
        <v>330</v>
      </c>
      <c r="E85" s="121">
        <v>157800</v>
      </c>
      <c r="F85" s="121">
        <v>97680</v>
      </c>
      <c r="G85" s="121">
        <v>226560</v>
      </c>
      <c r="H85" s="121">
        <v>231600</v>
      </c>
      <c r="I85" s="121">
        <v>168720</v>
      </c>
      <c r="J85" s="121">
        <v>88320</v>
      </c>
      <c r="K85" s="121">
        <v>81240</v>
      </c>
      <c r="L85" s="121">
        <v>83760</v>
      </c>
      <c r="M85" s="121">
        <v>139560</v>
      </c>
      <c r="N85" s="121">
        <v>102000</v>
      </c>
      <c r="O85" s="121">
        <v>198000</v>
      </c>
      <c r="P85" s="121">
        <v>183960</v>
      </c>
      <c r="Q85" s="121">
        <v>104880</v>
      </c>
      <c r="R85" s="121">
        <v>171960</v>
      </c>
      <c r="S85" s="121">
        <v>142200</v>
      </c>
      <c r="T85" s="121">
        <v>78000</v>
      </c>
      <c r="U85" s="121">
        <v>217680</v>
      </c>
      <c r="V85" s="121">
        <v>105840</v>
      </c>
      <c r="W85" s="121">
        <v>143400</v>
      </c>
      <c r="X85" s="121">
        <v>119040</v>
      </c>
      <c r="Y85" s="121">
        <v>289440</v>
      </c>
      <c r="Z85" s="121">
        <v>286784</v>
      </c>
      <c r="AA85" s="121">
        <v>713673</v>
      </c>
      <c r="AB85" s="121">
        <v>394304</v>
      </c>
      <c r="AC85" s="121">
        <v>731033</v>
      </c>
      <c r="AD85" s="121">
        <v>701602</v>
      </c>
      <c r="AE85" s="121">
        <v>525533</v>
      </c>
      <c r="AF85" s="121">
        <v>420995</v>
      </c>
      <c r="AG85" s="121">
        <v>289572</v>
      </c>
      <c r="AH85" s="121">
        <v>128298</v>
      </c>
      <c r="AI85" s="121">
        <v>157714</v>
      </c>
      <c r="AJ85" s="121">
        <v>153995</v>
      </c>
      <c r="AK85" s="121">
        <v>262669</v>
      </c>
      <c r="AL85" s="121">
        <v>278078</v>
      </c>
      <c r="AM85" s="121">
        <v>692103</v>
      </c>
      <c r="AN85" s="121">
        <v>374815</v>
      </c>
      <c r="AO85" s="130">
        <v>679252</v>
      </c>
      <c r="AP85" s="130">
        <v>646245</v>
      </c>
      <c r="AQ85" s="130">
        <v>485797</v>
      </c>
      <c r="AR85" s="130">
        <v>379942</v>
      </c>
      <c r="AS85" s="130">
        <v>261460</v>
      </c>
      <c r="AT85" s="130">
        <v>114152</v>
      </c>
      <c r="AU85" s="130">
        <v>141158</v>
      </c>
      <c r="AV85" s="130">
        <v>137066</v>
      </c>
      <c r="AW85" s="130">
        <v>233446</v>
      </c>
      <c r="AX85" s="130">
        <v>246950</v>
      </c>
      <c r="AY85" s="130">
        <v>622130</v>
      </c>
      <c r="AZ85" s="130">
        <v>321840</v>
      </c>
      <c r="BA85" s="130">
        <v>620951</v>
      </c>
      <c r="BB85" s="130">
        <v>594625</v>
      </c>
      <c r="BC85" s="130">
        <v>452094</v>
      </c>
      <c r="BD85" s="130">
        <v>350429</v>
      </c>
      <c r="BE85" s="130">
        <v>241848</v>
      </c>
      <c r="BF85" s="130">
        <v>105893</v>
      </c>
      <c r="BG85" s="130">
        <v>132429</v>
      </c>
      <c r="BH85" s="130">
        <v>128182</v>
      </c>
      <c r="BI85" s="130">
        <v>220340</v>
      </c>
      <c r="BJ85" s="130">
        <v>233446</v>
      </c>
      <c r="BK85" s="130">
        <v>594939</v>
      </c>
      <c r="BL85" s="130">
        <v>305810</v>
      </c>
      <c r="BM85" s="130">
        <v>601690</v>
      </c>
      <c r="BN85" s="130">
        <v>575338</v>
      </c>
      <c r="BO85" s="130">
        <v>438290</v>
      </c>
      <c r="BP85" s="130">
        <v>338015</v>
      </c>
      <c r="BQ85" s="130">
        <v>233458</v>
      </c>
      <c r="BR85" s="130">
        <v>95274</v>
      </c>
      <c r="BS85" s="130">
        <v>119518</v>
      </c>
      <c r="BT85" s="130">
        <v>116158</v>
      </c>
      <c r="BU85" s="130">
        <v>199129</v>
      </c>
      <c r="BV85" s="130">
        <v>212145</v>
      </c>
      <c r="BW85" s="130">
        <v>540685</v>
      </c>
      <c r="BX85" s="130">
        <v>275192</v>
      </c>
      <c r="BY85" s="132">
        <f>SUM(E85:P85)</f>
        <v>1759200</v>
      </c>
      <c r="BZ85" s="132">
        <f>SUM(Q85:AB85)</f>
        <v>2767201</v>
      </c>
      <c r="CA85" s="132">
        <f>SUM(AC85:AN85)</f>
        <v>4716407</v>
      </c>
      <c r="CB85" s="132">
        <f>SUM(AO85:AZ85)</f>
        <v>4269438</v>
      </c>
      <c r="CC85" s="132">
        <f>SUM(BA85:BL85)</f>
        <v>3980986</v>
      </c>
      <c r="CD85" s="132">
        <f>SUM(BM85:BX85)</f>
        <v>3744892</v>
      </c>
    </row>
    <row r="86" spans="1:85" s="98" customFormat="1" outlineLevel="1">
      <c r="A86" s="10"/>
      <c r="B86" s="10"/>
      <c r="C86" s="10"/>
      <c r="D86" s="137" t="s">
        <v>358</v>
      </c>
      <c r="E86" s="136">
        <f t="shared" ref="E86:AJ86" si="60">SUBTOTAL(9,E82:E85)</f>
        <v>41190520</v>
      </c>
      <c r="F86" s="136">
        <f t="shared" si="60"/>
        <v>43449257</v>
      </c>
      <c r="G86" s="136">
        <f t="shared" si="60"/>
        <v>43580340</v>
      </c>
      <c r="H86" s="136">
        <f t="shared" si="60"/>
        <v>41498196</v>
      </c>
      <c r="I86" s="136">
        <f t="shared" si="60"/>
        <v>46372848</v>
      </c>
      <c r="J86" s="136">
        <f t="shared" si="60"/>
        <v>50006780</v>
      </c>
      <c r="K86" s="136">
        <f t="shared" si="60"/>
        <v>49375541</v>
      </c>
      <c r="L86" s="136">
        <f t="shared" si="60"/>
        <v>48510800</v>
      </c>
      <c r="M86" s="136">
        <f t="shared" si="60"/>
        <v>57222080</v>
      </c>
      <c r="N86" s="136">
        <f t="shared" si="60"/>
        <v>60361289</v>
      </c>
      <c r="O86" s="136">
        <f t="shared" si="60"/>
        <v>56896647</v>
      </c>
      <c r="P86" s="136">
        <f t="shared" si="60"/>
        <v>49711527</v>
      </c>
      <c r="Q86" s="136">
        <f t="shared" si="60"/>
        <v>52864276</v>
      </c>
      <c r="R86" s="136">
        <f t="shared" si="60"/>
        <v>50788299</v>
      </c>
      <c r="S86" s="136">
        <f t="shared" si="60"/>
        <v>48215744</v>
      </c>
      <c r="T86" s="136">
        <f t="shared" si="60"/>
        <v>51270260</v>
      </c>
      <c r="U86" s="136">
        <f t="shared" si="60"/>
        <v>65100064</v>
      </c>
      <c r="V86" s="136">
        <f t="shared" si="60"/>
        <v>71239940</v>
      </c>
      <c r="W86" s="136">
        <f t="shared" si="60"/>
        <v>64143578</v>
      </c>
      <c r="X86" s="136">
        <f t="shared" si="60"/>
        <v>65526888</v>
      </c>
      <c r="Y86" s="136">
        <f t="shared" si="60"/>
        <v>80024966</v>
      </c>
      <c r="Z86" s="136">
        <f t="shared" si="60"/>
        <v>77461722</v>
      </c>
      <c r="AA86" s="136">
        <f t="shared" si="60"/>
        <v>69062958</v>
      </c>
      <c r="AB86" s="136">
        <f t="shared" si="60"/>
        <v>62778995</v>
      </c>
      <c r="AC86" s="136">
        <f t="shared" si="60"/>
        <v>58845183</v>
      </c>
      <c r="AD86" s="136">
        <f t="shared" si="60"/>
        <v>68359274</v>
      </c>
      <c r="AE86" s="136">
        <f t="shared" si="60"/>
        <v>65770781</v>
      </c>
      <c r="AF86" s="136">
        <f t="shared" si="60"/>
        <v>50621559</v>
      </c>
      <c r="AG86" s="136">
        <f t="shared" si="60"/>
        <v>64795261</v>
      </c>
      <c r="AH86" s="136">
        <f t="shared" si="60"/>
        <v>65597683</v>
      </c>
      <c r="AI86" s="136">
        <f t="shared" si="60"/>
        <v>60544860</v>
      </c>
      <c r="AJ86" s="136">
        <f t="shared" si="60"/>
        <v>66763551</v>
      </c>
      <c r="AK86" s="136">
        <f t="shared" ref="AK86:BP86" si="61">SUBTOTAL(9,AK82:AK85)</f>
        <v>76309504</v>
      </c>
      <c r="AL86" s="136">
        <f t="shared" si="61"/>
        <v>76710711</v>
      </c>
      <c r="AM86" s="136">
        <f t="shared" si="61"/>
        <v>68927055</v>
      </c>
      <c r="AN86" s="136">
        <f t="shared" si="61"/>
        <v>62834735</v>
      </c>
      <c r="AO86" s="135">
        <f t="shared" si="61"/>
        <v>58899696</v>
      </c>
      <c r="AP86" s="135">
        <f t="shared" si="61"/>
        <v>68395920</v>
      </c>
      <c r="AQ86" s="135">
        <f t="shared" si="61"/>
        <v>65987861</v>
      </c>
      <c r="AR86" s="135">
        <f t="shared" si="61"/>
        <v>50745778</v>
      </c>
      <c r="AS86" s="135">
        <f t="shared" si="61"/>
        <v>65011743</v>
      </c>
      <c r="AT86" s="135">
        <f t="shared" si="61"/>
        <v>65709794</v>
      </c>
      <c r="AU86" s="135">
        <f t="shared" si="61"/>
        <v>60725550</v>
      </c>
      <c r="AV86" s="135">
        <f t="shared" si="61"/>
        <v>66775243</v>
      </c>
      <c r="AW86" s="135">
        <f t="shared" si="61"/>
        <v>76513176</v>
      </c>
      <c r="AX86" s="135">
        <f t="shared" si="61"/>
        <v>76805587</v>
      </c>
      <c r="AY86" s="135">
        <f t="shared" si="61"/>
        <v>69356128</v>
      </c>
      <c r="AZ86" s="135">
        <f t="shared" si="61"/>
        <v>63599862</v>
      </c>
      <c r="BA86" s="135">
        <f t="shared" si="61"/>
        <v>59624351</v>
      </c>
      <c r="BB86" s="135">
        <f t="shared" si="61"/>
        <v>69231794</v>
      </c>
      <c r="BC86" s="135">
        <f t="shared" si="61"/>
        <v>66746358</v>
      </c>
      <c r="BD86" s="135">
        <f t="shared" si="61"/>
        <v>51239239</v>
      </c>
      <c r="BE86" s="135">
        <f t="shared" si="61"/>
        <v>65939711</v>
      </c>
      <c r="BF86" s="135">
        <f t="shared" si="61"/>
        <v>66553628</v>
      </c>
      <c r="BG86" s="135">
        <f t="shared" si="61"/>
        <v>61509161</v>
      </c>
      <c r="BH86" s="135">
        <f t="shared" si="61"/>
        <v>67755582</v>
      </c>
      <c r="BI86" s="135">
        <f t="shared" si="61"/>
        <v>77594446</v>
      </c>
      <c r="BJ86" s="135">
        <f t="shared" si="61"/>
        <v>78308419</v>
      </c>
      <c r="BK86" s="135">
        <f t="shared" si="61"/>
        <v>70713167</v>
      </c>
      <c r="BL86" s="135">
        <f t="shared" si="61"/>
        <v>64899797</v>
      </c>
      <c r="BM86" s="135">
        <f t="shared" si="61"/>
        <v>62038232</v>
      </c>
      <c r="BN86" s="135">
        <f t="shared" si="61"/>
        <v>70792240</v>
      </c>
      <c r="BO86" s="135">
        <f t="shared" si="61"/>
        <v>68288182</v>
      </c>
      <c r="BP86" s="135">
        <f t="shared" si="61"/>
        <v>52282989</v>
      </c>
      <c r="BQ86" s="135">
        <f t="shared" ref="BQ86:CD86" si="62">SUBTOTAL(9,BQ82:BQ85)</f>
        <v>67251284</v>
      </c>
      <c r="BR86" s="135">
        <f t="shared" si="62"/>
        <v>67874773</v>
      </c>
      <c r="BS86" s="135">
        <f t="shared" si="62"/>
        <v>62261986</v>
      </c>
      <c r="BT86" s="135">
        <f t="shared" si="62"/>
        <v>68322234</v>
      </c>
      <c r="BU86" s="135">
        <f t="shared" si="62"/>
        <v>78328344</v>
      </c>
      <c r="BV86" s="135">
        <f t="shared" si="62"/>
        <v>79046366</v>
      </c>
      <c r="BW86" s="135">
        <f t="shared" si="62"/>
        <v>71312774</v>
      </c>
      <c r="BX86" s="135">
        <f t="shared" si="62"/>
        <v>66066169</v>
      </c>
      <c r="BY86" s="134">
        <f t="shared" si="62"/>
        <v>588175825</v>
      </c>
      <c r="BZ86" s="134">
        <f t="shared" si="62"/>
        <v>758477690</v>
      </c>
      <c r="CA86" s="134">
        <f t="shared" si="62"/>
        <v>786080157</v>
      </c>
      <c r="CB86" s="134">
        <f t="shared" si="62"/>
        <v>788526338</v>
      </c>
      <c r="CC86" s="134">
        <f t="shared" si="62"/>
        <v>800115653</v>
      </c>
      <c r="CD86" s="134">
        <f t="shared" si="62"/>
        <v>813865573</v>
      </c>
      <c r="CF86" s="145">
        <f>SUM(Z86:AK86)</f>
        <v>786911331</v>
      </c>
      <c r="CG86" s="145">
        <f>SUM(AL86:AW86)</f>
        <v>787237262</v>
      </c>
    </row>
    <row r="87" spans="1:85" s="98" customFormat="1" outlineLevel="2">
      <c r="A87" s="10">
        <v>2</v>
      </c>
      <c r="B87" s="10">
        <v>265</v>
      </c>
      <c r="C87" s="10" t="s">
        <v>357</v>
      </c>
      <c r="D87" s="10" t="s">
        <v>331</v>
      </c>
      <c r="E87" s="121">
        <v>2412400</v>
      </c>
      <c r="F87" s="121">
        <v>2966000</v>
      </c>
      <c r="G87" s="121">
        <v>2162400</v>
      </c>
      <c r="H87" s="121">
        <v>2275600</v>
      </c>
      <c r="I87" s="121">
        <v>3866400</v>
      </c>
      <c r="J87" s="121">
        <v>2575200</v>
      </c>
      <c r="K87" s="121">
        <v>2516530</v>
      </c>
      <c r="L87" s="121">
        <v>2531200</v>
      </c>
      <c r="M87" s="121">
        <v>2823200</v>
      </c>
      <c r="N87" s="121">
        <v>3104000</v>
      </c>
      <c r="O87" s="121">
        <v>2950800</v>
      </c>
      <c r="P87" s="121">
        <v>3310800</v>
      </c>
      <c r="Q87" s="121">
        <v>3146400</v>
      </c>
      <c r="R87" s="121">
        <v>3492400</v>
      </c>
      <c r="S87" s="121">
        <v>2620000</v>
      </c>
      <c r="T87" s="121">
        <v>2821200</v>
      </c>
      <c r="U87" s="121">
        <v>3017200</v>
      </c>
      <c r="V87" s="121">
        <v>3211200</v>
      </c>
      <c r="W87" s="121">
        <v>2910800</v>
      </c>
      <c r="X87" s="121">
        <v>2412400</v>
      </c>
      <c r="Y87" s="121">
        <v>3441200</v>
      </c>
      <c r="Z87" s="121">
        <v>2810811</v>
      </c>
      <c r="AA87" s="121">
        <v>3117460</v>
      </c>
      <c r="AB87" s="121">
        <v>3082889</v>
      </c>
      <c r="AC87" s="121">
        <v>2882652</v>
      </c>
      <c r="AD87" s="121">
        <v>2270064</v>
      </c>
      <c r="AE87" s="121">
        <v>2204344</v>
      </c>
      <c r="AF87" s="121">
        <v>2268109</v>
      </c>
      <c r="AG87" s="121">
        <v>2414066</v>
      </c>
      <c r="AH87" s="121">
        <v>2458042</v>
      </c>
      <c r="AI87" s="121">
        <v>2331412</v>
      </c>
      <c r="AJ87" s="121">
        <v>2587476</v>
      </c>
      <c r="AK87" s="121">
        <v>3273449</v>
      </c>
      <c r="AL87" s="121">
        <v>2787009</v>
      </c>
      <c r="AM87" s="121">
        <v>3114672</v>
      </c>
      <c r="AN87" s="121">
        <v>3089493</v>
      </c>
      <c r="AO87" s="130">
        <v>2893682</v>
      </c>
      <c r="AP87" s="130">
        <v>2277881</v>
      </c>
      <c r="AQ87" s="130">
        <v>2210475</v>
      </c>
      <c r="AR87" s="130">
        <v>2274656</v>
      </c>
      <c r="AS87" s="130">
        <v>2419877</v>
      </c>
      <c r="AT87" s="130">
        <v>2463194</v>
      </c>
      <c r="AU87" s="130">
        <v>2335801</v>
      </c>
      <c r="AV87" s="130">
        <v>2593342</v>
      </c>
      <c r="AW87" s="130">
        <v>3283680</v>
      </c>
      <c r="AX87" s="130">
        <v>2800132</v>
      </c>
      <c r="AY87" s="130">
        <v>3136703</v>
      </c>
      <c r="AZ87" s="130">
        <v>3118957</v>
      </c>
      <c r="BA87" s="130">
        <v>2921855</v>
      </c>
      <c r="BB87" s="130">
        <v>2298562</v>
      </c>
      <c r="BC87" s="130">
        <v>2227591</v>
      </c>
      <c r="BD87" s="130">
        <v>2289149</v>
      </c>
      <c r="BE87" s="130">
        <v>2430528</v>
      </c>
      <c r="BF87" s="130">
        <v>2468015</v>
      </c>
      <c r="BG87" s="130">
        <v>2342130</v>
      </c>
      <c r="BH87" s="130">
        <v>2600215</v>
      </c>
      <c r="BI87" s="130">
        <v>3293488</v>
      </c>
      <c r="BJ87" s="130">
        <v>2809864</v>
      </c>
      <c r="BK87" s="130">
        <v>3153987</v>
      </c>
      <c r="BL87" s="130">
        <v>3140984</v>
      </c>
      <c r="BM87" s="130">
        <v>2999542</v>
      </c>
      <c r="BN87" s="130">
        <v>2317741</v>
      </c>
      <c r="BO87" s="130">
        <v>2240976</v>
      </c>
      <c r="BP87" s="130">
        <v>2297103</v>
      </c>
      <c r="BQ87" s="130">
        <v>2444317</v>
      </c>
      <c r="BR87" s="130">
        <v>2487726</v>
      </c>
      <c r="BS87" s="130">
        <v>2346708</v>
      </c>
      <c r="BT87" s="130">
        <v>2594483</v>
      </c>
      <c r="BU87" s="130">
        <v>3284890</v>
      </c>
      <c r="BV87" s="130">
        <v>2809193</v>
      </c>
      <c r="BW87" s="130">
        <v>3143788</v>
      </c>
      <c r="BX87" s="130">
        <v>3157074</v>
      </c>
      <c r="BY87" s="132">
        <f>SUM(E87:P87)</f>
        <v>33494530</v>
      </c>
      <c r="BZ87" s="132">
        <f>SUM(Q87:AB87)</f>
        <v>36083960</v>
      </c>
      <c r="CA87" s="132">
        <f>SUM(AC87:AN87)</f>
        <v>31680788</v>
      </c>
      <c r="CB87" s="132">
        <f>SUM(AO87:AZ87)</f>
        <v>31808380</v>
      </c>
      <c r="CC87" s="132">
        <f>SUM(BA87:BL87)</f>
        <v>31976368</v>
      </c>
      <c r="CD87" s="132">
        <f>SUM(BM87:BX87)</f>
        <v>32123541</v>
      </c>
    </row>
    <row r="88" spans="1:85" s="98" customFormat="1" outlineLevel="2">
      <c r="A88" s="10">
        <v>3</v>
      </c>
      <c r="B88" s="10">
        <v>265</v>
      </c>
      <c r="C88" s="10" t="s">
        <v>357</v>
      </c>
      <c r="D88" s="10" t="s">
        <v>331</v>
      </c>
      <c r="E88" s="121">
        <v>2793600</v>
      </c>
      <c r="F88" s="121">
        <v>3112560</v>
      </c>
      <c r="G88" s="121">
        <v>2960400</v>
      </c>
      <c r="H88" s="121">
        <v>908147</v>
      </c>
      <c r="I88" s="121">
        <v>138000</v>
      </c>
      <c r="J88" s="121">
        <v>1100960</v>
      </c>
      <c r="K88" s="121">
        <v>924480</v>
      </c>
      <c r="L88" s="121">
        <v>1009600</v>
      </c>
      <c r="M88" s="121">
        <v>1018720</v>
      </c>
      <c r="N88" s="121">
        <v>888487</v>
      </c>
      <c r="O88" s="121">
        <v>1156480</v>
      </c>
      <c r="P88" s="121">
        <v>2905680</v>
      </c>
      <c r="Q88" s="121">
        <v>3381760</v>
      </c>
      <c r="R88" s="121">
        <v>3110710</v>
      </c>
      <c r="S88" s="121">
        <v>2384800</v>
      </c>
      <c r="T88" s="121">
        <v>1388400</v>
      </c>
      <c r="U88" s="121">
        <v>899920</v>
      </c>
      <c r="V88" s="121">
        <v>159600</v>
      </c>
      <c r="W88" s="121">
        <v>159840</v>
      </c>
      <c r="X88" s="121">
        <v>153120</v>
      </c>
      <c r="Y88" s="121">
        <v>186480</v>
      </c>
      <c r="Z88" s="121">
        <v>173231</v>
      </c>
      <c r="AA88" s="121">
        <v>782131</v>
      </c>
      <c r="AB88" s="121">
        <v>1758511</v>
      </c>
      <c r="AC88" s="121">
        <v>2802972</v>
      </c>
      <c r="AD88" s="121">
        <v>2940840</v>
      </c>
      <c r="AE88" s="121">
        <v>3120060</v>
      </c>
      <c r="AF88" s="121">
        <v>1118244</v>
      </c>
      <c r="AG88" s="121">
        <v>136967</v>
      </c>
      <c r="AH88" s="121">
        <v>122512</v>
      </c>
      <c r="AI88" s="121">
        <v>143183</v>
      </c>
      <c r="AJ88" s="121">
        <v>118187</v>
      </c>
      <c r="AK88" s="121">
        <v>138159</v>
      </c>
      <c r="AL88" s="121">
        <v>167972</v>
      </c>
      <c r="AM88" s="121">
        <v>758492</v>
      </c>
      <c r="AN88" s="121">
        <v>1671595</v>
      </c>
      <c r="AO88" s="130">
        <v>2604428</v>
      </c>
      <c r="AP88" s="130">
        <v>2708803</v>
      </c>
      <c r="AQ88" s="130">
        <v>2884151</v>
      </c>
      <c r="AR88" s="130">
        <v>1009200</v>
      </c>
      <c r="AS88" s="130">
        <v>123670</v>
      </c>
      <c r="AT88" s="130">
        <v>109004</v>
      </c>
      <c r="AU88" s="130">
        <v>128152</v>
      </c>
      <c r="AV88" s="130">
        <v>105194</v>
      </c>
      <c r="AW88" s="130">
        <v>122788</v>
      </c>
      <c r="AX88" s="130">
        <v>149169</v>
      </c>
      <c r="AY88" s="130">
        <v>681807</v>
      </c>
      <c r="AZ88" s="130">
        <v>1435340</v>
      </c>
      <c r="BA88" s="130">
        <v>2380890</v>
      </c>
      <c r="BB88" s="130">
        <v>2492434</v>
      </c>
      <c r="BC88" s="130">
        <v>2684057</v>
      </c>
      <c r="BD88" s="130">
        <v>930808</v>
      </c>
      <c r="BE88" s="130">
        <v>114394</v>
      </c>
      <c r="BF88" s="130">
        <v>101117</v>
      </c>
      <c r="BG88" s="130">
        <v>120227</v>
      </c>
      <c r="BH88" s="130">
        <v>98376</v>
      </c>
      <c r="BI88" s="130">
        <v>115895</v>
      </c>
      <c r="BJ88" s="130">
        <v>141012</v>
      </c>
      <c r="BK88" s="130">
        <v>652007</v>
      </c>
      <c r="BL88" s="130">
        <v>1363846</v>
      </c>
      <c r="BM88" s="130">
        <v>2307039</v>
      </c>
      <c r="BN88" s="130">
        <v>2411590</v>
      </c>
      <c r="BO88" s="130">
        <v>2602101</v>
      </c>
      <c r="BP88" s="130">
        <v>897833</v>
      </c>
      <c r="BQ88" s="130">
        <v>110425</v>
      </c>
      <c r="BR88" s="130">
        <v>90977</v>
      </c>
      <c r="BS88" s="130">
        <v>108506</v>
      </c>
      <c r="BT88" s="130">
        <v>89148</v>
      </c>
      <c r="BU88" s="130">
        <v>104738</v>
      </c>
      <c r="BV88" s="130">
        <v>128145</v>
      </c>
      <c r="BW88" s="130">
        <v>592550</v>
      </c>
      <c r="BX88" s="130">
        <v>1227299</v>
      </c>
      <c r="BY88" s="132">
        <f>SUM(E88:P88)</f>
        <v>18917114</v>
      </c>
      <c r="BZ88" s="132">
        <f>SUM(Q88:AB88)</f>
        <v>14538503</v>
      </c>
      <c r="CA88" s="132">
        <f>SUM(AC88:AN88)</f>
        <v>13239183</v>
      </c>
      <c r="CB88" s="132">
        <f>SUM(AO88:AZ88)</f>
        <v>12061706</v>
      </c>
      <c r="CC88" s="132">
        <f>SUM(BA88:BL88)</f>
        <v>11195063</v>
      </c>
      <c r="CD88" s="132">
        <f>SUM(BM88:BX88)</f>
        <v>10670351</v>
      </c>
    </row>
    <row r="89" spans="1:85" s="98" customFormat="1" outlineLevel="2">
      <c r="A89" s="10">
        <v>2</v>
      </c>
      <c r="B89" s="10">
        <v>365</v>
      </c>
      <c r="C89" s="10" t="s">
        <v>356</v>
      </c>
      <c r="D89" s="10" t="s">
        <v>331</v>
      </c>
      <c r="E89" s="121">
        <v>2602600</v>
      </c>
      <c r="F89" s="121">
        <v>3025400</v>
      </c>
      <c r="G89" s="121">
        <v>3200400</v>
      </c>
      <c r="H89" s="121">
        <v>2317000</v>
      </c>
      <c r="I89" s="121">
        <v>2181200</v>
      </c>
      <c r="J89" s="121">
        <v>2247000</v>
      </c>
      <c r="K89" s="121">
        <v>3032400</v>
      </c>
      <c r="L89" s="121">
        <v>2251200</v>
      </c>
      <c r="M89" s="121">
        <v>2877000</v>
      </c>
      <c r="N89" s="121">
        <v>2970910</v>
      </c>
      <c r="O89" s="121">
        <v>2755449</v>
      </c>
      <c r="P89" s="121">
        <v>2909200</v>
      </c>
      <c r="Q89" s="121">
        <v>3229800</v>
      </c>
      <c r="R89" s="121">
        <v>3560200</v>
      </c>
      <c r="S89" s="121">
        <v>3411800</v>
      </c>
      <c r="T89" s="121">
        <v>2548896</v>
      </c>
      <c r="U89" s="121">
        <v>3834200</v>
      </c>
      <c r="V89" s="121">
        <v>4062600</v>
      </c>
      <c r="W89" s="121">
        <v>4539697</v>
      </c>
      <c r="X89" s="121">
        <v>3985600</v>
      </c>
      <c r="Y89" s="121">
        <v>4042400</v>
      </c>
      <c r="Z89" s="121">
        <v>3701753</v>
      </c>
      <c r="AA89" s="121">
        <v>3612678</v>
      </c>
      <c r="AB89" s="121">
        <v>3654550</v>
      </c>
      <c r="AC89" s="121">
        <v>3921817</v>
      </c>
      <c r="AD89" s="121">
        <v>4861823</v>
      </c>
      <c r="AE89" s="121">
        <v>5129116</v>
      </c>
      <c r="AF89" s="121">
        <v>4084814</v>
      </c>
      <c r="AG89" s="121">
        <v>3625839</v>
      </c>
      <c r="AH89" s="121">
        <v>3470121</v>
      </c>
      <c r="AI89" s="121">
        <v>4834400</v>
      </c>
      <c r="AJ89" s="121">
        <v>3723525</v>
      </c>
      <c r="AK89" s="121">
        <v>3719221</v>
      </c>
      <c r="AL89" s="121">
        <v>3670408</v>
      </c>
      <c r="AM89" s="121">
        <v>3609447</v>
      </c>
      <c r="AN89" s="121">
        <v>3662379</v>
      </c>
      <c r="AO89" s="130">
        <v>3936823</v>
      </c>
      <c r="AP89" s="130">
        <v>4878564</v>
      </c>
      <c r="AQ89" s="130">
        <v>5143382</v>
      </c>
      <c r="AR89" s="130">
        <v>4096606</v>
      </c>
      <c r="AS89" s="130">
        <v>3634567</v>
      </c>
      <c r="AT89" s="130">
        <v>3477395</v>
      </c>
      <c r="AU89" s="130">
        <v>4843501</v>
      </c>
      <c r="AV89" s="130">
        <v>3731966</v>
      </c>
      <c r="AW89" s="130">
        <v>3730845</v>
      </c>
      <c r="AX89" s="130">
        <v>3687690</v>
      </c>
      <c r="AY89" s="130">
        <v>3634978</v>
      </c>
      <c r="AZ89" s="130">
        <v>3697307</v>
      </c>
      <c r="BA89" s="130">
        <v>3975153</v>
      </c>
      <c r="BB89" s="130">
        <v>4922856</v>
      </c>
      <c r="BC89" s="130">
        <v>5183208</v>
      </c>
      <c r="BD89" s="130">
        <v>4122706</v>
      </c>
      <c r="BE89" s="130">
        <v>3650564</v>
      </c>
      <c r="BF89" s="130">
        <v>3484200</v>
      </c>
      <c r="BG89" s="130">
        <v>4856625</v>
      </c>
      <c r="BH89" s="130">
        <v>3741857</v>
      </c>
      <c r="BI89" s="130">
        <v>3741989</v>
      </c>
      <c r="BJ89" s="130">
        <v>3700506</v>
      </c>
      <c r="BK89" s="130">
        <v>3655007</v>
      </c>
      <c r="BL89" s="130">
        <v>3723419</v>
      </c>
      <c r="BM89" s="130">
        <v>4080845</v>
      </c>
      <c r="BN89" s="130">
        <v>4963933</v>
      </c>
      <c r="BO89" s="130">
        <v>5214352</v>
      </c>
      <c r="BP89" s="130">
        <v>4137032</v>
      </c>
      <c r="BQ89" s="130">
        <v>3671275</v>
      </c>
      <c r="BR89" s="130">
        <v>3512027</v>
      </c>
      <c r="BS89" s="130">
        <v>4866118</v>
      </c>
      <c r="BT89" s="130">
        <v>3733609</v>
      </c>
      <c r="BU89" s="130">
        <v>3732220</v>
      </c>
      <c r="BV89" s="130">
        <v>3699622</v>
      </c>
      <c r="BW89" s="130">
        <v>3643189</v>
      </c>
      <c r="BX89" s="130">
        <v>3742491</v>
      </c>
      <c r="BY89" s="132">
        <f>SUM(E89:P89)</f>
        <v>32369759</v>
      </c>
      <c r="BZ89" s="132">
        <f>SUM(Q89:AB89)</f>
        <v>44184174</v>
      </c>
      <c r="CA89" s="132">
        <f>SUM(AC89:AN89)</f>
        <v>48312910</v>
      </c>
      <c r="CB89" s="132">
        <f>SUM(AO89:AZ89)</f>
        <v>48493624</v>
      </c>
      <c r="CC89" s="132">
        <f>SUM(BA89:BL89)</f>
        <v>48758090</v>
      </c>
      <c r="CD89" s="132">
        <f>SUM(BM89:BX89)</f>
        <v>48996713</v>
      </c>
    </row>
    <row r="90" spans="1:85" s="98" customFormat="1" outlineLevel="2">
      <c r="A90" s="10">
        <v>3</v>
      </c>
      <c r="B90" s="10">
        <v>365</v>
      </c>
      <c r="C90" s="10" t="s">
        <v>356</v>
      </c>
      <c r="D90" s="10" t="s">
        <v>331</v>
      </c>
      <c r="E90" s="121">
        <v>125040</v>
      </c>
      <c r="F90" s="121">
        <v>138480</v>
      </c>
      <c r="G90" s="121">
        <v>0</v>
      </c>
      <c r="H90" s="121">
        <v>0</v>
      </c>
      <c r="I90" s="121">
        <v>0</v>
      </c>
      <c r="J90" s="121">
        <v>0</v>
      </c>
      <c r="K90" s="121">
        <v>0</v>
      </c>
      <c r="L90" s="121">
        <v>0</v>
      </c>
      <c r="M90" s="121">
        <v>0</v>
      </c>
      <c r="N90" s="121">
        <v>0</v>
      </c>
      <c r="O90" s="121">
        <v>0</v>
      </c>
      <c r="P90" s="121">
        <v>0</v>
      </c>
      <c r="Q90" s="121">
        <v>0</v>
      </c>
      <c r="R90" s="121">
        <v>0</v>
      </c>
      <c r="S90" s="121">
        <v>0</v>
      </c>
      <c r="T90" s="121">
        <v>0</v>
      </c>
      <c r="U90" s="121">
        <v>0</v>
      </c>
      <c r="V90" s="121">
        <v>0</v>
      </c>
      <c r="W90" s="121">
        <v>0</v>
      </c>
      <c r="X90" s="121">
        <v>0</v>
      </c>
      <c r="Y90" s="121">
        <v>0</v>
      </c>
      <c r="Z90" s="121">
        <v>0</v>
      </c>
      <c r="AA90" s="121">
        <v>0</v>
      </c>
      <c r="AB90" s="121">
        <v>0</v>
      </c>
      <c r="AC90" s="121">
        <v>0</v>
      </c>
      <c r="AD90" s="121">
        <v>0</v>
      </c>
      <c r="AE90" s="121">
        <v>0</v>
      </c>
      <c r="AF90" s="121">
        <v>0</v>
      </c>
      <c r="AG90" s="121">
        <v>0</v>
      </c>
      <c r="AH90" s="121">
        <v>0</v>
      </c>
      <c r="AI90" s="121">
        <v>0</v>
      </c>
      <c r="AJ90" s="121">
        <v>0</v>
      </c>
      <c r="AK90" s="121">
        <v>0</v>
      </c>
      <c r="AL90" s="121">
        <v>0</v>
      </c>
      <c r="AM90" s="121">
        <v>0</v>
      </c>
      <c r="AN90" s="121">
        <v>0</v>
      </c>
      <c r="AO90" s="130">
        <v>0</v>
      </c>
      <c r="AP90" s="130">
        <v>0</v>
      </c>
      <c r="AQ90" s="130">
        <v>0</v>
      </c>
      <c r="AR90" s="130">
        <v>0</v>
      </c>
      <c r="AS90" s="130">
        <v>0</v>
      </c>
      <c r="AT90" s="130">
        <v>0</v>
      </c>
      <c r="AU90" s="130">
        <v>0</v>
      </c>
      <c r="AV90" s="130">
        <v>0</v>
      </c>
      <c r="AW90" s="130">
        <v>0</v>
      </c>
      <c r="AX90" s="130">
        <v>0</v>
      </c>
      <c r="AY90" s="130">
        <v>0</v>
      </c>
      <c r="AZ90" s="130">
        <v>0</v>
      </c>
      <c r="BA90" s="130">
        <v>0</v>
      </c>
      <c r="BB90" s="130">
        <v>0</v>
      </c>
      <c r="BC90" s="130">
        <v>0</v>
      </c>
      <c r="BD90" s="130">
        <v>0</v>
      </c>
      <c r="BE90" s="130">
        <v>0</v>
      </c>
      <c r="BF90" s="130">
        <v>0</v>
      </c>
      <c r="BG90" s="130">
        <v>0</v>
      </c>
      <c r="BH90" s="130">
        <v>0</v>
      </c>
      <c r="BI90" s="130">
        <v>0</v>
      </c>
      <c r="BJ90" s="130">
        <v>0</v>
      </c>
      <c r="BK90" s="130">
        <v>0</v>
      </c>
      <c r="BL90" s="130">
        <v>0</v>
      </c>
      <c r="BM90" s="130">
        <v>0</v>
      </c>
      <c r="BN90" s="130">
        <v>0</v>
      </c>
      <c r="BO90" s="130">
        <v>0</v>
      </c>
      <c r="BP90" s="130">
        <v>0</v>
      </c>
      <c r="BQ90" s="130">
        <v>0</v>
      </c>
      <c r="BR90" s="130">
        <v>0</v>
      </c>
      <c r="BS90" s="130">
        <v>0</v>
      </c>
      <c r="BT90" s="130">
        <v>0</v>
      </c>
      <c r="BU90" s="130">
        <v>0</v>
      </c>
      <c r="BV90" s="130">
        <v>0</v>
      </c>
      <c r="BW90" s="130">
        <v>0</v>
      </c>
      <c r="BX90" s="130">
        <v>0</v>
      </c>
      <c r="BY90" s="132">
        <f>SUM(E90:P90)</f>
        <v>263520</v>
      </c>
      <c r="BZ90" s="132">
        <f>SUM(Q90:AB90)</f>
        <v>0</v>
      </c>
      <c r="CA90" s="132">
        <f>SUM(AC90:AN90)</f>
        <v>0</v>
      </c>
      <c r="CB90" s="132">
        <f>SUM(AO90:AZ90)</f>
        <v>0</v>
      </c>
      <c r="CC90" s="132">
        <f>SUM(BA90:BL90)</f>
        <v>0</v>
      </c>
      <c r="CD90" s="132">
        <f>SUM(BM90:BX90)</f>
        <v>0</v>
      </c>
    </row>
    <row r="91" spans="1:85" s="98" customFormat="1" outlineLevel="1">
      <c r="A91" s="10"/>
      <c r="B91" s="10"/>
      <c r="C91" s="10"/>
      <c r="D91" s="137" t="s">
        <v>355</v>
      </c>
      <c r="E91" s="136">
        <f t="shared" ref="E91:AJ91" si="63">SUBTOTAL(9,E87:E90)</f>
        <v>7933640</v>
      </c>
      <c r="F91" s="136">
        <f t="shared" si="63"/>
        <v>9242440</v>
      </c>
      <c r="G91" s="136">
        <f t="shared" si="63"/>
        <v>8323200</v>
      </c>
      <c r="H91" s="136">
        <f t="shared" si="63"/>
        <v>5500747</v>
      </c>
      <c r="I91" s="136">
        <f t="shared" si="63"/>
        <v>6185600</v>
      </c>
      <c r="J91" s="136">
        <f t="shared" si="63"/>
        <v>5923160</v>
      </c>
      <c r="K91" s="136">
        <f t="shared" si="63"/>
        <v>6473410</v>
      </c>
      <c r="L91" s="136">
        <f t="shared" si="63"/>
        <v>5792000</v>
      </c>
      <c r="M91" s="136">
        <f t="shared" si="63"/>
        <v>6718920</v>
      </c>
      <c r="N91" s="136">
        <f t="shared" si="63"/>
        <v>6963397</v>
      </c>
      <c r="O91" s="136">
        <f t="shared" si="63"/>
        <v>6862729</v>
      </c>
      <c r="P91" s="136">
        <f t="shared" si="63"/>
        <v>9125680</v>
      </c>
      <c r="Q91" s="136">
        <f t="shared" si="63"/>
        <v>9757960</v>
      </c>
      <c r="R91" s="136">
        <f t="shared" si="63"/>
        <v>10163310</v>
      </c>
      <c r="S91" s="136">
        <f t="shared" si="63"/>
        <v>8416600</v>
      </c>
      <c r="T91" s="136">
        <f t="shared" si="63"/>
        <v>6758496</v>
      </c>
      <c r="U91" s="136">
        <f t="shared" si="63"/>
        <v>7751320</v>
      </c>
      <c r="V91" s="136">
        <f t="shared" si="63"/>
        <v>7433400</v>
      </c>
      <c r="W91" s="136">
        <f t="shared" si="63"/>
        <v>7610337</v>
      </c>
      <c r="X91" s="136">
        <f t="shared" si="63"/>
        <v>6551120</v>
      </c>
      <c r="Y91" s="136">
        <f t="shared" si="63"/>
        <v>7670080</v>
      </c>
      <c r="Z91" s="136">
        <f t="shared" si="63"/>
        <v>6685795</v>
      </c>
      <c r="AA91" s="136">
        <f t="shared" si="63"/>
        <v>7512269</v>
      </c>
      <c r="AB91" s="136">
        <f t="shared" si="63"/>
        <v>8495950</v>
      </c>
      <c r="AC91" s="136">
        <f t="shared" si="63"/>
        <v>9607441</v>
      </c>
      <c r="AD91" s="136">
        <f t="shared" si="63"/>
        <v>10072727</v>
      </c>
      <c r="AE91" s="136">
        <f t="shared" si="63"/>
        <v>10453520</v>
      </c>
      <c r="AF91" s="136">
        <f t="shared" si="63"/>
        <v>7471167</v>
      </c>
      <c r="AG91" s="136">
        <f t="shared" si="63"/>
        <v>6176872</v>
      </c>
      <c r="AH91" s="136">
        <f t="shared" si="63"/>
        <v>6050675</v>
      </c>
      <c r="AI91" s="136">
        <f t="shared" si="63"/>
        <v>7308995</v>
      </c>
      <c r="AJ91" s="136">
        <f t="shared" si="63"/>
        <v>6429188</v>
      </c>
      <c r="AK91" s="136">
        <f t="shared" ref="AK91:BP91" si="64">SUBTOTAL(9,AK87:AK90)</f>
        <v>7130829</v>
      </c>
      <c r="AL91" s="136">
        <f t="shared" si="64"/>
        <v>6625389</v>
      </c>
      <c r="AM91" s="136">
        <f t="shared" si="64"/>
        <v>7482611</v>
      </c>
      <c r="AN91" s="136">
        <f t="shared" si="64"/>
        <v>8423467</v>
      </c>
      <c r="AO91" s="135">
        <f t="shared" si="64"/>
        <v>9434933</v>
      </c>
      <c r="AP91" s="135">
        <f t="shared" si="64"/>
        <v>9865248</v>
      </c>
      <c r="AQ91" s="135">
        <f t="shared" si="64"/>
        <v>10238008</v>
      </c>
      <c r="AR91" s="135">
        <f t="shared" si="64"/>
        <v>7380462</v>
      </c>
      <c r="AS91" s="135">
        <f t="shared" si="64"/>
        <v>6178114</v>
      </c>
      <c r="AT91" s="135">
        <f t="shared" si="64"/>
        <v>6049593</v>
      </c>
      <c r="AU91" s="135">
        <f t="shared" si="64"/>
        <v>7307454</v>
      </c>
      <c r="AV91" s="135">
        <f t="shared" si="64"/>
        <v>6430502</v>
      </c>
      <c r="AW91" s="135">
        <f t="shared" si="64"/>
        <v>7137313</v>
      </c>
      <c r="AX91" s="135">
        <f t="shared" si="64"/>
        <v>6636991</v>
      </c>
      <c r="AY91" s="135">
        <f t="shared" si="64"/>
        <v>7453488</v>
      </c>
      <c r="AZ91" s="135">
        <f t="shared" si="64"/>
        <v>8251604</v>
      </c>
      <c r="BA91" s="135">
        <f t="shared" si="64"/>
        <v>9277898</v>
      </c>
      <c r="BB91" s="135">
        <f t="shared" si="64"/>
        <v>9713852</v>
      </c>
      <c r="BC91" s="135">
        <f t="shared" si="64"/>
        <v>10094856</v>
      </c>
      <c r="BD91" s="135">
        <f t="shared" si="64"/>
        <v>7342663</v>
      </c>
      <c r="BE91" s="135">
        <f t="shared" si="64"/>
        <v>6195486</v>
      </c>
      <c r="BF91" s="135">
        <f t="shared" si="64"/>
        <v>6053332</v>
      </c>
      <c r="BG91" s="135">
        <f t="shared" si="64"/>
        <v>7318982</v>
      </c>
      <c r="BH91" s="135">
        <f t="shared" si="64"/>
        <v>6440448</v>
      </c>
      <c r="BI91" s="135">
        <f t="shared" si="64"/>
        <v>7151372</v>
      </c>
      <c r="BJ91" s="135">
        <f t="shared" si="64"/>
        <v>6651382</v>
      </c>
      <c r="BK91" s="135">
        <f t="shared" si="64"/>
        <v>7461001</v>
      </c>
      <c r="BL91" s="135">
        <f t="shared" si="64"/>
        <v>8228249</v>
      </c>
      <c r="BM91" s="135">
        <f t="shared" si="64"/>
        <v>9387426</v>
      </c>
      <c r="BN91" s="135">
        <f t="shared" si="64"/>
        <v>9693264</v>
      </c>
      <c r="BO91" s="135">
        <f t="shared" si="64"/>
        <v>10057429</v>
      </c>
      <c r="BP91" s="135">
        <f t="shared" si="64"/>
        <v>7331968</v>
      </c>
      <c r="BQ91" s="135">
        <f t="shared" ref="BQ91:CD91" si="65">SUBTOTAL(9,BQ87:BQ90)</f>
        <v>6226017</v>
      </c>
      <c r="BR91" s="135">
        <f t="shared" si="65"/>
        <v>6090730</v>
      </c>
      <c r="BS91" s="135">
        <f t="shared" si="65"/>
        <v>7321332</v>
      </c>
      <c r="BT91" s="135">
        <f t="shared" si="65"/>
        <v>6417240</v>
      </c>
      <c r="BU91" s="135">
        <f t="shared" si="65"/>
        <v>7121848</v>
      </c>
      <c r="BV91" s="135">
        <f t="shared" si="65"/>
        <v>6636960</v>
      </c>
      <c r="BW91" s="135">
        <f t="shared" si="65"/>
        <v>7379527</v>
      </c>
      <c r="BX91" s="135">
        <f t="shared" si="65"/>
        <v>8126864</v>
      </c>
      <c r="BY91" s="134">
        <f t="shared" si="65"/>
        <v>85044923</v>
      </c>
      <c r="BZ91" s="134">
        <f t="shared" si="65"/>
        <v>94806637</v>
      </c>
      <c r="CA91" s="134">
        <f t="shared" si="65"/>
        <v>93232881</v>
      </c>
      <c r="CB91" s="134">
        <f t="shared" si="65"/>
        <v>92363710</v>
      </c>
      <c r="CC91" s="134">
        <f t="shared" si="65"/>
        <v>91929521</v>
      </c>
      <c r="CD91" s="134">
        <f t="shared" si="65"/>
        <v>91790605</v>
      </c>
      <c r="CF91" s="145">
        <f>SUM(Z91:AK91)</f>
        <v>93395428</v>
      </c>
      <c r="CG91" s="145">
        <f>SUM(AL91:AW91)</f>
        <v>92553094</v>
      </c>
    </row>
    <row r="92" spans="1:85" s="98" customFormat="1" outlineLevel="2">
      <c r="A92" s="10">
        <v>2</v>
      </c>
      <c r="B92" s="10">
        <v>87</v>
      </c>
      <c r="C92" s="10" t="s">
        <v>53</v>
      </c>
      <c r="D92" s="131" t="s">
        <v>53</v>
      </c>
      <c r="E92" s="121">
        <v>8253428</v>
      </c>
      <c r="F92" s="121">
        <v>8050906</v>
      </c>
      <c r="G92" s="121">
        <v>8189761</v>
      </c>
      <c r="H92" s="121">
        <v>8143835</v>
      </c>
      <c r="I92" s="121">
        <v>8481021</v>
      </c>
      <c r="J92" s="121">
        <v>8256563</v>
      </c>
      <c r="K92" s="121">
        <v>8254388</v>
      </c>
      <c r="L92" s="121">
        <v>8243791</v>
      </c>
      <c r="M92" s="121">
        <v>8257354</v>
      </c>
      <c r="N92" s="121">
        <v>8221862</v>
      </c>
      <c r="O92" s="121">
        <v>8394325</v>
      </c>
      <c r="P92" s="121">
        <v>8272902</v>
      </c>
      <c r="Q92" s="121">
        <v>8272687</v>
      </c>
      <c r="R92" s="121">
        <v>7754568</v>
      </c>
      <c r="S92" s="121">
        <v>8780377</v>
      </c>
      <c r="T92" s="121">
        <v>7695936</v>
      </c>
      <c r="U92" s="121">
        <v>8849073</v>
      </c>
      <c r="V92" s="121">
        <v>8244857</v>
      </c>
      <c r="W92" s="121">
        <v>8192605</v>
      </c>
      <c r="X92" s="121">
        <v>8316840</v>
      </c>
      <c r="Y92" s="121">
        <v>8291900</v>
      </c>
      <c r="Z92" s="121">
        <v>7903784</v>
      </c>
      <c r="AA92" s="121">
        <v>8035959</v>
      </c>
      <c r="AB92" s="121">
        <v>8007574</v>
      </c>
      <c r="AC92" s="121">
        <v>7628045</v>
      </c>
      <c r="AD92" s="121">
        <v>7993214</v>
      </c>
      <c r="AE92" s="121">
        <v>8855298</v>
      </c>
      <c r="AF92" s="121">
        <v>7755850</v>
      </c>
      <c r="AG92" s="121">
        <v>8685724</v>
      </c>
      <c r="AH92" s="121">
        <v>7593916</v>
      </c>
      <c r="AI92" s="121">
        <v>7876818</v>
      </c>
      <c r="AJ92" s="121">
        <v>7863735</v>
      </c>
      <c r="AK92" s="121">
        <v>7878107</v>
      </c>
      <c r="AL92" s="121">
        <v>7832775</v>
      </c>
      <c r="AM92" s="121">
        <v>8028772</v>
      </c>
      <c r="AN92" s="121">
        <v>8027516</v>
      </c>
      <c r="AO92" s="130">
        <v>7665215</v>
      </c>
      <c r="AP92" s="130">
        <v>8031889</v>
      </c>
      <c r="AQ92" s="130">
        <v>8895363</v>
      </c>
      <c r="AR92" s="130">
        <v>7795819</v>
      </c>
      <c r="AS92" s="130">
        <v>8729332</v>
      </c>
      <c r="AT92" s="130">
        <v>7634966</v>
      </c>
      <c r="AU92" s="130">
        <v>7920448</v>
      </c>
      <c r="AV92" s="130">
        <v>7914431</v>
      </c>
      <c r="AW92" s="130">
        <v>7938426</v>
      </c>
      <c r="AX92" s="130">
        <v>7909297</v>
      </c>
      <c r="AY92" s="130">
        <v>8130498</v>
      </c>
      <c r="AZ92" s="130">
        <v>8151918</v>
      </c>
      <c r="BA92" s="130">
        <v>7788211</v>
      </c>
      <c r="BB92" s="130">
        <v>8159666</v>
      </c>
      <c r="BC92" s="130">
        <v>9029572</v>
      </c>
      <c r="BD92" s="130">
        <v>7904006</v>
      </c>
      <c r="BE92" s="130">
        <v>8839198</v>
      </c>
      <c r="BF92" s="130">
        <v>7716176</v>
      </c>
      <c r="BG92" s="130">
        <v>8016173</v>
      </c>
      <c r="BH92" s="130">
        <v>8013676</v>
      </c>
      <c r="BI92" s="130">
        <v>8046139</v>
      </c>
      <c r="BJ92" s="130">
        <v>8024576</v>
      </c>
      <c r="BK92" s="130">
        <v>8269900</v>
      </c>
      <c r="BL92" s="130">
        <v>8310108</v>
      </c>
      <c r="BM92" s="130">
        <v>8098727</v>
      </c>
      <c r="BN92" s="130">
        <v>8338383</v>
      </c>
      <c r="BO92" s="130">
        <v>9210578</v>
      </c>
      <c r="BP92" s="130">
        <v>8047547</v>
      </c>
      <c r="BQ92" s="130">
        <v>9020814</v>
      </c>
      <c r="BR92" s="130">
        <v>7894028</v>
      </c>
      <c r="BS92" s="130">
        <v>8154475</v>
      </c>
      <c r="BT92" s="130">
        <v>8119321</v>
      </c>
      <c r="BU92" s="130">
        <v>8150117</v>
      </c>
      <c r="BV92" s="130">
        <v>8150199</v>
      </c>
      <c r="BW92" s="130">
        <v>8375455</v>
      </c>
      <c r="BX92" s="130">
        <v>8487992</v>
      </c>
      <c r="BY92" s="132">
        <f>SUM(E92:P92)</f>
        <v>99020136</v>
      </c>
      <c r="BZ92" s="132">
        <f>SUM(Q92:AB92)</f>
        <v>98346160</v>
      </c>
      <c r="CA92" s="132">
        <f>SUM(AC92:AN92)</f>
        <v>96019770</v>
      </c>
      <c r="CB92" s="132">
        <f>SUM(AO92:AZ92)</f>
        <v>96717602</v>
      </c>
      <c r="CC92" s="132">
        <f>SUM(BA92:BL92)</f>
        <v>98117401</v>
      </c>
      <c r="CD92" s="132">
        <f>SUM(BM92:BX92)</f>
        <v>100047636</v>
      </c>
    </row>
    <row r="93" spans="1:85" s="98" customFormat="1" outlineLevel="2">
      <c r="A93" s="10">
        <v>4</v>
      </c>
      <c r="B93" s="131">
        <v>87</v>
      </c>
      <c r="C93" s="10" t="s">
        <v>53</v>
      </c>
      <c r="D93" s="131" t="s">
        <v>53</v>
      </c>
      <c r="E93" s="121">
        <v>30621779</v>
      </c>
      <c r="F93" s="121">
        <v>34297120</v>
      </c>
      <c r="G93" s="121">
        <v>33337142</v>
      </c>
      <c r="H93" s="121">
        <v>29734832</v>
      </c>
      <c r="I93" s="121">
        <v>34697100</v>
      </c>
      <c r="J93" s="121">
        <v>33683721</v>
      </c>
      <c r="K93" s="121">
        <v>32838079</v>
      </c>
      <c r="L93" s="121">
        <v>32161471</v>
      </c>
      <c r="M93" s="121">
        <v>33502768</v>
      </c>
      <c r="N93" s="121">
        <v>32316014</v>
      </c>
      <c r="O93" s="121">
        <v>31173896</v>
      </c>
      <c r="P93" s="121">
        <v>32709656</v>
      </c>
      <c r="Q93" s="121">
        <v>33345082</v>
      </c>
      <c r="R93" s="121">
        <v>32426415</v>
      </c>
      <c r="S93" s="121">
        <v>33293252</v>
      </c>
      <c r="T93" s="121">
        <v>33173589</v>
      </c>
      <c r="U93" s="121">
        <v>33191115</v>
      </c>
      <c r="V93" s="121">
        <v>33483995</v>
      </c>
      <c r="W93" s="121">
        <v>33888401</v>
      </c>
      <c r="X93" s="121">
        <v>33760525</v>
      </c>
      <c r="Y93" s="121">
        <v>33461110</v>
      </c>
      <c r="Z93" s="121">
        <v>33669908</v>
      </c>
      <c r="AA93" s="121">
        <v>33762479</v>
      </c>
      <c r="AB93" s="121">
        <v>34006238</v>
      </c>
      <c r="AC93" s="121">
        <v>33888419</v>
      </c>
      <c r="AD93" s="121">
        <v>34000385</v>
      </c>
      <c r="AE93" s="121">
        <v>33896350</v>
      </c>
      <c r="AF93" s="121">
        <v>33880271</v>
      </c>
      <c r="AG93" s="121">
        <v>34166180</v>
      </c>
      <c r="AH93" s="121">
        <v>34070135</v>
      </c>
      <c r="AI93" s="121">
        <v>34141892</v>
      </c>
      <c r="AJ93" s="121">
        <v>34152890</v>
      </c>
      <c r="AK93" s="121">
        <v>34333016</v>
      </c>
      <c r="AL93" s="121">
        <v>34456940</v>
      </c>
      <c r="AM93" s="121">
        <v>34552910</v>
      </c>
      <c r="AN93" s="121">
        <v>34806749</v>
      </c>
      <c r="AO93" s="130">
        <v>34684460</v>
      </c>
      <c r="AP93" s="130">
        <v>34800566</v>
      </c>
      <c r="AQ93" s="130">
        <v>34695556</v>
      </c>
      <c r="AR93" s="130">
        <v>34680692</v>
      </c>
      <c r="AS93" s="130">
        <v>34975014</v>
      </c>
      <c r="AT93" s="130">
        <v>34878331</v>
      </c>
      <c r="AU93" s="130">
        <v>34953558</v>
      </c>
      <c r="AV93" s="130">
        <v>34966645</v>
      </c>
      <c r="AW93" s="130">
        <v>35149783</v>
      </c>
      <c r="AX93" s="130">
        <v>35281716</v>
      </c>
      <c r="AY93" s="130">
        <v>35382000</v>
      </c>
      <c r="AZ93" s="130">
        <v>35640838</v>
      </c>
      <c r="BA93" s="130">
        <v>35517767</v>
      </c>
      <c r="BB93" s="130">
        <v>35641970</v>
      </c>
      <c r="BC93" s="130">
        <v>35533505</v>
      </c>
      <c r="BD93" s="130">
        <v>35520572</v>
      </c>
      <c r="BE93" s="130">
        <v>35824372</v>
      </c>
      <c r="BF93" s="130">
        <v>35724551</v>
      </c>
      <c r="BG93" s="130">
        <v>35807123</v>
      </c>
      <c r="BH93" s="130">
        <v>35822981</v>
      </c>
      <c r="BI93" s="130">
        <v>36013093</v>
      </c>
      <c r="BJ93" s="130">
        <v>36147623</v>
      </c>
      <c r="BK93" s="130">
        <v>36252939</v>
      </c>
      <c r="BL93" s="130">
        <v>36520766</v>
      </c>
      <c r="BM93" s="130">
        <v>36400440</v>
      </c>
      <c r="BN93" s="130">
        <v>36527274</v>
      </c>
      <c r="BO93" s="130">
        <v>36418854</v>
      </c>
      <c r="BP93" s="130">
        <v>36408362</v>
      </c>
      <c r="BQ93" s="130">
        <v>36722557</v>
      </c>
      <c r="BR93" s="130">
        <v>36623053</v>
      </c>
      <c r="BS93" s="130">
        <v>36707374</v>
      </c>
      <c r="BT93" s="130">
        <v>36726500</v>
      </c>
      <c r="BU93" s="130">
        <v>36924321</v>
      </c>
      <c r="BV93" s="130">
        <v>37065195</v>
      </c>
      <c r="BW93" s="130">
        <v>37176154</v>
      </c>
      <c r="BX93" s="130">
        <v>37456912</v>
      </c>
      <c r="BY93" s="132">
        <f>SUM(E93:P93)</f>
        <v>391073578</v>
      </c>
      <c r="BZ93" s="132">
        <f>SUM(Q93:AB93)</f>
        <v>401462109</v>
      </c>
      <c r="CA93" s="132">
        <f>SUM(AC93:AN93)</f>
        <v>410346137</v>
      </c>
      <c r="CB93" s="132">
        <f>SUM(AO93:AZ93)</f>
        <v>420089159</v>
      </c>
      <c r="CC93" s="132">
        <f>SUM(BA93:BL93)</f>
        <v>430327262</v>
      </c>
      <c r="CD93" s="132">
        <f>SUM(BM93:BX93)</f>
        <v>441156996</v>
      </c>
    </row>
    <row r="94" spans="1:85" s="98" customFormat="1" outlineLevel="1">
      <c r="A94" s="10"/>
      <c r="B94" s="10"/>
      <c r="C94" s="10"/>
      <c r="D94" s="137" t="s">
        <v>354</v>
      </c>
      <c r="E94" s="136">
        <f t="shared" ref="E94:AJ94" si="66">SUBTOTAL(9,E92:E93)</f>
        <v>38875207</v>
      </c>
      <c r="F94" s="136">
        <f t="shared" si="66"/>
        <v>42348026</v>
      </c>
      <c r="G94" s="136">
        <f t="shared" si="66"/>
        <v>41526903</v>
      </c>
      <c r="H94" s="136">
        <f t="shared" si="66"/>
        <v>37878667</v>
      </c>
      <c r="I94" s="136">
        <f t="shared" si="66"/>
        <v>43178121</v>
      </c>
      <c r="J94" s="136">
        <f t="shared" si="66"/>
        <v>41940284</v>
      </c>
      <c r="K94" s="136">
        <f t="shared" si="66"/>
        <v>41092467</v>
      </c>
      <c r="L94" s="136">
        <f t="shared" si="66"/>
        <v>40405262</v>
      </c>
      <c r="M94" s="136">
        <f t="shared" si="66"/>
        <v>41760122</v>
      </c>
      <c r="N94" s="136">
        <f t="shared" si="66"/>
        <v>40537876</v>
      </c>
      <c r="O94" s="136">
        <f t="shared" si="66"/>
        <v>39568221</v>
      </c>
      <c r="P94" s="136">
        <f t="shared" si="66"/>
        <v>40982558</v>
      </c>
      <c r="Q94" s="136">
        <f t="shared" si="66"/>
        <v>41617769</v>
      </c>
      <c r="R94" s="136">
        <f t="shared" si="66"/>
        <v>40180983</v>
      </c>
      <c r="S94" s="136">
        <f t="shared" si="66"/>
        <v>42073629</v>
      </c>
      <c r="T94" s="136">
        <f t="shared" si="66"/>
        <v>40869525</v>
      </c>
      <c r="U94" s="136">
        <f t="shared" si="66"/>
        <v>42040188</v>
      </c>
      <c r="V94" s="136">
        <f t="shared" si="66"/>
        <v>41728852</v>
      </c>
      <c r="W94" s="136">
        <f t="shared" si="66"/>
        <v>42081006</v>
      </c>
      <c r="X94" s="136">
        <f t="shared" si="66"/>
        <v>42077365</v>
      </c>
      <c r="Y94" s="136">
        <f t="shared" si="66"/>
        <v>41753010</v>
      </c>
      <c r="Z94" s="136">
        <f t="shared" si="66"/>
        <v>41573692</v>
      </c>
      <c r="AA94" s="136">
        <f t="shared" si="66"/>
        <v>41798438</v>
      </c>
      <c r="AB94" s="136">
        <f t="shared" si="66"/>
        <v>42013812</v>
      </c>
      <c r="AC94" s="136">
        <f t="shared" si="66"/>
        <v>41516464</v>
      </c>
      <c r="AD94" s="136">
        <f t="shared" si="66"/>
        <v>41993599</v>
      </c>
      <c r="AE94" s="136">
        <f t="shared" si="66"/>
        <v>42751648</v>
      </c>
      <c r="AF94" s="136">
        <f t="shared" si="66"/>
        <v>41636121</v>
      </c>
      <c r="AG94" s="136">
        <f t="shared" si="66"/>
        <v>42851904</v>
      </c>
      <c r="AH94" s="136">
        <f t="shared" si="66"/>
        <v>41664051</v>
      </c>
      <c r="AI94" s="136">
        <f t="shared" si="66"/>
        <v>42018710</v>
      </c>
      <c r="AJ94" s="136">
        <f t="shared" si="66"/>
        <v>42016625</v>
      </c>
      <c r="AK94" s="136">
        <f t="shared" ref="AK94:BP94" si="67">SUBTOTAL(9,AK92:AK93)</f>
        <v>42211123</v>
      </c>
      <c r="AL94" s="136">
        <f t="shared" si="67"/>
        <v>42289715</v>
      </c>
      <c r="AM94" s="136">
        <f t="shared" si="67"/>
        <v>42581682</v>
      </c>
      <c r="AN94" s="136">
        <f t="shared" si="67"/>
        <v>42834265</v>
      </c>
      <c r="AO94" s="135">
        <f t="shared" si="67"/>
        <v>42349675</v>
      </c>
      <c r="AP94" s="135">
        <f t="shared" si="67"/>
        <v>42832455</v>
      </c>
      <c r="AQ94" s="135">
        <f t="shared" si="67"/>
        <v>43590919</v>
      </c>
      <c r="AR94" s="135">
        <f t="shared" si="67"/>
        <v>42476511</v>
      </c>
      <c r="AS94" s="135">
        <f t="shared" si="67"/>
        <v>43704346</v>
      </c>
      <c r="AT94" s="135">
        <f t="shared" si="67"/>
        <v>42513297</v>
      </c>
      <c r="AU94" s="135">
        <f t="shared" si="67"/>
        <v>42874006</v>
      </c>
      <c r="AV94" s="135">
        <f t="shared" si="67"/>
        <v>42881076</v>
      </c>
      <c r="AW94" s="135">
        <f t="shared" si="67"/>
        <v>43088209</v>
      </c>
      <c r="AX94" s="135">
        <f t="shared" si="67"/>
        <v>43191013</v>
      </c>
      <c r="AY94" s="135">
        <f t="shared" si="67"/>
        <v>43512498</v>
      </c>
      <c r="AZ94" s="135">
        <f t="shared" si="67"/>
        <v>43792756</v>
      </c>
      <c r="BA94" s="135">
        <f t="shared" si="67"/>
        <v>43305978</v>
      </c>
      <c r="BB94" s="135">
        <f t="shared" si="67"/>
        <v>43801636</v>
      </c>
      <c r="BC94" s="135">
        <f t="shared" si="67"/>
        <v>44563077</v>
      </c>
      <c r="BD94" s="135">
        <f t="shared" si="67"/>
        <v>43424578</v>
      </c>
      <c r="BE94" s="135">
        <f t="shared" si="67"/>
        <v>44663570</v>
      </c>
      <c r="BF94" s="135">
        <f t="shared" si="67"/>
        <v>43440727</v>
      </c>
      <c r="BG94" s="135">
        <f t="shared" si="67"/>
        <v>43823296</v>
      </c>
      <c r="BH94" s="135">
        <f t="shared" si="67"/>
        <v>43836657</v>
      </c>
      <c r="BI94" s="135">
        <f t="shared" si="67"/>
        <v>44059232</v>
      </c>
      <c r="BJ94" s="135">
        <f t="shared" si="67"/>
        <v>44172199</v>
      </c>
      <c r="BK94" s="135">
        <f t="shared" si="67"/>
        <v>44522839</v>
      </c>
      <c r="BL94" s="135">
        <f t="shared" si="67"/>
        <v>44830874</v>
      </c>
      <c r="BM94" s="135">
        <f t="shared" si="67"/>
        <v>44499167</v>
      </c>
      <c r="BN94" s="135">
        <f t="shared" si="67"/>
        <v>44865657</v>
      </c>
      <c r="BO94" s="135">
        <f t="shared" si="67"/>
        <v>45629432</v>
      </c>
      <c r="BP94" s="135">
        <f t="shared" si="67"/>
        <v>44455909</v>
      </c>
      <c r="BQ94" s="135">
        <f t="shared" ref="BQ94:CD94" si="68">SUBTOTAL(9,BQ92:BQ93)</f>
        <v>45743371</v>
      </c>
      <c r="BR94" s="135">
        <f t="shared" si="68"/>
        <v>44517081</v>
      </c>
      <c r="BS94" s="135">
        <f t="shared" si="68"/>
        <v>44861849</v>
      </c>
      <c r="BT94" s="135">
        <f t="shared" si="68"/>
        <v>44845821</v>
      </c>
      <c r="BU94" s="135">
        <f t="shared" si="68"/>
        <v>45074438</v>
      </c>
      <c r="BV94" s="135">
        <f t="shared" si="68"/>
        <v>45215394</v>
      </c>
      <c r="BW94" s="135">
        <f t="shared" si="68"/>
        <v>45551609</v>
      </c>
      <c r="BX94" s="135">
        <f t="shared" si="68"/>
        <v>45944904</v>
      </c>
      <c r="BY94" s="134">
        <f t="shared" si="68"/>
        <v>490093714</v>
      </c>
      <c r="BZ94" s="134">
        <f t="shared" si="68"/>
        <v>499808269</v>
      </c>
      <c r="CA94" s="134">
        <f t="shared" si="68"/>
        <v>506365907</v>
      </c>
      <c r="CB94" s="134">
        <f t="shared" si="68"/>
        <v>516806761</v>
      </c>
      <c r="CC94" s="134">
        <f t="shared" si="68"/>
        <v>528444663</v>
      </c>
      <c r="CD94" s="134">
        <f t="shared" si="68"/>
        <v>541204632</v>
      </c>
      <c r="CF94" s="145">
        <f>SUM(Z94:AK94)</f>
        <v>504046187</v>
      </c>
      <c r="CG94" s="145">
        <f>SUM(AL94:AW94)</f>
        <v>514016156</v>
      </c>
    </row>
    <row r="95" spans="1:85" s="98" customFormat="1" outlineLevel="2">
      <c r="A95" s="10">
        <v>2</v>
      </c>
      <c r="B95" s="10">
        <v>86</v>
      </c>
      <c r="C95" s="10" t="s">
        <v>55</v>
      </c>
      <c r="D95" s="131" t="s">
        <v>55</v>
      </c>
      <c r="E95" s="121">
        <v>1737</v>
      </c>
      <c r="F95" s="121">
        <v>1737</v>
      </c>
      <c r="G95" s="121">
        <v>1737</v>
      </c>
      <c r="H95" s="121">
        <v>1737</v>
      </c>
      <c r="I95" s="121">
        <v>1737</v>
      </c>
      <c r="J95" s="121">
        <v>1737</v>
      </c>
      <c r="K95" s="121">
        <v>1737</v>
      </c>
      <c r="L95" s="121">
        <v>1737</v>
      </c>
      <c r="M95" s="121">
        <v>1737</v>
      </c>
      <c r="N95" s="121">
        <v>1737</v>
      </c>
      <c r="O95" s="121">
        <v>1737</v>
      </c>
      <c r="P95" s="121">
        <v>1737</v>
      </c>
      <c r="Q95" s="121">
        <v>1737</v>
      </c>
      <c r="R95" s="121">
        <v>1737</v>
      </c>
      <c r="S95" s="121">
        <v>1737</v>
      </c>
      <c r="T95" s="121">
        <v>1737</v>
      </c>
      <c r="U95" s="121">
        <v>1737</v>
      </c>
      <c r="V95" s="121">
        <v>1737</v>
      </c>
      <c r="W95" s="121">
        <v>1737</v>
      </c>
      <c r="X95" s="121">
        <v>1737</v>
      </c>
      <c r="Y95" s="121">
        <v>1737</v>
      </c>
      <c r="Z95" s="121">
        <v>1737</v>
      </c>
      <c r="AA95" s="121">
        <v>1737</v>
      </c>
      <c r="AB95" s="121">
        <v>1737</v>
      </c>
      <c r="AC95" s="121">
        <v>1737</v>
      </c>
      <c r="AD95" s="121">
        <v>1737</v>
      </c>
      <c r="AE95" s="121">
        <v>1737</v>
      </c>
      <c r="AF95" s="121">
        <v>1737</v>
      </c>
      <c r="AG95" s="121">
        <v>1737</v>
      </c>
      <c r="AH95" s="121">
        <v>1737</v>
      </c>
      <c r="AI95" s="121">
        <v>1737</v>
      </c>
      <c r="AJ95" s="121">
        <v>1737</v>
      </c>
      <c r="AK95" s="121">
        <v>1737</v>
      </c>
      <c r="AL95" s="121">
        <v>1737</v>
      </c>
      <c r="AM95" s="121">
        <v>1737</v>
      </c>
      <c r="AN95" s="121">
        <v>1737</v>
      </c>
      <c r="AO95" s="130">
        <v>1737</v>
      </c>
      <c r="AP95" s="130">
        <v>1737</v>
      </c>
      <c r="AQ95" s="130">
        <v>1737</v>
      </c>
      <c r="AR95" s="130">
        <v>1737</v>
      </c>
      <c r="AS95" s="130">
        <v>1737</v>
      </c>
      <c r="AT95" s="130">
        <v>1737</v>
      </c>
      <c r="AU95" s="130">
        <v>1737</v>
      </c>
      <c r="AV95" s="130">
        <v>1737</v>
      </c>
      <c r="AW95" s="130">
        <v>1737</v>
      </c>
      <c r="AX95" s="130">
        <v>1737</v>
      </c>
      <c r="AY95" s="130">
        <v>1737</v>
      </c>
      <c r="AZ95" s="130">
        <v>1737</v>
      </c>
      <c r="BA95" s="130">
        <v>1737</v>
      </c>
      <c r="BB95" s="130">
        <v>1737</v>
      </c>
      <c r="BC95" s="130">
        <v>1737</v>
      </c>
      <c r="BD95" s="130">
        <v>1737</v>
      </c>
      <c r="BE95" s="130">
        <v>1737</v>
      </c>
      <c r="BF95" s="130">
        <v>1737</v>
      </c>
      <c r="BG95" s="130">
        <v>1737</v>
      </c>
      <c r="BH95" s="130">
        <v>1737</v>
      </c>
      <c r="BI95" s="130">
        <v>1737</v>
      </c>
      <c r="BJ95" s="130">
        <v>1737</v>
      </c>
      <c r="BK95" s="130">
        <v>1737</v>
      </c>
      <c r="BL95" s="130">
        <v>1737</v>
      </c>
      <c r="BM95" s="130">
        <v>1737</v>
      </c>
      <c r="BN95" s="130">
        <v>1737</v>
      </c>
      <c r="BO95" s="130">
        <v>1737</v>
      </c>
      <c r="BP95" s="130">
        <v>1737</v>
      </c>
      <c r="BQ95" s="130">
        <v>1737</v>
      </c>
      <c r="BR95" s="130">
        <v>1737</v>
      </c>
      <c r="BS95" s="130">
        <v>1737</v>
      </c>
      <c r="BT95" s="130">
        <v>1737</v>
      </c>
      <c r="BU95" s="130">
        <v>1737</v>
      </c>
      <c r="BV95" s="130">
        <v>1737</v>
      </c>
      <c r="BW95" s="130">
        <v>1737</v>
      </c>
      <c r="BX95" s="130">
        <v>1737</v>
      </c>
      <c r="BY95" s="132">
        <f>SUM(E95:P95)</f>
        <v>20844</v>
      </c>
      <c r="BZ95" s="132">
        <f>SUM(Q95:AB95)</f>
        <v>20844</v>
      </c>
      <c r="CA95" s="132">
        <f>SUM(AC95:AN95)</f>
        <v>20844</v>
      </c>
      <c r="CB95" s="132">
        <f>SUM(AO95:AZ95)</f>
        <v>20844</v>
      </c>
      <c r="CC95" s="132">
        <f>SUM(BA95:BL95)</f>
        <v>20844</v>
      </c>
      <c r="CD95" s="132">
        <f>SUM(BM95:BX95)</f>
        <v>20844</v>
      </c>
    </row>
    <row r="96" spans="1:85" s="98" customFormat="1" outlineLevel="2">
      <c r="A96" s="10">
        <v>4</v>
      </c>
      <c r="B96" s="131">
        <v>86</v>
      </c>
      <c r="C96" s="10" t="s">
        <v>55</v>
      </c>
      <c r="D96" s="131" t="s">
        <v>55</v>
      </c>
      <c r="E96" s="121">
        <v>2767303</v>
      </c>
      <c r="F96" s="121">
        <v>2762825</v>
      </c>
      <c r="G96" s="121">
        <v>2542565</v>
      </c>
      <c r="H96" s="121">
        <v>2372126</v>
      </c>
      <c r="I96" s="121">
        <v>2454882</v>
      </c>
      <c r="J96" s="121">
        <v>1727406</v>
      </c>
      <c r="K96" s="121">
        <v>3205528</v>
      </c>
      <c r="L96" s="121">
        <v>2617818</v>
      </c>
      <c r="M96" s="121">
        <v>2539949</v>
      </c>
      <c r="N96" s="121">
        <v>2546530</v>
      </c>
      <c r="O96" s="121">
        <v>2543523</v>
      </c>
      <c r="P96" s="121">
        <v>2544383</v>
      </c>
      <c r="Q96" s="121">
        <v>2548067</v>
      </c>
      <c r="R96" s="121">
        <v>2538528</v>
      </c>
      <c r="S96" s="121">
        <v>2556416</v>
      </c>
      <c r="T96" s="121">
        <v>2566787</v>
      </c>
      <c r="U96" s="121">
        <v>2566220</v>
      </c>
      <c r="V96" s="121">
        <v>2562192</v>
      </c>
      <c r="W96" s="121">
        <v>2566210</v>
      </c>
      <c r="X96" s="121">
        <v>2634777</v>
      </c>
      <c r="Y96" s="121">
        <v>2573709</v>
      </c>
      <c r="Z96" s="121">
        <v>2578504</v>
      </c>
      <c r="AA96" s="121">
        <v>2584695</v>
      </c>
      <c r="AB96" s="121">
        <v>2590886</v>
      </c>
      <c r="AC96" s="121">
        <v>2593981</v>
      </c>
      <c r="AD96" s="121">
        <v>2600172</v>
      </c>
      <c r="AE96" s="121">
        <v>2603268</v>
      </c>
      <c r="AF96" s="121">
        <v>2609459</v>
      </c>
      <c r="AG96" s="121">
        <v>2615649</v>
      </c>
      <c r="AH96" s="121">
        <v>2618745</v>
      </c>
      <c r="AI96" s="121">
        <v>2624936</v>
      </c>
      <c r="AJ96" s="121">
        <v>2631127</v>
      </c>
      <c r="AK96" s="121">
        <v>2634222</v>
      </c>
      <c r="AL96" s="121">
        <v>2640413</v>
      </c>
      <c r="AM96" s="121">
        <v>2646604</v>
      </c>
      <c r="AN96" s="121">
        <v>2649699</v>
      </c>
      <c r="AO96" s="130">
        <v>2655890</v>
      </c>
      <c r="AP96" s="130">
        <v>2662081</v>
      </c>
      <c r="AQ96" s="130">
        <v>2665176</v>
      </c>
      <c r="AR96" s="130">
        <v>2671367</v>
      </c>
      <c r="AS96" s="130">
        <v>2677558</v>
      </c>
      <c r="AT96" s="130">
        <v>2680654</v>
      </c>
      <c r="AU96" s="130">
        <v>2686845</v>
      </c>
      <c r="AV96" s="130">
        <v>2693035</v>
      </c>
      <c r="AW96" s="130">
        <v>2699226</v>
      </c>
      <c r="AX96" s="130">
        <v>2702322</v>
      </c>
      <c r="AY96" s="130">
        <v>2708513</v>
      </c>
      <c r="AZ96" s="130">
        <v>2714704</v>
      </c>
      <c r="BA96" s="130">
        <v>2720894</v>
      </c>
      <c r="BB96" s="130">
        <v>2723990</v>
      </c>
      <c r="BC96" s="130">
        <v>2730181</v>
      </c>
      <c r="BD96" s="130">
        <v>2736372</v>
      </c>
      <c r="BE96" s="130">
        <v>2742563</v>
      </c>
      <c r="BF96" s="130">
        <v>2748753</v>
      </c>
      <c r="BG96" s="130">
        <v>2751849</v>
      </c>
      <c r="BH96" s="130">
        <v>2758040</v>
      </c>
      <c r="BI96" s="130">
        <v>2764231</v>
      </c>
      <c r="BJ96" s="130">
        <v>2770422</v>
      </c>
      <c r="BK96" s="130">
        <v>2776612</v>
      </c>
      <c r="BL96" s="130">
        <v>2782803</v>
      </c>
      <c r="BM96" s="130">
        <v>2785899</v>
      </c>
      <c r="BN96" s="130">
        <v>2792090</v>
      </c>
      <c r="BO96" s="130">
        <v>2798281</v>
      </c>
      <c r="BP96" s="130">
        <v>2804471</v>
      </c>
      <c r="BQ96" s="130">
        <v>2810662</v>
      </c>
      <c r="BR96" s="130">
        <v>2816853</v>
      </c>
      <c r="BS96" s="130">
        <v>2823044</v>
      </c>
      <c r="BT96" s="130">
        <v>2829235</v>
      </c>
      <c r="BU96" s="130">
        <v>2835426</v>
      </c>
      <c r="BV96" s="130">
        <v>2841617</v>
      </c>
      <c r="BW96" s="130">
        <v>2847808</v>
      </c>
      <c r="BX96" s="130">
        <v>2850903</v>
      </c>
      <c r="BY96" s="132">
        <f>SUM(E96:P96)</f>
        <v>30624838</v>
      </c>
      <c r="BZ96" s="132">
        <f>SUM(Q96:AB96)</f>
        <v>30866991</v>
      </c>
      <c r="CA96" s="132">
        <f>SUM(AC96:AN96)</f>
        <v>31468275</v>
      </c>
      <c r="CB96" s="132">
        <f>SUM(AO96:AZ96)</f>
        <v>32217371</v>
      </c>
      <c r="CC96" s="132">
        <f>SUM(BA96:BL96)</f>
        <v>33006710</v>
      </c>
      <c r="CD96" s="132">
        <f>SUM(BM96:BX96)</f>
        <v>33836289</v>
      </c>
    </row>
    <row r="97" spans="1:85" s="98" customFormat="1" outlineLevel="1">
      <c r="A97" s="10"/>
      <c r="B97" s="10"/>
      <c r="C97" s="10"/>
      <c r="D97" s="137" t="s">
        <v>353</v>
      </c>
      <c r="E97" s="136">
        <f t="shared" ref="E97:AJ97" si="69">SUBTOTAL(9,E95:E96)</f>
        <v>2769040</v>
      </c>
      <c r="F97" s="136">
        <f t="shared" si="69"/>
        <v>2764562</v>
      </c>
      <c r="G97" s="136">
        <f t="shared" si="69"/>
        <v>2544302</v>
      </c>
      <c r="H97" s="136">
        <f t="shared" si="69"/>
        <v>2373863</v>
      </c>
      <c r="I97" s="136">
        <f t="shared" si="69"/>
        <v>2456619</v>
      </c>
      <c r="J97" s="136">
        <f t="shared" si="69"/>
        <v>1729143</v>
      </c>
      <c r="K97" s="136">
        <f t="shared" si="69"/>
        <v>3207265</v>
      </c>
      <c r="L97" s="136">
        <f t="shared" si="69"/>
        <v>2619555</v>
      </c>
      <c r="M97" s="136">
        <f t="shared" si="69"/>
        <v>2541686</v>
      </c>
      <c r="N97" s="136">
        <f t="shared" si="69"/>
        <v>2548267</v>
      </c>
      <c r="O97" s="136">
        <f t="shared" si="69"/>
        <v>2545260</v>
      </c>
      <c r="P97" s="136">
        <f t="shared" si="69"/>
        <v>2546120</v>
      </c>
      <c r="Q97" s="136">
        <f t="shared" si="69"/>
        <v>2549804</v>
      </c>
      <c r="R97" s="136">
        <f t="shared" si="69"/>
        <v>2540265</v>
      </c>
      <c r="S97" s="136">
        <f t="shared" si="69"/>
        <v>2558153</v>
      </c>
      <c r="T97" s="136">
        <f t="shared" si="69"/>
        <v>2568524</v>
      </c>
      <c r="U97" s="136">
        <f t="shared" si="69"/>
        <v>2567957</v>
      </c>
      <c r="V97" s="136">
        <f t="shared" si="69"/>
        <v>2563929</v>
      </c>
      <c r="W97" s="136">
        <f t="shared" si="69"/>
        <v>2567947</v>
      </c>
      <c r="X97" s="136">
        <f t="shared" si="69"/>
        <v>2636514</v>
      </c>
      <c r="Y97" s="136">
        <f t="shared" si="69"/>
        <v>2575446</v>
      </c>
      <c r="Z97" s="136">
        <f t="shared" si="69"/>
        <v>2580241</v>
      </c>
      <c r="AA97" s="136">
        <f t="shared" si="69"/>
        <v>2586432</v>
      </c>
      <c r="AB97" s="136">
        <f t="shared" si="69"/>
        <v>2592623</v>
      </c>
      <c r="AC97" s="136">
        <f t="shared" si="69"/>
        <v>2595718</v>
      </c>
      <c r="AD97" s="136">
        <f t="shared" si="69"/>
        <v>2601909</v>
      </c>
      <c r="AE97" s="136">
        <f t="shared" si="69"/>
        <v>2605005</v>
      </c>
      <c r="AF97" s="136">
        <f t="shared" si="69"/>
        <v>2611196</v>
      </c>
      <c r="AG97" s="136">
        <f t="shared" si="69"/>
        <v>2617386</v>
      </c>
      <c r="AH97" s="136">
        <f t="shared" si="69"/>
        <v>2620482</v>
      </c>
      <c r="AI97" s="136">
        <f t="shared" si="69"/>
        <v>2626673</v>
      </c>
      <c r="AJ97" s="136">
        <f t="shared" si="69"/>
        <v>2632864</v>
      </c>
      <c r="AK97" s="136">
        <f t="shared" ref="AK97:BP97" si="70">SUBTOTAL(9,AK95:AK96)</f>
        <v>2635959</v>
      </c>
      <c r="AL97" s="136">
        <f t="shared" si="70"/>
        <v>2642150</v>
      </c>
      <c r="AM97" s="136">
        <f t="shared" si="70"/>
        <v>2648341</v>
      </c>
      <c r="AN97" s="136">
        <f t="shared" si="70"/>
        <v>2651436</v>
      </c>
      <c r="AO97" s="135">
        <f t="shared" si="70"/>
        <v>2657627</v>
      </c>
      <c r="AP97" s="135">
        <f t="shared" si="70"/>
        <v>2663818</v>
      </c>
      <c r="AQ97" s="135">
        <f t="shared" si="70"/>
        <v>2666913</v>
      </c>
      <c r="AR97" s="135">
        <f t="shared" si="70"/>
        <v>2673104</v>
      </c>
      <c r="AS97" s="135">
        <f t="shared" si="70"/>
        <v>2679295</v>
      </c>
      <c r="AT97" s="135">
        <f t="shared" si="70"/>
        <v>2682391</v>
      </c>
      <c r="AU97" s="135">
        <f t="shared" si="70"/>
        <v>2688582</v>
      </c>
      <c r="AV97" s="135">
        <f t="shared" si="70"/>
        <v>2694772</v>
      </c>
      <c r="AW97" s="135">
        <f t="shared" si="70"/>
        <v>2700963</v>
      </c>
      <c r="AX97" s="135">
        <f t="shared" si="70"/>
        <v>2704059</v>
      </c>
      <c r="AY97" s="135">
        <f t="shared" si="70"/>
        <v>2710250</v>
      </c>
      <c r="AZ97" s="135">
        <f t="shared" si="70"/>
        <v>2716441</v>
      </c>
      <c r="BA97" s="135">
        <f t="shared" si="70"/>
        <v>2722631</v>
      </c>
      <c r="BB97" s="135">
        <f t="shared" si="70"/>
        <v>2725727</v>
      </c>
      <c r="BC97" s="135">
        <f t="shared" si="70"/>
        <v>2731918</v>
      </c>
      <c r="BD97" s="135">
        <f t="shared" si="70"/>
        <v>2738109</v>
      </c>
      <c r="BE97" s="135">
        <f t="shared" si="70"/>
        <v>2744300</v>
      </c>
      <c r="BF97" s="135">
        <f t="shared" si="70"/>
        <v>2750490</v>
      </c>
      <c r="BG97" s="135">
        <f t="shared" si="70"/>
        <v>2753586</v>
      </c>
      <c r="BH97" s="135">
        <f t="shared" si="70"/>
        <v>2759777</v>
      </c>
      <c r="BI97" s="135">
        <f t="shared" si="70"/>
        <v>2765968</v>
      </c>
      <c r="BJ97" s="135">
        <f t="shared" si="70"/>
        <v>2772159</v>
      </c>
      <c r="BK97" s="135">
        <f t="shared" si="70"/>
        <v>2778349</v>
      </c>
      <c r="BL97" s="135">
        <f t="shared" si="70"/>
        <v>2784540</v>
      </c>
      <c r="BM97" s="135">
        <f t="shared" si="70"/>
        <v>2787636</v>
      </c>
      <c r="BN97" s="135">
        <f t="shared" si="70"/>
        <v>2793827</v>
      </c>
      <c r="BO97" s="135">
        <f t="shared" si="70"/>
        <v>2800018</v>
      </c>
      <c r="BP97" s="135">
        <f t="shared" si="70"/>
        <v>2806208</v>
      </c>
      <c r="BQ97" s="135">
        <f t="shared" ref="BQ97:CD97" si="71">SUBTOTAL(9,BQ95:BQ96)</f>
        <v>2812399</v>
      </c>
      <c r="BR97" s="135">
        <f t="shared" si="71"/>
        <v>2818590</v>
      </c>
      <c r="BS97" s="135">
        <f t="shared" si="71"/>
        <v>2824781</v>
      </c>
      <c r="BT97" s="135">
        <f t="shared" si="71"/>
        <v>2830972</v>
      </c>
      <c r="BU97" s="135">
        <f t="shared" si="71"/>
        <v>2837163</v>
      </c>
      <c r="BV97" s="135">
        <f t="shared" si="71"/>
        <v>2843354</v>
      </c>
      <c r="BW97" s="135">
        <f t="shared" si="71"/>
        <v>2849545</v>
      </c>
      <c r="BX97" s="135">
        <f t="shared" si="71"/>
        <v>2852640</v>
      </c>
      <c r="BY97" s="134">
        <f t="shared" si="71"/>
        <v>30645682</v>
      </c>
      <c r="BZ97" s="134">
        <f t="shared" si="71"/>
        <v>30887835</v>
      </c>
      <c r="CA97" s="134">
        <f t="shared" si="71"/>
        <v>31489119</v>
      </c>
      <c r="CB97" s="134">
        <f t="shared" si="71"/>
        <v>32238215</v>
      </c>
      <c r="CC97" s="134">
        <f t="shared" si="71"/>
        <v>33027554</v>
      </c>
      <c r="CD97" s="134">
        <f t="shared" si="71"/>
        <v>33857133</v>
      </c>
      <c r="CF97" s="145">
        <f>SUM(Z97:AK97)</f>
        <v>31306488</v>
      </c>
      <c r="CG97" s="145">
        <f>SUM(AL97:AW97)</f>
        <v>32049392</v>
      </c>
    </row>
    <row r="98" spans="1:85" s="98" customFormat="1" outlineLevel="2">
      <c r="A98" s="10">
        <v>2</v>
      </c>
      <c r="B98" s="10">
        <v>851</v>
      </c>
      <c r="C98" s="10" t="s">
        <v>348</v>
      </c>
      <c r="D98" s="131" t="s">
        <v>350</v>
      </c>
      <c r="E98" s="121">
        <v>3604</v>
      </c>
      <c r="F98" s="121">
        <v>5531</v>
      </c>
      <c r="G98" s="121">
        <v>1457</v>
      </c>
      <c r="H98" s="121">
        <v>3704</v>
      </c>
      <c r="I98" s="121">
        <v>6014</v>
      </c>
      <c r="J98" s="121">
        <v>2354</v>
      </c>
      <c r="K98" s="121">
        <v>6645</v>
      </c>
      <c r="L98" s="121">
        <v>5458</v>
      </c>
      <c r="M98" s="121">
        <v>9527</v>
      </c>
      <c r="N98" s="121">
        <v>7615</v>
      </c>
      <c r="O98" s="121">
        <v>3101</v>
      </c>
      <c r="P98" s="121">
        <v>22467</v>
      </c>
      <c r="Q98" s="121">
        <v>23053</v>
      </c>
      <c r="R98" s="121">
        <v>837</v>
      </c>
      <c r="S98" s="121">
        <v>1422</v>
      </c>
      <c r="T98" s="121">
        <v>1244</v>
      </c>
      <c r="U98" s="121">
        <v>2169</v>
      </c>
      <c r="V98" s="121">
        <v>2338</v>
      </c>
      <c r="W98" s="121">
        <v>1992</v>
      </c>
      <c r="X98" s="121">
        <v>3156</v>
      </c>
      <c r="Y98" s="121">
        <v>3102</v>
      </c>
      <c r="Z98" s="121">
        <v>7615</v>
      </c>
      <c r="AA98" s="121">
        <v>3101</v>
      </c>
      <c r="AB98" s="121">
        <v>22467</v>
      </c>
      <c r="AC98" s="121">
        <v>23053</v>
      </c>
      <c r="AD98" s="121">
        <v>837</v>
      </c>
      <c r="AE98" s="121">
        <v>1422</v>
      </c>
      <c r="AF98" s="121">
        <v>1244</v>
      </c>
      <c r="AG98" s="121">
        <v>2169</v>
      </c>
      <c r="AH98" s="121">
        <v>2338</v>
      </c>
      <c r="AI98" s="121">
        <v>1992</v>
      </c>
      <c r="AJ98" s="121">
        <v>3156</v>
      </c>
      <c r="AK98" s="121">
        <v>3102</v>
      </c>
      <c r="AL98" s="121">
        <v>7615</v>
      </c>
      <c r="AM98" s="121">
        <v>3101</v>
      </c>
      <c r="AN98" s="121">
        <v>22467</v>
      </c>
      <c r="AO98" s="130">
        <v>23053</v>
      </c>
      <c r="AP98" s="130">
        <v>837</v>
      </c>
      <c r="AQ98" s="130">
        <v>1422</v>
      </c>
      <c r="AR98" s="130">
        <v>1244</v>
      </c>
      <c r="AS98" s="130">
        <v>2169</v>
      </c>
      <c r="AT98" s="130">
        <v>2338</v>
      </c>
      <c r="AU98" s="130">
        <v>1992</v>
      </c>
      <c r="AV98" s="130">
        <v>3156</v>
      </c>
      <c r="AW98" s="130">
        <v>3102</v>
      </c>
      <c r="AX98" s="130">
        <v>7615</v>
      </c>
      <c r="AY98" s="130">
        <v>3101</v>
      </c>
      <c r="AZ98" s="130">
        <v>22467</v>
      </c>
      <c r="BA98" s="130">
        <v>23053</v>
      </c>
      <c r="BB98" s="130">
        <v>837</v>
      </c>
      <c r="BC98" s="130">
        <v>1422</v>
      </c>
      <c r="BD98" s="130">
        <v>1244</v>
      </c>
      <c r="BE98" s="130">
        <v>2169</v>
      </c>
      <c r="BF98" s="130">
        <v>2338</v>
      </c>
      <c r="BG98" s="130">
        <v>1992</v>
      </c>
      <c r="BH98" s="130">
        <v>3156</v>
      </c>
      <c r="BI98" s="130">
        <v>3102</v>
      </c>
      <c r="BJ98" s="130">
        <v>7615</v>
      </c>
      <c r="BK98" s="130">
        <v>3101</v>
      </c>
      <c r="BL98" s="130">
        <v>22467</v>
      </c>
      <c r="BM98" s="130">
        <v>23053</v>
      </c>
      <c r="BN98" s="130">
        <v>837</v>
      </c>
      <c r="BO98" s="130">
        <v>1422</v>
      </c>
      <c r="BP98" s="130">
        <v>1244</v>
      </c>
      <c r="BQ98" s="130">
        <v>2169</v>
      </c>
      <c r="BR98" s="130">
        <v>2338</v>
      </c>
      <c r="BS98" s="130">
        <v>1992</v>
      </c>
      <c r="BT98" s="130">
        <v>3156</v>
      </c>
      <c r="BU98" s="130">
        <v>3102</v>
      </c>
      <c r="BV98" s="130">
        <v>7615</v>
      </c>
      <c r="BW98" s="130">
        <v>3101</v>
      </c>
      <c r="BX98" s="130">
        <v>22467</v>
      </c>
      <c r="BY98" s="132">
        <f>SUM(E98:P98)</f>
        <v>77477</v>
      </c>
      <c r="BZ98" s="132">
        <f>SUM(Q98:AB98)</f>
        <v>72496</v>
      </c>
      <c r="CA98" s="132">
        <f>SUM(AC98:AN98)</f>
        <v>72496</v>
      </c>
      <c r="CB98" s="132">
        <f>SUM(AO98:AZ98)</f>
        <v>72496</v>
      </c>
      <c r="CC98" s="132">
        <f>SUM(BA98:BL98)</f>
        <v>72496</v>
      </c>
      <c r="CD98" s="132">
        <f>SUM(BM98:BX98)</f>
        <v>72496</v>
      </c>
    </row>
    <row r="99" spans="1:85" s="98" customFormat="1" outlineLevel="2">
      <c r="A99" s="10">
        <v>2</v>
      </c>
      <c r="B99" s="10">
        <v>852</v>
      </c>
      <c r="C99" s="10" t="s">
        <v>352</v>
      </c>
      <c r="D99" s="131" t="s">
        <v>350</v>
      </c>
      <c r="E99" s="121">
        <v>0</v>
      </c>
      <c r="F99" s="121">
        <v>0</v>
      </c>
      <c r="G99" s="121">
        <v>0</v>
      </c>
      <c r="H99" s="121">
        <v>0</v>
      </c>
      <c r="I99" s="121">
        <v>0</v>
      </c>
      <c r="J99" s="121">
        <v>0</v>
      </c>
      <c r="K99" s="121">
        <v>0</v>
      </c>
      <c r="L99" s="121">
        <v>0</v>
      </c>
      <c r="M99" s="121">
        <v>0</v>
      </c>
      <c r="N99" s="121">
        <v>0</v>
      </c>
      <c r="O99" s="121">
        <v>0</v>
      </c>
      <c r="P99" s="121">
        <v>0</v>
      </c>
      <c r="Q99" s="121">
        <v>0</v>
      </c>
      <c r="R99" s="121">
        <v>0</v>
      </c>
      <c r="S99" s="121">
        <v>0</v>
      </c>
      <c r="T99" s="121">
        <v>0</v>
      </c>
      <c r="U99" s="121">
        <v>0</v>
      </c>
      <c r="V99" s="121">
        <v>0</v>
      </c>
      <c r="W99" s="121">
        <v>0</v>
      </c>
      <c r="X99" s="121">
        <v>0</v>
      </c>
      <c r="Y99" s="121">
        <v>0</v>
      </c>
      <c r="Z99" s="121">
        <v>0</v>
      </c>
      <c r="AA99" s="121">
        <v>0</v>
      </c>
      <c r="AB99" s="121">
        <v>0</v>
      </c>
      <c r="AC99" s="121">
        <v>0</v>
      </c>
      <c r="AD99" s="121">
        <v>0</v>
      </c>
      <c r="AE99" s="121">
        <v>0</v>
      </c>
      <c r="AF99" s="121">
        <v>0</v>
      </c>
      <c r="AG99" s="121">
        <v>0</v>
      </c>
      <c r="AH99" s="121">
        <v>0</v>
      </c>
      <c r="AI99" s="121">
        <v>0</v>
      </c>
      <c r="AJ99" s="121">
        <v>0</v>
      </c>
      <c r="AK99" s="121">
        <v>0</v>
      </c>
      <c r="AL99" s="121">
        <v>0</v>
      </c>
      <c r="AM99" s="121">
        <v>0</v>
      </c>
      <c r="AN99" s="121">
        <v>0</v>
      </c>
      <c r="AO99" s="130">
        <v>0</v>
      </c>
      <c r="AP99" s="130">
        <v>0</v>
      </c>
      <c r="AQ99" s="130">
        <v>0</v>
      </c>
      <c r="AR99" s="130">
        <v>0</v>
      </c>
      <c r="AS99" s="130">
        <v>0</v>
      </c>
      <c r="AT99" s="130">
        <v>0</v>
      </c>
      <c r="AU99" s="130">
        <v>0</v>
      </c>
      <c r="AV99" s="130">
        <v>0</v>
      </c>
      <c r="AW99" s="130">
        <v>0</v>
      </c>
      <c r="AX99" s="130">
        <v>0</v>
      </c>
      <c r="AY99" s="130">
        <v>0</v>
      </c>
      <c r="AZ99" s="130">
        <v>0</v>
      </c>
      <c r="BA99" s="130">
        <v>0</v>
      </c>
      <c r="BB99" s="130">
        <v>0</v>
      </c>
      <c r="BC99" s="130">
        <v>0</v>
      </c>
      <c r="BD99" s="130">
        <v>0</v>
      </c>
      <c r="BE99" s="130">
        <v>0</v>
      </c>
      <c r="BF99" s="130">
        <v>0</v>
      </c>
      <c r="BG99" s="130">
        <v>0</v>
      </c>
      <c r="BH99" s="130">
        <v>0</v>
      </c>
      <c r="BI99" s="130">
        <v>0</v>
      </c>
      <c r="BJ99" s="130">
        <v>0</v>
      </c>
      <c r="BK99" s="130">
        <v>0</v>
      </c>
      <c r="BL99" s="130">
        <v>0</v>
      </c>
      <c r="BM99" s="130">
        <v>0</v>
      </c>
      <c r="BN99" s="130">
        <v>0</v>
      </c>
      <c r="BO99" s="130">
        <v>0</v>
      </c>
      <c r="BP99" s="130">
        <v>0</v>
      </c>
      <c r="BQ99" s="130">
        <v>0</v>
      </c>
      <c r="BR99" s="130">
        <v>0</v>
      </c>
      <c r="BS99" s="130">
        <v>0</v>
      </c>
      <c r="BT99" s="130">
        <v>0</v>
      </c>
      <c r="BU99" s="130">
        <v>0</v>
      </c>
      <c r="BV99" s="130">
        <v>0</v>
      </c>
      <c r="BW99" s="130">
        <v>0</v>
      </c>
      <c r="BX99" s="130">
        <v>0</v>
      </c>
      <c r="BY99" s="132">
        <f>SUM(E99:P99)</f>
        <v>0</v>
      </c>
      <c r="BZ99" s="132">
        <f>SUM(Q99:AB99)</f>
        <v>0</v>
      </c>
      <c r="CA99" s="132">
        <f>SUM(AC99:AN99)</f>
        <v>0</v>
      </c>
      <c r="CB99" s="132">
        <f>SUM(AO99:AZ99)</f>
        <v>0</v>
      </c>
      <c r="CC99" s="132">
        <f>SUM(BA99:BL99)</f>
        <v>0</v>
      </c>
      <c r="CD99" s="132">
        <f>SUM(BM99:BX99)</f>
        <v>0</v>
      </c>
    </row>
    <row r="100" spans="1:85" s="98" customFormat="1" outlineLevel="2">
      <c r="A100" s="10">
        <v>3</v>
      </c>
      <c r="B100" s="10">
        <v>852</v>
      </c>
      <c r="C100" s="10" t="s">
        <v>352</v>
      </c>
      <c r="D100" s="131" t="s">
        <v>350</v>
      </c>
      <c r="E100" s="121">
        <v>0</v>
      </c>
      <c r="F100" s="121">
        <v>0</v>
      </c>
      <c r="G100" s="121">
        <v>0</v>
      </c>
      <c r="H100" s="121">
        <v>0</v>
      </c>
      <c r="I100" s="121">
        <v>0</v>
      </c>
      <c r="J100" s="121">
        <v>0</v>
      </c>
      <c r="K100" s="121">
        <v>0</v>
      </c>
      <c r="L100" s="121">
        <v>0</v>
      </c>
      <c r="M100" s="121">
        <v>0</v>
      </c>
      <c r="N100" s="121">
        <v>0</v>
      </c>
      <c r="O100" s="121">
        <v>0</v>
      </c>
      <c r="P100" s="121">
        <v>0</v>
      </c>
      <c r="Q100" s="121">
        <v>0</v>
      </c>
      <c r="R100" s="121">
        <v>0</v>
      </c>
      <c r="S100" s="121">
        <v>0</v>
      </c>
      <c r="T100" s="121">
        <v>0</v>
      </c>
      <c r="U100" s="121">
        <v>0</v>
      </c>
      <c r="V100" s="121">
        <v>0</v>
      </c>
      <c r="W100" s="121">
        <v>0</v>
      </c>
      <c r="X100" s="121">
        <v>0</v>
      </c>
      <c r="Y100" s="121">
        <v>0</v>
      </c>
      <c r="Z100" s="121">
        <v>0</v>
      </c>
      <c r="AA100" s="121">
        <v>0</v>
      </c>
      <c r="AB100" s="121">
        <v>0</v>
      </c>
      <c r="AC100" s="121">
        <v>0</v>
      </c>
      <c r="AD100" s="121">
        <v>0</v>
      </c>
      <c r="AE100" s="121">
        <v>0</v>
      </c>
      <c r="AF100" s="121">
        <v>0</v>
      </c>
      <c r="AG100" s="121">
        <v>0</v>
      </c>
      <c r="AH100" s="121">
        <v>0</v>
      </c>
      <c r="AI100" s="121">
        <v>0</v>
      </c>
      <c r="AJ100" s="121">
        <v>0</v>
      </c>
      <c r="AK100" s="121">
        <v>0</v>
      </c>
      <c r="AL100" s="121">
        <v>0</v>
      </c>
      <c r="AM100" s="121">
        <v>0</v>
      </c>
      <c r="AN100" s="121">
        <v>0</v>
      </c>
      <c r="AO100" s="130">
        <v>0</v>
      </c>
      <c r="AP100" s="130">
        <v>0</v>
      </c>
      <c r="AQ100" s="130">
        <v>0</v>
      </c>
      <c r="AR100" s="130">
        <v>0</v>
      </c>
      <c r="AS100" s="130">
        <v>0</v>
      </c>
      <c r="AT100" s="130">
        <v>0</v>
      </c>
      <c r="AU100" s="130">
        <v>0</v>
      </c>
      <c r="AV100" s="130">
        <v>0</v>
      </c>
      <c r="AW100" s="130">
        <v>0</v>
      </c>
      <c r="AX100" s="130">
        <v>0</v>
      </c>
      <c r="AY100" s="130">
        <v>0</v>
      </c>
      <c r="AZ100" s="130">
        <v>0</v>
      </c>
      <c r="BA100" s="130">
        <v>0</v>
      </c>
      <c r="BB100" s="130">
        <v>0</v>
      </c>
      <c r="BC100" s="130">
        <v>0</v>
      </c>
      <c r="BD100" s="130">
        <v>0</v>
      </c>
      <c r="BE100" s="130">
        <v>0</v>
      </c>
      <c r="BF100" s="130">
        <v>0</v>
      </c>
      <c r="BG100" s="130">
        <v>0</v>
      </c>
      <c r="BH100" s="130">
        <v>0</v>
      </c>
      <c r="BI100" s="130">
        <v>0</v>
      </c>
      <c r="BJ100" s="130">
        <v>0</v>
      </c>
      <c r="BK100" s="130">
        <v>0</v>
      </c>
      <c r="BL100" s="130">
        <v>0</v>
      </c>
      <c r="BM100" s="130">
        <v>0</v>
      </c>
      <c r="BN100" s="130">
        <v>0</v>
      </c>
      <c r="BO100" s="130">
        <v>0</v>
      </c>
      <c r="BP100" s="130">
        <v>0</v>
      </c>
      <c r="BQ100" s="130">
        <v>0</v>
      </c>
      <c r="BR100" s="130">
        <v>0</v>
      </c>
      <c r="BS100" s="130">
        <v>0</v>
      </c>
      <c r="BT100" s="130">
        <v>0</v>
      </c>
      <c r="BU100" s="130">
        <v>0</v>
      </c>
      <c r="BV100" s="130">
        <v>0</v>
      </c>
      <c r="BW100" s="130">
        <v>0</v>
      </c>
      <c r="BX100" s="130">
        <v>0</v>
      </c>
      <c r="BY100" s="132">
        <f>SUM(E100:P100)</f>
        <v>0</v>
      </c>
      <c r="BZ100" s="132">
        <f>SUM(Q100:AB100)</f>
        <v>0</v>
      </c>
      <c r="CA100" s="132">
        <f>SUM(AC100:AN100)</f>
        <v>0</v>
      </c>
      <c r="CB100" s="132">
        <f>SUM(AO100:AZ100)</f>
        <v>0</v>
      </c>
      <c r="CC100" s="132">
        <f>SUM(BA100:BL100)</f>
        <v>0</v>
      </c>
      <c r="CD100" s="132">
        <f>SUM(BM100:BX100)</f>
        <v>0</v>
      </c>
    </row>
    <row r="101" spans="1:85" s="98" customFormat="1" outlineLevel="2">
      <c r="A101" s="10">
        <v>2</v>
      </c>
      <c r="B101" s="10">
        <v>853</v>
      </c>
      <c r="C101" s="10" t="s">
        <v>351</v>
      </c>
      <c r="D101" s="131" t="s">
        <v>350</v>
      </c>
      <c r="E101" s="121">
        <v>0</v>
      </c>
      <c r="F101" s="121">
        <v>0</v>
      </c>
      <c r="G101" s="121">
        <v>0</v>
      </c>
      <c r="H101" s="121">
        <v>0</v>
      </c>
      <c r="I101" s="121">
        <v>0</v>
      </c>
      <c r="J101" s="121">
        <v>0</v>
      </c>
      <c r="K101" s="121">
        <v>0</v>
      </c>
      <c r="L101" s="121">
        <v>0</v>
      </c>
      <c r="M101" s="121">
        <v>0</v>
      </c>
      <c r="N101" s="121">
        <v>0</v>
      </c>
      <c r="O101" s="121">
        <v>0</v>
      </c>
      <c r="P101" s="121">
        <v>0</v>
      </c>
      <c r="Q101" s="121">
        <v>0</v>
      </c>
      <c r="R101" s="121">
        <v>0</v>
      </c>
      <c r="S101" s="121">
        <v>0</v>
      </c>
      <c r="T101" s="121">
        <v>0</v>
      </c>
      <c r="U101" s="121">
        <v>0</v>
      </c>
      <c r="V101" s="121">
        <v>0</v>
      </c>
      <c r="W101" s="121">
        <v>0</v>
      </c>
      <c r="X101" s="121">
        <v>0</v>
      </c>
      <c r="Y101" s="121">
        <v>0</v>
      </c>
      <c r="Z101" s="121">
        <v>0</v>
      </c>
      <c r="AA101" s="121">
        <v>0</v>
      </c>
      <c r="AB101" s="121">
        <v>0</v>
      </c>
      <c r="AC101" s="121">
        <v>0</v>
      </c>
      <c r="AD101" s="121">
        <v>0</v>
      </c>
      <c r="AE101" s="121">
        <v>0</v>
      </c>
      <c r="AF101" s="121">
        <v>0</v>
      </c>
      <c r="AG101" s="121">
        <v>0</v>
      </c>
      <c r="AH101" s="121">
        <v>0</v>
      </c>
      <c r="AI101" s="121">
        <v>0</v>
      </c>
      <c r="AJ101" s="121">
        <v>0</v>
      </c>
      <c r="AK101" s="121">
        <v>0</v>
      </c>
      <c r="AL101" s="121">
        <v>0</v>
      </c>
      <c r="AM101" s="121">
        <v>0</v>
      </c>
      <c r="AN101" s="121">
        <v>0</v>
      </c>
      <c r="AO101" s="130">
        <v>0</v>
      </c>
      <c r="AP101" s="130">
        <v>0</v>
      </c>
      <c r="AQ101" s="130">
        <v>0</v>
      </c>
      <c r="AR101" s="130">
        <v>0</v>
      </c>
      <c r="AS101" s="130">
        <v>0</v>
      </c>
      <c r="AT101" s="130">
        <v>0</v>
      </c>
      <c r="AU101" s="130">
        <v>0</v>
      </c>
      <c r="AV101" s="130">
        <v>0</v>
      </c>
      <c r="AW101" s="130">
        <v>0</v>
      </c>
      <c r="AX101" s="130">
        <v>0</v>
      </c>
      <c r="AY101" s="130">
        <v>0</v>
      </c>
      <c r="AZ101" s="130">
        <v>0</v>
      </c>
      <c r="BA101" s="130">
        <v>0</v>
      </c>
      <c r="BB101" s="130">
        <v>0</v>
      </c>
      <c r="BC101" s="130">
        <v>0</v>
      </c>
      <c r="BD101" s="130">
        <v>0</v>
      </c>
      <c r="BE101" s="130">
        <v>0</v>
      </c>
      <c r="BF101" s="130">
        <v>0</v>
      </c>
      <c r="BG101" s="130">
        <v>0</v>
      </c>
      <c r="BH101" s="130">
        <v>0</v>
      </c>
      <c r="BI101" s="130">
        <v>0</v>
      </c>
      <c r="BJ101" s="130">
        <v>0</v>
      </c>
      <c r="BK101" s="130">
        <v>0</v>
      </c>
      <c r="BL101" s="130">
        <v>0</v>
      </c>
      <c r="BM101" s="130">
        <v>0</v>
      </c>
      <c r="BN101" s="130">
        <v>0</v>
      </c>
      <c r="BO101" s="130">
        <v>0</v>
      </c>
      <c r="BP101" s="130">
        <v>0</v>
      </c>
      <c r="BQ101" s="130">
        <v>0</v>
      </c>
      <c r="BR101" s="130">
        <v>0</v>
      </c>
      <c r="BS101" s="130">
        <v>0</v>
      </c>
      <c r="BT101" s="130">
        <v>0</v>
      </c>
      <c r="BU101" s="130">
        <v>0</v>
      </c>
      <c r="BV101" s="130">
        <v>0</v>
      </c>
      <c r="BW101" s="130">
        <v>0</v>
      </c>
      <c r="BX101" s="130">
        <v>0</v>
      </c>
      <c r="BY101" s="132">
        <f>SUM(E101:P101)</f>
        <v>0</v>
      </c>
      <c r="BZ101" s="132">
        <f>SUM(Q101:AB101)</f>
        <v>0</v>
      </c>
      <c r="CA101" s="132">
        <f>SUM(AC101:AN101)</f>
        <v>0</v>
      </c>
      <c r="CB101" s="132">
        <f>SUM(AO101:AZ101)</f>
        <v>0</v>
      </c>
      <c r="CC101" s="132">
        <f>SUM(BA101:BL101)</f>
        <v>0</v>
      </c>
      <c r="CD101" s="132">
        <f>SUM(BM101:BX101)</f>
        <v>0</v>
      </c>
    </row>
    <row r="102" spans="1:85" s="98" customFormat="1" outlineLevel="2">
      <c r="A102" s="10">
        <v>3</v>
      </c>
      <c r="B102" s="10">
        <v>853</v>
      </c>
      <c r="C102" s="10" t="s">
        <v>351</v>
      </c>
      <c r="D102" s="131" t="s">
        <v>350</v>
      </c>
      <c r="E102" s="121">
        <v>91810</v>
      </c>
      <c r="F102" s="121">
        <v>1283528</v>
      </c>
      <c r="G102" s="121">
        <v>1379183</v>
      </c>
      <c r="H102" s="121">
        <v>669840</v>
      </c>
      <c r="I102" s="121">
        <v>689051</v>
      </c>
      <c r="J102" s="121">
        <v>718609</v>
      </c>
      <c r="K102" s="121">
        <v>762417</v>
      </c>
      <c r="L102" s="121">
        <v>675708</v>
      </c>
      <c r="M102" s="121">
        <v>698702</v>
      </c>
      <c r="N102" s="121">
        <v>741424</v>
      </c>
      <c r="O102" s="121">
        <v>391683</v>
      </c>
      <c r="P102" s="121">
        <v>11647</v>
      </c>
      <c r="Q102" s="121">
        <v>17974</v>
      </c>
      <c r="R102" s="121">
        <v>1</v>
      </c>
      <c r="S102" s="121">
        <v>1</v>
      </c>
      <c r="T102" s="121">
        <v>733479</v>
      </c>
      <c r="U102" s="121">
        <v>704280</v>
      </c>
      <c r="V102" s="121">
        <v>774206</v>
      </c>
      <c r="W102" s="121">
        <v>752813</v>
      </c>
      <c r="X102" s="121">
        <v>720928</v>
      </c>
      <c r="Y102" s="121">
        <v>724267</v>
      </c>
      <c r="Z102" s="121">
        <v>725575</v>
      </c>
      <c r="AA102" s="121">
        <v>648615</v>
      </c>
      <c r="AB102" s="121">
        <v>499146</v>
      </c>
      <c r="AC102" s="121">
        <v>42584</v>
      </c>
      <c r="AD102" s="121">
        <v>431679</v>
      </c>
      <c r="AE102" s="121">
        <v>515434</v>
      </c>
      <c r="AF102" s="121">
        <v>710367</v>
      </c>
      <c r="AG102" s="121">
        <v>694204</v>
      </c>
      <c r="AH102" s="121">
        <v>732448</v>
      </c>
      <c r="AI102" s="121">
        <v>755733</v>
      </c>
      <c r="AJ102" s="121">
        <v>698484</v>
      </c>
      <c r="AK102" s="121">
        <v>724859</v>
      </c>
      <c r="AL102" s="121">
        <v>725575</v>
      </c>
      <c r="AM102" s="121">
        <v>648615</v>
      </c>
      <c r="AN102" s="121">
        <v>499146</v>
      </c>
      <c r="AO102" s="130">
        <v>42584</v>
      </c>
      <c r="AP102" s="130">
        <v>431679</v>
      </c>
      <c r="AQ102" s="130">
        <v>515434</v>
      </c>
      <c r="AR102" s="130">
        <v>710367</v>
      </c>
      <c r="AS102" s="130">
        <v>694204</v>
      </c>
      <c r="AT102" s="130">
        <v>732448</v>
      </c>
      <c r="AU102" s="130">
        <v>755733</v>
      </c>
      <c r="AV102" s="130">
        <v>698484</v>
      </c>
      <c r="AW102" s="130">
        <v>724859</v>
      </c>
      <c r="AX102" s="130">
        <v>725575</v>
      </c>
      <c r="AY102" s="130">
        <v>648615</v>
      </c>
      <c r="AZ102" s="130">
        <v>499146</v>
      </c>
      <c r="BA102" s="130">
        <v>42584</v>
      </c>
      <c r="BB102" s="130">
        <v>431679</v>
      </c>
      <c r="BC102" s="130">
        <v>515434</v>
      </c>
      <c r="BD102" s="130">
        <v>710367</v>
      </c>
      <c r="BE102" s="130">
        <v>694204</v>
      </c>
      <c r="BF102" s="130">
        <v>732448</v>
      </c>
      <c r="BG102" s="130">
        <v>755733</v>
      </c>
      <c r="BH102" s="130">
        <v>698484</v>
      </c>
      <c r="BI102" s="130">
        <v>724859</v>
      </c>
      <c r="BJ102" s="130">
        <v>725575</v>
      </c>
      <c r="BK102" s="130">
        <v>648615</v>
      </c>
      <c r="BL102" s="130">
        <v>499146</v>
      </c>
      <c r="BM102" s="130">
        <v>42584</v>
      </c>
      <c r="BN102" s="130">
        <v>431679</v>
      </c>
      <c r="BO102" s="130">
        <v>515434</v>
      </c>
      <c r="BP102" s="130">
        <v>710367</v>
      </c>
      <c r="BQ102" s="130">
        <v>694204</v>
      </c>
      <c r="BR102" s="130">
        <v>732448</v>
      </c>
      <c r="BS102" s="130">
        <v>755733</v>
      </c>
      <c r="BT102" s="130">
        <v>698484</v>
      </c>
      <c r="BU102" s="130">
        <v>724859</v>
      </c>
      <c r="BV102" s="130">
        <v>725575</v>
      </c>
      <c r="BW102" s="130">
        <v>648615</v>
      </c>
      <c r="BX102" s="130">
        <v>499146</v>
      </c>
      <c r="BY102" s="132">
        <f>SUM(E102:P102)</f>
        <v>8113602</v>
      </c>
      <c r="BZ102" s="132">
        <f>SUM(Q102:AB102)</f>
        <v>6301285</v>
      </c>
      <c r="CA102" s="132">
        <f>SUM(AC102:AN102)</f>
        <v>7179128</v>
      </c>
      <c r="CB102" s="132">
        <f>SUM(AO102:AZ102)</f>
        <v>7179128</v>
      </c>
      <c r="CC102" s="132">
        <f>SUM(BA102:BL102)</f>
        <v>7179128</v>
      </c>
      <c r="CD102" s="132">
        <f>SUM(BM102:BX102)</f>
        <v>7179128</v>
      </c>
    </row>
    <row r="103" spans="1:85" s="98" customFormat="1" outlineLevel="1">
      <c r="A103" s="10"/>
      <c r="B103" s="10"/>
      <c r="C103" s="10"/>
      <c r="D103" s="137" t="s">
        <v>349</v>
      </c>
      <c r="E103" s="136">
        <f t="shared" ref="E103:AJ103" si="72">SUBTOTAL(9,E98:E102)</f>
        <v>95414</v>
      </c>
      <c r="F103" s="136">
        <f t="shared" si="72"/>
        <v>1289059</v>
      </c>
      <c r="G103" s="136">
        <f t="shared" si="72"/>
        <v>1380640</v>
      </c>
      <c r="H103" s="136">
        <f t="shared" si="72"/>
        <v>673544</v>
      </c>
      <c r="I103" s="136">
        <f t="shared" si="72"/>
        <v>695065</v>
      </c>
      <c r="J103" s="136">
        <f t="shared" si="72"/>
        <v>720963</v>
      </c>
      <c r="K103" s="136">
        <f t="shared" si="72"/>
        <v>769062</v>
      </c>
      <c r="L103" s="136">
        <f t="shared" si="72"/>
        <v>681166</v>
      </c>
      <c r="M103" s="136">
        <f t="shared" si="72"/>
        <v>708229</v>
      </c>
      <c r="N103" s="136">
        <f t="shared" si="72"/>
        <v>749039</v>
      </c>
      <c r="O103" s="136">
        <f t="shared" si="72"/>
        <v>394784</v>
      </c>
      <c r="P103" s="136">
        <f t="shared" si="72"/>
        <v>34114</v>
      </c>
      <c r="Q103" s="136">
        <f t="shared" si="72"/>
        <v>41027</v>
      </c>
      <c r="R103" s="136">
        <f t="shared" si="72"/>
        <v>838</v>
      </c>
      <c r="S103" s="136">
        <f t="shared" si="72"/>
        <v>1423</v>
      </c>
      <c r="T103" s="136">
        <f t="shared" si="72"/>
        <v>734723</v>
      </c>
      <c r="U103" s="136">
        <f t="shared" si="72"/>
        <v>706449</v>
      </c>
      <c r="V103" s="136">
        <f t="shared" si="72"/>
        <v>776544</v>
      </c>
      <c r="W103" s="136">
        <f t="shared" si="72"/>
        <v>754805</v>
      </c>
      <c r="X103" s="136">
        <f t="shared" si="72"/>
        <v>724084</v>
      </c>
      <c r="Y103" s="136">
        <f t="shared" si="72"/>
        <v>727369</v>
      </c>
      <c r="Z103" s="136">
        <f t="shared" si="72"/>
        <v>733190</v>
      </c>
      <c r="AA103" s="136">
        <f t="shared" si="72"/>
        <v>651716</v>
      </c>
      <c r="AB103" s="136">
        <f t="shared" si="72"/>
        <v>521613</v>
      </c>
      <c r="AC103" s="136">
        <f t="shared" si="72"/>
        <v>65637</v>
      </c>
      <c r="AD103" s="136">
        <f t="shared" si="72"/>
        <v>432516</v>
      </c>
      <c r="AE103" s="136">
        <f t="shared" si="72"/>
        <v>516856</v>
      </c>
      <c r="AF103" s="136">
        <f t="shared" si="72"/>
        <v>711611</v>
      </c>
      <c r="AG103" s="136">
        <f t="shared" si="72"/>
        <v>696373</v>
      </c>
      <c r="AH103" s="136">
        <f t="shared" si="72"/>
        <v>734786</v>
      </c>
      <c r="AI103" s="136">
        <f t="shared" si="72"/>
        <v>757725</v>
      </c>
      <c r="AJ103" s="136">
        <f t="shared" si="72"/>
        <v>701640</v>
      </c>
      <c r="AK103" s="136">
        <f t="shared" ref="AK103:BP103" si="73">SUBTOTAL(9,AK98:AK102)</f>
        <v>727961</v>
      </c>
      <c r="AL103" s="136">
        <f t="shared" si="73"/>
        <v>733190</v>
      </c>
      <c r="AM103" s="136">
        <f t="shared" si="73"/>
        <v>651716</v>
      </c>
      <c r="AN103" s="136">
        <f t="shared" si="73"/>
        <v>521613</v>
      </c>
      <c r="AO103" s="135">
        <f t="shared" si="73"/>
        <v>65637</v>
      </c>
      <c r="AP103" s="135">
        <f t="shared" si="73"/>
        <v>432516</v>
      </c>
      <c r="AQ103" s="135">
        <f t="shared" si="73"/>
        <v>516856</v>
      </c>
      <c r="AR103" s="135">
        <f t="shared" si="73"/>
        <v>711611</v>
      </c>
      <c r="AS103" s="135">
        <f t="shared" si="73"/>
        <v>696373</v>
      </c>
      <c r="AT103" s="135">
        <f t="shared" si="73"/>
        <v>734786</v>
      </c>
      <c r="AU103" s="135">
        <f t="shared" si="73"/>
        <v>757725</v>
      </c>
      <c r="AV103" s="135">
        <f t="shared" si="73"/>
        <v>701640</v>
      </c>
      <c r="AW103" s="135">
        <f t="shared" si="73"/>
        <v>727961</v>
      </c>
      <c r="AX103" s="135">
        <f t="shared" si="73"/>
        <v>733190</v>
      </c>
      <c r="AY103" s="135">
        <f t="shared" si="73"/>
        <v>651716</v>
      </c>
      <c r="AZ103" s="135">
        <f t="shared" si="73"/>
        <v>521613</v>
      </c>
      <c r="BA103" s="135">
        <f t="shared" si="73"/>
        <v>65637</v>
      </c>
      <c r="BB103" s="135">
        <f t="shared" si="73"/>
        <v>432516</v>
      </c>
      <c r="BC103" s="135">
        <f t="shared" si="73"/>
        <v>516856</v>
      </c>
      <c r="BD103" s="135">
        <f t="shared" si="73"/>
        <v>711611</v>
      </c>
      <c r="BE103" s="135">
        <f t="shared" si="73"/>
        <v>696373</v>
      </c>
      <c r="BF103" s="135">
        <f t="shared" si="73"/>
        <v>734786</v>
      </c>
      <c r="BG103" s="135">
        <f t="shared" si="73"/>
        <v>757725</v>
      </c>
      <c r="BH103" s="135">
        <f t="shared" si="73"/>
        <v>701640</v>
      </c>
      <c r="BI103" s="135">
        <f t="shared" si="73"/>
        <v>727961</v>
      </c>
      <c r="BJ103" s="135">
        <f t="shared" si="73"/>
        <v>733190</v>
      </c>
      <c r="BK103" s="135">
        <f t="shared" si="73"/>
        <v>651716</v>
      </c>
      <c r="BL103" s="135">
        <f t="shared" si="73"/>
        <v>521613</v>
      </c>
      <c r="BM103" s="135">
        <f t="shared" si="73"/>
        <v>65637</v>
      </c>
      <c r="BN103" s="135">
        <f t="shared" si="73"/>
        <v>432516</v>
      </c>
      <c r="BO103" s="135">
        <f t="shared" si="73"/>
        <v>516856</v>
      </c>
      <c r="BP103" s="135">
        <f t="shared" si="73"/>
        <v>711611</v>
      </c>
      <c r="BQ103" s="135">
        <f t="shared" ref="BQ103:CD103" si="74">SUBTOTAL(9,BQ98:BQ102)</f>
        <v>696373</v>
      </c>
      <c r="BR103" s="135">
        <f t="shared" si="74"/>
        <v>734786</v>
      </c>
      <c r="BS103" s="135">
        <f t="shared" si="74"/>
        <v>757725</v>
      </c>
      <c r="BT103" s="135">
        <f t="shared" si="74"/>
        <v>701640</v>
      </c>
      <c r="BU103" s="135">
        <f t="shared" si="74"/>
        <v>727961</v>
      </c>
      <c r="BV103" s="135">
        <f t="shared" si="74"/>
        <v>733190</v>
      </c>
      <c r="BW103" s="135">
        <f t="shared" si="74"/>
        <v>651716</v>
      </c>
      <c r="BX103" s="135">
        <f t="shared" si="74"/>
        <v>521613</v>
      </c>
      <c r="BY103" s="134">
        <f t="shared" si="74"/>
        <v>8191079</v>
      </c>
      <c r="BZ103" s="134">
        <f t="shared" si="74"/>
        <v>6373781</v>
      </c>
      <c r="CA103" s="134">
        <f t="shared" si="74"/>
        <v>7251624</v>
      </c>
      <c r="CB103" s="134">
        <f t="shared" si="74"/>
        <v>7251624</v>
      </c>
      <c r="CC103" s="134">
        <f t="shared" si="74"/>
        <v>7251624</v>
      </c>
      <c r="CD103" s="134">
        <f t="shared" si="74"/>
        <v>7251624</v>
      </c>
      <c r="CF103" s="145">
        <f>SUM(Z103:AK103)</f>
        <v>7251624</v>
      </c>
      <c r="CG103" s="145">
        <f>SUM(AL103:AW103)</f>
        <v>7251624</v>
      </c>
    </row>
    <row r="104" spans="1:85" s="98" customFormat="1" outlineLevel="2">
      <c r="A104" s="10">
        <v>2</v>
      </c>
      <c r="B104" s="10">
        <v>85</v>
      </c>
      <c r="C104" s="10" t="s">
        <v>348</v>
      </c>
      <c r="D104" s="131" t="s">
        <v>88</v>
      </c>
      <c r="E104" s="121">
        <v>1228308</v>
      </c>
      <c r="F104" s="121">
        <v>1071614</v>
      </c>
      <c r="G104" s="121">
        <v>943140</v>
      </c>
      <c r="H104" s="121">
        <v>988470</v>
      </c>
      <c r="I104" s="121">
        <v>1333651</v>
      </c>
      <c r="J104" s="121">
        <v>1396372</v>
      </c>
      <c r="K104" s="121">
        <v>1064133</v>
      </c>
      <c r="L104" s="121">
        <v>1241260</v>
      </c>
      <c r="M104" s="121">
        <v>986839</v>
      </c>
      <c r="N104" s="121">
        <v>865489</v>
      </c>
      <c r="O104" s="121">
        <v>1138551</v>
      </c>
      <c r="P104" s="121">
        <v>2013223</v>
      </c>
      <c r="Q104" s="121">
        <v>1254150</v>
      </c>
      <c r="R104" s="121">
        <v>1188407</v>
      </c>
      <c r="S104" s="121">
        <v>1049331</v>
      </c>
      <c r="T104" s="121">
        <v>1269078</v>
      </c>
      <c r="U104" s="121">
        <v>1301629</v>
      </c>
      <c r="V104" s="121">
        <v>1469738</v>
      </c>
      <c r="W104" s="121">
        <v>1197172</v>
      </c>
      <c r="X104" s="121">
        <v>986831</v>
      </c>
      <c r="Y104" s="121">
        <v>1239037</v>
      </c>
      <c r="Z104" s="121">
        <v>865489</v>
      </c>
      <c r="AA104" s="121">
        <v>1138551</v>
      </c>
      <c r="AB104" s="121">
        <v>2013223</v>
      </c>
      <c r="AC104" s="121">
        <v>1254150</v>
      </c>
      <c r="AD104" s="121">
        <v>1188407</v>
      </c>
      <c r="AE104" s="121">
        <v>1049331</v>
      </c>
      <c r="AF104" s="121">
        <v>1269078</v>
      </c>
      <c r="AG104" s="121">
        <v>1301629</v>
      </c>
      <c r="AH104" s="121">
        <v>1469738</v>
      </c>
      <c r="AI104" s="121">
        <v>1197172</v>
      </c>
      <c r="AJ104" s="121">
        <v>986831</v>
      </c>
      <c r="AK104" s="121">
        <v>1239037</v>
      </c>
      <c r="AL104" s="121">
        <v>865489</v>
      </c>
      <c r="AM104" s="121">
        <v>1138551</v>
      </c>
      <c r="AN104" s="121">
        <v>2013223</v>
      </c>
      <c r="AO104" s="130">
        <v>1254150</v>
      </c>
      <c r="AP104" s="130">
        <v>1188407</v>
      </c>
      <c r="AQ104" s="130">
        <v>1049331</v>
      </c>
      <c r="AR104" s="130">
        <v>1269078</v>
      </c>
      <c r="AS104" s="130">
        <v>1301629</v>
      </c>
      <c r="AT104" s="130">
        <v>1469738</v>
      </c>
      <c r="AU104" s="130">
        <v>1197172</v>
      </c>
      <c r="AV104" s="130">
        <v>986831</v>
      </c>
      <c r="AW104" s="130">
        <v>1239037</v>
      </c>
      <c r="AX104" s="130">
        <v>865489</v>
      </c>
      <c r="AY104" s="130">
        <v>1138551</v>
      </c>
      <c r="AZ104" s="130">
        <v>2013223</v>
      </c>
      <c r="BA104" s="130">
        <v>1254150</v>
      </c>
      <c r="BB104" s="130">
        <v>1188407</v>
      </c>
      <c r="BC104" s="130">
        <v>1049331</v>
      </c>
      <c r="BD104" s="130">
        <v>1269078</v>
      </c>
      <c r="BE104" s="130">
        <v>1301629</v>
      </c>
      <c r="BF104" s="130">
        <v>1469738</v>
      </c>
      <c r="BG104" s="130">
        <v>1197172</v>
      </c>
      <c r="BH104" s="130">
        <v>986831</v>
      </c>
      <c r="BI104" s="130">
        <v>1239037</v>
      </c>
      <c r="BJ104" s="130">
        <v>865489</v>
      </c>
      <c r="BK104" s="130">
        <v>1138551</v>
      </c>
      <c r="BL104" s="130">
        <v>2013223</v>
      </c>
      <c r="BM104" s="130">
        <v>1254150</v>
      </c>
      <c r="BN104" s="130">
        <v>1188407</v>
      </c>
      <c r="BO104" s="130">
        <v>1049331</v>
      </c>
      <c r="BP104" s="130">
        <v>1269078</v>
      </c>
      <c r="BQ104" s="130">
        <v>1301629</v>
      </c>
      <c r="BR104" s="130">
        <v>1469738</v>
      </c>
      <c r="BS104" s="130">
        <v>1197172</v>
      </c>
      <c r="BT104" s="130">
        <v>986831</v>
      </c>
      <c r="BU104" s="130">
        <v>1239037</v>
      </c>
      <c r="BV104" s="130">
        <v>865489</v>
      </c>
      <c r="BW104" s="130">
        <v>1138551</v>
      </c>
      <c r="BX104" s="130">
        <v>2013223</v>
      </c>
      <c r="BY104" s="132">
        <f>SUM(E104:P104)</f>
        <v>14271050</v>
      </c>
      <c r="BZ104" s="132">
        <f>SUM(Q104:AB104)</f>
        <v>14972636</v>
      </c>
      <c r="CA104" s="132">
        <f>SUM(AC104:AN104)</f>
        <v>14972636</v>
      </c>
      <c r="CB104" s="132">
        <f>SUM(AO104:AZ104)</f>
        <v>14972636</v>
      </c>
      <c r="CC104" s="132">
        <f>SUM(BA104:BL104)</f>
        <v>14972636</v>
      </c>
      <c r="CD104" s="132">
        <f>SUM(BM104:BX104)</f>
        <v>14972636</v>
      </c>
    </row>
    <row r="105" spans="1:85" s="98" customFormat="1" outlineLevel="2">
      <c r="A105" s="10">
        <v>3</v>
      </c>
      <c r="B105" s="10">
        <v>85</v>
      </c>
      <c r="C105" s="10" t="s">
        <v>348</v>
      </c>
      <c r="D105" s="131" t="s">
        <v>88</v>
      </c>
      <c r="E105" s="121">
        <v>14645895</v>
      </c>
      <c r="F105" s="121">
        <v>4287109</v>
      </c>
      <c r="G105" s="121">
        <v>5966662</v>
      </c>
      <c r="H105" s="121">
        <v>5879718</v>
      </c>
      <c r="I105" s="121">
        <v>16160382</v>
      </c>
      <c r="J105" s="121">
        <v>11948693</v>
      </c>
      <c r="K105" s="121">
        <v>5762792</v>
      </c>
      <c r="L105" s="121">
        <v>6245285</v>
      </c>
      <c r="M105" s="121">
        <v>8756579</v>
      </c>
      <c r="N105" s="121">
        <v>7067475</v>
      </c>
      <c r="O105" s="121">
        <v>7139340</v>
      </c>
      <c r="P105" s="121">
        <v>15046850</v>
      </c>
      <c r="Q105" s="121">
        <v>5797290</v>
      </c>
      <c r="R105" s="121">
        <v>10859033</v>
      </c>
      <c r="S105" s="121">
        <v>5354413</v>
      </c>
      <c r="T105" s="121">
        <v>4384500</v>
      </c>
      <c r="U105" s="121">
        <v>13981502</v>
      </c>
      <c r="V105" s="121">
        <v>7599157</v>
      </c>
      <c r="W105" s="121">
        <v>5094900</v>
      </c>
      <c r="X105" s="121">
        <v>5713926</v>
      </c>
      <c r="Y105" s="121">
        <v>4679715</v>
      </c>
      <c r="Z105" s="121">
        <v>7067475</v>
      </c>
      <c r="AA105" s="121">
        <v>7139340</v>
      </c>
      <c r="AB105" s="121">
        <v>15046850</v>
      </c>
      <c r="AC105" s="121">
        <v>5797290</v>
      </c>
      <c r="AD105" s="121">
        <v>10859033</v>
      </c>
      <c r="AE105" s="121">
        <v>5354413</v>
      </c>
      <c r="AF105" s="121">
        <v>4384500</v>
      </c>
      <c r="AG105" s="121">
        <v>13981502</v>
      </c>
      <c r="AH105" s="121">
        <v>7599157</v>
      </c>
      <c r="AI105" s="121">
        <v>5094900</v>
      </c>
      <c r="AJ105" s="121">
        <v>5713926</v>
      </c>
      <c r="AK105" s="121">
        <v>4679715</v>
      </c>
      <c r="AL105" s="121">
        <v>7067475</v>
      </c>
      <c r="AM105" s="121">
        <v>7139340</v>
      </c>
      <c r="AN105" s="121">
        <v>15046850</v>
      </c>
      <c r="AO105" s="130">
        <v>5797290</v>
      </c>
      <c r="AP105" s="130">
        <v>10859033</v>
      </c>
      <c r="AQ105" s="130">
        <v>5354413</v>
      </c>
      <c r="AR105" s="130">
        <v>4384500</v>
      </c>
      <c r="AS105" s="130">
        <v>13981502</v>
      </c>
      <c r="AT105" s="130">
        <v>7599157</v>
      </c>
      <c r="AU105" s="130">
        <v>5094900</v>
      </c>
      <c r="AV105" s="130">
        <v>5713926</v>
      </c>
      <c r="AW105" s="130">
        <v>4679715</v>
      </c>
      <c r="AX105" s="130">
        <v>7067475</v>
      </c>
      <c r="AY105" s="130">
        <v>7139340</v>
      </c>
      <c r="AZ105" s="130">
        <v>15046850</v>
      </c>
      <c r="BA105" s="130">
        <v>5797290</v>
      </c>
      <c r="BB105" s="130">
        <v>10859033</v>
      </c>
      <c r="BC105" s="130">
        <v>5354413</v>
      </c>
      <c r="BD105" s="130">
        <v>4384500</v>
      </c>
      <c r="BE105" s="130">
        <v>13981502</v>
      </c>
      <c r="BF105" s="130">
        <v>7599157</v>
      </c>
      <c r="BG105" s="130">
        <v>5094900</v>
      </c>
      <c r="BH105" s="130">
        <v>5713926</v>
      </c>
      <c r="BI105" s="130">
        <v>4679715</v>
      </c>
      <c r="BJ105" s="130">
        <v>7067475</v>
      </c>
      <c r="BK105" s="130">
        <v>7139340</v>
      </c>
      <c r="BL105" s="130">
        <v>15046850</v>
      </c>
      <c r="BM105" s="130">
        <v>5797290</v>
      </c>
      <c r="BN105" s="130">
        <v>10859033</v>
      </c>
      <c r="BO105" s="130">
        <v>5354413</v>
      </c>
      <c r="BP105" s="130">
        <v>4384500</v>
      </c>
      <c r="BQ105" s="130">
        <v>13981502</v>
      </c>
      <c r="BR105" s="130">
        <v>7599157</v>
      </c>
      <c r="BS105" s="130">
        <v>5094900</v>
      </c>
      <c r="BT105" s="130">
        <v>5713926</v>
      </c>
      <c r="BU105" s="130">
        <v>4679715</v>
      </c>
      <c r="BV105" s="130">
        <v>7067475</v>
      </c>
      <c r="BW105" s="130">
        <v>7139340</v>
      </c>
      <c r="BX105" s="130">
        <v>15046850</v>
      </c>
      <c r="BY105" s="132">
        <f>SUM(E105:P105)</f>
        <v>108906780</v>
      </c>
      <c r="BZ105" s="132">
        <f>SUM(Q105:AB105)</f>
        <v>92718101</v>
      </c>
      <c r="CA105" s="132">
        <f>SUM(AC105:AN105)</f>
        <v>92718101</v>
      </c>
      <c r="CB105" s="132">
        <f>SUM(AO105:AZ105)</f>
        <v>92718101</v>
      </c>
      <c r="CC105" s="132">
        <f>SUM(BA105:BL105)</f>
        <v>92718101</v>
      </c>
      <c r="CD105" s="132">
        <f>SUM(BM105:BX105)</f>
        <v>92718101</v>
      </c>
    </row>
    <row r="106" spans="1:85" s="98" customFormat="1" outlineLevel="1">
      <c r="A106" s="10"/>
      <c r="B106" s="10"/>
      <c r="C106" s="10"/>
      <c r="D106" s="137" t="s">
        <v>347</v>
      </c>
      <c r="E106" s="136">
        <f t="shared" ref="E106:AJ106" si="75">SUBTOTAL(9,E104:E105)</f>
        <v>15874203</v>
      </c>
      <c r="F106" s="136">
        <f t="shared" si="75"/>
        <v>5358723</v>
      </c>
      <c r="G106" s="136">
        <f t="shared" si="75"/>
        <v>6909802</v>
      </c>
      <c r="H106" s="136">
        <f t="shared" si="75"/>
        <v>6868188</v>
      </c>
      <c r="I106" s="136">
        <f t="shared" si="75"/>
        <v>17494033</v>
      </c>
      <c r="J106" s="136">
        <f t="shared" si="75"/>
        <v>13345065</v>
      </c>
      <c r="K106" s="136">
        <f t="shared" si="75"/>
        <v>6826925</v>
      </c>
      <c r="L106" s="136">
        <f t="shared" si="75"/>
        <v>7486545</v>
      </c>
      <c r="M106" s="136">
        <f t="shared" si="75"/>
        <v>9743418</v>
      </c>
      <c r="N106" s="136">
        <f t="shared" si="75"/>
        <v>7932964</v>
      </c>
      <c r="O106" s="136">
        <f t="shared" si="75"/>
        <v>8277891</v>
      </c>
      <c r="P106" s="136">
        <f t="shared" si="75"/>
        <v>17060073</v>
      </c>
      <c r="Q106" s="136">
        <f t="shared" si="75"/>
        <v>7051440</v>
      </c>
      <c r="R106" s="136">
        <f t="shared" si="75"/>
        <v>12047440</v>
      </c>
      <c r="S106" s="136">
        <f t="shared" si="75"/>
        <v>6403744</v>
      </c>
      <c r="T106" s="136">
        <f t="shared" si="75"/>
        <v>5653578</v>
      </c>
      <c r="U106" s="136">
        <f t="shared" si="75"/>
        <v>15283131</v>
      </c>
      <c r="V106" s="136">
        <f t="shared" si="75"/>
        <v>9068895</v>
      </c>
      <c r="W106" s="136">
        <f t="shared" si="75"/>
        <v>6292072</v>
      </c>
      <c r="X106" s="136">
        <f t="shared" si="75"/>
        <v>6700757</v>
      </c>
      <c r="Y106" s="136">
        <f t="shared" si="75"/>
        <v>5918752</v>
      </c>
      <c r="Z106" s="136">
        <f t="shared" si="75"/>
        <v>7932964</v>
      </c>
      <c r="AA106" s="136">
        <f t="shared" si="75"/>
        <v>8277891</v>
      </c>
      <c r="AB106" s="136">
        <f t="shared" si="75"/>
        <v>17060073</v>
      </c>
      <c r="AC106" s="136">
        <f t="shared" si="75"/>
        <v>7051440</v>
      </c>
      <c r="AD106" s="136">
        <f t="shared" si="75"/>
        <v>12047440</v>
      </c>
      <c r="AE106" s="136">
        <f t="shared" si="75"/>
        <v>6403744</v>
      </c>
      <c r="AF106" s="136">
        <f t="shared" si="75"/>
        <v>5653578</v>
      </c>
      <c r="AG106" s="136">
        <f t="shared" si="75"/>
        <v>15283131</v>
      </c>
      <c r="AH106" s="136">
        <f t="shared" si="75"/>
        <v>9068895</v>
      </c>
      <c r="AI106" s="136">
        <f t="shared" si="75"/>
        <v>6292072</v>
      </c>
      <c r="AJ106" s="136">
        <f t="shared" si="75"/>
        <v>6700757</v>
      </c>
      <c r="AK106" s="136">
        <f t="shared" ref="AK106:BP106" si="76">SUBTOTAL(9,AK104:AK105)</f>
        <v>5918752</v>
      </c>
      <c r="AL106" s="136">
        <f t="shared" si="76"/>
        <v>7932964</v>
      </c>
      <c r="AM106" s="136">
        <f t="shared" si="76"/>
        <v>8277891</v>
      </c>
      <c r="AN106" s="136">
        <f t="shared" si="76"/>
        <v>17060073</v>
      </c>
      <c r="AO106" s="135">
        <f t="shared" si="76"/>
        <v>7051440</v>
      </c>
      <c r="AP106" s="135">
        <f t="shared" si="76"/>
        <v>12047440</v>
      </c>
      <c r="AQ106" s="135">
        <f t="shared" si="76"/>
        <v>6403744</v>
      </c>
      <c r="AR106" s="135">
        <f t="shared" si="76"/>
        <v>5653578</v>
      </c>
      <c r="AS106" s="135">
        <f t="shared" si="76"/>
        <v>15283131</v>
      </c>
      <c r="AT106" s="135">
        <f t="shared" si="76"/>
        <v>9068895</v>
      </c>
      <c r="AU106" s="135">
        <f t="shared" si="76"/>
        <v>6292072</v>
      </c>
      <c r="AV106" s="135">
        <f t="shared" si="76"/>
        <v>6700757</v>
      </c>
      <c r="AW106" s="135">
        <f t="shared" si="76"/>
        <v>5918752</v>
      </c>
      <c r="AX106" s="135">
        <f t="shared" si="76"/>
        <v>7932964</v>
      </c>
      <c r="AY106" s="135">
        <f t="shared" si="76"/>
        <v>8277891</v>
      </c>
      <c r="AZ106" s="135">
        <f t="shared" si="76"/>
        <v>17060073</v>
      </c>
      <c r="BA106" s="135">
        <f t="shared" si="76"/>
        <v>7051440</v>
      </c>
      <c r="BB106" s="135">
        <f t="shared" si="76"/>
        <v>12047440</v>
      </c>
      <c r="BC106" s="135">
        <f t="shared" si="76"/>
        <v>6403744</v>
      </c>
      <c r="BD106" s="135">
        <f t="shared" si="76"/>
        <v>5653578</v>
      </c>
      <c r="BE106" s="135">
        <f t="shared" si="76"/>
        <v>15283131</v>
      </c>
      <c r="BF106" s="135">
        <f t="shared" si="76"/>
        <v>9068895</v>
      </c>
      <c r="BG106" s="135">
        <f t="shared" si="76"/>
        <v>6292072</v>
      </c>
      <c r="BH106" s="135">
        <f t="shared" si="76"/>
        <v>6700757</v>
      </c>
      <c r="BI106" s="135">
        <f t="shared" si="76"/>
        <v>5918752</v>
      </c>
      <c r="BJ106" s="135">
        <f t="shared" si="76"/>
        <v>7932964</v>
      </c>
      <c r="BK106" s="135">
        <f t="shared" si="76"/>
        <v>8277891</v>
      </c>
      <c r="BL106" s="135">
        <f t="shared" si="76"/>
        <v>17060073</v>
      </c>
      <c r="BM106" s="135">
        <f t="shared" si="76"/>
        <v>7051440</v>
      </c>
      <c r="BN106" s="135">
        <f t="shared" si="76"/>
        <v>12047440</v>
      </c>
      <c r="BO106" s="135">
        <f t="shared" si="76"/>
        <v>6403744</v>
      </c>
      <c r="BP106" s="135">
        <f t="shared" si="76"/>
        <v>5653578</v>
      </c>
      <c r="BQ106" s="135">
        <f t="shared" ref="BQ106:CD106" si="77">SUBTOTAL(9,BQ104:BQ105)</f>
        <v>15283131</v>
      </c>
      <c r="BR106" s="135">
        <f t="shared" si="77"/>
        <v>9068895</v>
      </c>
      <c r="BS106" s="135">
        <f t="shared" si="77"/>
        <v>6292072</v>
      </c>
      <c r="BT106" s="135">
        <f t="shared" si="77"/>
        <v>6700757</v>
      </c>
      <c r="BU106" s="135">
        <f t="shared" si="77"/>
        <v>5918752</v>
      </c>
      <c r="BV106" s="135">
        <f t="shared" si="77"/>
        <v>7932964</v>
      </c>
      <c r="BW106" s="135">
        <f t="shared" si="77"/>
        <v>8277891</v>
      </c>
      <c r="BX106" s="135">
        <f t="shared" si="77"/>
        <v>17060073</v>
      </c>
      <c r="BY106" s="134">
        <f t="shared" si="77"/>
        <v>123177830</v>
      </c>
      <c r="BZ106" s="134">
        <f t="shared" si="77"/>
        <v>107690737</v>
      </c>
      <c r="CA106" s="134">
        <f t="shared" si="77"/>
        <v>107690737</v>
      </c>
      <c r="CB106" s="134">
        <f t="shared" si="77"/>
        <v>107690737</v>
      </c>
      <c r="CC106" s="134">
        <f t="shared" si="77"/>
        <v>107690737</v>
      </c>
      <c r="CD106" s="134">
        <f t="shared" si="77"/>
        <v>107690737</v>
      </c>
      <c r="CF106" s="145">
        <f>SUM(Z106:AK106)</f>
        <v>107690737</v>
      </c>
      <c r="CG106" s="145">
        <f>SUM(AL106:AW106)</f>
        <v>107690737</v>
      </c>
    </row>
    <row r="107" spans="1:85" s="98" customFormat="1">
      <c r="A107" s="10"/>
      <c r="B107" s="10"/>
      <c r="C107" s="10"/>
      <c r="D107" s="133" t="s">
        <v>346</v>
      </c>
      <c r="E107" s="121">
        <f t="shared" ref="E107:AJ107" si="78">SUBTOTAL(9,E6:E105)</f>
        <v>7630288091</v>
      </c>
      <c r="F107" s="121">
        <f t="shared" si="78"/>
        <v>7173332494</v>
      </c>
      <c r="G107" s="121">
        <f t="shared" si="78"/>
        <v>6658378956</v>
      </c>
      <c r="H107" s="121">
        <f t="shared" si="78"/>
        <v>7206774449</v>
      </c>
      <c r="I107" s="121">
        <f t="shared" si="78"/>
        <v>7990802430</v>
      </c>
      <c r="J107" s="121">
        <f t="shared" si="78"/>
        <v>8863841415</v>
      </c>
      <c r="K107" s="121">
        <f t="shared" si="78"/>
        <v>9749979417</v>
      </c>
      <c r="L107" s="121">
        <f t="shared" si="78"/>
        <v>9633928361</v>
      </c>
      <c r="M107" s="121">
        <f t="shared" si="78"/>
        <v>9744977543</v>
      </c>
      <c r="N107" s="121">
        <f t="shared" si="78"/>
        <v>9229813982</v>
      </c>
      <c r="O107" s="121">
        <f t="shared" si="78"/>
        <v>8183934281</v>
      </c>
      <c r="P107" s="121">
        <f t="shared" si="78"/>
        <v>7783239080</v>
      </c>
      <c r="Q107" s="121">
        <f t="shared" si="78"/>
        <v>8874446274</v>
      </c>
      <c r="R107" s="121">
        <f t="shared" si="78"/>
        <v>7265209443</v>
      </c>
      <c r="S107" s="121">
        <f t="shared" si="78"/>
        <v>6978925361</v>
      </c>
      <c r="T107" s="121">
        <f t="shared" si="78"/>
        <v>6660151208</v>
      </c>
      <c r="U107" s="121">
        <f t="shared" si="78"/>
        <v>8059226776</v>
      </c>
      <c r="V107" s="121">
        <f t="shared" si="78"/>
        <v>9724376063</v>
      </c>
      <c r="W107" s="121">
        <f t="shared" si="78"/>
        <v>10212513332</v>
      </c>
      <c r="X107" s="121">
        <f t="shared" si="78"/>
        <v>10091684704</v>
      </c>
      <c r="Y107" s="121">
        <f t="shared" si="78"/>
        <v>9917758424</v>
      </c>
      <c r="Z107" s="121">
        <f t="shared" si="78"/>
        <v>9112955689</v>
      </c>
      <c r="AA107" s="121">
        <f t="shared" si="78"/>
        <v>7917515966</v>
      </c>
      <c r="AB107" s="121">
        <f t="shared" si="78"/>
        <v>7545793507</v>
      </c>
      <c r="AC107" s="121">
        <f t="shared" si="78"/>
        <v>7615244837</v>
      </c>
      <c r="AD107" s="121">
        <f t="shared" si="78"/>
        <v>7138961969</v>
      </c>
      <c r="AE107" s="121">
        <f t="shared" si="78"/>
        <v>6746603927</v>
      </c>
      <c r="AF107" s="121">
        <f t="shared" si="78"/>
        <v>7119910609</v>
      </c>
      <c r="AG107" s="121">
        <f t="shared" si="78"/>
        <v>8008669169</v>
      </c>
      <c r="AH107" s="121">
        <f t="shared" si="78"/>
        <v>8802347561</v>
      </c>
      <c r="AI107" s="121">
        <f t="shared" si="78"/>
        <v>9652021846</v>
      </c>
      <c r="AJ107" s="121">
        <f t="shared" si="78"/>
        <v>9485542165</v>
      </c>
      <c r="AK107" s="121">
        <f t="shared" ref="AK107:BP107" si="79">SUBTOTAL(9,AK6:AK105)</f>
        <v>9606909161</v>
      </c>
      <c r="AL107" s="121">
        <f t="shared" si="79"/>
        <v>9003639529</v>
      </c>
      <c r="AM107" s="121">
        <f t="shared" si="79"/>
        <v>7953999127</v>
      </c>
      <c r="AN107" s="121">
        <f t="shared" si="79"/>
        <v>7595592536</v>
      </c>
      <c r="AO107" s="130">
        <f t="shared" si="79"/>
        <v>7692042460</v>
      </c>
      <c r="AP107" s="130">
        <f t="shared" si="79"/>
        <v>7214655964</v>
      </c>
      <c r="AQ107" s="130">
        <f t="shared" si="79"/>
        <v>6813592101</v>
      </c>
      <c r="AR107" s="130">
        <f t="shared" si="79"/>
        <v>7188901260</v>
      </c>
      <c r="AS107" s="130">
        <f t="shared" si="79"/>
        <v>8081999628</v>
      </c>
      <c r="AT107" s="130">
        <f t="shared" si="79"/>
        <v>8879793392</v>
      </c>
      <c r="AU107" s="130">
        <f t="shared" si="79"/>
        <v>9738840762</v>
      </c>
      <c r="AV107" s="130">
        <f t="shared" si="79"/>
        <v>9577419576</v>
      </c>
      <c r="AW107" s="130">
        <f t="shared" si="79"/>
        <v>9713277904</v>
      </c>
      <c r="AX107" s="130">
        <f t="shared" si="79"/>
        <v>9128912200</v>
      </c>
      <c r="AY107" s="130">
        <f t="shared" si="79"/>
        <v>8098112111</v>
      </c>
      <c r="AZ107" s="130">
        <f t="shared" si="79"/>
        <v>7765053732</v>
      </c>
      <c r="BA107" s="130">
        <f t="shared" si="79"/>
        <v>7863911287</v>
      </c>
      <c r="BB107" s="130">
        <f t="shared" si="79"/>
        <v>7385061752</v>
      </c>
      <c r="BC107" s="130">
        <f t="shared" si="79"/>
        <v>6968382993</v>
      </c>
      <c r="BD107" s="130">
        <f t="shared" si="79"/>
        <v>7342827830</v>
      </c>
      <c r="BE107" s="130">
        <f t="shared" si="79"/>
        <v>8242558173</v>
      </c>
      <c r="BF107" s="130">
        <f t="shared" si="79"/>
        <v>9027074615</v>
      </c>
      <c r="BG107" s="130">
        <f t="shared" si="79"/>
        <v>9903477893</v>
      </c>
      <c r="BH107" s="130">
        <f t="shared" si="79"/>
        <v>9737177892</v>
      </c>
      <c r="BI107" s="130">
        <f t="shared" si="79"/>
        <v>9881589898</v>
      </c>
      <c r="BJ107" s="130">
        <f t="shared" si="79"/>
        <v>9305535305</v>
      </c>
      <c r="BK107" s="130">
        <f t="shared" si="79"/>
        <v>8284152279</v>
      </c>
      <c r="BL107" s="130">
        <f t="shared" si="79"/>
        <v>7966096201</v>
      </c>
      <c r="BM107" s="130">
        <f t="shared" si="79"/>
        <v>8198399240</v>
      </c>
      <c r="BN107" s="130">
        <f t="shared" si="79"/>
        <v>7585446699</v>
      </c>
      <c r="BO107" s="130">
        <f t="shared" si="79"/>
        <v>7143822563</v>
      </c>
      <c r="BP107" s="130">
        <f t="shared" si="79"/>
        <v>7508512738</v>
      </c>
      <c r="BQ107" s="130">
        <f t="shared" ref="BQ107:CD107" si="80">SUBTOTAL(9,BQ6:BQ105)</f>
        <v>8437154936</v>
      </c>
      <c r="BR107" s="130">
        <f t="shared" si="80"/>
        <v>9247637018</v>
      </c>
      <c r="BS107" s="130">
        <f t="shared" si="80"/>
        <v>10084535469</v>
      </c>
      <c r="BT107" s="130">
        <f t="shared" si="80"/>
        <v>9873890049</v>
      </c>
      <c r="BU107" s="130">
        <f t="shared" si="80"/>
        <v>10016579336</v>
      </c>
      <c r="BV107" s="130">
        <f t="shared" si="80"/>
        <v>9456185334</v>
      </c>
      <c r="BW107" s="130">
        <f t="shared" si="80"/>
        <v>8405965479</v>
      </c>
      <c r="BX107" s="130">
        <f t="shared" si="80"/>
        <v>8157792213</v>
      </c>
      <c r="BY107" s="132">
        <f t="shared" si="80"/>
        <v>99849286481</v>
      </c>
      <c r="BZ107" s="132">
        <f t="shared" si="80"/>
        <v>102360552727</v>
      </c>
      <c r="CA107" s="132">
        <f t="shared" si="80"/>
        <v>98729438414</v>
      </c>
      <c r="CB107" s="132">
        <f t="shared" si="80"/>
        <v>99892597066</v>
      </c>
      <c r="CC107" s="132">
        <f t="shared" si="80"/>
        <v>101907842092</v>
      </c>
      <c r="CD107" s="132">
        <f t="shared" si="80"/>
        <v>104115917046</v>
      </c>
    </row>
    <row r="108" spans="1:85" s="98" customFormat="1">
      <c r="A108" s="131"/>
      <c r="B108" s="131"/>
      <c r="C108" s="131"/>
      <c r="D108" s="13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row>
    <row r="109" spans="1:85" ht="13.8" thickBot="1">
      <c r="D109" s="128" t="s">
        <v>345</v>
      </c>
      <c r="E109" s="127">
        <v>7881414963</v>
      </c>
      <c r="F109" s="127">
        <v>7403941924</v>
      </c>
      <c r="G109" s="127">
        <v>6879255096</v>
      </c>
      <c r="H109" s="127">
        <v>7434516018</v>
      </c>
      <c r="I109" s="127">
        <v>8229579002</v>
      </c>
      <c r="J109" s="127">
        <v>9108650181</v>
      </c>
      <c r="K109" s="127">
        <v>9998657339</v>
      </c>
      <c r="L109" s="127">
        <v>9877098692</v>
      </c>
      <c r="M109" s="127">
        <v>9996147858</v>
      </c>
      <c r="N109" s="127">
        <v>9480037166</v>
      </c>
      <c r="O109" s="127">
        <v>8426285284</v>
      </c>
      <c r="P109" s="127">
        <v>8038985040</v>
      </c>
      <c r="Q109" s="127">
        <v>9116973254</v>
      </c>
      <c r="R109" s="127">
        <v>7491191418</v>
      </c>
      <c r="S109" s="127">
        <v>7202475549</v>
      </c>
      <c r="T109" s="127">
        <v>6885209812</v>
      </c>
      <c r="U109" s="127">
        <v>8296041541</v>
      </c>
      <c r="V109" s="127">
        <v>9976346291</v>
      </c>
      <c r="W109" s="127">
        <v>10473503945</v>
      </c>
      <c r="X109" s="127">
        <v>10347574754</v>
      </c>
      <c r="Y109" s="127">
        <v>10176323036</v>
      </c>
      <c r="Z109" s="127">
        <v>9358101121</v>
      </c>
      <c r="AA109" s="127">
        <v>8155658054</v>
      </c>
      <c r="AB109" s="127">
        <v>7795720487</v>
      </c>
      <c r="AC109" s="127">
        <v>7850152695</v>
      </c>
      <c r="AD109" s="127">
        <v>7362267469</v>
      </c>
      <c r="AE109" s="127">
        <v>6967507452</v>
      </c>
      <c r="AF109" s="127">
        <v>7343568307</v>
      </c>
      <c r="AG109" s="127">
        <v>8244802537</v>
      </c>
      <c r="AH109" s="127">
        <v>9053587236</v>
      </c>
      <c r="AI109" s="127">
        <v>9910677738</v>
      </c>
      <c r="AJ109" s="127">
        <v>9739156677</v>
      </c>
      <c r="AK109" s="127">
        <v>9865473773</v>
      </c>
      <c r="AL109" s="127">
        <v>9248784961</v>
      </c>
      <c r="AM109" s="127">
        <v>8192141215</v>
      </c>
      <c r="AN109" s="127">
        <v>7845519516</v>
      </c>
      <c r="AO109" s="129">
        <v>7926950316</v>
      </c>
      <c r="AP109" s="129">
        <v>7437961464</v>
      </c>
      <c r="AQ109" s="129">
        <v>7034495626</v>
      </c>
      <c r="AR109" s="129">
        <v>7412558958</v>
      </c>
      <c r="AS109" s="129">
        <v>8318132996</v>
      </c>
      <c r="AT109" s="129">
        <v>9131033067</v>
      </c>
      <c r="AU109" s="129">
        <v>9997496654</v>
      </c>
      <c r="AV109" s="129">
        <v>9831034088</v>
      </c>
      <c r="AW109" s="129">
        <v>9971842516</v>
      </c>
      <c r="AX109" s="129">
        <v>9374057632</v>
      </c>
      <c r="AY109" s="129">
        <v>8336254199</v>
      </c>
      <c r="AZ109" s="129">
        <v>8014980712</v>
      </c>
      <c r="BA109" s="129">
        <v>8098819141</v>
      </c>
      <c r="BB109" s="129">
        <v>7608367252</v>
      </c>
      <c r="BC109" s="129">
        <v>7189286518</v>
      </c>
      <c r="BD109" s="129">
        <v>7566485528</v>
      </c>
      <c r="BE109" s="129">
        <v>8478691541</v>
      </c>
      <c r="BF109" s="129">
        <v>9278314290</v>
      </c>
      <c r="BG109" s="129">
        <v>10162133785</v>
      </c>
      <c r="BH109" s="129">
        <v>9990792404</v>
      </c>
      <c r="BI109" s="129">
        <v>10140154510</v>
      </c>
      <c r="BJ109" s="129">
        <v>9550680737</v>
      </c>
      <c r="BK109" s="129">
        <v>8522294367</v>
      </c>
      <c r="BL109" s="129">
        <v>8216023181</v>
      </c>
      <c r="BM109" s="129">
        <v>8433307092</v>
      </c>
      <c r="BN109" s="129">
        <v>7808752199</v>
      </c>
      <c r="BO109" s="129">
        <v>7364726088</v>
      </c>
      <c r="BP109" s="129">
        <v>7732170436</v>
      </c>
      <c r="BQ109" s="129">
        <v>8673288304</v>
      </c>
      <c r="BR109" s="129">
        <v>9498876693</v>
      </c>
      <c r="BS109" s="129">
        <v>10343191361</v>
      </c>
      <c r="BT109" s="129">
        <v>10127504561</v>
      </c>
      <c r="BU109" s="129">
        <v>10275143948</v>
      </c>
      <c r="BV109" s="129">
        <v>9701330766</v>
      </c>
      <c r="BW109" s="129">
        <v>8644107567</v>
      </c>
      <c r="BX109" s="129">
        <v>8407719193</v>
      </c>
      <c r="BY109" s="129">
        <v>102754568563</v>
      </c>
      <c r="BZ109" s="129">
        <v>105275119262</v>
      </c>
      <c r="CA109" s="129">
        <v>101623639576</v>
      </c>
      <c r="CB109" s="129">
        <v>102786798228</v>
      </c>
      <c r="CC109" s="129">
        <v>104802043254</v>
      </c>
      <c r="CD109" s="129">
        <v>107010118208</v>
      </c>
      <c r="CF109" s="143">
        <f>SUM(CF8:CF106)</f>
        <v>98752476406</v>
      </c>
      <c r="CG109" s="143">
        <f>SUM(CG8:CG106)</f>
        <v>99453754239</v>
      </c>
    </row>
    <row r="110" spans="1:85" ht="13.8" thickTop="1">
      <c r="D110" s="128" t="s">
        <v>344</v>
      </c>
      <c r="E110" s="127" t="b">
        <f t="shared" ref="E110:AJ110" si="81">E109=E107</f>
        <v>0</v>
      </c>
      <c r="F110" s="127" t="b">
        <f t="shared" si="81"/>
        <v>0</v>
      </c>
      <c r="G110" s="127" t="b">
        <f t="shared" si="81"/>
        <v>0</v>
      </c>
      <c r="H110" s="127" t="b">
        <f t="shared" si="81"/>
        <v>0</v>
      </c>
      <c r="I110" s="127" t="b">
        <f t="shared" si="81"/>
        <v>0</v>
      </c>
      <c r="J110" s="127" t="b">
        <f t="shared" si="81"/>
        <v>0</v>
      </c>
      <c r="K110" s="127" t="b">
        <f t="shared" si="81"/>
        <v>0</v>
      </c>
      <c r="L110" s="127" t="b">
        <f t="shared" si="81"/>
        <v>0</v>
      </c>
      <c r="M110" s="127" t="b">
        <f t="shared" si="81"/>
        <v>0</v>
      </c>
      <c r="N110" s="127" t="b">
        <f t="shared" si="81"/>
        <v>0</v>
      </c>
      <c r="O110" s="127" t="b">
        <f t="shared" si="81"/>
        <v>0</v>
      </c>
      <c r="P110" s="127" t="b">
        <f t="shared" si="81"/>
        <v>0</v>
      </c>
      <c r="Q110" s="127" t="b">
        <f t="shared" si="81"/>
        <v>0</v>
      </c>
      <c r="R110" s="127" t="b">
        <f t="shared" si="81"/>
        <v>0</v>
      </c>
      <c r="S110" s="127" t="b">
        <f t="shared" si="81"/>
        <v>0</v>
      </c>
      <c r="T110" s="127" t="b">
        <f t="shared" si="81"/>
        <v>0</v>
      </c>
      <c r="U110" s="127" t="b">
        <f t="shared" si="81"/>
        <v>0</v>
      </c>
      <c r="V110" s="127" t="b">
        <f t="shared" si="81"/>
        <v>0</v>
      </c>
      <c r="W110" s="127" t="b">
        <f t="shared" si="81"/>
        <v>0</v>
      </c>
      <c r="X110" s="127" t="b">
        <f t="shared" si="81"/>
        <v>0</v>
      </c>
      <c r="Y110" s="127" t="b">
        <f t="shared" si="81"/>
        <v>0</v>
      </c>
      <c r="Z110" s="127" t="b">
        <f t="shared" si="81"/>
        <v>0</v>
      </c>
      <c r="AA110" s="127" t="b">
        <f t="shared" si="81"/>
        <v>0</v>
      </c>
      <c r="AB110" s="127" t="b">
        <f t="shared" si="81"/>
        <v>0</v>
      </c>
      <c r="AC110" s="127" t="b">
        <f t="shared" si="81"/>
        <v>0</v>
      </c>
      <c r="AD110" s="127" t="b">
        <f t="shared" si="81"/>
        <v>0</v>
      </c>
      <c r="AE110" s="127" t="b">
        <f t="shared" si="81"/>
        <v>0</v>
      </c>
      <c r="AF110" s="127" t="b">
        <f t="shared" si="81"/>
        <v>0</v>
      </c>
      <c r="AG110" s="127" t="b">
        <f t="shared" si="81"/>
        <v>0</v>
      </c>
      <c r="AH110" s="127" t="b">
        <f t="shared" si="81"/>
        <v>0</v>
      </c>
      <c r="AI110" s="127" t="b">
        <f t="shared" si="81"/>
        <v>0</v>
      </c>
      <c r="AJ110" s="127" t="b">
        <f t="shared" si="81"/>
        <v>0</v>
      </c>
      <c r="AK110" s="127" t="b">
        <f t="shared" ref="AK110:BP110" si="82">AK109=AK107</f>
        <v>0</v>
      </c>
      <c r="AL110" s="127" t="b">
        <f t="shared" si="82"/>
        <v>0</v>
      </c>
      <c r="AM110" s="127" t="b">
        <f t="shared" si="82"/>
        <v>0</v>
      </c>
      <c r="AN110" s="127" t="b">
        <f t="shared" si="82"/>
        <v>0</v>
      </c>
      <c r="AO110" s="127" t="b">
        <f t="shared" si="82"/>
        <v>0</v>
      </c>
      <c r="AP110" s="127" t="b">
        <f t="shared" si="82"/>
        <v>0</v>
      </c>
      <c r="AQ110" s="127" t="b">
        <f t="shared" si="82"/>
        <v>0</v>
      </c>
      <c r="AR110" s="127" t="b">
        <f t="shared" si="82"/>
        <v>0</v>
      </c>
      <c r="AS110" s="127" t="b">
        <f t="shared" si="82"/>
        <v>0</v>
      </c>
      <c r="AT110" s="127" t="b">
        <f t="shared" si="82"/>
        <v>0</v>
      </c>
      <c r="AU110" s="127" t="b">
        <f t="shared" si="82"/>
        <v>0</v>
      </c>
      <c r="AV110" s="127" t="b">
        <f t="shared" si="82"/>
        <v>0</v>
      </c>
      <c r="AW110" s="127" t="b">
        <f t="shared" si="82"/>
        <v>0</v>
      </c>
      <c r="AX110" s="127" t="b">
        <f t="shared" si="82"/>
        <v>0</v>
      </c>
      <c r="AY110" s="127" t="b">
        <f t="shared" si="82"/>
        <v>0</v>
      </c>
      <c r="AZ110" s="127" t="b">
        <f t="shared" si="82"/>
        <v>0</v>
      </c>
      <c r="BA110" s="127" t="b">
        <f t="shared" si="82"/>
        <v>0</v>
      </c>
      <c r="BB110" s="127" t="b">
        <f t="shared" si="82"/>
        <v>0</v>
      </c>
      <c r="BC110" s="127" t="b">
        <f t="shared" si="82"/>
        <v>0</v>
      </c>
      <c r="BD110" s="127" t="b">
        <f t="shared" si="82"/>
        <v>0</v>
      </c>
      <c r="BE110" s="127" t="b">
        <f t="shared" si="82"/>
        <v>0</v>
      </c>
      <c r="BF110" s="127" t="b">
        <f t="shared" si="82"/>
        <v>0</v>
      </c>
      <c r="BG110" s="127" t="b">
        <f t="shared" si="82"/>
        <v>0</v>
      </c>
      <c r="BH110" s="127" t="b">
        <f t="shared" si="82"/>
        <v>0</v>
      </c>
      <c r="BI110" s="127" t="b">
        <f t="shared" si="82"/>
        <v>0</v>
      </c>
      <c r="BJ110" s="127" t="b">
        <f t="shared" si="82"/>
        <v>0</v>
      </c>
      <c r="BK110" s="127" t="b">
        <f t="shared" si="82"/>
        <v>0</v>
      </c>
      <c r="BL110" s="127" t="b">
        <f t="shared" si="82"/>
        <v>0</v>
      </c>
      <c r="BM110" s="127" t="b">
        <f t="shared" si="82"/>
        <v>0</v>
      </c>
      <c r="BN110" s="127" t="b">
        <f t="shared" si="82"/>
        <v>0</v>
      </c>
      <c r="BO110" s="127" t="b">
        <f t="shared" si="82"/>
        <v>0</v>
      </c>
      <c r="BP110" s="127" t="b">
        <f t="shared" si="82"/>
        <v>0</v>
      </c>
      <c r="BQ110" s="127" t="b">
        <f t="shared" ref="BQ110:CD110" si="83">BQ109=BQ107</f>
        <v>0</v>
      </c>
      <c r="BR110" s="127" t="b">
        <f t="shared" si="83"/>
        <v>0</v>
      </c>
      <c r="BS110" s="127" t="b">
        <f t="shared" si="83"/>
        <v>0</v>
      </c>
      <c r="BT110" s="127" t="b">
        <f t="shared" si="83"/>
        <v>0</v>
      </c>
      <c r="BU110" s="127" t="b">
        <f t="shared" si="83"/>
        <v>0</v>
      </c>
      <c r="BV110" s="127" t="b">
        <f t="shared" si="83"/>
        <v>0</v>
      </c>
      <c r="BW110" s="127" t="b">
        <f t="shared" si="83"/>
        <v>0</v>
      </c>
      <c r="BX110" s="127" t="b">
        <f t="shared" si="83"/>
        <v>0</v>
      </c>
      <c r="BY110" s="127" t="b">
        <f t="shared" si="83"/>
        <v>0</v>
      </c>
      <c r="BZ110" s="127" t="b">
        <f t="shared" si="83"/>
        <v>0</v>
      </c>
      <c r="CA110" s="127" t="b">
        <f t="shared" si="83"/>
        <v>0</v>
      </c>
      <c r="CB110" s="127" t="b">
        <f t="shared" si="83"/>
        <v>0</v>
      </c>
      <c r="CC110" s="127" t="b">
        <f t="shared" si="83"/>
        <v>0</v>
      </c>
      <c r="CD110" s="127" t="b">
        <f t="shared" si="83"/>
        <v>0</v>
      </c>
    </row>
    <row r="120" spans="1:54">
      <c r="A120" s="12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c r="A121" s="12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sheetData>
  <mergeCells count="8">
    <mergeCell ref="CF4:CG4"/>
    <mergeCell ref="BY4:CD4"/>
    <mergeCell ref="BA4:BL4"/>
    <mergeCell ref="BM4:BX4"/>
    <mergeCell ref="E4:P4"/>
    <mergeCell ref="Q4:AB4"/>
    <mergeCell ref="AC4:AN4"/>
    <mergeCell ref="AO4:AZ4"/>
  </mergeCells>
  <pageMargins left="0" right="0" top="1" bottom="0.5" header="0.25" footer="0.25"/>
  <pageSetup scale="40" fitToWidth="3" orientation="landscape" r:id="rId1"/>
  <headerFooter alignWithMargins="0">
    <oddHeader>&amp;LPrivileged and Confirdential
Attorney-Cleint Communication/Attorney Work Product
Prepared at the request of Legal Counsel</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Q102"/>
  <sheetViews>
    <sheetView showGridLines="0" zoomScale="70" workbookViewId="0">
      <pane xSplit="1" topLeftCell="B1" activePane="topRight" state="frozen"/>
      <selection pane="topRight" activeCell="A3" sqref="A2:A3"/>
    </sheetView>
  </sheetViews>
  <sheetFormatPr defaultRowHeight="13.2"/>
  <cols>
    <col min="1" max="1" width="13.44140625" customWidth="1"/>
    <col min="3" max="14" width="12.6640625" customWidth="1"/>
    <col min="15" max="17" width="15.6640625" customWidth="1"/>
    <col min="259" max="270" width="12.6640625" customWidth="1"/>
    <col min="271" max="273" width="15.6640625" customWidth="1"/>
    <col min="515" max="526" width="12.6640625" customWidth="1"/>
    <col min="527" max="529" width="15.6640625" customWidth="1"/>
    <col min="771" max="782" width="12.6640625" customWidth="1"/>
    <col min="783" max="785" width="15.6640625" customWidth="1"/>
    <col min="1027" max="1038" width="12.6640625" customWidth="1"/>
    <col min="1039" max="1041" width="15.6640625" customWidth="1"/>
    <col min="1283" max="1294" width="12.6640625" customWidth="1"/>
    <col min="1295" max="1297" width="15.6640625" customWidth="1"/>
    <col min="1539" max="1550" width="12.6640625" customWidth="1"/>
    <col min="1551" max="1553" width="15.6640625" customWidth="1"/>
    <col min="1795" max="1806" width="12.6640625" customWidth="1"/>
    <col min="1807" max="1809" width="15.6640625" customWidth="1"/>
    <col min="2051" max="2062" width="12.6640625" customWidth="1"/>
    <col min="2063" max="2065" width="15.6640625" customWidth="1"/>
    <col min="2307" max="2318" width="12.6640625" customWidth="1"/>
    <col min="2319" max="2321" width="15.6640625" customWidth="1"/>
    <col min="2563" max="2574" width="12.6640625" customWidth="1"/>
    <col min="2575" max="2577" width="15.6640625" customWidth="1"/>
    <col min="2819" max="2830" width="12.6640625" customWidth="1"/>
    <col min="2831" max="2833" width="15.6640625" customWidth="1"/>
    <col min="3075" max="3086" width="12.6640625" customWidth="1"/>
    <col min="3087" max="3089" width="15.6640625" customWidth="1"/>
    <col min="3331" max="3342" width="12.6640625" customWidth="1"/>
    <col min="3343" max="3345" width="15.6640625" customWidth="1"/>
    <col min="3587" max="3598" width="12.6640625" customWidth="1"/>
    <col min="3599" max="3601" width="15.6640625" customWidth="1"/>
    <col min="3843" max="3854" width="12.6640625" customWidth="1"/>
    <col min="3855" max="3857" width="15.6640625" customWidth="1"/>
    <col min="4099" max="4110" width="12.6640625" customWidth="1"/>
    <col min="4111" max="4113" width="15.6640625" customWidth="1"/>
    <col min="4355" max="4366" width="12.6640625" customWidth="1"/>
    <col min="4367" max="4369" width="15.6640625" customWidth="1"/>
    <col min="4611" max="4622" width="12.6640625" customWidth="1"/>
    <col min="4623" max="4625" width="15.6640625" customWidth="1"/>
    <col min="4867" max="4878" width="12.6640625" customWidth="1"/>
    <col min="4879" max="4881" width="15.6640625" customWidth="1"/>
    <col min="5123" max="5134" width="12.6640625" customWidth="1"/>
    <col min="5135" max="5137" width="15.6640625" customWidth="1"/>
    <col min="5379" max="5390" width="12.6640625" customWidth="1"/>
    <col min="5391" max="5393" width="15.6640625" customWidth="1"/>
    <col min="5635" max="5646" width="12.6640625" customWidth="1"/>
    <col min="5647" max="5649" width="15.6640625" customWidth="1"/>
    <col min="5891" max="5902" width="12.6640625" customWidth="1"/>
    <col min="5903" max="5905" width="15.6640625" customWidth="1"/>
    <col min="6147" max="6158" width="12.6640625" customWidth="1"/>
    <col min="6159" max="6161" width="15.6640625" customWidth="1"/>
    <col min="6403" max="6414" width="12.6640625" customWidth="1"/>
    <col min="6415" max="6417" width="15.6640625" customWidth="1"/>
    <col min="6659" max="6670" width="12.6640625" customWidth="1"/>
    <col min="6671" max="6673" width="15.6640625" customWidth="1"/>
    <col min="6915" max="6926" width="12.6640625" customWidth="1"/>
    <col min="6927" max="6929" width="15.6640625" customWidth="1"/>
    <col min="7171" max="7182" width="12.6640625" customWidth="1"/>
    <col min="7183" max="7185" width="15.6640625" customWidth="1"/>
    <col min="7427" max="7438" width="12.6640625" customWidth="1"/>
    <col min="7439" max="7441" width="15.6640625" customWidth="1"/>
    <col min="7683" max="7694" width="12.6640625" customWidth="1"/>
    <col min="7695" max="7697" width="15.6640625" customWidth="1"/>
    <col min="7939" max="7950" width="12.6640625" customWidth="1"/>
    <col min="7951" max="7953" width="15.6640625" customWidth="1"/>
    <col min="8195" max="8206" width="12.6640625" customWidth="1"/>
    <col min="8207" max="8209" width="15.6640625" customWidth="1"/>
    <col min="8451" max="8462" width="12.6640625" customWidth="1"/>
    <col min="8463" max="8465" width="15.6640625" customWidth="1"/>
    <col min="8707" max="8718" width="12.6640625" customWidth="1"/>
    <col min="8719" max="8721" width="15.6640625" customWidth="1"/>
    <col min="8963" max="8974" width="12.6640625" customWidth="1"/>
    <col min="8975" max="8977" width="15.6640625" customWidth="1"/>
    <col min="9219" max="9230" width="12.6640625" customWidth="1"/>
    <col min="9231" max="9233" width="15.6640625" customWidth="1"/>
    <col min="9475" max="9486" width="12.6640625" customWidth="1"/>
    <col min="9487" max="9489" width="15.6640625" customWidth="1"/>
    <col min="9731" max="9742" width="12.6640625" customWidth="1"/>
    <col min="9743" max="9745" width="15.6640625" customWidth="1"/>
    <col min="9987" max="9998" width="12.6640625" customWidth="1"/>
    <col min="9999" max="10001" width="15.6640625" customWidth="1"/>
    <col min="10243" max="10254" width="12.6640625" customWidth="1"/>
    <col min="10255" max="10257" width="15.6640625" customWidth="1"/>
    <col min="10499" max="10510" width="12.6640625" customWidth="1"/>
    <col min="10511" max="10513" width="15.6640625" customWidth="1"/>
    <col min="10755" max="10766" width="12.6640625" customWidth="1"/>
    <col min="10767" max="10769" width="15.6640625" customWidth="1"/>
    <col min="11011" max="11022" width="12.6640625" customWidth="1"/>
    <col min="11023" max="11025" width="15.6640625" customWidth="1"/>
    <col min="11267" max="11278" width="12.6640625" customWidth="1"/>
    <col min="11279" max="11281" width="15.6640625" customWidth="1"/>
    <col min="11523" max="11534" width="12.6640625" customWidth="1"/>
    <col min="11535" max="11537" width="15.6640625" customWidth="1"/>
    <col min="11779" max="11790" width="12.6640625" customWidth="1"/>
    <col min="11791" max="11793" width="15.6640625" customWidth="1"/>
    <col min="12035" max="12046" width="12.6640625" customWidth="1"/>
    <col min="12047" max="12049" width="15.6640625" customWidth="1"/>
    <col min="12291" max="12302" width="12.6640625" customWidth="1"/>
    <col min="12303" max="12305" width="15.6640625" customWidth="1"/>
    <col min="12547" max="12558" width="12.6640625" customWidth="1"/>
    <col min="12559" max="12561" width="15.6640625" customWidth="1"/>
    <col min="12803" max="12814" width="12.6640625" customWidth="1"/>
    <col min="12815" max="12817" width="15.6640625" customWidth="1"/>
    <col min="13059" max="13070" width="12.6640625" customWidth="1"/>
    <col min="13071" max="13073" width="15.6640625" customWidth="1"/>
    <col min="13315" max="13326" width="12.6640625" customWidth="1"/>
    <col min="13327" max="13329" width="15.6640625" customWidth="1"/>
    <col min="13571" max="13582" width="12.6640625" customWidth="1"/>
    <col min="13583" max="13585" width="15.6640625" customWidth="1"/>
    <col min="13827" max="13838" width="12.6640625" customWidth="1"/>
    <col min="13839" max="13841" width="15.6640625" customWidth="1"/>
    <col min="14083" max="14094" width="12.6640625" customWidth="1"/>
    <col min="14095" max="14097" width="15.6640625" customWidth="1"/>
    <col min="14339" max="14350" width="12.6640625" customWidth="1"/>
    <col min="14351" max="14353" width="15.6640625" customWidth="1"/>
    <col min="14595" max="14606" width="12.6640625" customWidth="1"/>
    <col min="14607" max="14609" width="15.6640625" customWidth="1"/>
    <col min="14851" max="14862" width="12.6640625" customWidth="1"/>
    <col min="14863" max="14865" width="15.6640625" customWidth="1"/>
    <col min="15107" max="15118" width="12.6640625" customWidth="1"/>
    <col min="15119" max="15121" width="15.6640625" customWidth="1"/>
    <col min="15363" max="15374" width="12.6640625" customWidth="1"/>
    <col min="15375" max="15377" width="15.6640625" customWidth="1"/>
    <col min="15619" max="15630" width="12.6640625" customWidth="1"/>
    <col min="15631" max="15633" width="15.6640625" customWidth="1"/>
    <col min="15875" max="15886" width="12.6640625" customWidth="1"/>
    <col min="15887" max="15889" width="15.6640625" customWidth="1"/>
    <col min="16131" max="16142" width="12.6640625" customWidth="1"/>
    <col min="16143" max="16145" width="15.6640625" customWidth="1"/>
  </cols>
  <sheetData>
    <row r="2" spans="1:17">
      <c r="A2" s="8" t="s">
        <v>1164</v>
      </c>
    </row>
    <row r="3" spans="1:17">
      <c r="A3" s="8" t="s">
        <v>1123</v>
      </c>
    </row>
    <row r="5" spans="1:17" s="244" customFormat="1"/>
    <row r="6" spans="1:17">
      <c r="A6" s="8" t="s">
        <v>541</v>
      </c>
      <c r="B6" s="8"/>
    </row>
    <row r="7" spans="1:17">
      <c r="C7" s="50">
        <v>2010</v>
      </c>
      <c r="D7" s="50">
        <v>2010</v>
      </c>
      <c r="E7" s="50">
        <v>2010</v>
      </c>
      <c r="F7" s="50">
        <v>2010</v>
      </c>
      <c r="G7" s="50">
        <v>2010</v>
      </c>
      <c r="H7" s="50">
        <v>2010</v>
      </c>
      <c r="I7" s="50">
        <v>2010</v>
      </c>
      <c r="J7" s="50">
        <v>2010</v>
      </c>
      <c r="K7" s="50">
        <v>2010</v>
      </c>
      <c r="L7" s="50">
        <v>2010</v>
      </c>
      <c r="M7" s="50">
        <v>2010</v>
      </c>
      <c r="N7" s="50">
        <v>2010</v>
      </c>
    </row>
    <row r="8" spans="1:17">
      <c r="A8" s="50" t="s">
        <v>535</v>
      </c>
      <c r="B8" s="50"/>
      <c r="C8" s="50">
        <v>1</v>
      </c>
      <c r="D8" s="50">
        <v>2</v>
      </c>
      <c r="E8" s="50">
        <v>3</v>
      </c>
      <c r="F8" s="50">
        <v>4</v>
      </c>
      <c r="G8" s="50">
        <v>5</v>
      </c>
      <c r="H8" s="50">
        <v>6</v>
      </c>
      <c r="I8" s="50">
        <v>7</v>
      </c>
      <c r="J8" s="50">
        <v>8</v>
      </c>
      <c r="K8" s="50">
        <v>9</v>
      </c>
      <c r="L8" s="50">
        <v>10</v>
      </c>
      <c r="M8" s="50">
        <v>11</v>
      </c>
      <c r="N8" s="50">
        <v>12</v>
      </c>
      <c r="O8" s="50">
        <v>2010</v>
      </c>
      <c r="P8" s="50" t="s">
        <v>533</v>
      </c>
      <c r="Q8" s="50" t="s">
        <v>534</v>
      </c>
    </row>
    <row r="9" spans="1:17">
      <c r="A9" s="50">
        <v>54</v>
      </c>
      <c r="B9" s="50" t="s">
        <v>98</v>
      </c>
      <c r="C9" s="245">
        <v>554542</v>
      </c>
      <c r="D9" s="245">
        <v>575244</v>
      </c>
      <c r="E9" s="245">
        <v>575244</v>
      </c>
      <c r="F9" s="245">
        <v>564188</v>
      </c>
      <c r="G9" s="245">
        <v>577764</v>
      </c>
      <c r="H9" s="245">
        <v>584564</v>
      </c>
      <c r="I9" s="245">
        <v>593464</v>
      </c>
      <c r="J9" s="245">
        <v>596363</v>
      </c>
      <c r="K9" s="245">
        <v>581443</v>
      </c>
      <c r="L9" s="245">
        <v>568005</v>
      </c>
      <c r="M9" s="245">
        <v>567898</v>
      </c>
      <c r="N9" s="245">
        <v>568486</v>
      </c>
      <c r="O9" s="245">
        <v>6907205</v>
      </c>
      <c r="P9" s="44">
        <v>2355834</v>
      </c>
      <c r="Q9" s="44">
        <v>4551371</v>
      </c>
    </row>
    <row r="10" spans="1:17">
      <c r="A10" s="50">
        <v>55</v>
      </c>
      <c r="B10" s="50" t="s">
        <v>50</v>
      </c>
      <c r="C10" s="245">
        <v>262074</v>
      </c>
      <c r="D10" s="245">
        <v>249420</v>
      </c>
      <c r="E10" s="245">
        <v>242519</v>
      </c>
      <c r="F10" s="245">
        <v>304369</v>
      </c>
      <c r="G10" s="245">
        <v>251398</v>
      </c>
      <c r="H10" s="245">
        <v>260557</v>
      </c>
      <c r="I10" s="245">
        <v>269835</v>
      </c>
      <c r="J10" s="245">
        <v>282491</v>
      </c>
      <c r="K10" s="245">
        <v>257427</v>
      </c>
      <c r="L10" s="245">
        <v>256700</v>
      </c>
      <c r="M10" s="245">
        <v>256308</v>
      </c>
      <c r="N10" s="245">
        <v>254783</v>
      </c>
      <c r="O10" s="245">
        <v>3147881</v>
      </c>
      <c r="P10" s="44">
        <v>1070310</v>
      </c>
      <c r="Q10" s="44">
        <v>2077571</v>
      </c>
    </row>
    <row r="11" spans="1:17">
      <c r="A11" s="50">
        <v>56</v>
      </c>
      <c r="B11" s="50" t="s">
        <v>99</v>
      </c>
      <c r="C11" s="245">
        <v>38042</v>
      </c>
      <c r="D11" s="245">
        <v>36112</v>
      </c>
      <c r="E11" s="245">
        <v>36020</v>
      </c>
      <c r="F11" s="245">
        <v>36112</v>
      </c>
      <c r="G11" s="245">
        <v>37045</v>
      </c>
      <c r="H11" s="245">
        <v>37456</v>
      </c>
      <c r="I11" s="245">
        <v>39153</v>
      </c>
      <c r="J11" s="245">
        <v>38450</v>
      </c>
      <c r="K11" s="245">
        <v>37096</v>
      </c>
      <c r="L11" s="245">
        <v>39518</v>
      </c>
      <c r="M11" s="245">
        <v>36672</v>
      </c>
      <c r="N11" s="245">
        <v>37238</v>
      </c>
      <c r="O11" s="245">
        <v>448914</v>
      </c>
      <c r="P11" s="44">
        <v>152155</v>
      </c>
      <c r="Q11" s="44">
        <v>296759</v>
      </c>
    </row>
    <row r="12" spans="1:17">
      <c r="A12" s="50">
        <v>62</v>
      </c>
      <c r="B12" s="50" t="s">
        <v>382</v>
      </c>
      <c r="C12" s="245">
        <v>867884</v>
      </c>
      <c r="D12" s="245">
        <v>836772</v>
      </c>
      <c r="E12" s="245">
        <v>810725</v>
      </c>
      <c r="F12" s="245">
        <v>816439</v>
      </c>
      <c r="G12" s="245">
        <v>927504</v>
      </c>
      <c r="H12" s="245">
        <v>1016775</v>
      </c>
      <c r="I12" s="245">
        <v>982175</v>
      </c>
      <c r="J12" s="245">
        <v>991361</v>
      </c>
      <c r="K12" s="245">
        <v>983841</v>
      </c>
      <c r="L12" s="245">
        <v>964689</v>
      </c>
      <c r="M12" s="245">
        <v>928993</v>
      </c>
      <c r="N12" s="245">
        <v>901992</v>
      </c>
      <c r="O12" s="245">
        <v>11029150</v>
      </c>
      <c r="P12" s="44">
        <v>3974152</v>
      </c>
      <c r="Q12" s="44">
        <v>7054998</v>
      </c>
    </row>
    <row r="13" spans="1:17">
      <c r="A13" s="50">
        <v>63</v>
      </c>
      <c r="B13" s="50" t="s">
        <v>379</v>
      </c>
      <c r="C13" s="245">
        <v>87301</v>
      </c>
      <c r="D13" s="245">
        <v>89568</v>
      </c>
      <c r="E13" s="245">
        <v>93620</v>
      </c>
      <c r="F13" s="245">
        <v>93242</v>
      </c>
      <c r="G13" s="245">
        <v>93477</v>
      </c>
      <c r="H13" s="245">
        <v>105044</v>
      </c>
      <c r="I13" s="245">
        <v>94432</v>
      </c>
      <c r="J13" s="245">
        <v>91413</v>
      </c>
      <c r="K13" s="245">
        <v>91224</v>
      </c>
      <c r="L13" s="245">
        <v>82187</v>
      </c>
      <c r="M13" s="245">
        <v>83130</v>
      </c>
      <c r="N13" s="245">
        <v>74750</v>
      </c>
      <c r="O13" s="245">
        <v>1079388</v>
      </c>
      <c r="P13" s="44">
        <v>382113</v>
      </c>
      <c r="Q13" s="44">
        <v>697275</v>
      </c>
    </row>
    <row r="14" spans="1:17">
      <c r="A14" s="50">
        <v>64</v>
      </c>
      <c r="B14" s="50" t="s">
        <v>381</v>
      </c>
      <c r="C14" s="245">
        <v>92010</v>
      </c>
      <c r="D14" s="245">
        <v>84426</v>
      </c>
      <c r="E14" s="245">
        <v>96182</v>
      </c>
      <c r="F14" s="245">
        <v>200758</v>
      </c>
      <c r="G14" s="245">
        <v>383120</v>
      </c>
      <c r="H14" s="245">
        <v>580141</v>
      </c>
      <c r="I14" s="245">
        <v>620808</v>
      </c>
      <c r="J14" s="245">
        <v>632969</v>
      </c>
      <c r="K14" s="245">
        <v>636575</v>
      </c>
      <c r="L14" s="245">
        <v>603352</v>
      </c>
      <c r="M14" s="245">
        <v>574647</v>
      </c>
      <c r="N14" s="245">
        <v>547260</v>
      </c>
      <c r="O14" s="245">
        <v>5052248</v>
      </c>
      <c r="P14" s="44">
        <v>2470493</v>
      </c>
      <c r="Q14" s="44">
        <v>2581755</v>
      </c>
    </row>
    <row r="15" spans="1:17">
      <c r="A15" s="50">
        <v>65</v>
      </c>
      <c r="B15" s="50" t="s">
        <v>378</v>
      </c>
      <c r="C15" s="245">
        <v>40606</v>
      </c>
      <c r="D15" s="245">
        <v>47922</v>
      </c>
      <c r="E15" s="245">
        <v>38433</v>
      </c>
      <c r="F15" s="245">
        <v>68773</v>
      </c>
      <c r="G15" s="245">
        <v>87065</v>
      </c>
      <c r="H15" s="245">
        <v>136277</v>
      </c>
      <c r="I15" s="245">
        <v>147842</v>
      </c>
      <c r="J15" s="245">
        <v>159894</v>
      </c>
      <c r="K15" s="245">
        <v>167794</v>
      </c>
      <c r="L15" s="245">
        <v>166041</v>
      </c>
      <c r="M15" s="245">
        <v>145278</v>
      </c>
      <c r="N15" s="245">
        <v>136350</v>
      </c>
      <c r="O15" s="245">
        <v>1342275</v>
      </c>
      <c r="P15" s="44">
        <v>611807</v>
      </c>
      <c r="Q15" s="44">
        <v>730468</v>
      </c>
    </row>
    <row r="16" spans="1:17">
      <c r="A16" s="50">
        <v>70</v>
      </c>
      <c r="B16" s="50" t="s">
        <v>384</v>
      </c>
      <c r="C16" s="245">
        <v>71220</v>
      </c>
      <c r="D16" s="245">
        <v>68551</v>
      </c>
      <c r="E16" s="245">
        <v>78426</v>
      </c>
      <c r="F16" s="245">
        <v>158830</v>
      </c>
      <c r="G16" s="245">
        <v>194019</v>
      </c>
      <c r="H16" s="245">
        <v>286180</v>
      </c>
      <c r="I16" s="245">
        <v>307763</v>
      </c>
      <c r="J16" s="245">
        <v>321907</v>
      </c>
      <c r="K16" s="245">
        <v>310832</v>
      </c>
      <c r="L16" s="245">
        <v>294785</v>
      </c>
      <c r="M16" s="245">
        <v>297824</v>
      </c>
      <c r="N16" s="245">
        <v>297343</v>
      </c>
      <c r="O16" s="245">
        <v>2687680</v>
      </c>
      <c r="P16" s="44">
        <v>1226682</v>
      </c>
      <c r="Q16" s="44">
        <v>1460998</v>
      </c>
    </row>
    <row r="17" spans="1:17">
      <c r="A17" s="50">
        <v>71</v>
      </c>
      <c r="B17" s="50" t="s">
        <v>395</v>
      </c>
      <c r="C17" s="245">
        <v>10157</v>
      </c>
      <c r="D17" s="245">
        <v>8526</v>
      </c>
      <c r="E17" s="245">
        <v>8270</v>
      </c>
      <c r="F17" s="245">
        <v>9517</v>
      </c>
      <c r="G17" s="245">
        <v>8956</v>
      </c>
      <c r="H17" s="245">
        <v>6840</v>
      </c>
      <c r="I17" s="245">
        <v>7028</v>
      </c>
      <c r="J17" s="245">
        <v>8078</v>
      </c>
      <c r="K17" s="245">
        <v>7309</v>
      </c>
      <c r="L17" s="245">
        <v>7262</v>
      </c>
      <c r="M17" s="245">
        <v>8147</v>
      </c>
      <c r="N17" s="245">
        <v>4843</v>
      </c>
      <c r="O17" s="245">
        <v>94933</v>
      </c>
      <c r="P17" s="44">
        <v>29255</v>
      </c>
      <c r="Q17" s="44">
        <v>65678</v>
      </c>
    </row>
    <row r="18" spans="1:17">
      <c r="A18" s="50">
        <v>72</v>
      </c>
      <c r="B18" s="50" t="s">
        <v>385</v>
      </c>
      <c r="C18" s="245">
        <v>4995609</v>
      </c>
      <c r="D18" s="245">
        <v>5056511</v>
      </c>
      <c r="E18" s="245">
        <v>4772711</v>
      </c>
      <c r="F18" s="245">
        <v>4919836</v>
      </c>
      <c r="G18" s="245">
        <v>5363260</v>
      </c>
      <c r="H18" s="245">
        <v>5795808</v>
      </c>
      <c r="I18" s="245">
        <v>5728856</v>
      </c>
      <c r="J18" s="245">
        <v>5711397</v>
      </c>
      <c r="K18" s="245">
        <v>5581649</v>
      </c>
      <c r="L18" s="245">
        <v>5392504</v>
      </c>
      <c r="M18" s="245">
        <v>5299455</v>
      </c>
      <c r="N18" s="245">
        <v>5079490</v>
      </c>
      <c r="O18" s="245">
        <v>63697086</v>
      </c>
      <c r="P18" s="44">
        <v>22817710</v>
      </c>
      <c r="Q18" s="44">
        <v>40879376</v>
      </c>
    </row>
    <row r="19" spans="1:17">
      <c r="A19" s="50">
        <v>73</v>
      </c>
      <c r="B19" s="50" t="s">
        <v>398</v>
      </c>
      <c r="C19" s="245">
        <v>21933</v>
      </c>
      <c r="D19" s="245">
        <v>23176</v>
      </c>
      <c r="E19" s="245">
        <v>23795</v>
      </c>
      <c r="F19" s="245">
        <v>23043</v>
      </c>
      <c r="G19" s="245">
        <v>22210</v>
      </c>
      <c r="H19" s="245">
        <v>23849</v>
      </c>
      <c r="I19" s="245">
        <v>25835</v>
      </c>
      <c r="J19" s="245">
        <v>20825</v>
      </c>
      <c r="K19" s="245">
        <v>21107</v>
      </c>
      <c r="L19" s="245">
        <v>22085</v>
      </c>
      <c r="M19" s="245">
        <v>21655</v>
      </c>
      <c r="N19" s="245">
        <v>17472</v>
      </c>
      <c r="O19" s="245">
        <v>266985</v>
      </c>
      <c r="P19" s="44">
        <v>91616</v>
      </c>
      <c r="Q19" s="44">
        <v>175369</v>
      </c>
    </row>
    <row r="20" spans="1:17">
      <c r="A20" s="50">
        <v>74</v>
      </c>
      <c r="B20" s="50" t="s">
        <v>397</v>
      </c>
      <c r="C20" s="245">
        <v>8957</v>
      </c>
      <c r="D20" s="245">
        <v>9169</v>
      </c>
      <c r="E20" s="245">
        <v>8248</v>
      </c>
      <c r="F20" s="245">
        <v>9894</v>
      </c>
      <c r="G20" s="245">
        <v>9930</v>
      </c>
      <c r="H20" s="245">
        <v>9905</v>
      </c>
      <c r="I20" s="245">
        <v>10533</v>
      </c>
      <c r="J20" s="245">
        <v>9907</v>
      </c>
      <c r="K20" s="245">
        <v>9574</v>
      </c>
      <c r="L20" s="245">
        <v>9443</v>
      </c>
      <c r="M20" s="245">
        <v>9670</v>
      </c>
      <c r="N20" s="245">
        <v>8586</v>
      </c>
      <c r="O20" s="245">
        <v>113816</v>
      </c>
      <c r="P20" s="44">
        <v>39919</v>
      </c>
      <c r="Q20" s="44">
        <v>73897</v>
      </c>
    </row>
    <row r="21" spans="1:17">
      <c r="A21" s="50">
        <v>75</v>
      </c>
      <c r="B21" s="50" t="s">
        <v>394</v>
      </c>
      <c r="C21" s="245">
        <v>6071</v>
      </c>
      <c r="D21" s="245">
        <v>5457</v>
      </c>
      <c r="E21" s="245">
        <v>5637</v>
      </c>
      <c r="F21" s="245">
        <v>6465</v>
      </c>
      <c r="G21" s="245">
        <v>5920</v>
      </c>
      <c r="H21" s="245">
        <v>6530</v>
      </c>
      <c r="I21" s="245">
        <v>6315</v>
      </c>
      <c r="J21" s="245">
        <v>6189</v>
      </c>
      <c r="K21" s="245">
        <v>6472</v>
      </c>
      <c r="L21" s="245">
        <v>9308</v>
      </c>
      <c r="M21" s="245">
        <v>9808</v>
      </c>
      <c r="N21" s="245">
        <v>8391</v>
      </c>
      <c r="O21" s="245">
        <v>82563</v>
      </c>
      <c r="P21" s="44">
        <v>25506</v>
      </c>
      <c r="Q21" s="44">
        <v>57057</v>
      </c>
    </row>
    <row r="22" spans="1:17">
      <c r="A22" s="50">
        <v>80</v>
      </c>
      <c r="B22" s="50" t="s">
        <v>370</v>
      </c>
      <c r="C22" s="245">
        <v>15747</v>
      </c>
      <c r="D22" s="245">
        <v>16991</v>
      </c>
      <c r="E22" s="245">
        <v>14400</v>
      </c>
      <c r="F22" s="245">
        <v>15527</v>
      </c>
      <c r="G22" s="245">
        <v>16180</v>
      </c>
      <c r="H22" s="245">
        <v>17456</v>
      </c>
      <c r="I22" s="245">
        <v>17053</v>
      </c>
      <c r="J22" s="245">
        <v>16635</v>
      </c>
      <c r="K22" s="245">
        <v>17690</v>
      </c>
      <c r="L22" s="245">
        <v>15810</v>
      </c>
      <c r="M22" s="245">
        <v>17817</v>
      </c>
      <c r="N22" s="245">
        <v>16367</v>
      </c>
      <c r="O22" s="245">
        <v>197673</v>
      </c>
      <c r="P22" s="44">
        <v>68834</v>
      </c>
      <c r="Q22" s="44">
        <v>128839</v>
      </c>
    </row>
    <row r="23" spans="1:17">
      <c r="A23" s="50">
        <v>82</v>
      </c>
      <c r="B23" s="50" t="s">
        <v>392</v>
      </c>
      <c r="C23" s="245">
        <v>183</v>
      </c>
      <c r="D23" s="245">
        <v>200</v>
      </c>
      <c r="E23" s="245">
        <v>0</v>
      </c>
      <c r="F23" s="245">
        <v>1323</v>
      </c>
      <c r="G23" s="245">
        <v>394</v>
      </c>
      <c r="H23" s="245">
        <v>753</v>
      </c>
      <c r="I23" s="245">
        <v>556</v>
      </c>
      <c r="J23" s="245">
        <v>0</v>
      </c>
      <c r="K23" s="245">
        <v>721</v>
      </c>
      <c r="L23" s="245">
        <v>574</v>
      </c>
      <c r="M23" s="245">
        <v>296</v>
      </c>
      <c r="N23" s="245">
        <v>349</v>
      </c>
      <c r="O23" s="245">
        <v>5349</v>
      </c>
      <c r="P23" s="44">
        <v>2030</v>
      </c>
      <c r="Q23" s="44">
        <v>3319</v>
      </c>
    </row>
    <row r="24" spans="1:17">
      <c r="A24" s="50">
        <v>90</v>
      </c>
      <c r="B24" s="50" t="s">
        <v>375</v>
      </c>
      <c r="C24" s="245">
        <v>29874</v>
      </c>
      <c r="D24" s="245">
        <v>41716</v>
      </c>
      <c r="E24" s="245">
        <v>28185</v>
      </c>
      <c r="F24" s="245">
        <v>31133</v>
      </c>
      <c r="G24" s="245">
        <v>29814</v>
      </c>
      <c r="H24" s="245">
        <v>28823</v>
      </c>
      <c r="I24" s="245">
        <v>30270</v>
      </c>
      <c r="J24" s="245">
        <v>31844</v>
      </c>
      <c r="K24" s="245">
        <v>25349</v>
      </c>
      <c r="L24" s="245">
        <v>27956</v>
      </c>
      <c r="M24" s="245">
        <v>30397</v>
      </c>
      <c r="N24" s="245">
        <v>20346</v>
      </c>
      <c r="O24" s="245">
        <v>355707</v>
      </c>
      <c r="P24" s="44">
        <v>116286</v>
      </c>
      <c r="Q24" s="44">
        <v>239421</v>
      </c>
    </row>
    <row r="25" spans="1:17">
      <c r="A25" s="50">
        <v>91</v>
      </c>
      <c r="B25" s="50" t="s">
        <v>376</v>
      </c>
      <c r="C25" s="245">
        <v>10537</v>
      </c>
      <c r="D25" s="245">
        <v>8904</v>
      </c>
      <c r="E25" s="245">
        <v>14982</v>
      </c>
      <c r="F25" s="245">
        <v>397</v>
      </c>
      <c r="G25" s="245">
        <v>314</v>
      </c>
      <c r="H25" s="245">
        <v>376</v>
      </c>
      <c r="I25" s="245">
        <v>73</v>
      </c>
      <c r="J25" s="245">
        <v>84</v>
      </c>
      <c r="K25" s="245">
        <v>72</v>
      </c>
      <c r="L25" s="245">
        <v>2913</v>
      </c>
      <c r="M25" s="245">
        <v>10478</v>
      </c>
      <c r="N25" s="245">
        <v>6742</v>
      </c>
      <c r="O25" s="245">
        <v>55872</v>
      </c>
      <c r="P25" s="44">
        <v>605</v>
      </c>
      <c r="Q25" s="44">
        <v>55267</v>
      </c>
    </row>
    <row r="26" spans="1:17">
      <c r="A26" s="50">
        <v>164</v>
      </c>
      <c r="B26" s="50" t="s">
        <v>327</v>
      </c>
      <c r="C26" s="245">
        <v>698210</v>
      </c>
      <c r="D26" s="245">
        <v>703627</v>
      </c>
      <c r="E26" s="245">
        <v>675609</v>
      </c>
      <c r="F26" s="245">
        <v>660073</v>
      </c>
      <c r="G26" s="245">
        <v>518058</v>
      </c>
      <c r="H26" s="245">
        <v>393999</v>
      </c>
      <c r="I26" s="245">
        <v>348420</v>
      </c>
      <c r="J26" s="245">
        <v>315435</v>
      </c>
      <c r="K26" s="245">
        <v>296887</v>
      </c>
      <c r="L26" s="245">
        <v>302138</v>
      </c>
      <c r="M26" s="245">
        <v>288215</v>
      </c>
      <c r="N26" s="245">
        <v>275589</v>
      </c>
      <c r="O26" s="245">
        <v>5476260</v>
      </c>
      <c r="P26" s="44">
        <v>1354741</v>
      </c>
      <c r="Q26" s="44">
        <v>4121519</v>
      </c>
    </row>
    <row r="27" spans="1:17">
      <c r="A27" s="50">
        <v>165</v>
      </c>
      <c r="B27" s="50" t="s">
        <v>328</v>
      </c>
      <c r="C27" s="245">
        <v>178310</v>
      </c>
      <c r="D27" s="245">
        <v>167508</v>
      </c>
      <c r="E27" s="245">
        <v>160327</v>
      </c>
      <c r="F27" s="245">
        <v>151711</v>
      </c>
      <c r="G27" s="245">
        <v>140256</v>
      </c>
      <c r="H27" s="245">
        <v>123513</v>
      </c>
      <c r="I27" s="245">
        <v>119915</v>
      </c>
      <c r="J27" s="245">
        <v>125891</v>
      </c>
      <c r="K27" s="245">
        <v>115570</v>
      </c>
      <c r="L27" s="245">
        <v>120488</v>
      </c>
      <c r="M27" s="245">
        <v>123254</v>
      </c>
      <c r="N27" s="245">
        <v>109087</v>
      </c>
      <c r="O27" s="245">
        <v>1635830</v>
      </c>
      <c r="P27" s="44">
        <v>484889</v>
      </c>
      <c r="Q27" s="44">
        <v>1150941</v>
      </c>
    </row>
    <row r="28" spans="1:17">
      <c r="A28" s="50">
        <v>170</v>
      </c>
      <c r="B28" s="50" t="s">
        <v>326</v>
      </c>
      <c r="C28" s="245">
        <v>194262</v>
      </c>
      <c r="D28" s="245">
        <v>193714</v>
      </c>
      <c r="E28" s="245">
        <v>179403</v>
      </c>
      <c r="F28" s="245">
        <v>149455</v>
      </c>
      <c r="G28" s="245">
        <v>144179</v>
      </c>
      <c r="H28" s="245">
        <v>127286</v>
      </c>
      <c r="I28" s="245">
        <v>129272</v>
      </c>
      <c r="J28" s="245">
        <v>132654</v>
      </c>
      <c r="K28" s="245">
        <v>131635</v>
      </c>
      <c r="L28" s="245">
        <v>128080</v>
      </c>
      <c r="M28" s="245">
        <v>131757</v>
      </c>
      <c r="N28" s="245">
        <v>119926</v>
      </c>
      <c r="O28" s="245">
        <v>1761623</v>
      </c>
      <c r="P28" s="44">
        <v>520847</v>
      </c>
      <c r="Q28" s="44">
        <v>1240776</v>
      </c>
    </row>
    <row r="29" spans="1:17">
      <c r="A29" s="50">
        <v>264</v>
      </c>
      <c r="B29" s="50" t="s">
        <v>360</v>
      </c>
      <c r="C29" s="245">
        <v>163047</v>
      </c>
      <c r="D29" s="245">
        <v>152130</v>
      </c>
      <c r="E29" s="245">
        <v>142292</v>
      </c>
      <c r="F29" s="245">
        <v>159382</v>
      </c>
      <c r="G29" s="245">
        <v>180773</v>
      </c>
      <c r="H29" s="245">
        <v>157839</v>
      </c>
      <c r="I29" s="245">
        <v>149549</v>
      </c>
      <c r="J29" s="245">
        <v>158610</v>
      </c>
      <c r="K29" s="245">
        <v>184234</v>
      </c>
      <c r="L29" s="245">
        <v>213790</v>
      </c>
      <c r="M29" s="245">
        <v>200995</v>
      </c>
      <c r="N29" s="245">
        <v>179766</v>
      </c>
      <c r="O29" s="245">
        <v>2042407</v>
      </c>
      <c r="P29" s="44">
        <v>650232</v>
      </c>
      <c r="Q29" s="44">
        <v>1392175</v>
      </c>
    </row>
    <row r="30" spans="1:17">
      <c r="A30" s="50">
        <v>265</v>
      </c>
      <c r="B30" s="50" t="s">
        <v>357</v>
      </c>
      <c r="C30" s="245">
        <v>13187</v>
      </c>
      <c r="D30" s="245">
        <v>14740</v>
      </c>
      <c r="E30" s="245">
        <v>10243</v>
      </c>
      <c r="F30" s="245">
        <v>9698</v>
      </c>
      <c r="G30" s="245">
        <v>7294</v>
      </c>
      <c r="H30" s="245">
        <v>6264</v>
      </c>
      <c r="I30" s="245">
        <v>6578</v>
      </c>
      <c r="J30" s="245">
        <v>5331</v>
      </c>
      <c r="K30" s="245">
        <v>7343</v>
      </c>
      <c r="L30" s="245">
        <v>8272</v>
      </c>
      <c r="M30" s="245">
        <v>11970</v>
      </c>
      <c r="N30" s="245">
        <v>12681</v>
      </c>
      <c r="O30" s="245">
        <v>113601</v>
      </c>
      <c r="P30" s="44">
        <v>25516</v>
      </c>
      <c r="Q30" s="44">
        <v>88085</v>
      </c>
    </row>
    <row r="31" spans="1:17">
      <c r="A31" s="50">
        <v>270</v>
      </c>
      <c r="B31" s="50" t="s">
        <v>363</v>
      </c>
      <c r="C31" s="245">
        <v>159603</v>
      </c>
      <c r="D31" s="245">
        <v>161052</v>
      </c>
      <c r="E31" s="245">
        <v>144195</v>
      </c>
      <c r="F31" s="245">
        <v>151512</v>
      </c>
      <c r="G31" s="245">
        <v>167563</v>
      </c>
      <c r="H31" s="245">
        <v>123708</v>
      </c>
      <c r="I31" s="245">
        <v>117008</v>
      </c>
      <c r="J31" s="245">
        <v>127861</v>
      </c>
      <c r="K31" s="245">
        <v>145417</v>
      </c>
      <c r="L31" s="245">
        <v>197405</v>
      </c>
      <c r="M31" s="245">
        <v>197889</v>
      </c>
      <c r="N31" s="245">
        <v>189487</v>
      </c>
      <c r="O31" s="245">
        <v>1882700</v>
      </c>
      <c r="P31" s="44">
        <v>513994</v>
      </c>
      <c r="Q31" s="44">
        <v>1368706</v>
      </c>
    </row>
    <row r="32" spans="1:17">
      <c r="A32" s="50">
        <v>364</v>
      </c>
      <c r="B32" s="50" t="s">
        <v>359</v>
      </c>
      <c r="C32" s="245">
        <v>4070</v>
      </c>
      <c r="D32" s="245">
        <v>3938</v>
      </c>
      <c r="E32" s="245">
        <v>3144</v>
      </c>
      <c r="F32" s="245">
        <v>5262</v>
      </c>
      <c r="G32" s="245">
        <v>7735</v>
      </c>
      <c r="H32" s="245">
        <v>8503</v>
      </c>
      <c r="I32" s="245">
        <v>5265</v>
      </c>
      <c r="J32" s="245">
        <v>5633</v>
      </c>
      <c r="K32" s="245">
        <v>6045</v>
      </c>
      <c r="L32" s="245">
        <v>6220</v>
      </c>
      <c r="M32" s="245">
        <v>8011</v>
      </c>
      <c r="N32" s="245">
        <v>5257</v>
      </c>
      <c r="O32" s="245">
        <v>69083</v>
      </c>
      <c r="P32" s="44">
        <v>25446</v>
      </c>
      <c r="Q32" s="44">
        <v>43637</v>
      </c>
    </row>
    <row r="33" spans="1:17">
      <c r="A33" s="50">
        <v>365</v>
      </c>
      <c r="B33" s="50" t="s">
        <v>356</v>
      </c>
      <c r="C33" s="245">
        <v>8649</v>
      </c>
      <c r="D33" s="245">
        <v>11855</v>
      </c>
      <c r="E33" s="245">
        <v>14363</v>
      </c>
      <c r="F33" s="245">
        <v>5162</v>
      </c>
      <c r="G33" s="245">
        <v>7655</v>
      </c>
      <c r="H33" s="245">
        <v>7482</v>
      </c>
      <c r="I33" s="245">
        <v>11409</v>
      </c>
      <c r="J33" s="245">
        <v>7238</v>
      </c>
      <c r="K33" s="245">
        <v>10017</v>
      </c>
      <c r="L33" s="245">
        <v>6279</v>
      </c>
      <c r="M33" s="245">
        <v>8693</v>
      </c>
      <c r="N33" s="245">
        <v>8266</v>
      </c>
      <c r="O33" s="245">
        <v>107068</v>
      </c>
      <c r="P33" s="44">
        <v>36146</v>
      </c>
      <c r="Q33" s="44">
        <v>70922</v>
      </c>
    </row>
    <row r="34" spans="1:17">
      <c r="A34" s="50">
        <v>370</v>
      </c>
      <c r="B34" s="50" t="s">
        <v>362</v>
      </c>
      <c r="C34" s="245">
        <v>2197</v>
      </c>
      <c r="D34" s="245">
        <v>2318</v>
      </c>
      <c r="E34" s="245">
        <v>1709</v>
      </c>
      <c r="F34" s="245">
        <v>1851</v>
      </c>
      <c r="G34" s="245">
        <v>2688</v>
      </c>
      <c r="H34" s="245">
        <v>3372</v>
      </c>
      <c r="I34" s="245">
        <v>2546</v>
      </c>
      <c r="J34" s="245">
        <v>3280</v>
      </c>
      <c r="K34" s="245">
        <v>3088</v>
      </c>
      <c r="L34" s="245">
        <v>3916</v>
      </c>
      <c r="M34" s="245">
        <v>5000</v>
      </c>
      <c r="N34" s="245">
        <v>4536</v>
      </c>
      <c r="O34" s="245">
        <v>36501</v>
      </c>
      <c r="P34" s="44">
        <v>12286</v>
      </c>
      <c r="Q34" s="44">
        <v>24215</v>
      </c>
    </row>
    <row r="38" spans="1:17" s="244" customFormat="1"/>
    <row r="39" spans="1:17">
      <c r="A39" s="8" t="s">
        <v>542</v>
      </c>
      <c r="B39" s="8"/>
    </row>
    <row r="40" spans="1:17">
      <c r="C40" s="50">
        <v>2011</v>
      </c>
      <c r="D40" s="50">
        <v>2011</v>
      </c>
      <c r="E40" s="50">
        <v>2011</v>
      </c>
      <c r="F40" s="50">
        <v>2011</v>
      </c>
      <c r="G40" s="50">
        <v>2011</v>
      </c>
      <c r="H40" s="50">
        <v>2011</v>
      </c>
      <c r="I40" s="50">
        <v>2011</v>
      </c>
      <c r="J40" s="50">
        <v>2011</v>
      </c>
      <c r="K40" s="50">
        <v>2011</v>
      </c>
      <c r="L40" s="50">
        <v>2011</v>
      </c>
      <c r="M40" s="50">
        <v>2011</v>
      </c>
      <c r="N40" s="50">
        <v>2011</v>
      </c>
    </row>
    <row r="41" spans="1:17">
      <c r="A41" s="50" t="s">
        <v>535</v>
      </c>
      <c r="B41" s="50"/>
      <c r="C41" s="50">
        <v>1</v>
      </c>
      <c r="D41" s="50">
        <v>2</v>
      </c>
      <c r="E41" s="50">
        <v>3</v>
      </c>
      <c r="F41" s="50">
        <v>4</v>
      </c>
      <c r="G41" s="50">
        <v>5</v>
      </c>
      <c r="H41" s="50">
        <v>6</v>
      </c>
      <c r="I41" s="50">
        <v>7</v>
      </c>
      <c r="J41" s="50">
        <v>8</v>
      </c>
      <c r="K41" s="50">
        <v>9</v>
      </c>
      <c r="L41" s="50">
        <v>10</v>
      </c>
      <c r="M41" s="50">
        <v>11</v>
      </c>
      <c r="N41" s="50">
        <v>12</v>
      </c>
      <c r="O41" s="50">
        <v>2011</v>
      </c>
      <c r="P41" s="50" t="s">
        <v>537</v>
      </c>
      <c r="Q41" s="50" t="s">
        <v>538</v>
      </c>
    </row>
    <row r="42" spans="1:17">
      <c r="A42" s="50">
        <v>54</v>
      </c>
      <c r="B42" s="50" t="s">
        <v>98</v>
      </c>
      <c r="C42" s="245">
        <v>537121</v>
      </c>
      <c r="D42" s="245">
        <v>568431</v>
      </c>
      <c r="E42" s="245">
        <v>568434</v>
      </c>
      <c r="F42" s="245">
        <v>560676</v>
      </c>
      <c r="G42" s="245">
        <v>576102</v>
      </c>
      <c r="H42" s="245">
        <v>582869</v>
      </c>
      <c r="I42" s="245">
        <v>588155</v>
      </c>
      <c r="J42" s="245">
        <v>591059</v>
      </c>
      <c r="K42" s="245">
        <v>581443</v>
      </c>
      <c r="L42" s="245">
        <v>568005</v>
      </c>
      <c r="M42" s="245">
        <v>567898</v>
      </c>
      <c r="N42" s="245">
        <v>568486</v>
      </c>
      <c r="O42" s="245">
        <v>6858679</v>
      </c>
      <c r="P42" s="44">
        <v>2343526</v>
      </c>
      <c r="Q42" s="44">
        <v>4515153</v>
      </c>
    </row>
    <row r="43" spans="1:17">
      <c r="A43" s="50">
        <v>55</v>
      </c>
      <c r="B43" s="50" t="s">
        <v>50</v>
      </c>
      <c r="C43" s="245">
        <v>262074</v>
      </c>
      <c r="D43" s="245">
        <v>249420</v>
      </c>
      <c r="E43" s="245">
        <v>242519</v>
      </c>
      <c r="F43" s="245">
        <v>304369</v>
      </c>
      <c r="G43" s="245">
        <v>251398</v>
      </c>
      <c r="H43" s="245">
        <v>260557</v>
      </c>
      <c r="I43" s="245">
        <v>269835</v>
      </c>
      <c r="J43" s="245">
        <v>282491</v>
      </c>
      <c r="K43" s="245">
        <v>257427</v>
      </c>
      <c r="L43" s="245">
        <v>256700</v>
      </c>
      <c r="M43" s="245">
        <v>256308</v>
      </c>
      <c r="N43" s="245">
        <v>254783</v>
      </c>
      <c r="O43" s="245">
        <v>3147881</v>
      </c>
      <c r="P43" s="44">
        <v>1070310</v>
      </c>
      <c r="Q43" s="44">
        <v>2077571</v>
      </c>
    </row>
    <row r="44" spans="1:17">
      <c r="A44" s="50">
        <v>56</v>
      </c>
      <c r="B44" s="50" t="s">
        <v>99</v>
      </c>
      <c r="C44" s="245">
        <v>35841</v>
      </c>
      <c r="D44" s="245">
        <v>36089</v>
      </c>
      <c r="E44" s="245">
        <v>35644</v>
      </c>
      <c r="F44" s="245">
        <v>35749</v>
      </c>
      <c r="G44" s="245">
        <v>36315</v>
      </c>
      <c r="H44" s="245">
        <v>36721</v>
      </c>
      <c r="I44" s="245">
        <v>39075</v>
      </c>
      <c r="J44" s="245">
        <v>38846</v>
      </c>
      <c r="K44" s="245">
        <v>37096</v>
      </c>
      <c r="L44" s="245">
        <v>39518</v>
      </c>
      <c r="M44" s="245">
        <v>36672</v>
      </c>
      <c r="N44" s="245">
        <v>37238</v>
      </c>
      <c r="O44" s="245">
        <v>444804</v>
      </c>
      <c r="P44" s="44">
        <v>151738</v>
      </c>
      <c r="Q44" s="44">
        <v>293066</v>
      </c>
    </row>
    <row r="45" spans="1:17">
      <c r="A45" s="50">
        <v>62</v>
      </c>
      <c r="B45" s="50" t="s">
        <v>382</v>
      </c>
      <c r="C45" s="245">
        <v>804571</v>
      </c>
      <c r="D45" s="245">
        <v>871663</v>
      </c>
      <c r="E45" s="245">
        <v>842541</v>
      </c>
      <c r="F45" s="245">
        <v>849848</v>
      </c>
      <c r="G45" s="245">
        <v>921742</v>
      </c>
      <c r="H45" s="245">
        <v>945574</v>
      </c>
      <c r="I45" s="245">
        <v>952451</v>
      </c>
      <c r="J45" s="245">
        <v>937708</v>
      </c>
      <c r="K45" s="245">
        <v>933705</v>
      </c>
      <c r="L45" s="245">
        <v>956042</v>
      </c>
      <c r="M45" s="245">
        <v>927475</v>
      </c>
      <c r="N45" s="245">
        <v>904194</v>
      </c>
      <c r="O45" s="245">
        <v>10847514</v>
      </c>
      <c r="P45" s="44">
        <v>3769438</v>
      </c>
      <c r="Q45" s="44">
        <v>7078076</v>
      </c>
    </row>
    <row r="46" spans="1:17">
      <c r="A46" s="50">
        <v>63</v>
      </c>
      <c r="B46" s="50" t="s">
        <v>379</v>
      </c>
      <c r="C46" s="245">
        <v>78116</v>
      </c>
      <c r="D46" s="245">
        <v>84448</v>
      </c>
      <c r="E46" s="245">
        <v>90105</v>
      </c>
      <c r="F46" s="245">
        <v>85535</v>
      </c>
      <c r="G46" s="245">
        <v>85476</v>
      </c>
      <c r="H46" s="245">
        <v>89702</v>
      </c>
      <c r="I46" s="245">
        <v>96555</v>
      </c>
      <c r="J46" s="245">
        <v>85656</v>
      </c>
      <c r="K46" s="245">
        <v>86280</v>
      </c>
      <c r="L46" s="245">
        <v>81287</v>
      </c>
      <c r="M46" s="245">
        <v>82739</v>
      </c>
      <c r="N46" s="245">
        <v>74567</v>
      </c>
      <c r="O46" s="245">
        <v>1020466</v>
      </c>
      <c r="P46" s="44">
        <v>358193</v>
      </c>
      <c r="Q46" s="44">
        <v>662273</v>
      </c>
    </row>
    <row r="47" spans="1:17">
      <c r="A47" s="50">
        <v>64</v>
      </c>
      <c r="B47" s="50" t="s">
        <v>381</v>
      </c>
      <c r="C47" s="245">
        <v>516921</v>
      </c>
      <c r="D47" s="245">
        <v>578153</v>
      </c>
      <c r="E47" s="245">
        <v>580628</v>
      </c>
      <c r="F47" s="245">
        <v>607706</v>
      </c>
      <c r="G47" s="245">
        <v>586993</v>
      </c>
      <c r="H47" s="245">
        <v>575282</v>
      </c>
      <c r="I47" s="245">
        <v>611808</v>
      </c>
      <c r="J47" s="245">
        <v>590718</v>
      </c>
      <c r="K47" s="245">
        <v>603386</v>
      </c>
      <c r="L47" s="245">
        <v>597172</v>
      </c>
      <c r="M47" s="245">
        <v>573515</v>
      </c>
      <c r="N47" s="245">
        <v>547803</v>
      </c>
      <c r="O47" s="245">
        <v>6970085</v>
      </c>
      <c r="P47" s="44">
        <v>2381194</v>
      </c>
      <c r="Q47" s="44">
        <v>4588891</v>
      </c>
    </row>
    <row r="48" spans="1:17">
      <c r="A48" s="50">
        <v>65</v>
      </c>
      <c r="B48" s="50" t="s">
        <v>378</v>
      </c>
      <c r="C48" s="245">
        <v>127086</v>
      </c>
      <c r="D48" s="245">
        <v>140913</v>
      </c>
      <c r="E48" s="245">
        <v>137786</v>
      </c>
      <c r="F48" s="245">
        <v>139219</v>
      </c>
      <c r="G48" s="245">
        <v>132603</v>
      </c>
      <c r="H48" s="245">
        <v>136771</v>
      </c>
      <c r="I48" s="245">
        <v>145618</v>
      </c>
      <c r="J48" s="245">
        <v>149370</v>
      </c>
      <c r="K48" s="245">
        <v>162095</v>
      </c>
      <c r="L48" s="245">
        <v>164452</v>
      </c>
      <c r="M48" s="245">
        <v>144847</v>
      </c>
      <c r="N48" s="245">
        <v>136344</v>
      </c>
      <c r="O48" s="245">
        <v>1717104</v>
      </c>
      <c r="P48" s="44">
        <v>593854</v>
      </c>
      <c r="Q48" s="44">
        <v>1123250</v>
      </c>
    </row>
    <row r="49" spans="1:17">
      <c r="A49" s="50">
        <v>70</v>
      </c>
      <c r="B49" s="50" t="s">
        <v>384</v>
      </c>
      <c r="C49" s="245">
        <v>271821</v>
      </c>
      <c r="D49" s="245">
        <v>302013</v>
      </c>
      <c r="E49" s="245">
        <v>289548</v>
      </c>
      <c r="F49" s="245">
        <v>303520</v>
      </c>
      <c r="G49" s="245">
        <v>283396</v>
      </c>
      <c r="H49" s="245">
        <v>287143</v>
      </c>
      <c r="I49" s="245">
        <v>295980</v>
      </c>
      <c r="J49" s="245">
        <v>287002</v>
      </c>
      <c r="K49" s="245">
        <v>301185</v>
      </c>
      <c r="L49" s="245">
        <v>292122</v>
      </c>
      <c r="M49" s="245">
        <v>297540</v>
      </c>
      <c r="N49" s="245">
        <v>298050</v>
      </c>
      <c r="O49" s="245">
        <v>3509320</v>
      </c>
      <c r="P49" s="44">
        <v>1171310</v>
      </c>
      <c r="Q49" s="44">
        <v>2338010</v>
      </c>
    </row>
    <row r="50" spans="1:17">
      <c r="A50" s="50">
        <v>71</v>
      </c>
      <c r="B50" s="50" t="s">
        <v>395</v>
      </c>
      <c r="C50" s="245">
        <v>8518</v>
      </c>
      <c r="D50" s="245">
        <v>7664</v>
      </c>
      <c r="E50" s="245">
        <v>10543</v>
      </c>
      <c r="F50" s="245">
        <v>9508</v>
      </c>
      <c r="G50" s="245">
        <v>8449</v>
      </c>
      <c r="H50" s="245">
        <v>5528</v>
      </c>
      <c r="I50" s="245">
        <v>6572</v>
      </c>
      <c r="J50" s="245">
        <v>6967</v>
      </c>
      <c r="K50" s="245">
        <v>6633</v>
      </c>
      <c r="L50" s="245">
        <v>7042</v>
      </c>
      <c r="M50" s="245">
        <v>7901</v>
      </c>
      <c r="N50" s="245">
        <v>4604</v>
      </c>
      <c r="O50" s="245">
        <v>89929</v>
      </c>
      <c r="P50" s="44">
        <v>25700</v>
      </c>
      <c r="Q50" s="44">
        <v>64229</v>
      </c>
    </row>
    <row r="51" spans="1:17">
      <c r="A51" s="50">
        <v>72</v>
      </c>
      <c r="B51" s="50" t="s">
        <v>385</v>
      </c>
      <c r="C51" s="245">
        <v>4586029</v>
      </c>
      <c r="D51" s="245">
        <v>5192962</v>
      </c>
      <c r="E51" s="245">
        <v>4824614</v>
      </c>
      <c r="F51" s="245">
        <v>4961068</v>
      </c>
      <c r="G51" s="245">
        <v>5260797</v>
      </c>
      <c r="H51" s="245">
        <v>5322936</v>
      </c>
      <c r="I51" s="245">
        <v>5490917</v>
      </c>
      <c r="J51" s="245">
        <v>5387829</v>
      </c>
      <c r="K51" s="245">
        <v>5300895</v>
      </c>
      <c r="L51" s="245">
        <v>5343680</v>
      </c>
      <c r="M51" s="245">
        <v>5293919</v>
      </c>
      <c r="N51" s="245">
        <v>5091553</v>
      </c>
      <c r="O51" s="245">
        <v>62057199</v>
      </c>
      <c r="P51" s="44">
        <v>21502577</v>
      </c>
      <c r="Q51" s="44">
        <v>40554622</v>
      </c>
    </row>
    <row r="52" spans="1:17">
      <c r="A52" s="50">
        <v>73</v>
      </c>
      <c r="B52" s="50" t="s">
        <v>398</v>
      </c>
      <c r="C52" s="245">
        <v>15820</v>
      </c>
      <c r="D52" s="245">
        <v>19498</v>
      </c>
      <c r="E52" s="245">
        <v>20775</v>
      </c>
      <c r="F52" s="245">
        <v>21410</v>
      </c>
      <c r="G52" s="245">
        <v>19938</v>
      </c>
      <c r="H52" s="245">
        <v>19678</v>
      </c>
      <c r="I52" s="245">
        <v>22712</v>
      </c>
      <c r="J52" s="245">
        <v>18519</v>
      </c>
      <c r="K52" s="245">
        <v>19858</v>
      </c>
      <c r="L52" s="245">
        <v>21795</v>
      </c>
      <c r="M52" s="245">
        <v>21467</v>
      </c>
      <c r="N52" s="245">
        <v>17339</v>
      </c>
      <c r="O52" s="245">
        <v>238809</v>
      </c>
      <c r="P52" s="44">
        <v>80767</v>
      </c>
      <c r="Q52" s="44">
        <v>158042</v>
      </c>
    </row>
    <row r="53" spans="1:17">
      <c r="A53" s="50">
        <v>74</v>
      </c>
      <c r="B53" s="50" t="s">
        <v>397</v>
      </c>
      <c r="C53" s="245">
        <v>8824</v>
      </c>
      <c r="D53" s="245">
        <v>10046</v>
      </c>
      <c r="E53" s="245">
        <v>9596</v>
      </c>
      <c r="F53" s="245">
        <v>9959</v>
      </c>
      <c r="G53" s="245">
        <v>9666</v>
      </c>
      <c r="H53" s="245">
        <v>8895</v>
      </c>
      <c r="I53" s="245">
        <v>10071</v>
      </c>
      <c r="J53" s="245">
        <v>9195</v>
      </c>
      <c r="K53" s="245">
        <v>9017</v>
      </c>
      <c r="L53" s="245">
        <v>9318</v>
      </c>
      <c r="M53" s="245">
        <v>9592</v>
      </c>
      <c r="N53" s="245">
        <v>8531</v>
      </c>
      <c r="O53" s="245">
        <v>112710</v>
      </c>
      <c r="P53" s="44">
        <v>37178</v>
      </c>
      <c r="Q53" s="44">
        <v>75532</v>
      </c>
    </row>
    <row r="54" spans="1:17">
      <c r="A54" s="50">
        <v>75</v>
      </c>
      <c r="B54" s="50" t="s">
        <v>394</v>
      </c>
      <c r="C54" s="245">
        <v>7773</v>
      </c>
      <c r="D54" s="245">
        <v>8227</v>
      </c>
      <c r="E54" s="245">
        <v>6048</v>
      </c>
      <c r="F54" s="245">
        <v>6507</v>
      </c>
      <c r="G54" s="245">
        <v>5754</v>
      </c>
      <c r="H54" s="245">
        <v>5840</v>
      </c>
      <c r="I54" s="245">
        <v>6031</v>
      </c>
      <c r="J54" s="245">
        <v>5727</v>
      </c>
      <c r="K54" s="245">
        <v>6074</v>
      </c>
      <c r="L54" s="245">
        <v>9187</v>
      </c>
      <c r="M54" s="245">
        <v>9731</v>
      </c>
      <c r="N54" s="245">
        <v>8332</v>
      </c>
      <c r="O54" s="245">
        <v>85231</v>
      </c>
      <c r="P54" s="44">
        <v>23672</v>
      </c>
      <c r="Q54" s="44">
        <v>61559</v>
      </c>
    </row>
    <row r="55" spans="1:17">
      <c r="A55" s="50">
        <v>80</v>
      </c>
      <c r="B55" s="50" t="s">
        <v>370</v>
      </c>
      <c r="C55" s="245">
        <v>15347</v>
      </c>
      <c r="D55" s="245">
        <v>16544</v>
      </c>
      <c r="E55" s="245">
        <v>15107</v>
      </c>
      <c r="F55" s="245">
        <v>15722</v>
      </c>
      <c r="G55" s="245">
        <v>16500</v>
      </c>
      <c r="H55" s="245">
        <v>16893</v>
      </c>
      <c r="I55" s="245">
        <v>16687</v>
      </c>
      <c r="J55" s="245">
        <v>16803</v>
      </c>
      <c r="K55" s="245">
        <v>16330</v>
      </c>
      <c r="L55" s="245">
        <v>15810</v>
      </c>
      <c r="M55" s="245">
        <v>18592</v>
      </c>
      <c r="N55" s="245">
        <v>17079</v>
      </c>
      <c r="O55" s="245">
        <v>197414</v>
      </c>
      <c r="P55" s="44">
        <v>66713</v>
      </c>
      <c r="Q55" s="44">
        <v>130701</v>
      </c>
    </row>
    <row r="56" spans="1:17">
      <c r="A56" s="50">
        <v>82</v>
      </c>
      <c r="B56" s="50" t="s">
        <v>392</v>
      </c>
      <c r="C56" s="245">
        <v>175</v>
      </c>
      <c r="D56" s="245">
        <v>210</v>
      </c>
      <c r="E56" s="245">
        <v>340</v>
      </c>
      <c r="F56" s="245">
        <v>598</v>
      </c>
      <c r="G56" s="245">
        <v>372</v>
      </c>
      <c r="H56" s="245">
        <v>609</v>
      </c>
      <c r="I56" s="245">
        <v>520</v>
      </c>
      <c r="J56" s="245">
        <v>340</v>
      </c>
      <c r="K56" s="245">
        <v>352</v>
      </c>
      <c r="L56" s="245">
        <v>557</v>
      </c>
      <c r="M56" s="245">
        <v>287</v>
      </c>
      <c r="N56" s="245">
        <v>332</v>
      </c>
      <c r="O56" s="245">
        <v>4692</v>
      </c>
      <c r="P56" s="44">
        <v>1821</v>
      </c>
      <c r="Q56" s="44">
        <v>2871</v>
      </c>
    </row>
    <row r="57" spans="1:17">
      <c r="A57" s="50">
        <v>90</v>
      </c>
      <c r="B57" s="50" t="s">
        <v>375</v>
      </c>
      <c r="C57" s="245">
        <v>30010</v>
      </c>
      <c r="D57" s="245">
        <v>31283</v>
      </c>
      <c r="E57" s="245">
        <v>35296</v>
      </c>
      <c r="F57" s="245">
        <v>31258</v>
      </c>
      <c r="G57" s="245">
        <v>28422</v>
      </c>
      <c r="H57" s="245">
        <v>24836</v>
      </c>
      <c r="I57" s="245">
        <v>29636</v>
      </c>
      <c r="J57" s="245">
        <v>27750</v>
      </c>
      <c r="K57" s="245">
        <v>24605</v>
      </c>
      <c r="L57" s="245">
        <v>27211</v>
      </c>
      <c r="M57" s="245">
        <v>29776</v>
      </c>
      <c r="N57" s="245">
        <v>19496</v>
      </c>
      <c r="O57" s="245">
        <v>339579</v>
      </c>
      <c r="P57" s="44">
        <v>106827</v>
      </c>
      <c r="Q57" s="44">
        <v>232752</v>
      </c>
    </row>
    <row r="58" spans="1:17">
      <c r="A58" s="50">
        <v>91</v>
      </c>
      <c r="B58" s="50" t="s">
        <v>376</v>
      </c>
      <c r="C58" s="245">
        <v>10068</v>
      </c>
      <c r="D58" s="245">
        <v>9347</v>
      </c>
      <c r="E58" s="245">
        <v>19101</v>
      </c>
      <c r="F58" s="245">
        <v>396</v>
      </c>
      <c r="G58" s="245">
        <v>296</v>
      </c>
      <c r="H58" s="245">
        <v>304</v>
      </c>
      <c r="I58" s="245">
        <v>68</v>
      </c>
      <c r="J58" s="245">
        <v>73</v>
      </c>
      <c r="K58" s="245">
        <v>65</v>
      </c>
      <c r="L58" s="245">
        <v>2824</v>
      </c>
      <c r="M58" s="245">
        <v>10162</v>
      </c>
      <c r="N58" s="245">
        <v>6409</v>
      </c>
      <c r="O58" s="245">
        <v>59113</v>
      </c>
      <c r="P58" s="44">
        <v>510</v>
      </c>
      <c r="Q58" s="44">
        <v>58603</v>
      </c>
    </row>
    <row r="59" spans="1:17">
      <c r="A59" s="50">
        <v>164</v>
      </c>
      <c r="B59" s="50" t="s">
        <v>327</v>
      </c>
      <c r="C59" s="245">
        <v>255453</v>
      </c>
      <c r="D59" s="245">
        <v>286121</v>
      </c>
      <c r="E59" s="245">
        <v>279561</v>
      </c>
      <c r="F59" s="245">
        <v>296124</v>
      </c>
      <c r="G59" s="245">
        <v>290830</v>
      </c>
      <c r="H59" s="245">
        <v>283757</v>
      </c>
      <c r="I59" s="245">
        <v>302401</v>
      </c>
      <c r="J59" s="245">
        <v>295404</v>
      </c>
      <c r="K59" s="245">
        <v>297590</v>
      </c>
      <c r="L59" s="245">
        <v>299497</v>
      </c>
      <c r="M59" s="245">
        <v>287828</v>
      </c>
      <c r="N59" s="245">
        <v>276056</v>
      </c>
      <c r="O59" s="245">
        <v>3450622</v>
      </c>
      <c r="P59" s="44">
        <v>1179152</v>
      </c>
      <c r="Q59" s="44">
        <v>2271470</v>
      </c>
    </row>
    <row r="60" spans="1:17">
      <c r="A60" s="50">
        <v>165</v>
      </c>
      <c r="B60" s="50" t="s">
        <v>328</v>
      </c>
      <c r="C60" s="245">
        <v>105480</v>
      </c>
      <c r="D60" s="245">
        <v>112271</v>
      </c>
      <c r="E60" s="245">
        <v>115601</v>
      </c>
      <c r="F60" s="245">
        <v>118445</v>
      </c>
      <c r="G60" s="245">
        <v>106861</v>
      </c>
      <c r="H60" s="245">
        <v>104789</v>
      </c>
      <c r="I60" s="245">
        <v>120113</v>
      </c>
      <c r="J60" s="245">
        <v>115545</v>
      </c>
      <c r="K60" s="245">
        <v>119758</v>
      </c>
      <c r="L60" s="245">
        <v>119248</v>
      </c>
      <c r="M60" s="245">
        <v>122793</v>
      </c>
      <c r="N60" s="245">
        <v>108980</v>
      </c>
      <c r="O60" s="245">
        <v>1369884</v>
      </c>
      <c r="P60" s="44">
        <v>460205</v>
      </c>
      <c r="Q60" s="44">
        <v>909679</v>
      </c>
    </row>
    <row r="61" spans="1:17">
      <c r="A61" s="50">
        <v>170</v>
      </c>
      <c r="B61" s="50" t="s">
        <v>326</v>
      </c>
      <c r="C61" s="245">
        <v>110150</v>
      </c>
      <c r="D61" s="245">
        <v>138623</v>
      </c>
      <c r="E61" s="245">
        <v>137029</v>
      </c>
      <c r="F61" s="245">
        <v>141440</v>
      </c>
      <c r="G61" s="245">
        <v>132706</v>
      </c>
      <c r="H61" s="245">
        <v>121063</v>
      </c>
      <c r="I61" s="245">
        <v>125665</v>
      </c>
      <c r="J61" s="245">
        <v>125132</v>
      </c>
      <c r="K61" s="245">
        <v>122316</v>
      </c>
      <c r="L61" s="245">
        <v>126786</v>
      </c>
      <c r="M61" s="245">
        <v>131607</v>
      </c>
      <c r="N61" s="245">
        <v>120332</v>
      </c>
      <c r="O61" s="245">
        <v>1532849</v>
      </c>
      <c r="P61" s="44">
        <v>494176</v>
      </c>
      <c r="Q61" s="44">
        <v>1038673</v>
      </c>
    </row>
    <row r="62" spans="1:17">
      <c r="A62" s="50">
        <v>264</v>
      </c>
      <c r="B62" s="50" t="s">
        <v>360</v>
      </c>
      <c r="C62" s="245">
        <v>179300</v>
      </c>
      <c r="D62" s="245">
        <v>202685</v>
      </c>
      <c r="E62" s="245">
        <v>189310</v>
      </c>
      <c r="F62" s="245">
        <v>153127</v>
      </c>
      <c r="G62" s="245">
        <v>179620</v>
      </c>
      <c r="H62" s="245">
        <v>145415</v>
      </c>
      <c r="I62" s="245">
        <v>141399</v>
      </c>
      <c r="J62" s="245">
        <v>161112</v>
      </c>
      <c r="K62" s="245">
        <v>175945</v>
      </c>
      <c r="L62" s="245">
        <v>211727</v>
      </c>
      <c r="M62" s="245">
        <v>200654</v>
      </c>
      <c r="N62" s="245">
        <v>179978</v>
      </c>
      <c r="O62" s="245">
        <v>2120272</v>
      </c>
      <c r="P62" s="44">
        <v>623871</v>
      </c>
      <c r="Q62" s="44">
        <v>1496401</v>
      </c>
    </row>
    <row r="63" spans="1:17">
      <c r="A63" s="50">
        <v>265</v>
      </c>
      <c r="B63" s="50" t="s">
        <v>357</v>
      </c>
      <c r="C63" s="245">
        <v>11485</v>
      </c>
      <c r="D63" s="245">
        <v>11632</v>
      </c>
      <c r="E63" s="245">
        <v>10897</v>
      </c>
      <c r="F63" s="245">
        <v>7802</v>
      </c>
      <c r="G63" s="245">
        <v>4750</v>
      </c>
      <c r="H63" s="245">
        <v>4795</v>
      </c>
      <c r="I63" s="245">
        <v>5301</v>
      </c>
      <c r="J63" s="245">
        <v>5622</v>
      </c>
      <c r="K63" s="245">
        <v>6906</v>
      </c>
      <c r="L63" s="245">
        <v>8191</v>
      </c>
      <c r="M63" s="245">
        <v>11889</v>
      </c>
      <c r="N63" s="245">
        <v>12471</v>
      </c>
      <c r="O63" s="245">
        <v>101741</v>
      </c>
      <c r="P63" s="44">
        <v>22624</v>
      </c>
      <c r="Q63" s="44">
        <v>79117</v>
      </c>
    </row>
    <row r="64" spans="1:17">
      <c r="A64" s="50">
        <v>270</v>
      </c>
      <c r="B64" s="50" t="s">
        <v>363</v>
      </c>
      <c r="C64" s="245">
        <v>184962</v>
      </c>
      <c r="D64" s="245">
        <v>207469</v>
      </c>
      <c r="E64" s="245">
        <v>173974</v>
      </c>
      <c r="F64" s="245">
        <v>184546</v>
      </c>
      <c r="G64" s="245">
        <v>166055</v>
      </c>
      <c r="H64" s="245">
        <v>108675</v>
      </c>
      <c r="I64" s="245">
        <v>113818</v>
      </c>
      <c r="J64" s="245">
        <v>124182</v>
      </c>
      <c r="K64" s="245">
        <v>137984</v>
      </c>
      <c r="L64" s="245">
        <v>195709</v>
      </c>
      <c r="M64" s="245">
        <v>197707</v>
      </c>
      <c r="N64" s="245">
        <v>189832</v>
      </c>
      <c r="O64" s="245">
        <v>1984913</v>
      </c>
      <c r="P64" s="44">
        <v>484659</v>
      </c>
      <c r="Q64" s="44">
        <v>1500254</v>
      </c>
    </row>
    <row r="65" spans="1:17">
      <c r="A65" s="50">
        <v>364</v>
      </c>
      <c r="B65" s="50" t="s">
        <v>359</v>
      </c>
      <c r="C65" s="245">
        <v>6325</v>
      </c>
      <c r="D65" s="245">
        <v>7093</v>
      </c>
      <c r="E65" s="245">
        <v>8649</v>
      </c>
      <c r="F65" s="245">
        <v>9276</v>
      </c>
      <c r="G65" s="245">
        <v>8032</v>
      </c>
      <c r="H65" s="245">
        <v>7716</v>
      </c>
      <c r="I65" s="245">
        <v>4751</v>
      </c>
      <c r="J65" s="245">
        <v>6219</v>
      </c>
      <c r="K65" s="245">
        <v>5533</v>
      </c>
      <c r="L65" s="245">
        <v>6152</v>
      </c>
      <c r="M65" s="245">
        <v>7943</v>
      </c>
      <c r="N65" s="245">
        <v>5212</v>
      </c>
      <c r="O65" s="245">
        <v>82901</v>
      </c>
      <c r="P65" s="44">
        <v>24219</v>
      </c>
      <c r="Q65" s="44">
        <v>58682</v>
      </c>
    </row>
    <row r="66" spans="1:17">
      <c r="A66" s="50">
        <v>365</v>
      </c>
      <c r="B66" s="50" t="s">
        <v>356</v>
      </c>
      <c r="C66" s="245">
        <v>10502</v>
      </c>
      <c r="D66" s="245">
        <v>16189</v>
      </c>
      <c r="E66" s="245">
        <v>21592</v>
      </c>
      <c r="F66" s="245">
        <v>8272</v>
      </c>
      <c r="G66" s="245">
        <v>7239</v>
      </c>
      <c r="H66" s="245">
        <v>6390</v>
      </c>
      <c r="I66" s="245">
        <v>12150</v>
      </c>
      <c r="J66" s="245">
        <v>6762</v>
      </c>
      <c r="K66" s="245">
        <v>9216</v>
      </c>
      <c r="L66" s="245">
        <v>6225</v>
      </c>
      <c r="M66" s="245">
        <v>8685</v>
      </c>
      <c r="N66" s="245">
        <v>8284</v>
      </c>
      <c r="O66" s="245">
        <v>121506</v>
      </c>
      <c r="P66" s="44">
        <v>34518</v>
      </c>
      <c r="Q66" s="44">
        <v>86988</v>
      </c>
    </row>
    <row r="67" spans="1:17">
      <c r="A67" s="50">
        <v>370</v>
      </c>
      <c r="B67" s="50" t="s">
        <v>362</v>
      </c>
      <c r="C67" s="245">
        <v>4193</v>
      </c>
      <c r="D67" s="245">
        <v>4965</v>
      </c>
      <c r="E67" s="245">
        <v>3285</v>
      </c>
      <c r="F67" s="245">
        <v>3787</v>
      </c>
      <c r="G67" s="245">
        <v>4835</v>
      </c>
      <c r="H67" s="245">
        <v>4462</v>
      </c>
      <c r="I67" s="245">
        <v>2958</v>
      </c>
      <c r="J67" s="245">
        <v>3255</v>
      </c>
      <c r="K67" s="245">
        <v>3284</v>
      </c>
      <c r="L67" s="245">
        <v>3881</v>
      </c>
      <c r="M67" s="245">
        <v>4992</v>
      </c>
      <c r="N67" s="245">
        <v>4542</v>
      </c>
      <c r="O67" s="245">
        <v>48439</v>
      </c>
      <c r="P67" s="44">
        <v>13959</v>
      </c>
      <c r="Q67" s="44">
        <v>34480</v>
      </c>
    </row>
    <row r="71" spans="1:17" s="244" customFormat="1"/>
    <row r="72" spans="1:17">
      <c r="A72" s="8" t="s">
        <v>543</v>
      </c>
      <c r="B72" s="8"/>
    </row>
    <row r="73" spans="1:17">
      <c r="C73" s="50">
        <v>2012</v>
      </c>
      <c r="D73" s="50">
        <v>2012</v>
      </c>
      <c r="E73" s="50">
        <v>2012</v>
      </c>
      <c r="F73" s="50">
        <v>2012</v>
      </c>
      <c r="G73" s="50">
        <v>2012</v>
      </c>
      <c r="H73" s="50">
        <v>2012</v>
      </c>
      <c r="I73" s="50">
        <v>2012</v>
      </c>
      <c r="J73" s="50">
        <v>2012</v>
      </c>
      <c r="K73" s="50">
        <v>2012</v>
      </c>
      <c r="L73" s="50">
        <v>2012</v>
      </c>
      <c r="M73" s="50">
        <v>2012</v>
      </c>
      <c r="N73" s="50">
        <v>2012</v>
      </c>
    </row>
    <row r="74" spans="1:17">
      <c r="A74" s="50" t="s">
        <v>535</v>
      </c>
      <c r="B74" s="50"/>
      <c r="C74" s="50">
        <v>1</v>
      </c>
      <c r="D74" s="50">
        <v>2</v>
      </c>
      <c r="E74" s="50">
        <v>3</v>
      </c>
      <c r="F74" s="50">
        <v>4</v>
      </c>
      <c r="G74" s="50">
        <v>5</v>
      </c>
      <c r="H74" s="50">
        <v>6</v>
      </c>
      <c r="I74" s="50">
        <v>7</v>
      </c>
      <c r="J74" s="50">
        <v>8</v>
      </c>
      <c r="K74" s="50">
        <v>9</v>
      </c>
      <c r="L74" s="50">
        <v>10</v>
      </c>
      <c r="M74" s="50">
        <v>11</v>
      </c>
      <c r="N74" s="50">
        <v>12</v>
      </c>
      <c r="O74" s="50">
        <v>2012</v>
      </c>
      <c r="P74" s="50" t="s">
        <v>539</v>
      </c>
      <c r="Q74" s="50" t="s">
        <v>540</v>
      </c>
    </row>
    <row r="75" spans="1:17">
      <c r="A75" s="50">
        <v>54</v>
      </c>
      <c r="B75" s="50" t="s">
        <v>98</v>
      </c>
      <c r="C75" s="245">
        <v>537121</v>
      </c>
      <c r="D75" s="245">
        <v>568431</v>
      </c>
      <c r="E75" s="245">
        <v>568434</v>
      </c>
      <c r="F75" s="245">
        <v>560676</v>
      </c>
      <c r="G75" s="245">
        <v>576102</v>
      </c>
      <c r="H75" s="245">
        <v>582869</v>
      </c>
      <c r="I75" s="245">
        <v>588155</v>
      </c>
      <c r="J75" s="245">
        <v>591059</v>
      </c>
      <c r="K75" s="245">
        <v>581443</v>
      </c>
      <c r="L75" s="245">
        <v>568005</v>
      </c>
      <c r="M75" s="245">
        <v>567898</v>
      </c>
      <c r="N75" s="245">
        <v>568486</v>
      </c>
      <c r="O75" s="245">
        <v>6858679</v>
      </c>
      <c r="P75" s="44">
        <v>2343526</v>
      </c>
      <c r="Q75" s="44">
        <v>4515153</v>
      </c>
    </row>
    <row r="76" spans="1:17">
      <c r="A76" s="50">
        <v>55</v>
      </c>
      <c r="B76" s="50" t="s">
        <v>50</v>
      </c>
      <c r="C76" s="245">
        <v>262074</v>
      </c>
      <c r="D76" s="245">
        <v>249420</v>
      </c>
      <c r="E76" s="245">
        <v>242519</v>
      </c>
      <c r="F76" s="245">
        <v>304369</v>
      </c>
      <c r="G76" s="245">
        <v>251398</v>
      </c>
      <c r="H76" s="245">
        <v>260557</v>
      </c>
      <c r="I76" s="245">
        <v>269835</v>
      </c>
      <c r="J76" s="245">
        <v>282491</v>
      </c>
      <c r="K76" s="245">
        <v>257427</v>
      </c>
      <c r="L76" s="245">
        <v>256700</v>
      </c>
      <c r="M76" s="245">
        <v>256308</v>
      </c>
      <c r="N76" s="245">
        <v>254783</v>
      </c>
      <c r="O76" s="245">
        <v>3147881</v>
      </c>
      <c r="P76" s="44">
        <v>1070310</v>
      </c>
      <c r="Q76" s="44">
        <v>2077571</v>
      </c>
    </row>
    <row r="77" spans="1:17">
      <c r="A77" s="50">
        <v>56</v>
      </c>
      <c r="B77" s="50" t="s">
        <v>99</v>
      </c>
      <c r="C77" s="245">
        <v>35841</v>
      </c>
      <c r="D77" s="245">
        <v>36089</v>
      </c>
      <c r="E77" s="245">
        <v>35644</v>
      </c>
      <c r="F77" s="245">
        <v>35749</v>
      </c>
      <c r="G77" s="245">
        <v>36315</v>
      </c>
      <c r="H77" s="245">
        <v>36721</v>
      </c>
      <c r="I77" s="245">
        <v>39075</v>
      </c>
      <c r="J77" s="245">
        <v>38846</v>
      </c>
      <c r="K77" s="245">
        <v>37096</v>
      </c>
      <c r="L77" s="245">
        <v>39518</v>
      </c>
      <c r="M77" s="245">
        <v>36672</v>
      </c>
      <c r="N77" s="245">
        <v>37238</v>
      </c>
      <c r="O77" s="245">
        <v>444804</v>
      </c>
      <c r="P77" s="44">
        <v>151738</v>
      </c>
      <c r="Q77" s="44">
        <v>293066</v>
      </c>
    </row>
    <row r="78" spans="1:17">
      <c r="A78" s="50">
        <v>62</v>
      </c>
      <c r="B78" s="50" t="s">
        <v>382</v>
      </c>
      <c r="C78" s="245">
        <v>807757</v>
      </c>
      <c r="D78" s="245">
        <v>875221</v>
      </c>
      <c r="E78" s="245">
        <v>845325</v>
      </c>
      <c r="F78" s="245">
        <v>852405</v>
      </c>
      <c r="G78" s="245">
        <v>924617</v>
      </c>
      <c r="H78" s="245">
        <v>949322</v>
      </c>
      <c r="I78" s="245">
        <v>956303</v>
      </c>
      <c r="J78" s="245">
        <v>942528</v>
      </c>
      <c r="K78" s="245">
        <v>939904</v>
      </c>
      <c r="L78" s="245">
        <v>963691</v>
      </c>
      <c r="M78" s="245">
        <v>937783</v>
      </c>
      <c r="N78" s="245">
        <v>916192</v>
      </c>
      <c r="O78" s="245">
        <v>10911048</v>
      </c>
      <c r="P78" s="44">
        <v>3788057</v>
      </c>
      <c r="Q78" s="44">
        <v>7122991</v>
      </c>
    </row>
    <row r="79" spans="1:17">
      <c r="A79" s="50">
        <v>63</v>
      </c>
      <c r="B79" s="50" t="s">
        <v>379</v>
      </c>
      <c r="C79" s="245">
        <v>77592</v>
      </c>
      <c r="D79" s="245">
        <v>83640</v>
      </c>
      <c r="E79" s="245">
        <v>88968</v>
      </c>
      <c r="F79" s="245">
        <v>84500</v>
      </c>
      <c r="G79" s="245">
        <v>84540</v>
      </c>
      <c r="H79" s="245">
        <v>88808</v>
      </c>
      <c r="I79" s="245">
        <v>95597</v>
      </c>
      <c r="J79" s="245">
        <v>84793</v>
      </c>
      <c r="K79" s="245">
        <v>85371</v>
      </c>
      <c r="L79" s="245">
        <v>80616</v>
      </c>
      <c r="M79" s="245">
        <v>82192</v>
      </c>
      <c r="N79" s="245">
        <v>74326</v>
      </c>
      <c r="O79" s="245">
        <v>1010943</v>
      </c>
      <c r="P79" s="44">
        <v>354569</v>
      </c>
      <c r="Q79" s="44">
        <v>656374</v>
      </c>
    </row>
    <row r="80" spans="1:17">
      <c r="A80" s="50">
        <v>64</v>
      </c>
      <c r="B80" s="50" t="s">
        <v>381</v>
      </c>
      <c r="C80" s="245">
        <v>518866</v>
      </c>
      <c r="D80" s="245">
        <v>580744</v>
      </c>
      <c r="E80" s="245">
        <v>583581</v>
      </c>
      <c r="F80" s="245">
        <v>610384</v>
      </c>
      <c r="G80" s="245">
        <v>589201</v>
      </c>
      <c r="H80" s="245">
        <v>576366</v>
      </c>
      <c r="I80" s="245">
        <v>613502</v>
      </c>
      <c r="J80" s="245">
        <v>592591</v>
      </c>
      <c r="K80" s="245">
        <v>606476</v>
      </c>
      <c r="L80" s="245">
        <v>601254</v>
      </c>
      <c r="M80" s="245">
        <v>579341</v>
      </c>
      <c r="N80" s="245">
        <v>555442</v>
      </c>
      <c r="O80" s="245">
        <v>7007748</v>
      </c>
      <c r="P80" s="44">
        <v>2388935</v>
      </c>
      <c r="Q80" s="44">
        <v>4618813</v>
      </c>
    </row>
    <row r="81" spans="1:17">
      <c r="A81" s="50">
        <v>65</v>
      </c>
      <c r="B81" s="50" t="s">
        <v>378</v>
      </c>
      <c r="C81" s="245">
        <v>126981</v>
      </c>
      <c r="D81" s="245">
        <v>140531</v>
      </c>
      <c r="E81" s="245">
        <v>137180</v>
      </c>
      <c r="F81" s="245">
        <v>138609</v>
      </c>
      <c r="G81" s="245">
        <v>131995</v>
      </c>
      <c r="H81" s="245">
        <v>136126</v>
      </c>
      <c r="I81" s="245">
        <v>144963</v>
      </c>
      <c r="J81" s="245">
        <v>148412</v>
      </c>
      <c r="K81" s="245">
        <v>161470</v>
      </c>
      <c r="L81" s="245">
        <v>164283</v>
      </c>
      <c r="M81" s="245">
        <v>144797</v>
      </c>
      <c r="N81" s="245">
        <v>136816</v>
      </c>
      <c r="O81" s="245">
        <v>1712163</v>
      </c>
      <c r="P81" s="44">
        <v>590971</v>
      </c>
      <c r="Q81" s="44">
        <v>1121192</v>
      </c>
    </row>
    <row r="82" spans="1:17">
      <c r="A82" s="50">
        <v>70</v>
      </c>
      <c r="B82" s="50" t="s">
        <v>384</v>
      </c>
      <c r="C82" s="245">
        <v>272983</v>
      </c>
      <c r="D82" s="245">
        <v>303352</v>
      </c>
      <c r="E82" s="245">
        <v>290755</v>
      </c>
      <c r="F82" s="245">
        <v>304899</v>
      </c>
      <c r="G82" s="245">
        <v>284729</v>
      </c>
      <c r="H82" s="245">
        <v>288486</v>
      </c>
      <c r="I82" s="245">
        <v>297320</v>
      </c>
      <c r="J82" s="245">
        <v>288675</v>
      </c>
      <c r="K82" s="245">
        <v>303320</v>
      </c>
      <c r="L82" s="245">
        <v>294640</v>
      </c>
      <c r="M82" s="245">
        <v>301055</v>
      </c>
      <c r="N82" s="245">
        <v>302315</v>
      </c>
      <c r="O82" s="245">
        <v>3532529</v>
      </c>
      <c r="P82" s="44">
        <v>1177801</v>
      </c>
      <c r="Q82" s="44">
        <v>2354728</v>
      </c>
    </row>
    <row r="83" spans="1:17">
      <c r="A83" s="50">
        <v>71</v>
      </c>
      <c r="B83" s="50" t="s">
        <v>395</v>
      </c>
      <c r="C83" s="245">
        <v>7914</v>
      </c>
      <c r="D83" s="245">
        <v>7060</v>
      </c>
      <c r="E83" s="245">
        <v>9746</v>
      </c>
      <c r="F83" s="245">
        <v>8581</v>
      </c>
      <c r="G83" s="245">
        <v>7628</v>
      </c>
      <c r="H83" s="245">
        <v>4918</v>
      </c>
      <c r="I83" s="245">
        <v>5882</v>
      </c>
      <c r="J83" s="245">
        <v>6201</v>
      </c>
      <c r="K83" s="245">
        <v>5895</v>
      </c>
      <c r="L83" s="245">
        <v>6254</v>
      </c>
      <c r="M83" s="245">
        <v>7102</v>
      </c>
      <c r="N83" s="245">
        <v>3953</v>
      </c>
      <c r="O83" s="245">
        <v>81134</v>
      </c>
      <c r="P83" s="44">
        <v>22896</v>
      </c>
      <c r="Q83" s="44">
        <v>58238</v>
      </c>
    </row>
    <row r="84" spans="1:17">
      <c r="A84" s="50">
        <v>72</v>
      </c>
      <c r="B84" s="50" t="s">
        <v>385</v>
      </c>
      <c r="C84" s="245">
        <v>4606076</v>
      </c>
      <c r="D84" s="245">
        <v>5216107</v>
      </c>
      <c r="E84" s="245">
        <v>4844841</v>
      </c>
      <c r="F84" s="245">
        <v>4983843</v>
      </c>
      <c r="G84" s="245">
        <v>5285332</v>
      </c>
      <c r="H84" s="245">
        <v>5348406</v>
      </c>
      <c r="I84" s="245">
        <v>5518675</v>
      </c>
      <c r="J84" s="245">
        <v>5419407</v>
      </c>
      <c r="K84" s="245">
        <v>5338603</v>
      </c>
      <c r="L84" s="245">
        <v>5392022</v>
      </c>
      <c r="M84" s="245">
        <v>5356431</v>
      </c>
      <c r="N84" s="245">
        <v>5166397</v>
      </c>
      <c r="O84" s="245">
        <v>62476140</v>
      </c>
      <c r="P84" s="44">
        <v>21625091</v>
      </c>
      <c r="Q84" s="44">
        <v>40851049</v>
      </c>
    </row>
    <row r="85" spans="1:17">
      <c r="A85" s="50">
        <v>73</v>
      </c>
      <c r="B85" s="50" t="s">
        <v>398</v>
      </c>
      <c r="C85" s="245">
        <v>15570</v>
      </c>
      <c r="D85" s="245">
        <v>19071</v>
      </c>
      <c r="E85" s="245">
        <v>20300</v>
      </c>
      <c r="F85" s="245">
        <v>20938</v>
      </c>
      <c r="G85" s="245">
        <v>19512</v>
      </c>
      <c r="H85" s="245">
        <v>19253</v>
      </c>
      <c r="I85" s="245">
        <v>22257</v>
      </c>
      <c r="J85" s="245">
        <v>18097</v>
      </c>
      <c r="K85" s="245">
        <v>19804</v>
      </c>
      <c r="L85" s="245">
        <v>21772</v>
      </c>
      <c r="M85" s="245">
        <v>21517</v>
      </c>
      <c r="N85" s="245">
        <v>17300</v>
      </c>
      <c r="O85" s="245">
        <v>235391</v>
      </c>
      <c r="P85" s="44">
        <v>79411</v>
      </c>
      <c r="Q85" s="44">
        <v>155980</v>
      </c>
    </row>
    <row r="86" spans="1:17">
      <c r="A86" s="50">
        <v>74</v>
      </c>
      <c r="B86" s="50" t="s">
        <v>397</v>
      </c>
      <c r="C86" s="245">
        <v>8703</v>
      </c>
      <c r="D86" s="245">
        <v>9894</v>
      </c>
      <c r="E86" s="245">
        <v>9405</v>
      </c>
      <c r="F86" s="245">
        <v>9752</v>
      </c>
      <c r="G86" s="245">
        <v>9471</v>
      </c>
      <c r="H86" s="245">
        <v>8725</v>
      </c>
      <c r="I86" s="245">
        <v>9861</v>
      </c>
      <c r="J86" s="245">
        <v>9002</v>
      </c>
      <c r="K86" s="245">
        <v>8832</v>
      </c>
      <c r="L86" s="245">
        <v>9128</v>
      </c>
      <c r="M86" s="245">
        <v>9411</v>
      </c>
      <c r="N86" s="245">
        <v>8408</v>
      </c>
      <c r="O86" s="245">
        <v>110592</v>
      </c>
      <c r="P86" s="44">
        <v>36420</v>
      </c>
      <c r="Q86" s="44">
        <v>74172</v>
      </c>
    </row>
    <row r="87" spans="1:17">
      <c r="A87" s="50">
        <v>75</v>
      </c>
      <c r="B87" s="50" t="s">
        <v>394</v>
      </c>
      <c r="C87" s="245">
        <v>7655</v>
      </c>
      <c r="D87" s="245">
        <v>8134</v>
      </c>
      <c r="E87" s="245">
        <v>5930</v>
      </c>
      <c r="F87" s="245">
        <v>6365</v>
      </c>
      <c r="G87" s="245">
        <v>5618</v>
      </c>
      <c r="H87" s="245">
        <v>5708</v>
      </c>
      <c r="I87" s="245">
        <v>5880</v>
      </c>
      <c r="J87" s="245">
        <v>5586</v>
      </c>
      <c r="K87" s="245">
        <v>5895</v>
      </c>
      <c r="L87" s="245">
        <v>9016</v>
      </c>
      <c r="M87" s="245">
        <v>9553</v>
      </c>
      <c r="N87" s="245">
        <v>8197</v>
      </c>
      <c r="O87" s="245">
        <v>83537</v>
      </c>
      <c r="P87" s="44">
        <v>23069</v>
      </c>
      <c r="Q87" s="44">
        <v>60468</v>
      </c>
    </row>
    <row r="88" spans="1:17">
      <c r="A88" s="50">
        <v>80</v>
      </c>
      <c r="B88" s="50" t="s">
        <v>370</v>
      </c>
      <c r="C88" s="245">
        <v>16015</v>
      </c>
      <c r="D88" s="245">
        <v>18701</v>
      </c>
      <c r="E88" s="245">
        <v>17077</v>
      </c>
      <c r="F88" s="245">
        <v>17773</v>
      </c>
      <c r="G88" s="245">
        <v>18652</v>
      </c>
      <c r="H88" s="245">
        <v>19096</v>
      </c>
      <c r="I88" s="245">
        <v>18863</v>
      </c>
      <c r="J88" s="245">
        <v>18995</v>
      </c>
      <c r="K88" s="245">
        <v>18460</v>
      </c>
      <c r="L88" s="245">
        <v>17872</v>
      </c>
      <c r="M88" s="245">
        <v>20141</v>
      </c>
      <c r="N88" s="245">
        <v>18502</v>
      </c>
      <c r="O88" s="245">
        <v>220147</v>
      </c>
      <c r="P88" s="44">
        <v>75414</v>
      </c>
      <c r="Q88" s="44">
        <v>144733</v>
      </c>
    </row>
    <row r="89" spans="1:17">
      <c r="A89" s="50">
        <v>82</v>
      </c>
      <c r="B89" s="50" t="s">
        <v>392</v>
      </c>
      <c r="C89" s="245">
        <v>163</v>
      </c>
      <c r="D89" s="245">
        <v>193</v>
      </c>
      <c r="E89" s="245">
        <v>315</v>
      </c>
      <c r="F89" s="245">
        <v>539</v>
      </c>
      <c r="G89" s="245">
        <v>336</v>
      </c>
      <c r="H89" s="245">
        <v>541</v>
      </c>
      <c r="I89" s="245">
        <v>465</v>
      </c>
      <c r="J89" s="245">
        <v>302</v>
      </c>
      <c r="K89" s="245">
        <v>313</v>
      </c>
      <c r="L89" s="245">
        <v>495</v>
      </c>
      <c r="M89" s="245">
        <v>258</v>
      </c>
      <c r="N89" s="245">
        <v>285</v>
      </c>
      <c r="O89" s="245">
        <v>4205</v>
      </c>
      <c r="P89" s="44">
        <v>1621</v>
      </c>
      <c r="Q89" s="44">
        <v>2584</v>
      </c>
    </row>
    <row r="90" spans="1:17">
      <c r="A90" s="50">
        <v>90</v>
      </c>
      <c r="B90" s="50" t="s">
        <v>375</v>
      </c>
      <c r="C90" s="245">
        <v>27907</v>
      </c>
      <c r="D90" s="245">
        <v>29042</v>
      </c>
      <c r="E90" s="245">
        <v>32898</v>
      </c>
      <c r="F90" s="245">
        <v>28648</v>
      </c>
      <c r="G90" s="245">
        <v>26178</v>
      </c>
      <c r="H90" s="245">
        <v>22151</v>
      </c>
      <c r="I90" s="245">
        <v>26467</v>
      </c>
      <c r="J90" s="245">
        <v>25446</v>
      </c>
      <c r="K90" s="245">
        <v>22375</v>
      </c>
      <c r="L90" s="245">
        <v>24691</v>
      </c>
      <c r="M90" s="245">
        <v>27095</v>
      </c>
      <c r="N90" s="245">
        <v>17266</v>
      </c>
      <c r="O90" s="245">
        <v>310164</v>
      </c>
      <c r="P90" s="44">
        <v>96439</v>
      </c>
      <c r="Q90" s="44">
        <v>213725</v>
      </c>
    </row>
    <row r="91" spans="1:17">
      <c r="A91" s="50">
        <v>91</v>
      </c>
      <c r="B91" s="50" t="s">
        <v>376</v>
      </c>
      <c r="C91" s="245">
        <v>9355</v>
      </c>
      <c r="D91" s="245">
        <v>8610</v>
      </c>
      <c r="E91" s="245">
        <v>17656</v>
      </c>
      <c r="F91" s="245">
        <v>358</v>
      </c>
      <c r="G91" s="245">
        <v>267</v>
      </c>
      <c r="H91" s="245">
        <v>270</v>
      </c>
      <c r="I91" s="245">
        <v>61</v>
      </c>
      <c r="J91" s="245">
        <v>65</v>
      </c>
      <c r="K91" s="245">
        <v>58</v>
      </c>
      <c r="L91" s="245">
        <v>2508</v>
      </c>
      <c r="M91" s="245">
        <v>9134</v>
      </c>
      <c r="N91" s="245">
        <v>5503</v>
      </c>
      <c r="O91" s="245">
        <v>53845</v>
      </c>
      <c r="P91" s="44">
        <v>454</v>
      </c>
      <c r="Q91" s="44">
        <v>53391</v>
      </c>
    </row>
    <row r="92" spans="1:17">
      <c r="A92" s="50">
        <v>164</v>
      </c>
      <c r="B92" s="50" t="s">
        <v>327</v>
      </c>
      <c r="C92" s="245">
        <v>256822</v>
      </c>
      <c r="D92" s="245">
        <v>287484</v>
      </c>
      <c r="E92" s="245">
        <v>280645</v>
      </c>
      <c r="F92" s="245">
        <v>297315</v>
      </c>
      <c r="G92" s="245">
        <v>291894</v>
      </c>
      <c r="H92" s="245">
        <v>285430</v>
      </c>
      <c r="I92" s="245">
        <v>304108</v>
      </c>
      <c r="J92" s="245">
        <v>297185</v>
      </c>
      <c r="K92" s="245">
        <v>298887</v>
      </c>
      <c r="L92" s="245">
        <v>301971</v>
      </c>
      <c r="M92" s="245">
        <v>290833</v>
      </c>
      <c r="N92" s="245">
        <v>279731</v>
      </c>
      <c r="O92" s="245">
        <v>3472305</v>
      </c>
      <c r="P92" s="44">
        <v>1185610</v>
      </c>
      <c r="Q92" s="44">
        <v>2286695</v>
      </c>
    </row>
    <row r="93" spans="1:17">
      <c r="A93" s="50">
        <v>165</v>
      </c>
      <c r="B93" s="50" t="s">
        <v>328</v>
      </c>
      <c r="C93" s="245">
        <v>105213</v>
      </c>
      <c r="D93" s="245">
        <v>111738</v>
      </c>
      <c r="E93" s="245">
        <v>114848</v>
      </c>
      <c r="F93" s="245">
        <v>117707</v>
      </c>
      <c r="G93" s="245">
        <v>106158</v>
      </c>
      <c r="H93" s="245">
        <v>104116</v>
      </c>
      <c r="I93" s="245">
        <v>119360</v>
      </c>
      <c r="J93" s="245">
        <v>114857</v>
      </c>
      <c r="K93" s="245">
        <v>119118</v>
      </c>
      <c r="L93" s="245">
        <v>118671</v>
      </c>
      <c r="M93" s="245">
        <v>122408</v>
      </c>
      <c r="N93" s="245">
        <v>109074</v>
      </c>
      <c r="O93" s="245">
        <v>1363268</v>
      </c>
      <c r="P93" s="44">
        <v>457451</v>
      </c>
      <c r="Q93" s="44">
        <v>905817</v>
      </c>
    </row>
    <row r="94" spans="1:17">
      <c r="A94" s="50">
        <v>170</v>
      </c>
      <c r="B94" s="50" t="s">
        <v>326</v>
      </c>
      <c r="C94" s="245">
        <v>110677</v>
      </c>
      <c r="D94" s="245">
        <v>139227</v>
      </c>
      <c r="E94" s="245">
        <v>137520</v>
      </c>
      <c r="F94" s="245">
        <v>141962</v>
      </c>
      <c r="G94" s="245">
        <v>133334</v>
      </c>
      <c r="H94" s="245">
        <v>121596</v>
      </c>
      <c r="I94" s="245">
        <v>126249</v>
      </c>
      <c r="J94" s="245">
        <v>125946</v>
      </c>
      <c r="K94" s="245">
        <v>123214</v>
      </c>
      <c r="L94" s="245">
        <v>128104</v>
      </c>
      <c r="M94" s="245">
        <v>133291</v>
      </c>
      <c r="N94" s="245">
        <v>122160</v>
      </c>
      <c r="O94" s="245">
        <v>1543280</v>
      </c>
      <c r="P94" s="44">
        <v>497005</v>
      </c>
      <c r="Q94" s="44">
        <v>1046275</v>
      </c>
    </row>
    <row r="95" spans="1:17">
      <c r="A95" s="50">
        <v>264</v>
      </c>
      <c r="B95" s="50" t="s">
        <v>360</v>
      </c>
      <c r="C95" s="245">
        <v>179617</v>
      </c>
      <c r="D95" s="245">
        <v>202948</v>
      </c>
      <c r="E95" s="245">
        <v>190064</v>
      </c>
      <c r="F95" s="245">
        <v>153635</v>
      </c>
      <c r="G95" s="245">
        <v>180311</v>
      </c>
      <c r="H95" s="245">
        <v>145695</v>
      </c>
      <c r="I95" s="245">
        <v>141868</v>
      </c>
      <c r="J95" s="245">
        <v>161170</v>
      </c>
      <c r="K95" s="245">
        <v>176484</v>
      </c>
      <c r="L95" s="245">
        <v>212057</v>
      </c>
      <c r="M95" s="245">
        <v>202123</v>
      </c>
      <c r="N95" s="245">
        <v>182352</v>
      </c>
      <c r="O95" s="245">
        <v>2128324</v>
      </c>
      <c r="P95" s="44">
        <v>625217</v>
      </c>
      <c r="Q95" s="44">
        <v>1503107</v>
      </c>
    </row>
    <row r="96" spans="1:17">
      <c r="A96" s="50">
        <v>265</v>
      </c>
      <c r="B96" s="50" t="s">
        <v>357</v>
      </c>
      <c r="C96" s="245">
        <v>11106</v>
      </c>
      <c r="D96" s="245">
        <v>11132</v>
      </c>
      <c r="E96" s="245">
        <v>10426</v>
      </c>
      <c r="F96" s="245">
        <v>7566</v>
      </c>
      <c r="G96" s="245">
        <v>4736</v>
      </c>
      <c r="H96" s="245">
        <v>4780</v>
      </c>
      <c r="I96" s="245">
        <v>5278</v>
      </c>
      <c r="J96" s="245">
        <v>5607</v>
      </c>
      <c r="K96" s="245">
        <v>6896</v>
      </c>
      <c r="L96" s="245">
        <v>8175</v>
      </c>
      <c r="M96" s="245">
        <v>11722</v>
      </c>
      <c r="N96" s="245">
        <v>11929</v>
      </c>
      <c r="O96" s="245">
        <v>99353</v>
      </c>
      <c r="P96" s="44">
        <v>22561</v>
      </c>
      <c r="Q96" s="44">
        <v>76792</v>
      </c>
    </row>
    <row r="97" spans="1:17">
      <c r="A97" s="50">
        <v>270</v>
      </c>
      <c r="B97" s="50" t="s">
        <v>363</v>
      </c>
      <c r="C97" s="245">
        <v>185673</v>
      </c>
      <c r="D97" s="245">
        <v>208374</v>
      </c>
      <c r="E97" s="245">
        <v>174606</v>
      </c>
      <c r="F97" s="245">
        <v>185179</v>
      </c>
      <c r="G97" s="245">
        <v>166682</v>
      </c>
      <c r="H97" s="245">
        <v>109111</v>
      </c>
      <c r="I97" s="245">
        <v>114328</v>
      </c>
      <c r="J97" s="245">
        <v>124840</v>
      </c>
      <c r="K97" s="245">
        <v>138975</v>
      </c>
      <c r="L97" s="245">
        <v>197287</v>
      </c>
      <c r="M97" s="245">
        <v>199856</v>
      </c>
      <c r="N97" s="245">
        <v>192483</v>
      </c>
      <c r="O97" s="245">
        <v>1997394</v>
      </c>
      <c r="P97" s="44">
        <v>487254</v>
      </c>
      <c r="Q97" s="44">
        <v>1510140</v>
      </c>
    </row>
    <row r="98" spans="1:17">
      <c r="A98" s="50">
        <v>364</v>
      </c>
      <c r="B98" s="50" t="s">
        <v>359</v>
      </c>
      <c r="C98" s="245">
        <v>6207</v>
      </c>
      <c r="D98" s="245">
        <v>6964</v>
      </c>
      <c r="E98" s="245">
        <v>8559</v>
      </c>
      <c r="F98" s="245">
        <v>9172</v>
      </c>
      <c r="G98" s="245">
        <v>7961</v>
      </c>
      <c r="H98" s="245">
        <v>7683</v>
      </c>
      <c r="I98" s="245">
        <v>4723</v>
      </c>
      <c r="J98" s="245">
        <v>6191</v>
      </c>
      <c r="K98" s="245">
        <v>5488</v>
      </c>
      <c r="L98" s="245">
        <v>6100</v>
      </c>
      <c r="M98" s="245">
        <v>7781</v>
      </c>
      <c r="N98" s="245">
        <v>5107</v>
      </c>
      <c r="O98" s="245">
        <v>81936</v>
      </c>
      <c r="P98" s="44">
        <v>24085</v>
      </c>
      <c r="Q98" s="44">
        <v>57851</v>
      </c>
    </row>
    <row r="99" spans="1:17">
      <c r="A99" s="50">
        <v>365</v>
      </c>
      <c r="B99" s="50" t="s">
        <v>356</v>
      </c>
      <c r="C99" s="245">
        <v>10542</v>
      </c>
      <c r="D99" s="245">
        <v>16245</v>
      </c>
      <c r="E99" s="245">
        <v>21653</v>
      </c>
      <c r="F99" s="245">
        <v>8296</v>
      </c>
      <c r="G99" s="245">
        <v>7257</v>
      </c>
      <c r="H99" s="245">
        <v>6404</v>
      </c>
      <c r="I99" s="245">
        <v>12173</v>
      </c>
      <c r="J99" s="245">
        <v>6777</v>
      </c>
      <c r="K99" s="245">
        <v>9245</v>
      </c>
      <c r="L99" s="245">
        <v>6255</v>
      </c>
      <c r="M99" s="245">
        <v>8746</v>
      </c>
      <c r="N99" s="245">
        <v>8363</v>
      </c>
      <c r="O99" s="245">
        <v>121956</v>
      </c>
      <c r="P99" s="44">
        <v>34599</v>
      </c>
      <c r="Q99" s="44">
        <v>87357</v>
      </c>
    </row>
    <row r="100" spans="1:17">
      <c r="A100" s="50">
        <v>370</v>
      </c>
      <c r="B100" s="50" t="s">
        <v>362</v>
      </c>
      <c r="C100" s="245">
        <v>4203</v>
      </c>
      <c r="D100" s="245">
        <v>4970</v>
      </c>
      <c r="E100" s="245">
        <v>3289</v>
      </c>
      <c r="F100" s="245">
        <v>3791</v>
      </c>
      <c r="G100" s="245">
        <v>4838</v>
      </c>
      <c r="H100" s="245">
        <v>4440</v>
      </c>
      <c r="I100" s="245">
        <v>2944</v>
      </c>
      <c r="J100" s="245">
        <v>3240</v>
      </c>
      <c r="K100" s="245">
        <v>3273</v>
      </c>
      <c r="L100" s="245">
        <v>3888</v>
      </c>
      <c r="M100" s="245">
        <v>5016</v>
      </c>
      <c r="N100" s="245">
        <v>4574</v>
      </c>
      <c r="O100" s="245">
        <v>48466</v>
      </c>
      <c r="P100" s="44">
        <v>13897</v>
      </c>
      <c r="Q100" s="44">
        <v>34569</v>
      </c>
    </row>
    <row r="102" spans="1:17" s="244" customFormat="1">
      <c r="A102" s="244" t="s">
        <v>536</v>
      </c>
    </row>
  </sheetData>
  <pageMargins left="0.75" right="0.75" top="1" bottom="1"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401"/>
  <sheetViews>
    <sheetView zoomScaleNormal="100" zoomScaleSheetLayoutView="100" workbookViewId="0">
      <selection activeCell="A2" sqref="A1:A2"/>
    </sheetView>
  </sheetViews>
  <sheetFormatPr defaultColWidth="9.109375" defaultRowHeight="13.2"/>
  <cols>
    <col min="1" max="2" width="9.109375" style="173"/>
    <col min="3" max="3" width="2.33203125" style="173" customWidth="1"/>
    <col min="4" max="4" width="10.109375" style="173" bestFit="1" customWidth="1"/>
    <col min="5" max="5" width="10.88671875" style="173" customWidth="1"/>
    <col min="6" max="7" width="11.109375" style="173" customWidth="1"/>
    <col min="8" max="8" width="10.88671875" style="173" customWidth="1"/>
    <col min="9" max="9" width="10.109375" style="173" customWidth="1"/>
    <col min="10" max="10" width="11.44140625" style="173" customWidth="1"/>
    <col min="11" max="11" width="10.33203125" style="173" customWidth="1"/>
    <col min="12" max="12" width="10.44140625" style="173" customWidth="1"/>
    <col min="13" max="13" width="10.33203125" style="173" customWidth="1"/>
    <col min="14" max="14" width="10.44140625" style="173" customWidth="1"/>
    <col min="15" max="15" width="10.5546875" style="173" customWidth="1"/>
    <col min="16" max="16" width="11.44140625" style="173" customWidth="1"/>
    <col min="17" max="17" width="8.44140625" style="174" customWidth="1"/>
    <col min="18" max="18" width="10" style="173" customWidth="1"/>
    <col min="19" max="19" width="11.109375" style="173" bestFit="1" customWidth="1"/>
    <col min="20" max="20" width="9.109375" style="173"/>
    <col min="21" max="21" width="15.44140625" style="173" bestFit="1" customWidth="1"/>
    <col min="22" max="16384" width="9.109375" style="173"/>
  </cols>
  <sheetData>
    <row r="1" spans="1:17">
      <c r="A1" s="8" t="s">
        <v>1165</v>
      </c>
    </row>
    <row r="2" spans="1:17">
      <c r="A2" s="8" t="s">
        <v>1123</v>
      </c>
    </row>
    <row r="4" spans="1:17">
      <c r="A4" s="185" t="s">
        <v>478</v>
      </c>
      <c r="B4" s="184"/>
      <c r="C4" s="184"/>
      <c r="D4" s="183"/>
      <c r="E4" s="183"/>
      <c r="F4" s="183"/>
      <c r="G4" s="183"/>
      <c r="H4" s="183"/>
      <c r="I4" s="183"/>
      <c r="J4" s="184"/>
      <c r="K4" s="183"/>
      <c r="L4" s="183"/>
      <c r="M4" s="183"/>
      <c r="N4" s="183"/>
      <c r="O4" s="183"/>
      <c r="P4" s="183"/>
      <c r="Q4" s="175"/>
    </row>
    <row r="5" spans="1:17">
      <c r="A5" s="185" t="s">
        <v>470</v>
      </c>
      <c r="B5" s="184"/>
      <c r="C5" s="184"/>
      <c r="D5" s="183"/>
      <c r="E5" s="183"/>
      <c r="F5" s="183"/>
      <c r="G5" s="183"/>
      <c r="H5" s="183"/>
      <c r="I5" s="184"/>
      <c r="J5" s="183"/>
      <c r="K5" s="183"/>
      <c r="L5" s="183"/>
      <c r="M5" s="183"/>
      <c r="N5" s="183"/>
      <c r="O5" s="183"/>
      <c r="P5" s="183"/>
      <c r="Q5" s="182">
        <v>40269</v>
      </c>
    </row>
    <row r="6" spans="1:17">
      <c r="A6" s="185"/>
      <c r="B6" s="184"/>
      <c r="C6" s="184"/>
      <c r="D6" s="183"/>
      <c r="E6" s="183"/>
      <c r="F6" s="183"/>
      <c r="G6" s="183"/>
      <c r="H6" s="183"/>
      <c r="I6" s="184"/>
      <c r="J6" s="183"/>
      <c r="K6" s="183"/>
      <c r="L6" s="183"/>
      <c r="M6" s="183"/>
      <c r="N6" s="183"/>
      <c r="O6" s="183"/>
      <c r="P6" s="183"/>
      <c r="Q6" s="182"/>
    </row>
    <row r="7" spans="1:17">
      <c r="A7" s="177"/>
      <c r="B7" s="177"/>
      <c r="C7" s="177"/>
      <c r="D7" s="176"/>
      <c r="E7" s="176"/>
      <c r="F7" s="176"/>
      <c r="G7" s="176"/>
      <c r="H7" s="176"/>
      <c r="I7" s="176"/>
      <c r="J7" s="176"/>
      <c r="K7" s="176"/>
      <c r="L7" s="176"/>
      <c r="M7" s="176"/>
      <c r="N7" s="176"/>
      <c r="O7" s="176"/>
      <c r="P7" s="176"/>
      <c r="Q7" s="175"/>
    </row>
    <row r="8" spans="1:17">
      <c r="A8" s="177"/>
      <c r="B8" s="177"/>
      <c r="C8" s="177"/>
      <c r="D8" s="139" t="s">
        <v>413</v>
      </c>
      <c r="E8" s="139" t="s">
        <v>412</v>
      </c>
      <c r="F8" s="139" t="s">
        <v>411</v>
      </c>
      <c r="G8" s="139" t="s">
        <v>410</v>
      </c>
      <c r="H8" s="139" t="s">
        <v>409</v>
      </c>
      <c r="I8" s="139" t="s">
        <v>408</v>
      </c>
      <c r="J8" s="139" t="s">
        <v>407</v>
      </c>
      <c r="K8" s="139" t="s">
        <v>406</v>
      </c>
      <c r="L8" s="139" t="s">
        <v>405</v>
      </c>
      <c r="M8" s="139" t="s">
        <v>404</v>
      </c>
      <c r="N8" s="139" t="s">
        <v>403</v>
      </c>
      <c r="O8" s="139" t="s">
        <v>402</v>
      </c>
      <c r="P8" s="139" t="s">
        <v>93</v>
      </c>
      <c r="Q8" s="175"/>
    </row>
    <row r="9" spans="1:17">
      <c r="A9" s="180" t="s">
        <v>468</v>
      </c>
      <c r="B9" s="177"/>
      <c r="C9" s="177"/>
      <c r="D9" s="176"/>
      <c r="E9" s="176"/>
      <c r="F9" s="176"/>
      <c r="G9" s="176"/>
      <c r="H9" s="176"/>
      <c r="I9" s="176"/>
      <c r="J9" s="176"/>
      <c r="K9" s="176"/>
      <c r="L9" s="176"/>
      <c r="M9" s="176"/>
      <c r="N9" s="176"/>
      <c r="O9" s="176"/>
      <c r="P9" s="176"/>
      <c r="Q9" s="175"/>
    </row>
    <row r="10" spans="1:17">
      <c r="A10" s="179" t="s">
        <v>463</v>
      </c>
      <c r="B10" s="177"/>
      <c r="C10" s="177"/>
      <c r="D10" s="176">
        <v>4234067.5429999996</v>
      </c>
      <c r="E10" s="176">
        <v>3604218.0830000001</v>
      </c>
      <c r="F10" s="176">
        <v>3598528.1470000003</v>
      </c>
      <c r="G10" s="176">
        <v>3779246.62</v>
      </c>
      <c r="H10" s="176">
        <v>4283254.5109999999</v>
      </c>
      <c r="I10" s="176">
        <v>5282804.8379999995</v>
      </c>
      <c r="J10" s="176">
        <v>5301896</v>
      </c>
      <c r="K10" s="176">
        <v>5331470.6049999995</v>
      </c>
      <c r="L10" s="176">
        <v>5632132.7520000003</v>
      </c>
      <c r="M10" s="176">
        <v>4805005</v>
      </c>
      <c r="N10" s="176">
        <v>3672851.443</v>
      </c>
      <c r="O10" s="176">
        <v>3703339.3190000001</v>
      </c>
      <c r="P10" s="176">
        <f t="shared" ref="P10:P15" si="0">SUM(D10:O10)</f>
        <v>53228814.860999994</v>
      </c>
      <c r="Q10" s="175"/>
    </row>
    <row r="11" spans="1:17">
      <c r="A11" s="179" t="s">
        <v>462</v>
      </c>
      <c r="B11" s="177"/>
      <c r="C11" s="177"/>
      <c r="D11" s="176">
        <v>3783449.1209999993</v>
      </c>
      <c r="E11" s="176">
        <v>3491303.9850000003</v>
      </c>
      <c r="F11" s="176">
        <v>3442605.1940000001</v>
      </c>
      <c r="G11" s="176">
        <v>3509770.7960000001</v>
      </c>
      <c r="H11" s="176">
        <v>3717189.9610000001</v>
      </c>
      <c r="I11" s="176">
        <v>4108255.0940000005</v>
      </c>
      <c r="J11" s="176">
        <v>4103113</v>
      </c>
      <c r="K11" s="176">
        <v>4016555.7649999997</v>
      </c>
      <c r="L11" s="176">
        <v>4261070.784</v>
      </c>
      <c r="M11" s="176">
        <v>3926048</v>
      </c>
      <c r="N11" s="176">
        <v>3580327.432</v>
      </c>
      <c r="O11" s="176">
        <v>3621740.1220000004</v>
      </c>
      <c r="P11" s="176">
        <f t="shared" si="0"/>
        <v>45561429.254000001</v>
      </c>
      <c r="Q11" s="175"/>
    </row>
    <row r="12" spans="1:17">
      <c r="A12" s="179" t="s">
        <v>461</v>
      </c>
      <c r="B12" s="177"/>
      <c r="C12" s="177"/>
      <c r="D12" s="176">
        <v>332838.06800000003</v>
      </c>
      <c r="E12" s="176">
        <v>317151.71300000005</v>
      </c>
      <c r="F12" s="176">
        <v>282856.576</v>
      </c>
      <c r="G12" s="176">
        <v>296408.24100000004</v>
      </c>
      <c r="H12" s="176">
        <v>292755.94500000001</v>
      </c>
      <c r="I12" s="176">
        <v>323010.78099999996</v>
      </c>
      <c r="J12" s="176">
        <v>308290</v>
      </c>
      <c r="K12" s="176">
        <v>280429.54499999998</v>
      </c>
      <c r="L12" s="176">
        <v>300915.848</v>
      </c>
      <c r="M12" s="176">
        <v>288124</v>
      </c>
      <c r="N12" s="176">
        <v>275330.60599999997</v>
      </c>
      <c r="O12" s="176">
        <v>289108.89399999997</v>
      </c>
      <c r="P12" s="176">
        <f t="shared" si="0"/>
        <v>3587220.2170000002</v>
      </c>
      <c r="Q12" s="189"/>
    </row>
    <row r="13" spans="1:17">
      <c r="A13" s="179" t="s">
        <v>460</v>
      </c>
      <c r="B13" s="177"/>
      <c r="C13" s="177"/>
      <c r="D13" s="176">
        <v>36110.541000000005</v>
      </c>
      <c r="E13" s="176">
        <v>31206.652999999998</v>
      </c>
      <c r="F13" s="176">
        <v>37033.506000000001</v>
      </c>
      <c r="G13" s="176">
        <v>32584.448999999997</v>
      </c>
      <c r="H13" s="176">
        <v>34399.455999999998</v>
      </c>
      <c r="I13" s="176">
        <v>35669.650999999998</v>
      </c>
      <c r="J13" s="176">
        <v>34633</v>
      </c>
      <c r="K13" s="176">
        <v>35471.712</v>
      </c>
      <c r="L13" s="176">
        <v>35448.928</v>
      </c>
      <c r="M13" s="176">
        <v>37889</v>
      </c>
      <c r="N13" s="176">
        <v>36155.986999999994</v>
      </c>
      <c r="O13" s="176">
        <v>36251.615000000005</v>
      </c>
      <c r="P13" s="176">
        <f t="shared" si="0"/>
        <v>422854.49800000002</v>
      </c>
      <c r="Q13" s="175"/>
    </row>
    <row r="14" spans="1:17">
      <c r="A14" s="179" t="s">
        <v>459</v>
      </c>
      <c r="B14" s="177"/>
      <c r="C14" s="177"/>
      <c r="D14" s="176">
        <v>5750.3109999999997</v>
      </c>
      <c r="E14" s="176">
        <v>3526.2839999999997</v>
      </c>
      <c r="F14" s="176">
        <v>3601.8820000000001</v>
      </c>
      <c r="G14" s="176">
        <v>3497.6409999999996</v>
      </c>
      <c r="H14" s="176">
        <v>3486.6559999999999</v>
      </c>
      <c r="I14" s="176">
        <v>3342.0810000000001</v>
      </c>
      <c r="J14" s="176">
        <v>2394</v>
      </c>
      <c r="K14" s="176">
        <v>2229.4699999999998</v>
      </c>
      <c r="L14" s="176">
        <v>2461.7090000000003</v>
      </c>
      <c r="M14" s="176">
        <v>2465</v>
      </c>
      <c r="N14" s="176">
        <v>2280.2079999999996</v>
      </c>
      <c r="O14" s="176">
        <v>2358.6170000000002</v>
      </c>
      <c r="P14" s="176">
        <f t="shared" si="0"/>
        <v>37393.858999999997</v>
      </c>
      <c r="Q14" s="175"/>
    </row>
    <row r="15" spans="1:17">
      <c r="A15" s="179" t="s">
        <v>458</v>
      </c>
      <c r="B15" s="177"/>
      <c r="C15" s="177"/>
      <c r="D15" s="176">
        <v>7557.55</v>
      </c>
      <c r="E15" s="176">
        <v>6694.8</v>
      </c>
      <c r="F15" s="176">
        <v>6300</v>
      </c>
      <c r="G15" s="176">
        <v>6711.25</v>
      </c>
      <c r="H15" s="176">
        <v>6382.95</v>
      </c>
      <c r="I15" s="176">
        <v>6832.35</v>
      </c>
      <c r="J15" s="176">
        <v>7157.85</v>
      </c>
      <c r="K15" s="176">
        <v>6761.65</v>
      </c>
      <c r="L15" s="176">
        <v>6862.8</v>
      </c>
      <c r="M15" s="176">
        <v>6662</v>
      </c>
      <c r="N15" s="176">
        <v>6729.8</v>
      </c>
      <c r="O15" s="176">
        <v>6442.1</v>
      </c>
      <c r="P15" s="176">
        <f t="shared" si="0"/>
        <v>81095.100000000006</v>
      </c>
      <c r="Q15" s="175"/>
    </row>
    <row r="16" spans="1:17">
      <c r="A16" s="179"/>
      <c r="B16" s="177"/>
      <c r="C16" s="177"/>
      <c r="D16" s="176"/>
      <c r="E16" s="176"/>
      <c r="F16" s="176"/>
      <c r="G16" s="176"/>
      <c r="H16" s="176"/>
      <c r="I16" s="176"/>
      <c r="J16" s="176"/>
      <c r="K16" s="176"/>
      <c r="L16" s="176"/>
      <c r="M16" s="176"/>
      <c r="N16" s="176"/>
      <c r="O16" s="176"/>
      <c r="P16" s="176"/>
      <c r="Q16" s="175"/>
    </row>
    <row r="17" spans="1:17">
      <c r="A17" s="180" t="s">
        <v>457</v>
      </c>
      <c r="B17" s="177"/>
      <c r="C17" s="177"/>
      <c r="D17" s="176"/>
      <c r="E17" s="176"/>
      <c r="F17" s="176"/>
      <c r="G17" s="176"/>
      <c r="H17" s="176"/>
      <c r="I17" s="176"/>
      <c r="J17" s="176"/>
      <c r="K17" s="176"/>
      <c r="L17" s="176"/>
      <c r="M17" s="176"/>
      <c r="N17" s="176"/>
      <c r="O17" s="176"/>
      <c r="P17" s="176"/>
      <c r="Q17" s="175"/>
    </row>
    <row r="18" spans="1:17">
      <c r="A18" s="180" t="s">
        <v>467</v>
      </c>
      <c r="B18" s="177"/>
      <c r="C18" s="177"/>
      <c r="D18" s="176">
        <f t="shared" ref="D18:P18" si="1">SUM(D10:D17)</f>
        <v>8399773.1339999996</v>
      </c>
      <c r="E18" s="176">
        <f t="shared" si="1"/>
        <v>7454101.5180000002</v>
      </c>
      <c r="F18" s="176">
        <f t="shared" si="1"/>
        <v>7370925.3050000006</v>
      </c>
      <c r="G18" s="176">
        <f t="shared" si="1"/>
        <v>7628218.9970000004</v>
      </c>
      <c r="H18" s="176">
        <f t="shared" si="1"/>
        <v>8337469.4790000012</v>
      </c>
      <c r="I18" s="176">
        <f t="shared" si="1"/>
        <v>9759914.7949999999</v>
      </c>
      <c r="J18" s="176">
        <f t="shared" si="1"/>
        <v>9757483.8499999996</v>
      </c>
      <c r="K18" s="176">
        <f t="shared" si="1"/>
        <v>9672918.7469999995</v>
      </c>
      <c r="L18" s="176">
        <f t="shared" si="1"/>
        <v>10238892.821</v>
      </c>
      <c r="M18" s="176">
        <f t="shared" si="1"/>
        <v>9066193</v>
      </c>
      <c r="N18" s="176">
        <f t="shared" si="1"/>
        <v>7573675.4759999989</v>
      </c>
      <c r="O18" s="176">
        <f t="shared" si="1"/>
        <v>7659240.6670000004</v>
      </c>
      <c r="P18" s="176">
        <f t="shared" si="1"/>
        <v>102918807.78899997</v>
      </c>
      <c r="Q18" s="175"/>
    </row>
    <row r="19" spans="1:17">
      <c r="A19" s="180"/>
      <c r="B19" s="177"/>
      <c r="C19" s="177"/>
      <c r="D19" s="176"/>
      <c r="E19" s="176"/>
      <c r="F19" s="176"/>
      <c r="G19" s="176"/>
      <c r="H19" s="176"/>
      <c r="I19" s="176"/>
      <c r="J19" s="176"/>
      <c r="K19" s="176"/>
      <c r="L19" s="176"/>
      <c r="M19" s="176"/>
      <c r="N19" s="176"/>
      <c r="O19" s="176"/>
      <c r="P19" s="176"/>
      <c r="Q19" s="175"/>
    </row>
    <row r="20" spans="1:17">
      <c r="A20" s="179" t="s">
        <v>455</v>
      </c>
      <c r="B20" s="177"/>
      <c r="C20" s="177"/>
      <c r="D20" s="176">
        <v>70977.112999999998</v>
      </c>
      <c r="E20" s="176">
        <v>70732.137000000002</v>
      </c>
      <c r="F20" s="176">
        <v>75434.78</v>
      </c>
      <c r="G20" s="176">
        <v>83930.119000000006</v>
      </c>
      <c r="H20" s="176">
        <v>82919.672999999995</v>
      </c>
      <c r="I20" s="176">
        <v>94216.115999999995</v>
      </c>
      <c r="J20" s="176">
        <v>95495</v>
      </c>
      <c r="K20" s="176">
        <v>97640.126000000004</v>
      </c>
      <c r="L20" s="176">
        <v>97219.453999999998</v>
      </c>
      <c r="M20" s="176">
        <v>84715</v>
      </c>
      <c r="N20" s="176">
        <v>77558.36</v>
      </c>
      <c r="O20" s="176">
        <v>62338.103000000003</v>
      </c>
      <c r="P20" s="176">
        <f>SUM(D20:O20)</f>
        <v>993175.98100000003</v>
      </c>
      <c r="Q20" s="175"/>
    </row>
    <row r="21" spans="1:17">
      <c r="A21" s="177"/>
      <c r="B21" s="177"/>
      <c r="C21" s="177"/>
      <c r="D21" s="176"/>
      <c r="E21" s="176"/>
      <c r="F21" s="176"/>
      <c r="G21" s="176"/>
      <c r="H21" s="176"/>
      <c r="I21" s="176"/>
      <c r="J21" s="176"/>
      <c r="K21" s="176"/>
      <c r="L21" s="176"/>
      <c r="M21" s="176"/>
      <c r="N21" s="176"/>
      <c r="O21" s="176"/>
      <c r="P21" s="176"/>
      <c r="Q21" s="175"/>
    </row>
    <row r="22" spans="1:17">
      <c r="A22" s="180" t="s">
        <v>466</v>
      </c>
      <c r="B22" s="177"/>
      <c r="C22" s="177"/>
      <c r="D22" s="176">
        <f t="shared" ref="D22:P22" si="2">SUM(D18:D20)</f>
        <v>8470750.2469999995</v>
      </c>
      <c r="E22" s="176">
        <f t="shared" si="2"/>
        <v>7524833.6550000003</v>
      </c>
      <c r="F22" s="176">
        <f t="shared" si="2"/>
        <v>7446360.0850000009</v>
      </c>
      <c r="G22" s="176">
        <f t="shared" si="2"/>
        <v>7712149.1160000004</v>
      </c>
      <c r="H22" s="176">
        <f t="shared" si="2"/>
        <v>8420389.1520000007</v>
      </c>
      <c r="I22" s="176">
        <f t="shared" si="2"/>
        <v>9854130.9110000003</v>
      </c>
      <c r="J22" s="176">
        <f t="shared" si="2"/>
        <v>9852978.8499999996</v>
      </c>
      <c r="K22" s="176">
        <f t="shared" si="2"/>
        <v>9770558.8729999997</v>
      </c>
      <c r="L22" s="176">
        <f t="shared" si="2"/>
        <v>10336112.275</v>
      </c>
      <c r="M22" s="176">
        <f t="shared" si="2"/>
        <v>9150908</v>
      </c>
      <c r="N22" s="176">
        <f t="shared" si="2"/>
        <v>7651233.8359999992</v>
      </c>
      <c r="O22" s="176">
        <f t="shared" si="2"/>
        <v>7721578.7700000005</v>
      </c>
      <c r="P22" s="176">
        <f t="shared" si="2"/>
        <v>103911983.76999998</v>
      </c>
      <c r="Q22" s="175"/>
    </row>
    <row r="23" spans="1:17">
      <c r="A23" s="177"/>
      <c r="B23" s="177"/>
      <c r="C23" s="177"/>
      <c r="D23" s="176"/>
      <c r="E23" s="176"/>
      <c r="F23" s="176"/>
      <c r="G23" s="176"/>
      <c r="H23" s="176"/>
      <c r="I23" s="176"/>
      <c r="J23" s="176"/>
      <c r="K23" s="176"/>
      <c r="L23" s="176"/>
      <c r="M23" s="176"/>
      <c r="N23" s="176"/>
      <c r="O23" s="176"/>
      <c r="P23" s="176"/>
      <c r="Q23" s="175"/>
    </row>
    <row r="24" spans="1:17">
      <c r="A24" s="180" t="s">
        <v>465</v>
      </c>
      <c r="B24" s="177"/>
      <c r="C24" s="177"/>
      <c r="D24" s="176"/>
      <c r="E24" s="176"/>
      <c r="F24" s="176"/>
      <c r="G24" s="176"/>
      <c r="H24" s="176"/>
      <c r="I24" s="176"/>
      <c r="J24" s="176"/>
      <c r="K24" s="176"/>
      <c r="L24" s="176"/>
      <c r="M24" s="176"/>
      <c r="N24" s="176"/>
      <c r="O24" s="176"/>
      <c r="P24" s="176"/>
      <c r="Q24" s="175"/>
    </row>
    <row r="25" spans="1:17">
      <c r="A25" s="179" t="s">
        <v>463</v>
      </c>
      <c r="B25" s="177"/>
      <c r="C25" s="177"/>
      <c r="D25" s="181">
        <v>3995414</v>
      </c>
      <c r="E25" s="181">
        <v>4001651</v>
      </c>
      <c r="F25" s="181">
        <v>4003023</v>
      </c>
      <c r="G25" s="181">
        <v>4001785</v>
      </c>
      <c r="H25" s="181">
        <v>3996910</v>
      </c>
      <c r="I25" s="181">
        <v>3996829</v>
      </c>
      <c r="J25" s="181">
        <v>3991810</v>
      </c>
      <c r="K25" s="181">
        <v>3989187</v>
      </c>
      <c r="L25" s="181">
        <v>3985030</v>
      </c>
      <c r="M25" s="181">
        <v>3983523</v>
      </c>
      <c r="N25" s="181">
        <v>3981138</v>
      </c>
      <c r="O25" s="181">
        <v>3980785</v>
      </c>
      <c r="P25" s="176">
        <f>AVERAGE(C25:O25)</f>
        <v>3992257.0833333335</v>
      </c>
      <c r="Q25" s="175"/>
    </row>
    <row r="26" spans="1:17">
      <c r="A26" s="179" t="s">
        <v>462</v>
      </c>
      <c r="B26" s="177"/>
      <c r="C26" s="177"/>
      <c r="D26" s="181">
        <v>498674</v>
      </c>
      <c r="E26" s="181">
        <v>499460</v>
      </c>
      <c r="F26" s="181">
        <v>499080</v>
      </c>
      <c r="G26" s="181">
        <v>499289</v>
      </c>
      <c r="H26" s="181">
        <v>500326</v>
      </c>
      <c r="I26" s="181">
        <v>500723</v>
      </c>
      <c r="J26" s="181">
        <v>501265</v>
      </c>
      <c r="K26" s="181">
        <v>501848</v>
      </c>
      <c r="L26" s="181">
        <v>501941</v>
      </c>
      <c r="M26" s="181">
        <v>502471</v>
      </c>
      <c r="N26" s="181">
        <v>502192</v>
      </c>
      <c r="O26" s="181">
        <v>501710</v>
      </c>
      <c r="P26" s="176">
        <f>AVERAGE(D26:O26)</f>
        <v>500748.25</v>
      </c>
      <c r="Q26" s="175"/>
    </row>
    <row r="27" spans="1:17">
      <c r="A27" s="179" t="s">
        <v>461</v>
      </c>
      <c r="B27" s="177"/>
      <c r="C27" s="177"/>
      <c r="D27" s="181">
        <v>15142</v>
      </c>
      <c r="E27" s="181">
        <v>14695</v>
      </c>
      <c r="F27" s="181">
        <v>14221</v>
      </c>
      <c r="G27" s="181">
        <v>13923</v>
      </c>
      <c r="H27" s="181">
        <v>13597</v>
      </c>
      <c r="I27" s="181">
        <v>13372</v>
      </c>
      <c r="J27" s="181">
        <v>13155</v>
      </c>
      <c r="K27" s="181">
        <v>12920</v>
      </c>
      <c r="L27" s="181">
        <v>12797</v>
      </c>
      <c r="M27" s="181">
        <v>12548</v>
      </c>
      <c r="N27" s="181">
        <v>12249</v>
      </c>
      <c r="O27" s="181">
        <v>11902</v>
      </c>
      <c r="P27" s="176">
        <f>AVERAGE(D27:O27)</f>
        <v>13376.75</v>
      </c>
      <c r="Q27" s="189"/>
    </row>
    <row r="28" spans="1:17">
      <c r="A28" s="179" t="s">
        <v>460</v>
      </c>
      <c r="B28" s="177"/>
      <c r="C28" s="177"/>
      <c r="D28" s="181">
        <v>3073</v>
      </c>
      <c r="E28" s="181">
        <v>3083</v>
      </c>
      <c r="F28" s="181">
        <v>3095</v>
      </c>
      <c r="G28" s="181">
        <v>3095</v>
      </c>
      <c r="H28" s="181">
        <v>3099</v>
      </c>
      <c r="I28" s="181">
        <v>3107</v>
      </c>
      <c r="J28" s="181">
        <v>3113</v>
      </c>
      <c r="K28" s="181">
        <v>3132</v>
      </c>
      <c r="L28" s="181">
        <v>3141</v>
      </c>
      <c r="M28" s="181">
        <v>3150</v>
      </c>
      <c r="N28" s="181">
        <v>3155</v>
      </c>
      <c r="O28" s="181">
        <v>3170</v>
      </c>
      <c r="P28" s="176">
        <f>AVERAGE(D28:O28)</f>
        <v>3117.75</v>
      </c>
      <c r="Q28" s="175"/>
    </row>
    <row r="29" spans="1:17">
      <c r="A29" s="179" t="s">
        <v>459</v>
      </c>
      <c r="B29" s="177"/>
      <c r="C29" s="177"/>
      <c r="D29" s="181">
        <v>207</v>
      </c>
      <c r="E29" s="181">
        <v>207</v>
      </c>
      <c r="F29" s="181">
        <v>206</v>
      </c>
      <c r="G29" s="181">
        <v>205</v>
      </c>
      <c r="H29" s="181">
        <v>205</v>
      </c>
      <c r="I29" s="181">
        <v>204</v>
      </c>
      <c r="J29" s="181">
        <v>204</v>
      </c>
      <c r="K29" s="181">
        <v>204</v>
      </c>
      <c r="L29" s="181">
        <v>201</v>
      </c>
      <c r="M29" s="181">
        <v>199</v>
      </c>
      <c r="N29" s="181">
        <v>199</v>
      </c>
      <c r="O29" s="181">
        <v>199</v>
      </c>
      <c r="P29" s="176">
        <f>AVERAGE(D29:O29)</f>
        <v>203.33333333333334</v>
      </c>
      <c r="Q29" s="175"/>
    </row>
    <row r="30" spans="1:17">
      <c r="A30" s="179" t="s">
        <v>458</v>
      </c>
      <c r="B30" s="177"/>
      <c r="C30" s="177"/>
      <c r="D30" s="181">
        <v>23</v>
      </c>
      <c r="E30" s="181">
        <v>23</v>
      </c>
      <c r="F30" s="181">
        <v>23</v>
      </c>
      <c r="G30" s="181">
        <v>23</v>
      </c>
      <c r="H30" s="181">
        <v>23</v>
      </c>
      <c r="I30" s="181">
        <v>23</v>
      </c>
      <c r="J30" s="181">
        <v>23</v>
      </c>
      <c r="K30" s="181">
        <v>23</v>
      </c>
      <c r="L30" s="181">
        <v>23</v>
      </c>
      <c r="M30" s="181">
        <v>23</v>
      </c>
      <c r="N30" s="181">
        <v>23</v>
      </c>
      <c r="O30" s="181">
        <v>23</v>
      </c>
      <c r="P30" s="176">
        <f>AVERAGE(D30:O30)</f>
        <v>23</v>
      </c>
      <c r="Q30" s="175"/>
    </row>
    <row r="31" spans="1:17">
      <c r="A31" s="179"/>
      <c r="B31" s="177"/>
      <c r="C31" s="177"/>
      <c r="D31" s="176"/>
      <c r="E31" s="176"/>
      <c r="F31" s="176"/>
      <c r="G31" s="176"/>
      <c r="H31" s="176"/>
      <c r="I31" s="176"/>
      <c r="J31" s="176"/>
      <c r="K31" s="176"/>
      <c r="L31" s="176"/>
      <c r="M31" s="176"/>
      <c r="N31" s="176"/>
      <c r="O31" s="176"/>
      <c r="P31" s="176"/>
      <c r="Q31" s="175"/>
    </row>
    <row r="32" spans="1:17">
      <c r="A32" s="180" t="s">
        <v>457</v>
      </c>
      <c r="B32" s="177"/>
      <c r="C32" s="177"/>
      <c r="D32" s="176"/>
      <c r="E32" s="176"/>
      <c r="F32" s="176"/>
      <c r="G32" s="176"/>
      <c r="H32" s="176"/>
      <c r="I32" s="176"/>
      <c r="J32" s="176"/>
      <c r="K32" s="176"/>
      <c r="L32" s="176"/>
      <c r="M32" s="176"/>
      <c r="N32" s="176"/>
      <c r="O32" s="176"/>
      <c r="P32" s="176"/>
      <c r="Q32" s="175"/>
    </row>
    <row r="33" spans="1:17">
      <c r="A33" s="180" t="s">
        <v>465</v>
      </c>
      <c r="B33" s="177"/>
      <c r="C33" s="177"/>
      <c r="D33" s="176">
        <f t="shared" ref="D33:O33" si="3">SUM(D25:D32)</f>
        <v>4512533</v>
      </c>
      <c r="E33" s="176">
        <f t="shared" si="3"/>
        <v>4519119</v>
      </c>
      <c r="F33" s="176">
        <f t="shared" si="3"/>
        <v>4519648</v>
      </c>
      <c r="G33" s="176">
        <f t="shared" si="3"/>
        <v>4518320</v>
      </c>
      <c r="H33" s="176">
        <f t="shared" si="3"/>
        <v>4514160</v>
      </c>
      <c r="I33" s="176">
        <f t="shared" si="3"/>
        <v>4514258</v>
      </c>
      <c r="J33" s="176">
        <f t="shared" si="3"/>
        <v>4509570</v>
      </c>
      <c r="K33" s="176">
        <f t="shared" si="3"/>
        <v>4507314</v>
      </c>
      <c r="L33" s="176">
        <f t="shared" si="3"/>
        <v>4503133</v>
      </c>
      <c r="M33" s="176">
        <f t="shared" si="3"/>
        <v>4501914</v>
      </c>
      <c r="N33" s="176">
        <f t="shared" si="3"/>
        <v>4498956</v>
      </c>
      <c r="O33" s="176">
        <f t="shared" si="3"/>
        <v>4497789</v>
      </c>
      <c r="P33" s="176">
        <f>AVERAGE(D33:O33)</f>
        <v>4509726.166666667</v>
      </c>
      <c r="Q33" s="175"/>
    </row>
    <row r="34" spans="1:17">
      <c r="A34" s="180"/>
      <c r="B34" s="177"/>
      <c r="C34" s="177"/>
      <c r="D34" s="176"/>
      <c r="E34" s="176"/>
      <c r="F34" s="176"/>
      <c r="G34" s="176"/>
      <c r="H34" s="176"/>
      <c r="I34" s="176"/>
      <c r="J34" s="176"/>
      <c r="K34" s="176"/>
      <c r="L34" s="176"/>
      <c r="M34" s="176"/>
      <c r="N34" s="176"/>
      <c r="O34" s="176"/>
      <c r="P34" s="176"/>
      <c r="Q34" s="175"/>
    </row>
    <row r="35" spans="1:17">
      <c r="A35" s="179" t="s">
        <v>455</v>
      </c>
      <c r="B35" s="177"/>
      <c r="C35" s="177"/>
      <c r="D35" s="181">
        <v>4</v>
      </c>
      <c r="E35" s="181">
        <v>4</v>
      </c>
      <c r="F35" s="181">
        <v>4</v>
      </c>
      <c r="G35" s="181">
        <v>4</v>
      </c>
      <c r="H35" s="181">
        <v>4</v>
      </c>
      <c r="I35" s="181">
        <v>4</v>
      </c>
      <c r="J35" s="181">
        <v>4</v>
      </c>
      <c r="K35" s="181">
        <v>4</v>
      </c>
      <c r="L35" s="181">
        <v>4</v>
      </c>
      <c r="M35" s="181">
        <v>4</v>
      </c>
      <c r="N35" s="181">
        <v>4</v>
      </c>
      <c r="O35" s="181">
        <v>4</v>
      </c>
      <c r="P35" s="176">
        <f>AVERAGE(D35:O35)</f>
        <v>4</v>
      </c>
      <c r="Q35" s="175"/>
    </row>
    <row r="36" spans="1:17">
      <c r="A36" s="177"/>
      <c r="B36" s="177"/>
      <c r="C36" s="177"/>
      <c r="D36" s="176"/>
      <c r="E36" s="176"/>
      <c r="F36" s="176"/>
      <c r="G36" s="176"/>
      <c r="H36" s="176"/>
      <c r="I36" s="176"/>
      <c r="J36" s="176"/>
      <c r="K36" s="176"/>
      <c r="L36" s="176"/>
      <c r="M36" s="176"/>
      <c r="N36" s="176"/>
      <c r="O36" s="176"/>
      <c r="P36" s="176"/>
      <c r="Q36" s="175"/>
    </row>
    <row r="37" spans="1:17">
      <c r="A37" s="178" t="s">
        <v>464</v>
      </c>
      <c r="B37" s="177"/>
      <c r="C37" s="177"/>
      <c r="D37" s="176">
        <f t="shared" ref="D37:P37" si="4">SUM(D33:D35)</f>
        <v>4512537</v>
      </c>
      <c r="E37" s="176">
        <f t="shared" si="4"/>
        <v>4519123</v>
      </c>
      <c r="F37" s="176">
        <f t="shared" si="4"/>
        <v>4519652</v>
      </c>
      <c r="G37" s="176">
        <f t="shared" si="4"/>
        <v>4518324</v>
      </c>
      <c r="H37" s="176">
        <f t="shared" si="4"/>
        <v>4514164</v>
      </c>
      <c r="I37" s="176">
        <f t="shared" si="4"/>
        <v>4514262</v>
      </c>
      <c r="J37" s="176">
        <f t="shared" si="4"/>
        <v>4509574</v>
      </c>
      <c r="K37" s="176">
        <f t="shared" si="4"/>
        <v>4507318</v>
      </c>
      <c r="L37" s="176">
        <f t="shared" si="4"/>
        <v>4503137</v>
      </c>
      <c r="M37" s="176">
        <f t="shared" si="4"/>
        <v>4501918</v>
      </c>
      <c r="N37" s="176">
        <f t="shared" si="4"/>
        <v>4498960</v>
      </c>
      <c r="O37" s="176">
        <f t="shared" si="4"/>
        <v>4497793</v>
      </c>
      <c r="P37" s="176">
        <f t="shared" si="4"/>
        <v>4509730.166666667</v>
      </c>
      <c r="Q37" s="175"/>
    </row>
    <row r="38" spans="1:17">
      <c r="A38" s="177"/>
      <c r="B38" s="177"/>
      <c r="C38" s="177"/>
      <c r="D38" s="176"/>
      <c r="E38" s="176"/>
      <c r="F38" s="176"/>
      <c r="G38" s="176"/>
      <c r="H38" s="176"/>
      <c r="I38" s="176"/>
      <c r="J38" s="176"/>
      <c r="K38" s="176"/>
      <c r="L38" s="176"/>
      <c r="M38" s="176"/>
      <c r="N38" s="176"/>
      <c r="O38" s="176"/>
      <c r="P38" s="176"/>
      <c r="Q38" s="175"/>
    </row>
    <row r="39" spans="1:17">
      <c r="A39" s="180" t="s">
        <v>456</v>
      </c>
      <c r="B39" s="177"/>
      <c r="C39" s="177"/>
      <c r="D39" s="176"/>
      <c r="E39" s="176"/>
      <c r="F39" s="176"/>
      <c r="G39" s="176"/>
      <c r="H39" s="176"/>
      <c r="I39" s="176"/>
      <c r="J39" s="176"/>
      <c r="K39" s="176"/>
      <c r="L39" s="176"/>
      <c r="M39" s="176"/>
      <c r="N39" s="176"/>
      <c r="O39" s="176"/>
      <c r="P39" s="176"/>
      <c r="Q39" s="175"/>
    </row>
    <row r="40" spans="1:17">
      <c r="A40" s="179" t="s">
        <v>463</v>
      </c>
      <c r="B40" s="177"/>
      <c r="C40" s="177"/>
      <c r="D40" s="176">
        <f t="shared" ref="D40:P40" si="5">(D10/D25)*1000</f>
        <v>1059.7318683370484</v>
      </c>
      <c r="E40" s="176">
        <f t="shared" si="5"/>
        <v>900.68276393918416</v>
      </c>
      <c r="F40" s="176">
        <f t="shared" si="5"/>
        <v>898.95265328228197</v>
      </c>
      <c r="G40" s="176">
        <f t="shared" si="5"/>
        <v>944.39022086393959</v>
      </c>
      <c r="H40" s="176">
        <f t="shared" si="5"/>
        <v>1071.6414707861823</v>
      </c>
      <c r="I40" s="176">
        <f t="shared" si="5"/>
        <v>1321.7490260403933</v>
      </c>
      <c r="J40" s="176">
        <f t="shared" si="5"/>
        <v>1328.1934761424016</v>
      </c>
      <c r="K40" s="176">
        <f t="shared" si="5"/>
        <v>1336.4804921403784</v>
      </c>
      <c r="L40" s="176">
        <f t="shared" si="5"/>
        <v>1413.3225476345224</v>
      </c>
      <c r="M40" s="176">
        <f t="shared" si="5"/>
        <v>1206.2199716180878</v>
      </c>
      <c r="N40" s="176">
        <f t="shared" si="5"/>
        <v>922.56320755522665</v>
      </c>
      <c r="O40" s="176">
        <f t="shared" si="5"/>
        <v>930.30377651644096</v>
      </c>
      <c r="P40" s="176">
        <f t="shared" si="5"/>
        <v>13333.012817039482</v>
      </c>
      <c r="Q40" s="175"/>
    </row>
    <row r="41" spans="1:17">
      <c r="A41" s="179" t="s">
        <v>462</v>
      </c>
      <c r="B41" s="177"/>
      <c r="C41" s="177"/>
      <c r="D41" s="176">
        <f t="shared" ref="D41:P41" si="6">(D11/D26)*1000</f>
        <v>7587.0190164315745</v>
      </c>
      <c r="E41" s="176">
        <f t="shared" si="6"/>
        <v>6990.1573399271219</v>
      </c>
      <c r="F41" s="176">
        <f t="shared" si="6"/>
        <v>6897.9025286527212</v>
      </c>
      <c r="G41" s="176">
        <f t="shared" si="6"/>
        <v>7029.5375944593216</v>
      </c>
      <c r="H41" s="176">
        <f t="shared" si="6"/>
        <v>7429.5358646162704</v>
      </c>
      <c r="I41" s="176">
        <f t="shared" si="6"/>
        <v>8204.6462694943111</v>
      </c>
      <c r="J41" s="176">
        <f t="shared" si="6"/>
        <v>8185.516642893479</v>
      </c>
      <c r="K41" s="176">
        <f t="shared" si="6"/>
        <v>8003.530481340963</v>
      </c>
      <c r="L41" s="176">
        <f t="shared" si="6"/>
        <v>8489.1865458290922</v>
      </c>
      <c r="M41" s="176">
        <f t="shared" si="6"/>
        <v>7813.4817730774512</v>
      </c>
      <c r="N41" s="176">
        <f t="shared" si="6"/>
        <v>7129.399576257686</v>
      </c>
      <c r="O41" s="176">
        <f t="shared" si="6"/>
        <v>7218.7919754439827</v>
      </c>
      <c r="P41" s="176">
        <f t="shared" si="6"/>
        <v>90986.696916065121</v>
      </c>
      <c r="Q41" s="175"/>
    </row>
    <row r="42" spans="1:17">
      <c r="A42" s="179" t="s">
        <v>461</v>
      </c>
      <c r="B42" s="177"/>
      <c r="C42" s="177"/>
      <c r="D42" s="176">
        <f t="shared" ref="D42:P42" si="7">(D12/D27)*1000</f>
        <v>21981.116629243166</v>
      </c>
      <c r="E42" s="176">
        <f t="shared" si="7"/>
        <v>21582.287376658729</v>
      </c>
      <c r="F42" s="176">
        <f t="shared" si="7"/>
        <v>19890.062302229097</v>
      </c>
      <c r="G42" s="176">
        <f t="shared" si="7"/>
        <v>21289.107304460249</v>
      </c>
      <c r="H42" s="176">
        <f t="shared" si="7"/>
        <v>21530.921894535561</v>
      </c>
      <c r="I42" s="176">
        <f t="shared" si="7"/>
        <v>24155.756880047858</v>
      </c>
      <c r="J42" s="176">
        <f t="shared" si="7"/>
        <v>23435.195743063476</v>
      </c>
      <c r="K42" s="176">
        <f t="shared" si="7"/>
        <v>21705.073142414862</v>
      </c>
      <c r="L42" s="176">
        <f t="shared" si="7"/>
        <v>23514.561850433693</v>
      </c>
      <c r="M42" s="176">
        <f t="shared" si="7"/>
        <v>22961.746891934967</v>
      </c>
      <c r="N42" s="176">
        <f t="shared" si="7"/>
        <v>22477.802759408929</v>
      </c>
      <c r="O42" s="176">
        <f t="shared" si="7"/>
        <v>24290.78255755335</v>
      </c>
      <c r="P42" s="176">
        <f t="shared" si="7"/>
        <v>268168.29327003943</v>
      </c>
      <c r="Q42" s="189"/>
    </row>
    <row r="43" spans="1:17">
      <c r="A43" s="179" t="s">
        <v>460</v>
      </c>
      <c r="B43" s="177"/>
      <c r="C43" s="177"/>
      <c r="D43" s="176">
        <f t="shared" ref="D43:P43" si="8">(D13/D28)*1000</f>
        <v>11750.908232997073</v>
      </c>
      <c r="E43" s="176">
        <f t="shared" si="8"/>
        <v>10122.170937398638</v>
      </c>
      <c r="F43" s="176">
        <f t="shared" si="8"/>
        <v>11965.591599353796</v>
      </c>
      <c r="G43" s="176">
        <f t="shared" si="8"/>
        <v>10528.09337641357</v>
      </c>
      <c r="H43" s="176">
        <f t="shared" si="8"/>
        <v>11100.179412713778</v>
      </c>
      <c r="I43" s="176">
        <f t="shared" si="8"/>
        <v>11480.415513356935</v>
      </c>
      <c r="J43" s="176">
        <f t="shared" si="8"/>
        <v>11125.281079344682</v>
      </c>
      <c r="K43" s="176">
        <f t="shared" si="8"/>
        <v>11325.578544061304</v>
      </c>
      <c r="L43" s="176">
        <f t="shared" si="8"/>
        <v>11285.873288761541</v>
      </c>
      <c r="M43" s="176">
        <f t="shared" si="8"/>
        <v>12028.253968253968</v>
      </c>
      <c r="N43" s="176">
        <f t="shared" si="8"/>
        <v>11459.900792393026</v>
      </c>
      <c r="O43" s="176">
        <f t="shared" si="8"/>
        <v>11435.840694006311</v>
      </c>
      <c r="P43" s="176">
        <f t="shared" si="8"/>
        <v>135628.09654398204</v>
      </c>
      <c r="Q43" s="175"/>
    </row>
    <row r="44" spans="1:17">
      <c r="A44" s="179" t="s">
        <v>459</v>
      </c>
      <c r="B44" s="177"/>
      <c r="C44" s="177"/>
      <c r="D44" s="176">
        <f t="shared" ref="D44:P44" si="9">(D14/D29)*1000</f>
        <v>27779.280193236711</v>
      </c>
      <c r="E44" s="176">
        <f t="shared" si="9"/>
        <v>17035.1884057971</v>
      </c>
      <c r="F44" s="176">
        <f t="shared" si="9"/>
        <v>17484.864077669903</v>
      </c>
      <c r="G44" s="176">
        <f t="shared" si="9"/>
        <v>17061.663414634142</v>
      </c>
      <c r="H44" s="176">
        <f t="shared" si="9"/>
        <v>17008.078048780488</v>
      </c>
      <c r="I44" s="176">
        <f t="shared" si="9"/>
        <v>16382.750000000002</v>
      </c>
      <c r="J44" s="176">
        <f t="shared" si="9"/>
        <v>11735.294117647058</v>
      </c>
      <c r="K44" s="176">
        <f t="shared" si="9"/>
        <v>10928.774509803921</v>
      </c>
      <c r="L44" s="176">
        <f t="shared" si="9"/>
        <v>12247.308457711444</v>
      </c>
      <c r="M44" s="176">
        <f t="shared" si="9"/>
        <v>12386.934673366834</v>
      </c>
      <c r="N44" s="176">
        <f t="shared" si="9"/>
        <v>11458.331658291456</v>
      </c>
      <c r="O44" s="176">
        <f t="shared" si="9"/>
        <v>11852.346733668342</v>
      </c>
      <c r="P44" s="176">
        <f t="shared" si="9"/>
        <v>183904.22459016391</v>
      </c>
      <c r="Q44" s="175"/>
    </row>
    <row r="45" spans="1:17">
      <c r="A45" s="179" t="s">
        <v>458</v>
      </c>
      <c r="B45" s="177"/>
      <c r="C45" s="177"/>
      <c r="D45" s="176">
        <f t="shared" ref="D45:P45" si="10">(D15/D30)*1000</f>
        <v>328589.13043478259</v>
      </c>
      <c r="E45" s="176">
        <f t="shared" si="10"/>
        <v>291078.26086956519</v>
      </c>
      <c r="F45" s="176">
        <f t="shared" si="10"/>
        <v>273913.04347826086</v>
      </c>
      <c r="G45" s="176">
        <f t="shared" si="10"/>
        <v>291793.47826086957</v>
      </c>
      <c r="H45" s="176">
        <f t="shared" si="10"/>
        <v>277519.5652173913</v>
      </c>
      <c r="I45" s="176">
        <f t="shared" si="10"/>
        <v>297058.69565217395</v>
      </c>
      <c r="J45" s="176">
        <f t="shared" si="10"/>
        <v>311210.86956521741</v>
      </c>
      <c r="K45" s="176">
        <f t="shared" si="10"/>
        <v>293984.78260869562</v>
      </c>
      <c r="L45" s="176">
        <f t="shared" si="10"/>
        <v>298382.60869565222</v>
      </c>
      <c r="M45" s="176">
        <f t="shared" si="10"/>
        <v>289652.17391304352</v>
      </c>
      <c r="N45" s="176">
        <f t="shared" si="10"/>
        <v>292600</v>
      </c>
      <c r="O45" s="176">
        <f t="shared" si="10"/>
        <v>280091.30434782611</v>
      </c>
      <c r="P45" s="176">
        <f t="shared" si="10"/>
        <v>3525873.9130434785</v>
      </c>
      <c r="Q45" s="175"/>
    </row>
    <row r="46" spans="1:17">
      <c r="A46" s="179"/>
      <c r="B46" s="177"/>
      <c r="C46" s="177"/>
      <c r="D46" s="176"/>
      <c r="E46" s="176"/>
      <c r="F46" s="176"/>
      <c r="G46" s="176"/>
      <c r="H46" s="176"/>
      <c r="I46" s="176"/>
      <c r="J46" s="176"/>
      <c r="K46" s="176"/>
      <c r="L46" s="176"/>
      <c r="M46" s="176"/>
      <c r="N46" s="176"/>
      <c r="O46" s="176"/>
      <c r="P46" s="176"/>
      <c r="Q46" s="175"/>
    </row>
    <row r="47" spans="1:17">
      <c r="A47" s="180" t="s">
        <v>457</v>
      </c>
      <c r="B47" s="177"/>
      <c r="C47" s="177"/>
      <c r="D47" s="176"/>
      <c r="E47" s="176"/>
      <c r="F47" s="176"/>
      <c r="G47" s="176"/>
      <c r="H47" s="176"/>
      <c r="I47" s="176"/>
      <c r="J47" s="176"/>
      <c r="K47" s="176"/>
      <c r="L47" s="176"/>
      <c r="M47" s="176"/>
      <c r="N47" s="176"/>
      <c r="O47" s="176"/>
      <c r="P47" s="176"/>
      <c r="Q47" s="175"/>
    </row>
    <row r="48" spans="1:17">
      <c r="A48" s="180" t="s">
        <v>456</v>
      </c>
      <c r="B48" s="177"/>
      <c r="C48" s="177"/>
      <c r="D48" s="176">
        <f t="shared" ref="D48:P48" si="11">(D18/D33)*1000</f>
        <v>1861.4319571734986</v>
      </c>
      <c r="E48" s="176">
        <f t="shared" si="11"/>
        <v>1649.4590025179687</v>
      </c>
      <c r="F48" s="176">
        <f t="shared" si="11"/>
        <v>1630.8626921831083</v>
      </c>
      <c r="G48" s="176">
        <f t="shared" si="11"/>
        <v>1688.2865748773881</v>
      </c>
      <c r="H48" s="176">
        <f t="shared" si="11"/>
        <v>1846.959230288692</v>
      </c>
      <c r="I48" s="176">
        <f t="shared" si="11"/>
        <v>2162.0197150893905</v>
      </c>
      <c r="J48" s="176">
        <f t="shared" si="11"/>
        <v>2163.7282157722357</v>
      </c>
      <c r="K48" s="176">
        <f t="shared" si="11"/>
        <v>2146.0494536213805</v>
      </c>
      <c r="L48" s="176">
        <f t="shared" si="11"/>
        <v>2273.7264968634058</v>
      </c>
      <c r="M48" s="176">
        <f t="shared" si="11"/>
        <v>2013.8529967476059</v>
      </c>
      <c r="N48" s="176">
        <f t="shared" si="11"/>
        <v>1683.4295503223411</v>
      </c>
      <c r="O48" s="176">
        <f t="shared" si="11"/>
        <v>1702.8901682582264</v>
      </c>
      <c r="P48" s="176">
        <f t="shared" si="11"/>
        <v>22821.520417296579</v>
      </c>
      <c r="Q48" s="175"/>
    </row>
    <row r="49" spans="1:18">
      <c r="A49" s="180"/>
      <c r="B49" s="177"/>
      <c r="C49" s="177"/>
      <c r="D49" s="176"/>
      <c r="E49" s="176"/>
      <c r="F49" s="176"/>
      <c r="G49" s="176"/>
      <c r="H49" s="176"/>
      <c r="I49" s="176"/>
      <c r="J49" s="176"/>
      <c r="K49" s="176"/>
      <c r="L49" s="176"/>
      <c r="M49" s="176"/>
      <c r="N49" s="176"/>
      <c r="O49" s="176"/>
      <c r="P49" s="176"/>
      <c r="Q49" s="175"/>
    </row>
    <row r="50" spans="1:18">
      <c r="A50" s="179" t="s">
        <v>455</v>
      </c>
      <c r="B50" s="177"/>
      <c r="C50" s="177"/>
      <c r="D50" s="176">
        <f t="shared" ref="D50:P50" si="12">(D20/D35)*1000</f>
        <v>17744278.25</v>
      </c>
      <c r="E50" s="176">
        <f t="shared" si="12"/>
        <v>17683034.25</v>
      </c>
      <c r="F50" s="176">
        <f t="shared" si="12"/>
        <v>18858695</v>
      </c>
      <c r="G50" s="176">
        <f t="shared" si="12"/>
        <v>20982529.75</v>
      </c>
      <c r="H50" s="176">
        <f t="shared" si="12"/>
        <v>20729918.25</v>
      </c>
      <c r="I50" s="176">
        <f t="shared" si="12"/>
        <v>23554029</v>
      </c>
      <c r="J50" s="176">
        <f t="shared" si="12"/>
        <v>23873750</v>
      </c>
      <c r="K50" s="176">
        <f t="shared" si="12"/>
        <v>24410031.5</v>
      </c>
      <c r="L50" s="176">
        <f t="shared" si="12"/>
        <v>24304863.5</v>
      </c>
      <c r="M50" s="176">
        <f t="shared" si="12"/>
        <v>21178750</v>
      </c>
      <c r="N50" s="176">
        <f t="shared" si="12"/>
        <v>19389590</v>
      </c>
      <c r="O50" s="176">
        <f t="shared" si="12"/>
        <v>15584525.75</v>
      </c>
      <c r="P50" s="176">
        <f t="shared" si="12"/>
        <v>248293995.25</v>
      </c>
      <c r="Q50" s="175"/>
    </row>
    <row r="51" spans="1:18">
      <c r="A51" s="177"/>
      <c r="B51" s="177"/>
      <c r="C51" s="177"/>
      <c r="D51" s="176"/>
      <c r="E51" s="176"/>
      <c r="F51" s="176"/>
      <c r="G51" s="176"/>
      <c r="H51" s="176"/>
      <c r="I51" s="176"/>
      <c r="J51" s="176"/>
      <c r="K51" s="176"/>
      <c r="L51" s="176"/>
      <c r="M51" s="176"/>
      <c r="N51" s="176"/>
      <c r="O51" s="176"/>
      <c r="P51" s="176"/>
      <c r="Q51" s="175"/>
    </row>
    <row r="52" spans="1:18">
      <c r="A52" s="178" t="s">
        <v>454</v>
      </c>
      <c r="B52" s="177"/>
      <c r="C52" s="177"/>
      <c r="D52" s="176">
        <f t="shared" ref="D52:P52" si="13">(D22/D37)*1000</f>
        <v>1877.1591783070144</v>
      </c>
      <c r="E52" s="176">
        <f t="shared" si="13"/>
        <v>1665.1092822656078</v>
      </c>
      <c r="F52" s="176">
        <f t="shared" si="13"/>
        <v>1647.5516444628925</v>
      </c>
      <c r="G52" s="176">
        <f t="shared" si="13"/>
        <v>1706.8605783914568</v>
      </c>
      <c r="H52" s="176">
        <f t="shared" si="13"/>
        <v>1865.3263709515206</v>
      </c>
      <c r="I52" s="176">
        <f t="shared" si="13"/>
        <v>2182.8885676108303</v>
      </c>
      <c r="J52" s="176">
        <f t="shared" si="13"/>
        <v>2184.9023544130778</v>
      </c>
      <c r="K52" s="176">
        <f t="shared" si="13"/>
        <v>2167.7101267316839</v>
      </c>
      <c r="L52" s="176">
        <f t="shared" si="13"/>
        <v>2295.313750170159</v>
      </c>
      <c r="M52" s="176">
        <f t="shared" si="13"/>
        <v>2032.6687425226314</v>
      </c>
      <c r="N52" s="176">
        <f t="shared" si="13"/>
        <v>1700.667228870672</v>
      </c>
      <c r="O52" s="176">
        <f t="shared" si="13"/>
        <v>1716.748363030491</v>
      </c>
      <c r="P52" s="176">
        <f t="shared" si="13"/>
        <v>23041.729755375971</v>
      </c>
      <c r="Q52" s="175"/>
    </row>
    <row r="54" spans="1:18">
      <c r="A54" s="185" t="s">
        <v>477</v>
      </c>
      <c r="B54" s="184"/>
      <c r="C54" s="184"/>
      <c r="D54" s="183"/>
      <c r="E54" s="183"/>
      <c r="F54" s="183"/>
      <c r="G54" s="183"/>
      <c r="H54" s="183"/>
      <c r="I54" s="183"/>
      <c r="J54" s="184"/>
      <c r="K54" s="183"/>
      <c r="L54" s="183"/>
      <c r="M54" s="183"/>
      <c r="N54" s="183"/>
      <c r="O54" s="183"/>
      <c r="P54" s="183"/>
      <c r="Q54" s="175"/>
    </row>
    <row r="55" spans="1:18">
      <c r="A55" s="185" t="s">
        <v>470</v>
      </c>
      <c r="B55" s="184"/>
      <c r="C55" s="184"/>
      <c r="D55" s="183"/>
      <c r="E55" s="183"/>
      <c r="F55" s="183"/>
      <c r="G55" s="183"/>
      <c r="H55" s="183"/>
      <c r="I55" s="184"/>
      <c r="J55" s="183"/>
      <c r="K55" s="183"/>
      <c r="L55" s="183"/>
      <c r="M55" s="183"/>
      <c r="N55" s="183"/>
      <c r="O55" s="183"/>
      <c r="P55" s="183"/>
      <c r="Q55" s="182">
        <f>Q5</f>
        <v>40269</v>
      </c>
    </row>
    <row r="56" spans="1:18">
      <c r="A56" s="185" t="s">
        <v>469</v>
      </c>
      <c r="B56" s="184"/>
      <c r="C56" s="184"/>
      <c r="D56" s="183"/>
      <c r="E56" s="183"/>
      <c r="F56" s="183"/>
      <c r="G56" s="183"/>
      <c r="H56" s="183"/>
      <c r="I56" s="184"/>
      <c r="J56" s="183"/>
      <c r="K56" s="183"/>
      <c r="L56" s="183"/>
      <c r="M56" s="183"/>
      <c r="N56" s="183"/>
      <c r="O56" s="183"/>
      <c r="P56" s="183"/>
      <c r="Q56" s="182"/>
    </row>
    <row r="57" spans="1:18">
      <c r="A57" s="177"/>
      <c r="B57" s="177"/>
      <c r="C57" s="177"/>
      <c r="D57" s="176"/>
      <c r="E57" s="176"/>
      <c r="F57" s="176"/>
      <c r="G57" s="176"/>
      <c r="H57" s="176"/>
      <c r="I57" s="176"/>
      <c r="J57" s="176"/>
      <c r="K57" s="176"/>
      <c r="L57" s="176"/>
      <c r="M57" s="176"/>
      <c r="N57" s="176"/>
      <c r="O57" s="176"/>
      <c r="P57" s="176"/>
      <c r="Q57" s="175"/>
    </row>
    <row r="58" spans="1:18">
      <c r="A58" s="177"/>
      <c r="B58" s="177"/>
      <c r="C58" s="177"/>
      <c r="D58" s="139" t="s">
        <v>413</v>
      </c>
      <c r="E58" s="139" t="s">
        <v>412</v>
      </c>
      <c r="F58" s="139" t="s">
        <v>411</v>
      </c>
      <c r="G58" s="139" t="s">
        <v>410</v>
      </c>
      <c r="H58" s="139" t="s">
        <v>409</v>
      </c>
      <c r="I58" s="139" t="s">
        <v>408</v>
      </c>
      <c r="J58" s="139" t="s">
        <v>407</v>
      </c>
      <c r="K58" s="139" t="s">
        <v>406</v>
      </c>
      <c r="L58" s="139" t="s">
        <v>405</v>
      </c>
      <c r="M58" s="139" t="s">
        <v>404</v>
      </c>
      <c r="N58" s="139" t="s">
        <v>403</v>
      </c>
      <c r="O58" s="139" t="s">
        <v>402</v>
      </c>
      <c r="P58" s="139" t="s">
        <v>93</v>
      </c>
      <c r="Q58" s="175"/>
    </row>
    <row r="59" spans="1:18">
      <c r="A59" s="180" t="s">
        <v>468</v>
      </c>
      <c r="B59" s="177"/>
      <c r="C59" s="177"/>
      <c r="D59" s="176"/>
      <c r="E59" s="176"/>
      <c r="F59" s="176"/>
      <c r="G59" s="176"/>
      <c r="H59" s="176"/>
      <c r="I59" s="176"/>
      <c r="J59" s="176"/>
      <c r="K59" s="176"/>
      <c r="L59" s="176"/>
      <c r="M59" s="176"/>
      <c r="N59" s="176"/>
      <c r="O59" s="176"/>
      <c r="P59" s="176"/>
      <c r="Q59" s="175"/>
    </row>
    <row r="60" spans="1:18">
      <c r="A60" s="179" t="s">
        <v>463</v>
      </c>
      <c r="B60" s="177"/>
      <c r="C60" s="177"/>
      <c r="D60" s="176">
        <v>3931714.5269999998</v>
      </c>
      <c r="E60" s="176">
        <v>3843118.9</v>
      </c>
      <c r="F60" s="176">
        <v>3354308.1660000002</v>
      </c>
      <c r="G60" s="176">
        <v>3695347.1120000002</v>
      </c>
      <c r="H60" s="176">
        <v>4232803.7760000005</v>
      </c>
      <c r="I60" s="176">
        <v>4857369.0460000001</v>
      </c>
      <c r="J60" s="176">
        <v>5575985.6209999993</v>
      </c>
      <c r="K60" s="176">
        <v>5525885.1899999995</v>
      </c>
      <c r="L60" s="176">
        <v>5490522.1780000003</v>
      </c>
      <c r="M60" s="176">
        <v>5140396.8150000004</v>
      </c>
      <c r="N60" s="176">
        <v>4356808.5319999997</v>
      </c>
      <c r="O60" s="176">
        <v>3945267.9760000003</v>
      </c>
      <c r="P60" s="176">
        <f t="shared" ref="P60:P65" si="14">SUM(D60:O60)</f>
        <v>53949527.839000002</v>
      </c>
      <c r="Q60" s="175"/>
      <c r="R60" s="186">
        <f t="shared" ref="R60:R65" si="15">P60/P10-1</f>
        <v>1.3539902774128088E-2</v>
      </c>
    </row>
    <row r="61" spans="1:18">
      <c r="A61" s="179" t="s">
        <v>462</v>
      </c>
      <c r="B61" s="177"/>
      <c r="C61" s="177"/>
      <c r="D61" s="176">
        <v>3616795.4580000001</v>
      </c>
      <c r="E61" s="176">
        <v>3244004.1589999995</v>
      </c>
      <c r="F61" s="176">
        <v>3225893.5020000003</v>
      </c>
      <c r="G61" s="176">
        <v>3434498.5440000002</v>
      </c>
      <c r="H61" s="176">
        <v>3668648.872</v>
      </c>
      <c r="I61" s="176">
        <v>3921149.5989999995</v>
      </c>
      <c r="J61" s="176">
        <v>4116634.5729999999</v>
      </c>
      <c r="K61" s="176">
        <v>4037452.7439999999</v>
      </c>
      <c r="L61" s="176">
        <v>4187546.25</v>
      </c>
      <c r="M61" s="176">
        <v>4035129.7820000001</v>
      </c>
      <c r="N61" s="176">
        <v>3776580.5959999999</v>
      </c>
      <c r="O61" s="176">
        <v>3760378.7629999998</v>
      </c>
      <c r="P61" s="176">
        <f t="shared" si="14"/>
        <v>45024712.841999993</v>
      </c>
      <c r="Q61" s="175"/>
      <c r="R61" s="186">
        <f t="shared" si="15"/>
        <v>-1.178006091529471E-2</v>
      </c>
    </row>
    <row r="62" spans="1:18">
      <c r="A62" s="179" t="s">
        <v>461</v>
      </c>
      <c r="B62" s="177"/>
      <c r="C62" s="177"/>
      <c r="D62" s="176">
        <v>289843.82200000004</v>
      </c>
      <c r="E62" s="176">
        <v>271299.56100000005</v>
      </c>
      <c r="F62" s="176">
        <v>254511.33499999999</v>
      </c>
      <c r="G62" s="176">
        <v>264216.01</v>
      </c>
      <c r="H62" s="176">
        <v>282419.92499999999</v>
      </c>
      <c r="I62" s="176">
        <v>283242.13199999998</v>
      </c>
      <c r="J62" s="176">
        <v>257991.49599999998</v>
      </c>
      <c r="K62" s="176">
        <v>269213.11300000001</v>
      </c>
      <c r="L62" s="176">
        <v>272856.64600000001</v>
      </c>
      <c r="M62" s="176">
        <v>260115.5</v>
      </c>
      <c r="N62" s="176">
        <v>250100.20499999999</v>
      </c>
      <c r="O62" s="176">
        <v>289045.85799999995</v>
      </c>
      <c r="P62" s="176">
        <f t="shared" si="14"/>
        <v>3244855.6030000006</v>
      </c>
      <c r="Q62" s="175"/>
      <c r="R62" s="186">
        <f t="shared" si="15"/>
        <v>-9.5440088226955822E-2</v>
      </c>
    </row>
    <row r="63" spans="1:18">
      <c r="A63" s="179" t="s">
        <v>460</v>
      </c>
      <c r="B63" s="177"/>
      <c r="C63" s="177"/>
      <c r="D63" s="176">
        <v>33389.081999999995</v>
      </c>
      <c r="E63" s="176">
        <v>37059.944999999992</v>
      </c>
      <c r="F63" s="176">
        <v>35879.706999999995</v>
      </c>
      <c r="G63" s="176">
        <v>32106.958000000006</v>
      </c>
      <c r="H63" s="176">
        <v>37151.982000000004</v>
      </c>
      <c r="I63" s="176">
        <v>35411.127</v>
      </c>
      <c r="J63" s="176">
        <v>36043.606999999996</v>
      </c>
      <c r="K63" s="176">
        <v>34779.288999999997</v>
      </c>
      <c r="L63" s="176">
        <v>36042.716999999997</v>
      </c>
      <c r="M63" s="176">
        <v>34862.544000000002</v>
      </c>
      <c r="N63" s="176">
        <v>33717.418999999994</v>
      </c>
      <c r="O63" s="176">
        <v>35254.038999999997</v>
      </c>
      <c r="P63" s="176">
        <f t="shared" si="14"/>
        <v>421698.41599999997</v>
      </c>
      <c r="Q63" s="175"/>
      <c r="R63" s="186">
        <f t="shared" si="15"/>
        <v>-2.7339948031014361E-3</v>
      </c>
    </row>
    <row r="64" spans="1:18">
      <c r="A64" s="179" t="s">
        <v>459</v>
      </c>
      <c r="B64" s="177"/>
      <c r="C64" s="177"/>
      <c r="D64" s="176">
        <v>2724.3240000000001</v>
      </c>
      <c r="E64" s="176">
        <v>2337.509</v>
      </c>
      <c r="F64" s="176">
        <v>2223.0859999999998</v>
      </c>
      <c r="G64" s="176">
        <v>2111.444</v>
      </c>
      <c r="H64" s="176">
        <v>2171.4970000000003</v>
      </c>
      <c r="I64" s="176">
        <v>4868.527000000001</v>
      </c>
      <c r="J64" s="176">
        <v>4809.1920000000009</v>
      </c>
      <c r="K64" s="176">
        <v>2934.6059999999998</v>
      </c>
      <c r="L64" s="176">
        <v>2247.2669999999998</v>
      </c>
      <c r="M64" s="176">
        <v>2406.1750000000002</v>
      </c>
      <c r="N64" s="176">
        <v>2485.9320000000002</v>
      </c>
      <c r="O64" s="176">
        <v>2525.9540000000002</v>
      </c>
      <c r="P64" s="176">
        <f t="shared" si="14"/>
        <v>33845.513000000006</v>
      </c>
      <c r="Q64" s="175"/>
      <c r="R64" s="186">
        <f t="shared" si="15"/>
        <v>-9.489114241993557E-2</v>
      </c>
    </row>
    <row r="65" spans="1:19">
      <c r="A65" s="179" t="s">
        <v>458</v>
      </c>
      <c r="B65" s="177"/>
      <c r="C65" s="177"/>
      <c r="D65" s="176">
        <v>6947.75</v>
      </c>
      <c r="E65" s="176">
        <v>6121.85</v>
      </c>
      <c r="F65" s="176">
        <v>6439.3</v>
      </c>
      <c r="G65" s="176">
        <v>6235.95</v>
      </c>
      <c r="H65" s="176">
        <v>6382.95</v>
      </c>
      <c r="I65" s="176">
        <v>6609.75</v>
      </c>
      <c r="J65" s="176">
        <v>7192.85</v>
      </c>
      <c r="K65" s="176">
        <v>6833.75</v>
      </c>
      <c r="L65" s="176">
        <v>6932.8</v>
      </c>
      <c r="M65" s="176">
        <v>7126.35</v>
      </c>
      <c r="N65" s="176">
        <v>6592.6</v>
      </c>
      <c r="O65" s="176">
        <v>6512.45</v>
      </c>
      <c r="P65" s="176">
        <f t="shared" si="14"/>
        <v>79928.350000000006</v>
      </c>
      <c r="Q65" s="175"/>
      <c r="R65" s="186">
        <f t="shared" si="15"/>
        <v>-1.4387429080178649E-2</v>
      </c>
    </row>
    <row r="66" spans="1:19">
      <c r="A66" s="179"/>
      <c r="B66" s="177"/>
      <c r="C66" s="177"/>
      <c r="D66" s="176"/>
      <c r="E66" s="176"/>
      <c r="F66" s="176"/>
      <c r="G66" s="176"/>
      <c r="H66" s="176"/>
      <c r="I66" s="176"/>
      <c r="J66" s="176"/>
      <c r="K66" s="176"/>
      <c r="L66" s="176"/>
      <c r="M66" s="176"/>
      <c r="N66" s="176"/>
      <c r="O66" s="176"/>
      <c r="P66" s="176"/>
      <c r="Q66" s="175"/>
      <c r="R66" s="186"/>
    </row>
    <row r="67" spans="1:19">
      <c r="A67" s="180" t="s">
        <v>457</v>
      </c>
      <c r="B67" s="177"/>
      <c r="C67" s="177"/>
      <c r="D67" s="176"/>
      <c r="E67" s="176"/>
      <c r="F67" s="176"/>
      <c r="G67" s="176"/>
      <c r="H67" s="176"/>
      <c r="I67" s="176"/>
      <c r="J67" s="176"/>
      <c r="K67" s="176"/>
      <c r="L67" s="176"/>
      <c r="M67" s="176"/>
      <c r="N67" s="176"/>
      <c r="O67" s="176"/>
      <c r="P67" s="176"/>
      <c r="Q67" s="175"/>
      <c r="R67" s="186"/>
    </row>
    <row r="68" spans="1:19">
      <c r="A68" s="180" t="s">
        <v>467</v>
      </c>
      <c r="B68" s="177"/>
      <c r="C68" s="177"/>
      <c r="D68" s="176">
        <f t="shared" ref="D68:P68" si="16">SUM(D60:D67)</f>
        <v>7881414.9629999995</v>
      </c>
      <c r="E68" s="176">
        <f t="shared" si="16"/>
        <v>7403941.9239999987</v>
      </c>
      <c r="F68" s="176">
        <f t="shared" si="16"/>
        <v>6879255.0960000008</v>
      </c>
      <c r="G68" s="176">
        <f t="shared" si="16"/>
        <v>7434516.0180000002</v>
      </c>
      <c r="H68" s="176">
        <f t="shared" si="16"/>
        <v>8229579.0020000003</v>
      </c>
      <c r="I68" s="176">
        <f t="shared" si="16"/>
        <v>9108650.1809999999</v>
      </c>
      <c r="J68" s="176">
        <f t="shared" si="16"/>
        <v>9998657.3389999978</v>
      </c>
      <c r="K68" s="176">
        <f t="shared" si="16"/>
        <v>9877098.6920000017</v>
      </c>
      <c r="L68" s="176">
        <f t="shared" si="16"/>
        <v>9996147.8580000009</v>
      </c>
      <c r="M68" s="176">
        <f t="shared" si="16"/>
        <v>9480037.1660000011</v>
      </c>
      <c r="N68" s="176">
        <f t="shared" si="16"/>
        <v>8426285.284</v>
      </c>
      <c r="O68" s="176">
        <f t="shared" si="16"/>
        <v>8038985.04</v>
      </c>
      <c r="P68" s="176">
        <f t="shared" si="16"/>
        <v>102754568.56299998</v>
      </c>
      <c r="Q68" s="175"/>
      <c r="R68" s="186">
        <f>P68/P18-1</f>
        <v>-1.5958135303774101E-3</v>
      </c>
    </row>
    <row r="69" spans="1:19">
      <c r="A69" s="180"/>
      <c r="B69" s="177"/>
      <c r="C69" s="177"/>
      <c r="D69" s="176"/>
      <c r="E69" s="176"/>
      <c r="F69" s="176"/>
      <c r="G69" s="176"/>
      <c r="H69" s="176"/>
      <c r="I69" s="176"/>
      <c r="J69" s="176"/>
      <c r="K69" s="176"/>
      <c r="L69" s="176"/>
      <c r="M69" s="176"/>
      <c r="N69" s="176"/>
      <c r="O69" s="176"/>
      <c r="P69" s="176"/>
      <c r="Q69" s="175"/>
      <c r="R69" s="186"/>
    </row>
    <row r="70" spans="1:19">
      <c r="A70" s="179" t="s">
        <v>455</v>
      </c>
      <c r="B70" s="177"/>
      <c r="C70" s="177"/>
      <c r="D70" s="176">
        <v>67619.698999999993</v>
      </c>
      <c r="E70" s="176">
        <v>65388.196000000004</v>
      </c>
      <c r="F70" s="176">
        <v>71605.937999999995</v>
      </c>
      <c r="G70" s="176">
        <v>88997.535000000003</v>
      </c>
      <c r="H70" s="176">
        <v>89939.281000000003</v>
      </c>
      <c r="I70" s="176">
        <v>103439.674</v>
      </c>
      <c r="J70" s="176">
        <v>110511.06399999998</v>
      </c>
      <c r="K70" s="176">
        <v>127988.302</v>
      </c>
      <c r="L70" s="176">
        <v>128086.37699999999</v>
      </c>
      <c r="M70" s="176">
        <v>118224.14200000001</v>
      </c>
      <c r="N70" s="176">
        <v>103069.236</v>
      </c>
      <c r="O70" s="176">
        <v>80051.517000000007</v>
      </c>
      <c r="P70" s="176">
        <f>SUM(D70:O70)</f>
        <v>1154920.9609999999</v>
      </c>
      <c r="Q70" s="175"/>
      <c r="R70" s="186">
        <f>P70/P20-1</f>
        <v>0.16285631458499794</v>
      </c>
    </row>
    <row r="71" spans="1:19">
      <c r="A71" s="177"/>
      <c r="B71" s="177"/>
      <c r="C71" s="177"/>
      <c r="D71" s="176"/>
      <c r="E71" s="176"/>
      <c r="F71" s="176"/>
      <c r="G71" s="176"/>
      <c r="H71" s="176"/>
      <c r="I71" s="176"/>
      <c r="J71" s="176"/>
      <c r="K71" s="176"/>
      <c r="L71" s="176"/>
      <c r="M71" s="176"/>
      <c r="N71" s="176"/>
      <c r="O71" s="176"/>
      <c r="P71" s="176"/>
      <c r="Q71" s="175"/>
      <c r="R71" s="186"/>
    </row>
    <row r="72" spans="1:19">
      <c r="A72" s="180" t="s">
        <v>466</v>
      </c>
      <c r="B72" s="177"/>
      <c r="C72" s="177"/>
      <c r="D72" s="176">
        <f t="shared" ref="D72:P72" si="17">SUM(D68:D70)</f>
        <v>7949034.6619999995</v>
      </c>
      <c r="E72" s="176">
        <f t="shared" si="17"/>
        <v>7469330.1199999992</v>
      </c>
      <c r="F72" s="176">
        <f t="shared" si="17"/>
        <v>6950861.0340000009</v>
      </c>
      <c r="G72" s="176">
        <f t="shared" si="17"/>
        <v>7523513.5530000003</v>
      </c>
      <c r="H72" s="176">
        <f t="shared" si="17"/>
        <v>8319518.2830000008</v>
      </c>
      <c r="I72" s="176">
        <f t="shared" si="17"/>
        <v>9212089.8550000004</v>
      </c>
      <c r="J72" s="176">
        <f t="shared" si="17"/>
        <v>10109168.402999997</v>
      </c>
      <c r="K72" s="176">
        <f t="shared" si="17"/>
        <v>10005086.994000001</v>
      </c>
      <c r="L72" s="176">
        <f t="shared" si="17"/>
        <v>10124234.235000001</v>
      </c>
      <c r="M72" s="176">
        <f t="shared" si="17"/>
        <v>9598261.3080000021</v>
      </c>
      <c r="N72" s="176">
        <f t="shared" si="17"/>
        <v>8529354.5199999996</v>
      </c>
      <c r="O72" s="176">
        <f t="shared" si="17"/>
        <v>8119036.557</v>
      </c>
      <c r="P72" s="176">
        <f t="shared" si="17"/>
        <v>103909489.52399997</v>
      </c>
      <c r="Q72" s="175"/>
      <c r="R72" s="186">
        <f>P72/P22-1</f>
        <v>-2.4003448972020891E-5</v>
      </c>
      <c r="S72" s="190">
        <v>0</v>
      </c>
    </row>
    <row r="73" spans="1:19">
      <c r="A73" s="177"/>
      <c r="B73" s="177"/>
      <c r="C73" s="177"/>
      <c r="D73" s="176"/>
      <c r="E73" s="176"/>
      <c r="F73" s="176"/>
      <c r="G73" s="176"/>
      <c r="H73" s="176"/>
      <c r="I73" s="176"/>
      <c r="J73" s="176"/>
      <c r="K73" s="176"/>
      <c r="L73" s="176"/>
      <c r="M73" s="176"/>
      <c r="N73" s="176"/>
      <c r="O73" s="176"/>
      <c r="P73" s="176"/>
      <c r="Q73" s="175"/>
      <c r="R73" s="186"/>
    </row>
    <row r="74" spans="1:19">
      <c r="A74" s="180" t="s">
        <v>465</v>
      </c>
      <c r="B74" s="177"/>
      <c r="C74" s="177"/>
      <c r="D74" s="176"/>
      <c r="E74" s="176"/>
      <c r="F74" s="176"/>
      <c r="G74" s="176"/>
      <c r="H74" s="176"/>
      <c r="I74" s="176"/>
      <c r="J74" s="176"/>
      <c r="K74" s="176"/>
      <c r="L74" s="176"/>
      <c r="M74" s="176"/>
      <c r="N74" s="176"/>
      <c r="O74" s="176"/>
      <c r="P74" s="176"/>
      <c r="Q74" s="175"/>
      <c r="R74" s="186"/>
    </row>
    <row r="75" spans="1:19">
      <c r="A75" s="179" t="s">
        <v>463</v>
      </c>
      <c r="B75" s="177"/>
      <c r="C75" s="177"/>
      <c r="D75" s="181">
        <v>3981732</v>
      </c>
      <c r="E75" s="181">
        <v>3986717</v>
      </c>
      <c r="F75" s="181">
        <v>3987693</v>
      </c>
      <c r="G75" s="181">
        <v>3987872</v>
      </c>
      <c r="H75" s="181">
        <v>3984699</v>
      </c>
      <c r="I75" s="181">
        <v>3984326</v>
      </c>
      <c r="J75" s="181">
        <v>3984488</v>
      </c>
      <c r="K75" s="181">
        <v>3984668</v>
      </c>
      <c r="L75" s="181">
        <v>3981876</v>
      </c>
      <c r="M75" s="181">
        <v>3980940</v>
      </c>
      <c r="N75" s="181">
        <v>3984445</v>
      </c>
      <c r="O75" s="181">
        <v>3984423</v>
      </c>
      <c r="P75" s="176">
        <f>AVERAGE(C75:O75)</f>
        <v>3984489.9166666665</v>
      </c>
      <c r="Q75" s="175"/>
      <c r="R75" s="186">
        <f t="shared" ref="R75:R80" si="18">P75/P25-1</f>
        <v>-1.9455577395285362E-3</v>
      </c>
    </row>
    <row r="76" spans="1:19">
      <c r="A76" s="179" t="s">
        <v>462</v>
      </c>
      <c r="B76" s="177"/>
      <c r="C76" s="177"/>
      <c r="D76" s="181">
        <v>501254</v>
      </c>
      <c r="E76" s="181">
        <v>501487</v>
      </c>
      <c r="F76" s="181">
        <v>501087</v>
      </c>
      <c r="G76" s="181">
        <v>500729</v>
      </c>
      <c r="H76" s="181">
        <v>500715</v>
      </c>
      <c r="I76" s="181">
        <v>500178</v>
      </c>
      <c r="J76" s="181">
        <v>500612</v>
      </c>
      <c r="K76" s="181">
        <v>501173</v>
      </c>
      <c r="L76" s="181">
        <v>501060</v>
      </c>
      <c r="M76" s="181">
        <v>501374</v>
      </c>
      <c r="N76" s="181">
        <v>501505</v>
      </c>
      <c r="O76" s="181">
        <v>501482</v>
      </c>
      <c r="P76" s="176">
        <f>AVERAGE(D76:O76)</f>
        <v>501054.66666666669</v>
      </c>
      <c r="Q76" s="175"/>
      <c r="R76" s="186">
        <f t="shared" si="18"/>
        <v>6.119175986469827E-4</v>
      </c>
    </row>
    <row r="77" spans="1:19">
      <c r="A77" s="179" t="s">
        <v>461</v>
      </c>
      <c r="B77" s="177"/>
      <c r="C77" s="177"/>
      <c r="D77" s="181">
        <v>11378</v>
      </c>
      <c r="E77" s="181">
        <v>11053</v>
      </c>
      <c r="F77" s="181">
        <v>10780</v>
      </c>
      <c r="G77" s="181">
        <v>10435</v>
      </c>
      <c r="H77" s="181">
        <v>10248</v>
      </c>
      <c r="I77" s="181">
        <v>9981</v>
      </c>
      <c r="J77" s="181">
        <v>9861</v>
      </c>
      <c r="K77" s="181">
        <v>9683</v>
      </c>
      <c r="L77" s="181">
        <v>9548</v>
      </c>
      <c r="M77" s="181">
        <v>9455</v>
      </c>
      <c r="N77" s="181">
        <v>9367</v>
      </c>
      <c r="O77" s="181">
        <v>9214</v>
      </c>
      <c r="P77" s="176">
        <f>AVERAGE(D77:O77)</f>
        <v>10083.583333333334</v>
      </c>
      <c r="Q77" s="175"/>
      <c r="R77" s="186">
        <f t="shared" si="18"/>
        <v>-0.24618585730215981</v>
      </c>
    </row>
    <row r="78" spans="1:19">
      <c r="A78" s="179" t="s">
        <v>460</v>
      </c>
      <c r="B78" s="177"/>
      <c r="C78" s="177"/>
      <c r="D78" s="181">
        <v>3191</v>
      </c>
      <c r="E78" s="181">
        <v>3202</v>
      </c>
      <c r="F78" s="181">
        <v>3203</v>
      </c>
      <c r="G78" s="181">
        <v>3206</v>
      </c>
      <c r="H78" s="181">
        <v>3212</v>
      </c>
      <c r="I78" s="181">
        <v>3210</v>
      </c>
      <c r="J78" s="181">
        <v>3210</v>
      </c>
      <c r="K78" s="181">
        <v>3214</v>
      </c>
      <c r="L78" s="181">
        <v>3219</v>
      </c>
      <c r="M78" s="181">
        <v>3228</v>
      </c>
      <c r="N78" s="181">
        <v>3247</v>
      </c>
      <c r="O78" s="181">
        <v>3259</v>
      </c>
      <c r="P78" s="176">
        <f>AVERAGE(D78:O78)</f>
        <v>3216.75</v>
      </c>
      <c r="Q78" s="175"/>
      <c r="R78" s="186">
        <f t="shared" si="18"/>
        <v>3.175366851094541E-2</v>
      </c>
    </row>
    <row r="79" spans="1:19">
      <c r="A79" s="179" t="s">
        <v>459</v>
      </c>
      <c r="B79" s="177"/>
      <c r="C79" s="177"/>
      <c r="D79" s="181">
        <v>198</v>
      </c>
      <c r="E79" s="181">
        <v>197</v>
      </c>
      <c r="F79" s="181">
        <v>196</v>
      </c>
      <c r="G79" s="181">
        <v>195</v>
      </c>
      <c r="H79" s="181">
        <v>195</v>
      </c>
      <c r="I79" s="181">
        <v>195</v>
      </c>
      <c r="J79" s="181">
        <v>195</v>
      </c>
      <c r="K79" s="181">
        <v>195</v>
      </c>
      <c r="L79" s="181">
        <v>193</v>
      </c>
      <c r="M79" s="181">
        <v>191</v>
      </c>
      <c r="N79" s="181">
        <v>191</v>
      </c>
      <c r="O79" s="181">
        <v>191</v>
      </c>
      <c r="P79" s="176">
        <f>AVERAGE(D79:O79)</f>
        <v>194.33333333333334</v>
      </c>
      <c r="Q79" s="175"/>
      <c r="R79" s="186">
        <f t="shared" si="18"/>
        <v>-4.4262295081967218E-2</v>
      </c>
    </row>
    <row r="80" spans="1:19">
      <c r="A80" s="179" t="s">
        <v>458</v>
      </c>
      <c r="B80" s="177"/>
      <c r="C80" s="177"/>
      <c r="D80" s="181">
        <v>23</v>
      </c>
      <c r="E80" s="181">
        <v>23</v>
      </c>
      <c r="F80" s="181">
        <v>23</v>
      </c>
      <c r="G80" s="181">
        <v>23</v>
      </c>
      <c r="H80" s="181">
        <v>23</v>
      </c>
      <c r="I80" s="181">
        <v>23</v>
      </c>
      <c r="J80" s="181">
        <v>23</v>
      </c>
      <c r="K80" s="181">
        <v>23</v>
      </c>
      <c r="L80" s="181">
        <v>23</v>
      </c>
      <c r="M80" s="181">
        <v>23</v>
      </c>
      <c r="N80" s="181">
        <v>23</v>
      </c>
      <c r="O80" s="181">
        <v>23</v>
      </c>
      <c r="P80" s="176">
        <f>AVERAGE(D80:O80)</f>
        <v>23</v>
      </c>
      <c r="Q80" s="175"/>
      <c r="R80" s="186">
        <f t="shared" si="18"/>
        <v>0</v>
      </c>
    </row>
    <row r="81" spans="1:18">
      <c r="A81" s="179"/>
      <c r="B81" s="177"/>
      <c r="C81" s="177"/>
      <c r="D81" s="176"/>
      <c r="E81" s="176"/>
      <c r="F81" s="176"/>
      <c r="G81" s="176"/>
      <c r="H81" s="176"/>
      <c r="I81" s="176"/>
      <c r="J81" s="176"/>
      <c r="K81" s="176"/>
      <c r="L81" s="176"/>
      <c r="M81" s="176"/>
      <c r="N81" s="176"/>
      <c r="O81" s="176"/>
      <c r="P81" s="176"/>
      <c r="Q81" s="175"/>
      <c r="R81" s="186"/>
    </row>
    <row r="82" spans="1:18">
      <c r="A82" s="180" t="s">
        <v>457</v>
      </c>
      <c r="B82" s="177"/>
      <c r="C82" s="177"/>
      <c r="D82" s="176"/>
      <c r="E82" s="176"/>
      <c r="F82" s="176"/>
      <c r="G82" s="176"/>
      <c r="H82" s="176"/>
      <c r="I82" s="176"/>
      <c r="J82" s="176"/>
      <c r="K82" s="176"/>
      <c r="L82" s="176"/>
      <c r="M82" s="176"/>
      <c r="N82" s="176"/>
      <c r="O82" s="176"/>
      <c r="P82" s="176"/>
      <c r="Q82" s="175"/>
      <c r="R82" s="186"/>
    </row>
    <row r="83" spans="1:18">
      <c r="A83" s="180" t="s">
        <v>465</v>
      </c>
      <c r="B83" s="177"/>
      <c r="C83" s="177"/>
      <c r="D83" s="176">
        <f t="shared" ref="D83:P83" si="19">SUM(D75:D82)</f>
        <v>4497776</v>
      </c>
      <c r="E83" s="176">
        <f t="shared" si="19"/>
        <v>4502679</v>
      </c>
      <c r="F83" s="176">
        <f t="shared" si="19"/>
        <v>4502982</v>
      </c>
      <c r="G83" s="176">
        <f t="shared" si="19"/>
        <v>4502460</v>
      </c>
      <c r="H83" s="176">
        <f t="shared" si="19"/>
        <v>4499092</v>
      </c>
      <c r="I83" s="176">
        <f t="shared" si="19"/>
        <v>4497913</v>
      </c>
      <c r="J83" s="176">
        <f t="shared" si="19"/>
        <v>4498389</v>
      </c>
      <c r="K83" s="176">
        <f t="shared" si="19"/>
        <v>4498956</v>
      </c>
      <c r="L83" s="176">
        <f t="shared" si="19"/>
        <v>4495919</v>
      </c>
      <c r="M83" s="176">
        <f t="shared" si="19"/>
        <v>4495211</v>
      </c>
      <c r="N83" s="176">
        <f t="shared" si="19"/>
        <v>4498778</v>
      </c>
      <c r="O83" s="176">
        <f t="shared" si="19"/>
        <v>4498592</v>
      </c>
      <c r="P83" s="176">
        <f t="shared" si="19"/>
        <v>4499062.2499999991</v>
      </c>
      <c r="Q83" s="175"/>
      <c r="R83" s="186">
        <f>P83/P33-1</f>
        <v>-2.3646483783182903E-3</v>
      </c>
    </row>
    <row r="84" spans="1:18">
      <c r="A84" s="180"/>
      <c r="B84" s="177"/>
      <c r="C84" s="177"/>
      <c r="D84" s="176"/>
      <c r="E84" s="176"/>
      <c r="F84" s="176"/>
      <c r="G84" s="176"/>
      <c r="H84" s="176"/>
      <c r="I84" s="176"/>
      <c r="J84" s="176"/>
      <c r="K84" s="176"/>
      <c r="L84" s="176"/>
      <c r="M84" s="176"/>
      <c r="N84" s="176"/>
      <c r="O84" s="176"/>
      <c r="P84" s="176"/>
      <c r="Q84" s="175"/>
      <c r="R84" s="186"/>
    </row>
    <row r="85" spans="1:18">
      <c r="A85" s="179" t="s">
        <v>455</v>
      </c>
      <c r="B85" s="177"/>
      <c r="C85" s="177"/>
      <c r="D85" s="181">
        <v>5</v>
      </c>
      <c r="E85" s="181">
        <v>5</v>
      </c>
      <c r="F85" s="181">
        <v>5</v>
      </c>
      <c r="G85" s="181">
        <v>5</v>
      </c>
      <c r="H85" s="181">
        <v>5</v>
      </c>
      <c r="I85" s="181">
        <v>5</v>
      </c>
      <c r="J85" s="181">
        <v>4</v>
      </c>
      <c r="K85" s="181">
        <v>4</v>
      </c>
      <c r="L85" s="181">
        <v>4</v>
      </c>
      <c r="M85" s="181">
        <v>4</v>
      </c>
      <c r="N85" s="181">
        <v>4</v>
      </c>
      <c r="O85" s="181">
        <v>4</v>
      </c>
      <c r="P85" s="176">
        <f>AVERAGE(D85:O85)</f>
        <v>4.5</v>
      </c>
      <c r="Q85" s="175"/>
      <c r="R85" s="186">
        <f>P85/P35-1</f>
        <v>0.125</v>
      </c>
    </row>
    <row r="86" spans="1:18">
      <c r="A86" s="177"/>
      <c r="B86" s="177"/>
      <c r="C86" s="177"/>
      <c r="D86" s="176"/>
      <c r="E86" s="176"/>
      <c r="F86" s="176"/>
      <c r="G86" s="176"/>
      <c r="H86" s="176"/>
      <c r="I86" s="176"/>
      <c r="J86" s="176"/>
      <c r="K86" s="176"/>
      <c r="L86" s="176"/>
      <c r="M86" s="176"/>
      <c r="N86" s="176"/>
      <c r="O86" s="176"/>
      <c r="P86" s="176"/>
      <c r="Q86" s="175"/>
      <c r="R86" s="186"/>
    </row>
    <row r="87" spans="1:18">
      <c r="A87" s="178" t="s">
        <v>464</v>
      </c>
      <c r="B87" s="177"/>
      <c r="C87" s="177"/>
      <c r="D87" s="176">
        <f t="shared" ref="D87:P87" si="20">SUM(D83:D85)</f>
        <v>4497781</v>
      </c>
      <c r="E87" s="176">
        <f t="shared" si="20"/>
        <v>4502684</v>
      </c>
      <c r="F87" s="176">
        <f t="shared" si="20"/>
        <v>4502987</v>
      </c>
      <c r="G87" s="176">
        <f t="shared" si="20"/>
        <v>4502465</v>
      </c>
      <c r="H87" s="176">
        <f t="shared" si="20"/>
        <v>4499097</v>
      </c>
      <c r="I87" s="176">
        <f t="shared" si="20"/>
        <v>4497918</v>
      </c>
      <c r="J87" s="176">
        <f t="shared" si="20"/>
        <v>4498393</v>
      </c>
      <c r="K87" s="176">
        <f t="shared" si="20"/>
        <v>4498960</v>
      </c>
      <c r="L87" s="176">
        <f t="shared" si="20"/>
        <v>4495923</v>
      </c>
      <c r="M87" s="176">
        <f t="shared" si="20"/>
        <v>4495215</v>
      </c>
      <c r="N87" s="176">
        <f t="shared" si="20"/>
        <v>4498782</v>
      </c>
      <c r="O87" s="176">
        <f t="shared" si="20"/>
        <v>4498596</v>
      </c>
      <c r="P87" s="176">
        <f t="shared" si="20"/>
        <v>4499066.7499999991</v>
      </c>
      <c r="Q87" s="175"/>
      <c r="R87" s="186">
        <f>P87/P37-1</f>
        <v>-2.3645354095652715E-3</v>
      </c>
    </row>
    <row r="88" spans="1:18">
      <c r="A88" s="177"/>
      <c r="B88" s="177"/>
      <c r="C88" s="177"/>
      <c r="D88" s="176"/>
      <c r="E88" s="176"/>
      <c r="F88" s="176"/>
      <c r="G88" s="176"/>
      <c r="H88" s="176"/>
      <c r="I88" s="176"/>
      <c r="J88" s="176"/>
      <c r="K88" s="176"/>
      <c r="L88" s="176"/>
      <c r="M88" s="176"/>
      <c r="N88" s="176"/>
      <c r="O88" s="176"/>
      <c r="P88" s="176"/>
      <c r="Q88" s="175"/>
      <c r="R88" s="186"/>
    </row>
    <row r="89" spans="1:18">
      <c r="A89" s="180" t="s">
        <v>456</v>
      </c>
      <c r="B89" s="177"/>
      <c r="C89" s="177"/>
      <c r="D89" s="176"/>
      <c r="E89" s="176"/>
      <c r="F89" s="176"/>
      <c r="G89" s="176"/>
      <c r="H89" s="176"/>
      <c r="I89" s="176"/>
      <c r="J89" s="176"/>
      <c r="K89" s="176"/>
      <c r="L89" s="176"/>
      <c r="M89" s="176"/>
      <c r="N89" s="176"/>
      <c r="O89" s="176"/>
      <c r="P89" s="176"/>
      <c r="Q89" s="175"/>
      <c r="R89" s="186"/>
    </row>
    <row r="90" spans="1:18">
      <c r="A90" s="179" t="s">
        <v>463</v>
      </c>
      <c r="B90" s="177"/>
      <c r="C90" s="177"/>
      <c r="D90" s="176">
        <f t="shared" ref="D90:P90" si="21">(D60/D75)*1000</f>
        <v>987.43826229389617</v>
      </c>
      <c r="E90" s="176">
        <f t="shared" si="21"/>
        <v>963.98086445564104</v>
      </c>
      <c r="F90" s="176">
        <f t="shared" si="21"/>
        <v>841.16509620976342</v>
      </c>
      <c r="G90" s="176">
        <f t="shared" si="21"/>
        <v>926.64636979321301</v>
      </c>
      <c r="H90" s="176">
        <f t="shared" si="21"/>
        <v>1062.2643707843429</v>
      </c>
      <c r="I90" s="176">
        <f t="shared" si="21"/>
        <v>1219.1193807936397</v>
      </c>
      <c r="J90" s="176">
        <f t="shared" si="21"/>
        <v>1399.4233690752737</v>
      </c>
      <c r="K90" s="176">
        <f t="shared" si="21"/>
        <v>1386.7868515018063</v>
      </c>
      <c r="L90" s="176">
        <f t="shared" si="21"/>
        <v>1378.8782418136577</v>
      </c>
      <c r="M90" s="176">
        <f t="shared" si="21"/>
        <v>1291.2520196235062</v>
      </c>
      <c r="N90" s="176">
        <f t="shared" si="21"/>
        <v>1093.4543034224339</v>
      </c>
      <c r="O90" s="176">
        <f t="shared" si="21"/>
        <v>990.17297510831554</v>
      </c>
      <c r="P90" s="176">
        <f t="shared" si="21"/>
        <v>13539.883138701214</v>
      </c>
      <c r="Q90" s="189"/>
      <c r="R90" s="186">
        <f t="shared" ref="R90:R95" si="22">P90/P40-1</f>
        <v>1.5515647100957874E-2</v>
      </c>
    </row>
    <row r="91" spans="1:18">
      <c r="A91" s="179" t="s">
        <v>462</v>
      </c>
      <c r="B91" s="177"/>
      <c r="C91" s="177"/>
      <c r="D91" s="176">
        <f t="shared" ref="D91:P91" si="23">(D61/D76)*1000</f>
        <v>7215.4944559045907</v>
      </c>
      <c r="E91" s="176">
        <f t="shared" si="23"/>
        <v>6468.7701954387639</v>
      </c>
      <c r="F91" s="176">
        <f t="shared" si="23"/>
        <v>6437.7912458315632</v>
      </c>
      <c r="G91" s="176">
        <f t="shared" si="23"/>
        <v>6858.996670853895</v>
      </c>
      <c r="H91" s="176">
        <f t="shared" si="23"/>
        <v>7326.8203908410969</v>
      </c>
      <c r="I91" s="176">
        <f t="shared" si="23"/>
        <v>7839.5083330334392</v>
      </c>
      <c r="J91" s="176">
        <f t="shared" si="23"/>
        <v>8223.2039443720878</v>
      </c>
      <c r="K91" s="176">
        <f t="shared" si="23"/>
        <v>8056.0060976948089</v>
      </c>
      <c r="L91" s="176">
        <f t="shared" si="23"/>
        <v>8357.3748652855938</v>
      </c>
      <c r="M91" s="176">
        <f t="shared" si="23"/>
        <v>8048.143266304196</v>
      </c>
      <c r="N91" s="176">
        <f t="shared" si="23"/>
        <v>7530.4944038444282</v>
      </c>
      <c r="O91" s="176">
        <f t="shared" si="23"/>
        <v>7498.5318775150454</v>
      </c>
      <c r="P91" s="176">
        <f t="shared" si="23"/>
        <v>89859.881241168609</v>
      </c>
      <c r="Q91" s="175"/>
      <c r="R91" s="186">
        <f t="shared" si="22"/>
        <v>-1.2384400281460928E-2</v>
      </c>
    </row>
    <row r="92" spans="1:18">
      <c r="A92" s="179" t="s">
        <v>461</v>
      </c>
      <c r="B92" s="177"/>
      <c r="C92" s="177"/>
      <c r="D92" s="176">
        <f t="shared" ref="D92:P92" si="24">(D62/D77)*1000</f>
        <v>25474.057127790478</v>
      </c>
      <c r="E92" s="176">
        <f t="shared" si="24"/>
        <v>24545.332579390215</v>
      </c>
      <c r="F92" s="176">
        <f t="shared" si="24"/>
        <v>23609.585807050091</v>
      </c>
      <c r="G92" s="176">
        <f t="shared" si="24"/>
        <v>25320.173454719694</v>
      </c>
      <c r="H92" s="176">
        <f t="shared" si="24"/>
        <v>27558.540690866506</v>
      </c>
      <c r="I92" s="176">
        <f t="shared" si="24"/>
        <v>28378.131650135256</v>
      </c>
      <c r="J92" s="176">
        <f t="shared" si="24"/>
        <v>26162.812696481087</v>
      </c>
      <c r="K92" s="176">
        <f t="shared" si="24"/>
        <v>27802.655478673965</v>
      </c>
      <c r="L92" s="176">
        <f t="shared" si="24"/>
        <v>28577.361332216169</v>
      </c>
      <c r="M92" s="176">
        <f t="shared" si="24"/>
        <v>27510.893707033316</v>
      </c>
      <c r="N92" s="176">
        <f t="shared" si="24"/>
        <v>26700.139318885449</v>
      </c>
      <c r="O92" s="176">
        <f t="shared" si="24"/>
        <v>31370.290644671146</v>
      </c>
      <c r="P92" s="176">
        <f t="shared" si="24"/>
        <v>321795.88304422208</v>
      </c>
      <c r="Q92" s="175"/>
      <c r="R92" s="186">
        <f t="shared" si="22"/>
        <v>0.19997736913730102</v>
      </c>
    </row>
    <row r="93" spans="1:18">
      <c r="A93" s="179" t="s">
        <v>460</v>
      </c>
      <c r="B93" s="177"/>
      <c r="C93" s="177"/>
      <c r="D93" s="176">
        <f t="shared" ref="D93:P93" si="25">(D63/D78)*1000</f>
        <v>10463.516765904104</v>
      </c>
      <c r="E93" s="176">
        <f t="shared" si="25"/>
        <v>11573.99906308557</v>
      </c>
      <c r="F93" s="176">
        <f t="shared" si="25"/>
        <v>11201.906650015608</v>
      </c>
      <c r="G93" s="176">
        <f t="shared" si="25"/>
        <v>10014.646912039927</v>
      </c>
      <c r="H93" s="176">
        <f t="shared" si="25"/>
        <v>11566.619551681197</v>
      </c>
      <c r="I93" s="176">
        <f t="shared" si="25"/>
        <v>11031.503738317759</v>
      </c>
      <c r="J93" s="176">
        <f t="shared" si="25"/>
        <v>11228.538006230528</v>
      </c>
      <c r="K93" s="176">
        <f t="shared" si="25"/>
        <v>10821.185127566894</v>
      </c>
      <c r="L93" s="176">
        <f t="shared" si="25"/>
        <v>11196.867660764212</v>
      </c>
      <c r="M93" s="176">
        <f t="shared" si="25"/>
        <v>10800.044609665427</v>
      </c>
      <c r="N93" s="176">
        <f t="shared" si="25"/>
        <v>10384.175854635047</v>
      </c>
      <c r="O93" s="176">
        <f t="shared" si="25"/>
        <v>10817.440625958883</v>
      </c>
      <c r="P93" s="176">
        <f t="shared" si="25"/>
        <v>131094.55692857696</v>
      </c>
      <c r="Q93" s="175"/>
      <c r="R93" s="186">
        <f t="shared" si="22"/>
        <v>-3.3426257028792872E-2</v>
      </c>
    </row>
    <row r="94" spans="1:18">
      <c r="A94" s="179" t="s">
        <v>459</v>
      </c>
      <c r="B94" s="177"/>
      <c r="C94" s="177"/>
      <c r="D94" s="176">
        <f t="shared" ref="D94:P94" si="26">(D64/D79)*1000</f>
        <v>13759.21212121212</v>
      </c>
      <c r="E94" s="176">
        <f t="shared" si="26"/>
        <v>11865.527918781727</v>
      </c>
      <c r="F94" s="176">
        <f t="shared" si="26"/>
        <v>11342.275510204081</v>
      </c>
      <c r="G94" s="176">
        <f t="shared" si="26"/>
        <v>10827.917948717948</v>
      </c>
      <c r="H94" s="176">
        <f t="shared" si="26"/>
        <v>11135.882051282053</v>
      </c>
      <c r="I94" s="176">
        <f t="shared" si="26"/>
        <v>24966.805128205135</v>
      </c>
      <c r="J94" s="176">
        <f t="shared" si="26"/>
        <v>24662.523076923084</v>
      </c>
      <c r="K94" s="176">
        <f t="shared" si="26"/>
        <v>15049.261538461538</v>
      </c>
      <c r="L94" s="176">
        <f t="shared" si="26"/>
        <v>11643.870466321243</v>
      </c>
      <c r="M94" s="176">
        <f t="shared" si="26"/>
        <v>12597.774869109948</v>
      </c>
      <c r="N94" s="176">
        <f t="shared" si="26"/>
        <v>13015.350785340315</v>
      </c>
      <c r="O94" s="176">
        <f t="shared" si="26"/>
        <v>13224.890052356022</v>
      </c>
      <c r="P94" s="176">
        <f t="shared" si="26"/>
        <v>174162.15951972557</v>
      </c>
      <c r="Q94" s="175"/>
      <c r="R94" s="186">
        <f t="shared" si="22"/>
        <v>-5.2973579547445526E-2</v>
      </c>
    </row>
    <row r="95" spans="1:18">
      <c r="A95" s="179" t="s">
        <v>458</v>
      </c>
      <c r="B95" s="177"/>
      <c r="C95" s="177"/>
      <c r="D95" s="176">
        <f t="shared" ref="D95:P95" si="27">(D65/D80)*1000</f>
        <v>302076.08695652173</v>
      </c>
      <c r="E95" s="176">
        <f t="shared" si="27"/>
        <v>266167.39130434784</v>
      </c>
      <c r="F95" s="176">
        <f t="shared" si="27"/>
        <v>279969.56521739135</v>
      </c>
      <c r="G95" s="176">
        <f t="shared" si="27"/>
        <v>271128.26086956525</v>
      </c>
      <c r="H95" s="176">
        <f t="shared" si="27"/>
        <v>277519.5652173913</v>
      </c>
      <c r="I95" s="176">
        <f t="shared" si="27"/>
        <v>287380.4347826087</v>
      </c>
      <c r="J95" s="176">
        <f t="shared" si="27"/>
        <v>312732.60869565216</v>
      </c>
      <c r="K95" s="176">
        <f t="shared" si="27"/>
        <v>297119.5652173913</v>
      </c>
      <c r="L95" s="176">
        <f t="shared" si="27"/>
        <v>301426.08695652179</v>
      </c>
      <c r="M95" s="176">
        <f t="shared" si="27"/>
        <v>309841.30434782611</v>
      </c>
      <c r="N95" s="176">
        <f t="shared" si="27"/>
        <v>286634.78260869568</v>
      </c>
      <c r="O95" s="176">
        <f t="shared" si="27"/>
        <v>283150</v>
      </c>
      <c r="P95" s="176">
        <f t="shared" si="27"/>
        <v>3475145.6521739131</v>
      </c>
      <c r="Q95" s="175"/>
      <c r="R95" s="186">
        <f t="shared" si="22"/>
        <v>-1.438742908017876E-2</v>
      </c>
    </row>
    <row r="96" spans="1:18">
      <c r="A96" s="179"/>
      <c r="B96" s="177"/>
      <c r="C96" s="177"/>
      <c r="D96" s="176"/>
      <c r="E96" s="176"/>
      <c r="F96" s="176"/>
      <c r="G96" s="176"/>
      <c r="H96" s="176"/>
      <c r="I96" s="176"/>
      <c r="J96" s="176"/>
      <c r="K96" s="176"/>
      <c r="L96" s="176"/>
      <c r="M96" s="176"/>
      <c r="N96" s="176"/>
      <c r="O96" s="176"/>
      <c r="P96" s="176"/>
      <c r="Q96" s="175"/>
      <c r="R96" s="186"/>
    </row>
    <row r="97" spans="1:18">
      <c r="A97" s="180" t="s">
        <v>457</v>
      </c>
      <c r="B97" s="177"/>
      <c r="C97" s="177"/>
      <c r="D97" s="176"/>
      <c r="E97" s="176"/>
      <c r="F97" s="176"/>
      <c r="G97" s="176"/>
      <c r="H97" s="176"/>
      <c r="I97" s="176"/>
      <c r="J97" s="176"/>
      <c r="K97" s="176"/>
      <c r="L97" s="176"/>
      <c r="M97" s="176"/>
      <c r="N97" s="176"/>
      <c r="O97" s="176"/>
      <c r="P97" s="176"/>
      <c r="Q97" s="175"/>
      <c r="R97" s="186"/>
    </row>
    <row r="98" spans="1:18">
      <c r="A98" s="180" t="s">
        <v>456</v>
      </c>
      <c r="B98" s="177"/>
      <c r="C98" s="177"/>
      <c r="D98" s="176">
        <f t="shared" ref="D98:P98" si="28">(D68/D83)*1000</f>
        <v>1752.2915687664301</v>
      </c>
      <c r="E98" s="176">
        <f t="shared" si="28"/>
        <v>1644.3414962514535</v>
      </c>
      <c r="F98" s="176">
        <f t="shared" si="28"/>
        <v>1527.7109915162887</v>
      </c>
      <c r="G98" s="176">
        <f t="shared" si="28"/>
        <v>1651.2120081022374</v>
      </c>
      <c r="H98" s="176">
        <f t="shared" si="28"/>
        <v>1829.1644185093348</v>
      </c>
      <c r="I98" s="176">
        <f t="shared" si="28"/>
        <v>2025.083673472564</v>
      </c>
      <c r="J98" s="176">
        <f t="shared" si="28"/>
        <v>2222.7195867231576</v>
      </c>
      <c r="K98" s="176">
        <f t="shared" si="28"/>
        <v>2195.4201579210821</v>
      </c>
      <c r="L98" s="176">
        <f t="shared" si="28"/>
        <v>2223.3825515984613</v>
      </c>
      <c r="M98" s="176">
        <f t="shared" si="28"/>
        <v>2108.919284545264</v>
      </c>
      <c r="N98" s="176">
        <f t="shared" si="28"/>
        <v>1873.0164689166702</v>
      </c>
      <c r="O98" s="176">
        <f t="shared" si="28"/>
        <v>1787.0002525234563</v>
      </c>
      <c r="P98" s="176">
        <f t="shared" si="28"/>
        <v>22839.107985891951</v>
      </c>
      <c r="Q98" s="175"/>
      <c r="R98" s="186">
        <f>P98/P48-1</f>
        <v>7.7065718119473381E-4</v>
      </c>
    </row>
    <row r="99" spans="1:18">
      <c r="A99" s="180"/>
      <c r="B99" s="177"/>
      <c r="C99" s="177"/>
      <c r="D99" s="176"/>
      <c r="E99" s="176"/>
      <c r="F99" s="176"/>
      <c r="G99" s="176"/>
      <c r="H99" s="176"/>
      <c r="I99" s="176"/>
      <c r="J99" s="176"/>
      <c r="K99" s="176"/>
      <c r="L99" s="176"/>
      <c r="M99" s="176"/>
      <c r="N99" s="176"/>
      <c r="O99" s="176"/>
      <c r="P99" s="176"/>
      <c r="Q99" s="175"/>
      <c r="R99" s="186"/>
    </row>
    <row r="100" spans="1:18">
      <c r="A100" s="179" t="s">
        <v>455</v>
      </c>
      <c r="B100" s="177"/>
      <c r="C100" s="177"/>
      <c r="D100" s="176">
        <f t="shared" ref="D100:P100" si="29">(D70/D85)*1000</f>
        <v>13523939.799999999</v>
      </c>
      <c r="E100" s="176">
        <f t="shared" si="29"/>
        <v>13077639.200000001</v>
      </c>
      <c r="F100" s="176">
        <f t="shared" si="29"/>
        <v>14321187.6</v>
      </c>
      <c r="G100" s="176">
        <f t="shared" si="29"/>
        <v>17799507</v>
      </c>
      <c r="H100" s="176">
        <f t="shared" si="29"/>
        <v>17987856.200000003</v>
      </c>
      <c r="I100" s="176">
        <f t="shared" si="29"/>
        <v>20687934.800000001</v>
      </c>
      <c r="J100" s="176">
        <f t="shared" si="29"/>
        <v>27627765.999999996</v>
      </c>
      <c r="K100" s="176">
        <f t="shared" si="29"/>
        <v>31997075.5</v>
      </c>
      <c r="L100" s="176">
        <f t="shared" si="29"/>
        <v>32021594.25</v>
      </c>
      <c r="M100" s="176">
        <f t="shared" si="29"/>
        <v>29556035.5</v>
      </c>
      <c r="N100" s="176">
        <f t="shared" si="29"/>
        <v>25767309</v>
      </c>
      <c r="O100" s="176">
        <f t="shared" si="29"/>
        <v>20012879.25</v>
      </c>
      <c r="P100" s="176">
        <f t="shared" si="29"/>
        <v>256649102.44444445</v>
      </c>
      <c r="Q100" s="175"/>
      <c r="R100" s="186">
        <f>P100/P50-1</f>
        <v>3.3650057408887157E-2</v>
      </c>
    </row>
    <row r="101" spans="1:18">
      <c r="A101" s="177"/>
      <c r="B101" s="177"/>
      <c r="C101" s="177"/>
      <c r="D101" s="176"/>
      <c r="E101" s="176"/>
      <c r="F101" s="176"/>
      <c r="G101" s="176"/>
      <c r="H101" s="176"/>
      <c r="I101" s="176"/>
      <c r="J101" s="176"/>
      <c r="K101" s="176"/>
      <c r="L101" s="176"/>
      <c r="M101" s="176"/>
      <c r="N101" s="176"/>
      <c r="O101" s="176"/>
      <c r="P101" s="176"/>
      <c r="Q101" s="175"/>
      <c r="R101" s="186"/>
    </row>
    <row r="102" spans="1:18">
      <c r="A102" s="178" t="s">
        <v>454</v>
      </c>
      <c r="B102" s="177"/>
      <c r="C102" s="177"/>
      <c r="D102" s="176">
        <f t="shared" ref="D102:P102" si="30">(D72/D87)*1000</f>
        <v>1767.3236340319813</v>
      </c>
      <c r="E102" s="176">
        <f t="shared" si="30"/>
        <v>1658.8617189214253</v>
      </c>
      <c r="F102" s="176">
        <f t="shared" si="30"/>
        <v>1543.6111705407991</v>
      </c>
      <c r="G102" s="176">
        <f t="shared" si="30"/>
        <v>1670.9765768306918</v>
      </c>
      <c r="H102" s="176">
        <f t="shared" si="30"/>
        <v>1849.1529040160729</v>
      </c>
      <c r="I102" s="176">
        <f t="shared" si="30"/>
        <v>2048.0786566140159</v>
      </c>
      <c r="J102" s="176">
        <f t="shared" si="30"/>
        <v>2247.2843975615287</v>
      </c>
      <c r="K102" s="176">
        <f t="shared" si="30"/>
        <v>2223.8666256201432</v>
      </c>
      <c r="L102" s="176">
        <f t="shared" si="30"/>
        <v>2251.8700242419632</v>
      </c>
      <c r="M102" s="176">
        <f t="shared" si="30"/>
        <v>2135.217405174169</v>
      </c>
      <c r="N102" s="176">
        <f t="shared" si="30"/>
        <v>1895.9252793311612</v>
      </c>
      <c r="O102" s="176">
        <f t="shared" si="30"/>
        <v>1804.7934415537648</v>
      </c>
      <c r="P102" s="176">
        <f t="shared" si="30"/>
        <v>23095.787481703843</v>
      </c>
      <c r="Q102" s="175"/>
      <c r="R102" s="186">
        <f>P102/P52-1</f>
        <v>2.346079348285901E-3</v>
      </c>
    </row>
    <row r="104" spans="1:18">
      <c r="A104" s="185" t="s">
        <v>476</v>
      </c>
      <c r="B104" s="184"/>
      <c r="C104" s="184"/>
      <c r="D104" s="183"/>
      <c r="E104" s="183"/>
      <c r="F104" s="183"/>
      <c r="G104" s="183"/>
      <c r="H104" s="183"/>
      <c r="I104" s="183"/>
      <c r="J104" s="184"/>
      <c r="K104" s="183"/>
      <c r="L104" s="183"/>
      <c r="M104" s="183"/>
      <c r="N104" s="183"/>
      <c r="O104" s="183"/>
      <c r="P104" s="183"/>
      <c r="Q104" s="175"/>
    </row>
    <row r="105" spans="1:18">
      <c r="A105" s="185" t="s">
        <v>470</v>
      </c>
      <c r="B105" s="184"/>
      <c r="C105" s="184"/>
      <c r="D105" s="183"/>
      <c r="E105" s="183"/>
      <c r="F105" s="183"/>
      <c r="G105" s="183"/>
      <c r="H105" s="183"/>
      <c r="I105" s="184"/>
      <c r="J105" s="183"/>
      <c r="K105" s="183"/>
      <c r="L105" s="183"/>
      <c r="M105" s="183"/>
      <c r="N105" s="183"/>
      <c r="O105" s="183"/>
      <c r="P105" s="183"/>
      <c r="Q105" s="182">
        <v>40452</v>
      </c>
    </row>
    <row r="106" spans="1:18">
      <c r="A106" s="185" t="s">
        <v>469</v>
      </c>
      <c r="B106" s="184"/>
      <c r="C106" s="184"/>
      <c r="D106" s="183"/>
      <c r="E106" s="183"/>
      <c r="F106" s="183"/>
      <c r="G106" s="183"/>
      <c r="H106" s="183"/>
      <c r="I106" s="184"/>
      <c r="J106" s="183"/>
      <c r="K106" s="183"/>
      <c r="L106" s="183"/>
      <c r="M106" s="183"/>
      <c r="N106" s="183"/>
      <c r="O106" s="183"/>
      <c r="P106" s="183"/>
      <c r="Q106" s="182"/>
    </row>
    <row r="107" spans="1:18">
      <c r="A107" s="177"/>
      <c r="B107" s="177"/>
      <c r="C107" s="177"/>
      <c r="D107" s="176"/>
      <c r="E107" s="176"/>
      <c r="F107" s="176"/>
      <c r="G107" s="176"/>
      <c r="H107" s="176"/>
      <c r="I107" s="176"/>
      <c r="J107" s="176"/>
      <c r="K107" s="176"/>
      <c r="L107" s="176"/>
      <c r="M107" s="176"/>
      <c r="N107" s="176"/>
      <c r="O107" s="176"/>
      <c r="P107" s="176"/>
      <c r="Q107" s="175"/>
    </row>
    <row r="108" spans="1:18">
      <c r="A108" s="177"/>
      <c r="B108" s="177"/>
      <c r="C108" s="177"/>
      <c r="D108" s="139" t="s">
        <v>413</v>
      </c>
      <c r="E108" s="139" t="s">
        <v>412</v>
      </c>
      <c r="F108" s="139" t="s">
        <v>411</v>
      </c>
      <c r="G108" s="139" t="s">
        <v>410</v>
      </c>
      <c r="H108" s="139" t="s">
        <v>409</v>
      </c>
      <c r="I108" s="139" t="s">
        <v>408</v>
      </c>
      <c r="J108" s="139" t="s">
        <v>407</v>
      </c>
      <c r="K108" s="139" t="s">
        <v>406</v>
      </c>
      <c r="L108" s="139" t="s">
        <v>405</v>
      </c>
      <c r="M108" s="139" t="s">
        <v>404</v>
      </c>
      <c r="N108" s="139" t="s">
        <v>403</v>
      </c>
      <c r="O108" s="139" t="s">
        <v>402</v>
      </c>
      <c r="P108" s="139" t="s">
        <v>93</v>
      </c>
      <c r="Q108" s="175"/>
    </row>
    <row r="109" spans="1:18">
      <c r="A109" s="180" t="s">
        <v>468</v>
      </c>
      <c r="B109" s="177"/>
      <c r="C109" s="177"/>
      <c r="D109" s="176"/>
      <c r="E109" s="176"/>
      <c r="F109" s="176"/>
      <c r="G109" s="176"/>
      <c r="H109" s="176"/>
      <c r="I109" s="176"/>
      <c r="J109" s="176"/>
      <c r="K109" s="176"/>
      <c r="L109" s="176"/>
      <c r="M109" s="176"/>
      <c r="N109" s="176"/>
      <c r="O109" s="176"/>
      <c r="P109" s="176"/>
      <c r="Q109" s="175"/>
    </row>
    <row r="110" spans="1:18">
      <c r="A110" s="179" t="s">
        <v>463</v>
      </c>
      <c r="B110" s="177"/>
      <c r="C110" s="177"/>
      <c r="D110" s="176">
        <v>5216442.7929999996</v>
      </c>
      <c r="E110" s="176">
        <v>3987392.0829999996</v>
      </c>
      <c r="F110" s="176">
        <v>3850643.3329999996</v>
      </c>
      <c r="G110" s="176">
        <v>3335505.3164931396</v>
      </c>
      <c r="H110" s="176">
        <v>4299630.642</v>
      </c>
      <c r="I110" s="176">
        <v>5503337.7070000004</v>
      </c>
      <c r="J110" s="176">
        <v>5922255.4809999997</v>
      </c>
      <c r="K110" s="176">
        <v>5850882.0549999997</v>
      </c>
      <c r="L110" s="176">
        <v>5761619.8852230767</v>
      </c>
      <c r="M110" s="176">
        <v>5099966.7769903541</v>
      </c>
      <c r="N110" s="176">
        <v>4182191.1540753883</v>
      </c>
      <c r="O110" s="176">
        <v>3793179.4338451112</v>
      </c>
      <c r="P110" s="176">
        <f t="shared" ref="P110:P115" si="31">SUM(D110:O110)</f>
        <v>56803046.660627067</v>
      </c>
      <c r="Q110" s="175"/>
      <c r="R110" s="186">
        <f t="shared" ref="R110:R115" si="32">P110/P60-1</f>
        <v>5.2892378041615729E-2</v>
      </c>
    </row>
    <row r="111" spans="1:18">
      <c r="A111" s="179" t="s">
        <v>462</v>
      </c>
      <c r="B111" s="177"/>
      <c r="C111" s="177"/>
      <c r="D111" s="176">
        <v>3588072.0110000004</v>
      </c>
      <c r="E111" s="176">
        <v>3201547.929</v>
      </c>
      <c r="F111" s="176">
        <v>3072576.7620000001</v>
      </c>
      <c r="G111" s="176">
        <v>3245212.0115068611</v>
      </c>
      <c r="H111" s="176">
        <v>3686740.9049999993</v>
      </c>
      <c r="I111" s="176">
        <v>4150599.8140000002</v>
      </c>
      <c r="J111" s="176">
        <v>4239946.3930000002</v>
      </c>
      <c r="K111" s="176">
        <v>4182914.2820000001</v>
      </c>
      <c r="L111" s="176">
        <v>4107649.375941956</v>
      </c>
      <c r="M111" s="176">
        <v>3953063.0647522369</v>
      </c>
      <c r="N111" s="176">
        <v>3668039.3705798681</v>
      </c>
      <c r="O111" s="176">
        <v>3698099.2989506396</v>
      </c>
      <c r="P111" s="176">
        <f t="shared" si="31"/>
        <v>44794461.217731565</v>
      </c>
      <c r="Q111" s="175"/>
      <c r="R111" s="186">
        <f t="shared" si="32"/>
        <v>-5.1138943423453265E-3</v>
      </c>
    </row>
    <row r="112" spans="1:18">
      <c r="A112" s="179" t="s">
        <v>461</v>
      </c>
      <c r="B112" s="177"/>
      <c r="C112" s="177"/>
      <c r="D112" s="176">
        <v>267623.46800000005</v>
      </c>
      <c r="E112" s="176">
        <v>258540.01199999999</v>
      </c>
      <c r="F112" s="176">
        <v>235312.60699999996</v>
      </c>
      <c r="G112" s="176">
        <v>260571.114</v>
      </c>
      <c r="H112" s="176">
        <v>265217.98</v>
      </c>
      <c r="I112" s="176">
        <v>276650.18700000003</v>
      </c>
      <c r="J112" s="176">
        <v>265029.33400000003</v>
      </c>
      <c r="K112" s="176">
        <v>268116.98100000003</v>
      </c>
      <c r="L112" s="176">
        <v>261584.31850959026</v>
      </c>
      <c r="M112" s="176">
        <v>259603.98932785369</v>
      </c>
      <c r="N112" s="176">
        <v>259963.83067287956</v>
      </c>
      <c r="O112" s="176">
        <v>258830.23737650143</v>
      </c>
      <c r="P112" s="176">
        <f t="shared" si="31"/>
        <v>3137044.0588868246</v>
      </c>
      <c r="Q112" s="175"/>
      <c r="R112" s="186">
        <f t="shared" si="32"/>
        <v>-3.3225374963835042E-2</v>
      </c>
    </row>
    <row r="113" spans="1:19">
      <c r="A113" s="179" t="s">
        <v>460</v>
      </c>
      <c r="B113" s="177"/>
      <c r="C113" s="177"/>
      <c r="D113" s="176">
        <v>35893.148999999998</v>
      </c>
      <c r="E113" s="176">
        <v>34964.942999999999</v>
      </c>
      <c r="F113" s="176">
        <v>35849.667999999998</v>
      </c>
      <c r="G113" s="176">
        <v>35740.376000000004</v>
      </c>
      <c r="H113" s="176">
        <v>35757.335000000006</v>
      </c>
      <c r="I113" s="176">
        <v>36046.186999999998</v>
      </c>
      <c r="J113" s="176">
        <v>36454.610999999997</v>
      </c>
      <c r="K113" s="176">
        <v>36395.301999999996</v>
      </c>
      <c r="L113" s="176">
        <v>36122.299636198833</v>
      </c>
      <c r="M113" s="176">
        <v>36248.411555993225</v>
      </c>
      <c r="N113" s="176">
        <v>36347.174250233256</v>
      </c>
      <c r="O113" s="176">
        <v>36597.123743131102</v>
      </c>
      <c r="P113" s="176">
        <f t="shared" si="31"/>
        <v>432416.58018555644</v>
      </c>
      <c r="Q113" s="175"/>
      <c r="R113" s="186">
        <f t="shared" si="32"/>
        <v>2.5416657447336677E-2</v>
      </c>
    </row>
    <row r="114" spans="1:19">
      <c r="A114" s="179" t="s">
        <v>459</v>
      </c>
      <c r="B114" s="177"/>
      <c r="C114" s="177"/>
      <c r="D114" s="176">
        <v>2099.683</v>
      </c>
      <c r="E114" s="176">
        <v>2095.4010000000003</v>
      </c>
      <c r="F114" s="176">
        <v>2158.5790000000002</v>
      </c>
      <c r="G114" s="176">
        <v>2089.5930000000003</v>
      </c>
      <c r="H114" s="176">
        <v>2216.529</v>
      </c>
      <c r="I114" s="176">
        <v>2463.1959999999999</v>
      </c>
      <c r="J114" s="176">
        <v>2499.6260000000002</v>
      </c>
      <c r="K114" s="176">
        <v>2349.7840000000001</v>
      </c>
      <c r="L114" s="176">
        <v>2382.8556891809717</v>
      </c>
      <c r="M114" s="176">
        <v>2334.967099433466</v>
      </c>
      <c r="N114" s="176">
        <v>2372.7232747068674</v>
      </c>
      <c r="O114" s="176">
        <v>2365.3196813359732</v>
      </c>
      <c r="P114" s="176">
        <f t="shared" si="31"/>
        <v>27428.256744657279</v>
      </c>
      <c r="Q114" s="175"/>
      <c r="R114" s="186">
        <f t="shared" si="32"/>
        <v>-0.18960434298462914</v>
      </c>
    </row>
    <row r="115" spans="1:19">
      <c r="A115" s="179" t="s">
        <v>458</v>
      </c>
      <c r="B115" s="177"/>
      <c r="C115" s="177"/>
      <c r="D115" s="176">
        <v>6842.15</v>
      </c>
      <c r="E115" s="176">
        <v>6651.05</v>
      </c>
      <c r="F115" s="176">
        <v>5934.6</v>
      </c>
      <c r="G115" s="176">
        <v>6091.4</v>
      </c>
      <c r="H115" s="176">
        <v>6478.15</v>
      </c>
      <c r="I115" s="176">
        <v>7249.2</v>
      </c>
      <c r="J115" s="176">
        <v>7318.5</v>
      </c>
      <c r="K115" s="176">
        <v>6916.35</v>
      </c>
      <c r="L115" s="176">
        <v>6964.3000000000011</v>
      </c>
      <c r="M115" s="176">
        <v>6883.916666666667</v>
      </c>
      <c r="N115" s="176">
        <v>6743.8000000000011</v>
      </c>
      <c r="O115" s="176">
        <v>6649.0666666666666</v>
      </c>
      <c r="P115" s="176">
        <f t="shared" si="31"/>
        <v>80722.483333333337</v>
      </c>
      <c r="Q115" s="175"/>
      <c r="R115" s="186">
        <f t="shared" si="32"/>
        <v>9.9355652072554701E-3</v>
      </c>
    </row>
    <row r="116" spans="1:19">
      <c r="A116" s="179"/>
      <c r="B116" s="177"/>
      <c r="C116" s="177"/>
      <c r="D116" s="176"/>
      <c r="E116" s="176"/>
      <c r="F116" s="176"/>
      <c r="G116" s="176"/>
      <c r="H116" s="176"/>
      <c r="I116" s="176"/>
      <c r="J116" s="176"/>
      <c r="K116" s="176"/>
      <c r="L116" s="176"/>
      <c r="M116" s="176"/>
      <c r="N116" s="176"/>
      <c r="O116" s="176"/>
      <c r="P116" s="176"/>
      <c r="Q116" s="175"/>
      <c r="R116" s="186"/>
    </row>
    <row r="117" spans="1:19">
      <c r="A117" s="180" t="s">
        <v>457</v>
      </c>
      <c r="B117" s="177"/>
      <c r="C117" s="177"/>
      <c r="D117" s="176"/>
      <c r="E117" s="176"/>
      <c r="F117" s="176"/>
      <c r="G117" s="176"/>
      <c r="H117" s="176"/>
      <c r="I117" s="176"/>
      <c r="J117" s="176"/>
      <c r="K117" s="176"/>
      <c r="L117" s="176"/>
      <c r="M117" s="176"/>
      <c r="N117" s="176"/>
      <c r="O117" s="176"/>
      <c r="P117" s="176"/>
      <c r="Q117" s="175"/>
      <c r="R117" s="186"/>
    </row>
    <row r="118" spans="1:19">
      <c r="A118" s="180" t="s">
        <v>467</v>
      </c>
      <c r="B118" s="177"/>
      <c r="C118" s="177"/>
      <c r="D118" s="176">
        <f t="shared" ref="D118:P118" si="33">SUM(D110:D117)</f>
        <v>9116973.2540000007</v>
      </c>
      <c r="E118" s="176">
        <f t="shared" si="33"/>
        <v>7491191.4179999996</v>
      </c>
      <c r="F118" s="176">
        <f t="shared" si="33"/>
        <v>7202475.5489999987</v>
      </c>
      <c r="G118" s="176">
        <f t="shared" si="33"/>
        <v>6885209.8110000016</v>
      </c>
      <c r="H118" s="176">
        <f t="shared" si="33"/>
        <v>8296041.5409999993</v>
      </c>
      <c r="I118" s="176">
        <f t="shared" si="33"/>
        <v>9976346.291000003</v>
      </c>
      <c r="J118" s="176">
        <f t="shared" si="33"/>
        <v>10473503.945</v>
      </c>
      <c r="K118" s="176">
        <f t="shared" si="33"/>
        <v>10347574.753999999</v>
      </c>
      <c r="L118" s="176">
        <f t="shared" si="33"/>
        <v>10176323.035000002</v>
      </c>
      <c r="M118" s="176">
        <f t="shared" si="33"/>
        <v>9358101.1263925359</v>
      </c>
      <c r="N118" s="176">
        <f t="shared" si="33"/>
        <v>8155658.0528530758</v>
      </c>
      <c r="O118" s="176">
        <f t="shared" si="33"/>
        <v>7795720.4802633859</v>
      </c>
      <c r="P118" s="176">
        <f t="shared" si="33"/>
        <v>105275119.25750901</v>
      </c>
      <c r="Q118" s="175"/>
      <c r="R118" s="186">
        <f>P118/P68-1</f>
        <v>2.4529816335744359E-2</v>
      </c>
    </row>
    <row r="119" spans="1:19">
      <c r="A119" s="180"/>
      <c r="B119" s="177"/>
      <c r="C119" s="177"/>
      <c r="D119" s="176"/>
      <c r="E119" s="176"/>
      <c r="F119" s="176"/>
      <c r="G119" s="176"/>
      <c r="H119" s="176"/>
      <c r="I119" s="176"/>
      <c r="J119" s="176"/>
      <c r="K119" s="176"/>
      <c r="L119" s="176"/>
      <c r="M119" s="176"/>
      <c r="N119" s="176"/>
      <c r="O119" s="176"/>
      <c r="P119" s="176"/>
      <c r="Q119" s="175"/>
      <c r="R119" s="186"/>
    </row>
    <row r="120" spans="1:19">
      <c r="A120" s="179" t="s">
        <v>455</v>
      </c>
      <c r="B120" s="177"/>
      <c r="C120" s="177"/>
      <c r="D120" s="176">
        <v>73636.073999999993</v>
      </c>
      <c r="E120" s="176">
        <v>182623.63200000001</v>
      </c>
      <c r="F120" s="176">
        <v>147785.796</v>
      </c>
      <c r="G120" s="176">
        <v>155790.66800000001</v>
      </c>
      <c r="H120" s="176">
        <v>155933.51900000003</v>
      </c>
      <c r="I120" s="176">
        <v>197833.20799999998</v>
      </c>
      <c r="J120" s="176">
        <v>207968.77599999998</v>
      </c>
      <c r="K120" s="176">
        <v>208547.66700000002</v>
      </c>
      <c r="L120" s="176">
        <v>207109.834</v>
      </c>
      <c r="M120" s="176">
        <v>191847.98499999999</v>
      </c>
      <c r="N120" s="176">
        <v>181431.07164576679</v>
      </c>
      <c r="O120" s="176">
        <v>151001.70334191847</v>
      </c>
      <c r="P120" s="176">
        <f>SUM(D120:O120)</f>
        <v>2061509.9339876852</v>
      </c>
      <c r="Q120" s="175"/>
      <c r="R120" s="186">
        <f>P120/P70-1</f>
        <v>0.78497923546448245</v>
      </c>
    </row>
    <row r="121" spans="1:19">
      <c r="A121" s="177"/>
      <c r="B121" s="177"/>
      <c r="C121" s="177"/>
      <c r="D121" s="176"/>
      <c r="E121" s="176"/>
      <c r="F121" s="176"/>
      <c r="G121" s="176"/>
      <c r="H121" s="176"/>
      <c r="I121" s="176"/>
      <c r="J121" s="176"/>
      <c r="K121" s="176"/>
      <c r="L121" s="176"/>
      <c r="M121" s="176"/>
      <c r="N121" s="176"/>
      <c r="O121" s="176"/>
      <c r="P121" s="176"/>
      <c r="Q121" s="175"/>
      <c r="R121" s="186"/>
    </row>
    <row r="122" spans="1:19">
      <c r="A122" s="180" t="s">
        <v>466</v>
      </c>
      <c r="B122" s="177"/>
      <c r="C122" s="177"/>
      <c r="D122" s="176">
        <f t="shared" ref="D122:P122" si="34">SUM(D118:D120)</f>
        <v>9190609.3279999997</v>
      </c>
      <c r="E122" s="176">
        <f t="shared" si="34"/>
        <v>7673815.0499999998</v>
      </c>
      <c r="F122" s="176">
        <f t="shared" si="34"/>
        <v>7350261.3449999988</v>
      </c>
      <c r="G122" s="176">
        <f t="shared" si="34"/>
        <v>7041000.4790000012</v>
      </c>
      <c r="H122" s="176">
        <f t="shared" si="34"/>
        <v>8451975.0599999987</v>
      </c>
      <c r="I122" s="176">
        <f t="shared" si="34"/>
        <v>10174179.499000004</v>
      </c>
      <c r="J122" s="176">
        <f t="shared" si="34"/>
        <v>10681472.721000001</v>
      </c>
      <c r="K122" s="176">
        <f t="shared" si="34"/>
        <v>10556122.420999998</v>
      </c>
      <c r="L122" s="176">
        <f t="shared" si="34"/>
        <v>10383432.869000003</v>
      </c>
      <c r="M122" s="176">
        <f t="shared" si="34"/>
        <v>9549949.1113925353</v>
      </c>
      <c r="N122" s="176">
        <f t="shared" si="34"/>
        <v>8337089.1244988423</v>
      </c>
      <c r="O122" s="176">
        <f t="shared" si="34"/>
        <v>7946722.183605304</v>
      </c>
      <c r="P122" s="176">
        <f t="shared" si="34"/>
        <v>107336629.1914967</v>
      </c>
      <c r="Q122" s="175"/>
      <c r="R122" s="186">
        <f>P122/P72-1</f>
        <v>3.2981970012519124E-2</v>
      </c>
      <c r="S122" s="187">
        <v>0</v>
      </c>
    </row>
    <row r="123" spans="1:19">
      <c r="A123" s="177"/>
      <c r="B123" s="177"/>
      <c r="C123" s="177"/>
      <c r="D123" s="176"/>
      <c r="E123" s="176"/>
      <c r="F123" s="176"/>
      <c r="G123" s="176"/>
      <c r="H123" s="176"/>
      <c r="I123" s="188"/>
      <c r="J123" s="176"/>
      <c r="K123" s="176"/>
      <c r="L123" s="176"/>
      <c r="M123" s="176"/>
      <c r="N123" s="176"/>
      <c r="O123" s="176"/>
      <c r="P123" s="176"/>
      <c r="Q123" s="175"/>
      <c r="R123" s="186"/>
    </row>
    <row r="124" spans="1:19">
      <c r="A124" s="180" t="s">
        <v>465</v>
      </c>
      <c r="B124" s="177"/>
      <c r="C124" s="177"/>
      <c r="D124" s="176"/>
      <c r="E124" s="176"/>
      <c r="F124" s="176"/>
      <c r="G124" s="176"/>
      <c r="H124" s="176"/>
      <c r="I124" s="176"/>
      <c r="J124" s="176"/>
      <c r="K124" s="176"/>
      <c r="L124" s="176"/>
      <c r="M124" s="176"/>
      <c r="N124" s="176"/>
      <c r="O124" s="176"/>
      <c r="P124" s="176"/>
      <c r="Q124" s="175"/>
      <c r="R124" s="186"/>
    </row>
    <row r="125" spans="1:19">
      <c r="A125" s="179" t="s">
        <v>463</v>
      </c>
      <c r="B125" s="177"/>
      <c r="C125" s="177"/>
      <c r="D125" s="181">
        <v>3988092</v>
      </c>
      <c r="E125" s="181">
        <v>3996803</v>
      </c>
      <c r="F125" s="181">
        <v>4002154</v>
      </c>
      <c r="G125" s="181">
        <v>4005428</v>
      </c>
      <c r="H125" s="181">
        <v>4006527</v>
      </c>
      <c r="I125" s="181">
        <v>4006189</v>
      </c>
      <c r="J125" s="181">
        <v>4006320</v>
      </c>
      <c r="K125" s="181">
        <v>4009524</v>
      </c>
      <c r="L125" s="181">
        <v>4007696.42329492</v>
      </c>
      <c r="M125" s="181">
        <v>4007268.3725763108</v>
      </c>
      <c r="N125" s="181">
        <v>4010429.82330412</v>
      </c>
      <c r="O125" s="181">
        <v>4010583.6685429877</v>
      </c>
      <c r="P125" s="176">
        <f>AVERAGE(C125:O125)</f>
        <v>4004751.2739765276</v>
      </c>
      <c r="Q125" s="175"/>
      <c r="R125" s="186">
        <f t="shared" ref="R125:R130" si="35">P125/P75-1</f>
        <v>5.0850567409168601E-3</v>
      </c>
    </row>
    <row r="126" spans="1:19">
      <c r="A126" s="179" t="s">
        <v>462</v>
      </c>
      <c r="B126" s="177"/>
      <c r="C126" s="177"/>
      <c r="D126" s="181">
        <v>501516</v>
      </c>
      <c r="E126" s="181">
        <v>501369</v>
      </c>
      <c r="F126" s="181">
        <v>502122</v>
      </c>
      <c r="G126" s="181">
        <v>502350</v>
      </c>
      <c r="H126" s="181">
        <v>502833</v>
      </c>
      <c r="I126" s="181">
        <v>503340</v>
      </c>
      <c r="J126" s="181">
        <v>504091</v>
      </c>
      <c r="K126" s="181">
        <v>504878</v>
      </c>
      <c r="L126" s="181">
        <v>504838.89735493402</v>
      </c>
      <c r="M126" s="181">
        <v>504689.16156224598</v>
      </c>
      <c r="N126" s="181">
        <v>504536.48782479798</v>
      </c>
      <c r="O126" s="181">
        <v>504396.23042614001</v>
      </c>
      <c r="P126" s="176">
        <f>AVERAGE(D126:O126)</f>
        <v>503413.31476400985</v>
      </c>
      <c r="Q126" s="175"/>
      <c r="R126" s="186">
        <f t="shared" si="35"/>
        <v>4.7073667890060733E-3</v>
      </c>
    </row>
    <row r="127" spans="1:19">
      <c r="A127" s="179" t="s">
        <v>461</v>
      </c>
      <c r="B127" s="177"/>
      <c r="C127" s="177"/>
      <c r="D127" s="181">
        <v>9041</v>
      </c>
      <c r="E127" s="181">
        <v>8993</v>
      </c>
      <c r="F127" s="181">
        <v>8936</v>
      </c>
      <c r="G127" s="181">
        <v>8946</v>
      </c>
      <c r="H127" s="181">
        <v>8858</v>
      </c>
      <c r="I127" s="181">
        <v>8871</v>
      </c>
      <c r="J127" s="181">
        <v>8857</v>
      </c>
      <c r="K127" s="181">
        <v>8840</v>
      </c>
      <c r="L127" s="181">
        <v>8858.3411004532791</v>
      </c>
      <c r="M127" s="181">
        <v>8848.2983501587005</v>
      </c>
      <c r="N127" s="181">
        <v>8857.0171110832107</v>
      </c>
      <c r="O127" s="181">
        <v>8858.4069597984308</v>
      </c>
      <c r="P127" s="176">
        <f>AVERAGE(D127:O127)</f>
        <v>8897.0052934578034</v>
      </c>
      <c r="Q127" s="175"/>
      <c r="R127" s="186">
        <f t="shared" si="35"/>
        <v>-0.11767424343616573</v>
      </c>
    </row>
    <row r="128" spans="1:19">
      <c r="A128" s="179" t="s">
        <v>460</v>
      </c>
      <c r="B128" s="177"/>
      <c r="C128" s="177"/>
      <c r="D128" s="181">
        <v>3262</v>
      </c>
      <c r="E128" s="181">
        <v>3275</v>
      </c>
      <c r="F128" s="181">
        <v>3281</v>
      </c>
      <c r="G128" s="181">
        <v>3286</v>
      </c>
      <c r="H128" s="181">
        <v>3291</v>
      </c>
      <c r="I128" s="181">
        <v>3299</v>
      </c>
      <c r="J128" s="181">
        <v>3303</v>
      </c>
      <c r="K128" s="181">
        <v>3305</v>
      </c>
      <c r="L128" s="181">
        <v>3311.3382496926602</v>
      </c>
      <c r="M128" s="181">
        <v>3317.6993213422702</v>
      </c>
      <c r="N128" s="181">
        <v>3324.0838414693599</v>
      </c>
      <c r="O128" s="181">
        <v>3330.4922395039598</v>
      </c>
      <c r="P128" s="176">
        <f>AVERAGE(D128:O128)</f>
        <v>3298.8011376673544</v>
      </c>
      <c r="Q128" s="175"/>
      <c r="R128" s="186">
        <f t="shared" si="35"/>
        <v>2.5507464884543252E-2</v>
      </c>
    </row>
    <row r="129" spans="1:19">
      <c r="A129" s="179" t="s">
        <v>459</v>
      </c>
      <c r="B129" s="177"/>
      <c r="C129" s="177"/>
      <c r="D129" s="181">
        <v>191</v>
      </c>
      <c r="E129" s="181">
        <v>191</v>
      </c>
      <c r="F129" s="181">
        <v>191</v>
      </c>
      <c r="G129" s="181">
        <v>191</v>
      </c>
      <c r="H129" s="181">
        <v>191</v>
      </c>
      <c r="I129" s="181">
        <v>191</v>
      </c>
      <c r="J129" s="181">
        <v>191</v>
      </c>
      <c r="K129" s="181">
        <v>191</v>
      </c>
      <c r="L129" s="181">
        <v>191</v>
      </c>
      <c r="M129" s="181">
        <v>191</v>
      </c>
      <c r="N129" s="181">
        <v>191</v>
      </c>
      <c r="O129" s="181">
        <v>191</v>
      </c>
      <c r="P129" s="176">
        <f>AVERAGE(D129:O129)</f>
        <v>191</v>
      </c>
      <c r="Q129" s="175"/>
      <c r="R129" s="186">
        <f t="shared" si="35"/>
        <v>-1.7152658662092701E-2</v>
      </c>
    </row>
    <row r="130" spans="1:19">
      <c r="A130" s="179" t="s">
        <v>458</v>
      </c>
      <c r="B130" s="177"/>
      <c r="C130" s="177"/>
      <c r="D130" s="181">
        <v>23</v>
      </c>
      <c r="E130" s="181">
        <v>23</v>
      </c>
      <c r="F130" s="181">
        <v>23</v>
      </c>
      <c r="G130" s="181">
        <v>23</v>
      </c>
      <c r="H130" s="181">
        <v>23</v>
      </c>
      <c r="I130" s="181">
        <v>23</v>
      </c>
      <c r="J130" s="181">
        <v>23</v>
      </c>
      <c r="K130" s="181">
        <v>23</v>
      </c>
      <c r="L130" s="181">
        <v>23</v>
      </c>
      <c r="M130" s="181">
        <v>23</v>
      </c>
      <c r="N130" s="181">
        <v>23</v>
      </c>
      <c r="O130" s="181">
        <v>23</v>
      </c>
      <c r="P130" s="176">
        <f>AVERAGE(D130:O130)</f>
        <v>23</v>
      </c>
      <c r="Q130" s="175"/>
      <c r="R130" s="186">
        <f t="shared" si="35"/>
        <v>0</v>
      </c>
    </row>
    <row r="131" spans="1:19">
      <c r="A131" s="179"/>
      <c r="B131" s="177"/>
      <c r="C131" s="177"/>
      <c r="D131" s="176"/>
      <c r="E131" s="176"/>
      <c r="F131" s="176"/>
      <c r="G131" s="176"/>
      <c r="H131" s="176"/>
      <c r="I131" s="176"/>
      <c r="J131" s="176"/>
      <c r="K131" s="176"/>
      <c r="L131" s="176"/>
      <c r="M131" s="176"/>
      <c r="N131" s="176"/>
      <c r="O131" s="176"/>
      <c r="P131" s="176"/>
      <c r="Q131" s="175"/>
      <c r="R131" s="186"/>
    </row>
    <row r="132" spans="1:19">
      <c r="A132" s="180" t="s">
        <v>457</v>
      </c>
      <c r="B132" s="177"/>
      <c r="C132" s="177"/>
      <c r="D132" s="176"/>
      <c r="E132" s="176"/>
      <c r="F132" s="176"/>
      <c r="G132" s="176"/>
      <c r="H132" s="176"/>
      <c r="I132" s="176"/>
      <c r="J132" s="176"/>
      <c r="K132" s="176"/>
      <c r="L132" s="176"/>
      <c r="M132" s="176"/>
      <c r="N132" s="176"/>
      <c r="O132" s="176"/>
      <c r="P132" s="176"/>
      <c r="Q132" s="175"/>
      <c r="R132" s="186"/>
    </row>
    <row r="133" spans="1:19">
      <c r="A133" s="180" t="s">
        <v>465</v>
      </c>
      <c r="B133" s="177"/>
      <c r="C133" s="177"/>
      <c r="D133" s="176">
        <f t="shared" ref="D133:P133" si="36">SUM(D125:D132)</f>
        <v>4502125</v>
      </c>
      <c r="E133" s="176">
        <f t="shared" si="36"/>
        <v>4510654</v>
      </c>
      <c r="F133" s="176">
        <f t="shared" si="36"/>
        <v>4516707</v>
      </c>
      <c r="G133" s="176">
        <f t="shared" si="36"/>
        <v>4520224</v>
      </c>
      <c r="H133" s="176">
        <f t="shared" si="36"/>
        <v>4521723</v>
      </c>
      <c r="I133" s="176">
        <f t="shared" si="36"/>
        <v>4521913</v>
      </c>
      <c r="J133" s="176">
        <f t="shared" si="36"/>
        <v>4522785</v>
      </c>
      <c r="K133" s="176">
        <f t="shared" si="36"/>
        <v>4526761</v>
      </c>
      <c r="L133" s="176">
        <f t="shared" si="36"/>
        <v>4524919</v>
      </c>
      <c r="M133" s="176">
        <f t="shared" si="36"/>
        <v>4524337.5318100583</v>
      </c>
      <c r="N133" s="176">
        <f t="shared" si="36"/>
        <v>4527361.4120814707</v>
      </c>
      <c r="O133" s="176">
        <f t="shared" si="36"/>
        <v>4527382.7981684301</v>
      </c>
      <c r="P133" s="176">
        <f t="shared" si="36"/>
        <v>4520574.3951716628</v>
      </c>
      <c r="Q133" s="175"/>
      <c r="R133" s="186">
        <f>P133/P83-1</f>
        <v>4.7814731106829989E-3</v>
      </c>
    </row>
    <row r="134" spans="1:19">
      <c r="A134" s="180"/>
      <c r="B134" s="177"/>
      <c r="C134" s="177"/>
      <c r="D134" s="176"/>
      <c r="E134" s="176"/>
      <c r="F134" s="176"/>
      <c r="G134" s="176"/>
      <c r="H134" s="176"/>
      <c r="I134" s="176"/>
      <c r="J134" s="176"/>
      <c r="K134" s="176"/>
      <c r="L134" s="176"/>
      <c r="M134" s="176"/>
      <c r="N134" s="176"/>
      <c r="O134" s="176"/>
      <c r="P134" s="176"/>
      <c r="Q134" s="175"/>
      <c r="R134" s="186"/>
    </row>
    <row r="135" spans="1:19">
      <c r="A135" s="179" t="s">
        <v>455</v>
      </c>
      <c r="B135" s="177"/>
      <c r="C135" s="177"/>
      <c r="D135" s="181">
        <v>5</v>
      </c>
      <c r="E135" s="181">
        <v>5</v>
      </c>
      <c r="F135" s="181">
        <v>5</v>
      </c>
      <c r="G135" s="181">
        <v>5</v>
      </c>
      <c r="H135" s="181">
        <v>4</v>
      </c>
      <c r="I135" s="181">
        <v>5</v>
      </c>
      <c r="J135" s="181">
        <v>5</v>
      </c>
      <c r="K135" s="181">
        <v>5</v>
      </c>
      <c r="L135" s="181">
        <v>4</v>
      </c>
      <c r="M135" s="181">
        <v>4</v>
      </c>
      <c r="N135" s="181">
        <v>4</v>
      </c>
      <c r="O135" s="181">
        <v>4</v>
      </c>
      <c r="P135" s="176">
        <f>AVERAGE(D135:O135)</f>
        <v>4.583333333333333</v>
      </c>
      <c r="Q135" s="175"/>
      <c r="R135" s="186">
        <f>P135/P85-1</f>
        <v>1.8518518518518379E-2</v>
      </c>
    </row>
    <row r="136" spans="1:19">
      <c r="A136" s="177"/>
      <c r="B136" s="177"/>
      <c r="C136" s="177"/>
      <c r="D136" s="176"/>
      <c r="E136" s="176"/>
      <c r="F136" s="176"/>
      <c r="G136" s="176"/>
      <c r="H136" s="176"/>
      <c r="I136" s="176"/>
      <c r="J136" s="176"/>
      <c r="K136" s="176"/>
      <c r="L136" s="176"/>
      <c r="M136" s="176"/>
      <c r="N136" s="176"/>
      <c r="O136" s="176"/>
      <c r="P136" s="176"/>
      <c r="Q136" s="175"/>
      <c r="R136" s="186"/>
    </row>
    <row r="137" spans="1:19">
      <c r="A137" s="178" t="s">
        <v>464</v>
      </c>
      <c r="B137" s="177"/>
      <c r="C137" s="177"/>
      <c r="D137" s="176">
        <f t="shared" ref="D137:P137" si="37">SUM(D133:D135)</f>
        <v>4502130</v>
      </c>
      <c r="E137" s="176">
        <f t="shared" si="37"/>
        <v>4510659</v>
      </c>
      <c r="F137" s="176">
        <f t="shared" si="37"/>
        <v>4516712</v>
      </c>
      <c r="G137" s="176">
        <f t="shared" si="37"/>
        <v>4520229</v>
      </c>
      <c r="H137" s="176">
        <f t="shared" si="37"/>
        <v>4521727</v>
      </c>
      <c r="I137" s="176">
        <f t="shared" si="37"/>
        <v>4521918</v>
      </c>
      <c r="J137" s="176">
        <f t="shared" si="37"/>
        <v>4522790</v>
      </c>
      <c r="K137" s="176">
        <f t="shared" si="37"/>
        <v>4526766</v>
      </c>
      <c r="L137" s="176">
        <f t="shared" si="37"/>
        <v>4524923</v>
      </c>
      <c r="M137" s="176">
        <f t="shared" si="37"/>
        <v>4524341.5318100583</v>
      </c>
      <c r="N137" s="176">
        <f t="shared" si="37"/>
        <v>4527365.4120814707</v>
      </c>
      <c r="O137" s="176">
        <f t="shared" si="37"/>
        <v>4527386.7981684301</v>
      </c>
      <c r="P137" s="176">
        <f t="shared" si="37"/>
        <v>4520578.9785049958</v>
      </c>
      <c r="Q137" s="175"/>
      <c r="R137" s="186">
        <f>P137/P87-1</f>
        <v>4.7814868505777763E-3</v>
      </c>
      <c r="S137" s="187">
        <v>-8.333333395421505E-2</v>
      </c>
    </row>
    <row r="138" spans="1:19">
      <c r="A138" s="177"/>
      <c r="B138" s="177"/>
      <c r="C138" s="177"/>
      <c r="D138" s="176"/>
      <c r="E138" s="176"/>
      <c r="F138" s="176"/>
      <c r="G138" s="176"/>
      <c r="H138" s="176"/>
      <c r="I138" s="176"/>
      <c r="J138" s="176"/>
      <c r="K138" s="176"/>
      <c r="L138" s="176"/>
      <c r="M138" s="176"/>
      <c r="N138" s="176"/>
      <c r="O138" s="176"/>
      <c r="P138" s="176"/>
      <c r="Q138" s="175"/>
      <c r="R138" s="186"/>
    </row>
    <row r="139" spans="1:19">
      <c r="A139" s="180" t="s">
        <v>456</v>
      </c>
      <c r="B139" s="177"/>
      <c r="C139" s="177"/>
      <c r="D139" s="176"/>
      <c r="E139" s="176"/>
      <c r="F139" s="176"/>
      <c r="G139" s="176"/>
      <c r="H139" s="176"/>
      <c r="I139" s="176"/>
      <c r="J139" s="176"/>
      <c r="K139" s="176"/>
      <c r="L139" s="176"/>
      <c r="M139" s="176"/>
      <c r="N139" s="176"/>
      <c r="O139" s="176"/>
      <c r="P139" s="176"/>
      <c r="Q139" s="175"/>
      <c r="R139" s="186"/>
    </row>
    <row r="140" spans="1:19">
      <c r="A140" s="179" t="s">
        <v>463</v>
      </c>
      <c r="B140" s="177"/>
      <c r="C140" s="177"/>
      <c r="D140" s="176">
        <f t="shared" ref="D140:P140" si="38">(D110/D125)*1000</f>
        <v>1308.0046280276383</v>
      </c>
      <c r="E140" s="176">
        <f t="shared" si="38"/>
        <v>997.64538882701993</v>
      </c>
      <c r="F140" s="176">
        <f t="shared" si="38"/>
        <v>962.14271939560535</v>
      </c>
      <c r="G140" s="176">
        <f t="shared" si="38"/>
        <v>832.74629240449201</v>
      </c>
      <c r="H140" s="176">
        <f t="shared" si="38"/>
        <v>1073.1565373202277</v>
      </c>
      <c r="I140" s="176">
        <f t="shared" si="38"/>
        <v>1373.7089555684968</v>
      </c>
      <c r="J140" s="176">
        <f t="shared" si="38"/>
        <v>1478.2282695840572</v>
      </c>
      <c r="K140" s="176">
        <f t="shared" si="38"/>
        <v>1459.2460489075509</v>
      </c>
      <c r="L140" s="176">
        <f t="shared" si="38"/>
        <v>1437.6388021142011</v>
      </c>
      <c r="M140" s="176">
        <f t="shared" si="38"/>
        <v>1272.6791177481175</v>
      </c>
      <c r="N140" s="176">
        <f t="shared" si="38"/>
        <v>1042.8286588567598</v>
      </c>
      <c r="O140" s="176">
        <f t="shared" si="38"/>
        <v>945.79237022204859</v>
      </c>
      <c r="P140" s="176">
        <f t="shared" si="38"/>
        <v>14183.913750085245</v>
      </c>
      <c r="Q140" s="175"/>
      <c r="R140" s="186">
        <f t="shared" ref="R140:R145" si="39">P140/P90-1</f>
        <v>4.7565448297200552E-2</v>
      </c>
    </row>
    <row r="141" spans="1:19">
      <c r="A141" s="179" t="s">
        <v>462</v>
      </c>
      <c r="B141" s="177"/>
      <c r="C141" s="177"/>
      <c r="D141" s="176">
        <f t="shared" ref="D141:P141" si="40">(D111/D126)*1000</f>
        <v>7154.4517243717055</v>
      </c>
      <c r="E141" s="176">
        <f t="shared" si="40"/>
        <v>6385.6120522010733</v>
      </c>
      <c r="F141" s="176">
        <f t="shared" si="40"/>
        <v>6119.1837083417977</v>
      </c>
      <c r="G141" s="176">
        <f t="shared" si="40"/>
        <v>6460.0617328692369</v>
      </c>
      <c r="H141" s="176">
        <f t="shared" si="40"/>
        <v>7331.9390433802064</v>
      </c>
      <c r="I141" s="176">
        <f t="shared" si="40"/>
        <v>8246.1155759526355</v>
      </c>
      <c r="J141" s="176">
        <f t="shared" si="40"/>
        <v>8411.0733835755855</v>
      </c>
      <c r="K141" s="176">
        <f t="shared" si="40"/>
        <v>8285.0001029951782</v>
      </c>
      <c r="L141" s="176">
        <f t="shared" si="40"/>
        <v>8136.5548444537071</v>
      </c>
      <c r="M141" s="176">
        <f t="shared" si="40"/>
        <v>7832.668830286907</v>
      </c>
      <c r="N141" s="176">
        <f t="shared" si="40"/>
        <v>7270.1171453304423</v>
      </c>
      <c r="O141" s="176">
        <f t="shared" si="40"/>
        <v>7331.7346083778102</v>
      </c>
      <c r="P141" s="176">
        <f t="shared" si="40"/>
        <v>88981.478844536163</v>
      </c>
      <c r="Q141" s="175"/>
      <c r="R141" s="186">
        <f t="shared" si="39"/>
        <v>-9.7752454654926879E-3</v>
      </c>
    </row>
    <row r="142" spans="1:19">
      <c r="A142" s="179" t="s">
        <v>461</v>
      </c>
      <c r="B142" s="177"/>
      <c r="C142" s="177"/>
      <c r="D142" s="176">
        <f t="shared" ref="D142:P142" si="41">(D112/D127)*1000</f>
        <v>29601.091472182285</v>
      </c>
      <c r="E142" s="176">
        <f t="shared" si="41"/>
        <v>28749.028355387523</v>
      </c>
      <c r="F142" s="176">
        <f t="shared" si="41"/>
        <v>26333.102842435088</v>
      </c>
      <c r="G142" s="176">
        <f t="shared" si="41"/>
        <v>29127.108651911469</v>
      </c>
      <c r="H142" s="176">
        <f t="shared" si="41"/>
        <v>29941.067961165045</v>
      </c>
      <c r="I142" s="176">
        <f t="shared" si="41"/>
        <v>31185.90767669936</v>
      </c>
      <c r="J142" s="176">
        <f t="shared" si="41"/>
        <v>29923.149373376993</v>
      </c>
      <c r="K142" s="176">
        <f t="shared" si="41"/>
        <v>30329.975226244347</v>
      </c>
      <c r="L142" s="176">
        <f t="shared" si="41"/>
        <v>29529.718436356561</v>
      </c>
      <c r="M142" s="176">
        <f t="shared" si="41"/>
        <v>29339.425396205985</v>
      </c>
      <c r="N142" s="176">
        <f t="shared" si="41"/>
        <v>29351.17177854092</v>
      </c>
      <c r="O142" s="176">
        <f t="shared" si="41"/>
        <v>29218.598620625013</v>
      </c>
      <c r="P142" s="176">
        <f t="shared" si="41"/>
        <v>352595.50325249037</v>
      </c>
      <c r="Q142" s="175"/>
      <c r="R142" s="186">
        <f t="shared" si="39"/>
        <v>9.5711666404494355E-2</v>
      </c>
    </row>
    <row r="143" spans="1:19">
      <c r="A143" s="179" t="s">
        <v>460</v>
      </c>
      <c r="B143" s="177"/>
      <c r="C143" s="177"/>
      <c r="D143" s="176">
        <f t="shared" ref="D143:P143" si="42">(D113/D128)*1000</f>
        <v>11003.417841814837</v>
      </c>
      <c r="E143" s="176">
        <f t="shared" si="42"/>
        <v>10676.318473282443</v>
      </c>
      <c r="F143" s="176">
        <f t="shared" si="42"/>
        <v>10926.445595854922</v>
      </c>
      <c r="G143" s="176">
        <f t="shared" si="42"/>
        <v>10876.559951308582</v>
      </c>
      <c r="H143" s="176">
        <f t="shared" si="42"/>
        <v>10865.188392585842</v>
      </c>
      <c r="I143" s="176">
        <f t="shared" si="42"/>
        <v>10926.397999393756</v>
      </c>
      <c r="J143" s="176">
        <f t="shared" si="42"/>
        <v>11036.81834695731</v>
      </c>
      <c r="K143" s="176">
        <f t="shared" si="42"/>
        <v>11012.194251134642</v>
      </c>
      <c r="L143" s="176">
        <f t="shared" si="42"/>
        <v>10908.671030376165</v>
      </c>
      <c r="M143" s="176">
        <f t="shared" si="42"/>
        <v>10925.76754102234</v>
      </c>
      <c r="N143" s="176">
        <f t="shared" si="42"/>
        <v>10934.493828581215</v>
      </c>
      <c r="O143" s="176">
        <f t="shared" si="42"/>
        <v>10988.502933302689</v>
      </c>
      <c r="P143" s="176">
        <f t="shared" si="42"/>
        <v>131082.94866520099</v>
      </c>
      <c r="Q143" s="175"/>
      <c r="R143" s="186">
        <f t="shared" si="39"/>
        <v>-8.8548782252617642E-5</v>
      </c>
    </row>
    <row r="144" spans="1:19">
      <c r="A144" s="179" t="s">
        <v>459</v>
      </c>
      <c r="B144" s="177"/>
      <c r="C144" s="177"/>
      <c r="D144" s="176">
        <f t="shared" ref="D144:P144" si="43">(D114/D129)*1000</f>
        <v>10993.104712041886</v>
      </c>
      <c r="E144" s="176">
        <f t="shared" si="43"/>
        <v>10970.685863874347</v>
      </c>
      <c r="F144" s="176">
        <f t="shared" si="43"/>
        <v>11301.460732984295</v>
      </c>
      <c r="G144" s="176">
        <f t="shared" si="43"/>
        <v>10940.277486910996</v>
      </c>
      <c r="H144" s="176">
        <f t="shared" si="43"/>
        <v>11604.86387434555</v>
      </c>
      <c r="I144" s="176">
        <f t="shared" si="43"/>
        <v>12896.314136125653</v>
      </c>
      <c r="J144" s="176">
        <f t="shared" si="43"/>
        <v>13087.047120418851</v>
      </c>
      <c r="K144" s="176">
        <f t="shared" si="43"/>
        <v>12302.534031413612</v>
      </c>
      <c r="L144" s="176">
        <f t="shared" si="43"/>
        <v>12475.68423654959</v>
      </c>
      <c r="M144" s="176">
        <f t="shared" si="43"/>
        <v>12224.95863577731</v>
      </c>
      <c r="N144" s="176">
        <f t="shared" si="43"/>
        <v>12422.634946109254</v>
      </c>
      <c r="O144" s="176">
        <f t="shared" si="43"/>
        <v>12383.872677151692</v>
      </c>
      <c r="P144" s="176">
        <f t="shared" si="43"/>
        <v>143603.43845370304</v>
      </c>
      <c r="Q144" s="175"/>
      <c r="R144" s="186">
        <f t="shared" si="39"/>
        <v>-0.17546131232118456</v>
      </c>
    </row>
    <row r="145" spans="1:18">
      <c r="A145" s="179" t="s">
        <v>458</v>
      </c>
      <c r="B145" s="177"/>
      <c r="C145" s="177"/>
      <c r="D145" s="176">
        <f t="shared" ref="D145:P145" si="44">(D115/D130)*1000</f>
        <v>297484.78260869562</v>
      </c>
      <c r="E145" s="176">
        <f t="shared" si="44"/>
        <v>289176.08695652179</v>
      </c>
      <c r="F145" s="176">
        <f t="shared" si="44"/>
        <v>258026.08695652173</v>
      </c>
      <c r="G145" s="176">
        <f t="shared" si="44"/>
        <v>264843.47826086957</v>
      </c>
      <c r="H145" s="176">
        <f t="shared" si="44"/>
        <v>281658.69565217389</v>
      </c>
      <c r="I145" s="176">
        <f t="shared" si="44"/>
        <v>315182.60869565216</v>
      </c>
      <c r="J145" s="176">
        <f t="shared" si="44"/>
        <v>318195.65217391308</v>
      </c>
      <c r="K145" s="176">
        <f t="shared" si="44"/>
        <v>300710.86956521741</v>
      </c>
      <c r="L145" s="176">
        <f t="shared" si="44"/>
        <v>302795.65217391308</v>
      </c>
      <c r="M145" s="176">
        <f t="shared" si="44"/>
        <v>299300.72463768121</v>
      </c>
      <c r="N145" s="176">
        <f t="shared" si="44"/>
        <v>293208.69565217395</v>
      </c>
      <c r="O145" s="176">
        <f t="shared" si="44"/>
        <v>289089.85507246375</v>
      </c>
      <c r="P145" s="176">
        <f t="shared" si="44"/>
        <v>3509673.1884057974</v>
      </c>
      <c r="Q145" s="175"/>
      <c r="R145" s="186">
        <f t="shared" si="39"/>
        <v>9.9355652072554701E-3</v>
      </c>
    </row>
    <row r="146" spans="1:18">
      <c r="A146" s="179"/>
      <c r="B146" s="177"/>
      <c r="C146" s="177"/>
      <c r="D146" s="176"/>
      <c r="E146" s="176"/>
      <c r="F146" s="176"/>
      <c r="G146" s="176"/>
      <c r="H146" s="176"/>
      <c r="I146" s="176"/>
      <c r="J146" s="176"/>
      <c r="K146" s="176"/>
      <c r="L146" s="176"/>
      <c r="M146" s="176"/>
      <c r="N146" s="176"/>
      <c r="O146" s="176"/>
      <c r="P146" s="176"/>
      <c r="Q146" s="175"/>
      <c r="R146" s="186"/>
    </row>
    <row r="147" spans="1:18">
      <c r="A147" s="180" t="s">
        <v>457</v>
      </c>
      <c r="B147" s="177"/>
      <c r="C147" s="177"/>
      <c r="D147" s="176"/>
      <c r="E147" s="176"/>
      <c r="F147" s="176"/>
      <c r="G147" s="176"/>
      <c r="H147" s="176"/>
      <c r="I147" s="176"/>
      <c r="J147" s="176"/>
      <c r="K147" s="176"/>
      <c r="L147" s="176"/>
      <c r="M147" s="176"/>
      <c r="N147" s="176"/>
      <c r="O147" s="176"/>
      <c r="P147" s="176"/>
      <c r="Q147" s="175"/>
      <c r="R147" s="186"/>
    </row>
    <row r="148" spans="1:18">
      <c r="A148" s="180" t="s">
        <v>456</v>
      </c>
      <c r="B148" s="177"/>
      <c r="C148" s="177"/>
      <c r="D148" s="176">
        <f t="shared" ref="D148:P148" si="45">(D118/D133)*1000</f>
        <v>2025.0377885998278</v>
      </c>
      <c r="E148" s="176">
        <f t="shared" si="45"/>
        <v>1660.7772216623132</v>
      </c>
      <c r="F148" s="176">
        <f t="shared" si="45"/>
        <v>1594.6297931214044</v>
      </c>
      <c r="G148" s="176">
        <f t="shared" si="45"/>
        <v>1523.2010207901205</v>
      </c>
      <c r="H148" s="176">
        <f t="shared" si="45"/>
        <v>1834.7080396123333</v>
      </c>
      <c r="I148" s="176">
        <f t="shared" si="45"/>
        <v>2206.2225193187051</v>
      </c>
      <c r="J148" s="176">
        <f t="shared" si="45"/>
        <v>2315.7200585479964</v>
      </c>
      <c r="K148" s="176">
        <f t="shared" si="45"/>
        <v>2285.8672578472774</v>
      </c>
      <c r="L148" s="176">
        <f t="shared" si="45"/>
        <v>2248.951425428831</v>
      </c>
      <c r="M148" s="176">
        <f t="shared" si="45"/>
        <v>2068.3914629704091</v>
      </c>
      <c r="N148" s="176">
        <f t="shared" si="45"/>
        <v>1801.4152859741503</v>
      </c>
      <c r="O148" s="176">
        <f t="shared" si="45"/>
        <v>1721.9044264198676</v>
      </c>
      <c r="P148" s="176">
        <f t="shared" si="45"/>
        <v>23287.996182509753</v>
      </c>
      <c r="Q148" s="175"/>
      <c r="R148" s="186">
        <f>P148/P98-1</f>
        <v>1.9654366400609247E-2</v>
      </c>
    </row>
    <row r="149" spans="1:18">
      <c r="A149" s="180"/>
      <c r="B149" s="177"/>
      <c r="C149" s="177"/>
      <c r="D149" s="176"/>
      <c r="E149" s="176"/>
      <c r="F149" s="176"/>
      <c r="G149" s="176"/>
      <c r="H149" s="176"/>
      <c r="I149" s="176"/>
      <c r="J149" s="176"/>
      <c r="K149" s="176"/>
      <c r="L149" s="176"/>
      <c r="M149" s="176"/>
      <c r="N149" s="176"/>
      <c r="O149" s="176"/>
      <c r="P149" s="176"/>
      <c r="Q149" s="175"/>
      <c r="R149" s="186"/>
    </row>
    <row r="150" spans="1:18">
      <c r="A150" s="179" t="s">
        <v>455</v>
      </c>
      <c r="B150" s="177"/>
      <c r="C150" s="177"/>
      <c r="D150" s="176">
        <f t="shared" ref="D150:P150" si="46">(D120/D135)*1000</f>
        <v>14727214.799999997</v>
      </c>
      <c r="E150" s="176">
        <f t="shared" si="46"/>
        <v>36524726.399999999</v>
      </c>
      <c r="F150" s="176">
        <f t="shared" si="46"/>
        <v>29557159.200000003</v>
      </c>
      <c r="G150" s="176">
        <f t="shared" si="46"/>
        <v>31158133.600000001</v>
      </c>
      <c r="H150" s="176">
        <f t="shared" si="46"/>
        <v>38983379.750000007</v>
      </c>
      <c r="I150" s="176">
        <f t="shared" si="46"/>
        <v>39566641.599999994</v>
      </c>
      <c r="J150" s="176">
        <f t="shared" si="46"/>
        <v>41593755.200000003</v>
      </c>
      <c r="K150" s="176">
        <f t="shared" si="46"/>
        <v>41709533.399999999</v>
      </c>
      <c r="L150" s="176">
        <f t="shared" si="46"/>
        <v>51777458.5</v>
      </c>
      <c r="M150" s="176">
        <f t="shared" si="46"/>
        <v>47961996.25</v>
      </c>
      <c r="N150" s="176">
        <f t="shared" si="46"/>
        <v>45357767.911441699</v>
      </c>
      <c r="O150" s="176">
        <f t="shared" si="46"/>
        <v>37750425.835479617</v>
      </c>
      <c r="P150" s="176">
        <f t="shared" si="46"/>
        <v>449783985.59731317</v>
      </c>
      <c r="Q150" s="175"/>
      <c r="R150" s="186">
        <f>P150/P100-1</f>
        <v>0.75252506754694637</v>
      </c>
    </row>
    <row r="151" spans="1:18">
      <c r="A151" s="177"/>
      <c r="B151" s="177"/>
      <c r="C151" s="177"/>
      <c r="D151" s="176"/>
      <c r="E151" s="176"/>
      <c r="F151" s="176"/>
      <c r="G151" s="176"/>
      <c r="H151" s="176"/>
      <c r="I151" s="176"/>
      <c r="J151" s="176"/>
      <c r="K151" s="176"/>
      <c r="L151" s="176"/>
      <c r="M151" s="176"/>
      <c r="N151" s="176"/>
      <c r="O151" s="176"/>
      <c r="P151" s="176"/>
      <c r="Q151" s="175"/>
      <c r="R151" s="186"/>
    </row>
    <row r="152" spans="1:18">
      <c r="A152" s="178" t="s">
        <v>454</v>
      </c>
      <c r="B152" s="177"/>
      <c r="C152" s="177"/>
      <c r="D152" s="176">
        <f t="shared" ref="D152:P152" si="47">(D122/D137)*1000</f>
        <v>2041.3913698627093</v>
      </c>
      <c r="E152" s="176">
        <f t="shared" si="47"/>
        <v>1701.2625095357464</v>
      </c>
      <c r="F152" s="176">
        <f t="shared" si="47"/>
        <v>1627.3478018966005</v>
      </c>
      <c r="G152" s="176">
        <f t="shared" si="47"/>
        <v>1557.6645517295697</v>
      </c>
      <c r="H152" s="176">
        <f t="shared" si="47"/>
        <v>1869.1918065818654</v>
      </c>
      <c r="I152" s="176">
        <f t="shared" si="47"/>
        <v>2249.9699240455056</v>
      </c>
      <c r="J152" s="176">
        <f t="shared" si="47"/>
        <v>2361.6999066947619</v>
      </c>
      <c r="K152" s="176">
        <f t="shared" si="47"/>
        <v>2331.9346352340722</v>
      </c>
      <c r="L152" s="176">
        <f t="shared" si="47"/>
        <v>2294.7203452964841</v>
      </c>
      <c r="M152" s="176">
        <f t="shared" si="47"/>
        <v>2110.7931495109469</v>
      </c>
      <c r="N152" s="176">
        <f t="shared" si="47"/>
        <v>1841.4880102787724</v>
      </c>
      <c r="O152" s="176">
        <f t="shared" si="47"/>
        <v>1755.2558546179835</v>
      </c>
      <c r="P152" s="176">
        <f t="shared" si="47"/>
        <v>23744.000426023766</v>
      </c>
      <c r="Q152" s="175"/>
      <c r="R152" s="186">
        <f>P152/P102-1</f>
        <v>2.8066284591223845E-2</v>
      </c>
    </row>
    <row r="154" spans="1:18">
      <c r="A154" s="185" t="s">
        <v>475</v>
      </c>
      <c r="B154" s="184"/>
      <c r="C154" s="184"/>
      <c r="D154" s="183"/>
      <c r="E154" s="183"/>
      <c r="F154" s="183"/>
      <c r="G154" s="183"/>
      <c r="H154" s="183"/>
      <c r="I154" s="183"/>
      <c r="J154" s="184"/>
      <c r="K154" s="183"/>
      <c r="L154" s="183"/>
      <c r="M154" s="183"/>
      <c r="N154" s="183"/>
      <c r="O154" s="183"/>
      <c r="P154" s="183"/>
      <c r="Q154" s="175"/>
    </row>
    <row r="155" spans="1:18">
      <c r="A155" s="185" t="s">
        <v>470</v>
      </c>
      <c r="B155" s="184"/>
      <c r="C155" s="184"/>
      <c r="D155" s="183"/>
      <c r="E155" s="183"/>
      <c r="F155" s="183"/>
      <c r="G155" s="183"/>
      <c r="H155" s="183"/>
      <c r="I155" s="184"/>
      <c r="J155" s="183"/>
      <c r="K155" s="183"/>
      <c r="L155" s="183"/>
      <c r="M155" s="183"/>
      <c r="N155" s="183"/>
      <c r="O155" s="183"/>
      <c r="P155" s="183"/>
      <c r="Q155" s="182">
        <f>Q5</f>
        <v>40269</v>
      </c>
    </row>
    <row r="156" spans="1:18">
      <c r="A156" s="185" t="s">
        <v>469</v>
      </c>
      <c r="B156" s="184"/>
      <c r="C156" s="184"/>
      <c r="D156" s="183"/>
      <c r="E156" s="183"/>
      <c r="F156" s="183"/>
      <c r="G156" s="183"/>
      <c r="H156" s="183"/>
      <c r="I156" s="184"/>
      <c r="J156" s="183"/>
      <c r="K156" s="183"/>
      <c r="L156" s="183"/>
      <c r="M156" s="183"/>
      <c r="N156" s="183"/>
      <c r="O156" s="183"/>
      <c r="P156" s="183"/>
      <c r="Q156" s="182"/>
    </row>
    <row r="157" spans="1:18">
      <c r="A157" s="177"/>
      <c r="B157" s="177"/>
      <c r="C157" s="177"/>
      <c r="D157" s="176"/>
      <c r="E157" s="176"/>
      <c r="F157" s="176"/>
      <c r="G157" s="176"/>
      <c r="H157" s="176"/>
      <c r="I157" s="176"/>
      <c r="J157" s="176"/>
      <c r="K157" s="176"/>
      <c r="L157" s="176"/>
      <c r="M157" s="176"/>
      <c r="N157" s="176"/>
      <c r="O157" s="176"/>
      <c r="P157" s="176"/>
      <c r="Q157" s="175"/>
    </row>
    <row r="158" spans="1:18">
      <c r="A158" s="177"/>
      <c r="B158" s="177"/>
      <c r="C158" s="177"/>
      <c r="D158" s="139" t="s">
        <v>413</v>
      </c>
      <c r="E158" s="139" t="s">
        <v>412</v>
      </c>
      <c r="F158" s="139" t="s">
        <v>411</v>
      </c>
      <c r="G158" s="139" t="s">
        <v>410</v>
      </c>
      <c r="H158" s="139" t="s">
        <v>409</v>
      </c>
      <c r="I158" s="139" t="s">
        <v>408</v>
      </c>
      <c r="J158" s="139" t="s">
        <v>407</v>
      </c>
      <c r="K158" s="139" t="s">
        <v>406</v>
      </c>
      <c r="L158" s="139" t="s">
        <v>405</v>
      </c>
      <c r="M158" s="139" t="s">
        <v>404</v>
      </c>
      <c r="N158" s="139" t="s">
        <v>403</v>
      </c>
      <c r="O158" s="139" t="s">
        <v>402</v>
      </c>
      <c r="P158" s="139" t="s">
        <v>93</v>
      </c>
      <c r="Q158" s="175"/>
    </row>
    <row r="159" spans="1:18">
      <c r="A159" s="180" t="s">
        <v>468</v>
      </c>
      <c r="B159" s="177"/>
      <c r="C159" s="177"/>
      <c r="D159" s="176"/>
      <c r="E159" s="176"/>
      <c r="F159" s="176"/>
      <c r="G159" s="176"/>
      <c r="H159" s="176"/>
      <c r="I159" s="176"/>
      <c r="J159" s="176"/>
      <c r="K159" s="176"/>
      <c r="L159" s="176"/>
      <c r="M159" s="176"/>
      <c r="N159" s="176"/>
      <c r="O159" s="176"/>
      <c r="P159" s="176"/>
      <c r="Q159" s="175"/>
    </row>
    <row r="160" spans="1:18">
      <c r="A160" s="179" t="s">
        <v>463</v>
      </c>
      <c r="B160" s="177"/>
      <c r="C160" s="177"/>
      <c r="D160" s="176">
        <v>4168674.8748145443</v>
      </c>
      <c r="E160" s="176">
        <v>3695464.5251314691</v>
      </c>
      <c r="F160" s="176">
        <v>3455604.7754084272</v>
      </c>
      <c r="G160" s="176">
        <v>3692963.6931880233</v>
      </c>
      <c r="H160" s="176">
        <v>4288454.8060381664</v>
      </c>
      <c r="I160" s="176">
        <v>4920191.4992894381</v>
      </c>
      <c r="J160" s="176">
        <v>5525562.4456515862</v>
      </c>
      <c r="K160" s="176">
        <v>5478559.7306741932</v>
      </c>
      <c r="L160" s="176">
        <v>5524715.4006502181</v>
      </c>
      <c r="M160" s="176">
        <v>5025467.796663383</v>
      </c>
      <c r="N160" s="176">
        <v>4223124.4824735234</v>
      </c>
      <c r="O160" s="176">
        <v>3835628.6107150465</v>
      </c>
      <c r="P160" s="176">
        <f t="shared" ref="P160:P165" si="48">SUM(D160:O160)</f>
        <v>53834412.640698016</v>
      </c>
      <c r="Q160" s="175"/>
      <c r="R160" s="186">
        <f t="shared" ref="R160:R165" si="49">P160/P110-1</f>
        <v>-5.2261880206273426E-2</v>
      </c>
    </row>
    <row r="161" spans="1:21">
      <c r="A161" s="179" t="s">
        <v>462</v>
      </c>
      <c r="B161" s="177"/>
      <c r="C161" s="177"/>
      <c r="D161" s="176">
        <v>3375642.9947653441</v>
      </c>
      <c r="E161" s="176">
        <v>3361357.5545146894</v>
      </c>
      <c r="F161" s="176">
        <v>3207019.3450700669</v>
      </c>
      <c r="G161" s="176">
        <v>3346806.7809780193</v>
      </c>
      <c r="H161" s="176">
        <v>3651668.6947818901</v>
      </c>
      <c r="I161" s="176">
        <v>3828356.5070572598</v>
      </c>
      <c r="J161" s="176">
        <v>4079908.4673826424</v>
      </c>
      <c r="K161" s="176">
        <v>3955736.8987429636</v>
      </c>
      <c r="L161" s="176">
        <v>4034917.4699446317</v>
      </c>
      <c r="M161" s="176">
        <v>3919556.5624141581</v>
      </c>
      <c r="N161" s="176">
        <v>3664786.885637207</v>
      </c>
      <c r="O161" s="176">
        <v>3706868.5875251577</v>
      </c>
      <c r="P161" s="176">
        <f t="shared" si="48"/>
        <v>44132626.748814031</v>
      </c>
      <c r="Q161" s="175"/>
      <c r="R161" s="186">
        <f t="shared" si="49"/>
        <v>-1.4774917499299045E-2</v>
      </c>
    </row>
    <row r="162" spans="1:21">
      <c r="A162" s="179" t="s">
        <v>461</v>
      </c>
      <c r="B162" s="177"/>
      <c r="C162" s="177"/>
      <c r="D162" s="176">
        <v>260370.67856237065</v>
      </c>
      <c r="E162" s="176">
        <v>260133.17441406965</v>
      </c>
      <c r="F162" s="176">
        <v>260017.29823270795</v>
      </c>
      <c r="G162" s="176">
        <v>259002.36231654312</v>
      </c>
      <c r="H162" s="176">
        <v>258668.78322694215</v>
      </c>
      <c r="I162" s="176">
        <v>258204.1459578819</v>
      </c>
      <c r="J162" s="176">
        <v>258000.94830576956</v>
      </c>
      <c r="K162" s="176">
        <v>258739.77971776712</v>
      </c>
      <c r="L162" s="176">
        <v>259526.51049374751</v>
      </c>
      <c r="M162" s="176">
        <v>257444.36421296466</v>
      </c>
      <c r="N162" s="176">
        <v>257620.60068779284</v>
      </c>
      <c r="O162" s="176">
        <v>256262.3863379992</v>
      </c>
      <c r="P162" s="176">
        <f t="shared" si="48"/>
        <v>3103991.0324665564</v>
      </c>
      <c r="Q162" s="175"/>
      <c r="R162" s="186">
        <f t="shared" si="49"/>
        <v>-1.053636028051097E-2</v>
      </c>
    </row>
    <row r="163" spans="1:21">
      <c r="A163" s="179" t="s">
        <v>460</v>
      </c>
      <c r="B163" s="177"/>
      <c r="C163" s="177"/>
      <c r="D163" s="176">
        <v>36482.40007692029</v>
      </c>
      <c r="E163" s="176">
        <v>36600.556622825519</v>
      </c>
      <c r="F163" s="176">
        <v>36499.617681358352</v>
      </c>
      <c r="G163" s="176">
        <v>36489.729642481732</v>
      </c>
      <c r="H163" s="176">
        <v>36781.8286732876</v>
      </c>
      <c r="I163" s="176">
        <v>36688.880174084683</v>
      </c>
      <c r="J163" s="176">
        <v>36766.828171457426</v>
      </c>
      <c r="K163" s="176">
        <v>36784.016879339775</v>
      </c>
      <c r="L163" s="176">
        <v>36967.237780685995</v>
      </c>
      <c r="M163" s="176">
        <v>37097.352736745299</v>
      </c>
      <c r="N163" s="176">
        <v>37199.513961268894</v>
      </c>
      <c r="O163" s="176">
        <v>37456.448190868883</v>
      </c>
      <c r="P163" s="176">
        <f t="shared" si="48"/>
        <v>441814.4105913245</v>
      </c>
      <c r="Q163" s="175"/>
      <c r="R163" s="186">
        <f t="shared" si="49"/>
        <v>2.1733279518873383E-2</v>
      </c>
    </row>
    <row r="164" spans="1:21">
      <c r="A164" s="179" t="s">
        <v>459</v>
      </c>
      <c r="B164" s="177"/>
      <c r="C164" s="177"/>
      <c r="D164" s="176">
        <v>2313.1935956282464</v>
      </c>
      <c r="E164" s="176">
        <v>2235.7271616813009</v>
      </c>
      <c r="F164" s="176">
        <v>2140.7326305235692</v>
      </c>
      <c r="G164" s="176">
        <v>2137.6935704081634</v>
      </c>
      <c r="H164" s="176">
        <v>2622.1772632478633</v>
      </c>
      <c r="I164" s="176">
        <v>3130.9176931623938</v>
      </c>
      <c r="J164" s="176">
        <v>3277.7027735042739</v>
      </c>
      <c r="K164" s="176">
        <v>2349.7840000000001</v>
      </c>
      <c r="L164" s="176">
        <v>2382.8556891809717</v>
      </c>
      <c r="M164" s="176">
        <v>2334.967099433466</v>
      </c>
      <c r="N164" s="176">
        <v>2372.7232747068674</v>
      </c>
      <c r="O164" s="176">
        <v>2365.3196813359732</v>
      </c>
      <c r="P164" s="176">
        <f t="shared" si="48"/>
        <v>29663.794432813087</v>
      </c>
      <c r="Q164" s="175"/>
      <c r="R164" s="186">
        <f t="shared" si="49"/>
        <v>8.150491330774301E-2</v>
      </c>
    </row>
    <row r="165" spans="1:21">
      <c r="A165" s="179" t="s">
        <v>458</v>
      </c>
      <c r="B165" s="177"/>
      <c r="C165" s="177"/>
      <c r="D165" s="176">
        <v>6668.5499999999993</v>
      </c>
      <c r="E165" s="176">
        <v>6475.9333333333343</v>
      </c>
      <c r="F165" s="176">
        <v>6225.6833333333325</v>
      </c>
      <c r="G165" s="176">
        <v>6168.0499999999993</v>
      </c>
      <c r="H165" s="176">
        <v>6606.2499999999991</v>
      </c>
      <c r="I165" s="176">
        <v>7015.2833333333319</v>
      </c>
      <c r="J165" s="176">
        <v>7161.3499999999995</v>
      </c>
      <c r="K165" s="176">
        <v>6986.4666666666672</v>
      </c>
      <c r="L165" s="176">
        <v>6964.3000000000011</v>
      </c>
      <c r="M165" s="176">
        <v>6883.916666666667</v>
      </c>
      <c r="N165" s="176">
        <v>7037.0086956521754</v>
      </c>
      <c r="O165" s="176">
        <v>6938.1565217391308</v>
      </c>
      <c r="P165" s="176">
        <f t="shared" si="48"/>
        <v>81130.948550724628</v>
      </c>
      <c r="Q165" s="175"/>
      <c r="R165" s="186">
        <f t="shared" si="49"/>
        <v>5.06011708912113E-3</v>
      </c>
    </row>
    <row r="166" spans="1:21">
      <c r="A166" s="179"/>
      <c r="B166" s="177"/>
      <c r="C166" s="177"/>
      <c r="D166" s="176"/>
      <c r="E166" s="176"/>
      <c r="F166" s="176"/>
      <c r="G166" s="176"/>
      <c r="H166" s="176"/>
      <c r="I166" s="176"/>
      <c r="J166" s="176"/>
      <c r="K166" s="176"/>
      <c r="L166" s="176"/>
      <c r="M166" s="176"/>
      <c r="N166" s="176"/>
      <c r="O166" s="176"/>
      <c r="P166" s="176"/>
      <c r="Q166" s="175"/>
      <c r="R166" s="186"/>
    </row>
    <row r="167" spans="1:21">
      <c r="A167" s="180" t="s">
        <v>457</v>
      </c>
      <c r="B167" s="177"/>
      <c r="C167" s="177"/>
      <c r="D167" s="176"/>
      <c r="E167" s="176"/>
      <c r="F167" s="176"/>
      <c r="G167" s="176"/>
      <c r="H167" s="176"/>
      <c r="I167" s="176"/>
      <c r="J167" s="176"/>
      <c r="K167" s="176"/>
      <c r="L167" s="176"/>
      <c r="M167" s="176"/>
      <c r="N167" s="176"/>
      <c r="O167" s="176"/>
      <c r="P167" s="176"/>
      <c r="Q167" s="175"/>
      <c r="R167" s="186"/>
    </row>
    <row r="168" spans="1:21">
      <c r="A168" s="180" t="s">
        <v>467</v>
      </c>
      <c r="B168" s="177"/>
      <c r="C168" s="177"/>
      <c r="D168" s="176">
        <f t="shared" ref="D168:P168" si="50">SUM(D160:D167)</f>
        <v>7850152.6918148082</v>
      </c>
      <c r="E168" s="176">
        <f t="shared" si="50"/>
        <v>7362267.4711780688</v>
      </c>
      <c r="F168" s="176">
        <f t="shared" si="50"/>
        <v>6967507.4523564177</v>
      </c>
      <c r="G168" s="176">
        <f t="shared" si="50"/>
        <v>7343568.3096954757</v>
      </c>
      <c r="H168" s="176">
        <f t="shared" si="50"/>
        <v>8244802.5399835333</v>
      </c>
      <c r="I168" s="176">
        <f t="shared" si="50"/>
        <v>9053587.2335051615</v>
      </c>
      <c r="J168" s="176">
        <f t="shared" si="50"/>
        <v>9910677.7422849592</v>
      </c>
      <c r="K168" s="176">
        <f t="shared" si="50"/>
        <v>9739156.6766809318</v>
      </c>
      <c r="L168" s="176">
        <f t="shared" si="50"/>
        <v>9865473.7745584659</v>
      </c>
      <c r="M168" s="176">
        <f t="shared" si="50"/>
        <v>9248784.9597933516</v>
      </c>
      <c r="N168" s="176">
        <f t="shared" si="50"/>
        <v>8192141.2147301501</v>
      </c>
      <c r="O168" s="176">
        <f t="shared" si="50"/>
        <v>7845519.5089721475</v>
      </c>
      <c r="P168" s="176">
        <f t="shared" si="50"/>
        <v>101623639.57555348</v>
      </c>
      <c r="Q168" s="175"/>
      <c r="R168" s="186">
        <f>P168/P118-1</f>
        <v>-3.4685115606697181E-2</v>
      </c>
    </row>
    <row r="169" spans="1:21">
      <c r="A169" s="180"/>
      <c r="B169" s="177"/>
      <c r="C169" s="177"/>
      <c r="D169" s="176"/>
      <c r="E169" s="176"/>
      <c r="F169" s="176"/>
      <c r="G169" s="176"/>
      <c r="H169" s="176"/>
      <c r="I169" s="176"/>
      <c r="J169" s="176"/>
      <c r="K169" s="176"/>
      <c r="L169" s="176"/>
      <c r="M169" s="176"/>
      <c r="N169" s="176"/>
      <c r="O169" s="176"/>
      <c r="P169" s="176"/>
      <c r="Q169" s="175"/>
      <c r="R169" s="186"/>
    </row>
    <row r="170" spans="1:21">
      <c r="A170" s="179" t="s">
        <v>455</v>
      </c>
      <c r="B170" s="177"/>
      <c r="C170" s="177"/>
      <c r="D170" s="176">
        <v>154487.09482428062</v>
      </c>
      <c r="E170" s="176">
        <v>158177.12609941317</v>
      </c>
      <c r="F170" s="176">
        <v>148251.75904785597</v>
      </c>
      <c r="G170" s="176">
        <v>159351.5986257694</v>
      </c>
      <c r="H170" s="176">
        <v>161332.71924531029</v>
      </c>
      <c r="I170" s="176">
        <v>187951.35088594645</v>
      </c>
      <c r="J170" s="176">
        <v>199457.99345194784</v>
      </c>
      <c r="K170" s="176">
        <v>212383.72415440273</v>
      </c>
      <c r="L170" s="176">
        <v>214427.01189083245</v>
      </c>
      <c r="M170" s="176">
        <v>197331.97269055987</v>
      </c>
      <c r="N170" s="176">
        <v>188132.79137701812</v>
      </c>
      <c r="O170" s="176">
        <v>148497.56028443592</v>
      </c>
      <c r="P170" s="176">
        <f>SUM(D170:O170)</f>
        <v>2129782.702577773</v>
      </c>
      <c r="Q170" s="175"/>
      <c r="R170" s="186">
        <f>P170/P120-1</f>
        <v>3.3117846033380083E-2</v>
      </c>
    </row>
    <row r="171" spans="1:21" ht="13.8" thickBot="1">
      <c r="A171" s="177"/>
      <c r="B171" s="177"/>
      <c r="C171" s="177"/>
      <c r="D171" s="176"/>
      <c r="E171" s="176"/>
      <c r="F171" s="176"/>
      <c r="G171" s="176"/>
      <c r="H171" s="176"/>
      <c r="I171" s="176"/>
      <c r="J171" s="176"/>
      <c r="K171" s="176"/>
      <c r="L171" s="176"/>
      <c r="M171" s="176"/>
      <c r="N171" s="176"/>
      <c r="O171" s="176"/>
      <c r="P171" s="176"/>
      <c r="Q171" s="175"/>
      <c r="R171" s="186"/>
    </row>
    <row r="172" spans="1:21" ht="13.8" thickBot="1">
      <c r="A172" s="180" t="s">
        <v>466</v>
      </c>
      <c r="B172" s="177"/>
      <c r="C172" s="177"/>
      <c r="D172" s="201">
        <f t="shared" ref="D172:P172" si="51">SUM(D168:D170)</f>
        <v>8004639.7866390888</v>
      </c>
      <c r="E172" s="201">
        <f t="shared" si="51"/>
        <v>7520444.597277482</v>
      </c>
      <c r="F172" s="176">
        <f t="shared" si="51"/>
        <v>7115759.2114042733</v>
      </c>
      <c r="G172" s="176">
        <f t="shared" si="51"/>
        <v>7502919.9083212456</v>
      </c>
      <c r="H172" s="176">
        <f t="shared" si="51"/>
        <v>8406135.2592288442</v>
      </c>
      <c r="I172" s="176">
        <f t="shared" si="51"/>
        <v>9241538.5843911078</v>
      </c>
      <c r="J172" s="176">
        <f t="shared" si="51"/>
        <v>10110135.735736907</v>
      </c>
      <c r="K172" s="176">
        <f t="shared" si="51"/>
        <v>9951540.4008353353</v>
      </c>
      <c r="L172" s="176">
        <f t="shared" si="51"/>
        <v>10079900.786449298</v>
      </c>
      <c r="M172" s="176">
        <f t="shared" si="51"/>
        <v>9446116.9324839115</v>
      </c>
      <c r="N172" s="176">
        <f t="shared" si="51"/>
        <v>8380274.0061071683</v>
      </c>
      <c r="O172" s="176">
        <f t="shared" si="51"/>
        <v>7994017.0692565832</v>
      </c>
      <c r="P172" s="176">
        <f t="shared" si="51"/>
        <v>103753422.27813125</v>
      </c>
      <c r="Q172" s="175"/>
      <c r="R172" s="186">
        <f>P172/P122-1</f>
        <v>-3.3382890261746012E-2</v>
      </c>
      <c r="S172" s="187">
        <v>0</v>
      </c>
      <c r="U172" s="193">
        <f>+P172-M172-N172-O172+M122+N122+O122</f>
        <v>103766774.68978025</v>
      </c>
    </row>
    <row r="173" spans="1:21">
      <c r="A173" s="177"/>
      <c r="B173" s="177"/>
      <c r="C173" s="177"/>
      <c r="D173" s="176"/>
      <c r="E173" s="176"/>
      <c r="F173" s="176"/>
      <c r="G173" s="176"/>
      <c r="H173" s="176"/>
      <c r="I173" s="176"/>
      <c r="J173" s="176"/>
      <c r="K173" s="176"/>
      <c r="L173" s="176"/>
      <c r="M173" s="176"/>
      <c r="N173" s="176"/>
      <c r="O173" s="176"/>
      <c r="P173" s="176"/>
      <c r="Q173" s="175"/>
      <c r="R173" s="186"/>
    </row>
    <row r="174" spans="1:21">
      <c r="A174" s="180" t="s">
        <v>465</v>
      </c>
      <c r="B174" s="177"/>
      <c r="C174" s="177"/>
      <c r="D174" s="176"/>
      <c r="E174" s="176"/>
      <c r="F174" s="176"/>
      <c r="G174" s="176"/>
      <c r="H174" s="176"/>
      <c r="I174" s="176"/>
      <c r="J174" s="176"/>
      <c r="K174" s="176"/>
      <c r="L174" s="176"/>
      <c r="M174" s="176"/>
      <c r="N174" s="176"/>
      <c r="O174" s="176"/>
      <c r="P174" s="176"/>
      <c r="Q174" s="175"/>
      <c r="R174" s="186"/>
    </row>
    <row r="175" spans="1:21">
      <c r="A175" s="179" t="s">
        <v>463</v>
      </c>
      <c r="B175" s="177"/>
      <c r="C175" s="177"/>
      <c r="D175" s="181">
        <v>4013932.5753573282</v>
      </c>
      <c r="E175" s="181">
        <v>4021473.9389780108</v>
      </c>
      <c r="F175" s="181">
        <v>4026909.2678305493</v>
      </c>
      <c r="G175" s="181">
        <v>4030310.2332073334</v>
      </c>
      <c r="H175" s="181">
        <v>4032537.4514929065</v>
      </c>
      <c r="I175" s="181">
        <v>4033727.3728993745</v>
      </c>
      <c r="J175" s="181">
        <v>4035511.486594242</v>
      </c>
      <c r="K175" s="181">
        <v>4039875.1203613919</v>
      </c>
      <c r="L175" s="181">
        <v>4039484.0935127619</v>
      </c>
      <c r="M175" s="181">
        <v>4040176.3941371143</v>
      </c>
      <c r="N175" s="181">
        <v>4043845.772473468</v>
      </c>
      <c r="O175" s="181">
        <v>4045085.0596456304</v>
      </c>
      <c r="P175" s="176">
        <f>AVERAGE(C175:O175)</f>
        <v>4033572.3972075093</v>
      </c>
      <c r="Q175" s="175"/>
      <c r="R175" s="186">
        <f t="shared" ref="R175:R180" si="52">P175/P125-1</f>
        <v>7.1967323959081231E-3</v>
      </c>
    </row>
    <row r="176" spans="1:21">
      <c r="A176" s="179" t="s">
        <v>462</v>
      </c>
      <c r="B176" s="177"/>
      <c r="C176" s="177"/>
      <c r="D176" s="181">
        <v>504269.77697800699</v>
      </c>
      <c r="E176" s="181">
        <v>504156.46098516101</v>
      </c>
      <c r="F176" s="181">
        <v>504055.36821225903</v>
      </c>
      <c r="G176" s="181">
        <v>503965.60661322402</v>
      </c>
      <c r="H176" s="181">
        <v>504012.41480377701</v>
      </c>
      <c r="I176" s="181">
        <v>504068.94804831297</v>
      </c>
      <c r="J176" s="181">
        <v>504134.49020410702</v>
      </c>
      <c r="K176" s="181">
        <v>504208.37784238899</v>
      </c>
      <c r="L176" s="181">
        <v>504289.99638685398</v>
      </c>
      <c r="M176" s="181">
        <v>504378.77651919198</v>
      </c>
      <c r="N176" s="181">
        <v>504474.190846671</v>
      </c>
      <c r="O176" s="181">
        <v>504575.75081474002</v>
      </c>
      <c r="P176" s="176">
        <f>AVERAGE(D176:O176)</f>
        <v>504215.84652122454</v>
      </c>
      <c r="Q176" s="175"/>
      <c r="R176" s="186">
        <f t="shared" si="52"/>
        <v>1.5941806338413134E-3</v>
      </c>
    </row>
    <row r="177" spans="1:21">
      <c r="A177" s="179" t="s">
        <v>461</v>
      </c>
      <c r="B177" s="177"/>
      <c r="C177" s="177"/>
      <c r="D177" s="181">
        <v>8786.7311507384602</v>
      </c>
      <c r="E177" s="181">
        <v>8687.6953293659208</v>
      </c>
      <c r="F177" s="181">
        <v>8712.3076999225596</v>
      </c>
      <c r="G177" s="181">
        <v>8735.4445493704006</v>
      </c>
      <c r="H177" s="181">
        <v>8765.3720687218593</v>
      </c>
      <c r="I177" s="181">
        <v>8798.3516143660108</v>
      </c>
      <c r="J177" s="181">
        <v>8836.7454606746105</v>
      </c>
      <c r="K177" s="181">
        <v>8883.7120587916597</v>
      </c>
      <c r="L177" s="181">
        <v>8933.8052347557295</v>
      </c>
      <c r="M177" s="181">
        <v>8968.4071398781198</v>
      </c>
      <c r="N177" s="181">
        <v>9017.6041214058605</v>
      </c>
      <c r="O177" s="181">
        <v>9055.1463802661292</v>
      </c>
      <c r="P177" s="176">
        <f>AVERAGE(D177:O177)</f>
        <v>8848.4435673547778</v>
      </c>
      <c r="Q177" s="175"/>
      <c r="R177" s="186">
        <f t="shared" si="52"/>
        <v>-5.4582103192334364E-3</v>
      </c>
      <c r="U177" s="173" t="s">
        <v>574</v>
      </c>
    </row>
    <row r="178" spans="1:21">
      <c r="A178" s="179" t="s">
        <v>460</v>
      </c>
      <c r="B178" s="177"/>
      <c r="C178" s="177"/>
      <c r="D178" s="181">
        <v>3336.8706969742998</v>
      </c>
      <c r="E178" s="181">
        <v>3343.2736527273501</v>
      </c>
      <c r="F178" s="181">
        <v>3349.70119383259</v>
      </c>
      <c r="G178" s="181">
        <v>3356.1534575277701</v>
      </c>
      <c r="H178" s="181">
        <v>3362.63063093346</v>
      </c>
      <c r="I178" s="181">
        <v>3369.1329507691598</v>
      </c>
      <c r="J178" s="181">
        <v>3375.6607030710002</v>
      </c>
      <c r="K178" s="181">
        <v>3382.21422291109</v>
      </c>
      <c r="L178" s="181">
        <v>3388.7938941184898</v>
      </c>
      <c r="M178" s="181">
        <v>3395.4001490017099</v>
      </c>
      <c r="N178" s="181">
        <v>3402.0334680728101</v>
      </c>
      <c r="O178" s="181">
        <v>3408.6943797730801</v>
      </c>
      <c r="P178" s="176">
        <f>AVERAGE(D178:O178)</f>
        <v>3372.5466166427341</v>
      </c>
      <c r="Q178" s="175"/>
      <c r="R178" s="186">
        <f t="shared" si="52"/>
        <v>2.235523631094849E-2</v>
      </c>
    </row>
    <row r="179" spans="1:21">
      <c r="A179" s="179" t="s">
        <v>459</v>
      </c>
      <c r="B179" s="177"/>
      <c r="C179" s="177"/>
      <c r="D179" s="181">
        <v>191</v>
      </c>
      <c r="E179" s="181">
        <v>191</v>
      </c>
      <c r="F179" s="181">
        <v>191</v>
      </c>
      <c r="G179" s="181">
        <v>191</v>
      </c>
      <c r="H179" s="181">
        <v>191</v>
      </c>
      <c r="I179" s="181">
        <v>191</v>
      </c>
      <c r="J179" s="181">
        <v>191</v>
      </c>
      <c r="K179" s="181">
        <v>191</v>
      </c>
      <c r="L179" s="181">
        <v>191</v>
      </c>
      <c r="M179" s="181">
        <v>191</v>
      </c>
      <c r="N179" s="181">
        <v>191</v>
      </c>
      <c r="O179" s="181">
        <v>191</v>
      </c>
      <c r="P179" s="176">
        <f>AVERAGE(D179:O179)</f>
        <v>191</v>
      </c>
      <c r="Q179" s="175"/>
      <c r="R179" s="186">
        <f t="shared" si="52"/>
        <v>0</v>
      </c>
    </row>
    <row r="180" spans="1:21">
      <c r="A180" s="179" t="s">
        <v>458</v>
      </c>
      <c r="B180" s="177"/>
      <c r="C180" s="177"/>
      <c r="D180" s="181">
        <v>23</v>
      </c>
      <c r="E180" s="181">
        <v>23</v>
      </c>
      <c r="F180" s="181">
        <v>23</v>
      </c>
      <c r="G180" s="181">
        <v>23</v>
      </c>
      <c r="H180" s="181">
        <v>23</v>
      </c>
      <c r="I180" s="181">
        <v>23</v>
      </c>
      <c r="J180" s="181">
        <v>23</v>
      </c>
      <c r="K180" s="181">
        <v>23</v>
      </c>
      <c r="L180" s="181">
        <v>23</v>
      </c>
      <c r="M180" s="181">
        <v>23</v>
      </c>
      <c r="N180" s="181">
        <v>24</v>
      </c>
      <c r="O180" s="181">
        <v>24</v>
      </c>
      <c r="P180" s="176">
        <f>AVERAGE(D180:O180)</f>
        <v>23.166666666666668</v>
      </c>
      <c r="Q180" s="175"/>
      <c r="R180" s="186">
        <f t="shared" si="52"/>
        <v>7.2463768115942351E-3</v>
      </c>
    </row>
    <row r="181" spans="1:21">
      <c r="A181" s="179"/>
      <c r="B181" s="177"/>
      <c r="C181" s="177"/>
      <c r="D181" s="176"/>
      <c r="E181" s="176"/>
      <c r="F181" s="176"/>
      <c r="G181" s="176"/>
      <c r="H181" s="176"/>
      <c r="I181" s="176"/>
      <c r="J181" s="176"/>
      <c r="K181" s="176"/>
      <c r="L181" s="176"/>
      <c r="M181" s="176"/>
      <c r="N181" s="176"/>
      <c r="O181" s="176"/>
      <c r="P181" s="176"/>
      <c r="Q181" s="175"/>
      <c r="R181" s="186"/>
    </row>
    <row r="182" spans="1:21">
      <c r="A182" s="180" t="s">
        <v>457</v>
      </c>
      <c r="B182" s="177"/>
      <c r="C182" s="177"/>
      <c r="D182" s="176"/>
      <c r="E182" s="176"/>
      <c r="F182" s="176"/>
      <c r="G182" s="176"/>
      <c r="H182" s="176"/>
      <c r="I182" s="176"/>
      <c r="J182" s="176"/>
      <c r="K182" s="176"/>
      <c r="L182" s="176"/>
      <c r="M182" s="176"/>
      <c r="N182" s="176"/>
      <c r="O182" s="176"/>
      <c r="P182" s="176"/>
      <c r="Q182" s="175"/>
      <c r="R182" s="186"/>
    </row>
    <row r="183" spans="1:21">
      <c r="A183" s="180" t="s">
        <v>465</v>
      </c>
      <c r="B183" s="177"/>
      <c r="C183" s="177"/>
      <c r="D183" s="176">
        <f t="shared" ref="D183:P183" si="53">SUM(D175:D182)</f>
        <v>4530539.9541830476</v>
      </c>
      <c r="E183" s="176">
        <f t="shared" si="53"/>
        <v>4537875.3689452661</v>
      </c>
      <c r="F183" s="176">
        <f t="shared" si="53"/>
        <v>4543240.6449365634</v>
      </c>
      <c r="G183" s="176">
        <f t="shared" si="53"/>
        <v>4546581.4378274558</v>
      </c>
      <c r="H183" s="176">
        <f t="shared" si="53"/>
        <v>4548891.8689963389</v>
      </c>
      <c r="I183" s="176">
        <f t="shared" si="53"/>
        <v>4550177.8055128222</v>
      </c>
      <c r="J183" s="176">
        <f t="shared" si="53"/>
        <v>4552072.3829620946</v>
      </c>
      <c r="K183" s="176">
        <f t="shared" si="53"/>
        <v>4556563.4244854832</v>
      </c>
      <c r="L183" s="176">
        <f t="shared" si="53"/>
        <v>4556310.6890284903</v>
      </c>
      <c r="M183" s="176">
        <f t="shared" si="53"/>
        <v>4557132.9779451862</v>
      </c>
      <c r="N183" s="176">
        <f t="shared" si="53"/>
        <v>4560954.6009096177</v>
      </c>
      <c r="O183" s="176">
        <f t="shared" si="53"/>
        <v>4562339.6512204092</v>
      </c>
      <c r="P183" s="176">
        <f t="shared" si="53"/>
        <v>4550223.4005793985</v>
      </c>
      <c r="Q183" s="175"/>
      <c r="R183" s="186">
        <f>P183/P133-1</f>
        <v>6.558681002883926E-3</v>
      </c>
    </row>
    <row r="184" spans="1:21">
      <c r="A184" s="180"/>
      <c r="B184" s="177"/>
      <c r="C184" s="177"/>
      <c r="D184" s="176"/>
      <c r="E184" s="176"/>
      <c r="F184" s="176"/>
      <c r="G184" s="176"/>
      <c r="H184" s="176"/>
      <c r="I184" s="176"/>
      <c r="J184" s="176"/>
      <c r="K184" s="176"/>
      <c r="L184" s="176"/>
      <c r="M184" s="176"/>
      <c r="N184" s="176"/>
      <c r="O184" s="176"/>
      <c r="P184" s="176"/>
      <c r="Q184" s="175"/>
      <c r="R184" s="186"/>
    </row>
    <row r="185" spans="1:21">
      <c r="A185" s="179" t="s">
        <v>455</v>
      </c>
      <c r="B185" s="177"/>
      <c r="C185" s="177"/>
      <c r="D185" s="181">
        <v>4</v>
      </c>
      <c r="E185" s="181">
        <v>4</v>
      </c>
      <c r="F185" s="181">
        <v>4</v>
      </c>
      <c r="G185" s="181">
        <v>4</v>
      </c>
      <c r="H185" s="181">
        <v>4</v>
      </c>
      <c r="I185" s="181">
        <v>4</v>
      </c>
      <c r="J185" s="181">
        <v>4</v>
      </c>
      <c r="K185" s="181">
        <v>4</v>
      </c>
      <c r="L185" s="181">
        <v>4</v>
      </c>
      <c r="M185" s="181">
        <v>4</v>
      </c>
      <c r="N185" s="181">
        <v>4</v>
      </c>
      <c r="O185" s="181">
        <v>4</v>
      </c>
      <c r="P185" s="176">
        <f>AVERAGE(D185:O185)</f>
        <v>4</v>
      </c>
      <c r="Q185" s="175"/>
      <c r="R185" s="186">
        <f>P185/P135-1</f>
        <v>-0.1272727272727272</v>
      </c>
    </row>
    <row r="186" spans="1:21">
      <c r="A186" s="177"/>
      <c r="B186" s="177"/>
      <c r="C186" s="177"/>
      <c r="D186" s="176"/>
      <c r="E186" s="176"/>
      <c r="F186" s="176"/>
      <c r="G186" s="176"/>
      <c r="H186" s="176"/>
      <c r="I186" s="176"/>
      <c r="J186" s="176"/>
      <c r="K186" s="176"/>
      <c r="L186" s="176"/>
      <c r="M186" s="176"/>
      <c r="N186" s="176"/>
      <c r="O186" s="176"/>
      <c r="P186" s="176"/>
      <c r="Q186" s="175"/>
      <c r="R186" s="186"/>
    </row>
    <row r="187" spans="1:21">
      <c r="A187" s="178" t="s">
        <v>464</v>
      </c>
      <c r="B187" s="177"/>
      <c r="C187" s="177"/>
      <c r="D187" s="176">
        <f t="shared" ref="D187:P187" si="54">SUM(D183:D185)</f>
        <v>4530543.9541830476</v>
      </c>
      <c r="E187" s="176">
        <f t="shared" si="54"/>
        <v>4537879.3689452661</v>
      </c>
      <c r="F187" s="176">
        <f t="shared" si="54"/>
        <v>4543244.6449365634</v>
      </c>
      <c r="G187" s="176">
        <f t="shared" si="54"/>
        <v>4546585.4378274558</v>
      </c>
      <c r="H187" s="176">
        <f t="shared" si="54"/>
        <v>4548895.8689963389</v>
      </c>
      <c r="I187" s="176">
        <f t="shared" si="54"/>
        <v>4550181.8055128222</v>
      </c>
      <c r="J187" s="176">
        <f t="shared" si="54"/>
        <v>4552076.3829620946</v>
      </c>
      <c r="K187" s="176">
        <f t="shared" si="54"/>
        <v>4556567.4244854832</v>
      </c>
      <c r="L187" s="176">
        <f t="shared" si="54"/>
        <v>4556314.6890284903</v>
      </c>
      <c r="M187" s="176">
        <f t="shared" si="54"/>
        <v>4557136.9779451862</v>
      </c>
      <c r="N187" s="176">
        <f t="shared" si="54"/>
        <v>4560958.6009096177</v>
      </c>
      <c r="O187" s="176">
        <f t="shared" si="54"/>
        <v>4562343.6512204092</v>
      </c>
      <c r="P187" s="176">
        <f t="shared" si="54"/>
        <v>4550227.4005793985</v>
      </c>
      <c r="Q187" s="175"/>
      <c r="R187" s="186">
        <f>P187/P137-1</f>
        <v>6.5585453136376426E-3</v>
      </c>
      <c r="S187" s="187">
        <v>0</v>
      </c>
    </row>
    <row r="188" spans="1:21">
      <c r="A188" s="177"/>
      <c r="B188" s="177"/>
      <c r="C188" s="177"/>
      <c r="D188" s="176"/>
      <c r="E188" s="176"/>
      <c r="F188" s="176"/>
      <c r="G188" s="176"/>
      <c r="H188" s="176"/>
      <c r="I188" s="176"/>
      <c r="J188" s="176"/>
      <c r="K188" s="176"/>
      <c r="L188" s="176"/>
      <c r="M188" s="176"/>
      <c r="N188" s="176"/>
      <c r="O188" s="176"/>
      <c r="P188" s="176"/>
      <c r="Q188" s="175"/>
      <c r="R188" s="186"/>
    </row>
    <row r="189" spans="1:21">
      <c r="A189" s="180" t="s">
        <v>456</v>
      </c>
      <c r="B189" s="177"/>
      <c r="C189" s="177"/>
      <c r="D189" s="176"/>
      <c r="E189" s="176"/>
      <c r="F189" s="176"/>
      <c r="G189" s="176"/>
      <c r="H189" s="176"/>
      <c r="I189" s="176"/>
      <c r="J189" s="176"/>
      <c r="K189" s="176"/>
      <c r="L189" s="176"/>
      <c r="M189" s="176"/>
      <c r="N189" s="176"/>
      <c r="O189" s="176"/>
      <c r="P189" s="176"/>
      <c r="Q189" s="175"/>
      <c r="R189" s="186"/>
    </row>
    <row r="190" spans="1:21">
      <c r="A190" s="179" t="s">
        <v>463</v>
      </c>
      <c r="B190" s="177"/>
      <c r="C190" s="177"/>
      <c r="D190" s="176">
        <f t="shared" ref="D190:P190" si="55">(D160/D175)*1000</f>
        <v>1038.5512951580761</v>
      </c>
      <c r="E190" s="176">
        <f t="shared" si="55"/>
        <v>918.9328542734778</v>
      </c>
      <c r="F190" s="176">
        <f t="shared" si="55"/>
        <v>858.1282928358836</v>
      </c>
      <c r="G190" s="176">
        <f t="shared" si="55"/>
        <v>916.29762462458166</v>
      </c>
      <c r="H190" s="176">
        <f t="shared" si="55"/>
        <v>1063.4631066973764</v>
      </c>
      <c r="I190" s="176">
        <f t="shared" si="55"/>
        <v>1219.7630242305861</v>
      </c>
      <c r="J190" s="176">
        <f t="shared" si="55"/>
        <v>1369.2347213004389</v>
      </c>
      <c r="K190" s="176">
        <f t="shared" si="55"/>
        <v>1356.1210600450695</v>
      </c>
      <c r="L190" s="176">
        <f t="shared" si="55"/>
        <v>1367.6784640698731</v>
      </c>
      <c r="M190" s="176">
        <f t="shared" si="55"/>
        <v>1243.8733625482469</v>
      </c>
      <c r="N190" s="176">
        <f t="shared" si="55"/>
        <v>1044.3337159939206</v>
      </c>
      <c r="O190" s="176">
        <f t="shared" si="55"/>
        <v>948.21951928275803</v>
      </c>
      <c r="P190" s="176">
        <f t="shared" si="55"/>
        <v>13346.583955693524</v>
      </c>
      <c r="Q190" s="175"/>
      <c r="R190" s="186">
        <f t="shared" ref="R190:R195" si="56">P190/P140-1</f>
        <v>-5.9033762411780599E-2</v>
      </c>
    </row>
    <row r="191" spans="1:21">
      <c r="A191" s="179" t="s">
        <v>462</v>
      </c>
      <c r="B191" s="177"/>
      <c r="C191" s="177"/>
      <c r="D191" s="176">
        <f t="shared" ref="D191:P191" si="57">(D161/D176)*1000</f>
        <v>6694.121180521528</v>
      </c>
      <c r="E191" s="176">
        <f t="shared" si="57"/>
        <v>6667.2904438164587</v>
      </c>
      <c r="F191" s="176">
        <f t="shared" si="57"/>
        <v>6362.4346595979168</v>
      </c>
      <c r="G191" s="176">
        <f t="shared" si="57"/>
        <v>6640.9428283596671</v>
      </c>
      <c r="H191" s="176">
        <f t="shared" si="57"/>
        <v>7245.1959267780421</v>
      </c>
      <c r="I191" s="176">
        <f t="shared" si="57"/>
        <v>7594.9064545240099</v>
      </c>
      <c r="J191" s="176">
        <f t="shared" si="57"/>
        <v>8092.8969286168558</v>
      </c>
      <c r="K191" s="176">
        <f t="shared" si="57"/>
        <v>7845.4406403764506</v>
      </c>
      <c r="L191" s="176">
        <f t="shared" si="57"/>
        <v>8001.1848318508819</v>
      </c>
      <c r="M191" s="176">
        <f t="shared" si="57"/>
        <v>7771.0576750745113</v>
      </c>
      <c r="N191" s="176">
        <f t="shared" si="57"/>
        <v>7264.5676471307843</v>
      </c>
      <c r="O191" s="176">
        <f t="shared" si="57"/>
        <v>7346.5056169260324</v>
      </c>
      <c r="P191" s="176">
        <f t="shared" si="57"/>
        <v>87527.250587822025</v>
      </c>
      <c r="Q191" s="175"/>
      <c r="R191" s="186">
        <f t="shared" si="56"/>
        <v>-1.6343044368310466E-2</v>
      </c>
    </row>
    <row r="192" spans="1:21">
      <c r="A192" s="179" t="s">
        <v>461</v>
      </c>
      <c r="B192" s="177"/>
      <c r="C192" s="177"/>
      <c r="D192" s="176">
        <f t="shared" ref="D192:P192" si="58">(D162/D177)*1000</f>
        <v>29632.257331611701</v>
      </c>
      <c r="E192" s="176">
        <f t="shared" si="58"/>
        <v>29942.713752262272</v>
      </c>
      <c r="F192" s="176">
        <f t="shared" si="58"/>
        <v>29844.82495206398</v>
      </c>
      <c r="G192" s="176">
        <f t="shared" si="58"/>
        <v>29649.591483608066</v>
      </c>
      <c r="H192" s="176">
        <f t="shared" si="58"/>
        <v>29510.302722912304</v>
      </c>
      <c r="I192" s="176">
        <f t="shared" si="58"/>
        <v>29346.877378290308</v>
      </c>
      <c r="J192" s="176">
        <f t="shared" si="58"/>
        <v>29196.376590672262</v>
      </c>
      <c r="K192" s="176">
        <f t="shared" si="58"/>
        <v>29125.187534833298</v>
      </c>
      <c r="L192" s="176">
        <f t="shared" si="58"/>
        <v>29049.940498377517</v>
      </c>
      <c r="M192" s="176">
        <f t="shared" si="58"/>
        <v>28705.695470518451</v>
      </c>
      <c r="N192" s="176">
        <f t="shared" si="58"/>
        <v>28568.630560777969</v>
      </c>
      <c r="O192" s="176">
        <f t="shared" si="58"/>
        <v>28300.19257297392</v>
      </c>
      <c r="P192" s="176">
        <f t="shared" si="58"/>
        <v>350795.14367005083</v>
      </c>
      <c r="Q192" s="175"/>
      <c r="R192" s="186">
        <f t="shared" si="56"/>
        <v>-5.106019690643393E-3</v>
      </c>
    </row>
    <row r="193" spans="1:18">
      <c r="A193" s="179" t="s">
        <v>460</v>
      </c>
      <c r="B193" s="177"/>
      <c r="C193" s="177"/>
      <c r="D193" s="176">
        <f t="shared" ref="D193:P193" si="59">(D163/D178)*1000</f>
        <v>10933.117699166654</v>
      </c>
      <c r="E193" s="176">
        <f t="shared" si="59"/>
        <v>10947.520431947829</v>
      </c>
      <c r="F193" s="176">
        <f t="shared" si="59"/>
        <v>10896.380175211088</v>
      </c>
      <c r="G193" s="176">
        <f t="shared" si="59"/>
        <v>10872.485452247769</v>
      </c>
      <c r="H193" s="176">
        <f t="shared" si="59"/>
        <v>10938.408856127333</v>
      </c>
      <c r="I193" s="176">
        <f t="shared" si="59"/>
        <v>10889.709818577732</v>
      </c>
      <c r="J193" s="176">
        <f t="shared" si="59"/>
        <v>10891.742804011339</v>
      </c>
      <c r="K193" s="176">
        <f t="shared" si="59"/>
        <v>10875.720594563514</v>
      </c>
      <c r="L193" s="176">
        <f t="shared" si="59"/>
        <v>10908.671030376163</v>
      </c>
      <c r="M193" s="176">
        <f t="shared" si="59"/>
        <v>10925.76754102234</v>
      </c>
      <c r="N193" s="176">
        <f t="shared" si="59"/>
        <v>10934.493828581215</v>
      </c>
      <c r="O193" s="176">
        <f t="shared" si="59"/>
        <v>10988.502933302689</v>
      </c>
      <c r="P193" s="176">
        <f t="shared" si="59"/>
        <v>131003.20345790715</v>
      </c>
      <c r="Q193" s="175"/>
      <c r="R193" s="186">
        <f t="shared" si="56"/>
        <v>-6.0835683134896623E-4</v>
      </c>
    </row>
    <row r="194" spans="1:18">
      <c r="A194" s="179" t="s">
        <v>459</v>
      </c>
      <c r="B194" s="177"/>
      <c r="C194" s="177"/>
      <c r="D194" s="176">
        <f t="shared" ref="D194:P194" si="60">(D164/D179)*1000</f>
        <v>12110.96123365574</v>
      </c>
      <c r="E194" s="176">
        <f t="shared" si="60"/>
        <v>11705.377809849742</v>
      </c>
      <c r="F194" s="176">
        <f t="shared" si="60"/>
        <v>11208.024243578895</v>
      </c>
      <c r="G194" s="176">
        <f t="shared" si="60"/>
        <v>11192.112934074155</v>
      </c>
      <c r="H194" s="176">
        <f t="shared" si="60"/>
        <v>13728.676770931221</v>
      </c>
      <c r="I194" s="176">
        <f t="shared" si="60"/>
        <v>16392.239231216721</v>
      </c>
      <c r="J194" s="176">
        <f t="shared" si="60"/>
        <v>17160.747505257979</v>
      </c>
      <c r="K194" s="176">
        <f t="shared" si="60"/>
        <v>12302.534031413612</v>
      </c>
      <c r="L194" s="176">
        <f t="shared" si="60"/>
        <v>12475.68423654959</v>
      </c>
      <c r="M194" s="176">
        <f t="shared" si="60"/>
        <v>12224.95863577731</v>
      </c>
      <c r="N194" s="176">
        <f t="shared" si="60"/>
        <v>12422.634946109254</v>
      </c>
      <c r="O194" s="176">
        <f t="shared" si="60"/>
        <v>12383.872677151692</v>
      </c>
      <c r="P194" s="176">
        <f t="shared" si="60"/>
        <v>155307.82425556588</v>
      </c>
      <c r="Q194" s="175"/>
      <c r="R194" s="186">
        <f t="shared" si="56"/>
        <v>8.1504913307742788E-2</v>
      </c>
    </row>
    <row r="195" spans="1:18">
      <c r="A195" s="179" t="s">
        <v>458</v>
      </c>
      <c r="B195" s="177"/>
      <c r="C195" s="177"/>
      <c r="D195" s="176">
        <f t="shared" ref="D195:P195" si="61">(D165/D180)*1000</f>
        <v>289936.95652173908</v>
      </c>
      <c r="E195" s="176">
        <f t="shared" si="61"/>
        <v>281562.31884057971</v>
      </c>
      <c r="F195" s="176">
        <f t="shared" si="61"/>
        <v>270681.88405797101</v>
      </c>
      <c r="G195" s="176">
        <f t="shared" si="61"/>
        <v>268176.08695652173</v>
      </c>
      <c r="H195" s="176">
        <f t="shared" si="61"/>
        <v>287228.26086956519</v>
      </c>
      <c r="I195" s="176">
        <f t="shared" si="61"/>
        <v>305012.31884057965</v>
      </c>
      <c r="J195" s="176">
        <f t="shared" si="61"/>
        <v>311363.04347826086</v>
      </c>
      <c r="K195" s="176">
        <f t="shared" si="61"/>
        <v>303759.4202898551</v>
      </c>
      <c r="L195" s="176">
        <f t="shared" si="61"/>
        <v>302795.65217391308</v>
      </c>
      <c r="M195" s="176">
        <f t="shared" si="61"/>
        <v>299300.72463768121</v>
      </c>
      <c r="N195" s="176">
        <f t="shared" si="61"/>
        <v>293208.69565217395</v>
      </c>
      <c r="O195" s="176">
        <f t="shared" si="61"/>
        <v>289089.85507246375</v>
      </c>
      <c r="P195" s="176">
        <f t="shared" si="61"/>
        <v>3502055.3331248038</v>
      </c>
      <c r="Q195" s="175"/>
      <c r="R195" s="186">
        <f t="shared" si="56"/>
        <v>-2.1705312352612305E-3</v>
      </c>
    </row>
    <row r="196" spans="1:18">
      <c r="A196" s="179"/>
      <c r="B196" s="177"/>
      <c r="C196" s="177"/>
      <c r="D196" s="176"/>
      <c r="E196" s="176"/>
      <c r="F196" s="176"/>
      <c r="G196" s="176"/>
      <c r="H196" s="176"/>
      <c r="I196" s="176"/>
      <c r="J196" s="176"/>
      <c r="K196" s="176"/>
      <c r="L196" s="176"/>
      <c r="M196" s="176"/>
      <c r="N196" s="176"/>
      <c r="O196" s="176"/>
      <c r="P196" s="176"/>
      <c r="Q196" s="175"/>
      <c r="R196" s="186"/>
    </row>
    <row r="197" spans="1:18">
      <c r="A197" s="180" t="s">
        <v>457</v>
      </c>
      <c r="B197" s="177"/>
      <c r="C197" s="177"/>
      <c r="D197" s="176"/>
      <c r="E197" s="176"/>
      <c r="F197" s="176"/>
      <c r="G197" s="176"/>
      <c r="H197" s="176"/>
      <c r="I197" s="176"/>
      <c r="J197" s="176"/>
      <c r="K197" s="176"/>
      <c r="L197" s="176"/>
      <c r="M197" s="176"/>
      <c r="N197" s="176"/>
      <c r="O197" s="176"/>
      <c r="P197" s="176"/>
      <c r="Q197" s="175"/>
      <c r="R197" s="186"/>
    </row>
    <row r="198" spans="1:18">
      <c r="A198" s="180" t="s">
        <v>456</v>
      </c>
      <c r="B198" s="177"/>
      <c r="C198" s="177"/>
      <c r="D198" s="176">
        <f t="shared" ref="D198:P198" si="62">(D168/D183)*1000</f>
        <v>1732.7190072712554</v>
      </c>
      <c r="E198" s="176">
        <f t="shared" si="62"/>
        <v>1622.4040707599411</v>
      </c>
      <c r="F198" s="176">
        <f t="shared" si="62"/>
        <v>1533.5985911557859</v>
      </c>
      <c r="G198" s="176">
        <f t="shared" si="62"/>
        <v>1615.1845975081742</v>
      </c>
      <c r="H198" s="176">
        <f t="shared" si="62"/>
        <v>1812.4859366689354</v>
      </c>
      <c r="I198" s="176">
        <f t="shared" si="62"/>
        <v>1989.7216373690233</v>
      </c>
      <c r="J198" s="176">
        <f t="shared" si="62"/>
        <v>2177.1792951666444</v>
      </c>
      <c r="K198" s="176">
        <f t="shared" si="62"/>
        <v>2137.3907854208469</v>
      </c>
      <c r="L198" s="176">
        <f t="shared" si="62"/>
        <v>2165.2328929882547</v>
      </c>
      <c r="M198" s="176">
        <f t="shared" si="62"/>
        <v>2029.518340709828</v>
      </c>
      <c r="N198" s="176">
        <f t="shared" si="62"/>
        <v>1796.14618683035</v>
      </c>
      <c r="O198" s="176">
        <f t="shared" si="62"/>
        <v>1719.626355936367</v>
      </c>
      <c r="P198" s="176">
        <f t="shared" si="62"/>
        <v>22333.769274408227</v>
      </c>
      <c r="Q198" s="175"/>
      <c r="R198" s="186">
        <f>P198/P148-1</f>
        <v>-4.0975054299355662E-2</v>
      </c>
    </row>
    <row r="199" spans="1:18">
      <c r="A199" s="180"/>
      <c r="B199" s="177"/>
      <c r="C199" s="177"/>
      <c r="D199" s="176"/>
      <c r="E199" s="176"/>
      <c r="F199" s="176"/>
      <c r="G199" s="176"/>
      <c r="H199" s="176"/>
      <c r="I199" s="176"/>
      <c r="J199" s="176"/>
      <c r="K199" s="176"/>
      <c r="L199" s="176"/>
      <c r="M199" s="176"/>
      <c r="N199" s="176"/>
      <c r="O199" s="176"/>
      <c r="P199" s="176"/>
      <c r="Q199" s="175"/>
      <c r="R199" s="186"/>
    </row>
    <row r="200" spans="1:18">
      <c r="A200" s="179" t="s">
        <v>455</v>
      </c>
      <c r="B200" s="177"/>
      <c r="C200" s="177"/>
      <c r="D200" s="176">
        <f t="shared" ref="D200:P200" si="63">(D170/D185)*1000</f>
        <v>38621773.706070155</v>
      </c>
      <c r="E200" s="176">
        <f t="shared" si="63"/>
        <v>39544281.524853297</v>
      </c>
      <c r="F200" s="176">
        <f t="shared" si="63"/>
        <v>37062939.761963993</v>
      </c>
      <c r="G200" s="176">
        <f t="shared" si="63"/>
        <v>39837899.656442352</v>
      </c>
      <c r="H200" s="176">
        <f t="shared" si="63"/>
        <v>40333179.811327569</v>
      </c>
      <c r="I200" s="176">
        <f t="shared" si="63"/>
        <v>46987837.721486613</v>
      </c>
      <c r="J200" s="176">
        <f t="shared" si="63"/>
        <v>49864498.36298696</v>
      </c>
      <c r="K200" s="176">
        <f t="shared" si="63"/>
        <v>53095931.038600683</v>
      </c>
      <c r="L200" s="176">
        <f t="shared" si="63"/>
        <v>53606752.972708113</v>
      </c>
      <c r="M200" s="176">
        <f t="shared" si="63"/>
        <v>49332993.172639966</v>
      </c>
      <c r="N200" s="176">
        <f t="shared" si="63"/>
        <v>47033197.844254531</v>
      </c>
      <c r="O200" s="176">
        <f t="shared" si="63"/>
        <v>37124390.071108982</v>
      </c>
      <c r="P200" s="176">
        <f t="shared" si="63"/>
        <v>532445675.64444327</v>
      </c>
      <c r="Q200" s="175"/>
      <c r="R200" s="186">
        <f>P200/P150-1</f>
        <v>0.18378086524658133</v>
      </c>
    </row>
    <row r="201" spans="1:18">
      <c r="A201" s="177"/>
      <c r="B201" s="177"/>
      <c r="C201" s="177"/>
      <c r="D201" s="176"/>
      <c r="E201" s="176"/>
      <c r="F201" s="176"/>
      <c r="G201" s="176"/>
      <c r="H201" s="176"/>
      <c r="I201" s="176"/>
      <c r="J201" s="176"/>
      <c r="K201" s="176"/>
      <c r="L201" s="176"/>
      <c r="M201" s="176"/>
      <c r="N201" s="176"/>
      <c r="O201" s="176"/>
      <c r="P201" s="176"/>
      <c r="Q201" s="175"/>
      <c r="R201" s="186"/>
    </row>
    <row r="202" spans="1:18">
      <c r="A202" s="178" t="s">
        <v>454</v>
      </c>
      <c r="B202" s="177"/>
      <c r="C202" s="177"/>
      <c r="D202" s="176">
        <f t="shared" ref="D202:P202" si="64">(D172/D187)*1000</f>
        <v>1766.8164943523859</v>
      </c>
      <c r="E202" s="176">
        <f t="shared" si="64"/>
        <v>1657.2596990442808</v>
      </c>
      <c r="F202" s="176">
        <f t="shared" si="64"/>
        <v>1566.2284925234594</v>
      </c>
      <c r="G202" s="176">
        <f t="shared" si="64"/>
        <v>1650.2318082262734</v>
      </c>
      <c r="H202" s="176">
        <f t="shared" si="64"/>
        <v>1847.9506898634636</v>
      </c>
      <c r="I202" s="176">
        <f t="shared" si="64"/>
        <v>2031.0262269508485</v>
      </c>
      <c r="J202" s="176">
        <f t="shared" si="64"/>
        <v>2220.9943079114396</v>
      </c>
      <c r="K202" s="176">
        <f t="shared" si="64"/>
        <v>2183.9993735984363</v>
      </c>
      <c r="L202" s="176">
        <f t="shared" si="64"/>
        <v>2212.2924939143222</v>
      </c>
      <c r="M202" s="176">
        <f t="shared" si="64"/>
        <v>2072.8183019732637</v>
      </c>
      <c r="N202" s="176">
        <f t="shared" si="64"/>
        <v>1837.3931314429917</v>
      </c>
      <c r="O202" s="176">
        <f t="shared" si="64"/>
        <v>1752.1733741206046</v>
      </c>
      <c r="P202" s="176">
        <f t="shared" si="64"/>
        <v>22801.81035895479</v>
      </c>
      <c r="Q202" s="175"/>
      <c r="R202" s="186">
        <f>P202/P152-1</f>
        <v>-3.9681184727251018E-2</v>
      </c>
    </row>
    <row r="204" spans="1:18">
      <c r="A204" s="185" t="s">
        <v>474</v>
      </c>
      <c r="B204" s="184"/>
      <c r="C204" s="184"/>
      <c r="D204" s="183"/>
      <c r="E204" s="183"/>
      <c r="F204" s="183"/>
      <c r="G204" s="183"/>
      <c r="H204" s="183"/>
      <c r="I204" s="183"/>
      <c r="J204" s="184"/>
      <c r="K204" s="183"/>
      <c r="L204" s="183"/>
      <c r="M204" s="183"/>
      <c r="N204" s="183"/>
      <c r="O204" s="183"/>
      <c r="P204" s="183"/>
      <c r="Q204" s="175"/>
    </row>
    <row r="205" spans="1:18">
      <c r="A205" s="185" t="s">
        <v>470</v>
      </c>
      <c r="B205" s="184"/>
      <c r="C205" s="184"/>
      <c r="D205" s="183"/>
      <c r="E205" s="183"/>
      <c r="F205" s="183"/>
      <c r="G205" s="183"/>
      <c r="H205" s="183"/>
      <c r="I205" s="184"/>
      <c r="J205" s="183"/>
      <c r="K205" s="183"/>
      <c r="L205" s="183"/>
      <c r="M205" s="183"/>
      <c r="N205" s="183"/>
      <c r="O205" s="183"/>
      <c r="P205" s="183"/>
      <c r="Q205" s="182">
        <f>Q5</f>
        <v>40269</v>
      </c>
    </row>
    <row r="206" spans="1:18">
      <c r="A206" s="185" t="s">
        <v>469</v>
      </c>
      <c r="B206" s="184"/>
      <c r="C206" s="184"/>
      <c r="D206" s="183"/>
      <c r="E206" s="183"/>
      <c r="F206" s="183"/>
      <c r="G206" s="183"/>
      <c r="H206" s="183"/>
      <c r="I206" s="184"/>
      <c r="J206" s="183"/>
      <c r="K206" s="183"/>
      <c r="L206" s="183"/>
      <c r="M206" s="183"/>
      <c r="N206" s="183"/>
      <c r="O206" s="183"/>
      <c r="P206" s="183"/>
      <c r="Q206" s="182"/>
    </row>
    <row r="207" spans="1:18">
      <c r="A207" s="177"/>
      <c r="B207" s="177"/>
      <c r="C207" s="177"/>
      <c r="D207" s="176"/>
      <c r="E207" s="176"/>
      <c r="F207" s="176"/>
      <c r="G207" s="176"/>
      <c r="H207" s="176"/>
      <c r="I207" s="176"/>
      <c r="J207" s="176"/>
      <c r="K207" s="176"/>
      <c r="L207" s="176"/>
      <c r="M207" s="176"/>
      <c r="N207" s="176"/>
      <c r="O207" s="176"/>
      <c r="P207" s="176"/>
      <c r="Q207" s="175"/>
    </row>
    <row r="208" spans="1:18">
      <c r="A208" s="177"/>
      <c r="B208" s="177"/>
      <c r="C208" s="177"/>
      <c r="D208" s="139" t="s">
        <v>413</v>
      </c>
      <c r="E208" s="139" t="s">
        <v>412</v>
      </c>
      <c r="F208" s="139" t="s">
        <v>411</v>
      </c>
      <c r="G208" s="139" t="s">
        <v>410</v>
      </c>
      <c r="H208" s="139" t="s">
        <v>409</v>
      </c>
      <c r="I208" s="139" t="s">
        <v>408</v>
      </c>
      <c r="J208" s="139" t="s">
        <v>407</v>
      </c>
      <c r="K208" s="139" t="s">
        <v>406</v>
      </c>
      <c r="L208" s="139" t="s">
        <v>405</v>
      </c>
      <c r="M208" s="139" t="s">
        <v>404</v>
      </c>
      <c r="N208" s="139" t="s">
        <v>403</v>
      </c>
      <c r="O208" s="139" t="s">
        <v>402</v>
      </c>
      <c r="P208" s="139" t="s">
        <v>93</v>
      </c>
      <c r="Q208" s="175"/>
    </row>
    <row r="209" spans="1:21">
      <c r="A209" s="180" t="s">
        <v>468</v>
      </c>
      <c r="B209" s="177"/>
      <c r="C209" s="177"/>
      <c r="D209" s="176"/>
      <c r="E209" s="176"/>
      <c r="F209" s="176"/>
      <c r="G209" s="176"/>
      <c r="H209" s="176"/>
      <c r="I209" s="176"/>
      <c r="J209" s="176"/>
      <c r="K209" s="176"/>
      <c r="L209" s="176"/>
      <c r="M209" s="176"/>
      <c r="N209" s="176"/>
      <c r="O209" s="176"/>
      <c r="P209" s="176"/>
      <c r="Q209" s="175"/>
    </row>
    <row r="210" spans="1:21">
      <c r="A210" s="179" t="s">
        <v>463</v>
      </c>
      <c r="B210" s="177"/>
      <c r="C210" s="177"/>
      <c r="D210" s="176">
        <v>4233948.3052315963</v>
      </c>
      <c r="E210" s="176">
        <v>3759477.1952667562</v>
      </c>
      <c r="F210" s="176">
        <v>3512639.3382718465</v>
      </c>
      <c r="G210" s="176">
        <v>3750551.3156137895</v>
      </c>
      <c r="H210" s="176">
        <v>4348868.1174986893</v>
      </c>
      <c r="I210" s="176">
        <v>4983693.1339215292</v>
      </c>
      <c r="J210" s="176">
        <v>5596393.0624971353</v>
      </c>
      <c r="K210" s="176">
        <v>5552316.4475617055</v>
      </c>
      <c r="L210" s="176">
        <v>5607973.4392734095</v>
      </c>
      <c r="M210" s="176">
        <v>5121132.5577291045</v>
      </c>
      <c r="N210" s="176">
        <v>4330500.9451161809</v>
      </c>
      <c r="O210" s="176">
        <v>3957832.8498319089</v>
      </c>
      <c r="P210" s="176">
        <f t="shared" ref="P210:P215" si="65">SUM(D210:O210)</f>
        <v>54755326.70781365</v>
      </c>
      <c r="Q210" s="175"/>
      <c r="R210" s="186">
        <f t="shared" ref="R210:R215" si="66">P210/P160-1</f>
        <v>1.7106419889114433E-2</v>
      </c>
    </row>
    <row r="211" spans="1:21">
      <c r="A211" s="179" t="s">
        <v>462</v>
      </c>
      <c r="B211" s="177"/>
      <c r="C211" s="177"/>
      <c r="D211" s="176">
        <v>3390691.210356826</v>
      </c>
      <c r="E211" s="176">
        <v>3376358.2982612792</v>
      </c>
      <c r="F211" s="176">
        <v>3220657.7219001213</v>
      </c>
      <c r="G211" s="176">
        <v>3362266.7569812983</v>
      </c>
      <c r="H211" s="176">
        <v>3668827.5714538693</v>
      </c>
      <c r="I211" s="176">
        <v>3846697.330361207</v>
      </c>
      <c r="J211" s="176">
        <v>4100509.3243994447</v>
      </c>
      <c r="K211" s="176">
        <v>3978739.1016387865</v>
      </c>
      <c r="L211" s="176">
        <v>4063042.4163600402</v>
      </c>
      <c r="M211" s="176">
        <v>3954347.8511468861</v>
      </c>
      <c r="N211" s="176">
        <v>3707187.6179108284</v>
      </c>
      <c r="O211" s="176">
        <v>3759899.4298789571</v>
      </c>
      <c r="P211" s="176">
        <f t="shared" si="65"/>
        <v>44429224.630649544</v>
      </c>
      <c r="Q211" s="175"/>
      <c r="R211" s="186">
        <f t="shared" si="66"/>
        <v>6.7206034103439727E-3</v>
      </c>
    </row>
    <row r="212" spans="1:21">
      <c r="A212" s="179" t="s">
        <v>461</v>
      </c>
      <c r="B212" s="177"/>
      <c r="C212" s="177"/>
      <c r="D212" s="176">
        <v>255698.77516467619</v>
      </c>
      <c r="E212" s="176">
        <v>255106.97732439413</v>
      </c>
      <c r="F212" s="176">
        <v>254659.37120568749</v>
      </c>
      <c r="G212" s="176">
        <v>253278.55533566937</v>
      </c>
      <c r="H212" s="176">
        <v>252694.62475309271</v>
      </c>
      <c r="I212" s="176">
        <v>252022.37899296294</v>
      </c>
      <c r="J212" s="176">
        <v>251580.72026948805</v>
      </c>
      <c r="K212" s="176">
        <v>252071.32760541784</v>
      </c>
      <c r="L212" s="176">
        <v>252722.11181100798</v>
      </c>
      <c r="M212" s="176">
        <v>250476.39959483664</v>
      </c>
      <c r="N212" s="176">
        <v>250478.97187816704</v>
      </c>
      <c r="O212" s="176">
        <v>249011.23417171644</v>
      </c>
      <c r="P212" s="176">
        <f t="shared" si="65"/>
        <v>3029801.4481071169</v>
      </c>
      <c r="Q212" s="175"/>
      <c r="R212" s="186">
        <f t="shared" si="66"/>
        <v>-2.3901352672557663E-2</v>
      </c>
    </row>
    <row r="213" spans="1:21">
      <c r="A213" s="179" t="s">
        <v>460</v>
      </c>
      <c r="B213" s="177"/>
      <c r="C213" s="177"/>
      <c r="D213" s="176">
        <v>37340.350083073507</v>
      </c>
      <c r="E213" s="176">
        <v>37462.646927219488</v>
      </c>
      <c r="F213" s="176">
        <v>37360.731553329089</v>
      </c>
      <c r="G213" s="176">
        <v>37352.058571952679</v>
      </c>
      <c r="H213" s="176">
        <v>37652.572082938008</v>
      </c>
      <c r="I213" s="176">
        <v>37558.985212261556</v>
      </c>
      <c r="J213" s="176">
        <v>37640.403469161858</v>
      </c>
      <c r="K213" s="176">
        <v>37659.680478870505</v>
      </c>
      <c r="L213" s="176">
        <v>37849.009407949787</v>
      </c>
      <c r="M213" s="176">
        <v>37984.038280834742</v>
      </c>
      <c r="N213" s="176">
        <v>38090.513317988414</v>
      </c>
      <c r="O213" s="176">
        <v>38355.541566444677</v>
      </c>
      <c r="P213" s="176">
        <f t="shared" si="65"/>
        <v>452306.53095202433</v>
      </c>
      <c r="Q213" s="175"/>
      <c r="R213" s="186">
        <f t="shared" si="66"/>
        <v>2.3747800228284044E-2</v>
      </c>
    </row>
    <row r="214" spans="1:21">
      <c r="A214" s="179" t="s">
        <v>459</v>
      </c>
      <c r="B214" s="177"/>
      <c r="C214" s="177"/>
      <c r="D214" s="176">
        <v>2313.1935956282464</v>
      </c>
      <c r="E214" s="176">
        <v>2235.7271616813009</v>
      </c>
      <c r="F214" s="176">
        <v>2140.7326305235692</v>
      </c>
      <c r="G214" s="176">
        <v>2137.6935704081634</v>
      </c>
      <c r="H214" s="176">
        <v>2622.1772632478633</v>
      </c>
      <c r="I214" s="176">
        <v>3130.9176931623938</v>
      </c>
      <c r="J214" s="176">
        <v>3277.7027735042739</v>
      </c>
      <c r="K214" s="176">
        <v>2349.7840000000001</v>
      </c>
      <c r="L214" s="176">
        <v>2382.8556891809717</v>
      </c>
      <c r="M214" s="176">
        <v>2334.967099433466</v>
      </c>
      <c r="N214" s="176">
        <v>2372.7232747068674</v>
      </c>
      <c r="O214" s="176">
        <v>2365.3196813359732</v>
      </c>
      <c r="P214" s="176">
        <f t="shared" si="65"/>
        <v>29663.794432813087</v>
      </c>
      <c r="Q214" s="175"/>
      <c r="R214" s="186">
        <f t="shared" si="66"/>
        <v>0</v>
      </c>
    </row>
    <row r="215" spans="1:21">
      <c r="A215" s="179" t="s">
        <v>458</v>
      </c>
      <c r="B215" s="177"/>
      <c r="C215" s="177"/>
      <c r="D215" s="176">
        <v>6958.4869565217377</v>
      </c>
      <c r="E215" s="176">
        <v>7320.6202898550728</v>
      </c>
      <c r="F215" s="176">
        <v>7037.7289855072459</v>
      </c>
      <c r="G215" s="176">
        <v>6972.5782608695645</v>
      </c>
      <c r="H215" s="176">
        <v>7467.9347826086951</v>
      </c>
      <c r="I215" s="176">
        <v>7930.3202898550717</v>
      </c>
      <c r="J215" s="176">
        <v>8095.4391304347828</v>
      </c>
      <c r="K215" s="176">
        <v>7897.7449275362324</v>
      </c>
      <c r="L215" s="176">
        <v>7872.6869565217403</v>
      </c>
      <c r="M215" s="176">
        <v>7781.8188405797109</v>
      </c>
      <c r="N215" s="176">
        <v>7623.4260869565232</v>
      </c>
      <c r="O215" s="176">
        <v>7516.3362318840582</v>
      </c>
      <c r="P215" s="176">
        <f t="shared" si="65"/>
        <v>90475.121739130424</v>
      </c>
      <c r="Q215" s="175"/>
      <c r="R215" s="186">
        <f t="shared" si="66"/>
        <v>0.11517396696728666</v>
      </c>
    </row>
    <row r="216" spans="1:21">
      <c r="A216" s="179"/>
      <c r="B216" s="177"/>
      <c r="C216" s="177"/>
      <c r="D216" s="176"/>
      <c r="E216" s="176"/>
      <c r="F216" s="176"/>
      <c r="G216" s="176"/>
      <c r="H216" s="176"/>
      <c r="I216" s="176"/>
      <c r="J216" s="176"/>
      <c r="K216" s="176"/>
      <c r="L216" s="176"/>
      <c r="M216" s="176"/>
      <c r="N216" s="176"/>
      <c r="O216" s="176"/>
      <c r="P216" s="176"/>
      <c r="Q216" s="175"/>
      <c r="R216" s="186"/>
    </row>
    <row r="217" spans="1:21">
      <c r="A217" s="180" t="s">
        <v>457</v>
      </c>
      <c r="B217" s="177"/>
      <c r="C217" s="177"/>
      <c r="D217" s="176"/>
      <c r="E217" s="176"/>
      <c r="F217" s="176"/>
      <c r="G217" s="176"/>
      <c r="H217" s="176"/>
      <c r="I217" s="176"/>
      <c r="J217" s="176"/>
      <c r="K217" s="176"/>
      <c r="L217" s="176"/>
      <c r="M217" s="176"/>
      <c r="N217" s="176"/>
      <c r="O217" s="176"/>
      <c r="P217" s="176"/>
      <c r="Q217" s="175"/>
      <c r="R217" s="186"/>
    </row>
    <row r="218" spans="1:21">
      <c r="A218" s="180" t="s">
        <v>467</v>
      </c>
      <c r="B218" s="177"/>
      <c r="C218" s="177"/>
      <c r="D218" s="176">
        <f t="shared" ref="D218:P218" si="67">SUM(D210:D217)</f>
        <v>7926950.3213883219</v>
      </c>
      <c r="E218" s="176">
        <f t="shared" si="67"/>
        <v>7437961.4652311858</v>
      </c>
      <c r="F218" s="176">
        <f t="shared" si="67"/>
        <v>7034495.6245470149</v>
      </c>
      <c r="G218" s="176">
        <f t="shared" si="67"/>
        <v>7412558.9583339877</v>
      </c>
      <c r="H218" s="176">
        <f t="shared" si="67"/>
        <v>8318132.997834445</v>
      </c>
      <c r="I218" s="176">
        <f t="shared" si="67"/>
        <v>9131033.0664709788</v>
      </c>
      <c r="J218" s="176">
        <f t="shared" si="67"/>
        <v>9997496.6525391694</v>
      </c>
      <c r="K218" s="176">
        <f t="shared" si="67"/>
        <v>9831034.0862123165</v>
      </c>
      <c r="L218" s="176">
        <f t="shared" si="67"/>
        <v>9971842.5194981098</v>
      </c>
      <c r="M218" s="176">
        <f t="shared" si="67"/>
        <v>9374057.6326916758</v>
      </c>
      <c r="N218" s="176">
        <f t="shared" si="67"/>
        <v>8336254.1975848284</v>
      </c>
      <c r="O218" s="176">
        <f t="shared" si="67"/>
        <v>8014980.7113622474</v>
      </c>
      <c r="P218" s="176">
        <f t="shared" si="67"/>
        <v>102786798.23369429</v>
      </c>
      <c r="Q218" s="175"/>
      <c r="R218" s="186">
        <f>P218/P168-1</f>
        <v>1.1445748872987771E-2</v>
      </c>
    </row>
    <row r="219" spans="1:21">
      <c r="A219" s="180"/>
      <c r="B219" s="177"/>
      <c r="C219" s="177"/>
      <c r="D219" s="176"/>
      <c r="E219" s="176"/>
      <c r="F219" s="176"/>
      <c r="G219" s="176"/>
      <c r="H219" s="176"/>
      <c r="I219" s="176"/>
      <c r="J219" s="176"/>
      <c r="K219" s="176"/>
      <c r="L219" s="176"/>
      <c r="M219" s="176"/>
      <c r="N219" s="176"/>
      <c r="O219" s="176"/>
      <c r="P219" s="176"/>
      <c r="Q219" s="175"/>
      <c r="R219" s="186"/>
    </row>
    <row r="220" spans="1:21">
      <c r="A220" s="179" t="s">
        <v>455</v>
      </c>
      <c r="B220" s="177"/>
      <c r="C220" s="177"/>
      <c r="D220" s="176">
        <v>147526.27187173511</v>
      </c>
      <c r="E220" s="176">
        <v>158684.91910398263</v>
      </c>
      <c r="F220" s="176">
        <v>151150.50814629369</v>
      </c>
      <c r="G220" s="176">
        <v>160838.65508453199</v>
      </c>
      <c r="H220" s="176">
        <v>163119.63143061163</v>
      </c>
      <c r="I220" s="176">
        <v>189417.71884320019</v>
      </c>
      <c r="J220" s="176">
        <v>201569.92788917734</v>
      </c>
      <c r="K220" s="176">
        <v>214651.05407657736</v>
      </c>
      <c r="L220" s="176">
        <v>216747.30896918406</v>
      </c>
      <c r="M220" s="176">
        <v>199931.08238256222</v>
      </c>
      <c r="N220" s="176">
        <v>190425.87031173654</v>
      </c>
      <c r="O220" s="176">
        <v>150789.51808990302</v>
      </c>
      <c r="P220" s="176">
        <f>SUM(D220:O220)</f>
        <v>2144852.4661994958</v>
      </c>
      <c r="Q220" s="175"/>
      <c r="R220" s="186">
        <f>P220/P170-1</f>
        <v>7.0757282437701186E-3</v>
      </c>
    </row>
    <row r="221" spans="1:21" ht="13.8" thickBot="1">
      <c r="A221" s="177"/>
      <c r="B221" s="177"/>
      <c r="C221" s="177"/>
      <c r="D221" s="176"/>
      <c r="E221" s="176"/>
      <c r="F221" s="176"/>
      <c r="G221" s="176"/>
      <c r="H221" s="176"/>
      <c r="I221" s="176"/>
      <c r="J221" s="176"/>
      <c r="K221" s="176"/>
      <c r="L221" s="176"/>
      <c r="M221" s="176"/>
      <c r="N221" s="176"/>
      <c r="O221" s="176"/>
      <c r="P221" s="176"/>
      <c r="Q221" s="175"/>
      <c r="R221" s="186"/>
    </row>
    <row r="222" spans="1:21" ht="13.8" thickBot="1">
      <c r="A222" s="180" t="s">
        <v>466</v>
      </c>
      <c r="B222" s="177"/>
      <c r="C222" s="177"/>
      <c r="D222" s="176">
        <f t="shared" ref="D222:P222" si="68">SUM(D218:D220)</f>
        <v>8074476.5932600573</v>
      </c>
      <c r="E222" s="176">
        <f t="shared" si="68"/>
        <v>7596646.3843351686</v>
      </c>
      <c r="F222" s="176">
        <f t="shared" si="68"/>
        <v>7185646.1326933084</v>
      </c>
      <c r="G222" s="176">
        <f t="shared" si="68"/>
        <v>7573397.6134185195</v>
      </c>
      <c r="H222" s="176">
        <f t="shared" si="68"/>
        <v>8481252.6292650569</v>
      </c>
      <c r="I222" s="176">
        <f t="shared" si="68"/>
        <v>9320450.7853141781</v>
      </c>
      <c r="J222" s="176">
        <f t="shared" si="68"/>
        <v>10199066.580428347</v>
      </c>
      <c r="K222" s="176">
        <f t="shared" si="68"/>
        <v>10045685.140288893</v>
      </c>
      <c r="L222" s="176">
        <f t="shared" si="68"/>
        <v>10188589.828467295</v>
      </c>
      <c r="M222" s="176">
        <f t="shared" si="68"/>
        <v>9573988.7150742374</v>
      </c>
      <c r="N222" s="176">
        <f t="shared" si="68"/>
        <v>8526680.0678965654</v>
      </c>
      <c r="O222" s="176">
        <f t="shared" si="68"/>
        <v>8165770.2294521499</v>
      </c>
      <c r="P222" s="176">
        <f t="shared" si="68"/>
        <v>104931650.69989379</v>
      </c>
      <c r="Q222" s="175"/>
      <c r="R222" s="186">
        <f>P222/P172-1</f>
        <v>1.1356043934667159E-2</v>
      </c>
      <c r="S222" s="187">
        <v>0</v>
      </c>
      <c r="U222" s="193">
        <f>+P222-M222-N222-O222+M172+N172+O172</f>
        <v>104485619.69531851</v>
      </c>
    </row>
    <row r="223" spans="1:21">
      <c r="A223" s="177"/>
      <c r="B223" s="177"/>
      <c r="C223" s="177"/>
      <c r="D223" s="176"/>
      <c r="E223" s="176"/>
      <c r="F223" s="176"/>
      <c r="G223" s="176"/>
      <c r="H223" s="176"/>
      <c r="I223" s="176"/>
      <c r="J223" s="176"/>
      <c r="K223" s="176"/>
      <c r="L223" s="176"/>
      <c r="M223" s="176"/>
      <c r="N223" s="176"/>
      <c r="O223" s="176"/>
      <c r="P223" s="176"/>
      <c r="Q223" s="175"/>
      <c r="R223" s="186"/>
    </row>
    <row r="224" spans="1:21">
      <c r="A224" s="180" t="s">
        <v>465</v>
      </c>
      <c r="B224" s="177"/>
      <c r="C224" s="177"/>
      <c r="D224" s="176"/>
      <c r="E224" s="176"/>
      <c r="F224" s="176"/>
      <c r="G224" s="176"/>
      <c r="H224" s="176"/>
      <c r="I224" s="176"/>
      <c r="J224" s="176"/>
      <c r="K224" s="176"/>
      <c r="L224" s="176"/>
      <c r="M224" s="176"/>
      <c r="N224" s="176"/>
      <c r="O224" s="176"/>
      <c r="P224" s="176"/>
      <c r="Q224" s="175"/>
      <c r="R224" s="186"/>
    </row>
    <row r="225" spans="1:19">
      <c r="A225" s="179" t="s">
        <v>463</v>
      </c>
      <c r="B225" s="177"/>
      <c r="C225" s="177"/>
      <c r="D225" s="181">
        <v>4048861.3458812493</v>
      </c>
      <c r="E225" s="181">
        <v>4056211.1668724963</v>
      </c>
      <c r="F225" s="181">
        <v>4061907.723942575</v>
      </c>
      <c r="G225" s="181">
        <v>4065966.1563654956</v>
      </c>
      <c r="H225" s="181">
        <v>4070218.3759725862</v>
      </c>
      <c r="I225" s="181">
        <v>4073646.0431582266</v>
      </c>
      <c r="J225" s="181">
        <v>4077587.7216171026</v>
      </c>
      <c r="K225" s="181">
        <v>4083672.930583436</v>
      </c>
      <c r="L225" s="181">
        <v>4085869.7080387133</v>
      </c>
      <c r="M225" s="181">
        <v>4088978.9242417552</v>
      </c>
      <c r="N225" s="181">
        <v>4094551.925413806</v>
      </c>
      <c r="O225" s="181">
        <v>4098143.0576777188</v>
      </c>
      <c r="P225" s="176">
        <f>AVERAGE(C225:O225)</f>
        <v>4075467.923313763</v>
      </c>
      <c r="Q225" s="175"/>
      <c r="R225" s="186">
        <f t="shared" ref="R225:R230" si="69">P225/P175-1</f>
        <v>1.0386704881077291E-2</v>
      </c>
    </row>
    <row r="226" spans="1:19">
      <c r="A226" s="179" t="s">
        <v>462</v>
      </c>
      <c r="B226" s="177"/>
      <c r="C226" s="177"/>
      <c r="D226" s="181">
        <v>504683.003846912</v>
      </c>
      <c r="E226" s="181">
        <v>504795.530695286</v>
      </c>
      <c r="F226" s="181">
        <v>504912.94298615702</v>
      </c>
      <c r="G226" s="181">
        <v>505034.88094638899</v>
      </c>
      <c r="H226" s="181">
        <v>505330.15192275099</v>
      </c>
      <c r="I226" s="181">
        <v>505629.30655421002</v>
      </c>
      <c r="J226" s="181">
        <v>505932.05884113</v>
      </c>
      <c r="K226" s="181">
        <v>506238.14384542598</v>
      </c>
      <c r="L226" s="181">
        <v>506547.31613954599</v>
      </c>
      <c r="M226" s="181">
        <v>506859.34836968599</v>
      </c>
      <c r="N226" s="181">
        <v>507174.02992479998</v>
      </c>
      <c r="O226" s="181">
        <v>507491.16570363502</v>
      </c>
      <c r="P226" s="176">
        <f>AVERAGE(D226:O226)</f>
        <v>505885.65664799395</v>
      </c>
      <c r="Q226" s="175"/>
      <c r="R226" s="186">
        <f t="shared" si="69"/>
        <v>3.3116970406426027E-3</v>
      </c>
    </row>
    <row r="227" spans="1:19">
      <c r="A227" s="179" t="s">
        <v>461</v>
      </c>
      <c r="B227" s="177"/>
      <c r="C227" s="177"/>
      <c r="D227" s="181">
        <v>9158.1235759654392</v>
      </c>
      <c r="E227" s="181">
        <v>9143.2895138903805</v>
      </c>
      <c r="F227" s="181">
        <v>9184.2616719219404</v>
      </c>
      <c r="G227" s="181">
        <v>9217.6407540714099</v>
      </c>
      <c r="H227" s="181">
        <v>9252.18083782961</v>
      </c>
      <c r="I227" s="181">
        <v>9284.990834444221</v>
      </c>
      <c r="J227" s="181">
        <v>9319.1007451944406</v>
      </c>
      <c r="K227" s="181">
        <v>9358.3194692001689</v>
      </c>
      <c r="L227" s="181">
        <v>9398.0933478981497</v>
      </c>
      <c r="M227" s="181">
        <v>9421.0428004707501</v>
      </c>
      <c r="N227" s="181">
        <v>9457.1702659953899</v>
      </c>
      <c r="O227" s="181">
        <v>9481.6640410382097</v>
      </c>
      <c r="P227" s="176">
        <f>AVERAGE(D227:O227)</f>
        <v>9306.3231548266758</v>
      </c>
      <c r="Q227" s="175"/>
      <c r="R227" s="186">
        <f t="shared" si="69"/>
        <v>5.1746907124003982E-2</v>
      </c>
    </row>
    <row r="228" spans="1:19">
      <c r="A228" s="179" t="s">
        <v>460</v>
      </c>
      <c r="B228" s="177"/>
      <c r="C228" s="177"/>
      <c r="D228" s="181">
        <v>3415.3432818087799</v>
      </c>
      <c r="E228" s="181">
        <v>3422.0211928441199</v>
      </c>
      <c r="F228" s="181">
        <v>3428.7287110561301</v>
      </c>
      <c r="G228" s="181">
        <v>3435.4664106936598</v>
      </c>
      <c r="H228" s="181">
        <v>3442.2348422134801</v>
      </c>
      <c r="I228" s="181">
        <v>3449.0345324157602</v>
      </c>
      <c r="J228" s="181">
        <v>3455.8659845786301</v>
      </c>
      <c r="K228" s="181">
        <v>3462.7296785921098</v>
      </c>
      <c r="L228" s="181">
        <v>3469.6260710911401</v>
      </c>
      <c r="M228" s="181">
        <v>3476.55559558798</v>
      </c>
      <c r="N228" s="181">
        <v>3483.5186626037698</v>
      </c>
      <c r="O228" s="181">
        <v>3490.5156597994001</v>
      </c>
      <c r="P228" s="176">
        <f>AVERAGE(D228:O228)</f>
        <v>3452.6367186070802</v>
      </c>
      <c r="Q228" s="175"/>
      <c r="R228" s="186">
        <f t="shared" si="69"/>
        <v>2.3747663433062671E-2</v>
      </c>
    </row>
    <row r="229" spans="1:19">
      <c r="A229" s="179" t="s">
        <v>459</v>
      </c>
      <c r="B229" s="177"/>
      <c r="C229" s="177"/>
      <c r="D229" s="181">
        <v>191</v>
      </c>
      <c r="E229" s="181">
        <v>191</v>
      </c>
      <c r="F229" s="181">
        <v>191</v>
      </c>
      <c r="G229" s="181">
        <v>191</v>
      </c>
      <c r="H229" s="181">
        <v>191</v>
      </c>
      <c r="I229" s="181">
        <v>191</v>
      </c>
      <c r="J229" s="181">
        <v>191</v>
      </c>
      <c r="K229" s="181">
        <v>191</v>
      </c>
      <c r="L229" s="181">
        <v>191</v>
      </c>
      <c r="M229" s="181">
        <v>191</v>
      </c>
      <c r="N229" s="181">
        <v>191</v>
      </c>
      <c r="O229" s="181">
        <v>191</v>
      </c>
      <c r="P229" s="176">
        <f>AVERAGE(D229:O229)</f>
        <v>191</v>
      </c>
      <c r="Q229" s="175"/>
      <c r="R229" s="186">
        <f t="shared" si="69"/>
        <v>0</v>
      </c>
    </row>
    <row r="230" spans="1:19">
      <c r="A230" s="179" t="s">
        <v>458</v>
      </c>
      <c r="B230" s="177"/>
      <c r="C230" s="177"/>
      <c r="D230" s="181">
        <v>24</v>
      </c>
      <c r="E230" s="181">
        <v>26</v>
      </c>
      <c r="F230" s="181">
        <v>26</v>
      </c>
      <c r="G230" s="181">
        <v>26</v>
      </c>
      <c r="H230" s="181">
        <v>26</v>
      </c>
      <c r="I230" s="181">
        <v>26</v>
      </c>
      <c r="J230" s="181">
        <v>26</v>
      </c>
      <c r="K230" s="181">
        <v>26</v>
      </c>
      <c r="L230" s="181">
        <v>26</v>
      </c>
      <c r="M230" s="181">
        <v>26</v>
      </c>
      <c r="N230" s="181">
        <v>26</v>
      </c>
      <c r="O230" s="181">
        <v>26</v>
      </c>
      <c r="P230" s="176">
        <f>AVERAGE(D230:O230)</f>
        <v>25.833333333333332</v>
      </c>
      <c r="Q230" s="175"/>
      <c r="R230" s="186">
        <f t="shared" si="69"/>
        <v>0.1151079136690647</v>
      </c>
    </row>
    <row r="231" spans="1:19">
      <c r="A231" s="179"/>
      <c r="B231" s="177"/>
      <c r="C231" s="177"/>
      <c r="D231" s="176"/>
      <c r="E231" s="176"/>
      <c r="F231" s="176"/>
      <c r="G231" s="176"/>
      <c r="H231" s="176"/>
      <c r="I231" s="176"/>
      <c r="J231" s="176"/>
      <c r="K231" s="176"/>
      <c r="L231" s="176"/>
      <c r="M231" s="176"/>
      <c r="N231" s="176"/>
      <c r="O231" s="176"/>
      <c r="P231" s="176"/>
      <c r="Q231" s="175"/>
      <c r="R231" s="186"/>
    </row>
    <row r="232" spans="1:19">
      <c r="A232" s="180" t="s">
        <v>457</v>
      </c>
      <c r="B232" s="177"/>
      <c r="C232" s="177"/>
      <c r="D232" s="176"/>
      <c r="E232" s="176"/>
      <c r="F232" s="176"/>
      <c r="G232" s="176"/>
      <c r="H232" s="176"/>
      <c r="I232" s="176"/>
      <c r="J232" s="176"/>
      <c r="K232" s="176"/>
      <c r="L232" s="176"/>
      <c r="M232" s="176"/>
      <c r="N232" s="176"/>
      <c r="O232" s="176"/>
      <c r="P232" s="176"/>
      <c r="Q232" s="175"/>
      <c r="R232" s="186"/>
    </row>
    <row r="233" spans="1:19">
      <c r="A233" s="180" t="s">
        <v>465</v>
      </c>
      <c r="B233" s="177"/>
      <c r="C233" s="177"/>
      <c r="D233" s="176">
        <f t="shared" ref="D233:P233" si="70">SUM(D225:D232)</f>
        <v>4566332.8165859366</v>
      </c>
      <c r="E233" s="176">
        <f t="shared" si="70"/>
        <v>4573789.008274517</v>
      </c>
      <c r="F233" s="176">
        <f t="shared" si="70"/>
        <v>4579650.6573117105</v>
      </c>
      <c r="G233" s="176">
        <f t="shared" si="70"/>
        <v>4583871.1444766494</v>
      </c>
      <c r="H233" s="176">
        <f t="shared" si="70"/>
        <v>4588459.9435753804</v>
      </c>
      <c r="I233" s="176">
        <f t="shared" si="70"/>
        <v>4592226.3750792965</v>
      </c>
      <c r="J233" s="176">
        <f t="shared" si="70"/>
        <v>4596511.7471880056</v>
      </c>
      <c r="K233" s="176">
        <f t="shared" si="70"/>
        <v>4602949.1235766541</v>
      </c>
      <c r="L233" s="176">
        <f t="shared" si="70"/>
        <v>4605501.7435972476</v>
      </c>
      <c r="M233" s="176">
        <f t="shared" si="70"/>
        <v>4608952.8710075002</v>
      </c>
      <c r="N233" s="176">
        <f t="shared" si="70"/>
        <v>4614883.6442672042</v>
      </c>
      <c r="O233" s="176">
        <f t="shared" si="70"/>
        <v>4618823.4030821919</v>
      </c>
      <c r="P233" s="176">
        <f t="shared" si="70"/>
        <v>4594329.3731685244</v>
      </c>
      <c r="Q233" s="175"/>
      <c r="R233" s="186">
        <f>P233/P183-1</f>
        <v>9.6931444252845722E-3</v>
      </c>
    </row>
    <row r="234" spans="1:19">
      <c r="A234" s="180"/>
      <c r="B234" s="177"/>
      <c r="C234" s="177"/>
      <c r="D234" s="176"/>
      <c r="E234" s="176"/>
      <c r="F234" s="176"/>
      <c r="G234" s="176"/>
      <c r="H234" s="176"/>
      <c r="I234" s="176"/>
      <c r="J234" s="176"/>
      <c r="K234" s="176"/>
      <c r="L234" s="176"/>
      <c r="M234" s="176"/>
      <c r="N234" s="176"/>
      <c r="O234" s="176"/>
      <c r="P234" s="176"/>
      <c r="Q234" s="175"/>
      <c r="R234" s="186"/>
    </row>
    <row r="235" spans="1:19">
      <c r="A235" s="179" t="s">
        <v>455</v>
      </c>
      <c r="B235" s="177"/>
      <c r="C235" s="177"/>
      <c r="D235" s="181">
        <v>4</v>
      </c>
      <c r="E235" s="181">
        <v>4</v>
      </c>
      <c r="F235" s="181">
        <v>4</v>
      </c>
      <c r="G235" s="181">
        <v>4</v>
      </c>
      <c r="H235" s="181">
        <v>4</v>
      </c>
      <c r="I235" s="181">
        <v>4</v>
      </c>
      <c r="J235" s="181">
        <v>4</v>
      </c>
      <c r="K235" s="181">
        <v>4</v>
      </c>
      <c r="L235" s="181">
        <v>4</v>
      </c>
      <c r="M235" s="181">
        <v>4</v>
      </c>
      <c r="N235" s="181">
        <v>4</v>
      </c>
      <c r="O235" s="181">
        <v>4</v>
      </c>
      <c r="P235" s="176">
        <f>AVERAGE(D235:O235)</f>
        <v>4</v>
      </c>
      <c r="Q235" s="175"/>
      <c r="R235" s="186">
        <f>P235/P185-1</f>
        <v>0</v>
      </c>
    </row>
    <row r="236" spans="1:19">
      <c r="A236" s="177"/>
      <c r="B236" s="177"/>
      <c r="C236" s="177"/>
      <c r="D236" s="176"/>
      <c r="E236" s="176"/>
      <c r="F236" s="176"/>
      <c r="G236" s="176"/>
      <c r="H236" s="176"/>
      <c r="I236" s="176"/>
      <c r="J236" s="176"/>
      <c r="K236" s="176"/>
      <c r="L236" s="176"/>
      <c r="M236" s="176"/>
      <c r="N236" s="176"/>
      <c r="O236" s="176"/>
      <c r="P236" s="176"/>
      <c r="Q236" s="175"/>
      <c r="R236" s="186"/>
    </row>
    <row r="237" spans="1:19">
      <c r="A237" s="178" t="s">
        <v>464</v>
      </c>
      <c r="B237" s="177"/>
      <c r="C237" s="177"/>
      <c r="D237" s="176">
        <f t="shared" ref="D237:P237" si="71">SUM(D233:D235)</f>
        <v>4566336.8165859366</v>
      </c>
      <c r="E237" s="176">
        <f t="shared" si="71"/>
        <v>4573793.008274517</v>
      </c>
      <c r="F237" s="176">
        <f t="shared" si="71"/>
        <v>4579654.6573117105</v>
      </c>
      <c r="G237" s="176">
        <f t="shared" si="71"/>
        <v>4583875.1444766494</v>
      </c>
      <c r="H237" s="176">
        <f t="shared" si="71"/>
        <v>4588463.9435753804</v>
      </c>
      <c r="I237" s="176">
        <f t="shared" si="71"/>
        <v>4592230.3750792965</v>
      </c>
      <c r="J237" s="176">
        <f t="shared" si="71"/>
        <v>4596515.7471880056</v>
      </c>
      <c r="K237" s="176">
        <f t="shared" si="71"/>
        <v>4602953.1235766541</v>
      </c>
      <c r="L237" s="176">
        <f t="shared" si="71"/>
        <v>4605505.7435972476</v>
      </c>
      <c r="M237" s="176">
        <f t="shared" si="71"/>
        <v>4608956.8710075002</v>
      </c>
      <c r="N237" s="176">
        <f t="shared" si="71"/>
        <v>4614887.6442672042</v>
      </c>
      <c r="O237" s="176">
        <f t="shared" si="71"/>
        <v>4618827.4030821919</v>
      </c>
      <c r="P237" s="176">
        <f t="shared" si="71"/>
        <v>4594333.3731685244</v>
      </c>
      <c r="Q237" s="175"/>
      <c r="R237" s="186">
        <f>P237/P187-1</f>
        <v>9.6931359042649046E-3</v>
      </c>
      <c r="S237" s="187">
        <v>0</v>
      </c>
    </row>
    <row r="238" spans="1:19">
      <c r="A238" s="177"/>
      <c r="B238" s="177"/>
      <c r="C238" s="177"/>
      <c r="D238" s="176"/>
      <c r="E238" s="176"/>
      <c r="F238" s="176"/>
      <c r="G238" s="176"/>
      <c r="H238" s="176"/>
      <c r="I238" s="176"/>
      <c r="J238" s="176"/>
      <c r="K238" s="176"/>
      <c r="L238" s="176"/>
      <c r="M238" s="176"/>
      <c r="N238" s="176"/>
      <c r="O238" s="176"/>
      <c r="P238" s="176"/>
      <c r="Q238" s="175"/>
      <c r="R238" s="186"/>
    </row>
    <row r="239" spans="1:19">
      <c r="A239" s="180" t="s">
        <v>456</v>
      </c>
      <c r="B239" s="177"/>
      <c r="C239" s="177"/>
      <c r="D239" s="176"/>
      <c r="E239" s="176"/>
      <c r="F239" s="176"/>
      <c r="G239" s="176"/>
      <c r="H239" s="176"/>
      <c r="I239" s="176"/>
      <c r="J239" s="176"/>
      <c r="K239" s="176"/>
      <c r="L239" s="176"/>
      <c r="M239" s="176"/>
      <c r="N239" s="176"/>
      <c r="O239" s="176"/>
      <c r="P239" s="176"/>
      <c r="Q239" s="175"/>
      <c r="R239" s="186"/>
    </row>
    <row r="240" spans="1:19">
      <c r="A240" s="179" t="s">
        <v>463</v>
      </c>
      <c r="B240" s="177"/>
      <c r="C240" s="177"/>
      <c r="D240" s="176">
        <f t="shared" ref="D240:P240" si="72">(D210/D225)*1000</f>
        <v>1045.7133360564765</v>
      </c>
      <c r="E240" s="176">
        <f t="shared" si="72"/>
        <v>926.84454546420125</v>
      </c>
      <c r="F240" s="176">
        <f t="shared" si="72"/>
        <v>864.77575981524342</v>
      </c>
      <c r="G240" s="176">
        <f t="shared" si="72"/>
        <v>922.42561088269099</v>
      </c>
      <c r="H240" s="176">
        <f t="shared" si="72"/>
        <v>1068.4606366997493</v>
      </c>
      <c r="I240" s="176">
        <f t="shared" si="72"/>
        <v>1223.3986657460694</v>
      </c>
      <c r="J240" s="176">
        <f t="shared" si="72"/>
        <v>1372.4764357191314</v>
      </c>
      <c r="K240" s="176">
        <f t="shared" si="72"/>
        <v>1359.6378901893213</v>
      </c>
      <c r="L240" s="176">
        <f t="shared" si="72"/>
        <v>1372.5287001296308</v>
      </c>
      <c r="M240" s="176">
        <f t="shared" si="72"/>
        <v>1252.4233195158245</v>
      </c>
      <c r="N240" s="176">
        <f t="shared" si="72"/>
        <v>1057.6251135656387</v>
      </c>
      <c r="O240" s="176">
        <f t="shared" si="72"/>
        <v>965.76249148185684</v>
      </c>
      <c r="P240" s="176">
        <f t="shared" si="72"/>
        <v>13435.347238187092</v>
      </c>
      <c r="Q240" s="175"/>
      <c r="R240" s="186">
        <f t="shared" ref="R240:R245" si="73">P240/P190-1</f>
        <v>6.6506368062595467E-3</v>
      </c>
    </row>
    <row r="241" spans="1:18">
      <c r="A241" s="179" t="s">
        <v>462</v>
      </c>
      <c r="B241" s="177"/>
      <c r="C241" s="177"/>
      <c r="D241" s="176">
        <f t="shared" ref="D241:P241" si="74">(D211/D226)*1000</f>
        <v>6718.4572979702352</v>
      </c>
      <c r="E241" s="176">
        <f t="shared" si="74"/>
        <v>6688.5661479823575</v>
      </c>
      <c r="F241" s="176">
        <f t="shared" si="74"/>
        <v>6378.639657863594</v>
      </c>
      <c r="G241" s="176">
        <f t="shared" si="74"/>
        <v>6657.4941332383205</v>
      </c>
      <c r="H241" s="176">
        <f t="shared" si="74"/>
        <v>7260.2585804433002</v>
      </c>
      <c r="I241" s="176">
        <f t="shared" si="74"/>
        <v>7607.7420365047428</v>
      </c>
      <c r="J241" s="176">
        <f t="shared" si="74"/>
        <v>8104.8616167789924</v>
      </c>
      <c r="K241" s="176">
        <f t="shared" si="74"/>
        <v>7859.421795868564</v>
      </c>
      <c r="L241" s="176">
        <f t="shared" si="74"/>
        <v>8021.0521049147856</v>
      </c>
      <c r="M241" s="176">
        <f t="shared" si="74"/>
        <v>7801.6669986773513</v>
      </c>
      <c r="N241" s="176">
        <f t="shared" si="74"/>
        <v>7309.4981193349013</v>
      </c>
      <c r="O241" s="176">
        <f t="shared" si="74"/>
        <v>7408.7977958510219</v>
      </c>
      <c r="P241" s="176">
        <f t="shared" si="74"/>
        <v>87824.637933082078</v>
      </c>
      <c r="Q241" s="175"/>
      <c r="R241" s="186">
        <f t="shared" si="73"/>
        <v>3.3976543677864957E-3</v>
      </c>
    </row>
    <row r="242" spans="1:18">
      <c r="A242" s="179" t="s">
        <v>461</v>
      </c>
      <c r="B242" s="177"/>
      <c r="C242" s="177"/>
      <c r="D242" s="176">
        <f t="shared" ref="D242:P242" si="75">(D212/D227)*1000</f>
        <v>27920.432940622417</v>
      </c>
      <c r="E242" s="176">
        <f t="shared" si="75"/>
        <v>27901.006190041178</v>
      </c>
      <c r="F242" s="176">
        <f t="shared" si="75"/>
        <v>27727.800045618293</v>
      </c>
      <c r="G242" s="176">
        <f t="shared" si="75"/>
        <v>27477.59020916462</v>
      </c>
      <c r="H242" s="176">
        <f t="shared" si="75"/>
        <v>27311.898587184354</v>
      </c>
      <c r="I242" s="176">
        <f t="shared" si="75"/>
        <v>27142.986297632509</v>
      </c>
      <c r="J242" s="176">
        <f t="shared" si="75"/>
        <v>26996.244288830134</v>
      </c>
      <c r="K242" s="176">
        <f t="shared" si="75"/>
        <v>26935.533504175375</v>
      </c>
      <c r="L242" s="176">
        <f t="shared" si="75"/>
        <v>26890.785445063535</v>
      </c>
      <c r="M242" s="176">
        <f t="shared" si="75"/>
        <v>26586.908148036524</v>
      </c>
      <c r="N242" s="176">
        <f t="shared" si="75"/>
        <v>26485.615129379668</v>
      </c>
      <c r="O242" s="176">
        <f t="shared" si="75"/>
        <v>26262.397939217699</v>
      </c>
      <c r="P242" s="176">
        <f t="shared" si="75"/>
        <v>325563.74818509567</v>
      </c>
      <c r="Q242" s="175"/>
      <c r="R242" s="186">
        <f t="shared" si="73"/>
        <v>-7.1926296416141899E-2</v>
      </c>
    </row>
    <row r="243" spans="1:18">
      <c r="A243" s="179" t="s">
        <v>460</v>
      </c>
      <c r="B243" s="177"/>
      <c r="C243" s="177"/>
      <c r="D243" s="176">
        <f t="shared" ref="D243:P243" si="76">(D213/D228)*1000</f>
        <v>10933.117699166656</v>
      </c>
      <c r="E243" s="176">
        <f t="shared" si="76"/>
        <v>10947.520431947829</v>
      </c>
      <c r="F243" s="176">
        <f t="shared" si="76"/>
        <v>10896.38017521109</v>
      </c>
      <c r="G243" s="176">
        <f t="shared" si="76"/>
        <v>10872.485452247769</v>
      </c>
      <c r="H243" s="176">
        <f t="shared" si="76"/>
        <v>10938.408856127335</v>
      </c>
      <c r="I243" s="176">
        <f t="shared" si="76"/>
        <v>10889.70981857773</v>
      </c>
      <c r="J243" s="176">
        <f t="shared" si="76"/>
        <v>10891.742804011339</v>
      </c>
      <c r="K243" s="176">
        <f t="shared" si="76"/>
        <v>10875.720594563514</v>
      </c>
      <c r="L243" s="176">
        <f t="shared" si="76"/>
        <v>10908.671030376165</v>
      </c>
      <c r="M243" s="176">
        <f t="shared" si="76"/>
        <v>10925.76754102234</v>
      </c>
      <c r="N243" s="176">
        <f t="shared" si="76"/>
        <v>10934.493828581215</v>
      </c>
      <c r="O243" s="176">
        <f t="shared" si="76"/>
        <v>10988.502933302689</v>
      </c>
      <c r="P243" s="176">
        <f t="shared" si="76"/>
        <v>131003.22096281862</v>
      </c>
      <c r="Q243" s="175"/>
      <c r="R243" s="186">
        <f t="shared" si="73"/>
        <v>1.3362201078948033E-7</v>
      </c>
    </row>
    <row r="244" spans="1:18">
      <c r="A244" s="179" t="s">
        <v>459</v>
      </c>
      <c r="B244" s="177"/>
      <c r="C244" s="177"/>
      <c r="D244" s="176">
        <f t="shared" ref="D244:P244" si="77">(D214/D229)*1000</f>
        <v>12110.96123365574</v>
      </c>
      <c r="E244" s="176">
        <f t="shared" si="77"/>
        <v>11705.377809849742</v>
      </c>
      <c r="F244" s="176">
        <f t="shared" si="77"/>
        <v>11208.024243578895</v>
      </c>
      <c r="G244" s="176">
        <f t="shared" si="77"/>
        <v>11192.112934074155</v>
      </c>
      <c r="H244" s="176">
        <f t="shared" si="77"/>
        <v>13728.676770931221</v>
      </c>
      <c r="I244" s="176">
        <f t="shared" si="77"/>
        <v>16392.239231216721</v>
      </c>
      <c r="J244" s="176">
        <f t="shared" si="77"/>
        <v>17160.747505257979</v>
      </c>
      <c r="K244" s="176">
        <f t="shared" si="77"/>
        <v>12302.534031413612</v>
      </c>
      <c r="L244" s="176">
        <f t="shared" si="77"/>
        <v>12475.68423654959</v>
      </c>
      <c r="M244" s="176">
        <f t="shared" si="77"/>
        <v>12224.95863577731</v>
      </c>
      <c r="N244" s="176">
        <f t="shared" si="77"/>
        <v>12422.634946109254</v>
      </c>
      <c r="O244" s="176">
        <f t="shared" si="77"/>
        <v>12383.872677151692</v>
      </c>
      <c r="P244" s="176">
        <f t="shared" si="77"/>
        <v>155307.82425556588</v>
      </c>
      <c r="Q244" s="175"/>
      <c r="R244" s="186">
        <f t="shared" si="73"/>
        <v>0</v>
      </c>
    </row>
    <row r="245" spans="1:18">
      <c r="A245" s="179" t="s">
        <v>458</v>
      </c>
      <c r="B245" s="177"/>
      <c r="C245" s="177"/>
      <c r="D245" s="176">
        <f t="shared" ref="D245:P245" si="78">(D215/D230)*1000</f>
        <v>289936.95652173908</v>
      </c>
      <c r="E245" s="176">
        <f t="shared" si="78"/>
        <v>281562.31884057971</v>
      </c>
      <c r="F245" s="176">
        <f t="shared" si="78"/>
        <v>270681.88405797101</v>
      </c>
      <c r="G245" s="176">
        <f t="shared" si="78"/>
        <v>268176.08695652173</v>
      </c>
      <c r="H245" s="176">
        <f t="shared" si="78"/>
        <v>287228.26086956519</v>
      </c>
      <c r="I245" s="176">
        <f t="shared" si="78"/>
        <v>305012.31884057965</v>
      </c>
      <c r="J245" s="176">
        <f t="shared" si="78"/>
        <v>311363.04347826086</v>
      </c>
      <c r="K245" s="176">
        <f t="shared" si="78"/>
        <v>303759.4202898551</v>
      </c>
      <c r="L245" s="176">
        <f t="shared" si="78"/>
        <v>302795.65217391308</v>
      </c>
      <c r="M245" s="176">
        <f t="shared" si="78"/>
        <v>299300.72463768121</v>
      </c>
      <c r="N245" s="176">
        <f t="shared" si="78"/>
        <v>293208.69565217395</v>
      </c>
      <c r="O245" s="176">
        <f t="shared" si="78"/>
        <v>289089.85507246375</v>
      </c>
      <c r="P245" s="176">
        <f t="shared" si="78"/>
        <v>3502262.7769985972</v>
      </c>
      <c r="Q245" s="175"/>
      <c r="R245" s="186">
        <f t="shared" si="73"/>
        <v>5.9234893244219933E-5</v>
      </c>
    </row>
    <row r="246" spans="1:18">
      <c r="A246" s="179"/>
      <c r="B246" s="177"/>
      <c r="C246" s="177"/>
      <c r="D246" s="176"/>
      <c r="E246" s="176"/>
      <c r="F246" s="176"/>
      <c r="G246" s="176"/>
      <c r="H246" s="176"/>
      <c r="I246" s="176"/>
      <c r="J246" s="176"/>
      <c r="K246" s="176"/>
      <c r="L246" s="176"/>
      <c r="M246" s="176"/>
      <c r="N246" s="176"/>
      <c r="O246" s="176"/>
      <c r="P246" s="176"/>
      <c r="Q246" s="175"/>
      <c r="R246" s="186"/>
    </row>
    <row r="247" spans="1:18">
      <c r="A247" s="180" t="s">
        <v>457</v>
      </c>
      <c r="B247" s="177"/>
      <c r="C247" s="177"/>
      <c r="D247" s="176"/>
      <c r="E247" s="176"/>
      <c r="F247" s="176"/>
      <c r="G247" s="176"/>
      <c r="H247" s="176"/>
      <c r="I247" s="176"/>
      <c r="J247" s="176"/>
      <c r="K247" s="176"/>
      <c r="L247" s="176"/>
      <c r="M247" s="176"/>
      <c r="N247" s="176"/>
      <c r="O247" s="176"/>
      <c r="P247" s="176"/>
      <c r="Q247" s="175"/>
      <c r="R247" s="186"/>
    </row>
    <row r="248" spans="1:18">
      <c r="A248" s="180" t="s">
        <v>456</v>
      </c>
      <c r="B248" s="177"/>
      <c r="C248" s="177"/>
      <c r="D248" s="176">
        <f t="shared" ref="D248:P248" si="79">(D218/D233)*1000</f>
        <v>1735.9554460410495</v>
      </c>
      <c r="E248" s="176">
        <f t="shared" si="79"/>
        <v>1626.2143819435148</v>
      </c>
      <c r="F248" s="176">
        <f t="shared" si="79"/>
        <v>1536.0332372330595</v>
      </c>
      <c r="G248" s="176">
        <f t="shared" si="79"/>
        <v>1617.0958398919602</v>
      </c>
      <c r="H248" s="176">
        <f t="shared" si="79"/>
        <v>1812.8376623361912</v>
      </c>
      <c r="I248" s="176">
        <f t="shared" si="79"/>
        <v>1988.3673670841865</v>
      </c>
      <c r="J248" s="176">
        <f t="shared" si="79"/>
        <v>2175.0181882283468</v>
      </c>
      <c r="K248" s="176">
        <f t="shared" si="79"/>
        <v>2135.812024481656</v>
      </c>
      <c r="L248" s="176">
        <f t="shared" si="79"/>
        <v>2165.2022026397804</v>
      </c>
      <c r="M248" s="176">
        <f t="shared" si="79"/>
        <v>2033.8801231097295</v>
      </c>
      <c r="N248" s="176">
        <f t="shared" si="79"/>
        <v>1806.3844812079849</v>
      </c>
      <c r="O248" s="176">
        <f t="shared" si="79"/>
        <v>1735.2862432483912</v>
      </c>
      <c r="P248" s="176">
        <f t="shared" si="79"/>
        <v>22372.535768545989</v>
      </c>
      <c r="Q248" s="175"/>
      <c r="R248" s="186">
        <f>P248/P198-1</f>
        <v>1.7357792883705425E-3</v>
      </c>
    </row>
    <row r="249" spans="1:18">
      <c r="A249" s="180"/>
      <c r="B249" s="177"/>
      <c r="C249" s="177"/>
      <c r="D249" s="176"/>
      <c r="E249" s="176"/>
      <c r="F249" s="176"/>
      <c r="G249" s="176"/>
      <c r="H249" s="176"/>
      <c r="I249" s="176"/>
      <c r="J249" s="176"/>
      <c r="K249" s="176"/>
      <c r="L249" s="176"/>
      <c r="M249" s="176"/>
      <c r="N249" s="176"/>
      <c r="O249" s="176"/>
      <c r="P249" s="176"/>
      <c r="Q249" s="175"/>
      <c r="R249" s="186"/>
    </row>
    <row r="250" spans="1:18">
      <c r="A250" s="179" t="s">
        <v>455</v>
      </c>
      <c r="B250" s="177"/>
      <c r="C250" s="177"/>
      <c r="D250" s="176">
        <f t="shared" ref="D250:P250" si="80">(D220/D235)*1000</f>
        <v>36881567.967933774</v>
      </c>
      <c r="E250" s="176">
        <f t="shared" si="80"/>
        <v>39671229.775995657</v>
      </c>
      <c r="F250" s="176">
        <f t="shared" si="80"/>
        <v>37787627.036573425</v>
      </c>
      <c r="G250" s="176">
        <f t="shared" si="80"/>
        <v>40209663.771132998</v>
      </c>
      <c r="H250" s="176">
        <f t="shared" si="80"/>
        <v>40779907.85765291</v>
      </c>
      <c r="I250" s="176">
        <f t="shared" si="80"/>
        <v>47354429.710800044</v>
      </c>
      <c r="J250" s="176">
        <f t="shared" si="80"/>
        <v>50392481.972294338</v>
      </c>
      <c r="K250" s="176">
        <f t="shared" si="80"/>
        <v>53662763.519144341</v>
      </c>
      <c r="L250" s="176">
        <f t="shared" si="80"/>
        <v>54186827.242296018</v>
      </c>
      <c r="M250" s="176">
        <f t="shared" si="80"/>
        <v>49982770.595640555</v>
      </c>
      <c r="N250" s="176">
        <f t="shared" si="80"/>
        <v>47606467.577934131</v>
      </c>
      <c r="O250" s="176">
        <f t="shared" si="80"/>
        <v>37697379.522475757</v>
      </c>
      <c r="P250" s="176">
        <f t="shared" si="80"/>
        <v>536213116.54987395</v>
      </c>
      <c r="Q250" s="175"/>
      <c r="R250" s="186">
        <f>P250/P200-1</f>
        <v>7.0757282437701186E-3</v>
      </c>
    </row>
    <row r="251" spans="1:18">
      <c r="A251" s="177"/>
      <c r="B251" s="177"/>
      <c r="C251" s="177"/>
      <c r="D251" s="176"/>
      <c r="E251" s="176"/>
      <c r="F251" s="176"/>
      <c r="G251" s="176"/>
      <c r="H251" s="176"/>
      <c r="I251" s="176"/>
      <c r="J251" s="176"/>
      <c r="K251" s="176"/>
      <c r="L251" s="176"/>
      <c r="M251" s="176"/>
      <c r="N251" s="176"/>
      <c r="O251" s="176"/>
      <c r="P251" s="176"/>
      <c r="Q251" s="175"/>
      <c r="R251" s="186"/>
    </row>
    <row r="252" spans="1:18">
      <c r="A252" s="178" t="s">
        <v>454</v>
      </c>
      <c r="B252" s="177"/>
      <c r="C252" s="177"/>
      <c r="D252" s="176">
        <f t="shared" ref="D252:P252" si="81">(D222/D237)*1000</f>
        <v>1768.2612819824828</v>
      </c>
      <c r="E252" s="176">
        <f t="shared" si="81"/>
        <v>1660.9073411481374</v>
      </c>
      <c r="F252" s="176">
        <f t="shared" si="81"/>
        <v>1569.0366786109007</v>
      </c>
      <c r="G252" s="176">
        <f t="shared" si="81"/>
        <v>1652.1823511148864</v>
      </c>
      <c r="H252" s="176">
        <f t="shared" si="81"/>
        <v>1848.3860249441939</v>
      </c>
      <c r="I252" s="176">
        <f t="shared" si="81"/>
        <v>2029.6130690423468</v>
      </c>
      <c r="J252" s="176">
        <f t="shared" si="81"/>
        <v>2218.8690611291381</v>
      </c>
      <c r="K252" s="176">
        <f t="shared" si="81"/>
        <v>2182.4435032445103</v>
      </c>
      <c r="L252" s="176">
        <f t="shared" si="81"/>
        <v>2212.2629729931109</v>
      </c>
      <c r="M252" s="176">
        <f t="shared" si="81"/>
        <v>2077.2571718557656</v>
      </c>
      <c r="N252" s="176">
        <f t="shared" si="81"/>
        <v>1847.6462971939836</v>
      </c>
      <c r="O252" s="176">
        <f t="shared" si="81"/>
        <v>1767.9314503077221</v>
      </c>
      <c r="P252" s="176">
        <f t="shared" si="81"/>
        <v>22839.363663226446</v>
      </c>
      <c r="Q252" s="175"/>
      <c r="R252" s="186">
        <f>P252/P202-1</f>
        <v>1.6469439785911089E-3</v>
      </c>
    </row>
    <row r="254" spans="1:18">
      <c r="A254" s="185" t="s">
        <v>473</v>
      </c>
      <c r="B254" s="184"/>
      <c r="C254" s="184"/>
      <c r="D254" s="183"/>
      <c r="E254" s="183"/>
      <c r="F254" s="183"/>
      <c r="G254" s="183"/>
      <c r="H254" s="183"/>
      <c r="I254" s="183"/>
      <c r="J254" s="184"/>
      <c r="K254" s="183"/>
      <c r="L254" s="183"/>
      <c r="M254" s="183"/>
      <c r="N254" s="183"/>
      <c r="O254" s="183"/>
      <c r="P254" s="183"/>
      <c r="Q254" s="175"/>
    </row>
    <row r="255" spans="1:18">
      <c r="A255" s="185" t="s">
        <v>470</v>
      </c>
      <c r="B255" s="184"/>
      <c r="C255" s="184"/>
      <c r="D255" s="183"/>
      <c r="E255" s="183"/>
      <c r="F255" s="183"/>
      <c r="G255" s="183"/>
      <c r="H255" s="183"/>
      <c r="I255" s="184"/>
      <c r="J255" s="183"/>
      <c r="K255" s="183"/>
      <c r="L255" s="183"/>
      <c r="M255" s="183"/>
      <c r="N255" s="183"/>
      <c r="O255" s="183"/>
      <c r="P255" s="183"/>
      <c r="Q255" s="182">
        <f>Q55</f>
        <v>40269</v>
      </c>
    </row>
    <row r="256" spans="1:18">
      <c r="A256" s="185" t="s">
        <v>469</v>
      </c>
      <c r="B256" s="184"/>
      <c r="C256" s="184"/>
      <c r="D256" s="183"/>
      <c r="E256" s="183"/>
      <c r="F256" s="183"/>
      <c r="G256" s="183"/>
      <c r="H256" s="183"/>
      <c r="I256" s="184"/>
      <c r="J256" s="183"/>
      <c r="K256" s="183"/>
      <c r="L256" s="183"/>
      <c r="M256" s="183"/>
      <c r="N256" s="183"/>
      <c r="O256" s="183"/>
      <c r="P256" s="183"/>
      <c r="Q256" s="182"/>
    </row>
    <row r="257" spans="1:19">
      <c r="A257" s="177"/>
      <c r="B257" s="177"/>
      <c r="C257" s="177"/>
      <c r="D257" s="176"/>
      <c r="E257" s="176"/>
      <c r="F257" s="176"/>
      <c r="G257" s="176"/>
      <c r="H257" s="176"/>
      <c r="I257" s="176"/>
      <c r="J257" s="176"/>
      <c r="K257" s="176"/>
      <c r="L257" s="176"/>
      <c r="M257" s="176"/>
      <c r="N257" s="176"/>
      <c r="O257" s="176"/>
      <c r="P257" s="176"/>
      <c r="Q257" s="175"/>
    </row>
    <row r="258" spans="1:19">
      <c r="A258" s="177"/>
      <c r="B258" s="177"/>
      <c r="C258" s="177"/>
      <c r="D258" s="139" t="s">
        <v>413</v>
      </c>
      <c r="E258" s="139" t="s">
        <v>412</v>
      </c>
      <c r="F258" s="139" t="s">
        <v>411</v>
      </c>
      <c r="G258" s="139" t="s">
        <v>410</v>
      </c>
      <c r="H258" s="139" t="s">
        <v>409</v>
      </c>
      <c r="I258" s="139" t="s">
        <v>408</v>
      </c>
      <c r="J258" s="139" t="s">
        <v>407</v>
      </c>
      <c r="K258" s="139" t="s">
        <v>406</v>
      </c>
      <c r="L258" s="139" t="s">
        <v>405</v>
      </c>
      <c r="M258" s="139" t="s">
        <v>404</v>
      </c>
      <c r="N258" s="139" t="s">
        <v>403</v>
      </c>
      <c r="O258" s="139" t="s">
        <v>402</v>
      </c>
      <c r="P258" s="139" t="s">
        <v>93</v>
      </c>
      <c r="Q258" s="175"/>
    </row>
    <row r="259" spans="1:19">
      <c r="A259" s="180" t="s">
        <v>468</v>
      </c>
      <c r="B259" s="177"/>
      <c r="C259" s="177"/>
      <c r="D259" s="176"/>
      <c r="E259" s="176"/>
      <c r="F259" s="176"/>
      <c r="G259" s="176"/>
      <c r="H259" s="176"/>
      <c r="I259" s="176"/>
      <c r="J259" s="176"/>
      <c r="K259" s="176"/>
      <c r="L259" s="176"/>
      <c r="M259" s="176"/>
      <c r="N259" s="176"/>
      <c r="O259" s="176"/>
      <c r="P259" s="176"/>
      <c r="Q259" s="175"/>
    </row>
    <row r="260" spans="1:19">
      <c r="A260" s="179" t="s">
        <v>463</v>
      </c>
      <c r="B260" s="177"/>
      <c r="C260" s="177"/>
      <c r="D260" s="176">
        <v>4359516.1715613287</v>
      </c>
      <c r="E260" s="176">
        <v>3884227.9001451833</v>
      </c>
      <c r="F260" s="176">
        <v>3626653.2320004273</v>
      </c>
      <c r="G260" s="176">
        <v>3864109.4027901003</v>
      </c>
      <c r="H260" s="176">
        <v>4467979.9120310126</v>
      </c>
      <c r="I260" s="176">
        <v>5094062.5811256804</v>
      </c>
      <c r="J260" s="176">
        <v>5716083.4072240656</v>
      </c>
      <c r="K260" s="176">
        <v>5666335.4842962911</v>
      </c>
      <c r="L260" s="176">
        <v>5725637.3845999697</v>
      </c>
      <c r="M260" s="176">
        <v>5242361.0163574647</v>
      </c>
      <c r="N260" s="176">
        <v>4455414.5275815586</v>
      </c>
      <c r="O260" s="176">
        <v>4089263.1922893953</v>
      </c>
      <c r="P260" s="176">
        <f t="shared" ref="P260:P265" si="82">SUM(D260:O260)</f>
        <v>56191644.212002479</v>
      </c>
      <c r="Q260" s="175"/>
      <c r="R260" s="186">
        <f t="shared" ref="R260:R265" si="83">P260/P210-1</f>
        <v>2.6231557558834995E-2</v>
      </c>
    </row>
    <row r="261" spans="1:19">
      <c r="A261" s="179" t="s">
        <v>462</v>
      </c>
      <c r="B261" s="177"/>
      <c r="C261" s="177"/>
      <c r="D261" s="176">
        <v>3440543.0382155366</v>
      </c>
      <c r="E261" s="176">
        <v>3425631.0347227356</v>
      </c>
      <c r="F261" s="176">
        <v>3264582.0245372453</v>
      </c>
      <c r="G261" s="176">
        <v>3405255.1334697185</v>
      </c>
      <c r="H261" s="176">
        <v>3712470.3415315696</v>
      </c>
      <c r="I261" s="176">
        <v>3885338.0446448061</v>
      </c>
      <c r="J261" s="176">
        <v>4146769.342911616</v>
      </c>
      <c r="K261" s="176">
        <v>4025402.4100144887</v>
      </c>
      <c r="L261" s="176">
        <v>4114367.6366137634</v>
      </c>
      <c r="M261" s="176">
        <v>4010174.9523847755</v>
      </c>
      <c r="N261" s="176">
        <v>3768521.5355616044</v>
      </c>
      <c r="O261" s="176">
        <v>3829463.495507251</v>
      </c>
      <c r="P261" s="176">
        <f t="shared" si="82"/>
        <v>45028518.990115114</v>
      </c>
      <c r="Q261" s="175"/>
      <c r="R261" s="186">
        <f t="shared" si="83"/>
        <v>1.3488742251246633E-2</v>
      </c>
    </row>
    <row r="262" spans="1:19">
      <c r="A262" s="179" t="s">
        <v>461</v>
      </c>
      <c r="B262" s="177"/>
      <c r="C262" s="177"/>
      <c r="D262" s="176">
        <v>250669.71523525583</v>
      </c>
      <c r="E262" s="176">
        <v>250586.00754189599</v>
      </c>
      <c r="F262" s="176">
        <v>250609.11505391813</v>
      </c>
      <c r="G262" s="176">
        <v>249753.78019650158</v>
      </c>
      <c r="H262" s="176">
        <v>249584.24166673981</v>
      </c>
      <c r="I262" s="176">
        <v>249379.11974387235</v>
      </c>
      <c r="J262" s="176">
        <v>249348.92001739558</v>
      </c>
      <c r="K262" s="176">
        <v>250225.96136561502</v>
      </c>
      <c r="L262" s="176">
        <v>251116.6180278823</v>
      </c>
      <c r="M262" s="176">
        <v>249109.94076805</v>
      </c>
      <c r="N262" s="176">
        <v>249332.59962078923</v>
      </c>
      <c r="O262" s="176">
        <v>248111.26847652139</v>
      </c>
      <c r="P262" s="176">
        <f t="shared" si="82"/>
        <v>2997827.2877144376</v>
      </c>
      <c r="Q262" s="175"/>
      <c r="R262" s="186">
        <f t="shared" si="83"/>
        <v>-1.0553219720934259E-2</v>
      </c>
    </row>
    <row r="263" spans="1:19">
      <c r="A263" s="179" t="s">
        <v>460</v>
      </c>
      <c r="B263" s="177"/>
      <c r="C263" s="177"/>
      <c r="D263" s="176">
        <v>38238.661108289023</v>
      </c>
      <c r="E263" s="176">
        <v>38365.959728446243</v>
      </c>
      <c r="F263" s="176">
        <v>38263.686117240235</v>
      </c>
      <c r="G263" s="176">
        <v>38256.94424134498</v>
      </c>
      <c r="H263" s="176">
        <v>38566.93534182346</v>
      </c>
      <c r="I263" s="176">
        <v>38473.304392769365</v>
      </c>
      <c r="J263" s="176">
        <v>38558.972393705473</v>
      </c>
      <c r="K263" s="176">
        <v>38581.020810218375</v>
      </c>
      <c r="L263" s="176">
        <v>38777.324407372398</v>
      </c>
      <c r="M263" s="176">
        <v>38918.044721609127</v>
      </c>
      <c r="N263" s="176">
        <v>39029.551182388997</v>
      </c>
      <c r="O263" s="176">
        <v>39303.568930721551</v>
      </c>
      <c r="P263" s="176">
        <f t="shared" si="82"/>
        <v>463333.97337592923</v>
      </c>
      <c r="Q263" s="175"/>
      <c r="R263" s="186">
        <f t="shared" si="83"/>
        <v>2.4380462516634616E-2</v>
      </c>
    </row>
    <row r="264" spans="1:19">
      <c r="A264" s="179" t="s">
        <v>459</v>
      </c>
      <c r="B264" s="177"/>
      <c r="C264" s="177"/>
      <c r="D264" s="176">
        <v>2313.1935956282464</v>
      </c>
      <c r="E264" s="176">
        <v>2235.7271616813009</v>
      </c>
      <c r="F264" s="176">
        <v>2140.7326305235692</v>
      </c>
      <c r="G264" s="176">
        <v>2137.6935704081634</v>
      </c>
      <c r="H264" s="176">
        <v>2622.1772632478633</v>
      </c>
      <c r="I264" s="176">
        <v>3130.9176931623938</v>
      </c>
      <c r="J264" s="176">
        <v>3277.7027735042739</v>
      </c>
      <c r="K264" s="176">
        <v>2349.7840000000001</v>
      </c>
      <c r="L264" s="176">
        <v>2382.8556891809717</v>
      </c>
      <c r="M264" s="176">
        <v>2334.967099433466</v>
      </c>
      <c r="N264" s="176">
        <v>2372.7232747068674</v>
      </c>
      <c r="O264" s="176">
        <v>2365.3196813359732</v>
      </c>
      <c r="P264" s="176">
        <f t="shared" si="82"/>
        <v>29663.794432813087</v>
      </c>
      <c r="Q264" s="175"/>
      <c r="R264" s="186">
        <f t="shared" si="83"/>
        <v>0</v>
      </c>
    </row>
    <row r="265" spans="1:19">
      <c r="A265" s="179" t="s">
        <v>458</v>
      </c>
      <c r="B265" s="177"/>
      <c r="C265" s="177"/>
      <c r="D265" s="176">
        <v>7538.3608695652165</v>
      </c>
      <c r="E265" s="176">
        <v>7320.6202898550728</v>
      </c>
      <c r="F265" s="176">
        <v>7037.7289855072459</v>
      </c>
      <c r="G265" s="176">
        <v>6972.5782608695645</v>
      </c>
      <c r="H265" s="176">
        <v>7467.9347826086951</v>
      </c>
      <c r="I265" s="176">
        <v>7930.3202898550717</v>
      </c>
      <c r="J265" s="176">
        <v>8095.4391304347828</v>
      </c>
      <c r="K265" s="176">
        <v>7897.7449275362324</v>
      </c>
      <c r="L265" s="176">
        <v>7872.6869565217403</v>
      </c>
      <c r="M265" s="176">
        <v>7781.8188405797109</v>
      </c>
      <c r="N265" s="176">
        <v>7623.4260869565232</v>
      </c>
      <c r="O265" s="176">
        <v>7516.3362318840582</v>
      </c>
      <c r="P265" s="176">
        <f t="shared" si="82"/>
        <v>91054.995652173908</v>
      </c>
      <c r="Q265" s="175"/>
      <c r="R265" s="186">
        <f t="shared" si="83"/>
        <v>6.409208430970148E-3</v>
      </c>
    </row>
    <row r="266" spans="1:19">
      <c r="A266" s="179"/>
      <c r="B266" s="177"/>
      <c r="C266" s="177"/>
      <c r="D266" s="176"/>
      <c r="E266" s="176"/>
      <c r="F266" s="176"/>
      <c r="G266" s="176"/>
      <c r="H266" s="176"/>
      <c r="I266" s="176"/>
      <c r="J266" s="176"/>
      <c r="K266" s="176"/>
      <c r="L266" s="176"/>
      <c r="M266" s="176"/>
      <c r="N266" s="176"/>
      <c r="O266" s="176"/>
      <c r="P266" s="176"/>
      <c r="Q266" s="175"/>
      <c r="R266" s="186"/>
    </row>
    <row r="267" spans="1:19">
      <c r="A267" s="180" t="s">
        <v>457</v>
      </c>
      <c r="B267" s="177"/>
      <c r="C267" s="177"/>
      <c r="D267" s="176"/>
      <c r="E267" s="176"/>
      <c r="F267" s="176"/>
      <c r="G267" s="176"/>
      <c r="H267" s="176"/>
      <c r="I267" s="176"/>
      <c r="J267" s="176"/>
      <c r="K267" s="176"/>
      <c r="L267" s="176"/>
      <c r="M267" s="176"/>
      <c r="N267" s="176"/>
      <c r="O267" s="176"/>
      <c r="P267" s="176"/>
      <c r="Q267" s="175"/>
      <c r="R267" s="186"/>
    </row>
    <row r="268" spans="1:19">
      <c r="A268" s="180" t="s">
        <v>467</v>
      </c>
      <c r="B268" s="177"/>
      <c r="C268" s="177"/>
      <c r="D268" s="176">
        <f t="shared" ref="D268:P268" si="84">SUM(D260:D267)</f>
        <v>8098819.1405856032</v>
      </c>
      <c r="E268" s="176">
        <f t="shared" si="84"/>
        <v>7608367.2495897962</v>
      </c>
      <c r="F268" s="176">
        <f t="shared" si="84"/>
        <v>7189286.5193248615</v>
      </c>
      <c r="G268" s="176">
        <f t="shared" si="84"/>
        <v>7566485.5325289434</v>
      </c>
      <c r="H268" s="176">
        <f t="shared" si="84"/>
        <v>8478691.5426170044</v>
      </c>
      <c r="I268" s="176">
        <f t="shared" si="84"/>
        <v>9278314.2878901474</v>
      </c>
      <c r="J268" s="176">
        <f t="shared" si="84"/>
        <v>10162133.784450721</v>
      </c>
      <c r="K268" s="176">
        <f t="shared" si="84"/>
        <v>9990792.4054141492</v>
      </c>
      <c r="L268" s="176">
        <f t="shared" si="84"/>
        <v>10140154.50629469</v>
      </c>
      <c r="M268" s="176">
        <f t="shared" si="84"/>
        <v>9550680.7401719131</v>
      </c>
      <c r="N268" s="176">
        <f t="shared" si="84"/>
        <v>8522294.363308005</v>
      </c>
      <c r="O268" s="176">
        <f t="shared" si="84"/>
        <v>8216023.18111711</v>
      </c>
      <c r="P268" s="176">
        <f t="shared" si="84"/>
        <v>104802043.25329295</v>
      </c>
      <c r="Q268" s="175"/>
      <c r="R268" s="186">
        <f>P268/P218-1</f>
        <v>1.9606068621933703E-2</v>
      </c>
    </row>
    <row r="269" spans="1:19">
      <c r="A269" s="180"/>
      <c r="B269" s="177"/>
      <c r="C269" s="177"/>
      <c r="D269" s="176"/>
      <c r="E269" s="176"/>
      <c r="F269" s="176"/>
      <c r="G269" s="176"/>
      <c r="H269" s="176"/>
      <c r="I269" s="176"/>
      <c r="J269" s="176"/>
      <c r="K269" s="176"/>
      <c r="L269" s="176"/>
      <c r="M269" s="176"/>
      <c r="N269" s="176"/>
      <c r="O269" s="176"/>
      <c r="P269" s="176"/>
      <c r="Q269" s="175"/>
      <c r="R269" s="186"/>
    </row>
    <row r="270" spans="1:19">
      <c r="A270" s="179" t="s">
        <v>455</v>
      </c>
      <c r="B270" s="177"/>
      <c r="C270" s="177"/>
      <c r="D270" s="176">
        <v>149226.96522002955</v>
      </c>
      <c r="E270" s="176">
        <v>160376.63412508866</v>
      </c>
      <c r="F270" s="176">
        <v>153267.54368254414</v>
      </c>
      <c r="G270" s="176">
        <v>163102.04001887803</v>
      </c>
      <c r="H270" s="176">
        <v>165543.95724005403</v>
      </c>
      <c r="I270" s="176">
        <v>191688.89153409735</v>
      </c>
      <c r="J270" s="176">
        <v>182643.09125082634</v>
      </c>
      <c r="K270" s="176">
        <v>194841.66149012998</v>
      </c>
      <c r="L270" s="176">
        <v>196364.78367057338</v>
      </c>
      <c r="M270" s="176">
        <v>181945.22890773002</v>
      </c>
      <c r="N270" s="176">
        <v>172315.78441846074</v>
      </c>
      <c r="O270" s="176">
        <v>135340.6873421054</v>
      </c>
      <c r="P270" s="176">
        <f>SUM(D270:O270)</f>
        <v>2046657.2689005176</v>
      </c>
      <c r="Q270" s="175"/>
      <c r="R270" s="186">
        <f>P270/P220-1</f>
        <v>-4.578179564628615E-2</v>
      </c>
    </row>
    <row r="271" spans="1:19">
      <c r="A271" s="177"/>
      <c r="B271" s="177"/>
      <c r="C271" s="177"/>
      <c r="D271" s="176"/>
      <c r="E271" s="176"/>
      <c r="F271" s="176"/>
      <c r="G271" s="176"/>
      <c r="H271" s="176"/>
      <c r="I271" s="176"/>
      <c r="J271" s="176"/>
      <c r="K271" s="176"/>
      <c r="L271" s="176"/>
      <c r="M271" s="176"/>
      <c r="N271" s="176"/>
      <c r="O271" s="176"/>
      <c r="P271" s="176"/>
      <c r="Q271" s="175"/>
      <c r="R271" s="186"/>
    </row>
    <row r="272" spans="1:19">
      <c r="A272" s="180" t="s">
        <v>466</v>
      </c>
      <c r="B272" s="177"/>
      <c r="C272" s="177"/>
      <c r="D272" s="176">
        <f t="shared" ref="D272:P272" si="85">SUM(D268:D270)</f>
        <v>8248046.1058056327</v>
      </c>
      <c r="E272" s="176">
        <f t="shared" si="85"/>
        <v>7768743.8837148845</v>
      </c>
      <c r="F272" s="176">
        <f t="shared" si="85"/>
        <v>7342554.063007406</v>
      </c>
      <c r="G272" s="176">
        <f t="shared" si="85"/>
        <v>7729587.5725478213</v>
      </c>
      <c r="H272" s="176">
        <f t="shared" si="85"/>
        <v>8644235.4998570587</v>
      </c>
      <c r="I272" s="176">
        <f t="shared" si="85"/>
        <v>9470003.1794242449</v>
      </c>
      <c r="J272" s="176">
        <f t="shared" si="85"/>
        <v>10344776.875701547</v>
      </c>
      <c r="K272" s="176">
        <f t="shared" si="85"/>
        <v>10185634.066904278</v>
      </c>
      <c r="L272" s="176">
        <f t="shared" si="85"/>
        <v>10336519.289965263</v>
      </c>
      <c r="M272" s="176">
        <f t="shared" si="85"/>
        <v>9732625.9690796435</v>
      </c>
      <c r="N272" s="176">
        <f t="shared" si="85"/>
        <v>8694610.147726465</v>
      </c>
      <c r="O272" s="176">
        <f t="shared" si="85"/>
        <v>8351363.8684592154</v>
      </c>
      <c r="P272" s="176">
        <f t="shared" si="85"/>
        <v>106848700.52219346</v>
      </c>
      <c r="Q272" s="175"/>
      <c r="R272" s="186">
        <f>P272/P222-1</f>
        <v>1.8269509814369256E-2</v>
      </c>
      <c r="S272" s="187">
        <v>0</v>
      </c>
    </row>
    <row r="273" spans="1:19">
      <c r="A273" s="177"/>
      <c r="B273" s="177"/>
      <c r="C273" s="177"/>
      <c r="D273" s="176"/>
      <c r="E273" s="176"/>
      <c r="F273" s="176"/>
      <c r="G273" s="176"/>
      <c r="H273" s="176"/>
      <c r="I273" s="176"/>
      <c r="J273" s="176"/>
      <c r="K273" s="176"/>
      <c r="L273" s="176"/>
      <c r="M273" s="176"/>
      <c r="N273" s="176"/>
      <c r="O273" s="176"/>
      <c r="P273" s="176"/>
      <c r="Q273" s="175"/>
      <c r="R273" s="186"/>
    </row>
    <row r="274" spans="1:19">
      <c r="A274" s="180" t="s">
        <v>465</v>
      </c>
      <c r="B274" s="177"/>
      <c r="C274" s="177"/>
      <c r="D274" s="176"/>
      <c r="E274" s="176"/>
      <c r="F274" s="176"/>
      <c r="G274" s="176"/>
      <c r="H274" s="176"/>
      <c r="I274" s="176"/>
      <c r="J274" s="176"/>
      <c r="K274" s="176"/>
      <c r="L274" s="176"/>
      <c r="M274" s="176"/>
      <c r="N274" s="176"/>
      <c r="O274" s="176"/>
      <c r="P274" s="176"/>
      <c r="Q274" s="175"/>
      <c r="R274" s="186"/>
    </row>
    <row r="275" spans="1:19">
      <c r="A275" s="179" t="s">
        <v>463</v>
      </c>
      <c r="B275" s="177"/>
      <c r="C275" s="177"/>
      <c r="D275" s="181">
        <v>4103821.3404822014</v>
      </c>
      <c r="E275" s="181">
        <v>4112404.8979200656</v>
      </c>
      <c r="F275" s="181">
        <v>4119696.4059962253</v>
      </c>
      <c r="G275" s="181">
        <v>4125652.1409123121</v>
      </c>
      <c r="H275" s="181">
        <v>4130552.266000228</v>
      </c>
      <c r="I275" s="181">
        <v>4134784.5032652891</v>
      </c>
      <c r="J275" s="181">
        <v>4139446.5126158879</v>
      </c>
      <c r="K275" s="181">
        <v>4145878.1185733271</v>
      </c>
      <c r="L275" s="181">
        <v>4149119.8926850758</v>
      </c>
      <c r="M275" s="181">
        <v>4153121.6731103403</v>
      </c>
      <c r="N275" s="181">
        <v>4159154.0734025966</v>
      </c>
      <c r="O275" s="181">
        <v>4163565.2893665158</v>
      </c>
      <c r="P275" s="176">
        <f>AVERAGE(C275:O275)</f>
        <v>4136433.0928608389</v>
      </c>
      <c r="Q275" s="175"/>
      <c r="R275" s="186">
        <f t="shared" ref="R275:R280" si="86">P275/P225-1</f>
        <v>1.4959060086898068E-2</v>
      </c>
    </row>
    <row r="276" spans="1:19">
      <c r="A276" s="179" t="s">
        <v>462</v>
      </c>
      <c r="B276" s="177"/>
      <c r="C276" s="177"/>
      <c r="D276" s="181">
        <v>507810.574972559</v>
      </c>
      <c r="E276" s="181">
        <v>508132.090307504</v>
      </c>
      <c r="F276" s="181">
        <v>508455.55661382299</v>
      </c>
      <c r="G276" s="181">
        <v>508780.83021832898</v>
      </c>
      <c r="H276" s="181">
        <v>509383.31996675598</v>
      </c>
      <c r="I276" s="181">
        <v>509987.360628928</v>
      </c>
      <c r="J276" s="181">
        <v>510592.83799265098</v>
      </c>
      <c r="K276" s="181">
        <v>511199.64625653398</v>
      </c>
      <c r="L276" s="181">
        <v>511807.687410596</v>
      </c>
      <c r="M276" s="181">
        <v>512416.87066249299</v>
      </c>
      <c r="N276" s="181">
        <v>513027.11190600297</v>
      </c>
      <c r="O276" s="181">
        <v>513638.33322864102</v>
      </c>
      <c r="P276" s="176">
        <f>AVERAGE(D276:O276)</f>
        <v>510436.01834706805</v>
      </c>
      <c r="Q276" s="175"/>
      <c r="R276" s="186">
        <f t="shared" si="86"/>
        <v>8.9948422914871706E-3</v>
      </c>
    </row>
    <row r="277" spans="1:19">
      <c r="A277" s="179" t="s">
        <v>461</v>
      </c>
      <c r="B277" s="177"/>
      <c r="C277" s="177"/>
      <c r="D277" s="181">
        <v>9572.7335779183886</v>
      </c>
      <c r="E277" s="181">
        <v>9614.4508541591094</v>
      </c>
      <c r="F277" s="181">
        <v>9644.9369377260009</v>
      </c>
      <c r="G277" s="181">
        <v>9668.9792775218193</v>
      </c>
      <c r="H277" s="181">
        <v>9694.9010513409394</v>
      </c>
      <c r="I277" s="181">
        <v>9719.6687890067114</v>
      </c>
      <c r="J277" s="181">
        <v>9746.02802063325</v>
      </c>
      <c r="K277" s="181">
        <v>9777.4899415420696</v>
      </c>
      <c r="L277" s="181">
        <v>9809.3961530918696</v>
      </c>
      <c r="M277" s="181">
        <v>9824.5377103230585</v>
      </c>
      <c r="N277" s="181">
        <v>9852.0351747076784</v>
      </c>
      <c r="O277" s="181">
        <v>9867.4066510058201</v>
      </c>
      <c r="P277" s="176">
        <f>AVERAGE(D277:O277)</f>
        <v>9732.7136782480593</v>
      </c>
      <c r="Q277" s="175"/>
      <c r="R277" s="186">
        <f t="shared" si="86"/>
        <v>4.5817291784053138E-2</v>
      </c>
    </row>
    <row r="278" spans="1:19">
      <c r="A278" s="179" t="s">
        <v>460</v>
      </c>
      <c r="B278" s="177"/>
      <c r="C278" s="177"/>
      <c r="D278" s="181">
        <v>3497.5074960734801</v>
      </c>
      <c r="E278" s="181">
        <v>3504.5341972127299</v>
      </c>
      <c r="F278" s="181">
        <v>3511.5960990686499</v>
      </c>
      <c r="G278" s="181">
        <v>3518.69353234552</v>
      </c>
      <c r="H278" s="181">
        <v>3525.82682262965</v>
      </c>
      <c r="I278" s="181">
        <v>3532.99629041853</v>
      </c>
      <c r="J278" s="181">
        <v>3540.2022511497898</v>
      </c>
      <c r="K278" s="181">
        <v>3547.4450152299801</v>
      </c>
      <c r="L278" s="181">
        <v>3554.7248880632201</v>
      </c>
      <c r="M278" s="181">
        <v>3562.0421700796601</v>
      </c>
      <c r="N278" s="181">
        <v>3569.39715676379</v>
      </c>
      <c r="O278" s="181">
        <v>3576.7901386825702</v>
      </c>
      <c r="P278" s="176">
        <f>AVERAGE(D278:O278)</f>
        <v>3536.8130048097978</v>
      </c>
      <c r="Q278" s="175"/>
      <c r="R278" s="186">
        <f t="shared" si="86"/>
        <v>2.438029050350754E-2</v>
      </c>
    </row>
    <row r="279" spans="1:19">
      <c r="A279" s="179" t="s">
        <v>459</v>
      </c>
      <c r="B279" s="177"/>
      <c r="C279" s="177"/>
      <c r="D279" s="181">
        <v>191</v>
      </c>
      <c r="E279" s="181">
        <v>191</v>
      </c>
      <c r="F279" s="181">
        <v>191</v>
      </c>
      <c r="G279" s="181">
        <v>191</v>
      </c>
      <c r="H279" s="181">
        <v>191</v>
      </c>
      <c r="I279" s="181">
        <v>191</v>
      </c>
      <c r="J279" s="181">
        <v>191</v>
      </c>
      <c r="K279" s="181">
        <v>191</v>
      </c>
      <c r="L279" s="181">
        <v>191</v>
      </c>
      <c r="M279" s="181">
        <v>191</v>
      </c>
      <c r="N279" s="181">
        <v>191</v>
      </c>
      <c r="O279" s="181">
        <v>191</v>
      </c>
      <c r="P279" s="176">
        <f>AVERAGE(D279:O279)</f>
        <v>191</v>
      </c>
      <c r="Q279" s="175"/>
      <c r="R279" s="186">
        <f t="shared" si="86"/>
        <v>0</v>
      </c>
    </row>
    <row r="280" spans="1:19">
      <c r="A280" s="179" t="s">
        <v>458</v>
      </c>
      <c r="B280" s="177"/>
      <c r="C280" s="177"/>
      <c r="D280" s="181">
        <v>26</v>
      </c>
      <c r="E280" s="181">
        <v>26</v>
      </c>
      <c r="F280" s="181">
        <v>26</v>
      </c>
      <c r="G280" s="181">
        <v>26</v>
      </c>
      <c r="H280" s="181">
        <v>26</v>
      </c>
      <c r="I280" s="181">
        <v>26</v>
      </c>
      <c r="J280" s="181">
        <v>26</v>
      </c>
      <c r="K280" s="181">
        <v>26</v>
      </c>
      <c r="L280" s="181">
        <v>26</v>
      </c>
      <c r="M280" s="181">
        <v>26</v>
      </c>
      <c r="N280" s="181">
        <v>26</v>
      </c>
      <c r="O280" s="181">
        <v>26</v>
      </c>
      <c r="P280" s="176">
        <f>AVERAGE(D280:O280)</f>
        <v>26</v>
      </c>
      <c r="Q280" s="175"/>
      <c r="R280" s="186">
        <f t="shared" si="86"/>
        <v>6.4516129032259339E-3</v>
      </c>
    </row>
    <row r="281" spans="1:19">
      <c r="A281" s="179"/>
      <c r="B281" s="177"/>
      <c r="C281" s="177"/>
      <c r="D281" s="176"/>
      <c r="E281" s="176"/>
      <c r="F281" s="176"/>
      <c r="G281" s="176"/>
      <c r="H281" s="176"/>
      <c r="I281" s="176"/>
      <c r="J281" s="176"/>
      <c r="K281" s="176"/>
      <c r="L281" s="176"/>
      <c r="M281" s="176"/>
      <c r="N281" s="176"/>
      <c r="O281" s="176"/>
      <c r="P281" s="176"/>
      <c r="Q281" s="175"/>
      <c r="R281" s="186"/>
    </row>
    <row r="282" spans="1:19">
      <c r="A282" s="180" t="s">
        <v>457</v>
      </c>
      <c r="B282" s="177"/>
      <c r="C282" s="177"/>
      <c r="D282" s="176"/>
      <c r="E282" s="176"/>
      <c r="F282" s="176"/>
      <c r="G282" s="176"/>
      <c r="H282" s="176"/>
      <c r="I282" s="176"/>
      <c r="J282" s="176"/>
      <c r="K282" s="176"/>
      <c r="L282" s="176"/>
      <c r="M282" s="176"/>
      <c r="N282" s="176"/>
      <c r="O282" s="176"/>
      <c r="P282" s="176"/>
      <c r="Q282" s="175"/>
      <c r="R282" s="186"/>
    </row>
    <row r="283" spans="1:19">
      <c r="A283" s="180" t="s">
        <v>465</v>
      </c>
      <c r="B283" s="177"/>
      <c r="C283" s="177"/>
      <c r="D283" s="176">
        <f t="shared" ref="D283:P283" si="87">SUM(D275:D282)</f>
        <v>4624919.1565287523</v>
      </c>
      <c r="E283" s="176">
        <f t="shared" si="87"/>
        <v>4633872.9732789416</v>
      </c>
      <c r="F283" s="176">
        <f t="shared" si="87"/>
        <v>4641525.4956468428</v>
      </c>
      <c r="G283" s="176">
        <f t="shared" si="87"/>
        <v>4647837.6439405084</v>
      </c>
      <c r="H283" s="176">
        <f t="shared" si="87"/>
        <v>4653373.3138409536</v>
      </c>
      <c r="I283" s="176">
        <f t="shared" si="87"/>
        <v>4658241.5289736418</v>
      </c>
      <c r="J283" s="176">
        <f t="shared" si="87"/>
        <v>4663542.5808803216</v>
      </c>
      <c r="K283" s="176">
        <f t="shared" si="87"/>
        <v>4670619.6997866333</v>
      </c>
      <c r="L283" s="176">
        <f t="shared" si="87"/>
        <v>4674508.7011368265</v>
      </c>
      <c r="M283" s="176">
        <f t="shared" si="87"/>
        <v>4679142.1236532358</v>
      </c>
      <c r="N283" s="176">
        <f t="shared" si="87"/>
        <v>4685819.6176400715</v>
      </c>
      <c r="O283" s="176">
        <f t="shared" si="87"/>
        <v>4690864.819384845</v>
      </c>
      <c r="P283" s="176">
        <f t="shared" si="87"/>
        <v>4660355.6378909647</v>
      </c>
      <c r="Q283" s="175"/>
      <c r="R283" s="186">
        <f>P283/P233-1</f>
        <v>1.437125189762023E-2</v>
      </c>
    </row>
    <row r="284" spans="1:19">
      <c r="A284" s="180"/>
      <c r="B284" s="177"/>
      <c r="C284" s="177"/>
      <c r="D284" s="176"/>
      <c r="E284" s="176"/>
      <c r="F284" s="176"/>
      <c r="G284" s="176"/>
      <c r="H284" s="176"/>
      <c r="I284" s="176"/>
      <c r="J284" s="176"/>
      <c r="K284" s="176"/>
      <c r="L284" s="176"/>
      <c r="M284" s="176"/>
      <c r="N284" s="176"/>
      <c r="O284" s="176"/>
      <c r="P284" s="176"/>
      <c r="Q284" s="175"/>
      <c r="R284" s="186"/>
    </row>
    <row r="285" spans="1:19">
      <c r="A285" s="179" t="s">
        <v>455</v>
      </c>
      <c r="B285" s="177"/>
      <c r="C285" s="177"/>
      <c r="D285" s="181">
        <v>4</v>
      </c>
      <c r="E285" s="181">
        <v>4</v>
      </c>
      <c r="F285" s="181">
        <v>4</v>
      </c>
      <c r="G285" s="181">
        <v>4</v>
      </c>
      <c r="H285" s="181">
        <v>4</v>
      </c>
      <c r="I285" s="181">
        <v>3</v>
      </c>
      <c r="J285" s="181">
        <v>3</v>
      </c>
      <c r="K285" s="181">
        <v>3</v>
      </c>
      <c r="L285" s="181">
        <v>3</v>
      </c>
      <c r="M285" s="181">
        <v>3</v>
      </c>
      <c r="N285" s="181">
        <v>3</v>
      </c>
      <c r="O285" s="181">
        <v>3</v>
      </c>
      <c r="P285" s="176">
        <f>AVERAGE(D285:O285)</f>
        <v>3.4166666666666665</v>
      </c>
      <c r="Q285" s="175"/>
      <c r="R285" s="186">
        <f>P285/P235-1</f>
        <v>-0.14583333333333337</v>
      </c>
    </row>
    <row r="286" spans="1:19">
      <c r="A286" s="177"/>
      <c r="B286" s="177"/>
      <c r="C286" s="177"/>
      <c r="D286" s="176"/>
      <c r="E286" s="176"/>
      <c r="F286" s="176"/>
      <c r="G286" s="176"/>
      <c r="H286" s="176"/>
      <c r="I286" s="176"/>
      <c r="J286" s="176"/>
      <c r="K286" s="176"/>
      <c r="L286" s="176"/>
      <c r="M286" s="176"/>
      <c r="N286" s="176"/>
      <c r="O286" s="176"/>
      <c r="P286" s="176"/>
      <c r="Q286" s="175"/>
      <c r="R286" s="186"/>
    </row>
    <row r="287" spans="1:19">
      <c r="A287" s="178" t="s">
        <v>464</v>
      </c>
      <c r="B287" s="177"/>
      <c r="C287" s="177"/>
      <c r="D287" s="176">
        <f t="shared" ref="D287:P287" si="88">SUM(D283:D285)</f>
        <v>4624923.1565287523</v>
      </c>
      <c r="E287" s="176">
        <f t="shared" si="88"/>
        <v>4633876.9732789416</v>
      </c>
      <c r="F287" s="176">
        <f t="shared" si="88"/>
        <v>4641529.4956468428</v>
      </c>
      <c r="G287" s="176">
        <f t="shared" si="88"/>
        <v>4647841.6439405084</v>
      </c>
      <c r="H287" s="176">
        <f t="shared" si="88"/>
        <v>4653377.3138409536</v>
      </c>
      <c r="I287" s="176">
        <f t="shared" si="88"/>
        <v>4658244.5289736418</v>
      </c>
      <c r="J287" s="176">
        <f t="shared" si="88"/>
        <v>4663545.5808803216</v>
      </c>
      <c r="K287" s="176">
        <f t="shared" si="88"/>
        <v>4670622.6997866333</v>
      </c>
      <c r="L287" s="176">
        <f t="shared" si="88"/>
        <v>4674511.7011368265</v>
      </c>
      <c r="M287" s="176">
        <f t="shared" si="88"/>
        <v>4679145.1236532358</v>
      </c>
      <c r="N287" s="176">
        <f t="shared" si="88"/>
        <v>4685822.6176400715</v>
      </c>
      <c r="O287" s="176">
        <f t="shared" si="88"/>
        <v>4690867.819384845</v>
      </c>
      <c r="P287" s="176">
        <f t="shared" si="88"/>
        <v>4660359.0545576317</v>
      </c>
      <c r="Q287" s="175"/>
      <c r="R287" s="186">
        <f>P287/P237-1</f>
        <v>1.4371112417463028E-2</v>
      </c>
      <c r="S287" s="187">
        <v>0</v>
      </c>
    </row>
    <row r="288" spans="1:19">
      <c r="A288" s="177"/>
      <c r="B288" s="177"/>
      <c r="C288" s="177"/>
      <c r="D288" s="176"/>
      <c r="E288" s="176"/>
      <c r="F288" s="176"/>
      <c r="G288" s="176"/>
      <c r="H288" s="176"/>
      <c r="I288" s="176"/>
      <c r="J288" s="176"/>
      <c r="K288" s="176"/>
      <c r="L288" s="176"/>
      <c r="M288" s="176"/>
      <c r="N288" s="176"/>
      <c r="O288" s="176"/>
      <c r="P288" s="176"/>
      <c r="Q288" s="175"/>
      <c r="R288" s="186"/>
    </row>
    <row r="289" spans="1:18">
      <c r="A289" s="180" t="s">
        <v>456</v>
      </c>
      <c r="B289" s="177"/>
      <c r="C289" s="177"/>
      <c r="D289" s="176"/>
      <c r="E289" s="176"/>
      <c r="F289" s="176"/>
      <c r="G289" s="176"/>
      <c r="H289" s="176"/>
      <c r="I289" s="176"/>
      <c r="J289" s="176"/>
      <c r="K289" s="176"/>
      <c r="L289" s="176"/>
      <c r="M289" s="176"/>
      <c r="N289" s="176"/>
      <c r="O289" s="176"/>
      <c r="P289" s="176"/>
      <c r="Q289" s="175"/>
      <c r="R289" s="186"/>
    </row>
    <row r="290" spans="1:18">
      <c r="A290" s="179" t="s">
        <v>463</v>
      </c>
      <c r="B290" s="177"/>
      <c r="C290" s="177"/>
      <c r="D290" s="176">
        <f t="shared" ref="D290:P290" si="89">(D260/D275)*1000</f>
        <v>1062.3065211335645</v>
      </c>
      <c r="E290" s="176">
        <f t="shared" si="89"/>
        <v>944.51494844530328</v>
      </c>
      <c r="F290" s="176">
        <f t="shared" si="89"/>
        <v>880.32050777378333</v>
      </c>
      <c r="G290" s="176">
        <f t="shared" si="89"/>
        <v>936.60572215272225</v>
      </c>
      <c r="H290" s="176">
        <f t="shared" si="89"/>
        <v>1081.6906854824838</v>
      </c>
      <c r="I290" s="176">
        <f t="shared" si="89"/>
        <v>1232.0019524845461</v>
      </c>
      <c r="J290" s="176">
        <f t="shared" si="89"/>
        <v>1380.8810887646512</v>
      </c>
      <c r="K290" s="176">
        <f t="shared" si="89"/>
        <v>1366.7395235068275</v>
      </c>
      <c r="L290" s="176">
        <f t="shared" si="89"/>
        <v>1379.9643135630533</v>
      </c>
      <c r="M290" s="176">
        <f t="shared" si="89"/>
        <v>1262.2700293852395</v>
      </c>
      <c r="N290" s="176">
        <f t="shared" si="89"/>
        <v>1071.2309399821277</v>
      </c>
      <c r="O290" s="176">
        <f t="shared" si="89"/>
        <v>982.1542135374018</v>
      </c>
      <c r="P290" s="176">
        <f t="shared" si="89"/>
        <v>13584.56499852128</v>
      </c>
      <c r="Q290" s="175"/>
      <c r="R290" s="186">
        <f t="shared" ref="R290:R295" si="90">P290/P240-1</f>
        <v>1.110635681302452E-2</v>
      </c>
    </row>
    <row r="291" spans="1:18">
      <c r="A291" s="179" t="s">
        <v>462</v>
      </c>
      <c r="B291" s="177"/>
      <c r="C291" s="177"/>
      <c r="D291" s="176">
        <f t="shared" ref="D291:P291" si="91">(D261/D276)*1000</f>
        <v>6775.2488974879188</v>
      </c>
      <c r="E291" s="176">
        <f t="shared" si="91"/>
        <v>6741.6152218405696</v>
      </c>
      <c r="F291" s="176">
        <f t="shared" si="91"/>
        <v>6420.5848123255491</v>
      </c>
      <c r="G291" s="176">
        <f t="shared" si="91"/>
        <v>6692.9705901231555</v>
      </c>
      <c r="H291" s="176">
        <f t="shared" si="91"/>
        <v>7288.1662905135126</v>
      </c>
      <c r="I291" s="176">
        <f t="shared" si="91"/>
        <v>7618.4987013272621</v>
      </c>
      <c r="J291" s="176">
        <f t="shared" si="91"/>
        <v>8121.4796494487855</v>
      </c>
      <c r="K291" s="176">
        <f t="shared" si="91"/>
        <v>7874.4233089598647</v>
      </c>
      <c r="L291" s="176">
        <f t="shared" si="91"/>
        <v>8038.893783385136</v>
      </c>
      <c r="M291" s="176">
        <f t="shared" si="91"/>
        <v>7826.0010198339196</v>
      </c>
      <c r="N291" s="176">
        <f t="shared" si="91"/>
        <v>7345.6576623421697</v>
      </c>
      <c r="O291" s="176">
        <f t="shared" si="91"/>
        <v>7455.5640569813213</v>
      </c>
      <c r="P291" s="176">
        <f t="shared" si="91"/>
        <v>88215.794676735037</v>
      </c>
      <c r="Q291" s="175"/>
      <c r="R291" s="186">
        <f t="shared" si="90"/>
        <v>4.4538383858867547E-3</v>
      </c>
    </row>
    <row r="292" spans="1:18">
      <c r="A292" s="179" t="s">
        <v>461</v>
      </c>
      <c r="B292" s="177"/>
      <c r="C292" s="177"/>
      <c r="D292" s="176">
        <f t="shared" ref="D292:P292" si="92">(D262/D277)*1000</f>
        <v>26185.802957420707</v>
      </c>
      <c r="E292" s="176">
        <f t="shared" si="92"/>
        <v>26063.475838923776</v>
      </c>
      <c r="F292" s="176">
        <f t="shared" si="92"/>
        <v>25983.489230879775</v>
      </c>
      <c r="G292" s="176">
        <f t="shared" si="92"/>
        <v>25830.418395571745</v>
      </c>
      <c r="H292" s="176">
        <f t="shared" si="92"/>
        <v>25743.866837322577</v>
      </c>
      <c r="I292" s="176">
        <f t="shared" si="92"/>
        <v>25657.162312560376</v>
      </c>
      <c r="J292" s="176">
        <f t="shared" si="92"/>
        <v>25584.670954105681</v>
      </c>
      <c r="K292" s="176">
        <f t="shared" si="92"/>
        <v>25592.044876719177</v>
      </c>
      <c r="L292" s="176">
        <f t="shared" si="92"/>
        <v>25599.600027238343</v>
      </c>
      <c r="M292" s="176">
        <f t="shared" si="92"/>
        <v>25355.894405728588</v>
      </c>
      <c r="N292" s="176">
        <f t="shared" si="92"/>
        <v>25307.725276994581</v>
      </c>
      <c r="O292" s="176">
        <f t="shared" si="92"/>
        <v>25144.526546013032</v>
      </c>
      <c r="P292" s="176">
        <f t="shared" si="92"/>
        <v>308015.56347171438</v>
      </c>
      <c r="Q292" s="175"/>
      <c r="R292" s="186">
        <f t="shared" si="90"/>
        <v>-5.3900917443070018E-2</v>
      </c>
    </row>
    <row r="293" spans="1:18">
      <c r="A293" s="179" t="s">
        <v>460</v>
      </c>
      <c r="B293" s="177"/>
      <c r="C293" s="177"/>
      <c r="D293" s="176">
        <f t="shared" ref="D293:P293" si="93">(D263/D278)*1000</f>
        <v>10933.117699166658</v>
      </c>
      <c r="E293" s="176">
        <f t="shared" si="93"/>
        <v>10947.520431947829</v>
      </c>
      <c r="F293" s="176">
        <f t="shared" si="93"/>
        <v>10896.38017521109</v>
      </c>
      <c r="G293" s="176">
        <f t="shared" si="93"/>
        <v>10872.485452247769</v>
      </c>
      <c r="H293" s="176">
        <f t="shared" si="93"/>
        <v>10938.408856127333</v>
      </c>
      <c r="I293" s="176">
        <f t="shared" si="93"/>
        <v>10889.70981857773</v>
      </c>
      <c r="J293" s="176">
        <f t="shared" si="93"/>
        <v>10891.742804011339</v>
      </c>
      <c r="K293" s="176">
        <f t="shared" si="93"/>
        <v>10875.720594563514</v>
      </c>
      <c r="L293" s="176">
        <f t="shared" si="93"/>
        <v>10908.671030376165</v>
      </c>
      <c r="M293" s="176">
        <f t="shared" si="93"/>
        <v>10925.76754102234</v>
      </c>
      <c r="N293" s="176">
        <f t="shared" si="93"/>
        <v>10934.493828581215</v>
      </c>
      <c r="O293" s="176">
        <f t="shared" si="93"/>
        <v>10988.502933302689</v>
      </c>
      <c r="P293" s="176">
        <f t="shared" si="93"/>
        <v>131003.24296077574</v>
      </c>
      <c r="Q293" s="175"/>
      <c r="R293" s="186">
        <f t="shared" si="90"/>
        <v>1.6791920809389183E-7</v>
      </c>
    </row>
    <row r="294" spans="1:18">
      <c r="A294" s="179" t="s">
        <v>459</v>
      </c>
      <c r="B294" s="177"/>
      <c r="C294" s="177"/>
      <c r="D294" s="176">
        <f t="shared" ref="D294:P294" si="94">(D264/D279)*1000</f>
        <v>12110.96123365574</v>
      </c>
      <c r="E294" s="176">
        <f t="shared" si="94"/>
        <v>11705.377809849742</v>
      </c>
      <c r="F294" s="176">
        <f t="shared" si="94"/>
        <v>11208.024243578895</v>
      </c>
      <c r="G294" s="176">
        <f t="shared" si="94"/>
        <v>11192.112934074155</v>
      </c>
      <c r="H294" s="176">
        <f t="shared" si="94"/>
        <v>13728.676770931221</v>
      </c>
      <c r="I294" s="176">
        <f t="shared" si="94"/>
        <v>16392.239231216721</v>
      </c>
      <c r="J294" s="176">
        <f t="shared" si="94"/>
        <v>17160.747505257979</v>
      </c>
      <c r="K294" s="176">
        <f t="shared" si="94"/>
        <v>12302.534031413612</v>
      </c>
      <c r="L294" s="176">
        <f t="shared" si="94"/>
        <v>12475.68423654959</v>
      </c>
      <c r="M294" s="176">
        <f t="shared" si="94"/>
        <v>12224.95863577731</v>
      </c>
      <c r="N294" s="176">
        <f t="shared" si="94"/>
        <v>12422.634946109254</v>
      </c>
      <c r="O294" s="176">
        <f t="shared" si="94"/>
        <v>12383.872677151692</v>
      </c>
      <c r="P294" s="176">
        <f t="shared" si="94"/>
        <v>155307.82425556588</v>
      </c>
      <c r="Q294" s="175"/>
      <c r="R294" s="186">
        <f t="shared" si="90"/>
        <v>0</v>
      </c>
    </row>
    <row r="295" spans="1:18">
      <c r="A295" s="179" t="s">
        <v>458</v>
      </c>
      <c r="B295" s="177"/>
      <c r="C295" s="177"/>
      <c r="D295" s="176">
        <f t="shared" ref="D295:P295" si="95">(D265/D280)*1000</f>
        <v>289936.95652173908</v>
      </c>
      <c r="E295" s="176">
        <f t="shared" si="95"/>
        <v>281562.31884057971</v>
      </c>
      <c r="F295" s="176">
        <f t="shared" si="95"/>
        <v>270681.88405797101</v>
      </c>
      <c r="G295" s="176">
        <f t="shared" si="95"/>
        <v>268176.08695652173</v>
      </c>
      <c r="H295" s="176">
        <f t="shared" si="95"/>
        <v>287228.26086956519</v>
      </c>
      <c r="I295" s="176">
        <f t="shared" si="95"/>
        <v>305012.31884057965</v>
      </c>
      <c r="J295" s="176">
        <f t="shared" si="95"/>
        <v>311363.04347826086</v>
      </c>
      <c r="K295" s="176">
        <f t="shared" si="95"/>
        <v>303759.4202898551</v>
      </c>
      <c r="L295" s="176">
        <f t="shared" si="95"/>
        <v>302795.65217391308</v>
      </c>
      <c r="M295" s="176">
        <f t="shared" si="95"/>
        <v>299300.72463768121</v>
      </c>
      <c r="N295" s="176">
        <f t="shared" si="95"/>
        <v>293208.69565217395</v>
      </c>
      <c r="O295" s="176">
        <f t="shared" si="95"/>
        <v>289089.85507246375</v>
      </c>
      <c r="P295" s="176">
        <f t="shared" si="95"/>
        <v>3502115.2173913042</v>
      </c>
      <c r="Q295" s="175"/>
      <c r="R295" s="186">
        <f t="shared" si="90"/>
        <v>-4.2132648715553778E-5</v>
      </c>
    </row>
    <row r="296" spans="1:18">
      <c r="A296" s="179"/>
      <c r="B296" s="177"/>
      <c r="C296" s="177"/>
      <c r="D296" s="176"/>
      <c r="E296" s="176"/>
      <c r="F296" s="176"/>
      <c r="G296" s="176"/>
      <c r="H296" s="176"/>
      <c r="I296" s="176"/>
      <c r="J296" s="176"/>
      <c r="K296" s="176"/>
      <c r="L296" s="176"/>
      <c r="M296" s="176"/>
      <c r="N296" s="176"/>
      <c r="O296" s="176"/>
      <c r="P296" s="176"/>
      <c r="Q296" s="175"/>
      <c r="R296" s="186"/>
    </row>
    <row r="297" spans="1:18">
      <c r="A297" s="180" t="s">
        <v>457</v>
      </c>
      <c r="B297" s="177"/>
      <c r="C297" s="177"/>
      <c r="D297" s="176"/>
      <c r="E297" s="176"/>
      <c r="F297" s="176"/>
      <c r="G297" s="176"/>
      <c r="H297" s="176"/>
      <c r="I297" s="176"/>
      <c r="J297" s="176"/>
      <c r="K297" s="176"/>
      <c r="L297" s="176"/>
      <c r="M297" s="176"/>
      <c r="N297" s="176"/>
      <c r="O297" s="176"/>
      <c r="P297" s="176"/>
      <c r="Q297" s="175"/>
      <c r="R297" s="186"/>
    </row>
    <row r="298" spans="1:18">
      <c r="A298" s="180" t="s">
        <v>456</v>
      </c>
      <c r="B298" s="177"/>
      <c r="C298" s="177"/>
      <c r="D298" s="176">
        <f t="shared" ref="D298:P298" si="96">(D268/D283)*1000</f>
        <v>1751.1266395117266</v>
      </c>
      <c r="E298" s="176">
        <f t="shared" si="96"/>
        <v>1641.9024201705931</v>
      </c>
      <c r="F298" s="176">
        <f t="shared" si="96"/>
        <v>1548.9059633664606</v>
      </c>
      <c r="G298" s="176">
        <f t="shared" si="96"/>
        <v>1627.9582274982308</v>
      </c>
      <c r="H298" s="176">
        <f t="shared" si="96"/>
        <v>1822.0527283719225</v>
      </c>
      <c r="I298" s="176">
        <f t="shared" si="96"/>
        <v>1991.8061848404097</v>
      </c>
      <c r="J298" s="176">
        <f t="shared" si="96"/>
        <v>2179.0588609855577</v>
      </c>
      <c r="K298" s="176">
        <f t="shared" si="96"/>
        <v>2139.0721248125933</v>
      </c>
      <c r="L298" s="176">
        <f t="shared" si="96"/>
        <v>2169.2449740929214</v>
      </c>
      <c r="M298" s="176">
        <f t="shared" si="96"/>
        <v>2041.1178989184516</v>
      </c>
      <c r="N298" s="176">
        <f t="shared" si="96"/>
        <v>1818.7414494628167</v>
      </c>
      <c r="O298" s="176">
        <f t="shared" si="96"/>
        <v>1751.4943400553059</v>
      </c>
      <c r="P298" s="176">
        <f t="shared" si="96"/>
        <v>22487.992633266269</v>
      </c>
      <c r="Q298" s="175"/>
      <c r="R298" s="186">
        <f>P298/P248-1</f>
        <v>5.1606516987940942E-3</v>
      </c>
    </row>
    <row r="299" spans="1:18">
      <c r="A299" s="180"/>
      <c r="B299" s="177"/>
      <c r="C299" s="177"/>
      <c r="D299" s="176"/>
      <c r="E299" s="176"/>
      <c r="F299" s="176"/>
      <c r="G299" s="176"/>
      <c r="H299" s="176"/>
      <c r="I299" s="176"/>
      <c r="J299" s="176"/>
      <c r="K299" s="176"/>
      <c r="L299" s="176"/>
      <c r="M299" s="176"/>
      <c r="N299" s="176"/>
      <c r="O299" s="176"/>
      <c r="P299" s="176"/>
      <c r="Q299" s="175"/>
      <c r="R299" s="186"/>
    </row>
    <row r="300" spans="1:18">
      <c r="A300" s="179" t="s">
        <v>455</v>
      </c>
      <c r="B300" s="177"/>
      <c r="C300" s="177"/>
      <c r="D300" s="176">
        <f t="shared" ref="D300:P300" si="97">(D270/D285)*1000</f>
        <v>37306741.305007391</v>
      </c>
      <c r="E300" s="176">
        <f t="shared" si="97"/>
        <v>40094158.531272165</v>
      </c>
      <c r="F300" s="176">
        <f t="shared" si="97"/>
        <v>38316885.920636036</v>
      </c>
      <c r="G300" s="176">
        <f t="shared" si="97"/>
        <v>40775510.004719511</v>
      </c>
      <c r="H300" s="176">
        <f t="shared" si="97"/>
        <v>41385989.31001351</v>
      </c>
      <c r="I300" s="176">
        <f t="shared" si="97"/>
        <v>63896297.17803245</v>
      </c>
      <c r="J300" s="176">
        <f t="shared" si="97"/>
        <v>60881030.416942112</v>
      </c>
      <c r="K300" s="176">
        <f t="shared" si="97"/>
        <v>64947220.496709988</v>
      </c>
      <c r="L300" s="176">
        <f t="shared" si="97"/>
        <v>65454927.890191123</v>
      </c>
      <c r="M300" s="176">
        <f t="shared" si="97"/>
        <v>60648409.635910004</v>
      </c>
      <c r="N300" s="176">
        <f t="shared" si="97"/>
        <v>57438594.806153581</v>
      </c>
      <c r="O300" s="176">
        <f t="shared" si="97"/>
        <v>45113562.447368465</v>
      </c>
      <c r="P300" s="176">
        <f t="shared" si="97"/>
        <v>599021639.67820036</v>
      </c>
      <c r="Q300" s="175"/>
      <c r="R300" s="186">
        <f>P300/P250-1</f>
        <v>0.11713350753605534</v>
      </c>
    </row>
    <row r="301" spans="1:18">
      <c r="A301" s="177"/>
      <c r="B301" s="177"/>
      <c r="C301" s="177"/>
      <c r="D301" s="176"/>
      <c r="E301" s="176"/>
      <c r="F301" s="176"/>
      <c r="G301" s="176"/>
      <c r="H301" s="176"/>
      <c r="I301" s="176"/>
      <c r="J301" s="176"/>
      <c r="K301" s="176"/>
      <c r="L301" s="176"/>
      <c r="M301" s="176"/>
      <c r="N301" s="176"/>
      <c r="O301" s="176"/>
      <c r="P301" s="176"/>
      <c r="Q301" s="175"/>
      <c r="R301" s="186"/>
    </row>
    <row r="302" spans="1:18">
      <c r="A302" s="178" t="s">
        <v>454</v>
      </c>
      <c r="B302" s="177"/>
      <c r="C302" s="177"/>
      <c r="D302" s="176">
        <f t="shared" ref="D302:P302" si="98">(D272/D287)*1000</f>
        <v>1783.3909508663544</v>
      </c>
      <c r="E302" s="176">
        <f t="shared" si="98"/>
        <v>1676.5106040822884</v>
      </c>
      <c r="F302" s="176">
        <f t="shared" si="98"/>
        <v>1581.925541977871</v>
      </c>
      <c r="G302" s="176">
        <f t="shared" si="98"/>
        <v>1663.0488223765221</v>
      </c>
      <c r="H302" s="176">
        <f t="shared" si="98"/>
        <v>1857.6261748957561</v>
      </c>
      <c r="I302" s="176">
        <f t="shared" si="98"/>
        <v>2032.9553591534589</v>
      </c>
      <c r="J302" s="176">
        <f t="shared" si="98"/>
        <v>2218.2214575350627</v>
      </c>
      <c r="K302" s="176">
        <f t="shared" si="98"/>
        <v>2180.7871715627093</v>
      </c>
      <c r="L302" s="176">
        <f t="shared" si="98"/>
        <v>2211.2511318458037</v>
      </c>
      <c r="M302" s="176">
        <f t="shared" si="98"/>
        <v>2080.0008787675533</v>
      </c>
      <c r="N302" s="176">
        <f t="shared" si="98"/>
        <v>1855.5141449433152</v>
      </c>
      <c r="O302" s="176">
        <f t="shared" si="98"/>
        <v>1780.3451706627718</v>
      </c>
      <c r="P302" s="176">
        <f t="shared" si="98"/>
        <v>22927.139147722966</v>
      </c>
      <c r="Q302" s="175"/>
      <c r="R302" s="186">
        <f>P302/P252-1</f>
        <v>3.843166814574861E-3</v>
      </c>
    </row>
    <row r="304" spans="1:18">
      <c r="A304" s="185" t="s">
        <v>472</v>
      </c>
      <c r="B304" s="184"/>
      <c r="C304" s="184"/>
      <c r="D304" s="183"/>
      <c r="E304" s="183"/>
      <c r="F304" s="183"/>
      <c r="G304" s="183"/>
      <c r="H304" s="183"/>
      <c r="I304" s="183"/>
      <c r="J304" s="184"/>
      <c r="K304" s="183"/>
      <c r="L304" s="183"/>
      <c r="M304" s="183"/>
      <c r="N304" s="183"/>
      <c r="O304" s="183"/>
      <c r="P304" s="183"/>
      <c r="Q304" s="175"/>
    </row>
    <row r="305" spans="1:18">
      <c r="A305" s="185" t="s">
        <v>470</v>
      </c>
      <c r="B305" s="184"/>
      <c r="C305" s="184"/>
      <c r="D305" s="183"/>
      <c r="E305" s="183"/>
      <c r="F305" s="183"/>
      <c r="G305" s="183"/>
      <c r="H305" s="183"/>
      <c r="I305" s="184"/>
      <c r="J305" s="183"/>
      <c r="K305" s="183"/>
      <c r="L305" s="183"/>
      <c r="M305" s="183"/>
      <c r="N305" s="183"/>
      <c r="O305" s="183"/>
      <c r="P305" s="183"/>
      <c r="Q305" s="182">
        <f>Q105</f>
        <v>40452</v>
      </c>
    </row>
    <row r="306" spans="1:18">
      <c r="A306" s="185" t="s">
        <v>469</v>
      </c>
      <c r="B306" s="184"/>
      <c r="C306" s="184"/>
      <c r="D306" s="183"/>
      <c r="E306" s="183"/>
      <c r="F306" s="183"/>
      <c r="G306" s="183"/>
      <c r="H306" s="183"/>
      <c r="I306" s="184"/>
      <c r="J306" s="183"/>
      <c r="K306" s="183"/>
      <c r="L306" s="183"/>
      <c r="M306" s="183"/>
      <c r="N306" s="183"/>
      <c r="O306" s="183"/>
      <c r="P306" s="183"/>
      <c r="Q306" s="182"/>
    </row>
    <row r="307" spans="1:18">
      <c r="A307" s="177"/>
      <c r="B307" s="177"/>
      <c r="C307" s="177"/>
      <c r="D307" s="176"/>
      <c r="E307" s="176"/>
      <c r="F307" s="176"/>
      <c r="G307" s="176"/>
      <c r="H307" s="176"/>
      <c r="I307" s="176"/>
      <c r="J307" s="176"/>
      <c r="K307" s="176"/>
      <c r="L307" s="176"/>
      <c r="M307" s="176"/>
      <c r="N307" s="176"/>
      <c r="O307" s="176"/>
      <c r="P307" s="176"/>
      <c r="Q307" s="175"/>
    </row>
    <row r="308" spans="1:18">
      <c r="A308" s="177"/>
      <c r="B308" s="177"/>
      <c r="C308" s="177"/>
      <c r="D308" s="139" t="s">
        <v>413</v>
      </c>
      <c r="E308" s="139" t="s">
        <v>412</v>
      </c>
      <c r="F308" s="139" t="s">
        <v>411</v>
      </c>
      <c r="G308" s="139" t="s">
        <v>410</v>
      </c>
      <c r="H308" s="139" t="s">
        <v>409</v>
      </c>
      <c r="I308" s="139" t="s">
        <v>408</v>
      </c>
      <c r="J308" s="139" t="s">
        <v>407</v>
      </c>
      <c r="K308" s="139" t="s">
        <v>406</v>
      </c>
      <c r="L308" s="139" t="s">
        <v>405</v>
      </c>
      <c r="M308" s="139" t="s">
        <v>404</v>
      </c>
      <c r="N308" s="139" t="s">
        <v>403</v>
      </c>
      <c r="O308" s="139" t="s">
        <v>402</v>
      </c>
      <c r="P308" s="139" t="s">
        <v>93</v>
      </c>
      <c r="Q308" s="175"/>
    </row>
    <row r="309" spans="1:18">
      <c r="A309" s="180" t="s">
        <v>468</v>
      </c>
      <c r="B309" s="177"/>
      <c r="C309" s="177"/>
      <c r="D309" s="176"/>
      <c r="E309" s="176"/>
      <c r="F309" s="176"/>
      <c r="G309" s="176"/>
      <c r="H309" s="176"/>
      <c r="I309" s="176"/>
      <c r="J309" s="176"/>
      <c r="K309" s="176"/>
      <c r="L309" s="176"/>
      <c r="M309" s="176"/>
      <c r="N309" s="176"/>
      <c r="O309" s="176"/>
      <c r="P309" s="176"/>
      <c r="Q309" s="175"/>
    </row>
    <row r="310" spans="1:18">
      <c r="A310" s="179" t="s">
        <v>463</v>
      </c>
      <c r="B310" s="177"/>
      <c r="C310" s="177"/>
      <c r="D310" s="176">
        <v>4563964.5115900422</v>
      </c>
      <c r="E310" s="176">
        <v>4012617.6911594733</v>
      </c>
      <c r="F310" s="176">
        <v>3739208.9612784646</v>
      </c>
      <c r="G310" s="176">
        <v>3970136.4941269075</v>
      </c>
      <c r="H310" s="176">
        <v>4590460.0054237274</v>
      </c>
      <c r="I310" s="176">
        <v>5230178.669110721</v>
      </c>
      <c r="J310" s="176">
        <v>5828864.1649264824</v>
      </c>
      <c r="K310" s="176">
        <v>5751629.310744714</v>
      </c>
      <c r="L310" s="176">
        <v>5809162.6083991416</v>
      </c>
      <c r="M310" s="176">
        <v>5335298.3004726237</v>
      </c>
      <c r="N310" s="176">
        <v>4533401.1152128279</v>
      </c>
      <c r="O310" s="176">
        <v>4204533.9157426283</v>
      </c>
      <c r="P310" s="176">
        <f t="shared" ref="P310:P315" si="99">SUM(D310:O310)</f>
        <v>57569455.748187751</v>
      </c>
      <c r="Q310" s="175"/>
      <c r="R310" s="186">
        <f t="shared" ref="R310:R315" si="100">P310/P260-1</f>
        <v>2.4519865106402694E-2</v>
      </c>
    </row>
    <row r="311" spans="1:18">
      <c r="A311" s="179" t="s">
        <v>462</v>
      </c>
      <c r="B311" s="177"/>
      <c r="C311" s="177"/>
      <c r="D311" s="176">
        <v>3570564.8255968145</v>
      </c>
      <c r="E311" s="176">
        <v>3497627.2162218154</v>
      </c>
      <c r="F311" s="176">
        <v>3327490.7737218309</v>
      </c>
      <c r="G311" s="176">
        <v>3464951.7480664793</v>
      </c>
      <c r="H311" s="176">
        <v>3784694.7350975731</v>
      </c>
      <c r="I311" s="176">
        <v>3969969.3762373729</v>
      </c>
      <c r="J311" s="176">
        <v>4215314.9759252742</v>
      </c>
      <c r="K311" s="176">
        <v>4077184.8984035049</v>
      </c>
      <c r="L311" s="176">
        <v>4166298.0852084421</v>
      </c>
      <c r="M311" s="176">
        <v>4068450.1472232491</v>
      </c>
      <c r="N311" s="176">
        <v>3813022.2971392153</v>
      </c>
      <c r="O311" s="176">
        <v>3906643.2252662349</v>
      </c>
      <c r="P311" s="176">
        <f t="shared" si="99"/>
        <v>45862212.3041078</v>
      </c>
      <c r="Q311" s="175"/>
      <c r="R311" s="186">
        <f t="shared" si="100"/>
        <v>1.8514784245417859E-2</v>
      </c>
    </row>
    <row r="312" spans="1:18">
      <c r="A312" s="179" t="s">
        <v>461</v>
      </c>
      <c r="B312" s="177"/>
      <c r="C312" s="177"/>
      <c r="D312" s="176">
        <v>249739.85816518587</v>
      </c>
      <c r="E312" s="176">
        <v>249631.58494796089</v>
      </c>
      <c r="F312" s="176">
        <v>249630.75665220807</v>
      </c>
      <c r="G312" s="176">
        <v>248759.08936004568</v>
      </c>
      <c r="H312" s="176">
        <v>248510.23366315398</v>
      </c>
      <c r="I312" s="176">
        <v>248227.50338874952</v>
      </c>
      <c r="J312" s="176">
        <v>248108.65954573115</v>
      </c>
      <c r="K312" s="176">
        <v>248887.08379896561</v>
      </c>
      <c r="L312" s="176">
        <v>249667.96500302988</v>
      </c>
      <c r="M312" s="176">
        <v>247558.72355938025</v>
      </c>
      <c r="N312" s="176">
        <v>247664.04138246429</v>
      </c>
      <c r="O312" s="176">
        <v>246352.5789180804</v>
      </c>
      <c r="P312" s="176">
        <f t="shared" si="99"/>
        <v>2982738.0783849549</v>
      </c>
      <c r="Q312" s="175"/>
      <c r="R312" s="186">
        <f t="shared" si="100"/>
        <v>-5.0333818066572444E-3</v>
      </c>
    </row>
    <row r="313" spans="1:18">
      <c r="A313" s="179" t="s">
        <v>460</v>
      </c>
      <c r="B313" s="177"/>
      <c r="C313" s="177"/>
      <c r="D313" s="176">
        <v>39186.339245154741</v>
      </c>
      <c r="E313" s="176">
        <v>39319.363865689193</v>
      </c>
      <c r="F313" s="176">
        <v>39217.135126302419</v>
      </c>
      <c r="G313" s="176">
        <v>39212.832697646096</v>
      </c>
      <c r="H313" s="176">
        <v>39533.219028975036</v>
      </c>
      <c r="I313" s="176">
        <v>39439.906432871547</v>
      </c>
      <c r="J313" s="176">
        <v>39530.417769969114</v>
      </c>
      <c r="K313" s="176">
        <v>39555.735131430047</v>
      </c>
      <c r="L313" s="176">
        <v>39759.746671747547</v>
      </c>
      <c r="M313" s="176">
        <v>39906.81233061463</v>
      </c>
      <c r="N313" s="176">
        <v>40023.962269237505</v>
      </c>
      <c r="O313" s="176">
        <v>40307.814999467511</v>
      </c>
      <c r="P313" s="176">
        <f t="shared" si="99"/>
        <v>474993.28556910536</v>
      </c>
      <c r="Q313" s="175"/>
      <c r="R313" s="186">
        <f t="shared" si="100"/>
        <v>2.5163948389591351E-2</v>
      </c>
    </row>
    <row r="314" spans="1:18">
      <c r="A314" s="179" t="s">
        <v>459</v>
      </c>
      <c r="B314" s="177"/>
      <c r="C314" s="177"/>
      <c r="D314" s="176">
        <v>2313.1935956282464</v>
      </c>
      <c r="E314" s="176">
        <v>2235.7271616813009</v>
      </c>
      <c r="F314" s="176">
        <v>2140.7326305235692</v>
      </c>
      <c r="G314" s="176">
        <v>2137.6935704081634</v>
      </c>
      <c r="H314" s="176">
        <v>2622.1772632478633</v>
      </c>
      <c r="I314" s="176">
        <v>3130.9176931623938</v>
      </c>
      <c r="J314" s="176">
        <v>3277.7027735042739</v>
      </c>
      <c r="K314" s="176">
        <v>2349.7840000000001</v>
      </c>
      <c r="L314" s="176">
        <v>2382.8556891809717</v>
      </c>
      <c r="M314" s="176">
        <v>2334.967099433466</v>
      </c>
      <c r="N314" s="176">
        <v>2372.7232747068674</v>
      </c>
      <c r="O314" s="176">
        <v>2365.3196813359732</v>
      </c>
      <c r="P314" s="176">
        <f t="shared" si="99"/>
        <v>29663.794432813087</v>
      </c>
      <c r="Q314" s="175"/>
      <c r="R314" s="186">
        <f t="shared" si="100"/>
        <v>0</v>
      </c>
    </row>
    <row r="315" spans="1:18">
      <c r="A315" s="179" t="s">
        <v>458</v>
      </c>
      <c r="B315" s="177"/>
      <c r="C315" s="177"/>
      <c r="D315" s="176">
        <v>7538.3608695652165</v>
      </c>
      <c r="E315" s="176">
        <v>7320.6202898550728</v>
      </c>
      <c r="F315" s="176">
        <v>7037.7289855072459</v>
      </c>
      <c r="G315" s="176">
        <v>6972.5782608695645</v>
      </c>
      <c r="H315" s="176">
        <v>7467.9347826086951</v>
      </c>
      <c r="I315" s="176">
        <v>7930.3202898550717</v>
      </c>
      <c r="J315" s="176">
        <v>8095.4391304347828</v>
      </c>
      <c r="K315" s="176">
        <v>7897.7449275362324</v>
      </c>
      <c r="L315" s="176">
        <v>7872.6869565217403</v>
      </c>
      <c r="M315" s="176">
        <v>7781.8188405797109</v>
      </c>
      <c r="N315" s="176">
        <v>7623.4260869565232</v>
      </c>
      <c r="O315" s="176">
        <v>7516.3362318840582</v>
      </c>
      <c r="P315" s="176">
        <f t="shared" si="99"/>
        <v>91054.995652173908</v>
      </c>
      <c r="Q315" s="175"/>
      <c r="R315" s="186">
        <f t="shared" si="100"/>
        <v>0</v>
      </c>
    </row>
    <row r="316" spans="1:18">
      <c r="A316" s="179"/>
      <c r="B316" s="177"/>
      <c r="C316" s="177"/>
      <c r="D316" s="176"/>
      <c r="E316" s="176"/>
      <c r="F316" s="176"/>
      <c r="G316" s="176"/>
      <c r="H316" s="176"/>
      <c r="I316" s="176"/>
      <c r="J316" s="176"/>
      <c r="K316" s="176"/>
      <c r="L316" s="176"/>
      <c r="M316" s="176"/>
      <c r="N316" s="176"/>
      <c r="O316" s="176"/>
      <c r="P316" s="176"/>
      <c r="Q316" s="175"/>
      <c r="R316" s="186"/>
    </row>
    <row r="317" spans="1:18">
      <c r="A317" s="180" t="s">
        <v>457</v>
      </c>
      <c r="B317" s="177"/>
      <c r="C317" s="177"/>
      <c r="D317" s="176"/>
      <c r="E317" s="176"/>
      <c r="F317" s="176"/>
      <c r="G317" s="176"/>
      <c r="H317" s="176"/>
      <c r="I317" s="176"/>
      <c r="J317" s="176"/>
      <c r="K317" s="176"/>
      <c r="L317" s="176"/>
      <c r="M317" s="176"/>
      <c r="N317" s="176"/>
      <c r="O317" s="176"/>
      <c r="P317" s="176"/>
      <c r="Q317" s="175"/>
      <c r="R317" s="186"/>
    </row>
    <row r="318" spans="1:18">
      <c r="A318" s="180" t="s">
        <v>467</v>
      </c>
      <c r="B318" s="177"/>
      <c r="C318" s="177"/>
      <c r="D318" s="176">
        <f t="shared" ref="D318:P318" si="101">SUM(D310:D317)</f>
        <v>8433307.0890623908</v>
      </c>
      <c r="E318" s="176">
        <f t="shared" si="101"/>
        <v>7808752.2036464745</v>
      </c>
      <c r="F318" s="176">
        <f t="shared" si="101"/>
        <v>7364726.0883948365</v>
      </c>
      <c r="G318" s="176">
        <f t="shared" si="101"/>
        <v>7732170.4360823557</v>
      </c>
      <c r="H318" s="176">
        <f t="shared" si="101"/>
        <v>8673288.3052592892</v>
      </c>
      <c r="I318" s="176">
        <f t="shared" si="101"/>
        <v>9498876.6931527313</v>
      </c>
      <c r="J318" s="176">
        <f t="shared" si="101"/>
        <v>10343191.360071395</v>
      </c>
      <c r="K318" s="176">
        <f t="shared" si="101"/>
        <v>10127504.55700615</v>
      </c>
      <c r="L318" s="176">
        <f t="shared" si="101"/>
        <v>10275143.947928064</v>
      </c>
      <c r="M318" s="176">
        <f t="shared" si="101"/>
        <v>9701330.7695258819</v>
      </c>
      <c r="N318" s="176">
        <f t="shared" si="101"/>
        <v>8644107.5653654095</v>
      </c>
      <c r="O318" s="176">
        <f t="shared" si="101"/>
        <v>8407719.1908396296</v>
      </c>
      <c r="P318" s="176">
        <f t="shared" si="101"/>
        <v>107010118.20633459</v>
      </c>
      <c r="Q318" s="175"/>
      <c r="R318" s="186">
        <f>P318/P268-1</f>
        <v>2.1069006714926397E-2</v>
      </c>
    </row>
    <row r="319" spans="1:18">
      <c r="A319" s="180"/>
      <c r="B319" s="177"/>
      <c r="C319" s="177"/>
      <c r="D319" s="176"/>
      <c r="E319" s="176"/>
      <c r="F319" s="176"/>
      <c r="G319" s="176"/>
      <c r="H319" s="176"/>
      <c r="I319" s="176"/>
      <c r="J319" s="176"/>
      <c r="K319" s="176"/>
      <c r="L319" s="176"/>
      <c r="M319" s="176"/>
      <c r="N319" s="176"/>
      <c r="O319" s="176"/>
      <c r="P319" s="176"/>
      <c r="Q319" s="175"/>
      <c r="R319" s="186"/>
    </row>
    <row r="320" spans="1:18">
      <c r="A320" s="179" t="s">
        <v>455</v>
      </c>
      <c r="B320" s="177"/>
      <c r="C320" s="177"/>
      <c r="D320" s="176">
        <v>133247.24804357992</v>
      </c>
      <c r="E320" s="176">
        <v>350572.04843532259</v>
      </c>
      <c r="F320" s="176">
        <v>332957.4625750035</v>
      </c>
      <c r="G320" s="176">
        <v>349612.83483820647</v>
      </c>
      <c r="H320" s="176">
        <v>351166.11720581428</v>
      </c>
      <c r="I320" s="176">
        <v>413348.35182421975</v>
      </c>
      <c r="J320" s="176">
        <v>512057.38707583421</v>
      </c>
      <c r="K320" s="176">
        <v>549184.73617013334</v>
      </c>
      <c r="L320" s="176">
        <v>547510.71260378044</v>
      </c>
      <c r="M320" s="176">
        <v>512614.97300087527</v>
      </c>
      <c r="N320" s="176">
        <v>496745.38135592075</v>
      </c>
      <c r="O320" s="176">
        <v>386104.83727183298</v>
      </c>
      <c r="P320" s="176">
        <f>SUM(D320:O320)</f>
        <v>4935122.0904005226</v>
      </c>
      <c r="Q320" s="175"/>
      <c r="R320" s="186">
        <f>P320/P270-1</f>
        <v>1.4113085104140146</v>
      </c>
    </row>
    <row r="321" spans="1:19">
      <c r="A321" s="177"/>
      <c r="B321" s="177"/>
      <c r="C321" s="177"/>
      <c r="D321" s="176"/>
      <c r="E321" s="176"/>
      <c r="F321" s="176"/>
      <c r="G321" s="176"/>
      <c r="H321" s="176"/>
      <c r="I321" s="176"/>
      <c r="J321" s="176"/>
      <c r="K321" s="176"/>
      <c r="L321" s="176"/>
      <c r="M321" s="176"/>
      <c r="N321" s="176"/>
      <c r="O321" s="176"/>
      <c r="P321" s="176"/>
      <c r="Q321" s="175"/>
      <c r="R321" s="186"/>
    </row>
    <row r="322" spans="1:19">
      <c r="A322" s="180" t="s">
        <v>466</v>
      </c>
      <c r="B322" s="177"/>
      <c r="C322" s="177"/>
      <c r="D322" s="176">
        <f t="shared" ref="D322:P322" si="102">SUM(D318:D320)</f>
        <v>8566554.3371059708</v>
      </c>
      <c r="E322" s="176">
        <f t="shared" si="102"/>
        <v>8159324.2520817975</v>
      </c>
      <c r="F322" s="176">
        <f t="shared" si="102"/>
        <v>7697683.55096984</v>
      </c>
      <c r="G322" s="176">
        <f t="shared" si="102"/>
        <v>8081783.2709205626</v>
      </c>
      <c r="H322" s="176">
        <f t="shared" si="102"/>
        <v>9024454.4224651027</v>
      </c>
      <c r="I322" s="176">
        <f t="shared" si="102"/>
        <v>9912225.0449769516</v>
      </c>
      <c r="J322" s="176">
        <f t="shared" si="102"/>
        <v>10855248.747147229</v>
      </c>
      <c r="K322" s="176">
        <f t="shared" si="102"/>
        <v>10676689.293176284</v>
      </c>
      <c r="L322" s="176">
        <f t="shared" si="102"/>
        <v>10822654.660531845</v>
      </c>
      <c r="M322" s="176">
        <f t="shared" si="102"/>
        <v>10213945.742526757</v>
      </c>
      <c r="N322" s="176">
        <f t="shared" si="102"/>
        <v>9140852.9467213303</v>
      </c>
      <c r="O322" s="176">
        <f t="shared" si="102"/>
        <v>8793824.0281114634</v>
      </c>
      <c r="P322" s="176">
        <f t="shared" si="102"/>
        <v>111945240.29673511</v>
      </c>
      <c r="Q322" s="175"/>
      <c r="R322" s="186">
        <f>P322/P272-1</f>
        <v>4.7698659409367794E-2</v>
      </c>
      <c r="S322" s="187">
        <v>0</v>
      </c>
    </row>
    <row r="323" spans="1:19">
      <c r="A323" s="177"/>
      <c r="B323" s="177"/>
      <c r="C323" s="177"/>
      <c r="D323" s="176"/>
      <c r="E323" s="176"/>
      <c r="F323" s="176"/>
      <c r="G323" s="176"/>
      <c r="H323" s="176"/>
      <c r="I323" s="176"/>
      <c r="J323" s="176"/>
      <c r="K323" s="176"/>
      <c r="L323" s="176"/>
      <c r="M323" s="176"/>
      <c r="N323" s="176"/>
      <c r="O323" s="176"/>
      <c r="P323" s="176"/>
      <c r="Q323" s="175"/>
      <c r="R323" s="186"/>
    </row>
    <row r="324" spans="1:19">
      <c r="A324" s="180" t="s">
        <v>465</v>
      </c>
      <c r="B324" s="177"/>
      <c r="C324" s="177"/>
      <c r="D324" s="176"/>
      <c r="E324" s="176"/>
      <c r="F324" s="176"/>
      <c r="G324" s="176"/>
      <c r="H324" s="176"/>
      <c r="I324" s="176"/>
      <c r="J324" s="176"/>
      <c r="K324" s="176"/>
      <c r="L324" s="176"/>
      <c r="M324" s="176"/>
      <c r="N324" s="176"/>
      <c r="O324" s="176"/>
      <c r="P324" s="176"/>
      <c r="Q324" s="175"/>
      <c r="R324" s="186"/>
    </row>
    <row r="325" spans="1:19">
      <c r="A325" s="179" t="s">
        <v>463</v>
      </c>
      <c r="B325" s="177"/>
      <c r="C325" s="177"/>
      <c r="D325" s="181">
        <v>4169685.5106343296</v>
      </c>
      <c r="E325" s="181">
        <v>4178199.3280778774</v>
      </c>
      <c r="F325" s="181">
        <v>4185670.1516355043</v>
      </c>
      <c r="G325" s="181">
        <v>4192048.5547871133</v>
      </c>
      <c r="H325" s="181">
        <v>4196559.0842968933</v>
      </c>
      <c r="I325" s="181">
        <v>4200522.5221487628</v>
      </c>
      <c r="J325" s="181">
        <v>4204844.0643727602</v>
      </c>
      <c r="K325" s="181">
        <v>4210622.4536491474</v>
      </c>
      <c r="L325" s="181">
        <v>4213780.058673312</v>
      </c>
      <c r="M325" s="181">
        <v>4217566.8562159017</v>
      </c>
      <c r="N325" s="181">
        <v>4223022.4694237607</v>
      </c>
      <c r="O325" s="181">
        <v>4227147.6787502076</v>
      </c>
      <c r="P325" s="176">
        <f>AVERAGE(C325:O325)</f>
        <v>4201639.0610554647</v>
      </c>
      <c r="Q325" s="175"/>
      <c r="R325" s="186">
        <f t="shared" ref="R325:R330" si="103">P325/P275-1</f>
        <v>1.5763815521920632E-2</v>
      </c>
    </row>
    <row r="326" spans="1:19">
      <c r="A326" s="179" t="s">
        <v>462</v>
      </c>
      <c r="B326" s="177"/>
      <c r="C326" s="177"/>
      <c r="D326" s="181">
        <v>514250.46245554602</v>
      </c>
      <c r="E326" s="181">
        <v>514863.43272694497</v>
      </c>
      <c r="F326" s="181">
        <v>515477.182106747</v>
      </c>
      <c r="G326" s="181">
        <v>516091.65321995103</v>
      </c>
      <c r="H326" s="181">
        <v>516809.02330384398</v>
      </c>
      <c r="I326" s="181">
        <v>517527.01273558999</v>
      </c>
      <c r="J326" s="181">
        <v>518245.57590525202</v>
      </c>
      <c r="K326" s="181">
        <v>518964.67056169698</v>
      </c>
      <c r="L326" s="181">
        <v>519684.25756524201</v>
      </c>
      <c r="M326" s="181">
        <v>520404.30065852299</v>
      </c>
      <c r="N326" s="181">
        <v>521124.76625424001</v>
      </c>
      <c r="O326" s="181">
        <v>521845.62323852099</v>
      </c>
      <c r="P326" s="176">
        <f>AVERAGE(D326:O326)</f>
        <v>517940.66339434142</v>
      </c>
      <c r="Q326" s="175"/>
      <c r="R326" s="186">
        <f t="shared" si="103"/>
        <v>1.4702420631630631E-2</v>
      </c>
    </row>
    <row r="327" spans="1:19">
      <c r="A327" s="179" t="s">
        <v>461</v>
      </c>
      <c r="B327" s="177"/>
      <c r="C327" s="177"/>
      <c r="D327" s="181">
        <v>9950.0500467206803</v>
      </c>
      <c r="E327" s="181">
        <v>9992.3390524387396</v>
      </c>
      <c r="F327" s="181">
        <v>10010.611825304881</v>
      </c>
      <c r="G327" s="181">
        <v>10021.93029933608</v>
      </c>
      <c r="H327" s="181">
        <v>10034.72828377342</v>
      </c>
      <c r="I327" s="181">
        <v>10046.312627548999</v>
      </c>
      <c r="J327" s="181">
        <v>10059.65606349361</v>
      </c>
      <c r="K327" s="181">
        <v>10078.48645533964</v>
      </c>
      <c r="L327" s="181">
        <v>10098.515689888791</v>
      </c>
      <c r="M327" s="181">
        <v>10103.12433238646</v>
      </c>
      <c r="N327" s="181">
        <v>10121.184556355749</v>
      </c>
      <c r="O327" s="181">
        <v>10128.93069269089</v>
      </c>
      <c r="P327" s="176">
        <f>AVERAGE(D327:O327)</f>
        <v>10053.822493773163</v>
      </c>
      <c r="Q327" s="175"/>
      <c r="R327" s="186">
        <f t="shared" si="103"/>
        <v>3.2992732154728754E-2</v>
      </c>
    </row>
    <row r="328" spans="1:19">
      <c r="A328" s="179" t="s">
        <v>460</v>
      </c>
      <c r="B328" s="177"/>
      <c r="C328" s="177"/>
      <c r="D328" s="181">
        <v>3584.1870839954099</v>
      </c>
      <c r="E328" s="181">
        <v>3591.6227889326101</v>
      </c>
      <c r="F328" s="181">
        <v>3599.0975439274898</v>
      </c>
      <c r="G328" s="181">
        <v>3606.6116501024399</v>
      </c>
      <c r="H328" s="181">
        <v>3614.1654192081</v>
      </c>
      <c r="I328" s="181">
        <v>3621.7591735628698</v>
      </c>
      <c r="J328" s="181">
        <v>3629.3932459927701</v>
      </c>
      <c r="K328" s="181">
        <v>3637.0679797716498</v>
      </c>
      <c r="L328" s="181">
        <v>3644.7837285617102</v>
      </c>
      <c r="M328" s="181">
        <v>3652.5408563543801</v>
      </c>
      <c r="N328" s="181">
        <v>3660.3397374115798</v>
      </c>
      <c r="O328" s="181">
        <v>3668.1807562072199</v>
      </c>
      <c r="P328" s="176">
        <f>AVERAGE(D328:O328)</f>
        <v>3625.8124970023528</v>
      </c>
      <c r="Q328" s="175"/>
      <c r="R328" s="186">
        <f t="shared" si="103"/>
        <v>2.5163753942185396E-2</v>
      </c>
    </row>
    <row r="329" spans="1:19">
      <c r="A329" s="179" t="s">
        <v>459</v>
      </c>
      <c r="B329" s="177"/>
      <c r="C329" s="177"/>
      <c r="D329" s="181">
        <v>191</v>
      </c>
      <c r="E329" s="181">
        <v>191</v>
      </c>
      <c r="F329" s="181">
        <v>191</v>
      </c>
      <c r="G329" s="181">
        <v>191</v>
      </c>
      <c r="H329" s="181">
        <v>191</v>
      </c>
      <c r="I329" s="181">
        <v>191</v>
      </c>
      <c r="J329" s="181">
        <v>191</v>
      </c>
      <c r="K329" s="181">
        <v>191</v>
      </c>
      <c r="L329" s="181">
        <v>191</v>
      </c>
      <c r="M329" s="181">
        <v>191</v>
      </c>
      <c r="N329" s="181">
        <v>191</v>
      </c>
      <c r="O329" s="181">
        <v>191</v>
      </c>
      <c r="P329" s="176">
        <f>AVERAGE(D329:O329)</f>
        <v>191</v>
      </c>
      <c r="Q329" s="175"/>
      <c r="R329" s="186">
        <f t="shared" si="103"/>
        <v>0</v>
      </c>
    </row>
    <row r="330" spans="1:19">
      <c r="A330" s="179" t="s">
        <v>458</v>
      </c>
      <c r="B330" s="177"/>
      <c r="C330" s="177"/>
      <c r="D330" s="181">
        <v>26</v>
      </c>
      <c r="E330" s="181">
        <v>26</v>
      </c>
      <c r="F330" s="181">
        <v>26</v>
      </c>
      <c r="G330" s="181">
        <v>26</v>
      </c>
      <c r="H330" s="181">
        <v>26</v>
      </c>
      <c r="I330" s="181">
        <v>26</v>
      </c>
      <c r="J330" s="181">
        <v>26</v>
      </c>
      <c r="K330" s="181">
        <v>26</v>
      </c>
      <c r="L330" s="181">
        <v>26</v>
      </c>
      <c r="M330" s="181">
        <v>26</v>
      </c>
      <c r="N330" s="181">
        <v>26</v>
      </c>
      <c r="O330" s="181">
        <v>26</v>
      </c>
      <c r="P330" s="176">
        <f>AVERAGE(D330:O330)</f>
        <v>26</v>
      </c>
      <c r="Q330" s="175"/>
      <c r="R330" s="186">
        <f t="shared" si="103"/>
        <v>0</v>
      </c>
    </row>
    <row r="331" spans="1:19">
      <c r="A331" s="179"/>
      <c r="B331" s="177"/>
      <c r="C331" s="177"/>
      <c r="D331" s="176"/>
      <c r="E331" s="176"/>
      <c r="F331" s="176"/>
      <c r="G331" s="176"/>
      <c r="H331" s="176"/>
      <c r="I331" s="176"/>
      <c r="J331" s="176"/>
      <c r="K331" s="176"/>
      <c r="L331" s="176"/>
      <c r="M331" s="176"/>
      <c r="N331" s="176"/>
      <c r="O331" s="176"/>
      <c r="P331" s="176"/>
      <c r="Q331" s="175"/>
      <c r="R331" s="186"/>
    </row>
    <row r="332" spans="1:19">
      <c r="A332" s="180" t="s">
        <v>457</v>
      </c>
      <c r="B332" s="177"/>
      <c r="C332" s="177"/>
      <c r="D332" s="176"/>
      <c r="E332" s="176"/>
      <c r="F332" s="176"/>
      <c r="G332" s="176"/>
      <c r="H332" s="176"/>
      <c r="I332" s="176"/>
      <c r="J332" s="176"/>
      <c r="K332" s="176"/>
      <c r="L332" s="176"/>
      <c r="M332" s="176"/>
      <c r="N332" s="176"/>
      <c r="O332" s="176"/>
      <c r="P332" s="176"/>
      <c r="Q332" s="175"/>
      <c r="R332" s="186"/>
    </row>
    <row r="333" spans="1:19">
      <c r="A333" s="180" t="s">
        <v>465</v>
      </c>
      <c r="B333" s="177"/>
      <c r="C333" s="177"/>
      <c r="D333" s="176">
        <f t="shared" ref="D333:P333" si="104">SUM(D325:D332)</f>
        <v>4697687.2102205912</v>
      </c>
      <c r="E333" s="176">
        <f t="shared" si="104"/>
        <v>4706863.7226461936</v>
      </c>
      <c r="F333" s="176">
        <f t="shared" si="104"/>
        <v>4714974.0431114845</v>
      </c>
      <c r="G333" s="176">
        <f t="shared" si="104"/>
        <v>4721985.7499565035</v>
      </c>
      <c r="H333" s="176">
        <f t="shared" si="104"/>
        <v>4727234.0013037184</v>
      </c>
      <c r="I333" s="176">
        <f t="shared" si="104"/>
        <v>4731934.6066854652</v>
      </c>
      <c r="J333" s="176">
        <f t="shared" si="104"/>
        <v>4736995.689587499</v>
      </c>
      <c r="K333" s="176">
        <f t="shared" si="104"/>
        <v>4743519.6786459563</v>
      </c>
      <c r="L333" s="176">
        <f t="shared" si="104"/>
        <v>4747424.6156570045</v>
      </c>
      <c r="M333" s="176">
        <f t="shared" si="104"/>
        <v>4751943.8220631648</v>
      </c>
      <c r="N333" s="176">
        <f t="shared" si="104"/>
        <v>4758145.7599717677</v>
      </c>
      <c r="O333" s="176">
        <f t="shared" si="104"/>
        <v>4763007.4134376273</v>
      </c>
      <c r="P333" s="176">
        <f t="shared" si="104"/>
        <v>4733476.3594405809</v>
      </c>
      <c r="Q333" s="175"/>
      <c r="R333" s="186">
        <f>P333/P283-1</f>
        <v>1.5689944551679602E-2</v>
      </c>
    </row>
    <row r="334" spans="1:19">
      <c r="A334" s="180"/>
      <c r="B334" s="177"/>
      <c r="C334" s="177"/>
      <c r="D334" s="176"/>
      <c r="E334" s="176"/>
      <c r="F334" s="176"/>
      <c r="G334" s="176"/>
      <c r="H334" s="176"/>
      <c r="I334" s="176"/>
      <c r="J334" s="176"/>
      <c r="K334" s="176"/>
      <c r="L334" s="176"/>
      <c r="M334" s="176"/>
      <c r="N334" s="176"/>
      <c r="O334" s="176"/>
      <c r="P334" s="176"/>
      <c r="Q334" s="175"/>
      <c r="R334" s="186"/>
    </row>
    <row r="335" spans="1:19">
      <c r="A335" s="179" t="s">
        <v>455</v>
      </c>
      <c r="B335" s="177"/>
      <c r="C335" s="177"/>
      <c r="D335" s="181">
        <v>3</v>
      </c>
      <c r="E335" s="181">
        <v>3</v>
      </c>
      <c r="F335" s="181">
        <v>3</v>
      </c>
      <c r="G335" s="181">
        <v>3</v>
      </c>
      <c r="H335" s="181">
        <v>3</v>
      </c>
      <c r="I335" s="181">
        <v>4</v>
      </c>
      <c r="J335" s="181">
        <v>4</v>
      </c>
      <c r="K335" s="181">
        <v>4</v>
      </c>
      <c r="L335" s="181">
        <v>4</v>
      </c>
      <c r="M335" s="181">
        <v>4</v>
      </c>
      <c r="N335" s="181">
        <v>4</v>
      </c>
      <c r="O335" s="181">
        <v>4</v>
      </c>
      <c r="P335" s="176">
        <f>AVERAGE(D335:O335)</f>
        <v>3.5833333333333335</v>
      </c>
      <c r="Q335" s="175"/>
      <c r="R335" s="186">
        <f>P335/P285-1</f>
        <v>4.8780487804878092E-2</v>
      </c>
    </row>
    <row r="336" spans="1:19">
      <c r="A336" s="177"/>
      <c r="B336" s="177"/>
      <c r="C336" s="177"/>
      <c r="D336" s="176"/>
      <c r="E336" s="176"/>
      <c r="F336" s="176"/>
      <c r="G336" s="176"/>
      <c r="H336" s="176"/>
      <c r="I336" s="176"/>
      <c r="J336" s="176"/>
      <c r="K336" s="176"/>
      <c r="L336" s="176"/>
      <c r="M336" s="176"/>
      <c r="N336" s="176"/>
      <c r="O336" s="176"/>
      <c r="P336" s="176"/>
      <c r="Q336" s="175"/>
      <c r="R336" s="186"/>
    </row>
    <row r="337" spans="1:19">
      <c r="A337" s="178" t="s">
        <v>464</v>
      </c>
      <c r="B337" s="177"/>
      <c r="C337" s="177"/>
      <c r="D337" s="176">
        <f t="shared" ref="D337:P337" si="105">SUM(D333:D335)</f>
        <v>4697690.2102205912</v>
      </c>
      <c r="E337" s="176">
        <f t="shared" si="105"/>
        <v>4706866.7226461936</v>
      </c>
      <c r="F337" s="176">
        <f t="shared" si="105"/>
        <v>4714977.0431114845</v>
      </c>
      <c r="G337" s="176">
        <f t="shared" si="105"/>
        <v>4721988.7499565035</v>
      </c>
      <c r="H337" s="176">
        <f t="shared" si="105"/>
        <v>4727237.0013037184</v>
      </c>
      <c r="I337" s="176">
        <f t="shared" si="105"/>
        <v>4731938.6066854652</v>
      </c>
      <c r="J337" s="176">
        <f t="shared" si="105"/>
        <v>4736999.689587499</v>
      </c>
      <c r="K337" s="176">
        <f t="shared" si="105"/>
        <v>4743523.6786459563</v>
      </c>
      <c r="L337" s="176">
        <f t="shared" si="105"/>
        <v>4747428.6156570045</v>
      </c>
      <c r="M337" s="176">
        <f t="shared" si="105"/>
        <v>4751947.8220631648</v>
      </c>
      <c r="N337" s="176">
        <f t="shared" si="105"/>
        <v>4758149.7599717677</v>
      </c>
      <c r="O337" s="176">
        <f t="shared" si="105"/>
        <v>4763011.4134376273</v>
      </c>
      <c r="P337" s="176">
        <f t="shared" si="105"/>
        <v>4733479.942773914</v>
      </c>
      <c r="Q337" s="175"/>
      <c r="R337" s="186">
        <f>P337/P287-1</f>
        <v>1.5689968811474442E-2</v>
      </c>
      <c r="S337" s="187">
        <v>0</v>
      </c>
    </row>
    <row r="338" spans="1:19">
      <c r="A338" s="177"/>
      <c r="B338" s="177"/>
      <c r="C338" s="177"/>
      <c r="D338" s="176"/>
      <c r="E338" s="176"/>
      <c r="F338" s="176"/>
      <c r="G338" s="176"/>
      <c r="H338" s="176"/>
      <c r="I338" s="176"/>
      <c r="J338" s="176"/>
      <c r="K338" s="176"/>
      <c r="L338" s="176"/>
      <c r="M338" s="176"/>
      <c r="N338" s="176"/>
      <c r="O338" s="176"/>
      <c r="P338" s="176"/>
      <c r="Q338" s="175"/>
      <c r="R338" s="186"/>
    </row>
    <row r="339" spans="1:19">
      <c r="A339" s="180" t="s">
        <v>456</v>
      </c>
      <c r="B339" s="177"/>
      <c r="C339" s="177"/>
      <c r="D339" s="176"/>
      <c r="E339" s="176"/>
      <c r="F339" s="176"/>
      <c r="G339" s="176"/>
      <c r="H339" s="176"/>
      <c r="I339" s="176"/>
      <c r="J339" s="176"/>
      <c r="K339" s="176"/>
      <c r="L339" s="176"/>
      <c r="M339" s="176"/>
      <c r="N339" s="176"/>
      <c r="O339" s="176"/>
      <c r="P339" s="176"/>
      <c r="Q339" s="175"/>
      <c r="R339" s="186"/>
    </row>
    <row r="340" spans="1:19">
      <c r="A340" s="179" t="s">
        <v>463</v>
      </c>
      <c r="B340" s="177"/>
      <c r="C340" s="177"/>
      <c r="D340" s="176">
        <f t="shared" ref="D340:P340" si="106">(D310/D325)*1000</f>
        <v>1094.5584504994795</v>
      </c>
      <c r="E340" s="176">
        <f t="shared" si="106"/>
        <v>960.37009632219304</v>
      </c>
      <c r="F340" s="176">
        <f t="shared" si="106"/>
        <v>893.33579231450187</v>
      </c>
      <c r="G340" s="176">
        <f t="shared" si="106"/>
        <v>947.0635757768614</v>
      </c>
      <c r="H340" s="176">
        <f t="shared" si="106"/>
        <v>1093.8628321952556</v>
      </c>
      <c r="I340" s="176">
        <f t="shared" si="106"/>
        <v>1245.1257293664601</v>
      </c>
      <c r="J340" s="176">
        <f t="shared" si="106"/>
        <v>1386.2259992740012</v>
      </c>
      <c r="K340" s="176">
        <f t="shared" si="106"/>
        <v>1365.980772215768</v>
      </c>
      <c r="L340" s="176">
        <f t="shared" si="106"/>
        <v>1378.6107788046556</v>
      </c>
      <c r="M340" s="176">
        <f t="shared" si="106"/>
        <v>1265.0180737762096</v>
      </c>
      <c r="N340" s="176">
        <f t="shared" si="106"/>
        <v>1073.4968018845088</v>
      </c>
      <c r="O340" s="176">
        <f t="shared" si="106"/>
        <v>994.65034942562852</v>
      </c>
      <c r="P340" s="176">
        <f t="shared" si="106"/>
        <v>13701.66616209202</v>
      </c>
      <c r="Q340" s="175"/>
      <c r="R340" s="186">
        <f t="shared" ref="R340:R345" si="107">P340/P290-1</f>
        <v>8.6201629263422674E-3</v>
      </c>
    </row>
    <row r="341" spans="1:19">
      <c r="A341" s="179" t="s">
        <v>462</v>
      </c>
      <c r="B341" s="177"/>
      <c r="C341" s="177"/>
      <c r="D341" s="176">
        <f t="shared" ref="D341:P341" si="108">(D311/D326)*1000</f>
        <v>6943.2408646700424</v>
      </c>
      <c r="E341" s="176">
        <f t="shared" si="108"/>
        <v>6793.3106021859649</v>
      </c>
      <c r="F341" s="176">
        <f t="shared" si="108"/>
        <v>6455.1659883807652</v>
      </c>
      <c r="G341" s="176">
        <f t="shared" si="108"/>
        <v>6713.8302401293931</v>
      </c>
      <c r="H341" s="176">
        <f t="shared" si="108"/>
        <v>7323.1978631156053</v>
      </c>
      <c r="I341" s="176">
        <f t="shared" si="108"/>
        <v>7671.0379913360621</v>
      </c>
      <c r="J341" s="176">
        <f t="shared" si="108"/>
        <v>8133.8175797489821</v>
      </c>
      <c r="K341" s="176">
        <f t="shared" si="108"/>
        <v>7856.3823891722695</v>
      </c>
      <c r="L341" s="176">
        <f t="shared" si="108"/>
        <v>8016.9795881981245</v>
      </c>
      <c r="M341" s="176">
        <f t="shared" si="108"/>
        <v>7817.8641915045773</v>
      </c>
      <c r="N341" s="176">
        <f t="shared" si="108"/>
        <v>7316.908625446069</v>
      </c>
      <c r="O341" s="176">
        <f t="shared" si="108"/>
        <v>7486.2048301219875</v>
      </c>
      <c r="P341" s="176">
        <f t="shared" si="108"/>
        <v>88547.232425328912</v>
      </c>
      <c r="Q341" s="175"/>
      <c r="R341" s="186">
        <f t="shared" si="107"/>
        <v>3.7571247848349199E-3</v>
      </c>
    </row>
    <row r="342" spans="1:19">
      <c r="A342" s="179" t="s">
        <v>461</v>
      </c>
      <c r="B342" s="177"/>
      <c r="C342" s="177"/>
      <c r="D342" s="176">
        <f t="shared" ref="D342:P342" si="109">(D312/D327)*1000</f>
        <v>25099.356987404772</v>
      </c>
      <c r="E342" s="176">
        <f t="shared" si="109"/>
        <v>24982.297301754945</v>
      </c>
      <c r="F342" s="176">
        <f t="shared" si="109"/>
        <v>24936.613366746482</v>
      </c>
      <c r="G342" s="176">
        <f t="shared" si="109"/>
        <v>24821.474698993381</v>
      </c>
      <c r="H342" s="176">
        <f t="shared" si="109"/>
        <v>24765.018706585761</v>
      </c>
      <c r="I342" s="176">
        <f t="shared" si="109"/>
        <v>24708.319618489677</v>
      </c>
      <c r="J342" s="176">
        <f t="shared" si="109"/>
        <v>24663.731839313565</v>
      </c>
      <c r="K342" s="176">
        <f t="shared" si="109"/>
        <v>24694.88696560224</v>
      </c>
      <c r="L342" s="176">
        <f t="shared" si="109"/>
        <v>24723.233856339069</v>
      </c>
      <c r="M342" s="176">
        <f t="shared" si="109"/>
        <v>24503.184897547864</v>
      </c>
      <c r="N342" s="176">
        <f t="shared" si="109"/>
        <v>24469.867138915073</v>
      </c>
      <c r="O342" s="176">
        <f t="shared" si="109"/>
        <v>24321.676827727748</v>
      </c>
      <c r="P342" s="176">
        <f t="shared" si="109"/>
        <v>296677.01814233488</v>
      </c>
      <c r="Q342" s="175"/>
      <c r="R342" s="186">
        <f t="shared" si="107"/>
        <v>-3.6811598743843099E-2</v>
      </c>
    </row>
    <row r="343" spans="1:19">
      <c r="A343" s="179" t="s">
        <v>460</v>
      </c>
      <c r="B343" s="177"/>
      <c r="C343" s="177"/>
      <c r="D343" s="176">
        <f t="shared" ref="D343:P343" si="110">(D313/D328)*1000</f>
        <v>10933.117699166656</v>
      </c>
      <c r="E343" s="176">
        <f t="shared" si="110"/>
        <v>10947.520431947829</v>
      </c>
      <c r="F343" s="176">
        <f t="shared" si="110"/>
        <v>10896.380175211088</v>
      </c>
      <c r="G343" s="176">
        <f t="shared" si="110"/>
        <v>10872.485452247769</v>
      </c>
      <c r="H343" s="176">
        <f t="shared" si="110"/>
        <v>10938.408856127333</v>
      </c>
      <c r="I343" s="176">
        <f t="shared" si="110"/>
        <v>10889.70981857773</v>
      </c>
      <c r="J343" s="176">
        <f t="shared" si="110"/>
        <v>10891.742804011339</v>
      </c>
      <c r="K343" s="176">
        <f t="shared" si="110"/>
        <v>10875.720594563514</v>
      </c>
      <c r="L343" s="176">
        <f t="shared" si="110"/>
        <v>10908.671030376165</v>
      </c>
      <c r="M343" s="176">
        <f t="shared" si="110"/>
        <v>10925.76754102234</v>
      </c>
      <c r="N343" s="176">
        <f t="shared" si="110"/>
        <v>10934.493828581215</v>
      </c>
      <c r="O343" s="176">
        <f t="shared" si="110"/>
        <v>10988.502933302689</v>
      </c>
      <c r="P343" s="176">
        <f t="shared" si="110"/>
        <v>131003.26780874823</v>
      </c>
      <c r="Q343" s="175"/>
      <c r="R343" s="186">
        <f t="shared" si="107"/>
        <v>1.8967448389695107E-7</v>
      </c>
    </row>
    <row r="344" spans="1:19">
      <c r="A344" s="179" t="s">
        <v>459</v>
      </c>
      <c r="B344" s="177"/>
      <c r="C344" s="177"/>
      <c r="D344" s="176">
        <f t="shared" ref="D344:P344" si="111">(D314/D329)*1000</f>
        <v>12110.96123365574</v>
      </c>
      <c r="E344" s="176">
        <f t="shared" si="111"/>
        <v>11705.377809849742</v>
      </c>
      <c r="F344" s="176">
        <f t="shared" si="111"/>
        <v>11208.024243578895</v>
      </c>
      <c r="G344" s="176">
        <f t="shared" si="111"/>
        <v>11192.112934074155</v>
      </c>
      <c r="H344" s="176">
        <f t="shared" si="111"/>
        <v>13728.676770931221</v>
      </c>
      <c r="I344" s="176">
        <f t="shared" si="111"/>
        <v>16392.239231216721</v>
      </c>
      <c r="J344" s="176">
        <f t="shared" si="111"/>
        <v>17160.747505257979</v>
      </c>
      <c r="K344" s="176">
        <f t="shared" si="111"/>
        <v>12302.534031413612</v>
      </c>
      <c r="L344" s="176">
        <f t="shared" si="111"/>
        <v>12475.68423654959</v>
      </c>
      <c r="M344" s="176">
        <f t="shared" si="111"/>
        <v>12224.95863577731</v>
      </c>
      <c r="N344" s="176">
        <f t="shared" si="111"/>
        <v>12422.634946109254</v>
      </c>
      <c r="O344" s="176">
        <f t="shared" si="111"/>
        <v>12383.872677151692</v>
      </c>
      <c r="P344" s="176">
        <f t="shared" si="111"/>
        <v>155307.82425556588</v>
      </c>
      <c r="Q344" s="175"/>
      <c r="R344" s="186">
        <f t="shared" si="107"/>
        <v>0</v>
      </c>
    </row>
    <row r="345" spans="1:19">
      <c r="A345" s="179" t="s">
        <v>458</v>
      </c>
      <c r="B345" s="177"/>
      <c r="C345" s="177"/>
      <c r="D345" s="176">
        <f t="shared" ref="D345:P345" si="112">(D315/D330)*1000</f>
        <v>289936.95652173908</v>
      </c>
      <c r="E345" s="176">
        <f t="shared" si="112"/>
        <v>281562.31884057971</v>
      </c>
      <c r="F345" s="176">
        <f t="shared" si="112"/>
        <v>270681.88405797101</v>
      </c>
      <c r="G345" s="176">
        <f t="shared" si="112"/>
        <v>268176.08695652173</v>
      </c>
      <c r="H345" s="176">
        <f t="shared" si="112"/>
        <v>287228.26086956519</v>
      </c>
      <c r="I345" s="176">
        <f t="shared" si="112"/>
        <v>305012.31884057965</v>
      </c>
      <c r="J345" s="176">
        <f t="shared" si="112"/>
        <v>311363.04347826086</v>
      </c>
      <c r="K345" s="176">
        <f t="shared" si="112"/>
        <v>303759.4202898551</v>
      </c>
      <c r="L345" s="176">
        <f t="shared" si="112"/>
        <v>302795.65217391308</v>
      </c>
      <c r="M345" s="176">
        <f t="shared" si="112"/>
        <v>299300.72463768121</v>
      </c>
      <c r="N345" s="176">
        <f t="shared" si="112"/>
        <v>293208.69565217395</v>
      </c>
      <c r="O345" s="176">
        <f t="shared" si="112"/>
        <v>289089.85507246375</v>
      </c>
      <c r="P345" s="176">
        <f t="shared" si="112"/>
        <v>3502115.2173913042</v>
      </c>
      <c r="Q345" s="175"/>
      <c r="R345" s="186">
        <f t="shared" si="107"/>
        <v>0</v>
      </c>
    </row>
    <row r="346" spans="1:19">
      <c r="A346" s="179"/>
      <c r="B346" s="177"/>
      <c r="C346" s="177"/>
      <c r="D346" s="176"/>
      <c r="E346" s="176"/>
      <c r="F346" s="176"/>
      <c r="G346" s="176"/>
      <c r="H346" s="176"/>
      <c r="I346" s="176"/>
      <c r="J346" s="176"/>
      <c r="K346" s="176"/>
      <c r="L346" s="176"/>
      <c r="M346" s="176"/>
      <c r="N346" s="176"/>
      <c r="O346" s="176"/>
      <c r="P346" s="176"/>
      <c r="Q346" s="175"/>
      <c r="R346" s="186"/>
    </row>
    <row r="347" spans="1:19">
      <c r="A347" s="180" t="s">
        <v>457</v>
      </c>
      <c r="B347" s="177"/>
      <c r="C347" s="177"/>
      <c r="D347" s="176"/>
      <c r="E347" s="176"/>
      <c r="F347" s="176"/>
      <c r="G347" s="176"/>
      <c r="H347" s="176"/>
      <c r="I347" s="176"/>
      <c r="J347" s="176"/>
      <c r="K347" s="176"/>
      <c r="L347" s="176"/>
      <c r="M347" s="176"/>
      <c r="N347" s="176"/>
      <c r="O347" s="176"/>
      <c r="P347" s="176"/>
      <c r="Q347" s="175"/>
      <c r="R347" s="186"/>
    </row>
    <row r="348" spans="1:19">
      <c r="A348" s="180" t="s">
        <v>456</v>
      </c>
      <c r="B348" s="177"/>
      <c r="C348" s="177"/>
      <c r="D348" s="176">
        <f t="shared" ref="D348:P348" si="113">(D318/D333)*1000</f>
        <v>1795.2040465176872</v>
      </c>
      <c r="E348" s="176">
        <f t="shared" si="113"/>
        <v>1659.0138707598703</v>
      </c>
      <c r="F348" s="176">
        <f t="shared" si="113"/>
        <v>1561.9865604890456</v>
      </c>
      <c r="G348" s="176">
        <f t="shared" si="113"/>
        <v>1637.4827976034405</v>
      </c>
      <c r="H348" s="176">
        <f t="shared" si="113"/>
        <v>1834.7490948972047</v>
      </c>
      <c r="I348" s="176">
        <f t="shared" si="113"/>
        <v>2007.3981326226149</v>
      </c>
      <c r="J348" s="176">
        <f t="shared" si="113"/>
        <v>2183.4918243238021</v>
      </c>
      <c r="K348" s="176">
        <f t="shared" si="113"/>
        <v>2135.0189823386713</v>
      </c>
      <c r="L348" s="176">
        <f t="shared" si="113"/>
        <v>2164.3616865533036</v>
      </c>
      <c r="M348" s="176">
        <f t="shared" si="113"/>
        <v>2041.5499704526869</v>
      </c>
      <c r="N348" s="176">
        <f t="shared" si="113"/>
        <v>1816.6966716498191</v>
      </c>
      <c r="O348" s="176">
        <f t="shared" si="113"/>
        <v>1765.2122831300587</v>
      </c>
      <c r="P348" s="176">
        <f t="shared" si="113"/>
        <v>22607.088338554928</v>
      </c>
      <c r="Q348" s="175"/>
      <c r="R348" s="186">
        <f>P348/P298-1</f>
        <v>5.2959687078730777E-3</v>
      </c>
    </row>
    <row r="349" spans="1:19">
      <c r="A349" s="180"/>
      <c r="B349" s="177"/>
      <c r="C349" s="177"/>
      <c r="D349" s="176"/>
      <c r="E349" s="176"/>
      <c r="F349" s="176"/>
      <c r="G349" s="176"/>
      <c r="H349" s="176"/>
      <c r="I349" s="176"/>
      <c r="J349" s="176"/>
      <c r="K349" s="176"/>
      <c r="L349" s="176"/>
      <c r="M349" s="176"/>
      <c r="N349" s="176"/>
      <c r="O349" s="176"/>
      <c r="P349" s="176"/>
      <c r="Q349" s="175"/>
      <c r="R349" s="186"/>
    </row>
    <row r="350" spans="1:19">
      <c r="A350" s="179" t="s">
        <v>455</v>
      </c>
      <c r="B350" s="177"/>
      <c r="C350" s="177"/>
      <c r="D350" s="176">
        <f t="shared" ref="D350:P350" si="114">(D320/D335)*1000</f>
        <v>44415749.347859971</v>
      </c>
      <c r="E350" s="176">
        <f t="shared" si="114"/>
        <v>116857349.47844087</v>
      </c>
      <c r="F350" s="176">
        <f t="shared" si="114"/>
        <v>110985820.8583345</v>
      </c>
      <c r="G350" s="176">
        <f t="shared" si="114"/>
        <v>116537611.61273549</v>
      </c>
      <c r="H350" s="176">
        <f t="shared" si="114"/>
        <v>117055372.4019381</v>
      </c>
      <c r="I350" s="176">
        <f t="shared" si="114"/>
        <v>103337087.95605494</v>
      </c>
      <c r="J350" s="176">
        <f t="shared" si="114"/>
        <v>128014346.76895855</v>
      </c>
      <c r="K350" s="176">
        <f t="shared" si="114"/>
        <v>137296184.04253334</v>
      </c>
      <c r="L350" s="176">
        <f t="shared" si="114"/>
        <v>136877678.1509451</v>
      </c>
      <c r="M350" s="176">
        <f t="shared" si="114"/>
        <v>128153743.25021882</v>
      </c>
      <c r="N350" s="176">
        <f t="shared" si="114"/>
        <v>124186345.33898018</v>
      </c>
      <c r="O350" s="176">
        <f t="shared" si="114"/>
        <v>96526209.317958251</v>
      </c>
      <c r="P350" s="176">
        <f t="shared" si="114"/>
        <v>1377243374.0652621</v>
      </c>
      <c r="Q350" s="175"/>
      <c r="R350" s="186">
        <f>P350/P300-1</f>
        <v>1.2991546262087112</v>
      </c>
    </row>
    <row r="351" spans="1:19">
      <c r="A351" s="177"/>
      <c r="B351" s="177"/>
      <c r="C351" s="177"/>
      <c r="D351" s="176"/>
      <c r="E351" s="176"/>
      <c r="F351" s="176"/>
      <c r="G351" s="176"/>
      <c r="H351" s="176"/>
      <c r="I351" s="176"/>
      <c r="J351" s="176"/>
      <c r="K351" s="176"/>
      <c r="L351" s="176"/>
      <c r="M351" s="176"/>
      <c r="N351" s="176"/>
      <c r="O351" s="176"/>
      <c r="P351" s="176"/>
      <c r="Q351" s="175"/>
      <c r="R351" s="186"/>
    </row>
    <row r="352" spans="1:19">
      <c r="A352" s="178" t="s">
        <v>454</v>
      </c>
      <c r="B352" s="177"/>
      <c r="C352" s="177"/>
      <c r="D352" s="176">
        <f t="shared" ref="D352:P352" si="115">(D322/D337)*1000</f>
        <v>1823.5673179274434</v>
      </c>
      <c r="E352" s="176">
        <f t="shared" si="115"/>
        <v>1733.4937938278051</v>
      </c>
      <c r="F352" s="176">
        <f t="shared" si="115"/>
        <v>1632.6025515258973</v>
      </c>
      <c r="G352" s="176">
        <f t="shared" si="115"/>
        <v>1711.5210770027793</v>
      </c>
      <c r="H352" s="176">
        <f t="shared" si="115"/>
        <v>1909.0336321145439</v>
      </c>
      <c r="I352" s="176">
        <f t="shared" si="115"/>
        <v>2094.7492917538229</v>
      </c>
      <c r="J352" s="176">
        <f t="shared" si="115"/>
        <v>2291.5873883226936</v>
      </c>
      <c r="K352" s="176">
        <f t="shared" si="115"/>
        <v>2250.7928739219356</v>
      </c>
      <c r="L352" s="176">
        <f t="shared" si="115"/>
        <v>2279.6877081708535</v>
      </c>
      <c r="M352" s="176">
        <f t="shared" si="115"/>
        <v>2149.4229576982484</v>
      </c>
      <c r="N352" s="176">
        <f t="shared" si="115"/>
        <v>1921.0939982636376</v>
      </c>
      <c r="O352" s="176">
        <f t="shared" si="115"/>
        <v>1846.2739776986302</v>
      </c>
      <c r="P352" s="176">
        <f t="shared" si="115"/>
        <v>23649.670358829695</v>
      </c>
      <c r="Q352" s="175"/>
      <c r="R352" s="186">
        <f>P352/P302-1</f>
        <v>3.1514233260911961E-2</v>
      </c>
    </row>
    <row r="353" spans="1:17">
      <c r="A353" s="185" t="s">
        <v>471</v>
      </c>
      <c r="B353" s="184"/>
      <c r="C353" s="184"/>
      <c r="D353" s="183"/>
      <c r="E353" s="183"/>
      <c r="F353" s="183"/>
      <c r="G353" s="183"/>
      <c r="H353" s="183"/>
      <c r="I353" s="183"/>
      <c r="J353" s="184"/>
      <c r="K353" s="183"/>
      <c r="L353" s="183"/>
      <c r="M353" s="183"/>
      <c r="N353" s="183"/>
      <c r="O353" s="183"/>
      <c r="P353" s="183"/>
      <c r="Q353" s="175"/>
    </row>
    <row r="354" spans="1:17">
      <c r="A354" s="185" t="s">
        <v>470</v>
      </c>
      <c r="B354" s="184"/>
      <c r="C354" s="184"/>
      <c r="D354" s="183"/>
      <c r="E354" s="183"/>
      <c r="F354" s="183"/>
      <c r="G354" s="183"/>
      <c r="H354" s="183"/>
      <c r="I354" s="184"/>
      <c r="J354" s="183"/>
      <c r="K354" s="183"/>
      <c r="L354" s="183"/>
      <c r="M354" s="183"/>
      <c r="N354" s="183"/>
      <c r="O354" s="183"/>
      <c r="P354" s="183"/>
      <c r="Q354" s="182"/>
    </row>
    <row r="355" spans="1:17">
      <c r="A355" s="185" t="s">
        <v>469</v>
      </c>
      <c r="B355" s="184"/>
      <c r="C355" s="184"/>
      <c r="D355" s="183"/>
      <c r="E355" s="183"/>
      <c r="F355" s="183"/>
      <c r="G355" s="183"/>
      <c r="H355" s="183"/>
      <c r="I355" s="184"/>
      <c r="J355" s="183"/>
      <c r="K355" s="183"/>
      <c r="L355" s="183"/>
      <c r="M355" s="183"/>
      <c r="N355" s="183"/>
      <c r="O355" s="183"/>
      <c r="P355" s="183"/>
      <c r="Q355" s="182"/>
    </row>
    <row r="356" spans="1:17">
      <c r="A356" s="177"/>
      <c r="B356" s="177"/>
      <c r="C356" s="177"/>
      <c r="D356" s="176"/>
      <c r="E356" s="176"/>
      <c r="F356" s="176"/>
      <c r="G356" s="176"/>
      <c r="H356" s="176"/>
      <c r="I356" s="176"/>
      <c r="J356" s="176"/>
      <c r="K356" s="176"/>
      <c r="L356" s="176"/>
      <c r="M356" s="176"/>
      <c r="N356" s="176"/>
      <c r="O356" s="176"/>
      <c r="P356" s="176"/>
      <c r="Q356" s="175"/>
    </row>
    <row r="357" spans="1:17">
      <c r="A357" s="177"/>
      <c r="B357" s="177"/>
      <c r="C357" s="177"/>
      <c r="D357" s="139" t="s">
        <v>413</v>
      </c>
      <c r="E357" s="139" t="s">
        <v>412</v>
      </c>
      <c r="F357" s="139" t="s">
        <v>411</v>
      </c>
      <c r="G357" s="139" t="s">
        <v>410</v>
      </c>
      <c r="H357" s="139" t="s">
        <v>409</v>
      </c>
      <c r="I357" s="139" t="s">
        <v>408</v>
      </c>
      <c r="J357" s="139" t="s">
        <v>407</v>
      </c>
      <c r="K357" s="139" t="s">
        <v>406</v>
      </c>
      <c r="L357" s="139" t="s">
        <v>405</v>
      </c>
      <c r="M357" s="139" t="s">
        <v>404</v>
      </c>
      <c r="N357" s="139" t="s">
        <v>403</v>
      </c>
      <c r="O357" s="139" t="s">
        <v>402</v>
      </c>
      <c r="P357" s="139" t="s">
        <v>93</v>
      </c>
      <c r="Q357" s="175"/>
    </row>
    <row r="358" spans="1:17">
      <c r="A358" s="180" t="s">
        <v>468</v>
      </c>
      <c r="B358" s="177"/>
      <c r="C358" s="177"/>
      <c r="D358" s="176"/>
      <c r="E358" s="176"/>
      <c r="F358" s="176"/>
      <c r="G358" s="176"/>
      <c r="H358" s="176"/>
      <c r="I358" s="176"/>
      <c r="J358" s="176"/>
      <c r="K358" s="176"/>
      <c r="L358" s="176"/>
      <c r="M358" s="176"/>
      <c r="N358" s="176"/>
      <c r="O358" s="176"/>
      <c r="P358" s="176"/>
      <c r="Q358" s="175"/>
    </row>
    <row r="359" spans="1:17">
      <c r="A359" s="179" t="s">
        <v>463</v>
      </c>
      <c r="B359" s="177"/>
      <c r="C359" s="177"/>
      <c r="D359" s="176">
        <v>4601650.1404625485</v>
      </c>
      <c r="E359" s="176">
        <v>4018759.3512999271</v>
      </c>
      <c r="F359" s="176">
        <v>3747774.8376786048</v>
      </c>
      <c r="G359" s="176">
        <v>3960369.5446112114</v>
      </c>
      <c r="H359" s="176">
        <v>4555372.3181601726</v>
      </c>
      <c r="I359" s="176">
        <v>5148050.2684768988</v>
      </c>
      <c r="J359" s="176">
        <v>5751884.5805019177</v>
      </c>
      <c r="K359" s="176">
        <v>5669734.0560926385</v>
      </c>
      <c r="L359" s="176">
        <v>5723871.4290806111</v>
      </c>
      <c r="M359" s="176">
        <v>5251204.9254013384</v>
      </c>
      <c r="N359" s="176">
        <v>4451930.2221263647</v>
      </c>
      <c r="O359" s="176">
        <v>4133223.7508291323</v>
      </c>
      <c r="P359" s="176">
        <f t="shared" ref="P359:P364" si="116">SUM(D359:O359)</f>
        <v>57013825.424721368</v>
      </c>
      <c r="Q359" s="175"/>
    </row>
    <row r="360" spans="1:17">
      <c r="A360" s="179" t="s">
        <v>462</v>
      </c>
      <c r="B360" s="177"/>
      <c r="C360" s="177"/>
      <c r="D360" s="176">
        <v>3536230.7698867498</v>
      </c>
      <c r="E360" s="176">
        <v>3544321.0335321142</v>
      </c>
      <c r="F360" s="176">
        <v>3358246.796625908</v>
      </c>
      <c r="G360" s="176">
        <v>3479090.0843502022</v>
      </c>
      <c r="H360" s="176">
        <v>3783770.8332102443</v>
      </c>
      <c r="I360" s="176">
        <v>3952491.3367154524</v>
      </c>
      <c r="J360" s="176">
        <v>4207040.187278959</v>
      </c>
      <c r="K360" s="176">
        <v>4068736.3767835703</v>
      </c>
      <c r="L360" s="176">
        <v>4158553.1132734152</v>
      </c>
      <c r="M360" s="176">
        <v>4058480.2274118345</v>
      </c>
      <c r="N360" s="176">
        <v>3816807.7811947619</v>
      </c>
      <c r="O360" s="176">
        <v>3917995.7972230562</v>
      </c>
      <c r="P360" s="176">
        <f t="shared" si="116"/>
        <v>45881764.337486267</v>
      </c>
      <c r="Q360" s="175"/>
    </row>
    <row r="361" spans="1:17">
      <c r="A361" s="179" t="s">
        <v>461</v>
      </c>
      <c r="B361" s="177"/>
      <c r="C361" s="177"/>
      <c r="D361" s="176">
        <v>247641.39588694365</v>
      </c>
      <c r="E361" s="176">
        <v>247211.20194638628</v>
      </c>
      <c r="F361" s="176">
        <v>246889.60923607298</v>
      </c>
      <c r="G361" s="176">
        <v>245710.99532223254</v>
      </c>
      <c r="H361" s="176">
        <v>245167.36645051042</v>
      </c>
      <c r="I361" s="176">
        <v>244589.21261638892</v>
      </c>
      <c r="J361" s="176">
        <v>244167.17404915873</v>
      </c>
      <c r="K361" s="176">
        <v>244621.87622287372</v>
      </c>
      <c r="L361" s="176">
        <v>245066.48979261611</v>
      </c>
      <c r="M361" s="176">
        <v>242672.37020129597</v>
      </c>
      <c r="N361" s="176">
        <v>242434.39506218</v>
      </c>
      <c r="O361" s="176">
        <v>240843.27465590148</v>
      </c>
      <c r="P361" s="176">
        <f t="shared" si="116"/>
        <v>2937015.3614425608</v>
      </c>
      <c r="Q361" s="175"/>
    </row>
    <row r="362" spans="1:17">
      <c r="A362" s="179" t="s">
        <v>460</v>
      </c>
      <c r="B362" s="177"/>
      <c r="C362" s="177"/>
      <c r="D362" s="176">
        <v>40190.449857293235</v>
      </c>
      <c r="E362" s="176">
        <v>40329.777795548303</v>
      </c>
      <c r="F362" s="176">
        <v>40227.834362495676</v>
      </c>
      <c r="G362" s="176">
        <v>40226.357485250403</v>
      </c>
      <c r="H362" s="176">
        <v>40558.008155849573</v>
      </c>
      <c r="I362" s="176">
        <v>40465.273439895187</v>
      </c>
      <c r="J362" s="176">
        <v>40561.158620287861</v>
      </c>
      <c r="K362" s="176">
        <v>40590.171652303667</v>
      </c>
      <c r="L362" s="176">
        <v>40802.577449779616</v>
      </c>
      <c r="M362" s="176">
        <v>40956.572805571093</v>
      </c>
      <c r="N362" s="176">
        <v>41079.881147159773</v>
      </c>
      <c r="O362" s="176">
        <v>41374.308791814226</v>
      </c>
      <c r="P362" s="176">
        <f t="shared" si="116"/>
        <v>487362.37156324857</v>
      </c>
      <c r="Q362" s="175"/>
    </row>
    <row r="363" spans="1:17">
      <c r="A363" s="179" t="s">
        <v>459</v>
      </c>
      <c r="B363" s="177"/>
      <c r="C363" s="177"/>
      <c r="D363" s="176">
        <v>2313.1935956282464</v>
      </c>
      <c r="E363" s="176">
        <v>2235.7271616813009</v>
      </c>
      <c r="F363" s="176">
        <v>2140.7326305235692</v>
      </c>
      <c r="G363" s="176">
        <v>2137.6935704081634</v>
      </c>
      <c r="H363" s="176">
        <v>2622.1772632478633</v>
      </c>
      <c r="I363" s="176">
        <v>3130.9176931623938</v>
      </c>
      <c r="J363" s="176">
        <v>3277.7027735042739</v>
      </c>
      <c r="K363" s="176">
        <v>2349.7840000000001</v>
      </c>
      <c r="L363" s="176">
        <v>2382.8556891809717</v>
      </c>
      <c r="M363" s="176">
        <v>2334.967099433466</v>
      </c>
      <c r="N363" s="176">
        <v>2372.7232747068674</v>
      </c>
      <c r="O363" s="176">
        <v>2365.3196813359732</v>
      </c>
      <c r="P363" s="176">
        <f t="shared" si="116"/>
        <v>29663.794432813087</v>
      </c>
      <c r="Q363" s="175"/>
    </row>
    <row r="364" spans="1:17">
      <c r="A364" s="179" t="s">
        <v>458</v>
      </c>
      <c r="B364" s="177"/>
      <c r="C364" s="177"/>
      <c r="D364" s="176">
        <v>7538.3608695652165</v>
      </c>
      <c r="E364" s="176">
        <v>7320.6202898550728</v>
      </c>
      <c r="F364" s="176">
        <v>7037.7289855072459</v>
      </c>
      <c r="G364" s="176">
        <v>6972.5782608695645</v>
      </c>
      <c r="H364" s="176">
        <v>7467.9347826086951</v>
      </c>
      <c r="I364" s="176">
        <v>7930.3202898550717</v>
      </c>
      <c r="J364" s="176">
        <v>8095.4391304347828</v>
      </c>
      <c r="K364" s="176">
        <v>7897.7449275362324</v>
      </c>
      <c r="L364" s="176">
        <v>7872.6869565217403</v>
      </c>
      <c r="M364" s="176">
        <v>7781.8188405797109</v>
      </c>
      <c r="N364" s="176">
        <v>7623.4260869565232</v>
      </c>
      <c r="O364" s="176">
        <v>7516.3362318840582</v>
      </c>
      <c r="P364" s="176">
        <f t="shared" si="116"/>
        <v>91054.995652173908</v>
      </c>
      <c r="Q364" s="175"/>
    </row>
    <row r="365" spans="1:17">
      <c r="A365" s="179"/>
      <c r="B365" s="177"/>
      <c r="C365" s="177"/>
      <c r="D365" s="176"/>
      <c r="E365" s="176"/>
      <c r="F365" s="176"/>
      <c r="G365" s="176"/>
      <c r="H365" s="176"/>
      <c r="I365" s="176"/>
      <c r="J365" s="176"/>
      <c r="K365" s="176"/>
      <c r="L365" s="176"/>
      <c r="M365" s="176"/>
      <c r="N365" s="176"/>
      <c r="O365" s="176"/>
      <c r="P365" s="176"/>
      <c r="Q365" s="175"/>
    </row>
    <row r="366" spans="1:17">
      <c r="A366" s="180" t="s">
        <v>457</v>
      </c>
      <c r="B366" s="177"/>
      <c r="C366" s="177"/>
      <c r="D366" s="176"/>
      <c r="E366" s="176"/>
      <c r="F366" s="176"/>
      <c r="G366" s="176"/>
      <c r="H366" s="176"/>
      <c r="I366" s="176"/>
      <c r="J366" s="176"/>
      <c r="K366" s="176"/>
      <c r="L366" s="176"/>
      <c r="M366" s="176"/>
      <c r="N366" s="176"/>
      <c r="O366" s="176"/>
      <c r="P366" s="176"/>
      <c r="Q366" s="175"/>
    </row>
    <row r="367" spans="1:17">
      <c r="A367" s="180" t="s">
        <v>467</v>
      </c>
      <c r="B367" s="177"/>
      <c r="C367" s="177"/>
      <c r="D367" s="176">
        <f t="shared" ref="D367:P367" si="117">SUM(D359:D366)</f>
        <v>8435564.3105587289</v>
      </c>
      <c r="E367" s="176">
        <f t="shared" si="117"/>
        <v>7860177.712025512</v>
      </c>
      <c r="F367" s="176">
        <f t="shared" si="117"/>
        <v>7402317.5395191116</v>
      </c>
      <c r="G367" s="176">
        <f t="shared" si="117"/>
        <v>7734507.2536001746</v>
      </c>
      <c r="H367" s="176">
        <f t="shared" si="117"/>
        <v>8634958.6380226351</v>
      </c>
      <c r="I367" s="176">
        <f t="shared" si="117"/>
        <v>9396657.3292316552</v>
      </c>
      <c r="J367" s="176">
        <f t="shared" si="117"/>
        <v>10255026.242354264</v>
      </c>
      <c r="K367" s="176">
        <f t="shared" si="117"/>
        <v>10033930.009678923</v>
      </c>
      <c r="L367" s="176">
        <f t="shared" si="117"/>
        <v>10178549.152242126</v>
      </c>
      <c r="M367" s="176">
        <f t="shared" si="117"/>
        <v>9603430.8817600533</v>
      </c>
      <c r="N367" s="176">
        <f t="shared" si="117"/>
        <v>8562248.42889213</v>
      </c>
      <c r="O367" s="176">
        <f t="shared" si="117"/>
        <v>8343318.787413124</v>
      </c>
      <c r="P367" s="176">
        <f t="shared" si="117"/>
        <v>106440686.28529844</v>
      </c>
      <c r="Q367" s="175"/>
    </row>
    <row r="368" spans="1:17">
      <c r="A368" s="180"/>
      <c r="B368" s="177"/>
      <c r="C368" s="177"/>
      <c r="D368" s="176"/>
      <c r="E368" s="176"/>
      <c r="F368" s="176"/>
      <c r="G368" s="176"/>
      <c r="H368" s="176"/>
      <c r="I368" s="176"/>
      <c r="J368" s="176"/>
      <c r="K368" s="176"/>
      <c r="L368" s="176"/>
      <c r="M368" s="176"/>
      <c r="N368" s="176"/>
      <c r="O368" s="176"/>
      <c r="P368" s="176"/>
      <c r="Q368" s="175"/>
    </row>
    <row r="369" spans="1:17">
      <c r="A369" s="179" t="s">
        <v>455</v>
      </c>
      <c r="B369" s="177"/>
      <c r="C369" s="177"/>
      <c r="D369" s="176">
        <v>390661.02467433253</v>
      </c>
      <c r="E369" s="176">
        <v>422985.05232533033</v>
      </c>
      <c r="F369" s="176">
        <v>399397.56647991517</v>
      </c>
      <c r="G369" s="176">
        <v>422274.75087398139</v>
      </c>
      <c r="H369" s="176">
        <v>423914.46851130517</v>
      </c>
      <c r="I369" s="176">
        <v>483046.90917287668</v>
      </c>
      <c r="J369" s="176">
        <v>518029.63622993126</v>
      </c>
      <c r="K369" s="176">
        <v>552087.51573437476</v>
      </c>
      <c r="L369" s="176">
        <v>550459.39259519847</v>
      </c>
      <c r="M369" s="176">
        <v>515454.2513571991</v>
      </c>
      <c r="N369" s="176">
        <v>496248.04575754114</v>
      </c>
      <c r="O369" s="176">
        <v>391631.84744215594</v>
      </c>
      <c r="P369" s="176">
        <f>SUM(D369:O369)</f>
        <v>5566190.4611541424</v>
      </c>
      <c r="Q369" s="175"/>
    </row>
    <row r="370" spans="1:17">
      <c r="A370" s="177"/>
      <c r="B370" s="177"/>
      <c r="C370" s="177"/>
      <c r="D370" s="176"/>
      <c r="E370" s="176"/>
      <c r="F370" s="176"/>
      <c r="G370" s="176"/>
      <c r="H370" s="176"/>
      <c r="I370" s="176"/>
      <c r="J370" s="176"/>
      <c r="K370" s="176"/>
      <c r="L370" s="176"/>
      <c r="M370" s="176"/>
      <c r="N370" s="176"/>
      <c r="O370" s="176"/>
      <c r="P370" s="176"/>
      <c r="Q370" s="175"/>
    </row>
    <row r="371" spans="1:17">
      <c r="A371" s="180" t="s">
        <v>466</v>
      </c>
      <c r="B371" s="177"/>
      <c r="C371" s="177"/>
      <c r="D371" s="176">
        <f t="shared" ref="D371:P371" si="118">SUM(D367:D369)</f>
        <v>8826225.3352330606</v>
      </c>
      <c r="E371" s="176">
        <f t="shared" si="118"/>
        <v>8283162.7643508427</v>
      </c>
      <c r="F371" s="176">
        <f t="shared" si="118"/>
        <v>7801715.1059990264</v>
      </c>
      <c r="G371" s="176">
        <f t="shared" si="118"/>
        <v>8156782.0044741556</v>
      </c>
      <c r="H371" s="176">
        <f t="shared" si="118"/>
        <v>9058873.1065339409</v>
      </c>
      <c r="I371" s="176">
        <f t="shared" si="118"/>
        <v>9879704.238404531</v>
      </c>
      <c r="J371" s="176">
        <f t="shared" si="118"/>
        <v>10773055.878584195</v>
      </c>
      <c r="K371" s="176">
        <f t="shared" si="118"/>
        <v>10586017.525413297</v>
      </c>
      <c r="L371" s="176">
        <f t="shared" si="118"/>
        <v>10729008.544837324</v>
      </c>
      <c r="M371" s="176">
        <f t="shared" si="118"/>
        <v>10118885.133117253</v>
      </c>
      <c r="N371" s="176">
        <f t="shared" si="118"/>
        <v>9058496.4746496715</v>
      </c>
      <c r="O371" s="176">
        <f t="shared" si="118"/>
        <v>8734950.6348552797</v>
      </c>
      <c r="P371" s="176">
        <f t="shared" si="118"/>
        <v>112006876.74645258</v>
      </c>
      <c r="Q371" s="175"/>
    </row>
    <row r="372" spans="1:17">
      <c r="A372" s="177"/>
      <c r="B372" s="177"/>
      <c r="C372" s="177"/>
      <c r="D372" s="176"/>
      <c r="E372" s="176"/>
      <c r="F372" s="176"/>
      <c r="G372" s="176"/>
      <c r="H372" s="176"/>
      <c r="I372" s="176"/>
      <c r="J372" s="176"/>
      <c r="K372" s="176"/>
      <c r="L372" s="176"/>
      <c r="M372" s="176"/>
      <c r="N372" s="176"/>
      <c r="O372" s="176"/>
      <c r="P372" s="176"/>
      <c r="Q372" s="175"/>
    </row>
    <row r="373" spans="1:17">
      <c r="A373" s="180" t="s">
        <v>465</v>
      </c>
      <c r="B373" s="177"/>
      <c r="C373" s="177"/>
      <c r="D373" s="176"/>
      <c r="E373" s="176"/>
      <c r="F373" s="176"/>
      <c r="G373" s="176"/>
      <c r="H373" s="176"/>
      <c r="I373" s="176"/>
      <c r="J373" s="176"/>
      <c r="K373" s="176"/>
      <c r="L373" s="176"/>
      <c r="M373" s="176"/>
      <c r="N373" s="176"/>
      <c r="O373" s="176"/>
      <c r="P373" s="176"/>
      <c r="Q373" s="175"/>
    </row>
    <row r="374" spans="1:17">
      <c r="A374" s="179" t="s">
        <v>463</v>
      </c>
      <c r="B374" s="177"/>
      <c r="C374" s="177"/>
      <c r="D374" s="181">
        <v>4232725.0353800869</v>
      </c>
      <c r="E374" s="181">
        <v>4240230.6962240767</v>
      </c>
      <c r="F374" s="181">
        <v>4246871.1536682956</v>
      </c>
      <c r="G374" s="181">
        <v>4252614.5819807574</v>
      </c>
      <c r="H374" s="181">
        <v>4257018.6580474209</v>
      </c>
      <c r="I374" s="181">
        <v>4260974.4157851236</v>
      </c>
      <c r="J374" s="181">
        <v>4265224.2435362674</v>
      </c>
      <c r="K374" s="181">
        <v>4270672.0210243268</v>
      </c>
      <c r="L374" s="181">
        <v>4273965.8807334919</v>
      </c>
      <c r="M374" s="181">
        <v>4277781.0511080762</v>
      </c>
      <c r="N374" s="181">
        <v>4282967.9007511688</v>
      </c>
      <c r="O374" s="181">
        <v>4287064.4846086763</v>
      </c>
      <c r="P374" s="176">
        <f>AVERAGE(C374:O374)</f>
        <v>4262342.5102373138</v>
      </c>
      <c r="Q374" s="175"/>
    </row>
    <row r="375" spans="1:17">
      <c r="A375" s="179" t="s">
        <v>462</v>
      </c>
      <c r="B375" s="177"/>
      <c r="C375" s="177"/>
      <c r="D375" s="181">
        <v>522566.84278877801</v>
      </c>
      <c r="E375" s="181">
        <v>523288.39820497599</v>
      </c>
      <c r="F375" s="181">
        <v>524010.26475331502</v>
      </c>
      <c r="G375" s="181">
        <v>524732.41952144401</v>
      </c>
      <c r="H375" s="181">
        <v>525409.93285326695</v>
      </c>
      <c r="I375" s="181">
        <v>526087.69351784</v>
      </c>
      <c r="J375" s="181">
        <v>526765.68330111797</v>
      </c>
      <c r="K375" s="181">
        <v>527443.88533036795</v>
      </c>
      <c r="L375" s="181">
        <v>528122.28397540096</v>
      </c>
      <c r="M375" s="181">
        <v>528800.86475706205</v>
      </c>
      <c r="N375" s="181">
        <v>529479.61426246795</v>
      </c>
      <c r="O375" s="181">
        <v>530158.52006648597</v>
      </c>
      <c r="P375" s="176">
        <f>AVERAGE(D375:O375)</f>
        <v>526405.53361104359</v>
      </c>
      <c r="Q375" s="175"/>
    </row>
    <row r="376" spans="1:17">
      <c r="A376" s="179" t="s">
        <v>461</v>
      </c>
      <c r="B376" s="177"/>
      <c r="C376" s="177"/>
      <c r="D376" s="181">
        <v>10147.155360485649</v>
      </c>
      <c r="E376" s="181">
        <v>10173.93954726455</v>
      </c>
      <c r="F376" s="181">
        <v>10190.367077956</v>
      </c>
      <c r="G376" s="181">
        <v>10201.51636651339</v>
      </c>
      <c r="H376" s="181">
        <v>10215.35093459159</v>
      </c>
      <c r="I376" s="181">
        <v>10228.890196179011</v>
      </c>
      <c r="J376" s="181">
        <v>10244.72939804003</v>
      </c>
      <c r="K376" s="181">
        <v>10266.210531555749</v>
      </c>
      <c r="L376" s="181">
        <v>10288.781904554869</v>
      </c>
      <c r="M376" s="181">
        <v>10295.73502651494</v>
      </c>
      <c r="N376" s="181">
        <v>10315.185970682729</v>
      </c>
      <c r="O376" s="181">
        <v>10323.380889792121</v>
      </c>
      <c r="P376" s="176">
        <f>AVERAGE(D376:O376)</f>
        <v>10240.936933677551</v>
      </c>
      <c r="Q376" s="175"/>
    </row>
    <row r="377" spans="1:17">
      <c r="A377" s="179" t="s">
        <v>460</v>
      </c>
      <c r="B377" s="177"/>
      <c r="C377" s="177"/>
      <c r="D377" s="181">
        <v>3676.0282806025798</v>
      </c>
      <c r="E377" s="181">
        <v>3683.9189336294899</v>
      </c>
      <c r="F377" s="181">
        <v>3691.8530480436698</v>
      </c>
      <c r="G377" s="181">
        <v>3699.8308861322998</v>
      </c>
      <c r="H377" s="181">
        <v>3707.8526401150498</v>
      </c>
      <c r="I377" s="181">
        <v>3715.91843254279</v>
      </c>
      <c r="J377" s="181">
        <v>3724.0283166941399</v>
      </c>
      <c r="K377" s="181">
        <v>3732.18227696964</v>
      </c>
      <c r="L377" s="181">
        <v>3740.3802292837699</v>
      </c>
      <c r="M377" s="181">
        <v>3748.6220214546802</v>
      </c>
      <c r="N377" s="181">
        <v>3756.9074335917398</v>
      </c>
      <c r="O377" s="181">
        <v>3765.23617848085</v>
      </c>
      <c r="P377" s="176">
        <f>AVERAGE(D377:O377)</f>
        <v>3720.2298897950582</v>
      </c>
      <c r="Q377" s="175"/>
    </row>
    <row r="378" spans="1:17">
      <c r="A378" s="179" t="s">
        <v>459</v>
      </c>
      <c r="B378" s="177"/>
      <c r="C378" s="177"/>
      <c r="D378" s="181">
        <v>191</v>
      </c>
      <c r="E378" s="181">
        <v>191</v>
      </c>
      <c r="F378" s="181">
        <v>191</v>
      </c>
      <c r="G378" s="181">
        <v>191</v>
      </c>
      <c r="H378" s="181">
        <v>191</v>
      </c>
      <c r="I378" s="181">
        <v>191</v>
      </c>
      <c r="J378" s="181">
        <v>191</v>
      </c>
      <c r="K378" s="181">
        <v>191</v>
      </c>
      <c r="L378" s="181">
        <v>191</v>
      </c>
      <c r="M378" s="181">
        <v>191</v>
      </c>
      <c r="N378" s="181">
        <v>191</v>
      </c>
      <c r="O378" s="181">
        <v>191</v>
      </c>
      <c r="P378" s="176">
        <f>AVERAGE(D378:O378)</f>
        <v>191</v>
      </c>
      <c r="Q378" s="175"/>
    </row>
    <row r="379" spans="1:17">
      <c r="A379" s="179" t="s">
        <v>458</v>
      </c>
      <c r="B379" s="177"/>
      <c r="C379" s="177"/>
      <c r="D379" s="181">
        <v>26</v>
      </c>
      <c r="E379" s="181">
        <v>26</v>
      </c>
      <c r="F379" s="181">
        <v>26</v>
      </c>
      <c r="G379" s="181">
        <v>26</v>
      </c>
      <c r="H379" s="181">
        <v>26</v>
      </c>
      <c r="I379" s="181">
        <v>26</v>
      </c>
      <c r="J379" s="181">
        <v>26</v>
      </c>
      <c r="K379" s="181">
        <v>26</v>
      </c>
      <c r="L379" s="181">
        <v>26</v>
      </c>
      <c r="M379" s="181">
        <v>26</v>
      </c>
      <c r="N379" s="181">
        <v>26</v>
      </c>
      <c r="O379" s="181">
        <v>26</v>
      </c>
      <c r="P379" s="176">
        <f>AVERAGE(D379:O379)</f>
        <v>26</v>
      </c>
      <c r="Q379" s="175"/>
    </row>
    <row r="380" spans="1:17">
      <c r="A380" s="179"/>
      <c r="B380" s="177"/>
      <c r="C380" s="177"/>
      <c r="D380" s="176"/>
      <c r="E380" s="176"/>
      <c r="F380" s="176"/>
      <c r="G380" s="176"/>
      <c r="H380" s="176"/>
      <c r="I380" s="176"/>
      <c r="J380" s="176"/>
      <c r="K380" s="176"/>
      <c r="L380" s="176"/>
      <c r="M380" s="176"/>
      <c r="N380" s="176"/>
      <c r="O380" s="176"/>
      <c r="P380" s="176"/>
      <c r="Q380" s="175"/>
    </row>
    <row r="381" spans="1:17">
      <c r="A381" s="180" t="s">
        <v>457</v>
      </c>
      <c r="B381" s="177"/>
      <c r="C381" s="177"/>
      <c r="D381" s="176"/>
      <c r="E381" s="176"/>
      <c r="F381" s="176"/>
      <c r="G381" s="176"/>
      <c r="H381" s="176"/>
      <c r="I381" s="176"/>
      <c r="J381" s="176"/>
      <c r="K381" s="176"/>
      <c r="L381" s="176"/>
      <c r="M381" s="176"/>
      <c r="N381" s="176"/>
      <c r="O381" s="176"/>
      <c r="P381" s="176"/>
      <c r="Q381" s="175"/>
    </row>
    <row r="382" spans="1:17">
      <c r="A382" s="180" t="s">
        <v>465</v>
      </c>
      <c r="B382" s="177"/>
      <c r="C382" s="177"/>
      <c r="D382" s="176">
        <f t="shared" ref="D382:P382" si="119">SUM(D374:D381)</f>
        <v>4769332.0618099533</v>
      </c>
      <c r="E382" s="176">
        <f t="shared" si="119"/>
        <v>4777593.9529099464</v>
      </c>
      <c r="F382" s="176">
        <f t="shared" si="119"/>
        <v>4784980.6385476096</v>
      </c>
      <c r="G382" s="176">
        <f t="shared" si="119"/>
        <v>4791465.3487548465</v>
      </c>
      <c r="H382" s="176">
        <f t="shared" si="119"/>
        <v>4796568.7944753934</v>
      </c>
      <c r="I382" s="176">
        <f t="shared" si="119"/>
        <v>4801223.9179316862</v>
      </c>
      <c r="J382" s="176">
        <f t="shared" si="119"/>
        <v>4806175.68455212</v>
      </c>
      <c r="K382" s="176">
        <f t="shared" si="119"/>
        <v>4812331.2991632205</v>
      </c>
      <c r="L382" s="176">
        <f t="shared" si="119"/>
        <v>4816334.3268427318</v>
      </c>
      <c r="M382" s="176">
        <f t="shared" si="119"/>
        <v>4820843.2729131076</v>
      </c>
      <c r="N382" s="176">
        <f t="shared" si="119"/>
        <v>4826736.6084179115</v>
      </c>
      <c r="O382" s="176">
        <f t="shared" si="119"/>
        <v>4831528.621743435</v>
      </c>
      <c r="P382" s="176">
        <f t="shared" si="119"/>
        <v>4802926.21067183</v>
      </c>
      <c r="Q382" s="175"/>
    </row>
    <row r="383" spans="1:17">
      <c r="A383" s="180"/>
      <c r="B383" s="177"/>
      <c r="C383" s="177"/>
      <c r="D383" s="176"/>
      <c r="E383" s="176"/>
      <c r="F383" s="176"/>
      <c r="G383" s="176"/>
      <c r="H383" s="176"/>
      <c r="I383" s="176"/>
      <c r="J383" s="176"/>
      <c r="K383" s="176"/>
      <c r="L383" s="176"/>
      <c r="M383" s="176"/>
      <c r="N383" s="176"/>
      <c r="O383" s="176"/>
      <c r="P383" s="176"/>
      <c r="Q383" s="175"/>
    </row>
    <row r="384" spans="1:17">
      <c r="A384" s="179" t="s">
        <v>455</v>
      </c>
      <c r="B384" s="177"/>
      <c r="C384" s="177"/>
      <c r="D384" s="181">
        <v>4</v>
      </c>
      <c r="E384" s="181">
        <v>4</v>
      </c>
      <c r="F384" s="181">
        <v>4</v>
      </c>
      <c r="G384" s="181">
        <v>4</v>
      </c>
      <c r="H384" s="181">
        <v>4</v>
      </c>
      <c r="I384" s="181">
        <v>4</v>
      </c>
      <c r="J384" s="181">
        <v>4</v>
      </c>
      <c r="K384" s="181">
        <v>4</v>
      </c>
      <c r="L384" s="181">
        <v>4</v>
      </c>
      <c r="M384" s="181">
        <v>4</v>
      </c>
      <c r="N384" s="181">
        <v>4</v>
      </c>
      <c r="O384" s="181">
        <v>4</v>
      </c>
      <c r="P384" s="176">
        <f>AVERAGE(D384:O384)</f>
        <v>4</v>
      </c>
      <c r="Q384" s="175"/>
    </row>
    <row r="385" spans="1:17">
      <c r="A385" s="177"/>
      <c r="B385" s="177"/>
      <c r="C385" s="177"/>
      <c r="D385" s="176"/>
      <c r="E385" s="176"/>
      <c r="F385" s="176"/>
      <c r="G385" s="176"/>
      <c r="H385" s="176"/>
      <c r="I385" s="176"/>
      <c r="J385" s="176"/>
      <c r="K385" s="176"/>
      <c r="L385" s="176"/>
      <c r="M385" s="176"/>
      <c r="N385" s="176"/>
      <c r="O385" s="176"/>
      <c r="P385" s="176"/>
      <c r="Q385" s="175"/>
    </row>
    <row r="386" spans="1:17">
      <c r="A386" s="178" t="s">
        <v>464</v>
      </c>
      <c r="B386" s="177"/>
      <c r="C386" s="177"/>
      <c r="D386" s="176">
        <f t="shared" ref="D386:P386" si="120">SUM(D382:D384)</f>
        <v>4769336.0618099533</v>
      </c>
      <c r="E386" s="176">
        <f t="shared" si="120"/>
        <v>4777597.9529099464</v>
      </c>
      <c r="F386" s="176">
        <f t="shared" si="120"/>
        <v>4784984.6385476096</v>
      </c>
      <c r="G386" s="176">
        <f t="shared" si="120"/>
        <v>4791469.3487548465</v>
      </c>
      <c r="H386" s="176">
        <f t="shared" si="120"/>
        <v>4796572.7944753934</v>
      </c>
      <c r="I386" s="176">
        <f t="shared" si="120"/>
        <v>4801227.9179316862</v>
      </c>
      <c r="J386" s="176">
        <f t="shared" si="120"/>
        <v>4806179.68455212</v>
      </c>
      <c r="K386" s="176">
        <f t="shared" si="120"/>
        <v>4812335.2991632205</v>
      </c>
      <c r="L386" s="176">
        <f t="shared" si="120"/>
        <v>4816338.3268427318</v>
      </c>
      <c r="M386" s="176">
        <f t="shared" si="120"/>
        <v>4820847.2729131076</v>
      </c>
      <c r="N386" s="176">
        <f t="shared" si="120"/>
        <v>4826740.6084179115</v>
      </c>
      <c r="O386" s="176">
        <f t="shared" si="120"/>
        <v>4831532.621743435</v>
      </c>
      <c r="P386" s="176">
        <f t="shared" si="120"/>
        <v>4802930.21067183</v>
      </c>
      <c r="Q386" s="175"/>
    </row>
    <row r="387" spans="1:17">
      <c r="A387" s="177"/>
      <c r="B387" s="177"/>
      <c r="C387" s="177"/>
      <c r="D387" s="176"/>
      <c r="E387" s="176"/>
      <c r="F387" s="176"/>
      <c r="G387" s="176"/>
      <c r="H387" s="176"/>
      <c r="I387" s="176"/>
      <c r="J387" s="176"/>
      <c r="K387" s="176"/>
      <c r="L387" s="176"/>
      <c r="M387" s="176"/>
      <c r="N387" s="176"/>
      <c r="O387" s="176"/>
      <c r="P387" s="176"/>
      <c r="Q387" s="175"/>
    </row>
    <row r="388" spans="1:17">
      <c r="A388" s="180" t="s">
        <v>456</v>
      </c>
      <c r="B388" s="177"/>
      <c r="C388" s="177"/>
      <c r="D388" s="176"/>
      <c r="E388" s="176"/>
      <c r="F388" s="176"/>
      <c r="G388" s="176"/>
      <c r="H388" s="176"/>
      <c r="I388" s="176"/>
      <c r="J388" s="176"/>
      <c r="K388" s="176"/>
      <c r="L388" s="176"/>
      <c r="M388" s="176"/>
      <c r="N388" s="176"/>
      <c r="O388" s="176"/>
      <c r="P388" s="176"/>
      <c r="Q388" s="175"/>
    </row>
    <row r="389" spans="1:17">
      <c r="A389" s="179" t="s">
        <v>463</v>
      </c>
      <c r="B389" s="177"/>
      <c r="C389" s="177"/>
      <c r="D389" s="176">
        <f t="shared" ref="D389:P389" si="121">(D359/D374)*1000</f>
        <v>1087.1601868769474</v>
      </c>
      <c r="E389" s="176">
        <f t="shared" si="121"/>
        <v>947.76903409492081</v>
      </c>
      <c r="F389" s="176">
        <f t="shared" si="121"/>
        <v>882.47905388921697</v>
      </c>
      <c r="G389" s="176">
        <f t="shared" si="121"/>
        <v>931.27873882391054</v>
      </c>
      <c r="H389" s="176">
        <f t="shared" si="121"/>
        <v>1070.085119206313</v>
      </c>
      <c r="I389" s="176">
        <f t="shared" si="121"/>
        <v>1208.1861485498555</v>
      </c>
      <c r="J389" s="176">
        <f t="shared" si="121"/>
        <v>1348.5538513522729</v>
      </c>
      <c r="K389" s="176">
        <f t="shared" si="121"/>
        <v>1327.5976305791671</v>
      </c>
      <c r="L389" s="176">
        <f t="shared" si="121"/>
        <v>1339.2412547987603</v>
      </c>
      <c r="M389" s="176">
        <f t="shared" si="121"/>
        <v>1227.5534588291086</v>
      </c>
      <c r="N389" s="176">
        <f t="shared" si="121"/>
        <v>1039.44982201374</v>
      </c>
      <c r="O389" s="176">
        <f t="shared" si="121"/>
        <v>964.11513418287507</v>
      </c>
      <c r="P389" s="176">
        <f t="shared" si="121"/>
        <v>13376.171738377501</v>
      </c>
      <c r="Q389" s="175"/>
    </row>
    <row r="390" spans="1:17">
      <c r="A390" s="179" t="s">
        <v>462</v>
      </c>
      <c r="B390" s="177"/>
      <c r="C390" s="177"/>
      <c r="D390" s="176">
        <f t="shared" ref="D390:P390" si="122">(D360/D375)*1000</f>
        <v>6767.0400804899473</v>
      </c>
      <c r="E390" s="176">
        <f t="shared" si="122"/>
        <v>6773.1695288680512</v>
      </c>
      <c r="F390" s="176">
        <f t="shared" si="122"/>
        <v>6408.7423902026967</v>
      </c>
      <c r="G390" s="176">
        <f t="shared" si="122"/>
        <v>6630.2175259594833</v>
      </c>
      <c r="H390" s="176">
        <f t="shared" si="122"/>
        <v>7201.55938556828</v>
      </c>
      <c r="I390" s="176">
        <f t="shared" si="122"/>
        <v>7512.9895365655811</v>
      </c>
      <c r="J390" s="176">
        <f t="shared" si="122"/>
        <v>7986.5494671452716</v>
      </c>
      <c r="K390" s="176">
        <f t="shared" si="122"/>
        <v>7714.0649269923579</v>
      </c>
      <c r="L390" s="176">
        <f t="shared" si="122"/>
        <v>7874.223905058916</v>
      </c>
      <c r="M390" s="176">
        <f t="shared" si="122"/>
        <v>7674.8744147314374</v>
      </c>
      <c r="N390" s="176">
        <f t="shared" si="122"/>
        <v>7208.6019525252859</v>
      </c>
      <c r="O390" s="176">
        <f t="shared" si="122"/>
        <v>7390.2345221797232</v>
      </c>
      <c r="P390" s="176">
        <f t="shared" si="122"/>
        <v>87160.490169519951</v>
      </c>
      <c r="Q390" s="175"/>
    </row>
    <row r="391" spans="1:17">
      <c r="A391" s="179" t="s">
        <v>461</v>
      </c>
      <c r="B391" s="177"/>
      <c r="C391" s="177"/>
      <c r="D391" s="176">
        <f t="shared" ref="D391:P391" si="123">(D361/D376)*1000</f>
        <v>24405.006830908653</v>
      </c>
      <c r="E391" s="176">
        <f t="shared" si="123"/>
        <v>24298.473644150316</v>
      </c>
      <c r="F391" s="176">
        <f t="shared" si="123"/>
        <v>24227.744432303069</v>
      </c>
      <c r="G391" s="176">
        <f t="shared" si="123"/>
        <v>24085.732600379106</v>
      </c>
      <c r="H391" s="176">
        <f t="shared" si="123"/>
        <v>23999.896628153601</v>
      </c>
      <c r="I391" s="176">
        <f t="shared" si="123"/>
        <v>23911.607997097763</v>
      </c>
      <c r="J391" s="176">
        <f t="shared" si="123"/>
        <v>23833.442989316201</v>
      </c>
      <c r="K391" s="176">
        <f t="shared" si="123"/>
        <v>23827.864767721996</v>
      </c>
      <c r="L391" s="176">
        <f t="shared" si="123"/>
        <v>23818.804992272657</v>
      </c>
      <c r="M391" s="176">
        <f t="shared" si="123"/>
        <v>23570.184117630644</v>
      </c>
      <c r="N391" s="176">
        <f t="shared" si="123"/>
        <v>23502.668371778669</v>
      </c>
      <c r="O391" s="176">
        <f t="shared" si="123"/>
        <v>23329.883613424565</v>
      </c>
      <c r="P391" s="176">
        <f t="shared" si="123"/>
        <v>286791.66569067718</v>
      </c>
      <c r="Q391" s="175"/>
    </row>
    <row r="392" spans="1:17">
      <c r="A392" s="179" t="s">
        <v>460</v>
      </c>
      <c r="B392" s="177"/>
      <c r="C392" s="177"/>
      <c r="D392" s="176">
        <f t="shared" ref="D392:P392" si="124">(D362/D377)*1000</f>
        <v>10933.117699166656</v>
      </c>
      <c r="E392" s="176">
        <f t="shared" si="124"/>
        <v>10947.520431947831</v>
      </c>
      <c r="F392" s="176">
        <f t="shared" si="124"/>
        <v>10896.380175211088</v>
      </c>
      <c r="G392" s="176">
        <f t="shared" si="124"/>
        <v>10872.485452247769</v>
      </c>
      <c r="H392" s="176">
        <f t="shared" si="124"/>
        <v>10938.408856127333</v>
      </c>
      <c r="I392" s="176">
        <f t="shared" si="124"/>
        <v>10889.70981857773</v>
      </c>
      <c r="J392" s="176">
        <f t="shared" si="124"/>
        <v>10891.742804011339</v>
      </c>
      <c r="K392" s="176">
        <f t="shared" si="124"/>
        <v>10875.720594563514</v>
      </c>
      <c r="L392" s="176">
        <f t="shared" si="124"/>
        <v>10908.671030376165</v>
      </c>
      <c r="M392" s="176">
        <f t="shared" si="124"/>
        <v>10925.76754102234</v>
      </c>
      <c r="N392" s="176">
        <f t="shared" si="124"/>
        <v>10934.493828581215</v>
      </c>
      <c r="O392" s="176">
        <f t="shared" si="124"/>
        <v>10988.502933302689</v>
      </c>
      <c r="P392" s="176">
        <f t="shared" si="124"/>
        <v>131003.29442009203</v>
      </c>
      <c r="Q392" s="175"/>
    </row>
    <row r="393" spans="1:17">
      <c r="A393" s="179" t="s">
        <v>459</v>
      </c>
      <c r="B393" s="177"/>
      <c r="C393" s="177"/>
      <c r="D393" s="176">
        <f t="shared" ref="D393:P393" si="125">(D363/D378)*1000</f>
        <v>12110.96123365574</v>
      </c>
      <c r="E393" s="176">
        <f t="shared" si="125"/>
        <v>11705.377809849742</v>
      </c>
      <c r="F393" s="176">
        <f t="shared" si="125"/>
        <v>11208.024243578895</v>
      </c>
      <c r="G393" s="176">
        <f t="shared" si="125"/>
        <v>11192.112934074155</v>
      </c>
      <c r="H393" s="176">
        <f t="shared" si="125"/>
        <v>13728.676770931221</v>
      </c>
      <c r="I393" s="176">
        <f t="shared" si="125"/>
        <v>16392.239231216721</v>
      </c>
      <c r="J393" s="176">
        <f t="shared" si="125"/>
        <v>17160.747505257979</v>
      </c>
      <c r="K393" s="176">
        <f t="shared" si="125"/>
        <v>12302.534031413612</v>
      </c>
      <c r="L393" s="176">
        <f t="shared" si="125"/>
        <v>12475.68423654959</v>
      </c>
      <c r="M393" s="176">
        <f t="shared" si="125"/>
        <v>12224.95863577731</v>
      </c>
      <c r="N393" s="176">
        <f t="shared" si="125"/>
        <v>12422.634946109254</v>
      </c>
      <c r="O393" s="176">
        <f t="shared" si="125"/>
        <v>12383.872677151692</v>
      </c>
      <c r="P393" s="176">
        <f t="shared" si="125"/>
        <v>155307.82425556588</v>
      </c>
      <c r="Q393" s="175"/>
    </row>
    <row r="394" spans="1:17">
      <c r="A394" s="179" t="s">
        <v>458</v>
      </c>
      <c r="B394" s="177"/>
      <c r="C394" s="177"/>
      <c r="D394" s="176">
        <f t="shared" ref="D394:P394" si="126">(D364/D379)*1000</f>
        <v>289936.95652173908</v>
      </c>
      <c r="E394" s="176">
        <f t="shared" si="126"/>
        <v>281562.31884057971</v>
      </c>
      <c r="F394" s="176">
        <f t="shared" si="126"/>
        <v>270681.88405797101</v>
      </c>
      <c r="G394" s="176">
        <f t="shared" si="126"/>
        <v>268176.08695652173</v>
      </c>
      <c r="H394" s="176">
        <f t="shared" si="126"/>
        <v>287228.26086956519</v>
      </c>
      <c r="I394" s="176">
        <f t="shared" si="126"/>
        <v>305012.31884057965</v>
      </c>
      <c r="J394" s="176">
        <f t="shared" si="126"/>
        <v>311363.04347826086</v>
      </c>
      <c r="K394" s="176">
        <f t="shared" si="126"/>
        <v>303759.4202898551</v>
      </c>
      <c r="L394" s="176">
        <f t="shared" si="126"/>
        <v>302795.65217391308</v>
      </c>
      <c r="M394" s="176">
        <f t="shared" si="126"/>
        <v>299300.72463768121</v>
      </c>
      <c r="N394" s="176">
        <f t="shared" si="126"/>
        <v>293208.69565217395</v>
      </c>
      <c r="O394" s="176">
        <f t="shared" si="126"/>
        <v>289089.85507246375</v>
      </c>
      <c r="P394" s="176">
        <f t="shared" si="126"/>
        <v>3502115.2173913042</v>
      </c>
      <c r="Q394" s="175"/>
    </row>
    <row r="395" spans="1:17">
      <c r="A395" s="179"/>
      <c r="B395" s="177"/>
      <c r="C395" s="177"/>
      <c r="D395" s="176"/>
      <c r="E395" s="176"/>
      <c r="F395" s="176"/>
      <c r="G395" s="176"/>
      <c r="H395" s="176"/>
      <c r="I395" s="176"/>
      <c r="J395" s="176"/>
      <c r="K395" s="176"/>
      <c r="L395" s="176"/>
      <c r="M395" s="176"/>
      <c r="N395" s="176"/>
      <c r="O395" s="176"/>
      <c r="P395" s="176"/>
      <c r="Q395" s="175"/>
    </row>
    <row r="396" spans="1:17">
      <c r="A396" s="180" t="s">
        <v>457</v>
      </c>
      <c r="B396" s="177"/>
      <c r="C396" s="177"/>
      <c r="D396" s="176"/>
      <c r="E396" s="176"/>
      <c r="F396" s="176"/>
      <c r="G396" s="176"/>
      <c r="H396" s="176"/>
      <c r="I396" s="176"/>
      <c r="J396" s="176"/>
      <c r="K396" s="176"/>
      <c r="L396" s="176"/>
      <c r="M396" s="176"/>
      <c r="N396" s="176"/>
      <c r="O396" s="176"/>
      <c r="P396" s="176"/>
      <c r="Q396" s="175"/>
    </row>
    <row r="397" spans="1:17">
      <c r="A397" s="180" t="s">
        <v>456</v>
      </c>
      <c r="B397" s="177"/>
      <c r="C397" s="177"/>
      <c r="D397" s="176">
        <f t="shared" ref="D397:P397" si="127">(D367/D382)*1000</f>
        <v>1768.7097902253101</v>
      </c>
      <c r="E397" s="176">
        <f t="shared" si="127"/>
        <v>1645.2167742798692</v>
      </c>
      <c r="F397" s="176">
        <f t="shared" si="127"/>
        <v>1546.9900713675499</v>
      </c>
      <c r="G397" s="176">
        <f t="shared" si="127"/>
        <v>1614.2258558981614</v>
      </c>
      <c r="H397" s="176">
        <f t="shared" si="127"/>
        <v>1800.2365874473089</v>
      </c>
      <c r="I397" s="176">
        <f t="shared" si="127"/>
        <v>1957.1379068859655</v>
      </c>
      <c r="J397" s="176">
        <f t="shared" si="127"/>
        <v>2133.7185561725701</v>
      </c>
      <c r="K397" s="176">
        <f t="shared" si="127"/>
        <v>2085.0455602305778</v>
      </c>
      <c r="L397" s="176">
        <f t="shared" si="127"/>
        <v>2113.339411575796</v>
      </c>
      <c r="M397" s="176">
        <f t="shared" si="127"/>
        <v>1992.064528568869</v>
      </c>
      <c r="N397" s="176">
        <f t="shared" si="127"/>
        <v>1773.9207923546983</v>
      </c>
      <c r="O397" s="176">
        <f t="shared" si="127"/>
        <v>1726.8486726675906</v>
      </c>
      <c r="P397" s="176">
        <f t="shared" si="127"/>
        <v>22161.632641532837</v>
      </c>
      <c r="Q397" s="175"/>
    </row>
    <row r="398" spans="1:17">
      <c r="A398" s="180"/>
      <c r="B398" s="177"/>
      <c r="C398" s="177"/>
      <c r="D398" s="176"/>
      <c r="E398" s="176"/>
      <c r="F398" s="176"/>
      <c r="G398" s="176"/>
      <c r="H398" s="176"/>
      <c r="I398" s="176"/>
      <c r="J398" s="176"/>
      <c r="K398" s="176"/>
      <c r="L398" s="176"/>
      <c r="M398" s="176"/>
      <c r="N398" s="176"/>
      <c r="O398" s="176"/>
      <c r="P398" s="176"/>
      <c r="Q398" s="175"/>
    </row>
    <row r="399" spans="1:17">
      <c r="A399" s="179" t="s">
        <v>455</v>
      </c>
      <c r="B399" s="177"/>
      <c r="C399" s="177"/>
      <c r="D399" s="176">
        <f t="shared" ref="D399:P399" si="128">(D369/D384)*1000</f>
        <v>97665256.168583125</v>
      </c>
      <c r="E399" s="176">
        <f t="shared" si="128"/>
        <v>105746263.08133258</v>
      </c>
      <c r="F399" s="176">
        <f t="shared" si="128"/>
        <v>99849391.619978786</v>
      </c>
      <c r="G399" s="176">
        <f t="shared" si="128"/>
        <v>105568687.71849535</v>
      </c>
      <c r="H399" s="176">
        <f t="shared" si="128"/>
        <v>105978617.12782629</v>
      </c>
      <c r="I399" s="176">
        <f t="shared" si="128"/>
        <v>120761727.29321916</v>
      </c>
      <c r="J399" s="176">
        <f t="shared" si="128"/>
        <v>129507409.05748281</v>
      </c>
      <c r="K399" s="176">
        <f t="shared" si="128"/>
        <v>138021878.93359369</v>
      </c>
      <c r="L399" s="176">
        <f t="shared" si="128"/>
        <v>137614848.14879963</v>
      </c>
      <c r="M399" s="176">
        <f t="shared" si="128"/>
        <v>128863562.83929977</v>
      </c>
      <c r="N399" s="176">
        <f t="shared" si="128"/>
        <v>124062011.43938528</v>
      </c>
      <c r="O399" s="176">
        <f t="shared" si="128"/>
        <v>97907961.860538989</v>
      </c>
      <c r="P399" s="176">
        <f t="shared" si="128"/>
        <v>1391547615.2885356</v>
      </c>
      <c r="Q399" s="175"/>
    </row>
    <row r="400" spans="1:17">
      <c r="A400" s="177"/>
      <c r="B400" s="177"/>
      <c r="C400" s="177"/>
      <c r="D400" s="176"/>
      <c r="E400" s="176"/>
      <c r="F400" s="176"/>
      <c r="G400" s="176"/>
      <c r="H400" s="176"/>
      <c r="I400" s="176"/>
      <c r="J400" s="176"/>
      <c r="K400" s="176"/>
      <c r="L400" s="176"/>
      <c r="M400" s="176"/>
      <c r="N400" s="176"/>
      <c r="O400" s="176"/>
      <c r="P400" s="176"/>
      <c r="Q400" s="175"/>
    </row>
    <row r="401" spans="1:17">
      <c r="A401" s="178" t="s">
        <v>454</v>
      </c>
      <c r="B401" s="177"/>
      <c r="C401" s="177"/>
      <c r="D401" s="176">
        <f t="shared" ref="D401:P401" si="129">(D371/D386)*1000</f>
        <v>1850.6192939323983</v>
      </c>
      <c r="E401" s="176">
        <f t="shared" si="129"/>
        <v>1733.7504842377373</v>
      </c>
      <c r="F401" s="176">
        <f t="shared" si="129"/>
        <v>1630.4577120580032</v>
      </c>
      <c r="G401" s="176">
        <f t="shared" si="129"/>
        <v>1702.3550420068636</v>
      </c>
      <c r="H401" s="176">
        <f t="shared" si="129"/>
        <v>1888.6137028854828</v>
      </c>
      <c r="I401" s="176">
        <f t="shared" si="129"/>
        <v>2057.7453116744759</v>
      </c>
      <c r="J401" s="176">
        <f t="shared" si="129"/>
        <v>2241.5008563268311</v>
      </c>
      <c r="K401" s="176">
        <f t="shared" si="129"/>
        <v>2199.7672371777621</v>
      </c>
      <c r="L401" s="176">
        <f t="shared" si="129"/>
        <v>2227.6276741278143</v>
      </c>
      <c r="M401" s="176">
        <f t="shared" si="129"/>
        <v>2098.9847967124429</v>
      </c>
      <c r="N401" s="176">
        <f t="shared" si="129"/>
        <v>1876.7315688876074</v>
      </c>
      <c r="O401" s="176">
        <f t="shared" si="129"/>
        <v>1807.9047206563857</v>
      </c>
      <c r="P401" s="176">
        <f t="shared" si="129"/>
        <v>23320.529725287255</v>
      </c>
      <c r="Q401" s="175"/>
    </row>
  </sheetData>
  <pageMargins left="0.24" right="0.19" top="0.2" bottom="0.19" header="0.5" footer="0.5"/>
  <pageSetup scale="86" orientation="landscape" r:id="rId1"/>
  <headerFooter alignWithMargins="0"/>
  <rowBreaks count="7" manualBreakCount="7">
    <brk id="53" max="16383" man="1"/>
    <brk id="103" max="16383" man="1"/>
    <brk id="153" max="16383" man="1"/>
    <brk id="203" max="16383" man="1"/>
    <brk id="253" max="15" man="1"/>
    <brk id="303" max="15" man="1"/>
    <brk id="352" max="1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O29"/>
  <sheetViews>
    <sheetView zoomScale="140" zoomScaleNormal="140" workbookViewId="0">
      <pane xSplit="2" ySplit="6" topLeftCell="C7" activePane="bottomRight" state="frozen"/>
      <selection pane="topRight" activeCell="B1" sqref="B1"/>
      <selection pane="bottomLeft" activeCell="A4" sqref="A4"/>
      <selection pane="bottomRight" activeCell="A2" sqref="A1:A2"/>
    </sheetView>
  </sheetViews>
  <sheetFormatPr defaultColWidth="9.109375" defaultRowHeight="10.199999999999999"/>
  <cols>
    <col min="1" max="1" width="9.109375" style="336"/>
    <col min="2" max="2" width="28" style="337" bestFit="1" customWidth="1"/>
    <col min="3" max="8" width="11.33203125" style="336" customWidth="1"/>
    <col min="9" max="11" width="12.109375" style="336" customWidth="1"/>
    <col min="12" max="14" width="11.33203125" style="336" customWidth="1"/>
    <col min="15" max="20" width="11.33203125" style="336" bestFit="1" customWidth="1"/>
    <col min="21" max="23" width="12.109375" style="336" bestFit="1" customWidth="1"/>
    <col min="24" max="32" width="11.33203125" style="336" bestFit="1" customWidth="1"/>
    <col min="33" max="35" width="12.109375" style="336" bestFit="1" customWidth="1"/>
    <col min="36" max="38" width="11.33203125" style="336" bestFit="1" customWidth="1"/>
    <col min="39" max="41" width="13.6640625" style="336" customWidth="1"/>
    <col min="42" max="73" width="10.6640625" style="336" customWidth="1"/>
    <col min="74" max="16384" width="9.109375" style="336"/>
  </cols>
  <sheetData>
    <row r="1" spans="1:41" ht="13.2">
      <c r="A1" s="8" t="s">
        <v>1166</v>
      </c>
    </row>
    <row r="2" spans="1:41" ht="13.2">
      <c r="A2" s="8" t="s">
        <v>1123</v>
      </c>
    </row>
    <row r="4" spans="1:41" s="334" customFormat="1">
      <c r="B4" s="333"/>
    </row>
    <row r="5" spans="1:41" s="334" customFormat="1" ht="20.399999999999999">
      <c r="B5" s="333" t="s">
        <v>1121</v>
      </c>
      <c r="C5" s="334" t="s">
        <v>1009</v>
      </c>
      <c r="D5" s="334" t="s">
        <v>1010</v>
      </c>
      <c r="E5" s="334" t="s">
        <v>1011</v>
      </c>
      <c r="F5" s="334" t="s">
        <v>1012</v>
      </c>
      <c r="G5" s="334" t="s">
        <v>1013</v>
      </c>
      <c r="H5" s="334" t="s">
        <v>1014</v>
      </c>
      <c r="I5" s="334" t="s">
        <v>1015</v>
      </c>
      <c r="J5" s="334" t="s">
        <v>1016</v>
      </c>
      <c r="K5" s="334" t="s">
        <v>1017</v>
      </c>
      <c r="L5" s="334" t="s">
        <v>1018</v>
      </c>
      <c r="M5" s="334" t="s">
        <v>1019</v>
      </c>
      <c r="N5" s="334" t="s">
        <v>1020</v>
      </c>
      <c r="O5" s="334" t="s">
        <v>1021</v>
      </c>
      <c r="P5" s="334" t="s">
        <v>1022</v>
      </c>
      <c r="Q5" s="334" t="s">
        <v>1023</v>
      </c>
      <c r="R5" s="334" t="s">
        <v>1024</v>
      </c>
      <c r="S5" s="334" t="s">
        <v>1025</v>
      </c>
      <c r="T5" s="334" t="s">
        <v>1026</v>
      </c>
      <c r="U5" s="334" t="s">
        <v>1027</v>
      </c>
      <c r="V5" s="334" t="s">
        <v>1028</v>
      </c>
      <c r="W5" s="334" t="s">
        <v>1029</v>
      </c>
      <c r="X5" s="334" t="s">
        <v>1030</v>
      </c>
      <c r="Y5" s="334" t="s">
        <v>1031</v>
      </c>
      <c r="Z5" s="334" t="s">
        <v>1032</v>
      </c>
      <c r="AA5" s="334" t="s">
        <v>1033</v>
      </c>
      <c r="AB5" s="334" t="s">
        <v>1034</v>
      </c>
      <c r="AC5" s="334" t="s">
        <v>1035</v>
      </c>
      <c r="AD5" s="334" t="s">
        <v>1036</v>
      </c>
      <c r="AE5" s="334" t="s">
        <v>1037</v>
      </c>
      <c r="AF5" s="334" t="s">
        <v>1038</v>
      </c>
      <c r="AG5" s="334" t="s">
        <v>1039</v>
      </c>
      <c r="AH5" s="334" t="s">
        <v>1040</v>
      </c>
      <c r="AI5" s="334" t="s">
        <v>1041</v>
      </c>
      <c r="AJ5" s="334" t="s">
        <v>1042</v>
      </c>
      <c r="AK5" s="334" t="s">
        <v>1043</v>
      </c>
      <c r="AL5" s="334" t="s">
        <v>1044</v>
      </c>
      <c r="AM5" s="334" t="s">
        <v>1045</v>
      </c>
      <c r="AN5" s="334" t="s">
        <v>1046</v>
      </c>
      <c r="AO5" s="334" t="s">
        <v>1047</v>
      </c>
    </row>
    <row r="6" spans="1:41" s="334" customFormat="1">
      <c r="B6" s="333"/>
    </row>
    <row r="7" spans="1:41">
      <c r="A7" s="335" t="s">
        <v>98</v>
      </c>
      <c r="B7" s="335" t="s">
        <v>98</v>
      </c>
      <c r="C7" s="336">
        <v>230380345</v>
      </c>
      <c r="D7" s="336">
        <v>212389992</v>
      </c>
      <c r="E7" s="336">
        <v>213700912</v>
      </c>
      <c r="F7" s="336">
        <v>214408138</v>
      </c>
      <c r="G7" s="336">
        <v>222223124</v>
      </c>
      <c r="H7" s="336">
        <v>230063751</v>
      </c>
      <c r="I7" s="336">
        <v>237298897</v>
      </c>
      <c r="J7" s="336">
        <v>235681124</v>
      </c>
      <c r="K7" s="336">
        <v>233817820</v>
      </c>
      <c r="L7" s="336">
        <v>225569349</v>
      </c>
      <c r="M7" s="336">
        <v>214908646</v>
      </c>
      <c r="N7" s="336">
        <v>224070882</v>
      </c>
      <c r="O7" s="336">
        <v>230781253</v>
      </c>
      <c r="P7" s="336">
        <v>211833995</v>
      </c>
      <c r="Q7" s="336">
        <v>212923906</v>
      </c>
      <c r="R7" s="336">
        <v>214435548</v>
      </c>
      <c r="S7" s="336">
        <v>221455796</v>
      </c>
      <c r="T7" s="336">
        <v>229270200</v>
      </c>
      <c r="U7" s="336">
        <v>236317752</v>
      </c>
      <c r="V7" s="336">
        <v>234795889</v>
      </c>
      <c r="W7" s="336">
        <v>232721345</v>
      </c>
      <c r="X7" s="336">
        <v>224975757</v>
      </c>
      <c r="Y7" s="336">
        <v>214508903</v>
      </c>
      <c r="Z7" s="336">
        <v>223400047</v>
      </c>
      <c r="AA7" s="336">
        <v>230147593</v>
      </c>
      <c r="AB7" s="336">
        <v>211718578</v>
      </c>
      <c r="AC7" s="336">
        <v>213057450</v>
      </c>
      <c r="AD7" s="336">
        <v>214749441</v>
      </c>
      <c r="AE7" s="336">
        <v>221607313</v>
      </c>
      <c r="AF7" s="336">
        <v>229312876</v>
      </c>
      <c r="AG7" s="336">
        <v>236244446</v>
      </c>
      <c r="AH7" s="336">
        <v>234641096</v>
      </c>
      <c r="AI7" s="336">
        <v>232382963</v>
      </c>
      <c r="AJ7" s="336">
        <v>224910929</v>
      </c>
      <c r="AK7" s="336">
        <v>214593858</v>
      </c>
      <c r="AL7" s="336">
        <v>223591082</v>
      </c>
      <c r="AM7" s="336">
        <f>SUM(C7:N7)</f>
        <v>2694512980</v>
      </c>
      <c r="AN7" s="336">
        <f>SUM(O7:Z7)</f>
        <v>2687420391</v>
      </c>
      <c r="AO7" s="336">
        <f>SUM(AA7:AL7)</f>
        <v>2686957625</v>
      </c>
    </row>
    <row r="8" spans="1:41">
      <c r="A8" s="335" t="s">
        <v>99</v>
      </c>
      <c r="B8" s="335" t="s">
        <v>99</v>
      </c>
      <c r="C8" s="336">
        <v>8786487</v>
      </c>
      <c r="D8" s="336">
        <v>8137504</v>
      </c>
      <c r="E8" s="336">
        <v>8087909</v>
      </c>
      <c r="F8" s="336">
        <v>8080797</v>
      </c>
      <c r="G8" s="336">
        <v>8404830</v>
      </c>
      <c r="H8" s="336">
        <v>8614497</v>
      </c>
      <c r="I8" s="336">
        <v>8820657</v>
      </c>
      <c r="J8" s="336">
        <v>8841737</v>
      </c>
      <c r="K8" s="336">
        <v>8819404</v>
      </c>
      <c r="L8" s="336">
        <v>8538740</v>
      </c>
      <c r="M8" s="336">
        <v>8220488</v>
      </c>
      <c r="N8" s="336">
        <v>8673691</v>
      </c>
      <c r="O8" s="336">
        <v>8790697</v>
      </c>
      <c r="P8" s="336">
        <v>8102439</v>
      </c>
      <c r="Q8" s="336">
        <v>8043980</v>
      </c>
      <c r="R8" s="336">
        <v>8069797</v>
      </c>
      <c r="S8" s="336">
        <v>8363391</v>
      </c>
      <c r="T8" s="336">
        <v>8574093</v>
      </c>
      <c r="U8" s="336">
        <v>8775072</v>
      </c>
      <c r="V8" s="336">
        <v>8799193</v>
      </c>
      <c r="W8" s="336">
        <v>8768146</v>
      </c>
      <c r="X8" s="336">
        <v>8505733</v>
      </c>
      <c r="Y8" s="336">
        <v>8194398</v>
      </c>
      <c r="Z8" s="336">
        <v>8636563</v>
      </c>
      <c r="AA8" s="336">
        <v>8755599</v>
      </c>
      <c r="AB8" s="336">
        <v>8087536</v>
      </c>
      <c r="AC8" s="336">
        <v>8039075</v>
      </c>
      <c r="AD8" s="336">
        <v>8072692</v>
      </c>
      <c r="AE8" s="336">
        <v>8360935</v>
      </c>
      <c r="AF8" s="336">
        <v>8568523</v>
      </c>
      <c r="AG8" s="336">
        <v>8766288</v>
      </c>
      <c r="AH8" s="336">
        <v>8786960</v>
      </c>
      <c r="AI8" s="336">
        <v>8748441</v>
      </c>
      <c r="AJ8" s="336">
        <v>8495696</v>
      </c>
      <c r="AK8" s="336">
        <v>8190030</v>
      </c>
      <c r="AL8" s="336">
        <v>8636760</v>
      </c>
      <c r="AM8" s="336">
        <f t="shared" ref="AM8:AM24" si="0">SUM(C8:N8)</f>
        <v>102026741</v>
      </c>
      <c r="AN8" s="336">
        <f t="shared" ref="AN8:AN24" si="1">SUM(O8:Z8)</f>
        <v>101623502</v>
      </c>
      <c r="AO8" s="336">
        <f t="shared" ref="AO8:AO24" si="2">SUM(AA8:AL8)</f>
        <v>101508535</v>
      </c>
    </row>
    <row r="9" spans="1:41">
      <c r="A9" s="335" t="s">
        <v>50</v>
      </c>
      <c r="B9" s="335" t="s">
        <v>50</v>
      </c>
      <c r="C9" s="336">
        <v>122922076</v>
      </c>
      <c r="D9" s="336">
        <v>114714909</v>
      </c>
      <c r="E9" s="336">
        <v>116221637</v>
      </c>
      <c r="F9" s="336">
        <v>120806109</v>
      </c>
      <c r="G9" s="336">
        <v>120216919</v>
      </c>
      <c r="H9" s="336">
        <v>124953632</v>
      </c>
      <c r="I9" s="336">
        <v>125659936</v>
      </c>
      <c r="J9" s="336">
        <v>124952720</v>
      </c>
      <c r="K9" s="336">
        <v>128138566</v>
      </c>
      <c r="L9" s="336">
        <v>124447056</v>
      </c>
      <c r="M9" s="336">
        <v>127389485</v>
      </c>
      <c r="N9" s="336">
        <v>127855015</v>
      </c>
      <c r="O9" s="336">
        <v>125750423</v>
      </c>
      <c r="P9" s="336">
        <v>117221965</v>
      </c>
      <c r="Q9" s="336">
        <v>118767389</v>
      </c>
      <c r="R9" s="336">
        <v>123452460</v>
      </c>
      <c r="S9" s="336">
        <v>122801452</v>
      </c>
      <c r="T9" s="336">
        <v>127537356</v>
      </c>
      <c r="U9" s="336">
        <v>128193988</v>
      </c>
      <c r="V9" s="336">
        <v>127368729</v>
      </c>
      <c r="W9" s="336">
        <v>130512332</v>
      </c>
      <c r="X9" s="336">
        <v>126790722</v>
      </c>
      <c r="Y9" s="336">
        <v>129769170</v>
      </c>
      <c r="Z9" s="336">
        <v>130169328</v>
      </c>
      <c r="AA9" s="336">
        <v>127991407</v>
      </c>
      <c r="AB9" s="336">
        <v>119297338</v>
      </c>
      <c r="AC9" s="336">
        <v>120875493</v>
      </c>
      <c r="AD9" s="336">
        <v>125583003</v>
      </c>
      <c r="AE9" s="336">
        <v>124861170</v>
      </c>
      <c r="AF9" s="336">
        <v>129581872</v>
      </c>
      <c r="AG9" s="336">
        <v>130185341</v>
      </c>
      <c r="AH9" s="336">
        <v>129273135</v>
      </c>
      <c r="AI9" s="336">
        <v>132412807</v>
      </c>
      <c r="AJ9" s="336">
        <v>128676900</v>
      </c>
      <c r="AK9" s="336">
        <v>131665175</v>
      </c>
      <c r="AL9" s="336">
        <v>132017750</v>
      </c>
      <c r="AM9" s="336">
        <f t="shared" si="0"/>
        <v>1478278060</v>
      </c>
      <c r="AN9" s="336">
        <f t="shared" si="1"/>
        <v>1508335314</v>
      </c>
      <c r="AO9" s="336">
        <f t="shared" si="2"/>
        <v>1532421391</v>
      </c>
    </row>
    <row r="10" spans="1:41">
      <c r="A10" s="335" t="s">
        <v>49</v>
      </c>
      <c r="B10" s="335" t="s">
        <v>49</v>
      </c>
      <c r="C10" s="336">
        <v>470760059</v>
      </c>
      <c r="D10" s="336">
        <v>421592769</v>
      </c>
      <c r="E10" s="336">
        <v>436757867</v>
      </c>
      <c r="F10" s="336">
        <v>450298173</v>
      </c>
      <c r="G10" s="336">
        <v>505307392</v>
      </c>
      <c r="H10" s="336">
        <v>540288919</v>
      </c>
      <c r="I10" s="336">
        <v>570697968</v>
      </c>
      <c r="J10" s="336">
        <v>570537091</v>
      </c>
      <c r="K10" s="336">
        <v>555590633</v>
      </c>
      <c r="L10" s="336">
        <v>514010461</v>
      </c>
      <c r="M10" s="336">
        <v>462739213</v>
      </c>
      <c r="N10" s="336">
        <v>461311721</v>
      </c>
      <c r="O10" s="336">
        <v>474037478</v>
      </c>
      <c r="P10" s="336">
        <v>421493319</v>
      </c>
      <c r="Q10" s="336">
        <v>436128454</v>
      </c>
      <c r="R10" s="336">
        <v>452175041</v>
      </c>
      <c r="S10" s="336">
        <v>505437208</v>
      </c>
      <c r="T10" s="336">
        <v>540809617</v>
      </c>
      <c r="U10" s="336">
        <v>570905184</v>
      </c>
      <c r="V10" s="336">
        <v>571130874</v>
      </c>
      <c r="W10" s="336">
        <v>555576895</v>
      </c>
      <c r="X10" s="336">
        <v>515188641</v>
      </c>
      <c r="Y10" s="336">
        <v>464021202</v>
      </c>
      <c r="Z10" s="336">
        <v>461888209</v>
      </c>
      <c r="AA10" s="336">
        <v>474911913</v>
      </c>
      <c r="AB10" s="336">
        <v>423086514</v>
      </c>
      <c r="AC10" s="336">
        <v>438581362</v>
      </c>
      <c r="AD10" s="336">
        <v>455379730</v>
      </c>
      <c r="AE10" s="336">
        <v>508865785</v>
      </c>
      <c r="AF10" s="336">
        <v>544347197</v>
      </c>
      <c r="AG10" s="336">
        <v>574359053</v>
      </c>
      <c r="AH10" s="336">
        <v>574291634</v>
      </c>
      <c r="AI10" s="336">
        <v>558012811</v>
      </c>
      <c r="AJ10" s="336">
        <v>518024824</v>
      </c>
      <c r="AK10" s="336">
        <v>466858900</v>
      </c>
      <c r="AL10" s="336">
        <v>465071362</v>
      </c>
      <c r="AM10" s="336">
        <f t="shared" si="0"/>
        <v>5959892266</v>
      </c>
      <c r="AN10" s="336">
        <f t="shared" si="1"/>
        <v>5968792122</v>
      </c>
      <c r="AO10" s="336">
        <f t="shared" si="2"/>
        <v>6001791085</v>
      </c>
    </row>
    <row r="11" spans="1:41">
      <c r="A11" s="335" t="s">
        <v>325</v>
      </c>
      <c r="B11" s="335" t="s">
        <v>325</v>
      </c>
      <c r="C11" s="336">
        <v>5745840</v>
      </c>
      <c r="D11" s="336">
        <v>5751758</v>
      </c>
      <c r="E11" s="336">
        <v>5757676</v>
      </c>
      <c r="F11" s="336">
        <v>5764132</v>
      </c>
      <c r="G11" s="336">
        <v>5771126</v>
      </c>
      <c r="H11" s="336">
        <v>5777582</v>
      </c>
      <c r="I11" s="336">
        <v>5783500</v>
      </c>
      <c r="J11" s="336">
        <v>5789956</v>
      </c>
      <c r="K11" s="336">
        <v>5796412</v>
      </c>
      <c r="L11" s="336">
        <v>5802330</v>
      </c>
      <c r="M11" s="336">
        <v>5808248</v>
      </c>
      <c r="N11" s="336">
        <v>5814166</v>
      </c>
      <c r="O11" s="336">
        <v>5819546</v>
      </c>
      <c r="P11" s="336">
        <v>5825464</v>
      </c>
      <c r="Q11" s="336">
        <v>5831382</v>
      </c>
      <c r="R11" s="336">
        <v>5837838</v>
      </c>
      <c r="S11" s="336">
        <v>5844294</v>
      </c>
      <c r="T11" s="336">
        <v>5850750</v>
      </c>
      <c r="U11" s="336">
        <v>5857206</v>
      </c>
      <c r="V11" s="336">
        <v>5863124</v>
      </c>
      <c r="W11" s="336">
        <v>5869580</v>
      </c>
      <c r="X11" s="336">
        <v>5875498</v>
      </c>
      <c r="Y11" s="336">
        <v>5880878</v>
      </c>
      <c r="Z11" s="336">
        <v>5886258</v>
      </c>
      <c r="AA11" s="336">
        <v>5891638</v>
      </c>
      <c r="AB11" s="336">
        <v>5897018</v>
      </c>
      <c r="AC11" s="336">
        <v>5902398</v>
      </c>
      <c r="AD11" s="336">
        <v>5908854</v>
      </c>
      <c r="AE11" s="336">
        <v>5915310</v>
      </c>
      <c r="AF11" s="336">
        <v>5921228</v>
      </c>
      <c r="AG11" s="336">
        <v>5927146</v>
      </c>
      <c r="AH11" s="336">
        <v>5932526</v>
      </c>
      <c r="AI11" s="336">
        <v>5938444</v>
      </c>
      <c r="AJ11" s="336">
        <v>5943824</v>
      </c>
      <c r="AK11" s="336">
        <v>5949204</v>
      </c>
      <c r="AL11" s="336">
        <v>5954584</v>
      </c>
      <c r="AM11" s="336">
        <f t="shared" si="0"/>
        <v>69362726</v>
      </c>
      <c r="AN11" s="336">
        <f t="shared" si="1"/>
        <v>70241818</v>
      </c>
      <c r="AO11" s="336">
        <f t="shared" si="2"/>
        <v>71082174</v>
      </c>
    </row>
    <row r="12" spans="1:41">
      <c r="A12" s="335" t="s">
        <v>67</v>
      </c>
      <c r="B12" s="335" t="s">
        <v>67</v>
      </c>
      <c r="C12" s="336">
        <v>2112365487</v>
      </c>
      <c r="D12" s="336">
        <v>1871127005</v>
      </c>
      <c r="E12" s="336">
        <v>1926669163</v>
      </c>
      <c r="F12" s="336">
        <v>1972846408</v>
      </c>
      <c r="G12" s="336">
        <v>2177795095</v>
      </c>
      <c r="H12" s="336">
        <v>2294095328</v>
      </c>
      <c r="I12" s="336">
        <v>2384746771</v>
      </c>
      <c r="J12" s="336">
        <v>2377352624</v>
      </c>
      <c r="K12" s="336">
        <v>2360757443</v>
      </c>
      <c r="L12" s="336">
        <v>2223054052</v>
      </c>
      <c r="M12" s="336">
        <v>2043964770</v>
      </c>
      <c r="N12" s="336">
        <v>2071163198</v>
      </c>
      <c r="O12" s="336">
        <v>2125027898</v>
      </c>
      <c r="P12" s="336">
        <v>1868655365</v>
      </c>
      <c r="Q12" s="336">
        <v>1921617542</v>
      </c>
      <c r="R12" s="336">
        <v>1978696349</v>
      </c>
      <c r="S12" s="336">
        <v>2175878238</v>
      </c>
      <c r="T12" s="336">
        <v>2293502526</v>
      </c>
      <c r="U12" s="336">
        <v>2382585585</v>
      </c>
      <c r="V12" s="336">
        <v>2376881395</v>
      </c>
      <c r="W12" s="336">
        <v>2357807650</v>
      </c>
      <c r="X12" s="336">
        <v>2225515867</v>
      </c>
      <c r="Y12" s="336">
        <v>2047495255</v>
      </c>
      <c r="Z12" s="336">
        <v>2071765114</v>
      </c>
      <c r="AA12" s="336">
        <v>2126959738</v>
      </c>
      <c r="AB12" s="336">
        <v>1873797784</v>
      </c>
      <c r="AC12" s="336">
        <v>1930704311</v>
      </c>
      <c r="AD12" s="336">
        <v>1991087521</v>
      </c>
      <c r="AE12" s="336">
        <v>2189052499</v>
      </c>
      <c r="AF12" s="336">
        <v>2306918989</v>
      </c>
      <c r="AG12" s="336">
        <v>2395264761</v>
      </c>
      <c r="AH12" s="336">
        <v>2388332886</v>
      </c>
      <c r="AI12" s="336">
        <v>2366641005</v>
      </c>
      <c r="AJ12" s="336">
        <v>2236585324</v>
      </c>
      <c r="AK12" s="336">
        <v>2059115027</v>
      </c>
      <c r="AL12" s="336">
        <v>2085282411</v>
      </c>
      <c r="AM12" s="336">
        <f t="shared" si="0"/>
        <v>25815937344</v>
      </c>
      <c r="AN12" s="336">
        <f t="shared" si="1"/>
        <v>25825428784</v>
      </c>
      <c r="AO12" s="336">
        <f t="shared" si="2"/>
        <v>25949742256</v>
      </c>
    </row>
    <row r="13" spans="1:41">
      <c r="A13" s="335" t="s">
        <v>68</v>
      </c>
      <c r="B13" s="335" t="s">
        <v>68</v>
      </c>
      <c r="C13" s="336">
        <v>864051113</v>
      </c>
      <c r="D13" s="336">
        <v>782290115</v>
      </c>
      <c r="E13" s="336">
        <v>801428463</v>
      </c>
      <c r="F13" s="336">
        <v>811043342</v>
      </c>
      <c r="G13" s="336">
        <v>892700758</v>
      </c>
      <c r="H13" s="336">
        <v>918461617</v>
      </c>
      <c r="I13" s="336">
        <v>934371582</v>
      </c>
      <c r="J13" s="336">
        <v>940896934</v>
      </c>
      <c r="K13" s="336">
        <v>945979312</v>
      </c>
      <c r="L13" s="336">
        <v>908664346</v>
      </c>
      <c r="M13" s="336">
        <v>837707035</v>
      </c>
      <c r="N13" s="336">
        <v>861696302</v>
      </c>
      <c r="O13" s="336">
        <v>869348955</v>
      </c>
      <c r="P13" s="336">
        <v>781904160</v>
      </c>
      <c r="Q13" s="336">
        <v>799875142</v>
      </c>
      <c r="R13" s="336">
        <v>813282613</v>
      </c>
      <c r="S13" s="336">
        <v>891962736</v>
      </c>
      <c r="T13" s="336">
        <v>918624369</v>
      </c>
      <c r="U13" s="336">
        <v>934555629</v>
      </c>
      <c r="V13" s="336">
        <v>941225770</v>
      </c>
      <c r="W13" s="336">
        <v>945179485</v>
      </c>
      <c r="X13" s="336">
        <v>910044506</v>
      </c>
      <c r="Y13" s="336">
        <v>839334767</v>
      </c>
      <c r="Z13" s="336">
        <v>862159574</v>
      </c>
      <c r="AA13" s="336">
        <v>870597168</v>
      </c>
      <c r="AB13" s="336">
        <v>784006470</v>
      </c>
      <c r="AC13" s="336">
        <v>803735942</v>
      </c>
      <c r="AD13" s="336">
        <v>818611119</v>
      </c>
      <c r="AE13" s="336">
        <v>897899840</v>
      </c>
      <c r="AF13" s="336">
        <v>923960089</v>
      </c>
      <c r="AG13" s="336">
        <v>939148073</v>
      </c>
      <c r="AH13" s="336">
        <v>946418138</v>
      </c>
      <c r="AI13" s="336">
        <v>949043502</v>
      </c>
      <c r="AJ13" s="336">
        <v>915120924</v>
      </c>
      <c r="AK13" s="336">
        <v>844793003</v>
      </c>
      <c r="AL13" s="336">
        <v>868293213</v>
      </c>
      <c r="AM13" s="336">
        <f t="shared" si="0"/>
        <v>10499290919</v>
      </c>
      <c r="AN13" s="336">
        <f t="shared" si="1"/>
        <v>10507497706</v>
      </c>
      <c r="AO13" s="336">
        <f t="shared" si="2"/>
        <v>10561627481</v>
      </c>
    </row>
    <row r="14" spans="1:41">
      <c r="A14" s="335" t="s">
        <v>69</v>
      </c>
      <c r="B14" s="335" t="s">
        <v>69</v>
      </c>
      <c r="C14" s="336">
        <v>210472099</v>
      </c>
      <c r="D14" s="336">
        <v>186527721</v>
      </c>
      <c r="E14" s="336">
        <v>191178604</v>
      </c>
      <c r="F14" s="336">
        <v>192579721</v>
      </c>
      <c r="G14" s="336">
        <v>206847654</v>
      </c>
      <c r="H14" s="336">
        <v>218147951</v>
      </c>
      <c r="I14" s="336">
        <v>223831652</v>
      </c>
      <c r="J14" s="336">
        <v>226503406</v>
      </c>
      <c r="K14" s="336">
        <v>221401451</v>
      </c>
      <c r="L14" s="336">
        <v>214002591</v>
      </c>
      <c r="M14" s="336">
        <v>201615601</v>
      </c>
      <c r="N14" s="336">
        <v>207694974</v>
      </c>
      <c r="O14" s="336">
        <v>214054843</v>
      </c>
      <c r="P14" s="336">
        <v>188478613</v>
      </c>
      <c r="Q14" s="336">
        <v>192959738</v>
      </c>
      <c r="R14" s="336">
        <v>194210797</v>
      </c>
      <c r="S14" s="336">
        <v>207828810</v>
      </c>
      <c r="T14" s="336">
        <v>219261907</v>
      </c>
      <c r="U14" s="336">
        <v>226094447</v>
      </c>
      <c r="V14" s="336">
        <v>228910099</v>
      </c>
      <c r="W14" s="336">
        <v>222456184</v>
      </c>
      <c r="X14" s="336">
        <v>213252955</v>
      </c>
      <c r="Y14" s="336">
        <v>201077831</v>
      </c>
      <c r="Z14" s="336">
        <v>206884701</v>
      </c>
      <c r="AA14" s="336">
        <v>213349844</v>
      </c>
      <c r="AB14" s="336">
        <v>188241092</v>
      </c>
      <c r="AC14" s="336">
        <v>193060457</v>
      </c>
      <c r="AD14" s="336">
        <v>194555503</v>
      </c>
      <c r="AE14" s="336">
        <v>208135640</v>
      </c>
      <c r="AF14" s="336">
        <v>219534845</v>
      </c>
      <c r="AG14" s="336">
        <v>224959658</v>
      </c>
      <c r="AH14" s="336">
        <v>227679903</v>
      </c>
      <c r="AI14" s="336">
        <v>221058338</v>
      </c>
      <c r="AJ14" s="336">
        <v>212178164</v>
      </c>
      <c r="AK14" s="336">
        <v>201348538</v>
      </c>
      <c r="AL14" s="336">
        <v>207329605</v>
      </c>
      <c r="AM14" s="336">
        <f t="shared" si="0"/>
        <v>2500803425</v>
      </c>
      <c r="AN14" s="336">
        <f t="shared" si="1"/>
        <v>2515470925</v>
      </c>
      <c r="AO14" s="336">
        <f t="shared" si="2"/>
        <v>2511431587</v>
      </c>
    </row>
    <row r="15" spans="1:41">
      <c r="A15" s="335" t="s">
        <v>52</v>
      </c>
      <c r="B15" s="335" t="s">
        <v>52</v>
      </c>
      <c r="C15" s="336">
        <v>14816596</v>
      </c>
      <c r="D15" s="336">
        <v>16085768</v>
      </c>
      <c r="E15" s="336">
        <v>14598472</v>
      </c>
      <c r="F15" s="336">
        <v>14861473</v>
      </c>
      <c r="G15" s="336">
        <v>15954922</v>
      </c>
      <c r="H15" s="336">
        <v>15795233</v>
      </c>
      <c r="I15" s="336">
        <v>13524406</v>
      </c>
      <c r="J15" s="336">
        <v>13955305</v>
      </c>
      <c r="K15" s="336">
        <v>12638734</v>
      </c>
      <c r="L15" s="336">
        <v>12981288</v>
      </c>
      <c r="M15" s="336">
        <v>11802571</v>
      </c>
      <c r="N15" s="336">
        <v>12835667</v>
      </c>
      <c r="O15" s="336">
        <v>15148163</v>
      </c>
      <c r="P15" s="336">
        <v>16443605</v>
      </c>
      <c r="Q15" s="336">
        <v>14960739</v>
      </c>
      <c r="R15" s="336">
        <v>15206466</v>
      </c>
      <c r="S15" s="336">
        <v>16116480</v>
      </c>
      <c r="T15" s="336">
        <v>16104073</v>
      </c>
      <c r="U15" s="336">
        <v>13743742</v>
      </c>
      <c r="V15" s="336">
        <v>14208254</v>
      </c>
      <c r="W15" s="336">
        <v>12822301</v>
      </c>
      <c r="X15" s="336">
        <v>13194996</v>
      </c>
      <c r="Y15" s="336">
        <v>12004690</v>
      </c>
      <c r="Z15" s="336">
        <v>13038751</v>
      </c>
      <c r="AA15" s="336">
        <v>15425108</v>
      </c>
      <c r="AB15" s="336">
        <v>16748922</v>
      </c>
      <c r="AC15" s="336">
        <v>15198299</v>
      </c>
      <c r="AD15" s="336">
        <v>15447726</v>
      </c>
      <c r="AE15" s="336">
        <v>16458422</v>
      </c>
      <c r="AF15" s="336">
        <v>16352543</v>
      </c>
      <c r="AG15" s="336">
        <v>13949252</v>
      </c>
      <c r="AH15" s="336">
        <v>14409104</v>
      </c>
      <c r="AI15" s="336">
        <v>13006701</v>
      </c>
      <c r="AJ15" s="336">
        <v>13385730</v>
      </c>
      <c r="AK15" s="336">
        <v>12175178</v>
      </c>
      <c r="AL15" s="336">
        <v>13225543</v>
      </c>
      <c r="AM15" s="336">
        <f t="shared" si="0"/>
        <v>169850435</v>
      </c>
      <c r="AN15" s="336">
        <f t="shared" si="1"/>
        <v>172992260</v>
      </c>
      <c r="AO15" s="336">
        <f t="shared" si="2"/>
        <v>175782528</v>
      </c>
    </row>
    <row r="16" spans="1:41">
      <c r="A16" s="335" t="s">
        <v>15</v>
      </c>
      <c r="B16" s="335" t="s">
        <v>15</v>
      </c>
      <c r="C16" s="336">
        <v>7754425</v>
      </c>
      <c r="D16" s="336">
        <v>7096425</v>
      </c>
      <c r="E16" s="336">
        <v>6611500</v>
      </c>
      <c r="F16" s="336">
        <v>7592025</v>
      </c>
      <c r="G16" s="336">
        <v>7956550</v>
      </c>
      <c r="H16" s="336">
        <v>7737100</v>
      </c>
      <c r="I16" s="336">
        <v>8150808</v>
      </c>
      <c r="J16" s="336">
        <v>8111018</v>
      </c>
      <c r="K16" s="336">
        <v>8063404</v>
      </c>
      <c r="L16" s="336">
        <v>8004374</v>
      </c>
      <c r="M16" s="336">
        <v>7282462</v>
      </c>
      <c r="N16" s="336">
        <v>6913900</v>
      </c>
      <c r="O16" s="336">
        <v>7722488</v>
      </c>
      <c r="P16" s="336">
        <v>7033163</v>
      </c>
      <c r="Q16" s="336">
        <v>6654900</v>
      </c>
      <c r="R16" s="336">
        <v>7772538</v>
      </c>
      <c r="S16" s="336">
        <v>7766500</v>
      </c>
      <c r="T16" s="336">
        <v>7705775</v>
      </c>
      <c r="U16" s="336">
        <v>8084445</v>
      </c>
      <c r="V16" s="336">
        <v>8169352</v>
      </c>
      <c r="W16" s="336">
        <v>8099506</v>
      </c>
      <c r="X16" s="336">
        <v>8011486</v>
      </c>
      <c r="Y16" s="336">
        <v>7259718</v>
      </c>
      <c r="Z16" s="336">
        <v>6928425</v>
      </c>
      <c r="AA16" s="336">
        <v>7738456</v>
      </c>
      <c r="AB16" s="336">
        <v>7064794</v>
      </c>
      <c r="AC16" s="336">
        <v>6633200</v>
      </c>
      <c r="AD16" s="336">
        <v>7682281</v>
      </c>
      <c r="AE16" s="336">
        <v>7861525</v>
      </c>
      <c r="AF16" s="336">
        <v>7721438</v>
      </c>
      <c r="AG16" s="336">
        <v>8117627</v>
      </c>
      <c r="AH16" s="336">
        <v>8140185</v>
      </c>
      <c r="AI16" s="336">
        <v>8081455</v>
      </c>
      <c r="AJ16" s="336">
        <v>8007930</v>
      </c>
      <c r="AK16" s="336">
        <v>7271090</v>
      </c>
      <c r="AL16" s="336">
        <v>6921163</v>
      </c>
      <c r="AM16" s="336">
        <f t="shared" si="0"/>
        <v>91273991</v>
      </c>
      <c r="AN16" s="336">
        <f t="shared" si="1"/>
        <v>91208296</v>
      </c>
      <c r="AO16" s="336">
        <f t="shared" si="2"/>
        <v>91241144</v>
      </c>
    </row>
    <row r="17" spans="1:41">
      <c r="A17" s="335" t="s">
        <v>56</v>
      </c>
      <c r="B17" s="335" t="s">
        <v>56</v>
      </c>
      <c r="C17" s="336">
        <v>8229452</v>
      </c>
      <c r="D17" s="336">
        <v>8225388</v>
      </c>
      <c r="E17" s="336">
        <v>8221324</v>
      </c>
      <c r="F17" s="336">
        <v>8217260</v>
      </c>
      <c r="G17" s="336">
        <v>8213196</v>
      </c>
      <c r="H17" s="336">
        <v>8209132</v>
      </c>
      <c r="I17" s="336">
        <v>8205068</v>
      </c>
      <c r="J17" s="336">
        <v>8201004</v>
      </c>
      <c r="K17" s="336">
        <v>8196940</v>
      </c>
      <c r="L17" s="336">
        <v>8192876</v>
      </c>
      <c r="M17" s="336">
        <v>8188812</v>
      </c>
      <c r="N17" s="336">
        <v>8184748</v>
      </c>
      <c r="O17" s="336">
        <v>8180684</v>
      </c>
      <c r="P17" s="336">
        <v>8176620</v>
      </c>
      <c r="Q17" s="336">
        <v>8172556</v>
      </c>
      <c r="R17" s="336">
        <v>8168492</v>
      </c>
      <c r="S17" s="336">
        <v>8164428</v>
      </c>
      <c r="T17" s="336">
        <v>8160364</v>
      </c>
      <c r="U17" s="336">
        <v>8156300</v>
      </c>
      <c r="V17" s="336">
        <v>8152236</v>
      </c>
      <c r="W17" s="336">
        <v>8148172</v>
      </c>
      <c r="X17" s="336">
        <v>8144108</v>
      </c>
      <c r="Y17" s="336">
        <v>8140044</v>
      </c>
      <c r="Z17" s="336">
        <v>8135980</v>
      </c>
      <c r="AA17" s="336">
        <v>8131916</v>
      </c>
      <c r="AB17" s="336">
        <v>8127852</v>
      </c>
      <c r="AC17" s="336">
        <v>8123788</v>
      </c>
      <c r="AD17" s="336">
        <v>8119724</v>
      </c>
      <c r="AE17" s="336">
        <v>8115660</v>
      </c>
      <c r="AF17" s="336">
        <v>8111596</v>
      </c>
      <c r="AG17" s="336">
        <v>8107532</v>
      </c>
      <c r="AH17" s="336">
        <v>8103468</v>
      </c>
      <c r="AI17" s="336">
        <v>8099404</v>
      </c>
      <c r="AJ17" s="336">
        <v>8095340</v>
      </c>
      <c r="AK17" s="336">
        <v>8091276</v>
      </c>
      <c r="AL17" s="336">
        <v>8087212</v>
      </c>
      <c r="AM17" s="336">
        <f t="shared" si="0"/>
        <v>98485200</v>
      </c>
      <c r="AN17" s="336">
        <f t="shared" si="1"/>
        <v>97899984</v>
      </c>
      <c r="AO17" s="336">
        <f t="shared" si="2"/>
        <v>97314768</v>
      </c>
    </row>
    <row r="18" spans="1:41">
      <c r="A18" s="335" t="s">
        <v>57</v>
      </c>
      <c r="B18" s="335" t="s">
        <v>57</v>
      </c>
      <c r="C18" s="336">
        <v>876403</v>
      </c>
      <c r="D18" s="336">
        <v>999104</v>
      </c>
      <c r="E18" s="336">
        <v>1067306</v>
      </c>
      <c r="F18" s="336">
        <v>910716</v>
      </c>
      <c r="G18" s="336">
        <v>882804</v>
      </c>
      <c r="H18" s="336">
        <v>837955</v>
      </c>
      <c r="I18" s="336">
        <v>726491</v>
      </c>
      <c r="J18" s="336">
        <v>729042</v>
      </c>
      <c r="K18" s="336">
        <v>927091</v>
      </c>
      <c r="L18" s="336">
        <v>948179</v>
      </c>
      <c r="M18" s="336">
        <v>1095816</v>
      </c>
      <c r="N18" s="336">
        <v>953457</v>
      </c>
      <c r="O18" s="336">
        <v>868047</v>
      </c>
      <c r="P18" s="336">
        <v>980593</v>
      </c>
      <c r="Q18" s="336">
        <v>1051238</v>
      </c>
      <c r="R18" s="336">
        <v>908437</v>
      </c>
      <c r="S18" s="336">
        <v>861058</v>
      </c>
      <c r="T18" s="336">
        <v>823754</v>
      </c>
      <c r="U18" s="336">
        <v>714380</v>
      </c>
      <c r="V18" s="336">
        <v>720433</v>
      </c>
      <c r="W18" s="336">
        <v>908768</v>
      </c>
      <c r="X18" s="336">
        <v>936451</v>
      </c>
      <c r="Y18" s="336">
        <v>1075889</v>
      </c>
      <c r="Z18" s="336">
        <v>944265</v>
      </c>
      <c r="AA18" s="336">
        <v>867864</v>
      </c>
      <c r="AB18" s="336">
        <v>984899</v>
      </c>
      <c r="AC18" s="336">
        <v>1053975</v>
      </c>
      <c r="AD18" s="336">
        <v>905029</v>
      </c>
      <c r="AE18" s="336">
        <v>867571</v>
      </c>
      <c r="AF18" s="336">
        <v>826700</v>
      </c>
      <c r="AG18" s="336">
        <v>716833</v>
      </c>
      <c r="AH18" s="336">
        <v>721114</v>
      </c>
      <c r="AI18" s="336">
        <v>913339</v>
      </c>
      <c r="AJ18" s="336">
        <v>937603</v>
      </c>
      <c r="AK18" s="336">
        <v>1080423</v>
      </c>
      <c r="AL18" s="336">
        <v>944116</v>
      </c>
      <c r="AM18" s="336">
        <f t="shared" si="0"/>
        <v>10954364</v>
      </c>
      <c r="AN18" s="336">
        <f t="shared" si="1"/>
        <v>10793313</v>
      </c>
      <c r="AO18" s="336">
        <f t="shared" si="2"/>
        <v>10819466</v>
      </c>
    </row>
    <row r="19" spans="1:41">
      <c r="A19" s="335" t="s">
        <v>48</v>
      </c>
      <c r="B19" s="335" t="s">
        <v>48</v>
      </c>
      <c r="C19" s="336">
        <v>4412782486</v>
      </c>
      <c r="D19" s="336">
        <v>4011033989</v>
      </c>
      <c r="E19" s="336">
        <v>3919563463</v>
      </c>
      <c r="F19" s="336">
        <v>3982448080</v>
      </c>
      <c r="G19" s="336">
        <v>4652075043</v>
      </c>
      <c r="H19" s="336">
        <v>5313054838</v>
      </c>
      <c r="I19" s="336">
        <v>5780941741</v>
      </c>
      <c r="J19" s="336">
        <v>5909135128</v>
      </c>
      <c r="K19" s="336">
        <v>5714655770</v>
      </c>
      <c r="L19" s="336">
        <v>5150015263</v>
      </c>
      <c r="M19" s="336">
        <v>4257998507</v>
      </c>
      <c r="N19" s="336">
        <v>4094996381</v>
      </c>
      <c r="O19" s="336">
        <v>4459036218</v>
      </c>
      <c r="P19" s="336">
        <v>3960503996</v>
      </c>
      <c r="Q19" s="336">
        <v>3878065213</v>
      </c>
      <c r="R19" s="336">
        <v>3972698748</v>
      </c>
      <c r="S19" s="336">
        <v>4630611997</v>
      </c>
      <c r="T19" s="336">
        <v>5289857496</v>
      </c>
      <c r="U19" s="336">
        <v>5760290400</v>
      </c>
      <c r="V19" s="336">
        <v>5891589976</v>
      </c>
      <c r="W19" s="336">
        <v>5704211543</v>
      </c>
      <c r="X19" s="336">
        <v>5133789102</v>
      </c>
      <c r="Y19" s="336">
        <v>4240281030</v>
      </c>
      <c r="Z19" s="336">
        <v>4072742788</v>
      </c>
      <c r="AA19" s="336">
        <v>4480547058</v>
      </c>
      <c r="AB19" s="336">
        <v>3970626763</v>
      </c>
      <c r="AC19" s="336">
        <v>3898615460</v>
      </c>
      <c r="AD19" s="336">
        <v>4003806466</v>
      </c>
      <c r="AE19" s="336">
        <v>4668629145</v>
      </c>
      <c r="AF19" s="336">
        <v>5326911058</v>
      </c>
      <c r="AG19" s="336">
        <v>5797588974</v>
      </c>
      <c r="AH19" s="336">
        <v>5927891677</v>
      </c>
      <c r="AI19" s="336">
        <v>5743314788</v>
      </c>
      <c r="AJ19" s="336">
        <v>5166360566</v>
      </c>
      <c r="AK19" s="336">
        <v>4269989489</v>
      </c>
      <c r="AL19" s="336">
        <v>4106934435</v>
      </c>
      <c r="AM19" s="336">
        <f t="shared" si="0"/>
        <v>57198700689</v>
      </c>
      <c r="AN19" s="336">
        <f t="shared" si="1"/>
        <v>56993678507</v>
      </c>
      <c r="AO19" s="336">
        <f t="shared" si="2"/>
        <v>57361215879</v>
      </c>
    </row>
    <row r="20" spans="1:41">
      <c r="A20" s="335" t="s">
        <v>53</v>
      </c>
      <c r="B20" s="335" t="s">
        <v>53</v>
      </c>
      <c r="C20" s="336">
        <v>48174083</v>
      </c>
      <c r="D20" s="336">
        <v>44675133</v>
      </c>
      <c r="E20" s="336">
        <v>44932085</v>
      </c>
      <c r="F20" s="336">
        <v>46308634</v>
      </c>
      <c r="G20" s="336">
        <v>46167749</v>
      </c>
      <c r="H20" s="336">
        <v>43695955</v>
      </c>
      <c r="I20" s="336">
        <v>45197734</v>
      </c>
      <c r="J20" s="336">
        <v>51483554</v>
      </c>
      <c r="K20" s="336">
        <v>45694635</v>
      </c>
      <c r="L20" s="336">
        <v>43097778</v>
      </c>
      <c r="M20" s="336">
        <v>42650157</v>
      </c>
      <c r="N20" s="336">
        <v>48984218</v>
      </c>
      <c r="O20" s="336">
        <v>49089770</v>
      </c>
      <c r="P20" s="336">
        <v>45452138</v>
      </c>
      <c r="Q20" s="336">
        <v>45698883</v>
      </c>
      <c r="R20" s="336">
        <v>47161001</v>
      </c>
      <c r="S20" s="336">
        <v>46982784</v>
      </c>
      <c r="T20" s="336">
        <v>44454046</v>
      </c>
      <c r="U20" s="336">
        <v>45978606</v>
      </c>
      <c r="V20" s="336">
        <v>52412648</v>
      </c>
      <c r="W20" s="336">
        <v>46488434</v>
      </c>
      <c r="X20" s="336">
        <v>43851383</v>
      </c>
      <c r="Y20" s="336">
        <v>43397174</v>
      </c>
      <c r="Z20" s="336">
        <v>49840091</v>
      </c>
      <c r="AA20" s="336">
        <v>49954501</v>
      </c>
      <c r="AB20" s="336">
        <v>46262213</v>
      </c>
      <c r="AC20" s="336">
        <v>46526540</v>
      </c>
      <c r="AD20" s="336">
        <v>48037603</v>
      </c>
      <c r="AE20" s="336">
        <v>47848318</v>
      </c>
      <c r="AF20" s="336">
        <v>45261755</v>
      </c>
      <c r="AG20" s="336">
        <v>46811116</v>
      </c>
      <c r="AH20" s="336">
        <v>53380049</v>
      </c>
      <c r="AI20" s="336">
        <v>47321203</v>
      </c>
      <c r="AJ20" s="336">
        <v>44630969</v>
      </c>
      <c r="AK20" s="336">
        <v>44174215</v>
      </c>
      <c r="AL20" s="336">
        <v>50751782</v>
      </c>
      <c r="AM20" s="336">
        <f t="shared" si="0"/>
        <v>551061715</v>
      </c>
      <c r="AN20" s="336">
        <f t="shared" si="1"/>
        <v>560806958</v>
      </c>
      <c r="AO20" s="336">
        <f t="shared" si="2"/>
        <v>570960264</v>
      </c>
    </row>
    <row r="21" spans="1:41">
      <c r="A21" s="335" t="s">
        <v>55</v>
      </c>
      <c r="B21" s="335" t="s">
        <v>55</v>
      </c>
      <c r="C21" s="336">
        <v>2639277</v>
      </c>
      <c r="D21" s="336">
        <v>2645291</v>
      </c>
      <c r="E21" s="336">
        <v>2653067</v>
      </c>
      <c r="F21" s="336">
        <v>2656076</v>
      </c>
      <c r="G21" s="336">
        <v>2664746</v>
      </c>
      <c r="H21" s="336">
        <v>2672542</v>
      </c>
      <c r="I21" s="336">
        <v>2675556</v>
      </c>
      <c r="J21" s="336">
        <v>2681584</v>
      </c>
      <c r="K21" s="336">
        <v>2682818</v>
      </c>
      <c r="L21" s="336">
        <v>2690626</v>
      </c>
      <c r="M21" s="336">
        <v>2697548</v>
      </c>
      <c r="N21" s="336">
        <v>2698773</v>
      </c>
      <c r="O21" s="336">
        <v>2699417</v>
      </c>
      <c r="P21" s="336">
        <v>2705431</v>
      </c>
      <c r="Q21" s="336">
        <v>2710238</v>
      </c>
      <c r="R21" s="336">
        <v>2716256</v>
      </c>
      <c r="S21" s="336">
        <v>2721974</v>
      </c>
      <c r="T21" s="336">
        <v>2729808</v>
      </c>
      <c r="U21" s="336">
        <v>2735836</v>
      </c>
      <c r="V21" s="336">
        <v>2738850</v>
      </c>
      <c r="W21" s="336">
        <v>2743058</v>
      </c>
      <c r="X21" s="336">
        <v>2747892</v>
      </c>
      <c r="Y21" s="336">
        <v>2754833</v>
      </c>
      <c r="Z21" s="336">
        <v>2759033</v>
      </c>
      <c r="AA21" s="336">
        <v>2756550</v>
      </c>
      <c r="AB21" s="336">
        <v>2762564</v>
      </c>
      <c r="AC21" s="336">
        <v>2767409</v>
      </c>
      <c r="AD21" s="336">
        <v>2773427</v>
      </c>
      <c r="AE21" s="336">
        <v>2782214</v>
      </c>
      <c r="AF21" s="336">
        <v>2787074</v>
      </c>
      <c r="AG21" s="336">
        <v>2793102</v>
      </c>
      <c r="AH21" s="336">
        <v>2796116</v>
      </c>
      <c r="AI21" s="336">
        <v>2800286</v>
      </c>
      <c r="AJ21" s="336">
        <v>2808172</v>
      </c>
      <c r="AK21" s="336">
        <v>2812118</v>
      </c>
      <c r="AL21" s="336">
        <v>2816280</v>
      </c>
      <c r="AM21" s="336">
        <f t="shared" si="0"/>
        <v>32057904</v>
      </c>
      <c r="AN21" s="336">
        <f t="shared" si="1"/>
        <v>32762626</v>
      </c>
      <c r="AO21" s="336">
        <f t="shared" si="2"/>
        <v>33455312</v>
      </c>
    </row>
    <row r="22" spans="1:41">
      <c r="A22" s="335" t="s">
        <v>87</v>
      </c>
      <c r="B22" s="335" t="s">
        <v>87</v>
      </c>
      <c r="C22" s="336">
        <v>602856</v>
      </c>
      <c r="D22" s="336">
        <v>685784</v>
      </c>
      <c r="E22" s="336">
        <v>666585</v>
      </c>
      <c r="F22" s="336">
        <v>1230699</v>
      </c>
      <c r="G22" s="336">
        <v>1462083</v>
      </c>
      <c r="H22" s="336">
        <v>1187857</v>
      </c>
      <c r="I22" s="336">
        <v>1087713</v>
      </c>
      <c r="J22" s="336">
        <v>1181803</v>
      </c>
      <c r="K22" s="336">
        <v>1205075</v>
      </c>
      <c r="L22" s="336">
        <v>1239312</v>
      </c>
      <c r="M22" s="336">
        <v>799615</v>
      </c>
      <c r="N22" s="336">
        <v>507544</v>
      </c>
      <c r="O22" s="336">
        <v>602856</v>
      </c>
      <c r="P22" s="336">
        <v>685784</v>
      </c>
      <c r="Q22" s="336">
        <v>666585</v>
      </c>
      <c r="R22" s="336">
        <v>1230699</v>
      </c>
      <c r="S22" s="336">
        <v>1462083</v>
      </c>
      <c r="T22" s="336">
        <v>1187857</v>
      </c>
      <c r="U22" s="336">
        <v>1087713</v>
      </c>
      <c r="V22" s="336">
        <v>1181803</v>
      </c>
      <c r="W22" s="336">
        <v>1205075</v>
      </c>
      <c r="X22" s="336">
        <v>1239312</v>
      </c>
      <c r="Y22" s="336">
        <v>799615</v>
      </c>
      <c r="Z22" s="336">
        <v>507544</v>
      </c>
      <c r="AA22" s="336">
        <v>602856</v>
      </c>
      <c r="AB22" s="336">
        <v>685784</v>
      </c>
      <c r="AC22" s="336">
        <v>666585</v>
      </c>
      <c r="AD22" s="336">
        <v>1230699</v>
      </c>
      <c r="AE22" s="336">
        <v>1462083</v>
      </c>
      <c r="AF22" s="336">
        <v>1187857</v>
      </c>
      <c r="AG22" s="336">
        <v>1087713</v>
      </c>
      <c r="AH22" s="336">
        <v>1181803</v>
      </c>
      <c r="AI22" s="336">
        <v>1205075</v>
      </c>
      <c r="AJ22" s="336">
        <v>1239312</v>
      </c>
      <c r="AK22" s="336">
        <v>799615</v>
      </c>
      <c r="AL22" s="336">
        <v>507544</v>
      </c>
      <c r="AM22" s="336">
        <f t="shared" si="0"/>
        <v>11856926</v>
      </c>
      <c r="AN22" s="336">
        <f t="shared" si="1"/>
        <v>11856926</v>
      </c>
      <c r="AO22" s="336">
        <f t="shared" si="2"/>
        <v>11856926</v>
      </c>
    </row>
    <row r="23" spans="1:41">
      <c r="A23" s="335" t="s">
        <v>1057</v>
      </c>
      <c r="B23" s="335" t="s">
        <v>88</v>
      </c>
      <c r="C23" s="336">
        <v>5811710</v>
      </c>
      <c r="D23" s="336">
        <v>6787344</v>
      </c>
      <c r="E23" s="336">
        <v>8318048</v>
      </c>
      <c r="F23" s="336">
        <v>7683818</v>
      </c>
      <c r="G23" s="336">
        <v>10687136</v>
      </c>
      <c r="H23" s="336">
        <v>7415962</v>
      </c>
      <c r="I23" s="336">
        <v>7202482</v>
      </c>
      <c r="J23" s="336">
        <v>6421378</v>
      </c>
      <c r="K23" s="336">
        <v>4740820</v>
      </c>
      <c r="L23" s="336">
        <v>9837782</v>
      </c>
      <c r="M23" s="336">
        <v>9758504</v>
      </c>
      <c r="N23" s="336">
        <v>5002770</v>
      </c>
      <c r="O23" s="336">
        <v>5811710</v>
      </c>
      <c r="P23" s="336">
        <v>6787344</v>
      </c>
      <c r="Q23" s="336">
        <v>8318048</v>
      </c>
      <c r="R23" s="336">
        <v>7683818</v>
      </c>
      <c r="S23" s="336">
        <v>10687136</v>
      </c>
      <c r="T23" s="336">
        <v>7415962</v>
      </c>
      <c r="U23" s="336">
        <v>7202482</v>
      </c>
      <c r="V23" s="336">
        <v>6421378</v>
      </c>
      <c r="W23" s="336">
        <v>4740820</v>
      </c>
      <c r="X23" s="336">
        <v>9837782</v>
      </c>
      <c r="Y23" s="336">
        <v>9758504</v>
      </c>
      <c r="Z23" s="336">
        <v>5002770</v>
      </c>
      <c r="AA23" s="336">
        <v>5811710</v>
      </c>
      <c r="AB23" s="336">
        <v>6787344</v>
      </c>
      <c r="AC23" s="336">
        <v>8318048</v>
      </c>
      <c r="AD23" s="336">
        <v>7683818</v>
      </c>
      <c r="AE23" s="336">
        <v>10687136</v>
      </c>
      <c r="AF23" s="336">
        <v>7415962</v>
      </c>
      <c r="AG23" s="336">
        <v>7202482</v>
      </c>
      <c r="AH23" s="336">
        <v>6421378</v>
      </c>
      <c r="AI23" s="336">
        <v>4740820</v>
      </c>
      <c r="AJ23" s="336">
        <v>9837782</v>
      </c>
      <c r="AK23" s="336">
        <v>9758504</v>
      </c>
      <c r="AL23" s="336">
        <v>5002770</v>
      </c>
      <c r="AM23" s="336">
        <f t="shared" si="0"/>
        <v>89667754</v>
      </c>
      <c r="AN23" s="336">
        <f t="shared" si="1"/>
        <v>89667754</v>
      </c>
      <c r="AO23" s="336">
        <f t="shared" si="2"/>
        <v>89667754</v>
      </c>
    </row>
    <row r="24" spans="1:41">
      <c r="B24" s="335" t="s">
        <v>1048</v>
      </c>
      <c r="C24" s="336">
        <v>8527170794</v>
      </c>
      <c r="D24" s="336">
        <v>7700765999</v>
      </c>
      <c r="E24" s="336">
        <v>7706434081</v>
      </c>
      <c r="F24" s="336">
        <v>7847735601</v>
      </c>
      <c r="G24" s="336">
        <v>8885331127</v>
      </c>
      <c r="H24" s="336">
        <v>9741009851</v>
      </c>
      <c r="I24" s="336">
        <v>10358922962</v>
      </c>
      <c r="J24" s="336">
        <v>10492455408</v>
      </c>
      <c r="K24" s="336">
        <v>10259106328</v>
      </c>
      <c r="L24" s="336">
        <v>9461096403</v>
      </c>
      <c r="M24" s="336">
        <v>8244627478</v>
      </c>
      <c r="N24" s="336">
        <v>8149357407</v>
      </c>
      <c r="O24" s="336">
        <v>8602770446</v>
      </c>
      <c r="P24" s="336">
        <v>7652283994</v>
      </c>
      <c r="Q24" s="336">
        <v>7662445933</v>
      </c>
      <c r="R24" s="336">
        <v>7853706898</v>
      </c>
      <c r="S24" s="336">
        <v>8864946365</v>
      </c>
      <c r="T24" s="336">
        <v>9721869953</v>
      </c>
      <c r="U24" s="336">
        <v>10341278767</v>
      </c>
      <c r="V24" s="336">
        <v>10480570003</v>
      </c>
      <c r="W24" s="336">
        <v>10248259294</v>
      </c>
      <c r="X24" s="336">
        <v>9451902191</v>
      </c>
      <c r="Y24" s="336">
        <v>8235753901</v>
      </c>
      <c r="Z24" s="336">
        <v>8130689441</v>
      </c>
      <c r="AA24" s="336">
        <v>8630440919</v>
      </c>
      <c r="AB24" s="336">
        <v>7674183465</v>
      </c>
      <c r="AC24" s="336">
        <v>7701859792</v>
      </c>
      <c r="AD24" s="336">
        <v>7909634636</v>
      </c>
      <c r="AE24" s="336">
        <v>8929410566</v>
      </c>
      <c r="AF24" s="336">
        <v>9784721602</v>
      </c>
      <c r="AG24" s="336">
        <v>10401229397</v>
      </c>
      <c r="AH24" s="336">
        <v>10538401172</v>
      </c>
      <c r="AI24" s="336">
        <v>10303721382</v>
      </c>
      <c r="AJ24" s="336">
        <v>9505239989</v>
      </c>
      <c r="AK24" s="336">
        <v>8288665643</v>
      </c>
      <c r="AL24" s="336">
        <v>8191367612</v>
      </c>
      <c r="AM24" s="336">
        <f t="shared" si="0"/>
        <v>107374013439</v>
      </c>
      <c r="AN24" s="336">
        <f t="shared" si="1"/>
        <v>107246477186</v>
      </c>
      <c r="AO24" s="336">
        <f t="shared" si="2"/>
        <v>107858876175</v>
      </c>
    </row>
    <row r="27" spans="1:41">
      <c r="B27" s="443" t="s">
        <v>1122</v>
      </c>
    </row>
    <row r="29" spans="1:41">
      <c r="AN29" s="444"/>
      <c r="AO29" s="444"/>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44"/>
  <sheetViews>
    <sheetView workbookViewId="0">
      <selection activeCell="A2" sqref="A1:A2"/>
    </sheetView>
  </sheetViews>
  <sheetFormatPr defaultRowHeight="13.2"/>
  <cols>
    <col min="1" max="1" width="10.88671875" bestFit="1" customWidth="1"/>
    <col min="2" max="2" width="34.5546875" bestFit="1" customWidth="1"/>
  </cols>
  <sheetData>
    <row r="1" spans="1:38">
      <c r="A1" s="8" t="s">
        <v>1167</v>
      </c>
    </row>
    <row r="2" spans="1:38">
      <c r="A2" s="8" t="s">
        <v>1123</v>
      </c>
    </row>
    <row r="4" spans="1:38">
      <c r="A4" s="363"/>
      <c r="B4" s="363"/>
      <c r="C4" s="363" t="s">
        <v>1009</v>
      </c>
      <c r="D4" s="363" t="s">
        <v>1010</v>
      </c>
      <c r="E4" s="363" t="s">
        <v>1011</v>
      </c>
      <c r="F4" s="363" t="s">
        <v>1012</v>
      </c>
      <c r="G4" s="363" t="s">
        <v>1013</v>
      </c>
      <c r="H4" s="363" t="s">
        <v>1014</v>
      </c>
      <c r="I4" s="363" t="s">
        <v>1015</v>
      </c>
      <c r="J4" s="363" t="s">
        <v>1016</v>
      </c>
      <c r="K4" s="363" t="s">
        <v>1017</v>
      </c>
      <c r="L4" s="363" t="s">
        <v>1018</v>
      </c>
      <c r="M4" s="363" t="s">
        <v>1019</v>
      </c>
      <c r="N4" s="363" t="s">
        <v>1020</v>
      </c>
      <c r="O4" s="363" t="s">
        <v>1021</v>
      </c>
      <c r="P4" s="363" t="s">
        <v>1022</v>
      </c>
      <c r="Q4" s="363" t="s">
        <v>1023</v>
      </c>
      <c r="R4" s="363" t="s">
        <v>1024</v>
      </c>
      <c r="S4" s="363" t="s">
        <v>1025</v>
      </c>
      <c r="T4" s="363" t="s">
        <v>1026</v>
      </c>
      <c r="U4" s="363" t="s">
        <v>1027</v>
      </c>
      <c r="V4" s="363" t="s">
        <v>1028</v>
      </c>
      <c r="W4" s="363" t="s">
        <v>1029</v>
      </c>
      <c r="X4" s="363" t="s">
        <v>1030</v>
      </c>
      <c r="Y4" s="363" t="s">
        <v>1031</v>
      </c>
      <c r="Z4" s="363" t="s">
        <v>1032</v>
      </c>
      <c r="AA4" s="363" t="s">
        <v>1033</v>
      </c>
      <c r="AB4" s="363" t="s">
        <v>1034</v>
      </c>
      <c r="AC4" s="363" t="s">
        <v>1035</v>
      </c>
      <c r="AD4" s="363" t="s">
        <v>1036</v>
      </c>
      <c r="AE4" s="363" t="s">
        <v>1037</v>
      </c>
      <c r="AF4" s="363" t="s">
        <v>1038</v>
      </c>
      <c r="AG4" s="363" t="s">
        <v>1039</v>
      </c>
      <c r="AH4" s="363" t="s">
        <v>1040</v>
      </c>
      <c r="AI4" s="363" t="s">
        <v>1041</v>
      </c>
      <c r="AJ4" s="363" t="s">
        <v>1042</v>
      </c>
      <c r="AK4" s="363" t="s">
        <v>1043</v>
      </c>
      <c r="AL4" s="363" t="s">
        <v>1044</v>
      </c>
    </row>
    <row r="5" spans="1:38">
      <c r="A5" s="335" t="s">
        <v>98</v>
      </c>
      <c r="B5" s="337" t="s">
        <v>1064</v>
      </c>
      <c r="C5" s="336">
        <v>361576</v>
      </c>
      <c r="D5" s="336">
        <v>361077</v>
      </c>
      <c r="E5" s="336">
        <v>370467</v>
      </c>
      <c r="F5" s="336">
        <v>362264</v>
      </c>
      <c r="G5" s="336">
        <v>357986</v>
      </c>
      <c r="H5" s="336">
        <v>372405</v>
      </c>
      <c r="I5" s="336">
        <v>382468</v>
      </c>
      <c r="J5" s="336">
        <v>374644</v>
      </c>
      <c r="K5" s="336">
        <v>343214</v>
      </c>
      <c r="L5" s="336">
        <v>372434</v>
      </c>
      <c r="M5" s="336">
        <v>367843</v>
      </c>
      <c r="N5" s="336">
        <v>367217</v>
      </c>
      <c r="O5" s="336">
        <v>362611</v>
      </c>
      <c r="P5" s="336">
        <v>360799</v>
      </c>
      <c r="Q5" s="336">
        <v>370133</v>
      </c>
      <c r="R5" s="336">
        <v>363310</v>
      </c>
      <c r="S5" s="336">
        <v>358023</v>
      </c>
      <c r="T5" s="336">
        <v>372504</v>
      </c>
      <c r="U5" s="336">
        <v>382368</v>
      </c>
      <c r="V5" s="336">
        <v>374647</v>
      </c>
      <c r="W5" s="336">
        <v>343060</v>
      </c>
      <c r="X5" s="336">
        <v>372823</v>
      </c>
      <c r="Y5" s="336">
        <v>368584</v>
      </c>
      <c r="Z5" s="336">
        <v>367596</v>
      </c>
      <c r="AA5" s="336">
        <v>363129</v>
      </c>
      <c r="AB5" s="336">
        <v>361999</v>
      </c>
      <c r="AC5" s="336">
        <v>371260</v>
      </c>
      <c r="AD5" s="336">
        <v>364248</v>
      </c>
      <c r="AE5" s="336">
        <v>358539</v>
      </c>
      <c r="AF5" s="336">
        <v>372867</v>
      </c>
      <c r="AG5" s="336">
        <v>382584</v>
      </c>
      <c r="AH5" s="336">
        <v>374727</v>
      </c>
      <c r="AI5" s="336">
        <v>342980</v>
      </c>
      <c r="AJ5" s="336">
        <v>372971</v>
      </c>
      <c r="AK5" s="336">
        <v>368982</v>
      </c>
      <c r="AL5" s="336">
        <v>368116</v>
      </c>
    </row>
    <row r="6" spans="1:38">
      <c r="A6" s="335" t="s">
        <v>98</v>
      </c>
      <c r="B6" s="337" t="s">
        <v>1065</v>
      </c>
      <c r="C6" s="336">
        <v>59012</v>
      </c>
      <c r="D6" s="336">
        <v>56796</v>
      </c>
      <c r="E6" s="336">
        <v>58200</v>
      </c>
      <c r="F6" s="336">
        <v>55429</v>
      </c>
      <c r="G6" s="336">
        <v>55769</v>
      </c>
      <c r="H6" s="336">
        <v>57332</v>
      </c>
      <c r="I6" s="336">
        <v>57522</v>
      </c>
      <c r="J6" s="336">
        <v>55769</v>
      </c>
      <c r="K6" s="336">
        <v>51437</v>
      </c>
      <c r="L6" s="336">
        <v>56713</v>
      </c>
      <c r="M6" s="336">
        <v>56230</v>
      </c>
      <c r="N6" s="336">
        <v>58629</v>
      </c>
      <c r="O6" s="336">
        <v>58668</v>
      </c>
      <c r="P6" s="336">
        <v>56113</v>
      </c>
      <c r="Q6" s="336">
        <v>57520</v>
      </c>
      <c r="R6" s="336">
        <v>55101</v>
      </c>
      <c r="S6" s="336">
        <v>55270</v>
      </c>
      <c r="T6" s="336">
        <v>56867</v>
      </c>
      <c r="U6" s="336">
        <v>57025</v>
      </c>
      <c r="V6" s="336">
        <v>55319</v>
      </c>
      <c r="W6" s="336">
        <v>50973</v>
      </c>
      <c r="X6" s="336">
        <v>56337</v>
      </c>
      <c r="Y6" s="336">
        <v>55907</v>
      </c>
      <c r="Z6" s="336">
        <v>58226</v>
      </c>
      <c r="AA6" s="336">
        <v>58313</v>
      </c>
      <c r="AB6" s="336">
        <v>55875</v>
      </c>
      <c r="AC6" s="336">
        <v>57279</v>
      </c>
      <c r="AD6" s="336">
        <v>54861</v>
      </c>
      <c r="AE6" s="336">
        <v>54987</v>
      </c>
      <c r="AF6" s="336">
        <v>56566</v>
      </c>
      <c r="AG6" s="336">
        <v>56702</v>
      </c>
      <c r="AH6" s="336">
        <v>54985</v>
      </c>
      <c r="AI6" s="336">
        <v>50617</v>
      </c>
      <c r="AJ6" s="336">
        <v>56005</v>
      </c>
      <c r="AK6" s="336">
        <v>55615</v>
      </c>
      <c r="AL6" s="336">
        <v>57962</v>
      </c>
    </row>
    <row r="7" spans="1:38">
      <c r="A7" s="335" t="s">
        <v>1063</v>
      </c>
      <c r="B7" s="337"/>
      <c r="C7" s="336">
        <f t="shared" ref="C7:AL7" si="0">SUBTOTAL(9,C5:C6)</f>
        <v>420588</v>
      </c>
      <c r="D7" s="336">
        <f t="shared" si="0"/>
        <v>417873</v>
      </c>
      <c r="E7" s="336">
        <f t="shared" si="0"/>
        <v>428667</v>
      </c>
      <c r="F7" s="336">
        <f t="shared" si="0"/>
        <v>417693</v>
      </c>
      <c r="G7" s="336">
        <f t="shared" si="0"/>
        <v>413755</v>
      </c>
      <c r="H7" s="336">
        <f t="shared" si="0"/>
        <v>429737</v>
      </c>
      <c r="I7" s="336">
        <f t="shared" si="0"/>
        <v>439990</v>
      </c>
      <c r="J7" s="336">
        <f t="shared" si="0"/>
        <v>430413</v>
      </c>
      <c r="K7" s="336">
        <f t="shared" si="0"/>
        <v>394651</v>
      </c>
      <c r="L7" s="336">
        <f t="shared" si="0"/>
        <v>429147</v>
      </c>
      <c r="M7" s="336">
        <f t="shared" si="0"/>
        <v>424073</v>
      </c>
      <c r="N7" s="336">
        <f t="shared" si="0"/>
        <v>425846</v>
      </c>
      <c r="O7" s="336">
        <f t="shared" si="0"/>
        <v>421279</v>
      </c>
      <c r="P7" s="336">
        <f t="shared" si="0"/>
        <v>416912</v>
      </c>
      <c r="Q7" s="336">
        <f t="shared" si="0"/>
        <v>427653</v>
      </c>
      <c r="R7" s="336">
        <f t="shared" si="0"/>
        <v>418411</v>
      </c>
      <c r="S7" s="336">
        <f t="shared" si="0"/>
        <v>413293</v>
      </c>
      <c r="T7" s="336">
        <f t="shared" si="0"/>
        <v>429371</v>
      </c>
      <c r="U7" s="336">
        <f t="shared" si="0"/>
        <v>439393</v>
      </c>
      <c r="V7" s="336">
        <f t="shared" si="0"/>
        <v>429966</v>
      </c>
      <c r="W7" s="336">
        <f t="shared" si="0"/>
        <v>394033</v>
      </c>
      <c r="X7" s="336">
        <f t="shared" si="0"/>
        <v>429160</v>
      </c>
      <c r="Y7" s="336">
        <f t="shared" si="0"/>
        <v>424491</v>
      </c>
      <c r="Z7" s="336">
        <f t="shared" si="0"/>
        <v>425822</v>
      </c>
      <c r="AA7" s="336">
        <f t="shared" si="0"/>
        <v>421442</v>
      </c>
      <c r="AB7" s="336">
        <f t="shared" si="0"/>
        <v>417874</v>
      </c>
      <c r="AC7" s="336">
        <f t="shared" si="0"/>
        <v>428539</v>
      </c>
      <c r="AD7" s="336">
        <f t="shared" si="0"/>
        <v>419109</v>
      </c>
      <c r="AE7" s="336">
        <f t="shared" si="0"/>
        <v>413526</v>
      </c>
      <c r="AF7" s="336">
        <f t="shared" si="0"/>
        <v>429433</v>
      </c>
      <c r="AG7" s="336">
        <f t="shared" si="0"/>
        <v>439286</v>
      </c>
      <c r="AH7" s="336">
        <f t="shared" si="0"/>
        <v>429712</v>
      </c>
      <c r="AI7" s="336">
        <f t="shared" si="0"/>
        <v>393597</v>
      </c>
      <c r="AJ7" s="336">
        <f t="shared" si="0"/>
        <v>428976</v>
      </c>
      <c r="AK7" s="336">
        <f t="shared" si="0"/>
        <v>424597</v>
      </c>
      <c r="AL7" s="336">
        <f t="shared" si="0"/>
        <v>426078</v>
      </c>
    </row>
    <row r="8" spans="1:38">
      <c r="A8" s="335" t="s">
        <v>99</v>
      </c>
      <c r="B8" s="337" t="s">
        <v>1064</v>
      </c>
      <c r="C8" s="336">
        <v>17365</v>
      </c>
      <c r="D8" s="336">
        <v>17417</v>
      </c>
      <c r="E8" s="336">
        <v>17870</v>
      </c>
      <c r="F8" s="336">
        <v>16970</v>
      </c>
      <c r="G8" s="336">
        <v>16815</v>
      </c>
      <c r="H8" s="336">
        <v>17294</v>
      </c>
      <c r="I8" s="336">
        <v>17722</v>
      </c>
      <c r="J8" s="336">
        <v>17524</v>
      </c>
      <c r="K8" s="336">
        <v>16175</v>
      </c>
      <c r="L8" s="336">
        <v>17355</v>
      </c>
      <c r="M8" s="336">
        <v>17278</v>
      </c>
      <c r="N8" s="336">
        <v>17656</v>
      </c>
      <c r="O8" s="336">
        <v>17364</v>
      </c>
      <c r="P8" s="336">
        <v>17334</v>
      </c>
      <c r="Q8" s="336">
        <v>17788</v>
      </c>
      <c r="R8" s="336">
        <v>16968</v>
      </c>
      <c r="S8" s="336">
        <v>16761</v>
      </c>
      <c r="T8" s="336">
        <v>17248</v>
      </c>
      <c r="U8" s="336">
        <v>17669</v>
      </c>
      <c r="V8" s="336">
        <v>17474</v>
      </c>
      <c r="W8" s="336">
        <v>16115</v>
      </c>
      <c r="X8" s="336">
        <v>17330</v>
      </c>
      <c r="Y8" s="336">
        <v>17267</v>
      </c>
      <c r="Z8" s="336">
        <v>17625</v>
      </c>
      <c r="AA8" s="336">
        <v>17344</v>
      </c>
      <c r="AB8" s="336">
        <v>17347</v>
      </c>
      <c r="AC8" s="336">
        <v>17797</v>
      </c>
      <c r="AD8" s="336">
        <v>16971</v>
      </c>
      <c r="AE8" s="336">
        <v>16745</v>
      </c>
      <c r="AF8" s="336">
        <v>17229</v>
      </c>
      <c r="AG8" s="336">
        <v>17644</v>
      </c>
      <c r="AH8" s="336">
        <v>17439</v>
      </c>
      <c r="AI8" s="336">
        <v>16069</v>
      </c>
      <c r="AJ8" s="336">
        <v>17302</v>
      </c>
      <c r="AK8" s="336">
        <v>17248</v>
      </c>
      <c r="AL8" s="336">
        <v>17613</v>
      </c>
    </row>
    <row r="9" spans="1:38">
      <c r="A9" s="335" t="s">
        <v>99</v>
      </c>
      <c r="B9" s="337" t="s">
        <v>1065</v>
      </c>
      <c r="C9" s="336">
        <v>523</v>
      </c>
      <c r="D9" s="336">
        <v>499</v>
      </c>
      <c r="E9" s="336">
        <v>509</v>
      </c>
      <c r="F9" s="336">
        <v>483</v>
      </c>
      <c r="G9" s="336">
        <v>476</v>
      </c>
      <c r="H9" s="336">
        <v>488</v>
      </c>
      <c r="I9" s="336">
        <v>472</v>
      </c>
      <c r="J9" s="336">
        <v>460</v>
      </c>
      <c r="K9" s="336">
        <v>453</v>
      </c>
      <c r="L9" s="336">
        <v>489</v>
      </c>
      <c r="M9" s="336">
        <v>474</v>
      </c>
      <c r="N9" s="336">
        <v>516</v>
      </c>
      <c r="O9" s="336">
        <v>519</v>
      </c>
      <c r="P9" s="336">
        <v>492</v>
      </c>
      <c r="Q9" s="336">
        <v>502</v>
      </c>
      <c r="R9" s="336">
        <v>480</v>
      </c>
      <c r="S9" s="336">
        <v>471</v>
      </c>
      <c r="T9" s="336">
        <v>483</v>
      </c>
      <c r="U9" s="336">
        <v>467</v>
      </c>
      <c r="V9" s="336">
        <v>455</v>
      </c>
      <c r="W9" s="336">
        <v>448</v>
      </c>
      <c r="X9" s="336">
        <v>486</v>
      </c>
      <c r="Y9" s="336">
        <v>471</v>
      </c>
      <c r="Z9" s="336">
        <v>512</v>
      </c>
      <c r="AA9" s="336">
        <v>516</v>
      </c>
      <c r="AB9" s="336">
        <v>489</v>
      </c>
      <c r="AC9" s="336">
        <v>500</v>
      </c>
      <c r="AD9" s="336">
        <v>478</v>
      </c>
      <c r="AE9" s="336">
        <v>468</v>
      </c>
      <c r="AF9" s="336">
        <v>480</v>
      </c>
      <c r="AG9" s="336">
        <v>465</v>
      </c>
      <c r="AH9" s="336">
        <v>452</v>
      </c>
      <c r="AI9" s="336">
        <v>444</v>
      </c>
      <c r="AJ9" s="336">
        <v>482</v>
      </c>
      <c r="AK9" s="336">
        <v>468</v>
      </c>
      <c r="AL9" s="336">
        <v>509</v>
      </c>
    </row>
    <row r="10" spans="1:38">
      <c r="A10" s="335" t="s">
        <v>1066</v>
      </c>
      <c r="B10" s="337"/>
      <c r="C10" s="336">
        <f t="shared" ref="C10:AL10" si="1">SUBTOTAL(9,C8:C9)</f>
        <v>17888</v>
      </c>
      <c r="D10" s="336">
        <f t="shared" si="1"/>
        <v>17916</v>
      </c>
      <c r="E10" s="336">
        <f t="shared" si="1"/>
        <v>18379</v>
      </c>
      <c r="F10" s="336">
        <f t="shared" si="1"/>
        <v>17453</v>
      </c>
      <c r="G10" s="336">
        <f t="shared" si="1"/>
        <v>17291</v>
      </c>
      <c r="H10" s="336">
        <f t="shared" si="1"/>
        <v>17782</v>
      </c>
      <c r="I10" s="336">
        <f t="shared" si="1"/>
        <v>18194</v>
      </c>
      <c r="J10" s="336">
        <f t="shared" si="1"/>
        <v>17984</v>
      </c>
      <c r="K10" s="336">
        <f t="shared" si="1"/>
        <v>16628</v>
      </c>
      <c r="L10" s="336">
        <f t="shared" si="1"/>
        <v>17844</v>
      </c>
      <c r="M10" s="336">
        <f t="shared" si="1"/>
        <v>17752</v>
      </c>
      <c r="N10" s="336">
        <f t="shared" si="1"/>
        <v>18172</v>
      </c>
      <c r="O10" s="336">
        <f t="shared" si="1"/>
        <v>17883</v>
      </c>
      <c r="P10" s="336">
        <f t="shared" si="1"/>
        <v>17826</v>
      </c>
      <c r="Q10" s="336">
        <f t="shared" si="1"/>
        <v>18290</v>
      </c>
      <c r="R10" s="336">
        <f t="shared" si="1"/>
        <v>17448</v>
      </c>
      <c r="S10" s="336">
        <f t="shared" si="1"/>
        <v>17232</v>
      </c>
      <c r="T10" s="336">
        <f t="shared" si="1"/>
        <v>17731</v>
      </c>
      <c r="U10" s="336">
        <f t="shared" si="1"/>
        <v>18136</v>
      </c>
      <c r="V10" s="336">
        <f t="shared" si="1"/>
        <v>17929</v>
      </c>
      <c r="W10" s="336">
        <f t="shared" si="1"/>
        <v>16563</v>
      </c>
      <c r="X10" s="336">
        <f t="shared" si="1"/>
        <v>17816</v>
      </c>
      <c r="Y10" s="336">
        <f t="shared" si="1"/>
        <v>17738</v>
      </c>
      <c r="Z10" s="336">
        <f t="shared" si="1"/>
        <v>18137</v>
      </c>
      <c r="AA10" s="336">
        <f t="shared" si="1"/>
        <v>17860</v>
      </c>
      <c r="AB10" s="336">
        <f t="shared" si="1"/>
        <v>17836</v>
      </c>
      <c r="AC10" s="336">
        <f t="shared" si="1"/>
        <v>18297</v>
      </c>
      <c r="AD10" s="336">
        <f t="shared" si="1"/>
        <v>17449</v>
      </c>
      <c r="AE10" s="336">
        <f t="shared" si="1"/>
        <v>17213</v>
      </c>
      <c r="AF10" s="336">
        <f t="shared" si="1"/>
        <v>17709</v>
      </c>
      <c r="AG10" s="336">
        <f t="shared" si="1"/>
        <v>18109</v>
      </c>
      <c r="AH10" s="336">
        <f t="shared" si="1"/>
        <v>17891</v>
      </c>
      <c r="AI10" s="336">
        <f t="shared" si="1"/>
        <v>16513</v>
      </c>
      <c r="AJ10" s="336">
        <f t="shared" si="1"/>
        <v>17784</v>
      </c>
      <c r="AK10" s="336">
        <f t="shared" si="1"/>
        <v>17716</v>
      </c>
      <c r="AL10" s="336">
        <f t="shared" si="1"/>
        <v>18122</v>
      </c>
    </row>
    <row r="11" spans="1:38">
      <c r="A11" s="335" t="s">
        <v>50</v>
      </c>
      <c r="B11" s="337" t="s">
        <v>1064</v>
      </c>
      <c r="C11" s="336">
        <v>176171</v>
      </c>
      <c r="D11" s="336">
        <v>177446</v>
      </c>
      <c r="E11" s="336">
        <v>180362</v>
      </c>
      <c r="F11" s="336">
        <v>174442</v>
      </c>
      <c r="G11" s="336">
        <v>168979</v>
      </c>
      <c r="H11" s="336">
        <v>173362</v>
      </c>
      <c r="I11" s="336">
        <v>177697</v>
      </c>
      <c r="J11" s="336">
        <v>174797</v>
      </c>
      <c r="K11" s="336">
        <v>143916</v>
      </c>
      <c r="L11" s="336">
        <v>187794</v>
      </c>
      <c r="M11" s="336">
        <v>190620</v>
      </c>
      <c r="N11" s="336">
        <v>188405</v>
      </c>
      <c r="O11" s="336">
        <v>180114</v>
      </c>
      <c r="P11" s="336">
        <v>181254</v>
      </c>
      <c r="Q11" s="336">
        <v>184188</v>
      </c>
      <c r="R11" s="336">
        <v>178174</v>
      </c>
      <c r="S11" s="336">
        <v>172495</v>
      </c>
      <c r="T11" s="336">
        <v>176833</v>
      </c>
      <c r="U11" s="336">
        <v>181174</v>
      </c>
      <c r="V11" s="336">
        <v>178097</v>
      </c>
      <c r="W11" s="336">
        <v>146598</v>
      </c>
      <c r="X11" s="336">
        <v>191292</v>
      </c>
      <c r="Y11" s="336">
        <v>194168</v>
      </c>
      <c r="Z11" s="336">
        <v>191785</v>
      </c>
      <c r="AA11" s="336">
        <v>183306</v>
      </c>
      <c r="AB11" s="336">
        <v>184482</v>
      </c>
      <c r="AC11" s="336">
        <v>187389</v>
      </c>
      <c r="AD11" s="336">
        <v>181157</v>
      </c>
      <c r="AE11" s="336">
        <v>175269</v>
      </c>
      <c r="AF11" s="336">
        <v>179544</v>
      </c>
      <c r="AG11" s="336">
        <v>183871</v>
      </c>
      <c r="AH11" s="336">
        <v>180658</v>
      </c>
      <c r="AI11" s="336">
        <v>148710</v>
      </c>
      <c r="AJ11" s="336">
        <v>194055</v>
      </c>
      <c r="AK11" s="336">
        <v>196937</v>
      </c>
      <c r="AL11" s="336">
        <v>194428</v>
      </c>
    </row>
    <row r="12" spans="1:38">
      <c r="A12" s="335" t="s">
        <v>50</v>
      </c>
      <c r="B12" s="337" t="s">
        <v>1065</v>
      </c>
      <c r="C12" s="336">
        <v>39466</v>
      </c>
      <c r="D12" s="336">
        <v>44467</v>
      </c>
      <c r="E12" s="336">
        <v>44783</v>
      </c>
      <c r="F12" s="336">
        <v>47454</v>
      </c>
      <c r="G12" s="336">
        <v>46177</v>
      </c>
      <c r="H12" s="336">
        <v>50992</v>
      </c>
      <c r="I12" s="336">
        <v>52527</v>
      </c>
      <c r="J12" s="336">
        <v>52330</v>
      </c>
      <c r="K12" s="336">
        <v>51351</v>
      </c>
      <c r="L12" s="336">
        <v>50955</v>
      </c>
      <c r="M12" s="336">
        <v>43821</v>
      </c>
      <c r="N12" s="336">
        <v>41884</v>
      </c>
      <c r="O12" s="336">
        <v>40499</v>
      </c>
      <c r="P12" s="336">
        <v>45617</v>
      </c>
      <c r="Q12" s="336">
        <v>45925</v>
      </c>
      <c r="R12" s="336">
        <v>48643</v>
      </c>
      <c r="S12" s="336">
        <v>47328</v>
      </c>
      <c r="T12" s="336">
        <v>52212</v>
      </c>
      <c r="U12" s="336">
        <v>53745</v>
      </c>
      <c r="V12" s="336">
        <v>53501</v>
      </c>
      <c r="W12" s="336">
        <v>52454</v>
      </c>
      <c r="X12" s="336">
        <v>52060</v>
      </c>
      <c r="Y12" s="336">
        <v>44765</v>
      </c>
      <c r="Z12" s="336">
        <v>42770</v>
      </c>
      <c r="AA12" s="336">
        <v>41342</v>
      </c>
      <c r="AB12" s="336">
        <v>46557</v>
      </c>
      <c r="AC12" s="336">
        <v>46848</v>
      </c>
      <c r="AD12" s="336">
        <v>49590</v>
      </c>
      <c r="AE12" s="336">
        <v>48223</v>
      </c>
      <c r="AF12" s="336">
        <v>53157</v>
      </c>
      <c r="AG12" s="336">
        <v>54683</v>
      </c>
      <c r="AH12" s="336">
        <v>54408</v>
      </c>
      <c r="AI12" s="336">
        <v>53323</v>
      </c>
      <c r="AJ12" s="336">
        <v>52937</v>
      </c>
      <c r="AK12" s="336">
        <v>45505</v>
      </c>
      <c r="AL12" s="336">
        <v>43457</v>
      </c>
    </row>
    <row r="13" spans="1:38">
      <c r="A13" s="335" t="s">
        <v>1067</v>
      </c>
      <c r="B13" s="337"/>
      <c r="C13" s="336">
        <f t="shared" ref="C13:AL13" si="2">SUBTOTAL(9,C11:C12)</f>
        <v>215637</v>
      </c>
      <c r="D13" s="336">
        <f t="shared" si="2"/>
        <v>221913</v>
      </c>
      <c r="E13" s="336">
        <f t="shared" si="2"/>
        <v>225145</v>
      </c>
      <c r="F13" s="336">
        <f t="shared" si="2"/>
        <v>221896</v>
      </c>
      <c r="G13" s="336">
        <f t="shared" si="2"/>
        <v>215156</v>
      </c>
      <c r="H13" s="336">
        <f t="shared" si="2"/>
        <v>224354</v>
      </c>
      <c r="I13" s="336">
        <f t="shared" si="2"/>
        <v>230224</v>
      </c>
      <c r="J13" s="336">
        <f t="shared" si="2"/>
        <v>227127</v>
      </c>
      <c r="K13" s="336">
        <f t="shared" si="2"/>
        <v>195267</v>
      </c>
      <c r="L13" s="336">
        <f t="shared" si="2"/>
        <v>238749</v>
      </c>
      <c r="M13" s="336">
        <f t="shared" si="2"/>
        <v>234441</v>
      </c>
      <c r="N13" s="336">
        <f t="shared" si="2"/>
        <v>230289</v>
      </c>
      <c r="O13" s="336">
        <f t="shared" si="2"/>
        <v>220613</v>
      </c>
      <c r="P13" s="336">
        <f t="shared" si="2"/>
        <v>226871</v>
      </c>
      <c r="Q13" s="336">
        <f t="shared" si="2"/>
        <v>230113</v>
      </c>
      <c r="R13" s="336">
        <f t="shared" si="2"/>
        <v>226817</v>
      </c>
      <c r="S13" s="336">
        <f t="shared" si="2"/>
        <v>219823</v>
      </c>
      <c r="T13" s="336">
        <f t="shared" si="2"/>
        <v>229045</v>
      </c>
      <c r="U13" s="336">
        <f t="shared" si="2"/>
        <v>234919</v>
      </c>
      <c r="V13" s="336">
        <f t="shared" si="2"/>
        <v>231598</v>
      </c>
      <c r="W13" s="336">
        <f t="shared" si="2"/>
        <v>199052</v>
      </c>
      <c r="X13" s="336">
        <f t="shared" si="2"/>
        <v>243352</v>
      </c>
      <c r="Y13" s="336">
        <f t="shared" si="2"/>
        <v>238933</v>
      </c>
      <c r="Z13" s="336">
        <f t="shared" si="2"/>
        <v>234555</v>
      </c>
      <c r="AA13" s="336">
        <f t="shared" si="2"/>
        <v>224648</v>
      </c>
      <c r="AB13" s="336">
        <f t="shared" si="2"/>
        <v>231039</v>
      </c>
      <c r="AC13" s="336">
        <f t="shared" si="2"/>
        <v>234237</v>
      </c>
      <c r="AD13" s="336">
        <f t="shared" si="2"/>
        <v>230747</v>
      </c>
      <c r="AE13" s="336">
        <f t="shared" si="2"/>
        <v>223492</v>
      </c>
      <c r="AF13" s="336">
        <f t="shared" si="2"/>
        <v>232701</v>
      </c>
      <c r="AG13" s="336">
        <f t="shared" si="2"/>
        <v>238554</v>
      </c>
      <c r="AH13" s="336">
        <f t="shared" si="2"/>
        <v>235066</v>
      </c>
      <c r="AI13" s="336">
        <f t="shared" si="2"/>
        <v>202033</v>
      </c>
      <c r="AJ13" s="336">
        <f t="shared" si="2"/>
        <v>246992</v>
      </c>
      <c r="AK13" s="336">
        <f t="shared" si="2"/>
        <v>242442</v>
      </c>
      <c r="AL13" s="336">
        <f t="shared" si="2"/>
        <v>237885</v>
      </c>
    </row>
    <row r="14" spans="1:38">
      <c r="A14" s="335" t="s">
        <v>67</v>
      </c>
      <c r="B14" s="337" t="s">
        <v>1068</v>
      </c>
      <c r="C14" s="336">
        <v>5498753</v>
      </c>
      <c r="D14" s="336">
        <v>5234661</v>
      </c>
      <c r="E14" s="336">
        <v>5489724</v>
      </c>
      <c r="F14" s="336">
        <v>5279355</v>
      </c>
      <c r="G14" s="336">
        <v>5473325</v>
      </c>
      <c r="H14" s="336">
        <v>5684951</v>
      </c>
      <c r="I14" s="336">
        <v>5778419</v>
      </c>
      <c r="J14" s="336">
        <v>5668059</v>
      </c>
      <c r="K14" s="336">
        <v>5595124</v>
      </c>
      <c r="L14" s="336">
        <v>5603028</v>
      </c>
      <c r="M14" s="336">
        <v>5427703</v>
      </c>
      <c r="N14" s="336">
        <v>5530173</v>
      </c>
      <c r="O14" s="336">
        <v>5529452</v>
      </c>
      <c r="P14" s="336">
        <v>5227614</v>
      </c>
      <c r="Q14" s="336">
        <v>5484385</v>
      </c>
      <c r="R14" s="336">
        <v>5306571</v>
      </c>
      <c r="S14" s="336">
        <v>5484604</v>
      </c>
      <c r="T14" s="336">
        <v>5701327</v>
      </c>
      <c r="U14" s="336">
        <v>5791774</v>
      </c>
      <c r="V14" s="336">
        <v>5684573</v>
      </c>
      <c r="W14" s="336">
        <v>5605983</v>
      </c>
      <c r="X14" s="336">
        <v>5628406</v>
      </c>
      <c r="Y14" s="336">
        <v>5456971</v>
      </c>
      <c r="Z14" s="336">
        <v>5553165</v>
      </c>
      <c r="AA14" s="336">
        <v>5557231</v>
      </c>
      <c r="AB14" s="336">
        <v>5261849</v>
      </c>
      <c r="AC14" s="336">
        <v>5520780</v>
      </c>
      <c r="AD14" s="336">
        <v>5340805</v>
      </c>
      <c r="AE14" s="336">
        <v>5515614</v>
      </c>
      <c r="AF14" s="336">
        <v>5732422</v>
      </c>
      <c r="AG14" s="336">
        <v>5820657</v>
      </c>
      <c r="AH14" s="336">
        <v>5710260</v>
      </c>
      <c r="AI14" s="336">
        <v>5625244</v>
      </c>
      <c r="AJ14" s="336">
        <v>5654275</v>
      </c>
      <c r="AK14" s="336">
        <v>5485525</v>
      </c>
      <c r="AL14" s="336">
        <v>5586768</v>
      </c>
    </row>
    <row r="15" spans="1:38">
      <c r="A15" s="335" t="s">
        <v>67</v>
      </c>
      <c r="B15" s="337" t="s">
        <v>1069</v>
      </c>
      <c r="C15" s="336">
        <v>159671</v>
      </c>
      <c r="D15" s="336">
        <v>150636</v>
      </c>
      <c r="E15" s="336">
        <v>156728</v>
      </c>
      <c r="F15" s="336">
        <v>151240</v>
      </c>
      <c r="G15" s="336">
        <v>157075</v>
      </c>
      <c r="H15" s="336">
        <v>162929</v>
      </c>
      <c r="I15" s="336">
        <v>167196</v>
      </c>
      <c r="J15" s="336">
        <v>162731</v>
      </c>
      <c r="K15" s="336">
        <v>161978</v>
      </c>
      <c r="L15" s="336">
        <v>162700</v>
      </c>
      <c r="M15" s="336">
        <v>158301</v>
      </c>
      <c r="N15" s="336">
        <v>160772</v>
      </c>
      <c r="O15" s="336">
        <v>160553</v>
      </c>
      <c r="P15" s="336">
        <v>150413</v>
      </c>
      <c r="Q15" s="336">
        <v>156379</v>
      </c>
      <c r="R15" s="336">
        <v>151843</v>
      </c>
      <c r="S15" s="336">
        <v>157215</v>
      </c>
      <c r="T15" s="336">
        <v>163219</v>
      </c>
      <c r="U15" s="336">
        <v>167399</v>
      </c>
      <c r="V15" s="336">
        <v>163220</v>
      </c>
      <c r="W15" s="336">
        <v>162308</v>
      </c>
      <c r="X15" s="336">
        <v>163457</v>
      </c>
      <c r="Y15" s="336">
        <v>159184</v>
      </c>
      <c r="Z15" s="336">
        <v>161481</v>
      </c>
      <c r="AA15" s="336">
        <v>161226</v>
      </c>
      <c r="AB15" s="336">
        <v>151282</v>
      </c>
      <c r="AC15" s="336">
        <v>157487</v>
      </c>
      <c r="AD15" s="336">
        <v>152902</v>
      </c>
      <c r="AE15" s="336">
        <v>158193</v>
      </c>
      <c r="AF15" s="336">
        <v>164211</v>
      </c>
      <c r="AG15" s="336">
        <v>168157</v>
      </c>
      <c r="AH15" s="336">
        <v>163896</v>
      </c>
      <c r="AI15" s="336">
        <v>162816</v>
      </c>
      <c r="AJ15" s="336">
        <v>164169</v>
      </c>
      <c r="AK15" s="336">
        <v>159986</v>
      </c>
      <c r="AL15" s="336">
        <v>162427</v>
      </c>
    </row>
    <row r="16" spans="1:38">
      <c r="A16" s="335" t="s">
        <v>67</v>
      </c>
      <c r="B16" s="337" t="s">
        <v>1070</v>
      </c>
      <c r="C16" s="336">
        <v>0</v>
      </c>
      <c r="D16" s="336">
        <v>0</v>
      </c>
      <c r="E16" s="336">
        <v>0</v>
      </c>
      <c r="F16" s="336">
        <v>0</v>
      </c>
      <c r="G16" s="336">
        <v>0</v>
      </c>
      <c r="H16" s="336">
        <v>173836</v>
      </c>
      <c r="I16" s="336">
        <v>166024</v>
      </c>
      <c r="J16" s="336">
        <v>188479</v>
      </c>
      <c r="K16" s="336">
        <v>214336</v>
      </c>
      <c r="L16" s="336">
        <v>0</v>
      </c>
      <c r="M16" s="336">
        <v>0</v>
      </c>
      <c r="N16" s="336">
        <v>0</v>
      </c>
      <c r="O16" s="336">
        <v>0</v>
      </c>
      <c r="P16" s="336">
        <v>0</v>
      </c>
      <c r="Q16" s="336">
        <v>0</v>
      </c>
      <c r="R16" s="336">
        <v>0</v>
      </c>
      <c r="S16" s="336">
        <v>0</v>
      </c>
      <c r="T16" s="336">
        <v>174339</v>
      </c>
      <c r="U16" s="336">
        <v>166426</v>
      </c>
      <c r="V16" s="336">
        <v>189090</v>
      </c>
      <c r="W16" s="336">
        <v>214827</v>
      </c>
      <c r="X16" s="336">
        <v>0</v>
      </c>
      <c r="Y16" s="336">
        <v>0</v>
      </c>
      <c r="Z16" s="336">
        <v>0</v>
      </c>
      <c r="AA16" s="336">
        <v>0</v>
      </c>
      <c r="AB16" s="336">
        <v>0</v>
      </c>
      <c r="AC16" s="336">
        <v>0</v>
      </c>
      <c r="AD16" s="336">
        <v>0</v>
      </c>
      <c r="AE16" s="336">
        <v>0</v>
      </c>
      <c r="AF16" s="336">
        <v>175340</v>
      </c>
      <c r="AG16" s="336">
        <v>167312</v>
      </c>
      <c r="AH16" s="336">
        <v>189868</v>
      </c>
      <c r="AI16" s="336">
        <v>215500</v>
      </c>
      <c r="AJ16" s="336">
        <v>0</v>
      </c>
      <c r="AK16" s="336">
        <v>0</v>
      </c>
      <c r="AL16" s="336">
        <v>0</v>
      </c>
    </row>
    <row r="17" spans="1:38">
      <c r="A17" s="335" t="s">
        <v>67</v>
      </c>
      <c r="B17" s="337" t="s">
        <v>1071</v>
      </c>
      <c r="C17" s="336">
        <v>248107</v>
      </c>
      <c r="D17" s="336">
        <v>244557</v>
      </c>
      <c r="E17" s="336">
        <v>258585</v>
      </c>
      <c r="F17" s="336">
        <v>245062</v>
      </c>
      <c r="G17" s="336">
        <v>250385</v>
      </c>
      <c r="H17" s="336">
        <v>0</v>
      </c>
      <c r="I17" s="336">
        <v>0</v>
      </c>
      <c r="J17" s="336">
        <v>0</v>
      </c>
      <c r="K17" s="336">
        <v>0</v>
      </c>
      <c r="L17" s="336">
        <v>265146</v>
      </c>
      <c r="M17" s="336">
        <v>255068</v>
      </c>
      <c r="N17" s="336">
        <v>255886</v>
      </c>
      <c r="O17" s="336">
        <v>249554</v>
      </c>
      <c r="P17" s="336">
        <v>244304</v>
      </c>
      <c r="Q17" s="336">
        <v>258184</v>
      </c>
      <c r="R17" s="336">
        <v>246187</v>
      </c>
      <c r="S17" s="336">
        <v>250917</v>
      </c>
      <c r="T17" s="336">
        <v>0</v>
      </c>
      <c r="U17" s="336">
        <v>0</v>
      </c>
      <c r="V17" s="336">
        <v>0</v>
      </c>
      <c r="W17" s="336">
        <v>0</v>
      </c>
      <c r="X17" s="336">
        <v>266235</v>
      </c>
      <c r="Y17" s="336">
        <v>256345</v>
      </c>
      <c r="Z17" s="336">
        <v>257021</v>
      </c>
      <c r="AA17" s="336">
        <v>250745</v>
      </c>
      <c r="AB17" s="336">
        <v>245858</v>
      </c>
      <c r="AC17" s="336">
        <v>259857</v>
      </c>
      <c r="AD17" s="336">
        <v>247749</v>
      </c>
      <c r="AE17" s="336">
        <v>252329</v>
      </c>
      <c r="AF17" s="336">
        <v>0</v>
      </c>
      <c r="AG17" s="336">
        <v>0</v>
      </c>
      <c r="AH17" s="336">
        <v>0</v>
      </c>
      <c r="AI17" s="336">
        <v>0</v>
      </c>
      <c r="AJ17" s="336">
        <v>267543</v>
      </c>
      <c r="AK17" s="336">
        <v>257713</v>
      </c>
      <c r="AL17" s="336">
        <v>258602</v>
      </c>
    </row>
    <row r="18" spans="1:38">
      <c r="A18" s="335" t="s">
        <v>67</v>
      </c>
      <c r="B18" s="337" t="s">
        <v>1072</v>
      </c>
      <c r="C18" s="336">
        <v>5542</v>
      </c>
      <c r="D18" s="336">
        <v>5840</v>
      </c>
      <c r="E18" s="336">
        <v>5408</v>
      </c>
      <c r="F18" s="336">
        <v>6109</v>
      </c>
      <c r="G18" s="336">
        <v>6152</v>
      </c>
      <c r="H18" s="336">
        <v>0</v>
      </c>
      <c r="I18" s="336">
        <v>0</v>
      </c>
      <c r="J18" s="336">
        <v>0</v>
      </c>
      <c r="K18" s="336">
        <v>0</v>
      </c>
      <c r="L18" s="336">
        <v>5277</v>
      </c>
      <c r="M18" s="336">
        <v>5928</v>
      </c>
      <c r="N18" s="336">
        <v>5520</v>
      </c>
      <c r="O18" s="336">
        <v>5565</v>
      </c>
      <c r="P18" s="336">
        <v>5830</v>
      </c>
      <c r="Q18" s="336">
        <v>5399</v>
      </c>
      <c r="R18" s="336">
        <v>6137</v>
      </c>
      <c r="S18" s="336">
        <v>6162</v>
      </c>
      <c r="T18" s="336">
        <v>0</v>
      </c>
      <c r="U18" s="336">
        <v>0</v>
      </c>
      <c r="V18" s="336">
        <v>0</v>
      </c>
      <c r="W18" s="336">
        <v>0</v>
      </c>
      <c r="X18" s="336">
        <v>5294</v>
      </c>
      <c r="Y18" s="336">
        <v>5954</v>
      </c>
      <c r="Z18" s="336">
        <v>5535</v>
      </c>
      <c r="AA18" s="336">
        <v>5585</v>
      </c>
      <c r="AB18" s="336">
        <v>5862</v>
      </c>
      <c r="AC18" s="336">
        <v>5429</v>
      </c>
      <c r="AD18" s="336">
        <v>6171</v>
      </c>
      <c r="AE18" s="336">
        <v>6192</v>
      </c>
      <c r="AF18" s="336">
        <v>0</v>
      </c>
      <c r="AG18" s="336">
        <v>0</v>
      </c>
      <c r="AH18" s="336">
        <v>0</v>
      </c>
      <c r="AI18" s="336">
        <v>0</v>
      </c>
      <c r="AJ18" s="336">
        <v>5313</v>
      </c>
      <c r="AK18" s="336">
        <v>5982</v>
      </c>
      <c r="AL18" s="336">
        <v>5563</v>
      </c>
    </row>
    <row r="19" spans="1:38">
      <c r="A19" s="335" t="s">
        <v>1073</v>
      </c>
      <c r="B19" s="337"/>
      <c r="C19" s="336">
        <f t="shared" ref="C19:AL19" si="3">SUBTOTAL(9,C14:C18)</f>
        <v>5912073</v>
      </c>
      <c r="D19" s="336">
        <f t="shared" si="3"/>
        <v>5635694</v>
      </c>
      <c r="E19" s="336">
        <f t="shared" si="3"/>
        <v>5910445</v>
      </c>
      <c r="F19" s="336">
        <f t="shared" si="3"/>
        <v>5681766</v>
      </c>
      <c r="G19" s="336">
        <f t="shared" si="3"/>
        <v>5886937</v>
      </c>
      <c r="H19" s="336">
        <f t="shared" si="3"/>
        <v>6021716</v>
      </c>
      <c r="I19" s="336">
        <f t="shared" si="3"/>
        <v>6111639</v>
      </c>
      <c r="J19" s="336">
        <f t="shared" si="3"/>
        <v>6019269</v>
      </c>
      <c r="K19" s="336">
        <f t="shared" si="3"/>
        <v>5971438</v>
      </c>
      <c r="L19" s="336">
        <f t="shared" si="3"/>
        <v>6036151</v>
      </c>
      <c r="M19" s="336">
        <f t="shared" si="3"/>
        <v>5847000</v>
      </c>
      <c r="N19" s="336">
        <f t="shared" si="3"/>
        <v>5952351</v>
      </c>
      <c r="O19" s="336">
        <f t="shared" si="3"/>
        <v>5945124</v>
      </c>
      <c r="P19" s="336">
        <f t="shared" si="3"/>
        <v>5628161</v>
      </c>
      <c r="Q19" s="336">
        <f t="shared" si="3"/>
        <v>5904347</v>
      </c>
      <c r="R19" s="336">
        <f t="shared" si="3"/>
        <v>5710738</v>
      </c>
      <c r="S19" s="336">
        <f t="shared" si="3"/>
        <v>5898898</v>
      </c>
      <c r="T19" s="336">
        <f t="shared" si="3"/>
        <v>6038885</v>
      </c>
      <c r="U19" s="336">
        <f t="shared" si="3"/>
        <v>6125599</v>
      </c>
      <c r="V19" s="336">
        <f t="shared" si="3"/>
        <v>6036883</v>
      </c>
      <c r="W19" s="336">
        <f t="shared" si="3"/>
        <v>5983118</v>
      </c>
      <c r="X19" s="336">
        <f t="shared" si="3"/>
        <v>6063392</v>
      </c>
      <c r="Y19" s="336">
        <f t="shared" si="3"/>
        <v>5878454</v>
      </c>
      <c r="Z19" s="336">
        <f t="shared" si="3"/>
        <v>5977202</v>
      </c>
      <c r="AA19" s="336">
        <f t="shared" si="3"/>
        <v>5974787</v>
      </c>
      <c r="AB19" s="336">
        <f t="shared" si="3"/>
        <v>5664851</v>
      </c>
      <c r="AC19" s="336">
        <f t="shared" si="3"/>
        <v>5943553</v>
      </c>
      <c r="AD19" s="336">
        <f t="shared" si="3"/>
        <v>5747627</v>
      </c>
      <c r="AE19" s="336">
        <f t="shared" si="3"/>
        <v>5932328</v>
      </c>
      <c r="AF19" s="336">
        <f t="shared" si="3"/>
        <v>6071973</v>
      </c>
      <c r="AG19" s="336">
        <f t="shared" si="3"/>
        <v>6156126</v>
      </c>
      <c r="AH19" s="336">
        <f t="shared" si="3"/>
        <v>6064024</v>
      </c>
      <c r="AI19" s="336">
        <f t="shared" si="3"/>
        <v>6003560</v>
      </c>
      <c r="AJ19" s="336">
        <f t="shared" si="3"/>
        <v>6091300</v>
      </c>
      <c r="AK19" s="336">
        <f t="shared" si="3"/>
        <v>5909206</v>
      </c>
      <c r="AL19" s="336">
        <f t="shared" si="3"/>
        <v>6013360</v>
      </c>
    </row>
    <row r="20" spans="1:38">
      <c r="A20" s="335" t="s">
        <v>68</v>
      </c>
      <c r="B20" s="337" t="s">
        <v>1068</v>
      </c>
      <c r="C20" s="336">
        <v>1464923</v>
      </c>
      <c r="D20" s="336">
        <v>1400011</v>
      </c>
      <c r="E20" s="336">
        <v>1460225</v>
      </c>
      <c r="F20" s="336">
        <v>1436769</v>
      </c>
      <c r="G20" s="336">
        <v>1495704</v>
      </c>
      <c r="H20" s="336">
        <v>1555307</v>
      </c>
      <c r="I20" s="336">
        <v>1551185</v>
      </c>
      <c r="J20" s="336">
        <v>1536575</v>
      </c>
      <c r="K20" s="336">
        <v>1535358</v>
      </c>
      <c r="L20" s="336">
        <v>1533967</v>
      </c>
      <c r="M20" s="336">
        <v>1479443</v>
      </c>
      <c r="N20" s="336">
        <v>1490816</v>
      </c>
      <c r="O20" s="336">
        <v>1473963</v>
      </c>
      <c r="P20" s="336">
        <v>1399282</v>
      </c>
      <c r="Q20" s="336">
        <v>1459403</v>
      </c>
      <c r="R20" s="336">
        <v>1444555</v>
      </c>
      <c r="S20" s="336">
        <v>1499255</v>
      </c>
      <c r="T20" s="336">
        <v>1559638</v>
      </c>
      <c r="U20" s="336">
        <v>1555886</v>
      </c>
      <c r="V20" s="336">
        <v>1542112</v>
      </c>
      <c r="W20" s="336">
        <v>1538164</v>
      </c>
      <c r="X20" s="336">
        <v>1540692</v>
      </c>
      <c r="Y20" s="336">
        <v>1487868</v>
      </c>
      <c r="Z20" s="336">
        <v>1497614</v>
      </c>
      <c r="AA20" s="336">
        <v>1481383</v>
      </c>
      <c r="AB20" s="336">
        <v>1408555</v>
      </c>
      <c r="AC20" s="336">
        <v>1469229</v>
      </c>
      <c r="AD20" s="336">
        <v>1453485</v>
      </c>
      <c r="AE20" s="336">
        <v>1507994</v>
      </c>
      <c r="AF20" s="336">
        <v>1568479</v>
      </c>
      <c r="AG20" s="336">
        <v>1563404</v>
      </c>
      <c r="AH20" s="336">
        <v>1549780</v>
      </c>
      <c r="AI20" s="336">
        <v>1544932</v>
      </c>
      <c r="AJ20" s="336">
        <v>1549316</v>
      </c>
      <c r="AK20" s="336">
        <v>1496611</v>
      </c>
      <c r="AL20" s="336">
        <v>1507576</v>
      </c>
    </row>
    <row r="21" spans="1:38">
      <c r="A21" s="335" t="s">
        <v>68</v>
      </c>
      <c r="B21" s="337" t="s">
        <v>1069</v>
      </c>
      <c r="C21" s="336">
        <v>206472</v>
      </c>
      <c r="D21" s="336">
        <v>196014</v>
      </c>
      <c r="E21" s="336">
        <v>202205</v>
      </c>
      <c r="F21" s="336">
        <v>196520</v>
      </c>
      <c r="G21" s="336">
        <v>203291</v>
      </c>
      <c r="H21" s="336">
        <v>210362</v>
      </c>
      <c r="I21" s="336">
        <v>215731</v>
      </c>
      <c r="J21" s="336">
        <v>211762</v>
      </c>
      <c r="K21" s="336">
        <v>209613</v>
      </c>
      <c r="L21" s="336">
        <v>210720</v>
      </c>
      <c r="M21" s="336">
        <v>204017</v>
      </c>
      <c r="N21" s="336">
        <v>209325</v>
      </c>
      <c r="O21" s="336">
        <v>207188</v>
      </c>
      <c r="P21" s="336">
        <v>196024</v>
      </c>
      <c r="Q21" s="336">
        <v>202297</v>
      </c>
      <c r="R21" s="336">
        <v>197130</v>
      </c>
      <c r="S21" s="336">
        <v>203298</v>
      </c>
      <c r="T21" s="336">
        <v>211287</v>
      </c>
      <c r="U21" s="336">
        <v>216562</v>
      </c>
      <c r="V21" s="336">
        <v>211961</v>
      </c>
      <c r="W21" s="336">
        <v>210344</v>
      </c>
      <c r="X21" s="336">
        <v>212002</v>
      </c>
      <c r="Y21" s="336">
        <v>204731</v>
      </c>
      <c r="Z21" s="336">
        <v>209821</v>
      </c>
      <c r="AA21" s="336">
        <v>208588</v>
      </c>
      <c r="AB21" s="336">
        <v>196975</v>
      </c>
      <c r="AC21" s="336">
        <v>203305</v>
      </c>
      <c r="AD21" s="336">
        <v>198770</v>
      </c>
      <c r="AE21" s="336">
        <v>204841</v>
      </c>
      <c r="AF21" s="336">
        <v>212124</v>
      </c>
      <c r="AG21" s="336">
        <v>217336</v>
      </c>
      <c r="AH21" s="336">
        <v>213370</v>
      </c>
      <c r="AI21" s="336">
        <v>210803</v>
      </c>
      <c r="AJ21" s="336">
        <v>212727</v>
      </c>
      <c r="AK21" s="336">
        <v>206273</v>
      </c>
      <c r="AL21" s="336">
        <v>211572</v>
      </c>
    </row>
    <row r="22" spans="1:38">
      <c r="A22" s="335" t="s">
        <v>68</v>
      </c>
      <c r="B22" s="337" t="s">
        <v>1070</v>
      </c>
      <c r="C22" s="336">
        <v>0</v>
      </c>
      <c r="D22" s="336">
        <v>0</v>
      </c>
      <c r="E22" s="336">
        <v>0</v>
      </c>
      <c r="F22" s="336">
        <v>0</v>
      </c>
      <c r="G22" s="336">
        <v>0</v>
      </c>
      <c r="H22" s="336">
        <v>191774</v>
      </c>
      <c r="I22" s="336">
        <v>189265</v>
      </c>
      <c r="J22" s="336">
        <v>210474</v>
      </c>
      <c r="K22" s="336">
        <v>229987</v>
      </c>
      <c r="L22" s="336">
        <v>0</v>
      </c>
      <c r="M22" s="336">
        <v>0</v>
      </c>
      <c r="N22" s="336">
        <v>0</v>
      </c>
      <c r="O22" s="336">
        <v>0</v>
      </c>
      <c r="P22" s="336">
        <v>0</v>
      </c>
      <c r="Q22" s="336">
        <v>0</v>
      </c>
      <c r="R22" s="336">
        <v>0</v>
      </c>
      <c r="S22" s="336">
        <v>0</v>
      </c>
      <c r="T22" s="336">
        <v>192664</v>
      </c>
      <c r="U22" s="336">
        <v>189998</v>
      </c>
      <c r="V22" s="336">
        <v>211363</v>
      </c>
      <c r="W22" s="336">
        <v>230720</v>
      </c>
      <c r="X22" s="336">
        <v>0</v>
      </c>
      <c r="Y22" s="336">
        <v>0</v>
      </c>
      <c r="Z22" s="336">
        <v>0</v>
      </c>
      <c r="AA22" s="336">
        <v>0</v>
      </c>
      <c r="AB22" s="336">
        <v>0</v>
      </c>
      <c r="AC22" s="336">
        <v>0</v>
      </c>
      <c r="AD22" s="336">
        <v>0</v>
      </c>
      <c r="AE22" s="336">
        <v>0</v>
      </c>
      <c r="AF22" s="336">
        <v>193728</v>
      </c>
      <c r="AG22" s="336">
        <v>190531</v>
      </c>
      <c r="AH22" s="336">
        <v>212394</v>
      </c>
      <c r="AI22" s="336">
        <v>231057</v>
      </c>
      <c r="AJ22" s="336">
        <v>0</v>
      </c>
      <c r="AK22" s="336">
        <v>0</v>
      </c>
      <c r="AL22" s="336">
        <v>0</v>
      </c>
    </row>
    <row r="23" spans="1:38">
      <c r="A23" s="335" t="s">
        <v>68</v>
      </c>
      <c r="B23" s="337" t="s">
        <v>1071</v>
      </c>
      <c r="C23" s="336">
        <v>245212</v>
      </c>
      <c r="D23" s="336">
        <v>235865</v>
      </c>
      <c r="E23" s="336">
        <v>247386</v>
      </c>
      <c r="F23" s="336">
        <v>242083</v>
      </c>
      <c r="G23" s="336">
        <v>260683</v>
      </c>
      <c r="H23" s="336">
        <v>0</v>
      </c>
      <c r="I23" s="336">
        <v>0</v>
      </c>
      <c r="J23" s="336">
        <v>0</v>
      </c>
      <c r="K23" s="336">
        <v>0</v>
      </c>
      <c r="L23" s="336">
        <v>279777</v>
      </c>
      <c r="M23" s="336">
        <v>261173</v>
      </c>
      <c r="N23" s="336">
        <v>257627</v>
      </c>
      <c r="O23" s="336">
        <v>246588</v>
      </c>
      <c r="P23" s="336">
        <v>235557</v>
      </c>
      <c r="Q23" s="336">
        <v>247166</v>
      </c>
      <c r="R23" s="336">
        <v>242744</v>
      </c>
      <c r="S23" s="336">
        <v>261248</v>
      </c>
      <c r="T23" s="336">
        <v>0</v>
      </c>
      <c r="U23" s="336">
        <v>0</v>
      </c>
      <c r="V23" s="336">
        <v>0</v>
      </c>
      <c r="W23" s="336">
        <v>0</v>
      </c>
      <c r="X23" s="336">
        <v>281094</v>
      </c>
      <c r="Y23" s="336">
        <v>262645</v>
      </c>
      <c r="Z23" s="336">
        <v>258775</v>
      </c>
      <c r="AA23" s="336">
        <v>247919</v>
      </c>
      <c r="AB23" s="336">
        <v>236611</v>
      </c>
      <c r="AC23" s="336">
        <v>248920</v>
      </c>
      <c r="AD23" s="336">
        <v>244440</v>
      </c>
      <c r="AE23" s="336">
        <v>262873</v>
      </c>
      <c r="AF23" s="336">
        <v>0</v>
      </c>
      <c r="AG23" s="336">
        <v>0</v>
      </c>
      <c r="AH23" s="336">
        <v>0</v>
      </c>
      <c r="AI23" s="336">
        <v>0</v>
      </c>
      <c r="AJ23" s="336">
        <v>282640</v>
      </c>
      <c r="AK23" s="336">
        <v>264268</v>
      </c>
      <c r="AL23" s="336">
        <v>259939</v>
      </c>
    </row>
    <row r="24" spans="1:38">
      <c r="A24" s="335" t="s">
        <v>68</v>
      </c>
      <c r="B24" s="337" t="s">
        <v>1072</v>
      </c>
      <c r="C24" s="336">
        <v>7542</v>
      </c>
      <c r="D24" s="336">
        <v>8343</v>
      </c>
      <c r="E24" s="336">
        <v>11126</v>
      </c>
      <c r="F24" s="336">
        <v>8994</v>
      </c>
      <c r="G24" s="336">
        <v>7583</v>
      </c>
      <c r="H24" s="336">
        <v>0</v>
      </c>
      <c r="I24" s="336">
        <v>0</v>
      </c>
      <c r="J24" s="336">
        <v>0</v>
      </c>
      <c r="K24" s="336">
        <v>0</v>
      </c>
      <c r="L24" s="336">
        <v>7994</v>
      </c>
      <c r="M24" s="336">
        <v>8258</v>
      </c>
      <c r="N24" s="336">
        <v>7974</v>
      </c>
      <c r="O24" s="336">
        <v>7485</v>
      </c>
      <c r="P24" s="336">
        <v>8221</v>
      </c>
      <c r="Q24" s="336">
        <v>10969</v>
      </c>
      <c r="R24" s="336">
        <v>8923</v>
      </c>
      <c r="S24" s="336">
        <v>7500</v>
      </c>
      <c r="T24" s="336">
        <v>0</v>
      </c>
      <c r="U24" s="336">
        <v>0</v>
      </c>
      <c r="V24" s="336">
        <v>0</v>
      </c>
      <c r="W24" s="336">
        <v>0</v>
      </c>
      <c r="X24" s="336">
        <v>8305</v>
      </c>
      <c r="Y24" s="336">
        <v>8588</v>
      </c>
      <c r="Z24" s="336">
        <v>8283</v>
      </c>
      <c r="AA24" s="336">
        <v>7782</v>
      </c>
      <c r="AB24" s="336">
        <v>8561</v>
      </c>
      <c r="AC24" s="336">
        <v>11424</v>
      </c>
      <c r="AD24" s="336">
        <v>9293</v>
      </c>
      <c r="AE24" s="336">
        <v>7805</v>
      </c>
      <c r="AF24" s="336">
        <v>0</v>
      </c>
      <c r="AG24" s="336">
        <v>0</v>
      </c>
      <c r="AH24" s="336">
        <v>0</v>
      </c>
      <c r="AI24" s="336">
        <v>0</v>
      </c>
      <c r="AJ24" s="336">
        <v>8245</v>
      </c>
      <c r="AK24" s="336">
        <v>8531</v>
      </c>
      <c r="AL24" s="336">
        <v>8235</v>
      </c>
    </row>
    <row r="25" spans="1:38">
      <c r="A25" s="335" t="s">
        <v>1074</v>
      </c>
      <c r="B25" s="337"/>
      <c r="C25" s="336">
        <f t="shared" ref="C25:AL25" si="4">SUBTOTAL(9,C20:C24)</f>
        <v>1924149</v>
      </c>
      <c r="D25" s="336">
        <f t="shared" si="4"/>
        <v>1840233</v>
      </c>
      <c r="E25" s="336">
        <f t="shared" si="4"/>
        <v>1920942</v>
      </c>
      <c r="F25" s="336">
        <f t="shared" si="4"/>
        <v>1884366</v>
      </c>
      <c r="G25" s="336">
        <f t="shared" si="4"/>
        <v>1967261</v>
      </c>
      <c r="H25" s="336">
        <f t="shared" si="4"/>
        <v>1957443</v>
      </c>
      <c r="I25" s="336">
        <f t="shared" si="4"/>
        <v>1956181</v>
      </c>
      <c r="J25" s="336">
        <f t="shared" si="4"/>
        <v>1958811</v>
      </c>
      <c r="K25" s="336">
        <f t="shared" si="4"/>
        <v>1974958</v>
      </c>
      <c r="L25" s="336">
        <f t="shared" si="4"/>
        <v>2032458</v>
      </c>
      <c r="M25" s="336">
        <f t="shared" si="4"/>
        <v>1952891</v>
      </c>
      <c r="N25" s="336">
        <f t="shared" si="4"/>
        <v>1965742</v>
      </c>
      <c r="O25" s="336">
        <f t="shared" si="4"/>
        <v>1935224</v>
      </c>
      <c r="P25" s="336">
        <f t="shared" si="4"/>
        <v>1839084</v>
      </c>
      <c r="Q25" s="336">
        <f t="shared" si="4"/>
        <v>1919835</v>
      </c>
      <c r="R25" s="336">
        <f t="shared" si="4"/>
        <v>1893352</v>
      </c>
      <c r="S25" s="336">
        <f t="shared" si="4"/>
        <v>1971301</v>
      </c>
      <c r="T25" s="336">
        <f t="shared" si="4"/>
        <v>1963589</v>
      </c>
      <c r="U25" s="336">
        <f t="shared" si="4"/>
        <v>1962446</v>
      </c>
      <c r="V25" s="336">
        <f t="shared" si="4"/>
        <v>1965436</v>
      </c>
      <c r="W25" s="336">
        <f t="shared" si="4"/>
        <v>1979228</v>
      </c>
      <c r="X25" s="336">
        <f t="shared" si="4"/>
        <v>2042093</v>
      </c>
      <c r="Y25" s="336">
        <f t="shared" si="4"/>
        <v>1963832</v>
      </c>
      <c r="Z25" s="336">
        <f t="shared" si="4"/>
        <v>1974493</v>
      </c>
      <c r="AA25" s="336">
        <f t="shared" si="4"/>
        <v>1945672</v>
      </c>
      <c r="AB25" s="336">
        <f t="shared" si="4"/>
        <v>1850702</v>
      </c>
      <c r="AC25" s="336">
        <f t="shared" si="4"/>
        <v>1932878</v>
      </c>
      <c r="AD25" s="336">
        <f t="shared" si="4"/>
        <v>1905988</v>
      </c>
      <c r="AE25" s="336">
        <f t="shared" si="4"/>
        <v>1983513</v>
      </c>
      <c r="AF25" s="336">
        <f t="shared" si="4"/>
        <v>1974331</v>
      </c>
      <c r="AG25" s="336">
        <f t="shared" si="4"/>
        <v>1971271</v>
      </c>
      <c r="AH25" s="336">
        <f t="shared" si="4"/>
        <v>1975544</v>
      </c>
      <c r="AI25" s="336">
        <f t="shared" si="4"/>
        <v>1986792</v>
      </c>
      <c r="AJ25" s="336">
        <f t="shared" si="4"/>
        <v>2052928</v>
      </c>
      <c r="AK25" s="336">
        <f t="shared" si="4"/>
        <v>1975683</v>
      </c>
      <c r="AL25" s="336">
        <f t="shared" si="4"/>
        <v>1987322</v>
      </c>
    </row>
    <row r="26" spans="1:38">
      <c r="A26" s="335" t="s">
        <v>69</v>
      </c>
      <c r="B26" s="337" t="s">
        <v>1068</v>
      </c>
      <c r="C26" s="336">
        <v>229910</v>
      </c>
      <c r="D26" s="336">
        <v>223864</v>
      </c>
      <c r="E26" s="336">
        <v>231469</v>
      </c>
      <c r="F26" s="336">
        <v>227970</v>
      </c>
      <c r="G26" s="336">
        <v>235174</v>
      </c>
      <c r="H26" s="336">
        <v>242706</v>
      </c>
      <c r="I26" s="336">
        <v>249964</v>
      </c>
      <c r="J26" s="336">
        <v>249067</v>
      </c>
      <c r="K26" s="336">
        <v>246298</v>
      </c>
      <c r="L26" s="336">
        <v>242994</v>
      </c>
      <c r="M26" s="336">
        <v>233960</v>
      </c>
      <c r="N26" s="336">
        <v>243952</v>
      </c>
      <c r="O26" s="336">
        <v>233310</v>
      </c>
      <c r="P26" s="336">
        <v>225781</v>
      </c>
      <c r="Q26" s="336">
        <v>233534</v>
      </c>
      <c r="R26" s="336">
        <v>229364</v>
      </c>
      <c r="S26" s="336">
        <v>236010</v>
      </c>
      <c r="T26" s="336">
        <v>243698</v>
      </c>
      <c r="U26" s="336">
        <v>252907</v>
      </c>
      <c r="V26" s="336">
        <v>252134</v>
      </c>
      <c r="W26" s="336">
        <v>246502</v>
      </c>
      <c r="X26" s="336">
        <v>243786</v>
      </c>
      <c r="Y26" s="336">
        <v>234942</v>
      </c>
      <c r="Z26" s="336">
        <v>244674</v>
      </c>
      <c r="AA26" s="336">
        <v>234213</v>
      </c>
      <c r="AB26" s="336">
        <v>227045</v>
      </c>
      <c r="AC26" s="336">
        <v>234824</v>
      </c>
      <c r="AD26" s="336">
        <v>230556</v>
      </c>
      <c r="AE26" s="336">
        <v>237090</v>
      </c>
      <c r="AF26" s="336">
        <v>244745</v>
      </c>
      <c r="AG26" s="336">
        <v>251723</v>
      </c>
      <c r="AH26" s="336">
        <v>250863</v>
      </c>
      <c r="AI26" s="336">
        <v>245036</v>
      </c>
      <c r="AJ26" s="336">
        <v>242634</v>
      </c>
      <c r="AK26" s="336">
        <v>235961</v>
      </c>
      <c r="AL26" s="336">
        <v>245867</v>
      </c>
    </row>
    <row r="27" spans="1:38">
      <c r="A27" s="335" t="s">
        <v>69</v>
      </c>
      <c r="B27" s="337" t="s">
        <v>1069</v>
      </c>
      <c r="C27" s="336">
        <v>119378</v>
      </c>
      <c r="D27" s="336">
        <v>114071</v>
      </c>
      <c r="E27" s="336">
        <v>118486</v>
      </c>
      <c r="F27" s="336">
        <v>114200</v>
      </c>
      <c r="G27" s="336">
        <v>118139</v>
      </c>
      <c r="H27" s="336">
        <v>121983</v>
      </c>
      <c r="I27" s="336">
        <v>123885</v>
      </c>
      <c r="J27" s="336">
        <v>121159</v>
      </c>
      <c r="K27" s="336">
        <v>120225</v>
      </c>
      <c r="L27" s="336">
        <v>126739</v>
      </c>
      <c r="M27" s="336">
        <v>122741</v>
      </c>
      <c r="N27" s="336">
        <v>125693</v>
      </c>
      <c r="O27" s="336">
        <v>122186</v>
      </c>
      <c r="P27" s="336">
        <v>115966</v>
      </c>
      <c r="Q27" s="336">
        <v>120503</v>
      </c>
      <c r="R27" s="336">
        <v>116845</v>
      </c>
      <c r="S27" s="336">
        <v>120515</v>
      </c>
      <c r="T27" s="336">
        <v>124544</v>
      </c>
      <c r="U27" s="336">
        <v>126416</v>
      </c>
      <c r="V27" s="336">
        <v>123706</v>
      </c>
      <c r="W27" s="336">
        <v>122637</v>
      </c>
      <c r="X27" s="336">
        <v>125816</v>
      </c>
      <c r="Y27" s="336">
        <v>121960</v>
      </c>
      <c r="Z27" s="336">
        <v>124749</v>
      </c>
      <c r="AA27" s="336">
        <v>121380</v>
      </c>
      <c r="AB27" s="336">
        <v>115389</v>
      </c>
      <c r="AC27" s="336">
        <v>119914</v>
      </c>
      <c r="AD27" s="336">
        <v>116260</v>
      </c>
      <c r="AE27" s="336">
        <v>119817</v>
      </c>
      <c r="AF27" s="336">
        <v>123806</v>
      </c>
      <c r="AG27" s="336">
        <v>125621</v>
      </c>
      <c r="AH27" s="336">
        <v>122884</v>
      </c>
      <c r="AI27" s="336">
        <v>121703</v>
      </c>
      <c r="AJ27" s="336">
        <v>125006</v>
      </c>
      <c r="AK27" s="336">
        <v>121259</v>
      </c>
      <c r="AL27" s="336">
        <v>124128</v>
      </c>
    </row>
    <row r="28" spans="1:38">
      <c r="A28" s="335" t="s">
        <v>69</v>
      </c>
      <c r="B28" s="337" t="s">
        <v>1070</v>
      </c>
      <c r="C28" s="336">
        <v>0</v>
      </c>
      <c r="D28" s="336">
        <v>0</v>
      </c>
      <c r="E28" s="336">
        <v>0</v>
      </c>
      <c r="F28" s="336">
        <v>0</v>
      </c>
      <c r="G28" s="336">
        <v>0</v>
      </c>
      <c r="H28" s="336">
        <v>17245</v>
      </c>
      <c r="I28" s="336">
        <v>17460</v>
      </c>
      <c r="J28" s="336">
        <v>17538</v>
      </c>
      <c r="K28" s="336">
        <v>18783</v>
      </c>
      <c r="L28" s="336">
        <v>0</v>
      </c>
      <c r="M28" s="336">
        <v>0</v>
      </c>
      <c r="N28" s="336">
        <v>0</v>
      </c>
      <c r="O28" s="336">
        <v>0</v>
      </c>
      <c r="P28" s="336">
        <v>0</v>
      </c>
      <c r="Q28" s="336">
        <v>0</v>
      </c>
      <c r="R28" s="336">
        <v>0</v>
      </c>
      <c r="S28" s="336">
        <v>0</v>
      </c>
      <c r="T28" s="336">
        <v>17176</v>
      </c>
      <c r="U28" s="336">
        <v>17368</v>
      </c>
      <c r="V28" s="336">
        <v>17457</v>
      </c>
      <c r="W28" s="336">
        <v>18667</v>
      </c>
      <c r="X28" s="336">
        <v>0</v>
      </c>
      <c r="Y28" s="336">
        <v>0</v>
      </c>
      <c r="Z28" s="336">
        <v>0</v>
      </c>
      <c r="AA28" s="336">
        <v>0</v>
      </c>
      <c r="AB28" s="336">
        <v>0</v>
      </c>
      <c r="AC28" s="336">
        <v>0</v>
      </c>
      <c r="AD28" s="336">
        <v>0</v>
      </c>
      <c r="AE28" s="336">
        <v>0</v>
      </c>
      <c r="AF28" s="336">
        <v>17138</v>
      </c>
      <c r="AG28" s="336">
        <v>17315</v>
      </c>
      <c r="AH28" s="336">
        <v>17400</v>
      </c>
      <c r="AI28" s="336">
        <v>18579</v>
      </c>
      <c r="AJ28" s="336">
        <v>0</v>
      </c>
      <c r="AK28" s="336">
        <v>0</v>
      </c>
      <c r="AL28" s="336">
        <v>0</v>
      </c>
    </row>
    <row r="29" spans="1:38">
      <c r="A29" s="335" t="s">
        <v>69</v>
      </c>
      <c r="B29" s="337" t="s">
        <v>1071</v>
      </c>
      <c r="C29" s="336">
        <v>9491</v>
      </c>
      <c r="D29" s="336">
        <v>11996</v>
      </c>
      <c r="E29" s="336">
        <v>9274</v>
      </c>
      <c r="F29" s="336">
        <v>8613</v>
      </c>
      <c r="G29" s="336">
        <v>4648</v>
      </c>
      <c r="H29" s="336">
        <v>0</v>
      </c>
      <c r="I29" s="336">
        <v>0</v>
      </c>
      <c r="J29" s="336">
        <v>0</v>
      </c>
      <c r="K29" s="336">
        <v>0</v>
      </c>
      <c r="L29" s="336">
        <v>6922</v>
      </c>
      <c r="M29" s="336">
        <v>9592</v>
      </c>
      <c r="N29" s="336">
        <v>10190</v>
      </c>
      <c r="O29" s="336">
        <v>9600</v>
      </c>
      <c r="P29" s="336">
        <v>12066</v>
      </c>
      <c r="Q29" s="336">
        <v>9353</v>
      </c>
      <c r="R29" s="336">
        <v>8707</v>
      </c>
      <c r="S29" s="336">
        <v>4614</v>
      </c>
      <c r="T29" s="336">
        <v>0</v>
      </c>
      <c r="U29" s="336">
        <v>0</v>
      </c>
      <c r="V29" s="336">
        <v>0</v>
      </c>
      <c r="W29" s="336">
        <v>0</v>
      </c>
      <c r="X29" s="336">
        <v>6940</v>
      </c>
      <c r="Y29" s="336">
        <v>9676</v>
      </c>
      <c r="Z29" s="336">
        <v>10283</v>
      </c>
      <c r="AA29" s="336">
        <v>9684</v>
      </c>
      <c r="AB29" s="336">
        <v>12159</v>
      </c>
      <c r="AC29" s="336">
        <v>9439</v>
      </c>
      <c r="AD29" s="336">
        <v>8784</v>
      </c>
      <c r="AE29" s="336">
        <v>4595</v>
      </c>
      <c r="AF29" s="336">
        <v>0</v>
      </c>
      <c r="AG29" s="336">
        <v>0</v>
      </c>
      <c r="AH29" s="336">
        <v>0</v>
      </c>
      <c r="AI29" s="336">
        <v>0</v>
      </c>
      <c r="AJ29" s="336">
        <v>6950</v>
      </c>
      <c r="AK29" s="336">
        <v>9740</v>
      </c>
      <c r="AL29" s="336">
        <v>10359</v>
      </c>
    </row>
    <row r="30" spans="1:38">
      <c r="A30" s="335" t="s">
        <v>69</v>
      </c>
      <c r="B30" s="337" t="s">
        <v>1072</v>
      </c>
      <c r="C30" s="336">
        <v>17348</v>
      </c>
      <c r="D30" s="336">
        <v>15027</v>
      </c>
      <c r="E30" s="336">
        <v>16348</v>
      </c>
      <c r="F30" s="336">
        <v>14402</v>
      </c>
      <c r="G30" s="336">
        <v>12997</v>
      </c>
      <c r="H30" s="336">
        <v>0</v>
      </c>
      <c r="I30" s="336">
        <v>0</v>
      </c>
      <c r="J30" s="336">
        <v>0</v>
      </c>
      <c r="K30" s="336">
        <v>0</v>
      </c>
      <c r="L30" s="336">
        <v>15381</v>
      </c>
      <c r="M30" s="336">
        <v>16338</v>
      </c>
      <c r="N30" s="336">
        <v>18190</v>
      </c>
      <c r="O30" s="336">
        <v>17317</v>
      </c>
      <c r="P30" s="336">
        <v>14944</v>
      </c>
      <c r="Q30" s="336">
        <v>16251</v>
      </c>
      <c r="R30" s="336">
        <v>14392</v>
      </c>
      <c r="S30" s="336">
        <v>12929</v>
      </c>
      <c r="T30" s="336">
        <v>0</v>
      </c>
      <c r="U30" s="336">
        <v>0</v>
      </c>
      <c r="V30" s="336">
        <v>0</v>
      </c>
      <c r="W30" s="336">
        <v>0</v>
      </c>
      <c r="X30" s="336">
        <v>15321</v>
      </c>
      <c r="Y30" s="336">
        <v>16325</v>
      </c>
      <c r="Z30" s="336">
        <v>18143</v>
      </c>
      <c r="AA30" s="336">
        <v>17273</v>
      </c>
      <c r="AB30" s="336">
        <v>14946</v>
      </c>
      <c r="AC30" s="336">
        <v>16245</v>
      </c>
      <c r="AD30" s="336">
        <v>14388</v>
      </c>
      <c r="AE30" s="336">
        <v>12897</v>
      </c>
      <c r="AF30" s="336">
        <v>0</v>
      </c>
      <c r="AG30" s="336">
        <v>0</v>
      </c>
      <c r="AH30" s="336">
        <v>0</v>
      </c>
      <c r="AI30" s="336">
        <v>0</v>
      </c>
      <c r="AJ30" s="336">
        <v>15266</v>
      </c>
      <c r="AK30" s="336">
        <v>16304</v>
      </c>
      <c r="AL30" s="336">
        <v>18121</v>
      </c>
    </row>
    <row r="31" spans="1:38">
      <c r="A31" s="335" t="s">
        <v>1075</v>
      </c>
      <c r="B31" s="337"/>
      <c r="C31" s="336">
        <f t="shared" ref="C31:AL31" si="5">SUBTOTAL(9,C26:C30)</f>
        <v>376127</v>
      </c>
      <c r="D31" s="336">
        <f t="shared" si="5"/>
        <v>364958</v>
      </c>
      <c r="E31" s="336">
        <f t="shared" si="5"/>
        <v>375577</v>
      </c>
      <c r="F31" s="336">
        <f t="shared" si="5"/>
        <v>365185</v>
      </c>
      <c r="G31" s="336">
        <f t="shared" si="5"/>
        <v>370958</v>
      </c>
      <c r="H31" s="336">
        <f t="shared" si="5"/>
        <v>381934</v>
      </c>
      <c r="I31" s="336">
        <f t="shared" si="5"/>
        <v>391309</v>
      </c>
      <c r="J31" s="336">
        <f t="shared" si="5"/>
        <v>387764</v>
      </c>
      <c r="K31" s="336">
        <f t="shared" si="5"/>
        <v>385306</v>
      </c>
      <c r="L31" s="336">
        <f t="shared" si="5"/>
        <v>392036</v>
      </c>
      <c r="M31" s="336">
        <f t="shared" si="5"/>
        <v>382631</v>
      </c>
      <c r="N31" s="336">
        <f t="shared" si="5"/>
        <v>398025</v>
      </c>
      <c r="O31" s="336">
        <f t="shared" si="5"/>
        <v>382413</v>
      </c>
      <c r="P31" s="336">
        <f t="shared" si="5"/>
        <v>368757</v>
      </c>
      <c r="Q31" s="336">
        <f t="shared" si="5"/>
        <v>379641</v>
      </c>
      <c r="R31" s="336">
        <f t="shared" si="5"/>
        <v>369308</v>
      </c>
      <c r="S31" s="336">
        <f t="shared" si="5"/>
        <v>374068</v>
      </c>
      <c r="T31" s="336">
        <f t="shared" si="5"/>
        <v>385418</v>
      </c>
      <c r="U31" s="336">
        <f t="shared" si="5"/>
        <v>396691</v>
      </c>
      <c r="V31" s="336">
        <f t="shared" si="5"/>
        <v>393297</v>
      </c>
      <c r="W31" s="336">
        <f t="shared" si="5"/>
        <v>387806</v>
      </c>
      <c r="X31" s="336">
        <f t="shared" si="5"/>
        <v>391863</v>
      </c>
      <c r="Y31" s="336">
        <f t="shared" si="5"/>
        <v>382903</v>
      </c>
      <c r="Z31" s="336">
        <f t="shared" si="5"/>
        <v>397849</v>
      </c>
      <c r="AA31" s="336">
        <f t="shared" si="5"/>
        <v>382550</v>
      </c>
      <c r="AB31" s="336">
        <f t="shared" si="5"/>
        <v>369539</v>
      </c>
      <c r="AC31" s="336">
        <f t="shared" si="5"/>
        <v>380422</v>
      </c>
      <c r="AD31" s="336">
        <f t="shared" si="5"/>
        <v>369988</v>
      </c>
      <c r="AE31" s="336">
        <f t="shared" si="5"/>
        <v>374399</v>
      </c>
      <c r="AF31" s="336">
        <f t="shared" si="5"/>
        <v>385689</v>
      </c>
      <c r="AG31" s="336">
        <f t="shared" si="5"/>
        <v>394659</v>
      </c>
      <c r="AH31" s="336">
        <f t="shared" si="5"/>
        <v>391147</v>
      </c>
      <c r="AI31" s="336">
        <f t="shared" si="5"/>
        <v>385318</v>
      </c>
      <c r="AJ31" s="336">
        <f t="shared" si="5"/>
        <v>389856</v>
      </c>
      <c r="AK31" s="336">
        <f t="shared" si="5"/>
        <v>383264</v>
      </c>
      <c r="AL31" s="336">
        <f t="shared" si="5"/>
        <v>398475</v>
      </c>
    </row>
    <row r="32" spans="1:38">
      <c r="A32" s="335" t="s">
        <v>52</v>
      </c>
      <c r="B32" s="337" t="s">
        <v>1068</v>
      </c>
      <c r="C32" s="336">
        <v>30457</v>
      </c>
      <c r="D32" s="336">
        <v>32447</v>
      </c>
      <c r="E32" s="336">
        <v>32388</v>
      </c>
      <c r="F32" s="336">
        <v>33876</v>
      </c>
      <c r="G32" s="336">
        <v>32393</v>
      </c>
      <c r="H32" s="336">
        <v>30900</v>
      </c>
      <c r="I32" s="336">
        <v>28009</v>
      </c>
      <c r="J32" s="336">
        <v>28872</v>
      </c>
      <c r="K32" s="336">
        <v>24013</v>
      </c>
      <c r="L32" s="336">
        <v>25660</v>
      </c>
      <c r="M32" s="336">
        <v>22555</v>
      </c>
      <c r="N32" s="336">
        <v>23453</v>
      </c>
      <c r="O32" s="336">
        <v>31153</v>
      </c>
      <c r="P32" s="336">
        <v>33170</v>
      </c>
      <c r="Q32" s="336">
        <v>33222</v>
      </c>
      <c r="R32" s="336">
        <v>34679</v>
      </c>
      <c r="S32" s="336">
        <v>32733</v>
      </c>
      <c r="T32" s="336">
        <v>31503</v>
      </c>
      <c r="U32" s="336">
        <v>28487</v>
      </c>
      <c r="V32" s="336">
        <v>29403</v>
      </c>
      <c r="W32" s="336">
        <v>24359</v>
      </c>
      <c r="X32" s="336">
        <v>26088</v>
      </c>
      <c r="Y32" s="336">
        <v>22927</v>
      </c>
      <c r="Z32" s="336">
        <v>23830</v>
      </c>
      <c r="AA32" s="336">
        <v>31739</v>
      </c>
      <c r="AB32" s="336">
        <v>33793</v>
      </c>
      <c r="AC32" s="336">
        <v>33743</v>
      </c>
      <c r="AD32" s="336">
        <v>35244</v>
      </c>
      <c r="AE32" s="336">
        <v>33430</v>
      </c>
      <c r="AF32" s="336">
        <v>31985</v>
      </c>
      <c r="AG32" s="336">
        <v>28923</v>
      </c>
      <c r="AH32" s="336">
        <v>29818</v>
      </c>
      <c r="AI32" s="336">
        <v>24709</v>
      </c>
      <c r="AJ32" s="336">
        <v>26466</v>
      </c>
      <c r="AK32" s="336">
        <v>23244</v>
      </c>
      <c r="AL32" s="336">
        <v>24169</v>
      </c>
    </row>
    <row r="33" spans="1:38">
      <c r="A33" s="335" t="s">
        <v>1076</v>
      </c>
      <c r="B33" s="337"/>
      <c r="C33" s="336">
        <f t="shared" ref="C33:AL33" si="6">SUBTOTAL(9,C32:C32)</f>
        <v>30457</v>
      </c>
      <c r="D33" s="336">
        <f t="shared" si="6"/>
        <v>32447</v>
      </c>
      <c r="E33" s="336">
        <f t="shared" si="6"/>
        <v>32388</v>
      </c>
      <c r="F33" s="336">
        <f t="shared" si="6"/>
        <v>33876</v>
      </c>
      <c r="G33" s="336">
        <f t="shared" si="6"/>
        <v>32393</v>
      </c>
      <c r="H33" s="336">
        <f t="shared" si="6"/>
        <v>30900</v>
      </c>
      <c r="I33" s="336">
        <f t="shared" si="6"/>
        <v>28009</v>
      </c>
      <c r="J33" s="336">
        <f t="shared" si="6"/>
        <v>28872</v>
      </c>
      <c r="K33" s="336">
        <f t="shared" si="6"/>
        <v>24013</v>
      </c>
      <c r="L33" s="336">
        <f t="shared" si="6"/>
        <v>25660</v>
      </c>
      <c r="M33" s="336">
        <f t="shared" si="6"/>
        <v>22555</v>
      </c>
      <c r="N33" s="336">
        <f t="shared" si="6"/>
        <v>23453</v>
      </c>
      <c r="O33" s="336">
        <f t="shared" si="6"/>
        <v>31153</v>
      </c>
      <c r="P33" s="336">
        <f t="shared" si="6"/>
        <v>33170</v>
      </c>
      <c r="Q33" s="336">
        <f t="shared" si="6"/>
        <v>33222</v>
      </c>
      <c r="R33" s="336">
        <f t="shared" si="6"/>
        <v>34679</v>
      </c>
      <c r="S33" s="336">
        <f t="shared" si="6"/>
        <v>32733</v>
      </c>
      <c r="T33" s="336">
        <f t="shared" si="6"/>
        <v>31503</v>
      </c>
      <c r="U33" s="336">
        <f t="shared" si="6"/>
        <v>28487</v>
      </c>
      <c r="V33" s="336">
        <f t="shared" si="6"/>
        <v>29403</v>
      </c>
      <c r="W33" s="336">
        <f t="shared" si="6"/>
        <v>24359</v>
      </c>
      <c r="X33" s="336">
        <f t="shared" si="6"/>
        <v>26088</v>
      </c>
      <c r="Y33" s="336">
        <f t="shared" si="6"/>
        <v>22927</v>
      </c>
      <c r="Z33" s="336">
        <f t="shared" si="6"/>
        <v>23830</v>
      </c>
      <c r="AA33" s="336">
        <f t="shared" si="6"/>
        <v>31739</v>
      </c>
      <c r="AB33" s="336">
        <f t="shared" si="6"/>
        <v>33793</v>
      </c>
      <c r="AC33" s="336">
        <f t="shared" si="6"/>
        <v>33743</v>
      </c>
      <c r="AD33" s="336">
        <f t="shared" si="6"/>
        <v>35244</v>
      </c>
      <c r="AE33" s="336">
        <f t="shared" si="6"/>
        <v>33430</v>
      </c>
      <c r="AF33" s="336">
        <f t="shared" si="6"/>
        <v>31985</v>
      </c>
      <c r="AG33" s="336">
        <f t="shared" si="6"/>
        <v>28923</v>
      </c>
      <c r="AH33" s="336">
        <f t="shared" si="6"/>
        <v>29818</v>
      </c>
      <c r="AI33" s="336">
        <f t="shared" si="6"/>
        <v>24709</v>
      </c>
      <c r="AJ33" s="336">
        <f t="shared" si="6"/>
        <v>26466</v>
      </c>
      <c r="AK33" s="336">
        <f t="shared" si="6"/>
        <v>23244</v>
      </c>
      <c r="AL33" s="336">
        <f t="shared" si="6"/>
        <v>24169</v>
      </c>
    </row>
    <row r="34" spans="1:38">
      <c r="A34" s="335" t="s">
        <v>370</v>
      </c>
      <c r="B34" s="337" t="s">
        <v>1068</v>
      </c>
      <c r="C34" s="336">
        <v>15770</v>
      </c>
      <c r="D34" s="336">
        <v>15915</v>
      </c>
      <c r="E34" s="336">
        <v>15828</v>
      </c>
      <c r="F34" s="336">
        <v>16408</v>
      </c>
      <c r="G34" s="336">
        <v>16036</v>
      </c>
      <c r="H34" s="336">
        <v>16263</v>
      </c>
      <c r="I34" s="336">
        <v>17003</v>
      </c>
      <c r="J34" s="336">
        <v>16909</v>
      </c>
      <c r="K34" s="336">
        <v>17020</v>
      </c>
      <c r="L34" s="336">
        <v>17007</v>
      </c>
      <c r="M34" s="336">
        <v>15961</v>
      </c>
      <c r="N34" s="336">
        <v>16053</v>
      </c>
      <c r="O34" s="336">
        <v>15705</v>
      </c>
      <c r="P34" s="336">
        <v>15773</v>
      </c>
      <c r="Q34" s="336">
        <v>15932</v>
      </c>
      <c r="R34" s="336">
        <v>16798</v>
      </c>
      <c r="S34" s="336">
        <v>15653</v>
      </c>
      <c r="T34" s="336">
        <v>16197</v>
      </c>
      <c r="U34" s="336">
        <v>16865</v>
      </c>
      <c r="V34" s="336">
        <v>17031</v>
      </c>
      <c r="W34" s="336">
        <v>17096</v>
      </c>
      <c r="X34" s="336">
        <v>17022</v>
      </c>
      <c r="Y34" s="336">
        <v>15912</v>
      </c>
      <c r="Z34" s="336">
        <v>16086</v>
      </c>
      <c r="AA34" s="336">
        <v>15738</v>
      </c>
      <c r="AB34" s="336">
        <v>15844</v>
      </c>
      <c r="AC34" s="336">
        <v>15880</v>
      </c>
      <c r="AD34" s="336">
        <v>16603</v>
      </c>
      <c r="AE34" s="336">
        <v>15844</v>
      </c>
      <c r="AF34" s="336">
        <v>16230</v>
      </c>
      <c r="AG34" s="336">
        <v>16934</v>
      </c>
      <c r="AH34" s="336">
        <v>16970</v>
      </c>
      <c r="AI34" s="336">
        <v>17058</v>
      </c>
      <c r="AJ34" s="336">
        <v>17015</v>
      </c>
      <c r="AK34" s="336">
        <v>15937</v>
      </c>
      <c r="AL34" s="336">
        <v>16069</v>
      </c>
    </row>
    <row r="35" spans="1:38">
      <c r="A35" s="335" t="s">
        <v>1077</v>
      </c>
      <c r="B35" s="337"/>
      <c r="C35" s="336">
        <f t="shared" ref="C35:AL35" si="7">SUBTOTAL(9,C34:C34)</f>
        <v>15770</v>
      </c>
      <c r="D35" s="336">
        <f t="shared" si="7"/>
        <v>15915</v>
      </c>
      <c r="E35" s="336">
        <f t="shared" si="7"/>
        <v>15828</v>
      </c>
      <c r="F35" s="336">
        <f t="shared" si="7"/>
        <v>16408</v>
      </c>
      <c r="G35" s="336">
        <f t="shared" si="7"/>
        <v>16036</v>
      </c>
      <c r="H35" s="336">
        <f t="shared" si="7"/>
        <v>16263</v>
      </c>
      <c r="I35" s="336">
        <f t="shared" si="7"/>
        <v>17003</v>
      </c>
      <c r="J35" s="336">
        <f t="shared" si="7"/>
        <v>16909</v>
      </c>
      <c r="K35" s="336">
        <f t="shared" si="7"/>
        <v>17020</v>
      </c>
      <c r="L35" s="336">
        <f t="shared" si="7"/>
        <v>17007</v>
      </c>
      <c r="M35" s="336">
        <f t="shared" si="7"/>
        <v>15961</v>
      </c>
      <c r="N35" s="336">
        <f t="shared" si="7"/>
        <v>16053</v>
      </c>
      <c r="O35" s="336">
        <f t="shared" si="7"/>
        <v>15705</v>
      </c>
      <c r="P35" s="336">
        <f t="shared" si="7"/>
        <v>15773</v>
      </c>
      <c r="Q35" s="336">
        <f t="shared" si="7"/>
        <v>15932</v>
      </c>
      <c r="R35" s="336">
        <f t="shared" si="7"/>
        <v>16798</v>
      </c>
      <c r="S35" s="336">
        <f t="shared" si="7"/>
        <v>15653</v>
      </c>
      <c r="T35" s="336">
        <f t="shared" si="7"/>
        <v>16197</v>
      </c>
      <c r="U35" s="336">
        <f t="shared" si="7"/>
        <v>16865</v>
      </c>
      <c r="V35" s="336">
        <f t="shared" si="7"/>
        <v>17031</v>
      </c>
      <c r="W35" s="336">
        <f t="shared" si="7"/>
        <v>17096</v>
      </c>
      <c r="X35" s="336">
        <f t="shared" si="7"/>
        <v>17022</v>
      </c>
      <c r="Y35" s="336">
        <f t="shared" si="7"/>
        <v>15912</v>
      </c>
      <c r="Z35" s="336">
        <f t="shared" si="7"/>
        <v>16086</v>
      </c>
      <c r="AA35" s="336">
        <f t="shared" si="7"/>
        <v>15738</v>
      </c>
      <c r="AB35" s="336">
        <f t="shared" si="7"/>
        <v>15844</v>
      </c>
      <c r="AC35" s="336">
        <f t="shared" si="7"/>
        <v>15880</v>
      </c>
      <c r="AD35" s="336">
        <f t="shared" si="7"/>
        <v>16603</v>
      </c>
      <c r="AE35" s="336">
        <f t="shared" si="7"/>
        <v>15844</v>
      </c>
      <c r="AF35" s="336">
        <f t="shared" si="7"/>
        <v>16230</v>
      </c>
      <c r="AG35" s="336">
        <f t="shared" si="7"/>
        <v>16934</v>
      </c>
      <c r="AH35" s="336">
        <f t="shared" si="7"/>
        <v>16970</v>
      </c>
      <c r="AI35" s="336">
        <f t="shared" si="7"/>
        <v>17058</v>
      </c>
      <c r="AJ35" s="336">
        <f t="shared" si="7"/>
        <v>17015</v>
      </c>
      <c r="AK35" s="336">
        <f t="shared" si="7"/>
        <v>15937</v>
      </c>
      <c r="AL35" s="336">
        <f t="shared" si="7"/>
        <v>16069</v>
      </c>
    </row>
    <row r="36" spans="1:38">
      <c r="A36" s="335" t="s">
        <v>1078</v>
      </c>
      <c r="B36" s="337" t="s">
        <v>1079</v>
      </c>
      <c r="C36" s="336">
        <v>8743</v>
      </c>
      <c r="D36" s="336">
        <v>8743</v>
      </c>
      <c r="E36" s="336">
        <v>8743</v>
      </c>
      <c r="F36" s="336">
        <v>8743</v>
      </c>
      <c r="G36" s="336">
        <v>8743</v>
      </c>
      <c r="H36" s="336">
        <v>8743</v>
      </c>
      <c r="I36" s="336">
        <v>8743</v>
      </c>
      <c r="J36" s="336">
        <v>8743</v>
      </c>
      <c r="K36" s="336">
        <v>8743</v>
      </c>
      <c r="L36" s="336">
        <v>8743</v>
      </c>
      <c r="M36" s="336">
        <v>8743</v>
      </c>
      <c r="N36" s="336">
        <v>8743</v>
      </c>
      <c r="O36" s="336">
        <v>8743</v>
      </c>
      <c r="P36" s="336">
        <v>8743</v>
      </c>
      <c r="Q36" s="336">
        <v>8743</v>
      </c>
      <c r="R36" s="336">
        <v>8743</v>
      </c>
      <c r="S36" s="336">
        <v>8743</v>
      </c>
      <c r="T36" s="336">
        <v>8743</v>
      </c>
      <c r="U36" s="336">
        <v>8743</v>
      </c>
      <c r="V36" s="336">
        <v>8743</v>
      </c>
      <c r="W36" s="336">
        <v>8743</v>
      </c>
      <c r="X36" s="336">
        <v>8743</v>
      </c>
      <c r="Y36" s="336">
        <v>8743</v>
      </c>
      <c r="Z36" s="336">
        <v>8743</v>
      </c>
      <c r="AA36" s="336">
        <v>8743</v>
      </c>
      <c r="AB36" s="336">
        <v>8743</v>
      </c>
      <c r="AC36" s="336">
        <v>8743</v>
      </c>
      <c r="AD36" s="336">
        <v>8743</v>
      </c>
      <c r="AE36" s="336">
        <v>8743</v>
      </c>
      <c r="AF36" s="336">
        <v>8743</v>
      </c>
      <c r="AG36" s="336">
        <v>8743</v>
      </c>
      <c r="AH36" s="336">
        <v>8743</v>
      </c>
      <c r="AI36" s="336">
        <v>8743</v>
      </c>
      <c r="AJ36" s="336">
        <v>8743</v>
      </c>
      <c r="AK36" s="336">
        <v>8743</v>
      </c>
      <c r="AL36" s="336">
        <v>8743</v>
      </c>
    </row>
    <row r="37" spans="1:38">
      <c r="A37" s="335" t="s">
        <v>1078</v>
      </c>
      <c r="B37" s="337" t="s">
        <v>1080</v>
      </c>
      <c r="C37" s="336">
        <v>950</v>
      </c>
      <c r="D37" s="336">
        <v>58</v>
      </c>
      <c r="E37" s="336">
        <v>1201</v>
      </c>
      <c r="F37" s="336">
        <v>306</v>
      </c>
      <c r="G37" s="336">
        <v>284</v>
      </c>
      <c r="H37" s="336">
        <v>256</v>
      </c>
      <c r="I37" s="336">
        <v>139</v>
      </c>
      <c r="J37" s="336">
        <v>106</v>
      </c>
      <c r="K37" s="336">
        <v>132</v>
      </c>
      <c r="L37" s="336">
        <v>435</v>
      </c>
      <c r="M37" s="336">
        <v>384</v>
      </c>
      <c r="N37" s="336">
        <v>818</v>
      </c>
      <c r="O37" s="336">
        <v>950</v>
      </c>
      <c r="P37" s="336">
        <v>58</v>
      </c>
      <c r="Q37" s="336">
        <v>1201</v>
      </c>
      <c r="R37" s="336">
        <v>306</v>
      </c>
      <c r="S37" s="336">
        <v>284</v>
      </c>
      <c r="T37" s="336">
        <v>256</v>
      </c>
      <c r="U37" s="336">
        <v>139</v>
      </c>
      <c r="V37" s="336">
        <v>106</v>
      </c>
      <c r="W37" s="336">
        <v>132</v>
      </c>
      <c r="X37" s="336">
        <v>435</v>
      </c>
      <c r="Y37" s="336">
        <v>384</v>
      </c>
      <c r="Z37" s="336">
        <v>818</v>
      </c>
      <c r="AA37" s="336">
        <v>950</v>
      </c>
      <c r="AB37" s="336">
        <v>58</v>
      </c>
      <c r="AC37" s="336">
        <v>1201</v>
      </c>
      <c r="AD37" s="336">
        <v>306</v>
      </c>
      <c r="AE37" s="336">
        <v>284</v>
      </c>
      <c r="AF37" s="336">
        <v>256</v>
      </c>
      <c r="AG37" s="336">
        <v>139</v>
      </c>
      <c r="AH37" s="336">
        <v>106</v>
      </c>
      <c r="AI37" s="336">
        <v>132</v>
      </c>
      <c r="AJ37" s="336">
        <v>435</v>
      </c>
      <c r="AK37" s="336">
        <v>384</v>
      </c>
      <c r="AL37" s="336">
        <v>818</v>
      </c>
    </row>
    <row r="38" spans="1:38">
      <c r="A38" s="335" t="s">
        <v>1078</v>
      </c>
      <c r="B38" s="337" t="s">
        <v>1081</v>
      </c>
      <c r="C38" s="336">
        <v>16745</v>
      </c>
      <c r="D38" s="336">
        <v>23651</v>
      </c>
      <c r="E38" s="336">
        <v>26125</v>
      </c>
      <c r="F38" s="336">
        <v>46874</v>
      </c>
      <c r="G38" s="336">
        <v>58164</v>
      </c>
      <c r="H38" s="336">
        <v>50048</v>
      </c>
      <c r="I38" s="336">
        <v>42075</v>
      </c>
      <c r="J38" s="336">
        <v>51831</v>
      </c>
      <c r="K38" s="336">
        <v>40467</v>
      </c>
      <c r="L38" s="336">
        <v>51249</v>
      </c>
      <c r="M38" s="336">
        <v>41568</v>
      </c>
      <c r="N38" s="336">
        <v>22324</v>
      </c>
      <c r="O38" s="336">
        <v>16745</v>
      </c>
      <c r="P38" s="336">
        <v>23651</v>
      </c>
      <c r="Q38" s="336">
        <v>26125</v>
      </c>
      <c r="R38" s="336">
        <v>46874</v>
      </c>
      <c r="S38" s="336">
        <v>58164</v>
      </c>
      <c r="T38" s="336">
        <v>50048</v>
      </c>
      <c r="U38" s="336">
        <v>42075</v>
      </c>
      <c r="V38" s="336">
        <v>51831</v>
      </c>
      <c r="W38" s="336">
        <v>40467</v>
      </c>
      <c r="X38" s="336">
        <v>51249</v>
      </c>
      <c r="Y38" s="336">
        <v>41568</v>
      </c>
      <c r="Z38" s="336">
        <v>22324</v>
      </c>
      <c r="AA38" s="336">
        <v>16745</v>
      </c>
      <c r="AB38" s="336">
        <v>23651</v>
      </c>
      <c r="AC38" s="336">
        <v>26125</v>
      </c>
      <c r="AD38" s="336">
        <v>46874</v>
      </c>
      <c r="AE38" s="336">
        <v>58164</v>
      </c>
      <c r="AF38" s="336">
        <v>50048</v>
      </c>
      <c r="AG38" s="336">
        <v>42075</v>
      </c>
      <c r="AH38" s="336">
        <v>51831</v>
      </c>
      <c r="AI38" s="336">
        <v>40467</v>
      </c>
      <c r="AJ38" s="336">
        <v>51249</v>
      </c>
      <c r="AK38" s="336">
        <v>41568</v>
      </c>
      <c r="AL38" s="336">
        <v>22324</v>
      </c>
    </row>
    <row r="39" spans="1:38">
      <c r="A39" s="335" t="s">
        <v>1082</v>
      </c>
      <c r="B39" s="337"/>
      <c r="C39" s="336">
        <f t="shared" ref="C39:AL39" si="8">SUBTOTAL(9,C36:C38)</f>
        <v>26438</v>
      </c>
      <c r="D39" s="336">
        <f t="shared" si="8"/>
        <v>32452</v>
      </c>
      <c r="E39" s="336">
        <f t="shared" si="8"/>
        <v>36069</v>
      </c>
      <c r="F39" s="336">
        <f t="shared" si="8"/>
        <v>55923</v>
      </c>
      <c r="G39" s="336">
        <f t="shared" si="8"/>
        <v>67191</v>
      </c>
      <c r="H39" s="336">
        <f t="shared" si="8"/>
        <v>59047</v>
      </c>
      <c r="I39" s="336">
        <f t="shared" si="8"/>
        <v>50957</v>
      </c>
      <c r="J39" s="336">
        <f t="shared" si="8"/>
        <v>60680</v>
      </c>
      <c r="K39" s="336">
        <f t="shared" si="8"/>
        <v>49342</v>
      </c>
      <c r="L39" s="336">
        <f t="shared" si="8"/>
        <v>60427</v>
      </c>
      <c r="M39" s="336">
        <f t="shared" si="8"/>
        <v>50695</v>
      </c>
      <c r="N39" s="336">
        <f t="shared" si="8"/>
        <v>31885</v>
      </c>
      <c r="O39" s="336">
        <f t="shared" si="8"/>
        <v>26438</v>
      </c>
      <c r="P39" s="336">
        <f t="shared" si="8"/>
        <v>32452</v>
      </c>
      <c r="Q39" s="336">
        <f t="shared" si="8"/>
        <v>36069</v>
      </c>
      <c r="R39" s="336">
        <f t="shared" si="8"/>
        <v>55923</v>
      </c>
      <c r="S39" s="336">
        <f t="shared" si="8"/>
        <v>67191</v>
      </c>
      <c r="T39" s="336">
        <f t="shared" si="8"/>
        <v>59047</v>
      </c>
      <c r="U39" s="336">
        <f t="shared" si="8"/>
        <v>50957</v>
      </c>
      <c r="V39" s="336">
        <f t="shared" si="8"/>
        <v>60680</v>
      </c>
      <c r="W39" s="336">
        <f t="shared" si="8"/>
        <v>49342</v>
      </c>
      <c r="X39" s="336">
        <f t="shared" si="8"/>
        <v>60427</v>
      </c>
      <c r="Y39" s="336">
        <f t="shared" si="8"/>
        <v>50695</v>
      </c>
      <c r="Z39" s="336">
        <f t="shared" si="8"/>
        <v>31885</v>
      </c>
      <c r="AA39" s="336">
        <f t="shared" si="8"/>
        <v>26438</v>
      </c>
      <c r="AB39" s="336">
        <f t="shared" si="8"/>
        <v>32452</v>
      </c>
      <c r="AC39" s="336">
        <f t="shared" si="8"/>
        <v>36069</v>
      </c>
      <c r="AD39" s="336">
        <f t="shared" si="8"/>
        <v>55923</v>
      </c>
      <c r="AE39" s="336">
        <f t="shared" si="8"/>
        <v>67191</v>
      </c>
      <c r="AF39" s="336">
        <f t="shared" si="8"/>
        <v>59047</v>
      </c>
      <c r="AG39" s="336">
        <f t="shared" si="8"/>
        <v>50957</v>
      </c>
      <c r="AH39" s="336">
        <f t="shared" si="8"/>
        <v>60680</v>
      </c>
      <c r="AI39" s="336">
        <f t="shared" si="8"/>
        <v>49342</v>
      </c>
      <c r="AJ39" s="336">
        <f t="shared" si="8"/>
        <v>60427</v>
      </c>
      <c r="AK39" s="336">
        <f t="shared" si="8"/>
        <v>50695</v>
      </c>
      <c r="AL39" s="336">
        <f t="shared" si="8"/>
        <v>31885</v>
      </c>
    </row>
    <row r="40" spans="1:38">
      <c r="A40" s="335" t="s">
        <v>1083</v>
      </c>
      <c r="B40" s="337" t="s">
        <v>1079</v>
      </c>
      <c r="C40" s="336">
        <v>170723</v>
      </c>
      <c r="D40" s="336">
        <v>170723</v>
      </c>
      <c r="E40" s="336">
        <v>170723</v>
      </c>
      <c r="F40" s="336">
        <v>170723</v>
      </c>
      <c r="G40" s="336">
        <v>170723</v>
      </c>
      <c r="H40" s="336">
        <v>170723</v>
      </c>
      <c r="I40" s="336">
        <v>170723</v>
      </c>
      <c r="J40" s="336">
        <v>170723</v>
      </c>
      <c r="K40" s="336">
        <v>170723</v>
      </c>
      <c r="L40" s="336">
        <v>170723</v>
      </c>
      <c r="M40" s="336">
        <v>170723</v>
      </c>
      <c r="N40" s="336">
        <v>170723</v>
      </c>
      <c r="O40" s="336">
        <v>170723</v>
      </c>
      <c r="P40" s="336">
        <v>170723</v>
      </c>
      <c r="Q40" s="336">
        <v>170723</v>
      </c>
      <c r="R40" s="336">
        <v>170723</v>
      </c>
      <c r="S40" s="336">
        <v>170723</v>
      </c>
      <c r="T40" s="336">
        <v>170723</v>
      </c>
      <c r="U40" s="336">
        <v>170723</v>
      </c>
      <c r="V40" s="336">
        <v>170723</v>
      </c>
      <c r="W40" s="336">
        <v>170723</v>
      </c>
      <c r="X40" s="336">
        <v>170723</v>
      </c>
      <c r="Y40" s="336">
        <v>170723</v>
      </c>
      <c r="Z40" s="336">
        <v>170723</v>
      </c>
      <c r="AA40" s="336">
        <v>170723</v>
      </c>
      <c r="AB40" s="336">
        <v>170723</v>
      </c>
      <c r="AC40" s="336">
        <v>170723</v>
      </c>
      <c r="AD40" s="336">
        <v>170723</v>
      </c>
      <c r="AE40" s="336">
        <v>170723</v>
      </c>
      <c r="AF40" s="336">
        <v>170723</v>
      </c>
      <c r="AG40" s="336">
        <v>170723</v>
      </c>
      <c r="AH40" s="336">
        <v>170723</v>
      </c>
      <c r="AI40" s="336">
        <v>170723</v>
      </c>
      <c r="AJ40" s="336">
        <v>170723</v>
      </c>
      <c r="AK40" s="336">
        <v>170723</v>
      </c>
      <c r="AL40" s="336">
        <v>170723</v>
      </c>
    </row>
    <row r="41" spans="1:38">
      <c r="A41" s="335" t="s">
        <v>1083</v>
      </c>
      <c r="B41" s="337" t="s">
        <v>1080</v>
      </c>
      <c r="C41" s="336">
        <v>28755</v>
      </c>
      <c r="D41" s="336">
        <v>29874</v>
      </c>
      <c r="E41" s="336">
        <v>35063</v>
      </c>
      <c r="F41" s="336">
        <v>28858</v>
      </c>
      <c r="G41" s="336">
        <v>37362</v>
      </c>
      <c r="H41" s="336">
        <v>34005</v>
      </c>
      <c r="I41" s="336">
        <v>35240</v>
      </c>
      <c r="J41" s="336">
        <v>28351</v>
      </c>
      <c r="K41" s="336">
        <v>9566</v>
      </c>
      <c r="L41" s="336">
        <v>31249</v>
      </c>
      <c r="M41" s="336">
        <v>19600</v>
      </c>
      <c r="N41" s="336">
        <v>34003</v>
      </c>
      <c r="O41" s="336">
        <v>28755</v>
      </c>
      <c r="P41" s="336">
        <v>29874</v>
      </c>
      <c r="Q41" s="336">
        <v>35063</v>
      </c>
      <c r="R41" s="336">
        <v>28858</v>
      </c>
      <c r="S41" s="336">
        <v>37362</v>
      </c>
      <c r="T41" s="336">
        <v>34005</v>
      </c>
      <c r="U41" s="336">
        <v>35240</v>
      </c>
      <c r="V41" s="336">
        <v>28351</v>
      </c>
      <c r="W41" s="336">
        <v>9566</v>
      </c>
      <c r="X41" s="336">
        <v>31249</v>
      </c>
      <c r="Y41" s="336">
        <v>19600</v>
      </c>
      <c r="Z41" s="336">
        <v>34003</v>
      </c>
      <c r="AA41" s="336">
        <v>28755</v>
      </c>
      <c r="AB41" s="336">
        <v>29874</v>
      </c>
      <c r="AC41" s="336">
        <v>35063</v>
      </c>
      <c r="AD41" s="336">
        <v>28858</v>
      </c>
      <c r="AE41" s="336">
        <v>37362</v>
      </c>
      <c r="AF41" s="336">
        <v>34005</v>
      </c>
      <c r="AG41" s="336">
        <v>35240</v>
      </c>
      <c r="AH41" s="336">
        <v>28351</v>
      </c>
      <c r="AI41" s="336">
        <v>9566</v>
      </c>
      <c r="AJ41" s="336">
        <v>31249</v>
      </c>
      <c r="AK41" s="336">
        <v>19600</v>
      </c>
      <c r="AL41" s="336">
        <v>34003</v>
      </c>
    </row>
    <row r="42" spans="1:38">
      <c r="A42" s="335" t="s">
        <v>1083</v>
      </c>
      <c r="B42" s="337" t="s">
        <v>1081</v>
      </c>
      <c r="C42" s="336">
        <v>109038</v>
      </c>
      <c r="D42" s="336">
        <v>252280</v>
      </c>
      <c r="E42" s="336">
        <v>239244</v>
      </c>
      <c r="F42" s="336">
        <v>220342</v>
      </c>
      <c r="G42" s="336">
        <v>410603</v>
      </c>
      <c r="H42" s="336">
        <v>253274</v>
      </c>
      <c r="I42" s="336">
        <v>277035</v>
      </c>
      <c r="J42" s="336">
        <v>222306</v>
      </c>
      <c r="K42" s="336">
        <v>189330</v>
      </c>
      <c r="L42" s="336">
        <v>362843</v>
      </c>
      <c r="M42" s="336">
        <v>374026</v>
      </c>
      <c r="N42" s="336">
        <v>164402</v>
      </c>
      <c r="O42" s="336">
        <v>109038</v>
      </c>
      <c r="P42" s="336">
        <v>252280</v>
      </c>
      <c r="Q42" s="336">
        <v>239244</v>
      </c>
      <c r="R42" s="336">
        <v>220342</v>
      </c>
      <c r="S42" s="336">
        <v>410603</v>
      </c>
      <c r="T42" s="336">
        <v>253274</v>
      </c>
      <c r="U42" s="336">
        <v>277035</v>
      </c>
      <c r="V42" s="336">
        <v>222306</v>
      </c>
      <c r="W42" s="336">
        <v>189330</v>
      </c>
      <c r="X42" s="336">
        <v>362843</v>
      </c>
      <c r="Y42" s="336">
        <v>374026</v>
      </c>
      <c r="Z42" s="336">
        <v>164402</v>
      </c>
      <c r="AA42" s="336">
        <v>109038</v>
      </c>
      <c r="AB42" s="336">
        <v>252280</v>
      </c>
      <c r="AC42" s="336">
        <v>239244</v>
      </c>
      <c r="AD42" s="336">
        <v>220342</v>
      </c>
      <c r="AE42" s="336">
        <v>410603</v>
      </c>
      <c r="AF42" s="336">
        <v>253274</v>
      </c>
      <c r="AG42" s="336">
        <v>277035</v>
      </c>
      <c r="AH42" s="336">
        <v>222306</v>
      </c>
      <c r="AI42" s="336">
        <v>189330</v>
      </c>
      <c r="AJ42" s="336">
        <v>362843</v>
      </c>
      <c r="AK42" s="336">
        <v>374026</v>
      </c>
      <c r="AL42" s="336">
        <v>164402</v>
      </c>
    </row>
    <row r="43" spans="1:38">
      <c r="A43" s="335" t="s">
        <v>1084</v>
      </c>
      <c r="B43" s="337"/>
      <c r="C43" s="336">
        <f t="shared" ref="C43:AL43" si="9">SUBTOTAL(9,C40:C42)</f>
        <v>308516</v>
      </c>
      <c r="D43" s="336">
        <f t="shared" si="9"/>
        <v>452877</v>
      </c>
      <c r="E43" s="336">
        <f t="shared" si="9"/>
        <v>445030</v>
      </c>
      <c r="F43" s="336">
        <f t="shared" si="9"/>
        <v>419923</v>
      </c>
      <c r="G43" s="336">
        <f t="shared" si="9"/>
        <v>618688</v>
      </c>
      <c r="H43" s="336">
        <f t="shared" si="9"/>
        <v>458002</v>
      </c>
      <c r="I43" s="336">
        <f t="shared" si="9"/>
        <v>482998</v>
      </c>
      <c r="J43" s="336">
        <f t="shared" si="9"/>
        <v>421380</v>
      </c>
      <c r="K43" s="336">
        <f t="shared" si="9"/>
        <v>369619</v>
      </c>
      <c r="L43" s="336">
        <f t="shared" si="9"/>
        <v>564815</v>
      </c>
      <c r="M43" s="336">
        <f t="shared" si="9"/>
        <v>564349</v>
      </c>
      <c r="N43" s="336">
        <f t="shared" si="9"/>
        <v>369128</v>
      </c>
      <c r="O43" s="336">
        <f t="shared" si="9"/>
        <v>308516</v>
      </c>
      <c r="P43" s="336">
        <f t="shared" si="9"/>
        <v>452877</v>
      </c>
      <c r="Q43" s="336">
        <f t="shared" si="9"/>
        <v>445030</v>
      </c>
      <c r="R43" s="336">
        <f t="shared" si="9"/>
        <v>419923</v>
      </c>
      <c r="S43" s="336">
        <f t="shared" si="9"/>
        <v>618688</v>
      </c>
      <c r="T43" s="336">
        <f t="shared" si="9"/>
        <v>458002</v>
      </c>
      <c r="U43" s="336">
        <f t="shared" si="9"/>
        <v>482998</v>
      </c>
      <c r="V43" s="336">
        <f t="shared" si="9"/>
        <v>421380</v>
      </c>
      <c r="W43" s="336">
        <f t="shared" si="9"/>
        <v>369619</v>
      </c>
      <c r="X43" s="336">
        <f t="shared" si="9"/>
        <v>564815</v>
      </c>
      <c r="Y43" s="336">
        <f t="shared" si="9"/>
        <v>564349</v>
      </c>
      <c r="Z43" s="336">
        <f t="shared" si="9"/>
        <v>369128</v>
      </c>
      <c r="AA43" s="336">
        <f t="shared" si="9"/>
        <v>308516</v>
      </c>
      <c r="AB43" s="336">
        <f t="shared" si="9"/>
        <v>452877</v>
      </c>
      <c r="AC43" s="336">
        <f t="shared" si="9"/>
        <v>445030</v>
      </c>
      <c r="AD43" s="336">
        <f t="shared" si="9"/>
        <v>419923</v>
      </c>
      <c r="AE43" s="336">
        <f t="shared" si="9"/>
        <v>618688</v>
      </c>
      <c r="AF43" s="336">
        <f t="shared" si="9"/>
        <v>458002</v>
      </c>
      <c r="AG43" s="336">
        <f t="shared" si="9"/>
        <v>482998</v>
      </c>
      <c r="AH43" s="336">
        <f t="shared" si="9"/>
        <v>421380</v>
      </c>
      <c r="AI43" s="336">
        <f t="shared" si="9"/>
        <v>369619</v>
      </c>
      <c r="AJ43" s="336">
        <f t="shared" si="9"/>
        <v>564815</v>
      </c>
      <c r="AK43" s="336">
        <f t="shared" si="9"/>
        <v>564349</v>
      </c>
      <c r="AL43" s="336">
        <f t="shared" si="9"/>
        <v>369128</v>
      </c>
    </row>
    <row r="44" spans="1:38">
      <c r="A44" s="335" t="s">
        <v>346</v>
      </c>
      <c r="B44" s="337"/>
      <c r="C44" s="336">
        <f t="shared" ref="C44:AL44" si="10">SUBTOTAL(9,C5:C42)</f>
        <v>9247643</v>
      </c>
      <c r="D44" s="336">
        <f t="shared" si="10"/>
        <v>9032278</v>
      </c>
      <c r="E44" s="336">
        <f t="shared" si="10"/>
        <v>9408470</v>
      </c>
      <c r="F44" s="336">
        <f t="shared" si="10"/>
        <v>9114489</v>
      </c>
      <c r="G44" s="336">
        <f t="shared" si="10"/>
        <v>9605666</v>
      </c>
      <c r="H44" s="336">
        <f t="shared" si="10"/>
        <v>9597178</v>
      </c>
      <c r="I44" s="336">
        <f t="shared" si="10"/>
        <v>9726504</v>
      </c>
      <c r="J44" s="336">
        <f t="shared" si="10"/>
        <v>9569209</v>
      </c>
      <c r="K44" s="336">
        <f t="shared" si="10"/>
        <v>9398242</v>
      </c>
      <c r="L44" s="336">
        <f t="shared" si="10"/>
        <v>9814294</v>
      </c>
      <c r="M44" s="336">
        <f t="shared" si="10"/>
        <v>9512348</v>
      </c>
      <c r="N44" s="336">
        <f t="shared" si="10"/>
        <v>9430944</v>
      </c>
      <c r="O44" s="336">
        <f t="shared" si="10"/>
        <v>9304348</v>
      </c>
      <c r="P44" s="336">
        <f t="shared" si="10"/>
        <v>9031883</v>
      </c>
      <c r="Q44" s="336">
        <f t="shared" si="10"/>
        <v>9410132</v>
      </c>
      <c r="R44" s="336">
        <f t="shared" si="10"/>
        <v>9163397</v>
      </c>
      <c r="S44" s="336">
        <f t="shared" si="10"/>
        <v>9628880</v>
      </c>
      <c r="T44" s="336">
        <f t="shared" si="10"/>
        <v>9628788</v>
      </c>
      <c r="U44" s="336">
        <f t="shared" si="10"/>
        <v>9756491</v>
      </c>
      <c r="V44" s="336">
        <f t="shared" si="10"/>
        <v>9603603</v>
      </c>
      <c r="W44" s="336">
        <f t="shared" si="10"/>
        <v>9420216</v>
      </c>
      <c r="X44" s="336">
        <f t="shared" si="10"/>
        <v>9856028</v>
      </c>
      <c r="Y44" s="336">
        <f t="shared" si="10"/>
        <v>9560234</v>
      </c>
      <c r="Z44" s="336">
        <f t="shared" si="10"/>
        <v>9468987</v>
      </c>
      <c r="AA44" s="336">
        <f t="shared" si="10"/>
        <v>9349390</v>
      </c>
      <c r="AB44" s="336">
        <f t="shared" si="10"/>
        <v>9086807</v>
      </c>
      <c r="AC44" s="336">
        <f t="shared" si="10"/>
        <v>9468648</v>
      </c>
      <c r="AD44" s="336">
        <f t="shared" si="10"/>
        <v>9218601</v>
      </c>
      <c r="AE44" s="336">
        <f t="shared" si="10"/>
        <v>9679624</v>
      </c>
      <c r="AF44" s="336">
        <f t="shared" si="10"/>
        <v>9677100</v>
      </c>
      <c r="AG44" s="336">
        <f t="shared" si="10"/>
        <v>9797817</v>
      </c>
      <c r="AH44" s="336">
        <f t="shared" si="10"/>
        <v>9642232</v>
      </c>
      <c r="AI44" s="336">
        <f t="shared" si="10"/>
        <v>9448541</v>
      </c>
      <c r="AJ44" s="336">
        <f t="shared" si="10"/>
        <v>9896559</v>
      </c>
      <c r="AK44" s="336">
        <f t="shared" si="10"/>
        <v>9607133</v>
      </c>
      <c r="AL44" s="336">
        <f t="shared" si="10"/>
        <v>9522493</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61"/>
  <sheetViews>
    <sheetView workbookViewId="0">
      <pane ySplit="5" topLeftCell="A6" activePane="bottomLeft" state="frozen"/>
      <selection activeCell="E169" sqref="E169"/>
      <selection pane="bottomLeft" activeCell="A2" sqref="A1:A2"/>
    </sheetView>
  </sheetViews>
  <sheetFormatPr defaultRowHeight="11.4"/>
  <cols>
    <col min="1" max="1" width="9.109375" style="195"/>
    <col min="2" max="2" width="9.109375" style="194"/>
    <col min="3" max="4" width="13" style="194" customWidth="1"/>
    <col min="5" max="5" width="11.88671875" style="194" customWidth="1"/>
    <col min="6" max="6" width="13" style="194" customWidth="1"/>
    <col min="7" max="7" width="17.6640625" style="194" customWidth="1"/>
    <col min="8" max="8" width="17.33203125" style="194" customWidth="1"/>
    <col min="9" max="258" width="9.109375" style="194"/>
    <col min="259" max="260" width="13" style="194" customWidth="1"/>
    <col min="261" max="261" width="11.88671875" style="194" customWidth="1"/>
    <col min="262" max="262" width="13" style="194" customWidth="1"/>
    <col min="263" max="263" width="17.6640625" style="194" customWidth="1"/>
    <col min="264" max="264" width="17.33203125" style="194" customWidth="1"/>
    <col min="265" max="514" width="9.109375" style="194"/>
    <col min="515" max="516" width="13" style="194" customWidth="1"/>
    <col min="517" max="517" width="11.88671875" style="194" customWidth="1"/>
    <col min="518" max="518" width="13" style="194" customWidth="1"/>
    <col min="519" max="519" width="17.6640625" style="194" customWidth="1"/>
    <col min="520" max="520" width="17.33203125" style="194" customWidth="1"/>
    <col min="521" max="770" width="9.109375" style="194"/>
    <col min="771" max="772" width="13" style="194" customWidth="1"/>
    <col min="773" max="773" width="11.88671875" style="194" customWidth="1"/>
    <col min="774" max="774" width="13" style="194" customWidth="1"/>
    <col min="775" max="775" width="17.6640625" style="194" customWidth="1"/>
    <col min="776" max="776" width="17.33203125" style="194" customWidth="1"/>
    <col min="777" max="1026" width="9.109375" style="194"/>
    <col min="1027" max="1028" width="13" style="194" customWidth="1"/>
    <col min="1029" max="1029" width="11.88671875" style="194" customWidth="1"/>
    <col min="1030" max="1030" width="13" style="194" customWidth="1"/>
    <col min="1031" max="1031" width="17.6640625" style="194" customWidth="1"/>
    <col min="1032" max="1032" width="17.33203125" style="194" customWidth="1"/>
    <col min="1033" max="1282" width="9.109375" style="194"/>
    <col min="1283" max="1284" width="13" style="194" customWidth="1"/>
    <col min="1285" max="1285" width="11.88671875" style="194" customWidth="1"/>
    <col min="1286" max="1286" width="13" style="194" customWidth="1"/>
    <col min="1287" max="1287" width="17.6640625" style="194" customWidth="1"/>
    <col min="1288" max="1288" width="17.33203125" style="194" customWidth="1"/>
    <col min="1289" max="1538" width="9.109375" style="194"/>
    <col min="1539" max="1540" width="13" style="194" customWidth="1"/>
    <col min="1541" max="1541" width="11.88671875" style="194" customWidth="1"/>
    <col min="1542" max="1542" width="13" style="194" customWidth="1"/>
    <col min="1543" max="1543" width="17.6640625" style="194" customWidth="1"/>
    <col min="1544" max="1544" width="17.33203125" style="194" customWidth="1"/>
    <col min="1545" max="1794" width="9.109375" style="194"/>
    <col min="1795" max="1796" width="13" style="194" customWidth="1"/>
    <col min="1797" max="1797" width="11.88671875" style="194" customWidth="1"/>
    <col min="1798" max="1798" width="13" style="194" customWidth="1"/>
    <col min="1799" max="1799" width="17.6640625" style="194" customWidth="1"/>
    <col min="1800" max="1800" width="17.33203125" style="194" customWidth="1"/>
    <col min="1801" max="2050" width="9.109375" style="194"/>
    <col min="2051" max="2052" width="13" style="194" customWidth="1"/>
    <col min="2053" max="2053" width="11.88671875" style="194" customWidth="1"/>
    <col min="2054" max="2054" width="13" style="194" customWidth="1"/>
    <col min="2055" max="2055" width="17.6640625" style="194" customWidth="1"/>
    <col min="2056" max="2056" width="17.33203125" style="194" customWidth="1"/>
    <col min="2057" max="2306" width="9.109375" style="194"/>
    <col min="2307" max="2308" width="13" style="194" customWidth="1"/>
    <col min="2309" max="2309" width="11.88671875" style="194" customWidth="1"/>
    <col min="2310" max="2310" width="13" style="194" customWidth="1"/>
    <col min="2311" max="2311" width="17.6640625" style="194" customWidth="1"/>
    <col min="2312" max="2312" width="17.33203125" style="194" customWidth="1"/>
    <col min="2313" max="2562" width="9.109375" style="194"/>
    <col min="2563" max="2564" width="13" style="194" customWidth="1"/>
    <col min="2565" max="2565" width="11.88671875" style="194" customWidth="1"/>
    <col min="2566" max="2566" width="13" style="194" customWidth="1"/>
    <col min="2567" max="2567" width="17.6640625" style="194" customWidth="1"/>
    <col min="2568" max="2568" width="17.33203125" style="194" customWidth="1"/>
    <col min="2569" max="2818" width="9.109375" style="194"/>
    <col min="2819" max="2820" width="13" style="194" customWidth="1"/>
    <col min="2821" max="2821" width="11.88671875" style="194" customWidth="1"/>
    <col min="2822" max="2822" width="13" style="194" customWidth="1"/>
    <col min="2823" max="2823" width="17.6640625" style="194" customWidth="1"/>
    <col min="2824" max="2824" width="17.33203125" style="194" customWidth="1"/>
    <col min="2825" max="3074" width="9.109375" style="194"/>
    <col min="3075" max="3076" width="13" style="194" customWidth="1"/>
    <col min="3077" max="3077" width="11.88671875" style="194" customWidth="1"/>
    <col min="3078" max="3078" width="13" style="194" customWidth="1"/>
    <col min="3079" max="3079" width="17.6640625" style="194" customWidth="1"/>
    <col min="3080" max="3080" width="17.33203125" style="194" customWidth="1"/>
    <col min="3081" max="3330" width="9.109375" style="194"/>
    <col min="3331" max="3332" width="13" style="194" customWidth="1"/>
    <col min="3333" max="3333" width="11.88671875" style="194" customWidth="1"/>
    <col min="3334" max="3334" width="13" style="194" customWidth="1"/>
    <col min="3335" max="3335" width="17.6640625" style="194" customWidth="1"/>
    <col min="3336" max="3336" width="17.33203125" style="194" customWidth="1"/>
    <col min="3337" max="3586" width="9.109375" style="194"/>
    <col min="3587" max="3588" width="13" style="194" customWidth="1"/>
    <col min="3589" max="3589" width="11.88671875" style="194" customWidth="1"/>
    <col min="3590" max="3590" width="13" style="194" customWidth="1"/>
    <col min="3591" max="3591" width="17.6640625" style="194" customWidth="1"/>
    <col min="3592" max="3592" width="17.33203125" style="194" customWidth="1"/>
    <col min="3593" max="3842" width="9.109375" style="194"/>
    <col min="3843" max="3844" width="13" style="194" customWidth="1"/>
    <col min="3845" max="3845" width="11.88671875" style="194" customWidth="1"/>
    <col min="3846" max="3846" width="13" style="194" customWidth="1"/>
    <col min="3847" max="3847" width="17.6640625" style="194" customWidth="1"/>
    <col min="3848" max="3848" width="17.33203125" style="194" customWidth="1"/>
    <col min="3849" max="4098" width="9.109375" style="194"/>
    <col min="4099" max="4100" width="13" style="194" customWidth="1"/>
    <col min="4101" max="4101" width="11.88671875" style="194" customWidth="1"/>
    <col min="4102" max="4102" width="13" style="194" customWidth="1"/>
    <col min="4103" max="4103" width="17.6640625" style="194" customWidth="1"/>
    <col min="4104" max="4104" width="17.33203125" style="194" customWidth="1"/>
    <col min="4105" max="4354" width="9.109375" style="194"/>
    <col min="4355" max="4356" width="13" style="194" customWidth="1"/>
    <col min="4357" max="4357" width="11.88671875" style="194" customWidth="1"/>
    <col min="4358" max="4358" width="13" style="194" customWidth="1"/>
    <col min="4359" max="4359" width="17.6640625" style="194" customWidth="1"/>
    <col min="4360" max="4360" width="17.33203125" style="194" customWidth="1"/>
    <col min="4361" max="4610" width="9.109375" style="194"/>
    <col min="4611" max="4612" width="13" style="194" customWidth="1"/>
    <col min="4613" max="4613" width="11.88671875" style="194" customWidth="1"/>
    <col min="4614" max="4614" width="13" style="194" customWidth="1"/>
    <col min="4615" max="4615" width="17.6640625" style="194" customWidth="1"/>
    <col min="4616" max="4616" width="17.33203125" style="194" customWidth="1"/>
    <col min="4617" max="4866" width="9.109375" style="194"/>
    <col min="4867" max="4868" width="13" style="194" customWidth="1"/>
    <col min="4869" max="4869" width="11.88671875" style="194" customWidth="1"/>
    <col min="4870" max="4870" width="13" style="194" customWidth="1"/>
    <col min="4871" max="4871" width="17.6640625" style="194" customWidth="1"/>
    <col min="4872" max="4872" width="17.33203125" style="194" customWidth="1"/>
    <col min="4873" max="5122" width="9.109375" style="194"/>
    <col min="5123" max="5124" width="13" style="194" customWidth="1"/>
    <col min="5125" max="5125" width="11.88671875" style="194" customWidth="1"/>
    <col min="5126" max="5126" width="13" style="194" customWidth="1"/>
    <col min="5127" max="5127" width="17.6640625" style="194" customWidth="1"/>
    <col min="5128" max="5128" width="17.33203125" style="194" customWidth="1"/>
    <col min="5129" max="5378" width="9.109375" style="194"/>
    <col min="5379" max="5380" width="13" style="194" customWidth="1"/>
    <col min="5381" max="5381" width="11.88671875" style="194" customWidth="1"/>
    <col min="5382" max="5382" width="13" style="194" customWidth="1"/>
    <col min="5383" max="5383" width="17.6640625" style="194" customWidth="1"/>
    <col min="5384" max="5384" width="17.33203125" style="194" customWidth="1"/>
    <col min="5385" max="5634" width="9.109375" style="194"/>
    <col min="5635" max="5636" width="13" style="194" customWidth="1"/>
    <col min="5637" max="5637" width="11.88671875" style="194" customWidth="1"/>
    <col min="5638" max="5638" width="13" style="194" customWidth="1"/>
    <col min="5639" max="5639" width="17.6640625" style="194" customWidth="1"/>
    <col min="5640" max="5640" width="17.33203125" style="194" customWidth="1"/>
    <col min="5641" max="5890" width="9.109375" style="194"/>
    <col min="5891" max="5892" width="13" style="194" customWidth="1"/>
    <col min="5893" max="5893" width="11.88671875" style="194" customWidth="1"/>
    <col min="5894" max="5894" width="13" style="194" customWidth="1"/>
    <col min="5895" max="5895" width="17.6640625" style="194" customWidth="1"/>
    <col min="5896" max="5896" width="17.33203125" style="194" customWidth="1"/>
    <col min="5897" max="6146" width="9.109375" style="194"/>
    <col min="6147" max="6148" width="13" style="194" customWidth="1"/>
    <col min="6149" max="6149" width="11.88671875" style="194" customWidth="1"/>
    <col min="6150" max="6150" width="13" style="194" customWidth="1"/>
    <col min="6151" max="6151" width="17.6640625" style="194" customWidth="1"/>
    <col min="6152" max="6152" width="17.33203125" style="194" customWidth="1"/>
    <col min="6153" max="6402" width="9.109375" style="194"/>
    <col min="6403" max="6404" width="13" style="194" customWidth="1"/>
    <col min="6405" max="6405" width="11.88671875" style="194" customWidth="1"/>
    <col min="6406" max="6406" width="13" style="194" customWidth="1"/>
    <col min="6407" max="6407" width="17.6640625" style="194" customWidth="1"/>
    <col min="6408" max="6408" width="17.33203125" style="194" customWidth="1"/>
    <col min="6409" max="6658" width="9.109375" style="194"/>
    <col min="6659" max="6660" width="13" style="194" customWidth="1"/>
    <col min="6661" max="6661" width="11.88671875" style="194" customWidth="1"/>
    <col min="6662" max="6662" width="13" style="194" customWidth="1"/>
    <col min="6663" max="6663" width="17.6640625" style="194" customWidth="1"/>
    <col min="6664" max="6664" width="17.33203125" style="194" customWidth="1"/>
    <col min="6665" max="6914" width="9.109375" style="194"/>
    <col min="6915" max="6916" width="13" style="194" customWidth="1"/>
    <col min="6917" max="6917" width="11.88671875" style="194" customWidth="1"/>
    <col min="6918" max="6918" width="13" style="194" customWidth="1"/>
    <col min="6919" max="6919" width="17.6640625" style="194" customWidth="1"/>
    <col min="6920" max="6920" width="17.33203125" style="194" customWidth="1"/>
    <col min="6921" max="7170" width="9.109375" style="194"/>
    <col min="7171" max="7172" width="13" style="194" customWidth="1"/>
    <col min="7173" max="7173" width="11.88671875" style="194" customWidth="1"/>
    <col min="7174" max="7174" width="13" style="194" customWidth="1"/>
    <col min="7175" max="7175" width="17.6640625" style="194" customWidth="1"/>
    <col min="7176" max="7176" width="17.33203125" style="194" customWidth="1"/>
    <col min="7177" max="7426" width="9.109375" style="194"/>
    <col min="7427" max="7428" width="13" style="194" customWidth="1"/>
    <col min="7429" max="7429" width="11.88671875" style="194" customWidth="1"/>
    <col min="7430" max="7430" width="13" style="194" customWidth="1"/>
    <col min="7431" max="7431" width="17.6640625" style="194" customWidth="1"/>
    <col min="7432" max="7432" width="17.33203125" style="194" customWidth="1"/>
    <col min="7433" max="7682" width="9.109375" style="194"/>
    <col min="7683" max="7684" width="13" style="194" customWidth="1"/>
    <col min="7685" max="7685" width="11.88671875" style="194" customWidth="1"/>
    <col min="7686" max="7686" width="13" style="194" customWidth="1"/>
    <col min="7687" max="7687" width="17.6640625" style="194" customWidth="1"/>
    <col min="7688" max="7688" width="17.33203125" style="194" customWidth="1"/>
    <col min="7689" max="7938" width="9.109375" style="194"/>
    <col min="7939" max="7940" width="13" style="194" customWidth="1"/>
    <col min="7941" max="7941" width="11.88671875" style="194" customWidth="1"/>
    <col min="7942" max="7942" width="13" style="194" customWidth="1"/>
    <col min="7943" max="7943" width="17.6640625" style="194" customWidth="1"/>
    <col min="7944" max="7944" width="17.33203125" style="194" customWidth="1"/>
    <col min="7945" max="8194" width="9.109375" style="194"/>
    <col min="8195" max="8196" width="13" style="194" customWidth="1"/>
    <col min="8197" max="8197" width="11.88671875" style="194" customWidth="1"/>
    <col min="8198" max="8198" width="13" style="194" customWidth="1"/>
    <col min="8199" max="8199" width="17.6640625" style="194" customWidth="1"/>
    <col min="8200" max="8200" width="17.33203125" style="194" customWidth="1"/>
    <col min="8201" max="8450" width="9.109375" style="194"/>
    <col min="8451" max="8452" width="13" style="194" customWidth="1"/>
    <col min="8453" max="8453" width="11.88671875" style="194" customWidth="1"/>
    <col min="8454" max="8454" width="13" style="194" customWidth="1"/>
    <col min="8455" max="8455" width="17.6640625" style="194" customWidth="1"/>
    <col min="8456" max="8456" width="17.33203125" style="194" customWidth="1"/>
    <col min="8457" max="8706" width="9.109375" style="194"/>
    <col min="8707" max="8708" width="13" style="194" customWidth="1"/>
    <col min="8709" max="8709" width="11.88671875" style="194" customWidth="1"/>
    <col min="8710" max="8710" width="13" style="194" customWidth="1"/>
    <col min="8711" max="8711" width="17.6640625" style="194" customWidth="1"/>
    <col min="8712" max="8712" width="17.33203125" style="194" customWidth="1"/>
    <col min="8713" max="8962" width="9.109375" style="194"/>
    <col min="8963" max="8964" width="13" style="194" customWidth="1"/>
    <col min="8965" max="8965" width="11.88671875" style="194" customWidth="1"/>
    <col min="8966" max="8966" width="13" style="194" customWidth="1"/>
    <col min="8967" max="8967" width="17.6640625" style="194" customWidth="1"/>
    <col min="8968" max="8968" width="17.33203125" style="194" customWidth="1"/>
    <col min="8969" max="9218" width="9.109375" style="194"/>
    <col min="9219" max="9220" width="13" style="194" customWidth="1"/>
    <col min="9221" max="9221" width="11.88671875" style="194" customWidth="1"/>
    <col min="9222" max="9222" width="13" style="194" customWidth="1"/>
    <col min="9223" max="9223" width="17.6640625" style="194" customWidth="1"/>
    <col min="9224" max="9224" width="17.33203125" style="194" customWidth="1"/>
    <col min="9225" max="9474" width="9.109375" style="194"/>
    <col min="9475" max="9476" width="13" style="194" customWidth="1"/>
    <col min="9477" max="9477" width="11.88671875" style="194" customWidth="1"/>
    <col min="9478" max="9478" width="13" style="194" customWidth="1"/>
    <col min="9479" max="9479" width="17.6640625" style="194" customWidth="1"/>
    <col min="9480" max="9480" width="17.33203125" style="194" customWidth="1"/>
    <col min="9481" max="9730" width="9.109375" style="194"/>
    <col min="9731" max="9732" width="13" style="194" customWidth="1"/>
    <col min="9733" max="9733" width="11.88671875" style="194" customWidth="1"/>
    <col min="9734" max="9734" width="13" style="194" customWidth="1"/>
    <col min="9735" max="9735" width="17.6640625" style="194" customWidth="1"/>
    <col min="9736" max="9736" width="17.33203125" style="194" customWidth="1"/>
    <col min="9737" max="9986" width="9.109375" style="194"/>
    <col min="9987" max="9988" width="13" style="194" customWidth="1"/>
    <col min="9989" max="9989" width="11.88671875" style="194" customWidth="1"/>
    <col min="9990" max="9990" width="13" style="194" customWidth="1"/>
    <col min="9991" max="9991" width="17.6640625" style="194" customWidth="1"/>
    <col min="9992" max="9992" width="17.33203125" style="194" customWidth="1"/>
    <col min="9993" max="10242" width="9.109375" style="194"/>
    <col min="10243" max="10244" width="13" style="194" customWidth="1"/>
    <col min="10245" max="10245" width="11.88671875" style="194" customWidth="1"/>
    <col min="10246" max="10246" width="13" style="194" customWidth="1"/>
    <col min="10247" max="10247" width="17.6640625" style="194" customWidth="1"/>
    <col min="10248" max="10248" width="17.33203125" style="194" customWidth="1"/>
    <col min="10249" max="10498" width="9.109375" style="194"/>
    <col min="10499" max="10500" width="13" style="194" customWidth="1"/>
    <col min="10501" max="10501" width="11.88671875" style="194" customWidth="1"/>
    <col min="10502" max="10502" width="13" style="194" customWidth="1"/>
    <col min="10503" max="10503" width="17.6640625" style="194" customWidth="1"/>
    <col min="10504" max="10504" width="17.33203125" style="194" customWidth="1"/>
    <col min="10505" max="10754" width="9.109375" style="194"/>
    <col min="10755" max="10756" width="13" style="194" customWidth="1"/>
    <col min="10757" max="10757" width="11.88671875" style="194" customWidth="1"/>
    <col min="10758" max="10758" width="13" style="194" customWidth="1"/>
    <col min="10759" max="10759" width="17.6640625" style="194" customWidth="1"/>
    <col min="10760" max="10760" width="17.33203125" style="194" customWidth="1"/>
    <col min="10761" max="11010" width="9.109375" style="194"/>
    <col min="11011" max="11012" width="13" style="194" customWidth="1"/>
    <col min="11013" max="11013" width="11.88671875" style="194" customWidth="1"/>
    <col min="11014" max="11014" width="13" style="194" customWidth="1"/>
    <col min="11015" max="11015" width="17.6640625" style="194" customWidth="1"/>
    <col min="11016" max="11016" width="17.33203125" style="194" customWidth="1"/>
    <col min="11017" max="11266" width="9.109375" style="194"/>
    <col min="11267" max="11268" width="13" style="194" customWidth="1"/>
    <col min="11269" max="11269" width="11.88671875" style="194" customWidth="1"/>
    <col min="11270" max="11270" width="13" style="194" customWidth="1"/>
    <col min="11271" max="11271" width="17.6640625" style="194" customWidth="1"/>
    <col min="11272" max="11272" width="17.33203125" style="194" customWidth="1"/>
    <col min="11273" max="11522" width="9.109375" style="194"/>
    <col min="11523" max="11524" width="13" style="194" customWidth="1"/>
    <col min="11525" max="11525" width="11.88671875" style="194" customWidth="1"/>
    <col min="11526" max="11526" width="13" style="194" customWidth="1"/>
    <col min="11527" max="11527" width="17.6640625" style="194" customWidth="1"/>
    <col min="11528" max="11528" width="17.33203125" style="194" customWidth="1"/>
    <col min="11529" max="11778" width="9.109375" style="194"/>
    <col min="11779" max="11780" width="13" style="194" customWidth="1"/>
    <col min="11781" max="11781" width="11.88671875" style="194" customWidth="1"/>
    <col min="11782" max="11782" width="13" style="194" customWidth="1"/>
    <col min="11783" max="11783" width="17.6640625" style="194" customWidth="1"/>
    <col min="11784" max="11784" width="17.33203125" style="194" customWidth="1"/>
    <col min="11785" max="12034" width="9.109375" style="194"/>
    <col min="12035" max="12036" width="13" style="194" customWidth="1"/>
    <col min="12037" max="12037" width="11.88671875" style="194" customWidth="1"/>
    <col min="12038" max="12038" width="13" style="194" customWidth="1"/>
    <col min="12039" max="12039" width="17.6640625" style="194" customWidth="1"/>
    <col min="12040" max="12040" width="17.33203125" style="194" customWidth="1"/>
    <col min="12041" max="12290" width="9.109375" style="194"/>
    <col min="12291" max="12292" width="13" style="194" customWidth="1"/>
    <col min="12293" max="12293" width="11.88671875" style="194" customWidth="1"/>
    <col min="12294" max="12294" width="13" style="194" customWidth="1"/>
    <col min="12295" max="12295" width="17.6640625" style="194" customWidth="1"/>
    <col min="12296" max="12296" width="17.33203125" style="194" customWidth="1"/>
    <col min="12297" max="12546" width="9.109375" style="194"/>
    <col min="12547" max="12548" width="13" style="194" customWidth="1"/>
    <col min="12549" max="12549" width="11.88671875" style="194" customWidth="1"/>
    <col min="12550" max="12550" width="13" style="194" customWidth="1"/>
    <col min="12551" max="12551" width="17.6640625" style="194" customWidth="1"/>
    <col min="12552" max="12552" width="17.33203125" style="194" customWidth="1"/>
    <col min="12553" max="12802" width="9.109375" style="194"/>
    <col min="12803" max="12804" width="13" style="194" customWidth="1"/>
    <col min="12805" max="12805" width="11.88671875" style="194" customWidth="1"/>
    <col min="12806" max="12806" width="13" style="194" customWidth="1"/>
    <col min="12807" max="12807" width="17.6640625" style="194" customWidth="1"/>
    <col min="12808" max="12808" width="17.33203125" style="194" customWidth="1"/>
    <col min="12809" max="13058" width="9.109375" style="194"/>
    <col min="13059" max="13060" width="13" style="194" customWidth="1"/>
    <col min="13061" max="13061" width="11.88671875" style="194" customWidth="1"/>
    <col min="13062" max="13062" width="13" style="194" customWidth="1"/>
    <col min="13063" max="13063" width="17.6640625" style="194" customWidth="1"/>
    <col min="13064" max="13064" width="17.33203125" style="194" customWidth="1"/>
    <col min="13065" max="13314" width="9.109375" style="194"/>
    <col min="13315" max="13316" width="13" style="194" customWidth="1"/>
    <col min="13317" max="13317" width="11.88671875" style="194" customWidth="1"/>
    <col min="13318" max="13318" width="13" style="194" customWidth="1"/>
    <col min="13319" max="13319" width="17.6640625" style="194" customWidth="1"/>
    <col min="13320" max="13320" width="17.33203125" style="194" customWidth="1"/>
    <col min="13321" max="13570" width="9.109375" style="194"/>
    <col min="13571" max="13572" width="13" style="194" customWidth="1"/>
    <col min="13573" max="13573" width="11.88671875" style="194" customWidth="1"/>
    <col min="13574" max="13574" width="13" style="194" customWidth="1"/>
    <col min="13575" max="13575" width="17.6640625" style="194" customWidth="1"/>
    <col min="13576" max="13576" width="17.33203125" style="194" customWidth="1"/>
    <col min="13577" max="13826" width="9.109375" style="194"/>
    <col min="13827" max="13828" width="13" style="194" customWidth="1"/>
    <col min="13829" max="13829" width="11.88671875" style="194" customWidth="1"/>
    <col min="13830" max="13830" width="13" style="194" customWidth="1"/>
    <col min="13831" max="13831" width="17.6640625" style="194" customWidth="1"/>
    <col min="13832" max="13832" width="17.33203125" style="194" customWidth="1"/>
    <col min="13833" max="14082" width="9.109375" style="194"/>
    <col min="14083" max="14084" width="13" style="194" customWidth="1"/>
    <col min="14085" max="14085" width="11.88671875" style="194" customWidth="1"/>
    <col min="14086" max="14086" width="13" style="194" customWidth="1"/>
    <col min="14087" max="14087" width="17.6640625" style="194" customWidth="1"/>
    <col min="14088" max="14088" width="17.33203125" style="194" customWidth="1"/>
    <col min="14089" max="14338" width="9.109375" style="194"/>
    <col min="14339" max="14340" width="13" style="194" customWidth="1"/>
    <col min="14341" max="14341" width="11.88671875" style="194" customWidth="1"/>
    <col min="14342" max="14342" width="13" style="194" customWidth="1"/>
    <col min="14343" max="14343" width="17.6640625" style="194" customWidth="1"/>
    <col min="14344" max="14344" width="17.33203125" style="194" customWidth="1"/>
    <col min="14345" max="14594" width="9.109375" style="194"/>
    <col min="14595" max="14596" width="13" style="194" customWidth="1"/>
    <col min="14597" max="14597" width="11.88671875" style="194" customWidth="1"/>
    <col min="14598" max="14598" width="13" style="194" customWidth="1"/>
    <col min="14599" max="14599" width="17.6640625" style="194" customWidth="1"/>
    <col min="14600" max="14600" width="17.33203125" style="194" customWidth="1"/>
    <col min="14601" max="14850" width="9.109375" style="194"/>
    <col min="14851" max="14852" width="13" style="194" customWidth="1"/>
    <col min="14853" max="14853" width="11.88671875" style="194" customWidth="1"/>
    <col min="14854" max="14854" width="13" style="194" customWidth="1"/>
    <col min="14855" max="14855" width="17.6640625" style="194" customWidth="1"/>
    <col min="14856" max="14856" width="17.33203125" style="194" customWidth="1"/>
    <col min="14857" max="15106" width="9.109375" style="194"/>
    <col min="15107" max="15108" width="13" style="194" customWidth="1"/>
    <col min="15109" max="15109" width="11.88671875" style="194" customWidth="1"/>
    <col min="15110" max="15110" width="13" style="194" customWidth="1"/>
    <col min="15111" max="15111" width="17.6640625" style="194" customWidth="1"/>
    <col min="15112" max="15112" width="17.33203125" style="194" customWidth="1"/>
    <col min="15113" max="15362" width="9.109375" style="194"/>
    <col min="15363" max="15364" width="13" style="194" customWidth="1"/>
    <col min="15365" max="15365" width="11.88671875" style="194" customWidth="1"/>
    <col min="15366" max="15366" width="13" style="194" customWidth="1"/>
    <col min="15367" max="15367" width="17.6640625" style="194" customWidth="1"/>
    <col min="15368" max="15368" width="17.33203125" style="194" customWidth="1"/>
    <col min="15369" max="15618" width="9.109375" style="194"/>
    <col min="15619" max="15620" width="13" style="194" customWidth="1"/>
    <col min="15621" max="15621" width="11.88671875" style="194" customWidth="1"/>
    <col min="15622" max="15622" width="13" style="194" customWidth="1"/>
    <col min="15623" max="15623" width="17.6640625" style="194" customWidth="1"/>
    <col min="15624" max="15624" width="17.33203125" style="194" customWidth="1"/>
    <col min="15625" max="15874" width="9.109375" style="194"/>
    <col min="15875" max="15876" width="13" style="194" customWidth="1"/>
    <col min="15877" max="15877" width="11.88671875" style="194" customWidth="1"/>
    <col min="15878" max="15878" width="13" style="194" customWidth="1"/>
    <col min="15879" max="15879" width="17.6640625" style="194" customWidth="1"/>
    <col min="15880" max="15880" width="17.33203125" style="194" customWidth="1"/>
    <col min="15881" max="16130" width="9.109375" style="194"/>
    <col min="16131" max="16132" width="13" style="194" customWidth="1"/>
    <col min="16133" max="16133" width="11.88671875" style="194" customWidth="1"/>
    <col min="16134" max="16134" width="13" style="194" customWidth="1"/>
    <col min="16135" max="16135" width="17.6640625" style="194" customWidth="1"/>
    <col min="16136" max="16136" width="17.33203125" style="194" customWidth="1"/>
    <col min="16137" max="16384" width="9.109375" style="194"/>
  </cols>
  <sheetData>
    <row r="1" spans="1:14" ht="13.2">
      <c r="A1" s="8" t="s">
        <v>1168</v>
      </c>
    </row>
    <row r="2" spans="1:14" ht="13.2">
      <c r="A2" s="8" t="s">
        <v>1123</v>
      </c>
    </row>
    <row r="4" spans="1:14" ht="13.2">
      <c r="A4" s="473" t="s">
        <v>479</v>
      </c>
      <c r="B4" s="473"/>
      <c r="C4" s="473"/>
      <c r="D4" s="473"/>
      <c r="E4" s="473"/>
      <c r="F4" s="473"/>
      <c r="G4" s="473"/>
      <c r="H4" s="473"/>
    </row>
    <row r="5" spans="1:14" ht="12" thickBot="1">
      <c r="A5" s="348" t="s">
        <v>480</v>
      </c>
      <c r="B5" s="348" t="s">
        <v>481</v>
      </c>
      <c r="C5" s="349" t="s">
        <v>482</v>
      </c>
      <c r="D5" s="349" t="s">
        <v>483</v>
      </c>
      <c r="E5" s="349" t="s">
        <v>484</v>
      </c>
      <c r="F5" s="349" t="s">
        <v>485</v>
      </c>
      <c r="G5" s="349" t="s">
        <v>486</v>
      </c>
      <c r="H5" s="350" t="s">
        <v>1049</v>
      </c>
      <c r="I5" s="350" t="s">
        <v>1050</v>
      </c>
      <c r="J5" s="349" t="s">
        <v>1051</v>
      </c>
      <c r="K5" s="350" t="s">
        <v>1052</v>
      </c>
      <c r="L5" s="350" t="s">
        <v>1053</v>
      </c>
      <c r="M5" s="350" t="s">
        <v>1054</v>
      </c>
      <c r="N5" s="350" t="s">
        <v>487</v>
      </c>
    </row>
    <row r="6" spans="1:14">
      <c r="A6" s="195">
        <v>2008</v>
      </c>
      <c r="B6" s="196">
        <v>1</v>
      </c>
      <c r="C6" s="197">
        <v>54256.150999999998</v>
      </c>
      <c r="D6" s="197">
        <v>16065</v>
      </c>
      <c r="E6" s="198"/>
      <c r="F6" s="197">
        <v>655.96199999999999</v>
      </c>
      <c r="G6" s="197"/>
      <c r="H6" s="197">
        <f t="shared" ref="H6:H29" si="0">SUM(C6:G6)</f>
        <v>70977.112999999998</v>
      </c>
    </row>
    <row r="7" spans="1:14">
      <c r="A7" s="195">
        <v>2008</v>
      </c>
      <c r="B7" s="196">
        <v>2</v>
      </c>
      <c r="C7" s="197">
        <v>51438.02</v>
      </c>
      <c r="D7" s="197">
        <v>18675</v>
      </c>
      <c r="F7" s="197">
        <v>619.11699999999996</v>
      </c>
      <c r="G7" s="197"/>
      <c r="H7" s="197">
        <f t="shared" si="0"/>
        <v>70732.136999999988</v>
      </c>
    </row>
    <row r="8" spans="1:14">
      <c r="A8" s="195">
        <v>2008</v>
      </c>
      <c r="B8" s="196">
        <v>3</v>
      </c>
      <c r="C8" s="197">
        <v>53909.591</v>
      </c>
      <c r="D8" s="197">
        <v>21230</v>
      </c>
      <c r="F8" s="197">
        <v>295.18900000000002</v>
      </c>
      <c r="G8" s="197"/>
      <c r="H8" s="197">
        <f t="shared" si="0"/>
        <v>75434.78</v>
      </c>
    </row>
    <row r="9" spans="1:14">
      <c r="A9" s="195">
        <v>2008</v>
      </c>
      <c r="B9" s="196">
        <v>4</v>
      </c>
      <c r="C9" s="197">
        <v>58070.207999999999</v>
      </c>
      <c r="D9" s="197">
        <v>25200</v>
      </c>
      <c r="F9" s="197">
        <v>659.91099999999994</v>
      </c>
      <c r="G9" s="197"/>
      <c r="H9" s="197">
        <f t="shared" si="0"/>
        <v>83930.118999999992</v>
      </c>
    </row>
    <row r="10" spans="1:14">
      <c r="A10" s="195">
        <v>2008</v>
      </c>
      <c r="B10" s="196">
        <v>5</v>
      </c>
      <c r="C10" s="197">
        <v>57682.351999999999</v>
      </c>
      <c r="D10" s="197">
        <v>24595</v>
      </c>
      <c r="F10" s="197">
        <v>642.32100000000003</v>
      </c>
      <c r="G10" s="197"/>
      <c r="H10" s="197">
        <f t="shared" si="0"/>
        <v>82919.672999999995</v>
      </c>
    </row>
    <row r="11" spans="1:14">
      <c r="A11" s="195">
        <v>2008</v>
      </c>
      <c r="B11" s="196">
        <v>6</v>
      </c>
      <c r="C11" s="197">
        <v>67919.680999999997</v>
      </c>
      <c r="D11" s="197">
        <v>25695</v>
      </c>
      <c r="F11" s="197">
        <v>601.43499999999995</v>
      </c>
      <c r="G11" s="197"/>
      <c r="H11" s="197">
        <f t="shared" si="0"/>
        <v>94216.115999999995</v>
      </c>
    </row>
    <row r="12" spans="1:14">
      <c r="A12" s="195">
        <v>2008</v>
      </c>
      <c r="B12" s="196">
        <v>7</v>
      </c>
      <c r="C12" s="197">
        <v>71794.600000000006</v>
      </c>
      <c r="D12" s="197">
        <v>23085</v>
      </c>
      <c r="F12" s="197">
        <v>615.66700000000003</v>
      </c>
      <c r="G12" s="197"/>
      <c r="H12" s="197">
        <f t="shared" si="0"/>
        <v>95495.267000000007</v>
      </c>
    </row>
    <row r="13" spans="1:14">
      <c r="A13" s="195">
        <v>2008</v>
      </c>
      <c r="B13" s="196">
        <v>8</v>
      </c>
      <c r="C13" s="197">
        <v>73957.001999999993</v>
      </c>
      <c r="D13" s="197">
        <v>23040</v>
      </c>
      <c r="F13" s="197">
        <v>643.12400000000002</v>
      </c>
      <c r="G13" s="197"/>
      <c r="H13" s="197">
        <f t="shared" si="0"/>
        <v>97640.125999999989</v>
      </c>
    </row>
    <row r="14" spans="1:14">
      <c r="A14" s="195">
        <v>2008</v>
      </c>
      <c r="B14" s="196">
        <v>9</v>
      </c>
      <c r="C14" s="197">
        <v>73492.164999999994</v>
      </c>
      <c r="D14" s="197">
        <v>23130</v>
      </c>
      <c r="F14" s="197">
        <v>597.28899999999999</v>
      </c>
      <c r="G14" s="197"/>
      <c r="H14" s="197">
        <f t="shared" si="0"/>
        <v>97219.453999999998</v>
      </c>
    </row>
    <row r="15" spans="1:14">
      <c r="A15" s="195">
        <v>2008</v>
      </c>
      <c r="B15" s="196">
        <v>10</v>
      </c>
      <c r="C15" s="197">
        <v>62794.548000000003</v>
      </c>
      <c r="D15" s="197">
        <v>21330</v>
      </c>
      <c r="F15" s="197">
        <v>589.96900000000005</v>
      </c>
      <c r="G15" s="197"/>
      <c r="H15" s="197">
        <f t="shared" si="0"/>
        <v>84714.517000000007</v>
      </c>
    </row>
    <row r="16" spans="1:14">
      <c r="A16" s="195">
        <v>2008</v>
      </c>
      <c r="B16" s="196">
        <v>11</v>
      </c>
      <c r="C16" s="197">
        <v>57611.892999999996</v>
      </c>
      <c r="D16" s="197">
        <v>19440</v>
      </c>
      <c r="F16" s="197">
        <v>506.46699999999998</v>
      </c>
      <c r="G16" s="197"/>
      <c r="H16" s="197">
        <f t="shared" si="0"/>
        <v>77558.36</v>
      </c>
    </row>
    <row r="17" spans="1:15">
      <c r="A17" s="195">
        <v>2008</v>
      </c>
      <c r="B17" s="196">
        <v>12</v>
      </c>
      <c r="C17" s="197">
        <v>45201.201000000001</v>
      </c>
      <c r="D17" s="197">
        <v>16605</v>
      </c>
      <c r="E17" s="199"/>
      <c r="F17" s="197">
        <v>531.90200000000004</v>
      </c>
      <c r="G17" s="197">
        <v>0</v>
      </c>
      <c r="H17" s="197">
        <f t="shared" si="0"/>
        <v>62338.103000000003</v>
      </c>
    </row>
    <row r="18" spans="1:15">
      <c r="A18" s="195">
        <v>2009</v>
      </c>
      <c r="B18" s="196">
        <v>1</v>
      </c>
      <c r="C18" s="197">
        <v>47513.018000000004</v>
      </c>
      <c r="D18" s="197">
        <v>16200</v>
      </c>
      <c r="E18" s="198"/>
      <c r="F18" s="197">
        <v>656.68100000000004</v>
      </c>
      <c r="G18" s="197">
        <v>3250</v>
      </c>
      <c r="H18" s="197">
        <f t="shared" si="0"/>
        <v>67619.698999999993</v>
      </c>
      <c r="J18" s="200"/>
      <c r="K18" s="200"/>
      <c r="L18" s="200"/>
      <c r="M18" s="200"/>
      <c r="N18" s="200"/>
      <c r="O18" s="200"/>
    </row>
    <row r="19" spans="1:15">
      <c r="A19" s="195">
        <v>2009</v>
      </c>
      <c r="B19" s="196">
        <v>2</v>
      </c>
      <c r="C19" s="197">
        <v>48532.175999999999</v>
      </c>
      <c r="D19" s="197">
        <v>16245</v>
      </c>
      <c r="F19" s="197">
        <v>611.02</v>
      </c>
      <c r="G19" s="197">
        <v>0</v>
      </c>
      <c r="H19" s="197">
        <f t="shared" si="0"/>
        <v>65388.195999999996</v>
      </c>
      <c r="J19" s="200"/>
      <c r="K19" s="200"/>
      <c r="L19" s="200"/>
      <c r="M19" s="200"/>
      <c r="N19" s="200"/>
      <c r="O19" s="200"/>
    </row>
    <row r="20" spans="1:15">
      <c r="A20" s="195">
        <v>2009</v>
      </c>
      <c r="B20" s="196">
        <v>3</v>
      </c>
      <c r="C20" s="197">
        <v>44843.898999999998</v>
      </c>
      <c r="D20" s="197">
        <v>15795</v>
      </c>
      <c r="F20" s="197">
        <v>417.03899999999999</v>
      </c>
      <c r="G20" s="197">
        <v>10550</v>
      </c>
      <c r="H20" s="197">
        <f t="shared" si="0"/>
        <v>71605.937999999995</v>
      </c>
      <c r="J20" s="200"/>
      <c r="K20" s="200"/>
      <c r="L20" s="200"/>
      <c r="M20" s="200"/>
      <c r="N20" s="200"/>
      <c r="O20" s="200"/>
    </row>
    <row r="21" spans="1:15">
      <c r="A21" s="195">
        <v>2009</v>
      </c>
      <c r="B21" s="196">
        <v>4</v>
      </c>
      <c r="C21" s="197">
        <v>51885.582000000002</v>
      </c>
      <c r="D21" s="197">
        <v>17100</v>
      </c>
      <c r="F21" s="197">
        <v>611.95299999999997</v>
      </c>
      <c r="G21" s="197">
        <v>19400</v>
      </c>
      <c r="H21" s="197">
        <f t="shared" si="0"/>
        <v>88997.534999999989</v>
      </c>
      <c r="J21" s="200"/>
      <c r="K21" s="200"/>
      <c r="L21" s="200"/>
      <c r="M21" s="200"/>
      <c r="N21" s="200"/>
      <c r="O21" s="200"/>
    </row>
    <row r="22" spans="1:15">
      <c r="A22" s="195">
        <v>2009</v>
      </c>
      <c r="B22" s="196">
        <v>5</v>
      </c>
      <c r="C22" s="197">
        <v>57070.319000000003</v>
      </c>
      <c r="D22" s="197">
        <v>17465</v>
      </c>
      <c r="F22" s="197">
        <v>553.96199999999999</v>
      </c>
      <c r="G22" s="197">
        <v>14850</v>
      </c>
      <c r="H22" s="197">
        <f t="shared" si="0"/>
        <v>89939.281000000003</v>
      </c>
      <c r="J22" s="200"/>
      <c r="K22" s="200"/>
      <c r="L22" s="200"/>
      <c r="M22" s="200"/>
      <c r="N22" s="200"/>
      <c r="O22" s="200"/>
    </row>
    <row r="23" spans="1:15">
      <c r="A23" s="195">
        <v>2009</v>
      </c>
      <c r="B23" s="196">
        <v>6</v>
      </c>
      <c r="C23" s="197">
        <v>64566.028999999995</v>
      </c>
      <c r="D23" s="197">
        <v>20115</v>
      </c>
      <c r="F23" s="197">
        <v>608.64499999999998</v>
      </c>
      <c r="G23" s="197">
        <v>18150</v>
      </c>
      <c r="H23" s="197">
        <f t="shared" si="0"/>
        <v>103439.674</v>
      </c>
      <c r="J23" s="200"/>
      <c r="K23" s="200"/>
      <c r="L23" s="200"/>
      <c r="M23" s="200"/>
      <c r="N23" s="200"/>
      <c r="O23" s="200"/>
    </row>
    <row r="24" spans="1:15">
      <c r="A24" s="195">
        <v>2009</v>
      </c>
      <c r="B24" s="196">
        <v>7</v>
      </c>
      <c r="C24" s="197">
        <v>67422.285999999993</v>
      </c>
      <c r="D24" s="197">
        <v>21060</v>
      </c>
      <c r="F24" s="197">
        <v>503.77800000000002</v>
      </c>
      <c r="G24" s="197">
        <v>21525</v>
      </c>
      <c r="H24" s="197">
        <f t="shared" si="0"/>
        <v>110511.064</v>
      </c>
      <c r="J24" s="200"/>
      <c r="K24" s="200"/>
      <c r="L24" s="200"/>
      <c r="M24" s="200"/>
      <c r="N24" s="200"/>
      <c r="O24" s="200"/>
    </row>
    <row r="25" spans="1:15">
      <c r="A25" s="195">
        <v>2009</v>
      </c>
      <c r="B25" s="196">
        <v>8</v>
      </c>
      <c r="C25" s="197">
        <v>75359.653000000006</v>
      </c>
      <c r="D25" s="197">
        <v>22185</v>
      </c>
      <c r="F25" s="197">
        <v>593.649</v>
      </c>
      <c r="G25" s="197">
        <v>29850</v>
      </c>
      <c r="H25" s="197">
        <f t="shared" si="0"/>
        <v>127988.30200000001</v>
      </c>
      <c r="J25" s="200"/>
      <c r="K25" s="200"/>
      <c r="L25" s="200"/>
      <c r="M25" s="200"/>
      <c r="N25" s="200"/>
      <c r="O25" s="200"/>
    </row>
    <row r="26" spans="1:15">
      <c r="A26" s="195">
        <v>2009</v>
      </c>
      <c r="B26" s="196">
        <v>9</v>
      </c>
      <c r="C26" s="197">
        <v>74640.707999999999</v>
      </c>
      <c r="D26" s="197">
        <v>22770</v>
      </c>
      <c r="F26" s="197">
        <v>525.66899999999998</v>
      </c>
      <c r="G26" s="197">
        <v>30150</v>
      </c>
      <c r="H26" s="197">
        <f t="shared" si="0"/>
        <v>128086.37699999999</v>
      </c>
      <c r="J26" s="200"/>
      <c r="K26" s="200"/>
      <c r="L26" s="200"/>
      <c r="M26" s="200"/>
      <c r="N26" s="200"/>
      <c r="O26" s="200"/>
    </row>
    <row r="27" spans="1:15">
      <c r="A27" s="195">
        <v>2009</v>
      </c>
      <c r="B27" s="196">
        <v>10</v>
      </c>
      <c r="C27" s="197">
        <v>65199.351999999999</v>
      </c>
      <c r="D27" s="197">
        <v>21060</v>
      </c>
      <c r="F27" s="197">
        <v>539.79</v>
      </c>
      <c r="G27" s="197">
        <v>31425</v>
      </c>
      <c r="H27" s="197">
        <f t="shared" si="0"/>
        <v>118224.14199999999</v>
      </c>
      <c r="J27" s="200"/>
      <c r="K27" s="200"/>
      <c r="L27" s="200"/>
      <c r="M27" s="200"/>
      <c r="N27" s="200"/>
      <c r="O27" s="200"/>
    </row>
    <row r="28" spans="1:15">
      <c r="A28" s="195">
        <v>2009</v>
      </c>
      <c r="B28" s="196">
        <v>11</v>
      </c>
      <c r="C28" s="197">
        <v>63729.235000000001</v>
      </c>
      <c r="D28" s="197">
        <v>19440</v>
      </c>
      <c r="F28" s="197">
        <v>500.00099999999998</v>
      </c>
      <c r="G28" s="197">
        <v>19400</v>
      </c>
      <c r="H28" s="197">
        <f t="shared" si="0"/>
        <v>103069.236</v>
      </c>
    </row>
    <row r="29" spans="1:15">
      <c r="A29" s="195">
        <v>2009</v>
      </c>
      <c r="B29" s="196">
        <v>12</v>
      </c>
      <c r="C29" s="197">
        <v>49920.963000000003</v>
      </c>
      <c r="D29" s="197">
        <v>16583</v>
      </c>
      <c r="E29" s="199"/>
      <c r="F29" s="197">
        <v>347.55399999999997</v>
      </c>
      <c r="G29" s="197">
        <v>13200</v>
      </c>
      <c r="H29" s="197">
        <f t="shared" si="0"/>
        <v>80051.517000000007</v>
      </c>
      <c r="J29" s="200"/>
      <c r="K29" s="200"/>
      <c r="L29" s="200"/>
      <c r="M29" s="200"/>
      <c r="N29" s="200"/>
    </row>
    <row r="30" spans="1:15">
      <c r="A30" s="342">
        <v>2010</v>
      </c>
      <c r="B30" s="343">
        <v>1</v>
      </c>
      <c r="C30" s="344">
        <v>60299.988451179393</v>
      </c>
      <c r="D30" s="344">
        <v>16110</v>
      </c>
      <c r="E30" s="344">
        <v>0</v>
      </c>
      <c r="F30" s="344">
        <v>430.14699999999999</v>
      </c>
      <c r="G30" s="344">
        <v>4950</v>
      </c>
      <c r="H30" s="344"/>
      <c r="I30" s="344"/>
      <c r="J30" s="344"/>
      <c r="K30" s="344"/>
      <c r="L30" s="344"/>
      <c r="M30" s="344"/>
      <c r="N30" s="344">
        <f t="shared" ref="N30:N93" si="1">SUM(C30:M30)</f>
        <v>81790.135451179391</v>
      </c>
    </row>
    <row r="31" spans="1:15">
      <c r="A31" s="342">
        <v>2010</v>
      </c>
      <c r="B31" s="343">
        <v>2</v>
      </c>
      <c r="C31" s="344">
        <v>60483.441837226535</v>
      </c>
      <c r="D31" s="344">
        <v>16200</v>
      </c>
      <c r="E31" s="344">
        <v>109394.3</v>
      </c>
      <c r="F31" s="344">
        <v>436.29700000000003</v>
      </c>
      <c r="G31" s="344">
        <v>0</v>
      </c>
      <c r="H31" s="344"/>
      <c r="I31" s="344"/>
      <c r="J31" s="344"/>
      <c r="K31" s="344"/>
      <c r="L31" s="344"/>
      <c r="M31" s="344"/>
      <c r="N31" s="344">
        <f t="shared" si="1"/>
        <v>186514.03883722654</v>
      </c>
    </row>
    <row r="32" spans="1:15">
      <c r="A32" s="342">
        <v>2010</v>
      </c>
      <c r="B32" s="343">
        <v>3</v>
      </c>
      <c r="C32" s="344">
        <v>57032.151616008843</v>
      </c>
      <c r="D32" s="344">
        <v>15480</v>
      </c>
      <c r="E32" s="344">
        <v>85973.099000000002</v>
      </c>
      <c r="F32" s="344">
        <v>253.86799999999999</v>
      </c>
      <c r="G32" s="344">
        <v>0</v>
      </c>
      <c r="H32" s="344"/>
      <c r="I32" s="344"/>
      <c r="J32" s="344"/>
      <c r="K32" s="344"/>
      <c r="L32" s="344"/>
      <c r="M32" s="344"/>
      <c r="N32" s="344">
        <f t="shared" si="1"/>
        <v>158739.11861600881</v>
      </c>
    </row>
    <row r="33" spans="1:14">
      <c r="A33" s="342">
        <v>2010</v>
      </c>
      <c r="B33" s="343">
        <v>4</v>
      </c>
      <c r="C33" s="344">
        <v>65172.989704728556</v>
      </c>
      <c r="D33" s="344">
        <v>17055</v>
      </c>
      <c r="E33" s="344">
        <v>88619.247000000003</v>
      </c>
      <c r="F33" s="344">
        <v>615.59</v>
      </c>
      <c r="G33" s="344">
        <v>0</v>
      </c>
      <c r="H33" s="344"/>
      <c r="I33" s="344"/>
      <c r="J33" s="344"/>
      <c r="K33" s="344"/>
      <c r="L33" s="344"/>
      <c r="M33" s="344"/>
      <c r="N33" s="344">
        <f t="shared" si="1"/>
        <v>171462.82670472856</v>
      </c>
    </row>
    <row r="34" spans="1:14">
      <c r="A34" s="342">
        <v>2010</v>
      </c>
      <c r="B34" s="343">
        <v>5</v>
      </c>
      <c r="C34" s="344">
        <v>68428.207606242286</v>
      </c>
      <c r="D34" s="344">
        <v>17235</v>
      </c>
      <c r="E34" s="344">
        <v>86660.504000000001</v>
      </c>
      <c r="F34" s="344">
        <v>593.88499999999999</v>
      </c>
      <c r="G34" s="344">
        <v>0</v>
      </c>
      <c r="H34" s="344"/>
      <c r="I34" s="344"/>
      <c r="J34" s="344"/>
      <c r="K34" s="344"/>
      <c r="L34" s="344"/>
      <c r="M34" s="344"/>
      <c r="N34" s="344">
        <f t="shared" si="1"/>
        <v>172917.5966062423</v>
      </c>
    </row>
    <row r="35" spans="1:14">
      <c r="A35" s="342">
        <v>2010</v>
      </c>
      <c r="B35" s="343">
        <v>6</v>
      </c>
      <c r="C35" s="344">
        <v>77442.24168351703</v>
      </c>
      <c r="D35" s="344">
        <v>20250</v>
      </c>
      <c r="E35" s="344">
        <v>111143.427</v>
      </c>
      <c r="F35" s="344">
        <v>668.79899999999998</v>
      </c>
      <c r="G35" s="344">
        <v>0</v>
      </c>
      <c r="H35" s="344"/>
      <c r="I35" s="344"/>
      <c r="J35" s="344"/>
      <c r="K35" s="344"/>
      <c r="L35" s="344"/>
      <c r="M35" s="344"/>
      <c r="N35" s="344">
        <f t="shared" si="1"/>
        <v>209504.46768351702</v>
      </c>
    </row>
    <row r="36" spans="1:14">
      <c r="A36" s="342">
        <v>2010</v>
      </c>
      <c r="B36" s="343">
        <v>7</v>
      </c>
      <c r="C36" s="344">
        <v>84281.240863979998</v>
      </c>
      <c r="D36" s="344">
        <v>21060</v>
      </c>
      <c r="E36" s="344">
        <v>115273.648</v>
      </c>
      <c r="F36" s="344">
        <v>467.71600000000001</v>
      </c>
      <c r="G36" s="344">
        <v>0</v>
      </c>
      <c r="H36" s="344"/>
      <c r="I36" s="344"/>
      <c r="J36" s="344"/>
      <c r="K36" s="344"/>
      <c r="L36" s="344"/>
      <c r="M36" s="344"/>
      <c r="N36" s="344">
        <f t="shared" si="1"/>
        <v>221082.60486398</v>
      </c>
    </row>
    <row r="37" spans="1:14">
      <c r="A37" s="342">
        <v>2010</v>
      </c>
      <c r="B37" s="343">
        <v>8</v>
      </c>
      <c r="C37" s="344">
        <v>92164.6687328923</v>
      </c>
      <c r="D37" s="344">
        <v>22275</v>
      </c>
      <c r="E37" s="344">
        <v>113803.861</v>
      </c>
      <c r="F37" s="344">
        <v>593.03899999999999</v>
      </c>
      <c r="G37" s="344">
        <v>0</v>
      </c>
      <c r="H37" s="344"/>
      <c r="I37" s="344"/>
      <c r="J37" s="344"/>
      <c r="K37" s="344"/>
      <c r="L37" s="344"/>
      <c r="M37" s="344"/>
      <c r="N37" s="344">
        <f t="shared" si="1"/>
        <v>228836.56873289228</v>
      </c>
    </row>
    <row r="38" spans="1:14">
      <c r="A38" s="342">
        <v>2010</v>
      </c>
      <c r="B38" s="343">
        <v>9</v>
      </c>
      <c r="C38" s="344">
        <v>91376.741205173661</v>
      </c>
      <c r="D38" s="344">
        <v>22815</v>
      </c>
      <c r="E38" s="344">
        <v>113071.015</v>
      </c>
      <c r="F38" s="344">
        <v>586.66099999999994</v>
      </c>
      <c r="G38" s="344">
        <v>0</v>
      </c>
      <c r="H38" s="344"/>
      <c r="I38" s="344"/>
      <c r="J38" s="344"/>
      <c r="K38" s="344"/>
      <c r="L38" s="344"/>
      <c r="M38" s="344"/>
      <c r="N38" s="344">
        <f t="shared" si="1"/>
        <v>227849.41720517367</v>
      </c>
    </row>
    <row r="39" spans="1:14">
      <c r="A39" s="342">
        <v>2010</v>
      </c>
      <c r="B39" s="343">
        <v>10</v>
      </c>
      <c r="C39" s="344">
        <v>77744.790810515871</v>
      </c>
      <c r="D39" s="344">
        <v>21060</v>
      </c>
      <c r="E39" s="344">
        <v>106584.899</v>
      </c>
      <c r="F39" s="344">
        <v>556.12</v>
      </c>
      <c r="G39" s="344">
        <v>0</v>
      </c>
      <c r="H39" s="344"/>
      <c r="I39" s="344"/>
      <c r="J39" s="344"/>
      <c r="K39" s="344"/>
      <c r="L39" s="344"/>
      <c r="M39" s="344"/>
      <c r="N39" s="344">
        <f t="shared" si="1"/>
        <v>205945.80981051587</v>
      </c>
    </row>
    <row r="40" spans="1:14">
      <c r="A40" s="342">
        <v>2010</v>
      </c>
      <c r="B40" s="343">
        <v>11</v>
      </c>
      <c r="C40" s="344">
        <v>71883.979389232336</v>
      </c>
      <c r="D40" s="344">
        <v>19395</v>
      </c>
      <c r="E40" s="344">
        <v>95246.997000000003</v>
      </c>
      <c r="F40" s="344">
        <v>597.32399999999996</v>
      </c>
      <c r="G40" s="344">
        <v>0</v>
      </c>
      <c r="H40" s="344"/>
      <c r="I40" s="344"/>
      <c r="J40" s="344"/>
      <c r="K40" s="344"/>
      <c r="L40" s="344"/>
      <c r="M40" s="344"/>
      <c r="N40" s="344">
        <f t="shared" si="1"/>
        <v>187123.30038923232</v>
      </c>
    </row>
    <row r="41" spans="1:14">
      <c r="A41" s="342">
        <v>2010</v>
      </c>
      <c r="B41" s="343">
        <v>12</v>
      </c>
      <c r="C41" s="344">
        <v>59158.326257408182</v>
      </c>
      <c r="D41" s="344">
        <v>16560</v>
      </c>
      <c r="E41" s="344">
        <v>83461.894</v>
      </c>
      <c r="F41" s="344">
        <v>530.99099999999999</v>
      </c>
      <c r="G41" s="344">
        <v>0</v>
      </c>
      <c r="H41" s="344"/>
      <c r="I41" s="344"/>
      <c r="J41" s="344"/>
      <c r="K41" s="344"/>
      <c r="L41" s="344"/>
      <c r="M41" s="344"/>
      <c r="N41" s="344">
        <f t="shared" si="1"/>
        <v>159711.2112574082</v>
      </c>
    </row>
    <row r="42" spans="1:14">
      <c r="A42" s="342">
        <v>2011</v>
      </c>
      <c r="B42" s="343">
        <v>1</v>
      </c>
      <c r="C42" s="344">
        <v>61041.344379682385</v>
      </c>
      <c r="D42" s="344">
        <v>18045</v>
      </c>
      <c r="E42" s="344">
        <v>101294.148</v>
      </c>
      <c r="F42" s="344">
        <v>692.06799999999998</v>
      </c>
      <c r="G42" s="344">
        <v>0</v>
      </c>
      <c r="H42" s="344"/>
      <c r="I42" s="344"/>
      <c r="J42" s="344"/>
      <c r="K42" s="344"/>
      <c r="L42" s="344"/>
      <c r="M42" s="344"/>
      <c r="N42" s="344">
        <f t="shared" si="1"/>
        <v>181072.56037968237</v>
      </c>
    </row>
    <row r="43" spans="1:14">
      <c r="A43" s="342">
        <v>2011</v>
      </c>
      <c r="B43" s="343">
        <v>2</v>
      </c>
      <c r="C43" s="344">
        <v>61227.053226449229</v>
      </c>
      <c r="D43" s="344">
        <v>16110</v>
      </c>
      <c r="E43" s="344">
        <v>88944.758000000002</v>
      </c>
      <c r="F43" s="344">
        <v>618.84900000000005</v>
      </c>
      <c r="G43" s="344">
        <v>0</v>
      </c>
      <c r="H43" s="344"/>
      <c r="I43" s="344"/>
      <c r="J43" s="344"/>
      <c r="K43" s="344"/>
      <c r="L43" s="344"/>
      <c r="M43" s="344"/>
      <c r="N43" s="344">
        <f t="shared" si="1"/>
        <v>166900.66022644922</v>
      </c>
    </row>
    <row r="44" spans="1:14">
      <c r="A44" s="342">
        <v>2011</v>
      </c>
      <c r="B44" s="343">
        <v>3</v>
      </c>
      <c r="C44" s="344">
        <v>57733.331248075301</v>
      </c>
      <c r="D44" s="344">
        <v>15435</v>
      </c>
      <c r="E44" s="344">
        <v>80799.967000000004</v>
      </c>
      <c r="F44" s="344">
        <v>355.99700000000001</v>
      </c>
      <c r="G44" s="344">
        <v>0</v>
      </c>
      <c r="H44" s="344"/>
      <c r="I44" s="344"/>
      <c r="J44" s="344"/>
      <c r="K44" s="344"/>
      <c r="L44" s="344"/>
      <c r="M44" s="344"/>
      <c r="N44" s="344">
        <f t="shared" si="1"/>
        <v>154324.2952480753</v>
      </c>
    </row>
    <row r="45" spans="1:14">
      <c r="A45" s="342">
        <v>2011</v>
      </c>
      <c r="B45" s="343">
        <v>4</v>
      </c>
      <c r="C45" s="344">
        <v>65974.256562930095</v>
      </c>
      <c r="D45" s="344">
        <v>17100</v>
      </c>
      <c r="E45" s="344">
        <v>92072.525999999998</v>
      </c>
      <c r="F45" s="344">
        <v>723.96900000000005</v>
      </c>
      <c r="G45" s="344">
        <v>0</v>
      </c>
      <c r="H45" s="344"/>
      <c r="I45" s="344"/>
      <c r="J45" s="344"/>
      <c r="K45" s="344"/>
      <c r="L45" s="344"/>
      <c r="M45" s="344"/>
      <c r="N45" s="344">
        <f t="shared" si="1"/>
        <v>175870.75156293009</v>
      </c>
    </row>
    <row r="46" spans="1:14">
      <c r="A46" s="342">
        <v>2011</v>
      </c>
      <c r="B46" s="343">
        <v>5</v>
      </c>
      <c r="C46" s="344">
        <v>69269.495617877546</v>
      </c>
      <c r="D46" s="344">
        <v>17325</v>
      </c>
      <c r="E46" s="344">
        <v>104888.65700000001</v>
      </c>
      <c r="F46" s="344">
        <v>688.89300000000003</v>
      </c>
      <c r="G46" s="344">
        <v>0</v>
      </c>
      <c r="H46" s="344"/>
      <c r="I46" s="344"/>
      <c r="J46" s="344"/>
      <c r="K46" s="344"/>
      <c r="L46" s="344"/>
      <c r="M46" s="344"/>
      <c r="N46" s="344">
        <f t="shared" si="1"/>
        <v>192172.04561787756</v>
      </c>
    </row>
    <row r="47" spans="1:14">
      <c r="A47" s="342">
        <v>2011</v>
      </c>
      <c r="B47" s="343">
        <v>6</v>
      </c>
      <c r="C47" s="344">
        <v>68847.198000000004</v>
      </c>
      <c r="D47" s="344">
        <v>20115</v>
      </c>
      <c r="E47" s="344">
        <v>107074.308</v>
      </c>
      <c r="F47" s="344">
        <v>765.34199999999998</v>
      </c>
      <c r="G47" s="344">
        <v>0</v>
      </c>
      <c r="H47" s="344"/>
      <c r="I47" s="344"/>
      <c r="J47" s="344"/>
      <c r="K47" s="344"/>
      <c r="L47" s="344"/>
      <c r="M47" s="344"/>
      <c r="N47" s="344">
        <f t="shared" si="1"/>
        <v>196801.848</v>
      </c>
    </row>
    <row r="48" spans="1:14">
      <c r="A48" s="342">
        <v>2011</v>
      </c>
      <c r="B48" s="343">
        <v>7</v>
      </c>
      <c r="C48" s="344">
        <v>72436.462</v>
      </c>
      <c r="D48" s="344">
        <v>21060</v>
      </c>
      <c r="E48" s="344">
        <v>108087.621</v>
      </c>
      <c r="F48" s="344">
        <v>633.72699999999998</v>
      </c>
      <c r="G48" s="344">
        <v>0</v>
      </c>
      <c r="H48" s="344"/>
      <c r="I48" s="344"/>
      <c r="J48" s="344"/>
      <c r="K48" s="344"/>
      <c r="L48" s="344"/>
      <c r="M48" s="344"/>
      <c r="N48" s="344">
        <f t="shared" si="1"/>
        <v>202217.81</v>
      </c>
    </row>
    <row r="49" spans="1:14">
      <c r="A49" s="342">
        <v>2011</v>
      </c>
      <c r="B49" s="343">
        <v>8</v>
      </c>
      <c r="C49" s="344">
        <v>80409.620999999999</v>
      </c>
      <c r="D49" s="344">
        <v>22140</v>
      </c>
      <c r="E49" s="344">
        <v>112792.205</v>
      </c>
      <c r="F49" s="344">
        <v>622.54</v>
      </c>
      <c r="G49" s="344">
        <v>0</v>
      </c>
      <c r="H49" s="344"/>
      <c r="I49" s="344"/>
      <c r="J49" s="344"/>
      <c r="K49" s="344"/>
      <c r="L49" s="344"/>
      <c r="M49" s="344"/>
      <c r="N49" s="344">
        <f t="shared" si="1"/>
        <v>215964.36600000001</v>
      </c>
    </row>
    <row r="50" spans="1:14">
      <c r="A50" s="342">
        <v>2011</v>
      </c>
      <c r="B50" s="343">
        <v>9</v>
      </c>
      <c r="C50" s="344">
        <v>76752.611000000004</v>
      </c>
      <c r="D50" s="344">
        <v>22770</v>
      </c>
      <c r="E50" s="344">
        <v>114067.916</v>
      </c>
      <c r="F50" s="344">
        <v>581.34400000000005</v>
      </c>
      <c r="G50" s="344">
        <v>0</v>
      </c>
      <c r="H50" s="344"/>
      <c r="I50" s="344"/>
      <c r="J50" s="344"/>
      <c r="K50" s="344"/>
      <c r="L50" s="344"/>
      <c r="M50" s="344"/>
      <c r="N50" s="344">
        <f t="shared" si="1"/>
        <v>214171.87100000001</v>
      </c>
    </row>
    <row r="51" spans="1:14">
      <c r="A51" s="342">
        <v>2011</v>
      </c>
      <c r="B51" s="343">
        <v>10</v>
      </c>
      <c r="C51" s="344">
        <v>69116.777000000002</v>
      </c>
      <c r="D51" s="344">
        <v>21060</v>
      </c>
      <c r="E51" s="344">
        <v>107230.47500000001</v>
      </c>
      <c r="F51" s="344">
        <v>614.32799999999997</v>
      </c>
      <c r="G51" s="344">
        <v>0</v>
      </c>
      <c r="H51" s="344"/>
      <c r="I51" s="344">
        <v>0</v>
      </c>
      <c r="J51" s="344"/>
      <c r="K51" s="344"/>
      <c r="L51" s="344"/>
      <c r="M51" s="344"/>
      <c r="N51" s="344">
        <f t="shared" si="1"/>
        <v>198021.58000000002</v>
      </c>
    </row>
    <row r="52" spans="1:14">
      <c r="A52" s="342">
        <v>2011</v>
      </c>
      <c r="B52" s="343">
        <v>11</v>
      </c>
      <c r="C52" s="344">
        <v>56226.877</v>
      </c>
      <c r="D52" s="344">
        <v>20970</v>
      </c>
      <c r="E52" s="344">
        <v>91884.466</v>
      </c>
      <c r="F52" s="344">
        <v>488.70699999999999</v>
      </c>
      <c r="G52" s="344">
        <v>0</v>
      </c>
      <c r="H52" s="344"/>
      <c r="I52" s="344">
        <v>4846.848</v>
      </c>
      <c r="J52" s="344"/>
      <c r="K52" s="344"/>
      <c r="L52" s="344"/>
      <c r="M52" s="344"/>
      <c r="N52" s="344">
        <f t="shared" si="1"/>
        <v>174416.89799999999</v>
      </c>
    </row>
    <row r="53" spans="1:14">
      <c r="A53" s="342">
        <v>2011</v>
      </c>
      <c r="B53" s="343">
        <v>12</v>
      </c>
      <c r="C53" s="344">
        <v>51407.406999999999</v>
      </c>
      <c r="D53" s="344">
        <v>16560</v>
      </c>
      <c r="E53" s="344">
        <v>84513.237999999998</v>
      </c>
      <c r="F53" s="344">
        <v>622.82799999999997</v>
      </c>
      <c r="G53" s="344">
        <v>0</v>
      </c>
      <c r="H53" s="344"/>
      <c r="I53" s="344">
        <v>4334.5439999999999</v>
      </c>
      <c r="J53" s="344"/>
      <c r="K53" s="344"/>
      <c r="L53" s="344"/>
      <c r="M53" s="344"/>
      <c r="N53" s="344">
        <f t="shared" si="1"/>
        <v>157438.01700000002</v>
      </c>
    </row>
    <row r="54" spans="1:14">
      <c r="A54" s="342">
        <v>2012</v>
      </c>
      <c r="B54" s="343">
        <v>1</v>
      </c>
      <c r="C54" s="344">
        <v>54239.466</v>
      </c>
      <c r="D54" s="344">
        <v>16110</v>
      </c>
      <c r="E54" s="344">
        <v>85559.115000000005</v>
      </c>
      <c r="F54" s="344">
        <v>442.48099999999999</v>
      </c>
      <c r="G54" s="344">
        <v>0</v>
      </c>
      <c r="H54" s="344"/>
      <c r="I54" s="344">
        <v>4447.3829999999998</v>
      </c>
      <c r="J54" s="344"/>
      <c r="K54" s="344"/>
      <c r="L54" s="344"/>
      <c r="M54" s="344"/>
      <c r="N54" s="344">
        <f t="shared" si="1"/>
        <v>160798.44500000001</v>
      </c>
    </row>
    <row r="55" spans="1:14">
      <c r="A55" s="342">
        <v>2012</v>
      </c>
      <c r="B55" s="343">
        <v>2</v>
      </c>
      <c r="C55" s="344">
        <v>50699.966999999997</v>
      </c>
      <c r="D55" s="344">
        <v>16110</v>
      </c>
      <c r="E55" s="344">
        <v>89991.824999999997</v>
      </c>
      <c r="F55" s="344">
        <v>573.01</v>
      </c>
      <c r="G55" s="344">
        <v>0</v>
      </c>
      <c r="H55" s="344"/>
      <c r="I55" s="344">
        <v>4696.8019999999997</v>
      </c>
      <c r="J55" s="344"/>
      <c r="K55" s="344"/>
      <c r="L55" s="344"/>
      <c r="M55" s="344"/>
      <c r="N55" s="344">
        <f t="shared" si="1"/>
        <v>162071.60400000002</v>
      </c>
    </row>
    <row r="56" spans="1:14">
      <c r="A56" s="342">
        <v>2012</v>
      </c>
      <c r="B56" s="343">
        <v>3</v>
      </c>
      <c r="C56" s="344">
        <v>52001.394</v>
      </c>
      <c r="D56" s="344">
        <v>15975</v>
      </c>
      <c r="E56" s="344">
        <v>86884.248000000007</v>
      </c>
      <c r="F56" s="344">
        <v>365.38</v>
      </c>
      <c r="G56" s="344">
        <v>0</v>
      </c>
      <c r="H56" s="344"/>
      <c r="I56" s="344">
        <v>4387.8370000000004</v>
      </c>
      <c r="J56" s="344"/>
      <c r="K56" s="344"/>
      <c r="L56" s="344"/>
      <c r="M56" s="344"/>
      <c r="N56" s="344">
        <f t="shared" si="1"/>
        <v>159613.859</v>
      </c>
    </row>
    <row r="57" spans="1:14">
      <c r="A57" s="342">
        <v>2012</v>
      </c>
      <c r="B57" s="343">
        <v>4</v>
      </c>
      <c r="C57" s="344">
        <v>59426.750999999997</v>
      </c>
      <c r="D57" s="344">
        <v>17100</v>
      </c>
      <c r="E57" s="344">
        <v>97530.347999999998</v>
      </c>
      <c r="F57" s="344">
        <v>568.66899999999998</v>
      </c>
      <c r="G57" s="344">
        <v>0</v>
      </c>
      <c r="H57" s="344"/>
      <c r="I57" s="344">
        <v>4923.1809999999996</v>
      </c>
      <c r="J57" s="344"/>
      <c r="K57" s="344"/>
      <c r="L57" s="344"/>
      <c r="M57" s="344"/>
      <c r="N57" s="344">
        <f t="shared" si="1"/>
        <v>179548.94899999999</v>
      </c>
    </row>
    <row r="58" spans="1:14">
      <c r="A58" s="342">
        <v>2012</v>
      </c>
      <c r="B58" s="343">
        <v>5</v>
      </c>
      <c r="C58" s="344">
        <v>56813.245000000003</v>
      </c>
      <c r="D58" s="344">
        <v>17235</v>
      </c>
      <c r="E58" s="344">
        <v>95089.768262941448</v>
      </c>
      <c r="F58" s="344">
        <v>500.34399999999999</v>
      </c>
      <c r="G58" s="344">
        <v>0</v>
      </c>
      <c r="H58" s="344"/>
      <c r="I58" s="344">
        <v>4983.3242271417157</v>
      </c>
      <c r="J58" s="344"/>
      <c r="K58" s="344"/>
      <c r="L58" s="344"/>
      <c r="M58" s="344"/>
      <c r="N58" s="344">
        <f t="shared" si="1"/>
        <v>174621.68149008317</v>
      </c>
    </row>
    <row r="59" spans="1:14">
      <c r="A59" s="342">
        <v>2012</v>
      </c>
      <c r="B59" s="343">
        <v>6</v>
      </c>
      <c r="C59" s="344">
        <v>65762.341</v>
      </c>
      <c r="D59" s="344">
        <v>20115</v>
      </c>
      <c r="E59" s="344">
        <v>109264.15473627282</v>
      </c>
      <c r="F59" s="344">
        <v>520.57500000000005</v>
      </c>
      <c r="G59" s="344">
        <v>0</v>
      </c>
      <c r="H59" s="344"/>
      <c r="I59" s="344">
        <v>6121.0438671659167</v>
      </c>
      <c r="J59" s="344">
        <v>3589.85</v>
      </c>
      <c r="K59" s="344"/>
      <c r="L59" s="344"/>
      <c r="M59" s="344"/>
      <c r="N59" s="344">
        <f t="shared" si="1"/>
        <v>205372.96460343877</v>
      </c>
    </row>
    <row r="60" spans="1:14">
      <c r="A60" s="342">
        <v>2012</v>
      </c>
      <c r="B60" s="343">
        <v>7</v>
      </c>
      <c r="C60" s="344">
        <v>69687.191999999995</v>
      </c>
      <c r="D60" s="344">
        <v>21060</v>
      </c>
      <c r="E60" s="344">
        <v>105197.076</v>
      </c>
      <c r="F60" s="344">
        <v>532.69100000000003</v>
      </c>
      <c r="G60" s="344">
        <v>0</v>
      </c>
      <c r="H60" s="344"/>
      <c r="I60" s="344">
        <v>5728.7449999999999</v>
      </c>
      <c r="J60" s="344">
        <v>3674.2170000000001</v>
      </c>
      <c r="K60" s="344"/>
      <c r="L60" s="344"/>
      <c r="M60" s="344"/>
      <c r="N60" s="344">
        <f t="shared" si="1"/>
        <v>205879.92099999997</v>
      </c>
    </row>
    <row r="61" spans="1:14">
      <c r="A61" s="342">
        <v>2012</v>
      </c>
      <c r="B61" s="343">
        <v>8</v>
      </c>
      <c r="C61" s="344">
        <v>77143.074999999997</v>
      </c>
      <c r="D61" s="344">
        <v>22140</v>
      </c>
      <c r="E61" s="345">
        <v>113099.62346554556</v>
      </c>
      <c r="F61" s="344">
        <v>551.08500000000004</v>
      </c>
      <c r="G61" s="344">
        <v>0</v>
      </c>
      <c r="H61" s="344"/>
      <c r="I61" s="344">
        <v>6238.9201239816821</v>
      </c>
      <c r="J61" s="344">
        <v>4116.0389621796339</v>
      </c>
      <c r="K61" s="344"/>
      <c r="L61" s="344"/>
      <c r="M61" s="344"/>
      <c r="N61" s="344">
        <f t="shared" si="1"/>
        <v>223288.74255170685</v>
      </c>
    </row>
    <row r="62" spans="1:14">
      <c r="A62" s="342">
        <v>2012</v>
      </c>
      <c r="B62" s="343">
        <v>9</v>
      </c>
      <c r="C62" s="344">
        <v>77510.92</v>
      </c>
      <c r="D62" s="345">
        <v>22815</v>
      </c>
      <c r="E62" s="345">
        <v>115345.071</v>
      </c>
      <c r="F62" s="345">
        <v>497.99200000000002</v>
      </c>
      <c r="G62" s="345">
        <v>0</v>
      </c>
      <c r="H62" s="345"/>
      <c r="I62" s="345">
        <v>6415.799</v>
      </c>
      <c r="J62" s="344">
        <v>3897.069</v>
      </c>
      <c r="K62" s="344"/>
      <c r="L62" s="344"/>
      <c r="M62" s="344"/>
      <c r="N62" s="344">
        <f t="shared" si="1"/>
        <v>226481.85099999997</v>
      </c>
    </row>
    <row r="63" spans="1:14">
      <c r="A63" s="342">
        <v>2012</v>
      </c>
      <c r="B63" s="343">
        <v>10</v>
      </c>
      <c r="C63" s="344">
        <v>67200.520999999993</v>
      </c>
      <c r="D63" s="345">
        <v>21060</v>
      </c>
      <c r="E63" s="345">
        <v>104983.170117042</v>
      </c>
      <c r="F63" s="345">
        <v>479.16399999999999</v>
      </c>
      <c r="G63" s="345">
        <v>0</v>
      </c>
      <c r="H63" s="345"/>
      <c r="I63" s="345">
        <v>5749.07</v>
      </c>
      <c r="J63" s="345">
        <v>3490.9690000000001</v>
      </c>
      <c r="K63" s="345"/>
      <c r="L63" s="345"/>
      <c r="M63" s="345"/>
      <c r="N63" s="344">
        <f t="shared" si="1"/>
        <v>202962.89411704199</v>
      </c>
    </row>
    <row r="64" spans="1:14">
      <c r="A64" s="342">
        <v>2012</v>
      </c>
      <c r="B64" s="343">
        <v>11</v>
      </c>
      <c r="C64" s="344">
        <v>62224.504000000001</v>
      </c>
      <c r="D64" s="345">
        <v>19395</v>
      </c>
      <c r="E64" s="345">
        <v>100007.63579220197</v>
      </c>
      <c r="F64" s="345">
        <v>437.06900000000002</v>
      </c>
      <c r="G64" s="345">
        <v>0</v>
      </c>
      <c r="H64" s="345"/>
      <c r="I64" s="345">
        <v>5337.9445716882938</v>
      </c>
      <c r="J64" s="345">
        <v>3039.8842042482142</v>
      </c>
      <c r="K64" s="345"/>
      <c r="L64" s="345"/>
      <c r="M64" s="345"/>
      <c r="N64" s="344">
        <f t="shared" si="1"/>
        <v>190442.0375681385</v>
      </c>
    </row>
    <row r="65" spans="1:14">
      <c r="A65" s="342">
        <v>2012</v>
      </c>
      <c r="B65" s="343">
        <v>12</v>
      </c>
      <c r="C65" s="344">
        <v>45517.811999999998</v>
      </c>
      <c r="D65" s="345">
        <v>16560</v>
      </c>
      <c r="E65" s="345">
        <v>79468.151715833839</v>
      </c>
      <c r="F65" s="345">
        <v>487.79899999999998</v>
      </c>
      <c r="G65" s="345">
        <v>0</v>
      </c>
      <c r="H65" s="345"/>
      <c r="I65" s="345">
        <v>4122.5100809971245</v>
      </c>
      <c r="J65" s="345">
        <v>2761.0590672933672</v>
      </c>
      <c r="K65" s="345"/>
      <c r="L65" s="345"/>
      <c r="M65" s="345"/>
      <c r="N65" s="344">
        <f t="shared" si="1"/>
        <v>148917.33186412434</v>
      </c>
    </row>
    <row r="66" spans="1:14">
      <c r="A66" s="342">
        <v>2013</v>
      </c>
      <c r="B66" s="343">
        <v>1</v>
      </c>
      <c r="C66" s="344">
        <v>52972.152000000002</v>
      </c>
      <c r="D66" s="345">
        <v>16110</v>
      </c>
      <c r="E66" s="345">
        <v>87506.641904509233</v>
      </c>
      <c r="F66" s="345">
        <v>594.61800000000005</v>
      </c>
      <c r="G66" s="345">
        <v>0</v>
      </c>
      <c r="H66" s="345"/>
      <c r="I66" s="345">
        <v>4579.3830153135004</v>
      </c>
      <c r="J66" s="345">
        <v>3043.755076468025</v>
      </c>
      <c r="K66" s="345"/>
      <c r="L66" s="345"/>
      <c r="M66" s="345"/>
      <c r="N66" s="344">
        <f t="shared" si="1"/>
        <v>164806.54999629073</v>
      </c>
    </row>
    <row r="67" spans="1:14">
      <c r="A67" s="342">
        <v>2013</v>
      </c>
      <c r="B67" s="343">
        <v>2</v>
      </c>
      <c r="C67" s="345">
        <v>55278.137000000002</v>
      </c>
      <c r="D67" s="345">
        <v>16110</v>
      </c>
      <c r="E67" s="345">
        <v>89786.426392106048</v>
      </c>
      <c r="F67" s="345">
        <v>495.65699999999998</v>
      </c>
      <c r="G67" s="345">
        <v>0</v>
      </c>
      <c r="H67" s="345"/>
      <c r="I67" s="345">
        <v>4430.5299867769299</v>
      </c>
      <c r="J67" s="345">
        <v>2945.2308177473742</v>
      </c>
      <c r="K67" s="345"/>
      <c r="L67" s="345"/>
      <c r="M67" s="345"/>
      <c r="N67" s="344">
        <f t="shared" si="1"/>
        <v>169045.98119663034</v>
      </c>
    </row>
    <row r="68" spans="1:14">
      <c r="A68" s="342">
        <v>2013</v>
      </c>
      <c r="B68" s="343">
        <v>3</v>
      </c>
      <c r="C68" s="345">
        <v>50969.712</v>
      </c>
      <c r="D68" s="345">
        <v>15615</v>
      </c>
      <c r="E68" s="345">
        <v>84958.675088521297</v>
      </c>
      <c r="F68" s="345">
        <v>262.108</v>
      </c>
      <c r="G68" s="345">
        <v>0</v>
      </c>
      <c r="H68" s="345"/>
      <c r="I68" s="345">
        <v>4216.1531965523254</v>
      </c>
      <c r="J68" s="345">
        <v>2657.6967411061955</v>
      </c>
      <c r="K68" s="345"/>
      <c r="L68" s="345"/>
      <c r="M68" s="345"/>
      <c r="N68" s="344">
        <f t="shared" si="1"/>
        <v>158679.34502617983</v>
      </c>
    </row>
    <row r="69" spans="1:14">
      <c r="A69" s="342">
        <v>2013</v>
      </c>
      <c r="B69" s="343">
        <v>4</v>
      </c>
      <c r="C69" s="345">
        <v>53074.279000000002</v>
      </c>
      <c r="D69" s="345">
        <v>17100</v>
      </c>
      <c r="E69" s="345">
        <v>92662.203695956079</v>
      </c>
      <c r="F69" s="345">
        <v>399.06799999999998</v>
      </c>
      <c r="G69" s="345">
        <v>0</v>
      </c>
      <c r="H69" s="345"/>
      <c r="I69" s="345">
        <v>4511.5509407255704</v>
      </c>
      <c r="J69" s="345">
        <v>2948.5339202169525</v>
      </c>
      <c r="K69" s="345"/>
      <c r="L69" s="345"/>
      <c r="M69" s="345"/>
      <c r="N69" s="344">
        <f t="shared" si="1"/>
        <v>170695.6355568986</v>
      </c>
    </row>
    <row r="70" spans="1:14">
      <c r="A70" s="342">
        <v>2013</v>
      </c>
      <c r="B70" s="343">
        <v>5</v>
      </c>
      <c r="C70" s="345">
        <v>61920.624000000003</v>
      </c>
      <c r="D70" s="345">
        <v>17235</v>
      </c>
      <c r="E70" s="345">
        <v>101520.4838824886</v>
      </c>
      <c r="F70" s="345">
        <v>563.31700000000001</v>
      </c>
      <c r="G70" s="345">
        <v>0</v>
      </c>
      <c r="H70" s="345"/>
      <c r="I70" s="345">
        <v>5015.6158196515544</v>
      </c>
      <c r="J70" s="345">
        <v>2772.4259640793093</v>
      </c>
      <c r="K70" s="345"/>
      <c r="L70" s="345"/>
      <c r="M70" s="345"/>
      <c r="N70" s="344">
        <f t="shared" si="1"/>
        <v>189027.46666621946</v>
      </c>
    </row>
    <row r="71" spans="1:14">
      <c r="A71" s="342">
        <v>2013</v>
      </c>
      <c r="B71" s="343">
        <v>6</v>
      </c>
      <c r="C71" s="345">
        <v>64215.762000000002</v>
      </c>
      <c r="D71" s="345">
        <v>20115</v>
      </c>
      <c r="E71" s="345">
        <v>102931.97379565096</v>
      </c>
      <c r="F71" s="345">
        <v>547.91300000000001</v>
      </c>
      <c r="G71" s="345">
        <v>0</v>
      </c>
      <c r="H71" s="345"/>
      <c r="I71" s="345">
        <v>5416.7007267145045</v>
      </c>
      <c r="J71" s="345">
        <v>3201.016648104046</v>
      </c>
      <c r="K71" s="345"/>
      <c r="L71" s="345"/>
      <c r="M71" s="345"/>
      <c r="N71" s="344">
        <f t="shared" si="1"/>
        <v>196428.36617046953</v>
      </c>
    </row>
    <row r="72" spans="1:14">
      <c r="A72" s="342">
        <v>2013</v>
      </c>
      <c r="B72" s="343">
        <v>7</v>
      </c>
      <c r="C72" s="345">
        <v>71685.377999999997</v>
      </c>
      <c r="D72" s="345">
        <v>0</v>
      </c>
      <c r="E72" s="345">
        <v>107378.41511970102</v>
      </c>
      <c r="F72" s="345">
        <v>531.08699999999999</v>
      </c>
      <c r="G72" s="345">
        <v>0</v>
      </c>
      <c r="H72" s="345"/>
      <c r="I72" s="345">
        <v>5723.4525108652842</v>
      </c>
      <c r="J72" s="345">
        <v>3746.2911983350436</v>
      </c>
      <c r="K72" s="345"/>
      <c r="L72" s="345"/>
      <c r="M72" s="345"/>
      <c r="N72" s="344">
        <f t="shared" si="1"/>
        <v>189064.62382890136</v>
      </c>
    </row>
    <row r="73" spans="1:14">
      <c r="A73" s="342">
        <v>2013</v>
      </c>
      <c r="B73" s="343">
        <v>8</v>
      </c>
      <c r="C73" s="345">
        <v>75399.978000000003</v>
      </c>
      <c r="D73" s="345">
        <v>0</v>
      </c>
      <c r="E73" s="345">
        <v>108944.62694622365</v>
      </c>
      <c r="F73" s="345">
        <v>540.61865999999998</v>
      </c>
      <c r="G73" s="345">
        <v>0</v>
      </c>
      <c r="H73" s="345"/>
      <c r="I73" s="345">
        <v>5654.0406598902682</v>
      </c>
      <c r="J73" s="345">
        <v>3766.6253020786016</v>
      </c>
      <c r="K73" s="345"/>
      <c r="L73" s="345"/>
      <c r="M73" s="345"/>
      <c r="N73" s="344">
        <f t="shared" si="1"/>
        <v>194305.88956819256</v>
      </c>
    </row>
    <row r="74" spans="1:14">
      <c r="A74" s="342">
        <v>2013</v>
      </c>
      <c r="B74" s="343">
        <v>9</v>
      </c>
      <c r="C74" s="345">
        <v>77641.076000000001</v>
      </c>
      <c r="D74" s="345">
        <v>0</v>
      </c>
      <c r="E74" s="345">
        <v>116066.39817520851</v>
      </c>
      <c r="F74" s="345">
        <v>502.01190000000003</v>
      </c>
      <c r="G74" s="345">
        <v>0</v>
      </c>
      <c r="H74" s="345"/>
      <c r="I74" s="345">
        <v>6416.3103488429579</v>
      </c>
      <c r="J74" s="345">
        <v>3922.965878606436</v>
      </c>
      <c r="K74" s="345"/>
      <c r="L74" s="345"/>
      <c r="M74" s="345"/>
      <c r="N74" s="344">
        <f t="shared" si="1"/>
        <v>204548.76230265791</v>
      </c>
    </row>
    <row r="75" spans="1:14">
      <c r="A75" s="342">
        <v>2013</v>
      </c>
      <c r="B75" s="343">
        <v>10</v>
      </c>
      <c r="C75" s="345">
        <v>68405.673999999999</v>
      </c>
      <c r="D75" s="345">
        <v>0</v>
      </c>
      <c r="E75" s="345">
        <v>104907.72481492419</v>
      </c>
      <c r="F75" s="345">
        <v>500.28677999999996</v>
      </c>
      <c r="G75" s="345">
        <v>0</v>
      </c>
      <c r="H75" s="345"/>
      <c r="I75" s="345">
        <v>5734.3011775500026</v>
      </c>
      <c r="J75" s="345">
        <v>3620.5108547538325</v>
      </c>
      <c r="K75" s="345"/>
      <c r="L75" s="345"/>
      <c r="M75" s="345"/>
      <c r="N75" s="344">
        <f t="shared" si="1"/>
        <v>183168.497627228</v>
      </c>
    </row>
    <row r="76" spans="1:14">
      <c r="A76" s="342">
        <v>2013</v>
      </c>
      <c r="B76" s="343">
        <v>11</v>
      </c>
      <c r="C76" s="345">
        <v>66036.695999999996</v>
      </c>
      <c r="D76" s="345">
        <v>0</v>
      </c>
      <c r="E76" s="345">
        <v>106317.40680019959</v>
      </c>
      <c r="F76" s="345">
        <v>455.32223999999997</v>
      </c>
      <c r="G76" s="345">
        <v>0</v>
      </c>
      <c r="H76" s="345"/>
      <c r="I76" s="345">
        <v>5499.3547912053045</v>
      </c>
      <c r="J76" s="345">
        <v>2964.0968759488965</v>
      </c>
      <c r="K76" s="345"/>
      <c r="L76" s="345"/>
      <c r="M76" s="345"/>
      <c r="N76" s="344">
        <f t="shared" si="1"/>
        <v>181272.8767073538</v>
      </c>
    </row>
    <row r="77" spans="1:14">
      <c r="A77" s="342">
        <v>2013</v>
      </c>
      <c r="B77" s="343">
        <v>12</v>
      </c>
      <c r="C77" s="345">
        <v>55916.605000000003</v>
      </c>
      <c r="D77" s="345">
        <v>0</v>
      </c>
      <c r="E77" s="345">
        <v>93649.224565440978</v>
      </c>
      <c r="F77" s="345">
        <v>453.79331999999999</v>
      </c>
      <c r="G77" s="345">
        <v>0</v>
      </c>
      <c r="H77" s="345"/>
      <c r="I77" s="345">
        <v>4493.9387189187546</v>
      </c>
      <c r="J77" s="345">
        <v>2661.8907088192309</v>
      </c>
      <c r="K77" s="345"/>
      <c r="L77" s="345"/>
      <c r="M77" s="345"/>
      <c r="N77" s="344">
        <f t="shared" si="1"/>
        <v>157175.45231317895</v>
      </c>
    </row>
    <row r="78" spans="1:14">
      <c r="A78" s="342">
        <v>2014</v>
      </c>
      <c r="B78" s="343">
        <v>1</v>
      </c>
      <c r="C78" s="345">
        <v>58140.180999999997</v>
      </c>
      <c r="D78" s="345">
        <v>0</v>
      </c>
      <c r="E78" s="345">
        <v>93356.393389203993</v>
      </c>
      <c r="F78" s="345">
        <v>0</v>
      </c>
      <c r="G78" s="345">
        <v>0</v>
      </c>
      <c r="H78" s="345">
        <v>0</v>
      </c>
      <c r="I78" s="345">
        <v>4642.2964096855567</v>
      </c>
      <c r="J78" s="345">
        <v>2936.5061938137978</v>
      </c>
      <c r="K78" s="345">
        <v>0</v>
      </c>
      <c r="L78" s="345"/>
      <c r="M78" s="345"/>
      <c r="N78" s="344">
        <f t="shared" si="1"/>
        <v>159075.37699270333</v>
      </c>
    </row>
    <row r="79" spans="1:14">
      <c r="A79" s="342">
        <v>2014</v>
      </c>
      <c r="B79" s="343">
        <v>2</v>
      </c>
      <c r="C79" s="345">
        <v>53789.683053531968</v>
      </c>
      <c r="D79" s="345">
        <v>0</v>
      </c>
      <c r="E79" s="345">
        <v>302663.98175208498</v>
      </c>
      <c r="F79" s="345">
        <v>0</v>
      </c>
      <c r="G79" s="345">
        <v>0</v>
      </c>
      <c r="H79" s="345">
        <v>0</v>
      </c>
      <c r="I79" s="345">
        <v>5095.5527440350506</v>
      </c>
      <c r="J79" s="345">
        <v>3644.006902741773</v>
      </c>
      <c r="K79" s="345">
        <v>16537</v>
      </c>
      <c r="L79" s="345"/>
      <c r="M79" s="345"/>
      <c r="N79" s="344">
        <f t="shared" si="1"/>
        <v>381730.22445239377</v>
      </c>
    </row>
    <row r="80" spans="1:14">
      <c r="A80" s="342">
        <v>2014</v>
      </c>
      <c r="B80" s="343">
        <v>3</v>
      </c>
      <c r="C80" s="345">
        <v>55279.361545482316</v>
      </c>
      <c r="D80" s="345">
        <v>0</v>
      </c>
      <c r="E80" s="345">
        <v>247855.38629166124</v>
      </c>
      <c r="F80" s="345">
        <v>0</v>
      </c>
      <c r="G80" s="345">
        <v>0</v>
      </c>
      <c r="H80" s="345">
        <v>18643</v>
      </c>
      <c r="I80" s="345">
        <v>4168.5845055988075</v>
      </c>
      <c r="J80" s="345">
        <v>2606.7177094808972</v>
      </c>
      <c r="K80" s="345">
        <v>15456</v>
      </c>
      <c r="L80" s="345"/>
      <c r="M80" s="345"/>
      <c r="N80" s="344">
        <f t="shared" si="1"/>
        <v>344009.05005222326</v>
      </c>
    </row>
    <row r="81" spans="1:14">
      <c r="A81" s="342">
        <v>2014</v>
      </c>
      <c r="B81" s="343">
        <v>4</v>
      </c>
      <c r="C81" s="345">
        <v>60007.115803946937</v>
      </c>
      <c r="D81" s="345">
        <v>0</v>
      </c>
      <c r="E81" s="345">
        <v>277647.81523986027</v>
      </c>
      <c r="F81" s="345">
        <v>0</v>
      </c>
      <c r="G81" s="345">
        <v>0</v>
      </c>
      <c r="H81" s="345">
        <v>14860</v>
      </c>
      <c r="I81" s="345">
        <v>4477.9103632383831</v>
      </c>
      <c r="J81" s="345">
        <v>2685.4212621511092</v>
      </c>
      <c r="K81" s="345">
        <v>16997</v>
      </c>
      <c r="L81" s="345"/>
      <c r="M81" s="345"/>
      <c r="N81" s="344">
        <f t="shared" si="1"/>
        <v>376675.26266919664</v>
      </c>
    </row>
    <row r="82" spans="1:14">
      <c r="A82" s="342">
        <v>2014</v>
      </c>
      <c r="B82" s="343">
        <v>5</v>
      </c>
      <c r="C82" s="345">
        <v>62174.597000000002</v>
      </c>
      <c r="D82" s="345">
        <v>0</v>
      </c>
      <c r="E82" s="345">
        <v>311518.40575135191</v>
      </c>
      <c r="F82" s="345">
        <v>0</v>
      </c>
      <c r="G82" s="345">
        <v>0</v>
      </c>
      <c r="H82" s="345">
        <v>7200</v>
      </c>
      <c r="I82" s="345">
        <v>4975.8194068960292</v>
      </c>
      <c r="J82" s="345">
        <v>2650.125432153292</v>
      </c>
      <c r="K82" s="345">
        <v>15387</v>
      </c>
      <c r="L82" s="345"/>
      <c r="M82" s="345"/>
      <c r="N82" s="344">
        <f t="shared" si="1"/>
        <v>403905.94759040122</v>
      </c>
    </row>
    <row r="83" spans="1:14">
      <c r="A83" s="342">
        <v>2014</v>
      </c>
      <c r="B83" s="343">
        <v>6</v>
      </c>
      <c r="C83" s="345">
        <v>69701.235000000001</v>
      </c>
      <c r="D83" s="345">
        <v>0</v>
      </c>
      <c r="E83" s="345">
        <v>346316.90070568124</v>
      </c>
      <c r="F83" s="345">
        <v>0</v>
      </c>
      <c r="G83" s="345">
        <v>0</v>
      </c>
      <c r="H83" s="345">
        <v>14775</v>
      </c>
      <c r="I83" s="345">
        <v>5840.8780307687348</v>
      </c>
      <c r="J83" s="345">
        <v>3184.9289859109444</v>
      </c>
      <c r="K83" s="345">
        <v>16790</v>
      </c>
      <c r="L83" s="345"/>
      <c r="M83" s="345"/>
      <c r="N83" s="344">
        <f t="shared" si="1"/>
        <v>456608.94272236089</v>
      </c>
    </row>
    <row r="84" spans="1:14">
      <c r="A84" s="342">
        <v>2014</v>
      </c>
      <c r="B84" s="343">
        <v>7</v>
      </c>
      <c r="C84" s="345">
        <v>74290.361000000004</v>
      </c>
      <c r="D84" s="345">
        <v>0</v>
      </c>
      <c r="E84" s="345">
        <v>361951.71226013481</v>
      </c>
      <c r="F84" s="345">
        <v>0</v>
      </c>
      <c r="G84" s="345">
        <v>81900</v>
      </c>
      <c r="H84" s="345">
        <v>23090</v>
      </c>
      <c r="I84" s="345">
        <v>6004.2162499392216</v>
      </c>
      <c r="J84" s="345">
        <v>3664.6651475950393</v>
      </c>
      <c r="K84" s="345">
        <v>16560</v>
      </c>
      <c r="L84" s="345"/>
      <c r="M84" s="345"/>
      <c r="N84" s="344">
        <f t="shared" si="1"/>
        <v>567460.95465766895</v>
      </c>
    </row>
    <row r="85" spans="1:14">
      <c r="A85" s="342">
        <v>2014</v>
      </c>
      <c r="B85" s="343">
        <v>8</v>
      </c>
      <c r="C85" s="345">
        <v>83182.856999999989</v>
      </c>
      <c r="D85" s="345">
        <v>0</v>
      </c>
      <c r="E85" s="345">
        <v>342204.55535516626</v>
      </c>
      <c r="F85" s="345">
        <v>0</v>
      </c>
      <c r="G85" s="345">
        <v>90850</v>
      </c>
      <c r="H85" s="345">
        <v>24630</v>
      </c>
      <c r="I85" s="345">
        <v>6211.0438796816061</v>
      </c>
      <c r="J85" s="345">
        <v>3860.3470442931502</v>
      </c>
      <c r="K85" s="345">
        <v>17112</v>
      </c>
      <c r="L85" s="345"/>
      <c r="M85" s="345"/>
      <c r="N85" s="344">
        <f t="shared" si="1"/>
        <v>568050.80327914108</v>
      </c>
    </row>
    <row r="86" spans="1:14">
      <c r="A86" s="342">
        <v>2014</v>
      </c>
      <c r="B86" s="343">
        <v>9</v>
      </c>
      <c r="C86" s="345">
        <v>85591.366999999998</v>
      </c>
      <c r="D86" s="345">
        <v>0</v>
      </c>
      <c r="E86" s="345">
        <v>419564.14984265558</v>
      </c>
      <c r="F86" s="345">
        <v>0</v>
      </c>
      <c r="G86" s="345">
        <v>96050</v>
      </c>
      <c r="H86" s="345">
        <v>24970</v>
      </c>
      <c r="I86" s="345">
        <v>6508.2668168294704</v>
      </c>
      <c r="J86" s="345">
        <v>3922.965878606436</v>
      </c>
      <c r="K86" s="345">
        <v>17112</v>
      </c>
      <c r="L86" s="345"/>
      <c r="M86" s="345"/>
      <c r="N86" s="344">
        <f t="shared" si="1"/>
        <v>653718.74953809148</v>
      </c>
    </row>
    <row r="87" spans="1:14">
      <c r="A87" s="342">
        <v>2014</v>
      </c>
      <c r="B87" s="343">
        <v>10</v>
      </c>
      <c r="C87" s="345">
        <v>67753.782000000007</v>
      </c>
      <c r="D87" s="345">
        <v>0</v>
      </c>
      <c r="E87" s="345">
        <v>345805.26331882627</v>
      </c>
      <c r="F87" s="345">
        <v>0</v>
      </c>
      <c r="G87" s="345">
        <v>93375</v>
      </c>
      <c r="H87" s="345">
        <v>17900</v>
      </c>
      <c r="I87" s="345">
        <v>5816.7115058958925</v>
      </c>
      <c r="J87" s="345">
        <v>3625.9569939843987</v>
      </c>
      <c r="K87" s="345">
        <v>16560</v>
      </c>
      <c r="L87" s="345"/>
      <c r="M87" s="345"/>
      <c r="N87" s="344">
        <f t="shared" si="1"/>
        <v>550836.71381870669</v>
      </c>
    </row>
    <row r="88" spans="1:14">
      <c r="A88" s="342">
        <v>2014</v>
      </c>
      <c r="B88" s="343">
        <v>11</v>
      </c>
      <c r="C88" s="345">
        <v>64604.751999999979</v>
      </c>
      <c r="D88" s="345">
        <v>0</v>
      </c>
      <c r="E88" s="345">
        <v>322850.12587526627</v>
      </c>
      <c r="F88" s="345">
        <v>0</v>
      </c>
      <c r="G88" s="345">
        <v>87075</v>
      </c>
      <c r="H88" s="345">
        <v>14585</v>
      </c>
      <c r="I88" s="345">
        <v>5319.7150633923029</v>
      </c>
      <c r="J88" s="345">
        <v>2903.6727906332835</v>
      </c>
      <c r="K88" s="345">
        <v>16583</v>
      </c>
      <c r="L88" s="345"/>
      <c r="M88" s="345"/>
      <c r="N88" s="344">
        <f t="shared" si="1"/>
        <v>513921.26572929183</v>
      </c>
    </row>
    <row r="89" spans="1:14">
      <c r="A89" s="342">
        <v>2014</v>
      </c>
      <c r="B89" s="343">
        <v>12</v>
      </c>
      <c r="C89" s="345">
        <v>51616.438000000002</v>
      </c>
      <c r="D89" s="345">
        <v>0</v>
      </c>
      <c r="E89" s="345">
        <v>236602.42883206101</v>
      </c>
      <c r="F89" s="345">
        <v>0</v>
      </c>
      <c r="G89" s="345">
        <v>44020</v>
      </c>
      <c r="H89" s="345">
        <v>7210</v>
      </c>
      <c r="I89" s="345">
        <v>4310.0162624126006</v>
      </c>
      <c r="J89" s="345">
        <v>2831.1205997321549</v>
      </c>
      <c r="K89" s="345">
        <v>16077</v>
      </c>
      <c r="L89" s="345"/>
      <c r="M89" s="345"/>
      <c r="N89" s="344">
        <f t="shared" si="1"/>
        <v>362667.00369420578</v>
      </c>
    </row>
    <row r="90" spans="1:14">
      <c r="A90" s="342">
        <f>+A78+1</f>
        <v>2015</v>
      </c>
      <c r="B90" s="343">
        <v>1</v>
      </c>
      <c r="C90" s="345">
        <v>52485.398999999998</v>
      </c>
      <c r="D90" s="345">
        <v>0</v>
      </c>
      <c r="E90" s="345">
        <v>316442.92193695024</v>
      </c>
      <c r="F90" s="345">
        <v>0</v>
      </c>
      <c r="G90" s="345">
        <v>13575</v>
      </c>
      <c r="H90" s="345">
        <v>14375</v>
      </c>
      <c r="I90" s="345">
        <v>4694.7491985440975</v>
      </c>
      <c r="J90" s="345">
        <v>2884.7534059911313</v>
      </c>
      <c r="K90" s="345">
        <v>15847</v>
      </c>
      <c r="L90" s="345">
        <v>0</v>
      </c>
      <c r="M90" s="345"/>
      <c r="N90" s="344">
        <f t="shared" si="1"/>
        <v>420304.82354148541</v>
      </c>
    </row>
    <row r="91" spans="1:14">
      <c r="A91" s="342">
        <f t="shared" ref="A91:A154" si="2">+A79+1</f>
        <v>2015</v>
      </c>
      <c r="B91" s="343">
        <v>2</v>
      </c>
      <c r="C91" s="345">
        <v>55893.767999999996</v>
      </c>
      <c r="D91" s="345">
        <v>0</v>
      </c>
      <c r="E91" s="345">
        <v>270576.53929652547</v>
      </c>
      <c r="F91" s="345">
        <v>0</v>
      </c>
      <c r="G91" s="345">
        <v>73250</v>
      </c>
      <c r="H91" s="345">
        <v>23385</v>
      </c>
      <c r="I91" s="345">
        <v>4555.0711284847375</v>
      </c>
      <c r="J91" s="345">
        <v>3109.5557217388682</v>
      </c>
      <c r="K91" s="345">
        <v>12933.884</v>
      </c>
      <c r="L91" s="345">
        <v>0</v>
      </c>
      <c r="M91" s="345"/>
      <c r="N91" s="344">
        <f t="shared" si="1"/>
        <v>443703.81814674905</v>
      </c>
    </row>
    <row r="92" spans="1:14">
      <c r="A92" s="342">
        <f t="shared" si="2"/>
        <v>2015</v>
      </c>
      <c r="B92" s="343">
        <v>3</v>
      </c>
      <c r="C92" s="345">
        <v>48914.218000000001</v>
      </c>
      <c r="D92" s="345">
        <v>0</v>
      </c>
      <c r="E92" s="345">
        <v>301035.69455627701</v>
      </c>
      <c r="F92" s="345">
        <v>0</v>
      </c>
      <c r="G92" s="345">
        <v>85800</v>
      </c>
      <c r="H92" s="345">
        <v>22070</v>
      </c>
      <c r="I92" s="345">
        <v>4246.7172253584504</v>
      </c>
      <c r="J92" s="345">
        <v>2909.1120875774905</v>
      </c>
      <c r="K92" s="345">
        <v>12316.038</v>
      </c>
      <c r="L92" s="345">
        <v>0</v>
      </c>
      <c r="M92" s="345"/>
      <c r="N92" s="344">
        <f t="shared" si="1"/>
        <v>477291.77986921294</v>
      </c>
    </row>
    <row r="93" spans="1:14">
      <c r="A93" s="342">
        <f t="shared" si="2"/>
        <v>2015</v>
      </c>
      <c r="B93" s="343">
        <v>4</v>
      </c>
      <c r="C93" s="345">
        <v>66651.542000000016</v>
      </c>
      <c r="D93" s="345">
        <v>0</v>
      </c>
      <c r="E93" s="345">
        <v>304886.05383588315</v>
      </c>
      <c r="F93" s="345">
        <v>0</v>
      </c>
      <c r="G93" s="345">
        <v>111860</v>
      </c>
      <c r="H93" s="345">
        <v>14540</v>
      </c>
      <c r="I93" s="345">
        <v>4930.5869923331084</v>
      </c>
      <c r="J93" s="345">
        <v>2685.4160340686944</v>
      </c>
      <c r="K93" s="345">
        <v>13963.403</v>
      </c>
      <c r="L93" s="345">
        <v>0</v>
      </c>
      <c r="M93" s="345"/>
      <c r="N93" s="344">
        <f t="shared" si="1"/>
        <v>519517.00186228496</v>
      </c>
    </row>
    <row r="94" spans="1:14">
      <c r="A94" s="342">
        <f t="shared" si="2"/>
        <v>2015</v>
      </c>
      <c r="B94" s="343">
        <v>5</v>
      </c>
      <c r="C94" s="345">
        <v>71298.913</v>
      </c>
      <c r="D94" s="345">
        <v>0</v>
      </c>
      <c r="E94" s="345">
        <v>335684.37210155645</v>
      </c>
      <c r="F94" s="345">
        <v>0</v>
      </c>
      <c r="G94" s="345">
        <v>125830</v>
      </c>
      <c r="H94" s="345">
        <v>14400</v>
      </c>
      <c r="I94" s="345">
        <v>5527.8231004178788</v>
      </c>
      <c r="J94" s="345">
        <v>2790.3133252528091</v>
      </c>
      <c r="K94" s="345">
        <v>17041.109</v>
      </c>
      <c r="L94" s="345">
        <v>0</v>
      </c>
      <c r="M94" s="345"/>
      <c r="N94" s="344">
        <f t="shared" ref="N94:N157" si="3">SUM(C94:M94)</f>
        <v>572572.53052722721</v>
      </c>
    </row>
    <row r="95" spans="1:14">
      <c r="A95" s="342">
        <f t="shared" si="2"/>
        <v>2015</v>
      </c>
      <c r="B95" s="343">
        <v>6</v>
      </c>
      <c r="C95" s="345">
        <v>72522.712999999989</v>
      </c>
      <c r="D95" s="345">
        <v>0</v>
      </c>
      <c r="E95" s="345">
        <v>363433.20049330872</v>
      </c>
      <c r="F95" s="345">
        <v>0</v>
      </c>
      <c r="G95" s="345">
        <v>113525</v>
      </c>
      <c r="H95" s="345">
        <v>18285</v>
      </c>
      <c r="I95" s="345">
        <v>6043.7256072946511</v>
      </c>
      <c r="J95" s="345">
        <v>3287.9326656444714</v>
      </c>
      <c r="K95" s="345">
        <v>19622.374</v>
      </c>
      <c r="L95" s="345">
        <v>0</v>
      </c>
      <c r="M95" s="345"/>
      <c r="N95" s="344">
        <f t="shared" si="3"/>
        <v>596719.94576624781</v>
      </c>
    </row>
    <row r="96" spans="1:14">
      <c r="A96" s="342">
        <f t="shared" si="2"/>
        <v>2015</v>
      </c>
      <c r="B96" s="343">
        <v>7</v>
      </c>
      <c r="C96" s="345">
        <v>76756.249999999985</v>
      </c>
      <c r="D96" s="345">
        <v>0</v>
      </c>
      <c r="E96" s="345">
        <v>363754.52057248855</v>
      </c>
      <c r="F96" s="345">
        <v>0</v>
      </c>
      <c r="G96" s="345">
        <v>115975</v>
      </c>
      <c r="H96" s="345">
        <v>26070</v>
      </c>
      <c r="I96" s="345">
        <v>6051.3220506803382</v>
      </c>
      <c r="J96" s="345">
        <v>3605.4320194534853</v>
      </c>
      <c r="K96" s="345">
        <v>21548.931</v>
      </c>
      <c r="L96" s="345">
        <v>0</v>
      </c>
      <c r="M96" s="345"/>
      <c r="N96" s="344">
        <f t="shared" si="3"/>
        <v>613761.45564262231</v>
      </c>
    </row>
    <row r="97" spans="1:14">
      <c r="A97" s="342">
        <f t="shared" si="2"/>
        <v>2015</v>
      </c>
      <c r="B97" s="343">
        <v>8</v>
      </c>
      <c r="C97" s="346">
        <v>87703.695000000022</v>
      </c>
      <c r="D97" s="346">
        <v>0</v>
      </c>
      <c r="E97" s="346">
        <v>389609.56643043342</v>
      </c>
      <c r="F97" s="346">
        <v>0</v>
      </c>
      <c r="G97" s="346">
        <v>144250</v>
      </c>
      <c r="H97" s="346">
        <v>29660</v>
      </c>
      <c r="I97" s="346">
        <v>6157.5820506803384</v>
      </c>
      <c r="J97" s="346">
        <v>3999.2680194534855</v>
      </c>
      <c r="K97" s="346">
        <v>22495.288999999997</v>
      </c>
      <c r="L97" s="346">
        <v>0</v>
      </c>
      <c r="M97" s="346"/>
      <c r="N97" s="346">
        <f t="shared" si="3"/>
        <v>683875.40050056728</v>
      </c>
    </row>
    <row r="98" spans="1:14">
      <c r="A98" s="342">
        <f t="shared" si="2"/>
        <v>2015</v>
      </c>
      <c r="B98" s="343">
        <v>9</v>
      </c>
      <c r="C98" s="346">
        <v>84789.614446202409</v>
      </c>
      <c r="D98" s="346">
        <v>0</v>
      </c>
      <c r="E98" s="346">
        <v>366364.25569662271</v>
      </c>
      <c r="F98" s="346">
        <v>0</v>
      </c>
      <c r="G98" s="346">
        <v>96050</v>
      </c>
      <c r="H98" s="346">
        <v>33480</v>
      </c>
      <c r="I98" s="346">
        <v>6306.8821142622819</v>
      </c>
      <c r="J98" s="346">
        <v>3873.152461449793</v>
      </c>
      <c r="K98" s="346">
        <v>28556.690733999956</v>
      </c>
      <c r="L98" s="346">
        <v>2803</v>
      </c>
      <c r="M98" s="346"/>
      <c r="N98" s="346">
        <f t="shared" si="3"/>
        <v>622223.59545253729</v>
      </c>
    </row>
    <row r="99" spans="1:14">
      <c r="A99" s="342">
        <f t="shared" si="2"/>
        <v>2015</v>
      </c>
      <c r="B99" s="343">
        <v>10</v>
      </c>
      <c r="C99" s="346">
        <v>72614.355987308183</v>
      </c>
      <c r="D99" s="346">
        <v>0</v>
      </c>
      <c r="E99" s="346">
        <v>345994.38642515155</v>
      </c>
      <c r="F99" s="346">
        <v>0</v>
      </c>
      <c r="G99" s="346">
        <v>91130</v>
      </c>
      <c r="H99" s="346">
        <v>21600</v>
      </c>
      <c r="I99" s="346">
        <v>6269.8949971897364</v>
      </c>
      <c r="J99" s="346">
        <v>3703.0504871801336</v>
      </c>
      <c r="K99" s="346">
        <v>27811.956985999961</v>
      </c>
      <c r="L99" s="346">
        <v>978</v>
      </c>
      <c r="M99" s="346"/>
      <c r="N99" s="346">
        <f t="shared" si="3"/>
        <v>570101.64488282963</v>
      </c>
    </row>
    <row r="100" spans="1:14">
      <c r="A100" s="342">
        <f t="shared" si="2"/>
        <v>2015</v>
      </c>
      <c r="B100" s="343">
        <v>11</v>
      </c>
      <c r="C100" s="346">
        <v>67065.214001382061</v>
      </c>
      <c r="D100" s="346">
        <v>0</v>
      </c>
      <c r="E100" s="346">
        <v>313843.15266004909</v>
      </c>
      <c r="F100" s="346">
        <v>0</v>
      </c>
      <c r="G100" s="346">
        <v>87075</v>
      </c>
      <c r="H100" s="346">
        <v>14880</v>
      </c>
      <c r="I100" s="346">
        <v>5407.5176485505981</v>
      </c>
      <c r="J100" s="346">
        <v>3090.8653144666478</v>
      </c>
      <c r="K100" s="346">
        <v>23220.03601499998</v>
      </c>
      <c r="L100" s="346">
        <v>149</v>
      </c>
      <c r="M100" s="346"/>
      <c r="N100" s="346">
        <f t="shared" si="3"/>
        <v>514730.78563944838</v>
      </c>
    </row>
    <row r="101" spans="1:14">
      <c r="A101" s="342">
        <f t="shared" si="2"/>
        <v>2015</v>
      </c>
      <c r="B101" s="343">
        <v>12</v>
      </c>
      <c r="C101" s="346">
        <v>55372.932019007938</v>
      </c>
      <c r="D101" s="346">
        <v>0</v>
      </c>
      <c r="E101" s="346">
        <v>273964.67858190584</v>
      </c>
      <c r="F101" s="346">
        <v>0</v>
      </c>
      <c r="G101" s="346">
        <v>44020</v>
      </c>
      <c r="H101" s="346">
        <v>10800</v>
      </c>
      <c r="I101" s="346">
        <v>4086.6143911555287</v>
      </c>
      <c r="J101" s="346">
        <v>2536.4217497262571</v>
      </c>
      <c r="K101" s="346">
        <v>17586.602599499987</v>
      </c>
      <c r="L101" s="346">
        <v>0</v>
      </c>
      <c r="M101" s="346"/>
      <c r="N101" s="346">
        <f t="shared" si="3"/>
        <v>408367.24934129551</v>
      </c>
    </row>
    <row r="102" spans="1:14">
      <c r="A102" s="342">
        <f t="shared" si="2"/>
        <v>2016</v>
      </c>
      <c r="B102" s="343">
        <v>1</v>
      </c>
      <c r="C102" s="346">
        <v>56986.291477158251</v>
      </c>
      <c r="D102" s="346">
        <v>0</v>
      </c>
      <c r="E102" s="346">
        <v>278690.86105160962</v>
      </c>
      <c r="F102" s="346">
        <v>0</v>
      </c>
      <c r="G102" s="346">
        <v>13575</v>
      </c>
      <c r="H102" s="346">
        <v>14880</v>
      </c>
      <c r="I102" s="346">
        <v>4533.4603360490783</v>
      </c>
      <c r="J102" s="346">
        <v>2930.2513967729765</v>
      </c>
      <c r="K102" s="346">
        <v>18631.660261500016</v>
      </c>
      <c r="L102" s="346">
        <v>0</v>
      </c>
      <c r="M102" s="346">
        <v>0</v>
      </c>
      <c r="N102" s="346">
        <f t="shared" si="3"/>
        <v>390227.52452308999</v>
      </c>
    </row>
    <row r="103" spans="1:14">
      <c r="A103" s="342">
        <f t="shared" si="2"/>
        <v>2016</v>
      </c>
      <c r="B103" s="343">
        <v>2</v>
      </c>
      <c r="C103" s="346">
        <v>56207.637395501188</v>
      </c>
      <c r="D103" s="346">
        <v>0</v>
      </c>
      <c r="E103" s="346">
        <v>279779.94199999998</v>
      </c>
      <c r="F103" s="346">
        <v>0</v>
      </c>
      <c r="G103" s="346">
        <v>73250</v>
      </c>
      <c r="H103" s="346">
        <v>29760</v>
      </c>
      <c r="I103" s="346">
        <v>4941.6098041148261</v>
      </c>
      <c r="J103" s="346">
        <v>3226.7217999024642</v>
      </c>
      <c r="K103" s="346">
        <v>19158.070717499995</v>
      </c>
      <c r="L103" s="346">
        <v>72</v>
      </c>
      <c r="M103" s="346">
        <v>76</v>
      </c>
      <c r="N103" s="346">
        <f t="shared" si="3"/>
        <v>466471.98171701847</v>
      </c>
    </row>
    <row r="104" spans="1:14">
      <c r="A104" s="342">
        <f t="shared" si="2"/>
        <v>2016</v>
      </c>
      <c r="B104" s="343">
        <v>3</v>
      </c>
      <c r="C104" s="346">
        <v>53000.332000697315</v>
      </c>
      <c r="D104" s="346">
        <v>0</v>
      </c>
      <c r="E104" s="346">
        <v>271689.087</v>
      </c>
      <c r="F104" s="346">
        <v>0</v>
      </c>
      <c r="G104" s="346">
        <v>85800</v>
      </c>
      <c r="H104" s="346">
        <v>27840</v>
      </c>
      <c r="I104" s="346">
        <v>3011.6674362598947</v>
      </c>
      <c r="J104" s="346">
        <v>3024.364812240321</v>
      </c>
      <c r="K104" s="346">
        <v>18016.16909950001</v>
      </c>
      <c r="L104" s="346">
        <v>0</v>
      </c>
      <c r="M104" s="346">
        <v>0</v>
      </c>
      <c r="N104" s="346">
        <f t="shared" si="3"/>
        <v>462381.62034869753</v>
      </c>
    </row>
    <row r="105" spans="1:14">
      <c r="A105" s="342">
        <f t="shared" si="2"/>
        <v>2016</v>
      </c>
      <c r="B105" s="343">
        <v>4</v>
      </c>
      <c r="C105" s="346">
        <v>60565.663296123232</v>
      </c>
      <c r="D105" s="346">
        <v>0</v>
      </c>
      <c r="E105" s="346">
        <v>322430.74699999997</v>
      </c>
      <c r="F105" s="346">
        <v>0</v>
      </c>
      <c r="G105" s="346">
        <v>111860</v>
      </c>
      <c r="H105" s="346">
        <v>18600</v>
      </c>
      <c r="I105" s="346">
        <v>5646.3203654786284</v>
      </c>
      <c r="J105" s="346">
        <v>2885.7993985291932</v>
      </c>
      <c r="K105" s="346">
        <v>18348.208477499997</v>
      </c>
      <c r="L105" s="346">
        <v>0</v>
      </c>
      <c r="M105" s="346">
        <v>0</v>
      </c>
      <c r="N105" s="346">
        <f t="shared" si="3"/>
        <v>540336.738537631</v>
      </c>
    </row>
    <row r="106" spans="1:14">
      <c r="A106" s="342">
        <f t="shared" si="2"/>
        <v>2016</v>
      </c>
      <c r="B106" s="343">
        <v>5</v>
      </c>
      <c r="C106" s="346">
        <v>63590.757468905809</v>
      </c>
      <c r="D106" s="346">
        <v>0</v>
      </c>
      <c r="E106" s="346">
        <v>352644.26</v>
      </c>
      <c r="F106" s="346">
        <v>0</v>
      </c>
      <c r="G106" s="346">
        <v>125830</v>
      </c>
      <c r="H106" s="346">
        <v>14400</v>
      </c>
      <c r="I106" s="346">
        <v>5479.5266777857469</v>
      </c>
      <c r="J106" s="346">
        <v>2338.6756481099019</v>
      </c>
      <c r="K106" s="346">
        <v>18832.609399999983</v>
      </c>
      <c r="L106" s="346">
        <v>0</v>
      </c>
      <c r="M106" s="346">
        <v>0</v>
      </c>
      <c r="N106" s="346">
        <f t="shared" si="3"/>
        <v>583115.82919480139</v>
      </c>
    </row>
    <row r="107" spans="1:14">
      <c r="A107" s="342">
        <f t="shared" si="2"/>
        <v>2016</v>
      </c>
      <c r="B107" s="343">
        <v>6</v>
      </c>
      <c r="C107" s="346">
        <v>71967.555208850405</v>
      </c>
      <c r="D107" s="346">
        <v>0</v>
      </c>
      <c r="E107" s="346">
        <v>357421.43099999998</v>
      </c>
      <c r="F107" s="346">
        <v>0</v>
      </c>
      <c r="G107" s="346">
        <v>113525</v>
      </c>
      <c r="H107" s="346">
        <v>22320</v>
      </c>
      <c r="I107" s="346">
        <v>5963.7702536569541</v>
      </c>
      <c r="J107" s="346">
        <v>3168.99137870305</v>
      </c>
      <c r="K107" s="346">
        <v>24239.112666999979</v>
      </c>
      <c r="L107" s="346">
        <v>0</v>
      </c>
      <c r="M107" s="346">
        <v>0</v>
      </c>
      <c r="N107" s="346">
        <f t="shared" si="3"/>
        <v>598605.86050821026</v>
      </c>
    </row>
    <row r="108" spans="1:14">
      <c r="A108" s="342">
        <f t="shared" si="2"/>
        <v>2016</v>
      </c>
      <c r="B108" s="343">
        <v>7</v>
      </c>
      <c r="C108" s="346">
        <v>78323.079537609708</v>
      </c>
      <c r="D108" s="346">
        <v>0</v>
      </c>
      <c r="E108" s="346">
        <v>369136.08</v>
      </c>
      <c r="F108" s="346">
        <v>0</v>
      </c>
      <c r="G108" s="346">
        <v>115975</v>
      </c>
      <c r="H108" s="346">
        <v>28800</v>
      </c>
      <c r="I108" s="346">
        <v>5928.6643190316927</v>
      </c>
      <c r="J108" s="346">
        <v>3847.1393257777081</v>
      </c>
      <c r="K108" s="346">
        <v>27847.388459000002</v>
      </c>
      <c r="L108" s="346">
        <v>0</v>
      </c>
      <c r="M108" s="346">
        <v>0</v>
      </c>
      <c r="N108" s="346">
        <f t="shared" si="3"/>
        <v>629857.35164141899</v>
      </c>
    </row>
    <row r="109" spans="1:14">
      <c r="A109" s="342">
        <f t="shared" si="2"/>
        <v>2016</v>
      </c>
      <c r="B109" s="343">
        <v>8</v>
      </c>
      <c r="C109" s="346">
        <v>85649.197920255829</v>
      </c>
      <c r="D109" s="346">
        <v>0</v>
      </c>
      <c r="E109" s="346">
        <v>347333.56099999999</v>
      </c>
      <c r="F109" s="346">
        <v>0</v>
      </c>
      <c r="G109" s="346">
        <v>144250</v>
      </c>
      <c r="H109" s="346">
        <v>33480</v>
      </c>
      <c r="I109" s="346">
        <v>6279.6451503097796</v>
      </c>
      <c r="J109" s="346">
        <v>3995.5665835242626</v>
      </c>
      <c r="K109" s="346">
        <v>27951.824873499972</v>
      </c>
      <c r="L109" s="346">
        <v>0</v>
      </c>
      <c r="M109" s="346">
        <v>0</v>
      </c>
      <c r="N109" s="346">
        <f t="shared" si="3"/>
        <v>648939.79552758974</v>
      </c>
    </row>
    <row r="110" spans="1:14">
      <c r="A110" s="342">
        <f t="shared" si="2"/>
        <v>2016</v>
      </c>
      <c r="B110" s="343">
        <v>9</v>
      </c>
      <c r="C110" s="346">
        <v>84916.971984914213</v>
      </c>
      <c r="D110" s="346">
        <v>0</v>
      </c>
      <c r="E110" s="346">
        <v>372588.69099999999</v>
      </c>
      <c r="F110" s="346">
        <v>0</v>
      </c>
      <c r="G110" s="346">
        <v>96050</v>
      </c>
      <c r="H110" s="346">
        <v>33480</v>
      </c>
      <c r="I110" s="346">
        <v>6252.1679969719444</v>
      </c>
      <c r="J110" s="346">
        <v>3848.2457528714713</v>
      </c>
      <c r="K110" s="346">
        <v>28556.690733999956</v>
      </c>
      <c r="L110" s="346">
        <v>72</v>
      </c>
      <c r="M110" s="346">
        <v>76</v>
      </c>
      <c r="N110" s="346">
        <f t="shared" si="3"/>
        <v>625840.76746875758</v>
      </c>
    </row>
    <row r="111" spans="1:14">
      <c r="A111" s="342">
        <f t="shared" si="2"/>
        <v>2016</v>
      </c>
      <c r="B111" s="343">
        <v>10</v>
      </c>
      <c r="C111" s="346">
        <v>72248.715987868927</v>
      </c>
      <c r="D111" s="346">
        <v>0</v>
      </c>
      <c r="E111" s="346">
        <v>367780.05300000001</v>
      </c>
      <c r="F111" s="346">
        <v>0</v>
      </c>
      <c r="G111" s="346">
        <v>91130</v>
      </c>
      <c r="H111" s="346">
        <v>25200</v>
      </c>
      <c r="I111" s="346">
        <v>6537.6919070096028</v>
      </c>
      <c r="J111" s="346">
        <v>3744.3203033932841</v>
      </c>
      <c r="K111" s="346">
        <v>27811.956985999961</v>
      </c>
      <c r="L111" s="346">
        <v>0</v>
      </c>
      <c r="M111" s="346">
        <v>0</v>
      </c>
      <c r="N111" s="346">
        <f t="shared" si="3"/>
        <v>594452.73818427173</v>
      </c>
    </row>
    <row r="112" spans="1:14">
      <c r="A112" s="342">
        <f t="shared" si="2"/>
        <v>2016</v>
      </c>
      <c r="B112" s="343">
        <v>11</v>
      </c>
      <c r="C112" s="346">
        <v>66802.22760684292</v>
      </c>
      <c r="D112" s="346">
        <v>0</v>
      </c>
      <c r="E112" s="346">
        <v>336292.25300000003</v>
      </c>
      <c r="F112" s="346">
        <v>0</v>
      </c>
      <c r="G112" s="346">
        <v>87075</v>
      </c>
      <c r="H112" s="346">
        <v>18600</v>
      </c>
      <c r="I112" s="346">
        <v>5361.5990772232453</v>
      </c>
      <c r="J112" s="346">
        <v>3154.2495337255236</v>
      </c>
      <c r="K112" s="346">
        <v>23220.03601499998</v>
      </c>
      <c r="L112" s="346">
        <v>0</v>
      </c>
      <c r="M112" s="346">
        <v>0</v>
      </c>
      <c r="N112" s="346">
        <f t="shared" si="3"/>
        <v>540505.36523279164</v>
      </c>
    </row>
    <row r="113" spans="1:14">
      <c r="A113" s="342">
        <f t="shared" si="2"/>
        <v>2016</v>
      </c>
      <c r="B113" s="343">
        <v>12</v>
      </c>
      <c r="C113" s="346">
        <v>54976.199273675971</v>
      </c>
      <c r="D113" s="346">
        <v>0</v>
      </c>
      <c r="E113" s="346">
        <v>306122.18900000001</v>
      </c>
      <c r="F113" s="346">
        <v>0</v>
      </c>
      <c r="G113" s="346">
        <v>44020</v>
      </c>
      <c r="H113" s="346">
        <v>14400</v>
      </c>
      <c r="I113" s="346">
        <v>3882.9522272739159</v>
      </c>
      <c r="J113" s="346">
        <v>2473.6872701797702</v>
      </c>
      <c r="K113" s="346">
        <v>17586.602599499987</v>
      </c>
      <c r="L113" s="346">
        <v>0</v>
      </c>
      <c r="M113" s="346">
        <v>0</v>
      </c>
      <c r="N113" s="346">
        <f t="shared" si="3"/>
        <v>443461.63037062966</v>
      </c>
    </row>
    <row r="114" spans="1:14">
      <c r="A114" s="342">
        <f t="shared" si="2"/>
        <v>2017</v>
      </c>
      <c r="B114" s="343">
        <v>1</v>
      </c>
      <c r="C114" s="346">
        <v>56726.099686267953</v>
      </c>
      <c r="D114" s="346">
        <v>0</v>
      </c>
      <c r="E114" s="346">
        <v>286734.03399999999</v>
      </c>
      <c r="F114" s="346">
        <v>0</v>
      </c>
      <c r="G114" s="346">
        <v>13575</v>
      </c>
      <c r="H114" s="346">
        <v>18600</v>
      </c>
      <c r="I114" s="346">
        <v>4479.0422992308395</v>
      </c>
      <c r="J114" s="346">
        <v>2927.1239982525658</v>
      </c>
      <c r="K114" s="346">
        <v>18631.660261500016</v>
      </c>
      <c r="L114" s="346">
        <v>0</v>
      </c>
      <c r="M114" s="346">
        <v>0</v>
      </c>
      <c r="N114" s="346">
        <f t="shared" si="3"/>
        <v>401672.96024525131</v>
      </c>
    </row>
    <row r="115" spans="1:14">
      <c r="A115" s="342">
        <f t="shared" si="2"/>
        <v>2017</v>
      </c>
      <c r="B115" s="343">
        <v>2</v>
      </c>
      <c r="C115" s="346">
        <v>56898.680068652589</v>
      </c>
      <c r="D115" s="346">
        <v>0</v>
      </c>
      <c r="E115" s="346">
        <v>283976.641</v>
      </c>
      <c r="F115" s="346">
        <v>0</v>
      </c>
      <c r="G115" s="346">
        <v>73250</v>
      </c>
      <c r="H115" s="346">
        <v>180</v>
      </c>
      <c r="I115" s="346"/>
      <c r="J115" s="346">
        <v>0</v>
      </c>
      <c r="K115" s="346">
        <v>240</v>
      </c>
      <c r="L115" s="346">
        <v>84</v>
      </c>
      <c r="M115" s="346">
        <v>76</v>
      </c>
      <c r="N115" s="346">
        <f t="shared" si="3"/>
        <v>414705.32106865261</v>
      </c>
    </row>
    <row r="116" spans="1:14">
      <c r="A116" s="342">
        <f t="shared" si="2"/>
        <v>2017</v>
      </c>
      <c r="B116" s="343">
        <v>3</v>
      </c>
      <c r="C116" s="346">
        <v>53651.9425789175</v>
      </c>
      <c r="D116" s="346">
        <v>0</v>
      </c>
      <c r="E116" s="346">
        <v>275764.42200000002</v>
      </c>
      <c r="F116" s="346">
        <v>0</v>
      </c>
      <c r="G116" s="346">
        <v>85800</v>
      </c>
      <c r="H116" s="346">
        <v>0</v>
      </c>
      <c r="I116" s="346"/>
      <c r="J116" s="346">
        <v>0</v>
      </c>
      <c r="K116" s="346">
        <v>0</v>
      </c>
      <c r="L116" s="346">
        <v>0</v>
      </c>
      <c r="M116" s="346">
        <v>0</v>
      </c>
      <c r="N116" s="346">
        <f t="shared" si="3"/>
        <v>415216.36457891751</v>
      </c>
    </row>
    <row r="117" spans="1:14">
      <c r="A117" s="342">
        <f t="shared" si="2"/>
        <v>2017</v>
      </c>
      <c r="B117" s="343">
        <v>4</v>
      </c>
      <c r="C117" s="346">
        <v>61310.285553964131</v>
      </c>
      <c r="D117" s="346">
        <v>0</v>
      </c>
      <c r="E117" s="346">
        <v>327267.20799999998</v>
      </c>
      <c r="F117" s="346">
        <v>0</v>
      </c>
      <c r="G117" s="346">
        <v>111860</v>
      </c>
      <c r="H117" s="346">
        <v>0</v>
      </c>
      <c r="I117" s="346"/>
      <c r="J117" s="346">
        <v>0</v>
      </c>
      <c r="K117" s="346">
        <v>0</v>
      </c>
      <c r="L117" s="346">
        <v>0</v>
      </c>
      <c r="M117" s="346">
        <v>0</v>
      </c>
      <c r="N117" s="346">
        <f t="shared" si="3"/>
        <v>500437.49355396413</v>
      </c>
    </row>
    <row r="118" spans="1:14">
      <c r="A118" s="342">
        <f t="shared" si="2"/>
        <v>2017</v>
      </c>
      <c r="B118" s="343">
        <v>5</v>
      </c>
      <c r="C118" s="346">
        <v>64372.571632696869</v>
      </c>
      <c r="D118" s="346">
        <v>0</v>
      </c>
      <c r="E118" s="346">
        <v>357933.924</v>
      </c>
      <c r="F118" s="346">
        <v>0</v>
      </c>
      <c r="G118" s="346">
        <v>125830</v>
      </c>
      <c r="H118" s="346">
        <v>0</v>
      </c>
      <c r="I118" s="346"/>
      <c r="J118" s="346">
        <v>0</v>
      </c>
      <c r="K118" s="346">
        <v>0</v>
      </c>
      <c r="L118" s="346">
        <v>0</v>
      </c>
      <c r="M118" s="346">
        <v>0</v>
      </c>
      <c r="N118" s="346">
        <f t="shared" si="3"/>
        <v>548136.4956326969</v>
      </c>
    </row>
    <row r="119" spans="1:14">
      <c r="A119" s="342">
        <f t="shared" si="2"/>
        <v>2017</v>
      </c>
      <c r="B119" s="343">
        <v>6</v>
      </c>
      <c r="C119" s="346">
        <v>72852.357595788562</v>
      </c>
      <c r="D119" s="346">
        <v>0</v>
      </c>
      <c r="E119" s="346">
        <v>362782.75199999998</v>
      </c>
      <c r="F119" s="346">
        <v>0</v>
      </c>
      <c r="G119" s="346">
        <v>113525</v>
      </c>
      <c r="H119" s="346">
        <v>0</v>
      </c>
      <c r="I119" s="346"/>
      <c r="J119" s="346"/>
      <c r="K119" s="346">
        <v>0</v>
      </c>
      <c r="L119" s="346">
        <v>0</v>
      </c>
      <c r="M119" s="346">
        <v>0</v>
      </c>
      <c r="N119" s="346">
        <f t="shared" si="3"/>
        <v>549160.10959578853</v>
      </c>
    </row>
    <row r="120" spans="1:14">
      <c r="A120" s="342">
        <f t="shared" si="2"/>
        <v>2017</v>
      </c>
      <c r="B120" s="343">
        <v>7</v>
      </c>
      <c r="C120" s="346">
        <v>79286.019678151046</v>
      </c>
      <c r="D120" s="346">
        <v>0</v>
      </c>
      <c r="E120" s="346">
        <v>374673.12099999998</v>
      </c>
      <c r="F120" s="346">
        <v>0</v>
      </c>
      <c r="G120" s="346">
        <v>115975</v>
      </c>
      <c r="H120" s="346">
        <v>0</v>
      </c>
      <c r="I120" s="346"/>
      <c r="J120" s="346"/>
      <c r="K120" s="346">
        <v>0</v>
      </c>
      <c r="L120" s="346">
        <v>0</v>
      </c>
      <c r="M120" s="346">
        <v>0</v>
      </c>
      <c r="N120" s="346">
        <f t="shared" si="3"/>
        <v>569934.14067815104</v>
      </c>
    </row>
    <row r="121" spans="1:14">
      <c r="A121" s="342">
        <f t="shared" si="2"/>
        <v>2017</v>
      </c>
      <c r="B121" s="343">
        <v>8</v>
      </c>
      <c r="C121" s="346">
        <v>86702.208746304605</v>
      </c>
      <c r="D121" s="346">
        <v>0</v>
      </c>
      <c r="E121" s="346">
        <v>352543.565</v>
      </c>
      <c r="F121" s="346">
        <v>0</v>
      </c>
      <c r="G121" s="346">
        <v>144250</v>
      </c>
      <c r="H121" s="346">
        <v>0</v>
      </c>
      <c r="I121" s="346"/>
      <c r="J121" s="346"/>
      <c r="K121" s="346">
        <v>0</v>
      </c>
      <c r="L121" s="346">
        <v>0</v>
      </c>
      <c r="M121" s="346">
        <v>0</v>
      </c>
      <c r="N121" s="346">
        <f t="shared" si="3"/>
        <v>583495.77374630468</v>
      </c>
    </row>
    <row r="122" spans="1:14">
      <c r="A122" s="342">
        <f t="shared" si="2"/>
        <v>2017</v>
      </c>
      <c r="B122" s="343">
        <v>9</v>
      </c>
      <c r="C122" s="346">
        <v>85960.980486881133</v>
      </c>
      <c r="D122" s="346">
        <v>0</v>
      </c>
      <c r="E122" s="346">
        <v>378177.52100000001</v>
      </c>
      <c r="F122" s="346">
        <v>0</v>
      </c>
      <c r="G122" s="346">
        <v>96050</v>
      </c>
      <c r="H122" s="346">
        <v>180</v>
      </c>
      <c r="I122" s="346"/>
      <c r="J122" s="346"/>
      <c r="K122" s="346">
        <v>240</v>
      </c>
      <c r="L122" s="346">
        <v>84</v>
      </c>
      <c r="M122" s="346">
        <v>76</v>
      </c>
      <c r="N122" s="346">
        <f t="shared" si="3"/>
        <v>560768.50148688117</v>
      </c>
    </row>
    <row r="123" spans="1:14">
      <c r="A123" s="342">
        <f t="shared" si="2"/>
        <v>2017</v>
      </c>
      <c r="B123" s="343">
        <v>10</v>
      </c>
      <c r="C123" s="346">
        <v>73136.975095376081</v>
      </c>
      <c r="D123" s="346">
        <v>0</v>
      </c>
      <c r="E123" s="346">
        <v>373296.75400000002</v>
      </c>
      <c r="F123" s="346">
        <v>0</v>
      </c>
      <c r="G123" s="346">
        <v>91130</v>
      </c>
      <c r="H123" s="346">
        <v>0</v>
      </c>
      <c r="I123" s="346"/>
      <c r="J123" s="346"/>
      <c r="K123" s="346">
        <v>0</v>
      </c>
      <c r="L123" s="346">
        <v>0</v>
      </c>
      <c r="M123" s="346">
        <v>0</v>
      </c>
      <c r="N123" s="346">
        <f t="shared" si="3"/>
        <v>537563.7290953761</v>
      </c>
    </row>
    <row r="124" spans="1:14">
      <c r="A124" s="342">
        <f t="shared" si="2"/>
        <v>2017</v>
      </c>
      <c r="B124" s="343">
        <v>11</v>
      </c>
      <c r="C124" s="346">
        <v>67623.525068842209</v>
      </c>
      <c r="D124" s="346">
        <v>0</v>
      </c>
      <c r="E124" s="346">
        <v>341336.63799999998</v>
      </c>
      <c r="F124" s="346">
        <v>0</v>
      </c>
      <c r="G124" s="346">
        <v>87075</v>
      </c>
      <c r="H124" s="346">
        <v>0</v>
      </c>
      <c r="I124" s="346"/>
      <c r="J124" s="346"/>
      <c r="K124" s="346">
        <v>0</v>
      </c>
      <c r="L124" s="346">
        <v>0</v>
      </c>
      <c r="M124" s="346">
        <v>0</v>
      </c>
      <c r="N124" s="346">
        <f t="shared" si="3"/>
        <v>496035.1630688422</v>
      </c>
    </row>
    <row r="125" spans="1:14">
      <c r="A125" s="342">
        <f t="shared" si="2"/>
        <v>2017</v>
      </c>
      <c r="B125" s="343">
        <v>12</v>
      </c>
      <c r="C125" s="346">
        <v>55652.102077390431</v>
      </c>
      <c r="D125" s="346">
        <v>0</v>
      </c>
      <c r="E125" s="346">
        <v>310714.022</v>
      </c>
      <c r="F125" s="346">
        <v>0</v>
      </c>
      <c r="G125" s="346">
        <v>44020</v>
      </c>
      <c r="H125" s="346">
        <v>0</v>
      </c>
      <c r="I125" s="346"/>
      <c r="J125" s="346"/>
      <c r="K125" s="346">
        <v>0</v>
      </c>
      <c r="L125" s="346">
        <v>0</v>
      </c>
      <c r="M125" s="346">
        <v>0</v>
      </c>
      <c r="N125" s="346">
        <f t="shared" si="3"/>
        <v>410386.12407739041</v>
      </c>
    </row>
    <row r="126" spans="1:14">
      <c r="A126" s="342">
        <f t="shared" si="2"/>
        <v>2018</v>
      </c>
      <c r="B126" s="343">
        <v>1</v>
      </c>
      <c r="C126" s="346">
        <v>57423.516574453846</v>
      </c>
      <c r="D126" s="346">
        <v>0</v>
      </c>
      <c r="E126" s="346">
        <v>291035.04399999999</v>
      </c>
      <c r="F126" s="346">
        <v>0</v>
      </c>
      <c r="G126" s="346">
        <v>13575</v>
      </c>
      <c r="H126" s="346">
        <v>0</v>
      </c>
      <c r="I126" s="346"/>
      <c r="J126" s="346"/>
      <c r="K126" s="346">
        <v>0</v>
      </c>
      <c r="L126" s="346">
        <v>0</v>
      </c>
      <c r="M126" s="346">
        <v>0</v>
      </c>
      <c r="N126" s="346">
        <f t="shared" si="3"/>
        <v>362033.56057445385</v>
      </c>
    </row>
    <row r="127" spans="1:14" ht="13.2">
      <c r="A127" s="342">
        <f t="shared" si="2"/>
        <v>2018</v>
      </c>
      <c r="B127" s="343">
        <v>2</v>
      </c>
      <c r="C127" s="346">
        <v>57598.218739825686</v>
      </c>
      <c r="D127" s="346">
        <v>0</v>
      </c>
      <c r="E127" s="346">
        <v>288236.29200000002</v>
      </c>
      <c r="F127" s="346">
        <v>0</v>
      </c>
      <c r="G127" s="346">
        <v>73250</v>
      </c>
      <c r="H127" s="347"/>
      <c r="I127" s="346"/>
      <c r="J127" s="346"/>
      <c r="K127" s="346">
        <v>240</v>
      </c>
      <c r="L127" s="346">
        <v>96</v>
      </c>
      <c r="M127" s="346">
        <v>76</v>
      </c>
      <c r="N127" s="346">
        <f t="shared" si="3"/>
        <v>419496.51073982572</v>
      </c>
    </row>
    <row r="128" spans="1:14" ht="13.2">
      <c r="A128" s="342">
        <f t="shared" si="2"/>
        <v>2018</v>
      </c>
      <c r="B128" s="343">
        <v>3</v>
      </c>
      <c r="C128" s="346">
        <v>54311.564358758915</v>
      </c>
      <c r="D128" s="346">
        <v>0</v>
      </c>
      <c r="E128" s="346">
        <v>279900.88900000002</v>
      </c>
      <c r="F128" s="346">
        <v>0</v>
      </c>
      <c r="G128" s="346">
        <v>85800</v>
      </c>
      <c r="H128" s="347"/>
      <c r="I128" s="346"/>
      <c r="J128" s="346"/>
      <c r="K128" s="346">
        <v>0</v>
      </c>
      <c r="L128" s="346">
        <v>0</v>
      </c>
      <c r="M128" s="346">
        <v>0</v>
      </c>
      <c r="N128" s="346">
        <f t="shared" si="3"/>
        <v>420012.45335875894</v>
      </c>
    </row>
    <row r="129" spans="1:14" ht="13.2">
      <c r="A129" s="342">
        <f t="shared" si="2"/>
        <v>2018</v>
      </c>
      <c r="B129" s="343">
        <v>4</v>
      </c>
      <c r="C129" s="346">
        <v>62064.062542005224</v>
      </c>
      <c r="D129" s="346">
        <v>0</v>
      </c>
      <c r="E129" s="346">
        <v>332176.21500000003</v>
      </c>
      <c r="F129" s="346">
        <v>0</v>
      </c>
      <c r="G129" s="346">
        <v>111860</v>
      </c>
      <c r="H129" s="347"/>
      <c r="I129" s="346"/>
      <c r="J129" s="346"/>
      <c r="K129" s="346">
        <v>0</v>
      </c>
      <c r="L129" s="346">
        <v>0</v>
      </c>
      <c r="M129" s="346">
        <v>0</v>
      </c>
      <c r="N129" s="346">
        <f t="shared" si="3"/>
        <v>506100.27754200523</v>
      </c>
    </row>
    <row r="130" spans="1:14" ht="13.2">
      <c r="A130" s="342">
        <f t="shared" si="2"/>
        <v>2018</v>
      </c>
      <c r="B130" s="343">
        <v>5</v>
      </c>
      <c r="C130" s="346">
        <v>65163.997781169877</v>
      </c>
      <c r="D130" s="346">
        <v>0</v>
      </c>
      <c r="E130" s="346">
        <v>363302.93300000002</v>
      </c>
      <c r="F130" s="346">
        <v>0</v>
      </c>
      <c r="G130" s="346">
        <v>125830</v>
      </c>
      <c r="H130" s="347"/>
      <c r="I130" s="346"/>
      <c r="J130" s="346"/>
      <c r="K130" s="346">
        <v>0</v>
      </c>
      <c r="L130" s="346">
        <v>0</v>
      </c>
      <c r="M130" s="346">
        <v>0</v>
      </c>
      <c r="N130" s="346">
        <f t="shared" si="3"/>
        <v>554296.93078116991</v>
      </c>
    </row>
    <row r="131" spans="1:14" ht="13.2">
      <c r="A131" s="342">
        <f t="shared" si="2"/>
        <v>2018</v>
      </c>
      <c r="B131" s="343">
        <v>6</v>
      </c>
      <c r="C131" s="346">
        <v>73748.038152224923</v>
      </c>
      <c r="D131" s="346">
        <v>0</v>
      </c>
      <c r="E131" s="346">
        <v>368224.49400000001</v>
      </c>
      <c r="F131" s="346">
        <v>0</v>
      </c>
      <c r="G131" s="346">
        <v>113525</v>
      </c>
      <c r="H131" s="347"/>
      <c r="I131" s="346"/>
      <c r="J131" s="346"/>
      <c r="K131" s="346">
        <v>0</v>
      </c>
      <c r="L131" s="346">
        <v>0</v>
      </c>
      <c r="M131" s="346">
        <v>0</v>
      </c>
      <c r="N131" s="346">
        <f t="shared" si="3"/>
        <v>555497.53215222491</v>
      </c>
    </row>
    <row r="132" spans="1:14" ht="13.2">
      <c r="A132" s="342">
        <f t="shared" si="2"/>
        <v>2018</v>
      </c>
      <c r="B132" s="343">
        <v>7</v>
      </c>
      <c r="C132" s="346">
        <v>80260.798649848381</v>
      </c>
      <c r="D132" s="346">
        <v>0</v>
      </c>
      <c r="E132" s="346">
        <v>380293.21899999998</v>
      </c>
      <c r="F132" s="346">
        <v>0</v>
      </c>
      <c r="G132" s="346">
        <v>115975</v>
      </c>
      <c r="H132" s="347"/>
      <c r="I132" s="346"/>
      <c r="J132" s="346"/>
      <c r="K132" s="346">
        <v>0</v>
      </c>
      <c r="L132" s="346">
        <v>0</v>
      </c>
      <c r="M132" s="346">
        <v>0</v>
      </c>
      <c r="N132" s="346">
        <f t="shared" si="3"/>
        <v>576529.01764984836</v>
      </c>
    </row>
    <row r="133" spans="1:14" ht="13.2">
      <c r="A133" s="342">
        <f t="shared" si="2"/>
        <v>2018</v>
      </c>
      <c r="B133" s="343">
        <v>8</v>
      </c>
      <c r="C133" s="346">
        <v>87768.165774147448</v>
      </c>
      <c r="D133" s="346">
        <v>0</v>
      </c>
      <c r="E133" s="346">
        <v>357831.71799999999</v>
      </c>
      <c r="F133" s="346">
        <v>0</v>
      </c>
      <c r="G133" s="346">
        <v>144250</v>
      </c>
      <c r="H133" s="347"/>
      <c r="I133" s="346"/>
      <c r="J133" s="346"/>
      <c r="K133" s="346">
        <v>0</v>
      </c>
      <c r="L133" s="346">
        <v>0</v>
      </c>
      <c r="M133" s="346">
        <v>0</v>
      </c>
      <c r="N133" s="346">
        <f t="shared" si="3"/>
        <v>589849.88377414737</v>
      </c>
    </row>
    <row r="134" spans="1:14" ht="13.2">
      <c r="A134" s="342">
        <f t="shared" si="2"/>
        <v>2018</v>
      </c>
      <c r="B134" s="343">
        <v>9</v>
      </c>
      <c r="C134" s="346">
        <v>87017.824511909042</v>
      </c>
      <c r="D134" s="346">
        <v>0</v>
      </c>
      <c r="E134" s="346">
        <v>383850.18400000001</v>
      </c>
      <c r="F134" s="346">
        <v>0</v>
      </c>
      <c r="G134" s="346">
        <v>96050</v>
      </c>
      <c r="H134" s="347"/>
      <c r="I134" s="346"/>
      <c r="J134" s="346"/>
      <c r="K134" s="346">
        <v>240</v>
      </c>
      <c r="L134" s="346">
        <v>96</v>
      </c>
      <c r="M134" s="346">
        <v>76</v>
      </c>
      <c r="N134" s="346">
        <f t="shared" si="3"/>
        <v>567330.00851190905</v>
      </c>
    </row>
    <row r="135" spans="1:14" ht="13.2">
      <c r="A135" s="342">
        <f t="shared" si="2"/>
        <v>2018</v>
      </c>
      <c r="B135" s="343">
        <v>10</v>
      </c>
      <c r="C135" s="346">
        <v>74036.154870901766</v>
      </c>
      <c r="D135" s="346">
        <v>0</v>
      </c>
      <c r="E135" s="346">
        <v>378896.20500000002</v>
      </c>
      <c r="F135" s="346">
        <v>0</v>
      </c>
      <c r="G135" s="346">
        <v>91130</v>
      </c>
      <c r="H135" s="347"/>
      <c r="I135" s="346"/>
      <c r="J135" s="346"/>
      <c r="K135" s="346">
        <v>0</v>
      </c>
      <c r="L135" s="346">
        <v>0</v>
      </c>
      <c r="M135" s="346">
        <v>0</v>
      </c>
      <c r="N135" s="346">
        <f t="shared" si="3"/>
        <v>544062.3598709018</v>
      </c>
    </row>
    <row r="136" spans="1:14" ht="13.2">
      <c r="A136" s="342">
        <f t="shared" si="2"/>
        <v>2018</v>
      </c>
      <c r="B136" s="343">
        <v>11</v>
      </c>
      <c r="C136" s="346">
        <v>68454.919941440676</v>
      </c>
      <c r="D136" s="346">
        <v>0</v>
      </c>
      <c r="E136" s="346">
        <v>346456.68800000002</v>
      </c>
      <c r="F136" s="346">
        <v>0</v>
      </c>
      <c r="G136" s="346">
        <v>87075</v>
      </c>
      <c r="H136" s="347"/>
      <c r="I136" s="346"/>
      <c r="J136" s="346"/>
      <c r="K136" s="346">
        <v>0</v>
      </c>
      <c r="L136" s="346">
        <v>0</v>
      </c>
      <c r="M136" s="346">
        <v>0</v>
      </c>
      <c r="N136" s="346">
        <f t="shared" si="3"/>
        <v>501986.60794144071</v>
      </c>
    </row>
    <row r="137" spans="1:14" ht="13.2">
      <c r="A137" s="342">
        <f t="shared" si="2"/>
        <v>2018</v>
      </c>
      <c r="B137" s="343">
        <v>12</v>
      </c>
      <c r="C137" s="346">
        <v>56336.314742574126</v>
      </c>
      <c r="D137" s="346">
        <v>0</v>
      </c>
      <c r="E137" s="346">
        <v>315374.73200000002</v>
      </c>
      <c r="F137" s="346">
        <v>0</v>
      </c>
      <c r="G137" s="346">
        <v>44020</v>
      </c>
      <c r="H137" s="347"/>
      <c r="I137" s="346"/>
      <c r="J137" s="346"/>
      <c r="K137" s="346">
        <v>0</v>
      </c>
      <c r="L137" s="346">
        <v>0</v>
      </c>
      <c r="M137" s="346">
        <v>0</v>
      </c>
      <c r="N137" s="346">
        <f t="shared" si="3"/>
        <v>415731.04674257414</v>
      </c>
    </row>
    <row r="138" spans="1:14" ht="13.2">
      <c r="A138" s="342">
        <f t="shared" si="2"/>
        <v>2019</v>
      </c>
      <c r="B138" s="343">
        <v>1</v>
      </c>
      <c r="C138" s="346">
        <v>58129.507828207206</v>
      </c>
      <c r="D138" s="346">
        <v>0</v>
      </c>
      <c r="E138" s="346">
        <v>295400.571</v>
      </c>
      <c r="F138" s="346">
        <v>0</v>
      </c>
      <c r="G138" s="346">
        <v>13575</v>
      </c>
      <c r="H138" s="347"/>
      <c r="I138" s="346"/>
      <c r="J138" s="346"/>
      <c r="K138" s="346">
        <v>0</v>
      </c>
      <c r="L138" s="346">
        <v>0</v>
      </c>
      <c r="M138" s="346">
        <v>0</v>
      </c>
      <c r="N138" s="346">
        <f t="shared" si="3"/>
        <v>367105.07882820722</v>
      </c>
    </row>
    <row r="139" spans="1:14" ht="13.2">
      <c r="A139" s="342">
        <f t="shared" si="2"/>
        <v>2019</v>
      </c>
      <c r="B139" s="343">
        <v>2</v>
      </c>
      <c r="C139" s="346">
        <v>58306.357862746969</v>
      </c>
      <c r="D139" s="346">
        <v>0</v>
      </c>
      <c r="E139" s="346">
        <v>292559.83500000002</v>
      </c>
      <c r="F139" s="346">
        <v>0</v>
      </c>
      <c r="G139" s="346">
        <v>73250</v>
      </c>
      <c r="H139" s="347"/>
      <c r="I139" s="346"/>
      <c r="J139" s="346"/>
      <c r="K139" s="346">
        <v>240</v>
      </c>
      <c r="L139" s="346">
        <v>108</v>
      </c>
      <c r="M139" s="346">
        <v>76</v>
      </c>
      <c r="N139" s="346">
        <f t="shared" si="3"/>
        <v>424540.192862747</v>
      </c>
    </row>
    <row r="140" spans="1:14" ht="13.2">
      <c r="A140" s="342">
        <f t="shared" si="2"/>
        <v>2019</v>
      </c>
      <c r="B140" s="343">
        <v>3</v>
      </c>
      <c r="C140" s="346">
        <v>54979.295833636999</v>
      </c>
      <c r="D140" s="346">
        <v>0</v>
      </c>
      <c r="E140" s="346">
        <v>284099.40100000001</v>
      </c>
      <c r="F140" s="346">
        <v>0</v>
      </c>
      <c r="G140" s="346">
        <v>85800</v>
      </c>
      <c r="H140" s="347"/>
      <c r="I140" s="346"/>
      <c r="J140" s="346"/>
      <c r="K140" s="346">
        <v>0</v>
      </c>
      <c r="L140" s="346">
        <v>0</v>
      </c>
      <c r="M140" s="346">
        <v>0</v>
      </c>
      <c r="N140" s="346">
        <f t="shared" si="3"/>
        <v>424878.69683363702</v>
      </c>
    </row>
    <row r="141" spans="1:14" ht="13.2">
      <c r="A141" s="342">
        <f t="shared" si="2"/>
        <v>2019</v>
      </c>
      <c r="B141" s="343">
        <v>4</v>
      </c>
      <c r="C141" s="346">
        <v>62827.106812730883</v>
      </c>
      <c r="D141" s="346">
        <v>0</v>
      </c>
      <c r="E141" s="346">
        <v>337158.859</v>
      </c>
      <c r="F141" s="346">
        <v>0</v>
      </c>
      <c r="G141" s="346">
        <v>111860</v>
      </c>
      <c r="H141" s="347"/>
      <c r="I141" s="346"/>
      <c r="J141" s="346"/>
      <c r="K141" s="346">
        <v>0</v>
      </c>
      <c r="L141" s="346">
        <v>0</v>
      </c>
      <c r="M141" s="346">
        <v>0</v>
      </c>
      <c r="N141" s="346">
        <f t="shared" si="3"/>
        <v>511845.96581273089</v>
      </c>
    </row>
    <row r="142" spans="1:14" ht="13.2">
      <c r="A142" s="342">
        <f t="shared" si="2"/>
        <v>2019</v>
      </c>
      <c r="B142" s="343">
        <v>5</v>
      </c>
      <c r="C142" s="346">
        <v>65965.154088507144</v>
      </c>
      <c r="D142" s="346">
        <v>0</v>
      </c>
      <c r="E142" s="346">
        <v>368752.47700000001</v>
      </c>
      <c r="F142" s="346">
        <v>0</v>
      </c>
      <c r="G142" s="346">
        <v>125830</v>
      </c>
      <c r="H142" s="347"/>
      <c r="I142" s="346"/>
      <c r="J142" s="346"/>
      <c r="K142" s="346">
        <v>0</v>
      </c>
      <c r="L142" s="346">
        <v>0</v>
      </c>
      <c r="M142" s="346">
        <v>0</v>
      </c>
      <c r="N142" s="346">
        <f t="shared" si="3"/>
        <v>560547.63108850713</v>
      </c>
    </row>
    <row r="143" spans="1:14" ht="13.2">
      <c r="A143" s="342">
        <f t="shared" si="2"/>
        <v>2019</v>
      </c>
      <c r="B143" s="343">
        <v>6</v>
      </c>
      <c r="C143" s="346">
        <v>74654.730619403126</v>
      </c>
      <c r="D143" s="346">
        <v>0</v>
      </c>
      <c r="E143" s="346">
        <v>373747.86099999998</v>
      </c>
      <c r="F143" s="346">
        <v>0</v>
      </c>
      <c r="G143" s="346">
        <v>113525</v>
      </c>
      <c r="H143" s="347"/>
      <c r="I143" s="346"/>
      <c r="J143" s="346"/>
      <c r="K143" s="346">
        <v>0</v>
      </c>
      <c r="L143" s="346">
        <v>0</v>
      </c>
      <c r="M143" s="346">
        <v>0</v>
      </c>
      <c r="N143" s="346">
        <f t="shared" si="3"/>
        <v>561927.5916194031</v>
      </c>
    </row>
    <row r="144" spans="1:14" ht="13.2">
      <c r="A144" s="342">
        <f t="shared" si="2"/>
        <v>2019</v>
      </c>
      <c r="B144" s="343">
        <v>7</v>
      </c>
      <c r="C144" s="346">
        <v>81247.562004763851</v>
      </c>
      <c r="D144" s="346">
        <v>0</v>
      </c>
      <c r="E144" s="346">
        <v>385997.61599999998</v>
      </c>
      <c r="F144" s="346">
        <v>0</v>
      </c>
      <c r="G144" s="346">
        <v>115975</v>
      </c>
      <c r="H144" s="347"/>
      <c r="I144" s="346"/>
      <c r="J144" s="346"/>
      <c r="K144" s="346">
        <v>0</v>
      </c>
      <c r="L144" s="346">
        <v>0</v>
      </c>
      <c r="M144" s="346">
        <v>0</v>
      </c>
      <c r="N144" s="346">
        <f t="shared" si="3"/>
        <v>583220.17800476379</v>
      </c>
    </row>
    <row r="145" spans="1:14" ht="13.2">
      <c r="A145" s="342">
        <f t="shared" si="2"/>
        <v>2019</v>
      </c>
      <c r="B145" s="343">
        <v>8</v>
      </c>
      <c r="C145" s="346">
        <v>88847.228170372924</v>
      </c>
      <c r="D145" s="346">
        <v>0</v>
      </c>
      <c r="E145" s="346">
        <v>363199.19400000002</v>
      </c>
      <c r="F145" s="346">
        <v>0</v>
      </c>
      <c r="G145" s="346">
        <v>144250</v>
      </c>
      <c r="H145" s="347"/>
      <c r="I145" s="346"/>
      <c r="J145" s="346"/>
      <c r="K145" s="346">
        <v>0</v>
      </c>
      <c r="L145" s="346">
        <v>0</v>
      </c>
      <c r="M145" s="346">
        <v>0</v>
      </c>
      <c r="N145" s="346">
        <f t="shared" si="3"/>
        <v>596296.42217037291</v>
      </c>
    </row>
    <row r="146" spans="1:14" ht="13.2">
      <c r="A146" s="342">
        <f t="shared" si="2"/>
        <v>2019</v>
      </c>
      <c r="B146" s="343">
        <v>9</v>
      </c>
      <c r="C146" s="346">
        <v>88087.661865850925</v>
      </c>
      <c r="D146" s="346">
        <v>0</v>
      </c>
      <c r="E146" s="346">
        <v>389607.93800000002</v>
      </c>
      <c r="F146" s="346">
        <v>0</v>
      </c>
      <c r="G146" s="346">
        <v>96050</v>
      </c>
      <c r="H146" s="347"/>
      <c r="I146" s="346"/>
      <c r="J146" s="346"/>
      <c r="K146" s="346">
        <v>240</v>
      </c>
      <c r="L146" s="346">
        <v>108</v>
      </c>
      <c r="M146" s="346">
        <v>76</v>
      </c>
      <c r="N146" s="346">
        <f t="shared" si="3"/>
        <v>574169.59986585099</v>
      </c>
    </row>
    <row r="147" spans="1:14" ht="13.2">
      <c r="A147" s="342">
        <f t="shared" si="2"/>
        <v>2019</v>
      </c>
      <c r="B147" s="343">
        <v>10</v>
      </c>
      <c r="C147" s="346">
        <v>74946.389578186107</v>
      </c>
      <c r="D147" s="346">
        <v>0</v>
      </c>
      <c r="E147" s="346">
        <v>384579.64799999999</v>
      </c>
      <c r="F147" s="346">
        <v>0</v>
      </c>
      <c r="G147" s="346">
        <v>91130</v>
      </c>
      <c r="H147" s="347"/>
      <c r="I147" s="346"/>
      <c r="J147" s="346"/>
      <c r="K147" s="346">
        <v>0</v>
      </c>
      <c r="L147" s="346">
        <v>0</v>
      </c>
      <c r="M147" s="346">
        <v>0</v>
      </c>
      <c r="N147" s="346">
        <f t="shared" si="3"/>
        <v>550656.03757818602</v>
      </c>
    </row>
    <row r="148" spans="1:14" ht="13.2">
      <c r="A148" s="342">
        <f t="shared" si="2"/>
        <v>2019</v>
      </c>
      <c r="B148" s="343">
        <v>11</v>
      </c>
      <c r="C148" s="346">
        <v>69296.536366871209</v>
      </c>
      <c r="D148" s="346">
        <v>0</v>
      </c>
      <c r="E148" s="346">
        <v>351653.538</v>
      </c>
      <c r="F148" s="346">
        <v>0</v>
      </c>
      <c r="G148" s="346">
        <v>87075</v>
      </c>
      <c r="H148" s="347"/>
      <c r="I148" s="346"/>
      <c r="J148" s="346"/>
      <c r="K148" s="346">
        <v>0</v>
      </c>
      <c r="L148" s="346">
        <v>0</v>
      </c>
      <c r="M148" s="346">
        <v>0</v>
      </c>
      <c r="N148" s="346">
        <f t="shared" si="3"/>
        <v>508025.07436687121</v>
      </c>
    </row>
    <row r="149" spans="1:14" ht="13.2">
      <c r="A149" s="342">
        <f t="shared" si="2"/>
        <v>2019</v>
      </c>
      <c r="B149" s="343">
        <v>12</v>
      </c>
      <c r="C149" s="346">
        <v>57028.93943450474</v>
      </c>
      <c r="D149" s="346">
        <v>0</v>
      </c>
      <c r="E149" s="346">
        <v>320105.353</v>
      </c>
      <c r="F149" s="346">
        <v>0</v>
      </c>
      <c r="G149" s="346">
        <v>44020</v>
      </c>
      <c r="H149" s="347"/>
      <c r="I149" s="346"/>
      <c r="J149" s="346"/>
      <c r="K149" s="346">
        <v>0</v>
      </c>
      <c r="L149" s="346">
        <v>0</v>
      </c>
      <c r="M149" s="346">
        <v>0</v>
      </c>
      <c r="N149" s="346">
        <f t="shared" si="3"/>
        <v>421154.29243450472</v>
      </c>
    </row>
    <row r="150" spans="1:14" ht="13.2">
      <c r="A150" s="342">
        <f t="shared" si="2"/>
        <v>2020</v>
      </c>
      <c r="B150" s="343">
        <v>1</v>
      </c>
      <c r="C150" s="346">
        <v>58844.17886474137</v>
      </c>
      <c r="D150" s="346">
        <v>0</v>
      </c>
      <c r="E150" s="346">
        <v>299831.58</v>
      </c>
      <c r="F150" s="346">
        <v>0</v>
      </c>
      <c r="G150" s="346">
        <v>13575</v>
      </c>
      <c r="H150" s="347"/>
      <c r="I150" s="346"/>
      <c r="J150" s="346"/>
      <c r="K150" s="346">
        <v>0</v>
      </c>
      <c r="L150" s="346">
        <v>0</v>
      </c>
      <c r="M150" s="346">
        <v>0</v>
      </c>
      <c r="N150" s="346">
        <f t="shared" si="3"/>
        <v>372250.75886474136</v>
      </c>
    </row>
    <row r="151" spans="1:14" ht="13.2">
      <c r="A151" s="342">
        <f t="shared" si="2"/>
        <v>2020</v>
      </c>
      <c r="B151" s="343">
        <v>2</v>
      </c>
      <c r="C151" s="346">
        <v>59023.203175345363</v>
      </c>
      <c r="D151" s="346">
        <v>0</v>
      </c>
      <c r="E151" s="346">
        <v>296948.23300000001</v>
      </c>
      <c r="F151" s="346">
        <v>0</v>
      </c>
      <c r="G151" s="346">
        <v>73250</v>
      </c>
      <c r="H151" s="347"/>
      <c r="I151" s="346"/>
      <c r="J151" s="346"/>
      <c r="K151" s="346"/>
      <c r="L151" s="346">
        <v>108</v>
      </c>
      <c r="M151" s="346">
        <v>76</v>
      </c>
      <c r="N151" s="346">
        <f t="shared" si="3"/>
        <v>429405.43617534538</v>
      </c>
    </row>
    <row r="152" spans="1:14" ht="13.2">
      <c r="A152" s="342">
        <f t="shared" si="2"/>
        <v>2020</v>
      </c>
      <c r="B152" s="343">
        <v>3</v>
      </c>
      <c r="C152" s="346">
        <v>55655.236707890836</v>
      </c>
      <c r="D152" s="346">
        <v>0</v>
      </c>
      <c r="E152" s="346">
        <v>288360.89299999998</v>
      </c>
      <c r="F152" s="346">
        <v>0</v>
      </c>
      <c r="G152" s="346">
        <v>85800</v>
      </c>
      <c r="H152" s="347"/>
      <c r="I152" s="346"/>
      <c r="J152" s="346"/>
      <c r="K152" s="346"/>
      <c r="L152" s="346">
        <v>0</v>
      </c>
      <c r="M152" s="346">
        <v>0</v>
      </c>
      <c r="N152" s="346">
        <f t="shared" si="3"/>
        <v>429816.1297078908</v>
      </c>
    </row>
    <row r="153" spans="1:14" ht="13.2">
      <c r="A153" s="342">
        <f t="shared" si="2"/>
        <v>2020</v>
      </c>
      <c r="B153" s="343">
        <v>4</v>
      </c>
      <c r="C153" s="346">
        <v>63599.532302397762</v>
      </c>
      <c r="D153" s="346">
        <v>0</v>
      </c>
      <c r="E153" s="346">
        <v>342216.24099999998</v>
      </c>
      <c r="F153" s="346">
        <v>0</v>
      </c>
      <c r="G153" s="346">
        <v>111860</v>
      </c>
      <c r="H153" s="347"/>
      <c r="I153" s="346"/>
      <c r="J153" s="346"/>
      <c r="K153" s="346"/>
      <c r="L153" s="346">
        <v>0</v>
      </c>
      <c r="M153" s="346">
        <v>0</v>
      </c>
      <c r="N153" s="346">
        <f t="shared" si="3"/>
        <v>517675.77330239775</v>
      </c>
    </row>
    <row r="154" spans="1:14" ht="13.2">
      <c r="A154" s="342">
        <f t="shared" si="2"/>
        <v>2020</v>
      </c>
      <c r="B154" s="343">
        <v>5</v>
      </c>
      <c r="C154" s="346">
        <v>66776.160181778978</v>
      </c>
      <c r="D154" s="346">
        <v>0</v>
      </c>
      <c r="E154" s="346">
        <v>374283.76400000002</v>
      </c>
      <c r="F154" s="346">
        <v>0</v>
      </c>
      <c r="G154" s="346">
        <v>125830</v>
      </c>
      <c r="H154" s="347"/>
      <c r="I154" s="346"/>
      <c r="J154" s="346"/>
      <c r="K154" s="346"/>
      <c r="L154" s="346">
        <v>0</v>
      </c>
      <c r="M154" s="346">
        <v>0</v>
      </c>
      <c r="N154" s="346">
        <f t="shared" si="3"/>
        <v>566889.92418177903</v>
      </c>
    </row>
    <row r="155" spans="1:14" ht="13.2">
      <c r="A155" s="342">
        <f t="shared" ref="A155:A161" si="4">+A143+1</f>
        <v>2020</v>
      </c>
      <c r="B155" s="343">
        <v>6</v>
      </c>
      <c r="C155" s="346">
        <v>75572.570382843522</v>
      </c>
      <c r="D155" s="346">
        <v>0</v>
      </c>
      <c r="E155" s="346">
        <v>379354.07900000003</v>
      </c>
      <c r="F155" s="346">
        <v>0</v>
      </c>
      <c r="G155" s="346">
        <v>113525</v>
      </c>
      <c r="H155" s="347"/>
      <c r="I155" s="346"/>
      <c r="J155" s="346"/>
      <c r="K155" s="346"/>
      <c r="L155" s="346">
        <v>0</v>
      </c>
      <c r="M155" s="346">
        <v>0</v>
      </c>
      <c r="N155" s="346">
        <f t="shared" si="3"/>
        <v>568451.64938284352</v>
      </c>
    </row>
    <row r="156" spans="1:14" ht="13.2">
      <c r="A156" s="342">
        <f t="shared" si="4"/>
        <v>2020</v>
      </c>
      <c r="B156" s="343">
        <v>7</v>
      </c>
      <c r="C156" s="346">
        <v>82246.4570844439</v>
      </c>
      <c r="D156" s="346">
        <v>0</v>
      </c>
      <c r="E156" s="346">
        <v>391787.58100000001</v>
      </c>
      <c r="F156" s="346">
        <v>0</v>
      </c>
      <c r="G156" s="346">
        <v>115975</v>
      </c>
      <c r="H156" s="347"/>
      <c r="I156" s="346"/>
      <c r="J156" s="346"/>
      <c r="K156" s="346"/>
      <c r="L156" s="346">
        <v>0</v>
      </c>
      <c r="M156" s="346">
        <v>0</v>
      </c>
      <c r="N156" s="346">
        <f t="shared" si="3"/>
        <v>590009.03808444389</v>
      </c>
    </row>
    <row r="157" spans="1:14" ht="13.2">
      <c r="A157" s="342">
        <f t="shared" si="4"/>
        <v>2020</v>
      </c>
      <c r="B157" s="343">
        <v>8</v>
      </c>
      <c r="C157" s="346">
        <v>89939.557058437174</v>
      </c>
      <c r="D157" s="346">
        <v>0</v>
      </c>
      <c r="E157" s="346">
        <v>368647.18199999997</v>
      </c>
      <c r="F157" s="346">
        <v>0</v>
      </c>
      <c r="G157" s="346">
        <v>144250</v>
      </c>
      <c r="H157" s="347"/>
      <c r="I157" s="346"/>
      <c r="J157" s="346"/>
      <c r="K157" s="346"/>
      <c r="L157" s="346">
        <v>0</v>
      </c>
      <c r="M157" s="346">
        <v>0</v>
      </c>
      <c r="N157" s="346">
        <f t="shared" si="3"/>
        <v>602836.73905843718</v>
      </c>
    </row>
    <row r="158" spans="1:14" ht="13.2">
      <c r="A158" s="342">
        <f t="shared" si="4"/>
        <v>2020</v>
      </c>
      <c r="B158" s="343">
        <v>9</v>
      </c>
      <c r="C158" s="346">
        <v>89170.652294697997</v>
      </c>
      <c r="D158" s="346">
        <v>0</v>
      </c>
      <c r="E158" s="346">
        <v>395452.05599999998</v>
      </c>
      <c r="F158" s="346">
        <v>0</v>
      </c>
      <c r="G158" s="346">
        <v>96050</v>
      </c>
      <c r="H158" s="347"/>
      <c r="I158" s="346"/>
      <c r="J158" s="346"/>
      <c r="K158" s="346"/>
      <c r="L158" s="346">
        <v>108</v>
      </c>
      <c r="M158" s="346">
        <v>76</v>
      </c>
      <c r="N158" s="346">
        <f t="shared" ref="N158:N161" si="5">SUM(C158:M158)</f>
        <v>580856.70829469804</v>
      </c>
    </row>
    <row r="159" spans="1:14" ht="13.2">
      <c r="A159" s="342">
        <f t="shared" si="4"/>
        <v>2020</v>
      </c>
      <c r="B159" s="343">
        <v>10</v>
      </c>
      <c r="C159" s="346">
        <v>75867.815131669719</v>
      </c>
      <c r="D159" s="346">
        <v>0</v>
      </c>
      <c r="E159" s="346">
        <v>390348.342</v>
      </c>
      <c r="F159" s="346">
        <v>0</v>
      </c>
      <c r="G159" s="346">
        <v>91130</v>
      </c>
      <c r="H159" s="347"/>
      <c r="I159" s="346"/>
      <c r="J159" s="346"/>
      <c r="K159" s="346"/>
      <c r="L159" s="346">
        <v>0</v>
      </c>
      <c r="M159" s="346">
        <v>0</v>
      </c>
      <c r="N159" s="346">
        <f t="shared" si="5"/>
        <v>557346.15713166969</v>
      </c>
    </row>
    <row r="160" spans="1:14" ht="13.2">
      <c r="A160" s="342">
        <f t="shared" si="4"/>
        <v>2020</v>
      </c>
      <c r="B160" s="343">
        <v>11</v>
      </c>
      <c r="C160" s="346">
        <v>70148.500013628742</v>
      </c>
      <c r="D160" s="346">
        <v>0</v>
      </c>
      <c r="E160" s="346">
        <v>356928.34100000001</v>
      </c>
      <c r="F160" s="346">
        <v>0</v>
      </c>
      <c r="G160" s="346">
        <v>87075</v>
      </c>
      <c r="H160" s="347"/>
      <c r="I160" s="346"/>
      <c r="J160" s="346"/>
      <c r="K160" s="346"/>
      <c r="L160" s="346">
        <v>0</v>
      </c>
      <c r="M160" s="346">
        <v>0</v>
      </c>
      <c r="N160" s="346">
        <f t="shared" si="5"/>
        <v>514151.84101362876</v>
      </c>
    </row>
    <row r="161" spans="1:14" ht="13.2">
      <c r="A161" s="342">
        <f t="shared" si="4"/>
        <v>2020</v>
      </c>
      <c r="B161" s="343">
        <v>12</v>
      </c>
      <c r="C161" s="346">
        <v>57730.079574527139</v>
      </c>
      <c r="D161" s="346">
        <v>0</v>
      </c>
      <c r="E161" s="346">
        <v>324906.93400000001</v>
      </c>
      <c r="F161" s="346">
        <v>0</v>
      </c>
      <c r="G161" s="346">
        <v>44020</v>
      </c>
      <c r="H161" s="347"/>
      <c r="I161" s="346"/>
      <c r="J161" s="346"/>
      <c r="K161" s="346"/>
      <c r="L161" s="346">
        <v>0</v>
      </c>
      <c r="M161" s="346">
        <v>0</v>
      </c>
      <c r="N161" s="346">
        <f t="shared" si="5"/>
        <v>426657.01357452717</v>
      </c>
    </row>
  </sheetData>
  <mergeCells count="1">
    <mergeCell ref="A4:H4"/>
  </mergeCells>
  <pageMargins left="0.25" right="0.24" top="0.19" bottom="0.2" header="0.17" footer="0.18"/>
  <pageSetup scale="47"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T91"/>
  <sheetViews>
    <sheetView showGridLines="0" zoomScale="75" workbookViewId="0">
      <selection activeCell="A2" sqref="A1:A2"/>
    </sheetView>
  </sheetViews>
  <sheetFormatPr defaultRowHeight="13.2"/>
  <cols>
    <col min="1" max="1" width="25.88671875" customWidth="1"/>
    <col min="19" max="19" width="15" bestFit="1" customWidth="1"/>
    <col min="20" max="20" width="12" bestFit="1" customWidth="1"/>
    <col min="24" max="24" width="11.33203125" bestFit="1" customWidth="1"/>
    <col min="25" max="25" width="12" bestFit="1" customWidth="1"/>
  </cols>
  <sheetData>
    <row r="1" spans="1:20">
      <c r="A1" s="8" t="s">
        <v>1169</v>
      </c>
    </row>
    <row r="2" spans="1:20">
      <c r="A2" s="8" t="s">
        <v>1123</v>
      </c>
    </row>
    <row r="4" spans="1:20" ht="21">
      <c r="A4" s="52" t="s">
        <v>1060</v>
      </c>
      <c r="B4" s="47"/>
      <c r="C4" s="47"/>
      <c r="D4" s="47"/>
      <c r="E4" s="47"/>
      <c r="F4" s="47"/>
      <c r="G4" s="47"/>
      <c r="H4" s="47"/>
      <c r="I4" s="47"/>
      <c r="J4" s="47"/>
      <c r="K4" s="47"/>
      <c r="L4" s="47"/>
      <c r="M4" s="47"/>
      <c r="N4" s="47"/>
      <c r="O4" s="47"/>
    </row>
    <row r="5" spans="1:20">
      <c r="A5" s="47"/>
      <c r="B5" s="47"/>
      <c r="C5" s="47"/>
      <c r="D5" s="47"/>
      <c r="E5" s="47"/>
      <c r="F5" s="47"/>
      <c r="G5" s="47"/>
      <c r="H5" s="47"/>
      <c r="I5" s="47"/>
      <c r="J5" s="47"/>
      <c r="K5" s="47"/>
      <c r="L5" s="47"/>
      <c r="M5" s="47"/>
      <c r="N5" s="47"/>
      <c r="O5" s="47"/>
    </row>
    <row r="6" spans="1:20">
      <c r="A6" s="47"/>
      <c r="B6" s="56"/>
      <c r="C6" s="56"/>
      <c r="D6" s="56"/>
      <c r="E6" s="56"/>
      <c r="F6" s="56"/>
      <c r="G6" s="56"/>
      <c r="H6" s="56"/>
      <c r="I6" s="56"/>
      <c r="J6" s="56"/>
      <c r="K6" s="56"/>
      <c r="L6" s="56"/>
      <c r="M6" s="56"/>
      <c r="N6" s="47"/>
      <c r="O6" s="47"/>
    </row>
    <row r="7" spans="1:20">
      <c r="A7" s="47"/>
      <c r="B7" s="360" t="s">
        <v>70</v>
      </c>
      <c r="C7" s="360" t="s">
        <v>71</v>
      </c>
      <c r="D7" s="360" t="s">
        <v>72</v>
      </c>
      <c r="E7" s="360" t="s">
        <v>73</v>
      </c>
      <c r="F7" s="360" t="s">
        <v>74</v>
      </c>
      <c r="G7" s="360" t="s">
        <v>75</v>
      </c>
      <c r="H7" s="360" t="s">
        <v>76</v>
      </c>
      <c r="I7" s="360" t="s">
        <v>77</v>
      </c>
      <c r="J7" s="360" t="s">
        <v>78</v>
      </c>
      <c r="K7" s="360" t="s">
        <v>79</v>
      </c>
      <c r="L7" s="360" t="s">
        <v>80</v>
      </c>
      <c r="M7" s="360" t="s">
        <v>81</v>
      </c>
      <c r="N7" s="47"/>
      <c r="O7" s="53" t="s">
        <v>93</v>
      </c>
      <c r="R7" s="12"/>
      <c r="S7" s="12"/>
      <c r="T7" s="12"/>
    </row>
    <row r="8" spans="1:20">
      <c r="A8" s="47"/>
      <c r="B8" s="53"/>
      <c r="C8" s="53"/>
      <c r="D8" s="53"/>
      <c r="E8" s="53"/>
      <c r="F8" s="53"/>
      <c r="G8" s="53"/>
      <c r="H8" s="53"/>
      <c r="I8" s="53"/>
      <c r="J8" s="53"/>
      <c r="K8" s="53"/>
      <c r="L8" s="53"/>
      <c r="M8" s="53"/>
      <c r="N8" s="47"/>
      <c r="O8" s="47"/>
      <c r="R8" s="12"/>
      <c r="S8" s="92"/>
      <c r="T8" s="93"/>
    </row>
    <row r="9" spans="1:20">
      <c r="A9" s="54" t="s">
        <v>94</v>
      </c>
      <c r="B9" s="47"/>
      <c r="C9" s="47"/>
      <c r="D9" s="47"/>
      <c r="E9" s="47"/>
      <c r="F9" s="47"/>
      <c r="G9" s="47"/>
      <c r="H9" s="47"/>
      <c r="I9" s="47"/>
      <c r="J9" s="47"/>
      <c r="K9" s="47"/>
      <c r="L9" s="47"/>
      <c r="M9" s="47"/>
      <c r="N9" s="47"/>
      <c r="O9" s="47"/>
      <c r="R9" s="12"/>
      <c r="S9" s="93"/>
      <c r="T9" s="93"/>
    </row>
    <row r="10" spans="1:20">
      <c r="A10" s="55" t="s">
        <v>48</v>
      </c>
      <c r="B10" s="56"/>
      <c r="C10" s="56"/>
      <c r="D10" s="56"/>
      <c r="E10" s="56"/>
      <c r="F10" s="56"/>
      <c r="G10" s="56"/>
      <c r="H10" s="56"/>
      <c r="I10" s="56"/>
      <c r="J10" s="56"/>
      <c r="K10" s="56"/>
      <c r="L10" s="56"/>
      <c r="M10" s="56"/>
      <c r="N10" s="47"/>
      <c r="O10" s="57">
        <f t="shared" ref="O10:O15" si="0">SUM(B10:M10)</f>
        <v>0</v>
      </c>
      <c r="R10" s="12"/>
      <c r="S10" s="12"/>
      <c r="T10" s="12"/>
    </row>
    <row r="11" spans="1:20">
      <c r="A11" s="55" t="s">
        <v>49</v>
      </c>
      <c r="B11" s="56"/>
      <c r="C11" s="56"/>
      <c r="D11" s="56"/>
      <c r="E11" s="56"/>
      <c r="F11" s="56"/>
      <c r="G11" s="56"/>
      <c r="H11" s="56"/>
      <c r="I11" s="56"/>
      <c r="J11" s="56"/>
      <c r="K11" s="56"/>
      <c r="L11" s="56"/>
      <c r="M11" s="56"/>
      <c r="N11" s="47"/>
      <c r="O11" s="57">
        <f t="shared" si="0"/>
        <v>0</v>
      </c>
      <c r="R11" s="12"/>
      <c r="S11" s="94"/>
      <c r="T11" s="94"/>
    </row>
    <row r="12" spans="1:20">
      <c r="A12" s="55" t="s">
        <v>98</v>
      </c>
      <c r="B12" s="56"/>
      <c r="C12" s="56"/>
      <c r="D12" s="56"/>
      <c r="E12" s="56"/>
      <c r="F12" s="56"/>
      <c r="G12" s="56"/>
      <c r="H12" s="56"/>
      <c r="I12" s="56"/>
      <c r="J12" s="56"/>
      <c r="K12" s="56"/>
      <c r="L12" s="56"/>
      <c r="M12" s="56"/>
      <c r="N12" s="47"/>
      <c r="O12" s="57">
        <f t="shared" si="0"/>
        <v>0</v>
      </c>
      <c r="R12" s="12"/>
      <c r="S12" s="94"/>
      <c r="T12" s="94"/>
    </row>
    <row r="13" spans="1:20">
      <c r="A13" s="55" t="s">
        <v>99</v>
      </c>
      <c r="B13" s="56"/>
      <c r="C13" s="56"/>
      <c r="D13" s="56"/>
      <c r="E13" s="56"/>
      <c r="F13" s="56"/>
      <c r="G13" s="56"/>
      <c r="H13" s="56"/>
      <c r="I13" s="56"/>
      <c r="J13" s="56"/>
      <c r="K13" s="56"/>
      <c r="L13" s="56"/>
      <c r="M13" s="56"/>
      <c r="N13" s="47"/>
      <c r="O13" s="57">
        <f t="shared" si="0"/>
        <v>0</v>
      </c>
      <c r="R13" s="12"/>
      <c r="S13" s="94"/>
      <c r="T13" s="94"/>
    </row>
    <row r="14" spans="1:20">
      <c r="A14" s="55" t="s">
        <v>50</v>
      </c>
      <c r="B14" s="56"/>
      <c r="C14" s="56"/>
      <c r="D14" s="56"/>
      <c r="E14" s="56"/>
      <c r="F14" s="56"/>
      <c r="G14" s="56"/>
      <c r="H14" s="56"/>
      <c r="I14" s="56"/>
      <c r="J14" s="56"/>
      <c r="K14" s="56"/>
      <c r="L14" s="56"/>
      <c r="M14" s="56"/>
      <c r="N14" s="47"/>
      <c r="O14" s="57">
        <f t="shared" si="0"/>
        <v>0</v>
      </c>
      <c r="R14" s="12"/>
      <c r="S14" s="94"/>
      <c r="T14" s="94"/>
    </row>
    <row r="15" spans="1:20">
      <c r="A15" s="55" t="s">
        <v>95</v>
      </c>
      <c r="B15" s="56"/>
      <c r="C15" s="56"/>
      <c r="D15" s="56"/>
      <c r="E15" s="56"/>
      <c r="F15" s="56"/>
      <c r="G15" s="56"/>
      <c r="H15" s="56"/>
      <c r="I15" s="56"/>
      <c r="J15" s="56"/>
      <c r="K15" s="56"/>
      <c r="L15" s="56"/>
      <c r="M15" s="56"/>
      <c r="N15" s="47"/>
      <c r="O15" s="57">
        <f t="shared" si="0"/>
        <v>0</v>
      </c>
      <c r="R15" s="12"/>
      <c r="S15" s="94"/>
      <c r="T15" s="94"/>
    </row>
    <row r="16" spans="1:20">
      <c r="A16" s="55"/>
      <c r="B16" s="56"/>
      <c r="C16" s="56"/>
      <c r="D16" s="56"/>
      <c r="E16" s="56"/>
      <c r="F16" s="56"/>
      <c r="G16" s="56"/>
      <c r="H16" s="56"/>
      <c r="I16" s="56"/>
      <c r="J16" s="56"/>
      <c r="K16" s="56"/>
      <c r="L16" s="56"/>
      <c r="M16" s="56"/>
      <c r="N16" s="47"/>
      <c r="O16" s="47"/>
      <c r="R16" s="12"/>
      <c r="S16" s="12"/>
      <c r="T16" s="12"/>
    </row>
    <row r="17" spans="1:20" ht="13.8" thickBot="1">
      <c r="A17" s="58" t="s">
        <v>93</v>
      </c>
      <c r="B17" s="59">
        <f t="shared" ref="B17:H17" si="1">SUM(B10:B15)</f>
        <v>0</v>
      </c>
      <c r="C17" s="59">
        <f t="shared" si="1"/>
        <v>0</v>
      </c>
      <c r="D17" s="59">
        <f t="shared" si="1"/>
        <v>0</v>
      </c>
      <c r="E17" s="59">
        <f t="shared" si="1"/>
        <v>0</v>
      </c>
      <c r="F17" s="59">
        <f t="shared" si="1"/>
        <v>0</v>
      </c>
      <c r="G17" s="59">
        <f t="shared" si="1"/>
        <v>0</v>
      </c>
      <c r="H17" s="59">
        <f t="shared" si="1"/>
        <v>0</v>
      </c>
      <c r="I17" s="59">
        <f>SUM(I10:I15)</f>
        <v>0</v>
      </c>
      <c r="J17" s="59">
        <f t="shared" ref="J17:O17" si="2">SUM(J10:J15)</f>
        <v>0</v>
      </c>
      <c r="K17" s="59">
        <f t="shared" si="2"/>
        <v>0</v>
      </c>
      <c r="L17" s="59">
        <f t="shared" si="2"/>
        <v>0</v>
      </c>
      <c r="M17" s="59">
        <f t="shared" si="2"/>
        <v>0</v>
      </c>
      <c r="N17" s="47"/>
      <c r="O17" s="59">
        <f t="shared" si="2"/>
        <v>0</v>
      </c>
      <c r="R17" s="12"/>
      <c r="S17" s="95"/>
      <c r="T17" s="95"/>
    </row>
    <row r="18" spans="1:20" ht="13.8" thickTop="1">
      <c r="A18" s="47"/>
      <c r="B18" s="56"/>
      <c r="C18" s="56"/>
      <c r="D18" s="56"/>
      <c r="E18" s="56"/>
      <c r="F18" s="56"/>
      <c r="G18" s="56"/>
      <c r="H18" s="56"/>
      <c r="I18" s="56"/>
      <c r="J18" s="56"/>
      <c r="K18" s="56"/>
      <c r="L18" s="56"/>
      <c r="M18" s="56"/>
      <c r="N18" s="47"/>
      <c r="O18" s="47"/>
      <c r="R18" s="12"/>
      <c r="S18" s="12"/>
      <c r="T18" s="12"/>
    </row>
    <row r="19" spans="1:20">
      <c r="A19" s="54" t="s">
        <v>96</v>
      </c>
      <c r="B19" s="56"/>
      <c r="C19" s="56"/>
      <c r="D19" s="56"/>
      <c r="E19" s="56"/>
      <c r="F19" s="56"/>
      <c r="G19" s="56"/>
      <c r="H19" s="56"/>
      <c r="I19" s="56"/>
      <c r="J19" s="56"/>
      <c r="K19" s="56"/>
      <c r="L19" s="56"/>
      <c r="M19" s="56"/>
      <c r="N19" s="47"/>
      <c r="O19" s="47"/>
      <c r="R19" s="12"/>
      <c r="S19" s="12"/>
      <c r="T19" s="12"/>
    </row>
    <row r="20" spans="1:20">
      <c r="A20" s="55" t="s">
        <v>48</v>
      </c>
      <c r="B20" s="56"/>
      <c r="C20" s="56"/>
      <c r="D20" s="56"/>
      <c r="E20" s="56"/>
      <c r="F20" s="56"/>
      <c r="G20" s="56"/>
      <c r="H20" s="56"/>
      <c r="I20" s="56"/>
      <c r="J20" s="56"/>
      <c r="K20" s="56"/>
      <c r="L20" s="56"/>
      <c r="M20" s="56"/>
      <c r="N20" s="47"/>
      <c r="O20" s="57">
        <f t="shared" ref="O20:O25" si="3">SUM(B20:M20)</f>
        <v>0</v>
      </c>
      <c r="R20" s="12"/>
      <c r="S20" s="92"/>
      <c r="T20" s="93"/>
    </row>
    <row r="21" spans="1:20">
      <c r="A21" s="55" t="s">
        <v>49</v>
      </c>
      <c r="B21" s="56"/>
      <c r="C21" s="56"/>
      <c r="D21" s="56"/>
      <c r="E21" s="56"/>
      <c r="F21" s="56"/>
      <c r="G21" s="56"/>
      <c r="H21" s="56"/>
      <c r="I21" s="56"/>
      <c r="J21" s="56"/>
      <c r="K21" s="56"/>
      <c r="L21" s="56"/>
      <c r="M21" s="56"/>
      <c r="N21" s="47"/>
      <c r="O21" s="57">
        <f t="shared" si="3"/>
        <v>0</v>
      </c>
      <c r="R21" s="12"/>
      <c r="S21" s="93"/>
      <c r="T21" s="93"/>
    </row>
    <row r="22" spans="1:20">
      <c r="A22" s="55" t="s">
        <v>98</v>
      </c>
      <c r="B22" s="56"/>
      <c r="C22" s="56"/>
      <c r="D22" s="56"/>
      <c r="E22" s="56"/>
      <c r="F22" s="56"/>
      <c r="G22" s="56"/>
      <c r="H22" s="56"/>
      <c r="I22" s="56"/>
      <c r="J22" s="56"/>
      <c r="K22" s="56"/>
      <c r="L22" s="56"/>
      <c r="M22" s="56"/>
      <c r="N22" s="47"/>
      <c r="O22" s="57">
        <f t="shared" si="3"/>
        <v>0</v>
      </c>
      <c r="R22" s="12"/>
      <c r="S22" s="93"/>
      <c r="T22" s="93"/>
    </row>
    <row r="23" spans="1:20">
      <c r="A23" s="55" t="s">
        <v>99</v>
      </c>
      <c r="B23" s="56"/>
      <c r="C23" s="56"/>
      <c r="D23" s="56"/>
      <c r="E23" s="56"/>
      <c r="F23" s="56"/>
      <c r="G23" s="56"/>
      <c r="H23" s="56"/>
      <c r="I23" s="56"/>
      <c r="J23" s="56"/>
      <c r="K23" s="56"/>
      <c r="L23" s="56"/>
      <c r="M23" s="56"/>
      <c r="N23" s="47"/>
      <c r="O23" s="57">
        <f t="shared" si="3"/>
        <v>0</v>
      </c>
      <c r="R23" s="12"/>
      <c r="S23" s="93"/>
      <c r="T23" s="93"/>
    </row>
    <row r="24" spans="1:20">
      <c r="A24" s="55" t="s">
        <v>50</v>
      </c>
      <c r="B24" s="56"/>
      <c r="C24" s="56"/>
      <c r="D24" s="56"/>
      <c r="E24" s="56"/>
      <c r="F24" s="56"/>
      <c r="G24" s="56"/>
      <c r="H24" s="56"/>
      <c r="I24" s="56"/>
      <c r="J24" s="56"/>
      <c r="K24" s="56"/>
      <c r="L24" s="56"/>
      <c r="M24" s="56"/>
      <c r="N24" s="47"/>
      <c r="O24" s="57">
        <f t="shared" si="3"/>
        <v>0</v>
      </c>
      <c r="R24" s="12"/>
      <c r="S24" s="12"/>
      <c r="T24" s="12"/>
    </row>
    <row r="25" spans="1:20">
      <c r="A25" s="55" t="s">
        <v>95</v>
      </c>
      <c r="B25" s="56"/>
      <c r="C25" s="56"/>
      <c r="D25" s="56"/>
      <c r="E25" s="56"/>
      <c r="F25" s="56"/>
      <c r="G25" s="56"/>
      <c r="H25" s="56"/>
      <c r="I25" s="56"/>
      <c r="J25" s="56"/>
      <c r="K25" s="56"/>
      <c r="L25" s="56"/>
      <c r="M25" s="56"/>
      <c r="N25" s="47"/>
      <c r="O25" s="57">
        <f t="shared" si="3"/>
        <v>0</v>
      </c>
      <c r="R25" s="96"/>
      <c r="S25" s="94"/>
      <c r="T25" s="94"/>
    </row>
    <row r="26" spans="1:20">
      <c r="A26" s="55"/>
      <c r="B26" s="56"/>
      <c r="C26" s="56"/>
      <c r="D26" s="56"/>
      <c r="E26" s="56"/>
      <c r="F26" s="56"/>
      <c r="G26" s="56"/>
      <c r="H26" s="56"/>
      <c r="I26" s="56"/>
      <c r="J26" s="56"/>
      <c r="K26" s="56"/>
      <c r="L26" s="56"/>
      <c r="M26" s="56"/>
      <c r="N26" s="47"/>
      <c r="O26" s="47"/>
      <c r="R26" s="96"/>
      <c r="S26" s="94"/>
      <c r="T26" s="94"/>
    </row>
    <row r="27" spans="1:20" ht="13.8" thickBot="1">
      <c r="A27" s="58" t="s">
        <v>93</v>
      </c>
      <c r="B27" s="59">
        <f t="shared" ref="B27:O27" si="4">SUM(B20:B25)</f>
        <v>0</v>
      </c>
      <c r="C27" s="59">
        <f t="shared" si="4"/>
        <v>0</v>
      </c>
      <c r="D27" s="59">
        <f t="shared" si="4"/>
        <v>0</v>
      </c>
      <c r="E27" s="59">
        <f t="shared" si="4"/>
        <v>0</v>
      </c>
      <c r="F27" s="59">
        <f t="shared" si="4"/>
        <v>0</v>
      </c>
      <c r="G27" s="59">
        <f t="shared" si="4"/>
        <v>0</v>
      </c>
      <c r="H27" s="59">
        <f t="shared" si="4"/>
        <v>0</v>
      </c>
      <c r="I27" s="59">
        <f t="shared" si="4"/>
        <v>0</v>
      </c>
      <c r="J27" s="59">
        <f t="shared" si="4"/>
        <v>0</v>
      </c>
      <c r="K27" s="59">
        <f t="shared" si="4"/>
        <v>0</v>
      </c>
      <c r="L27" s="59">
        <f t="shared" si="4"/>
        <v>0</v>
      </c>
      <c r="M27" s="59">
        <f t="shared" si="4"/>
        <v>0</v>
      </c>
      <c r="N27" s="47"/>
      <c r="O27" s="59">
        <f t="shared" si="4"/>
        <v>0</v>
      </c>
      <c r="R27" s="96"/>
      <c r="S27" s="94"/>
      <c r="T27" s="94"/>
    </row>
    <row r="28" spans="1:20" ht="13.8" thickTop="1">
      <c r="A28" s="47"/>
      <c r="B28" s="47"/>
      <c r="C28" s="47"/>
      <c r="D28" s="47"/>
      <c r="E28" s="47"/>
      <c r="F28" s="47"/>
      <c r="G28" s="47"/>
      <c r="H28" s="47"/>
      <c r="I28" s="47"/>
      <c r="J28" s="47"/>
      <c r="K28" s="47"/>
      <c r="L28" s="47"/>
      <c r="M28" s="47"/>
      <c r="N28" s="47"/>
      <c r="O28" s="47"/>
      <c r="R28" s="12"/>
      <c r="S28" s="12"/>
      <c r="T28" s="12"/>
    </row>
    <row r="29" spans="1:20">
      <c r="A29" s="47"/>
      <c r="B29" s="47"/>
      <c r="C29" s="47"/>
      <c r="D29" s="47"/>
      <c r="E29" s="47"/>
      <c r="F29" s="47"/>
      <c r="G29" s="47"/>
      <c r="H29" s="47"/>
      <c r="I29" s="47"/>
      <c r="J29" s="47"/>
      <c r="K29" s="47"/>
      <c r="L29" s="47"/>
      <c r="M29" s="47"/>
      <c r="N29" s="47"/>
      <c r="O29" s="47"/>
      <c r="R29" s="12"/>
      <c r="S29" s="95"/>
      <c r="T29" s="95"/>
    </row>
    <row r="30" spans="1:20">
      <c r="A30" s="47" t="s">
        <v>97</v>
      </c>
      <c r="B30" s="47"/>
      <c r="C30" s="47"/>
      <c r="D30" s="47"/>
      <c r="E30" s="47"/>
      <c r="F30" s="47"/>
      <c r="G30" s="47"/>
      <c r="H30" s="47"/>
      <c r="I30" s="47"/>
      <c r="J30" s="47"/>
      <c r="K30" s="47"/>
      <c r="L30" s="47"/>
      <c r="M30" s="47"/>
      <c r="N30" s="47"/>
      <c r="O30" s="47"/>
      <c r="R30" s="12"/>
      <c r="S30" s="12"/>
      <c r="T30" s="12"/>
    </row>
    <row r="31" spans="1:20">
      <c r="A31" s="47"/>
      <c r="B31" s="47"/>
      <c r="C31" s="47"/>
      <c r="D31" s="47"/>
      <c r="E31" s="47"/>
      <c r="F31" s="47"/>
      <c r="G31" s="47"/>
      <c r="H31" s="47"/>
      <c r="I31" s="47"/>
      <c r="J31" s="47"/>
      <c r="K31" s="47"/>
      <c r="L31" s="47"/>
      <c r="M31" s="47"/>
      <c r="N31" s="47"/>
      <c r="O31" s="47"/>
      <c r="R31" s="12"/>
      <c r="S31" s="12"/>
      <c r="T31" s="12"/>
    </row>
    <row r="34" spans="1:17" ht="21">
      <c r="A34" s="60" t="s">
        <v>1061</v>
      </c>
      <c r="B34" s="7"/>
      <c r="C34" s="7"/>
      <c r="D34" s="7"/>
      <c r="E34" s="7"/>
      <c r="F34" s="7"/>
      <c r="G34" s="7"/>
      <c r="H34" s="7"/>
      <c r="I34" s="7"/>
      <c r="J34" s="7"/>
      <c r="K34" s="7"/>
      <c r="L34" s="7"/>
      <c r="M34" s="7"/>
      <c r="N34" s="7"/>
      <c r="O34" s="7"/>
    </row>
    <row r="35" spans="1:17">
      <c r="A35" s="7"/>
      <c r="B35" s="7"/>
      <c r="C35" s="7"/>
      <c r="D35" s="7"/>
      <c r="E35" s="7"/>
      <c r="F35" s="7"/>
      <c r="G35" s="7"/>
      <c r="H35" s="7"/>
      <c r="I35" s="7"/>
      <c r="J35" s="7"/>
      <c r="K35" s="7"/>
      <c r="L35" s="7"/>
      <c r="M35" s="7"/>
      <c r="N35" s="7"/>
      <c r="O35" s="7"/>
    </row>
    <row r="36" spans="1:17">
      <c r="A36" s="7"/>
      <c r="B36" s="61"/>
      <c r="C36" s="61"/>
      <c r="D36" s="61"/>
      <c r="E36" s="61"/>
      <c r="F36" s="61"/>
      <c r="G36" s="61"/>
      <c r="H36" s="61"/>
      <c r="I36" s="61"/>
      <c r="J36" s="61"/>
      <c r="K36" s="61"/>
      <c r="L36" s="61"/>
      <c r="M36" s="61"/>
      <c r="N36" s="7"/>
      <c r="O36" s="7"/>
    </row>
    <row r="37" spans="1:17">
      <c r="A37" s="7"/>
      <c r="B37" s="61" t="s">
        <v>70</v>
      </c>
      <c r="C37" s="61" t="s">
        <v>71</v>
      </c>
      <c r="D37" s="61" t="s">
        <v>72</v>
      </c>
      <c r="E37" s="61" t="s">
        <v>73</v>
      </c>
      <c r="F37" s="61" t="s">
        <v>74</v>
      </c>
      <c r="G37" s="61" t="s">
        <v>75</v>
      </c>
      <c r="H37" s="61" t="s">
        <v>76</v>
      </c>
      <c r="I37" s="61" t="s">
        <v>77</v>
      </c>
      <c r="J37" s="61" t="s">
        <v>78</v>
      </c>
      <c r="K37" s="61" t="s">
        <v>79</v>
      </c>
      <c r="L37" s="61" t="s">
        <v>80</v>
      </c>
      <c r="M37" s="61" t="s">
        <v>81</v>
      </c>
      <c r="N37" s="7"/>
      <c r="O37" s="61" t="s">
        <v>93</v>
      </c>
    </row>
    <row r="38" spans="1:17">
      <c r="A38" s="7"/>
      <c r="B38" s="61"/>
      <c r="C38" s="61"/>
      <c r="D38" s="61"/>
      <c r="E38" s="61"/>
      <c r="F38" s="61"/>
      <c r="G38" s="61"/>
      <c r="H38" s="61"/>
      <c r="I38" s="61"/>
      <c r="J38" s="61"/>
      <c r="K38" s="61"/>
      <c r="L38" s="61"/>
      <c r="M38" s="61"/>
      <c r="N38" s="7"/>
      <c r="O38" s="7"/>
      <c r="Q38" s="44"/>
    </row>
    <row r="39" spans="1:17">
      <c r="A39" s="62" t="s">
        <v>94</v>
      </c>
      <c r="B39" s="7"/>
      <c r="C39" s="7"/>
      <c r="D39" s="7"/>
      <c r="E39" s="7"/>
      <c r="F39" s="7"/>
      <c r="G39" s="7"/>
      <c r="H39" s="7"/>
      <c r="I39" s="7"/>
      <c r="J39" s="7"/>
      <c r="K39" s="7"/>
      <c r="L39" s="7"/>
      <c r="M39" s="7"/>
      <c r="N39" s="7"/>
      <c r="O39" s="7"/>
    </row>
    <row r="40" spans="1:17">
      <c r="A40" s="63" t="s">
        <v>48</v>
      </c>
      <c r="B40" s="64"/>
      <c r="C40" s="64"/>
      <c r="D40" s="64"/>
      <c r="E40" s="64"/>
      <c r="F40" s="64"/>
      <c r="G40" s="64"/>
      <c r="H40" s="64"/>
      <c r="I40" s="64"/>
      <c r="J40" s="64"/>
      <c r="K40" s="64"/>
      <c r="L40" s="64"/>
      <c r="M40" s="64"/>
      <c r="N40" s="7"/>
      <c r="O40" s="65">
        <f t="shared" ref="O40:O45" si="5">SUM(B40:M40)</f>
        <v>0</v>
      </c>
    </row>
    <row r="41" spans="1:17">
      <c r="A41" s="63" t="s">
        <v>49</v>
      </c>
      <c r="B41" s="64"/>
      <c r="C41" s="64"/>
      <c r="D41" s="64"/>
      <c r="E41" s="64"/>
      <c r="F41" s="64"/>
      <c r="G41" s="64"/>
      <c r="H41" s="64"/>
      <c r="I41" s="64"/>
      <c r="J41" s="64"/>
      <c r="K41" s="64"/>
      <c r="L41" s="64"/>
      <c r="M41" s="64"/>
      <c r="N41" s="7"/>
      <c r="O41" s="65">
        <f t="shared" si="5"/>
        <v>0</v>
      </c>
    </row>
    <row r="42" spans="1:17">
      <c r="A42" s="97" t="s">
        <v>98</v>
      </c>
      <c r="B42" s="64"/>
      <c r="C42" s="64"/>
      <c r="D42" s="64"/>
      <c r="E42" s="64"/>
      <c r="F42" s="64"/>
      <c r="G42" s="64"/>
      <c r="H42" s="64"/>
      <c r="I42" s="64"/>
      <c r="J42" s="64"/>
      <c r="K42" s="64"/>
      <c r="L42" s="64"/>
      <c r="M42" s="64"/>
      <c r="N42" s="7"/>
      <c r="O42" s="65">
        <f t="shared" si="5"/>
        <v>0</v>
      </c>
    </row>
    <row r="43" spans="1:17">
      <c r="A43" s="97" t="s">
        <v>99</v>
      </c>
      <c r="B43" s="64"/>
      <c r="C43" s="64"/>
      <c r="D43" s="64"/>
      <c r="E43" s="64"/>
      <c r="F43" s="64"/>
      <c r="G43" s="64"/>
      <c r="H43" s="64"/>
      <c r="I43" s="64"/>
      <c r="J43" s="64"/>
      <c r="K43" s="64"/>
      <c r="L43" s="64"/>
      <c r="M43" s="64"/>
      <c r="N43" s="7"/>
      <c r="O43" s="65">
        <f t="shared" si="5"/>
        <v>0</v>
      </c>
    </row>
    <row r="44" spans="1:17">
      <c r="A44" s="97" t="s">
        <v>50</v>
      </c>
      <c r="B44" s="64"/>
      <c r="C44" s="64"/>
      <c r="D44" s="64"/>
      <c r="E44" s="64"/>
      <c r="F44" s="64"/>
      <c r="G44" s="64"/>
      <c r="H44" s="64"/>
      <c r="I44" s="64"/>
      <c r="J44" s="64"/>
      <c r="K44" s="64"/>
      <c r="L44" s="64"/>
      <c r="M44" s="64"/>
      <c r="N44" s="7"/>
      <c r="O44" s="65">
        <f t="shared" si="5"/>
        <v>0</v>
      </c>
    </row>
    <row r="45" spans="1:17">
      <c r="A45" s="63" t="s">
        <v>95</v>
      </c>
      <c r="B45" s="64"/>
      <c r="C45" s="64"/>
      <c r="D45" s="64"/>
      <c r="E45" s="64"/>
      <c r="F45" s="64"/>
      <c r="G45" s="64"/>
      <c r="H45" s="64"/>
      <c r="I45" s="64"/>
      <c r="J45" s="64"/>
      <c r="K45" s="64"/>
      <c r="L45" s="64"/>
      <c r="M45" s="64"/>
      <c r="N45" s="7"/>
      <c r="O45" s="65">
        <f t="shared" si="5"/>
        <v>0</v>
      </c>
    </row>
    <row r="46" spans="1:17">
      <c r="A46" s="63"/>
      <c r="B46" s="64"/>
      <c r="C46" s="64"/>
      <c r="D46" s="64"/>
      <c r="E46" s="64"/>
      <c r="F46" s="64"/>
      <c r="G46" s="64"/>
      <c r="H46" s="64"/>
      <c r="I46" s="64"/>
      <c r="J46" s="64"/>
      <c r="K46" s="64"/>
      <c r="L46" s="64"/>
      <c r="M46" s="64"/>
      <c r="N46" s="7"/>
      <c r="O46" s="7"/>
    </row>
    <row r="47" spans="1:17" ht="13.8" thickBot="1">
      <c r="A47" s="66" t="s">
        <v>93</v>
      </c>
      <c r="B47" s="67">
        <f t="shared" ref="B47:M47" si="6">SUM(B40:B46)</f>
        <v>0</v>
      </c>
      <c r="C47" s="67">
        <f t="shared" si="6"/>
        <v>0</v>
      </c>
      <c r="D47" s="67">
        <f t="shared" si="6"/>
        <v>0</v>
      </c>
      <c r="E47" s="67">
        <f t="shared" si="6"/>
        <v>0</v>
      </c>
      <c r="F47" s="67">
        <f t="shared" si="6"/>
        <v>0</v>
      </c>
      <c r="G47" s="67">
        <f t="shared" si="6"/>
        <v>0</v>
      </c>
      <c r="H47" s="67">
        <f t="shared" si="6"/>
        <v>0</v>
      </c>
      <c r="I47" s="67">
        <f t="shared" si="6"/>
        <v>0</v>
      </c>
      <c r="J47" s="67">
        <f t="shared" si="6"/>
        <v>0</v>
      </c>
      <c r="K47" s="67">
        <f t="shared" si="6"/>
        <v>0</v>
      </c>
      <c r="L47" s="67">
        <f t="shared" si="6"/>
        <v>0</v>
      </c>
      <c r="M47" s="67">
        <f t="shared" si="6"/>
        <v>0</v>
      </c>
      <c r="N47" s="7"/>
      <c r="O47" s="67">
        <f>SUM(O40:O46)</f>
        <v>0</v>
      </c>
    </row>
    <row r="48" spans="1:17" ht="13.8" thickTop="1">
      <c r="A48" s="7"/>
      <c r="B48" s="64"/>
      <c r="C48" s="64"/>
      <c r="D48" s="64"/>
      <c r="E48" s="64"/>
      <c r="F48" s="64"/>
      <c r="G48" s="64"/>
      <c r="H48" s="64"/>
      <c r="I48" s="64"/>
      <c r="J48" s="64"/>
      <c r="K48" s="64"/>
      <c r="L48" s="64"/>
      <c r="M48" s="64"/>
      <c r="N48" s="7"/>
      <c r="O48" s="7"/>
    </row>
    <row r="49" spans="1:17">
      <c r="A49" s="62" t="s">
        <v>96</v>
      </c>
      <c r="B49" s="64"/>
      <c r="C49" s="64"/>
      <c r="D49" s="64"/>
      <c r="E49" s="64"/>
      <c r="F49" s="64"/>
      <c r="G49" s="64"/>
      <c r="H49" s="64"/>
      <c r="I49" s="64"/>
      <c r="J49" s="64"/>
      <c r="K49" s="64"/>
      <c r="L49" s="64"/>
      <c r="M49" s="64"/>
      <c r="N49" s="7"/>
      <c r="O49" s="7"/>
    </row>
    <row r="50" spans="1:17">
      <c r="A50" s="63" t="s">
        <v>48</v>
      </c>
      <c r="B50" s="64"/>
      <c r="C50" s="64"/>
      <c r="D50" s="64"/>
      <c r="E50" s="64"/>
      <c r="F50" s="64"/>
      <c r="G50" s="64"/>
      <c r="H50" s="64"/>
      <c r="I50" s="64"/>
      <c r="J50" s="64"/>
      <c r="K50" s="64"/>
      <c r="L50" s="64"/>
      <c r="M50" s="64"/>
      <c r="N50" s="7"/>
      <c r="O50" s="65">
        <f t="shared" ref="O50:O55" si="7">SUM(B50:M50)</f>
        <v>0</v>
      </c>
      <c r="Q50" s="44"/>
    </row>
    <row r="51" spans="1:17">
      <c r="A51" s="63" t="s">
        <v>49</v>
      </c>
      <c r="B51" s="64"/>
      <c r="C51" s="64"/>
      <c r="D51" s="64"/>
      <c r="E51" s="64"/>
      <c r="F51" s="64"/>
      <c r="G51" s="64"/>
      <c r="H51" s="64"/>
      <c r="I51" s="64"/>
      <c r="J51" s="64"/>
      <c r="K51" s="64"/>
      <c r="L51" s="64"/>
      <c r="M51" s="64"/>
      <c r="N51" s="7"/>
      <c r="O51" s="65">
        <f t="shared" si="7"/>
        <v>0</v>
      </c>
    </row>
    <row r="52" spans="1:17">
      <c r="A52" s="97" t="s">
        <v>98</v>
      </c>
      <c r="B52" s="64"/>
      <c r="C52" s="64"/>
      <c r="D52" s="64"/>
      <c r="E52" s="64"/>
      <c r="F52" s="64"/>
      <c r="G52" s="64"/>
      <c r="H52" s="64"/>
      <c r="I52" s="64"/>
      <c r="J52" s="64"/>
      <c r="K52" s="64"/>
      <c r="L52" s="64"/>
      <c r="M52" s="64"/>
      <c r="N52" s="7"/>
      <c r="O52" s="65">
        <f t="shared" si="7"/>
        <v>0</v>
      </c>
    </row>
    <row r="53" spans="1:17">
      <c r="A53" s="97" t="s">
        <v>99</v>
      </c>
      <c r="B53" s="64"/>
      <c r="C53" s="64"/>
      <c r="D53" s="64"/>
      <c r="E53" s="64"/>
      <c r="F53" s="64"/>
      <c r="G53" s="64"/>
      <c r="H53" s="64"/>
      <c r="I53" s="64"/>
      <c r="J53" s="64"/>
      <c r="K53" s="64"/>
      <c r="L53" s="64"/>
      <c r="M53" s="64"/>
      <c r="N53" s="7"/>
      <c r="O53" s="65">
        <f t="shared" si="7"/>
        <v>0</v>
      </c>
    </row>
    <row r="54" spans="1:17">
      <c r="A54" s="97" t="s">
        <v>50</v>
      </c>
      <c r="B54" s="64"/>
      <c r="C54" s="64"/>
      <c r="D54" s="64"/>
      <c r="E54" s="64"/>
      <c r="F54" s="64"/>
      <c r="G54" s="64"/>
      <c r="H54" s="64"/>
      <c r="I54" s="64"/>
      <c r="J54" s="64"/>
      <c r="K54" s="64"/>
      <c r="L54" s="64"/>
      <c r="M54" s="64"/>
      <c r="N54" s="7"/>
      <c r="O54" s="65">
        <f t="shared" si="7"/>
        <v>0</v>
      </c>
      <c r="Q54" s="44"/>
    </row>
    <row r="55" spans="1:17">
      <c r="A55" s="63" t="s">
        <v>95</v>
      </c>
      <c r="B55" s="64"/>
      <c r="C55" s="64"/>
      <c r="D55" s="64"/>
      <c r="E55" s="64"/>
      <c r="F55" s="64"/>
      <c r="G55" s="64"/>
      <c r="H55" s="64"/>
      <c r="I55" s="64"/>
      <c r="J55" s="64"/>
      <c r="K55" s="64"/>
      <c r="L55" s="64"/>
      <c r="M55" s="64"/>
      <c r="N55" s="7"/>
      <c r="O55" s="65">
        <f t="shared" si="7"/>
        <v>0</v>
      </c>
    </row>
    <row r="56" spans="1:17">
      <c r="A56" s="63"/>
      <c r="B56" s="64"/>
      <c r="C56" s="64"/>
      <c r="D56" s="64"/>
      <c r="E56" s="64"/>
      <c r="F56" s="64"/>
      <c r="G56" s="64"/>
      <c r="H56" s="64"/>
      <c r="I56" s="64"/>
      <c r="J56" s="64"/>
      <c r="K56" s="64"/>
      <c r="L56" s="64"/>
      <c r="M56" s="64"/>
      <c r="N56" s="7"/>
      <c r="O56" s="7"/>
    </row>
    <row r="57" spans="1:17" ht="13.8" thickBot="1">
      <c r="A57" s="66" t="s">
        <v>93</v>
      </c>
      <c r="B57" s="67">
        <f>SUM(B50:B56)</f>
        <v>0</v>
      </c>
      <c r="C57" s="67">
        <f t="shared" ref="C57:M57" si="8">SUM(C50:C56)</f>
        <v>0</v>
      </c>
      <c r="D57" s="67">
        <f t="shared" si="8"/>
        <v>0</v>
      </c>
      <c r="E57" s="67">
        <f t="shared" si="8"/>
        <v>0</v>
      </c>
      <c r="F57" s="67">
        <f t="shared" si="8"/>
        <v>0</v>
      </c>
      <c r="G57" s="67">
        <f t="shared" si="8"/>
        <v>0</v>
      </c>
      <c r="H57" s="67">
        <f t="shared" si="8"/>
        <v>0</v>
      </c>
      <c r="I57" s="67">
        <f t="shared" si="8"/>
        <v>0</v>
      </c>
      <c r="J57" s="67">
        <f t="shared" si="8"/>
        <v>0</v>
      </c>
      <c r="K57" s="67">
        <f t="shared" si="8"/>
        <v>0</v>
      </c>
      <c r="L57" s="67">
        <f t="shared" si="8"/>
        <v>0</v>
      </c>
      <c r="M57" s="67">
        <f t="shared" si="8"/>
        <v>0</v>
      </c>
      <c r="N57" s="7"/>
      <c r="O57" s="67">
        <f>SUM(O50:O56)</f>
        <v>0</v>
      </c>
      <c r="Q57" s="44"/>
    </row>
    <row r="58" spans="1:17" ht="13.8" thickTop="1">
      <c r="A58" s="7"/>
      <c r="B58" s="7"/>
      <c r="C58" s="7"/>
      <c r="D58" s="7"/>
      <c r="E58" s="7"/>
      <c r="F58" s="7"/>
      <c r="G58" s="7"/>
      <c r="H58" s="7"/>
      <c r="I58" s="7"/>
      <c r="J58" s="7"/>
      <c r="K58" s="7"/>
      <c r="L58" s="7"/>
      <c r="M58" s="7"/>
      <c r="N58" s="7"/>
      <c r="O58" s="7"/>
    </row>
    <row r="59" spans="1:17">
      <c r="A59" s="7"/>
      <c r="B59" s="7"/>
      <c r="C59" s="7"/>
      <c r="D59" s="7"/>
      <c r="E59" s="7"/>
      <c r="F59" s="7"/>
      <c r="G59" s="7"/>
      <c r="H59" s="7"/>
      <c r="I59" s="7"/>
      <c r="J59" s="7"/>
      <c r="K59" s="7"/>
      <c r="L59" s="7"/>
      <c r="M59" s="7"/>
      <c r="N59" s="7"/>
      <c r="O59" s="7"/>
    </row>
    <row r="60" spans="1:17">
      <c r="A60" s="7" t="s">
        <v>336</v>
      </c>
      <c r="B60" s="7"/>
      <c r="C60" s="7"/>
      <c r="D60" s="7"/>
      <c r="E60" s="7"/>
      <c r="F60" s="7"/>
      <c r="G60" s="7"/>
      <c r="H60" s="7"/>
      <c r="I60" s="7"/>
      <c r="J60" s="7"/>
      <c r="K60" s="7"/>
      <c r="L60" s="7"/>
      <c r="M60" s="7"/>
      <c r="N60" s="7"/>
      <c r="O60" s="7"/>
    </row>
    <row r="61" spans="1:17">
      <c r="A61" s="7"/>
      <c r="B61" s="7"/>
      <c r="C61" s="7"/>
      <c r="D61" s="7"/>
      <c r="E61" s="7"/>
      <c r="F61" s="7"/>
      <c r="G61" s="7"/>
      <c r="H61" s="7"/>
      <c r="I61" s="7"/>
      <c r="J61" s="7"/>
      <c r="K61" s="7"/>
      <c r="L61" s="7"/>
      <c r="M61" s="7"/>
      <c r="N61" s="7"/>
      <c r="O61" s="7"/>
    </row>
    <row r="64" spans="1:17" ht="21">
      <c r="A64" s="68" t="s">
        <v>1062</v>
      </c>
      <c r="B64" s="69"/>
      <c r="C64" s="69"/>
      <c r="D64" s="69"/>
      <c r="E64" s="69"/>
      <c r="F64" s="69"/>
      <c r="G64" s="69"/>
      <c r="H64" s="69"/>
      <c r="I64" s="69"/>
      <c r="J64" s="69"/>
      <c r="K64" s="69"/>
      <c r="L64" s="69"/>
      <c r="M64" s="69"/>
      <c r="N64" s="69"/>
      <c r="O64" s="69"/>
    </row>
    <row r="65" spans="1:15">
      <c r="A65" s="69"/>
      <c r="B65" s="69"/>
      <c r="C65" s="69"/>
      <c r="D65" s="69"/>
      <c r="E65" s="69"/>
      <c r="F65" s="69"/>
      <c r="G65" s="69"/>
      <c r="H65" s="69"/>
      <c r="I65" s="69"/>
      <c r="J65" s="69"/>
      <c r="K65" s="69"/>
      <c r="L65" s="69"/>
      <c r="M65" s="69"/>
      <c r="N65" s="69"/>
      <c r="O65" s="69"/>
    </row>
    <row r="66" spans="1:15">
      <c r="A66" s="69"/>
      <c r="B66" s="70"/>
      <c r="C66" s="70"/>
      <c r="D66" s="70"/>
      <c r="E66" s="70"/>
      <c r="F66" s="70"/>
      <c r="G66" s="70"/>
      <c r="H66" s="70"/>
      <c r="I66" s="70"/>
      <c r="J66" s="70"/>
      <c r="K66" s="70"/>
      <c r="L66" s="70"/>
      <c r="M66" s="70"/>
      <c r="N66" s="70"/>
      <c r="O66" s="69"/>
    </row>
    <row r="67" spans="1:15">
      <c r="A67" s="69"/>
      <c r="B67" s="70" t="s">
        <v>70</v>
      </c>
      <c r="C67" s="70" t="s">
        <v>71</v>
      </c>
      <c r="D67" s="70" t="s">
        <v>72</v>
      </c>
      <c r="E67" s="70" t="s">
        <v>73</v>
      </c>
      <c r="F67" s="70" t="s">
        <v>74</v>
      </c>
      <c r="G67" s="70" t="s">
        <v>75</v>
      </c>
      <c r="H67" s="70" t="s">
        <v>76</v>
      </c>
      <c r="I67" s="70" t="s">
        <v>77</v>
      </c>
      <c r="J67" s="70" t="s">
        <v>78</v>
      </c>
      <c r="K67" s="70" t="s">
        <v>79</v>
      </c>
      <c r="L67" s="70" t="s">
        <v>80</v>
      </c>
      <c r="M67" s="70" t="s">
        <v>81</v>
      </c>
      <c r="N67" s="70"/>
      <c r="O67" s="70" t="s">
        <v>93</v>
      </c>
    </row>
    <row r="68" spans="1:15">
      <c r="A68" s="69"/>
      <c r="B68" s="70"/>
      <c r="C68" s="70"/>
      <c r="D68" s="70"/>
      <c r="E68" s="70"/>
      <c r="F68" s="70"/>
      <c r="G68" s="70"/>
      <c r="H68" s="70"/>
      <c r="I68" s="70"/>
      <c r="J68" s="70"/>
      <c r="K68" s="70"/>
      <c r="L68" s="70"/>
      <c r="M68" s="70"/>
      <c r="N68" s="69"/>
      <c r="O68" s="69"/>
    </row>
    <row r="69" spans="1:15">
      <c r="A69" s="71" t="s">
        <v>94</v>
      </c>
      <c r="B69" s="69"/>
      <c r="C69" s="69"/>
      <c r="D69" s="69"/>
      <c r="E69" s="69"/>
      <c r="F69" s="69"/>
      <c r="G69" s="69"/>
      <c r="H69" s="69"/>
      <c r="I69" s="69"/>
      <c r="J69" s="69"/>
      <c r="K69" s="69"/>
      <c r="L69" s="69"/>
      <c r="M69" s="69"/>
      <c r="N69" s="69"/>
      <c r="O69" s="69"/>
    </row>
    <row r="70" spans="1:15">
      <c r="A70" s="72" t="s">
        <v>48</v>
      </c>
      <c r="B70" s="73"/>
      <c r="C70" s="73"/>
      <c r="D70" s="73"/>
      <c r="E70" s="73"/>
      <c r="F70" s="73"/>
      <c r="G70" s="73"/>
      <c r="H70" s="73"/>
      <c r="I70" s="73"/>
      <c r="J70" s="73"/>
      <c r="K70" s="73"/>
      <c r="L70" s="73"/>
      <c r="M70" s="73"/>
      <c r="N70" s="69"/>
      <c r="O70" s="74">
        <f t="shared" ref="O70:O75" si="9">SUM(B70:M70)</f>
        <v>0</v>
      </c>
    </row>
    <row r="71" spans="1:15">
      <c r="A71" s="72" t="s">
        <v>49</v>
      </c>
      <c r="B71" s="73"/>
      <c r="C71" s="73"/>
      <c r="D71" s="73"/>
      <c r="E71" s="73"/>
      <c r="F71" s="73"/>
      <c r="G71" s="73"/>
      <c r="H71" s="73"/>
      <c r="I71" s="73"/>
      <c r="J71" s="73"/>
      <c r="K71" s="73"/>
      <c r="L71" s="73"/>
      <c r="M71" s="73"/>
      <c r="N71" s="69"/>
      <c r="O71" s="74">
        <f t="shared" si="9"/>
        <v>0</v>
      </c>
    </row>
    <row r="72" spans="1:15">
      <c r="A72" s="72" t="s">
        <v>98</v>
      </c>
      <c r="B72" s="73"/>
      <c r="C72" s="73"/>
      <c r="D72" s="73"/>
      <c r="E72" s="73"/>
      <c r="F72" s="73"/>
      <c r="G72" s="73"/>
      <c r="H72" s="73"/>
      <c r="I72" s="73"/>
      <c r="J72" s="73"/>
      <c r="K72" s="73"/>
      <c r="L72" s="73"/>
      <c r="M72" s="73"/>
      <c r="N72" s="69"/>
      <c r="O72" s="74">
        <f t="shared" si="9"/>
        <v>0</v>
      </c>
    </row>
    <row r="73" spans="1:15">
      <c r="A73" s="72" t="s">
        <v>99</v>
      </c>
      <c r="B73" s="73"/>
      <c r="C73" s="73"/>
      <c r="D73" s="73"/>
      <c r="E73" s="73"/>
      <c r="F73" s="73"/>
      <c r="G73" s="73"/>
      <c r="H73" s="73"/>
      <c r="I73" s="73"/>
      <c r="J73" s="73"/>
      <c r="K73" s="73"/>
      <c r="L73" s="73"/>
      <c r="M73" s="73"/>
      <c r="N73" s="69"/>
      <c r="O73" s="74">
        <f t="shared" si="9"/>
        <v>0</v>
      </c>
    </row>
    <row r="74" spans="1:15">
      <c r="A74" s="72" t="s">
        <v>50</v>
      </c>
      <c r="B74" s="73"/>
      <c r="C74" s="73"/>
      <c r="D74" s="73"/>
      <c r="E74" s="73"/>
      <c r="F74" s="73"/>
      <c r="G74" s="73"/>
      <c r="H74" s="73"/>
      <c r="I74" s="73"/>
      <c r="J74" s="73"/>
      <c r="K74" s="73"/>
      <c r="L74" s="73"/>
      <c r="M74" s="73"/>
      <c r="N74" s="69"/>
      <c r="O74" s="74">
        <f t="shared" si="9"/>
        <v>0</v>
      </c>
    </row>
    <row r="75" spans="1:15">
      <c r="A75" s="72" t="s">
        <v>95</v>
      </c>
      <c r="B75" s="73"/>
      <c r="C75" s="73"/>
      <c r="D75" s="73"/>
      <c r="E75" s="73"/>
      <c r="F75" s="73"/>
      <c r="G75" s="73"/>
      <c r="H75" s="73"/>
      <c r="I75" s="73"/>
      <c r="J75" s="73"/>
      <c r="K75" s="73"/>
      <c r="L75" s="73"/>
      <c r="M75" s="73"/>
      <c r="N75" s="69"/>
      <c r="O75" s="74">
        <f t="shared" si="9"/>
        <v>0</v>
      </c>
    </row>
    <row r="76" spans="1:15">
      <c r="A76" s="72"/>
      <c r="B76" s="73"/>
      <c r="C76" s="73"/>
      <c r="D76" s="73"/>
      <c r="E76" s="73"/>
      <c r="F76" s="73"/>
      <c r="G76" s="73"/>
      <c r="H76" s="73"/>
      <c r="I76" s="73"/>
      <c r="J76" s="73"/>
      <c r="K76" s="73"/>
      <c r="L76" s="73"/>
      <c r="M76" s="73"/>
      <c r="N76" s="69"/>
      <c r="O76" s="69"/>
    </row>
    <row r="77" spans="1:15" ht="13.8" thickBot="1">
      <c r="A77" s="75" t="s">
        <v>93</v>
      </c>
      <c r="B77" s="76">
        <f>SUM(B70:B75)</f>
        <v>0</v>
      </c>
      <c r="C77" s="76">
        <f t="shared" ref="C77:O77" si="10">SUM(C70:C75)</f>
        <v>0</v>
      </c>
      <c r="D77" s="76">
        <f t="shared" si="10"/>
        <v>0</v>
      </c>
      <c r="E77" s="76">
        <f t="shared" si="10"/>
        <v>0</v>
      </c>
      <c r="F77" s="76">
        <f t="shared" si="10"/>
        <v>0</v>
      </c>
      <c r="G77" s="76">
        <f t="shared" si="10"/>
        <v>0</v>
      </c>
      <c r="H77" s="76">
        <f t="shared" si="10"/>
        <v>0</v>
      </c>
      <c r="I77" s="76">
        <f t="shared" si="10"/>
        <v>0</v>
      </c>
      <c r="J77" s="76">
        <f t="shared" si="10"/>
        <v>0</v>
      </c>
      <c r="K77" s="76">
        <f t="shared" si="10"/>
        <v>0</v>
      </c>
      <c r="L77" s="76">
        <f t="shared" si="10"/>
        <v>0</v>
      </c>
      <c r="M77" s="76">
        <f t="shared" si="10"/>
        <v>0</v>
      </c>
      <c r="N77" s="69"/>
      <c r="O77" s="76">
        <f t="shared" si="10"/>
        <v>0</v>
      </c>
    </row>
    <row r="78" spans="1:15" ht="13.8" thickTop="1">
      <c r="A78" s="69"/>
      <c r="B78" s="73"/>
      <c r="C78" s="73"/>
      <c r="D78" s="73"/>
      <c r="E78" s="73"/>
      <c r="F78" s="73"/>
      <c r="G78" s="73"/>
      <c r="H78" s="73"/>
      <c r="I78" s="73"/>
      <c r="J78" s="73"/>
      <c r="K78" s="73"/>
      <c r="L78" s="73"/>
      <c r="M78" s="73"/>
      <c r="N78" s="69"/>
      <c r="O78" s="69"/>
    </row>
    <row r="79" spans="1:15">
      <c r="A79" s="71" t="s">
        <v>96</v>
      </c>
      <c r="B79" s="73"/>
      <c r="C79" s="73"/>
      <c r="D79" s="73"/>
      <c r="E79" s="73"/>
      <c r="F79" s="73"/>
      <c r="G79" s="73"/>
      <c r="H79" s="73"/>
      <c r="I79" s="73"/>
      <c r="J79" s="73"/>
      <c r="K79" s="73"/>
      <c r="L79" s="73"/>
      <c r="M79" s="73"/>
      <c r="N79" s="69"/>
      <c r="O79" s="69"/>
    </row>
    <row r="80" spans="1:15">
      <c r="A80" s="72" t="s">
        <v>48</v>
      </c>
      <c r="B80" s="73"/>
      <c r="C80" s="73"/>
      <c r="D80" s="73"/>
      <c r="E80" s="73"/>
      <c r="F80" s="73"/>
      <c r="G80" s="73"/>
      <c r="H80" s="73"/>
      <c r="I80" s="73"/>
      <c r="J80" s="73"/>
      <c r="K80" s="73"/>
      <c r="L80" s="73"/>
      <c r="M80" s="73"/>
      <c r="N80" s="69"/>
      <c r="O80" s="74">
        <f t="shared" ref="O80:O85" si="11">SUM(B80:M80)</f>
        <v>0</v>
      </c>
    </row>
    <row r="81" spans="1:15">
      <c r="A81" s="72" t="s">
        <v>49</v>
      </c>
      <c r="B81" s="73"/>
      <c r="C81" s="73"/>
      <c r="D81" s="73"/>
      <c r="E81" s="73"/>
      <c r="F81" s="73"/>
      <c r="G81" s="73"/>
      <c r="H81" s="73"/>
      <c r="I81" s="73"/>
      <c r="J81" s="73"/>
      <c r="K81" s="73"/>
      <c r="L81" s="73"/>
      <c r="M81" s="73"/>
      <c r="N81" s="69"/>
      <c r="O81" s="74">
        <f t="shared" si="11"/>
        <v>0</v>
      </c>
    </row>
    <row r="82" spans="1:15">
      <c r="A82" s="72" t="s">
        <v>98</v>
      </c>
      <c r="B82" s="73"/>
      <c r="C82" s="73"/>
      <c r="D82" s="73"/>
      <c r="E82" s="73"/>
      <c r="F82" s="73"/>
      <c r="G82" s="73"/>
      <c r="H82" s="73"/>
      <c r="I82" s="73"/>
      <c r="J82" s="73"/>
      <c r="K82" s="73"/>
      <c r="L82" s="73"/>
      <c r="M82" s="73"/>
      <c r="N82" s="69"/>
      <c r="O82" s="74">
        <f t="shared" si="11"/>
        <v>0</v>
      </c>
    </row>
    <row r="83" spans="1:15">
      <c r="A83" s="72" t="s">
        <v>99</v>
      </c>
      <c r="B83" s="73"/>
      <c r="C83" s="73"/>
      <c r="D83" s="73"/>
      <c r="E83" s="73"/>
      <c r="F83" s="73"/>
      <c r="G83" s="73"/>
      <c r="H83" s="73"/>
      <c r="I83" s="73"/>
      <c r="J83" s="73"/>
      <c r="K83" s="73"/>
      <c r="L83" s="73"/>
      <c r="M83" s="73"/>
      <c r="N83" s="69"/>
      <c r="O83" s="74">
        <f t="shared" si="11"/>
        <v>0</v>
      </c>
    </row>
    <row r="84" spans="1:15">
      <c r="A84" s="72" t="s">
        <v>50</v>
      </c>
      <c r="B84" s="73"/>
      <c r="C84" s="73"/>
      <c r="D84" s="73"/>
      <c r="E84" s="73"/>
      <c r="F84" s="73"/>
      <c r="G84" s="73"/>
      <c r="H84" s="73"/>
      <c r="I84" s="73"/>
      <c r="J84" s="73"/>
      <c r="K84" s="73"/>
      <c r="L84" s="73"/>
      <c r="M84" s="73"/>
      <c r="N84" s="69"/>
      <c r="O84" s="74">
        <f t="shared" si="11"/>
        <v>0</v>
      </c>
    </row>
    <row r="85" spans="1:15">
      <c r="A85" s="72" t="s">
        <v>95</v>
      </c>
      <c r="B85" s="73"/>
      <c r="C85" s="73"/>
      <c r="D85" s="73"/>
      <c r="E85" s="73"/>
      <c r="F85" s="73"/>
      <c r="G85" s="73"/>
      <c r="H85" s="73"/>
      <c r="I85" s="73"/>
      <c r="J85" s="73"/>
      <c r="K85" s="73"/>
      <c r="L85" s="73"/>
      <c r="M85" s="73"/>
      <c r="N85" s="69"/>
      <c r="O85" s="74">
        <f t="shared" si="11"/>
        <v>0</v>
      </c>
    </row>
    <row r="86" spans="1:15">
      <c r="A86" s="72"/>
      <c r="B86" s="73"/>
      <c r="C86" s="73"/>
      <c r="D86" s="73"/>
      <c r="E86" s="73"/>
      <c r="F86" s="73"/>
      <c r="G86" s="73"/>
      <c r="H86" s="73"/>
      <c r="I86" s="73"/>
      <c r="J86" s="73"/>
      <c r="K86" s="73"/>
      <c r="L86" s="73"/>
      <c r="M86" s="73"/>
      <c r="N86" s="69"/>
      <c r="O86" s="69"/>
    </row>
    <row r="87" spans="1:15" ht="13.8" thickBot="1">
      <c r="A87" s="75" t="s">
        <v>93</v>
      </c>
      <c r="B87" s="76">
        <f t="shared" ref="B87:M87" si="12">SUM(B80:B85)</f>
        <v>0</v>
      </c>
      <c r="C87" s="76">
        <f t="shared" si="12"/>
        <v>0</v>
      </c>
      <c r="D87" s="76">
        <f t="shared" si="12"/>
        <v>0</v>
      </c>
      <c r="E87" s="76">
        <f t="shared" si="12"/>
        <v>0</v>
      </c>
      <c r="F87" s="76">
        <f t="shared" si="12"/>
        <v>0</v>
      </c>
      <c r="G87" s="76">
        <f t="shared" si="12"/>
        <v>0</v>
      </c>
      <c r="H87" s="76">
        <f t="shared" si="12"/>
        <v>0</v>
      </c>
      <c r="I87" s="76">
        <f t="shared" si="12"/>
        <v>0</v>
      </c>
      <c r="J87" s="76">
        <f t="shared" si="12"/>
        <v>0</v>
      </c>
      <c r="K87" s="76">
        <f t="shared" si="12"/>
        <v>0</v>
      </c>
      <c r="L87" s="76">
        <f t="shared" si="12"/>
        <v>0</v>
      </c>
      <c r="M87" s="76">
        <f t="shared" si="12"/>
        <v>0</v>
      </c>
      <c r="N87" s="69"/>
      <c r="O87" s="76">
        <f>SUM(O80:O85)</f>
        <v>0</v>
      </c>
    </row>
    <row r="88" spans="1:15" ht="13.8" thickTop="1">
      <c r="A88" s="69"/>
      <c r="B88" s="69"/>
      <c r="C88" s="69"/>
      <c r="D88" s="69"/>
      <c r="E88" s="69"/>
      <c r="F88" s="69"/>
      <c r="G88" s="69"/>
      <c r="H88" s="69"/>
      <c r="I88" s="69"/>
      <c r="J88" s="69"/>
      <c r="K88" s="69"/>
      <c r="L88" s="69"/>
      <c r="M88" s="69"/>
      <c r="N88" s="69"/>
      <c r="O88" s="69"/>
    </row>
    <row r="89" spans="1:15">
      <c r="A89" s="69"/>
      <c r="B89" s="69"/>
      <c r="C89" s="69"/>
      <c r="D89" s="69"/>
      <c r="E89" s="69"/>
      <c r="F89" s="69"/>
      <c r="G89" s="69"/>
      <c r="H89" s="69"/>
      <c r="I89" s="69"/>
      <c r="J89" s="69"/>
      <c r="K89" s="69"/>
      <c r="L89" s="69"/>
      <c r="M89" s="69"/>
      <c r="N89" s="69"/>
      <c r="O89" s="69"/>
    </row>
    <row r="90" spans="1:15">
      <c r="A90" s="69" t="s">
        <v>337</v>
      </c>
      <c r="B90" s="69"/>
      <c r="C90" s="69"/>
      <c r="D90" s="69"/>
      <c r="E90" s="69"/>
      <c r="F90" s="69"/>
      <c r="G90" s="69"/>
      <c r="H90" s="69"/>
      <c r="I90" s="69"/>
      <c r="J90" s="69"/>
      <c r="K90" s="69"/>
      <c r="L90" s="69"/>
      <c r="M90" s="69"/>
      <c r="N90" s="69"/>
      <c r="O90" s="69"/>
    </row>
    <row r="91" spans="1:15">
      <c r="A91" s="69"/>
      <c r="B91" s="69"/>
      <c r="C91" s="69"/>
      <c r="D91" s="69"/>
      <c r="E91" s="69"/>
      <c r="F91" s="69"/>
      <c r="G91" s="69"/>
      <c r="H91" s="69"/>
      <c r="I91" s="69"/>
      <c r="J91" s="69"/>
      <c r="K91" s="69"/>
      <c r="L91" s="69"/>
      <c r="M91" s="69"/>
      <c r="N91" s="69"/>
      <c r="O91" s="69"/>
    </row>
  </sheetData>
  <phoneticPr fontId="8" type="noConversion"/>
  <pageMargins left="0.75" right="0.75" top="1" bottom="1" header="0.5" footer="0.5"/>
  <pageSetup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0000"/>
    <pageSetUpPr fitToPage="1"/>
  </sheetPr>
  <dimension ref="A1:Y176"/>
  <sheetViews>
    <sheetView showGridLines="0" zoomScale="70" zoomScaleNormal="70" workbookViewId="0">
      <selection activeCell="A2" sqref="A1:A2"/>
    </sheetView>
  </sheetViews>
  <sheetFormatPr defaultRowHeight="13.2"/>
  <cols>
    <col min="1" max="1" width="14.88671875" customWidth="1"/>
    <col min="2" max="2" width="24.5546875" customWidth="1"/>
    <col min="3" max="16" width="10.6640625" customWidth="1"/>
    <col min="18" max="18" width="13.109375" bestFit="1" customWidth="1"/>
  </cols>
  <sheetData>
    <row r="1" spans="1:16">
      <c r="A1" s="8" t="s">
        <v>1170</v>
      </c>
    </row>
    <row r="2" spans="1:16">
      <c r="A2" s="8" t="s">
        <v>1123</v>
      </c>
    </row>
    <row r="4" spans="1:16" ht="21">
      <c r="B4" s="475" t="s">
        <v>158</v>
      </c>
      <c r="C4" s="475"/>
      <c r="D4" s="475"/>
      <c r="E4" s="475"/>
      <c r="F4" s="475"/>
      <c r="G4" s="475"/>
      <c r="H4" s="475"/>
      <c r="I4" s="475"/>
      <c r="J4" s="475"/>
      <c r="K4" s="475"/>
      <c r="L4" s="475"/>
      <c r="M4" s="475"/>
      <c r="N4" s="475"/>
      <c r="O4" s="475"/>
      <c r="P4" s="475"/>
    </row>
    <row r="5" spans="1:16">
      <c r="B5" s="476" t="s">
        <v>89</v>
      </c>
      <c r="C5" s="476"/>
      <c r="D5" s="476"/>
      <c r="E5" s="476"/>
      <c r="F5" s="476"/>
      <c r="G5" s="476"/>
      <c r="H5" s="476"/>
      <c r="I5" s="476"/>
      <c r="J5" s="476"/>
      <c r="K5" s="476"/>
      <c r="L5" s="476"/>
      <c r="M5" s="476"/>
      <c r="N5" s="476"/>
      <c r="O5" s="476"/>
      <c r="P5" s="476"/>
    </row>
    <row r="6" spans="1:16" ht="13.8" thickBot="1">
      <c r="B6" s="309"/>
      <c r="C6" s="309"/>
      <c r="D6" s="309"/>
      <c r="E6" s="309"/>
      <c r="F6" s="309"/>
      <c r="G6" s="309"/>
      <c r="H6" s="309"/>
      <c r="I6" s="309"/>
      <c r="J6" s="309"/>
      <c r="K6" s="309"/>
      <c r="L6" s="309"/>
      <c r="M6" s="309"/>
      <c r="N6" s="309"/>
      <c r="O6" s="309"/>
      <c r="P6" s="309"/>
    </row>
    <row r="7" spans="1:16">
      <c r="C7" s="14"/>
      <c r="D7" s="15"/>
      <c r="E7" s="16"/>
      <c r="F7" s="17"/>
      <c r="G7" s="18"/>
      <c r="H7" s="19"/>
      <c r="I7" s="20"/>
      <c r="J7" s="21"/>
      <c r="K7" s="22"/>
      <c r="L7" s="23"/>
      <c r="M7" s="24"/>
      <c r="N7" s="326"/>
      <c r="O7" s="110"/>
      <c r="P7" s="314"/>
    </row>
    <row r="8" spans="1:16" ht="13.8" thickBot="1">
      <c r="C8" s="28" t="s">
        <v>70</v>
      </c>
      <c r="D8" s="29" t="s">
        <v>71</v>
      </c>
      <c r="E8" s="30" t="s">
        <v>72</v>
      </c>
      <c r="F8" s="31" t="s">
        <v>73</v>
      </c>
      <c r="G8" s="32" t="s">
        <v>74</v>
      </c>
      <c r="H8" s="33" t="s">
        <v>75</v>
      </c>
      <c r="I8" s="34" t="s">
        <v>76</v>
      </c>
      <c r="J8" s="35" t="s">
        <v>77</v>
      </c>
      <c r="K8" s="36" t="s">
        <v>78</v>
      </c>
      <c r="L8" s="37" t="s">
        <v>79</v>
      </c>
      <c r="M8" s="38" t="s">
        <v>80</v>
      </c>
      <c r="N8" s="327" t="s">
        <v>81</v>
      </c>
      <c r="O8" s="314"/>
      <c r="P8" s="314"/>
    </row>
    <row r="9" spans="1:16" hidden="1">
      <c r="C9">
        <v>2</v>
      </c>
      <c r="D9">
        <v>3</v>
      </c>
      <c r="E9">
        <v>4</v>
      </c>
      <c r="F9">
        <v>5</v>
      </c>
      <c r="G9">
        <v>6</v>
      </c>
      <c r="H9">
        <v>7</v>
      </c>
      <c r="I9">
        <v>8</v>
      </c>
      <c r="J9">
        <v>9</v>
      </c>
      <c r="K9">
        <v>10</v>
      </c>
      <c r="L9">
        <v>11</v>
      </c>
      <c r="M9">
        <v>12</v>
      </c>
      <c r="N9">
        <v>13</v>
      </c>
      <c r="O9" s="110"/>
      <c r="P9" s="110"/>
    </row>
    <row r="10" spans="1:16">
      <c r="O10" s="110"/>
      <c r="P10" s="110"/>
    </row>
    <row r="11" spans="1:16">
      <c r="B11" s="42" t="s">
        <v>83</v>
      </c>
      <c r="O11" s="110"/>
      <c r="P11" s="110"/>
    </row>
    <row r="12" spans="1:16">
      <c r="A12" s="43" t="s">
        <v>98</v>
      </c>
      <c r="B12" s="43" t="s">
        <v>84</v>
      </c>
      <c r="C12" s="321">
        <f>IF(VLOOKUP($B12,'Avg CP'!$B$12:$P$38,2,FALSE)&gt;0,AVERAGE(VLOOKUP($B12,$B$54:$P$79,C$9,FALSE),VLOOKUP($B12,$B$96:$N$121,C$9,FALSE),VLOOKUP($B12,$B$138:$N$164,C$9,FALSE)),"")</f>
        <v>0.96663333333333334</v>
      </c>
      <c r="D12" s="321">
        <f>IF(VLOOKUP($B12,'Avg CP'!$B$12:$P$38,2,FALSE)&gt;0,AVERAGE(VLOOKUP($B12,$B$54:$P$79,D$9,FALSE),VLOOKUP($B12,$B$96:$N$121,D$9,FALSE),VLOOKUP($B12,$B$138:$N$164,D$9,FALSE)),"")</f>
        <v>0.88569999999999993</v>
      </c>
      <c r="E12" s="321">
        <f>IF(VLOOKUP($B12,'Avg CP'!$B$12:$P$38,2,FALSE)&gt;0,AVERAGE(VLOOKUP($B12,$B$54:$P$79,E$9,FALSE),VLOOKUP($B12,$B$96:$N$121,E$9,FALSE),VLOOKUP($B12,$B$138:$N$164,E$9,FALSE)),"")</f>
        <v>0.97643333333333338</v>
      </c>
      <c r="F12" s="321">
        <f>IF(VLOOKUP($B12,'Avg CP'!$B$12:$P$38,2,FALSE)&gt;0,AVERAGE(VLOOKUP($B12,$B$54:$P$79,F$9,FALSE),VLOOKUP($B12,$B$96:$N$121,F$9,FALSE),VLOOKUP($B12,$B$138:$N$164,F$9,FALSE)),"")</f>
        <v>0.90370000000000006</v>
      </c>
      <c r="G12" s="321">
        <f>IF(VLOOKUP($B12,'Avg CP'!$B$12:$P$38,2,FALSE)&gt;0,AVERAGE(VLOOKUP($B12,$B$54:$P$79,G$9,FALSE),VLOOKUP($B12,$B$96:$N$121,G$9,FALSE),VLOOKUP($B12,$B$138:$N$164,G$9,FALSE)),"")</f>
        <v>0.92360000000000009</v>
      </c>
      <c r="H12" s="321">
        <f>IF(VLOOKUP($B12,'Avg CP'!$B$12:$P$38,2,FALSE)&gt;0,AVERAGE(VLOOKUP($B12,$B$54:$P$79,H$9,FALSE),VLOOKUP($B12,$B$96:$N$121,H$9,FALSE),VLOOKUP($B12,$B$138:$N$164,H$9,FALSE)),"")</f>
        <v>0.90413333333333334</v>
      </c>
      <c r="I12" s="321">
        <f>IF(VLOOKUP($B12,'Avg CP'!$B$12:$P$38,2,FALSE)&gt;0,AVERAGE(VLOOKUP($B12,$B$54:$P$79,I$9,FALSE),VLOOKUP($B12,$B$96:$N$121,I$9,FALSE),VLOOKUP($B12,$B$138:$N$164,I$9,FALSE)),"")</f>
        <v>0.92716666666666681</v>
      </c>
      <c r="J12" s="321">
        <f>IF(VLOOKUP($B12,'Avg CP'!$B$12:$P$38,2,FALSE)&gt;0,AVERAGE(VLOOKUP($B12,$B$54:$P$79,J$9,FALSE),VLOOKUP($B12,$B$96:$N$121,J$9,FALSE),VLOOKUP($B12,$B$138:$N$164,J$9,FALSE)),"")</f>
        <v>0.92220000000000013</v>
      </c>
      <c r="K12" s="321">
        <f>IF(VLOOKUP($B12,'Avg CP'!$B$12:$P$38,2,FALSE)&gt;0,AVERAGE(VLOOKUP($B12,$B$54:$P$79,K$9,FALSE),VLOOKUP($B12,$B$96:$N$121,K$9,FALSE),VLOOKUP($B12,$B$138:$N$164,K$9,FALSE)),"")</f>
        <v>0.93479999999999996</v>
      </c>
      <c r="L12" s="321">
        <f>IF(VLOOKUP($B12,'Avg CP'!$B$12:$P$38,2,FALSE)&gt;0,AVERAGE(VLOOKUP($B12,$B$54:$P$79,L$9,FALSE),VLOOKUP($B12,$B$96:$N$121,L$9,FALSE),VLOOKUP($B12,$B$138:$N$164,L$9,FALSE)),"")</f>
        <v>0.90446666666666664</v>
      </c>
      <c r="M12" s="321">
        <f>IF(VLOOKUP($B12,'Avg CP'!$B$12:$P$38,2,FALSE)&gt;0,AVERAGE(VLOOKUP($B12,$B$54:$P$79,M$9,FALSE),VLOOKUP($B12,$B$96:$N$121,M$9,FALSE),VLOOKUP($B12,$B$138:$N$164,M$9,FALSE)),"")</f>
        <v>0.86943333333333328</v>
      </c>
      <c r="N12" s="321">
        <f>IF(VLOOKUP($B12,'Avg CP'!$B$12:$P$38,2,FALSE)&gt;0,AVERAGE(VLOOKUP($B12,$B$54:$P$79,N$9,FALSE),VLOOKUP($B12,$B$96:$N$121,N$9,FALSE),VLOOKUP($B12,$B$138:$N$164,N$9,FALSE)),"")</f>
        <v>0.9046333333333334</v>
      </c>
      <c r="O12" s="117"/>
      <c r="P12" s="323"/>
    </row>
    <row r="13" spans="1:16">
      <c r="A13" s="43" t="s">
        <v>99</v>
      </c>
      <c r="B13" s="43" t="s">
        <v>85</v>
      </c>
      <c r="C13" s="321">
        <f>IF(VLOOKUP($B13,'Avg CP'!$B$12:$P$38,2,FALSE)&gt;0,AVERAGE(VLOOKUP($B13,$B$54:$P$79,C$9,FALSE),VLOOKUP($B13,$B$96:$N$121,C$9,FALSE),VLOOKUP($B13,$B$138:$N$164,C$9,FALSE)),"")</f>
        <v>0.94566666666666654</v>
      </c>
      <c r="D13" s="321">
        <f>IF(VLOOKUP($B13,'Avg CP'!$B$12:$P$38,2,FALSE)&gt;0,AVERAGE(VLOOKUP($B13,$B$54:$P$79,D$9,FALSE),VLOOKUP($B13,$B$96:$N$121,D$9,FALSE),VLOOKUP($B13,$B$138:$N$164,D$9,FALSE)),"")</f>
        <v>0.86976666666666669</v>
      </c>
      <c r="E13" s="321">
        <f>IF(VLOOKUP($B13,'Avg CP'!$B$12:$P$38,2,FALSE)&gt;0,AVERAGE(VLOOKUP($B13,$B$54:$P$79,E$9,FALSE),VLOOKUP($B13,$B$96:$N$121,E$9,FALSE),VLOOKUP($B13,$B$138:$N$164,E$9,FALSE)),"")</f>
        <v>0.94036666666666668</v>
      </c>
      <c r="F13" s="321">
        <f>IF(VLOOKUP($B13,'Avg CP'!$B$12:$P$38,2,FALSE)&gt;0,AVERAGE(VLOOKUP($B13,$B$54:$P$79,F$9,FALSE),VLOOKUP($B13,$B$96:$N$121,F$9,FALSE),VLOOKUP($B13,$B$138:$N$164,F$9,FALSE)),"")</f>
        <v>0.88663333333333327</v>
      </c>
      <c r="G13" s="321">
        <f>IF(VLOOKUP($B13,'Avg CP'!$B$12:$P$38,2,FALSE)&gt;0,AVERAGE(VLOOKUP($B13,$B$54:$P$79,G$9,FALSE),VLOOKUP($B13,$B$96:$N$121,G$9,FALSE),VLOOKUP($B13,$B$138:$N$164,G$9,FALSE)),"")</f>
        <v>0.8864333333333333</v>
      </c>
      <c r="H13" s="321">
        <f>IF(VLOOKUP($B13,'Avg CP'!$B$12:$P$38,2,FALSE)&gt;0,AVERAGE(VLOOKUP($B13,$B$54:$P$79,H$9,FALSE),VLOOKUP($B13,$B$96:$N$121,H$9,FALSE),VLOOKUP($B13,$B$138:$N$164,H$9,FALSE)),"")</f>
        <v>0.87679999999999991</v>
      </c>
      <c r="I13" s="321">
        <f>IF(VLOOKUP($B13,'Avg CP'!$B$12:$P$38,2,FALSE)&gt;0,AVERAGE(VLOOKUP($B13,$B$54:$P$79,I$9,FALSE),VLOOKUP($B13,$B$96:$N$121,I$9,FALSE),VLOOKUP($B13,$B$138:$N$164,I$9,FALSE)),"")</f>
        <v>0.89346666666666674</v>
      </c>
      <c r="J13" s="321">
        <f>IF(VLOOKUP($B13,'Avg CP'!$B$12:$P$38,2,FALSE)&gt;0,AVERAGE(VLOOKUP($B13,$B$54:$P$79,J$9,FALSE),VLOOKUP($B13,$B$96:$N$121,J$9,FALSE),VLOOKUP($B13,$B$138:$N$164,J$9,FALSE)),"")</f>
        <v>0.89359999999999984</v>
      </c>
      <c r="K13" s="321">
        <f>IF(VLOOKUP($B13,'Avg CP'!$B$12:$P$38,2,FALSE)&gt;0,AVERAGE(VLOOKUP($B13,$B$54:$P$79,K$9,FALSE),VLOOKUP($B13,$B$96:$N$121,K$9,FALSE),VLOOKUP($B13,$B$138:$N$164,K$9,FALSE)),"")</f>
        <v>0.90686666666666671</v>
      </c>
      <c r="L13" s="321">
        <f>IF(VLOOKUP($B13,'Avg CP'!$B$12:$P$38,2,FALSE)&gt;0,AVERAGE(VLOOKUP($B13,$B$54:$P$79,L$9,FALSE),VLOOKUP($B13,$B$96:$N$121,L$9,FALSE),VLOOKUP($B13,$B$138:$N$164,L$9,FALSE)),"")</f>
        <v>0.87356666666666671</v>
      </c>
      <c r="M13" s="321">
        <f>IF(VLOOKUP($B13,'Avg CP'!$B$12:$P$38,2,FALSE)&gt;0,AVERAGE(VLOOKUP($B13,$B$54:$P$79,M$9,FALSE),VLOOKUP($B13,$B$96:$N$121,M$9,FALSE),VLOOKUP($B13,$B$138:$N$164,M$9,FALSE)),"")</f>
        <v>0.8722333333333333</v>
      </c>
      <c r="N13" s="321">
        <f>IF(VLOOKUP($B13,'Avg CP'!$B$12:$P$38,2,FALSE)&gt;0,AVERAGE(VLOOKUP($B13,$B$54:$P$79,N$9,FALSE),VLOOKUP($B13,$B$96:$N$121,N$9,FALSE),VLOOKUP($B13,$B$138:$N$164,N$9,FALSE)),"")</f>
        <v>0.91536666666666677</v>
      </c>
      <c r="O13" s="117"/>
      <c r="P13" s="323"/>
    </row>
    <row r="14" spans="1:16">
      <c r="A14" s="43" t="s">
        <v>50</v>
      </c>
      <c r="B14" s="43" t="s">
        <v>50</v>
      </c>
      <c r="C14" s="321">
        <f>IF(VLOOKUP($B14,'Avg CP'!$B$12:$P$38,2,FALSE)&gt;0,AVERAGE(VLOOKUP($B14,$B$54:$P$79,C$9,FALSE),VLOOKUP($B14,$B$96:$N$121,C$9,FALSE),VLOOKUP($B14,$B$138:$N$164,C$9,FALSE)),"")</f>
        <v>1.0381333333333334</v>
      </c>
      <c r="D14" s="321">
        <f>IF(VLOOKUP($B14,'Avg CP'!$B$12:$P$38,2,FALSE)&gt;0,AVERAGE(VLOOKUP($B14,$B$54:$P$79,D$9,FALSE),VLOOKUP($B14,$B$96:$N$121,D$9,FALSE),VLOOKUP($B14,$B$138:$N$164,D$9,FALSE)),"")</f>
        <v>0.93210000000000004</v>
      </c>
      <c r="E14" s="321">
        <f>IF(VLOOKUP($B14,'Avg CP'!$B$12:$P$38,2,FALSE)&gt;0,AVERAGE(VLOOKUP($B14,$B$54:$P$79,E$9,FALSE),VLOOKUP($B14,$B$96:$N$121,E$9,FALSE),VLOOKUP($B14,$B$138:$N$164,E$9,FALSE)),"")</f>
        <v>0.92213333333333336</v>
      </c>
      <c r="F14" s="321">
        <f>IF(VLOOKUP($B14,'Avg CP'!$B$12:$P$38,2,FALSE)&gt;0,AVERAGE(VLOOKUP($B14,$B$54:$P$79,F$9,FALSE),VLOOKUP($B14,$B$96:$N$121,F$9,FALSE),VLOOKUP($B14,$B$138:$N$164,F$9,FALSE)),"")</f>
        <v>1.0067333333333333</v>
      </c>
      <c r="G14" s="321">
        <f>IF(VLOOKUP($B14,'Avg CP'!$B$12:$P$38,2,FALSE)&gt;0,AVERAGE(VLOOKUP($B14,$B$54:$P$79,G$9,FALSE),VLOOKUP($B14,$B$96:$N$121,G$9,FALSE),VLOOKUP($B14,$B$138:$N$164,G$9,FALSE)),"")</f>
        <v>0.92626666666666668</v>
      </c>
      <c r="H14" s="321">
        <f>IF(VLOOKUP($B14,'Avg CP'!$B$12:$P$38,2,FALSE)&gt;0,AVERAGE(VLOOKUP($B14,$B$54:$P$79,H$9,FALSE),VLOOKUP($B14,$B$96:$N$121,H$9,FALSE),VLOOKUP($B14,$B$138:$N$164,H$9,FALSE)),"")</f>
        <v>0.97076666666666667</v>
      </c>
      <c r="I14" s="321">
        <f>IF(VLOOKUP($B14,'Avg CP'!$B$12:$P$38,2,FALSE)&gt;0,AVERAGE(VLOOKUP($B14,$B$54:$P$79,I$9,FALSE),VLOOKUP($B14,$B$96:$N$121,I$9,FALSE),VLOOKUP($B14,$B$138:$N$164,I$9,FALSE)),"")</f>
        <v>0.96696666666666664</v>
      </c>
      <c r="J14" s="321">
        <f>IF(VLOOKUP($B14,'Avg CP'!$B$12:$P$38,2,FALSE)&gt;0,AVERAGE(VLOOKUP($B14,$B$54:$P$79,J$9,FALSE),VLOOKUP($B14,$B$96:$N$121,J$9,FALSE),VLOOKUP($B14,$B$138:$N$164,J$9,FALSE)),"")</f>
        <v>0.97246666666666659</v>
      </c>
      <c r="K14" s="321">
        <f>IF(VLOOKUP($B14,'Avg CP'!$B$12:$P$38,2,FALSE)&gt;0,AVERAGE(VLOOKUP($B14,$B$54:$P$79,K$9,FALSE),VLOOKUP($B14,$B$96:$N$121,K$9,FALSE),VLOOKUP($B14,$B$138:$N$164,K$9,FALSE)),"")</f>
        <v>0.99743333333333328</v>
      </c>
      <c r="L14" s="321">
        <f>IF(VLOOKUP($B14,'Avg CP'!$B$12:$P$38,2,FALSE)&gt;0,AVERAGE(VLOOKUP($B14,$B$54:$P$79,L$9,FALSE),VLOOKUP($B14,$B$96:$N$121,L$9,FALSE),VLOOKUP($B14,$B$138:$N$164,L$9,FALSE)),"")</f>
        <v>0.96526666666666661</v>
      </c>
      <c r="M14" s="321">
        <f>IF(VLOOKUP($B14,'Avg CP'!$B$12:$P$38,2,FALSE)&gt;0,AVERAGE(VLOOKUP($B14,$B$54:$P$79,M$9,FALSE),VLOOKUP($B14,$B$96:$N$121,M$9,FALSE),VLOOKUP($B14,$B$138:$N$164,M$9,FALSE)),"")</f>
        <v>0.92136666666666667</v>
      </c>
      <c r="N14" s="321">
        <f>IF(VLOOKUP($B14,'Avg CP'!$B$12:$P$38,2,FALSE)&gt;0,AVERAGE(VLOOKUP($B14,$B$54:$P$79,N$9,FALSE),VLOOKUP($B14,$B$96:$N$121,N$9,FALSE),VLOOKUP($B14,$B$138:$N$164,N$9,FALSE)),"")</f>
        <v>0.93163333333333342</v>
      </c>
      <c r="O14" s="117"/>
      <c r="P14" s="323"/>
    </row>
    <row r="15" spans="1:16" ht="11.25" customHeight="1">
      <c r="A15" s="43" t="s">
        <v>49</v>
      </c>
      <c r="B15" s="43" t="s">
        <v>49</v>
      </c>
      <c r="C15" s="321">
        <f>IF(VLOOKUP($B15,'Avg CP'!$B$12:$P$38,2,FALSE)&gt;0,AVERAGE(VLOOKUP($B15,$B$54:$P$79,C$9,FALSE),VLOOKUP($B15,$B$96:$N$121,C$9,FALSE),VLOOKUP($B15,$B$138:$N$164,C$9,FALSE)),"")</f>
        <v>1.0274333333333334</v>
      </c>
      <c r="D15" s="321">
        <f>IF(VLOOKUP($B15,'Avg CP'!$B$12:$P$38,2,FALSE)&gt;0,AVERAGE(VLOOKUP($B15,$B$54:$P$79,D$9,FALSE),VLOOKUP($B15,$B$96:$N$121,D$9,FALSE),VLOOKUP($B15,$B$138:$N$164,D$9,FALSE)),"")</f>
        <v>0.61353333333333326</v>
      </c>
      <c r="E15" s="321">
        <f>IF(VLOOKUP($B15,'Avg CP'!$B$12:$P$38,2,FALSE)&gt;0,AVERAGE(VLOOKUP($B15,$B$54:$P$79,E$9,FALSE),VLOOKUP($B15,$B$96:$N$121,E$9,FALSE),VLOOKUP($B15,$B$138:$N$164,E$9,FALSE)),"")</f>
        <v>1.0434333333333334</v>
      </c>
      <c r="F15" s="321">
        <f>IF(VLOOKUP($B15,'Avg CP'!$B$12:$P$38,2,FALSE)&gt;0,AVERAGE(VLOOKUP($B15,$B$54:$P$79,F$9,FALSE),VLOOKUP($B15,$B$96:$N$121,F$9,FALSE),VLOOKUP($B15,$B$138:$N$164,F$9,FALSE)),"")</f>
        <v>0.65516666666666667</v>
      </c>
      <c r="G15" s="321">
        <f>IF(VLOOKUP($B15,'Avg CP'!$B$12:$P$38,2,FALSE)&gt;0,AVERAGE(VLOOKUP($B15,$B$54:$P$79,G$9,FALSE),VLOOKUP($B15,$B$96:$N$121,G$9,FALSE),VLOOKUP($B15,$B$138:$N$164,G$9,FALSE)),"")</f>
        <v>0.64910000000000001</v>
      </c>
      <c r="H15" s="321">
        <f>IF(VLOOKUP($B15,'Avg CP'!$B$12:$P$38,2,FALSE)&gt;0,AVERAGE(VLOOKUP($B15,$B$54:$P$79,H$9,FALSE),VLOOKUP($B15,$B$96:$N$121,H$9,FALSE),VLOOKUP($B15,$B$138:$N$164,H$9,FALSE)),"")</f>
        <v>0.62086666666666668</v>
      </c>
      <c r="I15" s="321">
        <f>IF(VLOOKUP($B15,'Avg CP'!$B$12:$P$38,2,FALSE)&gt;0,AVERAGE(VLOOKUP($B15,$B$54:$P$79,I$9,FALSE),VLOOKUP($B15,$B$96:$N$121,I$9,FALSE),VLOOKUP($B15,$B$138:$N$164,I$9,FALSE)),"")</f>
        <v>0.6407666666666666</v>
      </c>
      <c r="J15" s="321">
        <f>IF(VLOOKUP($B15,'Avg CP'!$B$12:$P$38,2,FALSE)&gt;0,AVERAGE(VLOOKUP($B15,$B$54:$P$79,J$9,FALSE),VLOOKUP($B15,$B$96:$N$121,J$9,FALSE),VLOOKUP($B15,$B$138:$N$164,J$9,FALSE)),"")</f>
        <v>0.64696666666666669</v>
      </c>
      <c r="K15" s="321">
        <f>IF(VLOOKUP($B15,'Avg CP'!$B$12:$P$38,2,FALSE)&gt;0,AVERAGE(VLOOKUP($B15,$B$54:$P$79,K$9,FALSE),VLOOKUP($B15,$B$96:$N$121,K$9,FALSE),VLOOKUP($B15,$B$138:$N$164,K$9,FALSE)),"")</f>
        <v>0.70266666666666666</v>
      </c>
      <c r="L15" s="321">
        <f>IF(VLOOKUP($B15,'Avg CP'!$B$12:$P$38,2,FALSE)&gt;0,AVERAGE(VLOOKUP($B15,$B$54:$P$79,L$9,FALSE),VLOOKUP($B15,$B$96:$N$121,L$9,FALSE),VLOOKUP($B15,$B$138:$N$164,L$9,FALSE)),"")</f>
        <v>0.63966666666666672</v>
      </c>
      <c r="M15" s="321">
        <f>IF(VLOOKUP($B15,'Avg CP'!$B$12:$P$38,2,FALSE)&gt;0,AVERAGE(VLOOKUP($B15,$B$54:$P$79,M$9,FALSE),VLOOKUP($B15,$B$96:$N$121,M$9,FALSE),VLOOKUP($B15,$B$138:$N$164,M$9,FALSE)),"")</f>
        <v>0.6452</v>
      </c>
      <c r="N15" s="321">
        <f>IF(VLOOKUP($B15,'Avg CP'!$B$12:$P$38,2,FALSE)&gt;0,AVERAGE(VLOOKUP($B15,$B$54:$P$79,N$9,FALSE),VLOOKUP($B15,$B$96:$N$121,N$9,FALSE),VLOOKUP($B15,$B$138:$N$164,N$9,FALSE)),"")</f>
        <v>0.7261333333333333</v>
      </c>
      <c r="O15" s="117"/>
      <c r="P15" s="323"/>
    </row>
    <row r="16" spans="1:16">
      <c r="A16" s="46" t="s">
        <v>325</v>
      </c>
      <c r="B16" s="46" t="s">
        <v>325</v>
      </c>
      <c r="C16" s="321">
        <f>IF(VLOOKUP($B16,'Avg CP'!$B$12:$P$38,2,FALSE)&gt;0,AVERAGE(VLOOKUP($B16,$B$54:$P$79,C$9,FALSE),VLOOKUP($B16,$B$96:$N$121,C$9,FALSE),VLOOKUP($B16,$B$138:$N$164,C$9,FALSE)),"")</f>
        <v>1.0165666666666668</v>
      </c>
      <c r="D16" s="321">
        <f>IF(VLOOKUP($B16,'Avg CP'!$B$12:$P$38,2,FALSE)&gt;0,AVERAGE(VLOOKUP($B16,$B$54:$P$79,D$9,FALSE),VLOOKUP($B16,$B$96:$N$121,D$9,FALSE),VLOOKUP($B16,$B$138:$N$164,D$9,FALSE)),"")</f>
        <v>0.98853333333333337</v>
      </c>
      <c r="E16" s="321">
        <f>IF(VLOOKUP($B16,'Avg CP'!$B$12:$P$38,2,FALSE)&gt;0,AVERAGE(VLOOKUP($B16,$B$54:$P$79,E$9,FALSE),VLOOKUP($B16,$B$96:$N$121,E$9,FALSE),VLOOKUP($B16,$B$138:$N$164,E$9,FALSE)),"")</f>
        <v>1.0056</v>
      </c>
      <c r="F16" s="321">
        <f>IF(VLOOKUP($B16,'Avg CP'!$B$12:$P$38,2,FALSE)&gt;0,AVERAGE(VLOOKUP($B16,$B$54:$P$79,F$9,FALSE),VLOOKUP($B16,$B$96:$N$121,F$9,FALSE),VLOOKUP($B16,$B$138:$N$164,F$9,FALSE)),"")</f>
        <v>1.0123666666666666</v>
      </c>
      <c r="G16" s="321">
        <f>IF(VLOOKUP($B16,'Avg CP'!$B$12:$P$38,2,FALSE)&gt;0,AVERAGE(VLOOKUP($B16,$B$54:$P$79,G$9,FALSE),VLOOKUP($B16,$B$96:$N$121,G$9,FALSE),VLOOKUP($B16,$B$138:$N$164,G$9,FALSE)),"")</f>
        <v>0.99546666666666672</v>
      </c>
      <c r="H16" s="321">
        <f>IF(VLOOKUP($B16,'Avg CP'!$B$12:$P$38,2,FALSE)&gt;0,AVERAGE(VLOOKUP($B16,$B$54:$P$79,H$9,FALSE),VLOOKUP($B16,$B$96:$N$121,H$9,FALSE),VLOOKUP($B16,$B$138:$N$164,H$9,FALSE)),"")</f>
        <v>0.99646666666666661</v>
      </c>
      <c r="I16" s="321">
        <f>IF(VLOOKUP($B16,'Avg CP'!$B$12:$P$38,2,FALSE)&gt;0,AVERAGE(VLOOKUP($B16,$B$54:$P$79,I$9,FALSE),VLOOKUP($B16,$B$96:$N$121,I$9,FALSE),VLOOKUP($B16,$B$138:$N$164,I$9,FALSE)),"")</f>
        <v>0.99633333333333329</v>
      </c>
      <c r="J16" s="321">
        <f>IF(VLOOKUP($B16,'Avg CP'!$B$12:$P$38,2,FALSE)&gt;0,AVERAGE(VLOOKUP($B16,$B$54:$P$79,J$9,FALSE),VLOOKUP($B16,$B$96:$N$121,J$9,FALSE),VLOOKUP($B16,$B$138:$N$164,J$9,FALSE)),"")</f>
        <v>0.9961000000000001</v>
      </c>
      <c r="K16" s="321">
        <f>IF(VLOOKUP($B16,'Avg CP'!$B$12:$P$38,2,FALSE)&gt;0,AVERAGE(VLOOKUP($B16,$B$54:$P$79,K$9,FALSE),VLOOKUP($B16,$B$96:$N$121,K$9,FALSE),VLOOKUP($B16,$B$138:$N$164,K$9,FALSE)),"")</f>
        <v>0.99519999999999997</v>
      </c>
      <c r="L16" s="321">
        <f>IF(VLOOKUP($B16,'Avg CP'!$B$12:$P$38,2,FALSE)&gt;0,AVERAGE(VLOOKUP($B16,$B$54:$P$79,L$9,FALSE),VLOOKUP($B16,$B$96:$N$121,L$9,FALSE),VLOOKUP($B16,$B$138:$N$164,L$9,FALSE)),"")</f>
        <v>0.99590000000000012</v>
      </c>
      <c r="M16" s="321">
        <f>IF(VLOOKUP($B16,'Avg CP'!$B$12:$P$38,2,FALSE)&gt;0,AVERAGE(VLOOKUP($B16,$B$54:$P$79,M$9,FALSE),VLOOKUP($B16,$B$96:$N$121,M$9,FALSE),VLOOKUP($B16,$B$138:$N$164,M$9,FALSE)),"")</f>
        <v>0.98996666666666666</v>
      </c>
      <c r="N16" s="321">
        <f>IF(VLOOKUP($B16,'Avg CP'!$B$12:$P$38,2,FALSE)&gt;0,AVERAGE(VLOOKUP($B16,$B$54:$P$79,N$9,FALSE),VLOOKUP($B16,$B$96:$N$121,N$9,FALSE),VLOOKUP($B16,$B$138:$N$164,N$9,FALSE)),"")</f>
        <v>0.9943333333333334</v>
      </c>
      <c r="O16" s="117"/>
      <c r="P16" s="323"/>
    </row>
    <row r="17" spans="1:16">
      <c r="A17" s="43" t="s">
        <v>67</v>
      </c>
      <c r="B17" s="43" t="s">
        <v>67</v>
      </c>
      <c r="C17" s="321">
        <f>IF(VLOOKUP($B17,'Avg CP'!$B$12:$P$38,2,FALSE)&gt;0,AVERAGE(VLOOKUP($B17,$B$54:$P$79,C$9,FALSE),VLOOKUP($B17,$B$96:$N$121,C$9,FALSE),VLOOKUP($B17,$B$138:$N$164,C$9,FALSE)),"")</f>
        <v>0.94836666666666669</v>
      </c>
      <c r="D17" s="321">
        <f>IF(VLOOKUP($B17,'Avg CP'!$B$12:$P$38,2,FALSE)&gt;0,AVERAGE(VLOOKUP($B17,$B$54:$P$79,D$9,FALSE),VLOOKUP($B17,$B$96:$N$121,D$9,FALSE),VLOOKUP($B17,$B$138:$N$164,D$9,FALSE)),"")</f>
        <v>0.70706666666666662</v>
      </c>
      <c r="E17" s="321">
        <f>IF(VLOOKUP($B17,'Avg CP'!$B$12:$P$38,2,FALSE)&gt;0,AVERAGE(VLOOKUP($B17,$B$54:$P$79,E$9,FALSE),VLOOKUP($B17,$B$96:$N$121,E$9,FALSE),VLOOKUP($B17,$B$138:$N$164,E$9,FALSE)),"")</f>
        <v>0.91786666666666672</v>
      </c>
      <c r="F17" s="321">
        <f>IF(VLOOKUP($B17,'Avg CP'!$B$12:$P$38,2,FALSE)&gt;0,AVERAGE(VLOOKUP($B17,$B$54:$P$79,F$9,FALSE),VLOOKUP($B17,$B$96:$N$121,F$9,FALSE),VLOOKUP($B17,$B$138:$N$164,F$9,FALSE)),"")</f>
        <v>0.74460000000000004</v>
      </c>
      <c r="G17" s="321">
        <f>IF(VLOOKUP($B17,'Avg CP'!$B$12:$P$38,2,FALSE)&gt;0,AVERAGE(VLOOKUP($B17,$B$54:$P$79,G$9,FALSE),VLOOKUP($B17,$B$96:$N$121,G$9,FALSE),VLOOKUP($B17,$B$138:$N$164,G$9,FALSE)),"")</f>
        <v>0.74513333333333343</v>
      </c>
      <c r="H17" s="321">
        <f>IF(VLOOKUP($B17,'Avg CP'!$B$12:$P$38,2,FALSE)&gt;0,AVERAGE(VLOOKUP($B17,$B$54:$P$79,H$9,FALSE),VLOOKUP($B17,$B$96:$N$121,H$9,FALSE),VLOOKUP($B17,$B$138:$N$164,H$9,FALSE)),"")</f>
        <v>0.73919999999999997</v>
      </c>
      <c r="I17" s="321">
        <f>IF(VLOOKUP($B17,'Avg CP'!$B$12:$P$38,2,FALSE)&gt;0,AVERAGE(VLOOKUP($B17,$B$54:$P$79,I$9,FALSE),VLOOKUP($B17,$B$96:$N$121,I$9,FALSE),VLOOKUP($B17,$B$138:$N$164,I$9,FALSE)),"")</f>
        <v>0.74380000000000013</v>
      </c>
      <c r="J17" s="321">
        <f>IF(VLOOKUP($B17,'Avg CP'!$B$12:$P$38,2,FALSE)&gt;0,AVERAGE(VLOOKUP($B17,$B$54:$P$79,J$9,FALSE),VLOOKUP($B17,$B$96:$N$121,J$9,FALSE),VLOOKUP($B17,$B$138:$N$164,J$9,FALSE)),"")</f>
        <v>0.76476666666666659</v>
      </c>
      <c r="K17" s="321">
        <f>IF(VLOOKUP($B17,'Avg CP'!$B$12:$P$38,2,FALSE)&gt;0,AVERAGE(VLOOKUP($B17,$B$54:$P$79,K$9,FALSE),VLOOKUP($B17,$B$96:$N$121,K$9,FALSE),VLOOKUP($B17,$B$138:$N$164,K$9,FALSE)),"")</f>
        <v>0.77356666666666685</v>
      </c>
      <c r="L17" s="321">
        <f>IF(VLOOKUP($B17,'Avg CP'!$B$12:$P$38,2,FALSE)&gt;0,AVERAGE(VLOOKUP($B17,$B$54:$P$79,L$9,FALSE),VLOOKUP($B17,$B$96:$N$121,L$9,FALSE),VLOOKUP($B17,$B$138:$N$164,L$9,FALSE)),"")</f>
        <v>0.72539999999999993</v>
      </c>
      <c r="M17" s="321">
        <f>IF(VLOOKUP($B17,'Avg CP'!$B$12:$P$38,2,FALSE)&gt;0,AVERAGE(VLOOKUP($B17,$B$54:$P$79,M$9,FALSE),VLOOKUP($B17,$B$96:$N$121,M$9,FALSE),VLOOKUP($B17,$B$138:$N$164,M$9,FALSE)),"")</f>
        <v>0.71120000000000017</v>
      </c>
      <c r="N17" s="321">
        <f>IF(VLOOKUP($B17,'Avg CP'!$B$12:$P$38,2,FALSE)&gt;0,AVERAGE(VLOOKUP($B17,$B$54:$P$79,N$9,FALSE),VLOOKUP($B17,$B$96:$N$121,N$9,FALSE),VLOOKUP($B17,$B$138:$N$164,N$9,FALSE)),"")</f>
        <v>0.7682000000000001</v>
      </c>
      <c r="O17" s="117"/>
      <c r="P17" s="323"/>
    </row>
    <row r="18" spans="1:16">
      <c r="A18" s="43" t="s">
        <v>68</v>
      </c>
      <c r="B18" s="43" t="s">
        <v>68</v>
      </c>
      <c r="C18" s="321">
        <f>IF(VLOOKUP($B18,'Avg CP'!$B$12:$P$38,2,FALSE)&gt;0,AVERAGE(VLOOKUP($B18,$B$54:$P$79,C$9,FALSE),VLOOKUP($B18,$B$96:$N$121,C$9,FALSE),VLOOKUP($B18,$B$138:$N$164,C$9,FALSE)),"")</f>
        <v>0.88706666666666667</v>
      </c>
      <c r="D18" s="321">
        <f>IF(VLOOKUP($B18,'Avg CP'!$B$12:$P$38,2,FALSE)&gt;0,AVERAGE(VLOOKUP($B18,$B$54:$P$79,D$9,FALSE),VLOOKUP($B18,$B$96:$N$121,D$9,FALSE),VLOOKUP($B18,$B$138:$N$164,D$9,FALSE)),"")</f>
        <v>0.69663333333333333</v>
      </c>
      <c r="E18" s="321">
        <f>IF(VLOOKUP($B18,'Avg CP'!$B$12:$P$38,2,FALSE)&gt;0,AVERAGE(VLOOKUP($B18,$B$54:$P$79,E$9,FALSE),VLOOKUP($B18,$B$96:$N$121,E$9,FALSE),VLOOKUP($B18,$B$138:$N$164,E$9,FALSE)),"")</f>
        <v>0.86680000000000001</v>
      </c>
      <c r="F18" s="321">
        <f>IF(VLOOKUP($B18,'Avg CP'!$B$12:$P$38,2,FALSE)&gt;0,AVERAGE(VLOOKUP($B18,$B$54:$P$79,F$9,FALSE),VLOOKUP($B18,$B$96:$N$121,F$9,FALSE),VLOOKUP($B18,$B$138:$N$164,F$9,FALSE)),"")</f>
        <v>0.74886666666666668</v>
      </c>
      <c r="G18" s="321">
        <f>IF(VLOOKUP($B18,'Avg CP'!$B$12:$P$38,2,FALSE)&gt;0,AVERAGE(VLOOKUP($B18,$B$54:$P$79,G$9,FALSE),VLOOKUP($B18,$B$96:$N$121,G$9,FALSE),VLOOKUP($B18,$B$138:$N$164,G$9,FALSE)),"")</f>
        <v>0.76623333333333343</v>
      </c>
      <c r="H18" s="321">
        <f>IF(VLOOKUP($B18,'Avg CP'!$B$12:$P$38,2,FALSE)&gt;0,AVERAGE(VLOOKUP($B18,$B$54:$P$79,H$9,FALSE),VLOOKUP($B18,$B$96:$N$121,H$9,FALSE),VLOOKUP($B18,$B$138:$N$164,H$9,FALSE)),"")</f>
        <v>0.74073333333333335</v>
      </c>
      <c r="I18" s="321">
        <f>IF(VLOOKUP($B18,'Avg CP'!$B$12:$P$38,2,FALSE)&gt;0,AVERAGE(VLOOKUP($B18,$B$54:$P$79,I$9,FALSE),VLOOKUP($B18,$B$96:$N$121,I$9,FALSE),VLOOKUP($B18,$B$138:$N$164,I$9,FALSE)),"")</f>
        <v>0.76813333333333345</v>
      </c>
      <c r="J18" s="321">
        <f>IF(VLOOKUP($B18,'Avg CP'!$B$12:$P$38,2,FALSE)&gt;0,AVERAGE(VLOOKUP($B18,$B$54:$P$79,J$9,FALSE),VLOOKUP($B18,$B$96:$N$121,J$9,FALSE),VLOOKUP($B18,$B$138:$N$164,J$9,FALSE)),"")</f>
        <v>0.77226666666666677</v>
      </c>
      <c r="K18" s="321">
        <f>IF(VLOOKUP($B18,'Avg CP'!$B$12:$P$38,2,FALSE)&gt;0,AVERAGE(VLOOKUP($B18,$B$54:$P$79,K$9,FALSE),VLOOKUP($B18,$B$96:$N$121,K$9,FALSE),VLOOKUP($B18,$B$138:$N$164,K$9,FALSE)),"")</f>
        <v>0.83209999999999995</v>
      </c>
      <c r="L18" s="321">
        <f>IF(VLOOKUP($B18,'Avg CP'!$B$12:$P$38,2,FALSE)&gt;0,AVERAGE(VLOOKUP($B18,$B$54:$P$79,L$9,FALSE),VLOOKUP($B18,$B$96:$N$121,L$9,FALSE),VLOOKUP($B18,$B$138:$N$164,L$9,FALSE)),"")</f>
        <v>0.72083333333333333</v>
      </c>
      <c r="M18" s="321">
        <f>IF(VLOOKUP($B18,'Avg CP'!$B$12:$P$38,2,FALSE)&gt;0,AVERAGE(VLOOKUP($B18,$B$54:$P$79,M$9,FALSE),VLOOKUP($B18,$B$96:$N$121,M$9,FALSE),VLOOKUP($B18,$B$138:$N$164,M$9,FALSE)),"")</f>
        <v>0.72586666666666666</v>
      </c>
      <c r="N18" s="321">
        <f>IF(VLOOKUP($B18,'Avg CP'!$B$12:$P$38,2,FALSE)&gt;0,AVERAGE(VLOOKUP($B18,$B$54:$P$79,N$9,FALSE),VLOOKUP($B18,$B$96:$N$121,N$9,FALSE),VLOOKUP($B18,$B$138:$N$164,N$9,FALSE)),"")</f>
        <v>0.79016666666666657</v>
      </c>
      <c r="O18" s="117"/>
      <c r="P18" s="323"/>
    </row>
    <row r="19" spans="1:16">
      <c r="A19" s="43" t="s">
        <v>69</v>
      </c>
      <c r="B19" s="43" t="s">
        <v>69</v>
      </c>
      <c r="C19" s="321">
        <f>IF(VLOOKUP($B19,'Avg CP'!$B$12:$P$38,2,FALSE)&gt;0,AVERAGE(VLOOKUP($B19,$B$54:$P$79,C$9,FALSE),VLOOKUP($B19,$B$96:$N$121,C$9,FALSE),VLOOKUP($B19,$B$138:$N$164,C$9,FALSE)),"")</f>
        <v>1.0427333333333333</v>
      </c>
      <c r="D19" s="321">
        <f>IF(VLOOKUP($B19,'Avg CP'!$B$12:$P$38,2,FALSE)&gt;0,AVERAGE(VLOOKUP($B19,$B$54:$P$79,D$9,FALSE),VLOOKUP($B19,$B$96:$N$121,D$9,FALSE),VLOOKUP($B19,$B$138:$N$164,D$9,FALSE)),"")</f>
        <v>0.8267000000000001</v>
      </c>
      <c r="E19" s="321">
        <f>IF(VLOOKUP($B19,'Avg CP'!$B$12:$P$38,2,FALSE)&gt;0,AVERAGE(VLOOKUP($B19,$B$54:$P$79,E$9,FALSE),VLOOKUP($B19,$B$96:$N$121,E$9,FALSE),VLOOKUP($B19,$B$138:$N$164,E$9,FALSE)),"")</f>
        <v>0.95756666666666668</v>
      </c>
      <c r="F19" s="321">
        <f>IF(VLOOKUP($B19,'Avg CP'!$B$12:$P$38,2,FALSE)&gt;0,AVERAGE(VLOOKUP($B19,$B$54:$P$79,F$9,FALSE),VLOOKUP($B19,$B$96:$N$121,F$9,FALSE),VLOOKUP($B19,$B$138:$N$164,F$9,FALSE)),"")</f>
        <v>0.91360000000000008</v>
      </c>
      <c r="G19" s="321">
        <f>IF(VLOOKUP($B19,'Avg CP'!$B$12:$P$38,2,FALSE)&gt;0,AVERAGE(VLOOKUP($B19,$B$54:$P$79,G$9,FALSE),VLOOKUP($B19,$B$96:$N$121,G$9,FALSE),VLOOKUP($B19,$B$138:$N$164,G$9,FALSE)),"")</f>
        <v>0.9235000000000001</v>
      </c>
      <c r="H19" s="321">
        <f>IF(VLOOKUP($B19,'Avg CP'!$B$12:$P$38,2,FALSE)&gt;0,AVERAGE(VLOOKUP($B19,$B$54:$P$79,H$9,FALSE),VLOOKUP($B19,$B$96:$N$121,H$9,FALSE),VLOOKUP($B19,$B$138:$N$164,H$9,FALSE)),"")</f>
        <v>0.9572666666666666</v>
      </c>
      <c r="I19" s="321">
        <f>IF(VLOOKUP($B19,'Avg CP'!$B$12:$P$38,2,FALSE)&gt;0,AVERAGE(VLOOKUP($B19,$B$54:$P$79,I$9,FALSE),VLOOKUP($B19,$B$96:$N$121,I$9,FALSE),VLOOKUP($B19,$B$138:$N$164,I$9,FALSE)),"")</f>
        <v>0.93979999999999997</v>
      </c>
      <c r="J19" s="321">
        <f>IF(VLOOKUP($B19,'Avg CP'!$B$12:$P$38,2,FALSE)&gt;0,AVERAGE(VLOOKUP($B19,$B$54:$P$79,J$9,FALSE),VLOOKUP($B19,$B$96:$N$121,J$9,FALSE),VLOOKUP($B19,$B$138:$N$164,J$9,FALSE)),"")</f>
        <v>0.96853333333333325</v>
      </c>
      <c r="K19" s="321">
        <f>IF(VLOOKUP($B19,'Avg CP'!$B$12:$P$38,2,FALSE)&gt;0,AVERAGE(VLOOKUP($B19,$B$54:$P$79,K$9,FALSE),VLOOKUP($B19,$B$96:$N$121,K$9,FALSE),VLOOKUP($B19,$B$138:$N$164,K$9,FALSE)),"")</f>
        <v>0.95240000000000002</v>
      </c>
      <c r="L19" s="321">
        <f>IF(VLOOKUP($B19,'Avg CP'!$B$12:$P$38,2,FALSE)&gt;0,AVERAGE(VLOOKUP($B19,$B$54:$P$79,L$9,FALSE),VLOOKUP($B19,$B$96:$N$121,L$9,FALSE),VLOOKUP($B19,$B$138:$N$164,L$9,FALSE)),"")</f>
        <v>0.89836666666666665</v>
      </c>
      <c r="M19" s="321">
        <f>IF(VLOOKUP($B19,'Avg CP'!$B$12:$P$38,2,FALSE)&gt;0,AVERAGE(VLOOKUP($B19,$B$54:$P$79,M$9,FALSE),VLOOKUP($B19,$B$96:$N$121,M$9,FALSE),VLOOKUP($B19,$B$138:$N$164,M$9,FALSE)),"")</f>
        <v>0.83389999999999997</v>
      </c>
      <c r="N19" s="321">
        <f>IF(VLOOKUP($B19,'Avg CP'!$B$12:$P$38,2,FALSE)&gt;0,AVERAGE(VLOOKUP($B19,$B$54:$P$79,N$9,FALSE),VLOOKUP($B19,$B$96:$N$121,N$9,FALSE),VLOOKUP($B19,$B$138:$N$164,N$9,FALSE)),"")</f>
        <v>0.86909999999999998</v>
      </c>
      <c r="O19" s="117"/>
      <c r="P19" s="323"/>
    </row>
    <row r="20" spans="1:16">
      <c r="A20" s="43" t="s">
        <v>52</v>
      </c>
      <c r="B20" s="43" t="s">
        <v>52</v>
      </c>
      <c r="C20" s="321">
        <f>IF(VLOOKUP($B20,'Avg CP'!$B$12:$P$38,2,FALSE)&gt;0,AVERAGE(VLOOKUP($B20,$B$54:$P$79,C$9,FALSE),VLOOKUP($B20,$B$96:$N$121,C$9,FALSE),VLOOKUP($B20,$B$138:$N$164,C$9,FALSE)),"")</f>
        <v>0.98803333333333343</v>
      </c>
      <c r="D20" s="321">
        <f>IF(VLOOKUP($B20,'Avg CP'!$B$12:$P$38,2,FALSE)&gt;0,AVERAGE(VLOOKUP($B20,$B$54:$P$79,D$9,FALSE),VLOOKUP($B20,$B$96:$N$121,D$9,FALSE),VLOOKUP($B20,$B$138:$N$164,D$9,FALSE)),"")</f>
        <v>0.96240000000000003</v>
      </c>
      <c r="E20" s="321">
        <f>IF(VLOOKUP($B20,'Avg CP'!$B$12:$P$38,2,FALSE)&gt;0,AVERAGE(VLOOKUP($B20,$B$54:$P$79,E$9,FALSE),VLOOKUP($B20,$B$96:$N$121,E$9,FALSE),VLOOKUP($B20,$B$138:$N$164,E$9,FALSE)),"")</f>
        <v>0.90633333333333332</v>
      </c>
      <c r="F20" s="321">
        <f>IF(VLOOKUP($B20,'Avg CP'!$B$12:$P$38,2,FALSE)&gt;0,AVERAGE(VLOOKUP($B20,$B$54:$P$79,F$9,FALSE),VLOOKUP($B20,$B$96:$N$121,F$9,FALSE),VLOOKUP($B20,$B$138:$N$164,F$9,FALSE)),"")</f>
        <v>0.85440000000000005</v>
      </c>
      <c r="G20" s="321">
        <f>IF(VLOOKUP($B20,'Avg CP'!$B$12:$P$38,2,FALSE)&gt;0,AVERAGE(VLOOKUP($B20,$B$54:$P$79,G$9,FALSE),VLOOKUP($B20,$B$96:$N$121,G$9,FALSE),VLOOKUP($B20,$B$138:$N$164,G$9,FALSE)),"")</f>
        <v>0.95933333333333337</v>
      </c>
      <c r="H20" s="321">
        <f>IF(VLOOKUP($B20,'Avg CP'!$B$12:$P$38,2,FALSE)&gt;0,AVERAGE(VLOOKUP($B20,$B$54:$P$79,H$9,FALSE),VLOOKUP($B20,$B$96:$N$121,H$9,FALSE),VLOOKUP($B20,$B$138:$N$164,H$9,FALSE)),"")</f>
        <v>0.88623333333333332</v>
      </c>
      <c r="I20" s="321">
        <f>IF(VLOOKUP($B20,'Avg CP'!$B$12:$P$38,2,FALSE)&gt;0,AVERAGE(VLOOKUP($B20,$B$54:$P$79,I$9,FALSE),VLOOKUP($B20,$B$96:$N$121,I$9,FALSE),VLOOKUP($B20,$B$138:$N$164,I$9,FALSE)),"")</f>
        <v>0.86596666666666666</v>
      </c>
      <c r="J20" s="321">
        <f>IF(VLOOKUP($B20,'Avg CP'!$B$12:$P$38,2,FALSE)&gt;0,AVERAGE(VLOOKUP($B20,$B$54:$P$79,J$9,FALSE),VLOOKUP($B20,$B$96:$N$121,J$9,FALSE),VLOOKUP($B20,$B$138:$N$164,J$9,FALSE)),"")</f>
        <v>0.82679999999999998</v>
      </c>
      <c r="K20" s="321">
        <f>IF(VLOOKUP($B20,'Avg CP'!$B$12:$P$38,2,FALSE)&gt;0,AVERAGE(VLOOKUP($B20,$B$54:$P$79,K$9,FALSE),VLOOKUP($B20,$B$96:$N$121,K$9,FALSE),VLOOKUP($B20,$B$138:$N$164,K$9,FALSE)),"")</f>
        <v>0.94906666666666661</v>
      </c>
      <c r="L20" s="321">
        <f>IF(VLOOKUP($B20,'Avg CP'!$B$12:$P$38,2,FALSE)&gt;0,AVERAGE(VLOOKUP($B20,$B$54:$P$79,L$9,FALSE),VLOOKUP($B20,$B$96:$N$121,L$9,FALSE),VLOOKUP($B20,$B$138:$N$164,L$9,FALSE)),"")</f>
        <v>0.85703333333333331</v>
      </c>
      <c r="M20" s="321">
        <f>IF(VLOOKUP($B20,'Avg CP'!$B$12:$P$38,2,FALSE)&gt;0,AVERAGE(VLOOKUP($B20,$B$54:$P$79,M$9,FALSE),VLOOKUP($B20,$B$96:$N$121,M$9,FALSE),VLOOKUP($B20,$B$138:$N$164,M$9,FALSE)),"")</f>
        <v>0.92446666666666655</v>
      </c>
      <c r="N20" s="321">
        <f>IF(VLOOKUP($B20,'Avg CP'!$B$12:$P$38,2,FALSE)&gt;0,AVERAGE(VLOOKUP($B20,$B$54:$P$79,N$9,FALSE),VLOOKUP($B20,$B$96:$N$121,N$9,FALSE),VLOOKUP($B20,$B$138:$N$164,N$9,FALSE)),"")</f>
        <v>1.0877999999999999</v>
      </c>
      <c r="O20" s="117"/>
      <c r="P20" s="323"/>
    </row>
    <row r="21" spans="1:16">
      <c r="A21" s="213" t="s">
        <v>15</v>
      </c>
      <c r="B21" s="213" t="s">
        <v>15</v>
      </c>
      <c r="C21" s="321">
        <f>IF(VLOOKUP($B21,'Avg CP'!$B$12:$P$38,2,FALSE)&gt;0,AVERAGE(VLOOKUP($B21,$B$54:$P$79,C$9,FALSE),VLOOKUP($B21,$B$96:$N$121,C$9,FALSE),VLOOKUP($B21,$B$138:$N$164,C$9,FALSE)),"")</f>
        <v>0.7243666666666666</v>
      </c>
      <c r="D21" s="321">
        <f>IF(VLOOKUP($B21,'Avg CP'!$B$12:$P$38,2,FALSE)&gt;0,AVERAGE(VLOOKUP($B21,$B$54:$P$79,D$9,FALSE),VLOOKUP($B21,$B$96:$N$121,D$9,FALSE),VLOOKUP($B21,$B$138:$N$164,D$9,FALSE)),"")</f>
        <v>0.7658666666666667</v>
      </c>
      <c r="E21" s="321">
        <f>IF(VLOOKUP($B21,'Avg CP'!$B$12:$P$38,2,FALSE)&gt;0,AVERAGE(VLOOKUP($B21,$B$54:$P$79,E$9,FALSE),VLOOKUP($B21,$B$96:$N$121,E$9,FALSE),VLOOKUP($B21,$B$138:$N$164,E$9,FALSE)),"")</f>
        <v>0.84980000000000011</v>
      </c>
      <c r="F21" s="321">
        <f>IF(VLOOKUP($B21,'Avg CP'!$B$12:$P$38,2,FALSE)&gt;0,AVERAGE(VLOOKUP($B21,$B$54:$P$79,F$9,FALSE),VLOOKUP($B21,$B$96:$N$121,F$9,FALSE),VLOOKUP($B21,$B$138:$N$164,F$9,FALSE)),"")</f>
        <v>0.73859999999999992</v>
      </c>
      <c r="G21" s="321">
        <f>IF(VLOOKUP($B21,'Avg CP'!$B$12:$P$38,2,FALSE)&gt;0,AVERAGE(VLOOKUP($B21,$B$54:$P$79,G$9,FALSE),VLOOKUP($B21,$B$96:$N$121,G$9,FALSE),VLOOKUP($B21,$B$138:$N$164,G$9,FALSE)),"")</f>
        <v>0.71743333333333348</v>
      </c>
      <c r="H21" s="321">
        <f>IF(VLOOKUP($B21,'Avg CP'!$B$12:$P$38,2,FALSE)&gt;0,AVERAGE(VLOOKUP($B21,$B$54:$P$79,H$9,FALSE),VLOOKUP($B21,$B$96:$N$121,H$9,FALSE),VLOOKUP($B21,$B$138:$N$164,H$9,FALSE)),"")</f>
        <v>0.7403333333333334</v>
      </c>
      <c r="I21" s="321">
        <f>IF(VLOOKUP($B21,'Avg CP'!$B$12:$P$38,2,FALSE)&gt;0,AVERAGE(VLOOKUP($B21,$B$54:$P$79,I$9,FALSE),VLOOKUP($B21,$B$96:$N$121,I$9,FALSE),VLOOKUP($B21,$B$138:$N$164,I$9,FALSE)),"")</f>
        <v>0.73870000000000002</v>
      </c>
      <c r="J21" s="321">
        <f>IF(VLOOKUP($B21,'Avg CP'!$B$12:$P$38,2,FALSE)&gt;0,AVERAGE(VLOOKUP($B21,$B$54:$P$79,J$9,FALSE),VLOOKUP($B21,$B$96:$N$121,J$9,FALSE),VLOOKUP($B21,$B$138:$N$164,J$9,FALSE)),"")</f>
        <v>0.73369999999999991</v>
      </c>
      <c r="K21" s="321">
        <f>IF(VLOOKUP($B21,'Avg CP'!$B$12:$P$38,2,FALSE)&gt;0,AVERAGE(VLOOKUP($B21,$B$54:$P$79,K$9,FALSE),VLOOKUP($B21,$B$96:$N$121,K$9,FALSE),VLOOKUP($B21,$B$138:$N$164,K$9,FALSE)),"")</f>
        <v>0.8604666666666666</v>
      </c>
      <c r="L21" s="321">
        <f>IF(VLOOKUP($B21,'Avg CP'!$B$12:$P$38,2,FALSE)&gt;0,AVERAGE(VLOOKUP($B21,$B$54:$P$79,L$9,FALSE),VLOOKUP($B21,$B$96:$N$121,L$9,FALSE),VLOOKUP($B21,$B$138:$N$164,L$9,FALSE)),"")</f>
        <v>0.79020000000000001</v>
      </c>
      <c r="M21" s="321">
        <f>IF(VLOOKUP($B21,'Avg CP'!$B$12:$P$38,2,FALSE)&gt;0,AVERAGE(VLOOKUP($B21,$B$54:$P$79,M$9,FALSE),VLOOKUP($B21,$B$96:$N$121,M$9,FALSE),VLOOKUP($B21,$B$138:$N$164,M$9,FALSE)),"")</f>
        <v>0.71826666666666661</v>
      </c>
      <c r="N21" s="321">
        <f>IF(VLOOKUP($B21,'Avg CP'!$B$12:$P$38,2,FALSE)&gt;0,AVERAGE(VLOOKUP($B21,$B$54:$P$79,N$9,FALSE),VLOOKUP($B21,$B$96:$N$121,N$9,FALSE),VLOOKUP($B21,$B$138:$N$164,N$9,FALSE)),"")</f>
        <v>0.78176666666666661</v>
      </c>
      <c r="O21" s="117"/>
      <c r="P21" s="323"/>
    </row>
    <row r="22" spans="1:16">
      <c r="A22" s="43" t="s">
        <v>56</v>
      </c>
      <c r="B22" s="43" t="s">
        <v>56</v>
      </c>
      <c r="C22" s="321">
        <f>IF(VLOOKUP($B22,'Avg CP'!$B$12:$P$38,2,FALSE)&gt;0,AVERAGE(VLOOKUP($B22,$B$54:$P$79,C$9,FALSE),VLOOKUP($B22,$B$96:$N$121,C$9,FALSE),VLOOKUP($B22,$B$138:$N$164,C$9,FALSE)),"")</f>
        <v>3.3322000000000003</v>
      </c>
      <c r="D22" s="321">
        <f>IF(VLOOKUP($B22,'Avg CP'!$B$12:$P$38,2,FALSE)&gt;0,AVERAGE(VLOOKUP($B22,$B$54:$P$79,D$9,FALSE),VLOOKUP($B22,$B$96:$N$121,D$9,FALSE),VLOOKUP($B22,$B$138:$N$164,D$9,FALSE)),"")</f>
        <v>0</v>
      </c>
      <c r="E22" s="321">
        <f>IF(VLOOKUP($B22,'Avg CP'!$B$12:$P$38,2,FALSE)&gt;0,AVERAGE(VLOOKUP($B22,$B$54:$P$79,E$9,FALSE),VLOOKUP($B22,$B$96:$N$121,E$9,FALSE),VLOOKUP($B22,$B$138:$N$164,E$9,FALSE)),"")</f>
        <v>0</v>
      </c>
      <c r="F22" s="321">
        <f>IF(VLOOKUP($B22,'Avg CP'!$B$12:$P$38,2,FALSE)&gt;0,AVERAGE(VLOOKUP($B22,$B$54:$P$79,F$9,FALSE),VLOOKUP($B22,$B$96:$N$121,F$9,FALSE),VLOOKUP($B22,$B$138:$N$164,F$9,FALSE)),"")</f>
        <v>0</v>
      </c>
      <c r="G22" s="321">
        <f>IF(VLOOKUP($B22,'Avg CP'!$B$12:$P$38,2,FALSE)&gt;0,AVERAGE(VLOOKUP($B22,$B$54:$P$79,G$9,FALSE),VLOOKUP($B22,$B$96:$N$121,G$9,FALSE),VLOOKUP($B22,$B$138:$N$164,G$9,FALSE)),"")</f>
        <v>0</v>
      </c>
      <c r="H22" s="321">
        <f>IF(VLOOKUP($B22,'Avg CP'!$B$12:$P$38,2,FALSE)&gt;0,AVERAGE(VLOOKUP($B22,$B$54:$P$79,H$9,FALSE),VLOOKUP($B22,$B$96:$N$121,H$9,FALSE),VLOOKUP($B22,$B$138:$N$164,H$9,FALSE)),"")</f>
        <v>0</v>
      </c>
      <c r="I22" s="321">
        <f>IF(VLOOKUP($B22,'Avg CP'!$B$12:$P$38,2,FALSE)&gt;0,AVERAGE(VLOOKUP($B22,$B$54:$P$79,I$9,FALSE),VLOOKUP($B22,$B$96:$N$121,I$9,FALSE),VLOOKUP($B22,$B$138:$N$164,I$9,FALSE)),"")</f>
        <v>0</v>
      </c>
      <c r="J22" s="321">
        <f>IF(VLOOKUP($B22,'Avg CP'!$B$12:$P$38,2,FALSE)&gt;0,AVERAGE(VLOOKUP($B22,$B$54:$P$79,J$9,FALSE),VLOOKUP($B22,$B$96:$N$121,J$9,FALSE),VLOOKUP($B22,$B$138:$N$164,J$9,FALSE)),"")</f>
        <v>0</v>
      </c>
      <c r="K22" s="321">
        <f>IF(VLOOKUP($B22,'Avg CP'!$B$12:$P$38,2,FALSE)&gt;0,AVERAGE(VLOOKUP($B22,$B$54:$P$79,K$9,FALSE),VLOOKUP($B22,$B$96:$N$121,K$9,FALSE),VLOOKUP($B22,$B$138:$N$164,K$9,FALSE)),"")</f>
        <v>0</v>
      </c>
      <c r="L22" s="321">
        <f>IF(VLOOKUP($B22,'Avg CP'!$B$12:$P$38,2,FALSE)&gt;0,AVERAGE(VLOOKUP($B22,$B$54:$P$79,L$9,FALSE),VLOOKUP($B22,$B$96:$N$121,L$9,FALSE),VLOOKUP($B22,$B$138:$N$164,L$9,FALSE)),"")</f>
        <v>0</v>
      </c>
      <c r="M22" s="321">
        <f>IF(VLOOKUP($B22,'Avg CP'!$B$12:$P$38,2,FALSE)&gt;0,AVERAGE(VLOOKUP($B22,$B$54:$P$79,M$9,FALSE),VLOOKUP($B22,$B$96:$N$121,M$9,FALSE),VLOOKUP($B22,$B$138:$N$164,M$9,FALSE)),"")</f>
        <v>0.18189999999999998</v>
      </c>
      <c r="N22" s="321">
        <f>IF(VLOOKUP($B22,'Avg CP'!$B$12:$P$38,2,FALSE)&gt;0,AVERAGE(VLOOKUP($B22,$B$54:$P$79,N$9,FALSE),VLOOKUP($B22,$B$96:$N$121,N$9,FALSE),VLOOKUP($B22,$B$138:$N$164,N$9,FALSE)),"")</f>
        <v>0.18623333333333333</v>
      </c>
      <c r="O22" s="117"/>
      <c r="P22" s="323"/>
    </row>
    <row r="23" spans="1:16">
      <c r="A23" s="43" t="s">
        <v>57</v>
      </c>
      <c r="B23" s="43" t="s">
        <v>57</v>
      </c>
      <c r="C23" s="321">
        <f>IF(VLOOKUP($B23,'Avg CP'!$B$12:$P$38,2,FALSE)&gt;0,AVERAGE(VLOOKUP($B23,$B$54:$P$79,C$9,FALSE),VLOOKUP($B23,$B$96:$N$121,C$9,FALSE),VLOOKUP($B23,$B$138:$N$164,C$9,FALSE)),"")</f>
        <v>1.5241999999999998</v>
      </c>
      <c r="D23" s="321">
        <f>IF(VLOOKUP($B23,'Avg CP'!$B$12:$P$38,2,FALSE)&gt;0,AVERAGE(VLOOKUP($B23,$B$54:$P$79,D$9,FALSE),VLOOKUP($B23,$B$96:$N$121,D$9,FALSE),VLOOKUP($B23,$B$138:$N$164,D$9,FALSE)),"")</f>
        <v>2.4674333333333336</v>
      </c>
      <c r="E23" s="321">
        <f>IF(VLOOKUP($B23,'Avg CP'!$B$12:$P$38,2,FALSE)&gt;0,AVERAGE(VLOOKUP($B23,$B$54:$P$79,E$9,FALSE),VLOOKUP($B23,$B$96:$N$121,E$9,FALSE),VLOOKUP($B23,$B$138:$N$164,E$9,FALSE)),"")</f>
        <v>1.7638</v>
      </c>
      <c r="F23" s="321">
        <f>IF(VLOOKUP($B23,'Avg CP'!$B$12:$P$38,2,FALSE)&gt;0,AVERAGE(VLOOKUP($B23,$B$54:$P$79,F$9,FALSE),VLOOKUP($B23,$B$96:$N$121,F$9,FALSE),VLOOKUP($B23,$B$138:$N$164,F$9,FALSE)),"")</f>
        <v>1.4143333333333334</v>
      </c>
      <c r="G23" s="321">
        <f>IF(VLOOKUP($B23,'Avg CP'!$B$12:$P$38,2,FALSE)&gt;0,AVERAGE(VLOOKUP($B23,$B$54:$P$79,G$9,FALSE),VLOOKUP($B23,$B$96:$N$121,G$9,FALSE),VLOOKUP($B23,$B$138:$N$164,G$9,FALSE)),"")</f>
        <v>1.3592000000000002</v>
      </c>
      <c r="H23" s="321">
        <f>IF(VLOOKUP($B23,'Avg CP'!$B$12:$P$38,2,FALSE)&gt;0,AVERAGE(VLOOKUP($B23,$B$54:$P$79,H$9,FALSE),VLOOKUP($B23,$B$96:$N$121,H$9,FALSE),VLOOKUP($B23,$B$138:$N$164,H$9,FALSE)),"")</f>
        <v>1.2830666666666666</v>
      </c>
      <c r="I23" s="321">
        <f>IF(VLOOKUP($B23,'Avg CP'!$B$12:$P$38,2,FALSE)&gt;0,AVERAGE(VLOOKUP($B23,$B$54:$P$79,I$9,FALSE),VLOOKUP($B23,$B$96:$N$121,I$9,FALSE),VLOOKUP($B23,$B$138:$N$164,I$9,FALSE)),"")</f>
        <v>1.2684</v>
      </c>
      <c r="J23" s="321">
        <f>IF(VLOOKUP($B23,'Avg CP'!$B$12:$P$38,2,FALSE)&gt;0,AVERAGE(VLOOKUP($B23,$B$54:$P$79,J$9,FALSE),VLOOKUP($B23,$B$96:$N$121,J$9,FALSE),VLOOKUP($B23,$B$138:$N$164,J$9,FALSE)),"")</f>
        <v>1.1481000000000001</v>
      </c>
      <c r="K23" s="321">
        <f>IF(VLOOKUP($B23,'Avg CP'!$B$12:$P$38,2,FALSE)&gt;0,AVERAGE(VLOOKUP($B23,$B$54:$P$79,K$9,FALSE),VLOOKUP($B23,$B$96:$N$121,K$9,FALSE),VLOOKUP($B23,$B$138:$N$164,K$9,FALSE)),"")</f>
        <v>1.3667666666666667</v>
      </c>
      <c r="L23" s="321">
        <f>IF(VLOOKUP($B23,'Avg CP'!$B$12:$P$38,2,FALSE)&gt;0,AVERAGE(VLOOKUP($B23,$B$54:$P$79,L$9,FALSE),VLOOKUP($B23,$B$96:$N$121,L$9,FALSE),VLOOKUP($B23,$B$138:$N$164,L$9,FALSE)),"")</f>
        <v>1.6246333333333334</v>
      </c>
      <c r="M23" s="321">
        <f>IF(VLOOKUP($B23,'Avg CP'!$B$12:$P$38,2,FALSE)&gt;0,AVERAGE(VLOOKUP($B23,$B$54:$P$79,M$9,FALSE),VLOOKUP($B23,$B$96:$N$121,M$9,FALSE),VLOOKUP($B23,$B$138:$N$164,M$9,FALSE)),"")</f>
        <v>1.5703333333333334</v>
      </c>
      <c r="N23" s="321">
        <f>IF(VLOOKUP($B23,'Avg CP'!$B$12:$P$38,2,FALSE)&gt;0,AVERAGE(VLOOKUP($B23,$B$54:$P$79,N$9,FALSE),VLOOKUP($B23,$B$96:$N$121,N$9,FALSE),VLOOKUP($B23,$B$138:$N$164,N$9,FALSE)),"")</f>
        <v>1.6978000000000002</v>
      </c>
      <c r="O23" s="117"/>
      <c r="P23" s="323"/>
    </row>
    <row r="24" spans="1:16">
      <c r="A24" s="43" t="s">
        <v>48</v>
      </c>
      <c r="B24" s="43" t="s">
        <v>48</v>
      </c>
      <c r="C24" s="321">
        <f>IF(VLOOKUP($B24,'Avg CP'!$B$12:$P$38,2,FALSE)&gt;0,AVERAGE(VLOOKUP($B24,$B$54:$P$79,C$9,FALSE),VLOOKUP($B24,$B$96:$N$121,C$9,FALSE),VLOOKUP($B24,$B$138:$N$164,C$9,FALSE)),"")</f>
        <v>0.55253333333333332</v>
      </c>
      <c r="D24" s="321">
        <f>IF(VLOOKUP($B24,'Avg CP'!$B$12:$P$38,2,FALSE)&gt;0,AVERAGE(VLOOKUP($B24,$B$54:$P$79,D$9,FALSE),VLOOKUP($B24,$B$96:$N$121,D$9,FALSE),VLOOKUP($B24,$B$138:$N$164,D$9,FALSE)),"")</f>
        <v>0.68210000000000004</v>
      </c>
      <c r="E24" s="321">
        <f>IF(VLOOKUP($B24,'Avg CP'!$B$12:$P$38,2,FALSE)&gt;0,AVERAGE(VLOOKUP($B24,$B$54:$P$79,E$9,FALSE),VLOOKUP($B24,$B$96:$N$121,E$9,FALSE),VLOOKUP($B24,$B$138:$N$164,E$9,FALSE)),"")</f>
        <v>0.58299999999999996</v>
      </c>
      <c r="F24" s="321">
        <f>IF(VLOOKUP($B24,'Avg CP'!$B$12:$P$38,2,FALSE)&gt;0,AVERAGE(VLOOKUP($B24,$B$54:$P$79,F$9,FALSE),VLOOKUP($B24,$B$96:$N$121,F$9,FALSE),VLOOKUP($B24,$B$138:$N$164,F$9,FALSE)),"")</f>
        <v>0.58540000000000003</v>
      </c>
      <c r="G24" s="321">
        <f>IF(VLOOKUP($B24,'Avg CP'!$B$12:$P$38,2,FALSE)&gt;0,AVERAGE(VLOOKUP($B24,$B$54:$P$79,G$9,FALSE),VLOOKUP($B24,$B$96:$N$121,G$9,FALSE),VLOOKUP($B24,$B$138:$N$164,G$9,FALSE)),"")</f>
        <v>0.60610000000000008</v>
      </c>
      <c r="H24" s="321">
        <f>IF(VLOOKUP($B24,'Avg CP'!$B$12:$P$38,2,FALSE)&gt;0,AVERAGE(VLOOKUP($B24,$B$54:$P$79,H$9,FALSE),VLOOKUP($B24,$B$96:$N$121,H$9,FALSE),VLOOKUP($B24,$B$138:$N$164,H$9,FALSE)),"")</f>
        <v>0.63563333333333327</v>
      </c>
      <c r="I24" s="321">
        <f>IF(VLOOKUP($B24,'Avg CP'!$B$12:$P$38,2,FALSE)&gt;0,AVERAGE(VLOOKUP($B24,$B$54:$P$79,I$9,FALSE),VLOOKUP($B24,$B$96:$N$121,I$9,FALSE),VLOOKUP($B24,$B$138:$N$164,I$9,FALSE)),"")</f>
        <v>0.65573333333333339</v>
      </c>
      <c r="J24" s="321">
        <f>IF(VLOOKUP($B24,'Avg CP'!$B$12:$P$38,2,FALSE)&gt;0,AVERAGE(VLOOKUP($B24,$B$54:$P$79,J$9,FALSE),VLOOKUP($B24,$B$96:$N$121,J$9,FALSE),VLOOKUP($B24,$B$138:$N$164,J$9,FALSE)),"")</f>
        <v>0.66873333333333329</v>
      </c>
      <c r="K24" s="321">
        <f>IF(VLOOKUP($B24,'Avg CP'!$B$12:$P$38,2,FALSE)&gt;0,AVERAGE(VLOOKUP($B24,$B$54:$P$79,K$9,FALSE),VLOOKUP($B24,$B$96:$N$121,K$9,FALSE),VLOOKUP($B24,$B$138:$N$164,K$9,FALSE)),"")</f>
        <v>0.64133333333333331</v>
      </c>
      <c r="L24" s="321">
        <f>IF(VLOOKUP($B24,'Avg CP'!$B$12:$P$38,2,FALSE)&gt;0,AVERAGE(VLOOKUP($B24,$B$54:$P$79,L$9,FALSE),VLOOKUP($B24,$B$96:$N$121,L$9,FALSE),VLOOKUP($B24,$B$138:$N$164,L$9,FALSE)),"")</f>
        <v>0.62850000000000006</v>
      </c>
      <c r="M24" s="321">
        <f>IF(VLOOKUP($B24,'Avg CP'!$B$12:$P$38,2,FALSE)&gt;0,AVERAGE(VLOOKUP($B24,$B$54:$P$79,M$9,FALSE),VLOOKUP($B24,$B$96:$N$121,M$9,FALSE),VLOOKUP($B24,$B$138:$N$164,M$9,FALSE)),"")</f>
        <v>0.61883333333333335</v>
      </c>
      <c r="N24" s="321">
        <f>IF(VLOOKUP($B24,'Avg CP'!$B$12:$P$38,2,FALSE)&gt;0,AVERAGE(VLOOKUP($B24,$B$54:$P$79,N$9,FALSE),VLOOKUP($B24,$B$96:$N$121,N$9,FALSE),VLOOKUP($B24,$B$138:$N$164,N$9,FALSE)),"")</f>
        <v>0.61933333333333329</v>
      </c>
      <c r="O24" s="117"/>
      <c r="P24" s="323"/>
    </row>
    <row r="25" spans="1:16">
      <c r="A25" s="43" t="s">
        <v>53</v>
      </c>
      <c r="B25" s="43" t="s">
        <v>53</v>
      </c>
      <c r="C25" s="321">
        <f>IF(VLOOKUP($B25,'Avg CP'!$B$12:$P$38,2,FALSE)&gt;0,AVERAGE(VLOOKUP($B25,$B$54:$P$79,C$9,FALSE),VLOOKUP($B25,$B$96:$N$121,C$9,FALSE),VLOOKUP($B25,$B$138:$N$164,C$9,FALSE)),"")</f>
        <v>3.3322000000000003</v>
      </c>
      <c r="D25" s="321">
        <f>IF(VLOOKUP($B25,'Avg CP'!$B$12:$P$38,2,FALSE)&gt;0,AVERAGE(VLOOKUP($B25,$B$54:$P$79,D$9,FALSE),VLOOKUP($B25,$B$96:$N$121,D$9,FALSE),VLOOKUP($B25,$B$138:$N$164,D$9,FALSE)),"")</f>
        <v>0</v>
      </c>
      <c r="E25" s="321">
        <f>IF(VLOOKUP($B25,'Avg CP'!$B$12:$P$38,2,FALSE)&gt;0,AVERAGE(VLOOKUP($B25,$B$54:$P$79,E$9,FALSE),VLOOKUP($B25,$B$96:$N$121,E$9,FALSE),VLOOKUP($B25,$B$138:$N$164,E$9,FALSE)),"")</f>
        <v>0</v>
      </c>
      <c r="F25" s="321">
        <f>IF(VLOOKUP($B25,'Avg CP'!$B$12:$P$38,2,FALSE)&gt;0,AVERAGE(VLOOKUP($B25,$B$54:$P$79,F$9,FALSE),VLOOKUP($B25,$B$96:$N$121,F$9,FALSE),VLOOKUP($B25,$B$138:$N$164,F$9,FALSE)),"")</f>
        <v>0</v>
      </c>
      <c r="G25" s="321">
        <f>IF(VLOOKUP($B25,'Avg CP'!$B$12:$P$38,2,FALSE)&gt;0,AVERAGE(VLOOKUP($B25,$B$54:$P$79,G$9,FALSE),VLOOKUP($B25,$B$96:$N$121,G$9,FALSE),VLOOKUP($B25,$B$138:$N$164,G$9,FALSE)),"")</f>
        <v>0</v>
      </c>
      <c r="H25" s="321">
        <f>IF(VLOOKUP($B25,'Avg CP'!$B$12:$P$38,2,FALSE)&gt;0,AVERAGE(VLOOKUP($B25,$B$54:$P$79,H$9,FALSE),VLOOKUP($B25,$B$96:$N$121,H$9,FALSE),VLOOKUP($B25,$B$138:$N$164,H$9,FALSE)),"")</f>
        <v>0</v>
      </c>
      <c r="I25" s="321">
        <f>IF(VLOOKUP($B25,'Avg CP'!$B$12:$P$38,2,FALSE)&gt;0,AVERAGE(VLOOKUP($B25,$B$54:$P$79,I$9,FALSE),VLOOKUP($B25,$B$96:$N$121,I$9,FALSE),VLOOKUP($B25,$B$138:$N$164,I$9,FALSE)),"")</f>
        <v>0</v>
      </c>
      <c r="J25" s="321">
        <f>IF(VLOOKUP($B25,'Avg CP'!$B$12:$P$38,2,FALSE)&gt;0,AVERAGE(VLOOKUP($B25,$B$54:$P$79,J$9,FALSE),VLOOKUP($B25,$B$96:$N$121,J$9,FALSE),VLOOKUP($B25,$B$138:$N$164,J$9,FALSE)),"")</f>
        <v>0</v>
      </c>
      <c r="K25" s="321">
        <f>IF(VLOOKUP($B25,'Avg CP'!$B$12:$P$38,2,FALSE)&gt;0,AVERAGE(VLOOKUP($B25,$B$54:$P$79,K$9,FALSE),VLOOKUP($B25,$B$96:$N$121,K$9,FALSE),VLOOKUP($B25,$B$138:$N$164,K$9,FALSE)),"")</f>
        <v>0</v>
      </c>
      <c r="L25" s="321">
        <f>IF(VLOOKUP($B25,'Avg CP'!$B$12:$P$38,2,FALSE)&gt;0,AVERAGE(VLOOKUP($B25,$B$54:$P$79,L$9,FALSE),VLOOKUP($B25,$B$96:$N$121,L$9,FALSE),VLOOKUP($B25,$B$138:$N$164,L$9,FALSE)),"")</f>
        <v>0</v>
      </c>
      <c r="M25" s="321">
        <f>IF(VLOOKUP($B25,'Avg CP'!$B$12:$P$38,2,FALSE)&gt;0,AVERAGE(VLOOKUP($B25,$B$54:$P$79,M$9,FALSE),VLOOKUP($B25,$B$96:$N$121,M$9,FALSE),VLOOKUP($B25,$B$138:$N$164,M$9,FALSE)),"")</f>
        <v>0.18189999999999998</v>
      </c>
      <c r="N25" s="321">
        <f>IF(VLOOKUP($B25,'Avg CP'!$B$12:$P$38,2,FALSE)&gt;0,AVERAGE(VLOOKUP($B25,$B$54:$P$79,N$9,FALSE),VLOOKUP($B25,$B$96:$N$121,N$9,FALSE),VLOOKUP($B25,$B$138:$N$164,N$9,FALSE)),"")</f>
        <v>0.18623333333333333</v>
      </c>
      <c r="O25" s="117"/>
      <c r="P25" s="323"/>
    </row>
    <row r="26" spans="1:16">
      <c r="A26" s="43" t="s">
        <v>55</v>
      </c>
      <c r="B26" s="43" t="s">
        <v>55</v>
      </c>
      <c r="C26" s="321">
        <f>IF(VLOOKUP($B26,'Avg CP'!$B$12:$P$38,2,FALSE)&gt;0,AVERAGE(VLOOKUP($B26,$B$54:$P$79,C$9,FALSE),VLOOKUP($B26,$B$96:$N$121,C$9,FALSE),VLOOKUP($B26,$B$138:$N$164,C$9,FALSE)),"")</f>
        <v>1</v>
      </c>
      <c r="D26" s="321">
        <f>IF(VLOOKUP($B26,'Avg CP'!$B$12:$P$38,2,FALSE)&gt;0,AVERAGE(VLOOKUP($B26,$B$54:$P$79,D$9,FALSE),VLOOKUP($B26,$B$96:$N$121,D$9,FALSE),VLOOKUP($B26,$B$138:$N$164,D$9,FALSE)),"")</f>
        <v>1</v>
      </c>
      <c r="E26" s="321">
        <f>IF(VLOOKUP($B26,'Avg CP'!$B$12:$P$38,2,FALSE)&gt;0,AVERAGE(VLOOKUP($B26,$B$54:$P$79,E$9,FALSE),VLOOKUP($B26,$B$96:$N$121,E$9,FALSE),VLOOKUP($B26,$B$138:$N$164,E$9,FALSE)),"")</f>
        <v>1</v>
      </c>
      <c r="F26" s="321">
        <f>IF(VLOOKUP($B26,'Avg CP'!$B$12:$P$38,2,FALSE)&gt;0,AVERAGE(VLOOKUP($B26,$B$54:$P$79,F$9,FALSE),VLOOKUP($B26,$B$96:$N$121,F$9,FALSE),VLOOKUP($B26,$B$138:$N$164,F$9,FALSE)),"")</f>
        <v>1</v>
      </c>
      <c r="G26" s="321">
        <f>IF(VLOOKUP($B26,'Avg CP'!$B$12:$P$38,2,FALSE)&gt;0,AVERAGE(VLOOKUP($B26,$B$54:$P$79,G$9,FALSE),VLOOKUP($B26,$B$96:$N$121,G$9,FALSE),VLOOKUP($B26,$B$138:$N$164,G$9,FALSE)),"")</f>
        <v>1</v>
      </c>
      <c r="H26" s="321">
        <f>IF(VLOOKUP($B26,'Avg CP'!$B$12:$P$38,2,FALSE)&gt;0,AVERAGE(VLOOKUP($B26,$B$54:$P$79,H$9,FALSE),VLOOKUP($B26,$B$96:$N$121,H$9,FALSE),VLOOKUP($B26,$B$138:$N$164,H$9,FALSE)),"")</f>
        <v>1</v>
      </c>
      <c r="I26" s="321">
        <f>IF(VLOOKUP($B26,'Avg CP'!$B$12:$P$38,2,FALSE)&gt;0,AVERAGE(VLOOKUP($B26,$B$54:$P$79,I$9,FALSE),VLOOKUP($B26,$B$96:$N$121,I$9,FALSE),VLOOKUP($B26,$B$138:$N$164,I$9,FALSE)),"")</f>
        <v>1</v>
      </c>
      <c r="J26" s="321">
        <f>IF(VLOOKUP($B26,'Avg CP'!$B$12:$P$38,2,FALSE)&gt;0,AVERAGE(VLOOKUP($B26,$B$54:$P$79,J$9,FALSE),VLOOKUP($B26,$B$96:$N$121,J$9,FALSE),VLOOKUP($B26,$B$138:$N$164,J$9,FALSE)),"")</f>
        <v>1</v>
      </c>
      <c r="K26" s="321">
        <f>IF(VLOOKUP($B26,'Avg CP'!$B$12:$P$38,2,FALSE)&gt;0,AVERAGE(VLOOKUP($B26,$B$54:$P$79,K$9,FALSE),VLOOKUP($B26,$B$96:$N$121,K$9,FALSE),VLOOKUP($B26,$B$138:$N$164,K$9,FALSE)),"")</f>
        <v>1</v>
      </c>
      <c r="L26" s="321">
        <f>IF(VLOOKUP($B26,'Avg CP'!$B$12:$P$38,2,FALSE)&gt;0,AVERAGE(VLOOKUP($B26,$B$54:$P$79,L$9,FALSE),VLOOKUP($B26,$B$96:$N$121,L$9,FALSE),VLOOKUP($B26,$B$138:$N$164,L$9,FALSE)),"")</f>
        <v>1</v>
      </c>
      <c r="M26" s="321">
        <f>IF(VLOOKUP($B26,'Avg CP'!$B$12:$P$38,2,FALSE)&gt;0,AVERAGE(VLOOKUP($B26,$B$54:$P$79,M$9,FALSE),VLOOKUP($B26,$B$96:$N$121,M$9,FALSE),VLOOKUP($B26,$B$138:$N$164,M$9,FALSE)),"")</f>
        <v>0.99860000000000004</v>
      </c>
      <c r="N26" s="321">
        <f>IF(VLOOKUP($B26,'Avg CP'!$B$12:$P$38,2,FALSE)&gt;0,AVERAGE(VLOOKUP($B26,$B$54:$P$79,N$9,FALSE),VLOOKUP($B26,$B$96:$N$121,N$9,FALSE),VLOOKUP($B26,$B$138:$N$164,N$9,FALSE)),"")</f>
        <v>1</v>
      </c>
      <c r="O26" s="117"/>
      <c r="P26" s="323"/>
    </row>
    <row r="27" spans="1:16">
      <c r="A27" s="43" t="s">
        <v>87</v>
      </c>
      <c r="B27" s="43" t="s">
        <v>87</v>
      </c>
      <c r="C27" s="321">
        <f>IF(VLOOKUP($B27,'Avg CP'!$B$12:$P$38,2,FALSE)&gt;0,AVERAGE(VLOOKUP($B27,$B$54:$P$79,C$9,FALSE),VLOOKUP($B27,$B$96:$N$121,C$9,FALSE),VLOOKUP($B27,$B$138:$N$164,C$9,FALSE)),"")</f>
        <v>0.66336666666666666</v>
      </c>
      <c r="D27" s="321">
        <f>IF(VLOOKUP($B27,'Avg CP'!$B$12:$P$38,2,FALSE)&gt;0,AVERAGE(VLOOKUP($B27,$B$54:$P$79,D$9,FALSE),VLOOKUP($B27,$B$96:$N$121,D$9,FALSE),VLOOKUP($B27,$B$138:$N$164,D$9,FALSE)),"")</f>
        <v>0.18626666666666666</v>
      </c>
      <c r="E27" s="321">
        <f>IF(VLOOKUP($B27,'Avg CP'!$B$12:$P$38,2,FALSE)&gt;0,AVERAGE(VLOOKUP($B27,$B$54:$P$79,E$9,FALSE),VLOOKUP($B27,$B$96:$N$121,E$9,FALSE),VLOOKUP($B27,$B$138:$N$164,E$9,FALSE)),"")</f>
        <v>1.2365666666666666</v>
      </c>
      <c r="F27" s="321">
        <f>IF(VLOOKUP($B27,'Avg CP'!$B$12:$P$38,2,FALSE)&gt;0,AVERAGE(VLOOKUP($B27,$B$54:$P$79,F$9,FALSE),VLOOKUP($B27,$B$96:$N$121,F$9,FALSE),VLOOKUP($B27,$B$138:$N$164,F$9,FALSE)),"")</f>
        <v>0.92643333333333333</v>
      </c>
      <c r="G27" s="321">
        <f>IF(VLOOKUP($B27,'Avg CP'!$B$12:$P$38,2,FALSE)&gt;0,AVERAGE(VLOOKUP($B27,$B$54:$P$79,G$9,FALSE),VLOOKUP($B27,$B$96:$N$121,G$9,FALSE),VLOOKUP($B27,$B$138:$N$164,G$9,FALSE)),"")</f>
        <v>1.1191333333333333</v>
      </c>
      <c r="H27" s="321">
        <f>IF(VLOOKUP($B27,'Avg CP'!$B$12:$P$38,2,FALSE)&gt;0,AVERAGE(VLOOKUP($B27,$B$54:$P$79,H$9,FALSE),VLOOKUP($B27,$B$96:$N$121,H$9,FALSE),VLOOKUP($B27,$B$138:$N$164,H$9,FALSE)),"")</f>
        <v>0.77970000000000006</v>
      </c>
      <c r="I27" s="321">
        <f>IF(VLOOKUP($B27,'Avg CP'!$B$12:$P$38,2,FALSE)&gt;0,AVERAGE(VLOOKUP($B27,$B$54:$P$79,I$9,FALSE),VLOOKUP($B27,$B$96:$N$121,I$9,FALSE),VLOOKUP($B27,$B$138:$N$164,I$9,FALSE)),"")</f>
        <v>0.73946666666666661</v>
      </c>
      <c r="J27" s="321">
        <f>IF(VLOOKUP($B27,'Avg CP'!$B$12:$P$38,2,FALSE)&gt;0,AVERAGE(VLOOKUP($B27,$B$54:$P$79,J$9,FALSE),VLOOKUP($B27,$B$96:$N$121,J$9,FALSE),VLOOKUP($B27,$B$138:$N$164,J$9,FALSE)),"")</f>
        <v>1.1040666666666665</v>
      </c>
      <c r="K27" s="321">
        <f>IF(VLOOKUP($B27,'Avg CP'!$B$12:$P$38,2,FALSE)&gt;0,AVERAGE(VLOOKUP($B27,$B$54:$P$79,K$9,FALSE),VLOOKUP($B27,$B$96:$N$121,K$9,FALSE),VLOOKUP($B27,$B$138:$N$164,K$9,FALSE)),"")</f>
        <v>1.6512</v>
      </c>
      <c r="L27" s="321">
        <f>IF(VLOOKUP($B27,'Avg CP'!$B$12:$P$38,2,FALSE)&gt;0,AVERAGE(VLOOKUP($B27,$B$54:$P$79,L$9,FALSE),VLOOKUP($B27,$B$96:$N$121,L$9,FALSE),VLOOKUP($B27,$B$138:$N$164,L$9,FALSE)),"")</f>
        <v>0.69779999999999998</v>
      </c>
      <c r="M27" s="321">
        <f>IF(VLOOKUP($B27,'Avg CP'!$B$12:$P$38,2,FALSE)&gt;0,AVERAGE(VLOOKUP($B27,$B$54:$P$79,M$9,FALSE),VLOOKUP($B27,$B$96:$N$121,M$9,FALSE),VLOOKUP($B27,$B$138:$N$164,M$9,FALSE)),"")</f>
        <v>4.7683333333333335</v>
      </c>
      <c r="N27" s="321">
        <f>IF(VLOOKUP($B27,'Avg CP'!$B$12:$P$38,2,FALSE)&gt;0,AVERAGE(VLOOKUP($B27,$B$54:$P$79,N$9,FALSE),VLOOKUP($B27,$B$96:$N$121,N$9,FALSE),VLOOKUP($B27,$B$138:$N$164,N$9,FALSE)),"")</f>
        <v>1.1989666666666667</v>
      </c>
      <c r="O27" s="117"/>
      <c r="P27" s="323"/>
    </row>
    <row r="28" spans="1:16">
      <c r="A28" s="43" t="s">
        <v>88</v>
      </c>
      <c r="B28" s="43" t="s">
        <v>88</v>
      </c>
      <c r="C28" s="321">
        <f>IF(VLOOKUP($B28,'Avg CP'!$B$12:$P$38,2,FALSE)&gt;0,AVERAGE(VLOOKUP($B28,$B$54:$P$79,C$9,FALSE),VLOOKUP($B28,$B$96:$N$121,C$9,FALSE),VLOOKUP($B28,$B$138:$N$164,C$9,FALSE)),"")</f>
        <v>0.96176666666666666</v>
      </c>
      <c r="D28" s="321">
        <f>IF(VLOOKUP($B28,'Avg CP'!$B$12:$P$38,2,FALSE)&gt;0,AVERAGE(VLOOKUP($B28,$B$54:$P$79,D$9,FALSE),VLOOKUP($B28,$B$96:$N$121,D$9,FALSE),VLOOKUP($B28,$B$138:$N$164,D$9,FALSE)),"")</f>
        <v>1.1913666666666667</v>
      </c>
      <c r="E28" s="321">
        <f>IF(VLOOKUP($B28,'Avg CP'!$B$12:$P$38,2,FALSE)&gt;0,AVERAGE(VLOOKUP($B28,$B$54:$P$79,E$9,FALSE),VLOOKUP($B28,$B$96:$N$121,E$9,FALSE),VLOOKUP($B28,$B$138:$N$164,E$9,FALSE)),"")</f>
        <v>3.1396666666666668</v>
      </c>
      <c r="F28" s="321">
        <f>IF(VLOOKUP($B28,'Avg CP'!$B$12:$P$38,2,FALSE)&gt;0,AVERAGE(VLOOKUP($B28,$B$54:$P$79,F$9,FALSE),VLOOKUP($B28,$B$96:$N$121,F$9,FALSE),VLOOKUP($B28,$B$138:$N$164,F$9,FALSE)),"")</f>
        <v>11.523966666666666</v>
      </c>
      <c r="G28" s="321">
        <f>IF(VLOOKUP($B28,'Avg CP'!$B$12:$P$38,2,FALSE)&gt;0,AVERAGE(VLOOKUP($B28,$B$54:$P$79,G$9,FALSE),VLOOKUP($B28,$B$96:$N$121,G$9,FALSE),VLOOKUP($B28,$B$138:$N$164,G$9,FALSE)),"")</f>
        <v>1.7512000000000001</v>
      </c>
      <c r="H28" s="321">
        <f>IF(VLOOKUP($B28,'Avg CP'!$B$12:$P$38,2,FALSE)&gt;0,AVERAGE(VLOOKUP($B28,$B$54:$P$79,H$9,FALSE),VLOOKUP($B28,$B$96:$N$121,H$9,FALSE),VLOOKUP($B28,$B$138:$N$164,H$9,FALSE)),"")</f>
        <v>1.6958666666666666</v>
      </c>
      <c r="I28" s="321">
        <f>IF(VLOOKUP($B28,'Avg CP'!$B$12:$P$38,2,FALSE)&gt;0,AVERAGE(VLOOKUP($B28,$B$54:$P$79,I$9,FALSE),VLOOKUP($B28,$B$96:$N$121,I$9,FALSE),VLOOKUP($B28,$B$138:$N$164,I$9,FALSE)),"")</f>
        <v>2.0928333333333335</v>
      </c>
      <c r="J28" s="321">
        <f>IF(VLOOKUP($B28,'Avg CP'!$B$12:$P$38,2,FALSE)&gt;0,AVERAGE(VLOOKUP($B28,$B$54:$P$79,J$9,FALSE),VLOOKUP($B28,$B$96:$N$121,J$9,FALSE),VLOOKUP($B28,$B$138:$N$164,J$9,FALSE)),"")</f>
        <v>2.074033333333333</v>
      </c>
      <c r="K28" s="321">
        <f>IF(VLOOKUP($B28,'Avg CP'!$B$12:$P$38,2,FALSE)&gt;0,AVERAGE(VLOOKUP($B28,$B$54:$P$79,K$9,FALSE),VLOOKUP($B28,$B$96:$N$121,K$9,FALSE),VLOOKUP($B28,$B$138:$N$164,K$9,FALSE)),"")</f>
        <v>2.0472999999999999</v>
      </c>
      <c r="L28" s="321">
        <f>IF(VLOOKUP($B28,'Avg CP'!$B$12:$P$38,2,FALSE)&gt;0,AVERAGE(VLOOKUP($B28,$B$54:$P$79,L$9,FALSE),VLOOKUP($B28,$B$96:$N$121,L$9,FALSE),VLOOKUP($B28,$B$138:$N$164,L$9,FALSE)),"")</f>
        <v>2.6978666666666662</v>
      </c>
      <c r="M28" s="321">
        <f>IF(VLOOKUP($B28,'Avg CP'!$B$12:$P$38,2,FALSE)&gt;0,AVERAGE(VLOOKUP($B28,$B$54:$P$79,M$9,FALSE),VLOOKUP($B28,$B$96:$N$121,M$9,FALSE),VLOOKUP($B28,$B$138:$N$164,M$9,FALSE)),"")</f>
        <v>0.98103333333333342</v>
      </c>
      <c r="N28" s="321">
        <f>IF(VLOOKUP($B28,'Avg CP'!$B$12:$P$38,2,FALSE)&gt;0,AVERAGE(VLOOKUP($B28,$B$54:$P$79,N$9,FALSE),VLOOKUP($B28,$B$96:$N$121,N$9,FALSE),VLOOKUP($B28,$B$138:$N$164,N$9,FALSE)),"")</f>
        <v>1.0702</v>
      </c>
      <c r="O28" s="117"/>
      <c r="P28" s="323"/>
    </row>
    <row r="29" spans="1:16">
      <c r="C29" s="321"/>
      <c r="D29" s="321"/>
      <c r="E29" s="321"/>
      <c r="F29" s="321"/>
      <c r="G29" s="321"/>
      <c r="H29" s="321"/>
      <c r="I29" s="321"/>
      <c r="J29" s="321"/>
      <c r="K29" s="321"/>
      <c r="L29" s="321"/>
      <c r="M29" s="321"/>
      <c r="N29" s="321"/>
      <c r="O29" s="117"/>
      <c r="P29" s="323"/>
    </row>
    <row r="30" spans="1:16">
      <c r="C30" s="321"/>
      <c r="D30" s="321"/>
      <c r="E30" s="321"/>
      <c r="F30" s="321"/>
      <c r="G30" s="321"/>
      <c r="H30" s="321"/>
      <c r="I30" s="321"/>
      <c r="J30" s="321"/>
      <c r="K30" s="321"/>
      <c r="L30" s="321"/>
      <c r="M30" s="321"/>
      <c r="N30" s="321"/>
      <c r="O30" s="117"/>
      <c r="P30" s="323"/>
    </row>
    <row r="31" spans="1:16">
      <c r="B31" s="42" t="s">
        <v>86</v>
      </c>
      <c r="C31" s="115"/>
      <c r="D31" s="115"/>
      <c r="E31" s="115"/>
      <c r="F31" s="115"/>
      <c r="G31" s="115"/>
      <c r="H31" s="115"/>
      <c r="I31" s="115"/>
      <c r="J31" s="115"/>
      <c r="K31" s="115"/>
      <c r="L31" s="115"/>
      <c r="M31" s="115"/>
      <c r="N31" s="115"/>
      <c r="O31" s="117"/>
      <c r="P31" s="117"/>
    </row>
    <row r="32" spans="1:16">
      <c r="A32" t="s">
        <v>600</v>
      </c>
      <c r="B32" t="s">
        <v>600</v>
      </c>
      <c r="C32" s="321">
        <f>AVERAGE(VLOOKUP($B32,$B$96:$N$121,C$9,FALSE),VLOOKUP($B32,$B$138:$N$164,C$9,FALSE))</f>
        <v>0.80964999999999998</v>
      </c>
      <c r="D32" s="321">
        <f>AVERAGE(VLOOKUP($B32,$B$96:$N$121,D$9,FALSE),VLOOKUP($B32,$B$138:$N$164,D$9,FALSE))</f>
        <v>0.90619999999999989</v>
      </c>
      <c r="E32" s="321">
        <f>AVERAGE(VLOOKUP($B32,$B$96:$N$121,E$9,FALSE),VLOOKUP($B32,$B$138:$N$164,E$9,FALSE))</f>
        <v>0.88239999999999996</v>
      </c>
      <c r="F32" s="321">
        <f>AVERAGE(VLOOKUP($B32,$B$96:$N$121,F$9,FALSE),VLOOKUP($B32,$B$138:$N$164,F$9,FALSE))</f>
        <v>0.72829999999999995</v>
      </c>
      <c r="G32" s="321">
        <f t="shared" ref="G32:N34" si="0">AVERAGE(VLOOKUP($B32,$B$54:$P$79,G$9,FALSE),VLOOKUP($B32,$B$96:$N$121,G$9,FALSE),VLOOKUP($B32,$B$138:$N$164,G$9,FALSE))</f>
        <v>0.61216666666666664</v>
      </c>
      <c r="H32" s="321">
        <f t="shared" si="0"/>
        <v>0.68293333333333328</v>
      </c>
      <c r="I32" s="321">
        <f t="shared" si="0"/>
        <v>0.67533333333333323</v>
      </c>
      <c r="J32" s="321">
        <f t="shared" si="0"/>
        <v>0.77670000000000006</v>
      </c>
      <c r="K32" s="321">
        <f t="shared" si="0"/>
        <v>0.6493000000000001</v>
      </c>
      <c r="L32" s="321">
        <f t="shared" si="0"/>
        <v>0.76429999999999998</v>
      </c>
      <c r="M32" s="321">
        <f t="shared" si="0"/>
        <v>0.86476666666666668</v>
      </c>
      <c r="N32" s="321">
        <f t="shared" si="0"/>
        <v>0.92960000000000009</v>
      </c>
      <c r="O32" s="117"/>
      <c r="P32" s="323"/>
    </row>
    <row r="33" spans="1:16">
      <c r="A33" t="s">
        <v>980</v>
      </c>
      <c r="B33" t="s">
        <v>980</v>
      </c>
      <c r="C33" s="321">
        <f t="shared" ref="C33:F34" si="1">AVERAGE(VLOOKUP($B33,$B$54:$P$79,C$9,FALSE),VLOOKUP($B33,$B$96:$N$121,C$9,FALSE),VLOOKUP($B33,$B$138:$N$164,C$9,FALSE))</f>
        <v>0.75109999999999999</v>
      </c>
      <c r="D33" s="321">
        <f t="shared" si="1"/>
        <v>0.69830000000000003</v>
      </c>
      <c r="E33" s="321">
        <f t="shared" si="1"/>
        <v>0.74330000000000007</v>
      </c>
      <c r="F33" s="321">
        <f t="shared" si="1"/>
        <v>0.69206666666666672</v>
      </c>
      <c r="G33" s="321">
        <f t="shared" si="0"/>
        <v>0.69883333333333331</v>
      </c>
      <c r="H33" s="321">
        <f t="shared" si="0"/>
        <v>0.74759999999999993</v>
      </c>
      <c r="I33" s="321">
        <f t="shared" si="0"/>
        <v>0.7213666666666666</v>
      </c>
      <c r="J33" s="321">
        <f t="shared" si="0"/>
        <v>0.7546666666666666</v>
      </c>
      <c r="K33" s="321">
        <f t="shared" si="0"/>
        <v>0.71583333333333332</v>
      </c>
      <c r="L33" s="321">
        <f t="shared" si="0"/>
        <v>0.66129999999999989</v>
      </c>
      <c r="M33" s="321">
        <f t="shared" si="0"/>
        <v>0.67733333333333334</v>
      </c>
      <c r="N33" s="321">
        <f t="shared" si="0"/>
        <v>0.70406666666666673</v>
      </c>
      <c r="O33" s="117"/>
      <c r="P33" s="323"/>
    </row>
    <row r="34" spans="1:16">
      <c r="A34" t="s">
        <v>981</v>
      </c>
      <c r="B34" t="s">
        <v>981</v>
      </c>
      <c r="C34" s="321">
        <f t="shared" si="1"/>
        <v>0.59073333333333333</v>
      </c>
      <c r="D34" s="321">
        <f t="shared" si="1"/>
        <v>0.69786666666666664</v>
      </c>
      <c r="E34" s="321">
        <f t="shared" si="1"/>
        <v>0.65689999999999993</v>
      </c>
      <c r="F34" s="321">
        <f t="shared" si="1"/>
        <v>0.63766666666666671</v>
      </c>
      <c r="G34" s="321">
        <f t="shared" si="0"/>
        <v>0.64459999999999995</v>
      </c>
      <c r="H34" s="321">
        <f t="shared" si="0"/>
        <v>0.67113333333333325</v>
      </c>
      <c r="I34" s="321">
        <f t="shared" si="0"/>
        <v>0.68576666666666675</v>
      </c>
      <c r="J34" s="321">
        <f t="shared" si="0"/>
        <v>0.67106666666666681</v>
      </c>
      <c r="K34" s="321">
        <f t="shared" si="0"/>
        <v>0.66579999999999995</v>
      </c>
      <c r="L34" s="321">
        <f t="shared" si="0"/>
        <v>0.61753333333333327</v>
      </c>
      <c r="M34" s="321">
        <f t="shared" si="0"/>
        <v>0.6666333333333333</v>
      </c>
      <c r="N34" s="321">
        <f t="shared" si="0"/>
        <v>0.67613333333333336</v>
      </c>
      <c r="O34" s="117"/>
      <c r="P34" s="323"/>
    </row>
    <row r="35" spans="1:16">
      <c r="A35" t="s">
        <v>982</v>
      </c>
      <c r="B35" t="s">
        <v>982</v>
      </c>
      <c r="C35" s="321"/>
      <c r="D35" s="321">
        <f>AVERAGE(VLOOKUP($B35,$B$138:$N$164,D$9,FALSE))</f>
        <v>0.92479999999999996</v>
      </c>
      <c r="E35" s="321">
        <f t="shared" ref="E35:N35" si="2">AVERAGE(VLOOKUP($B35,$B$138:$N$164,E$9,FALSE))</f>
        <v>1</v>
      </c>
      <c r="F35" s="321">
        <f t="shared" si="2"/>
        <v>1</v>
      </c>
      <c r="G35" s="321">
        <f t="shared" si="2"/>
        <v>0.9929</v>
      </c>
      <c r="H35" s="321">
        <f t="shared" si="2"/>
        <v>0.9163</v>
      </c>
      <c r="I35" s="321">
        <f t="shared" si="2"/>
        <v>0.94589999999999996</v>
      </c>
      <c r="J35" s="321">
        <f t="shared" si="2"/>
        <v>0.95889999999999997</v>
      </c>
      <c r="K35" s="321">
        <f t="shared" si="2"/>
        <v>0.99439999999999995</v>
      </c>
      <c r="L35" s="321">
        <f t="shared" si="2"/>
        <v>0.98019999999999996</v>
      </c>
      <c r="M35" s="321">
        <f t="shared" si="2"/>
        <v>0.99860000000000004</v>
      </c>
      <c r="N35" s="321">
        <f t="shared" si="2"/>
        <v>0.96609999999999996</v>
      </c>
      <c r="O35" s="117"/>
      <c r="P35" s="323"/>
    </row>
    <row r="36" spans="1:16">
      <c r="A36" t="s">
        <v>688</v>
      </c>
      <c r="B36" t="s">
        <v>688</v>
      </c>
      <c r="C36" s="321"/>
      <c r="D36" s="321"/>
      <c r="E36" s="321"/>
      <c r="F36" s="321"/>
      <c r="G36" s="321"/>
      <c r="H36" s="321">
        <f t="shared" ref="H36:N36" si="3">AVERAGE(VLOOKUP($B36,$B$138:$N$164,H$9,FALSE))</f>
        <v>0.56879999999999997</v>
      </c>
      <c r="I36" s="321">
        <f t="shared" si="3"/>
        <v>0.61060000000000003</v>
      </c>
      <c r="J36" s="321">
        <f t="shared" si="3"/>
        <v>0.64549999999999996</v>
      </c>
      <c r="K36" s="321">
        <f t="shared" si="3"/>
        <v>0.64839999999999998</v>
      </c>
      <c r="L36" s="321">
        <f t="shared" si="3"/>
        <v>0.58520000000000005</v>
      </c>
      <c r="M36" s="321">
        <f t="shared" si="3"/>
        <v>0</v>
      </c>
      <c r="N36" s="321">
        <f t="shared" si="3"/>
        <v>0</v>
      </c>
      <c r="O36" s="117"/>
      <c r="P36" s="323"/>
    </row>
    <row r="37" spans="1:16">
      <c r="A37" t="s">
        <v>721</v>
      </c>
      <c r="B37" t="s">
        <v>721</v>
      </c>
      <c r="C37" s="321">
        <f t="shared" ref="C37:N37" si="4">AVERAGE(VLOOKUP($B37,$B$54:$P$79,C$9,FALSE),VLOOKUP($B37,$B$96:$N$121,C$9,FALSE),VLOOKUP($B37,$B$138:$N$164,C$9,FALSE))</f>
        <v>0.57169999999999999</v>
      </c>
      <c r="D37" s="321">
        <f t="shared" si="4"/>
        <v>0.6646333333333333</v>
      </c>
      <c r="E37" s="321">
        <f t="shared" si="4"/>
        <v>0.65216666666666667</v>
      </c>
      <c r="F37" s="321">
        <f t="shared" si="4"/>
        <v>0.62170000000000003</v>
      </c>
      <c r="G37" s="321">
        <f>AVERAGE(VLOOKUP($B37,$B$54:$P$79,G$9,FALSE),VLOOKUP($B37,$B$96:$N$121,G$9,FALSE),VLOOKUP($B37,$B$138:$N$164,G$9,FALSE))</f>
        <v>0.62026666666666663</v>
      </c>
      <c r="H37" s="321">
        <f>AVERAGE(VLOOKUP($B37,$B$54:$P$79,H$9,FALSE),VLOOKUP($B37,$B$96:$N$121,H$9,FALSE),VLOOKUP($B37,$B$138:$N$164,H$9,FALSE))</f>
        <v>0.65986666666666671</v>
      </c>
      <c r="I37" s="321">
        <f t="shared" si="4"/>
        <v>0.68</v>
      </c>
      <c r="J37" s="321">
        <f t="shared" si="4"/>
        <v>0.6526333333333334</v>
      </c>
      <c r="K37" s="321">
        <f t="shared" si="4"/>
        <v>0.65553333333333341</v>
      </c>
      <c r="L37" s="321">
        <f t="shared" si="4"/>
        <v>0.63103333333333333</v>
      </c>
      <c r="M37" s="321">
        <f t="shared" si="4"/>
        <v>0.66673333333333329</v>
      </c>
      <c r="N37" s="321">
        <f t="shared" si="4"/>
        <v>0.68336666666666668</v>
      </c>
      <c r="O37" s="117"/>
      <c r="P37" s="323"/>
    </row>
    <row r="38" spans="1:16">
      <c r="A38" t="s">
        <v>983</v>
      </c>
      <c r="B38" t="s">
        <v>983</v>
      </c>
      <c r="C38" s="321">
        <f t="shared" ref="C38:N38" si="5">AVERAGE(VLOOKUP($B38,$B$138:$N$164,C$9,FALSE))</f>
        <v>0.96640000000000004</v>
      </c>
      <c r="D38" s="321">
        <f t="shared" si="5"/>
        <v>1</v>
      </c>
      <c r="E38" s="321">
        <f t="shared" si="5"/>
        <v>0.99329999999999996</v>
      </c>
      <c r="F38" s="321">
        <f t="shared" si="5"/>
        <v>0.92920000000000003</v>
      </c>
      <c r="G38" s="321">
        <f t="shared" si="5"/>
        <v>0.98119999999999996</v>
      </c>
      <c r="H38" s="321">
        <f t="shared" si="5"/>
        <v>1</v>
      </c>
      <c r="I38" s="321">
        <f t="shared" si="5"/>
        <v>1</v>
      </c>
      <c r="J38" s="321">
        <f t="shared" si="5"/>
        <v>1</v>
      </c>
      <c r="K38" s="321">
        <f t="shared" si="5"/>
        <v>1</v>
      </c>
      <c r="L38" s="321">
        <f t="shared" si="5"/>
        <v>0.96909999999999996</v>
      </c>
      <c r="M38" s="321">
        <f t="shared" si="5"/>
        <v>0.96809999999999996</v>
      </c>
      <c r="N38" s="321">
        <f t="shared" si="5"/>
        <v>0.92610000000000003</v>
      </c>
      <c r="O38" s="117"/>
      <c r="P38" s="323"/>
    </row>
    <row r="39" spans="1:16">
      <c r="B39" s="43"/>
      <c r="C39" t="str">
        <f>VLOOKUP($B32,$B$54:$P$79,C$9,FALSE)</f>
        <v xml:space="preserve"> </v>
      </c>
    </row>
    <row r="46" spans="1:16" ht="21">
      <c r="B46" s="475" t="s">
        <v>158</v>
      </c>
      <c r="C46" s="475"/>
      <c r="D46" s="475"/>
      <c r="E46" s="475"/>
      <c r="F46" s="475"/>
      <c r="G46" s="475"/>
      <c r="H46" s="475"/>
      <c r="I46" s="475"/>
      <c r="J46" s="475"/>
      <c r="K46" s="475"/>
      <c r="L46" s="475"/>
      <c r="M46" s="475"/>
      <c r="N46" s="475"/>
      <c r="O46" s="475"/>
      <c r="P46" s="475"/>
    </row>
    <row r="47" spans="1:16" ht="17.399999999999999">
      <c r="B47" s="474" t="str">
        <f>+MANUAL!$B$5 &amp;" as Calculated by LodeStar Except as Noted"</f>
        <v>2012 as Calculated by LodeStar Except as Noted</v>
      </c>
      <c r="C47" s="474"/>
      <c r="D47" s="474"/>
      <c r="E47" s="474"/>
      <c r="F47" s="474"/>
      <c r="G47" s="474"/>
      <c r="H47" s="474"/>
      <c r="I47" s="474"/>
      <c r="J47" s="474"/>
      <c r="K47" s="474"/>
      <c r="L47" s="474"/>
      <c r="M47" s="474"/>
      <c r="N47" s="474"/>
      <c r="O47" s="474"/>
      <c r="P47" s="474"/>
    </row>
    <row r="48" spans="1:16" ht="13.8" thickBot="1">
      <c r="B48" s="309"/>
      <c r="C48" s="309"/>
      <c r="D48" s="309"/>
      <c r="E48" s="309"/>
      <c r="F48" s="309"/>
      <c r="G48" s="309"/>
      <c r="H48" s="309"/>
      <c r="I48" s="309"/>
      <c r="J48" s="309"/>
      <c r="K48" s="309"/>
      <c r="L48" s="309"/>
      <c r="M48" s="309"/>
      <c r="N48" s="309"/>
      <c r="O48" s="309"/>
      <c r="P48" s="309"/>
    </row>
    <row r="49" spans="1:16">
      <c r="C49" s="14"/>
      <c r="D49" s="15"/>
      <c r="E49" s="16"/>
      <c r="F49" s="17"/>
      <c r="G49" s="18"/>
      <c r="H49" s="19"/>
      <c r="I49" s="20"/>
      <c r="J49" s="21"/>
      <c r="K49" s="22"/>
      <c r="L49" s="23"/>
      <c r="M49" s="24"/>
      <c r="N49" s="326"/>
      <c r="O49" s="110"/>
      <c r="P49" s="314"/>
    </row>
    <row r="50" spans="1:16" ht="13.8" thickBot="1">
      <c r="C50" s="28" t="s">
        <v>70</v>
      </c>
      <c r="D50" s="29" t="s">
        <v>71</v>
      </c>
      <c r="E50" s="30" t="s">
        <v>72</v>
      </c>
      <c r="F50" s="31" t="s">
        <v>73</v>
      </c>
      <c r="G50" s="32" t="s">
        <v>74</v>
      </c>
      <c r="H50" s="33" t="s">
        <v>75</v>
      </c>
      <c r="I50" s="34" t="s">
        <v>76</v>
      </c>
      <c r="J50" s="35" t="s">
        <v>77</v>
      </c>
      <c r="K50" s="36" t="s">
        <v>78</v>
      </c>
      <c r="L50" s="37" t="s">
        <v>79</v>
      </c>
      <c r="M50" s="38" t="s">
        <v>80</v>
      </c>
      <c r="N50" s="327" t="s">
        <v>81</v>
      </c>
      <c r="O50" s="314"/>
      <c r="P50" s="314"/>
    </row>
    <row r="51" spans="1:16" hidden="1">
      <c r="C51">
        <v>4</v>
      </c>
      <c r="D51">
        <f>C51+1</f>
        <v>5</v>
      </c>
      <c r="E51">
        <f t="shared" ref="E51:N51" si="6">D51+1</f>
        <v>6</v>
      </c>
      <c r="F51">
        <f t="shared" si="6"/>
        <v>7</v>
      </c>
      <c r="G51">
        <f t="shared" si="6"/>
        <v>8</v>
      </c>
      <c r="H51">
        <f t="shared" si="6"/>
        <v>9</v>
      </c>
      <c r="I51">
        <f t="shared" si="6"/>
        <v>10</v>
      </c>
      <c r="J51">
        <f t="shared" si="6"/>
        <v>11</v>
      </c>
      <c r="K51">
        <f t="shared" si="6"/>
        <v>12</v>
      </c>
      <c r="L51">
        <f t="shared" si="6"/>
        <v>13</v>
      </c>
      <c r="M51">
        <f t="shared" si="6"/>
        <v>14</v>
      </c>
      <c r="N51">
        <f t="shared" si="6"/>
        <v>15</v>
      </c>
      <c r="O51" s="110"/>
      <c r="P51" s="110"/>
    </row>
    <row r="52" spans="1:16">
      <c r="O52" s="110"/>
      <c r="P52" s="110"/>
    </row>
    <row r="53" spans="1:16">
      <c r="B53" s="42" t="s">
        <v>83</v>
      </c>
      <c r="O53" s="110"/>
      <c r="P53" s="110"/>
    </row>
    <row r="54" spans="1:16">
      <c r="A54" t="s">
        <v>122</v>
      </c>
      <c r="B54" s="43" t="s">
        <v>84</v>
      </c>
      <c r="C54" s="322">
        <f>VLOOKUP($A54&amp;"CP LF",'E11 - 2012 09 Final'!$A$46:$P$2419,$C$51,FALSE)</f>
        <v>1.0051000000000001</v>
      </c>
      <c r="D54" s="322">
        <f>VLOOKUP($A54&amp;"CP LF",'E11 - 2012 09 Final'!$A$46:$P$2419,$D$51,FALSE)</f>
        <v>0.90559999999999996</v>
      </c>
      <c r="E54" s="322">
        <f>VLOOKUP($A54&amp;"CP LF",'E11 - 2012 09 Final'!$A$46:$P$2419,$E$51,FALSE)</f>
        <v>0.92190000000000005</v>
      </c>
      <c r="F54" s="322">
        <f>VLOOKUP($A54&amp;"CP LF",'E11 - 2012 09 Final'!$A$46:$P$2419,$F$51,FALSE)</f>
        <v>0.89370000000000005</v>
      </c>
      <c r="G54" s="322">
        <f>VLOOKUP($A54&amp;"CP LF",'E11 - 2012 09 Final'!$A$46:$P$2419,$G$51,FALSE)</f>
        <v>0.89319999999999999</v>
      </c>
      <c r="H54" s="322">
        <f>VLOOKUP($A54&amp;"CP LF",'E11 - 2012 09 Final'!$A$46:$P$2419,$H$51,FALSE)</f>
        <v>0.93189999999999995</v>
      </c>
      <c r="I54" s="322">
        <f>VLOOKUP($A54&amp;"CP LF",'E11 - 2012 09 Final'!$A$46:$P$2419,$I$51,FALSE)</f>
        <v>0.92869999999999997</v>
      </c>
      <c r="J54" s="322">
        <f>VLOOKUP($A54&amp;"CP LF",'E11 - 2012 09 Final'!$A$46:$P$2419,$J$51,FALSE)</f>
        <v>0.92190000000000005</v>
      </c>
      <c r="K54" s="322">
        <f>VLOOKUP($A54&amp;"CP LF",'E11 - 2012 09 Final'!$A$46:$P$2419,$K$51,FALSE)</f>
        <v>0.99160000000000004</v>
      </c>
      <c r="L54" s="322">
        <f>VLOOKUP($A54&amp;"CP LF",'E11 - 2012 09 Final'!$A$46:$P$2419,$L$51,FALSE)</f>
        <v>0.92290000000000005</v>
      </c>
      <c r="M54" s="322">
        <f>VLOOKUP($A54&amp;"CP LF",'E11 - 2012 09 Final'!$A$46:$P$2419,$M$51,FALSE)</f>
        <v>0.91790000000000005</v>
      </c>
      <c r="N54" s="322">
        <f>VLOOKUP($A54&amp;"CP LF",'E11 - 2012 09 Final'!$A$46:$P$2419,$N$51,FALSE)</f>
        <v>0.87739999999999996</v>
      </c>
      <c r="O54" s="117"/>
      <c r="P54" s="323"/>
    </row>
    <row r="55" spans="1:16">
      <c r="A55" t="s">
        <v>177</v>
      </c>
      <c r="B55" s="43" t="s">
        <v>85</v>
      </c>
      <c r="C55" s="322">
        <f>VLOOKUP($A55&amp;"CP LF",'E11 - 2012 09 Final'!$A$46:$P$2419,$C$51,FALSE)</f>
        <v>0.98029999999999995</v>
      </c>
      <c r="D55" s="322">
        <f>VLOOKUP($A55&amp;"CP LF",'E11 - 2012 09 Final'!$A$46:$P$2419,$D$51,FALSE)</f>
        <v>0.87129999999999996</v>
      </c>
      <c r="E55" s="322">
        <f>VLOOKUP($A55&amp;"CP LF",'E11 - 2012 09 Final'!$A$46:$P$2419,$E$51,FALSE)</f>
        <v>0.87460000000000004</v>
      </c>
      <c r="F55" s="322">
        <f>VLOOKUP($A55&amp;"CP LF",'E11 - 2012 09 Final'!$A$46:$P$2419,$F$51,FALSE)</f>
        <v>0.89170000000000005</v>
      </c>
      <c r="G55" s="322">
        <f>VLOOKUP($A55&amp;"CP LF",'E11 - 2012 09 Final'!$A$46:$P$2419,$G$51,FALSE)</f>
        <v>0.86819999999999997</v>
      </c>
      <c r="H55" s="322">
        <f>VLOOKUP($A55&amp;"CP LF",'E11 - 2012 09 Final'!$A$46:$P$2419,$H$51,FALSE)</f>
        <v>0.88519999999999999</v>
      </c>
      <c r="I55" s="322">
        <f>VLOOKUP($A55&amp;"CP LF",'E11 - 2012 09 Final'!$A$46:$P$2419,$I$51,FALSE)</f>
        <v>0.88480000000000003</v>
      </c>
      <c r="J55" s="322">
        <f>VLOOKUP($A55&amp;"CP LF",'E11 - 2012 09 Final'!$A$46:$P$2419,$J$51,FALSE)</f>
        <v>0.88200000000000001</v>
      </c>
      <c r="K55" s="322">
        <f>VLOOKUP($A55&amp;"CP LF",'E11 - 2012 09 Final'!$A$46:$P$2419,$K$51,FALSE)</f>
        <v>0.95820000000000005</v>
      </c>
      <c r="L55" s="322">
        <f>VLOOKUP($A55&amp;"CP LF",'E11 - 2012 09 Final'!$A$46:$P$2419,$L$51,FALSE)</f>
        <v>0.87519999999999998</v>
      </c>
      <c r="M55" s="322">
        <f>VLOOKUP($A55&amp;"CP LF",'E11 - 2012 09 Final'!$A$46:$P$2419,$M$51,FALSE)</f>
        <v>0.91579999999999995</v>
      </c>
      <c r="N55" s="322">
        <f>VLOOKUP($A55&amp;"CP LF",'E11 - 2012 09 Final'!$A$46:$P$2419,$N$51,FALSE)</f>
        <v>0.90180000000000005</v>
      </c>
      <c r="O55" s="117"/>
      <c r="P55" s="323"/>
    </row>
    <row r="56" spans="1:16">
      <c r="A56" t="s">
        <v>185</v>
      </c>
      <c r="B56" s="43" t="s">
        <v>50</v>
      </c>
      <c r="C56" s="322">
        <f>VLOOKUP($A56&amp;"CP LF",'E11 - 2012 09 Final'!$A$46:$P$2419,$C$51,FALSE)</f>
        <v>1.1617999999999999</v>
      </c>
      <c r="D56" s="322">
        <f>VLOOKUP($A56&amp;"CP LF",'E11 - 2012 09 Final'!$A$46:$P$2419,$D$51,FALSE)</f>
        <v>0.83599999999999997</v>
      </c>
      <c r="E56" s="322">
        <f>VLOOKUP($A56&amp;"CP LF",'E11 - 2012 09 Final'!$A$46:$P$2419,$E$51,FALSE)</f>
        <v>0.88049999999999995</v>
      </c>
      <c r="F56" s="322">
        <f>VLOOKUP($A56&amp;"CP LF",'E11 - 2012 09 Final'!$A$46:$P$2419,$F$51,FALSE)</f>
        <v>1.1387</v>
      </c>
      <c r="G56" s="322">
        <f>VLOOKUP($A56&amp;"CP LF",'E11 - 2012 09 Final'!$A$46:$P$2419,$G$51,FALSE)</f>
        <v>0.87909999999999999</v>
      </c>
      <c r="H56" s="322">
        <f>VLOOKUP($A56&amp;"CP LF",'E11 - 2012 09 Final'!$A$46:$P$2419,$H$51,FALSE)</f>
        <v>0.98340000000000005</v>
      </c>
      <c r="I56" s="322">
        <f>VLOOKUP($A56&amp;"CP LF",'E11 - 2012 09 Final'!$A$46:$P$2419,$I$51,FALSE)</f>
        <v>0.92969999999999997</v>
      </c>
      <c r="J56" s="322">
        <f>VLOOKUP($A56&amp;"CP LF",'E11 - 2012 09 Final'!$A$46:$P$2419,$J$51,FALSE)</f>
        <v>1.0271999999999999</v>
      </c>
      <c r="K56" s="322">
        <f>VLOOKUP($A56&amp;"CP LF",'E11 - 2012 09 Final'!$A$46:$P$2419,$K$51,FALSE)</f>
        <v>1.0815999999999999</v>
      </c>
      <c r="L56" s="322">
        <f>VLOOKUP($A56&amp;"CP LF",'E11 - 2012 09 Final'!$A$46:$P$2419,$L$51,FALSE)</f>
        <v>0.89949999999999997</v>
      </c>
      <c r="M56" s="322">
        <f>VLOOKUP($A56&amp;"CP LF",'E11 - 2012 09 Final'!$A$46:$P$2419,$M$51,FALSE)</f>
        <v>0.94910000000000005</v>
      </c>
      <c r="N56" s="322">
        <f>VLOOKUP($A56&amp;"CP LF",'E11 - 2012 09 Final'!$A$46:$P$2419,$N$51,FALSE)</f>
        <v>0.90369999999999995</v>
      </c>
      <c r="O56" s="117"/>
      <c r="P56" s="323"/>
    </row>
    <row r="57" spans="1:16">
      <c r="A57" t="s">
        <v>938</v>
      </c>
      <c r="B57" s="43" t="s">
        <v>49</v>
      </c>
      <c r="C57" s="322">
        <f>VLOOKUP($A57&amp;"CP LF",'E11 - 2012 09 Final'!$A$46:$P$2419,$C$51,FALSE)</f>
        <v>1.1249</v>
      </c>
      <c r="D57" s="322">
        <f>VLOOKUP($A57&amp;"CP LF",'E11 - 2012 09 Final'!$A$46:$P$2419,$D$51,FALSE)</f>
        <v>0.63470000000000004</v>
      </c>
      <c r="E57" s="322">
        <f>VLOOKUP($A57&amp;"CP LF",'E11 - 2012 09 Final'!$A$46:$P$2419,$E$51,FALSE)</f>
        <v>0.71560000000000001</v>
      </c>
      <c r="F57" s="322">
        <f>VLOOKUP($A57&amp;"CP LF",'E11 - 2012 09 Final'!$A$46:$P$2419,$F$51,FALSE)</f>
        <v>0.73360000000000003</v>
      </c>
      <c r="G57" s="322">
        <f>VLOOKUP($A57&amp;"CP LF",'E11 - 2012 09 Final'!$A$46:$P$2419,$G$51,FALSE)</f>
        <v>0.64</v>
      </c>
      <c r="H57" s="322">
        <f>VLOOKUP($A57&amp;"CP LF",'E11 - 2012 09 Final'!$A$46:$P$2419,$H$51,FALSE)</f>
        <v>0.67169999999999996</v>
      </c>
      <c r="I57" s="322">
        <f>VLOOKUP($A57&amp;"CP LF",'E11 - 2012 09 Final'!$A$46:$P$2419,$I$51,FALSE)</f>
        <v>0.67449999999999999</v>
      </c>
      <c r="J57" s="322">
        <f>VLOOKUP($A57&amp;"CP LF",'E11 - 2012 09 Final'!$A$46:$P$2419,$J$51,FALSE)</f>
        <v>0.66100000000000003</v>
      </c>
      <c r="K57" s="322">
        <f>VLOOKUP($A57&amp;"CP LF",'E11 - 2012 09 Final'!$A$46:$P$2419,$K$51,FALSE)</f>
        <v>0.89300000000000002</v>
      </c>
      <c r="L57" s="322">
        <f>VLOOKUP($A57&amp;"CP LF",'E11 - 2012 09 Final'!$A$46:$P$2419,$L$51,FALSE)</f>
        <v>0.6593</v>
      </c>
      <c r="M57" s="322">
        <f>VLOOKUP($A57&amp;"CP LF",'E11 - 2012 09 Final'!$A$46:$P$2419,$M$51,FALSE)</f>
        <v>0.78390000000000004</v>
      </c>
      <c r="N57" s="322">
        <f>VLOOKUP($A57&amp;"CP LF",'E11 - 2012 09 Final'!$A$46:$P$2419,$N$51,FALSE)</f>
        <v>0.73050000000000004</v>
      </c>
      <c r="O57" s="117"/>
      <c r="P57" s="323"/>
    </row>
    <row r="58" spans="1:16">
      <c r="A58" t="s">
        <v>941</v>
      </c>
      <c r="B58" s="46" t="s">
        <v>325</v>
      </c>
      <c r="C58" s="322">
        <f>VLOOKUP($A58&amp;"CP LF",'E11 - 2012 09 Final'!$A$46:$P$2419,$C$51,FALSE)</f>
        <v>1.0245</v>
      </c>
      <c r="D58" s="322">
        <f>VLOOKUP($A58&amp;"CP LF",'E11 - 2012 09 Final'!$A$46:$P$2419,$D$51,FALSE)</f>
        <v>0.99160000000000004</v>
      </c>
      <c r="E58" s="322">
        <f>VLOOKUP($A58&amp;"CP LF",'E11 - 2012 09 Final'!$A$46:$P$2419,$E$51,FALSE)</f>
        <v>0.99319999999999997</v>
      </c>
      <c r="F58" s="322">
        <f>VLOOKUP($A58&amp;"CP LF",'E11 - 2012 09 Final'!$A$46:$P$2419,$F$51,FALSE)</f>
        <v>0.99550000000000005</v>
      </c>
      <c r="G58" s="322">
        <f>VLOOKUP($A58&amp;"CP LF",'E11 - 2012 09 Final'!$A$46:$P$2419,$G$51,FALSE)</f>
        <v>0.99650000000000005</v>
      </c>
      <c r="H58" s="322">
        <f>VLOOKUP($A58&amp;"CP LF",'E11 - 2012 09 Final'!$A$46:$P$2419,$H$51,FALSE)</f>
        <v>0.99719999999999998</v>
      </c>
      <c r="I58" s="322">
        <f>VLOOKUP($A58&amp;"CP LF",'E11 - 2012 09 Final'!$A$46:$P$2419,$I$51,FALSE)</f>
        <v>0.99709999999999999</v>
      </c>
      <c r="J58" s="322">
        <f>VLOOKUP($A58&amp;"CP LF",'E11 - 2012 09 Final'!$A$46:$P$2419,$J$51,FALSE)</f>
        <v>0.99770000000000003</v>
      </c>
      <c r="K58" s="322">
        <f>VLOOKUP($A58&amp;"CP LF",'E11 - 2012 09 Final'!$A$46:$P$2419,$K$51,FALSE)</f>
        <v>0.99829999999999997</v>
      </c>
      <c r="L58" s="322">
        <f>VLOOKUP($A58&amp;"CP LF",'E11 - 2012 09 Final'!$A$46:$P$2419,$L$51,FALSE)</f>
        <v>1.0001</v>
      </c>
      <c r="M58" s="322">
        <f>VLOOKUP($A58&amp;"CP LF",'E11 - 2012 09 Final'!$A$46:$P$2419,$M$51,FALSE)</f>
        <v>0.99199999999999999</v>
      </c>
      <c r="N58" s="322">
        <f>VLOOKUP($A58&amp;"CP LF",'E11 - 2012 09 Final'!$A$46:$P$2419,$N$51,FALSE)</f>
        <v>0.99339999999999995</v>
      </c>
      <c r="O58" s="117"/>
      <c r="P58" s="323"/>
    </row>
    <row r="59" spans="1:16">
      <c r="A59" t="s">
        <v>991</v>
      </c>
      <c r="B59" s="43" t="s">
        <v>67</v>
      </c>
      <c r="C59" s="322">
        <f>VLOOKUP($A59&amp;"CP LF",'E11 - 2012 09 Final'!$A$46:$P$2419,$C$51,FALSE)</f>
        <v>1.1101000000000001</v>
      </c>
      <c r="D59" s="322">
        <f>VLOOKUP($A59&amp;"CP LF",'E11 - 2012 09 Final'!$A$46:$P$2419,$D$51,FALSE)</f>
        <v>0.69750000000000001</v>
      </c>
      <c r="E59" s="322">
        <f>VLOOKUP($A59&amp;"CP LF",'E11 - 2012 09 Final'!$A$46:$P$2419,$E$51,FALSE)</f>
        <v>0.74029999999999996</v>
      </c>
      <c r="F59" s="322">
        <f>VLOOKUP($A59&amp;"CP LF",'E11 - 2012 09 Final'!$A$46:$P$2419,$F$51,FALSE)</f>
        <v>0.74439999999999995</v>
      </c>
      <c r="G59" s="322">
        <f>VLOOKUP($A59&amp;"CP LF",'E11 - 2012 09 Final'!$A$46:$P$2419,$G$51,FALSE)</f>
        <v>0.72189999999999999</v>
      </c>
      <c r="H59" s="322">
        <f>VLOOKUP($A59&amp;"CP LF",'E11 - 2012 09 Final'!$A$46:$P$2419,$H$51,FALSE)</f>
        <v>0.75380000000000003</v>
      </c>
      <c r="I59" s="322">
        <f>VLOOKUP($A59&amp;"CP LF",'E11 - 2012 09 Final'!$A$46:$P$2419,$I$51,FALSE)</f>
        <v>0.74960000000000004</v>
      </c>
      <c r="J59" s="322">
        <f>VLOOKUP($A59&amp;"CP LF",'E11 - 2012 09 Final'!$A$46:$P$2419,$J$51,FALSE)</f>
        <v>0.7621</v>
      </c>
      <c r="K59" s="322">
        <f>VLOOKUP($A59&amp;"CP LF",'E11 - 2012 09 Final'!$A$46:$P$2419,$K$51,FALSE)</f>
        <v>0.84560000000000002</v>
      </c>
      <c r="L59" s="322">
        <f>VLOOKUP($A59&amp;"CP LF",'E11 - 2012 09 Final'!$A$46:$P$2419,$L$51,FALSE)</f>
        <v>0.70930000000000004</v>
      </c>
      <c r="M59" s="322">
        <f>VLOOKUP($A59&amp;"CP LF",'E11 - 2012 09 Final'!$A$46:$P$2419,$M$51,FALSE)</f>
        <v>0.77729999999999999</v>
      </c>
      <c r="N59" s="322">
        <f>VLOOKUP($A59&amp;"CP LF",'E11 - 2012 09 Final'!$A$46:$P$2419,$N$51,FALSE)</f>
        <v>0.75700000000000001</v>
      </c>
      <c r="O59" s="117"/>
      <c r="P59" s="323"/>
    </row>
    <row r="60" spans="1:16">
      <c r="A60" t="s">
        <v>994</v>
      </c>
      <c r="B60" s="43" t="s">
        <v>68</v>
      </c>
      <c r="C60" s="322">
        <f>VLOOKUP($A60&amp;"CP LF",'E11 - 2012 09 Final'!$A$46:$P$2419,$C$51,FALSE)</f>
        <v>0.94210000000000005</v>
      </c>
      <c r="D60" s="322">
        <f>VLOOKUP($A60&amp;"CP LF",'E11 - 2012 09 Final'!$A$46:$P$2419,$D$51,FALSE)</f>
        <v>0.67979999999999996</v>
      </c>
      <c r="E60" s="322">
        <f>VLOOKUP($A60&amp;"CP LF",'E11 - 2012 09 Final'!$A$46:$P$2419,$E$51,FALSE)</f>
        <v>0.73199999999999998</v>
      </c>
      <c r="F60" s="322">
        <f>VLOOKUP($A60&amp;"CP LF",'E11 - 2012 09 Final'!$A$46:$P$2419,$F$51,FALSE)</f>
        <v>0.73240000000000005</v>
      </c>
      <c r="G60" s="322">
        <f>VLOOKUP($A60&amp;"CP LF",'E11 - 2012 09 Final'!$A$46:$P$2419,$G$51,FALSE)</f>
        <v>0.72699999999999998</v>
      </c>
      <c r="H60" s="322">
        <f>VLOOKUP($A60&amp;"CP LF",'E11 - 2012 09 Final'!$A$46:$P$2419,$H$51,FALSE)</f>
        <v>0.7248</v>
      </c>
      <c r="I60" s="322">
        <f>VLOOKUP($A60&amp;"CP LF",'E11 - 2012 09 Final'!$A$46:$P$2419,$I$51,FALSE)</f>
        <v>0.7379</v>
      </c>
      <c r="J60" s="322">
        <f>VLOOKUP($A60&amp;"CP LF",'E11 - 2012 09 Final'!$A$46:$P$2419,$J$51,FALSE)</f>
        <v>0.76590000000000003</v>
      </c>
      <c r="K60" s="322">
        <f>VLOOKUP($A60&amp;"CP LF",'E11 - 2012 09 Final'!$A$46:$P$2419,$K$51,FALSE)</f>
        <v>0.99809999999999999</v>
      </c>
      <c r="L60" s="322">
        <f>VLOOKUP($A60&amp;"CP LF",'E11 - 2012 09 Final'!$A$46:$P$2419,$L$51,FALSE)</f>
        <v>0.69879999999999998</v>
      </c>
      <c r="M60" s="322">
        <f>VLOOKUP($A60&amp;"CP LF",'E11 - 2012 09 Final'!$A$46:$P$2419,$M$51,FALSE)</f>
        <v>0.82630000000000003</v>
      </c>
      <c r="N60" s="322">
        <f>VLOOKUP($A60&amp;"CP LF",'E11 - 2012 09 Final'!$A$46:$P$2419,$N$51,FALSE)</f>
        <v>0.72309999999999997</v>
      </c>
      <c r="O60" s="117"/>
      <c r="P60" s="323"/>
    </row>
    <row r="61" spans="1:16">
      <c r="A61" t="s">
        <v>710</v>
      </c>
      <c r="B61" s="43" t="s">
        <v>69</v>
      </c>
      <c r="C61" s="322">
        <f>VLOOKUP($A61&amp;"CP LF",'E11 - 2012 09 Final'!$A$46:$P$2419,$C$51,FALSE)</f>
        <v>1.111</v>
      </c>
      <c r="D61" s="322">
        <f>VLOOKUP($A61&amp;"CP LF",'E11 - 2012 09 Final'!$A$46:$P$2419,$D$51,FALSE)</f>
        <v>0.83699999999999997</v>
      </c>
      <c r="E61" s="322">
        <f>VLOOKUP($A61&amp;"CP LF",'E11 - 2012 09 Final'!$A$46:$P$2419,$E$51,FALSE)</f>
        <v>0.83450000000000002</v>
      </c>
      <c r="F61" s="322">
        <f>VLOOKUP($A61&amp;"CP LF",'E11 - 2012 09 Final'!$A$46:$P$2419,$F$51,FALSE)</f>
        <v>0.91639999999999999</v>
      </c>
      <c r="G61" s="322">
        <f>VLOOKUP($A61&amp;"CP LF",'E11 - 2012 09 Final'!$A$46:$P$2419,$G$51,FALSE)</f>
        <v>0.90880000000000005</v>
      </c>
      <c r="H61" s="322">
        <f>VLOOKUP($A61&amp;"CP LF",'E11 - 2012 09 Final'!$A$46:$P$2419,$H$51,FALSE)</f>
        <v>0.9425</v>
      </c>
      <c r="I61" s="322">
        <f>VLOOKUP($A61&amp;"CP LF",'E11 - 2012 09 Final'!$A$46:$P$2419,$I$51,FALSE)</f>
        <v>0.92090000000000005</v>
      </c>
      <c r="J61" s="322">
        <f>VLOOKUP($A61&amp;"CP LF",'E11 - 2012 09 Final'!$A$46:$P$2419,$J$51,FALSE)</f>
        <v>0.93069999999999997</v>
      </c>
      <c r="K61" s="322">
        <f>VLOOKUP($A61&amp;"CP LF",'E11 - 2012 09 Final'!$A$46:$P$2419,$K$51,FALSE)</f>
        <v>0.9819</v>
      </c>
      <c r="L61" s="322">
        <f>VLOOKUP($A61&amp;"CP LF",'E11 - 2012 09 Final'!$A$46:$P$2419,$L$51,FALSE)</f>
        <v>0.90700000000000003</v>
      </c>
      <c r="M61" s="322">
        <f>VLOOKUP($A61&amp;"CP LF",'E11 - 2012 09 Final'!$A$46:$P$2419,$M$51,FALSE)</f>
        <v>0.91210000000000002</v>
      </c>
      <c r="N61" s="322">
        <f>VLOOKUP($A61&amp;"CP LF",'E11 - 2012 09 Final'!$A$46:$P$2419,$N$51,FALSE)</f>
        <v>0.85319999999999996</v>
      </c>
      <c r="O61" s="117"/>
      <c r="P61" s="323"/>
    </row>
    <row r="62" spans="1:16">
      <c r="A62" t="s">
        <v>714</v>
      </c>
      <c r="B62" s="43" t="s">
        <v>52</v>
      </c>
      <c r="C62" s="322">
        <f>VLOOKUP($A62&amp;"CP LF",'E11 - 2012 09 Final'!$A$46:$P$2419,$C$51,FALSE)</f>
        <v>0.91420000000000001</v>
      </c>
      <c r="D62" s="322">
        <f>VLOOKUP($A62&amp;"CP LF",'E11 - 2012 09 Final'!$A$46:$P$2419,$D$51,FALSE)</f>
        <v>0.87209999999999999</v>
      </c>
      <c r="E62" s="322">
        <f>VLOOKUP($A62&amp;"CP LF",'E11 - 2012 09 Final'!$A$46:$P$2419,$E$51,FALSE)</f>
        <v>0.89710000000000001</v>
      </c>
      <c r="F62" s="322">
        <f>VLOOKUP($A62&amp;"CP LF",'E11 - 2012 09 Final'!$A$46:$P$2419,$F$51,FALSE)</f>
        <v>0.85319999999999996</v>
      </c>
      <c r="G62" s="322">
        <f>VLOOKUP($A62&amp;"CP LF",'E11 - 2012 09 Final'!$A$46:$P$2419,$G$51,FALSE)</f>
        <v>0.96779999999999999</v>
      </c>
      <c r="H62" s="322">
        <f>VLOOKUP($A62&amp;"CP LF",'E11 - 2012 09 Final'!$A$46:$P$2419,$H$51,FALSE)</f>
        <v>0.91549999999999998</v>
      </c>
      <c r="I62" s="322">
        <f>VLOOKUP($A62&amp;"CP LF",'E11 - 2012 09 Final'!$A$46:$P$2419,$I$51,FALSE)</f>
        <v>0.87890000000000001</v>
      </c>
      <c r="J62" s="322">
        <f>VLOOKUP($A62&amp;"CP LF",'E11 - 2012 09 Final'!$A$46:$P$2419,$J$51,FALSE)</f>
        <v>0.89500000000000002</v>
      </c>
      <c r="K62" s="322">
        <f>VLOOKUP($A62&amp;"CP LF",'E11 - 2012 09 Final'!$A$46:$P$2419,$K$51,FALSE)</f>
        <v>0.95640000000000003</v>
      </c>
      <c r="L62" s="322">
        <f>VLOOKUP($A62&amp;"CP LF",'E11 - 2012 09 Final'!$A$46:$P$2419,$L$51,FALSE)</f>
        <v>0.94750000000000001</v>
      </c>
      <c r="M62" s="322">
        <f>VLOOKUP($A62&amp;"CP LF",'E11 - 2012 09 Final'!$A$46:$P$2419,$M$51,FALSE)</f>
        <v>0.98929999999999996</v>
      </c>
      <c r="N62" s="322">
        <f>VLOOKUP($A62&amp;"CP LF",'E11 - 2012 09 Final'!$A$46:$P$2419,$N$51,FALSE)</f>
        <v>0.85209999999999997</v>
      </c>
      <c r="O62" s="117"/>
      <c r="P62" s="323"/>
    </row>
    <row r="63" spans="1:16">
      <c r="A63" t="s">
        <v>15</v>
      </c>
      <c r="B63" s="213" t="s">
        <v>15</v>
      </c>
      <c r="C63" s="322">
        <f>VLOOKUP($A63&amp;"CP LF",'E11 - 2012 09 Final'!$A$46:$P$2419,$C$51,FALSE)</f>
        <v>0.71540000000000004</v>
      </c>
      <c r="D63" s="322">
        <f>VLOOKUP($A63&amp;"CP LF",'E11 - 2012 09 Final'!$A$46:$P$2419,$D$51,FALSE)</f>
        <v>0.76690000000000003</v>
      </c>
      <c r="E63" s="322">
        <f>VLOOKUP($A63&amp;"CP LF",'E11 - 2012 09 Final'!$A$46:$P$2419,$E$51,FALSE)</f>
        <v>0.72030000000000005</v>
      </c>
      <c r="F63" s="322">
        <f>VLOOKUP($A63&amp;"CP LF",'E11 - 2012 09 Final'!$A$46:$P$2419,$F$51,FALSE)</f>
        <v>0.67179999999999995</v>
      </c>
      <c r="G63" s="322">
        <f>VLOOKUP($A63&amp;"CP LF",'E11 - 2012 09 Final'!$A$46:$P$2419,$G$51,FALSE)</f>
        <v>0.73070000000000002</v>
      </c>
      <c r="H63" s="322">
        <f>VLOOKUP($A63&amp;"CP LF",'E11 - 2012 09 Final'!$A$46:$P$2419,$H$51,FALSE)</f>
        <v>0.71750000000000003</v>
      </c>
      <c r="I63" s="322">
        <f>VLOOKUP($A63&amp;"CP LF",'E11 - 2012 09 Final'!$A$46:$P$2419,$I$51,FALSE)</f>
        <v>0.74970000000000003</v>
      </c>
      <c r="J63" s="322">
        <f>VLOOKUP($A63&amp;"CP LF",'E11 - 2012 09 Final'!$A$46:$P$2419,$J$51,FALSE)</f>
        <v>0.73309999999999997</v>
      </c>
      <c r="K63" s="322">
        <f>VLOOKUP($A63&amp;"CP LF",'E11 - 2012 09 Final'!$A$46:$P$2419,$K$51,FALSE)</f>
        <v>1.1366000000000001</v>
      </c>
      <c r="L63" s="322">
        <f>VLOOKUP($A63&amp;"CP LF",'E11 - 2012 09 Final'!$A$46:$P$2419,$L$51,FALSE)</f>
        <v>0.84230000000000005</v>
      </c>
      <c r="M63" s="322">
        <f>VLOOKUP($A63&amp;"CP LF",'E11 - 2012 09 Final'!$A$46:$P$2419,$M$51,FALSE)</f>
        <v>0.70009999999999994</v>
      </c>
      <c r="N63" s="322">
        <f>VLOOKUP($A63&amp;"CP LF",'E11 - 2012 09 Final'!$A$46:$P$2419,$N$51,FALSE)</f>
        <v>0.69199999999999995</v>
      </c>
      <c r="O63" s="117"/>
      <c r="P63" s="323"/>
    </row>
    <row r="64" spans="1:16">
      <c r="A64" t="s">
        <v>19</v>
      </c>
      <c r="B64" s="43" t="s">
        <v>56</v>
      </c>
      <c r="C64" s="322">
        <f>VLOOKUP($A64&amp;"CP LF",'E11 - 2012 09 Final'!$A$46:$P$2419,$C$51,FALSE)</f>
        <v>4.7222</v>
      </c>
      <c r="D64" s="322">
        <f>VLOOKUP($A64&amp;"CP LF",'E11 - 2012 09 Final'!$A$46:$P$2419,$D$51,FALSE)</f>
        <v>0</v>
      </c>
      <c r="E64" s="322">
        <f>VLOOKUP($A64&amp;"CP LF",'E11 - 2012 09 Final'!$A$46:$P$2419,$E$51,FALSE)</f>
        <v>0</v>
      </c>
      <c r="F64" s="322">
        <f>VLOOKUP($A64&amp;"CP LF",'E11 - 2012 09 Final'!$A$46:$P$2419,$F$51,FALSE)</f>
        <v>0</v>
      </c>
      <c r="G64" s="322">
        <f>VLOOKUP($A64&amp;"CP LF",'E11 - 2012 09 Final'!$A$46:$P$2419,$G$51,FALSE)</f>
        <v>0</v>
      </c>
      <c r="H64" s="322">
        <f>VLOOKUP($A64&amp;"CP LF",'E11 - 2012 09 Final'!$A$46:$P$2419,$H$51,FALSE)</f>
        <v>0</v>
      </c>
      <c r="I64" s="322">
        <f>VLOOKUP($A64&amp;"CP LF",'E11 - 2012 09 Final'!$A$46:$P$2419,$I$51,FALSE)</f>
        <v>0</v>
      </c>
      <c r="J64" s="322">
        <f>VLOOKUP($A64&amp;"CP LF",'E11 - 2012 09 Final'!$A$46:$P$2419,$J$51,FALSE)</f>
        <v>0</v>
      </c>
      <c r="K64" s="322">
        <f>VLOOKUP($A64&amp;"CP LF",'E11 - 2012 09 Final'!$A$46:$P$2419,$K$51,FALSE)</f>
        <v>0</v>
      </c>
      <c r="L64" s="322">
        <f>VLOOKUP($A64&amp;"CP LF",'E11 - 2012 09 Final'!$A$46:$P$2419,$L$51,FALSE)</f>
        <v>0</v>
      </c>
      <c r="M64" s="322">
        <f>VLOOKUP($A64&amp;"CP LF",'E11 - 2012 09 Final'!$A$46:$P$2419,$M$51,FALSE)</f>
        <v>0.54569999999999996</v>
      </c>
      <c r="N64" s="322">
        <f>VLOOKUP($A64&amp;"CP LF",'E11 - 2012 09 Final'!$A$46:$P$2419,$N$51,FALSE)</f>
        <v>0.55869999999999997</v>
      </c>
      <c r="O64" s="117"/>
      <c r="P64" s="323"/>
    </row>
    <row r="65" spans="1:16">
      <c r="A65" t="s">
        <v>22</v>
      </c>
      <c r="B65" s="43" t="s">
        <v>57</v>
      </c>
      <c r="C65" s="322">
        <f>VLOOKUP($A65&amp;"CP LF",'E11 - 2012 09 Final'!$A$46:$P$2419,$C$51,FALSE)</f>
        <v>2.2843</v>
      </c>
      <c r="D65" s="322">
        <f>VLOOKUP($A65&amp;"CP LF",'E11 - 2012 09 Final'!$A$46:$P$2419,$D$51,FALSE)</f>
        <v>2.2865000000000002</v>
      </c>
      <c r="E65" s="322">
        <f>VLOOKUP($A65&amp;"CP LF",'E11 - 2012 09 Final'!$A$46:$P$2419,$E$51,FALSE)</f>
        <v>1.5029999999999999</v>
      </c>
      <c r="F65" s="322">
        <f>VLOOKUP($A65&amp;"CP LF",'E11 - 2012 09 Final'!$A$46:$P$2419,$F$51,FALSE)</f>
        <v>1.1936</v>
      </c>
      <c r="G65" s="322">
        <f>VLOOKUP($A65&amp;"CP LF",'E11 - 2012 09 Final'!$A$46:$P$2419,$G$51,FALSE)</f>
        <v>1.2886</v>
      </c>
      <c r="H65" s="322">
        <f>VLOOKUP($A65&amp;"CP LF",'E11 - 2012 09 Final'!$A$46:$P$2419,$H$51,FALSE)</f>
        <v>1.3239000000000001</v>
      </c>
      <c r="I65" s="322">
        <f>VLOOKUP($A65&amp;"CP LF",'E11 - 2012 09 Final'!$A$46:$P$2419,$I$51,FALSE)</f>
        <v>1.2437</v>
      </c>
      <c r="J65" s="322">
        <f>VLOOKUP($A65&amp;"CP LF",'E11 - 2012 09 Final'!$A$46:$P$2419,$J$51,FALSE)</f>
        <v>1.2279</v>
      </c>
      <c r="K65" s="322">
        <f>VLOOKUP($A65&amp;"CP LF",'E11 - 2012 09 Final'!$A$46:$P$2419,$K$51,FALSE)</f>
        <v>1.4471000000000001</v>
      </c>
      <c r="L65" s="322">
        <f>VLOOKUP($A65&amp;"CP LF",'E11 - 2012 09 Final'!$A$46:$P$2419,$L$51,FALSE)</f>
        <v>1.5346</v>
      </c>
      <c r="M65" s="322">
        <f>VLOOKUP($A65&amp;"CP LF",'E11 - 2012 09 Final'!$A$46:$P$2419,$M$51,FALSE)</f>
        <v>0.21759999999999999</v>
      </c>
      <c r="N65" s="322">
        <f>VLOOKUP($A65&amp;"CP LF",'E11 - 2012 09 Final'!$A$46:$P$2419,$N$51,FALSE)</f>
        <v>0.17430000000000001</v>
      </c>
      <c r="O65" s="117"/>
      <c r="P65" s="323"/>
    </row>
    <row r="66" spans="1:16">
      <c r="A66" t="s">
        <v>684</v>
      </c>
      <c r="B66" s="43" t="s">
        <v>48</v>
      </c>
      <c r="C66" s="322">
        <f>VLOOKUP($A66&amp;"CP LF",'E11 - 2012 09 Final'!$A$46:$P$2419,$C$51,FALSE)</f>
        <v>0.45140000000000002</v>
      </c>
      <c r="D66" s="322">
        <f>VLOOKUP($A66&amp;"CP LF",'E11 - 2012 09 Final'!$A$46:$P$2419,$D$51,FALSE)</f>
        <v>0.68440000000000001</v>
      </c>
      <c r="E66" s="322">
        <f>VLOOKUP($A66&amp;"CP LF",'E11 - 2012 09 Final'!$A$46:$P$2419,$E$51,FALSE)</f>
        <v>0.66930000000000001</v>
      </c>
      <c r="F66" s="322">
        <f>VLOOKUP($A66&amp;"CP LF",'E11 - 2012 09 Final'!$A$46:$P$2419,$F$51,FALSE)</f>
        <v>0.57020000000000004</v>
      </c>
      <c r="G66" s="322">
        <f>VLOOKUP($A66&amp;"CP LF",'E11 - 2012 09 Final'!$A$46:$P$2419,$G$51,FALSE)</f>
        <v>0.61990000000000001</v>
      </c>
      <c r="H66" s="322">
        <f>VLOOKUP($A66&amp;"CP LF",'E11 - 2012 09 Final'!$A$46:$P$2419,$H$51,FALSE)</f>
        <v>0.65529999999999999</v>
      </c>
      <c r="I66" s="322">
        <f>VLOOKUP($A66&amp;"CP LF",'E11 - 2012 09 Final'!$A$46:$P$2419,$I$51,FALSE)</f>
        <v>0.66500000000000004</v>
      </c>
      <c r="J66" s="322">
        <f>VLOOKUP($A66&amp;"CP LF",'E11 - 2012 09 Final'!$A$46:$P$2419,$J$51,FALSE)</f>
        <v>0.65659999999999996</v>
      </c>
      <c r="K66" s="322">
        <f>VLOOKUP($A66&amp;"CP LF",'E11 - 2012 09 Final'!$A$46:$P$2419,$K$51,FALSE)</f>
        <v>0.63139999999999996</v>
      </c>
      <c r="L66" s="322">
        <f>VLOOKUP($A66&amp;"CP LF",'E11 - 2012 09 Final'!$A$46:$P$2419,$L$51,FALSE)</f>
        <v>0.64570000000000005</v>
      </c>
      <c r="M66" s="322">
        <f>VLOOKUP($A66&amp;"CP LF",'E11 - 2012 09 Final'!$A$46:$P$2419,$M$51,FALSE)</f>
        <v>0.64900000000000002</v>
      </c>
      <c r="N66" s="322">
        <f>VLOOKUP($A66&amp;"CP LF",'E11 - 2012 09 Final'!$A$46:$P$2419,$N$51,FALSE)</f>
        <v>0.63939999999999997</v>
      </c>
      <c r="O66" s="117"/>
      <c r="P66" s="323"/>
    </row>
    <row r="67" spans="1:16">
      <c r="A67" s="316" t="s">
        <v>35</v>
      </c>
      <c r="B67" s="43" t="s">
        <v>53</v>
      </c>
      <c r="C67" s="322">
        <f>VLOOKUP($A67&amp;"CP LF",'E11 - 2012 09 Final'!$A$46:$P$2419,$C$51,FALSE)</f>
        <v>4.7222</v>
      </c>
      <c r="D67" s="322">
        <f>VLOOKUP($A67&amp;"CP LF",'E11 - 2012 09 Final'!$A$46:$P$2419,$D$51,FALSE)</f>
        <v>0</v>
      </c>
      <c r="E67" s="322">
        <f>VLOOKUP($A67&amp;"CP LF",'E11 - 2012 09 Final'!$A$46:$P$2419,$E$51,FALSE)</f>
        <v>0</v>
      </c>
      <c r="F67" s="322">
        <f>VLOOKUP($A67&amp;"CP LF",'E11 - 2012 09 Final'!$A$46:$P$2419,$F$51,FALSE)</f>
        <v>0</v>
      </c>
      <c r="G67" s="322">
        <f>VLOOKUP($A67&amp;"CP LF",'E11 - 2012 09 Final'!$A$46:$P$2419,$G$51,FALSE)</f>
        <v>0</v>
      </c>
      <c r="H67" s="322">
        <f>VLOOKUP($A67&amp;"CP LF",'E11 - 2012 09 Final'!$A$46:$P$2419,$H$51,FALSE)</f>
        <v>0</v>
      </c>
      <c r="I67" s="322">
        <f>VLOOKUP($A67&amp;"CP LF",'E11 - 2012 09 Final'!$A$46:$P$2419,$I$51,FALSE)</f>
        <v>0</v>
      </c>
      <c r="J67" s="322">
        <f>VLOOKUP($A67&amp;"CP LF",'E11 - 2012 09 Final'!$A$46:$P$2419,$J$51,FALSE)</f>
        <v>0</v>
      </c>
      <c r="K67" s="322">
        <f>VLOOKUP($A67&amp;"CP LF",'E11 - 2012 09 Final'!$A$46:$P$2419,$K$51,FALSE)</f>
        <v>0</v>
      </c>
      <c r="L67" s="322">
        <f>VLOOKUP($A67&amp;"CP LF",'E11 - 2012 09 Final'!$A$46:$P$2419,$L$51,FALSE)</f>
        <v>0</v>
      </c>
      <c r="M67" s="322">
        <f>VLOOKUP($A67&amp;"CP LF",'E11 - 2012 09 Final'!$A$46:$P$2419,$M$51,FALSE)</f>
        <v>0.54569999999999996</v>
      </c>
      <c r="N67" s="322">
        <f>VLOOKUP($A67&amp;"CP LF",'E11 - 2012 09 Final'!$A$46:$P$2419,$N$51,FALSE)</f>
        <v>0.55869999999999997</v>
      </c>
      <c r="O67" s="117"/>
      <c r="P67" s="323"/>
    </row>
    <row r="68" spans="1:16">
      <c r="A68" s="316" t="s">
        <v>38</v>
      </c>
      <c r="B68" s="43" t="s">
        <v>55</v>
      </c>
      <c r="C68" s="322">
        <f>VLOOKUP($A68&amp;"CP LF",'E11 - 2012 09 Final'!$A$46:$P$2419,$C$51,FALSE)</f>
        <v>1</v>
      </c>
      <c r="D68" s="322">
        <f>VLOOKUP($A68&amp;"CP LF",'E11 - 2012 09 Final'!$A$46:$P$2419,$D$51,FALSE)</f>
        <v>1</v>
      </c>
      <c r="E68" s="322">
        <f>VLOOKUP($A68&amp;"CP LF",'E11 - 2012 09 Final'!$A$46:$P$2419,$E$51,FALSE)</f>
        <v>1</v>
      </c>
      <c r="F68" s="322">
        <f>VLOOKUP($A68&amp;"CP LF",'E11 - 2012 09 Final'!$A$46:$P$2419,$F$51,FALSE)</f>
        <v>1</v>
      </c>
      <c r="G68" s="322">
        <f>VLOOKUP($A68&amp;"CP LF",'E11 - 2012 09 Final'!$A$46:$P$2419,$G$51,FALSE)</f>
        <v>1</v>
      </c>
      <c r="H68" s="322">
        <f>VLOOKUP($A68&amp;"CP LF",'E11 - 2012 09 Final'!$A$46:$P$2419,$H$51,FALSE)</f>
        <v>1</v>
      </c>
      <c r="I68" s="322">
        <f>VLOOKUP($A68&amp;"CP LF",'E11 - 2012 09 Final'!$A$46:$P$2419,$I$51,FALSE)</f>
        <v>1</v>
      </c>
      <c r="J68" s="322">
        <f>VLOOKUP($A68&amp;"CP LF",'E11 - 2012 09 Final'!$A$46:$P$2419,$J$51,FALSE)</f>
        <v>1</v>
      </c>
      <c r="K68" s="322">
        <f>VLOOKUP($A68&amp;"CP LF",'E11 - 2012 09 Final'!$A$46:$P$2419,$K$51,FALSE)</f>
        <v>1</v>
      </c>
      <c r="L68" s="322">
        <f>VLOOKUP($A68&amp;"CP LF",'E11 - 2012 09 Final'!$A$46:$P$2419,$L$51,FALSE)</f>
        <v>1</v>
      </c>
      <c r="M68" s="322">
        <f>VLOOKUP($A68&amp;"CP LF",'E11 - 2012 09 Final'!$A$46:$P$2419,$M$51,FALSE)</f>
        <v>0.99860000000000004</v>
      </c>
      <c r="N68" s="322">
        <f>VLOOKUP($A68&amp;"CP LF",'E11 - 2012 09 Final'!$A$46:$P$2419,$N$51,FALSE)</f>
        <v>1</v>
      </c>
      <c r="O68" s="117"/>
      <c r="P68" s="323"/>
    </row>
    <row r="69" spans="1:16">
      <c r="A69" t="s">
        <v>40</v>
      </c>
      <c r="B69" s="43" t="s">
        <v>87</v>
      </c>
      <c r="C69" s="322">
        <f>VLOOKUP($A69&amp;"CP LF",'E11 - 2012 09 Final'!$A$46:$P$2419,$C$51,FALSE)</f>
        <v>0</v>
      </c>
      <c r="D69" s="322">
        <f>VLOOKUP($A69&amp;"CP LF",'E11 - 2012 09 Final'!$A$46:$P$2419,$D$51,FALSE)</f>
        <v>0</v>
      </c>
      <c r="E69" s="322">
        <f>VLOOKUP($A69&amp;"CP LF",'E11 - 2012 09 Final'!$A$46:$P$2419,$E$51,FALSE)</f>
        <v>0.84030000000000005</v>
      </c>
      <c r="F69" s="322">
        <f>VLOOKUP($A69&amp;"CP LF",'E11 - 2012 09 Final'!$A$46:$P$2419,$F$51,FALSE)</f>
        <v>0.92110000000000003</v>
      </c>
      <c r="G69" s="322">
        <f>VLOOKUP($A69&amp;"CP LF",'E11 - 2012 09 Final'!$A$46:$P$2419,$G$51,FALSE)</f>
        <v>0.7379</v>
      </c>
      <c r="H69" s="322">
        <f>VLOOKUP($A69&amp;"CP LF",'E11 - 2012 09 Final'!$A$46:$P$2419,$H$51,FALSE)</f>
        <v>0.69640000000000002</v>
      </c>
      <c r="I69" s="322">
        <f>VLOOKUP($A69&amp;"CP LF",'E11 - 2012 09 Final'!$A$46:$P$2419,$I$51,FALSE)</f>
        <v>0.78359999999999996</v>
      </c>
      <c r="J69" s="322">
        <f>VLOOKUP($A69&amp;"CP LF",'E11 - 2012 09 Final'!$A$46:$P$2419,$J$51,FALSE)</f>
        <v>0.77639999999999998</v>
      </c>
      <c r="K69" s="322">
        <f>VLOOKUP($A69&amp;"CP LF",'E11 - 2012 09 Final'!$A$46:$P$2419,$K$51,FALSE)</f>
        <v>2.9742000000000002</v>
      </c>
      <c r="L69" s="322">
        <f>VLOOKUP($A69&amp;"CP LF",'E11 - 2012 09 Final'!$A$46:$P$2419,$L$51,FALSE)</f>
        <v>0.3669</v>
      </c>
      <c r="M69" s="322">
        <f>VLOOKUP($A69&amp;"CP LF",'E11 - 2012 09 Final'!$A$46:$P$2419,$M$51,FALSE)</f>
        <v>0.16450000000000001</v>
      </c>
      <c r="N69" s="322">
        <f>VLOOKUP($A69&amp;"CP LF",'E11 - 2012 09 Final'!$A$46:$P$2419,$N$51,FALSE)</f>
        <v>1.3023</v>
      </c>
      <c r="O69" s="117"/>
      <c r="P69" s="323"/>
    </row>
    <row r="70" spans="1:16">
      <c r="A70" t="s">
        <v>45</v>
      </c>
      <c r="B70" s="43" t="s">
        <v>88</v>
      </c>
      <c r="C70" s="322">
        <f>VLOOKUP($A70&amp;"CP LF",'E11 - 2012 09 Final'!$A$46:$P$2419,$C$51,FALSE)</f>
        <v>0.58299999999999996</v>
      </c>
      <c r="D70" s="322">
        <f>VLOOKUP($A70&amp;"CP LF",'E11 - 2012 09 Final'!$A$46:$P$2419,$D$51,FALSE)</f>
        <v>1.0995999999999999</v>
      </c>
      <c r="E70" s="322">
        <f>VLOOKUP($A70&amp;"CP LF",'E11 - 2012 09 Final'!$A$46:$P$2419,$E$51,FALSE)</f>
        <v>0.63060000000000005</v>
      </c>
      <c r="F70" s="322">
        <f>VLOOKUP($A70&amp;"CP LF",'E11 - 2012 09 Final'!$A$46:$P$2419,$F$51,FALSE)</f>
        <v>32.7498</v>
      </c>
      <c r="G70" s="322">
        <f>VLOOKUP($A70&amp;"CP LF",'E11 - 2012 09 Final'!$A$46:$P$2419,$G$51,FALSE)</f>
        <v>1.1923999999999999</v>
      </c>
      <c r="H70" s="322">
        <f>VLOOKUP($A70&amp;"CP LF",'E11 - 2012 09 Final'!$A$46:$P$2419,$H$51,FALSE)</f>
        <v>1.7798</v>
      </c>
      <c r="I70" s="322">
        <f>VLOOKUP($A70&amp;"CP LF",'E11 - 2012 09 Final'!$A$46:$P$2419,$I$51,FALSE)</f>
        <v>0.6099</v>
      </c>
      <c r="J70" s="322">
        <f>VLOOKUP($A70&amp;"CP LF",'E11 - 2012 09 Final'!$A$46:$P$2419,$J$51,FALSE)</f>
        <v>2.0154999999999998</v>
      </c>
      <c r="K70" s="322">
        <f>VLOOKUP($A70&amp;"CP LF",'E11 - 2012 09 Final'!$A$46:$P$2419,$K$51,FALSE)</f>
        <v>0.74619999999999997</v>
      </c>
      <c r="L70" s="322">
        <f>VLOOKUP($A70&amp;"CP LF",'E11 - 2012 09 Final'!$A$46:$P$2419,$L$51,FALSE)</f>
        <v>5.5229999999999997</v>
      </c>
      <c r="M70" s="322">
        <f>VLOOKUP($A70&amp;"CP LF",'E11 - 2012 09 Final'!$A$46:$P$2419,$M$51,FALSE)</f>
        <v>1.8842000000000001</v>
      </c>
      <c r="N70" s="322">
        <f>VLOOKUP($A70&amp;"CP LF",'E11 - 2012 09 Final'!$A$46:$P$2419,$N$51,FALSE)</f>
        <v>1.5677000000000001</v>
      </c>
      <c r="O70" s="117"/>
      <c r="P70" s="323"/>
    </row>
    <row r="71" spans="1:16">
      <c r="C71" s="48"/>
      <c r="D71" s="48"/>
      <c r="E71" s="48"/>
      <c r="F71" s="48"/>
      <c r="G71" s="48"/>
      <c r="H71" s="48"/>
      <c r="I71" s="48"/>
      <c r="J71" s="48"/>
      <c r="K71" s="48"/>
      <c r="L71" s="48"/>
      <c r="M71" s="48"/>
      <c r="N71" s="48"/>
      <c r="O71" s="324"/>
      <c r="P71" s="325"/>
    </row>
    <row r="72" spans="1:16">
      <c r="C72" s="48"/>
      <c r="D72" s="48"/>
      <c r="E72" s="48"/>
      <c r="F72" s="48"/>
      <c r="G72" s="48"/>
      <c r="H72" s="48"/>
      <c r="I72" s="48"/>
      <c r="J72" s="48"/>
      <c r="K72" s="48"/>
      <c r="L72" s="48"/>
      <c r="M72" s="48"/>
      <c r="N72" s="48"/>
      <c r="O72" s="324"/>
      <c r="P72" s="325"/>
    </row>
    <row r="73" spans="1:16">
      <c r="B73" s="42" t="s">
        <v>86</v>
      </c>
      <c r="C73" s="10"/>
      <c r="D73" s="10"/>
      <c r="E73" s="10"/>
      <c r="F73" s="10"/>
      <c r="G73" s="10"/>
      <c r="H73" s="10"/>
      <c r="I73" s="10"/>
      <c r="J73" s="10"/>
      <c r="K73" s="10"/>
      <c r="L73" s="10"/>
      <c r="M73" s="10"/>
      <c r="N73" s="10"/>
      <c r="O73" s="110"/>
      <c r="P73" s="110"/>
    </row>
    <row r="74" spans="1:16">
      <c r="A74" t="s">
        <v>600</v>
      </c>
      <c r="B74" s="43" t="s">
        <v>600</v>
      </c>
      <c r="C74" s="322" t="str">
        <f>VLOOKUP($A74&amp;"CP LF",'E11 - 2012 09 Final'!$A$46:$P$2419,$C$51,FALSE)</f>
        <v xml:space="preserve"> </v>
      </c>
      <c r="D74" s="322" t="str">
        <f>VLOOKUP($A74&amp;"CP LF",'E11 - 2012 09 Final'!$A$46:$P$2419,$D$51,FALSE)</f>
        <v xml:space="preserve"> </v>
      </c>
      <c r="E74" s="322" t="str">
        <f>VLOOKUP($A74&amp;"CP LF",'E11 - 2012 09 Final'!$A$46:$P$2419,$E$51,FALSE)</f>
        <v xml:space="preserve"> </v>
      </c>
      <c r="F74" s="322" t="str">
        <f>VLOOKUP($A74&amp;"CP LF",'E11 - 2012 09 Final'!$A$46:$P$2419,$F$51,FALSE)</f>
        <v xml:space="preserve"> </v>
      </c>
      <c r="G74" s="322">
        <f>VLOOKUP($A74&amp;"CP LF",'E11 - 2012 09 Final'!$A$46:$P$2419,$G$51,FALSE)</f>
        <v>0.58040000000000003</v>
      </c>
      <c r="H74" s="322">
        <f>VLOOKUP($A74&amp;"CP LF",'E11 - 2012 09 Final'!$A$46:$P$2419,$H$51,FALSE)</f>
        <v>0.6613</v>
      </c>
      <c r="I74" s="322">
        <f>VLOOKUP($A74&amp;"CP LF",'E11 - 2012 09 Final'!$A$46:$P$2419,$I$51,FALSE)</f>
        <v>0.73370000000000002</v>
      </c>
      <c r="J74" s="322">
        <f>VLOOKUP($A74&amp;"CP LF",'E11 - 2012 09 Final'!$A$46:$P$2419,$J$51,FALSE)</f>
        <v>0.83950000000000002</v>
      </c>
      <c r="K74" s="322">
        <f>VLOOKUP($A74&amp;"CP LF",'E11 - 2012 09 Final'!$A$46:$P$2419,$K$51,FALSE)</f>
        <v>0.72470000000000001</v>
      </c>
      <c r="L74" s="322">
        <f>VLOOKUP($A74&amp;"CP LF",'E11 - 2012 09 Final'!$A$46:$P$2419,$L$51,FALSE)</f>
        <v>0.68589999999999995</v>
      </c>
      <c r="M74" s="322">
        <f>VLOOKUP($A74&amp;"CP LF",'E11 - 2012 09 Final'!$A$46:$P$2419,$M$51,FALSE)</f>
        <v>0.86309999999999998</v>
      </c>
      <c r="N74" s="322">
        <f>VLOOKUP($A74&amp;"CP LF",'E11 - 2012 09 Final'!$A$46:$P$2419,$N$51,FALSE)</f>
        <v>0.87039999999999995</v>
      </c>
      <c r="O74" s="117"/>
      <c r="P74" s="323"/>
    </row>
    <row r="75" spans="1:16">
      <c r="A75" t="s">
        <v>245</v>
      </c>
      <c r="B75" s="43" t="s">
        <v>980</v>
      </c>
      <c r="C75" s="322">
        <f>VLOOKUP($A75&amp;"CP LF",'E11 - 2012 09 Final'!$A$46:$P$2419,$C$51,FALSE)</f>
        <v>0.69840000000000002</v>
      </c>
      <c r="D75" s="322">
        <f>VLOOKUP($A75&amp;"CP LF",'E11 - 2012 09 Final'!$A$46:$P$2419,$D$51,FALSE)</f>
        <v>0.67789999999999995</v>
      </c>
      <c r="E75" s="322">
        <f>VLOOKUP($A75&amp;"CP LF",'E11 - 2012 09 Final'!$A$46:$P$2419,$E$51,FALSE)</f>
        <v>0.77429999999999999</v>
      </c>
      <c r="F75" s="322">
        <f>VLOOKUP($A75&amp;"CP LF",'E11 - 2012 09 Final'!$A$46:$P$2419,$F$51,FALSE)</f>
        <v>0.67190000000000005</v>
      </c>
      <c r="G75" s="322">
        <f>VLOOKUP($A75&amp;"CP LF",'E11 - 2012 09 Final'!$A$46:$P$2419,$G$51,FALSE)</f>
        <v>0.71579999999999999</v>
      </c>
      <c r="H75" s="322">
        <f>VLOOKUP($A75&amp;"CP LF",'E11 - 2012 09 Final'!$A$46:$P$2419,$H$51,FALSE)</f>
        <v>0.79339999999999999</v>
      </c>
      <c r="I75" s="322">
        <f>VLOOKUP($A75&amp;"CP LF",'E11 - 2012 09 Final'!$A$46:$P$2419,$I$51,FALSE)</f>
        <v>0.71289999999999998</v>
      </c>
      <c r="J75" s="322">
        <f>VLOOKUP($A75&amp;"CP LF",'E11 - 2012 09 Final'!$A$46:$P$2419,$J$51,FALSE)</f>
        <v>0.7278</v>
      </c>
      <c r="K75" s="322">
        <f>VLOOKUP($A75&amp;"CP LF",'E11 - 2012 09 Final'!$A$46:$P$2419,$K$51,FALSE)</f>
        <v>0.69399999999999995</v>
      </c>
      <c r="L75" s="322">
        <f>VLOOKUP($A75&amp;"CP LF",'E11 - 2012 09 Final'!$A$46:$P$2419,$L$51,FALSE)</f>
        <v>0.66749999999999998</v>
      </c>
      <c r="M75" s="322">
        <f>VLOOKUP($A75&amp;"CP LF",'E11 - 2012 09 Final'!$A$46:$P$2419,$M$51,FALSE)</f>
        <v>0.74409999999999998</v>
      </c>
      <c r="N75" s="322">
        <f>VLOOKUP($A75&amp;"CP LF",'E11 - 2012 09 Final'!$A$46:$P$2419,$N$51,FALSE)</f>
        <v>0.71819999999999995</v>
      </c>
      <c r="O75" s="117"/>
      <c r="P75" s="323"/>
    </row>
    <row r="76" spans="1:16">
      <c r="A76" t="s">
        <v>242</v>
      </c>
      <c r="B76" s="43" t="s">
        <v>488</v>
      </c>
      <c r="C76" s="322">
        <f>VLOOKUP($A76&amp;"CP LF",'E11 - 2012 09 Final'!$A$46:$P$2419,$C$51,FALSE)</f>
        <v>0.48120000000000002</v>
      </c>
      <c r="D76" s="322">
        <f>VLOOKUP($A76&amp;"CP LF",'E11 - 2012 09 Final'!$A$46:$P$2419,$D$51,FALSE)</f>
        <v>0.5101</v>
      </c>
      <c r="E76" s="322">
        <f>VLOOKUP($A76&amp;"CP LF",'E11 - 2012 09 Final'!$A$46:$P$2419,$E$51,FALSE)</f>
        <v>0.51139999999999997</v>
      </c>
      <c r="F76" s="322">
        <f>VLOOKUP($A76&amp;"CP LF",'E11 - 2012 09 Final'!$A$46:$P$2419,$F$51,FALSE)</f>
        <v>0.53190000000000004</v>
      </c>
      <c r="G76" s="322">
        <f>VLOOKUP($A76&amp;"CP LF",'E11 - 2012 09 Final'!$A$46:$P$2419,$G$51,FALSE)</f>
        <v>0.6008</v>
      </c>
      <c r="H76" s="322">
        <f>VLOOKUP($A76&amp;"CP LF",'E11 - 2012 09 Final'!$A$46:$P$2419,$H$51,FALSE)</f>
        <v>0.65</v>
      </c>
      <c r="I76" s="322">
        <f>VLOOKUP($A76&amp;"CP LF",'E11 - 2012 09 Final'!$A$46:$P$2419,$I$51,FALSE)</f>
        <v>0.6613</v>
      </c>
      <c r="J76" s="322">
        <f>VLOOKUP($A76&amp;"CP LF",'E11 - 2012 09 Final'!$A$46:$P$2419,$J$51,FALSE)</f>
        <v>0.68149999999999999</v>
      </c>
      <c r="K76" s="322">
        <f>VLOOKUP($A76&amp;"CP LF",'E11 - 2012 09 Final'!$A$46:$P$2419,$K$51,FALSE)</f>
        <v>0.65</v>
      </c>
      <c r="L76" s="322">
        <f>VLOOKUP($A76&amp;"CP LF",'E11 - 2012 09 Final'!$A$46:$P$2419,$L$51,FALSE)</f>
        <v>0.57930000000000004</v>
      </c>
      <c r="M76" s="322">
        <f>VLOOKUP($A76&amp;"CP LF",'E11 - 2012 09 Final'!$A$46:$P$2419,$M$51,FALSE)</f>
        <v>0.5111</v>
      </c>
      <c r="N76" s="322">
        <f>VLOOKUP($A76&amp;"CP LF",'E11 - 2012 09 Final'!$A$46:$P$2419,$N$51,FALSE)</f>
        <v>0.48120000000000002</v>
      </c>
      <c r="O76" s="117"/>
      <c r="P76" s="323"/>
    </row>
    <row r="77" spans="1:16">
      <c r="A77" t="s">
        <v>658</v>
      </c>
      <c r="B77" s="43" t="s">
        <v>981</v>
      </c>
      <c r="C77" s="322">
        <f>VLOOKUP($A77&amp;"CP LF",'E11 - 2012 09 Final'!$A$46:$P$2419,$C$51,FALSE)</f>
        <v>0.53769999999999996</v>
      </c>
      <c r="D77" s="322">
        <f>VLOOKUP($A77&amp;"CP LF",'E11 - 2012 09 Final'!$A$46:$P$2419,$D$51,FALSE)</f>
        <v>0.69879999999999998</v>
      </c>
      <c r="E77" s="322">
        <f>VLOOKUP($A77&amp;"CP LF",'E11 - 2012 09 Final'!$A$46:$P$2419,$E$51,FALSE)</f>
        <v>0.69440000000000002</v>
      </c>
      <c r="F77" s="322">
        <f>VLOOKUP($A77&amp;"CP LF",'E11 - 2012 09 Final'!$A$46:$P$2419,$F$51,FALSE)</f>
        <v>0.64270000000000005</v>
      </c>
      <c r="G77" s="322">
        <f>VLOOKUP($A77&amp;"CP LF",'E11 - 2012 09 Final'!$A$46:$P$2419,$G$51,FALSE)</f>
        <v>0.6804</v>
      </c>
      <c r="H77" s="322">
        <f>VLOOKUP($A77&amp;"CP LF",'E11 - 2012 09 Final'!$A$46:$P$2419,$H$51,FALSE)</f>
        <v>0.70920000000000005</v>
      </c>
      <c r="I77" s="322">
        <f>VLOOKUP($A77&amp;"CP LF",'E11 - 2012 09 Final'!$A$46:$P$2419,$I$51,FALSE)</f>
        <v>0.67069999999999996</v>
      </c>
      <c r="J77" s="322">
        <f>VLOOKUP($A77&amp;"CP LF",'E11 - 2012 09 Final'!$A$46:$P$2419,$J$51,FALSE)</f>
        <v>0.69399999999999995</v>
      </c>
      <c r="K77" s="322">
        <f>VLOOKUP($A77&amp;"CP LF",'E11 - 2012 09 Final'!$A$46:$P$2419,$K$51,FALSE)</f>
        <v>0.67559999999999998</v>
      </c>
      <c r="L77" s="322">
        <f>VLOOKUP($A77&amp;"CP LF",'E11 - 2012 09 Final'!$A$46:$P$2419,$L$51,FALSE)</f>
        <v>0.63429999999999997</v>
      </c>
      <c r="M77" s="322">
        <f>VLOOKUP($A77&amp;"CP LF",'E11 - 2012 09 Final'!$A$46:$P$2419,$M$51,FALSE)</f>
        <v>0.74619999999999997</v>
      </c>
      <c r="N77" s="322">
        <f>VLOOKUP($A77&amp;"CP LF",'E11 - 2012 09 Final'!$A$46:$P$2419,$N$51,FALSE)</f>
        <v>0.67400000000000004</v>
      </c>
      <c r="O77" s="117"/>
      <c r="P77" s="323"/>
    </row>
    <row r="78" spans="1:16">
      <c r="A78" t="s">
        <v>7</v>
      </c>
      <c r="B78" s="43" t="s">
        <v>984</v>
      </c>
      <c r="C78" s="322">
        <f>VLOOKUP($A78&amp;"CP LF",'E11 - 2012 09 Final'!$A$46:$P$2419,$C$51,FALSE)</f>
        <v>0.78759999999999997</v>
      </c>
      <c r="D78" s="322">
        <f>VLOOKUP($A78&amp;"CP LF",'E11 - 2012 09 Final'!$A$46:$P$2419,$D$51,FALSE)</f>
        <v>0.57050000000000001</v>
      </c>
      <c r="E78" s="322">
        <f>VLOOKUP($A78&amp;"CP LF",'E11 - 2012 09 Final'!$A$46:$P$2419,$E$51,FALSE)</f>
        <v>2.1840000000000002</v>
      </c>
      <c r="F78" s="322">
        <f>VLOOKUP($A78&amp;"CP LF",'E11 - 2012 09 Final'!$A$46:$P$2419,$F$51,FALSE)</f>
        <v>1.2199</v>
      </c>
      <c r="G78" s="322">
        <f>VLOOKUP($A78&amp;"CP LF",'E11 - 2012 09 Final'!$A$46:$P$2419,$G$51,FALSE)</f>
        <v>0.78069999999999995</v>
      </c>
      <c r="H78" s="322">
        <f>VLOOKUP($A78&amp;"CP LF",'E11 - 2012 09 Final'!$A$46:$P$2419,$H$51,FALSE)</f>
        <v>0.82430000000000003</v>
      </c>
      <c r="I78" s="322">
        <f>VLOOKUP($A78&amp;"CP LF",'E11 - 2012 09 Final'!$A$46:$P$2419,$I$51,FALSE)</f>
        <v>1.2324999999999999</v>
      </c>
      <c r="J78" s="322">
        <f>VLOOKUP($A78&amp;"CP LF",'E11 - 2012 09 Final'!$A$46:$P$2419,$J$51,FALSE)</f>
        <v>1.8427</v>
      </c>
      <c r="K78" s="322">
        <f>VLOOKUP($A78&amp;"CP LF",'E11 - 2012 09 Final'!$A$46:$P$2419,$K$51,FALSE)</f>
        <v>0.97650000000000003</v>
      </c>
      <c r="L78" s="322">
        <f>VLOOKUP($A78&amp;"CP LF",'E11 - 2012 09 Final'!$A$46:$P$2419,$L$51,FALSE)</f>
        <v>1.9484999999999999</v>
      </c>
      <c r="M78" s="322">
        <f>VLOOKUP($A78&amp;"CP LF",'E11 - 2012 09 Final'!$A$46:$P$2419,$M$51,FALSE)</f>
        <v>1.1818</v>
      </c>
      <c r="N78" s="322">
        <f>VLOOKUP($A78&amp;"CP LF",'E11 - 2012 09 Final'!$A$46:$P$2419,$N$51,FALSE)</f>
        <v>1.2114</v>
      </c>
      <c r="O78" s="117"/>
      <c r="P78" s="323"/>
    </row>
    <row r="79" spans="1:16">
      <c r="A79" t="s">
        <v>721</v>
      </c>
      <c r="B79" s="43" t="s">
        <v>721</v>
      </c>
      <c r="C79" s="322">
        <f>VLOOKUP($A79&amp;"CP LF",'E11 - 2012 09 Final'!$A$46:$P$2419,$C$51,FALSE)</f>
        <v>0.48080000000000001</v>
      </c>
      <c r="D79" s="322">
        <f>VLOOKUP($A79&amp;"CP LF",'E11 - 2012 09 Final'!$A$46:$P$2419,$D$51,FALSE)</f>
        <v>0.64449999999999996</v>
      </c>
      <c r="E79" s="322">
        <f>VLOOKUP($A79&amp;"CP LF",'E11 - 2012 09 Final'!$A$46:$P$2419,$E$51,FALSE)</f>
        <v>0.62290000000000001</v>
      </c>
      <c r="F79" s="322">
        <f>VLOOKUP($A79&amp;"CP LF",'E11 - 2012 09 Final'!$A$46:$P$2419,$F$51,FALSE)</f>
        <v>0.62770000000000004</v>
      </c>
      <c r="G79" s="322">
        <f>VLOOKUP($A79&amp;"CP LF",'E11 - 2012 09 Final'!$A$46:$P$2419,$G$51,FALSE)</f>
        <v>0.62649999999999995</v>
      </c>
      <c r="H79" s="322">
        <f>VLOOKUP($A79&amp;"CP LF",'E11 - 2012 09 Final'!$A$46:$P$2419,$H$51,FALSE)</f>
        <v>0.64949999999999997</v>
      </c>
      <c r="I79" s="322">
        <f>VLOOKUP($A79&amp;"CP LF",'E11 - 2012 09 Final'!$A$46:$P$2419,$I$51,FALSE)</f>
        <v>0.66210000000000002</v>
      </c>
      <c r="J79" s="322">
        <f>VLOOKUP($A79&amp;"CP LF",'E11 - 2012 09 Final'!$A$46:$P$2419,$J$51,FALSE)</f>
        <v>0.65280000000000005</v>
      </c>
      <c r="K79" s="322">
        <f>VLOOKUP($A79&amp;"CP LF",'E11 - 2012 09 Final'!$A$46:$P$2419,$K$51,FALSE)</f>
        <v>0.73750000000000004</v>
      </c>
      <c r="L79" s="322">
        <f>VLOOKUP($A79&amp;"CP LF",'E11 - 2012 09 Final'!$A$46:$P$2419,$L$51,FALSE)</f>
        <v>0.624</v>
      </c>
      <c r="M79" s="322">
        <f>VLOOKUP($A79&amp;"CP LF",'E11 - 2012 09 Final'!$A$46:$P$2419,$M$51,FALSE)</f>
        <v>0.74450000000000005</v>
      </c>
      <c r="N79" s="322">
        <f>VLOOKUP($A79&amp;"CP LF",'E11 - 2012 09 Final'!$A$46:$P$2419,$N$51,FALSE)</f>
        <v>0.6734</v>
      </c>
      <c r="O79" s="117"/>
      <c r="P79" s="323"/>
    </row>
    <row r="88" spans="1:16" ht="21">
      <c r="B88" s="475" t="s">
        <v>158</v>
      </c>
      <c r="C88" s="475"/>
      <c r="D88" s="475"/>
      <c r="E88" s="475"/>
      <c r="F88" s="475"/>
      <c r="G88" s="475"/>
      <c r="H88" s="475"/>
      <c r="I88" s="475"/>
      <c r="J88" s="475"/>
      <c r="K88" s="475"/>
      <c r="L88" s="475"/>
      <c r="M88" s="475"/>
      <c r="N88" s="475"/>
      <c r="O88" s="475"/>
      <c r="P88" s="475"/>
    </row>
    <row r="89" spans="1:16" ht="17.399999999999999">
      <c r="B89" s="474" t="str">
        <f>+MANUAL!$B$6 &amp;" as Calculated by LodeStar Except as Noted"</f>
        <v>2013 as Calculated by LodeStar Except as Noted</v>
      </c>
      <c r="C89" s="474"/>
      <c r="D89" s="474"/>
      <c r="E89" s="474"/>
      <c r="F89" s="474"/>
      <c r="G89" s="474"/>
      <c r="H89" s="474"/>
      <c r="I89" s="474"/>
      <c r="J89" s="474"/>
      <c r="K89" s="474"/>
      <c r="L89" s="474"/>
      <c r="M89" s="474"/>
      <c r="N89" s="474"/>
      <c r="O89" s="474"/>
      <c r="P89" s="474"/>
    </row>
    <row r="90" spans="1:16" ht="13.8" thickBot="1">
      <c r="B90" s="309"/>
      <c r="C90" s="309"/>
      <c r="D90" s="309"/>
      <c r="E90" s="309"/>
      <c r="F90" s="309"/>
      <c r="G90" s="309"/>
      <c r="H90" s="309"/>
      <c r="I90" s="309"/>
      <c r="J90" s="309"/>
      <c r="K90" s="309"/>
      <c r="L90" s="309"/>
      <c r="M90" s="309"/>
      <c r="N90" s="309"/>
      <c r="O90" s="309"/>
      <c r="P90" s="309"/>
    </row>
    <row r="91" spans="1:16">
      <c r="C91" s="14"/>
      <c r="D91" s="15"/>
      <c r="E91" s="16"/>
      <c r="F91" s="17"/>
      <c r="G91" s="18"/>
      <c r="H91" s="19"/>
      <c r="I91" s="20"/>
      <c r="J91" s="21"/>
      <c r="K91" s="22"/>
      <c r="L91" s="23"/>
      <c r="M91" s="24"/>
      <c r="N91" s="326"/>
      <c r="O91" s="110"/>
      <c r="P91" s="314"/>
    </row>
    <row r="92" spans="1:16" ht="13.8" thickBot="1">
      <c r="C92" s="28" t="s">
        <v>70</v>
      </c>
      <c r="D92" s="29" t="s">
        <v>71</v>
      </c>
      <c r="E92" s="30" t="s">
        <v>72</v>
      </c>
      <c r="F92" s="31" t="s">
        <v>73</v>
      </c>
      <c r="G92" s="32" t="s">
        <v>74</v>
      </c>
      <c r="H92" s="33" t="s">
        <v>75</v>
      </c>
      <c r="I92" s="34" t="s">
        <v>76</v>
      </c>
      <c r="J92" s="35" t="s">
        <v>77</v>
      </c>
      <c r="K92" s="36" t="s">
        <v>78</v>
      </c>
      <c r="L92" s="37" t="s">
        <v>79</v>
      </c>
      <c r="M92" s="38" t="s">
        <v>80</v>
      </c>
      <c r="N92" s="327" t="s">
        <v>81</v>
      </c>
      <c r="O92" s="314"/>
      <c r="P92" s="314"/>
    </row>
    <row r="93" spans="1:16" hidden="1">
      <c r="C93">
        <v>4</v>
      </c>
      <c r="D93">
        <f>C93+1</f>
        <v>5</v>
      </c>
      <c r="E93">
        <f t="shared" ref="E93:N93" si="7">D93+1</f>
        <v>6</v>
      </c>
      <c r="F93">
        <f t="shared" si="7"/>
        <v>7</v>
      </c>
      <c r="G93">
        <f t="shared" si="7"/>
        <v>8</v>
      </c>
      <c r="H93">
        <f t="shared" si="7"/>
        <v>9</v>
      </c>
      <c r="I93">
        <f t="shared" si="7"/>
        <v>10</v>
      </c>
      <c r="J93">
        <f t="shared" si="7"/>
        <v>11</v>
      </c>
      <c r="K93">
        <f t="shared" si="7"/>
        <v>12</v>
      </c>
      <c r="L93">
        <f t="shared" si="7"/>
        <v>13</v>
      </c>
      <c r="M93">
        <f t="shared" si="7"/>
        <v>14</v>
      </c>
      <c r="N93">
        <f t="shared" si="7"/>
        <v>15</v>
      </c>
      <c r="O93" s="110"/>
      <c r="P93" s="110"/>
    </row>
    <row r="94" spans="1:16">
      <c r="O94" s="110"/>
      <c r="P94" s="110"/>
    </row>
    <row r="95" spans="1:16">
      <c r="B95" s="42" t="s">
        <v>83</v>
      </c>
      <c r="C95" s="5"/>
      <c r="D95" s="5"/>
      <c r="E95" s="5"/>
      <c r="F95" s="5"/>
      <c r="G95" s="5"/>
      <c r="H95" s="5"/>
      <c r="I95" s="5"/>
      <c r="J95" s="5"/>
      <c r="K95" s="5"/>
      <c r="L95" s="5"/>
      <c r="M95" s="5"/>
      <c r="N95" s="5"/>
      <c r="O95" s="117"/>
      <c r="P95" s="117"/>
    </row>
    <row r="96" spans="1:16">
      <c r="A96" t="s">
        <v>122</v>
      </c>
      <c r="B96" s="43" t="s">
        <v>84</v>
      </c>
      <c r="C96" s="322">
        <f>VLOOKUP($A96&amp;"CP LF",'E11 - 2013 09 Final'!$A$46:$P$1775,$C$93,FALSE)</f>
        <v>0.9052</v>
      </c>
      <c r="D96" s="322">
        <f>VLOOKUP($A96&amp;"CP LF",'E11 - 2013 09 Final'!$A$46:$P$1775,$D$93,FALSE)</f>
        <v>0.85229999999999995</v>
      </c>
      <c r="E96" s="322">
        <f>VLOOKUP($A96&amp;"CP LF",'E11 - 2013 09 Final'!$A$46:$P$1775,$E$93,FALSE)</f>
        <v>1.0053000000000001</v>
      </c>
      <c r="F96" s="322">
        <f>VLOOKUP($A96&amp;"CP LF",'E11 - 2013 09 Final'!$A$46:$P$1775,$F$93,FALSE)</f>
        <v>0.92100000000000004</v>
      </c>
      <c r="G96" s="322">
        <f>VLOOKUP($A96&amp;"CP LF",'E11 - 2013 09 Final'!$A$46:$P$1775,$G$93,FALSE)</f>
        <v>0.92630000000000001</v>
      </c>
      <c r="H96" s="322">
        <f>VLOOKUP($A96&amp;"CP LF",'E11 - 2013 09 Final'!$A$46:$P$1775,$H$93,FALSE)</f>
        <v>0.88670000000000004</v>
      </c>
      <c r="I96" s="322">
        <f>VLOOKUP($A96&amp;"CP LF",'E11 - 2013 09 Final'!$A$46:$P$1775,$I$93,FALSE)</f>
        <v>0.93500000000000005</v>
      </c>
      <c r="J96" s="322">
        <f>VLOOKUP($A96&amp;"CP LF",'E11 - 2013 09 Final'!$A$46:$P$1775,$J$93,FALSE)</f>
        <v>0.91490000000000005</v>
      </c>
      <c r="K96" s="322">
        <f>VLOOKUP($A96&amp;"CP LF",'E11 - 2013 09 Final'!$A$46:$P$1775,$K$93,FALSE)</f>
        <v>0.8962</v>
      </c>
      <c r="L96" s="322">
        <f>VLOOKUP($A96&amp;"CP LF",'E11 - 2013 09 Final'!$A$46:$P$1775,$L$93,FALSE)</f>
        <v>0.88790000000000002</v>
      </c>
      <c r="M96" s="322">
        <f>VLOOKUP($A96&amp;"CP LF",'E11 - 2013 09 Final'!$A$46:$P$1775,$M$93,FALSE)</f>
        <v>0.87919999999999998</v>
      </c>
      <c r="N96" s="322">
        <f>VLOOKUP($A96&amp;"CP LF",'E11 - 2013 09 Final'!$A$46:$P$1775,$N$93,FALSE)</f>
        <v>0.90839999999999999</v>
      </c>
      <c r="O96" s="117"/>
      <c r="P96" s="323"/>
    </row>
    <row r="97" spans="1:16">
      <c r="A97" t="s">
        <v>177</v>
      </c>
      <c r="B97" s="43" t="s">
        <v>85</v>
      </c>
      <c r="C97" s="322">
        <f>VLOOKUP($A97&amp;"CP LF",'E11 - 2013 09 Final'!$A$46:$P$1775,$C$93,FALSE)</f>
        <v>0.91139999999999999</v>
      </c>
      <c r="D97" s="322">
        <f>VLOOKUP($A97&amp;"CP LF",'E11 - 2013 09 Final'!$A$46:$P$1775,$D$93,FALSE)</f>
        <v>0.84919999999999995</v>
      </c>
      <c r="E97" s="322">
        <f>VLOOKUP($A97&amp;"CP LF",'E11 - 2013 09 Final'!$A$46:$P$1775,$E$93,FALSE)</f>
        <v>0.96150000000000002</v>
      </c>
      <c r="F97" s="322">
        <f>VLOOKUP($A97&amp;"CP LF",'E11 - 2013 09 Final'!$A$46:$P$1775,$F$93,FALSE)</f>
        <v>0.88629999999999998</v>
      </c>
      <c r="G97" s="322">
        <f>VLOOKUP($A97&amp;"CP LF",'E11 - 2013 09 Final'!$A$46:$P$1775,$G$93,FALSE)</f>
        <v>0.88890000000000002</v>
      </c>
      <c r="H97" s="322">
        <f>VLOOKUP($A97&amp;"CP LF",'E11 - 2013 09 Final'!$A$46:$P$1775,$H$93,FALSE)</f>
        <v>0.87980000000000003</v>
      </c>
      <c r="I97" s="322">
        <f>VLOOKUP($A97&amp;"CP LF",'E11 - 2013 09 Final'!$A$46:$P$1775,$I$93,FALSE)</f>
        <v>0.89390000000000003</v>
      </c>
      <c r="J97" s="322">
        <f>VLOOKUP($A97&amp;"CP LF",'E11 - 2013 09 Final'!$A$46:$P$1775,$J$93,FALSE)</f>
        <v>0.90920000000000001</v>
      </c>
      <c r="K97" s="322">
        <f>VLOOKUP($A97&amp;"CP LF",'E11 - 2013 09 Final'!$A$46:$P$1775,$K$93,FALSE)</f>
        <v>0.88260000000000005</v>
      </c>
      <c r="L97" s="322">
        <f>VLOOKUP($A97&amp;"CP LF",'E11 - 2013 09 Final'!$A$46:$P$1775,$L$93,FALSE)</f>
        <v>0.88390000000000002</v>
      </c>
      <c r="M97" s="322">
        <f>VLOOKUP($A97&amp;"CP LF",'E11 - 2013 09 Final'!$A$46:$P$1775,$M$93,FALSE)</f>
        <v>0.88890000000000002</v>
      </c>
      <c r="N97" s="322">
        <f>VLOOKUP($A97&amp;"CP LF",'E11 - 2013 09 Final'!$A$46:$P$1775,$N$93,FALSE)</f>
        <v>0.9264</v>
      </c>
      <c r="O97" s="117"/>
      <c r="P97" s="323"/>
    </row>
    <row r="98" spans="1:16">
      <c r="A98" t="s">
        <v>185</v>
      </c>
      <c r="B98" s="43" t="s">
        <v>50</v>
      </c>
      <c r="C98" s="322">
        <f>VLOOKUP($A98&amp;"CP LF",'E11 - 2013 09 Final'!$A$46:$P$1775,$C$93,FALSE)</f>
        <v>1.0362</v>
      </c>
      <c r="D98" s="322">
        <f>VLOOKUP($A98&amp;"CP LF",'E11 - 2013 09 Final'!$A$46:$P$1775,$D$93,FALSE)</f>
        <v>0.91869999999999996</v>
      </c>
      <c r="E98" s="322">
        <f>VLOOKUP($A98&amp;"CP LF",'E11 - 2013 09 Final'!$A$46:$P$1775,$E$93,FALSE)</f>
        <v>0.89729999999999999</v>
      </c>
      <c r="F98" s="322">
        <f>VLOOKUP($A98&amp;"CP LF",'E11 - 2013 09 Final'!$A$46:$P$1775,$F$93,FALSE)</f>
        <v>0.94240000000000002</v>
      </c>
      <c r="G98" s="322">
        <f>VLOOKUP($A98&amp;"CP LF",'E11 - 2013 09 Final'!$A$46:$P$1775,$G$93,FALSE)</f>
        <v>1.0003</v>
      </c>
      <c r="H98" s="322">
        <f>VLOOKUP($A98&amp;"CP LF",'E11 - 2013 09 Final'!$A$46:$P$1775,$H$93,FALSE)</f>
        <v>1.0016</v>
      </c>
      <c r="I98" s="322">
        <f>VLOOKUP($A98&amp;"CP LF",'E11 - 2013 09 Final'!$A$46:$P$1775,$I$93,FALSE)</f>
        <v>1.0609</v>
      </c>
      <c r="J98" s="322">
        <f>VLOOKUP($A98&amp;"CP LF",'E11 - 2013 09 Final'!$A$46:$P$1775,$J$93,FALSE)</f>
        <v>0.89629999999999999</v>
      </c>
      <c r="K98" s="322">
        <f>VLOOKUP($A98&amp;"CP LF",'E11 - 2013 09 Final'!$A$46:$P$1775,$K$93,FALSE)</f>
        <v>0.94820000000000004</v>
      </c>
      <c r="L98" s="322">
        <f>VLOOKUP($A98&amp;"CP LF",'E11 - 2013 09 Final'!$A$46:$P$1775,$L$93,FALSE)</f>
        <v>1.0004</v>
      </c>
      <c r="M98" s="322">
        <f>VLOOKUP($A98&amp;"CP LF",'E11 - 2013 09 Final'!$A$46:$P$1775,$M$93,FALSE)</f>
        <v>0.88670000000000004</v>
      </c>
      <c r="N98" s="322">
        <f>VLOOKUP($A98&amp;"CP LF",'E11 - 2013 09 Final'!$A$46:$P$1775,$N$93,FALSE)</f>
        <v>0.87760000000000005</v>
      </c>
      <c r="O98" s="117"/>
      <c r="P98" s="323"/>
    </row>
    <row r="99" spans="1:16">
      <c r="A99" t="s">
        <v>629</v>
      </c>
      <c r="B99" s="43" t="s">
        <v>49</v>
      </c>
      <c r="C99" s="322">
        <f>VLOOKUP($A99&amp;"CP LF",'E11 - 2013 09 Final'!$A$46:$P$1775,$C$93,FALSE)</f>
        <v>0.78120000000000001</v>
      </c>
      <c r="D99" s="322">
        <f>VLOOKUP($A99&amp;"CP LF",'E11 - 2013 09 Final'!$A$46:$P$1775,$D$93,FALSE)</f>
        <v>0.59399999999999997</v>
      </c>
      <c r="E99" s="322">
        <f>VLOOKUP($A99&amp;"CP LF",'E11 - 2013 09 Final'!$A$46:$P$1775,$E$93,FALSE)</f>
        <v>1.3512999999999999</v>
      </c>
      <c r="F99" s="322">
        <f>VLOOKUP($A99&amp;"CP LF",'E11 - 2013 09 Final'!$A$46:$P$1775,$F$93,FALSE)</f>
        <v>0.62739999999999996</v>
      </c>
      <c r="G99" s="322">
        <f>VLOOKUP($A99&amp;"CP LF",'E11 - 2013 09 Final'!$A$46:$P$1775,$G$93,FALSE)</f>
        <v>0.63819999999999999</v>
      </c>
      <c r="H99" s="322">
        <f>VLOOKUP($A99&amp;"CP LF",'E11 - 2013 09 Final'!$A$46:$P$1775,$H$93,FALSE)</f>
        <v>0.62139999999999995</v>
      </c>
      <c r="I99" s="322">
        <f>VLOOKUP($A99&amp;"CP LF",'E11 - 2013 09 Final'!$A$46:$P$1775,$I$93,FALSE)</f>
        <v>0.62209999999999999</v>
      </c>
      <c r="J99" s="322">
        <f>VLOOKUP($A99&amp;"CP LF",'E11 - 2013 09 Final'!$A$46:$P$1775,$J$93,FALSE)</f>
        <v>0.6411</v>
      </c>
      <c r="K99" s="322">
        <f>VLOOKUP($A99&amp;"CP LF",'E11 - 2013 09 Final'!$A$46:$P$1775,$K$93,FALSE)</f>
        <v>0.59209999999999996</v>
      </c>
      <c r="L99" s="322">
        <f>VLOOKUP($A99&amp;"CP LF",'E11 - 2013 09 Final'!$A$46:$P$1775,$L$93,FALSE)</f>
        <v>0.66059999999999997</v>
      </c>
      <c r="M99" s="322">
        <f>VLOOKUP($A99&amp;"CP LF",'E11 - 2013 09 Final'!$A$46:$P$1775,$M$93,FALSE)</f>
        <v>0.61780000000000002</v>
      </c>
      <c r="N99" s="322">
        <f>VLOOKUP($A99&amp;"CP LF",'E11 - 2013 09 Final'!$A$46:$P$1775,$N$93,FALSE)</f>
        <v>0.61140000000000005</v>
      </c>
      <c r="O99" s="117"/>
      <c r="P99" s="323"/>
    </row>
    <row r="100" spans="1:16">
      <c r="A100" t="s">
        <v>637</v>
      </c>
      <c r="B100" s="46" t="s">
        <v>325</v>
      </c>
      <c r="C100" s="322">
        <f>VLOOKUP($A100&amp;"CP LF",'E11 - 2013 09 Final'!$A$46:$P$1775,$C$93,FALSE)</f>
        <v>0.99560000000000004</v>
      </c>
      <c r="D100" s="322">
        <f>VLOOKUP($A100&amp;"CP LF",'E11 - 2013 09 Final'!$A$46:$P$1775,$D$93,FALSE)</f>
        <v>0.98760000000000003</v>
      </c>
      <c r="E100" s="322">
        <f>VLOOKUP($A100&amp;"CP LF",'E11 - 2013 09 Final'!$A$46:$P$1775,$E$93,FALSE)</f>
        <v>1.0327</v>
      </c>
      <c r="F100" s="322">
        <f>VLOOKUP($A100&amp;"CP LF",'E11 - 2013 09 Final'!$A$46:$P$1775,$F$93,FALSE)</f>
        <v>0.99480000000000002</v>
      </c>
      <c r="G100" s="322">
        <f>VLOOKUP($A100&amp;"CP LF",'E11 - 2013 09 Final'!$A$46:$P$1775,$G$93,FALSE)</f>
        <v>0.99470000000000003</v>
      </c>
      <c r="H100" s="322">
        <f>VLOOKUP($A100&amp;"CP LF",'E11 - 2013 09 Final'!$A$46:$P$1775,$H$93,FALSE)</f>
        <v>0.99650000000000005</v>
      </c>
      <c r="I100" s="322">
        <f>VLOOKUP($A100&amp;"CP LF",'E11 - 2013 09 Final'!$A$46:$P$1775,$I$93,FALSE)</f>
        <v>0.99370000000000003</v>
      </c>
      <c r="J100" s="322">
        <f>VLOOKUP($A100&amp;"CP LF",'E11 - 2013 09 Final'!$A$46:$P$1775,$J$93,FALSE)</f>
        <v>0.99380000000000002</v>
      </c>
      <c r="K100" s="322">
        <f>VLOOKUP($A100&amp;"CP LF",'E11 - 2013 09 Final'!$A$46:$P$1775,$K$93,FALSE)</f>
        <v>0.99119999999999997</v>
      </c>
      <c r="L100" s="322">
        <f>VLOOKUP($A100&amp;"CP LF",'E11 - 2013 09 Final'!$A$46:$P$1775,$L$93,FALSE)</f>
        <v>0.99360000000000004</v>
      </c>
      <c r="M100" s="322">
        <f>VLOOKUP($A100&amp;"CP LF",'E11 - 2013 09 Final'!$A$46:$P$1775,$M$93,FALSE)</f>
        <v>0.98760000000000003</v>
      </c>
      <c r="N100" s="322">
        <f>VLOOKUP($A100&amp;"CP LF",'E11 - 2013 09 Final'!$A$46:$P$1775,$N$93,FALSE)</f>
        <v>0.99470000000000003</v>
      </c>
      <c r="O100" s="117"/>
      <c r="P100" s="323"/>
    </row>
    <row r="101" spans="1:16">
      <c r="A101" t="s">
        <v>991</v>
      </c>
      <c r="B101" s="43" t="s">
        <v>67</v>
      </c>
      <c r="C101" s="322">
        <f>VLOOKUP($A101&amp;"CP LF",'E11 - 2013 09 Final'!$A$46:$P$1775,$C$93,FALSE)</f>
        <v>0.77239999999999998</v>
      </c>
      <c r="D101" s="322">
        <f>VLOOKUP($A101&amp;"CP LF",'E11 - 2013 09 Final'!$A$46:$P$1775,$D$93,FALSE)</f>
        <v>0.71789999999999998</v>
      </c>
      <c r="E101" s="322">
        <f>VLOOKUP($A101&amp;"CP LF",'E11 - 2013 09 Final'!$A$46:$P$1775,$E$93,FALSE)</f>
        <v>1.1533</v>
      </c>
      <c r="F101" s="322">
        <f>VLOOKUP($A101&amp;"CP LF",'E11 - 2013 09 Final'!$A$46:$P$1775,$F$93,FALSE)</f>
        <v>0.74760000000000004</v>
      </c>
      <c r="G101" s="322">
        <f>VLOOKUP($A101&amp;"CP LF",'E11 - 2013 09 Final'!$A$46:$P$1775,$G$93,FALSE)</f>
        <v>0.74960000000000004</v>
      </c>
      <c r="H101" s="322">
        <f>VLOOKUP($A101&amp;"CP LF",'E11 - 2013 09 Final'!$A$46:$P$1775,$H$93,FALSE)</f>
        <v>0.75549999999999995</v>
      </c>
      <c r="I101" s="322">
        <f>VLOOKUP($A101&amp;"CP LF",'E11 - 2013 09 Final'!$A$46:$P$1775,$I$93,FALSE)</f>
        <v>0.74099999999999999</v>
      </c>
      <c r="J101" s="322">
        <f>VLOOKUP($A101&amp;"CP LF",'E11 - 2013 09 Final'!$A$46:$P$1775,$J$93,FALSE)</f>
        <v>0.76759999999999995</v>
      </c>
      <c r="K101" s="322">
        <f>VLOOKUP($A101&amp;"CP LF",'E11 - 2013 09 Final'!$A$46:$P$1775,$K$93,FALSE)</f>
        <v>0.72140000000000004</v>
      </c>
      <c r="L101" s="322">
        <f>VLOOKUP($A101&amp;"CP LF",'E11 - 2013 09 Final'!$A$46:$P$1775,$L$93,FALSE)</f>
        <v>0.76480000000000004</v>
      </c>
      <c r="M101" s="322">
        <f>VLOOKUP($A101&amp;"CP LF",'E11 - 2013 09 Final'!$A$46:$P$1775,$M$93,FALSE)</f>
        <v>0.72970000000000002</v>
      </c>
      <c r="N101" s="322">
        <f>VLOOKUP($A101&amp;"CP LF",'E11 - 2013 09 Final'!$A$46:$P$1775,$N$93,FALSE)</f>
        <v>0.75570000000000004</v>
      </c>
      <c r="O101" s="117"/>
      <c r="P101" s="323"/>
    </row>
    <row r="102" spans="1:16">
      <c r="A102" t="s">
        <v>994</v>
      </c>
      <c r="B102" s="43" t="s">
        <v>68</v>
      </c>
      <c r="C102" s="322">
        <f>VLOOKUP($A102&amp;"CP LF",'E11 - 2013 09 Final'!$A$46:$P$1775,$C$93,FALSE)</f>
        <v>0.77729999999999999</v>
      </c>
      <c r="D102" s="322">
        <f>VLOOKUP($A102&amp;"CP LF",'E11 - 2013 09 Final'!$A$46:$P$1775,$D$93,FALSE)</f>
        <v>0.6593</v>
      </c>
      <c r="E102" s="322">
        <f>VLOOKUP($A102&amp;"CP LF",'E11 - 2013 09 Final'!$A$46:$P$1775,$E$93,FALSE)</f>
        <v>0.90880000000000005</v>
      </c>
      <c r="F102" s="322">
        <f>VLOOKUP($A102&amp;"CP LF",'E11 - 2013 09 Final'!$A$46:$P$1775,$F$93,FALSE)</f>
        <v>0.74139999999999995</v>
      </c>
      <c r="G102" s="322">
        <f>VLOOKUP($A102&amp;"CP LF",'E11 - 2013 09 Final'!$A$46:$P$1775,$G$93,FALSE)</f>
        <v>0.75509999999999999</v>
      </c>
      <c r="H102" s="322">
        <f>VLOOKUP($A102&amp;"CP LF",'E11 - 2013 09 Final'!$A$46:$P$1775,$H$93,FALSE)</f>
        <v>0.73219999999999996</v>
      </c>
      <c r="I102" s="322">
        <f>VLOOKUP($A102&amp;"CP LF",'E11 - 2013 09 Final'!$A$46:$P$1775,$I$93,FALSE)</f>
        <v>0.79259999999999997</v>
      </c>
      <c r="J102" s="322">
        <f>VLOOKUP($A102&amp;"CP LF",'E11 - 2013 09 Final'!$A$46:$P$1775,$J$93,FALSE)</f>
        <v>0.77190000000000003</v>
      </c>
      <c r="K102" s="322">
        <f>VLOOKUP($A102&amp;"CP LF",'E11 - 2013 09 Final'!$A$46:$P$1775,$K$93,FALSE)</f>
        <v>0.71919999999999995</v>
      </c>
      <c r="L102" s="322">
        <f>VLOOKUP($A102&amp;"CP LF",'E11 - 2013 09 Final'!$A$46:$P$1775,$L$93,FALSE)</f>
        <v>0.73240000000000005</v>
      </c>
      <c r="M102" s="322">
        <f>VLOOKUP($A102&amp;"CP LF",'E11 - 2013 09 Final'!$A$46:$P$1775,$M$93,FALSE)</f>
        <v>0.70230000000000004</v>
      </c>
      <c r="N102" s="322">
        <f>VLOOKUP($A102&amp;"CP LF",'E11 - 2013 09 Final'!$A$46:$P$1775,$N$93,FALSE)</f>
        <v>0.79910000000000003</v>
      </c>
      <c r="O102" s="117"/>
      <c r="P102" s="323"/>
    </row>
    <row r="103" spans="1:16">
      <c r="A103" t="s">
        <v>710</v>
      </c>
      <c r="B103" s="43" t="s">
        <v>69</v>
      </c>
      <c r="C103" s="322">
        <f>VLOOKUP($A103&amp;"CP LF",'E11 - 2013 09 Final'!$A$46:$P$1775,$C$93,FALSE)</f>
        <v>0.89370000000000005</v>
      </c>
      <c r="D103" s="322">
        <f>VLOOKUP($A103&amp;"CP LF",'E11 - 2013 09 Final'!$A$46:$P$1775,$D$93,FALSE)</f>
        <v>0.8004</v>
      </c>
      <c r="E103" s="322">
        <f>VLOOKUP($A103&amp;"CP LF",'E11 - 2013 09 Final'!$A$46:$P$1775,$E$93,FALSE)</f>
        <v>1.0938000000000001</v>
      </c>
      <c r="F103" s="322">
        <f>VLOOKUP($A103&amp;"CP LF",'E11 - 2013 09 Final'!$A$46:$P$1775,$F$93,FALSE)</f>
        <v>0.91739999999999999</v>
      </c>
      <c r="G103" s="322">
        <f>VLOOKUP($A103&amp;"CP LF",'E11 - 2013 09 Final'!$A$46:$P$1775,$G$93,FALSE)</f>
        <v>0.91120000000000001</v>
      </c>
      <c r="H103" s="322">
        <f>VLOOKUP($A103&amp;"CP LF",'E11 - 2013 09 Final'!$A$46:$P$1775,$H$93,FALSE)</f>
        <v>1.0086999999999999</v>
      </c>
      <c r="I103" s="322">
        <f>VLOOKUP($A103&amp;"CP LF",'E11 - 2013 09 Final'!$A$46:$P$1775,$I$93,FALSE)</f>
        <v>0.9506</v>
      </c>
      <c r="J103" s="322">
        <f>VLOOKUP($A103&amp;"CP LF",'E11 - 2013 09 Final'!$A$46:$P$1775,$J$93,FALSE)</f>
        <v>1.0227999999999999</v>
      </c>
      <c r="K103" s="322">
        <f>VLOOKUP($A103&amp;"CP LF",'E11 - 2013 09 Final'!$A$46:$P$1775,$K$93,FALSE)</f>
        <v>0.92810000000000004</v>
      </c>
      <c r="L103" s="322">
        <f>VLOOKUP($A103&amp;"CP LF",'E11 - 2013 09 Final'!$A$46:$P$1775,$L$93,FALSE)</f>
        <v>0.89749999999999996</v>
      </c>
      <c r="M103" s="322">
        <f>VLOOKUP($A103&amp;"CP LF",'E11 - 2013 09 Final'!$A$46:$P$1775,$M$93,FALSE)</f>
        <v>0.82379999999999998</v>
      </c>
      <c r="N103" s="322">
        <f>VLOOKUP($A103&amp;"CP LF",'E11 - 2013 09 Final'!$A$46:$P$1775,$N$93,FALSE)</f>
        <v>0.85709999999999997</v>
      </c>
      <c r="O103" s="117"/>
      <c r="P103" s="323"/>
    </row>
    <row r="104" spans="1:16">
      <c r="A104" t="s">
        <v>714</v>
      </c>
      <c r="B104" s="43" t="s">
        <v>52</v>
      </c>
      <c r="C104" s="322">
        <f>VLOOKUP($A104&amp;"CP LF",'E11 - 2013 09 Final'!$A$46:$P$1775,$C$93,FALSE)</f>
        <v>1.0645</v>
      </c>
      <c r="D104" s="322">
        <f>VLOOKUP($A104&amp;"CP LF",'E11 - 2013 09 Final'!$A$46:$P$1775,$D$93,FALSE)</f>
        <v>0.82809999999999995</v>
      </c>
      <c r="E104" s="322">
        <f>VLOOKUP($A104&amp;"CP LF",'E11 - 2013 09 Final'!$A$46:$P$1775,$E$93,FALSE)</f>
        <v>1.0956999999999999</v>
      </c>
      <c r="F104" s="322">
        <f>VLOOKUP($A104&amp;"CP LF",'E11 - 2013 09 Final'!$A$46:$P$1775,$F$93,FALSE)</f>
        <v>0.97430000000000005</v>
      </c>
      <c r="G104" s="322">
        <f>VLOOKUP($A104&amp;"CP LF",'E11 - 2013 09 Final'!$A$46:$P$1775,$G$93,FALSE)</f>
        <v>0.93940000000000001</v>
      </c>
      <c r="H104" s="322">
        <f>VLOOKUP($A104&amp;"CP LF",'E11 - 2013 09 Final'!$A$46:$P$1775,$H$93,FALSE)</f>
        <v>0.92349999999999999</v>
      </c>
      <c r="I104" s="322">
        <f>VLOOKUP($A104&amp;"CP LF",'E11 - 2013 09 Final'!$A$46:$P$1775,$I$93,FALSE)</f>
        <v>0.86909999999999998</v>
      </c>
      <c r="J104" s="322">
        <f>VLOOKUP($A104&amp;"CP LF",'E11 - 2013 09 Final'!$A$46:$P$1775,$J$93,FALSE)</f>
        <v>0.86550000000000005</v>
      </c>
      <c r="K104" s="322">
        <f>VLOOKUP($A104&amp;"CP LF",'E11 - 2013 09 Final'!$A$46:$P$1775,$K$93,FALSE)</f>
        <v>0.97650000000000003</v>
      </c>
      <c r="L104" s="322">
        <f>VLOOKUP($A104&amp;"CP LF",'E11 - 2013 09 Final'!$A$46:$P$1775,$L$93,FALSE)</f>
        <v>0.83089999999999997</v>
      </c>
      <c r="M104" s="322">
        <f>VLOOKUP($A104&amp;"CP LF",'E11 - 2013 09 Final'!$A$46:$P$1775,$M$93,FALSE)</f>
        <v>0.91269999999999996</v>
      </c>
      <c r="N104" s="322">
        <f>VLOOKUP($A104&amp;"CP LF",'E11 - 2013 09 Final'!$A$46:$P$1775,$N$93,FALSE)</f>
        <v>1.0513999999999999</v>
      </c>
      <c r="O104" s="117"/>
      <c r="P104" s="323"/>
    </row>
    <row r="105" spans="1:16">
      <c r="A105" t="s">
        <v>15</v>
      </c>
      <c r="B105" s="213" t="s">
        <v>15</v>
      </c>
      <c r="C105" s="322">
        <f>VLOOKUP($A105&amp;"CP LF",'E11 - 2013 09 Final'!$A$46:$P$1775,$C$93,FALSE)</f>
        <v>0.70099999999999996</v>
      </c>
      <c r="D105" s="322">
        <f>VLOOKUP($A105&amp;"CP LF",'E11 - 2013 09 Final'!$A$46:$P$1775,$D$93,FALSE)</f>
        <v>0.74919999999999998</v>
      </c>
      <c r="E105" s="322">
        <f>VLOOKUP($A105&amp;"CP LF",'E11 - 2013 09 Final'!$A$46:$P$1775,$E$93,FALSE)</f>
        <v>0.7097</v>
      </c>
      <c r="F105" s="322">
        <f>VLOOKUP($A105&amp;"CP LF",'E11 - 2013 09 Final'!$A$46:$P$1775,$F$93,FALSE)</f>
        <v>0.75119999999999998</v>
      </c>
      <c r="G105" s="322">
        <f>VLOOKUP($A105&amp;"CP LF",'E11 - 2013 09 Final'!$A$46:$P$1775,$G$93,FALSE)</f>
        <v>0.70940000000000003</v>
      </c>
      <c r="H105" s="322">
        <f>VLOOKUP($A105&amp;"CP LF",'E11 - 2013 09 Final'!$A$46:$P$1775,$H$93,FALSE)</f>
        <v>0.69569999999999999</v>
      </c>
      <c r="I105" s="322">
        <f>VLOOKUP($A105&amp;"CP LF",'E11 - 2013 09 Final'!$A$46:$P$1775,$I$93,FALSE)</f>
        <v>0.76259999999999994</v>
      </c>
      <c r="J105" s="322">
        <f>VLOOKUP($A105&amp;"CP LF",'E11 - 2013 09 Final'!$A$46:$P$1775,$J$93,FALSE)</f>
        <v>0.73950000000000005</v>
      </c>
      <c r="K105" s="322">
        <f>VLOOKUP($A105&amp;"CP LF",'E11 - 2013 09 Final'!$A$46:$P$1775,$K$93,FALSE)</f>
        <v>0.7571</v>
      </c>
      <c r="L105" s="322">
        <f>VLOOKUP($A105&amp;"CP LF",'E11 - 2013 09 Final'!$A$46:$P$1775,$L$93,FALSE)</f>
        <v>0.78100000000000003</v>
      </c>
      <c r="M105" s="322">
        <f>VLOOKUP($A105&amp;"CP LF",'E11 - 2013 09 Final'!$A$46:$P$1775,$M$93,FALSE)</f>
        <v>0.67290000000000005</v>
      </c>
      <c r="N105" s="322">
        <f>VLOOKUP($A105&amp;"CP LF",'E11 - 2013 09 Final'!$A$46:$P$1775,$N$93,FALSE)</f>
        <v>0.8286</v>
      </c>
      <c r="O105" s="117"/>
      <c r="P105" s="323"/>
    </row>
    <row r="106" spans="1:16">
      <c r="A106" t="s">
        <v>19</v>
      </c>
      <c r="B106" s="43" t="s">
        <v>56</v>
      </c>
      <c r="C106" s="322">
        <f>VLOOKUP($A106&amp;"CP LF",'E11 - 2013 09 Final'!$A$46:$P$1775,$C$93,FALSE)</f>
        <v>0.55220000000000002</v>
      </c>
      <c r="D106" s="322">
        <f>VLOOKUP($A106&amp;"CP LF",'E11 - 2013 09 Final'!$A$46:$P$1775,$D$93,FALSE)</f>
        <v>0</v>
      </c>
      <c r="E106" s="322">
        <f>VLOOKUP($A106&amp;"CP LF",'E11 - 2013 09 Final'!$A$46:$P$1775,$E$93,FALSE)</f>
        <v>0</v>
      </c>
      <c r="F106" s="322">
        <f>VLOOKUP($A106&amp;"CP LF",'E11 - 2013 09 Final'!$A$46:$P$1775,$F$93,FALSE)</f>
        <v>0</v>
      </c>
      <c r="G106" s="322">
        <f>VLOOKUP($A106&amp;"CP LF",'E11 - 2013 09 Final'!$A$46:$P$1775,$G$93,FALSE)</f>
        <v>0</v>
      </c>
      <c r="H106" s="322">
        <f>VLOOKUP($A106&amp;"CP LF",'E11 - 2013 09 Final'!$A$46:$P$1775,$H$93,FALSE)</f>
        <v>0</v>
      </c>
      <c r="I106" s="322">
        <f>VLOOKUP($A106&amp;"CP LF",'E11 - 2013 09 Final'!$A$46:$P$1775,$I$93,FALSE)</f>
        <v>0</v>
      </c>
      <c r="J106" s="322">
        <f>VLOOKUP($A106&amp;"CP LF",'E11 - 2013 09 Final'!$A$46:$P$1775,$J$93,FALSE)</f>
        <v>0</v>
      </c>
      <c r="K106" s="322">
        <f>VLOOKUP($A106&amp;"CP LF",'E11 - 2013 09 Final'!$A$46:$P$1775,$K$93,FALSE)</f>
        <v>0</v>
      </c>
      <c r="L106" s="322">
        <f>VLOOKUP($A106&amp;"CP LF",'E11 - 2013 09 Final'!$A$46:$P$1775,$L$93,FALSE)</f>
        <v>0</v>
      </c>
      <c r="M106" s="322">
        <f>VLOOKUP($A106&amp;"CP LF",'E11 - 2013 09 Final'!$A$46:$P$1775,$M$93,FALSE)</f>
        <v>0</v>
      </c>
      <c r="N106" s="322">
        <f>VLOOKUP($A106&amp;"CP LF",'E11 - 2013 09 Final'!$A$46:$P$1775,$N$93,FALSE)</f>
        <v>0</v>
      </c>
      <c r="O106" s="117"/>
      <c r="P106" s="323"/>
    </row>
    <row r="107" spans="1:16">
      <c r="A107" t="s">
        <v>22</v>
      </c>
      <c r="B107" s="43" t="s">
        <v>57</v>
      </c>
      <c r="C107" s="322">
        <f>VLOOKUP($A107&amp;"CP LF",'E11 - 2013 09 Final'!$A$46:$P$1775,$C$93,FALSE)</f>
        <v>0.20019999999999999</v>
      </c>
      <c r="D107" s="322">
        <f>VLOOKUP($A107&amp;"CP LF",'E11 - 2013 09 Final'!$A$46:$P$1775,$D$93,FALSE)</f>
        <v>2.6360999999999999</v>
      </c>
      <c r="E107" s="322">
        <f>VLOOKUP($A107&amp;"CP LF",'E11 - 2013 09 Final'!$A$46:$P$1775,$E$93,FALSE)</f>
        <v>2.3071000000000002</v>
      </c>
      <c r="F107" s="322">
        <f>VLOOKUP($A107&amp;"CP LF",'E11 - 2013 09 Final'!$A$46:$P$1775,$F$93,FALSE)</f>
        <v>1.4404999999999999</v>
      </c>
      <c r="G107" s="322">
        <f>VLOOKUP($A107&amp;"CP LF",'E11 - 2013 09 Final'!$A$46:$P$1775,$G$93,FALSE)</f>
        <v>1.1761999999999999</v>
      </c>
      <c r="H107" s="322">
        <f>VLOOKUP($A107&amp;"CP LF",'E11 - 2013 09 Final'!$A$46:$P$1775,$H$93,FALSE)</f>
        <v>1.2784</v>
      </c>
      <c r="I107" s="322">
        <f>VLOOKUP($A107&amp;"CP LF",'E11 - 2013 09 Final'!$A$46:$P$1775,$I$93,FALSE)</f>
        <v>1.3</v>
      </c>
      <c r="J107" s="322">
        <f>VLOOKUP($A107&amp;"CP LF",'E11 - 2013 09 Final'!$A$46:$P$1775,$J$93,FALSE)</f>
        <v>1.3666</v>
      </c>
      <c r="K107" s="322">
        <f>VLOOKUP($A107&amp;"CP LF",'E11 - 2013 09 Final'!$A$46:$P$1775,$K$93,FALSE)</f>
        <v>1.45</v>
      </c>
      <c r="L107" s="322">
        <f>VLOOKUP($A107&amp;"CP LF",'E11 - 2013 09 Final'!$A$46:$P$1775,$L$93,FALSE)</f>
        <v>2.0190999999999999</v>
      </c>
      <c r="M107" s="322">
        <f>VLOOKUP($A107&amp;"CP LF",'E11 - 2013 09 Final'!$A$46:$P$1775,$M$93,FALSE)</f>
        <v>1.9357</v>
      </c>
      <c r="N107" s="322">
        <f>VLOOKUP($A107&amp;"CP LF",'E11 - 2013 09 Final'!$A$46:$P$1775,$N$93,FALSE)</f>
        <v>2.0792000000000002</v>
      </c>
      <c r="O107" s="117"/>
      <c r="P107" s="323"/>
    </row>
    <row r="108" spans="1:16">
      <c r="A108" t="s">
        <v>684</v>
      </c>
      <c r="B108" s="43" t="s">
        <v>48</v>
      </c>
      <c r="C108" s="322">
        <f>VLOOKUP($A108&amp;"CP LF",'E11 - 2013 09 Final'!$A$46:$P$1775,$C$93,FALSE)</f>
        <v>0.69059999999999999</v>
      </c>
      <c r="D108" s="322">
        <f>VLOOKUP($A108&amp;"CP LF",'E11 - 2013 09 Final'!$A$46:$P$1775,$D$93,FALSE)</f>
        <v>0.6764</v>
      </c>
      <c r="E108" s="322">
        <f>VLOOKUP($A108&amp;"CP LF",'E11 - 2013 09 Final'!$A$46:$P$1775,$E$93,FALSE)</f>
        <v>0.54759999999999998</v>
      </c>
      <c r="F108" s="322">
        <f>VLOOKUP($A108&amp;"CP LF",'E11 - 2013 09 Final'!$A$46:$P$1775,$F$93,FALSE)</f>
        <v>0.63660000000000005</v>
      </c>
      <c r="G108" s="322">
        <f>VLOOKUP($A108&amp;"CP LF",'E11 - 2013 09 Final'!$A$46:$P$1775,$G$93,FALSE)</f>
        <v>0.57820000000000005</v>
      </c>
      <c r="H108" s="322">
        <f>VLOOKUP($A108&amp;"CP LF",'E11 - 2013 09 Final'!$A$46:$P$1775,$H$93,FALSE)</f>
        <v>0.63129999999999997</v>
      </c>
      <c r="I108" s="322">
        <f>VLOOKUP($A108&amp;"CP LF",'E11 - 2013 09 Final'!$A$46:$P$1775,$I$93,FALSE)</f>
        <v>0.68559999999999999</v>
      </c>
      <c r="J108" s="322">
        <f>VLOOKUP($A108&amp;"CP LF",'E11 - 2013 09 Final'!$A$46:$P$1775,$J$93,FALSE)</f>
        <v>0.67630000000000001</v>
      </c>
      <c r="K108" s="322">
        <f>VLOOKUP($A108&amp;"CP LF",'E11 - 2013 09 Final'!$A$46:$P$1775,$K$93,FALSE)</f>
        <v>0.65059999999999996</v>
      </c>
      <c r="L108" s="322">
        <f>VLOOKUP($A108&amp;"CP LF",'E11 - 2013 09 Final'!$A$46:$P$1775,$L$93,FALSE)</f>
        <v>0.64329999999999998</v>
      </c>
      <c r="M108" s="322">
        <f>VLOOKUP($A108&amp;"CP LF",'E11 - 2013 09 Final'!$A$46:$P$1775,$M$93,FALSE)</f>
        <v>0.60780000000000001</v>
      </c>
      <c r="N108" s="322">
        <f>VLOOKUP($A108&amp;"CP LF",'E11 - 2013 09 Final'!$A$46:$P$1775,$N$93,FALSE)</f>
        <v>0.65849999999999997</v>
      </c>
      <c r="O108" s="117"/>
      <c r="P108" s="323"/>
    </row>
    <row r="109" spans="1:16">
      <c r="A109" t="s">
        <v>35</v>
      </c>
      <c r="B109" s="43" t="s">
        <v>53</v>
      </c>
      <c r="C109" s="322">
        <f>VLOOKUP($A109&amp;"CP LF",'E11 - 2013 09 Final'!$A$46:$P$1775,$C$93,FALSE)</f>
        <v>0.55220000000000002</v>
      </c>
      <c r="D109" s="322">
        <f>VLOOKUP($A109&amp;"CP LF",'E11 - 2013 09 Final'!$A$46:$P$1775,$D$93,FALSE)</f>
        <v>0</v>
      </c>
      <c r="E109" s="322">
        <f>VLOOKUP($A109&amp;"CP LF",'E11 - 2013 09 Final'!$A$46:$P$1775,$E$93,FALSE)</f>
        <v>0</v>
      </c>
      <c r="F109" s="322">
        <f>VLOOKUP($A109&amp;"CP LF",'E11 - 2013 09 Final'!$A$46:$P$1775,$F$93,FALSE)</f>
        <v>0</v>
      </c>
      <c r="G109" s="322">
        <f>VLOOKUP($A109&amp;"CP LF",'E11 - 2013 09 Final'!$A$46:$P$1775,$G$93,FALSE)</f>
        <v>0</v>
      </c>
      <c r="H109" s="322">
        <f>VLOOKUP($A109&amp;"CP LF",'E11 - 2013 09 Final'!$A$46:$P$1775,$H$93,FALSE)</f>
        <v>0</v>
      </c>
      <c r="I109" s="322">
        <f>VLOOKUP($A109&amp;"CP LF",'E11 - 2013 09 Final'!$A$46:$P$1775,$I$93,FALSE)</f>
        <v>0</v>
      </c>
      <c r="J109" s="322">
        <f>VLOOKUP($A109&amp;"CP LF",'E11 - 2013 09 Final'!$A$46:$P$1775,$J$93,FALSE)</f>
        <v>0</v>
      </c>
      <c r="K109" s="322">
        <f>VLOOKUP($A109&amp;"CP LF",'E11 - 2013 09 Final'!$A$46:$P$1775,$K$93,FALSE)</f>
        <v>0</v>
      </c>
      <c r="L109" s="322">
        <f>VLOOKUP($A109&amp;"CP LF",'E11 - 2013 09 Final'!$A$46:$P$1775,$L$93,FALSE)</f>
        <v>0</v>
      </c>
      <c r="M109" s="322">
        <f>VLOOKUP($A109&amp;"CP LF",'E11 - 2013 09 Final'!$A$46:$P$1775,$M$93,FALSE)</f>
        <v>0</v>
      </c>
      <c r="N109" s="322">
        <f>VLOOKUP($A109&amp;"CP LF",'E11 - 2013 09 Final'!$A$46:$P$1775,$N$93,FALSE)</f>
        <v>0</v>
      </c>
      <c r="O109" s="117"/>
      <c r="P109" s="323"/>
    </row>
    <row r="110" spans="1:16">
      <c r="A110" t="s">
        <v>38</v>
      </c>
      <c r="B110" s="43" t="s">
        <v>55</v>
      </c>
      <c r="C110" s="322">
        <f>VLOOKUP($A110&amp;"CP LF",'E11 - 2013 09 Final'!$A$46:$P$1775,$C$93,FALSE)</f>
        <v>1</v>
      </c>
      <c r="D110" s="322">
        <f>VLOOKUP($A110&amp;"CP LF",'E11 - 2013 09 Final'!$A$46:$P$1775,$D$93,FALSE)</f>
        <v>1</v>
      </c>
      <c r="E110" s="322">
        <f>VLOOKUP($A110&amp;"CP LF",'E11 - 2013 09 Final'!$A$46:$P$1775,$E$93,FALSE)</f>
        <v>1</v>
      </c>
      <c r="F110" s="322">
        <f>VLOOKUP($A110&amp;"CP LF",'E11 - 2013 09 Final'!$A$46:$P$1775,$F$93,FALSE)</f>
        <v>1</v>
      </c>
      <c r="G110" s="322">
        <f>VLOOKUP($A110&amp;"CP LF",'E11 - 2013 09 Final'!$A$46:$P$1775,$G$93,FALSE)</f>
        <v>1</v>
      </c>
      <c r="H110" s="322">
        <f>VLOOKUP($A110&amp;"CP LF",'E11 - 2013 09 Final'!$A$46:$P$1775,$H$93,FALSE)</f>
        <v>1</v>
      </c>
      <c r="I110" s="322">
        <f>VLOOKUP($A110&amp;"CP LF",'E11 - 2013 09 Final'!$A$46:$P$1775,$I$93,FALSE)</f>
        <v>1</v>
      </c>
      <c r="J110" s="322">
        <f>VLOOKUP($A110&amp;"CP LF",'E11 - 2013 09 Final'!$A$46:$P$1775,$J$93,FALSE)</f>
        <v>1</v>
      </c>
      <c r="K110" s="322">
        <f>VLOOKUP($A110&amp;"CP LF",'E11 - 2013 09 Final'!$A$46:$P$1775,$K$93,FALSE)</f>
        <v>1</v>
      </c>
      <c r="L110" s="322">
        <f>VLOOKUP($A110&amp;"CP LF",'E11 - 2013 09 Final'!$A$46:$P$1775,$L$93,FALSE)</f>
        <v>1</v>
      </c>
      <c r="M110" s="322">
        <f>VLOOKUP($A110&amp;"CP LF",'E11 - 2013 09 Final'!$A$46:$P$1775,$M$93,FALSE)</f>
        <v>0.99860000000000004</v>
      </c>
      <c r="N110" s="322">
        <f>VLOOKUP($A110&amp;"CP LF",'E11 - 2013 09 Final'!$A$46:$P$1775,$N$93,FALSE)</f>
        <v>1</v>
      </c>
      <c r="O110" s="117"/>
      <c r="P110" s="323"/>
    </row>
    <row r="111" spans="1:16">
      <c r="A111" t="s">
        <v>40</v>
      </c>
      <c r="B111" s="43" t="s">
        <v>87</v>
      </c>
      <c r="C111" s="322">
        <f>VLOOKUP($A111&amp;"CP LF",'E11 - 2013 09 Final'!$A$46:$P$1775,$C$93,FALSE)</f>
        <v>1.2315</v>
      </c>
      <c r="D111" s="322">
        <f>VLOOKUP($A111&amp;"CP LF",'E11 - 2013 09 Final'!$A$46:$P$1775,$D$93,FALSE)</f>
        <v>0</v>
      </c>
      <c r="E111" s="322">
        <f>VLOOKUP($A111&amp;"CP LF",'E11 - 2013 09 Final'!$A$46:$P$1775,$E$93,FALSE)</f>
        <v>2.1194999999999999</v>
      </c>
      <c r="F111" s="322">
        <f>VLOOKUP($A111&amp;"CP LF",'E11 - 2013 09 Final'!$A$46:$P$1775,$F$93,FALSE)</f>
        <v>1.131</v>
      </c>
      <c r="G111" s="322">
        <f>VLOOKUP($A111&amp;"CP LF",'E11 - 2013 09 Final'!$A$46:$P$1775,$G$93,FALSE)</f>
        <v>0.68759999999999999</v>
      </c>
      <c r="H111" s="322">
        <f>VLOOKUP($A111&amp;"CP LF",'E11 - 2013 09 Final'!$A$46:$P$1775,$H$93,FALSE)</f>
        <v>0.86719999999999997</v>
      </c>
      <c r="I111" s="322">
        <f>VLOOKUP($A111&amp;"CP LF",'E11 - 2013 09 Final'!$A$46:$P$1775,$I$93,FALSE)</f>
        <v>0.51170000000000004</v>
      </c>
      <c r="J111" s="322">
        <f>VLOOKUP($A111&amp;"CP LF",'E11 - 2013 09 Final'!$A$46:$P$1775,$J$93,FALSE)</f>
        <v>0.8821</v>
      </c>
      <c r="K111" s="322">
        <f>VLOOKUP($A111&amp;"CP LF",'E11 - 2013 09 Final'!$A$46:$P$1775,$K$93,FALSE)</f>
        <v>1.2011000000000001</v>
      </c>
      <c r="L111" s="322">
        <f>VLOOKUP($A111&amp;"CP LF",'E11 - 2013 09 Final'!$A$46:$P$1775,$L$93,FALSE)</f>
        <v>0.91259999999999997</v>
      </c>
      <c r="M111" s="322">
        <f>VLOOKUP($A111&amp;"CP LF",'E11 - 2013 09 Final'!$A$46:$P$1775,$M$93,FALSE)</f>
        <v>0.4718</v>
      </c>
      <c r="N111" s="322">
        <f>VLOOKUP($A111&amp;"CP LF",'E11 - 2013 09 Final'!$A$46:$P$1775,$N$93,FALSE)</f>
        <v>1.4224000000000001</v>
      </c>
      <c r="O111" s="117"/>
      <c r="P111" s="323"/>
    </row>
    <row r="112" spans="1:16">
      <c r="A112" t="s">
        <v>45</v>
      </c>
      <c r="B112" s="43" t="s">
        <v>88</v>
      </c>
      <c r="C112" s="322">
        <f>VLOOKUP($A112&amp;"CP LF",'E11 - 2013 09 Final'!$A$46:$P$1775,$C$93,FALSE)</f>
        <v>0.79930000000000001</v>
      </c>
      <c r="D112" s="322">
        <f>VLOOKUP($A112&amp;"CP LF",'E11 - 2013 09 Final'!$A$46:$P$1775,$D$93,FALSE)</f>
        <v>0.73340000000000005</v>
      </c>
      <c r="E112" s="322">
        <f>VLOOKUP($A112&amp;"CP LF",'E11 - 2013 09 Final'!$A$46:$P$1775,$E$93,FALSE)</f>
        <v>7.5635000000000003</v>
      </c>
      <c r="F112" s="322">
        <f>VLOOKUP($A112&amp;"CP LF",'E11 - 2013 09 Final'!$A$46:$P$1775,$F$93,FALSE)</f>
        <v>1.4202999999999999</v>
      </c>
      <c r="G112" s="322">
        <f>VLOOKUP($A112&amp;"CP LF",'E11 - 2013 09 Final'!$A$46:$P$1775,$G$93,FALSE)</f>
        <v>1.4231</v>
      </c>
      <c r="H112" s="322">
        <f>VLOOKUP($A112&amp;"CP LF",'E11 - 2013 09 Final'!$A$46:$P$1775,$H$93,FALSE)</f>
        <v>1.0448999999999999</v>
      </c>
      <c r="I112" s="322">
        <f>VLOOKUP($A112&amp;"CP LF",'E11 - 2013 09 Final'!$A$46:$P$1775,$I$93,FALSE)</f>
        <v>3.35</v>
      </c>
      <c r="J112" s="322">
        <f>VLOOKUP($A112&amp;"CP LF",'E11 - 2013 09 Final'!$A$46:$P$1775,$J$93,FALSE)</f>
        <v>3.5358999999999998</v>
      </c>
      <c r="K112" s="322">
        <f>VLOOKUP($A112&amp;"CP LF",'E11 - 2013 09 Final'!$A$46:$P$1775,$K$93,FALSE)</f>
        <v>5.1403999999999996</v>
      </c>
      <c r="L112" s="322">
        <f>VLOOKUP($A112&amp;"CP LF",'E11 - 2013 09 Final'!$A$46:$P$1775,$L$93,FALSE)</f>
        <v>1.2456</v>
      </c>
      <c r="M112" s="322">
        <f>VLOOKUP($A112&amp;"CP LF",'E11 - 2013 09 Final'!$A$46:$P$1775,$M$93,FALSE)</f>
        <v>0.4703</v>
      </c>
      <c r="N112" s="322">
        <f>VLOOKUP($A112&amp;"CP LF",'E11 - 2013 09 Final'!$A$46:$P$1775,$N$93,FALSE)</f>
        <v>0.61450000000000005</v>
      </c>
      <c r="O112" s="117"/>
      <c r="P112" s="323"/>
    </row>
    <row r="113" spans="1:16">
      <c r="C113" s="48"/>
      <c r="D113" s="48"/>
      <c r="E113" s="48"/>
      <c r="F113" s="48"/>
      <c r="G113" s="48"/>
      <c r="H113" s="48"/>
      <c r="I113" s="48"/>
      <c r="J113" s="48"/>
      <c r="K113" s="48"/>
      <c r="L113" s="48"/>
      <c r="M113" s="48"/>
      <c r="N113" s="48"/>
      <c r="O113" s="324"/>
      <c r="P113" s="325"/>
    </row>
    <row r="114" spans="1:16">
      <c r="C114" s="48"/>
      <c r="D114" s="48"/>
      <c r="E114" s="48"/>
      <c r="F114" s="48"/>
      <c r="G114" s="48"/>
      <c r="H114" s="48"/>
      <c r="I114" s="48"/>
      <c r="J114" s="48"/>
      <c r="K114" s="48"/>
      <c r="L114" s="48"/>
      <c r="M114" s="48"/>
      <c r="N114" s="48"/>
      <c r="O114" s="324"/>
      <c r="P114" s="325"/>
    </row>
    <row r="115" spans="1:16">
      <c r="B115" s="42" t="s">
        <v>86</v>
      </c>
      <c r="C115" s="10"/>
      <c r="D115" s="10"/>
      <c r="E115" s="10"/>
      <c r="F115" s="10"/>
      <c r="G115" s="10"/>
      <c r="H115" s="10"/>
      <c r="I115" s="10"/>
      <c r="J115" s="10"/>
      <c r="K115" s="10"/>
      <c r="L115" s="10"/>
      <c r="M115" s="10"/>
      <c r="N115" s="10"/>
      <c r="O115" s="110"/>
      <c r="P115" s="110"/>
    </row>
    <row r="116" spans="1:16">
      <c r="A116" t="s">
        <v>600</v>
      </c>
      <c r="B116" t="s">
        <v>600</v>
      </c>
      <c r="C116" s="322">
        <f>VLOOKUP($A116&amp;"CP LF",'E11 - 2013 09 Final'!$A$46:$P$1775,$C$93,FALSE)</f>
        <v>0.92010000000000003</v>
      </c>
      <c r="D116" s="322">
        <f>VLOOKUP($A116&amp;"CP LF",'E11 - 2013 09 Final'!$A$46:$P$1775,$D$93,FALSE)</f>
        <v>0.93389999999999995</v>
      </c>
      <c r="E116" s="322">
        <f>VLOOKUP($A116&amp;"CP LF",'E11 - 2013 09 Final'!$A$46:$P$1775,$E$93,FALSE)</f>
        <v>0.5887</v>
      </c>
      <c r="F116" s="322">
        <f>VLOOKUP($A116&amp;"CP LF",'E11 - 2013 09 Final'!$A$46:$P$1775,$F$93,FALSE)</f>
        <v>0.89170000000000005</v>
      </c>
      <c r="G116" s="322">
        <f>VLOOKUP($A116&amp;"CP LF",'E11 - 2013 09 Final'!$A$46:$P$1775,$G$93,FALSE)</f>
        <v>0.63570000000000004</v>
      </c>
      <c r="H116" s="322">
        <f>VLOOKUP($A116&amp;"CP LF",'E11 - 2013 09 Final'!$A$46:$P$1775,$H$93,FALSE)</f>
        <v>0.66720000000000002</v>
      </c>
      <c r="I116" s="322">
        <f>VLOOKUP($A116&amp;"CP LF",'E11 - 2013 09 Final'!$A$46:$P$1775,$I$93,FALSE)</f>
        <v>0.67149999999999999</v>
      </c>
      <c r="J116" s="322">
        <f>VLOOKUP($A116&amp;"CP LF",'E11 - 2013 09 Final'!$A$46:$P$1775,$J$93,FALSE)</f>
        <v>0.84279999999999999</v>
      </c>
      <c r="K116" s="322">
        <f>VLOOKUP($A116&amp;"CP LF",'E11 - 2013 09 Final'!$A$46:$P$1775,$K$93,FALSE)</f>
        <v>0.63060000000000005</v>
      </c>
      <c r="L116" s="322">
        <f>VLOOKUP($A116&amp;"CP LF",'E11 - 2013 09 Final'!$A$46:$P$1775,$L$93,FALSE)</f>
        <v>0.87870000000000004</v>
      </c>
      <c r="M116" s="322">
        <f>VLOOKUP($A116&amp;"CP LF",'E11 - 2013 09 Final'!$A$46:$P$1775,$M$93,FALSE)</f>
        <v>0.79869999999999997</v>
      </c>
      <c r="N116" s="322">
        <f>VLOOKUP($A116&amp;"CP LF",'E11 - 2013 09 Final'!$A$46:$P$1775,$N$93,FALSE)</f>
        <v>0.91749999999999998</v>
      </c>
      <c r="O116" s="117"/>
      <c r="P116" s="323"/>
    </row>
    <row r="117" spans="1:16">
      <c r="A117" t="s">
        <v>245</v>
      </c>
      <c r="B117" t="s">
        <v>980</v>
      </c>
      <c r="C117" s="322">
        <f>VLOOKUP($A117&amp;"CP LF",'E11 - 2013 09 Final'!$A$46:$P$1775,$C$93,FALSE)</f>
        <v>0.72919999999999996</v>
      </c>
      <c r="D117" s="322">
        <f>VLOOKUP($A117&amp;"CP LF",'E11 - 2013 09 Final'!$A$46:$P$1775,$D$93,FALSE)</f>
        <v>0.67979999999999996</v>
      </c>
      <c r="E117" s="322">
        <f>VLOOKUP($A117&amp;"CP LF",'E11 - 2013 09 Final'!$A$46:$P$1775,$E$93,FALSE)</f>
        <v>0.80910000000000004</v>
      </c>
      <c r="F117" s="322">
        <f>VLOOKUP($A117&amp;"CP LF",'E11 - 2013 09 Final'!$A$46:$P$1775,$F$93,FALSE)</f>
        <v>0.71750000000000003</v>
      </c>
      <c r="G117" s="322">
        <f>VLOOKUP($A117&amp;"CP LF",'E11 - 2013 09 Final'!$A$46:$P$1775,$G$93,FALSE)</f>
        <v>0.62029999999999996</v>
      </c>
      <c r="H117" s="322">
        <f>VLOOKUP($A117&amp;"CP LF",'E11 - 2013 09 Final'!$A$46:$P$1775,$H$93,FALSE)</f>
        <v>0.72829999999999995</v>
      </c>
      <c r="I117" s="322">
        <f>VLOOKUP($A117&amp;"CP LF",'E11 - 2013 09 Final'!$A$46:$P$1775,$I$93,FALSE)</f>
        <v>0.69569999999999999</v>
      </c>
      <c r="J117" s="322">
        <f>VLOOKUP($A117&amp;"CP LF",'E11 - 2013 09 Final'!$A$46:$P$1775,$J$93,FALSE)</f>
        <v>0.74939999999999996</v>
      </c>
      <c r="K117" s="322">
        <f>VLOOKUP($A117&amp;"CP LF",'E11 - 2013 09 Final'!$A$46:$P$1775,$K$93,FALSE)</f>
        <v>0.7147</v>
      </c>
      <c r="L117" s="322">
        <f>VLOOKUP($A117&amp;"CP LF",'E11 - 2013 09 Final'!$A$46:$P$1775,$L$93,FALSE)</f>
        <v>0.68679999999999997</v>
      </c>
      <c r="M117" s="322">
        <f>VLOOKUP($A117&amp;"CP LF",'E11 - 2013 09 Final'!$A$46:$P$1775,$M$93,FALSE)</f>
        <v>0.68269999999999997</v>
      </c>
      <c r="N117" s="322">
        <f>VLOOKUP($A117&amp;"CP LF",'E11 - 2013 09 Final'!$A$46:$P$1775,$N$93,FALSE)</f>
        <v>0.70730000000000004</v>
      </c>
      <c r="O117" s="117"/>
      <c r="P117" s="323"/>
    </row>
    <row r="118" spans="1:16">
      <c r="A118" t="s">
        <v>242</v>
      </c>
      <c r="B118" t="s">
        <v>488</v>
      </c>
      <c r="C118" s="322">
        <f>VLOOKUP($A118&amp;"CP LF",'E11 - 2013 09 Final'!$A$46:$P$1775,$C$93,FALSE)</f>
        <v>0.48120000000000002</v>
      </c>
      <c r="D118" s="322">
        <f>VLOOKUP($A118&amp;"CP LF",'E11 - 2013 09 Final'!$A$46:$P$1775,$D$93,FALSE)</f>
        <v>0.51639999999999997</v>
      </c>
      <c r="E118" s="322">
        <f>VLOOKUP($A118&amp;"CP LF",'E11 - 2013 09 Final'!$A$46:$P$1775,$E$93,FALSE)</f>
        <v>0.51139999999999997</v>
      </c>
      <c r="F118" s="322">
        <f>VLOOKUP($A118&amp;"CP LF",'E11 - 2013 09 Final'!$A$46:$P$1775,$F$93,FALSE)</f>
        <v>0.53190000000000004</v>
      </c>
      <c r="G118" s="322">
        <f>VLOOKUP($A118&amp;"CP LF",'E11 - 2013 09 Final'!$A$46:$P$1775,$G$93,FALSE)</f>
        <v>0.6008</v>
      </c>
      <c r="H118" s="322" t="str">
        <f>VLOOKUP($A118&amp;"CP LF",'E11 - 2013 09 Final'!$A$46:$P$1775,$H$93,FALSE)</f>
        <v xml:space="preserve"> </v>
      </c>
      <c r="I118" s="322" t="str">
        <f>VLOOKUP($A118&amp;"CP LF",'E11 - 2013 09 Final'!$A$46:$P$1775,$I$93,FALSE)</f>
        <v xml:space="preserve"> </v>
      </c>
      <c r="J118" s="322" t="str">
        <f>VLOOKUP($A118&amp;"CP LF",'E11 - 2013 09 Final'!$A$46:$P$1775,$J$93,FALSE)</f>
        <v xml:space="preserve"> </v>
      </c>
      <c r="K118" s="322" t="str">
        <f>VLOOKUP($A118&amp;"CP LF",'E11 - 2013 09 Final'!$A$46:$P$1775,$K$93,FALSE)</f>
        <v xml:space="preserve"> </v>
      </c>
      <c r="L118" s="322" t="str">
        <f>VLOOKUP($A118&amp;"CP LF",'E11 - 2013 09 Final'!$A$46:$P$1775,$L$93,FALSE)</f>
        <v xml:space="preserve"> </v>
      </c>
      <c r="M118" s="322" t="str">
        <f>VLOOKUP($A118&amp;"CP LF",'E11 - 2013 09 Final'!$A$46:$P$1775,$M$93,FALSE)</f>
        <v xml:space="preserve"> </v>
      </c>
      <c r="N118" s="322" t="str">
        <f>VLOOKUP($A118&amp;"CP LF",'E11 - 2013 09 Final'!$A$46:$P$1775,$N$93,FALSE)</f>
        <v xml:space="preserve"> </v>
      </c>
      <c r="O118" s="117"/>
      <c r="P118" s="323"/>
    </row>
    <row r="119" spans="1:16">
      <c r="A119" t="s">
        <v>658</v>
      </c>
      <c r="B119" t="s">
        <v>981</v>
      </c>
      <c r="C119" s="322">
        <f>VLOOKUP($A119&amp;"CP LF",'E11 - 2013 09 Final'!$A$46:$P$1775,$C$93,FALSE)</f>
        <v>0.69810000000000005</v>
      </c>
      <c r="D119" s="322">
        <f>VLOOKUP($A119&amp;"CP LF",'E11 - 2013 09 Final'!$A$46:$P$1775,$D$93,FALSE)</f>
        <v>0.70079999999999998</v>
      </c>
      <c r="E119" s="322">
        <f>VLOOKUP($A119&amp;"CP LF",'E11 - 2013 09 Final'!$A$46:$P$1775,$E$93,FALSE)</f>
        <v>0.6361</v>
      </c>
      <c r="F119" s="322">
        <f>VLOOKUP($A119&amp;"CP LF",'E11 - 2013 09 Final'!$A$46:$P$1775,$F$93,FALSE)</f>
        <v>0.68120000000000003</v>
      </c>
      <c r="G119" s="322">
        <f>VLOOKUP($A119&amp;"CP LF",'E11 - 2013 09 Final'!$A$46:$P$1775,$G$93,FALSE)</f>
        <v>0.61709999999999998</v>
      </c>
      <c r="H119" s="322">
        <f>VLOOKUP($A119&amp;"CP LF",'E11 - 2013 09 Final'!$A$46:$P$1775,$H$93,FALSE)</f>
        <v>0.67479999999999996</v>
      </c>
      <c r="I119" s="322">
        <f>VLOOKUP($A119&amp;"CP LF",'E11 - 2013 09 Final'!$A$46:$P$1775,$I$93,FALSE)</f>
        <v>0.67720000000000002</v>
      </c>
      <c r="J119" s="322">
        <f>VLOOKUP($A119&amp;"CP LF",'E11 - 2013 09 Final'!$A$46:$P$1775,$J$93,FALSE)</f>
        <v>0.66</v>
      </c>
      <c r="K119" s="322">
        <f>VLOOKUP($A119&amp;"CP LF",'E11 - 2013 09 Final'!$A$46:$P$1775,$K$93,FALSE)</f>
        <v>0.65200000000000002</v>
      </c>
      <c r="L119" s="322">
        <f>VLOOKUP($A119&amp;"CP LF",'E11 - 2013 09 Final'!$A$46:$P$1775,$L$93,FALSE)</f>
        <v>0.64659999999999995</v>
      </c>
      <c r="M119" s="322">
        <f>VLOOKUP($A119&amp;"CP LF",'E11 - 2013 09 Final'!$A$46:$P$1775,$M$93,FALSE)</f>
        <v>0.64890000000000003</v>
      </c>
      <c r="N119" s="322">
        <f>VLOOKUP($A119&amp;"CP LF",'E11 - 2013 09 Final'!$A$46:$P$1775,$N$93,FALSE)</f>
        <v>0.6774</v>
      </c>
      <c r="O119" s="117"/>
      <c r="P119" s="323"/>
    </row>
    <row r="120" spans="1:16">
      <c r="A120" t="s">
        <v>7</v>
      </c>
      <c r="B120" t="s">
        <v>984</v>
      </c>
      <c r="C120" s="322">
        <f>VLOOKUP($A120&amp;"CP LF",'E11 - 2013 09 Final'!$A$46:$P$1775,$C$93,FALSE)</f>
        <v>1.0663</v>
      </c>
      <c r="D120" s="322">
        <f>VLOOKUP($A120&amp;"CP LF",'E11 - 2013 09 Final'!$A$46:$P$1775,$D$93,FALSE)</f>
        <v>0.72519999999999996</v>
      </c>
      <c r="E120" s="322">
        <f>VLOOKUP($A120&amp;"CP LF",'E11 - 2013 09 Final'!$A$46:$P$1775,$E$93,FALSE)</f>
        <v>0.97650000000000003</v>
      </c>
      <c r="F120" s="322">
        <f>VLOOKUP($A120&amp;"CP LF",'E11 - 2013 09 Final'!$A$46:$P$1775,$F$93,FALSE)</f>
        <v>0.97650000000000003</v>
      </c>
      <c r="G120" s="322">
        <f>VLOOKUP($A120&amp;"CP LF",'E11 - 2013 09 Final'!$A$46:$P$1775,$G$93,FALSE)</f>
        <v>1.4562999999999999</v>
      </c>
      <c r="H120" s="322">
        <f>VLOOKUP($A120&amp;"CP LF",'E11 - 2013 09 Final'!$A$46:$P$1775,$H$93,FALSE)</f>
        <v>1.0278</v>
      </c>
      <c r="I120" s="322">
        <f>VLOOKUP($A120&amp;"CP LF",'E11 - 2013 09 Final'!$A$46:$P$1775,$I$93,FALSE)</f>
        <v>0.9173</v>
      </c>
      <c r="J120" s="322">
        <f>VLOOKUP($A120&amp;"CP LF",'E11 - 2013 09 Final'!$A$46:$P$1775,$J$93,FALSE)</f>
        <v>0.86040000000000005</v>
      </c>
      <c r="K120" s="322">
        <f>VLOOKUP($A120&amp;"CP LF",'E11 - 2013 09 Final'!$A$46:$P$1775,$K$93,FALSE)</f>
        <v>1.3138000000000001</v>
      </c>
      <c r="L120" s="322">
        <f>VLOOKUP($A120&amp;"CP LF",'E11 - 2013 09 Final'!$A$46:$P$1775,$L$93,FALSE)</f>
        <v>1.9979</v>
      </c>
      <c r="M120" s="322">
        <f>VLOOKUP($A120&amp;"CP LF",'E11 - 2013 09 Final'!$A$46:$P$1775,$M$93,FALSE)</f>
        <v>4.3224999999999998</v>
      </c>
      <c r="N120" s="322" t="str">
        <f>VLOOKUP($A120&amp;"CP LF",'E11 - 2013 09 Final'!$A$46:$P$1775,$N$93,FALSE)</f>
        <v xml:space="preserve"> </v>
      </c>
      <c r="O120" s="117"/>
      <c r="P120" s="323"/>
    </row>
    <row r="121" spans="1:16">
      <c r="A121" t="s">
        <v>721</v>
      </c>
      <c r="B121" t="s">
        <v>721</v>
      </c>
      <c r="C121" s="322">
        <f>VLOOKUP($A121&amp;"CP LF",'E11 - 2013 09 Final'!$A$46:$P$1775,$C$93,FALSE)</f>
        <v>0.68389999999999995</v>
      </c>
      <c r="D121" s="322">
        <f>VLOOKUP($A121&amp;"CP LF",'E11 - 2013 09 Final'!$A$46:$P$1775,$D$93,FALSE)</f>
        <v>0.65790000000000004</v>
      </c>
      <c r="E121" s="322">
        <f>VLOOKUP($A121&amp;"CP LF",'E11 - 2013 09 Final'!$A$46:$P$1775,$E$93,FALSE)</f>
        <v>0.53439999999999999</v>
      </c>
      <c r="F121" s="322">
        <f>VLOOKUP($A121&amp;"CP LF",'E11 - 2013 09 Final'!$A$46:$P$1775,$F$93,FALSE)</f>
        <v>0.68330000000000002</v>
      </c>
      <c r="G121" s="322">
        <f>VLOOKUP($A121&amp;"CP LF",'E11 - 2013 09 Final'!$A$46:$P$1775,$G$93,FALSE)</f>
        <v>0.61080000000000001</v>
      </c>
      <c r="H121" s="322">
        <f>VLOOKUP($A121&amp;"CP LF",'E11 - 2013 09 Final'!$A$46:$P$1775,$H$93,FALSE)</f>
        <v>0.67510000000000003</v>
      </c>
      <c r="I121" s="322">
        <f>VLOOKUP($A121&amp;"CP LF",'E11 - 2013 09 Final'!$A$46:$P$1775,$I$93,FALSE)</f>
        <v>0.71730000000000005</v>
      </c>
      <c r="J121" s="322">
        <f>VLOOKUP($A121&amp;"CP LF",'E11 - 2013 09 Final'!$A$46:$P$1775,$J$93,FALSE)</f>
        <v>0.65980000000000005</v>
      </c>
      <c r="K121" s="322">
        <f>VLOOKUP($A121&amp;"CP LF",'E11 - 2013 09 Final'!$A$46:$P$1775,$K$93,FALSE)</f>
        <v>0.61160000000000003</v>
      </c>
      <c r="L121" s="322">
        <f>VLOOKUP($A121&amp;"CP LF",'E11 - 2013 09 Final'!$A$46:$P$1775,$L$93,FALSE)</f>
        <v>0.65110000000000001</v>
      </c>
      <c r="M121" s="322">
        <f>VLOOKUP($A121&amp;"CP LF",'E11 - 2013 09 Final'!$A$46:$P$1775,$M$93,FALSE)</f>
        <v>0.60919999999999996</v>
      </c>
      <c r="N121" s="322">
        <f>VLOOKUP($A121&amp;"CP LF",'E11 - 2013 09 Final'!$A$46:$P$1775,$N$93,FALSE)</f>
        <v>0.67</v>
      </c>
      <c r="O121" s="117"/>
      <c r="P121" s="323"/>
    </row>
    <row r="130" spans="1:18" ht="21">
      <c r="B130" s="475" t="s">
        <v>158</v>
      </c>
      <c r="C130" s="475"/>
      <c r="D130" s="475"/>
      <c r="E130" s="475"/>
      <c r="F130" s="475"/>
      <c r="G130" s="475"/>
      <c r="H130" s="475"/>
      <c r="I130" s="475"/>
      <c r="J130" s="475"/>
      <c r="K130" s="475"/>
      <c r="L130" s="475"/>
      <c r="M130" s="475"/>
      <c r="N130" s="475"/>
      <c r="O130" s="475"/>
      <c r="P130" s="475"/>
    </row>
    <row r="131" spans="1:18" ht="17.399999999999999">
      <c r="B131" s="474" t="str">
        <f>+MANUAL!$B$7 &amp;" as Calculated by LodeStar Except as Noted"</f>
        <v>2014 as Calculated by LodeStar Except as Noted</v>
      </c>
      <c r="C131" s="474"/>
      <c r="D131" s="474"/>
      <c r="E131" s="474"/>
      <c r="F131" s="474"/>
      <c r="G131" s="474"/>
      <c r="H131" s="474"/>
      <c r="I131" s="474"/>
      <c r="J131" s="474"/>
      <c r="K131" s="474"/>
      <c r="L131" s="474"/>
      <c r="M131" s="474"/>
      <c r="N131" s="474"/>
      <c r="O131" s="474"/>
      <c r="P131" s="474"/>
    </row>
    <row r="132" spans="1:18" ht="13.8" thickBot="1">
      <c r="B132" s="309"/>
      <c r="C132" s="309"/>
      <c r="D132" s="309"/>
      <c r="E132" s="309"/>
      <c r="F132" s="309"/>
      <c r="G132" s="309"/>
      <c r="H132" s="309"/>
      <c r="I132" s="309"/>
      <c r="J132" s="309"/>
      <c r="K132" s="309"/>
      <c r="L132" s="309"/>
      <c r="M132" s="309"/>
      <c r="N132" s="309"/>
      <c r="O132" s="309"/>
      <c r="P132" s="309"/>
    </row>
    <row r="133" spans="1:18">
      <c r="C133" s="14"/>
      <c r="D133" s="15"/>
      <c r="E133" s="16"/>
      <c r="F133" s="17"/>
      <c r="G133" s="18"/>
      <c r="H133" s="19"/>
      <c r="I133" s="20"/>
      <c r="J133" s="21"/>
      <c r="K133" s="22"/>
      <c r="L133" s="23"/>
      <c r="M133" s="24"/>
      <c r="N133" s="326"/>
      <c r="O133" s="110"/>
      <c r="P133" s="314"/>
    </row>
    <row r="134" spans="1:18" ht="13.8" thickBot="1">
      <c r="C134" s="28" t="s">
        <v>70</v>
      </c>
      <c r="D134" s="29" t="s">
        <v>71</v>
      </c>
      <c r="E134" s="30" t="s">
        <v>72</v>
      </c>
      <c r="F134" s="31" t="s">
        <v>73</v>
      </c>
      <c r="G134" s="32" t="s">
        <v>74</v>
      </c>
      <c r="H134" s="33" t="s">
        <v>75</v>
      </c>
      <c r="I134" s="34" t="s">
        <v>76</v>
      </c>
      <c r="J134" s="35" t="s">
        <v>77</v>
      </c>
      <c r="K134" s="36" t="s">
        <v>78</v>
      </c>
      <c r="L134" s="37" t="s">
        <v>79</v>
      </c>
      <c r="M134" s="38" t="s">
        <v>80</v>
      </c>
      <c r="N134" s="327" t="s">
        <v>81</v>
      </c>
      <c r="O134" s="314"/>
      <c r="P134" s="314"/>
    </row>
    <row r="135" spans="1:18" hidden="1">
      <c r="C135">
        <v>4</v>
      </c>
      <c r="D135">
        <f>C135+1</f>
        <v>5</v>
      </c>
      <c r="E135">
        <f t="shared" ref="E135:N135" si="8">D135+1</f>
        <v>6</v>
      </c>
      <c r="F135">
        <f t="shared" si="8"/>
        <v>7</v>
      </c>
      <c r="G135">
        <f t="shared" si="8"/>
        <v>8</v>
      </c>
      <c r="H135">
        <f t="shared" si="8"/>
        <v>9</v>
      </c>
      <c r="I135">
        <f t="shared" si="8"/>
        <v>10</v>
      </c>
      <c r="J135">
        <f t="shared" si="8"/>
        <v>11</v>
      </c>
      <c r="K135">
        <f t="shared" si="8"/>
        <v>12</v>
      </c>
      <c r="L135">
        <f t="shared" si="8"/>
        <v>13</v>
      </c>
      <c r="M135">
        <f t="shared" si="8"/>
        <v>14</v>
      </c>
      <c r="N135">
        <f t="shared" si="8"/>
        <v>15</v>
      </c>
      <c r="O135" s="314"/>
      <c r="P135" s="314"/>
    </row>
    <row r="136" spans="1:18">
      <c r="O136" s="110"/>
      <c r="P136" s="110"/>
    </row>
    <row r="137" spans="1:18">
      <c r="B137" s="42" t="s">
        <v>83</v>
      </c>
      <c r="O137" s="110"/>
      <c r="P137" s="110"/>
    </row>
    <row r="138" spans="1:18">
      <c r="A138" t="s">
        <v>122</v>
      </c>
      <c r="B138" s="43" t="s">
        <v>84</v>
      </c>
      <c r="C138" s="322">
        <f>VLOOKUP($A138&amp;"CP LF",'E11 - 2014 09 Final'!$A$46:$P$1704,$C$135,FALSE)</f>
        <v>0.98960000000000004</v>
      </c>
      <c r="D138" s="322">
        <f>VLOOKUP($A138&amp;"CP LF",'E11 - 2014 09 Final'!$A$46:$P$1704,$D$135,FALSE)</f>
        <v>0.8992</v>
      </c>
      <c r="E138" s="322">
        <f>VLOOKUP($A138&amp;"CP LF",'E11 - 2014 09 Final'!$A$46:$P$1704,$E$135,FALSE)</f>
        <v>1.0021</v>
      </c>
      <c r="F138" s="322">
        <f>VLOOKUP($A138&amp;"CP LF",'E11 - 2014 09 Final'!$A$46:$P$1704,$F$135,FALSE)</f>
        <v>0.89639999999999997</v>
      </c>
      <c r="G138" s="322">
        <f>VLOOKUP($A138&amp;"CP LF",'E11 - 2014 09 Final'!$A$46:$P$1704,$G$135,FALSE)</f>
        <v>0.95130000000000003</v>
      </c>
      <c r="H138" s="322">
        <f>VLOOKUP($A138&amp;"CP LF",'E11 - 2014 09 Final'!$A$46:$P$1704,$H$135,FALSE)</f>
        <v>0.89380000000000004</v>
      </c>
      <c r="I138" s="322">
        <f>VLOOKUP($A138&amp;"CP LF",'E11 - 2014 09 Final'!$A$46:$P$1704,$I$135,FALSE)</f>
        <v>0.91779999999999995</v>
      </c>
      <c r="J138" s="322">
        <f>VLOOKUP($A138&amp;"CP LF",'E11 - 2014 09 Final'!$A$46:$P$1704,$J$135,FALSE)</f>
        <v>0.92979999999999996</v>
      </c>
      <c r="K138" s="322">
        <f>VLOOKUP($A138&amp;"CP LF",'E11 - 2014 09 Final'!$A$46:$P$1704,$K$135,FALSE)</f>
        <v>0.91659999999999997</v>
      </c>
      <c r="L138" s="322">
        <f>VLOOKUP($A138&amp;"CP LF",'E11 - 2014 09 Final'!$A$46:$P$1704,$L$135,FALSE)</f>
        <v>0.90259999999999996</v>
      </c>
      <c r="M138" s="322">
        <f>VLOOKUP($A138&amp;"CP LF",'E11 - 2014 09 Final'!$A$46:$P$1704,$M$135,FALSE)</f>
        <v>0.81120000000000003</v>
      </c>
      <c r="N138" s="322">
        <f>VLOOKUP($A138&amp;"CP LF",'E11 - 2014 09 Final'!$A$46:$P$1704,$N$135,FALSE)</f>
        <v>0.92810000000000004</v>
      </c>
      <c r="O138" s="117"/>
      <c r="P138" s="323"/>
      <c r="R138" s="163"/>
    </row>
    <row r="139" spans="1:18">
      <c r="A139" t="s">
        <v>177</v>
      </c>
      <c r="B139" s="43" t="s">
        <v>85</v>
      </c>
      <c r="C139" s="322">
        <f>VLOOKUP($A139&amp;"CP LF",'E11 - 2014 09 Final'!$A$46:$P$1704,$C$135,FALSE)</f>
        <v>0.94530000000000003</v>
      </c>
      <c r="D139" s="322">
        <f>VLOOKUP($A139&amp;"CP LF",'E11 - 2014 09 Final'!$A$46:$P$1704,$D$135,FALSE)</f>
        <v>0.88880000000000003</v>
      </c>
      <c r="E139" s="322">
        <f>VLOOKUP($A139&amp;"CP LF",'E11 - 2014 09 Final'!$A$46:$P$1704,$E$135,FALSE)</f>
        <v>0.98499999999999999</v>
      </c>
      <c r="F139" s="322">
        <f>VLOOKUP($A139&amp;"CP LF",'E11 - 2014 09 Final'!$A$46:$P$1704,$F$135,FALSE)</f>
        <v>0.88190000000000002</v>
      </c>
      <c r="G139" s="322">
        <f>VLOOKUP($A139&amp;"CP LF",'E11 - 2014 09 Final'!$A$46:$P$1704,$G$135,FALSE)</f>
        <v>0.9022</v>
      </c>
      <c r="H139" s="322">
        <f>VLOOKUP($A139&amp;"CP LF",'E11 - 2014 09 Final'!$A$46:$P$1704,$H$135,FALSE)</f>
        <v>0.86539999999999995</v>
      </c>
      <c r="I139" s="322">
        <f>VLOOKUP($A139&amp;"CP LF",'E11 - 2014 09 Final'!$A$46:$P$1704,$I$135,FALSE)</f>
        <v>0.90169999999999995</v>
      </c>
      <c r="J139" s="322">
        <f>VLOOKUP($A139&amp;"CP LF",'E11 - 2014 09 Final'!$A$46:$P$1704,$J$135,FALSE)</f>
        <v>0.88959999999999995</v>
      </c>
      <c r="K139" s="322">
        <f>VLOOKUP($A139&amp;"CP LF",'E11 - 2014 09 Final'!$A$46:$P$1704,$K$135,FALSE)</f>
        <v>0.87980000000000003</v>
      </c>
      <c r="L139" s="322">
        <f>VLOOKUP($A139&amp;"CP LF",'E11 - 2014 09 Final'!$A$46:$P$1704,$L$135,FALSE)</f>
        <v>0.86160000000000003</v>
      </c>
      <c r="M139" s="322">
        <f>VLOOKUP($A139&amp;"CP LF",'E11 - 2014 09 Final'!$A$46:$P$1704,$M$135,FALSE)</f>
        <v>0.81200000000000006</v>
      </c>
      <c r="N139" s="322">
        <f>VLOOKUP($A139&amp;"CP LF",'E11 - 2014 09 Final'!$A$46:$P$1704,$N$135,FALSE)</f>
        <v>0.91790000000000005</v>
      </c>
      <c r="O139" s="117"/>
      <c r="P139" s="323"/>
      <c r="R139" s="163"/>
    </row>
    <row r="140" spans="1:18">
      <c r="A140" t="s">
        <v>185</v>
      </c>
      <c r="B140" s="43" t="s">
        <v>50</v>
      </c>
      <c r="C140" s="322">
        <f>VLOOKUP($A140&amp;"CP LF",'E11 - 2014 09 Final'!$A$46:$P$1704,$C$135,FALSE)</f>
        <v>0.91639999999999999</v>
      </c>
      <c r="D140" s="322">
        <f>VLOOKUP($A140&amp;"CP LF",'E11 - 2014 09 Final'!$A$46:$P$1704,$D$135,FALSE)</f>
        <v>1.0416000000000001</v>
      </c>
      <c r="E140" s="322">
        <f>VLOOKUP($A140&amp;"CP LF",'E11 - 2014 09 Final'!$A$46:$P$1704,$E$135,FALSE)</f>
        <v>0.98860000000000003</v>
      </c>
      <c r="F140" s="322">
        <f>VLOOKUP($A140&amp;"CP LF",'E11 - 2014 09 Final'!$A$46:$P$1704,$F$135,FALSE)</f>
        <v>0.93910000000000005</v>
      </c>
      <c r="G140" s="322">
        <f>VLOOKUP($A140&amp;"CP LF",'E11 - 2014 09 Final'!$A$46:$P$1704,$G$135,FALSE)</f>
        <v>0.89939999999999998</v>
      </c>
      <c r="H140" s="322">
        <f>VLOOKUP($A140&amp;"CP LF",'E11 - 2014 09 Final'!$A$46:$P$1704,$H$135,FALSE)</f>
        <v>0.92730000000000001</v>
      </c>
      <c r="I140" s="322">
        <f>VLOOKUP($A140&amp;"CP LF",'E11 - 2014 09 Final'!$A$46:$P$1704,$I$135,FALSE)</f>
        <v>0.9103</v>
      </c>
      <c r="J140" s="322">
        <f>VLOOKUP($A140&amp;"CP LF",'E11 - 2014 09 Final'!$A$46:$P$1704,$J$135,FALSE)</f>
        <v>0.99390000000000001</v>
      </c>
      <c r="K140" s="322">
        <f>VLOOKUP($A140&amp;"CP LF",'E11 - 2014 09 Final'!$A$46:$P$1704,$K$135,FALSE)</f>
        <v>0.96250000000000002</v>
      </c>
      <c r="L140" s="322">
        <f>VLOOKUP($A140&amp;"CP LF",'E11 - 2014 09 Final'!$A$46:$P$1704,$L$135,FALSE)</f>
        <v>0.99590000000000001</v>
      </c>
      <c r="M140" s="322">
        <f>VLOOKUP($A140&amp;"CP LF",'E11 - 2014 09 Final'!$A$46:$P$1704,$M$135,FALSE)</f>
        <v>0.92830000000000001</v>
      </c>
      <c r="N140" s="322">
        <f>VLOOKUP($A140&amp;"CP LF",'E11 - 2014 09 Final'!$A$46:$P$1704,$N$135,FALSE)</f>
        <v>1.0136000000000001</v>
      </c>
      <c r="O140" s="117"/>
      <c r="P140" s="323"/>
      <c r="R140" s="163"/>
    </row>
    <row r="141" spans="1:18">
      <c r="A141" t="s">
        <v>629</v>
      </c>
      <c r="B141" s="43" t="s">
        <v>49</v>
      </c>
      <c r="C141" s="322">
        <f>VLOOKUP($A141&amp;"CP LF",'E11 - 2014 09 Final'!$A$46:$P$1704,$C$135,FALSE)</f>
        <v>1.1761999999999999</v>
      </c>
      <c r="D141" s="322">
        <f>VLOOKUP($A141&amp;"CP LF",'E11 - 2014 09 Final'!$A$46:$P$1704,$D$135,FALSE)</f>
        <v>0.6119</v>
      </c>
      <c r="E141" s="322">
        <f>VLOOKUP($A141&amp;"CP LF",'E11 - 2014 09 Final'!$A$46:$P$1704,$E$135,FALSE)</f>
        <v>1.0633999999999999</v>
      </c>
      <c r="F141" s="322">
        <f>VLOOKUP($A141&amp;"CP LF",'E11 - 2014 09 Final'!$A$46:$P$1704,$F$135,FALSE)</f>
        <v>0.60450000000000004</v>
      </c>
      <c r="G141" s="322">
        <f>VLOOKUP($A141&amp;"CP LF",'E11 - 2014 09 Final'!$A$46:$P$1704,$G$135,FALSE)</f>
        <v>0.66910000000000003</v>
      </c>
      <c r="H141" s="322">
        <f>VLOOKUP($A141&amp;"CP LF",'E11 - 2014 09 Final'!$A$46:$P$1704,$H$135,FALSE)</f>
        <v>0.56950000000000001</v>
      </c>
      <c r="I141" s="322">
        <f>VLOOKUP($A141&amp;"CP LF",'E11 - 2014 09 Final'!$A$46:$P$1704,$I$135,FALSE)</f>
        <v>0.62570000000000003</v>
      </c>
      <c r="J141" s="322">
        <f>VLOOKUP($A141&amp;"CP LF",'E11 - 2014 09 Final'!$A$46:$P$1704,$J$135,FALSE)</f>
        <v>0.63880000000000003</v>
      </c>
      <c r="K141" s="322">
        <f>VLOOKUP($A141&amp;"CP LF",'E11 - 2014 09 Final'!$A$46:$P$1704,$K$135,FALSE)</f>
        <v>0.62290000000000001</v>
      </c>
      <c r="L141" s="322">
        <f>VLOOKUP($A141&amp;"CP LF",'E11 - 2014 09 Final'!$A$46:$P$1704,$L$135,FALSE)</f>
        <v>0.59909999999999997</v>
      </c>
      <c r="M141" s="322">
        <f>VLOOKUP($A141&amp;"CP LF",'E11 - 2014 09 Final'!$A$46:$P$1704,$M$135,FALSE)</f>
        <v>0.53390000000000004</v>
      </c>
      <c r="N141" s="322">
        <f>VLOOKUP($A141&amp;"CP LF",'E11 - 2014 09 Final'!$A$46:$P$1704,$N$135,FALSE)</f>
        <v>0.83650000000000002</v>
      </c>
      <c r="O141" s="117"/>
      <c r="P141" s="323"/>
      <c r="R141" s="163"/>
    </row>
    <row r="142" spans="1:18">
      <c r="A142" t="s">
        <v>637</v>
      </c>
      <c r="B142" s="46" t="s">
        <v>325</v>
      </c>
      <c r="C142" s="322">
        <f>VLOOKUP($A142&amp;"CP LF",'E11 - 2014 09 Final'!$A$46:$P$1704,$C$135,FALSE)</f>
        <v>1.0296000000000001</v>
      </c>
      <c r="D142" s="322">
        <f>VLOOKUP($A142&amp;"CP LF",'E11 - 2014 09 Final'!$A$46:$P$1704,$D$135,FALSE)</f>
        <v>0.98640000000000005</v>
      </c>
      <c r="E142" s="322">
        <f>VLOOKUP($A142&amp;"CP LF",'E11 - 2014 09 Final'!$A$46:$P$1704,$E$135,FALSE)</f>
        <v>0.9909</v>
      </c>
      <c r="F142" s="322">
        <f>VLOOKUP($A142&amp;"CP LF",'E11 - 2014 09 Final'!$A$46:$P$1704,$F$135,FALSE)</f>
        <v>1.0468</v>
      </c>
      <c r="G142" s="322">
        <f>VLOOKUP($A142&amp;"CP LF",'E11 - 2014 09 Final'!$A$46:$P$1704,$G$135,FALSE)</f>
        <v>0.99519999999999997</v>
      </c>
      <c r="H142" s="322">
        <f>VLOOKUP($A142&amp;"CP LF",'E11 - 2014 09 Final'!$A$46:$P$1704,$H$135,FALSE)</f>
        <v>0.99570000000000003</v>
      </c>
      <c r="I142" s="322">
        <f>VLOOKUP($A142&amp;"CP LF",'E11 - 2014 09 Final'!$A$46:$P$1704,$I$135,FALSE)</f>
        <v>0.99819999999999998</v>
      </c>
      <c r="J142" s="322">
        <f>VLOOKUP($A142&amp;"CP LF",'E11 - 2014 09 Final'!$A$46:$P$1704,$J$135,FALSE)</f>
        <v>0.99680000000000002</v>
      </c>
      <c r="K142" s="322">
        <f>VLOOKUP($A142&amp;"CP LF",'E11 - 2014 09 Final'!$A$46:$P$1704,$K$135,FALSE)</f>
        <v>0.99609999999999999</v>
      </c>
      <c r="L142" s="322">
        <f>VLOOKUP($A142&amp;"CP LF",'E11 - 2014 09 Final'!$A$46:$P$1704,$L$135,FALSE)</f>
        <v>0.99399999999999999</v>
      </c>
      <c r="M142" s="322">
        <f>VLOOKUP($A142&amp;"CP LF",'E11 - 2014 09 Final'!$A$46:$P$1704,$M$135,FALSE)</f>
        <v>0.99029999999999996</v>
      </c>
      <c r="N142" s="322">
        <f>VLOOKUP($A142&amp;"CP LF",'E11 - 2014 09 Final'!$A$46:$P$1704,$N$135,FALSE)</f>
        <v>0.99490000000000001</v>
      </c>
      <c r="O142" s="117"/>
      <c r="P142" s="323"/>
      <c r="R142" s="163"/>
    </row>
    <row r="143" spans="1:18">
      <c r="A143" t="s">
        <v>648</v>
      </c>
      <c r="B143" s="43" t="s">
        <v>67</v>
      </c>
      <c r="C143" s="322">
        <f>VLOOKUP($A143&amp;"CP LF",'E11 - 2014 09 Final'!$A$46:$P$1704,$C$135,FALSE)</f>
        <v>0.96260000000000001</v>
      </c>
      <c r="D143" s="322">
        <f>VLOOKUP($A143&amp;"CP LF",'E11 - 2014 09 Final'!$A$46:$P$1704,$D$135,FALSE)</f>
        <v>0.70579999999999998</v>
      </c>
      <c r="E143" s="322">
        <f>VLOOKUP($A143&amp;"CP LF",'E11 - 2014 09 Final'!$A$46:$P$1704,$E$135,FALSE)</f>
        <v>0.86</v>
      </c>
      <c r="F143" s="322">
        <f>VLOOKUP($A143&amp;"CP LF",'E11 - 2014 09 Final'!$A$46:$P$1704,$F$135,FALSE)</f>
        <v>0.74180000000000001</v>
      </c>
      <c r="G143" s="322">
        <f>VLOOKUP($A143&amp;"CP LF",'E11 - 2014 09 Final'!$A$46:$P$1704,$G$135,FALSE)</f>
        <v>0.76390000000000002</v>
      </c>
      <c r="H143" s="322">
        <f>VLOOKUP($A143&amp;"CP LF",'E11 - 2014 09 Final'!$A$46:$P$1704,$H$135,FALSE)</f>
        <v>0.70830000000000004</v>
      </c>
      <c r="I143" s="322">
        <f>VLOOKUP($A143&amp;"CP LF",'E11 - 2014 09 Final'!$A$46:$P$1704,$I$135,FALSE)</f>
        <v>0.74080000000000001</v>
      </c>
      <c r="J143" s="322">
        <f>VLOOKUP($A143&amp;"CP LF",'E11 - 2014 09 Final'!$A$46:$P$1704,$J$135,FALSE)</f>
        <v>0.76459999999999995</v>
      </c>
      <c r="K143" s="322">
        <f>VLOOKUP($A143&amp;"CP LF",'E11 - 2014 09 Final'!$A$46:$P$1704,$K$135,FALSE)</f>
        <v>0.75370000000000004</v>
      </c>
      <c r="L143" s="322">
        <f>VLOOKUP($A143&amp;"CP LF",'E11 - 2014 09 Final'!$A$46:$P$1704,$L$135,FALSE)</f>
        <v>0.70209999999999995</v>
      </c>
      <c r="M143" s="322">
        <f>VLOOKUP($A143&amp;"CP LF",'E11 - 2014 09 Final'!$A$46:$P$1704,$M$135,FALSE)</f>
        <v>0.62660000000000005</v>
      </c>
      <c r="N143" s="322">
        <f>VLOOKUP($A143&amp;"CP LF",'E11 - 2014 09 Final'!$A$46:$P$1704,$N$135,FALSE)</f>
        <v>0.79190000000000005</v>
      </c>
      <c r="O143" s="117"/>
      <c r="P143" s="323"/>
      <c r="R143" s="163"/>
    </row>
    <row r="144" spans="1:18">
      <c r="A144" t="s">
        <v>653</v>
      </c>
      <c r="B144" s="43" t="s">
        <v>68</v>
      </c>
      <c r="C144" s="322">
        <f>VLOOKUP($A144&amp;"CP LF",'E11 - 2014 09 Final'!$A$46:$P$1704,$C$135,FALSE)</f>
        <v>0.94179999999999997</v>
      </c>
      <c r="D144" s="322">
        <f>VLOOKUP($A144&amp;"CP LF",'E11 - 2014 09 Final'!$A$46:$P$1704,$D$135,FALSE)</f>
        <v>0.75080000000000002</v>
      </c>
      <c r="E144" s="322">
        <f>VLOOKUP($A144&amp;"CP LF",'E11 - 2014 09 Final'!$A$46:$P$1704,$E$135,FALSE)</f>
        <v>0.95960000000000001</v>
      </c>
      <c r="F144" s="322">
        <f>VLOOKUP($A144&amp;"CP LF",'E11 - 2014 09 Final'!$A$46:$P$1704,$F$135,FALSE)</f>
        <v>0.77280000000000004</v>
      </c>
      <c r="G144" s="322">
        <f>VLOOKUP($A144&amp;"CP LF",'E11 - 2014 09 Final'!$A$46:$P$1704,$G$135,FALSE)</f>
        <v>0.81659999999999999</v>
      </c>
      <c r="H144" s="322">
        <f>VLOOKUP($A144&amp;"CP LF",'E11 - 2014 09 Final'!$A$46:$P$1704,$H$135,FALSE)</f>
        <v>0.76519999999999999</v>
      </c>
      <c r="I144" s="322">
        <f>VLOOKUP($A144&amp;"CP LF",'E11 - 2014 09 Final'!$A$46:$P$1704,$I$135,FALSE)</f>
        <v>0.77390000000000003</v>
      </c>
      <c r="J144" s="322">
        <f>VLOOKUP($A144&amp;"CP LF",'E11 - 2014 09 Final'!$A$46:$P$1704,$J$135,FALSE)</f>
        <v>0.77900000000000003</v>
      </c>
      <c r="K144" s="322">
        <f>VLOOKUP($A144&amp;"CP LF",'E11 - 2014 09 Final'!$A$46:$P$1704,$K$135,FALSE)</f>
        <v>0.77900000000000003</v>
      </c>
      <c r="L144" s="322">
        <f>VLOOKUP($A144&amp;"CP LF",'E11 - 2014 09 Final'!$A$46:$P$1704,$L$135,FALSE)</f>
        <v>0.73129999999999995</v>
      </c>
      <c r="M144" s="322">
        <f>VLOOKUP($A144&amp;"CP LF",'E11 - 2014 09 Final'!$A$46:$P$1704,$M$135,FALSE)</f>
        <v>0.64900000000000002</v>
      </c>
      <c r="N144" s="322">
        <f>VLOOKUP($A144&amp;"CP LF",'E11 - 2014 09 Final'!$A$46:$P$1704,$N$135,FALSE)</f>
        <v>0.84830000000000005</v>
      </c>
      <c r="O144" s="117"/>
      <c r="P144" s="323"/>
      <c r="R144" s="163"/>
    </row>
    <row r="145" spans="1:25">
      <c r="A145" t="s">
        <v>710</v>
      </c>
      <c r="B145" s="43" t="s">
        <v>69</v>
      </c>
      <c r="C145" s="322">
        <f>VLOOKUP($A145&amp;"CP LF",'E11 - 2014 09 Final'!$A$46:$P$1704,$C$135,FALSE)</f>
        <v>1.1234999999999999</v>
      </c>
      <c r="D145" s="322">
        <f>VLOOKUP($A145&amp;"CP LF",'E11 - 2014 09 Final'!$A$46:$P$1704,$D$135,FALSE)</f>
        <v>0.8427</v>
      </c>
      <c r="E145" s="322">
        <f>VLOOKUP($A145&amp;"CP LF",'E11 - 2014 09 Final'!$A$46:$P$1704,$E$135,FALSE)</f>
        <v>0.94440000000000002</v>
      </c>
      <c r="F145" s="322">
        <f>VLOOKUP($A145&amp;"CP LF",'E11 - 2014 09 Final'!$A$46:$P$1704,$F$135,FALSE)</f>
        <v>0.90700000000000003</v>
      </c>
      <c r="G145" s="322">
        <f>VLOOKUP($A145&amp;"CP LF",'E11 - 2014 09 Final'!$A$46:$P$1704,$G$135,FALSE)</f>
        <v>0.95050000000000001</v>
      </c>
      <c r="H145" s="322">
        <f>VLOOKUP($A145&amp;"CP LF",'E11 - 2014 09 Final'!$A$46:$P$1704,$H$135,FALSE)</f>
        <v>0.92059999999999997</v>
      </c>
      <c r="I145" s="322">
        <f>VLOOKUP($A145&amp;"CP LF",'E11 - 2014 09 Final'!$A$46:$P$1704,$I$135,FALSE)</f>
        <v>0.94789999999999996</v>
      </c>
      <c r="J145" s="322">
        <f>VLOOKUP($A145&amp;"CP LF",'E11 - 2014 09 Final'!$A$46:$P$1704,$J$135,FALSE)</f>
        <v>0.95209999999999995</v>
      </c>
      <c r="K145" s="322">
        <f>VLOOKUP($A145&amp;"CP LF",'E11 - 2014 09 Final'!$A$46:$P$1704,$K$135,FALSE)</f>
        <v>0.94720000000000004</v>
      </c>
      <c r="L145" s="322">
        <f>VLOOKUP($A145&amp;"CP LF",'E11 - 2014 09 Final'!$A$46:$P$1704,$L$135,FALSE)</f>
        <v>0.89059999999999995</v>
      </c>
      <c r="M145" s="322">
        <f>VLOOKUP($A145&amp;"CP LF",'E11 - 2014 09 Final'!$A$46:$P$1704,$M$135,FALSE)</f>
        <v>0.76580000000000004</v>
      </c>
      <c r="N145" s="322">
        <f>VLOOKUP($A145&amp;"CP LF",'E11 - 2014 09 Final'!$A$46:$P$1704,$N$135,FALSE)</f>
        <v>0.89700000000000002</v>
      </c>
      <c r="O145" s="117"/>
      <c r="P145" s="323"/>
      <c r="R145" s="163"/>
    </row>
    <row r="146" spans="1:25">
      <c r="A146" t="s">
        <v>714</v>
      </c>
      <c r="B146" s="43" t="s">
        <v>52</v>
      </c>
      <c r="C146" s="322">
        <f>VLOOKUP($A146&amp;"CP LF",'E11 - 2014 09 Final'!$A$46:$P$1704,$C$135,FALSE)</f>
        <v>0.98540000000000005</v>
      </c>
      <c r="D146" s="322">
        <f>VLOOKUP($A146&amp;"CP LF",'E11 - 2014 09 Final'!$A$46:$P$1704,$D$135,FALSE)</f>
        <v>1.1870000000000001</v>
      </c>
      <c r="E146" s="322">
        <f>VLOOKUP($A146&amp;"CP LF",'E11 - 2014 09 Final'!$A$46:$P$1704,$E$135,FALSE)</f>
        <v>0.72619999999999996</v>
      </c>
      <c r="F146" s="322">
        <f>VLOOKUP($A146&amp;"CP LF",'E11 - 2014 09 Final'!$A$46:$P$1704,$F$135,FALSE)</f>
        <v>0.73570000000000002</v>
      </c>
      <c r="G146" s="322">
        <f>VLOOKUP($A146&amp;"CP LF",'E11 - 2014 09 Final'!$A$46:$P$1704,$G$135,FALSE)</f>
        <v>0.9708</v>
      </c>
      <c r="H146" s="322">
        <f>VLOOKUP($A146&amp;"CP LF",'E11 - 2014 09 Final'!$A$46:$P$1704,$H$135,FALSE)</f>
        <v>0.81969999999999998</v>
      </c>
      <c r="I146" s="322">
        <f>VLOOKUP($A146&amp;"CP LF",'E11 - 2014 09 Final'!$A$46:$P$1704,$I$135,FALSE)</f>
        <v>0.84989999999999999</v>
      </c>
      <c r="J146" s="322">
        <f>VLOOKUP($A146&amp;"CP LF",'E11 - 2014 09 Final'!$A$46:$P$1704,$J$135,FALSE)</f>
        <v>0.71989999999999998</v>
      </c>
      <c r="K146" s="322">
        <f>VLOOKUP($A146&amp;"CP LF",'E11 - 2014 09 Final'!$A$46:$P$1704,$K$135,FALSE)</f>
        <v>0.9143</v>
      </c>
      <c r="L146" s="322">
        <f>VLOOKUP($A146&amp;"CP LF",'E11 - 2014 09 Final'!$A$46:$P$1704,$L$135,FALSE)</f>
        <v>0.79269999999999996</v>
      </c>
      <c r="M146" s="322">
        <f>VLOOKUP($A146&amp;"CP LF",'E11 - 2014 09 Final'!$A$46:$P$1704,$M$135,FALSE)</f>
        <v>0.87139999999999995</v>
      </c>
      <c r="N146" s="322">
        <f>VLOOKUP($A146&amp;"CP LF",'E11 - 2014 09 Final'!$A$46:$P$1704,$N$135,FALSE)</f>
        <v>1.3599000000000001</v>
      </c>
      <c r="O146" s="117"/>
      <c r="P146" s="323"/>
      <c r="R146" s="163"/>
    </row>
    <row r="147" spans="1:25">
      <c r="A147" t="s">
        <v>15</v>
      </c>
      <c r="B147" s="213" t="s">
        <v>15</v>
      </c>
      <c r="C147" s="322">
        <f>VLOOKUP($A147&amp;"CP LF",'E11 - 2014 09 Final'!$A$46:$P$1704,$C$135,FALSE)</f>
        <v>0.75670000000000004</v>
      </c>
      <c r="D147" s="322">
        <f>VLOOKUP($A147&amp;"CP LF",'E11 - 2014 09 Final'!$A$46:$P$1704,$D$135,FALSE)</f>
        <v>0.78149999999999997</v>
      </c>
      <c r="E147" s="322">
        <f>VLOOKUP($A147&amp;"CP LF",'E11 - 2014 09 Final'!$A$46:$P$1704,$E$135,FALSE)</f>
        <v>1.1194</v>
      </c>
      <c r="F147" s="322">
        <f>VLOOKUP($A147&amp;"CP LF",'E11 - 2014 09 Final'!$A$46:$P$1704,$F$135,FALSE)</f>
        <v>0.79279999999999995</v>
      </c>
      <c r="G147" s="322">
        <f>VLOOKUP($A147&amp;"CP LF",'E11 - 2014 09 Final'!$A$46:$P$1704,$G$135,FALSE)</f>
        <v>0.71220000000000006</v>
      </c>
      <c r="H147" s="322">
        <f>VLOOKUP($A147&amp;"CP LF",'E11 - 2014 09 Final'!$A$46:$P$1704,$H$135,FALSE)</f>
        <v>0.80779999999999996</v>
      </c>
      <c r="I147" s="322">
        <f>VLOOKUP($A147&amp;"CP LF",'E11 - 2014 09 Final'!$A$46:$P$1704,$I$135,FALSE)</f>
        <v>0.70379999999999998</v>
      </c>
      <c r="J147" s="322">
        <f>VLOOKUP($A147&amp;"CP LF",'E11 - 2014 09 Final'!$A$46:$P$1704,$J$135,FALSE)</f>
        <v>0.72850000000000004</v>
      </c>
      <c r="K147" s="322">
        <f>VLOOKUP($A147&amp;"CP LF",'E11 - 2014 09 Final'!$A$46:$P$1704,$K$135,FALSE)</f>
        <v>0.68769999999999998</v>
      </c>
      <c r="L147" s="322">
        <f>VLOOKUP($A147&amp;"CP LF",'E11 - 2014 09 Final'!$A$46:$P$1704,$L$135,FALSE)</f>
        <v>0.74729999999999996</v>
      </c>
      <c r="M147" s="322">
        <f>VLOOKUP($A147&amp;"CP LF",'E11 - 2014 09 Final'!$A$46:$P$1704,$M$135,FALSE)</f>
        <v>0.78180000000000005</v>
      </c>
      <c r="N147" s="322">
        <f>VLOOKUP($A147&amp;"CP LF",'E11 - 2014 09 Final'!$A$46:$P$1704,$N$135,FALSE)</f>
        <v>0.82469999999999999</v>
      </c>
      <c r="O147" s="117"/>
      <c r="P147" s="323"/>
      <c r="R147" s="163"/>
    </row>
    <row r="148" spans="1:25">
      <c r="A148" t="s">
        <v>19</v>
      </c>
      <c r="B148" s="43" t="s">
        <v>56</v>
      </c>
      <c r="C148" s="322">
        <f>VLOOKUP($A148&amp;"CP LF",'E11 - 2014 09 Final'!$A$46:$P$1704,$C$135,FALSE)</f>
        <v>4.7222</v>
      </c>
      <c r="D148" s="322">
        <f>VLOOKUP($A148&amp;"CP LF",'E11 - 2014 09 Final'!$A$46:$P$1704,$D$135,FALSE)</f>
        <v>0</v>
      </c>
      <c r="E148" s="322">
        <f>VLOOKUP($A148&amp;"CP LF",'E11 - 2014 09 Final'!$A$46:$P$1704,$E$135,FALSE)</f>
        <v>0</v>
      </c>
      <c r="F148" s="322">
        <f>VLOOKUP($A148&amp;"CP LF",'E11 - 2014 09 Final'!$A$46:$P$1704,$F$135,FALSE)</f>
        <v>0</v>
      </c>
      <c r="G148" s="322">
        <f>VLOOKUP($A148&amp;"CP LF",'E11 - 2014 09 Final'!$A$46:$P$1704,$G$135,FALSE)</f>
        <v>0</v>
      </c>
      <c r="H148" s="322">
        <f>VLOOKUP($A148&amp;"CP LF",'E11 - 2014 09 Final'!$A$46:$P$1704,$H$135,FALSE)</f>
        <v>0</v>
      </c>
      <c r="I148" s="322">
        <f>VLOOKUP($A148&amp;"CP LF",'E11 - 2014 09 Final'!$A$46:$P$1704,$I$135,FALSE)</f>
        <v>0</v>
      </c>
      <c r="J148" s="322">
        <f>VLOOKUP($A148&amp;"CP LF",'E11 - 2014 09 Final'!$A$46:$P$1704,$J$135,FALSE)</f>
        <v>0</v>
      </c>
      <c r="K148" s="322">
        <f>VLOOKUP($A148&amp;"CP LF",'E11 - 2014 09 Final'!$A$46:$P$1704,$K$135,FALSE)</f>
        <v>0</v>
      </c>
      <c r="L148" s="322">
        <f>VLOOKUP($A148&amp;"CP LF",'E11 - 2014 09 Final'!$A$46:$P$1704,$L$135,FALSE)</f>
        <v>0</v>
      </c>
      <c r="M148" s="322">
        <f>VLOOKUP($A148&amp;"CP LF",'E11 - 2014 09 Final'!$A$46:$P$1704,$M$135,FALSE)</f>
        <v>0</v>
      </c>
      <c r="N148" s="322">
        <f>VLOOKUP($A148&amp;"CP LF",'E11 - 2014 09 Final'!$A$46:$P$1704,$N$135,FALSE)</f>
        <v>0</v>
      </c>
      <c r="O148" s="117"/>
      <c r="P148" s="323"/>
      <c r="R148" s="163"/>
    </row>
    <row r="149" spans="1:25">
      <c r="A149" t="s">
        <v>22</v>
      </c>
      <c r="B149" s="43" t="s">
        <v>57</v>
      </c>
      <c r="C149" s="322">
        <f>VLOOKUP($A149&amp;"CP LF",'E11 - 2014 09 Final'!$A$46:$P$1704,$C$135,FALSE)</f>
        <v>2.0880999999999998</v>
      </c>
      <c r="D149" s="322">
        <f>VLOOKUP($A149&amp;"CP LF",'E11 - 2014 09 Final'!$A$46:$P$1704,$D$135,FALSE)</f>
        <v>2.4796999999999998</v>
      </c>
      <c r="E149" s="322">
        <f>VLOOKUP($A149&amp;"CP LF",'E11 - 2014 09 Final'!$A$46:$P$1704,$E$135,FALSE)</f>
        <v>1.4813000000000001</v>
      </c>
      <c r="F149" s="322">
        <f>VLOOKUP($A149&amp;"CP LF",'E11 - 2014 09 Final'!$A$46:$P$1704,$F$135,FALSE)</f>
        <v>1.6089</v>
      </c>
      <c r="G149" s="322">
        <f>VLOOKUP($A149&amp;"CP LF",'E11 - 2014 09 Final'!$A$46:$P$1704,$G$135,FALSE)</f>
        <v>1.6128</v>
      </c>
      <c r="H149" s="322">
        <f>VLOOKUP($A149&amp;"CP LF",'E11 - 2014 09 Final'!$A$46:$P$1704,$H$135,FALSE)</f>
        <v>1.2468999999999999</v>
      </c>
      <c r="I149" s="322">
        <f>VLOOKUP($A149&amp;"CP LF",'E11 - 2014 09 Final'!$A$46:$P$1704,$I$135,FALSE)</f>
        <v>1.2615000000000001</v>
      </c>
      <c r="J149" s="322">
        <f>VLOOKUP($A149&amp;"CP LF",'E11 - 2014 09 Final'!$A$46:$P$1704,$J$135,FALSE)</f>
        <v>0.8498</v>
      </c>
      <c r="K149" s="322">
        <f>VLOOKUP($A149&amp;"CP LF",'E11 - 2014 09 Final'!$A$46:$P$1704,$K$135,FALSE)</f>
        <v>1.2032</v>
      </c>
      <c r="L149" s="322">
        <f>VLOOKUP($A149&amp;"CP LF",'E11 - 2014 09 Final'!$A$46:$P$1704,$L$135,FALSE)</f>
        <v>1.3202</v>
      </c>
      <c r="M149" s="322">
        <f>VLOOKUP($A149&amp;"CP LF",'E11 - 2014 09 Final'!$A$46:$P$1704,$M$135,FALSE)</f>
        <v>2.5577000000000001</v>
      </c>
      <c r="N149" s="322">
        <f>VLOOKUP($A149&amp;"CP LF",'E11 - 2014 09 Final'!$A$46:$P$1704,$N$135,FALSE)</f>
        <v>2.8399000000000001</v>
      </c>
      <c r="O149" s="117"/>
      <c r="P149" s="323"/>
      <c r="R149" s="163"/>
    </row>
    <row r="150" spans="1:25">
      <c r="A150" t="s">
        <v>684</v>
      </c>
      <c r="B150" s="43" t="s">
        <v>48</v>
      </c>
      <c r="C150" s="322">
        <f>VLOOKUP($A150&amp;"CP LF",'E11 - 2014 09 Final'!$A$46:$P$1704,$C$135,FALSE)</f>
        <v>0.51559999999999995</v>
      </c>
      <c r="D150" s="322">
        <f>VLOOKUP($A150&amp;"CP LF",'E11 - 2014 09 Final'!$A$46:$P$1704,$D$135,FALSE)</f>
        <v>0.6855</v>
      </c>
      <c r="E150" s="322">
        <f>VLOOKUP($A150&amp;"CP LF",'E11 - 2014 09 Final'!$A$46:$P$1704,$E$135,FALSE)</f>
        <v>0.53210000000000002</v>
      </c>
      <c r="F150" s="322">
        <f>VLOOKUP($A150&amp;"CP LF",'E11 - 2014 09 Final'!$A$46:$P$1704,$F$135,FALSE)</f>
        <v>0.5494</v>
      </c>
      <c r="G150" s="322">
        <f>VLOOKUP($A150&amp;"CP LF",'E11 - 2014 09 Final'!$A$46:$P$1704,$G$135,FALSE)</f>
        <v>0.62019999999999997</v>
      </c>
      <c r="H150" s="322">
        <f>VLOOKUP($A150&amp;"CP LF",'E11 - 2014 09 Final'!$A$46:$P$1704,$H$135,FALSE)</f>
        <v>0.62029999999999996</v>
      </c>
      <c r="I150" s="322">
        <f>VLOOKUP($A150&amp;"CP LF",'E11 - 2014 09 Final'!$A$46:$P$1704,$I$135,FALSE)</f>
        <v>0.61660000000000004</v>
      </c>
      <c r="J150" s="322">
        <f>VLOOKUP($A150&amp;"CP LF",'E11 - 2014 09 Final'!$A$46:$P$1704,$J$135,FALSE)</f>
        <v>0.67330000000000001</v>
      </c>
      <c r="K150" s="322">
        <f>VLOOKUP($A150&amp;"CP LF",'E11 - 2014 09 Final'!$A$46:$P$1704,$K$135,FALSE)</f>
        <v>0.64200000000000002</v>
      </c>
      <c r="L150" s="322">
        <f>VLOOKUP($A150&amp;"CP LF",'E11 - 2014 09 Final'!$A$46:$P$1704,$L$135,FALSE)</f>
        <v>0.59650000000000003</v>
      </c>
      <c r="M150" s="322">
        <f>VLOOKUP($A150&amp;"CP LF",'E11 - 2014 09 Final'!$A$46:$P$1704,$M$135,FALSE)</f>
        <v>0.59970000000000001</v>
      </c>
      <c r="N150" s="322">
        <f>VLOOKUP($A150&amp;"CP LF",'E11 - 2014 09 Final'!$A$46:$P$1704,$N$135,FALSE)</f>
        <v>0.56010000000000004</v>
      </c>
      <c r="O150" s="117"/>
      <c r="P150" s="323"/>
      <c r="R150" s="163"/>
    </row>
    <row r="151" spans="1:25">
      <c r="A151" t="s">
        <v>35</v>
      </c>
      <c r="B151" s="43" t="s">
        <v>53</v>
      </c>
      <c r="C151" s="322">
        <f>VLOOKUP($A151&amp;"CP LF",'E11 - 2014 09 Final'!$A$46:$P$1704,$C$135,FALSE)</f>
        <v>4.7222</v>
      </c>
      <c r="D151" s="322">
        <f>VLOOKUP($A151&amp;"CP LF",'E11 - 2014 09 Final'!$A$46:$P$1704,$D$135,FALSE)</f>
        <v>0</v>
      </c>
      <c r="E151" s="322">
        <f>VLOOKUP($A151&amp;"CP LF",'E11 - 2014 09 Final'!$A$46:$P$1704,$E$135,FALSE)</f>
        <v>0</v>
      </c>
      <c r="F151" s="322">
        <f>VLOOKUP($A151&amp;"CP LF",'E11 - 2014 09 Final'!$A$46:$P$1704,$F$135,FALSE)</f>
        <v>0</v>
      </c>
      <c r="G151" s="322">
        <f>VLOOKUP($A151&amp;"CP LF",'E11 - 2014 09 Final'!$A$46:$P$1704,$G$135,FALSE)</f>
        <v>0</v>
      </c>
      <c r="H151" s="322">
        <f>VLOOKUP($A151&amp;"CP LF",'E11 - 2014 09 Final'!$A$46:$P$1704,$H$135,FALSE)</f>
        <v>0</v>
      </c>
      <c r="I151" s="322">
        <f>VLOOKUP($A151&amp;"CP LF",'E11 - 2014 09 Final'!$A$46:$P$1704,$I$135,FALSE)</f>
        <v>0</v>
      </c>
      <c r="J151" s="322">
        <f>VLOOKUP($A151&amp;"CP LF",'E11 - 2014 09 Final'!$A$46:$P$1704,$J$135,FALSE)</f>
        <v>0</v>
      </c>
      <c r="K151" s="322">
        <f>VLOOKUP($A151&amp;"CP LF",'E11 - 2014 09 Final'!$A$46:$P$1704,$K$135,FALSE)</f>
        <v>0</v>
      </c>
      <c r="L151" s="322">
        <f>VLOOKUP($A151&amp;"CP LF",'E11 - 2014 09 Final'!$A$46:$P$1704,$L$135,FALSE)</f>
        <v>0</v>
      </c>
      <c r="M151" s="322">
        <f>VLOOKUP($A151&amp;"CP LF",'E11 - 2014 09 Final'!$A$46:$P$1704,$M$135,FALSE)</f>
        <v>0</v>
      </c>
      <c r="N151" s="322">
        <f>VLOOKUP($A151&amp;"CP LF",'E11 - 2014 09 Final'!$A$46:$P$1704,$N$135,FALSE)</f>
        <v>0</v>
      </c>
      <c r="O151" s="117"/>
      <c r="P151" s="323"/>
      <c r="R151" s="163"/>
    </row>
    <row r="152" spans="1:25">
      <c r="A152" t="s">
        <v>38</v>
      </c>
      <c r="B152" s="43" t="s">
        <v>55</v>
      </c>
      <c r="C152" s="322">
        <f>VLOOKUP($A152&amp;"CP LF",'E11 - 2014 09 Final'!$A$46:$P$1704,$C$135,FALSE)</f>
        <v>1</v>
      </c>
      <c r="D152" s="322">
        <f>VLOOKUP($A152&amp;"CP LF",'E11 - 2014 09 Final'!$A$46:$P$1704,$D$135,FALSE)</f>
        <v>1</v>
      </c>
      <c r="E152" s="322">
        <f>VLOOKUP($A152&amp;"CP LF",'E11 - 2014 09 Final'!$A$46:$P$1704,$E$135,FALSE)</f>
        <v>1</v>
      </c>
      <c r="F152" s="322">
        <f>VLOOKUP($A152&amp;"CP LF",'E11 - 2014 09 Final'!$A$46:$P$1704,$F$135,FALSE)</f>
        <v>1</v>
      </c>
      <c r="G152" s="322">
        <f>VLOOKUP($A152&amp;"CP LF",'E11 - 2014 09 Final'!$A$46:$P$1704,$G$135,FALSE)</f>
        <v>1</v>
      </c>
      <c r="H152" s="322">
        <f>VLOOKUP($A152&amp;"CP LF",'E11 - 2014 09 Final'!$A$46:$P$1704,$H$135,FALSE)</f>
        <v>1</v>
      </c>
      <c r="I152" s="322">
        <f>VLOOKUP($A152&amp;"CP LF",'E11 - 2014 09 Final'!$A$46:$P$1704,$I$135,FALSE)</f>
        <v>1</v>
      </c>
      <c r="J152" s="322">
        <f>VLOOKUP($A152&amp;"CP LF",'E11 - 2014 09 Final'!$A$46:$P$1704,$J$135,FALSE)</f>
        <v>1</v>
      </c>
      <c r="K152" s="322">
        <f>VLOOKUP($A152&amp;"CP LF",'E11 - 2014 09 Final'!$A$46:$P$1704,$K$135,FALSE)</f>
        <v>1</v>
      </c>
      <c r="L152" s="322">
        <f>VLOOKUP($A152&amp;"CP LF",'E11 - 2014 09 Final'!$A$46:$P$1704,$L$135,FALSE)</f>
        <v>1</v>
      </c>
      <c r="M152" s="322">
        <f>VLOOKUP($A152&amp;"CP LF",'E11 - 2014 09 Final'!$A$46:$P$1704,$M$135,FALSE)</f>
        <v>0.99860000000000004</v>
      </c>
      <c r="N152" s="322">
        <f>VLOOKUP($A152&amp;"CP LF",'E11 - 2014 09 Final'!$A$46:$P$1704,$N$135,FALSE)</f>
        <v>1</v>
      </c>
      <c r="O152" s="117"/>
      <c r="P152" s="323"/>
      <c r="R152" s="163"/>
    </row>
    <row r="153" spans="1:25">
      <c r="A153" t="s">
        <v>40</v>
      </c>
      <c r="B153" s="43" t="s">
        <v>87</v>
      </c>
      <c r="C153" s="322">
        <f>VLOOKUP($A153&amp;"CP LF",'E11 - 2014 09 Final'!$A$46:$P$1704,$C$135,FALSE)</f>
        <v>0.75860000000000005</v>
      </c>
      <c r="D153" s="322">
        <f>VLOOKUP($A153&amp;"CP LF",'E11 - 2014 09 Final'!$A$46:$P$1704,$D$135,FALSE)</f>
        <v>0.55879999999999996</v>
      </c>
      <c r="E153" s="322">
        <f>VLOOKUP($A153&amp;"CP LF",'E11 - 2014 09 Final'!$A$46:$P$1704,$E$135,FALSE)</f>
        <v>0.74990000000000001</v>
      </c>
      <c r="F153" s="322">
        <f>VLOOKUP($A153&amp;"CP LF",'E11 - 2014 09 Final'!$A$46:$P$1704,$F$135,FALSE)</f>
        <v>0.72719999999999996</v>
      </c>
      <c r="G153" s="322">
        <f>VLOOKUP($A153&amp;"CP LF",'E11 - 2014 09 Final'!$A$46:$P$1704,$G$135,FALSE)</f>
        <v>1.9319</v>
      </c>
      <c r="H153" s="322">
        <f>VLOOKUP($A153&amp;"CP LF",'E11 - 2014 09 Final'!$A$46:$P$1704,$H$135,FALSE)</f>
        <v>0.77549999999999997</v>
      </c>
      <c r="I153" s="322">
        <f>VLOOKUP($A153&amp;"CP LF",'E11 - 2014 09 Final'!$A$46:$P$1704,$I$135,FALSE)</f>
        <v>0.92310000000000003</v>
      </c>
      <c r="J153" s="322">
        <f>VLOOKUP($A153&amp;"CP LF",'E11 - 2014 09 Final'!$A$46:$P$1704,$J$135,FALSE)</f>
        <v>1.6536999999999999</v>
      </c>
      <c r="K153" s="322">
        <f>VLOOKUP($A153&amp;"CP LF",'E11 - 2014 09 Final'!$A$46:$P$1704,$K$135,FALSE)</f>
        <v>0.77829999999999999</v>
      </c>
      <c r="L153" s="322">
        <f>VLOOKUP($A153&amp;"CP LF",'E11 - 2014 09 Final'!$A$46:$P$1704,$L$135,FALSE)</f>
        <v>0.81389999999999996</v>
      </c>
      <c r="M153" s="322">
        <f>VLOOKUP($A153&amp;"CP LF",'E11 - 2014 09 Final'!$A$46:$P$1704,$M$135,FALSE)</f>
        <v>13.668699999999999</v>
      </c>
      <c r="N153" s="322">
        <f>VLOOKUP($A153&amp;"CP LF",'E11 - 2014 09 Final'!$A$46:$P$1704,$N$135,FALSE)</f>
        <v>0.87219999999999998</v>
      </c>
      <c r="O153" s="117"/>
      <c r="P153" s="323"/>
      <c r="R153" s="163"/>
    </row>
    <row r="154" spans="1:25">
      <c r="A154" t="s">
        <v>45</v>
      </c>
      <c r="B154" s="43" t="s">
        <v>88</v>
      </c>
      <c r="C154" s="322">
        <f>VLOOKUP($A154&amp;"CP LF",'E11 - 2014 09 Final'!$A$46:$P$1704,$C$135,FALSE)</f>
        <v>1.5029999999999999</v>
      </c>
      <c r="D154" s="322">
        <f>VLOOKUP($A154&amp;"CP LF",'E11 - 2014 09 Final'!$A$46:$P$1704,$D$135,FALSE)</f>
        <v>1.7411000000000001</v>
      </c>
      <c r="E154" s="322">
        <f>VLOOKUP($A154&amp;"CP LF",'E11 - 2014 09 Final'!$A$46:$P$1704,$E$135,FALSE)</f>
        <v>1.2249000000000001</v>
      </c>
      <c r="F154" s="322">
        <f>VLOOKUP($A154&amp;"CP LF",'E11 - 2014 09 Final'!$A$46:$P$1704,$F$135,FALSE)</f>
        <v>0.40179999999999999</v>
      </c>
      <c r="G154" s="322">
        <f>VLOOKUP($A154&amp;"CP LF",'E11 - 2014 09 Final'!$A$46:$P$1704,$G$135,FALSE)</f>
        <v>2.6381000000000001</v>
      </c>
      <c r="H154" s="322">
        <f>VLOOKUP($A154&amp;"CP LF",'E11 - 2014 09 Final'!$A$46:$P$1704,$H$135,FALSE)</f>
        <v>2.2629000000000001</v>
      </c>
      <c r="I154" s="322">
        <f>VLOOKUP($A154&amp;"CP LF",'E11 - 2014 09 Final'!$A$46:$P$1704,$I$135,FALSE)</f>
        <v>2.3186</v>
      </c>
      <c r="J154" s="322">
        <f>VLOOKUP($A154&amp;"CP LF",'E11 - 2014 09 Final'!$A$46:$P$1704,$J$135,FALSE)</f>
        <v>0.67069999999999996</v>
      </c>
      <c r="K154" s="322">
        <f>VLOOKUP($A154&amp;"CP LF",'E11 - 2014 09 Final'!$A$46:$P$1704,$K$135,FALSE)</f>
        <v>0.25530000000000003</v>
      </c>
      <c r="L154" s="322">
        <f>VLOOKUP($A154&amp;"CP LF",'E11 - 2014 09 Final'!$A$46:$P$1704,$L$135,FALSE)</f>
        <v>1.325</v>
      </c>
      <c r="M154" s="322">
        <f>VLOOKUP($A154&amp;"CP LF",'E11 - 2014 09 Final'!$A$46:$P$1704,$M$135,FALSE)</f>
        <v>0.58860000000000001</v>
      </c>
      <c r="N154" s="322">
        <f>VLOOKUP($A154&amp;"CP LF",'E11 - 2014 09 Final'!$A$46:$P$1704,$N$135,FALSE)</f>
        <v>1.0284</v>
      </c>
      <c r="O154" s="117"/>
      <c r="P154" s="323"/>
      <c r="R154" s="163"/>
    </row>
    <row r="155" spans="1:25">
      <c r="C155" s="48"/>
      <c r="D155" s="48"/>
      <c r="E155" s="48"/>
      <c r="F155" s="48"/>
      <c r="G155" s="48"/>
      <c r="H155" s="48"/>
      <c r="I155" s="48"/>
      <c r="J155" s="48"/>
      <c r="K155" s="48"/>
      <c r="L155" s="48"/>
      <c r="M155" s="48"/>
      <c r="N155" s="48"/>
      <c r="O155" s="324"/>
      <c r="P155" s="325"/>
    </row>
    <row r="156" spans="1:25">
      <c r="C156" s="48"/>
      <c r="D156" s="48"/>
      <c r="E156" s="48"/>
      <c r="F156" s="48"/>
      <c r="G156" s="48"/>
      <c r="H156" s="48"/>
      <c r="I156" s="48"/>
      <c r="J156" s="48"/>
      <c r="K156" s="48"/>
      <c r="L156" s="48"/>
      <c r="M156" s="48"/>
      <c r="N156" s="48"/>
      <c r="O156" s="324"/>
      <c r="P156" s="325"/>
      <c r="Y156" s="316"/>
    </row>
    <row r="157" spans="1:25">
      <c r="B157" s="42" t="s">
        <v>86</v>
      </c>
      <c r="C157" s="10"/>
      <c r="D157" s="10"/>
      <c r="E157" s="10"/>
      <c r="F157" s="10"/>
      <c r="G157" s="10"/>
      <c r="H157" s="10"/>
      <c r="I157" s="10"/>
      <c r="J157" s="10"/>
      <c r="K157" s="10"/>
      <c r="L157" s="10"/>
      <c r="M157" s="10"/>
      <c r="N157" s="10"/>
      <c r="O157" s="110"/>
      <c r="P157" s="110"/>
      <c r="Y157" s="316"/>
    </row>
    <row r="158" spans="1:25">
      <c r="A158" t="s">
        <v>600</v>
      </c>
      <c r="B158" t="s">
        <v>600</v>
      </c>
      <c r="C158" s="322">
        <f>VLOOKUP($A158&amp;"CP LF",'E11 - 2014 09 Final'!$A$46:$P$1704,$C$135,FALSE)</f>
        <v>0.69920000000000004</v>
      </c>
      <c r="D158" s="322">
        <f>VLOOKUP($A158&amp;"CP LF",'E11 - 2014 09 Final'!$A$46:$P$1704,$D$135,FALSE)</f>
        <v>0.87849999999999995</v>
      </c>
      <c r="E158" s="322">
        <f>VLOOKUP($A158&amp;"CP LF",'E11 - 2014 09 Final'!$A$46:$P$1704,$E$135,FALSE)</f>
        <v>1.1760999999999999</v>
      </c>
      <c r="F158" s="322">
        <f>VLOOKUP($A158&amp;"CP LF",'E11 - 2014 09 Final'!$A$46:$P$1704,$F$135,FALSE)</f>
        <v>0.56489999999999996</v>
      </c>
      <c r="G158" s="322">
        <f>VLOOKUP($A158&amp;"CP LF",'E11 - 2014 09 Final'!$A$46:$P$1704,$G$135,FALSE)</f>
        <v>0.62039999999999995</v>
      </c>
      <c r="H158" s="322">
        <f>VLOOKUP($A158&amp;"CP LF",'E11 - 2014 09 Final'!$A$46:$P$1704,$H$135,FALSE)</f>
        <v>0.72030000000000005</v>
      </c>
      <c r="I158" s="322">
        <f>VLOOKUP($A158&amp;"CP LF",'E11 - 2014 09 Final'!$A$46:$P$1704,$I$135,FALSE)</f>
        <v>0.62080000000000002</v>
      </c>
      <c r="J158" s="322">
        <f>VLOOKUP($A158&amp;"CP LF",'E11 - 2014 09 Final'!$A$46:$P$1704,$J$135,FALSE)</f>
        <v>0.64780000000000004</v>
      </c>
      <c r="K158" s="322">
        <f>VLOOKUP($A158&amp;"CP LF",'E11 - 2014 09 Final'!$A$46:$P$1704,$K$135,FALSE)</f>
        <v>0.59260000000000002</v>
      </c>
      <c r="L158" s="322">
        <f>VLOOKUP($A158&amp;"CP LF",'E11 - 2014 09 Final'!$A$46:$P$1704,$L$135,FALSE)</f>
        <v>0.72829999999999995</v>
      </c>
      <c r="M158" s="322">
        <f>VLOOKUP($A158&amp;"CP LF",'E11 - 2014 09 Final'!$A$46:$P$1704,$M$135,FALSE)</f>
        <v>0.9325</v>
      </c>
      <c r="N158" s="322">
        <f>VLOOKUP($A158&amp;"CP LF",'E11 - 2014 09 Final'!$A$46:$P$1704,$N$135,FALSE)</f>
        <v>1.0008999999999999</v>
      </c>
      <c r="O158" s="117"/>
      <c r="P158" s="117"/>
    </row>
    <row r="159" spans="1:25">
      <c r="A159" t="s">
        <v>245</v>
      </c>
      <c r="B159" t="s">
        <v>980</v>
      </c>
      <c r="C159" s="322">
        <f>VLOOKUP($A159&amp;"CP LF",'E11 - 2014 09 Final'!$A$46:$P$1704,$C$135,FALSE)</f>
        <v>0.82569999999999999</v>
      </c>
      <c r="D159" s="322">
        <f>VLOOKUP($A159&amp;"CP LF",'E11 - 2014 09 Final'!$A$46:$P$1704,$D$135,FALSE)</f>
        <v>0.73719999999999997</v>
      </c>
      <c r="E159" s="322">
        <f>VLOOKUP($A159&amp;"CP LF",'E11 - 2014 09 Final'!$A$46:$P$1704,$E$135,FALSE)</f>
        <v>0.64649999999999996</v>
      </c>
      <c r="F159" s="322">
        <f>VLOOKUP($A159&amp;"CP LF",'E11 - 2014 09 Final'!$A$46:$P$1704,$F$135,FALSE)</f>
        <v>0.68679999999999997</v>
      </c>
      <c r="G159" s="322">
        <f>VLOOKUP($A159&amp;"CP LF",'E11 - 2014 09 Final'!$A$46:$P$1704,$G$135,FALSE)</f>
        <v>0.76039999999999996</v>
      </c>
      <c r="H159" s="322">
        <f>VLOOKUP($A159&amp;"CP LF",'E11 - 2014 09 Final'!$A$46:$P$1704,$H$135,FALSE)</f>
        <v>0.72109999999999996</v>
      </c>
      <c r="I159" s="322">
        <f>VLOOKUP($A159&amp;"CP LF",'E11 - 2014 09 Final'!$A$46:$P$1704,$I$135,FALSE)</f>
        <v>0.75549999999999995</v>
      </c>
      <c r="J159" s="322">
        <f>VLOOKUP($A159&amp;"CP LF",'E11 - 2014 09 Final'!$A$46:$P$1704,$J$135,FALSE)</f>
        <v>0.78680000000000005</v>
      </c>
      <c r="K159" s="322">
        <f>VLOOKUP($A159&amp;"CP LF",'E11 - 2014 09 Final'!$A$46:$P$1704,$K$135,FALSE)</f>
        <v>0.73880000000000001</v>
      </c>
      <c r="L159" s="322">
        <f>VLOOKUP($A159&amp;"CP LF",'E11 - 2014 09 Final'!$A$46:$P$1704,$L$135,FALSE)</f>
        <v>0.62960000000000005</v>
      </c>
      <c r="M159" s="322">
        <f>VLOOKUP($A159&amp;"CP LF",'E11 - 2014 09 Final'!$A$46:$P$1704,$M$135,FALSE)</f>
        <v>0.60519999999999996</v>
      </c>
      <c r="N159" s="322">
        <f>VLOOKUP($A159&amp;"CP LF",'E11 - 2014 09 Final'!$A$46:$P$1704,$N$135,FALSE)</f>
        <v>0.68669999999999998</v>
      </c>
      <c r="O159" s="117"/>
      <c r="P159" s="323"/>
    </row>
    <row r="160" spans="1:25">
      <c r="A160" t="s">
        <v>658</v>
      </c>
      <c r="B160" t="s">
        <v>981</v>
      </c>
      <c r="C160" s="322">
        <f>VLOOKUP($A160&amp;"CP LF",'E11 - 2014 09 Final'!$A$46:$P$1704,$C$135,FALSE)</f>
        <v>0.53639999999999999</v>
      </c>
      <c r="D160" s="322">
        <f>VLOOKUP($A160&amp;"CP LF",'E11 - 2014 09 Final'!$A$46:$P$1704,$D$135,FALSE)</f>
        <v>0.69399999999999995</v>
      </c>
      <c r="E160" s="322">
        <f>VLOOKUP($A160&amp;"CP LF",'E11 - 2014 09 Final'!$A$46:$P$1704,$E$135,FALSE)</f>
        <v>0.64019999999999999</v>
      </c>
      <c r="F160" s="322">
        <f>VLOOKUP($A160&amp;"CP LF",'E11 - 2014 09 Final'!$A$46:$P$1704,$F$135,FALSE)</f>
        <v>0.58909999999999996</v>
      </c>
      <c r="G160" s="322">
        <f>VLOOKUP($A160&amp;"CP LF",'E11 - 2014 09 Final'!$A$46:$P$1704,$G$135,FALSE)</f>
        <v>0.63629999999999998</v>
      </c>
      <c r="H160" s="322">
        <f>VLOOKUP($A160&amp;"CP LF",'E11 - 2014 09 Final'!$A$46:$P$1704,$H$135,FALSE)</f>
        <v>0.62939999999999996</v>
      </c>
      <c r="I160" s="322">
        <f>VLOOKUP($A160&amp;"CP LF",'E11 - 2014 09 Final'!$A$46:$P$1704,$I$135,FALSE)</f>
        <v>0.70940000000000003</v>
      </c>
      <c r="J160" s="322">
        <f>VLOOKUP($A160&amp;"CP LF",'E11 - 2014 09 Final'!$A$46:$P$1704,$J$135,FALSE)</f>
        <v>0.65920000000000001</v>
      </c>
      <c r="K160" s="322">
        <f>VLOOKUP($A160&amp;"CP LF",'E11 - 2014 09 Final'!$A$46:$P$1704,$K$135,FALSE)</f>
        <v>0.66979999999999995</v>
      </c>
      <c r="L160" s="322">
        <f>VLOOKUP($A160&amp;"CP LF",'E11 - 2014 09 Final'!$A$46:$P$1704,$L$135,FALSE)</f>
        <v>0.57169999999999999</v>
      </c>
      <c r="M160" s="322">
        <f>VLOOKUP($A160&amp;"CP LF",'E11 - 2014 09 Final'!$A$46:$P$1704,$M$135,FALSE)</f>
        <v>0.6048</v>
      </c>
      <c r="N160" s="322">
        <f>VLOOKUP($A160&amp;"CP LF",'E11 - 2014 09 Final'!$A$46:$P$1704,$N$135,FALSE)</f>
        <v>0.67700000000000005</v>
      </c>
      <c r="O160" s="117"/>
      <c r="P160" s="323"/>
    </row>
    <row r="161" spans="1:16">
      <c r="A161" t="s">
        <v>670</v>
      </c>
      <c r="B161" t="s">
        <v>982</v>
      </c>
      <c r="C161" s="322" t="str">
        <f>VLOOKUP($A161&amp;"CP LF",'E11 - 2014 09 Final'!$A$46:$P$1704,$C$135,FALSE)</f>
        <v xml:space="preserve"> </v>
      </c>
      <c r="D161" s="322">
        <f>VLOOKUP($A161&amp;"CP LF",'E11 - 2014 09 Final'!$A$46:$P$1704,$D$135,FALSE)</f>
        <v>0.92479999999999996</v>
      </c>
      <c r="E161" s="322">
        <f>VLOOKUP($A161&amp;"CP LF",'E11 - 2014 09 Final'!$A$46:$P$1704,$E$135,FALSE)</f>
        <v>1</v>
      </c>
      <c r="F161" s="322">
        <f>VLOOKUP($A161&amp;"CP LF",'E11 - 2014 09 Final'!$A$46:$P$1704,$F$135,FALSE)</f>
        <v>1</v>
      </c>
      <c r="G161" s="322">
        <f>VLOOKUP($A161&amp;"CP LF",'E11 - 2014 09 Final'!$A$46:$P$1704,$G$135,FALSE)</f>
        <v>0.9929</v>
      </c>
      <c r="H161" s="322">
        <f>VLOOKUP($A161&amp;"CP LF",'E11 - 2014 09 Final'!$A$46:$P$1704,$H$135,FALSE)</f>
        <v>0.9163</v>
      </c>
      <c r="I161" s="322">
        <f>VLOOKUP($A161&amp;"CP LF",'E11 - 2014 09 Final'!$A$46:$P$1704,$I$135,FALSE)</f>
        <v>0.94589999999999996</v>
      </c>
      <c r="J161" s="322">
        <f>VLOOKUP($A161&amp;"CP LF",'E11 - 2014 09 Final'!$A$46:$P$1704,$J$135,FALSE)</f>
        <v>0.95889999999999997</v>
      </c>
      <c r="K161" s="322">
        <f>VLOOKUP($A161&amp;"CP LF",'E11 - 2014 09 Final'!$A$46:$P$1704,$K$135,FALSE)</f>
        <v>0.99439999999999995</v>
      </c>
      <c r="L161" s="322">
        <f>VLOOKUP($A161&amp;"CP LF",'E11 - 2014 09 Final'!$A$46:$P$1704,$L$135,FALSE)</f>
        <v>0.98019999999999996</v>
      </c>
      <c r="M161" s="322">
        <f>VLOOKUP($A161&amp;"CP LF",'E11 - 2014 09 Final'!$A$46:$P$1704,$M$135,FALSE)</f>
        <v>0.99860000000000004</v>
      </c>
      <c r="N161" s="322">
        <f>VLOOKUP($A161&amp;"CP LF",'E11 - 2014 09 Final'!$A$46:$P$1704,$N$135,FALSE)</f>
        <v>0.96609999999999996</v>
      </c>
      <c r="O161" s="117"/>
      <c r="P161" s="323"/>
    </row>
    <row r="162" spans="1:16">
      <c r="A162" t="s">
        <v>688</v>
      </c>
      <c r="B162" t="s">
        <v>688</v>
      </c>
      <c r="C162" s="322" t="str">
        <f>VLOOKUP($A162&amp;"CP LF",'E11 - 2014 09 Final'!$A$46:$P$1704,$C$135,FALSE)</f>
        <v xml:space="preserve"> </v>
      </c>
      <c r="D162" s="322" t="str">
        <f>VLOOKUP($A162&amp;"CP LF",'E11 - 2014 09 Final'!$A$46:$P$1704,$D$135,FALSE)</f>
        <v xml:space="preserve"> </v>
      </c>
      <c r="E162" s="322" t="str">
        <f>VLOOKUP($A162&amp;"CP LF",'E11 - 2014 09 Final'!$A$46:$P$1704,$E$135,FALSE)</f>
        <v xml:space="preserve"> </v>
      </c>
      <c r="F162" s="322" t="str">
        <f>VLOOKUP($A162&amp;"CP LF",'E11 - 2014 09 Final'!$A$46:$P$1704,$F$135,FALSE)</f>
        <v xml:space="preserve"> </v>
      </c>
      <c r="G162" s="322" t="str">
        <f>VLOOKUP($A162&amp;"CP LF",'E11 - 2014 09 Final'!$A$46:$P$1704,$G$135,FALSE)</f>
        <v xml:space="preserve"> </v>
      </c>
      <c r="H162" s="322">
        <f>VLOOKUP($A162&amp;"CP LF",'E11 - 2014 09 Final'!$A$46:$P$1704,$H$135,FALSE)</f>
        <v>0.56879999999999997</v>
      </c>
      <c r="I162" s="322">
        <f>VLOOKUP($A162&amp;"CP LF",'E11 - 2014 09 Final'!$A$46:$P$1704,$I$135,FALSE)</f>
        <v>0.61060000000000003</v>
      </c>
      <c r="J162" s="322">
        <f>VLOOKUP($A162&amp;"CP LF",'E11 - 2014 09 Final'!$A$46:$P$1704,$J$135,FALSE)</f>
        <v>0.64549999999999996</v>
      </c>
      <c r="K162" s="322">
        <f>VLOOKUP($A162&amp;"CP LF",'E11 - 2014 09 Final'!$A$46:$P$1704,$K$135,FALSE)</f>
        <v>0.64839999999999998</v>
      </c>
      <c r="L162" s="322">
        <f>VLOOKUP($A162&amp;"CP LF",'E11 - 2014 09 Final'!$A$46:$P$1704,$L$135,FALSE)</f>
        <v>0.58520000000000005</v>
      </c>
      <c r="M162" s="322">
        <f>VLOOKUP($A162&amp;"CP LF",'E11 - 2014 09 Final'!$A$46:$P$1704,$M$135,FALSE)</f>
        <v>0</v>
      </c>
      <c r="N162" s="322">
        <f>VLOOKUP($A162&amp;"CP LF",'E11 - 2014 09 Final'!$A$46:$P$1704,$N$135,FALSE)</f>
        <v>0</v>
      </c>
      <c r="O162" s="117"/>
      <c r="P162" s="323"/>
    </row>
    <row r="163" spans="1:16">
      <c r="A163" t="s">
        <v>721</v>
      </c>
      <c r="B163" t="s">
        <v>721</v>
      </c>
      <c r="C163" s="322">
        <f>VLOOKUP($A163&amp;"CP LF",'E11 - 2014 09 Final'!$A$46:$P$1704,$C$135,FALSE)</f>
        <v>0.5504</v>
      </c>
      <c r="D163" s="322">
        <f>VLOOKUP($A163&amp;"CP LF",'E11 - 2014 09 Final'!$A$46:$P$1704,$D$135,FALSE)</f>
        <v>0.6915</v>
      </c>
      <c r="E163" s="322">
        <f>VLOOKUP($A163&amp;"CP LF",'E11 - 2014 09 Final'!$A$46:$P$1704,$E$135,FALSE)</f>
        <v>0.79920000000000002</v>
      </c>
      <c r="F163" s="322">
        <f>VLOOKUP($A163&amp;"CP LF",'E11 - 2014 09 Final'!$A$46:$P$1704,$F$135,FALSE)</f>
        <v>0.55410000000000004</v>
      </c>
      <c r="G163" s="322">
        <f>VLOOKUP($A163&amp;"CP LF",'E11 - 2014 09 Final'!$A$46:$P$1704,$G$135,FALSE)</f>
        <v>0.62350000000000005</v>
      </c>
      <c r="H163" s="322">
        <f>VLOOKUP($A163&amp;"CP LF",'E11 - 2014 09 Final'!$A$46:$P$1704,$H$135,FALSE)</f>
        <v>0.65500000000000003</v>
      </c>
      <c r="I163" s="322">
        <f>VLOOKUP($A163&amp;"CP LF",'E11 - 2014 09 Final'!$A$46:$P$1704,$I$135,FALSE)</f>
        <v>0.66059999999999997</v>
      </c>
      <c r="J163" s="322">
        <f>VLOOKUP($A163&amp;"CP LF",'E11 - 2014 09 Final'!$A$46:$P$1704,$J$135,FALSE)</f>
        <v>0.64529999999999998</v>
      </c>
      <c r="K163" s="322">
        <f>VLOOKUP($A163&amp;"CP LF",'E11 - 2014 09 Final'!$A$46:$P$1704,$K$135,FALSE)</f>
        <v>0.61750000000000005</v>
      </c>
      <c r="L163" s="322">
        <f>VLOOKUP($A163&amp;"CP LF",'E11 - 2014 09 Final'!$A$46:$P$1704,$L$135,FALSE)</f>
        <v>0.61799999999999999</v>
      </c>
      <c r="M163" s="322">
        <f>VLOOKUP($A163&amp;"CP LF",'E11 - 2014 09 Final'!$A$46:$P$1704,$M$135,FALSE)</f>
        <v>0.64649999999999996</v>
      </c>
      <c r="N163" s="322">
        <f>VLOOKUP($A163&amp;"CP LF",'E11 - 2014 09 Final'!$A$46:$P$1704,$N$135,FALSE)</f>
        <v>0.70669999999999999</v>
      </c>
      <c r="O163" s="117"/>
      <c r="P163" s="323"/>
    </row>
    <row r="164" spans="1:16">
      <c r="A164" t="s">
        <v>724</v>
      </c>
      <c r="B164" t="s">
        <v>983</v>
      </c>
      <c r="C164" s="322">
        <f>VLOOKUP($A164&amp;"CP LF",'E11 - 2014 09 Final'!$A$46:$P$1704,$C$135,FALSE)</f>
        <v>0.96640000000000004</v>
      </c>
      <c r="D164" s="322">
        <f>VLOOKUP($A164&amp;"CP LF",'E11 - 2014 09 Final'!$A$46:$P$1704,$D$135,FALSE)</f>
        <v>1</v>
      </c>
      <c r="E164" s="322">
        <f>VLOOKUP($A164&amp;"CP LF",'E11 - 2014 09 Final'!$A$46:$P$1704,$E$135,FALSE)</f>
        <v>0.99329999999999996</v>
      </c>
      <c r="F164" s="322">
        <f>VLOOKUP($A164&amp;"CP LF",'E11 - 2014 09 Final'!$A$46:$P$1704,$F$135,FALSE)</f>
        <v>0.92920000000000003</v>
      </c>
      <c r="G164" s="322">
        <f>VLOOKUP($A164&amp;"CP LF",'E11 - 2014 09 Final'!$A$46:$P$1704,$G$135,FALSE)</f>
        <v>0.98119999999999996</v>
      </c>
      <c r="H164" s="322">
        <f>VLOOKUP($A164&amp;"CP LF",'E11 - 2014 09 Final'!$A$46:$P$1704,$H$135,FALSE)</f>
        <v>1</v>
      </c>
      <c r="I164" s="322">
        <f>VLOOKUP($A164&amp;"CP LF",'E11 - 2014 09 Final'!$A$46:$P$1704,$I$135,FALSE)</f>
        <v>1</v>
      </c>
      <c r="J164" s="322">
        <f>VLOOKUP($A164&amp;"CP LF",'E11 - 2014 09 Final'!$A$46:$P$1704,$J$135,FALSE)</f>
        <v>1</v>
      </c>
      <c r="K164" s="322">
        <f>VLOOKUP($A164&amp;"CP LF",'E11 - 2014 09 Final'!$A$46:$P$1704,$K$135,FALSE)</f>
        <v>1</v>
      </c>
      <c r="L164" s="322">
        <f>VLOOKUP($A164&amp;"CP LF",'E11 - 2014 09 Final'!$A$46:$P$1704,$L$135,FALSE)</f>
        <v>0.96909999999999996</v>
      </c>
      <c r="M164" s="322">
        <f>VLOOKUP($A164&amp;"CP LF",'E11 - 2014 09 Final'!$A$46:$P$1704,$M$135,FALSE)</f>
        <v>0.96809999999999996</v>
      </c>
      <c r="N164" s="322">
        <f>VLOOKUP($A164&amp;"CP LF",'E11 - 2014 09 Final'!$A$46:$P$1704,$N$135,FALSE)</f>
        <v>0.92610000000000003</v>
      </c>
      <c r="O164" s="117"/>
      <c r="P164" s="323"/>
    </row>
    <row r="165" spans="1:16">
      <c r="A165" s="43"/>
      <c r="B165" s="49" t="str">
        <f>IF('Avg NCP'!C165&gt;0,+'Avg KWH'!C165/HOURS!B$13/'Avg NCP'!C165,"")</f>
        <v/>
      </c>
      <c r="C165" s="49" t="str">
        <f>IF('Avg NCP'!D165&gt;0,+'Avg KWH'!D165/HOURS!C$13/'Avg NCP'!D165,"")</f>
        <v/>
      </c>
      <c r="D165" s="49" t="str">
        <f>IF('Avg NCP'!E165&gt;0,+'Avg KWH'!E165/HOURS!D$13/'Avg NCP'!E165,"")</f>
        <v/>
      </c>
      <c r="E165" s="49" t="str">
        <f>IF('Avg NCP'!F165&gt;0,+'Avg KWH'!F165/HOURS!E$13/'Avg NCP'!F165,"")</f>
        <v/>
      </c>
      <c r="F165" s="49" t="str">
        <f>IF('Avg NCP'!G165&gt;0,+'Avg KWH'!G165/HOURS!F$13/'Avg NCP'!G165,"")</f>
        <v/>
      </c>
      <c r="G165" s="49" t="str">
        <f>IF('Avg NCP'!H165&gt;0,+'Avg KWH'!H165/HOURS!G$13/'Avg NCP'!H165,"")</f>
        <v/>
      </c>
      <c r="H165" s="49" t="str">
        <f>IF('Avg NCP'!I165&gt;0,+'Avg KWH'!I165/HOURS!H$13/'Avg NCP'!I165,"")</f>
        <v/>
      </c>
      <c r="I165" s="49" t="str">
        <f>IF('Avg NCP'!J165&gt;0,+'Avg KWH'!J165/HOURS!I$13/'Avg NCP'!J165,"")</f>
        <v/>
      </c>
      <c r="J165" s="49" t="str">
        <f>IF('Avg NCP'!K165&gt;0,+'Avg KWH'!K165/HOURS!J$13/'Avg NCP'!K165,"")</f>
        <v/>
      </c>
      <c r="K165" s="49" t="str">
        <f>IF('Avg NCP'!L165&gt;0,+'Avg KWH'!L165/HOURS!K$13/'Avg NCP'!L165,"")</f>
        <v/>
      </c>
      <c r="L165" s="49" t="str">
        <f>IF('Avg NCP'!M165&gt;0,+'Avg KWH'!M165/HOURS!L$13/'Avg NCP'!M165,"")</f>
        <v/>
      </c>
      <c r="M165" s="49" t="str">
        <f>IF('Avg NCP'!N165&gt;0,+'Avg KWH'!N165/HOURS!M$13/'Avg NCP'!N165,"")</f>
        <v/>
      </c>
    </row>
    <row r="166" spans="1:16">
      <c r="A166" s="43"/>
      <c r="B166" s="49" t="str">
        <f>IF('Avg NCP'!C166&gt;0,+'Avg KWH'!C166/HOURS!B$13/'Avg NCP'!C166,"")</f>
        <v/>
      </c>
      <c r="C166" s="49" t="str">
        <f>IF('Avg NCP'!D166&gt;0,+'Avg KWH'!D166/HOURS!C$13/'Avg NCP'!D166,"")</f>
        <v/>
      </c>
      <c r="D166" s="49" t="str">
        <f>IF('Avg NCP'!E166&gt;0,+'Avg KWH'!E166/HOURS!D$13/'Avg NCP'!E166,"")</f>
        <v/>
      </c>
      <c r="E166" s="49" t="str">
        <f>IF('Avg NCP'!F166&gt;0,+'Avg KWH'!F166/HOURS!E$13/'Avg NCP'!F166,"")</f>
        <v/>
      </c>
      <c r="F166" s="49" t="str">
        <f>IF('Avg NCP'!G166&gt;0,+'Avg KWH'!G166/HOURS!F$13/'Avg NCP'!G166,"")</f>
        <v/>
      </c>
      <c r="G166" s="49" t="str">
        <f>IF('Avg NCP'!H166&gt;0,+'Avg KWH'!H166/HOURS!G$13/'Avg NCP'!H166,"")</f>
        <v/>
      </c>
      <c r="H166" s="49" t="str">
        <f>IF('Avg NCP'!I166&gt;0,+'Avg KWH'!I166/HOURS!H$13/'Avg NCP'!I166,"")</f>
        <v/>
      </c>
      <c r="I166" s="49" t="str">
        <f>IF('Avg NCP'!J166&gt;0,+'Avg KWH'!J166/HOURS!I$13/'Avg NCP'!J166,"")</f>
        <v/>
      </c>
      <c r="J166" s="49" t="str">
        <f>IF('Avg NCP'!K166&gt;0,+'Avg KWH'!K166/HOURS!J$13/'Avg NCP'!K166,"")</f>
        <v/>
      </c>
      <c r="K166" s="49" t="str">
        <f>IF('Avg NCP'!L166&gt;0,+'Avg KWH'!L166/HOURS!K$13/'Avg NCP'!L166,"")</f>
        <v/>
      </c>
      <c r="L166" s="49" t="str">
        <f>IF('Avg NCP'!M166&gt;0,+'Avg KWH'!M166/HOURS!L$13/'Avg NCP'!M166,"")</f>
        <v/>
      </c>
      <c r="M166" s="49" t="str">
        <f>IF('Avg NCP'!N166&gt;0,+'Avg KWH'!N166/HOURS!M$13/'Avg NCP'!N166,"")</f>
        <v/>
      </c>
    </row>
    <row r="167" spans="1:16">
      <c r="A167" s="43"/>
      <c r="B167" s="49" t="str">
        <f>IF('Avg NCP'!C167&gt;0,+'Avg KWH'!C167/HOURS!B$13/'Avg NCP'!C167,"")</f>
        <v/>
      </c>
      <c r="C167" s="49" t="str">
        <f>IF('Avg NCP'!D167&gt;0,+'Avg KWH'!D167/HOURS!C$13/'Avg NCP'!D167,"")</f>
        <v/>
      </c>
      <c r="D167" s="49" t="str">
        <f>IF('Avg NCP'!E167&gt;0,+'Avg KWH'!E167/HOURS!D$13/'Avg NCP'!E167,"")</f>
        <v/>
      </c>
      <c r="E167" s="49" t="str">
        <f>IF('Avg NCP'!F167&gt;0,+'Avg KWH'!F167/HOURS!E$13/'Avg NCP'!F167,"")</f>
        <v/>
      </c>
      <c r="F167" s="49" t="str">
        <f>IF('Avg NCP'!G167&gt;0,+'Avg KWH'!G167/HOURS!F$13/'Avg NCP'!G167,"")</f>
        <v/>
      </c>
      <c r="G167" s="49" t="str">
        <f>IF('Avg NCP'!H167&gt;0,+'Avg KWH'!H167/HOURS!G$13/'Avg NCP'!H167,"")</f>
        <v/>
      </c>
      <c r="H167" s="49" t="str">
        <f>IF('Avg NCP'!I167&gt;0,+'Avg KWH'!I167/HOURS!H$13/'Avg NCP'!I167,"")</f>
        <v/>
      </c>
      <c r="I167" s="49" t="str">
        <f>IF('Avg NCP'!J167&gt;0,+'Avg KWH'!J167/HOURS!I$13/'Avg NCP'!J167,"")</f>
        <v/>
      </c>
      <c r="J167" s="49" t="str">
        <f>IF('Avg NCP'!K167&gt;0,+'Avg KWH'!K167/HOURS!J$13/'Avg NCP'!K167,"")</f>
        <v/>
      </c>
      <c r="K167" s="49" t="str">
        <f>IF('Avg NCP'!L167&gt;0,+'Avg KWH'!L167/HOURS!K$13/'Avg NCP'!L167,"")</f>
        <v/>
      </c>
      <c r="L167" s="49" t="str">
        <f>IF('Avg NCP'!M167&gt;0,+'Avg KWH'!M167/HOURS!L$13/'Avg NCP'!M167,"")</f>
        <v/>
      </c>
      <c r="M167" s="49" t="str">
        <f>IF('Avg NCP'!N167&gt;0,+'Avg KWH'!N167/HOURS!M$13/'Avg NCP'!N167,"")</f>
        <v/>
      </c>
    </row>
    <row r="168" spans="1:16">
      <c r="A168" s="43"/>
      <c r="B168" s="49" t="str">
        <f>IF('Avg NCP'!C168&gt;0,+'Avg KWH'!C168/HOURS!B$13/'Avg NCP'!C168,"")</f>
        <v/>
      </c>
      <c r="C168" s="49" t="str">
        <f>IF('Avg NCP'!D168&gt;0,+'Avg KWH'!D168/HOURS!C$13/'Avg NCP'!D168,"")</f>
        <v/>
      </c>
      <c r="D168" s="49" t="str">
        <f>IF('Avg NCP'!E168&gt;0,+'Avg KWH'!E168/HOURS!D$13/'Avg NCP'!E168,"")</f>
        <v/>
      </c>
      <c r="E168" s="49" t="str">
        <f>IF('Avg NCP'!F168&gt;0,+'Avg KWH'!F168/HOURS!E$13/'Avg NCP'!F168,"")</f>
        <v/>
      </c>
      <c r="F168" s="49" t="str">
        <f>IF('Avg NCP'!G168&gt;0,+'Avg KWH'!G168/HOURS!F$13/'Avg NCP'!G168,"")</f>
        <v/>
      </c>
      <c r="G168" s="49" t="str">
        <f>IF('Avg NCP'!H168&gt;0,+'Avg KWH'!H168/HOURS!G$13/'Avg NCP'!H168,"")</f>
        <v/>
      </c>
      <c r="H168" s="49" t="str">
        <f>IF('Avg NCP'!I168&gt;0,+'Avg KWH'!I168/HOURS!H$13/'Avg NCP'!I168,"")</f>
        <v/>
      </c>
      <c r="I168" s="49" t="str">
        <f>IF('Avg NCP'!J168&gt;0,+'Avg KWH'!J168/HOURS!I$13/'Avg NCP'!J168,"")</f>
        <v/>
      </c>
      <c r="J168" s="49" t="str">
        <f>IF('Avg NCP'!K168&gt;0,+'Avg KWH'!K168/HOURS!J$13/'Avg NCP'!K168,"")</f>
        <v/>
      </c>
      <c r="K168" s="49" t="str">
        <f>IF('Avg NCP'!L168&gt;0,+'Avg KWH'!L168/HOURS!K$13/'Avg NCP'!L168,"")</f>
        <v/>
      </c>
      <c r="L168" s="49" t="str">
        <f>IF('Avg NCP'!M168&gt;0,+'Avg KWH'!M168/HOURS!L$13/'Avg NCP'!M168,"")</f>
        <v/>
      </c>
      <c r="M168" s="49" t="str">
        <f>IF('Avg NCP'!N168&gt;0,+'Avg KWH'!N168/HOURS!M$13/'Avg NCP'!N168,"")</f>
        <v/>
      </c>
    </row>
    <row r="169" spans="1:16">
      <c r="A169" s="43"/>
      <c r="B169" s="49" t="str">
        <f>IF('Avg NCP'!C169&gt;0,+'Avg KWH'!C169/HOURS!B$13/'Avg NCP'!C169,"")</f>
        <v/>
      </c>
      <c r="C169" s="49" t="str">
        <f>IF('Avg NCP'!D169&gt;0,+'Avg KWH'!D169/HOURS!C$13/'Avg NCP'!D169,"")</f>
        <v/>
      </c>
      <c r="D169" s="49" t="str">
        <f>IF('Avg NCP'!E169&gt;0,+'Avg KWH'!E169/HOURS!D$13/'Avg NCP'!E169,"")</f>
        <v/>
      </c>
      <c r="E169" s="49" t="str">
        <f>IF('Avg NCP'!F169&gt;0,+'Avg KWH'!F169/HOURS!E$13/'Avg NCP'!F169,"")</f>
        <v/>
      </c>
      <c r="F169" s="49" t="str">
        <f>IF('Avg NCP'!G169&gt;0,+'Avg KWH'!G169/HOURS!F$13/'Avg NCP'!G169,"")</f>
        <v/>
      </c>
      <c r="G169" s="49" t="str">
        <f>IF('Avg NCP'!H169&gt;0,+'Avg KWH'!H169/HOURS!G$13/'Avg NCP'!H169,"")</f>
        <v/>
      </c>
      <c r="H169" s="49" t="str">
        <f>IF('Avg NCP'!I169&gt;0,+'Avg KWH'!I169/HOURS!H$13/'Avg NCP'!I169,"")</f>
        <v/>
      </c>
      <c r="I169" s="49" t="str">
        <f>IF('Avg NCP'!J169&gt;0,+'Avg KWH'!J169/HOURS!I$13/'Avg NCP'!J169,"")</f>
        <v/>
      </c>
      <c r="J169" s="49" t="str">
        <f>IF('Avg NCP'!K169&gt;0,+'Avg KWH'!K169/HOURS!J$13/'Avg NCP'!K169,"")</f>
        <v/>
      </c>
      <c r="K169" s="49" t="str">
        <f>IF('Avg NCP'!L169&gt;0,+'Avg KWH'!L169/HOURS!K$13/'Avg NCP'!L169,"")</f>
        <v/>
      </c>
      <c r="L169" s="49" t="str">
        <f>IF('Avg NCP'!M169&gt;0,+'Avg KWH'!M169/HOURS!L$13/'Avg NCP'!M169,"")</f>
        <v/>
      </c>
      <c r="M169" s="49" t="str">
        <f>IF('Avg NCP'!N169&gt;0,+'Avg KWH'!N169/HOURS!M$13/'Avg NCP'!N169,"")</f>
        <v/>
      </c>
    </row>
    <row r="170" spans="1:16">
      <c r="A170" s="43"/>
      <c r="B170" s="49" t="str">
        <f>IF('Avg NCP'!C170&gt;0,+'Avg KWH'!C170/HOURS!B$13/'Avg NCP'!C170,"")</f>
        <v/>
      </c>
      <c r="C170" s="49" t="str">
        <f>IF('Avg NCP'!D170&gt;0,+'Avg KWH'!D170/HOURS!C$13/'Avg NCP'!D170,"")</f>
        <v/>
      </c>
      <c r="D170" s="49" t="str">
        <f>IF('Avg NCP'!E170&gt;0,+'Avg KWH'!E170/HOURS!D$13/'Avg NCP'!E170,"")</f>
        <v/>
      </c>
      <c r="E170" s="49" t="str">
        <f>IF('Avg NCP'!F170&gt;0,+'Avg KWH'!F170/HOURS!E$13/'Avg NCP'!F170,"")</f>
        <v/>
      </c>
      <c r="F170" s="49" t="str">
        <f>IF('Avg NCP'!G170&gt;0,+'Avg KWH'!G170/HOURS!F$13/'Avg NCP'!G170,"")</f>
        <v/>
      </c>
      <c r="G170" s="49" t="str">
        <f>IF('Avg NCP'!H170&gt;0,+'Avg KWH'!H170/HOURS!G$13/'Avg NCP'!H170,"")</f>
        <v/>
      </c>
      <c r="H170" s="49" t="str">
        <f>IF('Avg NCP'!I170&gt;0,+'Avg KWH'!I170/HOURS!H$13/'Avg NCP'!I170,"")</f>
        <v/>
      </c>
      <c r="I170" s="49" t="str">
        <f>IF('Avg NCP'!J170&gt;0,+'Avg KWH'!J170/HOURS!I$13/'Avg NCP'!J170,"")</f>
        <v/>
      </c>
      <c r="J170" s="49" t="str">
        <f>IF('Avg NCP'!K170&gt;0,+'Avg KWH'!K170/HOURS!J$13/'Avg NCP'!K170,"")</f>
        <v/>
      </c>
      <c r="K170" s="49" t="str">
        <f>IF('Avg NCP'!L170&gt;0,+'Avg KWH'!L170/HOURS!K$13/'Avg NCP'!L170,"")</f>
        <v/>
      </c>
      <c r="L170" s="49" t="str">
        <f>IF('Avg NCP'!M170&gt;0,+'Avg KWH'!M170/HOURS!L$13/'Avg NCP'!M170,"")</f>
        <v/>
      </c>
      <c r="M170" s="49" t="str">
        <f>IF('Avg NCP'!N170&gt;0,+'Avg KWH'!N170/HOURS!M$13/'Avg NCP'!N170,"")</f>
        <v/>
      </c>
    </row>
    <row r="171" spans="1:16">
      <c r="B171" s="11"/>
      <c r="C171" s="11"/>
      <c r="D171" s="11"/>
      <c r="E171" s="11"/>
      <c r="F171" s="11"/>
      <c r="G171" s="11"/>
      <c r="H171" s="11"/>
      <c r="I171" s="11"/>
      <c r="J171" s="11"/>
      <c r="K171" s="11"/>
      <c r="L171" s="11"/>
      <c r="M171" s="11"/>
    </row>
    <row r="172" spans="1:16">
      <c r="B172" s="11"/>
      <c r="C172" s="11"/>
      <c r="D172" s="11"/>
      <c r="E172" s="11"/>
      <c r="F172" s="11"/>
      <c r="G172" s="11"/>
      <c r="H172" s="11"/>
      <c r="I172" s="11"/>
      <c r="J172" s="11"/>
      <c r="K172" s="11"/>
      <c r="L172" s="11"/>
      <c r="M172" s="11"/>
    </row>
    <row r="173" spans="1:16">
      <c r="A173" s="42"/>
    </row>
    <row r="174" spans="1:16">
      <c r="A174" s="43"/>
      <c r="B174" s="49" t="str">
        <f>IF('Avg NCP'!C174&gt;0,+'Avg KWH'!C174/HOURS!B$13/'Avg NCP'!C174,"")</f>
        <v/>
      </c>
      <c r="C174" s="49" t="str">
        <f>IF('Avg NCP'!D174&gt;0,+'Avg KWH'!D174/HOURS!C$13/'Avg NCP'!D174,"")</f>
        <v/>
      </c>
      <c r="D174" s="49" t="str">
        <f>IF('Avg NCP'!E174&gt;0,+'Avg KWH'!E174/HOURS!D$13/'Avg NCP'!E174,"")</f>
        <v/>
      </c>
      <c r="E174" s="49" t="str">
        <f>IF('Avg NCP'!F174&gt;0,+'Avg KWH'!F174/HOURS!E$13/'Avg NCP'!F174,"")</f>
        <v/>
      </c>
      <c r="F174" s="49" t="str">
        <f>IF('Avg NCP'!G174&gt;0,+'Avg KWH'!G174/HOURS!F$13/'Avg NCP'!G174,"")</f>
        <v/>
      </c>
      <c r="G174" s="49" t="str">
        <f>IF('Avg NCP'!H174&gt;0,+'Avg KWH'!H174/HOURS!G$13/'Avg NCP'!H174,"")</f>
        <v/>
      </c>
      <c r="H174" s="49" t="str">
        <f>IF('Avg NCP'!I174&gt;0,+'Avg KWH'!I174/HOURS!H$13/'Avg NCP'!I174,"")</f>
        <v/>
      </c>
      <c r="I174" s="49" t="str">
        <f>IF('Avg NCP'!J174&gt;0,+'Avg KWH'!J174/HOURS!I$13/'Avg NCP'!J174,"")</f>
        <v/>
      </c>
      <c r="J174" s="49" t="str">
        <f>IF('Avg NCP'!K174&gt;0,+'Avg KWH'!K174/HOURS!J$13/'Avg NCP'!K174,"")</f>
        <v/>
      </c>
      <c r="K174" s="49" t="str">
        <f>IF('Avg NCP'!L174&gt;0,+'Avg KWH'!L174/HOURS!K$13/'Avg NCP'!L174,"")</f>
        <v/>
      </c>
      <c r="L174" s="49" t="str">
        <f>IF('Avg NCP'!M174&gt;0,+'Avg KWH'!M174/HOURS!L$13/'Avg NCP'!M174,"")</f>
        <v/>
      </c>
      <c r="M174" s="49" t="str">
        <f>IF('Avg NCP'!N174&gt;0,+'Avg KWH'!N174/HOURS!M$13/'Avg NCP'!N174,"")</f>
        <v/>
      </c>
    </row>
    <row r="175" spans="1:16">
      <c r="A175" s="43"/>
      <c r="B175" s="49" t="str">
        <f>IF('Avg NCP'!C175&gt;0,+'Avg KWH'!C175/HOURS!B$13/'Avg NCP'!C175,"")</f>
        <v/>
      </c>
      <c r="C175" s="49" t="str">
        <f>IF('Avg NCP'!D175&gt;0,+'Avg KWH'!D175/HOURS!C$13/'Avg NCP'!D175,"")</f>
        <v/>
      </c>
      <c r="D175" s="49" t="str">
        <f>IF('Avg NCP'!E175&gt;0,+'Avg KWH'!E175/HOURS!D$13/'Avg NCP'!E175,"")</f>
        <v/>
      </c>
      <c r="E175" s="49" t="str">
        <f>IF('Avg NCP'!F175&gt;0,+'Avg KWH'!F175/HOURS!E$13/'Avg NCP'!F175,"")</f>
        <v/>
      </c>
      <c r="F175" s="49" t="str">
        <f>IF('Avg NCP'!G175&gt;0,+'Avg KWH'!G175/HOURS!F$13/'Avg NCP'!G175,"")</f>
        <v/>
      </c>
      <c r="G175" s="49" t="str">
        <f>IF('Avg NCP'!H175&gt;0,+'Avg KWH'!H175/HOURS!G$13/'Avg NCP'!H175,"")</f>
        <v/>
      </c>
      <c r="H175" s="49" t="str">
        <f>IF('Avg NCP'!I175&gt;0,+'Avg KWH'!I175/HOURS!H$13/'Avg NCP'!I175,"")</f>
        <v/>
      </c>
      <c r="I175" s="49" t="str">
        <f>IF('Avg NCP'!J175&gt;0,+'Avg KWH'!J175/HOURS!I$13/'Avg NCP'!J175,"")</f>
        <v/>
      </c>
      <c r="J175" s="49" t="str">
        <f>IF('Avg NCP'!K175&gt;0,+'Avg KWH'!K175/HOURS!J$13/'Avg NCP'!K175,"")</f>
        <v/>
      </c>
      <c r="K175" s="49" t="str">
        <f>IF('Avg NCP'!L175&gt;0,+'Avg KWH'!L175/HOURS!K$13/'Avg NCP'!L175,"")</f>
        <v/>
      </c>
      <c r="L175" s="49" t="str">
        <f>IF('Avg NCP'!M175&gt;0,+'Avg KWH'!M175/HOURS!L$13/'Avg NCP'!M175,"")</f>
        <v/>
      </c>
      <c r="M175" s="49" t="str">
        <f>IF('Avg NCP'!N175&gt;0,+'Avg KWH'!N175/HOURS!M$13/'Avg NCP'!N175,"")</f>
        <v/>
      </c>
    </row>
    <row r="176" spans="1:16">
      <c r="A176" s="43"/>
      <c r="B176" s="49" t="str">
        <f>IF('Avg NCP'!C176&gt;0,+'Avg KWH'!C176/HOURS!B$13/'Avg NCP'!C176,"")</f>
        <v/>
      </c>
      <c r="C176" s="49" t="str">
        <f>IF('Avg NCP'!D176&gt;0,+'Avg KWH'!D176/HOURS!C$13/'Avg NCP'!D176,"")</f>
        <v/>
      </c>
      <c r="D176" s="49" t="str">
        <f>IF('Avg NCP'!E176&gt;0,+'Avg KWH'!E176/HOURS!D$13/'Avg NCP'!E176,"")</f>
        <v/>
      </c>
      <c r="E176" s="49" t="str">
        <f>IF('Avg NCP'!F176&gt;0,+'Avg KWH'!F176/HOURS!E$13/'Avg NCP'!F176,"")</f>
        <v/>
      </c>
      <c r="F176" s="49" t="str">
        <f>IF('Avg NCP'!G176&gt;0,+'Avg KWH'!G176/HOURS!F$13/'Avg NCP'!G176,"")</f>
        <v/>
      </c>
      <c r="G176" s="49" t="str">
        <f>IF('Avg NCP'!H176&gt;0,+'Avg KWH'!H176/HOURS!G$13/'Avg NCP'!H176,"")</f>
        <v/>
      </c>
      <c r="H176" s="49" t="str">
        <f>IF('Avg NCP'!I176&gt;0,+'Avg KWH'!I176/HOURS!H$13/'Avg NCP'!I176,"")</f>
        <v/>
      </c>
      <c r="I176" s="49" t="str">
        <f>IF('Avg NCP'!J176&gt;0,+'Avg KWH'!J176/HOURS!I$13/'Avg NCP'!J176,"")</f>
        <v/>
      </c>
      <c r="J176" s="49" t="str">
        <f>IF('Avg NCP'!K176&gt;0,+'Avg KWH'!K176/HOURS!J$13/'Avg NCP'!K176,"")</f>
        <v/>
      </c>
      <c r="K176" s="49" t="str">
        <f>IF('Avg NCP'!L176&gt;0,+'Avg KWH'!L176/HOURS!K$13/'Avg NCP'!L176,"")</f>
        <v/>
      </c>
      <c r="L176" s="49" t="str">
        <f>IF('Avg NCP'!M176&gt;0,+'Avg KWH'!M176/HOURS!L$13/'Avg NCP'!M176,"")</f>
        <v/>
      </c>
      <c r="M176" s="49" t="str">
        <f>IF('Avg NCP'!N176&gt;0,+'Avg KWH'!N176/HOURS!M$13/'Avg NCP'!N176,"")</f>
        <v/>
      </c>
    </row>
  </sheetData>
  <mergeCells count="8">
    <mergeCell ref="B89:P89"/>
    <mergeCell ref="B130:P130"/>
    <mergeCell ref="B131:P131"/>
    <mergeCell ref="B4:P4"/>
    <mergeCell ref="B5:P5"/>
    <mergeCell ref="B46:P46"/>
    <mergeCell ref="B47:P47"/>
    <mergeCell ref="B88:P88"/>
  </mergeCells>
  <phoneticPr fontId="8" type="noConversion"/>
  <printOptions horizontalCentered="1"/>
  <pageMargins left="0" right="0" top="0.5" bottom="0.5" header="0.5" footer="0.5"/>
  <pageSetup scale="2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F0000"/>
    <pageSetUpPr fitToPage="1"/>
  </sheetPr>
  <dimension ref="A1:P176"/>
  <sheetViews>
    <sheetView showGridLines="0" zoomScale="75" workbookViewId="0">
      <selection activeCell="A2" sqref="A1:A2"/>
    </sheetView>
  </sheetViews>
  <sheetFormatPr defaultRowHeight="13.2"/>
  <cols>
    <col min="1" max="1" width="14.88671875" customWidth="1"/>
    <col min="2" max="2" width="23.88671875" customWidth="1"/>
    <col min="3" max="16" width="10.6640625" customWidth="1"/>
  </cols>
  <sheetData>
    <row r="1" spans="1:16">
      <c r="A1" s="8" t="s">
        <v>1171</v>
      </c>
    </row>
    <row r="2" spans="1:16">
      <c r="A2" s="8" t="s">
        <v>1123</v>
      </c>
    </row>
    <row r="4" spans="1:16" ht="21">
      <c r="B4" s="475" t="s">
        <v>985</v>
      </c>
      <c r="C4" s="475"/>
      <c r="D4" s="475"/>
      <c r="E4" s="475"/>
      <c r="F4" s="475"/>
      <c r="G4" s="475"/>
      <c r="H4" s="475"/>
      <c r="I4" s="475"/>
      <c r="J4" s="475"/>
      <c r="K4" s="475"/>
      <c r="L4" s="475"/>
      <c r="M4" s="475"/>
      <c r="N4" s="475"/>
      <c r="O4" s="475"/>
      <c r="P4" s="475"/>
    </row>
    <row r="5" spans="1:16">
      <c r="B5" s="476" t="s">
        <v>89</v>
      </c>
      <c r="C5" s="476"/>
      <c r="D5" s="476"/>
      <c r="E5" s="476"/>
      <c r="F5" s="476"/>
      <c r="G5" s="476"/>
      <c r="H5" s="476"/>
      <c r="I5" s="476"/>
      <c r="J5" s="476"/>
      <c r="K5" s="476"/>
      <c r="L5" s="476"/>
      <c r="M5" s="476"/>
      <c r="N5" s="476"/>
      <c r="O5" s="476"/>
      <c r="P5" s="476"/>
    </row>
    <row r="6" spans="1:16" ht="13.8" thickBot="1">
      <c r="B6" s="309"/>
      <c r="C6" s="309"/>
      <c r="D6" s="309"/>
      <c r="E6" s="309"/>
      <c r="F6" s="309"/>
      <c r="G6" s="309"/>
      <c r="H6" s="309"/>
      <c r="I6" s="309"/>
      <c r="J6" s="309"/>
      <c r="K6" s="309"/>
      <c r="L6" s="309"/>
      <c r="M6" s="309"/>
      <c r="N6" s="309"/>
      <c r="O6" s="165"/>
      <c r="P6" s="165"/>
    </row>
    <row r="7" spans="1:16">
      <c r="C7" s="14"/>
      <c r="D7" s="15"/>
      <c r="E7" s="16"/>
      <c r="F7" s="17"/>
      <c r="G7" s="18"/>
      <c r="H7" s="19"/>
      <c r="I7" s="20"/>
      <c r="J7" s="21"/>
      <c r="K7" s="22"/>
      <c r="L7" s="23"/>
      <c r="M7" s="24"/>
      <c r="N7" s="326"/>
      <c r="O7" s="110"/>
      <c r="P7" s="314"/>
    </row>
    <row r="8" spans="1:16" ht="13.8" thickBot="1">
      <c r="C8" s="28" t="s">
        <v>70</v>
      </c>
      <c r="D8" s="29" t="s">
        <v>71</v>
      </c>
      <c r="E8" s="30" t="s">
        <v>72</v>
      </c>
      <c r="F8" s="31" t="s">
        <v>73</v>
      </c>
      <c r="G8" s="32" t="s">
        <v>74</v>
      </c>
      <c r="H8" s="33" t="s">
        <v>75</v>
      </c>
      <c r="I8" s="34" t="s">
        <v>76</v>
      </c>
      <c r="J8" s="35" t="s">
        <v>77</v>
      </c>
      <c r="K8" s="36" t="s">
        <v>78</v>
      </c>
      <c r="L8" s="37" t="s">
        <v>79</v>
      </c>
      <c r="M8" s="38" t="s">
        <v>80</v>
      </c>
      <c r="N8" s="327" t="s">
        <v>81</v>
      </c>
      <c r="O8" s="314"/>
      <c r="P8" s="314"/>
    </row>
    <row r="9" spans="1:16" hidden="1">
      <c r="C9">
        <v>2</v>
      </c>
      <c r="D9">
        <v>3</v>
      </c>
      <c r="E9">
        <v>4</v>
      </c>
      <c r="F9">
        <v>5</v>
      </c>
      <c r="G9">
        <v>6</v>
      </c>
      <c r="H9">
        <v>7</v>
      </c>
      <c r="I9">
        <v>8</v>
      </c>
      <c r="J9">
        <v>9</v>
      </c>
      <c r="K9">
        <v>10</v>
      </c>
      <c r="L9">
        <v>11</v>
      </c>
      <c r="M9">
        <v>12</v>
      </c>
      <c r="N9">
        <v>13</v>
      </c>
      <c r="O9" s="110"/>
      <c r="P9" s="110"/>
    </row>
    <row r="10" spans="1:16">
      <c r="O10" s="110"/>
      <c r="P10" s="110"/>
    </row>
    <row r="11" spans="1:16">
      <c r="B11" s="42" t="s">
        <v>83</v>
      </c>
      <c r="O11" s="110"/>
      <c r="P11" s="110"/>
    </row>
    <row r="12" spans="1:16">
      <c r="A12" s="43" t="s">
        <v>98</v>
      </c>
      <c r="B12" s="43" t="s">
        <v>84</v>
      </c>
      <c r="C12" s="321">
        <f t="shared" ref="C12:N21" si="0">AVERAGE(VLOOKUP($B12,$B$54:$P$79,C$9,FALSE),VLOOKUP($B12,$B$96:$N$121,C$9,FALSE),VLOOKUP($B12,$B$138:$N$164,C$9,FALSE))</f>
        <v>0.84786666666666666</v>
      </c>
      <c r="D12" s="321">
        <f t="shared" si="0"/>
        <v>0.84823333333333339</v>
      </c>
      <c r="E12" s="321">
        <f t="shared" si="0"/>
        <v>0.84716666666666673</v>
      </c>
      <c r="F12" s="321">
        <f t="shared" si="0"/>
        <v>0.85203333333333331</v>
      </c>
      <c r="G12" s="321">
        <f t="shared" si="0"/>
        <v>0.86249999999999993</v>
      </c>
      <c r="H12" s="321">
        <f t="shared" si="0"/>
        <v>0.86869999999999992</v>
      </c>
      <c r="I12" s="321">
        <f t="shared" si="0"/>
        <v>0.87259999999999993</v>
      </c>
      <c r="J12" s="321">
        <f t="shared" si="0"/>
        <v>0.86716666666666653</v>
      </c>
      <c r="K12" s="321">
        <f t="shared" si="0"/>
        <v>0.86919999999999986</v>
      </c>
      <c r="L12" s="321">
        <f t="shared" si="0"/>
        <v>0.85563333333333336</v>
      </c>
      <c r="M12" s="321">
        <f t="shared" si="0"/>
        <v>0.83189999999999997</v>
      </c>
      <c r="N12" s="321">
        <f t="shared" si="0"/>
        <v>0.83753333333333335</v>
      </c>
      <c r="O12" s="117"/>
      <c r="P12" s="323"/>
    </row>
    <row r="13" spans="1:16">
      <c r="A13" s="43" t="s">
        <v>99</v>
      </c>
      <c r="B13" s="43" t="s">
        <v>85</v>
      </c>
      <c r="C13" s="321">
        <f t="shared" si="0"/>
        <v>0.85060000000000002</v>
      </c>
      <c r="D13" s="321">
        <f t="shared" si="0"/>
        <v>0.8353666666666667</v>
      </c>
      <c r="E13" s="321">
        <f t="shared" si="0"/>
        <v>0.84806666666666664</v>
      </c>
      <c r="F13" s="321">
        <f t="shared" si="0"/>
        <v>0.83936666666666671</v>
      </c>
      <c r="G13" s="321">
        <f t="shared" si="0"/>
        <v>0.84826666666666684</v>
      </c>
      <c r="H13" s="321">
        <f t="shared" si="0"/>
        <v>0.84859999999999991</v>
      </c>
      <c r="I13" s="321">
        <f t="shared" si="0"/>
        <v>0.8453666666666666</v>
      </c>
      <c r="J13" s="321">
        <f t="shared" si="0"/>
        <v>0.85243333333333338</v>
      </c>
      <c r="K13" s="321">
        <f t="shared" si="0"/>
        <v>0.8434666666666667</v>
      </c>
      <c r="L13" s="321">
        <f t="shared" si="0"/>
        <v>0.83350000000000002</v>
      </c>
      <c r="M13" s="321">
        <f t="shared" si="0"/>
        <v>0.83213333333333328</v>
      </c>
      <c r="N13" s="321">
        <f t="shared" si="0"/>
        <v>0.83723333333333327</v>
      </c>
      <c r="O13" s="117"/>
      <c r="P13" s="323"/>
    </row>
    <row r="14" spans="1:16">
      <c r="A14" s="43" t="s">
        <v>50</v>
      </c>
      <c r="B14" s="43" t="s">
        <v>50</v>
      </c>
      <c r="C14" s="321">
        <f t="shared" si="0"/>
        <v>0.85533333333333339</v>
      </c>
      <c r="D14" s="321">
        <f t="shared" si="0"/>
        <v>0.83756666666666657</v>
      </c>
      <c r="E14" s="321">
        <f t="shared" si="0"/>
        <v>0.84200000000000008</v>
      </c>
      <c r="F14" s="321">
        <f t="shared" si="0"/>
        <v>0.8642333333333333</v>
      </c>
      <c r="G14" s="321">
        <f t="shared" si="0"/>
        <v>0.86636666666666662</v>
      </c>
      <c r="H14" s="321">
        <f t="shared" si="0"/>
        <v>0.86213333333333342</v>
      </c>
      <c r="I14" s="321">
        <f t="shared" si="0"/>
        <v>0.86136666666666661</v>
      </c>
      <c r="J14" s="321">
        <f t="shared" si="0"/>
        <v>0.86770000000000003</v>
      </c>
      <c r="K14" s="321">
        <f t="shared" si="0"/>
        <v>0.83950000000000002</v>
      </c>
      <c r="L14" s="321">
        <f t="shared" si="0"/>
        <v>0.85210000000000008</v>
      </c>
      <c r="M14" s="321">
        <f t="shared" si="0"/>
        <v>0.8461333333333334</v>
      </c>
      <c r="N14" s="321">
        <f t="shared" si="0"/>
        <v>0.83936666666666671</v>
      </c>
      <c r="O14" s="117"/>
      <c r="P14" s="323"/>
    </row>
    <row r="15" spans="1:16" ht="11.25" customHeight="1">
      <c r="A15" s="43" t="s">
        <v>49</v>
      </c>
      <c r="B15" s="43" t="s">
        <v>49</v>
      </c>
      <c r="C15" s="321">
        <f t="shared" si="0"/>
        <v>0.61603333333333332</v>
      </c>
      <c r="D15" s="321">
        <f t="shared" si="0"/>
        <v>0.60396666666666665</v>
      </c>
      <c r="E15" s="321">
        <f t="shared" si="0"/>
        <v>0.62333333333333329</v>
      </c>
      <c r="F15" s="321">
        <f t="shared" si="0"/>
        <v>0.57816666666666661</v>
      </c>
      <c r="G15" s="321">
        <f t="shared" si="0"/>
        <v>0.59640000000000004</v>
      </c>
      <c r="H15" s="321">
        <f t="shared" si="0"/>
        <v>0.59543333333333326</v>
      </c>
      <c r="I15" s="321">
        <f t="shared" si="0"/>
        <v>0.60693333333333332</v>
      </c>
      <c r="J15" s="321">
        <f t="shared" si="0"/>
        <v>0.61303333333333321</v>
      </c>
      <c r="K15" s="321">
        <f t="shared" si="0"/>
        <v>0.59483333333333333</v>
      </c>
      <c r="L15" s="321">
        <f t="shared" si="0"/>
        <v>0.58456666666666657</v>
      </c>
      <c r="M15" s="321">
        <f t="shared" si="0"/>
        <v>0.59013333333333329</v>
      </c>
      <c r="N15" s="321">
        <f t="shared" si="0"/>
        <v>0.59263333333333346</v>
      </c>
      <c r="O15" s="117"/>
      <c r="P15" s="323"/>
    </row>
    <row r="16" spans="1:16">
      <c r="A16" s="46" t="s">
        <v>325</v>
      </c>
      <c r="B16" s="46" t="s">
        <v>325</v>
      </c>
      <c r="C16" s="321">
        <f t="shared" si="0"/>
        <v>0.98119999999999996</v>
      </c>
      <c r="D16" s="321">
        <f t="shared" si="0"/>
        <v>0.98406666666666665</v>
      </c>
      <c r="E16" s="321">
        <f t="shared" si="0"/>
        <v>0.97813333333333341</v>
      </c>
      <c r="F16" s="321">
        <f t="shared" si="0"/>
        <v>0.98299999999999998</v>
      </c>
      <c r="G16" s="321">
        <f t="shared" si="0"/>
        <v>0.98506666666666653</v>
      </c>
      <c r="H16" s="321">
        <f t="shared" si="0"/>
        <v>0.97676666666666667</v>
      </c>
      <c r="I16" s="321">
        <f t="shared" si="0"/>
        <v>0.98576666666666668</v>
      </c>
      <c r="J16" s="321">
        <f t="shared" si="0"/>
        <v>0.97719999999999996</v>
      </c>
      <c r="K16" s="321">
        <f t="shared" si="0"/>
        <v>0.98760000000000003</v>
      </c>
      <c r="L16" s="321">
        <f t="shared" si="0"/>
        <v>0.98526666666666662</v>
      </c>
      <c r="M16" s="321">
        <f t="shared" si="0"/>
        <v>0.98119999999999996</v>
      </c>
      <c r="N16" s="321">
        <f t="shared" si="0"/>
        <v>0.9710333333333333</v>
      </c>
      <c r="O16" s="117"/>
      <c r="P16" s="323"/>
    </row>
    <row r="17" spans="1:16">
      <c r="A17" s="43" t="s">
        <v>67</v>
      </c>
      <c r="B17" s="43" t="s">
        <v>67</v>
      </c>
      <c r="C17" s="321">
        <f t="shared" si="0"/>
        <v>0.68640000000000001</v>
      </c>
      <c r="D17" s="321">
        <f t="shared" si="0"/>
        <v>0.68630000000000002</v>
      </c>
      <c r="E17" s="321">
        <f t="shared" si="0"/>
        <v>0.69180000000000008</v>
      </c>
      <c r="F17" s="321">
        <f t="shared" si="0"/>
        <v>0.67696666666666661</v>
      </c>
      <c r="G17" s="321">
        <f t="shared" si="0"/>
        <v>0.69186666666666674</v>
      </c>
      <c r="H17" s="321">
        <f t="shared" si="0"/>
        <v>0.7004999999999999</v>
      </c>
      <c r="I17" s="321">
        <f t="shared" si="0"/>
        <v>0.70803333333333329</v>
      </c>
      <c r="J17" s="321">
        <f t="shared" si="0"/>
        <v>0.70983333333333343</v>
      </c>
      <c r="K17" s="321">
        <f t="shared" si="0"/>
        <v>0.69906666666666661</v>
      </c>
      <c r="L17" s="321">
        <f t="shared" si="0"/>
        <v>0.68353333333333344</v>
      </c>
      <c r="M17" s="321">
        <f t="shared" si="0"/>
        <v>0.67300000000000004</v>
      </c>
      <c r="N17" s="321">
        <f t="shared" si="0"/>
        <v>0.67893333333333328</v>
      </c>
      <c r="O17" s="117"/>
      <c r="P17" s="323"/>
    </row>
    <row r="18" spans="1:16">
      <c r="A18" s="43" t="s">
        <v>68</v>
      </c>
      <c r="B18" s="43" t="s">
        <v>68</v>
      </c>
      <c r="C18" s="321">
        <f t="shared" si="0"/>
        <v>0.66303333333333336</v>
      </c>
      <c r="D18" s="321">
        <f t="shared" si="0"/>
        <v>0.66276666666666662</v>
      </c>
      <c r="E18" s="321">
        <f t="shared" si="0"/>
        <v>0.65859999999999996</v>
      </c>
      <c r="F18" s="321">
        <f t="shared" si="0"/>
        <v>0.67330000000000012</v>
      </c>
      <c r="G18" s="321">
        <f t="shared" si="0"/>
        <v>0.68266666666666664</v>
      </c>
      <c r="H18" s="321">
        <f t="shared" si="0"/>
        <v>0.70136666666666658</v>
      </c>
      <c r="I18" s="321">
        <f t="shared" si="0"/>
        <v>0.71983333333333333</v>
      </c>
      <c r="J18" s="321">
        <f t="shared" si="0"/>
        <v>0.69153333333333344</v>
      </c>
      <c r="K18" s="321">
        <f t="shared" si="0"/>
        <v>0.68203333333333338</v>
      </c>
      <c r="L18" s="321">
        <f t="shared" si="0"/>
        <v>0.67049999999999998</v>
      </c>
      <c r="M18" s="321">
        <f t="shared" si="0"/>
        <v>0.63819999999999999</v>
      </c>
      <c r="N18" s="321">
        <f t="shared" si="0"/>
        <v>0.62869999999999993</v>
      </c>
      <c r="O18" s="117"/>
      <c r="P18" s="323"/>
    </row>
    <row r="19" spans="1:16">
      <c r="A19" s="43" t="s">
        <v>69</v>
      </c>
      <c r="B19" s="43" t="s">
        <v>69</v>
      </c>
      <c r="C19" s="321">
        <f t="shared" si="0"/>
        <v>0.78853333333333342</v>
      </c>
      <c r="D19" s="321">
        <f t="shared" si="0"/>
        <v>0.79636666666666667</v>
      </c>
      <c r="E19" s="321">
        <f t="shared" si="0"/>
        <v>0.79293333333333338</v>
      </c>
      <c r="F19" s="321">
        <f t="shared" si="0"/>
        <v>0.80696666666666672</v>
      </c>
      <c r="G19" s="321">
        <f t="shared" si="0"/>
        <v>0.82666666666666666</v>
      </c>
      <c r="H19" s="321">
        <f t="shared" si="0"/>
        <v>0.86666666666666659</v>
      </c>
      <c r="I19" s="321">
        <f t="shared" si="0"/>
        <v>0.84923333333333328</v>
      </c>
      <c r="J19" s="321">
        <f t="shared" si="0"/>
        <v>0.87003333333333333</v>
      </c>
      <c r="K19" s="321">
        <f t="shared" si="0"/>
        <v>0.83723333333333327</v>
      </c>
      <c r="L19" s="321">
        <f t="shared" si="0"/>
        <v>0.82456666666666667</v>
      </c>
      <c r="M19" s="321">
        <f t="shared" si="0"/>
        <v>0.77596666666666669</v>
      </c>
      <c r="N19" s="321">
        <f t="shared" si="0"/>
        <v>0.77616666666666667</v>
      </c>
      <c r="O19" s="117"/>
      <c r="P19" s="323"/>
    </row>
    <row r="20" spans="1:16">
      <c r="A20" s="43" t="s">
        <v>52</v>
      </c>
      <c r="B20" s="43" t="s">
        <v>52</v>
      </c>
      <c r="C20" s="321">
        <f t="shared" si="0"/>
        <v>0.74553333333333327</v>
      </c>
      <c r="D20" s="321">
        <f t="shared" si="0"/>
        <v>0.67610000000000003</v>
      </c>
      <c r="E20" s="321">
        <f t="shared" si="0"/>
        <v>0.69736666666666658</v>
      </c>
      <c r="F20" s="321">
        <f t="shared" si="0"/>
        <v>0.66093333333333337</v>
      </c>
      <c r="G20" s="321">
        <f t="shared" si="0"/>
        <v>0.70163333333333322</v>
      </c>
      <c r="H20" s="321">
        <f t="shared" si="0"/>
        <v>0.66423333333333334</v>
      </c>
      <c r="I20" s="321">
        <f t="shared" si="0"/>
        <v>0.71530000000000005</v>
      </c>
      <c r="J20" s="321">
        <f t="shared" si="0"/>
        <v>0.66056666666666664</v>
      </c>
      <c r="K20" s="321">
        <f t="shared" si="0"/>
        <v>0.65103333333333335</v>
      </c>
      <c r="L20" s="321">
        <f t="shared" si="0"/>
        <v>0.65726666666666678</v>
      </c>
      <c r="M20" s="321">
        <f t="shared" si="0"/>
        <v>0.66063333333333329</v>
      </c>
      <c r="N20" s="321">
        <f t="shared" si="0"/>
        <v>0.69003333333333339</v>
      </c>
      <c r="O20" s="117"/>
      <c r="P20" s="323"/>
    </row>
    <row r="21" spans="1:16">
      <c r="A21" s="213" t="s">
        <v>15</v>
      </c>
      <c r="B21" s="213" t="s">
        <v>15</v>
      </c>
      <c r="C21" s="321">
        <f t="shared" si="0"/>
        <v>0.63496666666666668</v>
      </c>
      <c r="D21" s="321">
        <f t="shared" si="0"/>
        <v>0.62756666666666672</v>
      </c>
      <c r="E21" s="321">
        <f t="shared" si="0"/>
        <v>0.64206666666666667</v>
      </c>
      <c r="F21" s="321">
        <f t="shared" si="0"/>
        <v>0.66283333333333327</v>
      </c>
      <c r="G21" s="321">
        <f t="shared" si="0"/>
        <v>0.67170000000000007</v>
      </c>
      <c r="H21" s="321">
        <f t="shared" si="0"/>
        <v>0.6478666666666667</v>
      </c>
      <c r="I21" s="321">
        <f t="shared" si="0"/>
        <v>0.65596666666666659</v>
      </c>
      <c r="J21" s="321">
        <f t="shared" si="0"/>
        <v>0.66706666666666659</v>
      </c>
      <c r="K21" s="321">
        <f t="shared" si="0"/>
        <v>0.65633333333333332</v>
      </c>
      <c r="L21" s="321">
        <f t="shared" si="0"/>
        <v>0.66100000000000003</v>
      </c>
      <c r="M21" s="321">
        <f t="shared" si="0"/>
        <v>0.62046666666666672</v>
      </c>
      <c r="N21" s="321">
        <f t="shared" si="0"/>
        <v>0.63419999999999999</v>
      </c>
      <c r="O21" s="117"/>
      <c r="P21" s="323"/>
    </row>
    <row r="22" spans="1:16">
      <c r="A22" s="43" t="s">
        <v>56</v>
      </c>
      <c r="B22" s="43" t="s">
        <v>56</v>
      </c>
      <c r="C22" s="321">
        <f t="shared" ref="C22:N28" si="1">AVERAGE(VLOOKUP($B22,$B$54:$P$79,C$9,FALSE),VLOOKUP($B22,$B$96:$N$121,C$9,FALSE),VLOOKUP($B22,$B$138:$N$164,C$9,FALSE))</f>
        <v>0.55220000000000002</v>
      </c>
      <c r="D22" s="321">
        <f t="shared" si="1"/>
        <v>0.5300999999999999</v>
      </c>
      <c r="E22" s="321">
        <f t="shared" si="1"/>
        <v>0.4991666666666667</v>
      </c>
      <c r="F22" s="321">
        <f t="shared" si="1"/>
        <v>0.46799999999999997</v>
      </c>
      <c r="G22" s="321">
        <f t="shared" si="1"/>
        <v>0.44206666666666666</v>
      </c>
      <c r="H22" s="321">
        <f t="shared" si="1"/>
        <v>0.42943333333333333</v>
      </c>
      <c r="I22" s="321">
        <f t="shared" si="1"/>
        <v>0.43520000000000003</v>
      </c>
      <c r="J22" s="321">
        <f t="shared" si="1"/>
        <v>0.45700000000000002</v>
      </c>
      <c r="K22" s="321">
        <f t="shared" si="1"/>
        <v>0.48703333333333337</v>
      </c>
      <c r="L22" s="321">
        <f t="shared" si="1"/>
        <v>0.51869999999999994</v>
      </c>
      <c r="M22" s="321">
        <f t="shared" si="1"/>
        <v>0.54549999999999998</v>
      </c>
      <c r="N22" s="321">
        <f t="shared" si="1"/>
        <v>0.55863333333333332</v>
      </c>
      <c r="O22" s="117"/>
      <c r="P22" s="323"/>
    </row>
    <row r="23" spans="1:16">
      <c r="A23" s="43" t="s">
        <v>57</v>
      </c>
      <c r="B23" s="43" t="s">
        <v>57</v>
      </c>
      <c r="C23" s="321">
        <f t="shared" si="1"/>
        <v>0.14226666666666668</v>
      </c>
      <c r="D23" s="321">
        <f t="shared" si="1"/>
        <v>0.13676666666666668</v>
      </c>
      <c r="E23" s="321">
        <f t="shared" si="1"/>
        <v>0.12026666666666667</v>
      </c>
      <c r="F23" s="321">
        <f t="shared" si="1"/>
        <v>0.13903333333333334</v>
      </c>
      <c r="G23" s="321">
        <f t="shared" si="1"/>
        <v>0.14560000000000001</v>
      </c>
      <c r="H23" s="321">
        <f t="shared" si="1"/>
        <v>0.17316666666666666</v>
      </c>
      <c r="I23" s="321">
        <f t="shared" si="1"/>
        <v>0.19066666666666665</v>
      </c>
      <c r="J23" s="321">
        <f t="shared" si="1"/>
        <v>0.17076666666666665</v>
      </c>
      <c r="K23" s="321">
        <f t="shared" si="1"/>
        <v>0.14626666666666666</v>
      </c>
      <c r="L23" s="321">
        <f t="shared" si="1"/>
        <v>0.13739999999999999</v>
      </c>
      <c r="M23" s="321">
        <f t="shared" si="1"/>
        <v>0.13636666666666666</v>
      </c>
      <c r="N23" s="321">
        <f t="shared" si="1"/>
        <v>0.13746666666666665</v>
      </c>
      <c r="O23" s="117"/>
      <c r="P23" s="323"/>
    </row>
    <row r="24" spans="1:16">
      <c r="A24" s="43" t="s">
        <v>48</v>
      </c>
      <c r="B24" s="43" t="s">
        <v>48</v>
      </c>
      <c r="C24" s="321">
        <f t="shared" si="1"/>
        <v>0.53063333333333329</v>
      </c>
      <c r="D24" s="321">
        <f t="shared" si="1"/>
        <v>0.55163333333333331</v>
      </c>
      <c r="E24" s="321">
        <f t="shared" si="1"/>
        <v>0.55943333333333334</v>
      </c>
      <c r="F24" s="321">
        <f t="shared" si="1"/>
        <v>0.5712666666666667</v>
      </c>
      <c r="G24" s="321">
        <f t="shared" si="1"/>
        <v>0.59283333333333332</v>
      </c>
      <c r="H24" s="321">
        <f t="shared" si="1"/>
        <v>0.61513333333333331</v>
      </c>
      <c r="I24" s="321">
        <f t="shared" si="1"/>
        <v>0.62596666666666667</v>
      </c>
      <c r="J24" s="321">
        <f t="shared" si="1"/>
        <v>0.64126666666666665</v>
      </c>
      <c r="K24" s="321">
        <f t="shared" si="1"/>
        <v>0.60176666666666667</v>
      </c>
      <c r="L24" s="321">
        <f t="shared" si="1"/>
        <v>0.58950000000000002</v>
      </c>
      <c r="M24" s="321">
        <f t="shared" si="1"/>
        <v>0.59506666666666663</v>
      </c>
      <c r="N24" s="321">
        <f t="shared" si="1"/>
        <v>0.60223333333333329</v>
      </c>
      <c r="O24" s="117"/>
      <c r="P24" s="323"/>
    </row>
    <row r="25" spans="1:16">
      <c r="A25" s="43" t="s">
        <v>53</v>
      </c>
      <c r="B25" s="43" t="s">
        <v>53</v>
      </c>
      <c r="C25" s="321">
        <f t="shared" si="1"/>
        <v>0.55220000000000002</v>
      </c>
      <c r="D25" s="321">
        <f t="shared" si="1"/>
        <v>0.5300999999999999</v>
      </c>
      <c r="E25" s="321">
        <f t="shared" si="1"/>
        <v>0.4991666666666667</v>
      </c>
      <c r="F25" s="321">
        <f t="shared" si="1"/>
        <v>0.46799999999999997</v>
      </c>
      <c r="G25" s="321">
        <f t="shared" si="1"/>
        <v>0.44206666666666666</v>
      </c>
      <c r="H25" s="321">
        <f t="shared" si="1"/>
        <v>0.42943333333333333</v>
      </c>
      <c r="I25" s="321">
        <f t="shared" si="1"/>
        <v>0.43520000000000003</v>
      </c>
      <c r="J25" s="321">
        <f t="shared" si="1"/>
        <v>0.45700000000000002</v>
      </c>
      <c r="K25" s="321">
        <f t="shared" si="1"/>
        <v>0.48703333333333337</v>
      </c>
      <c r="L25" s="321">
        <f t="shared" si="1"/>
        <v>0.51869999999999994</v>
      </c>
      <c r="M25" s="321">
        <f t="shared" si="1"/>
        <v>0.54549999999999998</v>
      </c>
      <c r="N25" s="321">
        <f t="shared" si="1"/>
        <v>0.55893333333333339</v>
      </c>
      <c r="O25" s="117"/>
      <c r="P25" s="323"/>
    </row>
    <row r="26" spans="1:16">
      <c r="A26" s="43" t="s">
        <v>55</v>
      </c>
      <c r="B26" s="43" t="s">
        <v>55</v>
      </c>
      <c r="C26" s="321">
        <f t="shared" si="1"/>
        <v>1</v>
      </c>
      <c r="D26" s="321">
        <f t="shared" si="1"/>
        <v>1</v>
      </c>
      <c r="E26" s="321">
        <f t="shared" si="1"/>
        <v>1</v>
      </c>
      <c r="F26" s="321">
        <f t="shared" si="1"/>
        <v>1</v>
      </c>
      <c r="G26" s="321">
        <f t="shared" si="1"/>
        <v>1</v>
      </c>
      <c r="H26" s="321">
        <f t="shared" si="1"/>
        <v>1</v>
      </c>
      <c r="I26" s="321">
        <f t="shared" si="1"/>
        <v>1</v>
      </c>
      <c r="J26" s="321">
        <f t="shared" si="1"/>
        <v>1</v>
      </c>
      <c r="K26" s="321">
        <f t="shared" si="1"/>
        <v>1</v>
      </c>
      <c r="L26" s="321">
        <f t="shared" si="1"/>
        <v>1</v>
      </c>
      <c r="M26" s="321">
        <f t="shared" si="1"/>
        <v>0.99860000000000004</v>
      </c>
      <c r="N26" s="321">
        <f t="shared" si="1"/>
        <v>1</v>
      </c>
      <c r="O26" s="117"/>
      <c r="P26" s="323"/>
    </row>
    <row r="27" spans="1:16">
      <c r="A27" s="43" t="s">
        <v>87</v>
      </c>
      <c r="B27" s="43" t="s">
        <v>87</v>
      </c>
      <c r="C27" s="321">
        <f t="shared" si="1"/>
        <v>0.26223333333333332</v>
      </c>
      <c r="D27" s="321">
        <f t="shared" si="1"/>
        <v>0.21733333333333335</v>
      </c>
      <c r="E27" s="321">
        <f t="shared" si="1"/>
        <v>0.56643333333333334</v>
      </c>
      <c r="F27" s="321">
        <f t="shared" si="1"/>
        <v>0.50056666666666672</v>
      </c>
      <c r="G27" s="321">
        <f t="shared" si="1"/>
        <v>0.53513333333333335</v>
      </c>
      <c r="H27" s="321">
        <f t="shared" si="1"/>
        <v>0.53413333333333335</v>
      </c>
      <c r="I27" s="321">
        <f t="shared" si="1"/>
        <v>0.49449999999999994</v>
      </c>
      <c r="J27" s="321">
        <f t="shared" si="1"/>
        <v>0.50003333333333344</v>
      </c>
      <c r="K27" s="321">
        <f t="shared" si="1"/>
        <v>0.47400000000000003</v>
      </c>
      <c r="L27" s="321">
        <f t="shared" si="1"/>
        <v>0.32629999999999998</v>
      </c>
      <c r="M27" s="321">
        <f t="shared" si="1"/>
        <v>0.13663333333333333</v>
      </c>
      <c r="N27" s="321">
        <f t="shared" si="1"/>
        <v>0.34523333333333328</v>
      </c>
      <c r="O27" s="117"/>
      <c r="P27" s="323"/>
    </row>
    <row r="28" spans="1:16">
      <c r="A28" s="43" t="s">
        <v>88</v>
      </c>
      <c r="B28" s="43" t="s">
        <v>88</v>
      </c>
      <c r="C28" s="321">
        <f t="shared" si="1"/>
        <v>0.28420000000000001</v>
      </c>
      <c r="D28" s="321">
        <f t="shared" si="1"/>
        <v>0.28260000000000002</v>
      </c>
      <c r="E28" s="321">
        <f t="shared" si="1"/>
        <v>0.21623333333333336</v>
      </c>
      <c r="F28" s="321">
        <f t="shared" si="1"/>
        <v>0.27426666666666666</v>
      </c>
      <c r="G28" s="321">
        <f t="shared" si="1"/>
        <v>0.27540000000000003</v>
      </c>
      <c r="H28" s="321">
        <f t="shared" si="1"/>
        <v>0.25316666666666671</v>
      </c>
      <c r="I28" s="321">
        <f t="shared" si="1"/>
        <v>0.33446666666666669</v>
      </c>
      <c r="J28" s="321">
        <f t="shared" si="1"/>
        <v>0.2658666666666667</v>
      </c>
      <c r="K28" s="321">
        <f t="shared" si="1"/>
        <v>0.25819999999999999</v>
      </c>
      <c r="L28" s="321">
        <f t="shared" si="1"/>
        <v>0.36126666666666668</v>
      </c>
      <c r="M28" s="321">
        <f t="shared" si="1"/>
        <v>0.23656666666666668</v>
      </c>
      <c r="N28" s="321">
        <f t="shared" si="1"/>
        <v>0.22630000000000003</v>
      </c>
      <c r="O28" s="117"/>
      <c r="P28" s="323"/>
    </row>
    <row r="29" spans="1:16">
      <c r="C29" s="321"/>
      <c r="D29" s="321"/>
      <c r="E29" s="321"/>
      <c r="F29" s="321"/>
      <c r="G29" s="321"/>
      <c r="H29" s="321"/>
      <c r="I29" s="321"/>
      <c r="J29" s="321"/>
      <c r="K29" s="321"/>
      <c r="L29" s="321"/>
      <c r="M29" s="321"/>
      <c r="N29" s="321"/>
      <c r="O29" s="117"/>
      <c r="P29" s="323"/>
    </row>
    <row r="30" spans="1:16">
      <c r="C30" s="321"/>
      <c r="D30" s="321"/>
      <c r="E30" s="321"/>
      <c r="F30" s="321"/>
      <c r="G30" s="321"/>
      <c r="H30" s="321"/>
      <c r="I30" s="321"/>
      <c r="J30" s="321"/>
      <c r="K30" s="321"/>
      <c r="L30" s="321"/>
      <c r="M30" s="321"/>
      <c r="N30" s="321"/>
      <c r="O30" s="117"/>
      <c r="P30" s="323"/>
    </row>
    <row r="31" spans="1:16">
      <c r="B31" s="42" t="s">
        <v>86</v>
      </c>
      <c r="C31" s="115"/>
      <c r="D31" s="115"/>
      <c r="E31" s="115"/>
      <c r="F31" s="115"/>
      <c r="G31" s="115"/>
      <c r="H31" s="115"/>
      <c r="I31" s="115"/>
      <c r="J31" s="115"/>
      <c r="K31" s="115"/>
      <c r="L31" s="115"/>
      <c r="M31" s="115"/>
      <c r="N31" s="115"/>
      <c r="O31" s="117"/>
      <c r="P31" s="117"/>
    </row>
    <row r="32" spans="1:16">
      <c r="A32" t="s">
        <v>600</v>
      </c>
      <c r="B32" t="s">
        <v>600</v>
      </c>
      <c r="C32" s="321">
        <f>AVERAGE(VLOOKUP($B32,$B$96:$N$121,C$9,FALSE),VLOOKUP($B32,$B$138:$N$164,C$9,FALSE))</f>
        <v>0.59109999999999996</v>
      </c>
      <c r="D32" s="321">
        <f>AVERAGE(VLOOKUP($B32,$B$96:$N$121,D$9,FALSE),VLOOKUP($B32,$B$138:$N$164,D$9,FALSE))</f>
        <v>0.58160000000000001</v>
      </c>
      <c r="E32" s="321">
        <f>AVERAGE(VLOOKUP($B32,$B$96:$N$121,E$9,FALSE),VLOOKUP($B32,$B$138:$N$164,E$9,FALSE))</f>
        <v>0.60155000000000003</v>
      </c>
      <c r="F32" s="321">
        <f>AVERAGE(VLOOKUP($B32,$B$96:$N$121,F$9,FALSE),VLOOKUP($B32,$B$138:$N$164,F$9,FALSE))</f>
        <v>0.58689999999999998</v>
      </c>
      <c r="G32" s="321">
        <f t="shared" ref="G32:N34" si="2">AVERAGE(VLOOKUP($B32,$B$54:$P$79,G$9,FALSE),VLOOKUP($B32,$B$96:$N$121,G$9,FALSE),VLOOKUP($B32,$B$138:$N$164,G$9,FALSE))</f>
        <v>0.57616666666666672</v>
      </c>
      <c r="H32" s="321">
        <f t="shared" si="2"/>
        <v>0.63143333333333329</v>
      </c>
      <c r="I32" s="321">
        <f t="shared" si="2"/>
        <v>0.62653333333333328</v>
      </c>
      <c r="J32" s="321">
        <f t="shared" si="2"/>
        <v>0.62580000000000002</v>
      </c>
      <c r="K32" s="321">
        <f t="shared" si="2"/>
        <v>0.61273333333333324</v>
      </c>
      <c r="L32" s="321">
        <f t="shared" si="2"/>
        <v>0.58309999999999995</v>
      </c>
      <c r="M32" s="321">
        <f t="shared" si="2"/>
        <v>0.6022333333333334</v>
      </c>
      <c r="N32" s="321">
        <f t="shared" si="2"/>
        <v>0.61893333333333334</v>
      </c>
      <c r="O32" s="117"/>
      <c r="P32" s="323"/>
    </row>
    <row r="33" spans="1:16">
      <c r="A33" t="s">
        <v>980</v>
      </c>
      <c r="B33" t="s">
        <v>980</v>
      </c>
      <c r="C33" s="321">
        <f t="shared" ref="C33:F34" si="3">AVERAGE(VLOOKUP($B33,$B$54:$P$79,C$9,FALSE),VLOOKUP($B33,$B$96:$N$121,C$9,FALSE),VLOOKUP($B33,$B$138:$N$164,C$9,FALSE))</f>
        <v>0.66199999999999992</v>
      </c>
      <c r="D33" s="321">
        <f t="shared" si="3"/>
        <v>0.6747333333333333</v>
      </c>
      <c r="E33" s="321">
        <f t="shared" si="3"/>
        <v>0.63780000000000003</v>
      </c>
      <c r="F33" s="321">
        <f t="shared" si="3"/>
        <v>0.66</v>
      </c>
      <c r="G33" s="321">
        <f t="shared" si="2"/>
        <v>0.65356666666666663</v>
      </c>
      <c r="H33" s="321">
        <f t="shared" si="2"/>
        <v>0.70210000000000006</v>
      </c>
      <c r="I33" s="321">
        <f t="shared" si="2"/>
        <v>0.70033333333333336</v>
      </c>
      <c r="J33" s="321">
        <f t="shared" si="2"/>
        <v>0.72826666666666673</v>
      </c>
      <c r="K33" s="321">
        <f t="shared" si="2"/>
        <v>0.67546666666666655</v>
      </c>
      <c r="L33" s="321">
        <f t="shared" si="2"/>
        <v>0.66059999999999997</v>
      </c>
      <c r="M33" s="321">
        <f t="shared" si="2"/>
        <v>0.67023333333333335</v>
      </c>
      <c r="N33" s="321">
        <f t="shared" si="2"/>
        <v>0.64080000000000004</v>
      </c>
      <c r="O33" s="117"/>
      <c r="P33" s="323"/>
    </row>
    <row r="34" spans="1:16">
      <c r="A34" t="s">
        <v>981</v>
      </c>
      <c r="B34" t="s">
        <v>981</v>
      </c>
      <c r="C34" s="321">
        <f t="shared" si="3"/>
        <v>0.59073333333333333</v>
      </c>
      <c r="D34" s="321">
        <f t="shared" si="3"/>
        <v>0.62863333333333327</v>
      </c>
      <c r="E34" s="321">
        <f t="shared" si="3"/>
        <v>0.65580000000000005</v>
      </c>
      <c r="F34" s="321">
        <f t="shared" si="3"/>
        <v>0.61573333333333335</v>
      </c>
      <c r="G34" s="321">
        <f t="shared" si="2"/>
        <v>0.63516666666666666</v>
      </c>
      <c r="H34" s="321">
        <f t="shared" si="2"/>
        <v>0.63976666666666659</v>
      </c>
      <c r="I34" s="321">
        <f t="shared" si="2"/>
        <v>0.64933333333333332</v>
      </c>
      <c r="J34" s="321">
        <f t="shared" si="2"/>
        <v>0.65466666666666662</v>
      </c>
      <c r="K34" s="321">
        <f t="shared" si="2"/>
        <v>0.63663333333333338</v>
      </c>
      <c r="L34" s="321">
        <f t="shared" si="2"/>
        <v>0.61450000000000005</v>
      </c>
      <c r="M34" s="321">
        <f t="shared" si="2"/>
        <v>0.66016666666666668</v>
      </c>
      <c r="N34" s="321">
        <f t="shared" si="2"/>
        <v>0.67266666666666663</v>
      </c>
      <c r="O34" s="117"/>
      <c r="P34" s="323"/>
    </row>
    <row r="35" spans="1:16">
      <c r="A35" t="s">
        <v>982</v>
      </c>
      <c r="B35" t="s">
        <v>982</v>
      </c>
      <c r="C35" s="321"/>
      <c r="D35" s="321">
        <f t="shared" ref="D35:N35" si="4">AVERAGE(VLOOKUP($B35,$B$138:$N$164,D$9,FALSE))</f>
        <v>0.79259999999999997</v>
      </c>
      <c r="E35" s="321">
        <f t="shared" si="4"/>
        <v>1</v>
      </c>
      <c r="F35" s="321">
        <f t="shared" si="4"/>
        <v>1</v>
      </c>
      <c r="G35" s="321">
        <f t="shared" si="4"/>
        <v>0.9929</v>
      </c>
      <c r="H35" s="321">
        <f t="shared" si="4"/>
        <v>0.9163</v>
      </c>
      <c r="I35" s="321">
        <f t="shared" si="4"/>
        <v>0.94589999999999996</v>
      </c>
      <c r="J35" s="321">
        <f t="shared" si="4"/>
        <v>0.95889999999999997</v>
      </c>
      <c r="K35" s="321">
        <f t="shared" si="4"/>
        <v>0.99439999999999995</v>
      </c>
      <c r="L35" s="321">
        <f t="shared" si="4"/>
        <v>0.98019999999999996</v>
      </c>
      <c r="M35" s="321">
        <f t="shared" si="4"/>
        <v>0.99860000000000004</v>
      </c>
      <c r="N35" s="321">
        <f t="shared" si="4"/>
        <v>0.96609999999999996</v>
      </c>
      <c r="O35" s="117"/>
      <c r="P35" s="323"/>
    </row>
    <row r="36" spans="1:16">
      <c r="A36" t="s">
        <v>688</v>
      </c>
      <c r="B36" t="s">
        <v>688</v>
      </c>
      <c r="C36" s="321"/>
      <c r="D36" s="321"/>
      <c r="E36" s="321"/>
      <c r="F36" s="321"/>
      <c r="G36" s="321"/>
      <c r="H36" s="321">
        <f t="shared" ref="H36:N36" si="5">AVERAGE(VLOOKUP($B36,$B$138:$N$164,H$9,FALSE))</f>
        <v>0.56879999999999997</v>
      </c>
      <c r="I36" s="321">
        <f t="shared" si="5"/>
        <v>0.61060000000000003</v>
      </c>
      <c r="J36" s="321">
        <f t="shared" si="5"/>
        <v>0.64549999999999996</v>
      </c>
      <c r="K36" s="321">
        <f t="shared" si="5"/>
        <v>0.64839999999999998</v>
      </c>
      <c r="L36" s="321">
        <f t="shared" si="5"/>
        <v>0.58520000000000005</v>
      </c>
      <c r="M36" s="321">
        <f t="shared" si="5"/>
        <v>0.27029999999999998</v>
      </c>
      <c r="N36" s="321">
        <f t="shared" si="5"/>
        <v>9.1200000000000003E-2</v>
      </c>
      <c r="O36" s="117"/>
      <c r="P36" s="323"/>
    </row>
    <row r="37" spans="1:16">
      <c r="A37" t="s">
        <v>721</v>
      </c>
      <c r="B37" t="s">
        <v>721</v>
      </c>
      <c r="C37" s="321">
        <f t="shared" ref="C37:N37" si="6">AVERAGE(VLOOKUP($B37,$B$54:$P$79,C$9,FALSE),VLOOKUP($B37,$B$96:$N$121,C$9,FALSE),VLOOKUP($B37,$B$138:$N$164,C$9,FALSE))</f>
        <v>0.56523333333333337</v>
      </c>
      <c r="D37" s="321">
        <f t="shared" si="6"/>
        <v>0.58933333333333338</v>
      </c>
      <c r="E37" s="321">
        <f t="shared" si="6"/>
        <v>0.60853333333333337</v>
      </c>
      <c r="F37" s="321">
        <f t="shared" si="6"/>
        <v>0.58330000000000004</v>
      </c>
      <c r="G37" s="321">
        <f t="shared" si="6"/>
        <v>0.61186666666666667</v>
      </c>
      <c r="H37" s="321">
        <f t="shared" si="6"/>
        <v>0.61399999999999999</v>
      </c>
      <c r="I37" s="321">
        <f t="shared" si="6"/>
        <v>0.62653333333333328</v>
      </c>
      <c r="J37" s="321">
        <f t="shared" si="6"/>
        <v>0.6377666666666667</v>
      </c>
      <c r="K37" s="321">
        <f t="shared" si="6"/>
        <v>0.61646666666666672</v>
      </c>
      <c r="L37" s="321">
        <f t="shared" si="6"/>
        <v>0.59760000000000002</v>
      </c>
      <c r="M37" s="321">
        <f t="shared" si="6"/>
        <v>0.64483333333333326</v>
      </c>
      <c r="N37" s="321">
        <f t="shared" si="6"/>
        <v>0.64040000000000008</v>
      </c>
      <c r="O37" s="117"/>
      <c r="P37" s="323"/>
    </row>
    <row r="38" spans="1:16">
      <c r="A38" t="s">
        <v>983</v>
      </c>
      <c r="B38" t="s">
        <v>983</v>
      </c>
      <c r="C38" s="321">
        <f t="shared" ref="C38:N38" si="7">AVERAGE(VLOOKUP($B38,$B$138:$N$164,C$9,FALSE))</f>
        <v>0.96640000000000004</v>
      </c>
      <c r="D38" s="321">
        <f t="shared" si="7"/>
        <v>1</v>
      </c>
      <c r="E38" s="321">
        <f t="shared" si="7"/>
        <v>0.99329999999999996</v>
      </c>
      <c r="F38" s="321">
        <f t="shared" si="7"/>
        <v>0.92920000000000003</v>
      </c>
      <c r="G38" s="321">
        <f t="shared" si="7"/>
        <v>0.98119999999999996</v>
      </c>
      <c r="H38" s="321">
        <f t="shared" si="7"/>
        <v>1</v>
      </c>
      <c r="I38" s="321">
        <f t="shared" si="7"/>
        <v>1</v>
      </c>
      <c r="J38" s="321">
        <f t="shared" si="7"/>
        <v>1</v>
      </c>
      <c r="K38" s="321">
        <f t="shared" si="7"/>
        <v>1</v>
      </c>
      <c r="L38" s="321">
        <f t="shared" si="7"/>
        <v>0.96909999999999996</v>
      </c>
      <c r="M38" s="321">
        <f t="shared" si="7"/>
        <v>0.96809999999999996</v>
      </c>
      <c r="N38" s="321">
        <f t="shared" si="7"/>
        <v>0.92610000000000003</v>
      </c>
      <c r="O38" s="117"/>
      <c r="P38" s="323"/>
    </row>
    <row r="39" spans="1:16">
      <c r="B39" s="43"/>
      <c r="O39" s="110"/>
      <c r="P39" s="110"/>
    </row>
    <row r="40" spans="1:16">
      <c r="O40" s="110"/>
      <c r="P40" s="110"/>
    </row>
    <row r="41" spans="1:16">
      <c r="O41" s="110"/>
      <c r="P41" s="110"/>
    </row>
    <row r="42" spans="1:16">
      <c r="O42" s="110"/>
      <c r="P42" s="110"/>
    </row>
    <row r="46" spans="1:16" ht="21">
      <c r="B46" s="475" t="s">
        <v>985</v>
      </c>
      <c r="C46" s="475"/>
      <c r="D46" s="475"/>
      <c r="E46" s="475"/>
      <c r="F46" s="475"/>
      <c r="G46" s="475"/>
      <c r="H46" s="475"/>
      <c r="I46" s="475"/>
      <c r="J46" s="475"/>
      <c r="K46" s="475"/>
      <c r="L46" s="475"/>
      <c r="M46" s="475"/>
      <c r="N46" s="475"/>
      <c r="O46" s="475"/>
      <c r="P46" s="475"/>
    </row>
    <row r="47" spans="1:16" ht="17.399999999999999">
      <c r="B47" s="474" t="str">
        <f>+MANUAL!$B$5 &amp;" as Calculated by LodeStar Except as Noted"</f>
        <v>2012 as Calculated by LodeStar Except as Noted</v>
      </c>
      <c r="C47" s="474"/>
      <c r="D47" s="474"/>
      <c r="E47" s="474"/>
      <c r="F47" s="474"/>
      <c r="G47" s="474"/>
      <c r="H47" s="474"/>
      <c r="I47" s="474"/>
      <c r="J47" s="474"/>
      <c r="K47" s="474"/>
      <c r="L47" s="474"/>
      <c r="M47" s="474"/>
      <c r="N47" s="474"/>
      <c r="O47" s="474"/>
      <c r="P47" s="474"/>
    </row>
    <row r="48" spans="1:16" ht="13.8" thickBot="1">
      <c r="B48" s="309"/>
      <c r="C48" s="309"/>
      <c r="D48" s="309"/>
      <c r="E48" s="309"/>
      <c r="F48" s="309"/>
      <c r="G48" s="309"/>
      <c r="H48" s="309"/>
      <c r="I48" s="309"/>
      <c r="J48" s="309"/>
      <c r="K48" s="309"/>
      <c r="L48" s="309"/>
      <c r="M48" s="309"/>
      <c r="N48" s="309"/>
      <c r="O48" s="309"/>
      <c r="P48" s="309"/>
    </row>
    <row r="49" spans="1:16">
      <c r="C49" s="14"/>
      <c r="D49" s="15"/>
      <c r="E49" s="16"/>
      <c r="F49" s="17"/>
      <c r="G49" s="18"/>
      <c r="H49" s="19"/>
      <c r="I49" s="20"/>
      <c r="J49" s="21"/>
      <c r="K49" s="22"/>
      <c r="L49" s="23"/>
      <c r="M49" s="24"/>
      <c r="N49" s="326"/>
      <c r="O49" s="110"/>
      <c r="P49" s="314"/>
    </row>
    <row r="50" spans="1:16" ht="13.8" thickBot="1">
      <c r="C50" s="28" t="s">
        <v>70</v>
      </c>
      <c r="D50" s="29" t="s">
        <v>71</v>
      </c>
      <c r="E50" s="30" t="s">
        <v>72</v>
      </c>
      <c r="F50" s="31" t="s">
        <v>73</v>
      </c>
      <c r="G50" s="32" t="s">
        <v>74</v>
      </c>
      <c r="H50" s="33" t="s">
        <v>75</v>
      </c>
      <c r="I50" s="34" t="s">
        <v>76</v>
      </c>
      <c r="J50" s="35" t="s">
        <v>77</v>
      </c>
      <c r="K50" s="36" t="s">
        <v>78</v>
      </c>
      <c r="L50" s="37" t="s">
        <v>79</v>
      </c>
      <c r="M50" s="38" t="s">
        <v>80</v>
      </c>
      <c r="N50" s="327" t="s">
        <v>81</v>
      </c>
      <c r="O50" s="314"/>
      <c r="P50" s="314"/>
    </row>
    <row r="51" spans="1:16" hidden="1">
      <c r="C51">
        <v>4</v>
      </c>
      <c r="D51">
        <f>C51+1</f>
        <v>5</v>
      </c>
      <c r="E51">
        <f t="shared" ref="E51:N51" si="8">D51+1</f>
        <v>6</v>
      </c>
      <c r="F51">
        <f t="shared" si="8"/>
        <v>7</v>
      </c>
      <c r="G51">
        <f t="shared" si="8"/>
        <v>8</v>
      </c>
      <c r="H51">
        <f t="shared" si="8"/>
        <v>9</v>
      </c>
      <c r="I51">
        <f t="shared" si="8"/>
        <v>10</v>
      </c>
      <c r="J51">
        <f t="shared" si="8"/>
        <v>11</v>
      </c>
      <c r="K51">
        <f t="shared" si="8"/>
        <v>12</v>
      </c>
      <c r="L51">
        <f t="shared" si="8"/>
        <v>13</v>
      </c>
      <c r="M51">
        <f t="shared" si="8"/>
        <v>14</v>
      </c>
      <c r="N51">
        <f t="shared" si="8"/>
        <v>15</v>
      </c>
      <c r="O51" s="110"/>
      <c r="P51" s="110"/>
    </row>
    <row r="52" spans="1:16">
      <c r="O52" s="110"/>
      <c r="P52" s="110"/>
    </row>
    <row r="53" spans="1:16">
      <c r="B53" s="42" t="s">
        <v>83</v>
      </c>
      <c r="O53" s="110"/>
      <c r="P53" s="110"/>
    </row>
    <row r="54" spans="1:16">
      <c r="A54" t="s">
        <v>122</v>
      </c>
      <c r="B54" s="43" t="s">
        <v>84</v>
      </c>
      <c r="C54" s="322">
        <f>VLOOKUP($A54&amp;"GCP LF",'E11 - 2012 09 Final'!$A$46:$P$2419,$C$51,FALSE)</f>
        <v>0.84850000000000003</v>
      </c>
      <c r="D54" s="322">
        <f>VLOOKUP($A54&amp;"GCP LF",'E11 - 2012 09 Final'!$A$46:$P$2419,$D$51,FALSE)</f>
        <v>0.84960000000000002</v>
      </c>
      <c r="E54" s="322">
        <f>VLOOKUP($A54&amp;"GCP LF",'E11 - 2012 09 Final'!$A$46:$P$2419,$E$51,FALSE)</f>
        <v>0.84909999999999997</v>
      </c>
      <c r="F54" s="322">
        <f>VLOOKUP($A54&amp;"GCP LF",'E11 - 2012 09 Final'!$A$46:$P$2419,$F$51,FALSE)</f>
        <v>0.85599999999999998</v>
      </c>
      <c r="G54" s="322">
        <f>VLOOKUP($A54&amp;"GCP LF",'E11 - 2012 09 Final'!$A$46:$P$2419,$G$51,FALSE)</f>
        <v>0.874</v>
      </c>
      <c r="H54" s="322">
        <f>VLOOKUP($A54&amp;"GCP LF",'E11 - 2012 09 Final'!$A$46:$P$2419,$H$51,FALSE)</f>
        <v>0.86750000000000005</v>
      </c>
      <c r="I54" s="322">
        <f>VLOOKUP($A54&amp;"GCP LF",'E11 - 2012 09 Final'!$A$46:$P$2419,$I$51,FALSE)</f>
        <v>0.88090000000000002</v>
      </c>
      <c r="J54" s="322">
        <f>VLOOKUP($A54&amp;"GCP LF",'E11 - 2012 09 Final'!$A$46:$P$2419,$J$51,FALSE)</f>
        <v>0.86929999999999996</v>
      </c>
      <c r="K54" s="322">
        <f>VLOOKUP($A54&amp;"GCP LF",'E11 - 2012 09 Final'!$A$46:$P$2419,$K$51,FALSE)</f>
        <v>0.86799999999999999</v>
      </c>
      <c r="L54" s="322">
        <f>VLOOKUP($A54&amp;"GCP LF",'E11 - 2012 09 Final'!$A$46:$P$2419,$L$51,FALSE)</f>
        <v>0.85860000000000003</v>
      </c>
      <c r="M54" s="322">
        <f>VLOOKUP($A54&amp;"GCP LF",'E11 - 2012 09 Final'!$A$46:$P$2419,$M$51,FALSE)</f>
        <v>0.84260000000000002</v>
      </c>
      <c r="N54" s="322">
        <f>VLOOKUP($A54&amp;"GCP LF",'E11 - 2012 09 Final'!$A$46:$P$2419,$N$51,FALSE)</f>
        <v>0.82879999999999998</v>
      </c>
      <c r="O54" s="117"/>
      <c r="P54" s="323"/>
    </row>
    <row r="55" spans="1:16">
      <c r="A55" t="s">
        <v>177</v>
      </c>
      <c r="B55" s="43" t="s">
        <v>85</v>
      </c>
      <c r="C55" s="322">
        <f>VLOOKUP($A55&amp;"GCP LF",'E11 - 2012 09 Final'!$A$46:$P$2419,$C$51,FALSE)</f>
        <v>0.84670000000000001</v>
      </c>
      <c r="D55" s="322">
        <f>VLOOKUP($A55&amp;"GCP LF",'E11 - 2012 09 Final'!$A$46:$P$2419,$D$51,FALSE)</f>
        <v>0.82950000000000002</v>
      </c>
      <c r="E55" s="322">
        <f>VLOOKUP($A55&amp;"GCP LF",'E11 - 2012 09 Final'!$A$46:$P$2419,$E$51,FALSE)</f>
        <v>0.85780000000000001</v>
      </c>
      <c r="F55" s="322">
        <f>VLOOKUP($A55&amp;"GCP LF",'E11 - 2012 09 Final'!$A$46:$P$2419,$F$51,FALSE)</f>
        <v>0.82769999999999999</v>
      </c>
      <c r="G55" s="322">
        <f>VLOOKUP($A55&amp;"GCP LF",'E11 - 2012 09 Final'!$A$46:$P$2419,$G$51,FALSE)</f>
        <v>0.8528</v>
      </c>
      <c r="H55" s="322">
        <f>VLOOKUP($A55&amp;"GCP LF",'E11 - 2012 09 Final'!$A$46:$P$2419,$H$51,FALSE)</f>
        <v>0.86009999999999998</v>
      </c>
      <c r="I55" s="322">
        <f>VLOOKUP($A55&amp;"GCP LF",'E11 - 2012 09 Final'!$A$46:$P$2419,$I$51,FALSE)</f>
        <v>0.85809999999999997</v>
      </c>
      <c r="J55" s="322">
        <f>VLOOKUP($A55&amp;"GCP LF",'E11 - 2012 09 Final'!$A$46:$P$2419,$J$51,FALSE)</f>
        <v>0.85160000000000002</v>
      </c>
      <c r="K55" s="322">
        <f>VLOOKUP($A55&amp;"GCP LF",'E11 - 2012 09 Final'!$A$46:$P$2419,$K$51,FALSE)</f>
        <v>0.8458</v>
      </c>
      <c r="L55" s="322">
        <f>VLOOKUP($A55&amp;"GCP LF",'E11 - 2012 09 Final'!$A$46:$P$2419,$L$51,FALSE)</f>
        <v>0.83850000000000002</v>
      </c>
      <c r="M55" s="322">
        <f>VLOOKUP($A55&amp;"GCP LF",'E11 - 2012 09 Final'!$A$46:$P$2419,$M$51,FALSE)</f>
        <v>0.85109999999999997</v>
      </c>
      <c r="N55" s="322">
        <f>VLOOKUP($A55&amp;"GCP LF",'E11 - 2012 09 Final'!$A$46:$P$2419,$N$51,FALSE)</f>
        <v>0.83660000000000001</v>
      </c>
      <c r="O55" s="117"/>
      <c r="P55" s="323"/>
    </row>
    <row r="56" spans="1:16">
      <c r="A56" t="s">
        <v>185</v>
      </c>
      <c r="B56" s="43" t="s">
        <v>50</v>
      </c>
      <c r="C56" s="322">
        <f>VLOOKUP($A56&amp;"GCP LF",'E11 - 2012 09 Final'!$A$46:$P$2419,$C$51,FALSE)</f>
        <v>0.86970000000000003</v>
      </c>
      <c r="D56" s="322">
        <f>VLOOKUP($A56&amp;"GCP LF",'E11 - 2012 09 Final'!$A$46:$P$2419,$D$51,FALSE)</f>
        <v>0.8337</v>
      </c>
      <c r="E56" s="322">
        <f>VLOOKUP($A56&amp;"GCP LF",'E11 - 2012 09 Final'!$A$46:$P$2419,$E$51,FALSE)</f>
        <v>0.83109999999999995</v>
      </c>
      <c r="F56" s="322">
        <f>VLOOKUP($A56&amp;"GCP LF",'E11 - 2012 09 Final'!$A$46:$P$2419,$F$51,FALSE)</f>
        <v>0.84819999999999995</v>
      </c>
      <c r="G56" s="322">
        <f>VLOOKUP($A56&amp;"GCP LF",'E11 - 2012 09 Final'!$A$46:$P$2419,$G$51,FALSE)</f>
        <v>0.86839999999999995</v>
      </c>
      <c r="H56" s="322">
        <f>VLOOKUP($A56&amp;"GCP LF",'E11 - 2012 09 Final'!$A$46:$P$2419,$H$51,FALSE)</f>
        <v>0.88500000000000001</v>
      </c>
      <c r="I56" s="322">
        <f>VLOOKUP($A56&amp;"GCP LF",'E11 - 2012 09 Final'!$A$46:$P$2419,$I$51,FALSE)</f>
        <v>0.87060000000000004</v>
      </c>
      <c r="J56" s="322">
        <f>VLOOKUP($A56&amp;"GCP LF",'E11 - 2012 09 Final'!$A$46:$P$2419,$J$51,FALSE)</f>
        <v>0.84289999999999998</v>
      </c>
      <c r="K56" s="322">
        <f>VLOOKUP($A56&amp;"GCP LF",'E11 - 2012 09 Final'!$A$46:$P$2419,$K$51,FALSE)</f>
        <v>0.85899999999999999</v>
      </c>
      <c r="L56" s="322">
        <f>VLOOKUP($A56&amp;"GCP LF",'E11 - 2012 09 Final'!$A$46:$P$2419,$L$51,FALSE)</f>
        <v>0.84960000000000002</v>
      </c>
      <c r="M56" s="322">
        <f>VLOOKUP($A56&amp;"GCP LF",'E11 - 2012 09 Final'!$A$46:$P$2419,$M$51,FALSE)</f>
        <v>0.82399999999999995</v>
      </c>
      <c r="N56" s="322">
        <f>VLOOKUP($A56&amp;"GCP LF",'E11 - 2012 09 Final'!$A$46:$P$2419,$N$51,FALSE)</f>
        <v>0.82120000000000004</v>
      </c>
      <c r="O56" s="117"/>
      <c r="P56" s="323"/>
    </row>
    <row r="57" spans="1:16">
      <c r="A57" t="s">
        <v>938</v>
      </c>
      <c r="B57" s="43" t="s">
        <v>49</v>
      </c>
      <c r="C57" s="322">
        <f>VLOOKUP($A57&amp;"GCP LF",'E11 - 2012 09 Final'!$A$46:$P$2419,$C$51,FALSE)</f>
        <v>0.63480000000000003</v>
      </c>
      <c r="D57" s="322">
        <f>VLOOKUP($A57&amp;"GCP LF",'E11 - 2012 09 Final'!$A$46:$P$2419,$D$51,FALSE)</f>
        <v>0.62890000000000001</v>
      </c>
      <c r="E57" s="322">
        <f>VLOOKUP($A57&amp;"GCP LF",'E11 - 2012 09 Final'!$A$46:$P$2419,$E$51,FALSE)</f>
        <v>0.66569999999999996</v>
      </c>
      <c r="F57" s="322">
        <f>VLOOKUP($A57&amp;"GCP LF",'E11 - 2012 09 Final'!$A$46:$P$2419,$F$51,FALSE)</f>
        <v>0.61070000000000002</v>
      </c>
      <c r="G57" s="322">
        <f>VLOOKUP($A57&amp;"GCP LF",'E11 - 2012 09 Final'!$A$46:$P$2419,$G$51,FALSE)</f>
        <v>0.61</v>
      </c>
      <c r="H57" s="322">
        <f>VLOOKUP($A57&amp;"GCP LF",'E11 - 2012 09 Final'!$A$46:$P$2419,$H$51,FALSE)</f>
        <v>0.62519999999999998</v>
      </c>
      <c r="I57" s="322">
        <f>VLOOKUP($A57&amp;"GCP LF",'E11 - 2012 09 Final'!$A$46:$P$2419,$I$51,FALSE)</f>
        <v>0.63780000000000003</v>
      </c>
      <c r="J57" s="322">
        <f>VLOOKUP($A57&amp;"GCP LF",'E11 - 2012 09 Final'!$A$46:$P$2419,$J$51,FALSE)</f>
        <v>0.62790000000000001</v>
      </c>
      <c r="K57" s="322">
        <f>VLOOKUP($A57&amp;"GCP LF",'E11 - 2012 09 Final'!$A$46:$P$2419,$K$51,FALSE)</f>
        <v>0.62829999999999997</v>
      </c>
      <c r="L57" s="322">
        <f>VLOOKUP($A57&amp;"GCP LF",'E11 - 2012 09 Final'!$A$46:$P$2419,$L$51,FALSE)</f>
        <v>0.60570000000000002</v>
      </c>
      <c r="M57" s="322">
        <f>VLOOKUP($A57&amp;"GCP LF",'E11 - 2012 09 Final'!$A$46:$P$2419,$M$51,FALSE)</f>
        <v>0.65300000000000002</v>
      </c>
      <c r="N57" s="322">
        <f>VLOOKUP($A57&amp;"GCP LF",'E11 - 2012 09 Final'!$A$46:$P$2419,$N$51,FALSE)</f>
        <v>0.60840000000000005</v>
      </c>
      <c r="O57" s="117"/>
      <c r="P57" s="323"/>
    </row>
    <row r="58" spans="1:16">
      <c r="A58" t="s">
        <v>941</v>
      </c>
      <c r="B58" s="46" t="s">
        <v>325</v>
      </c>
      <c r="C58" s="322">
        <f>VLOOKUP($A58&amp;"GCP LF",'E11 - 2012 09 Final'!$A$46:$P$2419,$C$51,FALSE)</f>
        <v>0.98340000000000005</v>
      </c>
      <c r="D58" s="322">
        <f>VLOOKUP($A58&amp;"GCP LF",'E11 - 2012 09 Final'!$A$46:$P$2419,$D$51,FALSE)</f>
        <v>0.99160000000000004</v>
      </c>
      <c r="E58" s="322">
        <f>VLOOKUP($A58&amp;"GCP LF",'E11 - 2012 09 Final'!$A$46:$P$2419,$E$51,FALSE)</f>
        <v>0.98650000000000004</v>
      </c>
      <c r="F58" s="322">
        <f>VLOOKUP($A58&amp;"GCP LF",'E11 - 2012 09 Final'!$A$46:$P$2419,$F$51,FALSE)</f>
        <v>0.98219999999999996</v>
      </c>
      <c r="G58" s="322">
        <f>VLOOKUP($A58&amp;"GCP LF",'E11 - 2012 09 Final'!$A$46:$P$2419,$G$51,FALSE)</f>
        <v>0.99109999999999998</v>
      </c>
      <c r="H58" s="322">
        <f>VLOOKUP($A58&amp;"GCP LF",'E11 - 2012 09 Final'!$A$46:$P$2419,$H$51,FALSE)</f>
        <v>0.97640000000000005</v>
      </c>
      <c r="I58" s="322">
        <f>VLOOKUP($A58&amp;"GCP LF",'E11 - 2012 09 Final'!$A$46:$P$2419,$I$51,FALSE)</f>
        <v>0.98939999999999995</v>
      </c>
      <c r="J58" s="322">
        <f>VLOOKUP($A58&amp;"GCP LF",'E11 - 2012 09 Final'!$A$46:$P$2419,$J$51,FALSE)</f>
        <v>0.97430000000000005</v>
      </c>
      <c r="K58" s="322">
        <f>VLOOKUP($A58&amp;"GCP LF",'E11 - 2012 09 Final'!$A$46:$P$2419,$K$51,FALSE)</f>
        <v>0.99299999999999999</v>
      </c>
      <c r="L58" s="322">
        <f>VLOOKUP($A58&amp;"GCP LF",'E11 - 2012 09 Final'!$A$46:$P$2419,$L$51,FALSE)</f>
        <v>0.99229999999999996</v>
      </c>
      <c r="M58" s="322">
        <f>VLOOKUP($A58&amp;"GCP LF",'E11 - 2012 09 Final'!$A$46:$P$2419,$M$51,FALSE)</f>
        <v>0.97529999999999994</v>
      </c>
      <c r="N58" s="322">
        <f>VLOOKUP($A58&amp;"GCP LF",'E11 - 2012 09 Final'!$A$46:$P$2419,$N$51,FALSE)</f>
        <v>0.98070000000000002</v>
      </c>
      <c r="O58" s="117"/>
      <c r="P58" s="323"/>
    </row>
    <row r="59" spans="1:16">
      <c r="A59" t="s">
        <v>991</v>
      </c>
      <c r="B59" s="43" t="s">
        <v>67</v>
      </c>
      <c r="C59" s="322">
        <f>VLOOKUP($A59&amp;"GCP LF",'E11 - 2012 09 Final'!$A$46:$P$2419,$C$51,FALSE)</f>
        <v>0.66120000000000001</v>
      </c>
      <c r="D59" s="322">
        <f>VLOOKUP($A59&amp;"GCP LF",'E11 - 2012 09 Final'!$A$46:$P$2419,$D$51,FALSE)</f>
        <v>0.68579999999999997</v>
      </c>
      <c r="E59" s="322">
        <f>VLOOKUP($A59&amp;"GCP LF",'E11 - 2012 09 Final'!$A$46:$P$2419,$E$51,FALSE)</f>
        <v>0.70489999999999997</v>
      </c>
      <c r="F59" s="322">
        <f>VLOOKUP($A59&amp;"GCP LF",'E11 - 2012 09 Final'!$A$46:$P$2419,$F$51,FALSE)</f>
        <v>0.68059999999999998</v>
      </c>
      <c r="G59" s="322">
        <f>VLOOKUP($A59&amp;"GCP LF",'E11 - 2012 09 Final'!$A$46:$P$2419,$G$51,FALSE)</f>
        <v>0.67930000000000001</v>
      </c>
      <c r="H59" s="322">
        <f>VLOOKUP($A59&amp;"GCP LF",'E11 - 2012 09 Final'!$A$46:$P$2419,$H$51,FALSE)</f>
        <v>0.69979999999999998</v>
      </c>
      <c r="I59" s="322">
        <f>VLOOKUP($A59&amp;"GCP LF",'E11 - 2012 09 Final'!$A$46:$P$2419,$I$51,FALSE)</f>
        <v>0.70430000000000004</v>
      </c>
      <c r="J59" s="322">
        <f>VLOOKUP($A59&amp;"GCP LF",'E11 - 2012 09 Final'!$A$46:$P$2419,$J$51,FALSE)</f>
        <v>0.70379999999999998</v>
      </c>
      <c r="K59" s="322">
        <f>VLOOKUP($A59&amp;"GCP LF",'E11 - 2012 09 Final'!$A$46:$P$2419,$K$51,FALSE)</f>
        <v>0.69830000000000003</v>
      </c>
      <c r="L59" s="322">
        <f>VLOOKUP($A59&amp;"GCP LF",'E11 - 2012 09 Final'!$A$46:$P$2419,$L$51,FALSE)</f>
        <v>0.67179999999999995</v>
      </c>
      <c r="M59" s="322">
        <f>VLOOKUP($A59&amp;"GCP LF",'E11 - 2012 09 Final'!$A$46:$P$2419,$M$51,FALSE)</f>
        <v>0.70699999999999996</v>
      </c>
      <c r="N59" s="322">
        <f>VLOOKUP($A59&amp;"GCP LF",'E11 - 2012 09 Final'!$A$46:$P$2419,$N$51,FALSE)</f>
        <v>0.65610000000000002</v>
      </c>
      <c r="O59" s="117"/>
      <c r="P59" s="323"/>
    </row>
    <row r="60" spans="1:16">
      <c r="A60" t="s">
        <v>994</v>
      </c>
      <c r="B60" s="43" t="s">
        <v>68</v>
      </c>
      <c r="C60" s="322">
        <f>VLOOKUP($A60&amp;"GCP LF",'E11 - 2012 09 Final'!$A$46:$P$2419,$C$51,FALSE)</f>
        <v>0.64570000000000005</v>
      </c>
      <c r="D60" s="322">
        <f>VLOOKUP($A60&amp;"GCP LF",'E11 - 2012 09 Final'!$A$46:$P$2419,$D$51,FALSE)</f>
        <v>0.65259999999999996</v>
      </c>
      <c r="E60" s="322">
        <f>VLOOKUP($A60&amp;"GCP LF",'E11 - 2012 09 Final'!$A$46:$P$2419,$E$51,FALSE)</f>
        <v>0.64880000000000004</v>
      </c>
      <c r="F60" s="322">
        <f>VLOOKUP($A60&amp;"GCP LF",'E11 - 2012 09 Final'!$A$46:$P$2419,$F$51,FALSE)</f>
        <v>0.66059999999999997</v>
      </c>
      <c r="G60" s="322">
        <f>VLOOKUP($A60&amp;"GCP LF",'E11 - 2012 09 Final'!$A$46:$P$2419,$G$51,FALSE)</f>
        <v>0.66459999999999997</v>
      </c>
      <c r="H60" s="322">
        <f>VLOOKUP($A60&amp;"GCP LF",'E11 - 2012 09 Final'!$A$46:$P$2419,$H$51,FALSE)</f>
        <v>0.67390000000000005</v>
      </c>
      <c r="I60" s="322">
        <f>VLOOKUP($A60&amp;"GCP LF",'E11 - 2012 09 Final'!$A$46:$P$2419,$I$51,FALSE)</f>
        <v>0.70689999999999997</v>
      </c>
      <c r="J60" s="322">
        <f>VLOOKUP($A60&amp;"GCP LF",'E11 - 2012 09 Final'!$A$46:$P$2419,$J$51,FALSE)</f>
        <v>0.67979999999999996</v>
      </c>
      <c r="K60" s="322">
        <f>VLOOKUP($A60&amp;"GCP LF",'E11 - 2012 09 Final'!$A$46:$P$2419,$K$51,FALSE)</f>
        <v>0.66100000000000003</v>
      </c>
      <c r="L60" s="322">
        <f>VLOOKUP($A60&amp;"GCP LF",'E11 - 2012 09 Final'!$A$46:$P$2419,$L$51,FALSE)</f>
        <v>0.64910000000000001</v>
      </c>
      <c r="M60" s="322">
        <f>VLOOKUP($A60&amp;"GCP LF",'E11 - 2012 09 Final'!$A$46:$P$2419,$M$51,FALSE)</f>
        <v>0.64049999999999996</v>
      </c>
      <c r="N60" s="322">
        <f>VLOOKUP($A60&amp;"GCP LF",'E11 - 2012 09 Final'!$A$46:$P$2419,$N$51,FALSE)</f>
        <v>0.58919999999999995</v>
      </c>
      <c r="O60" s="117"/>
      <c r="P60" s="323"/>
    </row>
    <row r="61" spans="1:16">
      <c r="A61" t="s">
        <v>710</v>
      </c>
      <c r="B61" s="43" t="s">
        <v>69</v>
      </c>
      <c r="C61" s="322">
        <f>VLOOKUP($A61&amp;"GCP LF",'E11 - 2012 09 Final'!$A$46:$P$2419,$C$51,FALSE)</f>
        <v>0.78310000000000002</v>
      </c>
      <c r="D61" s="322">
        <f>VLOOKUP($A61&amp;"GCP LF",'E11 - 2012 09 Final'!$A$46:$P$2419,$D$51,FALSE)</f>
        <v>0.8135</v>
      </c>
      <c r="E61" s="322">
        <f>VLOOKUP($A61&amp;"GCP LF",'E11 - 2012 09 Final'!$A$46:$P$2419,$E$51,FALSE)</f>
        <v>0.80269999999999997</v>
      </c>
      <c r="F61" s="322">
        <f>VLOOKUP($A61&amp;"GCP LF",'E11 - 2012 09 Final'!$A$46:$P$2419,$F$51,FALSE)</f>
        <v>0.81979999999999997</v>
      </c>
      <c r="G61" s="322">
        <f>VLOOKUP($A61&amp;"GCP LF",'E11 - 2012 09 Final'!$A$46:$P$2419,$G$51,FALSE)</f>
        <v>0.83</v>
      </c>
      <c r="H61" s="322">
        <f>VLOOKUP($A61&amp;"GCP LF",'E11 - 2012 09 Final'!$A$46:$P$2419,$H$51,FALSE)</f>
        <v>0.85429999999999995</v>
      </c>
      <c r="I61" s="322">
        <f>VLOOKUP($A61&amp;"GCP LF",'E11 - 2012 09 Final'!$A$46:$P$2419,$I$51,FALSE)</f>
        <v>0.83479999999999999</v>
      </c>
      <c r="J61" s="322">
        <f>VLOOKUP($A61&amp;"GCP LF",'E11 - 2012 09 Final'!$A$46:$P$2419,$J$51,FALSE)</f>
        <v>0.84719999999999995</v>
      </c>
      <c r="K61" s="322">
        <f>VLOOKUP($A61&amp;"GCP LF",'E11 - 2012 09 Final'!$A$46:$P$2419,$K$51,FALSE)</f>
        <v>0.83609999999999995</v>
      </c>
      <c r="L61" s="322">
        <f>VLOOKUP($A61&amp;"GCP LF",'E11 - 2012 09 Final'!$A$46:$P$2419,$L$51,FALSE)</f>
        <v>0.82069999999999999</v>
      </c>
      <c r="M61" s="322">
        <f>VLOOKUP($A61&amp;"GCP LF",'E11 - 2012 09 Final'!$A$46:$P$2419,$M$51,FALSE)</f>
        <v>0.7722</v>
      </c>
      <c r="N61" s="322">
        <f>VLOOKUP($A61&amp;"GCP LF",'E11 - 2012 09 Final'!$A$46:$P$2419,$N$51,FALSE)</f>
        <v>0.76359999999999995</v>
      </c>
      <c r="O61" s="117"/>
      <c r="P61" s="323"/>
    </row>
    <row r="62" spans="1:16">
      <c r="A62" t="s">
        <v>714</v>
      </c>
      <c r="B62" s="43" t="s">
        <v>52</v>
      </c>
      <c r="C62" s="322">
        <f>VLOOKUP($A62&amp;"GCP LF",'E11 - 2012 09 Final'!$A$46:$P$2419,$C$51,FALSE)</f>
        <v>0.75919999999999999</v>
      </c>
      <c r="D62" s="322">
        <f>VLOOKUP($A62&amp;"GCP LF",'E11 - 2012 09 Final'!$A$46:$P$2419,$D$51,FALSE)</f>
        <v>0.69540000000000002</v>
      </c>
      <c r="E62" s="322">
        <f>VLOOKUP($A62&amp;"GCP LF",'E11 - 2012 09 Final'!$A$46:$P$2419,$E$51,FALSE)</f>
        <v>0.78169999999999995</v>
      </c>
      <c r="F62" s="322">
        <f>VLOOKUP($A62&amp;"GCP LF",'E11 - 2012 09 Final'!$A$46:$P$2419,$F$51,FALSE)</f>
        <v>0.68620000000000003</v>
      </c>
      <c r="G62" s="322">
        <f>VLOOKUP($A62&amp;"GCP LF",'E11 - 2012 09 Final'!$A$46:$P$2419,$G$51,FALSE)</f>
        <v>0.6966</v>
      </c>
      <c r="H62" s="322">
        <f>VLOOKUP($A62&amp;"GCP LF",'E11 - 2012 09 Final'!$A$46:$P$2419,$H$51,FALSE)</f>
        <v>0.74339999999999995</v>
      </c>
      <c r="I62" s="322">
        <f>VLOOKUP($A62&amp;"GCP LF",'E11 - 2012 09 Final'!$A$46:$P$2419,$I$51,FALSE)</f>
        <v>0.72640000000000005</v>
      </c>
      <c r="J62" s="322">
        <f>VLOOKUP($A62&amp;"GCP LF",'E11 - 2012 09 Final'!$A$46:$P$2419,$J$51,FALSE)</f>
        <v>0.66149999999999998</v>
      </c>
      <c r="K62" s="322">
        <f>VLOOKUP($A62&amp;"GCP LF",'E11 - 2012 09 Final'!$A$46:$P$2419,$K$51,FALSE)</f>
        <v>0.59740000000000004</v>
      </c>
      <c r="L62" s="322">
        <f>VLOOKUP($A62&amp;"GCP LF",'E11 - 2012 09 Final'!$A$46:$P$2419,$L$51,FALSE)</f>
        <v>0.58830000000000005</v>
      </c>
      <c r="M62" s="322">
        <f>VLOOKUP($A62&amp;"GCP LF",'E11 - 2012 09 Final'!$A$46:$P$2419,$M$51,FALSE)</f>
        <v>0.68869999999999998</v>
      </c>
      <c r="N62" s="322">
        <f>VLOOKUP($A62&amp;"GCP LF",'E11 - 2012 09 Final'!$A$46:$P$2419,$N$51,FALSE)</f>
        <v>0.70669999999999999</v>
      </c>
      <c r="O62" s="117"/>
      <c r="P62" s="323"/>
    </row>
    <row r="63" spans="1:16">
      <c r="A63" t="s">
        <v>15</v>
      </c>
      <c r="B63" s="213" t="s">
        <v>15</v>
      </c>
      <c r="C63" s="322">
        <f>VLOOKUP($A63&amp;"GCP LF",'E11 - 2012 09 Final'!$A$46:$P$2419,$C$51,FALSE)</f>
        <v>0.64370000000000005</v>
      </c>
      <c r="D63" s="322">
        <f>VLOOKUP($A63&amp;"GCP LF",'E11 - 2012 09 Final'!$A$46:$P$2419,$D$51,FALSE)</f>
        <v>0.64900000000000002</v>
      </c>
      <c r="E63" s="322">
        <f>VLOOKUP($A63&amp;"GCP LF",'E11 - 2012 09 Final'!$A$46:$P$2419,$E$51,FALSE)</f>
        <v>0.65600000000000003</v>
      </c>
      <c r="F63" s="322">
        <f>VLOOKUP($A63&amp;"GCP LF",'E11 - 2012 09 Final'!$A$46:$P$2419,$F$51,FALSE)</f>
        <v>0.66379999999999995</v>
      </c>
      <c r="G63" s="322">
        <f>VLOOKUP($A63&amp;"GCP LF",'E11 - 2012 09 Final'!$A$46:$P$2419,$G$51,FALSE)</f>
        <v>0.68230000000000002</v>
      </c>
      <c r="H63" s="322">
        <f>VLOOKUP($A63&amp;"GCP LF",'E11 - 2012 09 Final'!$A$46:$P$2419,$H$51,FALSE)</f>
        <v>0.65280000000000005</v>
      </c>
      <c r="I63" s="322">
        <f>VLOOKUP($A63&amp;"GCP LF",'E11 - 2012 09 Final'!$A$46:$P$2419,$I$51,FALSE)</f>
        <v>0.65449999999999997</v>
      </c>
      <c r="J63" s="322">
        <f>VLOOKUP($A63&amp;"GCP LF",'E11 - 2012 09 Final'!$A$46:$P$2419,$J$51,FALSE)</f>
        <v>0.66790000000000005</v>
      </c>
      <c r="K63" s="322">
        <f>VLOOKUP($A63&amp;"GCP LF",'E11 - 2012 09 Final'!$A$46:$P$2419,$K$51,FALSE)</f>
        <v>0.65639999999999998</v>
      </c>
      <c r="L63" s="322">
        <f>VLOOKUP($A63&amp;"GCP LF",'E11 - 2012 09 Final'!$A$46:$P$2419,$L$51,FALSE)</f>
        <v>0.66990000000000005</v>
      </c>
      <c r="M63" s="322">
        <f>VLOOKUP($A63&amp;"GCP LF",'E11 - 2012 09 Final'!$A$46:$P$2419,$M$51,FALSE)</f>
        <v>0.64300000000000002</v>
      </c>
      <c r="N63" s="322">
        <f>VLOOKUP($A63&amp;"GCP LF",'E11 - 2012 09 Final'!$A$46:$P$2419,$N$51,FALSE)</f>
        <v>0.64290000000000003</v>
      </c>
      <c r="O63" s="117"/>
      <c r="P63" s="323"/>
    </row>
    <row r="64" spans="1:16">
      <c r="A64" t="s">
        <v>19</v>
      </c>
      <c r="B64" s="43" t="s">
        <v>56</v>
      </c>
      <c r="C64" s="322">
        <f>VLOOKUP($A64&amp;"GCP LF",'E11 - 2012 09 Final'!$A$46:$P$2419,$C$51,FALSE)</f>
        <v>0.55220000000000002</v>
      </c>
      <c r="D64" s="322">
        <f>VLOOKUP($A64&amp;"GCP LF",'E11 - 2012 09 Final'!$A$46:$P$2419,$D$51,FALSE)</f>
        <v>0.52959999999999996</v>
      </c>
      <c r="E64" s="322">
        <f>VLOOKUP($A64&amp;"GCP LF",'E11 - 2012 09 Final'!$A$46:$P$2419,$E$51,FALSE)</f>
        <v>0.49840000000000001</v>
      </c>
      <c r="F64" s="322">
        <f>VLOOKUP($A64&amp;"GCP LF",'E11 - 2012 09 Final'!$A$46:$P$2419,$F$51,FALSE)</f>
        <v>0.46750000000000003</v>
      </c>
      <c r="G64" s="322">
        <f>VLOOKUP($A64&amp;"GCP LF",'E11 - 2012 09 Final'!$A$46:$P$2419,$G$51,FALSE)</f>
        <v>0.44190000000000002</v>
      </c>
      <c r="H64" s="322">
        <f>VLOOKUP($A64&amp;"GCP LF",'E11 - 2012 09 Final'!$A$46:$P$2419,$H$51,FALSE)</f>
        <v>0.42970000000000003</v>
      </c>
      <c r="I64" s="322">
        <f>VLOOKUP($A64&amp;"GCP LF",'E11 - 2012 09 Final'!$A$46:$P$2419,$I$51,FALSE)</f>
        <v>0.43580000000000002</v>
      </c>
      <c r="J64" s="322">
        <f>VLOOKUP($A64&amp;"GCP LF",'E11 - 2012 09 Final'!$A$46:$P$2419,$J$51,FALSE)</f>
        <v>0.45779999999999998</v>
      </c>
      <c r="K64" s="322">
        <f>VLOOKUP($A64&amp;"GCP LF",'E11 - 2012 09 Final'!$A$46:$P$2419,$K$51,FALSE)</f>
        <v>0.48780000000000001</v>
      </c>
      <c r="L64" s="322">
        <f>VLOOKUP($A64&amp;"GCP LF",'E11 - 2012 09 Final'!$A$46:$P$2419,$L$51,FALSE)</f>
        <v>0.51929999999999998</v>
      </c>
      <c r="M64" s="322">
        <f>VLOOKUP($A64&amp;"GCP LF",'E11 - 2012 09 Final'!$A$46:$P$2419,$M$51,FALSE)</f>
        <v>0.54569999999999996</v>
      </c>
      <c r="N64" s="322">
        <f>VLOOKUP($A64&amp;"GCP LF",'E11 - 2012 09 Final'!$A$46:$P$2419,$N$51,FALSE)</f>
        <v>0.55869999999999997</v>
      </c>
      <c r="O64" s="117"/>
      <c r="P64" s="323"/>
    </row>
    <row r="65" spans="1:16">
      <c r="A65" t="s">
        <v>22</v>
      </c>
      <c r="B65" s="43" t="s">
        <v>57</v>
      </c>
      <c r="C65" s="322">
        <f>VLOOKUP($A65&amp;"GCP LF",'E11 - 2012 09 Final'!$A$46:$P$2419,$C$51,FALSE)</f>
        <v>0.14499999999999999</v>
      </c>
      <c r="D65" s="322">
        <f>VLOOKUP($A65&amp;"GCP LF",'E11 - 2012 09 Final'!$A$46:$P$2419,$D$51,FALSE)</f>
        <v>0.13400000000000001</v>
      </c>
      <c r="E65" s="322">
        <f>VLOOKUP($A65&amp;"GCP LF",'E11 - 2012 09 Final'!$A$46:$P$2419,$E$51,FALSE)</f>
        <v>0.1293</v>
      </c>
      <c r="F65" s="322">
        <f>VLOOKUP($A65&amp;"GCP LF",'E11 - 2012 09 Final'!$A$46:$P$2419,$F$51,FALSE)</f>
        <v>0.13420000000000001</v>
      </c>
      <c r="G65" s="322">
        <f>VLOOKUP($A65&amp;"GCP LF",'E11 - 2012 09 Final'!$A$46:$P$2419,$G$51,FALSE)</f>
        <v>0.14549999999999999</v>
      </c>
      <c r="H65" s="322">
        <f>VLOOKUP($A65&amp;"GCP LF",'E11 - 2012 09 Final'!$A$46:$P$2419,$H$51,FALSE)</f>
        <v>0.1769</v>
      </c>
      <c r="I65" s="322">
        <f>VLOOKUP($A65&amp;"GCP LF",'E11 - 2012 09 Final'!$A$46:$P$2419,$I$51,FALSE)</f>
        <v>0.19309999999999999</v>
      </c>
      <c r="J65" s="322">
        <f>VLOOKUP($A65&amp;"GCP LF",'E11 - 2012 09 Final'!$A$46:$P$2419,$J$51,FALSE)</f>
        <v>0.16930000000000001</v>
      </c>
      <c r="K65" s="322">
        <f>VLOOKUP($A65&amp;"GCP LF",'E11 - 2012 09 Final'!$A$46:$P$2419,$K$51,FALSE)</f>
        <v>0.13189999999999999</v>
      </c>
      <c r="L65" s="322">
        <f>VLOOKUP($A65&amp;"GCP LF",'E11 - 2012 09 Final'!$A$46:$P$2419,$L$51,FALSE)</f>
        <v>0.13370000000000001</v>
      </c>
      <c r="M65" s="322">
        <f>VLOOKUP($A65&amp;"GCP LF",'E11 - 2012 09 Final'!$A$46:$P$2419,$M$51,FALSE)</f>
        <v>0.14119999999999999</v>
      </c>
      <c r="N65" s="322">
        <f>VLOOKUP($A65&amp;"GCP LF",'E11 - 2012 09 Final'!$A$46:$P$2419,$N$51,FALSE)</f>
        <v>0.14430000000000001</v>
      </c>
      <c r="O65" s="117"/>
      <c r="P65" s="323"/>
    </row>
    <row r="66" spans="1:16">
      <c r="A66" t="s">
        <v>684</v>
      </c>
      <c r="B66" s="43" t="s">
        <v>48</v>
      </c>
      <c r="C66" s="322">
        <f>VLOOKUP($A66&amp;"GCP LF",'E11 - 2012 09 Final'!$A$46:$P$2419,$C$51,FALSE)</f>
        <v>0.45140000000000002</v>
      </c>
      <c r="D66" s="322">
        <f>VLOOKUP($A66&amp;"GCP LF",'E11 - 2012 09 Final'!$A$46:$P$2419,$D$51,FALSE)</f>
        <v>0.50870000000000004</v>
      </c>
      <c r="E66" s="322">
        <f>VLOOKUP($A66&amp;"GCP LF",'E11 - 2012 09 Final'!$A$46:$P$2419,$E$51,FALSE)</f>
        <v>0.61250000000000004</v>
      </c>
      <c r="F66" s="322">
        <f>VLOOKUP($A66&amp;"GCP LF",'E11 - 2012 09 Final'!$A$46:$P$2419,$F$51,FALSE)</f>
        <v>0.56920000000000004</v>
      </c>
      <c r="G66" s="322">
        <f>VLOOKUP($A66&amp;"GCP LF",'E11 - 2012 09 Final'!$A$46:$P$2419,$G$51,FALSE)</f>
        <v>0.60589999999999999</v>
      </c>
      <c r="H66" s="322">
        <f>VLOOKUP($A66&amp;"GCP LF",'E11 - 2012 09 Final'!$A$46:$P$2419,$H$51,FALSE)</f>
        <v>0.63219999999999998</v>
      </c>
      <c r="I66" s="322">
        <f>VLOOKUP($A66&amp;"GCP LF",'E11 - 2012 09 Final'!$A$46:$P$2419,$I$51,FALSE)</f>
        <v>0.64180000000000004</v>
      </c>
      <c r="J66" s="322">
        <f>VLOOKUP($A66&amp;"GCP LF",'E11 - 2012 09 Final'!$A$46:$P$2419,$J$51,FALSE)</f>
        <v>0.64039999999999997</v>
      </c>
      <c r="K66" s="322">
        <f>VLOOKUP($A66&amp;"GCP LF",'E11 - 2012 09 Final'!$A$46:$P$2419,$K$51,FALSE)</f>
        <v>0.61209999999999998</v>
      </c>
      <c r="L66" s="322">
        <f>VLOOKUP($A66&amp;"GCP LF",'E11 - 2012 09 Final'!$A$46:$P$2419,$L$51,FALSE)</f>
        <v>0.60029999999999994</v>
      </c>
      <c r="M66" s="322">
        <f>VLOOKUP($A66&amp;"GCP LF",'E11 - 2012 09 Final'!$A$46:$P$2419,$M$51,FALSE)</f>
        <v>0.61929999999999996</v>
      </c>
      <c r="N66" s="322">
        <f>VLOOKUP($A66&amp;"GCP LF",'E11 - 2012 09 Final'!$A$46:$P$2419,$N$51,FALSE)</f>
        <v>0.63</v>
      </c>
      <c r="O66" s="117"/>
      <c r="P66" s="323"/>
    </row>
    <row r="67" spans="1:16">
      <c r="A67" s="316" t="s">
        <v>35</v>
      </c>
      <c r="B67" s="43" t="s">
        <v>53</v>
      </c>
      <c r="C67" s="322">
        <f>VLOOKUP($A67&amp;"GCP LF",'E11 - 2012 09 Final'!$A$46:$P$2419,$C$51,FALSE)</f>
        <v>0.55220000000000002</v>
      </c>
      <c r="D67" s="322">
        <f>VLOOKUP($A67&amp;"GCP LF",'E11 - 2012 09 Final'!$A$46:$P$2419,$D$51,FALSE)</f>
        <v>0.52959999999999996</v>
      </c>
      <c r="E67" s="322">
        <f>VLOOKUP($A67&amp;"GCP LF",'E11 - 2012 09 Final'!$A$46:$P$2419,$E$51,FALSE)</f>
        <v>0.49840000000000001</v>
      </c>
      <c r="F67" s="322">
        <f>VLOOKUP($A67&amp;"GCP LF",'E11 - 2012 09 Final'!$A$46:$P$2419,$F$51,FALSE)</f>
        <v>0.46750000000000003</v>
      </c>
      <c r="G67" s="322">
        <f>VLOOKUP($A67&amp;"GCP LF",'E11 - 2012 09 Final'!$A$46:$P$2419,$G$51,FALSE)</f>
        <v>0.44190000000000002</v>
      </c>
      <c r="H67" s="322">
        <f>VLOOKUP($A67&amp;"GCP LF",'E11 - 2012 09 Final'!$A$46:$P$2419,$H$51,FALSE)</f>
        <v>0.42970000000000003</v>
      </c>
      <c r="I67" s="322">
        <f>VLOOKUP($A67&amp;"GCP LF",'E11 - 2012 09 Final'!$A$46:$P$2419,$I$51,FALSE)</f>
        <v>0.43580000000000002</v>
      </c>
      <c r="J67" s="322">
        <f>VLOOKUP($A67&amp;"GCP LF",'E11 - 2012 09 Final'!$A$46:$P$2419,$J$51,FALSE)</f>
        <v>0.45779999999999998</v>
      </c>
      <c r="K67" s="322">
        <f>VLOOKUP($A67&amp;"GCP LF",'E11 - 2012 09 Final'!$A$46:$P$2419,$K$51,FALSE)</f>
        <v>0.48780000000000001</v>
      </c>
      <c r="L67" s="322">
        <f>VLOOKUP($A67&amp;"GCP LF",'E11 - 2012 09 Final'!$A$46:$P$2419,$L$51,FALSE)</f>
        <v>0.51929999999999998</v>
      </c>
      <c r="M67" s="322">
        <f>VLOOKUP($A67&amp;"GCP LF",'E11 - 2012 09 Final'!$A$46:$P$2419,$M$51,FALSE)</f>
        <v>0.54569999999999996</v>
      </c>
      <c r="N67" s="322">
        <f>VLOOKUP($A67&amp;"GCP LF",'E11 - 2012 09 Final'!$A$46:$P$2419,$N$51,FALSE)</f>
        <v>0.55869999999999997</v>
      </c>
      <c r="O67" s="117"/>
      <c r="P67" s="323"/>
    </row>
    <row r="68" spans="1:16">
      <c r="A68" s="316" t="s">
        <v>38</v>
      </c>
      <c r="B68" s="43" t="s">
        <v>55</v>
      </c>
      <c r="C68" s="322">
        <f>VLOOKUP($A68&amp;"GCP LF",'E11 - 2012 09 Final'!$A$46:$P$2419,$C$51,FALSE)</f>
        <v>1</v>
      </c>
      <c r="D68" s="322">
        <f>VLOOKUP($A68&amp;"GCP LF",'E11 - 2012 09 Final'!$A$46:$P$2419,$D$51,FALSE)</f>
        <v>1</v>
      </c>
      <c r="E68" s="322">
        <f>VLOOKUP($A68&amp;"GCP LF",'E11 - 2012 09 Final'!$A$46:$P$2419,$E$51,FALSE)</f>
        <v>1</v>
      </c>
      <c r="F68" s="322">
        <f>VLOOKUP($A68&amp;"GCP LF",'E11 - 2012 09 Final'!$A$46:$P$2419,$F$51,FALSE)</f>
        <v>1</v>
      </c>
      <c r="G68" s="322">
        <f>VLOOKUP($A68&amp;"GCP LF",'E11 - 2012 09 Final'!$A$46:$P$2419,$G$51,FALSE)</f>
        <v>1</v>
      </c>
      <c r="H68" s="322">
        <f>VLOOKUP($A68&amp;"GCP LF",'E11 - 2012 09 Final'!$A$46:$P$2419,$H$51,FALSE)</f>
        <v>1</v>
      </c>
      <c r="I68" s="322">
        <f>VLOOKUP($A68&amp;"GCP LF",'E11 - 2012 09 Final'!$A$46:$P$2419,$I$51,FALSE)</f>
        <v>1</v>
      </c>
      <c r="J68" s="322">
        <f>VLOOKUP($A68&amp;"GCP LF",'E11 - 2012 09 Final'!$A$46:$P$2419,$J$51,FALSE)</f>
        <v>1</v>
      </c>
      <c r="K68" s="322">
        <f>VLOOKUP($A68&amp;"GCP LF",'E11 - 2012 09 Final'!$A$46:$P$2419,$K$51,FALSE)</f>
        <v>1</v>
      </c>
      <c r="L68" s="322">
        <f>VLOOKUP($A68&amp;"GCP LF",'E11 - 2012 09 Final'!$A$46:$P$2419,$L$51,FALSE)</f>
        <v>1</v>
      </c>
      <c r="M68" s="322">
        <f>VLOOKUP($A68&amp;"GCP LF",'E11 - 2012 09 Final'!$A$46:$P$2419,$M$51,FALSE)</f>
        <v>0.99860000000000004</v>
      </c>
      <c r="N68" s="322">
        <f>VLOOKUP($A68&amp;"GCP LF",'E11 - 2012 09 Final'!$A$46:$P$2419,$N$51,FALSE)</f>
        <v>1</v>
      </c>
      <c r="O68" s="117"/>
      <c r="P68" s="323"/>
    </row>
    <row r="69" spans="1:16">
      <c r="A69" t="s">
        <v>40</v>
      </c>
      <c r="B69" s="43" t="s">
        <v>87</v>
      </c>
      <c r="C69" s="322">
        <f>VLOOKUP($A69&amp;"GCP LF",'E11 - 2012 09 Final'!$A$46:$P$2419,$C$51,FALSE)</f>
        <v>2.8400000000000002E-2</v>
      </c>
      <c r="D69" s="322">
        <f>VLOOKUP($A69&amp;"GCP LF",'E11 - 2012 09 Final'!$A$46:$P$2419,$D$51,FALSE)</f>
        <v>0.1113</v>
      </c>
      <c r="E69" s="322">
        <f>VLOOKUP($A69&amp;"GCP LF",'E11 - 2012 09 Final'!$A$46:$P$2419,$E$51,FALSE)</f>
        <v>0.78869999999999996</v>
      </c>
      <c r="F69" s="322">
        <f>VLOOKUP($A69&amp;"GCP LF",'E11 - 2012 09 Final'!$A$46:$P$2419,$F$51,FALSE)</f>
        <v>0.67720000000000002</v>
      </c>
      <c r="G69" s="322">
        <f>VLOOKUP($A69&amp;"GCP LF",'E11 - 2012 09 Final'!$A$46:$P$2419,$G$51,FALSE)</f>
        <v>0.66790000000000005</v>
      </c>
      <c r="H69" s="322">
        <f>VLOOKUP($A69&amp;"GCP LF",'E11 - 2012 09 Final'!$A$46:$P$2419,$H$51,FALSE)</f>
        <v>0.67330000000000001</v>
      </c>
      <c r="I69" s="322">
        <f>VLOOKUP($A69&amp;"GCP LF",'E11 - 2012 09 Final'!$A$46:$P$2419,$I$51,FALSE)</f>
        <v>0.64129999999999998</v>
      </c>
      <c r="J69" s="322">
        <f>VLOOKUP($A69&amp;"GCP LF",'E11 - 2012 09 Final'!$A$46:$P$2419,$J$51,FALSE)</f>
        <v>0.71030000000000004</v>
      </c>
      <c r="K69" s="322">
        <f>VLOOKUP($A69&amp;"GCP LF",'E11 - 2012 09 Final'!$A$46:$P$2419,$K$51,FALSE)</f>
        <v>0.67559999999999998</v>
      </c>
      <c r="L69" s="322">
        <f>VLOOKUP($A69&amp;"GCP LF",'E11 - 2012 09 Final'!$A$46:$P$2419,$L$51,FALSE)</f>
        <v>0.24079999999999999</v>
      </c>
      <c r="M69" s="322">
        <f>VLOOKUP($A69&amp;"GCP LF",'E11 - 2012 09 Final'!$A$46:$P$2419,$M$51,FALSE)</f>
        <v>8.1299999999999997E-2</v>
      </c>
      <c r="N69" s="322">
        <f>VLOOKUP($A69&amp;"GCP LF",'E11 - 2012 09 Final'!$A$46:$P$2419,$N$51,FALSE)</f>
        <v>0.10979999999999999</v>
      </c>
      <c r="O69" s="117"/>
      <c r="P69" s="323"/>
    </row>
    <row r="70" spans="1:16">
      <c r="A70" t="s">
        <v>45</v>
      </c>
      <c r="B70" s="43" t="s">
        <v>88</v>
      </c>
      <c r="C70" s="322">
        <f>VLOOKUP($A70&amp;"GCP LF",'E11 - 2012 09 Final'!$A$46:$P$2419,$C$51,FALSE)</f>
        <v>0.30719999999999997</v>
      </c>
      <c r="D70" s="322">
        <f>VLOOKUP($A70&amp;"GCP LF",'E11 - 2012 09 Final'!$A$46:$P$2419,$D$51,FALSE)</f>
        <v>0.29070000000000001</v>
      </c>
      <c r="E70" s="322">
        <f>VLOOKUP($A70&amp;"GCP LF",'E11 - 2012 09 Final'!$A$46:$P$2419,$E$51,FALSE)</f>
        <v>0.17050000000000001</v>
      </c>
      <c r="F70" s="322">
        <f>VLOOKUP($A70&amp;"GCP LF",'E11 - 2012 09 Final'!$A$46:$P$2419,$F$51,FALSE)</f>
        <v>0.26850000000000002</v>
      </c>
      <c r="G70" s="322">
        <f>VLOOKUP($A70&amp;"GCP LF",'E11 - 2012 09 Final'!$A$46:$P$2419,$G$51,FALSE)</f>
        <v>0.25850000000000001</v>
      </c>
      <c r="H70" s="322">
        <f>VLOOKUP($A70&amp;"GCP LF",'E11 - 2012 09 Final'!$A$46:$P$2419,$H$51,FALSE)</f>
        <v>0.221</v>
      </c>
      <c r="I70" s="322">
        <f>VLOOKUP($A70&amp;"GCP LF",'E11 - 2012 09 Final'!$A$46:$P$2419,$I$51,FALSE)</f>
        <v>0.31890000000000002</v>
      </c>
      <c r="J70" s="322">
        <f>VLOOKUP($A70&amp;"GCP LF",'E11 - 2012 09 Final'!$A$46:$P$2419,$J$51,FALSE)</f>
        <v>0.2036</v>
      </c>
      <c r="K70" s="322">
        <f>VLOOKUP($A70&amp;"GCP LF",'E11 - 2012 09 Final'!$A$46:$P$2419,$K$51,FALSE)</f>
        <v>0.36099999999999999</v>
      </c>
      <c r="L70" s="322">
        <f>VLOOKUP($A70&amp;"GCP LF",'E11 - 2012 09 Final'!$A$46:$P$2419,$L$51,FALSE)</f>
        <v>0.39329999999999998</v>
      </c>
      <c r="M70" s="322">
        <f>VLOOKUP($A70&amp;"GCP LF",'E11 - 2012 09 Final'!$A$46:$P$2419,$M$51,FALSE)</f>
        <v>0.27160000000000001</v>
      </c>
      <c r="N70" s="322">
        <f>VLOOKUP($A70&amp;"GCP LF",'E11 - 2012 09 Final'!$A$46:$P$2419,$N$51,FALSE)</f>
        <v>0.18540000000000001</v>
      </c>
      <c r="O70" s="117"/>
      <c r="P70" s="323"/>
    </row>
    <row r="71" spans="1:16">
      <c r="C71" s="48"/>
      <c r="D71" s="48"/>
      <c r="E71" s="48"/>
      <c r="F71" s="48"/>
      <c r="G71" s="48"/>
      <c r="H71" s="48"/>
      <c r="I71" s="48"/>
      <c r="J71" s="48"/>
      <c r="K71" s="48"/>
      <c r="L71" s="48"/>
      <c r="M71" s="48"/>
      <c r="N71" s="48"/>
      <c r="O71" s="324"/>
      <c r="P71" s="325"/>
    </row>
    <row r="72" spans="1:16">
      <c r="C72" s="48"/>
      <c r="D72" s="48"/>
      <c r="E72" s="48"/>
      <c r="F72" s="48"/>
      <c r="G72" s="48"/>
      <c r="H72" s="48"/>
      <c r="I72" s="48"/>
      <c r="J72" s="48"/>
      <c r="K72" s="48"/>
      <c r="L72" s="48"/>
      <c r="M72" s="48"/>
      <c r="N72" s="48"/>
      <c r="O72" s="324"/>
      <c r="P72" s="325"/>
    </row>
    <row r="73" spans="1:16">
      <c r="B73" s="42" t="s">
        <v>86</v>
      </c>
      <c r="C73" s="10"/>
      <c r="D73" s="10"/>
      <c r="E73" s="10"/>
      <c r="F73" s="10"/>
      <c r="G73" s="10"/>
      <c r="H73" s="10"/>
      <c r="I73" s="10"/>
      <c r="J73" s="10"/>
      <c r="K73" s="10"/>
      <c r="L73" s="10"/>
      <c r="M73" s="10"/>
      <c r="N73" s="10"/>
      <c r="O73" s="110"/>
      <c r="P73" s="110"/>
    </row>
    <row r="74" spans="1:16">
      <c r="A74" t="s">
        <v>600</v>
      </c>
      <c r="B74" s="43" t="s">
        <v>600</v>
      </c>
      <c r="C74" s="322" t="str">
        <f>VLOOKUP($A74&amp;"GCP LF",'E11 - 2012 09 Final'!$A$46:$P$2419,$C$51,FALSE)</f>
        <v xml:space="preserve"> </v>
      </c>
      <c r="D74" s="322" t="str">
        <f>VLOOKUP($A74&amp;"GCP LF",'E11 - 2012 09 Final'!$A$46:$P$2419,$D$51,FALSE)</f>
        <v xml:space="preserve"> </v>
      </c>
      <c r="E74" s="322" t="str">
        <f>VLOOKUP($A74&amp;"GCP LF",'E11 - 2012 09 Final'!$A$46:$P$2419,$E$51,FALSE)</f>
        <v xml:space="preserve"> </v>
      </c>
      <c r="F74" s="322" t="str">
        <f>VLOOKUP($A74&amp;"GCP LF",'E11 - 2012 09 Final'!$A$46:$P$2419,$F$51,FALSE)</f>
        <v xml:space="preserve"> </v>
      </c>
      <c r="G74" s="322">
        <f>VLOOKUP($A74&amp;"GCP LF",'E11 - 2012 09 Final'!$A$46:$P$2419,$G$51,FALSE)</f>
        <v>0.58040000000000003</v>
      </c>
      <c r="H74" s="322">
        <f>VLOOKUP($A74&amp;"GCP LF",'E11 - 2012 09 Final'!$A$46:$P$2419,$H$51,FALSE)</f>
        <v>0.62970000000000004</v>
      </c>
      <c r="I74" s="322">
        <f>VLOOKUP($A74&amp;"GCP LF",'E11 - 2012 09 Final'!$A$46:$P$2419,$I$51,FALSE)</f>
        <v>0.64549999999999996</v>
      </c>
      <c r="J74" s="322">
        <f>VLOOKUP($A74&amp;"GCP LF",'E11 - 2012 09 Final'!$A$46:$P$2419,$J$51,FALSE)</f>
        <v>0.61950000000000005</v>
      </c>
      <c r="K74" s="322">
        <f>VLOOKUP($A74&amp;"GCP LF",'E11 - 2012 09 Final'!$A$46:$P$2419,$K$51,FALSE)</f>
        <v>0.63119999999999998</v>
      </c>
      <c r="L74" s="322">
        <f>VLOOKUP($A74&amp;"GCP LF",'E11 - 2012 09 Final'!$A$46:$P$2419,$L$51,FALSE)</f>
        <v>0.63419999999999999</v>
      </c>
      <c r="M74" s="322">
        <f>VLOOKUP($A74&amp;"GCP LF",'E11 - 2012 09 Final'!$A$46:$P$2419,$M$51,FALSE)</f>
        <v>0.63629999999999998</v>
      </c>
      <c r="N74" s="322">
        <f>VLOOKUP($A74&amp;"GCP LF",'E11 - 2012 09 Final'!$A$46:$P$2419,$N$51,FALSE)</f>
        <v>0.63290000000000002</v>
      </c>
      <c r="O74" s="117"/>
      <c r="P74" s="323"/>
    </row>
    <row r="75" spans="1:16">
      <c r="A75" t="s">
        <v>245</v>
      </c>
      <c r="B75" s="43" t="s">
        <v>980</v>
      </c>
      <c r="C75" s="322">
        <f>VLOOKUP($A75&amp;"GCP LF",'E11 - 2012 09 Final'!$A$46:$P$2419,$C$51,FALSE)</f>
        <v>0.66749999999999998</v>
      </c>
      <c r="D75" s="322">
        <f>VLOOKUP($A75&amp;"GCP LF",'E11 - 2012 09 Final'!$A$46:$P$2419,$D$51,FALSE)</f>
        <v>0.67020000000000002</v>
      </c>
      <c r="E75" s="322">
        <f>VLOOKUP($A75&amp;"GCP LF",'E11 - 2012 09 Final'!$A$46:$P$2419,$E$51,FALSE)</f>
        <v>0.71030000000000004</v>
      </c>
      <c r="F75" s="322">
        <f>VLOOKUP($A75&amp;"GCP LF",'E11 - 2012 09 Final'!$A$46:$P$2419,$F$51,FALSE)</f>
        <v>0.626</v>
      </c>
      <c r="G75" s="322">
        <f>VLOOKUP($A75&amp;"GCP LF",'E11 - 2012 09 Final'!$A$46:$P$2419,$G$51,FALSE)</f>
        <v>0.65300000000000002</v>
      </c>
      <c r="H75" s="322">
        <f>VLOOKUP($A75&amp;"GCP LF",'E11 - 2012 09 Final'!$A$46:$P$2419,$H$51,FALSE)</f>
        <v>0.70179999999999998</v>
      </c>
      <c r="I75" s="322">
        <f>VLOOKUP($A75&amp;"GCP LF",'E11 - 2012 09 Final'!$A$46:$P$2419,$I$51,FALSE)</f>
        <v>0.69769999999999999</v>
      </c>
      <c r="J75" s="322">
        <f>VLOOKUP($A75&amp;"GCP LF",'E11 - 2012 09 Final'!$A$46:$P$2419,$J$51,FALSE)</f>
        <v>0.72089999999999999</v>
      </c>
      <c r="K75" s="322">
        <f>VLOOKUP($A75&amp;"GCP LF",'E11 - 2012 09 Final'!$A$46:$P$2419,$K$51,FALSE)</f>
        <v>0.69130000000000003</v>
      </c>
      <c r="L75" s="322">
        <f>VLOOKUP($A75&amp;"GCP LF",'E11 - 2012 09 Final'!$A$46:$P$2419,$L$51,FALSE)</f>
        <v>0.66749999999999998</v>
      </c>
      <c r="M75" s="322">
        <f>VLOOKUP($A75&amp;"GCP LF",'E11 - 2012 09 Final'!$A$46:$P$2419,$M$51,FALSE)</f>
        <v>0.73080000000000001</v>
      </c>
      <c r="N75" s="322">
        <f>VLOOKUP($A75&amp;"GCP LF",'E11 - 2012 09 Final'!$A$46:$P$2419,$N$51,FALSE)</f>
        <v>0.63619999999999999</v>
      </c>
      <c r="O75" s="117"/>
      <c r="P75" s="323"/>
    </row>
    <row r="76" spans="1:16">
      <c r="A76" t="s">
        <v>242</v>
      </c>
      <c r="B76" s="43" t="s">
        <v>488</v>
      </c>
      <c r="C76" s="322">
        <f>VLOOKUP($A76&amp;"GCP LF",'E11 - 2012 09 Final'!$A$46:$P$2419,$C$51,FALSE)</f>
        <v>0.48120000000000002</v>
      </c>
      <c r="D76" s="322">
        <f>VLOOKUP($A76&amp;"GCP LF",'E11 - 2012 09 Final'!$A$46:$P$2419,$D$51,FALSE)</f>
        <v>0.5101</v>
      </c>
      <c r="E76" s="322">
        <f>VLOOKUP($A76&amp;"GCP LF",'E11 - 2012 09 Final'!$A$46:$P$2419,$E$51,FALSE)</f>
        <v>0.51139999999999997</v>
      </c>
      <c r="F76" s="322">
        <f>VLOOKUP($A76&amp;"GCP LF",'E11 - 2012 09 Final'!$A$46:$P$2419,$F$51,FALSE)</f>
        <v>0.53190000000000004</v>
      </c>
      <c r="G76" s="322">
        <f>VLOOKUP($A76&amp;"GCP LF",'E11 - 2012 09 Final'!$A$46:$P$2419,$G$51,FALSE)</f>
        <v>0.6008</v>
      </c>
      <c r="H76" s="322">
        <f>VLOOKUP($A76&amp;"GCP LF",'E11 - 2012 09 Final'!$A$46:$P$2419,$H$51,FALSE)</f>
        <v>0.65</v>
      </c>
      <c r="I76" s="322">
        <f>VLOOKUP($A76&amp;"GCP LF",'E11 - 2012 09 Final'!$A$46:$P$2419,$I$51,FALSE)</f>
        <v>0.6613</v>
      </c>
      <c r="J76" s="322">
        <f>VLOOKUP($A76&amp;"GCP LF",'E11 - 2012 09 Final'!$A$46:$P$2419,$J$51,FALSE)</f>
        <v>0.68149999999999999</v>
      </c>
      <c r="K76" s="322">
        <f>VLOOKUP($A76&amp;"GCP LF",'E11 - 2012 09 Final'!$A$46:$P$2419,$K$51,FALSE)</f>
        <v>0.65</v>
      </c>
      <c r="L76" s="322">
        <f>VLOOKUP($A76&amp;"GCP LF",'E11 - 2012 09 Final'!$A$46:$P$2419,$L$51,FALSE)</f>
        <v>0.57930000000000004</v>
      </c>
      <c r="M76" s="322">
        <f>VLOOKUP($A76&amp;"GCP LF",'E11 - 2012 09 Final'!$A$46:$P$2419,$M$51,FALSE)</f>
        <v>0.5111</v>
      </c>
      <c r="N76" s="322">
        <f>VLOOKUP($A76&amp;"GCP LF",'E11 - 2012 09 Final'!$A$46:$P$2419,$N$51,FALSE)</f>
        <v>0.48120000000000002</v>
      </c>
      <c r="O76" s="117"/>
      <c r="P76" s="323"/>
    </row>
    <row r="77" spans="1:16">
      <c r="A77" t="s">
        <v>658</v>
      </c>
      <c r="B77" s="43" t="s">
        <v>981</v>
      </c>
      <c r="C77" s="322">
        <f>VLOOKUP($A77&amp;"GCP LF",'E11 - 2012 09 Final'!$A$46:$P$2419,$C$51,FALSE)</f>
        <v>0.53769999999999996</v>
      </c>
      <c r="D77" s="322">
        <f>VLOOKUP($A77&amp;"GCP LF",'E11 - 2012 09 Final'!$A$46:$P$2419,$D$51,FALSE)</f>
        <v>0.60240000000000005</v>
      </c>
      <c r="E77" s="322">
        <f>VLOOKUP($A77&amp;"GCP LF",'E11 - 2012 09 Final'!$A$46:$P$2419,$E$51,FALSE)</f>
        <v>0.69310000000000005</v>
      </c>
      <c r="F77" s="322">
        <f>VLOOKUP($A77&amp;"GCP LF",'E11 - 2012 09 Final'!$A$46:$P$2419,$F$51,FALSE)</f>
        <v>0.63700000000000001</v>
      </c>
      <c r="G77" s="322">
        <f>VLOOKUP($A77&amp;"GCP LF",'E11 - 2012 09 Final'!$A$46:$P$2419,$G$51,FALSE)</f>
        <v>0.67479999999999996</v>
      </c>
      <c r="H77" s="322">
        <f>VLOOKUP($A77&amp;"GCP LF",'E11 - 2012 09 Final'!$A$46:$P$2419,$H$51,FALSE)</f>
        <v>0.67030000000000001</v>
      </c>
      <c r="I77" s="322">
        <f>VLOOKUP($A77&amp;"GCP LF",'E11 - 2012 09 Final'!$A$46:$P$2419,$I$51,FALSE)</f>
        <v>0.66220000000000001</v>
      </c>
      <c r="J77" s="322">
        <f>VLOOKUP($A77&amp;"GCP LF",'E11 - 2012 09 Final'!$A$46:$P$2419,$J$51,FALSE)</f>
        <v>0.65129999999999999</v>
      </c>
      <c r="K77" s="322">
        <f>VLOOKUP($A77&amp;"GCP LF",'E11 - 2012 09 Final'!$A$46:$P$2419,$K$51,FALSE)</f>
        <v>0.67249999999999999</v>
      </c>
      <c r="L77" s="322">
        <f>VLOOKUP($A77&amp;"GCP LF",'E11 - 2012 09 Final'!$A$46:$P$2419,$L$51,FALSE)</f>
        <v>0.62570000000000003</v>
      </c>
      <c r="M77" s="322">
        <f>VLOOKUP($A77&amp;"GCP LF",'E11 - 2012 09 Final'!$A$46:$P$2419,$M$51,FALSE)</f>
        <v>0.7278</v>
      </c>
      <c r="N77" s="322">
        <f>VLOOKUP($A77&amp;"GCP LF",'E11 - 2012 09 Final'!$A$46:$P$2419,$N$51,FALSE)</f>
        <v>0.67400000000000004</v>
      </c>
      <c r="O77" s="117"/>
      <c r="P77" s="323"/>
    </row>
    <row r="78" spans="1:16">
      <c r="A78" t="s">
        <v>7</v>
      </c>
      <c r="B78" s="43" t="s">
        <v>984</v>
      </c>
      <c r="C78" s="322">
        <f>VLOOKUP($A78&amp;"GCP LF",'E11 - 2012 09 Final'!$A$46:$P$2419,$C$51,FALSE)</f>
        <v>0.72789999999999999</v>
      </c>
      <c r="D78" s="322">
        <f>VLOOKUP($A78&amp;"GCP LF",'E11 - 2012 09 Final'!$A$46:$P$2419,$D$51,FALSE)</f>
        <v>0.5212</v>
      </c>
      <c r="E78" s="322">
        <f>VLOOKUP($A78&amp;"GCP LF",'E11 - 2012 09 Final'!$A$46:$P$2419,$E$51,FALSE)</f>
        <v>0.7732</v>
      </c>
      <c r="F78" s="322">
        <f>VLOOKUP($A78&amp;"GCP LF",'E11 - 2012 09 Final'!$A$46:$P$2419,$F$51,FALSE)</f>
        <v>0.71430000000000005</v>
      </c>
      <c r="G78" s="322">
        <f>VLOOKUP($A78&amp;"GCP LF",'E11 - 2012 09 Final'!$A$46:$P$2419,$G$51,FALSE)</f>
        <v>0.71730000000000005</v>
      </c>
      <c r="H78" s="322">
        <f>VLOOKUP($A78&amp;"GCP LF",'E11 - 2012 09 Final'!$A$46:$P$2419,$H$51,FALSE)</f>
        <v>0.76100000000000001</v>
      </c>
      <c r="I78" s="322">
        <f>VLOOKUP($A78&amp;"GCP LF",'E11 - 2012 09 Final'!$A$46:$P$2419,$I$51,FALSE)</f>
        <v>0.75109999999999999</v>
      </c>
      <c r="J78" s="322">
        <f>VLOOKUP($A78&amp;"GCP LF",'E11 - 2012 09 Final'!$A$46:$P$2419,$J$51,FALSE)</f>
        <v>0.70469999999999999</v>
      </c>
      <c r="K78" s="322">
        <f>VLOOKUP($A78&amp;"GCP LF",'E11 - 2012 09 Final'!$A$46:$P$2419,$K$51,FALSE)</f>
        <v>0.70150000000000001</v>
      </c>
      <c r="L78" s="322">
        <f>VLOOKUP($A78&amp;"GCP LF",'E11 - 2012 09 Final'!$A$46:$P$2419,$L$51,FALSE)</f>
        <v>0.66869999999999996</v>
      </c>
      <c r="M78" s="322">
        <f>VLOOKUP($A78&amp;"GCP LF",'E11 - 2012 09 Final'!$A$46:$P$2419,$M$51,FALSE)</f>
        <v>0.67030000000000001</v>
      </c>
      <c r="N78" s="322">
        <f>VLOOKUP($A78&amp;"GCP LF",'E11 - 2012 09 Final'!$A$46:$P$2419,$N$51,FALSE)</f>
        <v>0.78759999999999997</v>
      </c>
      <c r="O78" s="117"/>
      <c r="P78" s="323"/>
    </row>
    <row r="79" spans="1:16">
      <c r="A79" t="s">
        <v>721</v>
      </c>
      <c r="B79" s="43" t="s">
        <v>721</v>
      </c>
      <c r="C79" s="322">
        <f>VLOOKUP($A79&amp;"GCP LF",'E11 - 2012 09 Final'!$A$46:$P$2419,$C$51,FALSE)</f>
        <v>0.48080000000000001</v>
      </c>
      <c r="D79" s="322">
        <f>VLOOKUP($A79&amp;"GCP LF",'E11 - 2012 09 Final'!$A$46:$P$2419,$D$51,FALSE)</f>
        <v>0.53049999999999997</v>
      </c>
      <c r="E79" s="322">
        <f>VLOOKUP($A79&amp;"GCP LF",'E11 - 2012 09 Final'!$A$46:$P$2419,$E$51,FALSE)</f>
        <v>0.62290000000000001</v>
      </c>
      <c r="F79" s="322">
        <f>VLOOKUP($A79&amp;"GCP LF",'E11 - 2012 09 Final'!$A$46:$P$2419,$F$51,FALSE)</f>
        <v>0.59409999999999996</v>
      </c>
      <c r="G79" s="322">
        <f>VLOOKUP($A79&amp;"GCP LF",'E11 - 2012 09 Final'!$A$46:$P$2419,$G$51,FALSE)</f>
        <v>0.62649999999999995</v>
      </c>
      <c r="H79" s="322">
        <f>VLOOKUP($A79&amp;"GCP LF",'E11 - 2012 09 Final'!$A$46:$P$2419,$H$51,FALSE)</f>
        <v>0.60950000000000004</v>
      </c>
      <c r="I79" s="322">
        <f>VLOOKUP($A79&amp;"GCP LF",'E11 - 2012 09 Final'!$A$46:$P$2419,$I$51,FALSE)</f>
        <v>0.625</v>
      </c>
      <c r="J79" s="322">
        <f>VLOOKUP($A79&amp;"GCP LF",'E11 - 2012 09 Final'!$A$46:$P$2419,$J$51,FALSE)</f>
        <v>0.63180000000000003</v>
      </c>
      <c r="K79" s="322">
        <f>VLOOKUP($A79&amp;"GCP LF",'E11 - 2012 09 Final'!$A$46:$P$2419,$K$51,FALSE)</f>
        <v>0.62029999999999996</v>
      </c>
      <c r="L79" s="322">
        <f>VLOOKUP($A79&amp;"GCP LF",'E11 - 2012 09 Final'!$A$46:$P$2419,$L$51,FALSE)</f>
        <v>0.59240000000000004</v>
      </c>
      <c r="M79" s="322">
        <f>VLOOKUP($A79&amp;"GCP LF",'E11 - 2012 09 Final'!$A$46:$P$2419,$M$51,FALSE)</f>
        <v>0.70109999999999995</v>
      </c>
      <c r="N79" s="322">
        <f>VLOOKUP($A79&amp;"GCP LF",'E11 - 2012 09 Final'!$A$46:$P$2419,$N$51,FALSE)</f>
        <v>0.61350000000000005</v>
      </c>
      <c r="O79" s="117"/>
      <c r="P79" s="323"/>
    </row>
    <row r="88" spans="1:16" ht="21">
      <c r="B88" s="475" t="s">
        <v>985</v>
      </c>
      <c r="C88" s="475"/>
      <c r="D88" s="475"/>
      <c r="E88" s="475"/>
      <c r="F88" s="475"/>
      <c r="G88" s="475"/>
      <c r="H88" s="475"/>
      <c r="I88" s="475"/>
      <c r="J88" s="475"/>
      <c r="K88" s="475"/>
      <c r="L88" s="475"/>
      <c r="M88" s="475"/>
      <c r="N88" s="475"/>
      <c r="O88" s="475"/>
      <c r="P88" s="475"/>
    </row>
    <row r="89" spans="1:16" ht="17.399999999999999">
      <c r="B89" s="474" t="str">
        <f>+MANUAL!$B$6 &amp;" as Calculated by LodeStar Except as Noted"</f>
        <v>2013 as Calculated by LodeStar Except as Noted</v>
      </c>
      <c r="C89" s="474"/>
      <c r="D89" s="474"/>
      <c r="E89" s="474"/>
      <c r="F89" s="474"/>
      <c r="G89" s="474"/>
      <c r="H89" s="474"/>
      <c r="I89" s="474"/>
      <c r="J89" s="474"/>
      <c r="K89" s="474"/>
      <c r="L89" s="474"/>
      <c r="M89" s="474"/>
      <c r="N89" s="474"/>
      <c r="O89" s="474"/>
      <c r="P89" s="474"/>
    </row>
    <row r="90" spans="1:16" ht="13.8" thickBot="1">
      <c r="B90" s="309"/>
      <c r="C90" s="309"/>
      <c r="D90" s="309"/>
      <c r="E90" s="309"/>
      <c r="F90" s="309"/>
      <c r="G90" s="309"/>
      <c r="H90" s="309"/>
      <c r="I90" s="309"/>
      <c r="J90" s="309"/>
      <c r="K90" s="309"/>
      <c r="L90" s="309"/>
      <c r="M90" s="309"/>
      <c r="N90" s="309"/>
      <c r="O90" s="309"/>
      <c r="P90" s="309"/>
    </row>
    <row r="91" spans="1:16">
      <c r="C91" s="14"/>
      <c r="D91" s="15"/>
      <c r="E91" s="16"/>
      <c r="F91" s="17"/>
      <c r="G91" s="18"/>
      <c r="H91" s="19"/>
      <c r="I91" s="20"/>
      <c r="J91" s="21"/>
      <c r="K91" s="22"/>
      <c r="L91" s="23"/>
      <c r="M91" s="24"/>
      <c r="N91" s="326"/>
      <c r="O91" s="110"/>
      <c r="P91" s="314"/>
    </row>
    <row r="92" spans="1:16" ht="13.8" thickBot="1">
      <c r="C92" s="28" t="s">
        <v>70</v>
      </c>
      <c r="D92" s="29" t="s">
        <v>71</v>
      </c>
      <c r="E92" s="30" t="s">
        <v>72</v>
      </c>
      <c r="F92" s="31" t="s">
        <v>73</v>
      </c>
      <c r="G92" s="32" t="s">
        <v>74</v>
      </c>
      <c r="H92" s="33" t="s">
        <v>75</v>
      </c>
      <c r="I92" s="34" t="s">
        <v>76</v>
      </c>
      <c r="J92" s="35" t="s">
        <v>77</v>
      </c>
      <c r="K92" s="36" t="s">
        <v>78</v>
      </c>
      <c r="L92" s="37" t="s">
        <v>79</v>
      </c>
      <c r="M92" s="38" t="s">
        <v>80</v>
      </c>
      <c r="N92" s="327" t="s">
        <v>81</v>
      </c>
      <c r="O92" s="314"/>
      <c r="P92" s="314"/>
    </row>
    <row r="93" spans="1:16" hidden="1">
      <c r="C93">
        <v>4</v>
      </c>
      <c r="D93">
        <f>C93+1</f>
        <v>5</v>
      </c>
      <c r="E93">
        <f t="shared" ref="E93:N93" si="9">D93+1</f>
        <v>6</v>
      </c>
      <c r="F93">
        <f t="shared" si="9"/>
        <v>7</v>
      </c>
      <c r="G93">
        <f t="shared" si="9"/>
        <v>8</v>
      </c>
      <c r="H93">
        <f t="shared" si="9"/>
        <v>9</v>
      </c>
      <c r="I93">
        <f t="shared" si="9"/>
        <v>10</v>
      </c>
      <c r="J93">
        <f t="shared" si="9"/>
        <v>11</v>
      </c>
      <c r="K93">
        <f t="shared" si="9"/>
        <v>12</v>
      </c>
      <c r="L93">
        <f t="shared" si="9"/>
        <v>13</v>
      </c>
      <c r="M93">
        <f t="shared" si="9"/>
        <v>14</v>
      </c>
      <c r="N93">
        <f t="shared" si="9"/>
        <v>15</v>
      </c>
      <c r="O93" s="110"/>
      <c r="P93" s="110"/>
    </row>
    <row r="94" spans="1:16">
      <c r="O94" s="110"/>
      <c r="P94" s="110"/>
    </row>
    <row r="95" spans="1:16">
      <c r="B95" s="42" t="s">
        <v>83</v>
      </c>
      <c r="C95" s="5"/>
      <c r="D95" s="5"/>
      <c r="E95" s="5"/>
      <c r="F95" s="5"/>
      <c r="G95" s="5"/>
      <c r="H95" s="5"/>
      <c r="I95" s="5"/>
      <c r="J95" s="5"/>
      <c r="K95" s="5"/>
      <c r="L95" s="5"/>
      <c r="M95" s="5"/>
      <c r="N95" s="5"/>
      <c r="O95" s="117"/>
      <c r="P95" s="117"/>
    </row>
    <row r="96" spans="1:16">
      <c r="A96" t="s">
        <v>122</v>
      </c>
      <c r="B96" s="43" t="s">
        <v>84</v>
      </c>
      <c r="C96" s="322">
        <f>VLOOKUP($A96&amp;"GCP LF",'E11 - 2013 09 Final'!$A$46:$P$1775,$C$93,FALSE)</f>
        <v>0.85140000000000005</v>
      </c>
      <c r="D96" s="322">
        <f>VLOOKUP($A96&amp;"GCP LF",'E11 - 2013 09 Final'!$A$46:$P$1775,$D$93,FALSE)</f>
        <v>0.83760000000000001</v>
      </c>
      <c r="E96" s="322">
        <f>VLOOKUP($A96&amp;"GCP LF",'E11 - 2013 09 Final'!$A$46:$P$1775,$E$93,FALSE)</f>
        <v>0.84740000000000004</v>
      </c>
      <c r="F96" s="322">
        <f>VLOOKUP($A96&amp;"GCP LF",'E11 - 2013 09 Final'!$A$46:$P$1775,$F$93,FALSE)</f>
        <v>0.86119999999999997</v>
      </c>
      <c r="G96" s="322">
        <f>VLOOKUP($A96&amp;"GCP LF",'E11 - 2013 09 Final'!$A$46:$P$1775,$G$93,FALSE)</f>
        <v>0.8619</v>
      </c>
      <c r="H96" s="322">
        <f>VLOOKUP($A96&amp;"GCP LF",'E11 - 2013 09 Final'!$A$46:$P$1775,$H$93,FALSE)</f>
        <v>0.86939999999999995</v>
      </c>
      <c r="I96" s="322">
        <f>VLOOKUP($A96&amp;"GCP LF",'E11 - 2013 09 Final'!$A$46:$P$1775,$I$93,FALSE)</f>
        <v>0.86499999999999999</v>
      </c>
      <c r="J96" s="322">
        <f>VLOOKUP($A96&amp;"GCP LF",'E11 - 2013 09 Final'!$A$46:$P$1775,$J$93,FALSE)</f>
        <v>0.86280000000000001</v>
      </c>
      <c r="K96" s="322">
        <f>VLOOKUP($A96&amp;"GCP LF",'E11 - 2013 09 Final'!$A$46:$P$1775,$K$93,FALSE)</f>
        <v>0.86639999999999995</v>
      </c>
      <c r="L96" s="322">
        <f>VLOOKUP($A96&amp;"GCP LF",'E11 - 2013 09 Final'!$A$46:$P$1775,$L$93,FALSE)</f>
        <v>0.8589</v>
      </c>
      <c r="M96" s="322">
        <f>VLOOKUP($A96&amp;"GCP LF",'E11 - 2013 09 Final'!$A$46:$P$1775,$M$93,FALSE)</f>
        <v>0.84950000000000003</v>
      </c>
      <c r="N96" s="322">
        <f>VLOOKUP($A96&amp;"GCP LF",'E11 - 2013 09 Final'!$A$46:$P$1775,$N$93,FALSE)</f>
        <v>0.83989999999999998</v>
      </c>
      <c r="O96" s="117"/>
      <c r="P96" s="323"/>
    </row>
    <row r="97" spans="1:16">
      <c r="A97" t="s">
        <v>177</v>
      </c>
      <c r="B97" s="43" t="s">
        <v>85</v>
      </c>
      <c r="C97" s="322">
        <f>VLOOKUP($A97&amp;"GCP LF",'E11 - 2013 09 Final'!$A$46:$P$1775,$C$93,FALSE)</f>
        <v>0.83799999999999997</v>
      </c>
      <c r="D97" s="322">
        <f>VLOOKUP($A97&amp;"GCP LF",'E11 - 2013 09 Final'!$A$46:$P$1775,$D$93,FALSE)</f>
        <v>0.82169999999999999</v>
      </c>
      <c r="E97" s="322">
        <f>VLOOKUP($A97&amp;"GCP LF",'E11 - 2013 09 Final'!$A$46:$P$1775,$E$93,FALSE)</f>
        <v>0.83919999999999995</v>
      </c>
      <c r="F97" s="322">
        <f>VLOOKUP($A97&amp;"GCP LF",'E11 - 2013 09 Final'!$A$46:$P$1775,$F$93,FALSE)</f>
        <v>0.84350000000000003</v>
      </c>
      <c r="G97" s="322">
        <f>VLOOKUP($A97&amp;"GCP LF",'E11 - 2013 09 Final'!$A$46:$P$1775,$G$93,FALSE)</f>
        <v>0.86170000000000002</v>
      </c>
      <c r="H97" s="322">
        <f>VLOOKUP($A97&amp;"GCP LF",'E11 - 2013 09 Final'!$A$46:$P$1775,$H$93,FALSE)</f>
        <v>0.85229999999999995</v>
      </c>
      <c r="I97" s="322">
        <f>VLOOKUP($A97&amp;"GCP LF",'E11 - 2013 09 Final'!$A$46:$P$1775,$I$93,FALSE)</f>
        <v>0.8569</v>
      </c>
      <c r="J97" s="322">
        <f>VLOOKUP($A97&amp;"GCP LF",'E11 - 2013 09 Final'!$A$46:$P$1775,$J$93,FALSE)</f>
        <v>0.8629</v>
      </c>
      <c r="K97" s="322">
        <f>VLOOKUP($A97&amp;"GCP LF",'E11 - 2013 09 Final'!$A$46:$P$1775,$K$93,FALSE)</f>
        <v>0.85960000000000003</v>
      </c>
      <c r="L97" s="322">
        <f>VLOOKUP($A97&amp;"GCP LF",'E11 - 2013 09 Final'!$A$46:$P$1775,$L$93,FALSE)</f>
        <v>0.85470000000000002</v>
      </c>
      <c r="M97" s="322">
        <f>VLOOKUP($A97&amp;"GCP LF",'E11 - 2013 09 Final'!$A$46:$P$1775,$M$93,FALSE)</f>
        <v>0.85629999999999995</v>
      </c>
      <c r="N97" s="322">
        <f>VLOOKUP($A97&amp;"GCP LF",'E11 - 2013 09 Final'!$A$46:$P$1775,$N$93,FALSE)</f>
        <v>0.86319999999999997</v>
      </c>
      <c r="O97" s="117"/>
      <c r="P97" s="323"/>
    </row>
    <row r="98" spans="1:16">
      <c r="A98" t="s">
        <v>185</v>
      </c>
      <c r="B98" s="43" t="s">
        <v>50</v>
      </c>
      <c r="C98" s="322">
        <f>VLOOKUP($A98&amp;"GCP LF",'E11 - 2013 09 Final'!$A$46:$P$1775,$C$93,FALSE)</f>
        <v>0.83069999999999999</v>
      </c>
      <c r="D98" s="322">
        <f>VLOOKUP($A98&amp;"GCP LF",'E11 - 2013 09 Final'!$A$46:$P$1775,$D$93,FALSE)</f>
        <v>0.85499999999999998</v>
      </c>
      <c r="E98" s="322">
        <f>VLOOKUP($A98&amp;"GCP LF",'E11 - 2013 09 Final'!$A$46:$P$1775,$E$93,FALSE)</f>
        <v>0.86150000000000004</v>
      </c>
      <c r="F98" s="322">
        <f>VLOOKUP($A98&amp;"GCP LF",'E11 - 2013 09 Final'!$A$46:$P$1775,$F$93,FALSE)</f>
        <v>0.9032</v>
      </c>
      <c r="G98" s="322">
        <f>VLOOKUP($A98&amp;"GCP LF",'E11 - 2013 09 Final'!$A$46:$P$1775,$G$93,FALSE)</f>
        <v>0.86339999999999995</v>
      </c>
      <c r="H98" s="322">
        <f>VLOOKUP($A98&amp;"GCP LF",'E11 - 2013 09 Final'!$A$46:$P$1775,$H$93,FALSE)</f>
        <v>0.84860000000000002</v>
      </c>
      <c r="I98" s="322">
        <f>VLOOKUP($A98&amp;"GCP LF",'E11 - 2013 09 Final'!$A$46:$P$1775,$I$93,FALSE)</f>
        <v>0.84930000000000005</v>
      </c>
      <c r="J98" s="322">
        <f>VLOOKUP($A98&amp;"GCP LF",'E11 - 2013 09 Final'!$A$46:$P$1775,$J$93,FALSE)</f>
        <v>0.86350000000000005</v>
      </c>
      <c r="K98" s="322">
        <f>VLOOKUP($A98&amp;"GCP LF",'E11 - 2013 09 Final'!$A$46:$P$1775,$K$93,FALSE)</f>
        <v>0.81010000000000004</v>
      </c>
      <c r="L98" s="322">
        <f>VLOOKUP($A98&amp;"GCP LF",'E11 - 2013 09 Final'!$A$46:$P$1775,$L$93,FALSE)</f>
        <v>0.879</v>
      </c>
      <c r="M98" s="322">
        <f>VLOOKUP($A98&amp;"GCP LF",'E11 - 2013 09 Final'!$A$46:$P$1775,$M$93,FALSE)</f>
        <v>0.86329999999999996</v>
      </c>
      <c r="N98" s="322">
        <f>VLOOKUP($A98&amp;"GCP LF",'E11 - 2013 09 Final'!$A$46:$P$1775,$N$93,FALSE)</f>
        <v>0.84619999999999995</v>
      </c>
      <c r="O98" s="117"/>
      <c r="P98" s="323"/>
    </row>
    <row r="99" spans="1:16">
      <c r="A99" t="s">
        <v>629</v>
      </c>
      <c r="B99" s="43" t="s">
        <v>49</v>
      </c>
      <c r="C99" s="322">
        <f>VLOOKUP($A99&amp;"GCP LF",'E11 - 2013 09 Final'!$A$46:$P$1775,$C$93,FALSE)</f>
        <v>0.60189999999999999</v>
      </c>
      <c r="D99" s="322">
        <f>VLOOKUP($A99&amp;"GCP LF",'E11 - 2013 09 Final'!$A$46:$P$1775,$D$93,FALSE)</f>
        <v>0.59130000000000005</v>
      </c>
      <c r="E99" s="322">
        <f>VLOOKUP($A99&amp;"GCP LF",'E11 - 2013 09 Final'!$A$46:$P$1775,$E$93,FALSE)</f>
        <v>0.60760000000000003</v>
      </c>
      <c r="F99" s="322">
        <f>VLOOKUP($A99&amp;"GCP LF",'E11 - 2013 09 Final'!$A$46:$P$1775,$F$93,FALSE)</f>
        <v>0.56769999999999998</v>
      </c>
      <c r="G99" s="322">
        <f>VLOOKUP($A99&amp;"GCP LF",'E11 - 2013 09 Final'!$A$46:$P$1775,$G$93,FALSE)</f>
        <v>0.58489999999999998</v>
      </c>
      <c r="H99" s="322">
        <f>VLOOKUP($A99&amp;"GCP LF",'E11 - 2013 09 Final'!$A$46:$P$1775,$H$93,FALSE)</f>
        <v>0.59519999999999995</v>
      </c>
      <c r="I99" s="322">
        <f>VLOOKUP($A99&amp;"GCP LF",'E11 - 2013 09 Final'!$A$46:$P$1775,$I$93,FALSE)</f>
        <v>0.59019999999999995</v>
      </c>
      <c r="J99" s="322">
        <f>VLOOKUP($A99&amp;"GCP LF",'E11 - 2013 09 Final'!$A$46:$P$1775,$J$93,FALSE)</f>
        <v>0.61319999999999997</v>
      </c>
      <c r="K99" s="322">
        <f>VLOOKUP($A99&amp;"GCP LF",'E11 - 2013 09 Final'!$A$46:$P$1775,$K$93,FALSE)</f>
        <v>0.58309999999999995</v>
      </c>
      <c r="L99" s="322">
        <f>VLOOKUP($A99&amp;"GCP LF",'E11 - 2013 09 Final'!$A$46:$P$1775,$L$93,FALSE)</f>
        <v>0.59099999999999997</v>
      </c>
      <c r="M99" s="322">
        <f>VLOOKUP($A99&amp;"GCP LF",'E11 - 2013 09 Final'!$A$46:$P$1775,$M$93,FALSE)</f>
        <v>0.58779999999999999</v>
      </c>
      <c r="N99" s="322">
        <f>VLOOKUP($A99&amp;"GCP LF",'E11 - 2013 09 Final'!$A$46:$P$1775,$N$93,FALSE)</f>
        <v>0.5655</v>
      </c>
      <c r="O99" s="117"/>
      <c r="P99" s="323"/>
    </row>
    <row r="100" spans="1:16">
      <c r="A100" t="s">
        <v>637</v>
      </c>
      <c r="B100" s="46" t="s">
        <v>325</v>
      </c>
      <c r="C100" s="322">
        <f>VLOOKUP($A100&amp;"GCP LF",'E11 - 2013 09 Final'!$A$46:$P$1775,$C$93,FALSE)</f>
        <v>0.9879</v>
      </c>
      <c r="D100" s="322">
        <f>VLOOKUP($A100&amp;"GCP LF",'E11 - 2013 09 Final'!$A$46:$P$1775,$D$93,FALSE)</f>
        <v>0.98080000000000001</v>
      </c>
      <c r="E100" s="322">
        <f>VLOOKUP($A100&amp;"GCP LF",'E11 - 2013 09 Final'!$A$46:$P$1775,$E$93,FALSE)</f>
        <v>0.96250000000000002</v>
      </c>
      <c r="F100" s="322">
        <f>VLOOKUP($A100&amp;"GCP LF",'E11 - 2013 09 Final'!$A$46:$P$1775,$F$93,FALSE)</f>
        <v>0.97919999999999996</v>
      </c>
      <c r="G100" s="322">
        <f>VLOOKUP($A100&amp;"GCP LF",'E11 - 2013 09 Final'!$A$46:$P$1775,$G$93,FALSE)</f>
        <v>0.97370000000000001</v>
      </c>
      <c r="H100" s="322">
        <f>VLOOKUP($A100&amp;"GCP LF",'E11 - 2013 09 Final'!$A$46:$P$1775,$H$93,FALSE)</f>
        <v>0.98450000000000004</v>
      </c>
      <c r="I100" s="322">
        <f>VLOOKUP($A100&amp;"GCP LF",'E11 - 2013 09 Final'!$A$46:$P$1775,$I$93,FALSE)</f>
        <v>0.98499999999999999</v>
      </c>
      <c r="J100" s="322">
        <f>VLOOKUP($A100&amp;"GCP LF",'E11 - 2013 09 Final'!$A$46:$P$1775,$J$93,FALSE)</f>
        <v>0.97509999999999997</v>
      </c>
      <c r="K100" s="322">
        <f>VLOOKUP($A100&amp;"GCP LF",'E11 - 2013 09 Final'!$A$46:$P$1775,$K$93,FALSE)</f>
        <v>0.9849</v>
      </c>
      <c r="L100" s="322">
        <f>VLOOKUP($A100&amp;"GCP LF",'E11 - 2013 09 Final'!$A$46:$P$1775,$L$93,FALSE)</f>
        <v>0.98980000000000001</v>
      </c>
      <c r="M100" s="322">
        <f>VLOOKUP($A100&amp;"GCP LF",'E11 - 2013 09 Final'!$A$46:$P$1775,$M$93,FALSE)</f>
        <v>0.9839</v>
      </c>
      <c r="N100" s="322">
        <f>VLOOKUP($A100&amp;"GCP LF",'E11 - 2013 09 Final'!$A$46:$P$1775,$N$93,FALSE)</f>
        <v>0.98399999999999999</v>
      </c>
      <c r="O100" s="117"/>
      <c r="P100" s="323"/>
    </row>
    <row r="101" spans="1:16">
      <c r="A101" t="s">
        <v>991</v>
      </c>
      <c r="B101" s="43" t="s">
        <v>67</v>
      </c>
      <c r="C101" s="322">
        <f>VLOOKUP($A101&amp;"GCP LF",'E11 - 2013 09 Final'!$A$46:$P$1775,$C$93,FALSE)</f>
        <v>0.70630000000000004</v>
      </c>
      <c r="D101" s="322">
        <f>VLOOKUP($A101&amp;"GCP LF",'E11 - 2013 09 Final'!$A$46:$P$1775,$D$93,FALSE)</f>
        <v>0.68330000000000002</v>
      </c>
      <c r="E101" s="322">
        <f>VLOOKUP($A101&amp;"GCP LF",'E11 - 2013 09 Final'!$A$46:$P$1775,$E$93,FALSE)</f>
        <v>0.68210000000000004</v>
      </c>
      <c r="F101" s="322">
        <f>VLOOKUP($A101&amp;"GCP LF",'E11 - 2013 09 Final'!$A$46:$P$1775,$F$93,FALSE)</f>
        <v>0.69910000000000005</v>
      </c>
      <c r="G101" s="322">
        <f>VLOOKUP($A101&amp;"GCP LF",'E11 - 2013 09 Final'!$A$46:$P$1775,$G$93,FALSE)</f>
        <v>0.70609999999999995</v>
      </c>
      <c r="H101" s="322">
        <f>VLOOKUP($A101&amp;"GCP LF",'E11 - 2013 09 Final'!$A$46:$P$1775,$H$93,FALSE)</f>
        <v>0.71030000000000004</v>
      </c>
      <c r="I101" s="322">
        <f>VLOOKUP($A101&amp;"GCP LF",'E11 - 2013 09 Final'!$A$46:$P$1775,$I$93,FALSE)</f>
        <v>0.71519999999999995</v>
      </c>
      <c r="J101" s="322">
        <f>VLOOKUP($A101&amp;"GCP LF",'E11 - 2013 09 Final'!$A$46:$P$1775,$J$93,FALSE)</f>
        <v>0.71850000000000003</v>
      </c>
      <c r="K101" s="322">
        <f>VLOOKUP($A101&amp;"GCP LF",'E11 - 2013 09 Final'!$A$46:$P$1775,$K$93,FALSE)</f>
        <v>0.69940000000000002</v>
      </c>
      <c r="L101" s="322">
        <f>VLOOKUP($A101&amp;"GCP LF",'E11 - 2013 09 Final'!$A$46:$P$1775,$L$93,FALSE)</f>
        <v>0.69930000000000003</v>
      </c>
      <c r="M101" s="322">
        <f>VLOOKUP($A101&amp;"GCP LF",'E11 - 2013 09 Final'!$A$46:$P$1775,$M$93,FALSE)</f>
        <v>0.68540000000000001</v>
      </c>
      <c r="N101" s="322">
        <f>VLOOKUP($A101&amp;"GCP LF",'E11 - 2013 09 Final'!$A$46:$P$1775,$N$93,FALSE)</f>
        <v>0.68959999999999999</v>
      </c>
      <c r="O101" s="117"/>
      <c r="P101" s="323"/>
    </row>
    <row r="102" spans="1:16">
      <c r="A102" t="s">
        <v>994</v>
      </c>
      <c r="B102" s="43" t="s">
        <v>68</v>
      </c>
      <c r="C102" s="322">
        <f>VLOOKUP($A102&amp;"GCP LF",'E11 - 2013 09 Final'!$A$46:$P$1775,$C$93,FALSE)</f>
        <v>0.64449999999999996</v>
      </c>
      <c r="D102" s="322">
        <f>VLOOKUP($A102&amp;"GCP LF",'E11 - 2013 09 Final'!$A$46:$P$1775,$D$93,FALSE)</f>
        <v>0.62819999999999998</v>
      </c>
      <c r="E102" s="322">
        <f>VLOOKUP($A102&amp;"GCP LF",'E11 - 2013 09 Final'!$A$46:$P$1775,$E$93,FALSE)</f>
        <v>0.62309999999999999</v>
      </c>
      <c r="F102" s="322">
        <f>VLOOKUP($A102&amp;"GCP LF",'E11 - 2013 09 Final'!$A$46:$P$1775,$F$93,FALSE)</f>
        <v>0.67090000000000005</v>
      </c>
      <c r="G102" s="322">
        <f>VLOOKUP($A102&amp;"GCP LF",'E11 - 2013 09 Final'!$A$46:$P$1775,$G$93,FALSE)</f>
        <v>0.67169999999999996</v>
      </c>
      <c r="H102" s="322">
        <f>VLOOKUP($A102&amp;"GCP LF",'E11 - 2013 09 Final'!$A$46:$P$1775,$H$93,FALSE)</f>
        <v>0.69089999999999996</v>
      </c>
      <c r="I102" s="322">
        <f>VLOOKUP($A102&amp;"GCP LF",'E11 - 2013 09 Final'!$A$46:$P$1775,$I$93,FALSE)</f>
        <v>0.71899999999999997</v>
      </c>
      <c r="J102" s="322">
        <f>VLOOKUP($A102&amp;"GCP LF",'E11 - 2013 09 Final'!$A$46:$P$1775,$J$93,FALSE)</f>
        <v>0.68149999999999999</v>
      </c>
      <c r="K102" s="322">
        <f>VLOOKUP($A102&amp;"GCP LF",'E11 - 2013 09 Final'!$A$46:$P$1775,$K$93,FALSE)</f>
        <v>0.66669999999999996</v>
      </c>
      <c r="L102" s="322">
        <f>VLOOKUP($A102&amp;"GCP LF",'E11 - 2013 09 Final'!$A$46:$P$1775,$L$93,FALSE)</f>
        <v>0.66749999999999998</v>
      </c>
      <c r="M102" s="322">
        <f>VLOOKUP($A102&amp;"GCP LF",'E11 - 2013 09 Final'!$A$46:$P$1775,$M$93,FALSE)</f>
        <v>0.63519999999999999</v>
      </c>
      <c r="N102" s="322">
        <f>VLOOKUP($A102&amp;"GCP LF",'E11 - 2013 09 Final'!$A$46:$P$1775,$N$93,FALSE)</f>
        <v>0.62129999999999996</v>
      </c>
      <c r="O102" s="117"/>
      <c r="P102" s="323"/>
    </row>
    <row r="103" spans="1:16">
      <c r="A103" t="s">
        <v>710</v>
      </c>
      <c r="B103" s="43" t="s">
        <v>69</v>
      </c>
      <c r="C103" s="322">
        <f>VLOOKUP($A103&amp;"GCP LF",'E11 - 2013 09 Final'!$A$46:$P$1775,$C$93,FALSE)</f>
        <v>0.79859999999999998</v>
      </c>
      <c r="D103" s="322">
        <f>VLOOKUP($A103&amp;"GCP LF",'E11 - 2013 09 Final'!$A$46:$P$1775,$D$93,FALSE)</f>
        <v>0.7802</v>
      </c>
      <c r="E103" s="322">
        <f>VLOOKUP($A103&amp;"GCP LF",'E11 - 2013 09 Final'!$A$46:$P$1775,$E$93,FALSE)</f>
        <v>0.78549999999999998</v>
      </c>
      <c r="F103" s="322">
        <f>VLOOKUP($A103&amp;"GCP LF",'E11 - 2013 09 Final'!$A$46:$P$1775,$F$93,FALSE)</f>
        <v>0.81640000000000001</v>
      </c>
      <c r="G103" s="322">
        <f>VLOOKUP($A103&amp;"GCP LF",'E11 - 2013 09 Final'!$A$46:$P$1775,$G$93,FALSE)</f>
        <v>0.82699999999999996</v>
      </c>
      <c r="H103" s="322">
        <f>VLOOKUP($A103&amp;"GCP LF",'E11 - 2013 09 Final'!$A$46:$P$1775,$H$93,FALSE)</f>
        <v>0.91520000000000001</v>
      </c>
      <c r="I103" s="322">
        <f>VLOOKUP($A103&amp;"GCP LF",'E11 - 2013 09 Final'!$A$46:$P$1775,$I$93,FALSE)</f>
        <v>0.86319999999999997</v>
      </c>
      <c r="J103" s="322">
        <f>VLOOKUP($A103&amp;"GCP LF",'E11 - 2013 09 Final'!$A$46:$P$1775,$J$93,FALSE)</f>
        <v>0.9163</v>
      </c>
      <c r="K103" s="322">
        <f>VLOOKUP($A103&amp;"GCP LF",'E11 - 2013 09 Final'!$A$46:$P$1775,$K$93,FALSE)</f>
        <v>0.83409999999999995</v>
      </c>
      <c r="L103" s="322">
        <f>VLOOKUP($A103&amp;"GCP LF",'E11 - 2013 09 Final'!$A$46:$P$1775,$L$93,FALSE)</f>
        <v>0.83399999999999996</v>
      </c>
      <c r="M103" s="322">
        <f>VLOOKUP($A103&amp;"GCP LF",'E11 - 2013 09 Final'!$A$46:$P$1775,$M$93,FALSE)</f>
        <v>0.80779999999999996</v>
      </c>
      <c r="N103" s="322">
        <f>VLOOKUP($A103&amp;"GCP LF",'E11 - 2013 09 Final'!$A$46:$P$1775,$N$93,FALSE)</f>
        <v>0.78949999999999998</v>
      </c>
      <c r="O103" s="117"/>
      <c r="P103" s="323"/>
    </row>
    <row r="104" spans="1:16">
      <c r="A104" t="s">
        <v>714</v>
      </c>
      <c r="B104" s="43" t="s">
        <v>52</v>
      </c>
      <c r="C104" s="322">
        <f>VLOOKUP($A104&amp;"GCP LF",'E11 - 2013 09 Final'!$A$46:$P$1775,$C$93,FALSE)</f>
        <v>0.71609999999999996</v>
      </c>
      <c r="D104" s="322">
        <f>VLOOKUP($A104&amp;"GCP LF",'E11 - 2013 09 Final'!$A$46:$P$1775,$D$93,FALSE)</f>
        <v>0.63780000000000003</v>
      </c>
      <c r="E104" s="322">
        <f>VLOOKUP($A104&amp;"GCP LF",'E11 - 2013 09 Final'!$A$46:$P$1775,$E$93,FALSE)</f>
        <v>0.64229999999999998</v>
      </c>
      <c r="F104" s="322">
        <f>VLOOKUP($A104&amp;"GCP LF",'E11 - 2013 09 Final'!$A$46:$P$1775,$F$93,FALSE)</f>
        <v>0.65239999999999998</v>
      </c>
      <c r="G104" s="322">
        <f>VLOOKUP($A104&amp;"GCP LF",'E11 - 2013 09 Final'!$A$46:$P$1775,$G$93,FALSE)</f>
        <v>0.74990000000000001</v>
      </c>
      <c r="H104" s="322">
        <f>VLOOKUP($A104&amp;"GCP LF",'E11 - 2013 09 Final'!$A$46:$P$1775,$H$93,FALSE)</f>
        <v>0.56179999999999997</v>
      </c>
      <c r="I104" s="322">
        <f>VLOOKUP($A104&amp;"GCP LF",'E11 - 2013 09 Final'!$A$46:$P$1775,$I$93,FALSE)</f>
        <v>0.6925</v>
      </c>
      <c r="J104" s="322">
        <f>VLOOKUP($A104&amp;"GCP LF",'E11 - 2013 09 Final'!$A$46:$P$1775,$J$93,FALSE)</f>
        <v>0.65610000000000002</v>
      </c>
      <c r="K104" s="322">
        <f>VLOOKUP($A104&amp;"GCP LF",'E11 - 2013 09 Final'!$A$46:$P$1775,$K$93,FALSE)</f>
        <v>0.64739999999999998</v>
      </c>
      <c r="L104" s="322">
        <f>VLOOKUP($A104&amp;"GCP LF",'E11 - 2013 09 Final'!$A$46:$P$1775,$L$93,FALSE)</f>
        <v>0.69650000000000001</v>
      </c>
      <c r="M104" s="322">
        <f>VLOOKUP($A104&amp;"GCP LF",'E11 - 2013 09 Final'!$A$46:$P$1775,$M$93,FALSE)</f>
        <v>0.67930000000000001</v>
      </c>
      <c r="N104" s="322">
        <f>VLOOKUP($A104&amp;"GCP LF",'E11 - 2013 09 Final'!$A$46:$P$1775,$N$93,FALSE)</f>
        <v>0.68620000000000003</v>
      </c>
      <c r="O104" s="117"/>
      <c r="P104" s="323"/>
    </row>
    <row r="105" spans="1:16">
      <c r="A105" t="s">
        <v>15</v>
      </c>
      <c r="B105" s="213" t="s">
        <v>15</v>
      </c>
      <c r="C105" s="322">
        <f>VLOOKUP($A105&amp;"GCP LF",'E11 - 2013 09 Final'!$A$46:$P$1775,$C$93,FALSE)</f>
        <v>0.64729999999999999</v>
      </c>
      <c r="D105" s="322">
        <f>VLOOKUP($A105&amp;"GCP LF",'E11 - 2013 09 Final'!$A$46:$P$1775,$D$93,FALSE)</f>
        <v>0.63029999999999997</v>
      </c>
      <c r="E105" s="322">
        <f>VLOOKUP($A105&amp;"GCP LF",'E11 - 2013 09 Final'!$A$46:$P$1775,$E$93,FALSE)</f>
        <v>0.63849999999999996</v>
      </c>
      <c r="F105" s="322">
        <f>VLOOKUP($A105&amp;"GCP LF",'E11 - 2013 09 Final'!$A$46:$P$1775,$F$93,FALSE)</f>
        <v>0.66020000000000001</v>
      </c>
      <c r="G105" s="322">
        <f>VLOOKUP($A105&amp;"GCP LF",'E11 - 2013 09 Final'!$A$46:$P$1775,$G$93,FALSE)</f>
        <v>0.6593</v>
      </c>
      <c r="H105" s="322">
        <f>VLOOKUP($A105&amp;"GCP LF",'E11 - 2013 09 Final'!$A$46:$P$1775,$H$93,FALSE)</f>
        <v>0.62839999999999996</v>
      </c>
      <c r="I105" s="322">
        <f>VLOOKUP($A105&amp;"GCP LF",'E11 - 2013 09 Final'!$A$46:$P$1775,$I$93,FALSE)</f>
        <v>0.64300000000000002</v>
      </c>
      <c r="J105" s="322">
        <f>VLOOKUP($A105&amp;"GCP LF",'E11 - 2013 09 Final'!$A$46:$P$1775,$J$93,FALSE)</f>
        <v>0.66879999999999995</v>
      </c>
      <c r="K105" s="322">
        <f>VLOOKUP($A105&amp;"GCP LF",'E11 - 2013 09 Final'!$A$46:$P$1775,$K$93,FALSE)</f>
        <v>0.6452</v>
      </c>
      <c r="L105" s="322">
        <f>VLOOKUP($A105&amp;"GCP LF",'E11 - 2013 09 Final'!$A$46:$P$1775,$L$93,FALSE)</f>
        <v>0.66200000000000003</v>
      </c>
      <c r="M105" s="322">
        <f>VLOOKUP($A105&amp;"GCP LF",'E11 - 2013 09 Final'!$A$46:$P$1775,$M$93,FALSE)</f>
        <v>0.63380000000000003</v>
      </c>
      <c r="N105" s="322">
        <f>VLOOKUP($A105&amp;"GCP LF",'E11 - 2013 09 Final'!$A$46:$P$1775,$N$93,FALSE)</f>
        <v>0.63100000000000001</v>
      </c>
      <c r="O105" s="117"/>
      <c r="P105" s="323"/>
    </row>
    <row r="106" spans="1:16">
      <c r="A106" t="s">
        <v>19</v>
      </c>
      <c r="B106" s="43" t="s">
        <v>56</v>
      </c>
      <c r="C106" s="322">
        <f>VLOOKUP($A106&amp;"GCP LF",'E11 - 2013 09 Final'!$A$46:$P$1775,$C$93,FALSE)</f>
        <v>0.55220000000000002</v>
      </c>
      <c r="D106" s="322">
        <f>VLOOKUP($A106&amp;"GCP LF",'E11 - 2013 09 Final'!$A$46:$P$1775,$D$93,FALSE)</f>
        <v>0.53010000000000002</v>
      </c>
      <c r="E106" s="322">
        <f>VLOOKUP($A106&amp;"GCP LF",'E11 - 2013 09 Final'!$A$46:$P$1775,$E$93,FALSE)</f>
        <v>0.4995</v>
      </c>
      <c r="F106" s="322">
        <f>VLOOKUP($A106&amp;"GCP LF",'E11 - 2013 09 Final'!$A$46:$P$1775,$F$93,FALSE)</f>
        <v>0.46839999999999998</v>
      </c>
      <c r="G106" s="322">
        <f>VLOOKUP($A106&amp;"GCP LF",'E11 - 2013 09 Final'!$A$46:$P$1775,$G$93,FALSE)</f>
        <v>0.4425</v>
      </c>
      <c r="H106" s="322">
        <f>VLOOKUP($A106&amp;"GCP LF",'E11 - 2013 09 Final'!$A$46:$P$1775,$H$93,FALSE)</f>
        <v>0.42980000000000002</v>
      </c>
      <c r="I106" s="322">
        <f>VLOOKUP($A106&amp;"GCP LF",'E11 - 2013 09 Final'!$A$46:$P$1775,$I$93,FALSE)</f>
        <v>0.43530000000000002</v>
      </c>
      <c r="J106" s="322">
        <f>VLOOKUP($A106&amp;"GCP LF",'E11 - 2013 09 Final'!$A$46:$P$1775,$J$93,FALSE)</f>
        <v>0.45689999999999997</v>
      </c>
      <c r="K106" s="322">
        <f>VLOOKUP($A106&amp;"GCP LF",'E11 - 2013 09 Final'!$A$46:$P$1775,$K$93,FALSE)</f>
        <v>0.48670000000000002</v>
      </c>
      <c r="L106" s="322">
        <f>VLOOKUP($A106&amp;"GCP LF",'E11 - 2013 09 Final'!$A$46:$P$1775,$L$93,FALSE)</f>
        <v>0.51829999999999998</v>
      </c>
      <c r="M106" s="322">
        <f>VLOOKUP($A106&amp;"GCP LF",'E11 - 2013 09 Final'!$A$46:$P$1775,$M$93,FALSE)</f>
        <v>0.54500000000000004</v>
      </c>
      <c r="N106" s="322">
        <f>VLOOKUP($A106&amp;"GCP LF",'E11 - 2013 09 Final'!$A$46:$P$1775,$N$93,FALSE)</f>
        <v>0.55859999999999999</v>
      </c>
      <c r="O106" s="117"/>
      <c r="P106" s="323"/>
    </row>
    <row r="107" spans="1:16">
      <c r="A107" t="s">
        <v>22</v>
      </c>
      <c r="B107" s="43" t="s">
        <v>57</v>
      </c>
      <c r="C107" s="322">
        <f>VLOOKUP($A107&amp;"GCP LF",'E11 - 2013 09 Final'!$A$46:$P$1775,$C$93,FALSE)</f>
        <v>0.1502</v>
      </c>
      <c r="D107" s="322">
        <f>VLOOKUP($A107&amp;"GCP LF",'E11 - 2013 09 Final'!$A$46:$P$1775,$D$93,FALSE)</f>
        <v>0.13950000000000001</v>
      </c>
      <c r="E107" s="322">
        <f>VLOOKUP($A107&amp;"GCP LF",'E11 - 2013 09 Final'!$A$46:$P$1775,$E$93,FALSE)</f>
        <v>0.1173</v>
      </c>
      <c r="F107" s="322">
        <f>VLOOKUP($A107&amp;"GCP LF",'E11 - 2013 09 Final'!$A$46:$P$1775,$F$93,FALSE)</f>
        <v>0.13650000000000001</v>
      </c>
      <c r="G107" s="322">
        <f>VLOOKUP($A107&amp;"GCP LF",'E11 - 2013 09 Final'!$A$46:$P$1775,$G$93,FALSE)</f>
        <v>0.13869999999999999</v>
      </c>
      <c r="H107" s="322">
        <f>VLOOKUP($A107&amp;"GCP LF",'E11 - 2013 09 Final'!$A$46:$P$1775,$H$93,FALSE)</f>
        <v>0.18509999999999999</v>
      </c>
      <c r="I107" s="322">
        <f>VLOOKUP($A107&amp;"GCP LF",'E11 - 2013 09 Final'!$A$46:$P$1775,$I$93,FALSE)</f>
        <v>0.18429999999999999</v>
      </c>
      <c r="J107" s="322">
        <f>VLOOKUP($A107&amp;"GCP LF",'E11 - 2013 09 Final'!$A$46:$P$1775,$J$93,FALSE)</f>
        <v>0.16489999999999999</v>
      </c>
      <c r="K107" s="322">
        <f>VLOOKUP($A107&amp;"GCP LF",'E11 - 2013 09 Final'!$A$46:$P$1775,$K$93,FALSE)</f>
        <v>0.14269999999999999</v>
      </c>
      <c r="L107" s="322">
        <f>VLOOKUP($A107&amp;"GCP LF",'E11 - 2013 09 Final'!$A$46:$P$1775,$L$93,FALSE)</f>
        <v>0.14149999999999999</v>
      </c>
      <c r="M107" s="322">
        <f>VLOOKUP($A107&amp;"GCP LF",'E11 - 2013 09 Final'!$A$46:$P$1775,$M$93,FALSE)</f>
        <v>0.13009999999999999</v>
      </c>
      <c r="N107" s="322">
        <f>VLOOKUP($A107&amp;"GCP LF",'E11 - 2013 09 Final'!$A$46:$P$1775,$N$93,FALSE)</f>
        <v>0.13739999999999999</v>
      </c>
      <c r="O107" s="117"/>
      <c r="P107" s="323"/>
    </row>
    <row r="108" spans="1:16">
      <c r="A108" t="s">
        <v>684</v>
      </c>
      <c r="B108" s="43" t="s">
        <v>48</v>
      </c>
      <c r="C108" s="322">
        <f>VLOOKUP($A108&amp;"GCP LF",'E11 - 2013 09 Final'!$A$46:$P$1775,$C$93,FALSE)</f>
        <v>0.62490000000000001</v>
      </c>
      <c r="D108" s="322">
        <f>VLOOKUP($A108&amp;"GCP LF",'E11 - 2013 09 Final'!$A$46:$P$1775,$D$93,FALSE)</f>
        <v>0.55979999999999996</v>
      </c>
      <c r="E108" s="322">
        <f>VLOOKUP($A108&amp;"GCP LF",'E11 - 2013 09 Final'!$A$46:$P$1775,$E$93,FALSE)</f>
        <v>0.53979999999999995</v>
      </c>
      <c r="F108" s="322">
        <f>VLOOKUP($A108&amp;"GCP LF",'E11 - 2013 09 Final'!$A$46:$P$1775,$F$93,FALSE)</f>
        <v>0.59519999999999995</v>
      </c>
      <c r="G108" s="322">
        <f>VLOOKUP($A108&amp;"GCP LF",'E11 - 2013 09 Final'!$A$46:$P$1775,$G$93,FALSE)</f>
        <v>0.57379999999999998</v>
      </c>
      <c r="H108" s="322">
        <f>VLOOKUP($A108&amp;"GCP LF",'E11 - 2013 09 Final'!$A$46:$P$1775,$H$93,FALSE)</f>
        <v>0.62070000000000003</v>
      </c>
      <c r="I108" s="322">
        <f>VLOOKUP($A108&amp;"GCP LF",'E11 - 2013 09 Final'!$A$46:$P$1775,$I$93,FALSE)</f>
        <v>0.64249999999999996</v>
      </c>
      <c r="J108" s="322">
        <f>VLOOKUP($A108&amp;"GCP LF",'E11 - 2013 09 Final'!$A$46:$P$1775,$J$93,FALSE)</f>
        <v>0.63690000000000002</v>
      </c>
      <c r="K108" s="322">
        <f>VLOOKUP($A108&amp;"GCP LF",'E11 - 2013 09 Final'!$A$46:$P$1775,$K$93,FALSE)</f>
        <v>0.61680000000000001</v>
      </c>
      <c r="L108" s="322">
        <f>VLOOKUP($A108&amp;"GCP LF",'E11 - 2013 09 Final'!$A$46:$P$1775,$L$93,FALSE)</f>
        <v>0.59909999999999997</v>
      </c>
      <c r="M108" s="322">
        <f>VLOOKUP($A108&amp;"GCP LF",'E11 - 2013 09 Final'!$A$46:$P$1775,$M$93,FALSE)</f>
        <v>0.60329999999999995</v>
      </c>
      <c r="N108" s="322">
        <f>VLOOKUP($A108&amp;"GCP LF",'E11 - 2013 09 Final'!$A$46:$P$1775,$N$93,FALSE)</f>
        <v>0.61660000000000004</v>
      </c>
      <c r="O108" s="117"/>
      <c r="P108" s="323"/>
    </row>
    <row r="109" spans="1:16">
      <c r="A109" t="s">
        <v>35</v>
      </c>
      <c r="B109" s="43" t="s">
        <v>53</v>
      </c>
      <c r="C109" s="322">
        <f>VLOOKUP($A109&amp;"GCP LF",'E11 - 2013 09 Final'!$A$46:$P$1775,$C$93,FALSE)</f>
        <v>0.55220000000000002</v>
      </c>
      <c r="D109" s="322">
        <f>VLOOKUP($A109&amp;"GCP LF",'E11 - 2013 09 Final'!$A$46:$P$1775,$D$93,FALSE)</f>
        <v>0.53010000000000002</v>
      </c>
      <c r="E109" s="322">
        <f>VLOOKUP($A109&amp;"GCP LF",'E11 - 2013 09 Final'!$A$46:$P$1775,$E$93,FALSE)</f>
        <v>0.4995</v>
      </c>
      <c r="F109" s="322">
        <f>VLOOKUP($A109&amp;"GCP LF",'E11 - 2013 09 Final'!$A$46:$P$1775,$F$93,FALSE)</f>
        <v>0.46839999999999998</v>
      </c>
      <c r="G109" s="322">
        <f>VLOOKUP($A109&amp;"GCP LF",'E11 - 2013 09 Final'!$A$46:$P$1775,$G$93,FALSE)</f>
        <v>0.4425</v>
      </c>
      <c r="H109" s="322">
        <f>VLOOKUP($A109&amp;"GCP LF",'E11 - 2013 09 Final'!$A$46:$P$1775,$H$93,FALSE)</f>
        <v>0.42980000000000002</v>
      </c>
      <c r="I109" s="322">
        <f>VLOOKUP($A109&amp;"GCP LF",'E11 - 2013 09 Final'!$A$46:$P$1775,$I$93,FALSE)</f>
        <v>0.43530000000000002</v>
      </c>
      <c r="J109" s="322">
        <f>VLOOKUP($A109&amp;"GCP LF",'E11 - 2013 09 Final'!$A$46:$P$1775,$J$93,FALSE)</f>
        <v>0.45689999999999997</v>
      </c>
      <c r="K109" s="322">
        <f>VLOOKUP($A109&amp;"GCP LF",'E11 - 2013 09 Final'!$A$46:$P$1775,$K$93,FALSE)</f>
        <v>0.48670000000000002</v>
      </c>
      <c r="L109" s="322">
        <f>VLOOKUP($A109&amp;"GCP LF",'E11 - 2013 09 Final'!$A$46:$P$1775,$L$93,FALSE)</f>
        <v>0.51829999999999998</v>
      </c>
      <c r="M109" s="322">
        <f>VLOOKUP($A109&amp;"GCP LF",'E11 - 2013 09 Final'!$A$46:$P$1775,$M$93,FALSE)</f>
        <v>0.54500000000000004</v>
      </c>
      <c r="N109" s="322">
        <f>VLOOKUP($A109&amp;"GCP LF",'E11 - 2013 09 Final'!$A$46:$P$1775,$N$93,FALSE)</f>
        <v>0.55859999999999999</v>
      </c>
      <c r="O109" s="117"/>
      <c r="P109" s="323"/>
    </row>
    <row r="110" spans="1:16">
      <c r="A110" t="s">
        <v>38</v>
      </c>
      <c r="B110" s="43" t="s">
        <v>55</v>
      </c>
      <c r="C110" s="322">
        <f>VLOOKUP($A110&amp;"GCP LF",'E11 - 2013 09 Final'!$A$46:$P$1775,$C$93,FALSE)</f>
        <v>1</v>
      </c>
      <c r="D110" s="322">
        <f>VLOOKUP($A110&amp;"GCP LF",'E11 - 2013 09 Final'!$A$46:$P$1775,$D$93,FALSE)</f>
        <v>1</v>
      </c>
      <c r="E110" s="322">
        <f>VLOOKUP($A110&amp;"GCP LF",'E11 - 2013 09 Final'!$A$46:$P$1775,$E$93,FALSE)</f>
        <v>1</v>
      </c>
      <c r="F110" s="322">
        <f>VLOOKUP($A110&amp;"GCP LF",'E11 - 2013 09 Final'!$A$46:$P$1775,$F$93,FALSE)</f>
        <v>1</v>
      </c>
      <c r="G110" s="322">
        <f>VLOOKUP($A110&amp;"GCP LF",'E11 - 2013 09 Final'!$A$46:$P$1775,$G$93,FALSE)</f>
        <v>1</v>
      </c>
      <c r="H110" s="322">
        <f>VLOOKUP($A110&amp;"GCP LF",'E11 - 2013 09 Final'!$A$46:$P$1775,$H$93,FALSE)</f>
        <v>1</v>
      </c>
      <c r="I110" s="322">
        <f>VLOOKUP($A110&amp;"GCP LF",'E11 - 2013 09 Final'!$A$46:$P$1775,$I$93,FALSE)</f>
        <v>1</v>
      </c>
      <c r="J110" s="322">
        <f>VLOOKUP($A110&amp;"GCP LF",'E11 - 2013 09 Final'!$A$46:$P$1775,$J$93,FALSE)</f>
        <v>1</v>
      </c>
      <c r="K110" s="322">
        <f>VLOOKUP($A110&amp;"GCP LF",'E11 - 2013 09 Final'!$A$46:$P$1775,$K$93,FALSE)</f>
        <v>1</v>
      </c>
      <c r="L110" s="322">
        <f>VLOOKUP($A110&amp;"GCP LF",'E11 - 2013 09 Final'!$A$46:$P$1775,$L$93,FALSE)</f>
        <v>1</v>
      </c>
      <c r="M110" s="322">
        <f>VLOOKUP($A110&amp;"GCP LF",'E11 - 2013 09 Final'!$A$46:$P$1775,$M$93,FALSE)</f>
        <v>0.99860000000000004</v>
      </c>
      <c r="N110" s="322">
        <f>VLOOKUP($A110&amp;"GCP LF",'E11 - 2013 09 Final'!$A$46:$P$1775,$N$93,FALSE)</f>
        <v>1</v>
      </c>
      <c r="O110" s="117"/>
      <c r="P110" s="323"/>
    </row>
    <row r="111" spans="1:16">
      <c r="A111" t="s">
        <v>40</v>
      </c>
      <c r="B111" s="43" t="s">
        <v>87</v>
      </c>
      <c r="C111" s="322">
        <f>VLOOKUP($A111&amp;"GCP LF",'E11 - 2013 09 Final'!$A$46:$P$1775,$C$93,FALSE)</f>
        <v>0.33600000000000002</v>
      </c>
      <c r="D111" s="322">
        <f>VLOOKUP($A111&amp;"GCP LF",'E11 - 2013 09 Final'!$A$46:$P$1775,$D$93,FALSE)</f>
        <v>0.1038</v>
      </c>
      <c r="E111" s="322">
        <f>VLOOKUP($A111&amp;"GCP LF",'E11 - 2013 09 Final'!$A$46:$P$1775,$E$93,FALSE)</f>
        <v>0.28520000000000001</v>
      </c>
      <c r="F111" s="322">
        <f>VLOOKUP($A111&amp;"GCP LF",'E11 - 2013 09 Final'!$A$46:$P$1775,$F$93,FALSE)</f>
        <v>0.32279999999999998</v>
      </c>
      <c r="G111" s="322">
        <f>VLOOKUP($A111&amp;"GCP LF",'E11 - 2013 09 Final'!$A$46:$P$1775,$G$93,FALSE)</f>
        <v>0.3201</v>
      </c>
      <c r="H111" s="322">
        <f>VLOOKUP($A111&amp;"GCP LF",'E11 - 2013 09 Final'!$A$46:$P$1775,$H$93,FALSE)</f>
        <v>0.3745</v>
      </c>
      <c r="I111" s="322">
        <f>VLOOKUP($A111&amp;"GCP LF",'E11 - 2013 09 Final'!$A$46:$P$1775,$I$93,FALSE)</f>
        <v>0.27489999999999998</v>
      </c>
      <c r="J111" s="322">
        <f>VLOOKUP($A111&amp;"GCP LF",'E11 - 2013 09 Final'!$A$46:$P$1775,$J$93,FALSE)</f>
        <v>0.307</v>
      </c>
      <c r="K111" s="322">
        <f>VLOOKUP($A111&amp;"GCP LF",'E11 - 2013 09 Final'!$A$46:$P$1775,$K$93,FALSE)</f>
        <v>0.4385</v>
      </c>
      <c r="L111" s="322">
        <f>VLOOKUP($A111&amp;"GCP LF",'E11 - 2013 09 Final'!$A$46:$P$1775,$L$93,FALSE)</f>
        <v>0.40670000000000001</v>
      </c>
      <c r="M111" s="322">
        <f>VLOOKUP($A111&amp;"GCP LF",'E11 - 2013 09 Final'!$A$46:$P$1775,$M$93,FALSE)</f>
        <v>0.25619999999999998</v>
      </c>
      <c r="N111" s="322">
        <f>VLOOKUP($A111&amp;"GCP LF",'E11 - 2013 09 Final'!$A$46:$P$1775,$N$93,FALSE)</f>
        <v>0.4299</v>
      </c>
      <c r="O111" s="117"/>
      <c r="P111" s="323"/>
    </row>
    <row r="112" spans="1:16">
      <c r="A112" t="s">
        <v>45</v>
      </c>
      <c r="B112" s="43" t="s">
        <v>88</v>
      </c>
      <c r="C112" s="322">
        <f>VLOOKUP($A112&amp;"GCP LF",'E11 - 2013 09 Final'!$A$46:$P$1775,$C$93,FALSE)</f>
        <v>0.2656</v>
      </c>
      <c r="D112" s="322">
        <f>VLOOKUP($A112&amp;"GCP LF",'E11 - 2013 09 Final'!$A$46:$P$1775,$D$93,FALSE)</f>
        <v>0.28520000000000001</v>
      </c>
      <c r="E112" s="322">
        <f>VLOOKUP($A112&amp;"GCP LF",'E11 - 2013 09 Final'!$A$46:$P$1775,$E$93,FALSE)</f>
        <v>0.22670000000000001</v>
      </c>
      <c r="F112" s="322">
        <f>VLOOKUP($A112&amp;"GCP LF",'E11 - 2013 09 Final'!$A$46:$P$1775,$F$93,FALSE)</f>
        <v>0.2969</v>
      </c>
      <c r="G112" s="322">
        <f>VLOOKUP($A112&amp;"GCP LF",'E11 - 2013 09 Final'!$A$46:$P$1775,$G$93,FALSE)</f>
        <v>0.29870000000000002</v>
      </c>
      <c r="H112" s="322">
        <f>VLOOKUP($A112&amp;"GCP LF",'E11 - 2013 09 Final'!$A$46:$P$1775,$H$93,FALSE)</f>
        <v>0.41360000000000002</v>
      </c>
      <c r="I112" s="322">
        <f>VLOOKUP($A112&amp;"GCP LF",'E11 - 2013 09 Final'!$A$46:$P$1775,$I$93,FALSE)</f>
        <v>0.4854</v>
      </c>
      <c r="J112" s="322">
        <f>VLOOKUP($A112&amp;"GCP LF",'E11 - 2013 09 Final'!$A$46:$P$1775,$J$93,FALSE)</f>
        <v>0.3301</v>
      </c>
      <c r="K112" s="322">
        <f>VLOOKUP($A112&amp;"GCP LF",'E11 - 2013 09 Final'!$A$46:$P$1775,$K$93,FALSE)</f>
        <v>0.2074</v>
      </c>
      <c r="L112" s="322">
        <f>VLOOKUP($A112&amp;"GCP LF",'E11 - 2013 09 Final'!$A$46:$P$1775,$L$93,FALSE)</f>
        <v>0.41270000000000001</v>
      </c>
      <c r="M112" s="322">
        <f>VLOOKUP($A112&amp;"GCP LF",'E11 - 2013 09 Final'!$A$46:$P$1775,$M$93,FALSE)</f>
        <v>0.23449999999999999</v>
      </c>
      <c r="N112" s="322">
        <f>VLOOKUP($A112&amp;"GCP LF",'E11 - 2013 09 Final'!$A$46:$P$1775,$N$93,FALSE)</f>
        <v>0.31590000000000001</v>
      </c>
      <c r="O112" s="117"/>
      <c r="P112" s="323"/>
    </row>
    <row r="113" spans="1:16">
      <c r="C113" s="48"/>
      <c r="D113" s="48"/>
      <c r="E113" s="48"/>
      <c r="F113" s="48"/>
      <c r="G113" s="48"/>
      <c r="H113" s="48"/>
      <c r="I113" s="48"/>
      <c r="J113" s="48"/>
      <c r="K113" s="48"/>
      <c r="L113" s="48"/>
      <c r="M113" s="48"/>
      <c r="N113" s="48"/>
      <c r="O113" s="324"/>
      <c r="P113" s="325"/>
    </row>
    <row r="114" spans="1:16">
      <c r="C114" s="48"/>
      <c r="D114" s="48"/>
      <c r="E114" s="48"/>
      <c r="F114" s="48"/>
      <c r="G114" s="48"/>
      <c r="H114" s="48"/>
      <c r="I114" s="48"/>
      <c r="J114" s="48"/>
      <c r="K114" s="48"/>
      <c r="L114" s="48"/>
      <c r="M114" s="48"/>
      <c r="N114" s="48"/>
      <c r="O114" s="324"/>
      <c r="P114" s="325"/>
    </row>
    <row r="115" spans="1:16">
      <c r="B115" s="42" t="s">
        <v>86</v>
      </c>
      <c r="C115" s="10"/>
      <c r="D115" s="10"/>
      <c r="E115" s="10"/>
      <c r="F115" s="10"/>
      <c r="G115" s="10"/>
      <c r="H115" s="10"/>
      <c r="I115" s="10"/>
      <c r="J115" s="10"/>
      <c r="K115" s="10"/>
      <c r="L115" s="10"/>
      <c r="M115" s="10"/>
      <c r="N115" s="10"/>
      <c r="O115" s="110"/>
      <c r="P115" s="110"/>
    </row>
    <row r="116" spans="1:16">
      <c r="A116" t="s">
        <v>600</v>
      </c>
      <c r="B116" t="s">
        <v>600</v>
      </c>
      <c r="C116" s="322">
        <f>VLOOKUP($A116&amp;"GCP LF",'E11 - 2013 09 Final'!$A$46:$P$1775,$C$93,FALSE)</f>
        <v>0.60629999999999995</v>
      </c>
      <c r="D116" s="322">
        <f>VLOOKUP($A116&amp;"GCP LF",'E11 - 2013 09 Final'!$A$46:$P$1775,$D$93,FALSE)</f>
        <v>0.59789999999999999</v>
      </c>
      <c r="E116" s="322">
        <f>VLOOKUP($A116&amp;"GCP LF",'E11 - 2013 09 Final'!$A$46:$P$1775,$E$93,FALSE)</f>
        <v>0.5887</v>
      </c>
      <c r="F116" s="322">
        <f>VLOOKUP($A116&amp;"GCP LF",'E11 - 2013 09 Final'!$A$46:$P$1775,$F$93,FALSE)</f>
        <v>0.6089</v>
      </c>
      <c r="G116" s="322">
        <f>VLOOKUP($A116&amp;"GCP LF",'E11 - 2013 09 Final'!$A$46:$P$1775,$G$93,FALSE)</f>
        <v>0.5615</v>
      </c>
      <c r="H116" s="322">
        <f>VLOOKUP($A116&amp;"GCP LF",'E11 - 2013 09 Final'!$A$46:$P$1775,$H$93,FALSE)</f>
        <v>0.65139999999999998</v>
      </c>
      <c r="I116" s="322">
        <f>VLOOKUP($A116&amp;"GCP LF",'E11 - 2013 09 Final'!$A$46:$P$1775,$I$93,FALSE)</f>
        <v>0.61329999999999996</v>
      </c>
      <c r="J116" s="322">
        <f>VLOOKUP($A116&amp;"GCP LF",'E11 - 2013 09 Final'!$A$46:$P$1775,$J$93,FALSE)</f>
        <v>0.62849999999999995</v>
      </c>
      <c r="K116" s="322">
        <f>VLOOKUP($A116&amp;"GCP LF",'E11 - 2013 09 Final'!$A$46:$P$1775,$K$93,FALSE)</f>
        <v>0.61599999999999999</v>
      </c>
      <c r="L116" s="322">
        <f>VLOOKUP($A116&amp;"GCP LF",'E11 - 2013 09 Final'!$A$46:$P$1775,$L$93,FALSE)</f>
        <v>0.55179999999999996</v>
      </c>
      <c r="M116" s="322">
        <f>VLOOKUP($A116&amp;"GCP LF",'E11 - 2013 09 Final'!$A$46:$P$1775,$M$93,FALSE)</f>
        <v>0.6472</v>
      </c>
      <c r="N116" s="322">
        <f>VLOOKUP($A116&amp;"GCP LF",'E11 - 2013 09 Final'!$A$46:$P$1775,$N$93,FALSE)</f>
        <v>0.61660000000000004</v>
      </c>
      <c r="O116" s="117"/>
      <c r="P116" s="323"/>
    </row>
    <row r="117" spans="1:16">
      <c r="A117" t="s">
        <v>245</v>
      </c>
      <c r="B117" t="s">
        <v>980</v>
      </c>
      <c r="C117" s="322">
        <f>VLOOKUP($A117&amp;"GCP LF",'E11 - 2013 09 Final'!$A$46:$P$1775,$C$93,FALSE)</f>
        <v>0.71289999999999998</v>
      </c>
      <c r="D117" s="322">
        <f>VLOOKUP($A117&amp;"GCP LF",'E11 - 2013 09 Final'!$A$46:$P$1775,$D$93,FALSE)</f>
        <v>0.66279999999999994</v>
      </c>
      <c r="E117" s="322">
        <f>VLOOKUP($A117&amp;"GCP LF",'E11 - 2013 09 Final'!$A$46:$P$1775,$E$93,FALSE)</f>
        <v>0.56669999999999998</v>
      </c>
      <c r="F117" s="322">
        <f>VLOOKUP($A117&amp;"GCP LF",'E11 - 2013 09 Final'!$A$46:$P$1775,$F$93,FALSE)</f>
        <v>0.67820000000000003</v>
      </c>
      <c r="G117" s="322">
        <f>VLOOKUP($A117&amp;"GCP LF",'E11 - 2013 09 Final'!$A$46:$P$1775,$G$93,FALSE)</f>
        <v>0.62029999999999996</v>
      </c>
      <c r="H117" s="322">
        <f>VLOOKUP($A117&amp;"GCP LF",'E11 - 2013 09 Final'!$A$46:$P$1775,$H$93,FALSE)</f>
        <v>0.70389999999999997</v>
      </c>
      <c r="I117" s="322">
        <f>VLOOKUP($A117&amp;"GCP LF",'E11 - 2013 09 Final'!$A$46:$P$1775,$I$93,FALSE)</f>
        <v>0.68620000000000003</v>
      </c>
      <c r="J117" s="322">
        <f>VLOOKUP($A117&amp;"GCP LF",'E11 - 2013 09 Final'!$A$46:$P$1775,$J$93,FALSE)</f>
        <v>0.7298</v>
      </c>
      <c r="K117" s="322">
        <f>VLOOKUP($A117&amp;"GCP LF",'E11 - 2013 09 Final'!$A$46:$P$1775,$K$93,FALSE)</f>
        <v>0.67459999999999998</v>
      </c>
      <c r="L117" s="322">
        <f>VLOOKUP($A117&amp;"GCP LF",'E11 - 2013 09 Final'!$A$46:$P$1775,$L$93,FALSE)</f>
        <v>0.68469999999999998</v>
      </c>
      <c r="M117" s="322">
        <f>VLOOKUP($A117&amp;"GCP LF",'E11 - 2013 09 Final'!$A$46:$P$1775,$M$93,FALSE)</f>
        <v>0.67469999999999997</v>
      </c>
      <c r="N117" s="322">
        <f>VLOOKUP($A117&amp;"GCP LF",'E11 - 2013 09 Final'!$A$46:$P$1775,$N$93,FALSE)</f>
        <v>0.67430000000000001</v>
      </c>
      <c r="O117" s="117"/>
      <c r="P117" s="323"/>
    </row>
    <row r="118" spans="1:16">
      <c r="A118" t="s">
        <v>242</v>
      </c>
      <c r="B118" t="s">
        <v>488</v>
      </c>
      <c r="C118" s="322">
        <f>VLOOKUP($A118&amp;"GCP LF",'E11 - 2013 09 Final'!$A$46:$P$1775,$C$93,FALSE)</f>
        <v>0.48120000000000002</v>
      </c>
      <c r="D118" s="322">
        <f>VLOOKUP($A118&amp;"GCP LF",'E11 - 2013 09 Final'!$A$46:$P$1775,$D$93,FALSE)</f>
        <v>0.51639999999999997</v>
      </c>
      <c r="E118" s="322">
        <f>VLOOKUP($A118&amp;"GCP LF",'E11 - 2013 09 Final'!$A$46:$P$1775,$E$93,FALSE)</f>
        <v>0.51139999999999997</v>
      </c>
      <c r="F118" s="322">
        <f>VLOOKUP($A118&amp;"GCP LF",'E11 - 2013 09 Final'!$A$46:$P$1775,$F$93,FALSE)</f>
        <v>0.53190000000000004</v>
      </c>
      <c r="G118" s="322">
        <f>VLOOKUP($A118&amp;"GCP LF",'E11 - 2013 09 Final'!$A$46:$P$1775,$G$93,FALSE)</f>
        <v>0.6008</v>
      </c>
      <c r="H118" s="322" t="str">
        <f>VLOOKUP($A118&amp;"GCP LF",'E11 - 2013 09 Final'!$A$46:$P$1775,$H$93,FALSE)</f>
        <v xml:space="preserve"> </v>
      </c>
      <c r="I118" s="322" t="str">
        <f>VLOOKUP($A118&amp;"GCP LF",'E11 - 2013 09 Final'!$A$46:$P$1775,$I$93,FALSE)</f>
        <v xml:space="preserve"> </v>
      </c>
      <c r="J118" s="322" t="str">
        <f>VLOOKUP($A118&amp;"GCP LF",'E11 - 2013 09 Final'!$A$46:$P$1775,$J$93,FALSE)</f>
        <v xml:space="preserve"> </v>
      </c>
      <c r="K118" s="322" t="str">
        <f>VLOOKUP($A118&amp;"GCP LF",'E11 - 2013 09 Final'!$A$46:$P$1775,$K$93,FALSE)</f>
        <v xml:space="preserve"> </v>
      </c>
      <c r="L118" s="322" t="str">
        <f>VLOOKUP($A118&amp;"GCP LF",'E11 - 2013 09 Final'!$A$46:$P$1775,$L$93,FALSE)</f>
        <v xml:space="preserve"> </v>
      </c>
      <c r="M118" s="322" t="str">
        <f>VLOOKUP($A118&amp;"GCP LF",'E11 - 2013 09 Final'!$A$46:$P$1775,$M$93,FALSE)</f>
        <v xml:space="preserve"> </v>
      </c>
      <c r="N118" s="322" t="str">
        <f>VLOOKUP($A118&amp;"GCP LF",'E11 - 2013 09 Final'!$A$46:$P$1775,$N$93,FALSE)</f>
        <v xml:space="preserve"> </v>
      </c>
      <c r="O118" s="117"/>
      <c r="P118" s="323"/>
    </row>
    <row r="119" spans="1:16">
      <c r="A119" t="s">
        <v>658</v>
      </c>
      <c r="B119" t="s">
        <v>981</v>
      </c>
      <c r="C119" s="322">
        <f>VLOOKUP($A119&amp;"GCP LF",'E11 - 2013 09 Final'!$A$46:$P$1775,$C$93,FALSE)</f>
        <v>0.69810000000000005</v>
      </c>
      <c r="D119" s="322">
        <f>VLOOKUP($A119&amp;"GCP LF",'E11 - 2013 09 Final'!$A$46:$P$1775,$D$93,FALSE)</f>
        <v>0.64949999999999997</v>
      </c>
      <c r="E119" s="322">
        <f>VLOOKUP($A119&amp;"GCP LF",'E11 - 2013 09 Final'!$A$46:$P$1775,$E$93,FALSE)</f>
        <v>0.6361</v>
      </c>
      <c r="F119" s="322">
        <f>VLOOKUP($A119&amp;"GCP LF",'E11 - 2013 09 Final'!$A$46:$P$1775,$F$93,FALSE)</f>
        <v>0.62980000000000003</v>
      </c>
      <c r="G119" s="322">
        <f>VLOOKUP($A119&amp;"GCP LF",'E11 - 2013 09 Final'!$A$46:$P$1775,$G$93,FALSE)</f>
        <v>0.61709999999999998</v>
      </c>
      <c r="H119" s="322">
        <f>VLOOKUP($A119&amp;"GCP LF",'E11 - 2013 09 Final'!$A$46:$P$1775,$H$93,FALSE)</f>
        <v>0.64339999999999997</v>
      </c>
      <c r="I119" s="322">
        <f>VLOOKUP($A119&amp;"GCP LF",'E11 - 2013 09 Final'!$A$46:$P$1775,$I$93,FALSE)</f>
        <v>0.6472</v>
      </c>
      <c r="J119" s="322">
        <f>VLOOKUP($A119&amp;"GCP LF",'E11 - 2013 09 Final'!$A$46:$P$1775,$J$93,FALSE)</f>
        <v>0.66</v>
      </c>
      <c r="K119" s="322">
        <f>VLOOKUP($A119&amp;"GCP LF",'E11 - 2013 09 Final'!$A$46:$P$1775,$K$93,FALSE)</f>
        <v>0.6411</v>
      </c>
      <c r="L119" s="322">
        <f>VLOOKUP($A119&amp;"GCP LF",'E11 - 2013 09 Final'!$A$46:$P$1775,$L$93,FALSE)</f>
        <v>0.64659999999999995</v>
      </c>
      <c r="M119" s="322">
        <f>VLOOKUP($A119&amp;"GCP LF",'E11 - 2013 09 Final'!$A$46:$P$1775,$M$93,FALSE)</f>
        <v>0.64890000000000003</v>
      </c>
      <c r="N119" s="322">
        <f>VLOOKUP($A119&amp;"GCP LF",'E11 - 2013 09 Final'!$A$46:$P$1775,$N$93,FALSE)</f>
        <v>0.67249999999999999</v>
      </c>
      <c r="O119" s="117"/>
      <c r="P119" s="323"/>
    </row>
    <row r="120" spans="1:16">
      <c r="A120" t="s">
        <v>7</v>
      </c>
      <c r="B120" t="s">
        <v>984</v>
      </c>
      <c r="C120" s="322">
        <f>VLOOKUP($A120&amp;"GCP LF",'E11 - 2013 09 Final'!$A$46:$P$1775,$C$93,FALSE)</f>
        <v>0.67549999999999999</v>
      </c>
      <c r="D120" s="322">
        <f>VLOOKUP($A120&amp;"GCP LF",'E11 - 2013 09 Final'!$A$46:$P$1775,$D$93,FALSE)</f>
        <v>0.64790000000000003</v>
      </c>
      <c r="E120" s="322">
        <f>VLOOKUP($A120&amp;"GCP LF",'E11 - 2013 09 Final'!$A$46:$P$1775,$E$93,FALSE)</f>
        <v>0.54790000000000005</v>
      </c>
      <c r="F120" s="322">
        <f>VLOOKUP($A120&amp;"GCP LF",'E11 - 2013 09 Final'!$A$46:$P$1775,$F$93,FALSE)</f>
        <v>0.80030000000000001</v>
      </c>
      <c r="G120" s="322">
        <f>VLOOKUP($A120&amp;"GCP LF",'E11 - 2013 09 Final'!$A$46:$P$1775,$G$93,FALSE)</f>
        <v>0.73540000000000005</v>
      </c>
      <c r="H120" s="322">
        <f>VLOOKUP($A120&amp;"GCP LF",'E11 - 2013 09 Final'!$A$46:$P$1775,$H$93,FALSE)</f>
        <v>0.75849999999999995</v>
      </c>
      <c r="I120" s="322">
        <f>VLOOKUP($A120&amp;"GCP LF",'E11 - 2013 09 Final'!$A$46:$P$1775,$I$93,FALSE)</f>
        <v>0.68859999999999999</v>
      </c>
      <c r="J120" s="322">
        <f>VLOOKUP($A120&amp;"GCP LF",'E11 - 2013 09 Final'!$A$46:$P$1775,$J$93,FALSE)</f>
        <v>0.74180000000000001</v>
      </c>
      <c r="K120" s="322">
        <f>VLOOKUP($A120&amp;"GCP LF",'E11 - 2013 09 Final'!$A$46:$P$1775,$K$93,FALSE)</f>
        <v>0.77590000000000003</v>
      </c>
      <c r="L120" s="322">
        <f>VLOOKUP($A120&amp;"GCP LF",'E11 - 2013 09 Final'!$A$46:$P$1775,$L$93,FALSE)</f>
        <v>0.67720000000000002</v>
      </c>
      <c r="M120" s="322">
        <f>VLOOKUP($A120&amp;"GCP LF",'E11 - 2013 09 Final'!$A$46:$P$1775,$M$93,FALSE)</f>
        <v>0.60740000000000005</v>
      </c>
      <c r="N120" s="322" t="str">
        <f>VLOOKUP($A120&amp;"GCP LF",'E11 - 2013 09 Final'!$A$46:$P$1775,$N$93,FALSE)</f>
        <v xml:space="preserve"> </v>
      </c>
      <c r="O120" s="117"/>
      <c r="P120" s="323"/>
    </row>
    <row r="121" spans="1:16">
      <c r="A121" t="s">
        <v>721</v>
      </c>
      <c r="B121" t="s">
        <v>721</v>
      </c>
      <c r="C121" s="322">
        <f>VLOOKUP($A121&amp;"GCP LF",'E11 - 2013 09 Final'!$A$46:$P$1775,$C$93,FALSE)</f>
        <v>0.66449999999999998</v>
      </c>
      <c r="D121" s="322">
        <f>VLOOKUP($A121&amp;"GCP LF",'E11 - 2013 09 Final'!$A$46:$P$1775,$D$93,FALSE)</f>
        <v>0.57809999999999995</v>
      </c>
      <c r="E121" s="322">
        <f>VLOOKUP($A121&amp;"GCP LF",'E11 - 2013 09 Final'!$A$46:$P$1775,$E$93,FALSE)</f>
        <v>0.53439999999999999</v>
      </c>
      <c r="F121" s="322">
        <f>VLOOKUP($A121&amp;"GCP LF",'E11 - 2013 09 Final'!$A$46:$P$1775,$F$93,FALSE)</f>
        <v>0.60170000000000001</v>
      </c>
      <c r="G121" s="322">
        <f>VLOOKUP($A121&amp;"GCP LF",'E11 - 2013 09 Final'!$A$46:$P$1775,$G$93,FALSE)</f>
        <v>0.58879999999999999</v>
      </c>
      <c r="H121" s="322">
        <f>VLOOKUP($A121&amp;"GCP LF",'E11 - 2013 09 Final'!$A$46:$P$1775,$H$93,FALSE)</f>
        <v>0.60289999999999999</v>
      </c>
      <c r="I121" s="322">
        <f>VLOOKUP($A121&amp;"GCP LF",'E11 - 2013 09 Final'!$A$46:$P$1775,$I$93,FALSE)</f>
        <v>0.61029999999999995</v>
      </c>
      <c r="J121" s="322">
        <f>VLOOKUP($A121&amp;"GCP LF",'E11 - 2013 09 Final'!$A$46:$P$1775,$J$93,FALSE)</f>
        <v>0.63619999999999999</v>
      </c>
      <c r="K121" s="322">
        <f>VLOOKUP($A121&amp;"GCP LF",'E11 - 2013 09 Final'!$A$46:$P$1775,$K$93,FALSE)</f>
        <v>0.61160000000000003</v>
      </c>
      <c r="L121" s="322">
        <f>VLOOKUP($A121&amp;"GCP LF",'E11 - 2013 09 Final'!$A$46:$P$1775,$L$93,FALSE)</f>
        <v>0.62090000000000001</v>
      </c>
      <c r="M121" s="322">
        <f>VLOOKUP($A121&amp;"GCP LF",'E11 - 2013 09 Final'!$A$46:$P$1775,$M$93,FALSE)</f>
        <v>0.6048</v>
      </c>
      <c r="N121" s="322">
        <f>VLOOKUP($A121&amp;"GCP LF",'E11 - 2013 09 Final'!$A$46:$P$1775,$N$93,FALSE)</f>
        <v>0.65169999999999995</v>
      </c>
      <c r="O121" s="117"/>
      <c r="P121" s="323"/>
    </row>
    <row r="122" spans="1:16">
      <c r="O122" s="110"/>
      <c r="P122" s="110"/>
    </row>
    <row r="130" spans="1:16" ht="21">
      <c r="B130" s="475" t="s">
        <v>985</v>
      </c>
      <c r="C130" s="475"/>
      <c r="D130" s="475"/>
      <c r="E130" s="475"/>
      <c r="F130" s="475"/>
      <c r="G130" s="475"/>
      <c r="H130" s="475"/>
      <c r="I130" s="475"/>
      <c r="J130" s="475"/>
      <c r="K130" s="475"/>
      <c r="L130" s="475"/>
      <c r="M130" s="475"/>
      <c r="N130" s="475"/>
      <c r="O130" s="475"/>
      <c r="P130" s="475"/>
    </row>
    <row r="131" spans="1:16" ht="17.399999999999999">
      <c r="B131" s="474" t="str">
        <f>+MANUAL!$B$7 &amp;" as Calculated by LodeStar Except as Noted"</f>
        <v>2014 as Calculated by LodeStar Except as Noted</v>
      </c>
      <c r="C131" s="474"/>
      <c r="D131" s="474"/>
      <c r="E131" s="474"/>
      <c r="F131" s="474"/>
      <c r="G131" s="474"/>
      <c r="H131" s="474"/>
      <c r="I131" s="474"/>
      <c r="J131" s="474"/>
      <c r="K131" s="474"/>
      <c r="L131" s="474"/>
      <c r="M131" s="474"/>
      <c r="N131" s="474"/>
      <c r="O131" s="474"/>
      <c r="P131" s="474"/>
    </row>
    <row r="132" spans="1:16" ht="13.8" thickBot="1">
      <c r="B132" s="309"/>
      <c r="C132" s="309"/>
      <c r="D132" s="309"/>
      <c r="E132" s="309"/>
      <c r="F132" s="309"/>
      <c r="G132" s="309"/>
      <c r="H132" s="309"/>
      <c r="I132" s="309"/>
      <c r="J132" s="309"/>
      <c r="K132" s="309"/>
      <c r="L132" s="309"/>
      <c r="M132" s="309"/>
      <c r="N132" s="309"/>
      <c r="O132" s="309"/>
      <c r="P132" s="309"/>
    </row>
    <row r="133" spans="1:16">
      <c r="C133" s="14"/>
      <c r="D133" s="15"/>
      <c r="E133" s="16"/>
      <c r="F133" s="17"/>
      <c r="G133" s="18"/>
      <c r="H133" s="19"/>
      <c r="I133" s="20"/>
      <c r="J133" s="21"/>
      <c r="K133" s="22"/>
      <c r="L133" s="23"/>
      <c r="M133" s="24"/>
      <c r="N133" s="326"/>
      <c r="O133" s="110"/>
      <c r="P133" s="314"/>
    </row>
    <row r="134" spans="1:16" ht="13.8" thickBot="1">
      <c r="C134" s="28" t="s">
        <v>79</v>
      </c>
      <c r="D134" s="29" t="s">
        <v>80</v>
      </c>
      <c r="E134" s="30" t="s">
        <v>81</v>
      </c>
      <c r="F134" s="31" t="s">
        <v>70</v>
      </c>
      <c r="G134" s="32" t="s">
        <v>71</v>
      </c>
      <c r="H134" s="33" t="s">
        <v>72</v>
      </c>
      <c r="I134" s="34" t="s">
        <v>73</v>
      </c>
      <c r="J134" s="35" t="s">
        <v>74</v>
      </c>
      <c r="K134" s="36" t="s">
        <v>75</v>
      </c>
      <c r="L134" s="37" t="s">
        <v>76</v>
      </c>
      <c r="M134" s="38" t="s">
        <v>77</v>
      </c>
      <c r="N134" s="327" t="s">
        <v>78</v>
      </c>
      <c r="O134" s="314"/>
      <c r="P134" s="314"/>
    </row>
    <row r="135" spans="1:16" hidden="1">
      <c r="C135">
        <v>4</v>
      </c>
      <c r="D135">
        <f>C135+1</f>
        <v>5</v>
      </c>
      <c r="E135">
        <f t="shared" ref="E135:N135" si="10">D135+1</f>
        <v>6</v>
      </c>
      <c r="F135">
        <f t="shared" si="10"/>
        <v>7</v>
      </c>
      <c r="G135">
        <f t="shared" si="10"/>
        <v>8</v>
      </c>
      <c r="H135">
        <f t="shared" si="10"/>
        <v>9</v>
      </c>
      <c r="I135">
        <f t="shared" si="10"/>
        <v>10</v>
      </c>
      <c r="J135">
        <f t="shared" si="10"/>
        <v>11</v>
      </c>
      <c r="K135">
        <f t="shared" si="10"/>
        <v>12</v>
      </c>
      <c r="L135">
        <f t="shared" si="10"/>
        <v>13</v>
      </c>
      <c r="M135">
        <f t="shared" si="10"/>
        <v>14</v>
      </c>
      <c r="N135">
        <f t="shared" si="10"/>
        <v>15</v>
      </c>
      <c r="O135" s="314"/>
      <c r="P135" s="314"/>
    </row>
    <row r="136" spans="1:16">
      <c r="O136" s="110"/>
      <c r="P136" s="110"/>
    </row>
    <row r="137" spans="1:16">
      <c r="B137" s="42" t="s">
        <v>83</v>
      </c>
      <c r="O137" s="110"/>
      <c r="P137" s="110"/>
    </row>
    <row r="138" spans="1:16">
      <c r="A138" t="s">
        <v>122</v>
      </c>
      <c r="B138" s="43" t="s">
        <v>84</v>
      </c>
      <c r="C138" s="322">
        <f>VLOOKUP($A138&amp;"GCP LF",'E11 - 2014 09 Final'!$A$46:$P$1704,$C$135,FALSE)</f>
        <v>0.84370000000000001</v>
      </c>
      <c r="D138" s="322">
        <f>VLOOKUP($A138&amp;"GCP LF",'E11 - 2014 09 Final'!$A$46:$P$1704,$D$135,FALSE)</f>
        <v>0.85750000000000004</v>
      </c>
      <c r="E138" s="322">
        <f>VLOOKUP($A138&amp;"GCP LF",'E11 - 2014 09 Final'!$A$46:$P$1704,$E$135,FALSE)</f>
        <v>0.84499999999999997</v>
      </c>
      <c r="F138" s="322">
        <f>VLOOKUP($A138&amp;"GCP LF",'E11 - 2014 09 Final'!$A$46:$P$1704,$F$135,FALSE)</f>
        <v>0.83889999999999998</v>
      </c>
      <c r="G138" s="322">
        <f>VLOOKUP($A138&amp;"GCP LF",'E11 - 2014 09 Final'!$A$46:$P$1704,$G$135,FALSE)</f>
        <v>0.85160000000000002</v>
      </c>
      <c r="H138" s="322">
        <f>VLOOKUP($A138&amp;"GCP LF",'E11 - 2014 09 Final'!$A$46:$P$1704,$H$135,FALSE)</f>
        <v>0.86919999999999997</v>
      </c>
      <c r="I138" s="322">
        <f>VLOOKUP($A138&amp;"GCP LF",'E11 - 2014 09 Final'!$A$46:$P$1704,$I$135,FALSE)</f>
        <v>0.87190000000000001</v>
      </c>
      <c r="J138" s="322">
        <f>VLOOKUP($A138&amp;"GCP LF",'E11 - 2014 09 Final'!$A$46:$P$1704,$J$135,FALSE)</f>
        <v>0.86939999999999995</v>
      </c>
      <c r="K138" s="322">
        <f>VLOOKUP($A138&amp;"GCP LF",'E11 - 2014 09 Final'!$A$46:$P$1704,$K$135,FALSE)</f>
        <v>0.87319999999999998</v>
      </c>
      <c r="L138" s="322">
        <f>VLOOKUP($A138&amp;"GCP LF",'E11 - 2014 09 Final'!$A$46:$P$1704,$L$135,FALSE)</f>
        <v>0.84940000000000004</v>
      </c>
      <c r="M138" s="322">
        <f>VLOOKUP($A138&amp;"GCP LF",'E11 - 2014 09 Final'!$A$46:$P$1704,$M$135,FALSE)</f>
        <v>0.80359999999999998</v>
      </c>
      <c r="N138" s="322">
        <f>VLOOKUP($A138&amp;"GCP LF",'E11 - 2014 09 Final'!$A$46:$P$1704,$N$135,FALSE)</f>
        <v>0.84389999999999998</v>
      </c>
      <c r="O138" s="117"/>
      <c r="P138" s="323"/>
    </row>
    <row r="139" spans="1:16">
      <c r="A139" t="s">
        <v>177</v>
      </c>
      <c r="B139" s="43" t="s">
        <v>85</v>
      </c>
      <c r="C139" s="322">
        <f>VLOOKUP($A139&amp;"GCP LF",'E11 - 2014 09 Final'!$A$46:$P$1704,$C$135,FALSE)</f>
        <v>0.86709999999999998</v>
      </c>
      <c r="D139" s="322">
        <f>VLOOKUP($A139&amp;"GCP LF",'E11 - 2014 09 Final'!$A$46:$P$1704,$D$135,FALSE)</f>
        <v>0.85489999999999999</v>
      </c>
      <c r="E139" s="322">
        <f>VLOOKUP($A139&amp;"GCP LF",'E11 - 2014 09 Final'!$A$46:$P$1704,$E$135,FALSE)</f>
        <v>0.84719999999999995</v>
      </c>
      <c r="F139" s="322">
        <f>VLOOKUP($A139&amp;"GCP LF",'E11 - 2014 09 Final'!$A$46:$P$1704,$F$135,FALSE)</f>
        <v>0.84689999999999999</v>
      </c>
      <c r="G139" s="322">
        <f>VLOOKUP($A139&amp;"GCP LF",'E11 - 2014 09 Final'!$A$46:$P$1704,$G$135,FALSE)</f>
        <v>0.83030000000000004</v>
      </c>
      <c r="H139" s="322">
        <f>VLOOKUP($A139&amp;"GCP LF",'E11 - 2014 09 Final'!$A$46:$P$1704,$H$135,FALSE)</f>
        <v>0.83340000000000003</v>
      </c>
      <c r="I139" s="322">
        <f>VLOOKUP($A139&amp;"GCP LF",'E11 - 2014 09 Final'!$A$46:$P$1704,$I$135,FALSE)</f>
        <v>0.82110000000000005</v>
      </c>
      <c r="J139" s="322">
        <f>VLOOKUP($A139&amp;"GCP LF",'E11 - 2014 09 Final'!$A$46:$P$1704,$J$135,FALSE)</f>
        <v>0.84279999999999999</v>
      </c>
      <c r="K139" s="322">
        <f>VLOOKUP($A139&amp;"GCP LF",'E11 - 2014 09 Final'!$A$46:$P$1704,$K$135,FALSE)</f>
        <v>0.82499999999999996</v>
      </c>
      <c r="L139" s="322">
        <f>VLOOKUP($A139&amp;"GCP LF",'E11 - 2014 09 Final'!$A$46:$P$1704,$L$135,FALSE)</f>
        <v>0.80730000000000002</v>
      </c>
      <c r="M139" s="322">
        <f>VLOOKUP($A139&amp;"GCP LF",'E11 - 2014 09 Final'!$A$46:$P$1704,$M$135,FALSE)</f>
        <v>0.78900000000000003</v>
      </c>
      <c r="N139" s="322">
        <f>VLOOKUP($A139&amp;"GCP LF",'E11 - 2014 09 Final'!$A$46:$P$1704,$N$135,FALSE)</f>
        <v>0.81189999999999996</v>
      </c>
      <c r="O139" s="117"/>
      <c r="P139" s="323"/>
    </row>
    <row r="140" spans="1:16">
      <c r="A140" t="s">
        <v>185</v>
      </c>
      <c r="B140" s="43" t="s">
        <v>50</v>
      </c>
      <c r="C140" s="322">
        <f>VLOOKUP($A140&amp;"GCP LF",'E11 - 2014 09 Final'!$A$46:$P$1704,$C$135,FALSE)</f>
        <v>0.86560000000000004</v>
      </c>
      <c r="D140" s="322">
        <f>VLOOKUP($A140&amp;"GCP LF",'E11 - 2014 09 Final'!$A$46:$P$1704,$D$135,FALSE)</f>
        <v>0.82399999999999995</v>
      </c>
      <c r="E140" s="322">
        <f>VLOOKUP($A140&amp;"GCP LF",'E11 - 2014 09 Final'!$A$46:$P$1704,$E$135,FALSE)</f>
        <v>0.83340000000000003</v>
      </c>
      <c r="F140" s="322">
        <f>VLOOKUP($A140&amp;"GCP LF",'E11 - 2014 09 Final'!$A$46:$P$1704,$F$135,FALSE)</f>
        <v>0.84130000000000005</v>
      </c>
      <c r="G140" s="322">
        <f>VLOOKUP($A140&amp;"GCP LF",'E11 - 2014 09 Final'!$A$46:$P$1704,$G$135,FALSE)</f>
        <v>0.86729999999999996</v>
      </c>
      <c r="H140" s="322">
        <f>VLOOKUP($A140&amp;"GCP LF",'E11 - 2014 09 Final'!$A$46:$P$1704,$H$135,FALSE)</f>
        <v>0.8528</v>
      </c>
      <c r="I140" s="322">
        <f>VLOOKUP($A140&amp;"GCP LF",'E11 - 2014 09 Final'!$A$46:$P$1704,$I$135,FALSE)</f>
        <v>0.86419999999999997</v>
      </c>
      <c r="J140" s="322">
        <f>VLOOKUP($A140&amp;"GCP LF",'E11 - 2014 09 Final'!$A$46:$P$1704,$J$135,FALSE)</f>
        <v>0.89670000000000005</v>
      </c>
      <c r="K140" s="322">
        <f>VLOOKUP($A140&amp;"GCP LF",'E11 - 2014 09 Final'!$A$46:$P$1704,$K$135,FALSE)</f>
        <v>0.84940000000000004</v>
      </c>
      <c r="L140" s="322">
        <f>VLOOKUP($A140&amp;"GCP LF",'E11 - 2014 09 Final'!$A$46:$P$1704,$L$135,FALSE)</f>
        <v>0.82769999999999999</v>
      </c>
      <c r="M140" s="322">
        <f>VLOOKUP($A140&amp;"GCP LF",'E11 - 2014 09 Final'!$A$46:$P$1704,$M$135,FALSE)</f>
        <v>0.85109999999999997</v>
      </c>
      <c r="N140" s="322">
        <f>VLOOKUP($A140&amp;"GCP LF",'E11 - 2014 09 Final'!$A$46:$P$1704,$N$135,FALSE)</f>
        <v>0.85070000000000001</v>
      </c>
      <c r="O140" s="117"/>
      <c r="P140" s="323"/>
    </row>
    <row r="141" spans="1:16">
      <c r="A141" t="s">
        <v>629</v>
      </c>
      <c r="B141" s="43" t="s">
        <v>49</v>
      </c>
      <c r="C141" s="322">
        <f>VLOOKUP($A141&amp;"GCP LF",'E11 - 2014 09 Final'!$A$46:$P$1704,$C$135,FALSE)</f>
        <v>0.61140000000000005</v>
      </c>
      <c r="D141" s="322">
        <f>VLOOKUP($A141&amp;"GCP LF",'E11 - 2014 09 Final'!$A$46:$P$1704,$D$135,FALSE)</f>
        <v>0.5917</v>
      </c>
      <c r="E141" s="322">
        <f>VLOOKUP($A141&amp;"GCP LF",'E11 - 2014 09 Final'!$A$46:$P$1704,$E$135,FALSE)</f>
        <v>0.59670000000000001</v>
      </c>
      <c r="F141" s="322">
        <f>VLOOKUP($A141&amp;"GCP LF",'E11 - 2014 09 Final'!$A$46:$P$1704,$F$135,FALSE)</f>
        <v>0.55610000000000004</v>
      </c>
      <c r="G141" s="322">
        <f>VLOOKUP($A141&amp;"GCP LF",'E11 - 2014 09 Final'!$A$46:$P$1704,$G$135,FALSE)</f>
        <v>0.59430000000000005</v>
      </c>
      <c r="H141" s="322">
        <f>VLOOKUP($A141&amp;"GCP LF",'E11 - 2014 09 Final'!$A$46:$P$1704,$H$135,FALSE)</f>
        <v>0.56589999999999996</v>
      </c>
      <c r="I141" s="322">
        <f>VLOOKUP($A141&amp;"GCP LF",'E11 - 2014 09 Final'!$A$46:$P$1704,$I$135,FALSE)</f>
        <v>0.59279999999999999</v>
      </c>
      <c r="J141" s="322">
        <f>VLOOKUP($A141&amp;"GCP LF",'E11 - 2014 09 Final'!$A$46:$P$1704,$J$135,FALSE)</f>
        <v>0.59799999999999998</v>
      </c>
      <c r="K141" s="322">
        <f>VLOOKUP($A141&amp;"GCP LF",'E11 - 2014 09 Final'!$A$46:$P$1704,$K$135,FALSE)</f>
        <v>0.57310000000000005</v>
      </c>
      <c r="L141" s="322">
        <f>VLOOKUP($A141&amp;"GCP LF",'E11 - 2014 09 Final'!$A$46:$P$1704,$L$135,FALSE)</f>
        <v>0.55700000000000005</v>
      </c>
      <c r="M141" s="322">
        <f>VLOOKUP($A141&amp;"GCP LF",'E11 - 2014 09 Final'!$A$46:$P$1704,$M$135,FALSE)</f>
        <v>0.52959999999999996</v>
      </c>
      <c r="N141" s="322">
        <f>VLOOKUP($A141&amp;"GCP LF",'E11 - 2014 09 Final'!$A$46:$P$1704,$N$135,FALSE)</f>
        <v>0.60399999999999998</v>
      </c>
      <c r="O141" s="117"/>
      <c r="P141" s="323"/>
    </row>
    <row r="142" spans="1:16">
      <c r="A142" t="s">
        <v>637</v>
      </c>
      <c r="B142" s="46" t="s">
        <v>325</v>
      </c>
      <c r="C142" s="322">
        <f>VLOOKUP($A142&amp;"GCP LF",'E11 - 2014 09 Final'!$A$46:$P$1704,$C$135,FALSE)</f>
        <v>0.97230000000000005</v>
      </c>
      <c r="D142" s="322">
        <f>VLOOKUP($A142&amp;"GCP LF",'E11 - 2014 09 Final'!$A$46:$P$1704,$D$135,FALSE)</f>
        <v>0.9798</v>
      </c>
      <c r="E142" s="322">
        <f>VLOOKUP($A142&amp;"GCP LF",'E11 - 2014 09 Final'!$A$46:$P$1704,$E$135,FALSE)</f>
        <v>0.98540000000000005</v>
      </c>
      <c r="F142" s="322">
        <f>VLOOKUP($A142&amp;"GCP LF",'E11 - 2014 09 Final'!$A$46:$P$1704,$F$135,FALSE)</f>
        <v>0.98760000000000003</v>
      </c>
      <c r="G142" s="322">
        <f>VLOOKUP($A142&amp;"GCP LF",'E11 - 2014 09 Final'!$A$46:$P$1704,$G$135,FALSE)</f>
        <v>0.99039999999999995</v>
      </c>
      <c r="H142" s="322">
        <f>VLOOKUP($A142&amp;"GCP LF",'E11 - 2014 09 Final'!$A$46:$P$1704,$H$135,FALSE)</f>
        <v>0.96940000000000004</v>
      </c>
      <c r="I142" s="322">
        <f>VLOOKUP($A142&amp;"GCP LF",'E11 - 2014 09 Final'!$A$46:$P$1704,$I$135,FALSE)</f>
        <v>0.9829</v>
      </c>
      <c r="J142" s="322">
        <f>VLOOKUP($A142&amp;"GCP LF",'E11 - 2014 09 Final'!$A$46:$P$1704,$J$135,FALSE)</f>
        <v>0.98219999999999996</v>
      </c>
      <c r="K142" s="322">
        <f>VLOOKUP($A142&amp;"GCP LF",'E11 - 2014 09 Final'!$A$46:$P$1704,$K$135,FALSE)</f>
        <v>0.9849</v>
      </c>
      <c r="L142" s="322">
        <f>VLOOKUP($A142&amp;"GCP LF",'E11 - 2014 09 Final'!$A$46:$P$1704,$L$135,FALSE)</f>
        <v>0.97370000000000001</v>
      </c>
      <c r="M142" s="322">
        <f>VLOOKUP($A142&amp;"GCP LF",'E11 - 2014 09 Final'!$A$46:$P$1704,$M$135,FALSE)</f>
        <v>0.98440000000000005</v>
      </c>
      <c r="N142" s="322">
        <f>VLOOKUP($A142&amp;"GCP LF",'E11 - 2014 09 Final'!$A$46:$P$1704,$N$135,FALSE)</f>
        <v>0.94840000000000002</v>
      </c>
      <c r="O142" s="117"/>
      <c r="P142" s="323"/>
    </row>
    <row r="143" spans="1:16">
      <c r="A143" t="s">
        <v>648</v>
      </c>
      <c r="B143" s="43" t="s">
        <v>67</v>
      </c>
      <c r="C143" s="322">
        <f>VLOOKUP($A143&amp;"GCP LF",'E11 - 2014 09 Final'!$A$46:$P$1704,$C$135,FALSE)</f>
        <v>0.69169999999999998</v>
      </c>
      <c r="D143" s="322">
        <f>VLOOKUP($A143&amp;"GCP LF",'E11 - 2014 09 Final'!$A$46:$P$1704,$D$135,FALSE)</f>
        <v>0.68979999999999997</v>
      </c>
      <c r="E143" s="322">
        <f>VLOOKUP($A143&amp;"GCP LF",'E11 - 2014 09 Final'!$A$46:$P$1704,$E$135,FALSE)</f>
        <v>0.68840000000000001</v>
      </c>
      <c r="F143" s="322">
        <f>VLOOKUP($A143&amp;"GCP LF",'E11 - 2014 09 Final'!$A$46:$P$1704,$F$135,FALSE)</f>
        <v>0.6512</v>
      </c>
      <c r="G143" s="322">
        <f>VLOOKUP($A143&amp;"GCP LF",'E11 - 2014 09 Final'!$A$46:$P$1704,$G$135,FALSE)</f>
        <v>0.69020000000000004</v>
      </c>
      <c r="H143" s="322">
        <f>VLOOKUP($A143&amp;"GCP LF",'E11 - 2014 09 Final'!$A$46:$P$1704,$H$135,FALSE)</f>
        <v>0.69140000000000001</v>
      </c>
      <c r="I143" s="322">
        <f>VLOOKUP($A143&amp;"GCP LF",'E11 - 2014 09 Final'!$A$46:$P$1704,$I$135,FALSE)</f>
        <v>0.7046</v>
      </c>
      <c r="J143" s="322">
        <f>VLOOKUP($A143&amp;"GCP LF",'E11 - 2014 09 Final'!$A$46:$P$1704,$J$135,FALSE)</f>
        <v>0.70720000000000005</v>
      </c>
      <c r="K143" s="322">
        <f>VLOOKUP($A143&amp;"GCP LF",'E11 - 2014 09 Final'!$A$46:$P$1704,$K$135,FALSE)</f>
        <v>0.69950000000000001</v>
      </c>
      <c r="L143" s="322">
        <f>VLOOKUP($A143&amp;"GCP LF",'E11 - 2014 09 Final'!$A$46:$P$1704,$L$135,FALSE)</f>
        <v>0.67949999999999999</v>
      </c>
      <c r="M143" s="322">
        <f>VLOOKUP($A143&amp;"GCP LF",'E11 - 2014 09 Final'!$A$46:$P$1704,$M$135,FALSE)</f>
        <v>0.62660000000000005</v>
      </c>
      <c r="N143" s="322">
        <f>VLOOKUP($A143&amp;"GCP LF",'E11 - 2014 09 Final'!$A$46:$P$1704,$N$135,FALSE)</f>
        <v>0.69110000000000005</v>
      </c>
      <c r="O143" s="117"/>
      <c r="P143" s="323"/>
    </row>
    <row r="144" spans="1:16">
      <c r="A144" t="s">
        <v>653</v>
      </c>
      <c r="B144" s="43" t="s">
        <v>68</v>
      </c>
      <c r="C144" s="322">
        <f>VLOOKUP($A144&amp;"GCP LF",'E11 - 2014 09 Final'!$A$46:$P$1704,$C$135,FALSE)</f>
        <v>0.69889999999999997</v>
      </c>
      <c r="D144" s="322">
        <f>VLOOKUP($A144&amp;"GCP LF",'E11 - 2014 09 Final'!$A$46:$P$1704,$D$135,FALSE)</f>
        <v>0.70750000000000002</v>
      </c>
      <c r="E144" s="322">
        <f>VLOOKUP($A144&amp;"GCP LF",'E11 - 2014 09 Final'!$A$46:$P$1704,$E$135,FALSE)</f>
        <v>0.70389999999999997</v>
      </c>
      <c r="F144" s="322">
        <f>VLOOKUP($A144&amp;"GCP LF",'E11 - 2014 09 Final'!$A$46:$P$1704,$F$135,FALSE)</f>
        <v>0.68840000000000001</v>
      </c>
      <c r="G144" s="322">
        <f>VLOOKUP($A144&amp;"GCP LF",'E11 - 2014 09 Final'!$A$46:$P$1704,$G$135,FALSE)</f>
        <v>0.7117</v>
      </c>
      <c r="H144" s="322">
        <f>VLOOKUP($A144&amp;"GCP LF",'E11 - 2014 09 Final'!$A$46:$P$1704,$H$135,FALSE)</f>
        <v>0.73929999999999996</v>
      </c>
      <c r="I144" s="322">
        <f>VLOOKUP($A144&amp;"GCP LF",'E11 - 2014 09 Final'!$A$46:$P$1704,$I$135,FALSE)</f>
        <v>0.73360000000000003</v>
      </c>
      <c r="J144" s="322">
        <f>VLOOKUP($A144&amp;"GCP LF",'E11 - 2014 09 Final'!$A$46:$P$1704,$J$135,FALSE)</f>
        <v>0.71330000000000005</v>
      </c>
      <c r="K144" s="322">
        <f>VLOOKUP($A144&amp;"GCP LF",'E11 - 2014 09 Final'!$A$46:$P$1704,$K$135,FALSE)</f>
        <v>0.71840000000000004</v>
      </c>
      <c r="L144" s="322">
        <f>VLOOKUP($A144&amp;"GCP LF",'E11 - 2014 09 Final'!$A$46:$P$1704,$L$135,FALSE)</f>
        <v>0.69489999999999996</v>
      </c>
      <c r="M144" s="322">
        <f>VLOOKUP($A144&amp;"GCP LF",'E11 - 2014 09 Final'!$A$46:$P$1704,$M$135,FALSE)</f>
        <v>0.63890000000000002</v>
      </c>
      <c r="N144" s="322">
        <f>VLOOKUP($A144&amp;"GCP LF",'E11 - 2014 09 Final'!$A$46:$P$1704,$N$135,FALSE)</f>
        <v>0.67559999999999998</v>
      </c>
      <c r="O144" s="117"/>
      <c r="P144" s="323"/>
    </row>
    <row r="145" spans="1:16">
      <c r="A145" t="s">
        <v>710</v>
      </c>
      <c r="B145" s="43" t="s">
        <v>69</v>
      </c>
      <c r="C145" s="322">
        <f>VLOOKUP($A145&amp;"GCP LF",'E11 - 2014 09 Final'!$A$46:$P$1704,$C$135,FALSE)</f>
        <v>0.78390000000000004</v>
      </c>
      <c r="D145" s="322">
        <f>VLOOKUP($A145&amp;"GCP LF",'E11 - 2014 09 Final'!$A$46:$P$1704,$D$135,FALSE)</f>
        <v>0.7954</v>
      </c>
      <c r="E145" s="322">
        <f>VLOOKUP($A145&amp;"GCP LF",'E11 - 2014 09 Final'!$A$46:$P$1704,$E$135,FALSE)</f>
        <v>0.79059999999999997</v>
      </c>
      <c r="F145" s="322">
        <f>VLOOKUP($A145&amp;"GCP LF",'E11 - 2014 09 Final'!$A$46:$P$1704,$F$135,FALSE)</f>
        <v>0.78469999999999995</v>
      </c>
      <c r="G145" s="322">
        <f>VLOOKUP($A145&amp;"GCP LF",'E11 - 2014 09 Final'!$A$46:$P$1704,$G$135,FALSE)</f>
        <v>0.82299999999999995</v>
      </c>
      <c r="H145" s="322">
        <f>VLOOKUP($A145&amp;"GCP LF",'E11 - 2014 09 Final'!$A$46:$P$1704,$H$135,FALSE)</f>
        <v>0.83050000000000002</v>
      </c>
      <c r="I145" s="322">
        <f>VLOOKUP($A145&amp;"GCP LF",'E11 - 2014 09 Final'!$A$46:$P$1704,$I$135,FALSE)</f>
        <v>0.84970000000000001</v>
      </c>
      <c r="J145" s="322">
        <f>VLOOKUP($A145&amp;"GCP LF",'E11 - 2014 09 Final'!$A$46:$P$1704,$J$135,FALSE)</f>
        <v>0.84660000000000002</v>
      </c>
      <c r="K145" s="322">
        <f>VLOOKUP($A145&amp;"GCP LF",'E11 - 2014 09 Final'!$A$46:$P$1704,$K$135,FALSE)</f>
        <v>0.84150000000000003</v>
      </c>
      <c r="L145" s="322">
        <f>VLOOKUP($A145&amp;"GCP LF",'E11 - 2014 09 Final'!$A$46:$P$1704,$L$135,FALSE)</f>
        <v>0.81899999999999995</v>
      </c>
      <c r="M145" s="322">
        <f>VLOOKUP($A145&amp;"GCP LF",'E11 - 2014 09 Final'!$A$46:$P$1704,$M$135,FALSE)</f>
        <v>0.74790000000000001</v>
      </c>
      <c r="N145" s="322">
        <f>VLOOKUP($A145&amp;"GCP LF",'E11 - 2014 09 Final'!$A$46:$P$1704,$N$135,FALSE)</f>
        <v>0.77539999999999998</v>
      </c>
      <c r="O145" s="117"/>
      <c r="P145" s="323"/>
    </row>
    <row r="146" spans="1:16">
      <c r="A146" t="s">
        <v>714</v>
      </c>
      <c r="B146" s="43" t="s">
        <v>52</v>
      </c>
      <c r="C146" s="322">
        <f>VLOOKUP($A146&amp;"GCP LF",'E11 - 2014 09 Final'!$A$46:$P$1704,$C$135,FALSE)</f>
        <v>0.76129999999999998</v>
      </c>
      <c r="D146" s="322">
        <f>VLOOKUP($A146&amp;"GCP LF",'E11 - 2014 09 Final'!$A$46:$P$1704,$D$135,FALSE)</f>
        <v>0.69510000000000005</v>
      </c>
      <c r="E146" s="322">
        <f>VLOOKUP($A146&amp;"GCP LF",'E11 - 2014 09 Final'!$A$46:$P$1704,$E$135,FALSE)</f>
        <v>0.66810000000000003</v>
      </c>
      <c r="F146" s="322">
        <f>VLOOKUP($A146&amp;"GCP LF",'E11 - 2014 09 Final'!$A$46:$P$1704,$F$135,FALSE)</f>
        <v>0.64419999999999999</v>
      </c>
      <c r="G146" s="322">
        <f>VLOOKUP($A146&amp;"GCP LF",'E11 - 2014 09 Final'!$A$46:$P$1704,$G$135,FALSE)</f>
        <v>0.65839999999999999</v>
      </c>
      <c r="H146" s="322">
        <f>VLOOKUP($A146&amp;"GCP LF",'E11 - 2014 09 Final'!$A$46:$P$1704,$H$135,FALSE)</f>
        <v>0.6875</v>
      </c>
      <c r="I146" s="322">
        <f>VLOOKUP($A146&amp;"GCP LF",'E11 - 2014 09 Final'!$A$46:$P$1704,$I$135,FALSE)</f>
        <v>0.72699999999999998</v>
      </c>
      <c r="J146" s="322">
        <f>VLOOKUP($A146&amp;"GCP LF",'E11 - 2014 09 Final'!$A$46:$P$1704,$J$135,FALSE)</f>
        <v>0.66410000000000002</v>
      </c>
      <c r="K146" s="322">
        <f>VLOOKUP($A146&amp;"GCP LF",'E11 - 2014 09 Final'!$A$46:$P$1704,$K$135,FALSE)</f>
        <v>0.70830000000000004</v>
      </c>
      <c r="L146" s="322">
        <f>VLOOKUP($A146&amp;"GCP LF",'E11 - 2014 09 Final'!$A$46:$P$1704,$L$135,FALSE)</f>
        <v>0.68700000000000006</v>
      </c>
      <c r="M146" s="322">
        <f>VLOOKUP($A146&amp;"GCP LF",'E11 - 2014 09 Final'!$A$46:$P$1704,$M$135,FALSE)</f>
        <v>0.6139</v>
      </c>
      <c r="N146" s="322">
        <f>VLOOKUP($A146&amp;"GCP LF",'E11 - 2014 09 Final'!$A$46:$P$1704,$N$135,FALSE)</f>
        <v>0.67720000000000002</v>
      </c>
      <c r="O146" s="117"/>
      <c r="P146" s="323"/>
    </row>
    <row r="147" spans="1:16">
      <c r="A147" t="s">
        <v>15</v>
      </c>
      <c r="B147" s="213" t="s">
        <v>15</v>
      </c>
      <c r="C147" s="322">
        <f>VLOOKUP($A147&amp;"GCP LF",'E11 - 2014 09 Final'!$A$46:$P$1704,$C$135,FALSE)</f>
        <v>0.6139</v>
      </c>
      <c r="D147" s="322">
        <f>VLOOKUP($A147&amp;"GCP LF",'E11 - 2014 09 Final'!$A$46:$P$1704,$D$135,FALSE)</f>
        <v>0.60340000000000005</v>
      </c>
      <c r="E147" s="322">
        <f>VLOOKUP($A147&amp;"GCP LF",'E11 - 2014 09 Final'!$A$46:$P$1704,$E$135,FALSE)</f>
        <v>0.63170000000000004</v>
      </c>
      <c r="F147" s="322">
        <f>VLOOKUP($A147&amp;"GCP LF",'E11 - 2014 09 Final'!$A$46:$P$1704,$F$135,FALSE)</f>
        <v>0.66449999999999998</v>
      </c>
      <c r="G147" s="322">
        <f>VLOOKUP($A147&amp;"GCP LF",'E11 - 2014 09 Final'!$A$46:$P$1704,$G$135,FALSE)</f>
        <v>0.67349999999999999</v>
      </c>
      <c r="H147" s="322">
        <f>VLOOKUP($A147&amp;"GCP LF",'E11 - 2014 09 Final'!$A$46:$P$1704,$H$135,FALSE)</f>
        <v>0.66239999999999999</v>
      </c>
      <c r="I147" s="322">
        <f>VLOOKUP($A147&amp;"GCP LF",'E11 - 2014 09 Final'!$A$46:$P$1704,$I$135,FALSE)</f>
        <v>0.6704</v>
      </c>
      <c r="J147" s="322">
        <f>VLOOKUP($A147&amp;"GCP LF",'E11 - 2014 09 Final'!$A$46:$P$1704,$J$135,FALSE)</f>
        <v>0.66449999999999998</v>
      </c>
      <c r="K147" s="322">
        <f>VLOOKUP($A147&amp;"GCP LF",'E11 - 2014 09 Final'!$A$46:$P$1704,$K$135,FALSE)</f>
        <v>0.66739999999999999</v>
      </c>
      <c r="L147" s="322">
        <f>VLOOKUP($A147&amp;"GCP LF",'E11 - 2014 09 Final'!$A$46:$P$1704,$L$135,FALSE)</f>
        <v>0.65110000000000001</v>
      </c>
      <c r="M147" s="322">
        <f>VLOOKUP($A147&amp;"GCP LF",'E11 - 2014 09 Final'!$A$46:$P$1704,$M$135,FALSE)</f>
        <v>0.58460000000000001</v>
      </c>
      <c r="N147" s="322">
        <f>VLOOKUP($A147&amp;"GCP LF",'E11 - 2014 09 Final'!$A$46:$P$1704,$N$135,FALSE)</f>
        <v>0.62870000000000004</v>
      </c>
      <c r="O147" s="117"/>
      <c r="P147" s="323"/>
    </row>
    <row r="148" spans="1:16">
      <c r="A148" t="s">
        <v>19</v>
      </c>
      <c r="B148" s="43" t="s">
        <v>56</v>
      </c>
      <c r="C148" s="322">
        <f>VLOOKUP($A148&amp;"GCP LF",'E11 - 2014 09 Final'!$A$46:$P$1704,$C$135,FALSE)</f>
        <v>0.55220000000000002</v>
      </c>
      <c r="D148" s="322">
        <f>VLOOKUP($A148&amp;"GCP LF",'E11 - 2014 09 Final'!$A$46:$P$1704,$D$135,FALSE)</f>
        <v>0.53059999999999996</v>
      </c>
      <c r="E148" s="322">
        <f>VLOOKUP($A148&amp;"GCP LF",'E11 - 2014 09 Final'!$A$46:$P$1704,$E$135,FALSE)</f>
        <v>0.49959999999999999</v>
      </c>
      <c r="F148" s="322">
        <f>VLOOKUP($A148&amp;"GCP LF",'E11 - 2014 09 Final'!$A$46:$P$1704,$F$135,FALSE)</f>
        <v>0.46810000000000002</v>
      </c>
      <c r="G148" s="322">
        <f>VLOOKUP($A148&amp;"GCP LF",'E11 - 2014 09 Final'!$A$46:$P$1704,$G$135,FALSE)</f>
        <v>0.44180000000000003</v>
      </c>
      <c r="H148" s="322">
        <f>VLOOKUP($A148&amp;"GCP LF",'E11 - 2014 09 Final'!$A$46:$P$1704,$H$135,FALSE)</f>
        <v>0.42880000000000001</v>
      </c>
      <c r="I148" s="322">
        <f>VLOOKUP($A148&amp;"GCP LF",'E11 - 2014 09 Final'!$A$46:$P$1704,$I$135,FALSE)</f>
        <v>0.4345</v>
      </c>
      <c r="J148" s="322">
        <f>VLOOKUP($A148&amp;"GCP LF",'E11 - 2014 09 Final'!$A$46:$P$1704,$J$135,FALSE)</f>
        <v>0.45629999999999998</v>
      </c>
      <c r="K148" s="322">
        <f>VLOOKUP($A148&amp;"GCP LF",'E11 - 2014 09 Final'!$A$46:$P$1704,$K$135,FALSE)</f>
        <v>0.48659999999999998</v>
      </c>
      <c r="L148" s="322">
        <f>VLOOKUP($A148&amp;"GCP LF",'E11 - 2014 09 Final'!$A$46:$P$1704,$L$135,FALSE)</f>
        <v>0.51849999999999996</v>
      </c>
      <c r="M148" s="322">
        <f>VLOOKUP($A148&amp;"GCP LF",'E11 - 2014 09 Final'!$A$46:$P$1704,$M$135,FALSE)</f>
        <v>0.54579999999999995</v>
      </c>
      <c r="N148" s="322">
        <f>VLOOKUP($A148&amp;"GCP LF",'E11 - 2014 09 Final'!$A$46:$P$1704,$N$135,FALSE)</f>
        <v>0.55859999999999999</v>
      </c>
      <c r="O148" s="117"/>
      <c r="P148" s="323"/>
    </row>
    <row r="149" spans="1:16">
      <c r="A149" t="s">
        <v>22</v>
      </c>
      <c r="B149" s="43" t="s">
        <v>57</v>
      </c>
      <c r="C149" s="322">
        <f>VLOOKUP($A149&amp;"GCP LF",'E11 - 2014 09 Final'!$A$46:$P$1704,$C$135,FALSE)</f>
        <v>0.13159999999999999</v>
      </c>
      <c r="D149" s="322">
        <f>VLOOKUP($A149&amp;"GCP LF",'E11 - 2014 09 Final'!$A$46:$P$1704,$D$135,FALSE)</f>
        <v>0.1368</v>
      </c>
      <c r="E149" s="322">
        <f>VLOOKUP($A149&amp;"GCP LF",'E11 - 2014 09 Final'!$A$46:$P$1704,$E$135,FALSE)</f>
        <v>0.1142</v>
      </c>
      <c r="F149" s="322">
        <f>VLOOKUP($A149&amp;"GCP LF",'E11 - 2014 09 Final'!$A$46:$P$1704,$F$135,FALSE)</f>
        <v>0.1464</v>
      </c>
      <c r="G149" s="322">
        <f>VLOOKUP($A149&amp;"GCP LF",'E11 - 2014 09 Final'!$A$46:$P$1704,$G$135,FALSE)</f>
        <v>0.15260000000000001</v>
      </c>
      <c r="H149" s="322">
        <f>VLOOKUP($A149&amp;"GCP LF",'E11 - 2014 09 Final'!$A$46:$P$1704,$H$135,FALSE)</f>
        <v>0.1575</v>
      </c>
      <c r="I149" s="322">
        <f>VLOOKUP($A149&amp;"GCP LF",'E11 - 2014 09 Final'!$A$46:$P$1704,$I$135,FALSE)</f>
        <v>0.1946</v>
      </c>
      <c r="J149" s="322">
        <f>VLOOKUP($A149&amp;"GCP LF",'E11 - 2014 09 Final'!$A$46:$P$1704,$J$135,FALSE)</f>
        <v>0.17810000000000001</v>
      </c>
      <c r="K149" s="322">
        <f>VLOOKUP($A149&amp;"GCP LF",'E11 - 2014 09 Final'!$A$46:$P$1704,$K$135,FALSE)</f>
        <v>0.16420000000000001</v>
      </c>
      <c r="L149" s="322">
        <f>VLOOKUP($A149&amp;"GCP LF",'E11 - 2014 09 Final'!$A$46:$P$1704,$L$135,FALSE)</f>
        <v>0.13700000000000001</v>
      </c>
      <c r="M149" s="322">
        <f>VLOOKUP($A149&amp;"GCP LF",'E11 - 2014 09 Final'!$A$46:$P$1704,$M$135,FALSE)</f>
        <v>0.13780000000000001</v>
      </c>
      <c r="N149" s="322">
        <f>VLOOKUP($A149&amp;"GCP LF",'E11 - 2014 09 Final'!$A$46:$P$1704,$N$135,FALSE)</f>
        <v>0.13070000000000001</v>
      </c>
      <c r="O149" s="117"/>
      <c r="P149" s="323"/>
    </row>
    <row r="150" spans="1:16">
      <c r="A150" t="s">
        <v>684</v>
      </c>
      <c r="B150" s="43" t="s">
        <v>48</v>
      </c>
      <c r="C150" s="322">
        <f>VLOOKUP($A150&amp;"GCP LF",'E11 - 2014 09 Final'!$A$46:$P$1704,$C$135,FALSE)</f>
        <v>0.51559999999999995</v>
      </c>
      <c r="D150" s="322">
        <f>VLOOKUP($A150&amp;"GCP LF",'E11 - 2014 09 Final'!$A$46:$P$1704,$D$135,FALSE)</f>
        <v>0.58640000000000003</v>
      </c>
      <c r="E150" s="322">
        <f>VLOOKUP($A150&amp;"GCP LF",'E11 - 2014 09 Final'!$A$46:$P$1704,$E$135,FALSE)</f>
        <v>0.52600000000000002</v>
      </c>
      <c r="F150" s="322">
        <f>VLOOKUP($A150&amp;"GCP LF",'E11 - 2014 09 Final'!$A$46:$P$1704,$F$135,FALSE)</f>
        <v>0.5494</v>
      </c>
      <c r="G150" s="322">
        <f>VLOOKUP($A150&amp;"GCP LF",'E11 - 2014 09 Final'!$A$46:$P$1704,$G$135,FALSE)</f>
        <v>0.5988</v>
      </c>
      <c r="H150" s="322">
        <f>VLOOKUP($A150&amp;"GCP LF",'E11 - 2014 09 Final'!$A$46:$P$1704,$H$135,FALSE)</f>
        <v>0.59250000000000003</v>
      </c>
      <c r="I150" s="322">
        <f>VLOOKUP($A150&amp;"GCP LF",'E11 - 2014 09 Final'!$A$46:$P$1704,$I$135,FALSE)</f>
        <v>0.59360000000000002</v>
      </c>
      <c r="J150" s="322">
        <f>VLOOKUP($A150&amp;"GCP LF",'E11 - 2014 09 Final'!$A$46:$P$1704,$J$135,FALSE)</f>
        <v>0.64649999999999996</v>
      </c>
      <c r="K150" s="322">
        <f>VLOOKUP($A150&amp;"GCP LF",'E11 - 2014 09 Final'!$A$46:$P$1704,$K$135,FALSE)</f>
        <v>0.57640000000000002</v>
      </c>
      <c r="L150" s="322">
        <f>VLOOKUP($A150&amp;"GCP LF",'E11 - 2014 09 Final'!$A$46:$P$1704,$L$135,FALSE)</f>
        <v>0.56910000000000005</v>
      </c>
      <c r="M150" s="322">
        <f>VLOOKUP($A150&amp;"GCP LF",'E11 - 2014 09 Final'!$A$46:$P$1704,$M$135,FALSE)</f>
        <v>0.56259999999999999</v>
      </c>
      <c r="N150" s="322">
        <f>VLOOKUP($A150&amp;"GCP LF",'E11 - 2014 09 Final'!$A$46:$P$1704,$N$135,FALSE)</f>
        <v>0.56010000000000004</v>
      </c>
      <c r="O150" s="117"/>
      <c r="P150" s="323"/>
    </row>
    <row r="151" spans="1:16">
      <c r="A151" t="s">
        <v>35</v>
      </c>
      <c r="B151" s="43" t="s">
        <v>53</v>
      </c>
      <c r="C151" s="322">
        <f>VLOOKUP($A151&amp;"GCP LF",'E11 - 2014 09 Final'!$A$46:$P$1704,$C$135,FALSE)</f>
        <v>0.55220000000000002</v>
      </c>
      <c r="D151" s="322">
        <f>VLOOKUP($A151&amp;"GCP LF",'E11 - 2014 09 Final'!$A$46:$P$1704,$D$135,FALSE)</f>
        <v>0.53059999999999996</v>
      </c>
      <c r="E151" s="322">
        <f>VLOOKUP($A151&amp;"GCP LF",'E11 - 2014 09 Final'!$A$46:$P$1704,$E$135,FALSE)</f>
        <v>0.49959999999999999</v>
      </c>
      <c r="F151" s="322">
        <f>VLOOKUP($A151&amp;"GCP LF",'E11 - 2014 09 Final'!$A$46:$P$1704,$F$135,FALSE)</f>
        <v>0.46810000000000002</v>
      </c>
      <c r="G151" s="322">
        <f>VLOOKUP($A151&amp;"GCP LF",'E11 - 2014 09 Final'!$A$46:$P$1704,$G$135,FALSE)</f>
        <v>0.44180000000000003</v>
      </c>
      <c r="H151" s="322">
        <f>VLOOKUP($A151&amp;"GCP LF",'E11 - 2014 09 Final'!$A$46:$P$1704,$H$135,FALSE)</f>
        <v>0.42880000000000001</v>
      </c>
      <c r="I151" s="322">
        <f>VLOOKUP($A151&amp;"GCP LF",'E11 - 2014 09 Final'!$A$46:$P$1704,$I$135,FALSE)</f>
        <v>0.4345</v>
      </c>
      <c r="J151" s="322">
        <f>VLOOKUP($A151&amp;"GCP LF",'E11 - 2014 09 Final'!$A$46:$P$1704,$J$135,FALSE)</f>
        <v>0.45629999999999998</v>
      </c>
      <c r="K151" s="322">
        <f>VLOOKUP($A151&amp;"GCP LF",'E11 - 2014 09 Final'!$A$46:$P$1704,$K$135,FALSE)</f>
        <v>0.48659999999999998</v>
      </c>
      <c r="L151" s="322">
        <f>VLOOKUP($A151&amp;"GCP LF",'E11 - 2014 09 Final'!$A$46:$P$1704,$L$135,FALSE)</f>
        <v>0.51849999999999996</v>
      </c>
      <c r="M151" s="322">
        <f>VLOOKUP($A151&amp;"GCP LF",'E11 - 2014 09 Final'!$A$46:$P$1704,$M$135,FALSE)</f>
        <v>0.54579999999999995</v>
      </c>
      <c r="N151" s="322">
        <f>VLOOKUP($A151&amp;"GCP LF",'E11 - 2014 09 Final'!$A$46:$P$1704,$N$135,FALSE)</f>
        <v>0.5595</v>
      </c>
      <c r="O151" s="117"/>
      <c r="P151" s="323"/>
    </row>
    <row r="152" spans="1:16">
      <c r="A152" t="s">
        <v>38</v>
      </c>
      <c r="B152" s="43" t="s">
        <v>55</v>
      </c>
      <c r="C152" s="322">
        <f>VLOOKUP($A152&amp;"GCP LF",'E11 - 2014 09 Final'!$A$46:$P$1704,$C$135,FALSE)</f>
        <v>1</v>
      </c>
      <c r="D152" s="322">
        <f>VLOOKUP($A152&amp;"GCP LF",'E11 - 2014 09 Final'!$A$46:$P$1704,$D$135,FALSE)</f>
        <v>1</v>
      </c>
      <c r="E152" s="322">
        <f>VLOOKUP($A152&amp;"GCP LF",'E11 - 2014 09 Final'!$A$46:$P$1704,$E$135,FALSE)</f>
        <v>1</v>
      </c>
      <c r="F152" s="322">
        <f>VLOOKUP($A152&amp;"GCP LF",'E11 - 2014 09 Final'!$A$46:$P$1704,$F$135,FALSE)</f>
        <v>1</v>
      </c>
      <c r="G152" s="322">
        <f>VLOOKUP($A152&amp;"GCP LF",'E11 - 2014 09 Final'!$A$46:$P$1704,$G$135,FALSE)</f>
        <v>1</v>
      </c>
      <c r="H152" s="322">
        <f>VLOOKUP($A152&amp;"GCP LF",'E11 - 2014 09 Final'!$A$46:$P$1704,$H$135,FALSE)</f>
        <v>1</v>
      </c>
      <c r="I152" s="322">
        <f>VLOOKUP($A152&amp;"GCP LF",'E11 - 2014 09 Final'!$A$46:$P$1704,$I$135,FALSE)</f>
        <v>1</v>
      </c>
      <c r="J152" s="322">
        <f>VLOOKUP($A152&amp;"GCP LF",'E11 - 2014 09 Final'!$A$46:$P$1704,$J$135,FALSE)</f>
        <v>1</v>
      </c>
      <c r="K152" s="322">
        <f>VLOOKUP($A152&amp;"GCP LF",'E11 - 2014 09 Final'!$A$46:$P$1704,$K$135,FALSE)</f>
        <v>1</v>
      </c>
      <c r="L152" s="322">
        <f>VLOOKUP($A152&amp;"GCP LF",'E11 - 2014 09 Final'!$A$46:$P$1704,$L$135,FALSE)</f>
        <v>1</v>
      </c>
      <c r="M152" s="322">
        <f>VLOOKUP($A152&amp;"GCP LF",'E11 - 2014 09 Final'!$A$46:$P$1704,$M$135,FALSE)</f>
        <v>0.99860000000000004</v>
      </c>
      <c r="N152" s="322">
        <f>VLOOKUP($A152&amp;"GCP LF",'E11 - 2014 09 Final'!$A$46:$P$1704,$N$135,FALSE)</f>
        <v>1</v>
      </c>
      <c r="O152" s="117"/>
      <c r="P152" s="323"/>
    </row>
    <row r="153" spans="1:16">
      <c r="A153" t="s">
        <v>40</v>
      </c>
      <c r="B153" s="43" t="s">
        <v>87</v>
      </c>
      <c r="C153" s="322">
        <f>VLOOKUP($A153&amp;"GCP LF",'E11 - 2014 09 Final'!$A$46:$P$1704,$C$135,FALSE)</f>
        <v>0.42230000000000001</v>
      </c>
      <c r="D153" s="322">
        <f>VLOOKUP($A153&amp;"GCP LF",'E11 - 2014 09 Final'!$A$46:$P$1704,$D$135,FALSE)</f>
        <v>0.43690000000000001</v>
      </c>
      <c r="E153" s="322">
        <f>VLOOKUP($A153&amp;"GCP LF",'E11 - 2014 09 Final'!$A$46:$P$1704,$E$135,FALSE)</f>
        <v>0.62539999999999996</v>
      </c>
      <c r="F153" s="322">
        <f>VLOOKUP($A153&amp;"GCP LF",'E11 - 2014 09 Final'!$A$46:$P$1704,$F$135,FALSE)</f>
        <v>0.50170000000000003</v>
      </c>
      <c r="G153" s="322">
        <f>VLOOKUP($A153&amp;"GCP LF",'E11 - 2014 09 Final'!$A$46:$P$1704,$G$135,FALSE)</f>
        <v>0.61739999999999995</v>
      </c>
      <c r="H153" s="322">
        <f>VLOOKUP($A153&amp;"GCP LF",'E11 - 2014 09 Final'!$A$46:$P$1704,$H$135,FALSE)</f>
        <v>0.55459999999999998</v>
      </c>
      <c r="I153" s="322">
        <f>VLOOKUP($A153&amp;"GCP LF",'E11 - 2014 09 Final'!$A$46:$P$1704,$I$135,FALSE)</f>
        <v>0.56730000000000003</v>
      </c>
      <c r="J153" s="322">
        <f>VLOOKUP($A153&amp;"GCP LF",'E11 - 2014 09 Final'!$A$46:$P$1704,$J$135,FALSE)</f>
        <v>0.48280000000000001</v>
      </c>
      <c r="K153" s="322">
        <f>VLOOKUP($A153&amp;"GCP LF",'E11 - 2014 09 Final'!$A$46:$P$1704,$K$135,FALSE)</f>
        <v>0.30790000000000001</v>
      </c>
      <c r="L153" s="322">
        <f>VLOOKUP($A153&amp;"GCP LF",'E11 - 2014 09 Final'!$A$46:$P$1704,$L$135,FALSE)</f>
        <v>0.33139999999999997</v>
      </c>
      <c r="M153" s="322">
        <f>VLOOKUP($A153&amp;"GCP LF",'E11 - 2014 09 Final'!$A$46:$P$1704,$M$135,FALSE)</f>
        <v>7.2400000000000006E-2</v>
      </c>
      <c r="N153" s="322">
        <f>VLOOKUP($A153&amp;"GCP LF",'E11 - 2014 09 Final'!$A$46:$P$1704,$N$135,FALSE)</f>
        <v>0.496</v>
      </c>
      <c r="O153" s="117"/>
      <c r="P153" s="323"/>
    </row>
    <row r="154" spans="1:16">
      <c r="A154" t="s">
        <v>45</v>
      </c>
      <c r="B154" s="43" t="s">
        <v>88</v>
      </c>
      <c r="C154" s="322">
        <f>VLOOKUP($A154&amp;"GCP LF",'E11 - 2014 09 Final'!$A$46:$P$1704,$C$135,FALSE)</f>
        <v>0.27979999999999999</v>
      </c>
      <c r="D154" s="322">
        <f>VLOOKUP($A154&amp;"GCP LF",'E11 - 2014 09 Final'!$A$46:$P$1704,$D$135,FALSE)</f>
        <v>0.27189999999999998</v>
      </c>
      <c r="E154" s="322">
        <f>VLOOKUP($A154&amp;"GCP LF",'E11 - 2014 09 Final'!$A$46:$P$1704,$E$135,FALSE)</f>
        <v>0.2515</v>
      </c>
      <c r="F154" s="322">
        <f>VLOOKUP($A154&amp;"GCP LF",'E11 - 2014 09 Final'!$A$46:$P$1704,$F$135,FALSE)</f>
        <v>0.25740000000000002</v>
      </c>
      <c r="G154" s="322">
        <f>VLOOKUP($A154&amp;"GCP LF",'E11 - 2014 09 Final'!$A$46:$P$1704,$G$135,FALSE)</f>
        <v>0.26900000000000002</v>
      </c>
      <c r="H154" s="322">
        <f>VLOOKUP($A154&amp;"GCP LF",'E11 - 2014 09 Final'!$A$46:$P$1704,$H$135,FALSE)</f>
        <v>0.1249</v>
      </c>
      <c r="I154" s="322">
        <f>VLOOKUP($A154&amp;"GCP LF",'E11 - 2014 09 Final'!$A$46:$P$1704,$I$135,FALSE)</f>
        <v>0.1991</v>
      </c>
      <c r="J154" s="322">
        <f>VLOOKUP($A154&amp;"GCP LF",'E11 - 2014 09 Final'!$A$46:$P$1704,$J$135,FALSE)</f>
        <v>0.26390000000000002</v>
      </c>
      <c r="K154" s="322">
        <f>VLOOKUP($A154&amp;"GCP LF",'E11 - 2014 09 Final'!$A$46:$P$1704,$K$135,FALSE)</f>
        <v>0.20619999999999999</v>
      </c>
      <c r="L154" s="322">
        <f>VLOOKUP($A154&amp;"GCP LF",'E11 - 2014 09 Final'!$A$46:$P$1704,$L$135,FALSE)</f>
        <v>0.27779999999999999</v>
      </c>
      <c r="M154" s="322">
        <f>VLOOKUP($A154&amp;"GCP LF",'E11 - 2014 09 Final'!$A$46:$P$1704,$M$135,FALSE)</f>
        <v>0.2036</v>
      </c>
      <c r="N154" s="322">
        <f>VLOOKUP($A154&amp;"GCP LF",'E11 - 2014 09 Final'!$A$46:$P$1704,$N$135,FALSE)</f>
        <v>0.17760000000000001</v>
      </c>
      <c r="O154" s="117"/>
      <c r="P154" s="323"/>
    </row>
    <row r="155" spans="1:16">
      <c r="C155" s="48"/>
      <c r="D155" s="48"/>
      <c r="E155" s="48"/>
      <c r="F155" s="48"/>
      <c r="G155" s="48"/>
      <c r="H155" s="48"/>
      <c r="I155" s="48"/>
      <c r="J155" s="48"/>
      <c r="K155" s="48"/>
      <c r="L155" s="48"/>
      <c r="M155" s="48"/>
      <c r="N155" s="48"/>
      <c r="O155" s="324"/>
      <c r="P155" s="325"/>
    </row>
    <row r="156" spans="1:16">
      <c r="C156" s="48"/>
      <c r="D156" s="48"/>
      <c r="E156" s="48"/>
      <c r="F156" s="48"/>
      <c r="G156" s="48"/>
      <c r="H156" s="48"/>
      <c r="I156" s="48"/>
      <c r="J156" s="48"/>
      <c r="K156" s="48"/>
      <c r="L156" s="48"/>
      <c r="M156" s="48"/>
      <c r="N156" s="48"/>
      <c r="O156" s="324"/>
      <c r="P156" s="325"/>
    </row>
    <row r="157" spans="1:16">
      <c r="B157" s="42" t="s">
        <v>86</v>
      </c>
      <c r="C157" s="10"/>
      <c r="D157" s="10"/>
      <c r="E157" s="10"/>
      <c r="F157" s="10"/>
      <c r="G157" s="10"/>
      <c r="H157" s="10"/>
      <c r="I157" s="10"/>
      <c r="J157" s="10"/>
      <c r="K157" s="10"/>
      <c r="L157" s="10"/>
      <c r="M157" s="10"/>
      <c r="N157" s="10"/>
      <c r="O157" s="110"/>
      <c r="P157" s="110"/>
    </row>
    <row r="158" spans="1:16">
      <c r="A158" t="s">
        <v>600</v>
      </c>
      <c r="B158" t="s">
        <v>600</v>
      </c>
      <c r="C158" s="322">
        <f>VLOOKUP($A158&amp;"GCP LF",'E11 - 2014 09 Final'!$A$46:$P$1704,$C$135,FALSE)</f>
        <v>0.57589999999999997</v>
      </c>
      <c r="D158" s="322">
        <f>VLOOKUP($A158&amp;"GCP LF",'E11 - 2014 09 Final'!$A$46:$P$1704,$D$135,FALSE)</f>
        <v>0.56530000000000002</v>
      </c>
      <c r="E158" s="322">
        <f>VLOOKUP($A158&amp;"GCP LF",'E11 - 2014 09 Final'!$A$46:$P$1704,$E$135,FALSE)</f>
        <v>0.61439999999999995</v>
      </c>
      <c r="F158" s="322">
        <f>VLOOKUP($A158&amp;"GCP LF",'E11 - 2014 09 Final'!$A$46:$P$1704,$F$135,FALSE)</f>
        <v>0.56489999999999996</v>
      </c>
      <c r="G158" s="322">
        <f>VLOOKUP($A158&amp;"GCP LF",'E11 - 2014 09 Final'!$A$46:$P$1704,$G$135,FALSE)</f>
        <v>0.58660000000000001</v>
      </c>
      <c r="H158" s="322">
        <f>VLOOKUP($A158&amp;"GCP LF",'E11 - 2014 09 Final'!$A$46:$P$1704,$H$135,FALSE)</f>
        <v>0.61319999999999997</v>
      </c>
      <c r="I158" s="322">
        <f>VLOOKUP($A158&amp;"GCP LF",'E11 - 2014 09 Final'!$A$46:$P$1704,$I$135,FALSE)</f>
        <v>0.62080000000000002</v>
      </c>
      <c r="J158" s="322">
        <f>VLOOKUP($A158&amp;"GCP LF",'E11 - 2014 09 Final'!$A$46:$P$1704,$J$135,FALSE)</f>
        <v>0.62939999999999996</v>
      </c>
      <c r="K158" s="322">
        <f>VLOOKUP($A158&amp;"GCP LF",'E11 - 2014 09 Final'!$A$46:$P$1704,$K$135,FALSE)</f>
        <v>0.59099999999999997</v>
      </c>
      <c r="L158" s="322">
        <f>VLOOKUP($A158&amp;"GCP LF",'E11 - 2014 09 Final'!$A$46:$P$1704,$L$135,FALSE)</f>
        <v>0.56330000000000002</v>
      </c>
      <c r="M158" s="322">
        <f>VLOOKUP($A158&amp;"GCP LF",'E11 - 2014 09 Final'!$A$46:$P$1704,$M$135,FALSE)</f>
        <v>0.5232</v>
      </c>
      <c r="N158" s="322">
        <f>VLOOKUP($A158&amp;"GCP LF",'E11 - 2014 09 Final'!$A$46:$P$1704,$N$135,FALSE)</f>
        <v>0.60729999999999995</v>
      </c>
      <c r="O158" s="117"/>
      <c r="P158" s="117"/>
    </row>
    <row r="159" spans="1:16">
      <c r="A159" t="s">
        <v>245</v>
      </c>
      <c r="B159" t="s">
        <v>980</v>
      </c>
      <c r="C159" s="322">
        <f>VLOOKUP($A159&amp;"GCP LF",'E11 - 2014 09 Final'!$A$46:$P$1704,$C$135,FALSE)</f>
        <v>0.60560000000000003</v>
      </c>
      <c r="D159" s="322">
        <f>VLOOKUP($A159&amp;"GCP LF",'E11 - 2014 09 Final'!$A$46:$P$1704,$D$135,FALSE)</f>
        <v>0.69120000000000004</v>
      </c>
      <c r="E159" s="322">
        <f>VLOOKUP($A159&amp;"GCP LF",'E11 - 2014 09 Final'!$A$46:$P$1704,$E$135,FALSE)</f>
        <v>0.63639999999999997</v>
      </c>
      <c r="F159" s="322">
        <f>VLOOKUP($A159&amp;"GCP LF",'E11 - 2014 09 Final'!$A$46:$P$1704,$F$135,FALSE)</f>
        <v>0.67579999999999996</v>
      </c>
      <c r="G159" s="322">
        <f>VLOOKUP($A159&amp;"GCP LF",'E11 - 2014 09 Final'!$A$46:$P$1704,$G$135,FALSE)</f>
        <v>0.68740000000000001</v>
      </c>
      <c r="H159" s="322">
        <f>VLOOKUP($A159&amp;"GCP LF",'E11 - 2014 09 Final'!$A$46:$P$1704,$H$135,FALSE)</f>
        <v>0.7006</v>
      </c>
      <c r="I159" s="322">
        <f>VLOOKUP($A159&amp;"GCP LF",'E11 - 2014 09 Final'!$A$46:$P$1704,$I$135,FALSE)</f>
        <v>0.71709999999999996</v>
      </c>
      <c r="J159" s="322">
        <f>VLOOKUP($A159&amp;"GCP LF",'E11 - 2014 09 Final'!$A$46:$P$1704,$J$135,FALSE)</f>
        <v>0.73409999999999997</v>
      </c>
      <c r="K159" s="322">
        <f>VLOOKUP($A159&amp;"GCP LF",'E11 - 2014 09 Final'!$A$46:$P$1704,$K$135,FALSE)</f>
        <v>0.66049999999999998</v>
      </c>
      <c r="L159" s="322">
        <f>VLOOKUP($A159&amp;"GCP LF",'E11 - 2014 09 Final'!$A$46:$P$1704,$L$135,FALSE)</f>
        <v>0.62960000000000005</v>
      </c>
      <c r="M159" s="322">
        <f>VLOOKUP($A159&amp;"GCP LF",'E11 - 2014 09 Final'!$A$46:$P$1704,$M$135,FALSE)</f>
        <v>0.60519999999999996</v>
      </c>
      <c r="N159" s="322">
        <f>VLOOKUP($A159&amp;"GCP LF",'E11 - 2014 09 Final'!$A$46:$P$1704,$N$135,FALSE)</f>
        <v>0.6119</v>
      </c>
      <c r="O159" s="117"/>
      <c r="P159" s="323"/>
    </row>
    <row r="160" spans="1:16">
      <c r="A160" t="s">
        <v>658</v>
      </c>
      <c r="B160" t="s">
        <v>981</v>
      </c>
      <c r="C160" s="322">
        <f>VLOOKUP($A160&amp;"GCP LF",'E11 - 2014 09 Final'!$A$46:$P$1704,$C$135,FALSE)</f>
        <v>0.53639999999999999</v>
      </c>
      <c r="D160" s="322">
        <f>VLOOKUP($A160&amp;"GCP LF",'E11 - 2014 09 Final'!$A$46:$P$1704,$D$135,FALSE)</f>
        <v>0.63400000000000001</v>
      </c>
      <c r="E160" s="322">
        <f>VLOOKUP($A160&amp;"GCP LF",'E11 - 2014 09 Final'!$A$46:$P$1704,$E$135,FALSE)</f>
        <v>0.63819999999999999</v>
      </c>
      <c r="F160" s="322">
        <f>VLOOKUP($A160&amp;"GCP LF",'E11 - 2014 09 Final'!$A$46:$P$1704,$F$135,FALSE)</f>
        <v>0.58040000000000003</v>
      </c>
      <c r="G160" s="322">
        <f>VLOOKUP($A160&amp;"GCP LF",'E11 - 2014 09 Final'!$A$46:$P$1704,$G$135,FALSE)</f>
        <v>0.61360000000000003</v>
      </c>
      <c r="H160" s="322">
        <f>VLOOKUP($A160&amp;"GCP LF",'E11 - 2014 09 Final'!$A$46:$P$1704,$H$135,FALSE)</f>
        <v>0.60560000000000003</v>
      </c>
      <c r="I160" s="322">
        <f>VLOOKUP($A160&amp;"GCP LF",'E11 - 2014 09 Final'!$A$46:$P$1704,$I$135,FALSE)</f>
        <v>0.63859999999999995</v>
      </c>
      <c r="J160" s="322">
        <f>VLOOKUP($A160&amp;"GCP LF",'E11 - 2014 09 Final'!$A$46:$P$1704,$J$135,FALSE)</f>
        <v>0.65269999999999995</v>
      </c>
      <c r="K160" s="322">
        <f>VLOOKUP($A160&amp;"GCP LF",'E11 - 2014 09 Final'!$A$46:$P$1704,$K$135,FALSE)</f>
        <v>0.59630000000000005</v>
      </c>
      <c r="L160" s="322">
        <f>VLOOKUP($A160&amp;"GCP LF",'E11 - 2014 09 Final'!$A$46:$P$1704,$L$135,FALSE)</f>
        <v>0.57120000000000004</v>
      </c>
      <c r="M160" s="322">
        <f>VLOOKUP($A160&amp;"GCP LF",'E11 - 2014 09 Final'!$A$46:$P$1704,$M$135,FALSE)</f>
        <v>0.6038</v>
      </c>
      <c r="N160" s="322">
        <f>VLOOKUP($A160&amp;"GCP LF",'E11 - 2014 09 Final'!$A$46:$P$1704,$N$135,FALSE)</f>
        <v>0.67149999999999999</v>
      </c>
      <c r="O160" s="117"/>
      <c r="P160" s="323"/>
    </row>
    <row r="161" spans="1:16">
      <c r="A161" t="s">
        <v>670</v>
      </c>
      <c r="B161" t="s">
        <v>982</v>
      </c>
      <c r="C161" s="322" t="str">
        <f>VLOOKUP($A161&amp;"GCP LF",'E11 - 2014 09 Final'!$A$46:$P$1704,$C$135,FALSE)</f>
        <v xml:space="preserve"> </v>
      </c>
      <c r="D161" s="322">
        <f>VLOOKUP($A161&amp;"GCP LF",'E11 - 2014 09 Final'!$A$46:$P$1704,$D$135,FALSE)</f>
        <v>0.79259999999999997</v>
      </c>
      <c r="E161" s="322">
        <f>VLOOKUP($A161&amp;"GCP LF",'E11 - 2014 09 Final'!$A$46:$P$1704,$E$135,FALSE)</f>
        <v>1</v>
      </c>
      <c r="F161" s="322">
        <f>VLOOKUP($A161&amp;"GCP LF",'E11 - 2014 09 Final'!$A$46:$P$1704,$F$135,FALSE)</f>
        <v>1</v>
      </c>
      <c r="G161" s="322">
        <f>VLOOKUP($A161&amp;"GCP LF",'E11 - 2014 09 Final'!$A$46:$P$1704,$G$135,FALSE)</f>
        <v>0.9929</v>
      </c>
      <c r="H161" s="322">
        <f>VLOOKUP($A161&amp;"GCP LF",'E11 - 2014 09 Final'!$A$46:$P$1704,$H$135,FALSE)</f>
        <v>0.9163</v>
      </c>
      <c r="I161" s="322">
        <f>VLOOKUP($A161&amp;"GCP LF",'E11 - 2014 09 Final'!$A$46:$P$1704,$I$135,FALSE)</f>
        <v>0.94589999999999996</v>
      </c>
      <c r="J161" s="322">
        <f>VLOOKUP($A161&amp;"GCP LF",'E11 - 2014 09 Final'!$A$46:$P$1704,$J$135,FALSE)</f>
        <v>0.95889999999999997</v>
      </c>
      <c r="K161" s="322">
        <f>VLOOKUP($A161&amp;"GCP LF",'E11 - 2014 09 Final'!$A$46:$P$1704,$K$135,FALSE)</f>
        <v>0.99439999999999995</v>
      </c>
      <c r="L161" s="322">
        <f>VLOOKUP($A161&amp;"GCP LF",'E11 - 2014 09 Final'!$A$46:$P$1704,$L$135,FALSE)</f>
        <v>0.98019999999999996</v>
      </c>
      <c r="M161" s="322">
        <f>VLOOKUP($A161&amp;"GCP LF",'E11 - 2014 09 Final'!$A$46:$P$1704,$M$135,FALSE)</f>
        <v>0.99860000000000004</v>
      </c>
      <c r="N161" s="322">
        <f>VLOOKUP($A161&amp;"GCP LF",'E11 - 2014 09 Final'!$A$46:$P$1704,$N$135,FALSE)</f>
        <v>0.96609999999999996</v>
      </c>
      <c r="O161" s="117"/>
      <c r="P161" s="323"/>
    </row>
    <row r="162" spans="1:16">
      <c r="A162" t="s">
        <v>688</v>
      </c>
      <c r="B162" t="s">
        <v>688</v>
      </c>
      <c r="C162" s="322" t="str">
        <f>VLOOKUP($A162&amp;"GCP LF",'E11 - 2014 09 Final'!$A$46:$P$1704,$C$135,FALSE)</f>
        <v xml:space="preserve"> </v>
      </c>
      <c r="D162" s="322" t="str">
        <f>VLOOKUP($A162&amp;"GCP LF",'E11 - 2014 09 Final'!$A$46:$P$1704,$D$135,FALSE)</f>
        <v xml:space="preserve"> </v>
      </c>
      <c r="E162" s="322" t="str">
        <f>VLOOKUP($A162&amp;"GCP LF",'E11 - 2014 09 Final'!$A$46:$P$1704,$E$135,FALSE)</f>
        <v xml:space="preserve"> </v>
      </c>
      <c r="F162" s="322" t="str">
        <f>VLOOKUP($A162&amp;"GCP LF",'E11 - 2014 09 Final'!$A$46:$P$1704,$F$135,FALSE)</f>
        <v xml:space="preserve"> </v>
      </c>
      <c r="G162" s="322" t="str">
        <f>VLOOKUP($A162&amp;"GCP LF",'E11 - 2014 09 Final'!$A$46:$P$1704,$G$135,FALSE)</f>
        <v xml:space="preserve"> </v>
      </c>
      <c r="H162" s="322">
        <f>VLOOKUP($A162&amp;"GCP LF",'E11 - 2014 09 Final'!$A$46:$P$1704,$H$135,FALSE)</f>
        <v>0.56879999999999997</v>
      </c>
      <c r="I162" s="322">
        <f>VLOOKUP($A162&amp;"GCP LF",'E11 - 2014 09 Final'!$A$46:$P$1704,$I$135,FALSE)</f>
        <v>0.61060000000000003</v>
      </c>
      <c r="J162" s="322">
        <f>VLOOKUP($A162&amp;"GCP LF",'E11 - 2014 09 Final'!$A$46:$P$1704,$J$135,FALSE)</f>
        <v>0.64549999999999996</v>
      </c>
      <c r="K162" s="322">
        <f>VLOOKUP($A162&amp;"GCP LF",'E11 - 2014 09 Final'!$A$46:$P$1704,$K$135,FALSE)</f>
        <v>0.64839999999999998</v>
      </c>
      <c r="L162" s="322">
        <f>VLOOKUP($A162&amp;"GCP LF",'E11 - 2014 09 Final'!$A$46:$P$1704,$L$135,FALSE)</f>
        <v>0.58520000000000005</v>
      </c>
      <c r="M162" s="322">
        <f>VLOOKUP($A162&amp;"GCP LF",'E11 - 2014 09 Final'!$A$46:$P$1704,$M$135,FALSE)</f>
        <v>0.27029999999999998</v>
      </c>
      <c r="N162" s="322">
        <f>VLOOKUP($A162&amp;"GCP LF",'E11 - 2014 09 Final'!$A$46:$P$1704,$N$135,FALSE)</f>
        <v>9.1200000000000003E-2</v>
      </c>
      <c r="O162" s="117"/>
      <c r="P162" s="323"/>
    </row>
    <row r="163" spans="1:16">
      <c r="A163" t="s">
        <v>721</v>
      </c>
      <c r="B163" t="s">
        <v>721</v>
      </c>
      <c r="C163" s="322">
        <f>VLOOKUP($A163&amp;"GCP LF",'E11 - 2014 09 Final'!$A$46:$P$1704,$C$135,FALSE)</f>
        <v>0.5504</v>
      </c>
      <c r="D163" s="322">
        <f>VLOOKUP($A163&amp;"GCP LF",'E11 - 2014 09 Final'!$A$46:$P$1704,$D$135,FALSE)</f>
        <v>0.65939999999999999</v>
      </c>
      <c r="E163" s="322">
        <f>VLOOKUP($A163&amp;"GCP LF",'E11 - 2014 09 Final'!$A$46:$P$1704,$E$135,FALSE)</f>
        <v>0.66830000000000001</v>
      </c>
      <c r="F163" s="322">
        <f>VLOOKUP($A163&amp;"GCP LF",'E11 - 2014 09 Final'!$A$46:$P$1704,$F$135,FALSE)</f>
        <v>0.55410000000000004</v>
      </c>
      <c r="G163" s="322">
        <f>VLOOKUP($A163&amp;"GCP LF",'E11 - 2014 09 Final'!$A$46:$P$1704,$G$135,FALSE)</f>
        <v>0.62029999999999996</v>
      </c>
      <c r="H163" s="322">
        <f>VLOOKUP($A163&amp;"GCP LF",'E11 - 2014 09 Final'!$A$46:$P$1704,$H$135,FALSE)</f>
        <v>0.62960000000000005</v>
      </c>
      <c r="I163" s="322">
        <f>VLOOKUP($A163&amp;"GCP LF",'E11 - 2014 09 Final'!$A$46:$P$1704,$I$135,FALSE)</f>
        <v>0.64429999999999998</v>
      </c>
      <c r="J163" s="322">
        <f>VLOOKUP($A163&amp;"GCP LF",'E11 - 2014 09 Final'!$A$46:$P$1704,$J$135,FALSE)</f>
        <v>0.64529999999999998</v>
      </c>
      <c r="K163" s="322">
        <f>VLOOKUP($A163&amp;"GCP LF",'E11 - 2014 09 Final'!$A$46:$P$1704,$K$135,FALSE)</f>
        <v>0.61750000000000005</v>
      </c>
      <c r="L163" s="322">
        <f>VLOOKUP($A163&amp;"GCP LF",'E11 - 2014 09 Final'!$A$46:$P$1704,$L$135,FALSE)</f>
        <v>0.57950000000000002</v>
      </c>
      <c r="M163" s="322">
        <f>VLOOKUP($A163&amp;"GCP LF",'E11 - 2014 09 Final'!$A$46:$P$1704,$M$135,FALSE)</f>
        <v>0.62860000000000005</v>
      </c>
      <c r="N163" s="322">
        <f>VLOOKUP($A163&amp;"GCP LF",'E11 - 2014 09 Final'!$A$46:$P$1704,$N$135,FALSE)</f>
        <v>0.65600000000000003</v>
      </c>
      <c r="O163" s="117"/>
      <c r="P163" s="323"/>
    </row>
    <row r="164" spans="1:16">
      <c r="A164" t="s">
        <v>724</v>
      </c>
      <c r="B164" t="s">
        <v>983</v>
      </c>
      <c r="C164" s="322">
        <f>VLOOKUP($A164&amp;"GCP LF",'E11 - 2014 09 Final'!$A$46:$P$1704,$C$135,FALSE)</f>
        <v>0.96640000000000004</v>
      </c>
      <c r="D164" s="322">
        <f>VLOOKUP($A164&amp;"GCP LF",'E11 - 2014 09 Final'!$A$46:$P$1704,$D$135,FALSE)</f>
        <v>1</v>
      </c>
      <c r="E164" s="322">
        <f>VLOOKUP($A164&amp;"GCP LF",'E11 - 2014 09 Final'!$A$46:$P$1704,$E$135,FALSE)</f>
        <v>0.99329999999999996</v>
      </c>
      <c r="F164" s="322">
        <f>VLOOKUP($A164&amp;"GCP LF",'E11 - 2014 09 Final'!$A$46:$P$1704,$F$135,FALSE)</f>
        <v>0.92920000000000003</v>
      </c>
      <c r="G164" s="322">
        <f>VLOOKUP($A164&amp;"GCP LF",'E11 - 2014 09 Final'!$A$46:$P$1704,$G$135,FALSE)</f>
        <v>0.98119999999999996</v>
      </c>
      <c r="H164" s="322">
        <f>VLOOKUP($A164&amp;"GCP LF",'E11 - 2014 09 Final'!$A$46:$P$1704,$H$135,FALSE)</f>
        <v>1</v>
      </c>
      <c r="I164" s="322">
        <f>VLOOKUP($A164&amp;"GCP LF",'E11 - 2014 09 Final'!$A$46:$P$1704,$I$135,FALSE)</f>
        <v>1</v>
      </c>
      <c r="J164" s="322">
        <f>VLOOKUP($A164&amp;"GCP LF",'E11 - 2014 09 Final'!$A$46:$P$1704,$J$135,FALSE)</f>
        <v>1</v>
      </c>
      <c r="K164" s="322">
        <f>VLOOKUP($A164&amp;"GCP LF",'E11 - 2014 09 Final'!$A$46:$P$1704,$K$135,FALSE)</f>
        <v>1</v>
      </c>
      <c r="L164" s="322">
        <f>VLOOKUP($A164&amp;"GCP LF",'E11 - 2014 09 Final'!$A$46:$P$1704,$L$135,FALSE)</f>
        <v>0.96909999999999996</v>
      </c>
      <c r="M164" s="322">
        <f>VLOOKUP($A164&amp;"GCP LF",'E11 - 2014 09 Final'!$A$46:$P$1704,$M$135,FALSE)</f>
        <v>0.96809999999999996</v>
      </c>
      <c r="N164" s="322">
        <f>VLOOKUP($A164&amp;"GCP LF",'E11 - 2014 09 Final'!$A$46:$P$1704,$N$135,FALSE)</f>
        <v>0.92610000000000003</v>
      </c>
      <c r="O164" s="117"/>
      <c r="P164" s="323"/>
    </row>
    <row r="165" spans="1:16">
      <c r="A165" s="43"/>
      <c r="B165" s="49"/>
      <c r="C165" s="49" t="str">
        <f>IF('Avg NCP'!D165&gt;0,+'Avg KWH'!D165/HOURS!C$13/'Avg NCP'!D165,"")</f>
        <v/>
      </c>
      <c r="D165" s="49" t="str">
        <f>IF('Avg NCP'!E165&gt;0,+'Avg KWH'!E165/HOURS!D$13/'Avg NCP'!E165,"")</f>
        <v/>
      </c>
      <c r="E165" s="49" t="str">
        <f>IF('Avg NCP'!F165&gt;0,+'Avg KWH'!F165/HOURS!E$13/'Avg NCP'!F165,"")</f>
        <v/>
      </c>
      <c r="F165" s="49" t="str">
        <f>IF('Avg NCP'!G165&gt;0,+'Avg KWH'!G165/HOURS!F$13/'Avg NCP'!G165,"")</f>
        <v/>
      </c>
      <c r="G165" s="49" t="str">
        <f>IF('Avg NCP'!H165&gt;0,+'Avg KWH'!H165/HOURS!G$13/'Avg NCP'!H165,"")</f>
        <v/>
      </c>
      <c r="H165" s="49" t="str">
        <f>IF('Avg NCP'!I165&gt;0,+'Avg KWH'!I165/HOURS!H$13/'Avg NCP'!I165,"")</f>
        <v/>
      </c>
      <c r="I165" s="49" t="str">
        <f>IF('Avg NCP'!J165&gt;0,+'Avg KWH'!J165/HOURS!I$13/'Avg NCP'!J165,"")</f>
        <v/>
      </c>
      <c r="J165" s="49" t="str">
        <f>IF('Avg NCP'!K165&gt;0,+'Avg KWH'!K165/HOURS!J$13/'Avg NCP'!K165,"")</f>
        <v/>
      </c>
      <c r="K165" s="49" t="str">
        <f>IF('Avg NCP'!L165&gt;0,+'Avg KWH'!L165/HOURS!K$13/'Avg NCP'!L165,"")</f>
        <v/>
      </c>
      <c r="L165" s="49" t="str">
        <f>IF('Avg NCP'!M165&gt;0,+'Avg KWH'!M165/HOURS!L$13/'Avg NCP'!M165,"")</f>
        <v/>
      </c>
      <c r="M165" s="49" t="str">
        <f>IF('Avg NCP'!N165&gt;0,+'Avg KWH'!N165/HOURS!M$13/'Avg NCP'!N165,"")</f>
        <v/>
      </c>
    </row>
    <row r="166" spans="1:16">
      <c r="A166" s="43"/>
      <c r="B166" s="49"/>
      <c r="C166" s="49" t="str">
        <f>IF('Avg NCP'!D166&gt;0,+'Avg KWH'!D166/HOURS!C$13/'Avg NCP'!D166,"")</f>
        <v/>
      </c>
      <c r="D166" s="49" t="str">
        <f>IF('Avg NCP'!E166&gt;0,+'Avg KWH'!E166/HOURS!D$13/'Avg NCP'!E166,"")</f>
        <v/>
      </c>
      <c r="E166" s="49" t="str">
        <f>IF('Avg NCP'!F166&gt;0,+'Avg KWH'!F166/HOURS!E$13/'Avg NCP'!F166,"")</f>
        <v/>
      </c>
      <c r="F166" s="49" t="str">
        <f>IF('Avg NCP'!G166&gt;0,+'Avg KWH'!G166/HOURS!F$13/'Avg NCP'!G166,"")</f>
        <v/>
      </c>
      <c r="G166" s="49" t="str">
        <f>IF('Avg NCP'!H166&gt;0,+'Avg KWH'!H166/HOURS!G$13/'Avg NCP'!H166,"")</f>
        <v/>
      </c>
      <c r="H166" s="49" t="str">
        <f>IF('Avg NCP'!I166&gt;0,+'Avg KWH'!I166/HOURS!H$13/'Avg NCP'!I166,"")</f>
        <v/>
      </c>
      <c r="I166" s="49" t="str">
        <f>IF('Avg NCP'!J166&gt;0,+'Avg KWH'!J166/HOURS!I$13/'Avg NCP'!J166,"")</f>
        <v/>
      </c>
      <c r="J166" s="49" t="str">
        <f>IF('Avg NCP'!K166&gt;0,+'Avg KWH'!K166/HOURS!J$13/'Avg NCP'!K166,"")</f>
        <v/>
      </c>
      <c r="K166" s="49" t="str">
        <f>IF('Avg NCP'!L166&gt;0,+'Avg KWH'!L166/HOURS!K$13/'Avg NCP'!L166,"")</f>
        <v/>
      </c>
      <c r="L166" s="49" t="str">
        <f>IF('Avg NCP'!M166&gt;0,+'Avg KWH'!M166/HOURS!L$13/'Avg NCP'!M166,"")</f>
        <v/>
      </c>
      <c r="M166" s="49" t="str">
        <f>IF('Avg NCP'!N166&gt;0,+'Avg KWH'!N166/HOURS!M$13/'Avg NCP'!N166,"")</f>
        <v/>
      </c>
    </row>
    <row r="167" spans="1:16">
      <c r="A167" s="43"/>
      <c r="B167" s="49"/>
      <c r="C167" s="49" t="str">
        <f>IF('Avg NCP'!D167&gt;0,+'Avg KWH'!D167/HOURS!C$13/'Avg NCP'!D167,"")</f>
        <v/>
      </c>
      <c r="D167" s="49" t="str">
        <f>IF('Avg NCP'!E167&gt;0,+'Avg KWH'!E167/HOURS!D$13/'Avg NCP'!E167,"")</f>
        <v/>
      </c>
      <c r="E167" s="49" t="str">
        <f>IF('Avg NCP'!F167&gt;0,+'Avg KWH'!F167/HOURS!E$13/'Avg NCP'!F167,"")</f>
        <v/>
      </c>
      <c r="F167" s="49" t="str">
        <f>IF('Avg NCP'!G167&gt;0,+'Avg KWH'!G167/HOURS!F$13/'Avg NCP'!G167,"")</f>
        <v/>
      </c>
      <c r="G167" s="49" t="str">
        <f>IF('Avg NCP'!H167&gt;0,+'Avg KWH'!H167/HOURS!G$13/'Avg NCP'!H167,"")</f>
        <v/>
      </c>
      <c r="H167" s="49" t="str">
        <f>IF('Avg NCP'!I167&gt;0,+'Avg KWH'!I167/HOURS!H$13/'Avg NCP'!I167,"")</f>
        <v/>
      </c>
      <c r="I167" s="49" t="str">
        <f>IF('Avg NCP'!J167&gt;0,+'Avg KWH'!J167/HOURS!I$13/'Avg NCP'!J167,"")</f>
        <v/>
      </c>
      <c r="J167" s="49" t="str">
        <f>IF('Avg NCP'!K167&gt;0,+'Avg KWH'!K167/HOURS!J$13/'Avg NCP'!K167,"")</f>
        <v/>
      </c>
      <c r="K167" s="49" t="str">
        <f>IF('Avg NCP'!L167&gt;0,+'Avg KWH'!L167/HOURS!K$13/'Avg NCP'!L167,"")</f>
        <v/>
      </c>
      <c r="L167" s="49" t="str">
        <f>IF('Avg NCP'!M167&gt;0,+'Avg KWH'!M167/HOURS!L$13/'Avg NCP'!M167,"")</f>
        <v/>
      </c>
      <c r="M167" s="49" t="str">
        <f>IF('Avg NCP'!N167&gt;0,+'Avg KWH'!N167/HOURS!M$13/'Avg NCP'!N167,"")</f>
        <v/>
      </c>
    </row>
    <row r="168" spans="1:16">
      <c r="A168" s="43"/>
      <c r="B168" s="49"/>
      <c r="C168" s="49" t="str">
        <f>IF('Avg NCP'!D168&gt;0,+'Avg KWH'!D168/HOURS!C$13/'Avg NCP'!D168,"")</f>
        <v/>
      </c>
      <c r="D168" s="49" t="str">
        <f>IF('Avg NCP'!E168&gt;0,+'Avg KWH'!E168/HOURS!D$13/'Avg NCP'!E168,"")</f>
        <v/>
      </c>
      <c r="E168" s="49" t="str">
        <f>IF('Avg NCP'!F168&gt;0,+'Avg KWH'!F168/HOURS!E$13/'Avg NCP'!F168,"")</f>
        <v/>
      </c>
      <c r="F168" s="49" t="str">
        <f>IF('Avg NCP'!G168&gt;0,+'Avg KWH'!G168/HOURS!F$13/'Avg NCP'!G168,"")</f>
        <v/>
      </c>
      <c r="G168" s="49" t="str">
        <f>IF('Avg NCP'!H168&gt;0,+'Avg KWH'!H168/HOURS!G$13/'Avg NCP'!H168,"")</f>
        <v/>
      </c>
      <c r="H168" s="49" t="str">
        <f>IF('Avg NCP'!I168&gt;0,+'Avg KWH'!I168/HOURS!H$13/'Avg NCP'!I168,"")</f>
        <v/>
      </c>
      <c r="I168" s="49" t="str">
        <f>IF('Avg NCP'!J168&gt;0,+'Avg KWH'!J168/HOURS!I$13/'Avg NCP'!J168,"")</f>
        <v/>
      </c>
      <c r="J168" s="49" t="str">
        <f>IF('Avg NCP'!K168&gt;0,+'Avg KWH'!K168/HOURS!J$13/'Avg NCP'!K168,"")</f>
        <v/>
      </c>
      <c r="K168" s="49" t="str">
        <f>IF('Avg NCP'!L168&gt;0,+'Avg KWH'!L168/HOURS!K$13/'Avg NCP'!L168,"")</f>
        <v/>
      </c>
      <c r="L168" s="49" t="str">
        <f>IF('Avg NCP'!M168&gt;0,+'Avg KWH'!M168/HOURS!L$13/'Avg NCP'!M168,"")</f>
        <v/>
      </c>
      <c r="M168" s="49" t="str">
        <f>IF('Avg NCP'!N168&gt;0,+'Avg KWH'!N168/HOURS!M$13/'Avg NCP'!N168,"")</f>
        <v/>
      </c>
    </row>
    <row r="169" spans="1:16">
      <c r="A169" s="43"/>
      <c r="B169" s="49"/>
      <c r="C169" s="49" t="str">
        <f>IF('Avg NCP'!D169&gt;0,+'Avg KWH'!D169/HOURS!C$13/'Avg NCP'!D169,"")</f>
        <v/>
      </c>
      <c r="D169" s="49" t="str">
        <f>IF('Avg NCP'!E169&gt;0,+'Avg KWH'!E169/HOURS!D$13/'Avg NCP'!E169,"")</f>
        <v/>
      </c>
      <c r="E169" s="49" t="str">
        <f>IF('Avg NCP'!F169&gt;0,+'Avg KWH'!F169/HOURS!E$13/'Avg NCP'!F169,"")</f>
        <v/>
      </c>
      <c r="F169" s="49" t="str">
        <f>IF('Avg NCP'!G169&gt;0,+'Avg KWH'!G169/HOURS!F$13/'Avg NCP'!G169,"")</f>
        <v/>
      </c>
      <c r="G169" s="49" t="str">
        <f>IF('Avg NCP'!H169&gt;0,+'Avg KWH'!H169/HOURS!G$13/'Avg NCP'!H169,"")</f>
        <v/>
      </c>
      <c r="H169" s="49" t="str">
        <f>IF('Avg NCP'!I169&gt;0,+'Avg KWH'!I169/HOURS!H$13/'Avg NCP'!I169,"")</f>
        <v/>
      </c>
      <c r="I169" s="49" t="str">
        <f>IF('Avg NCP'!J169&gt;0,+'Avg KWH'!J169/HOURS!I$13/'Avg NCP'!J169,"")</f>
        <v/>
      </c>
      <c r="J169" s="49" t="str">
        <f>IF('Avg NCP'!K169&gt;0,+'Avg KWH'!K169/HOURS!J$13/'Avg NCP'!K169,"")</f>
        <v/>
      </c>
      <c r="K169" s="49" t="str">
        <f>IF('Avg NCP'!L169&gt;0,+'Avg KWH'!L169/HOURS!K$13/'Avg NCP'!L169,"")</f>
        <v/>
      </c>
      <c r="L169" s="49" t="str">
        <f>IF('Avg NCP'!M169&gt;0,+'Avg KWH'!M169/HOURS!L$13/'Avg NCP'!M169,"")</f>
        <v/>
      </c>
      <c r="M169" s="49" t="str">
        <f>IF('Avg NCP'!N169&gt;0,+'Avg KWH'!N169/HOURS!M$13/'Avg NCP'!N169,"")</f>
        <v/>
      </c>
    </row>
    <row r="170" spans="1:16">
      <c r="A170" s="43"/>
      <c r="B170" s="49"/>
      <c r="C170" s="49" t="str">
        <f>IF('Avg NCP'!D170&gt;0,+'Avg KWH'!D170/HOURS!C$13/'Avg NCP'!D170,"")</f>
        <v/>
      </c>
      <c r="D170" s="49" t="str">
        <f>IF('Avg NCP'!E170&gt;0,+'Avg KWH'!E170/HOURS!D$13/'Avg NCP'!E170,"")</f>
        <v/>
      </c>
      <c r="E170" s="49" t="str">
        <f>IF('Avg NCP'!F170&gt;0,+'Avg KWH'!F170/HOURS!E$13/'Avg NCP'!F170,"")</f>
        <v/>
      </c>
      <c r="F170" s="49" t="str">
        <f>IF('Avg NCP'!G170&gt;0,+'Avg KWH'!G170/HOURS!F$13/'Avg NCP'!G170,"")</f>
        <v/>
      </c>
      <c r="G170" s="49" t="str">
        <f>IF('Avg NCP'!H170&gt;0,+'Avg KWH'!H170/HOURS!G$13/'Avg NCP'!H170,"")</f>
        <v/>
      </c>
      <c r="H170" s="49" t="str">
        <f>IF('Avg NCP'!I170&gt;0,+'Avg KWH'!I170/HOURS!H$13/'Avg NCP'!I170,"")</f>
        <v/>
      </c>
      <c r="I170" s="49" t="str">
        <f>IF('Avg NCP'!J170&gt;0,+'Avg KWH'!J170/HOURS!I$13/'Avg NCP'!J170,"")</f>
        <v/>
      </c>
      <c r="J170" s="49" t="str">
        <f>IF('Avg NCP'!K170&gt;0,+'Avg KWH'!K170/HOURS!J$13/'Avg NCP'!K170,"")</f>
        <v/>
      </c>
      <c r="K170" s="49" t="str">
        <f>IF('Avg NCP'!L170&gt;0,+'Avg KWH'!L170/HOURS!K$13/'Avg NCP'!L170,"")</f>
        <v/>
      </c>
      <c r="L170" s="49" t="str">
        <f>IF('Avg NCP'!M170&gt;0,+'Avg KWH'!M170/HOURS!L$13/'Avg NCP'!M170,"")</f>
        <v/>
      </c>
      <c r="M170" s="49" t="str">
        <f>IF('Avg NCP'!N170&gt;0,+'Avg KWH'!N170/HOURS!M$13/'Avg NCP'!N170,"")</f>
        <v/>
      </c>
    </row>
    <row r="171" spans="1:16">
      <c r="B171" s="11"/>
      <c r="C171" s="11"/>
      <c r="D171" s="11"/>
      <c r="E171" s="11"/>
      <c r="F171" s="11"/>
      <c r="G171" s="11"/>
      <c r="H171" s="11"/>
      <c r="I171" s="11"/>
      <c r="J171" s="11"/>
      <c r="K171" s="11"/>
      <c r="L171" s="11"/>
      <c r="M171" s="11"/>
    </row>
    <row r="172" spans="1:16">
      <c r="B172" s="11"/>
      <c r="C172" s="11"/>
      <c r="D172" s="11"/>
      <c r="E172" s="11"/>
      <c r="F172" s="11"/>
      <c r="G172" s="11"/>
      <c r="H172" s="11"/>
      <c r="I172" s="11"/>
      <c r="J172" s="11"/>
      <c r="K172" s="11"/>
      <c r="L172" s="11"/>
      <c r="M172" s="11"/>
    </row>
    <row r="173" spans="1:16">
      <c r="A173" s="42"/>
    </row>
    <row r="174" spans="1:16">
      <c r="A174" s="43"/>
      <c r="B174" s="49"/>
      <c r="C174" s="49" t="str">
        <f>IF('Avg NCP'!D174&gt;0,+'Avg KWH'!D174/HOURS!C$13/'Avg NCP'!D174,"")</f>
        <v/>
      </c>
      <c r="D174" s="49" t="str">
        <f>IF('Avg NCP'!E174&gt;0,+'Avg KWH'!E174/HOURS!D$13/'Avg NCP'!E174,"")</f>
        <v/>
      </c>
      <c r="E174" s="49" t="str">
        <f>IF('Avg NCP'!F174&gt;0,+'Avg KWH'!F174/HOURS!E$13/'Avg NCP'!F174,"")</f>
        <v/>
      </c>
      <c r="F174" s="49" t="str">
        <f>IF('Avg NCP'!G174&gt;0,+'Avg KWH'!G174/HOURS!F$13/'Avg NCP'!G174,"")</f>
        <v/>
      </c>
      <c r="G174" s="49" t="str">
        <f>IF('Avg NCP'!H174&gt;0,+'Avg KWH'!H174/HOURS!G$13/'Avg NCP'!H174,"")</f>
        <v/>
      </c>
      <c r="H174" s="49" t="str">
        <f>IF('Avg NCP'!I174&gt;0,+'Avg KWH'!I174/HOURS!H$13/'Avg NCP'!I174,"")</f>
        <v/>
      </c>
      <c r="I174" s="49" t="str">
        <f>IF('Avg NCP'!J174&gt;0,+'Avg KWH'!J174/HOURS!I$13/'Avg NCP'!J174,"")</f>
        <v/>
      </c>
      <c r="J174" s="49" t="str">
        <f>IF('Avg NCP'!K174&gt;0,+'Avg KWH'!K174/HOURS!J$13/'Avg NCP'!K174,"")</f>
        <v/>
      </c>
      <c r="K174" s="49" t="str">
        <f>IF('Avg NCP'!L174&gt;0,+'Avg KWH'!L174/HOURS!K$13/'Avg NCP'!L174,"")</f>
        <v/>
      </c>
      <c r="L174" s="49" t="str">
        <f>IF('Avg NCP'!M174&gt;0,+'Avg KWH'!M174/HOURS!L$13/'Avg NCP'!M174,"")</f>
        <v/>
      </c>
      <c r="M174" s="49" t="str">
        <f>IF('Avg NCP'!N174&gt;0,+'Avg KWH'!N174/HOURS!M$13/'Avg NCP'!N174,"")</f>
        <v/>
      </c>
    </row>
    <row r="175" spans="1:16">
      <c r="A175" s="43"/>
      <c r="B175" s="49"/>
      <c r="C175" s="49" t="str">
        <f>IF('Avg NCP'!D175&gt;0,+'Avg KWH'!D175/HOURS!C$13/'Avg NCP'!D175,"")</f>
        <v/>
      </c>
      <c r="D175" s="49" t="str">
        <f>IF('Avg NCP'!E175&gt;0,+'Avg KWH'!E175/HOURS!D$13/'Avg NCP'!E175,"")</f>
        <v/>
      </c>
      <c r="E175" s="49" t="str">
        <f>IF('Avg NCP'!F175&gt;0,+'Avg KWH'!F175/HOURS!E$13/'Avg NCP'!F175,"")</f>
        <v/>
      </c>
      <c r="F175" s="49" t="str">
        <f>IF('Avg NCP'!G175&gt;0,+'Avg KWH'!G175/HOURS!F$13/'Avg NCP'!G175,"")</f>
        <v/>
      </c>
      <c r="G175" s="49" t="str">
        <f>IF('Avg NCP'!H175&gt;0,+'Avg KWH'!H175/HOURS!G$13/'Avg NCP'!H175,"")</f>
        <v/>
      </c>
      <c r="H175" s="49" t="str">
        <f>IF('Avg NCP'!I175&gt;0,+'Avg KWH'!I175/HOURS!H$13/'Avg NCP'!I175,"")</f>
        <v/>
      </c>
      <c r="I175" s="49" t="str">
        <f>IF('Avg NCP'!J175&gt;0,+'Avg KWH'!J175/HOURS!I$13/'Avg NCP'!J175,"")</f>
        <v/>
      </c>
      <c r="J175" s="49" t="str">
        <f>IF('Avg NCP'!K175&gt;0,+'Avg KWH'!K175/HOURS!J$13/'Avg NCP'!K175,"")</f>
        <v/>
      </c>
      <c r="K175" s="49" t="str">
        <f>IF('Avg NCP'!L175&gt;0,+'Avg KWH'!L175/HOURS!K$13/'Avg NCP'!L175,"")</f>
        <v/>
      </c>
      <c r="L175" s="49" t="str">
        <f>IF('Avg NCP'!M175&gt;0,+'Avg KWH'!M175/HOURS!L$13/'Avg NCP'!M175,"")</f>
        <v/>
      </c>
      <c r="M175" s="49" t="str">
        <f>IF('Avg NCP'!N175&gt;0,+'Avg KWH'!N175/HOURS!M$13/'Avg NCP'!N175,"")</f>
        <v/>
      </c>
    </row>
    <row r="176" spans="1:16">
      <c r="A176" s="43"/>
      <c r="B176" s="49"/>
      <c r="C176" s="49" t="str">
        <f>IF('Avg NCP'!D176&gt;0,+'Avg KWH'!D176/HOURS!C$13/'Avg NCP'!D176,"")</f>
        <v/>
      </c>
      <c r="D176" s="49" t="str">
        <f>IF('Avg NCP'!E176&gt;0,+'Avg KWH'!E176/HOURS!D$13/'Avg NCP'!E176,"")</f>
        <v/>
      </c>
      <c r="E176" s="49" t="str">
        <f>IF('Avg NCP'!F176&gt;0,+'Avg KWH'!F176/HOURS!E$13/'Avg NCP'!F176,"")</f>
        <v/>
      </c>
      <c r="F176" s="49" t="str">
        <f>IF('Avg NCP'!G176&gt;0,+'Avg KWH'!G176/HOURS!F$13/'Avg NCP'!G176,"")</f>
        <v/>
      </c>
      <c r="G176" s="49" t="str">
        <f>IF('Avg NCP'!H176&gt;0,+'Avg KWH'!H176/HOURS!G$13/'Avg NCP'!H176,"")</f>
        <v/>
      </c>
      <c r="H176" s="49" t="str">
        <f>IF('Avg NCP'!I176&gt;0,+'Avg KWH'!I176/HOURS!H$13/'Avg NCP'!I176,"")</f>
        <v/>
      </c>
      <c r="I176" s="49" t="str">
        <f>IF('Avg NCP'!J176&gt;0,+'Avg KWH'!J176/HOURS!I$13/'Avg NCP'!J176,"")</f>
        <v/>
      </c>
      <c r="J176" s="49" t="str">
        <f>IF('Avg NCP'!K176&gt;0,+'Avg KWH'!K176/HOURS!J$13/'Avg NCP'!K176,"")</f>
        <v/>
      </c>
      <c r="K176" s="49" t="str">
        <f>IF('Avg NCP'!L176&gt;0,+'Avg KWH'!L176/HOURS!K$13/'Avg NCP'!L176,"")</f>
        <v/>
      </c>
      <c r="L176" s="49" t="str">
        <f>IF('Avg NCP'!M176&gt;0,+'Avg KWH'!M176/HOURS!L$13/'Avg NCP'!M176,"")</f>
        <v/>
      </c>
      <c r="M176" s="49" t="str">
        <f>IF('Avg NCP'!N176&gt;0,+'Avg KWH'!N176/HOURS!M$13/'Avg NCP'!N176,"")</f>
        <v/>
      </c>
    </row>
  </sheetData>
  <mergeCells count="8">
    <mergeCell ref="B89:P89"/>
    <mergeCell ref="B130:P130"/>
    <mergeCell ref="B131:P131"/>
    <mergeCell ref="B4:P4"/>
    <mergeCell ref="B5:P5"/>
    <mergeCell ref="B46:P46"/>
    <mergeCell ref="B47:P47"/>
    <mergeCell ref="B88:P88"/>
  </mergeCells>
  <phoneticPr fontId="8" type="noConversion"/>
  <printOptions horizontalCentered="1"/>
  <pageMargins left="0" right="0" top="0.5" bottom="0.5" header="0.5" footer="0.5"/>
  <pageSetup scale="2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0000"/>
    <pageSetUpPr fitToPage="1"/>
  </sheetPr>
  <dimension ref="A1:P176"/>
  <sheetViews>
    <sheetView showGridLines="0" zoomScale="75" workbookViewId="0">
      <selection activeCell="A2" sqref="A1:A2"/>
    </sheetView>
  </sheetViews>
  <sheetFormatPr defaultRowHeight="13.2"/>
  <cols>
    <col min="1" max="1" width="20.6640625" customWidth="1"/>
    <col min="2" max="2" width="25" customWidth="1"/>
    <col min="3" max="16" width="10.6640625" customWidth="1"/>
  </cols>
  <sheetData>
    <row r="1" spans="1:16">
      <c r="A1" s="8" t="s">
        <v>1172</v>
      </c>
    </row>
    <row r="2" spans="1:16">
      <c r="A2" s="8" t="s">
        <v>1123</v>
      </c>
    </row>
    <row r="4" spans="1:16" ht="21">
      <c r="B4" s="475" t="s">
        <v>150</v>
      </c>
      <c r="C4" s="475"/>
      <c r="D4" s="475"/>
      <c r="E4" s="475"/>
      <c r="F4" s="475"/>
      <c r="G4" s="475"/>
      <c r="H4" s="475"/>
      <c r="I4" s="475"/>
      <c r="J4" s="475"/>
      <c r="K4" s="475"/>
      <c r="L4" s="475"/>
      <c r="M4" s="475"/>
      <c r="N4" s="475"/>
      <c r="O4" s="475"/>
      <c r="P4" s="475"/>
    </row>
    <row r="5" spans="1:16">
      <c r="B5" s="476" t="s">
        <v>89</v>
      </c>
      <c r="C5" s="476"/>
      <c r="D5" s="476"/>
      <c r="E5" s="476"/>
      <c r="F5" s="476"/>
      <c r="G5" s="476"/>
      <c r="H5" s="476"/>
      <c r="I5" s="476"/>
      <c r="J5" s="476"/>
      <c r="K5" s="476"/>
      <c r="L5" s="476"/>
      <c r="M5" s="476"/>
      <c r="N5" s="476"/>
      <c r="O5" s="476"/>
      <c r="P5" s="476"/>
    </row>
    <row r="6" spans="1:16" ht="13.8" thickBot="1">
      <c r="B6" s="309"/>
      <c r="C6" s="309"/>
      <c r="D6" s="309"/>
      <c r="E6" s="309"/>
      <c r="F6" s="309"/>
      <c r="G6" s="309"/>
      <c r="H6" s="309"/>
      <c r="I6" s="309"/>
      <c r="J6" s="309"/>
      <c r="K6" s="309"/>
      <c r="L6" s="309"/>
      <c r="M6" s="309"/>
      <c r="N6" s="309"/>
      <c r="O6" s="309"/>
      <c r="P6" s="309"/>
    </row>
    <row r="7" spans="1:16">
      <c r="C7" s="14"/>
      <c r="D7" s="15"/>
      <c r="E7" s="16"/>
      <c r="F7" s="17"/>
      <c r="G7" s="18"/>
      <c r="H7" s="19"/>
      <c r="I7" s="20"/>
      <c r="J7" s="21"/>
      <c r="K7" s="22"/>
      <c r="L7" s="23"/>
      <c r="M7" s="24"/>
      <c r="N7" s="326"/>
      <c r="O7" s="110"/>
      <c r="P7" s="314"/>
    </row>
    <row r="8" spans="1:16" ht="13.8" thickBot="1">
      <c r="C8" s="28" t="s">
        <v>70</v>
      </c>
      <c r="D8" s="29" t="s">
        <v>71</v>
      </c>
      <c r="E8" s="30" t="s">
        <v>72</v>
      </c>
      <c r="F8" s="31" t="s">
        <v>73</v>
      </c>
      <c r="G8" s="32" t="s">
        <v>74</v>
      </c>
      <c r="H8" s="33" t="s">
        <v>75</v>
      </c>
      <c r="I8" s="34" t="s">
        <v>76</v>
      </c>
      <c r="J8" s="35" t="s">
        <v>77</v>
      </c>
      <c r="K8" s="36" t="s">
        <v>78</v>
      </c>
      <c r="L8" s="37" t="s">
        <v>79</v>
      </c>
      <c r="M8" s="38" t="s">
        <v>80</v>
      </c>
      <c r="N8" s="327" t="s">
        <v>81</v>
      </c>
      <c r="O8" s="314"/>
      <c r="P8" s="314"/>
    </row>
    <row r="9" spans="1:16" hidden="1">
      <c r="C9">
        <v>2</v>
      </c>
      <c r="D9">
        <v>3</v>
      </c>
      <c r="E9">
        <v>4</v>
      </c>
      <c r="F9">
        <v>5</v>
      </c>
      <c r="G9">
        <v>6</v>
      </c>
      <c r="H9">
        <v>7</v>
      </c>
      <c r="I9">
        <v>8</v>
      </c>
      <c r="J9">
        <v>9</v>
      </c>
      <c r="K9">
        <v>10</v>
      </c>
      <c r="L9">
        <v>11</v>
      </c>
      <c r="M9">
        <v>12</v>
      </c>
      <c r="N9">
        <v>13</v>
      </c>
      <c r="O9" s="110"/>
      <c r="P9" s="110"/>
    </row>
    <row r="10" spans="1:16">
      <c r="O10" s="110"/>
      <c r="P10" s="110"/>
    </row>
    <row r="11" spans="1:16">
      <c r="B11" s="42" t="s">
        <v>83</v>
      </c>
      <c r="O11" s="110"/>
      <c r="P11" s="110"/>
    </row>
    <row r="12" spans="1:16">
      <c r="A12" s="43" t="s">
        <v>98</v>
      </c>
      <c r="B12" s="43" t="s">
        <v>84</v>
      </c>
      <c r="C12" s="321">
        <f t="shared" ref="C12:N21" si="0">AVERAGE(VLOOKUP($B12,$B$54:$P$79,C$9,FALSE),VLOOKUP($B12,$B$96:$N$121,C$9,FALSE),VLOOKUP($B12,$B$138:$N$164,C$9,FALSE))</f>
        <v>0.70330000000000004</v>
      </c>
      <c r="D12" s="321">
        <f t="shared" si="0"/>
        <v>0.70926666666666671</v>
      </c>
      <c r="E12" s="321">
        <f t="shared" si="0"/>
        <v>0.70546666666666658</v>
      </c>
      <c r="F12" s="321">
        <f t="shared" si="0"/>
        <v>0.70856666666666668</v>
      </c>
      <c r="G12" s="321">
        <f t="shared" si="0"/>
        <v>0.71153333333333324</v>
      </c>
      <c r="H12" s="321">
        <f t="shared" si="0"/>
        <v>0.71816666666666651</v>
      </c>
      <c r="I12" s="321">
        <f t="shared" si="0"/>
        <v>0.72266666666666668</v>
      </c>
      <c r="J12" s="321">
        <f t="shared" si="0"/>
        <v>0.72356666666666669</v>
      </c>
      <c r="K12" s="321">
        <f t="shared" si="0"/>
        <v>0.72356666666666669</v>
      </c>
      <c r="L12" s="321">
        <f t="shared" si="0"/>
        <v>0.7124666666666668</v>
      </c>
      <c r="M12" s="321">
        <f t="shared" si="0"/>
        <v>0.69643333333333335</v>
      </c>
      <c r="N12" s="321">
        <f t="shared" si="0"/>
        <v>0.69783333333333319</v>
      </c>
      <c r="O12" s="117"/>
      <c r="P12" s="323"/>
    </row>
    <row r="13" spans="1:16">
      <c r="A13" s="43" t="s">
        <v>99</v>
      </c>
      <c r="B13" s="43" t="s">
        <v>85</v>
      </c>
      <c r="C13" s="321">
        <f t="shared" si="0"/>
        <v>0.68366666666666676</v>
      </c>
      <c r="D13" s="321">
        <f t="shared" si="0"/>
        <v>0.68566666666666665</v>
      </c>
      <c r="E13" s="321">
        <f t="shared" si="0"/>
        <v>0.68866666666666665</v>
      </c>
      <c r="F13" s="321">
        <f t="shared" si="0"/>
        <v>0.69010000000000005</v>
      </c>
      <c r="G13" s="321">
        <f t="shared" si="0"/>
        <v>0.67263333333333331</v>
      </c>
      <c r="H13" s="321">
        <f t="shared" si="0"/>
        <v>0.67580000000000007</v>
      </c>
      <c r="I13" s="321">
        <f t="shared" si="0"/>
        <v>0.68166666666666664</v>
      </c>
      <c r="J13" s="321">
        <f t="shared" si="0"/>
        <v>0.67973333333333341</v>
      </c>
      <c r="K13" s="321">
        <f t="shared" si="0"/>
        <v>0.68263333333333331</v>
      </c>
      <c r="L13" s="321">
        <f t="shared" si="0"/>
        <v>0.68163333333333342</v>
      </c>
      <c r="M13" s="321">
        <f t="shared" si="0"/>
        <v>0.67146666666666677</v>
      </c>
      <c r="N13" s="321">
        <f t="shared" si="0"/>
        <v>0.67200000000000004</v>
      </c>
      <c r="O13" s="117"/>
      <c r="P13" s="323"/>
    </row>
    <row r="14" spans="1:16">
      <c r="A14" s="43" t="s">
        <v>50</v>
      </c>
      <c r="B14" s="43" t="s">
        <v>50</v>
      </c>
      <c r="C14" s="321">
        <f t="shared" si="0"/>
        <v>0.73823333333333319</v>
      </c>
      <c r="D14" s="321">
        <f t="shared" si="0"/>
        <v>0.71999999999999986</v>
      </c>
      <c r="E14" s="321">
        <f t="shared" si="0"/>
        <v>0.72026666666666672</v>
      </c>
      <c r="F14" s="321">
        <f t="shared" si="0"/>
        <v>0.74313333333333331</v>
      </c>
      <c r="G14" s="321">
        <f t="shared" si="0"/>
        <v>0.75546666666666662</v>
      </c>
      <c r="H14" s="321">
        <f t="shared" si="0"/>
        <v>0.73409999999999986</v>
      </c>
      <c r="I14" s="321">
        <f t="shared" si="0"/>
        <v>0.7441333333333332</v>
      </c>
      <c r="J14" s="321">
        <f t="shared" si="0"/>
        <v>0.75209999999999999</v>
      </c>
      <c r="K14" s="321">
        <f t="shared" si="0"/>
        <v>0.72673333333333334</v>
      </c>
      <c r="L14" s="321">
        <f t="shared" si="0"/>
        <v>0.74219999999999997</v>
      </c>
      <c r="M14" s="321">
        <f t="shared" si="0"/>
        <v>0.73249999999999993</v>
      </c>
      <c r="N14" s="321">
        <f t="shared" si="0"/>
        <v>0.74146666666666672</v>
      </c>
      <c r="O14" s="117"/>
      <c r="P14" s="323"/>
    </row>
    <row r="15" spans="1:16" ht="11.25" customHeight="1">
      <c r="A15" s="43" t="s">
        <v>49</v>
      </c>
      <c r="B15" s="43" t="s">
        <v>49</v>
      </c>
      <c r="C15" s="321">
        <f t="shared" si="0"/>
        <v>0.30326666666666663</v>
      </c>
      <c r="D15" s="321">
        <f t="shared" si="0"/>
        <v>0.31563333333333332</v>
      </c>
      <c r="E15" s="321">
        <f t="shared" si="0"/>
        <v>0.31809999999999999</v>
      </c>
      <c r="F15" s="321">
        <f t="shared" si="0"/>
        <v>0.33976666666666661</v>
      </c>
      <c r="G15" s="321">
        <f t="shared" si="0"/>
        <v>0.35176666666666662</v>
      </c>
      <c r="H15" s="321">
        <f t="shared" si="0"/>
        <v>0.35770000000000007</v>
      </c>
      <c r="I15" s="321">
        <f t="shared" si="0"/>
        <v>0.37010000000000004</v>
      </c>
      <c r="J15" s="321">
        <f t="shared" si="0"/>
        <v>0.37563333333333332</v>
      </c>
      <c r="K15" s="321">
        <f t="shared" si="0"/>
        <v>0.35949999999999999</v>
      </c>
      <c r="L15" s="321">
        <f t="shared" si="0"/>
        <v>0.34656666666666663</v>
      </c>
      <c r="M15" s="321">
        <f t="shared" si="0"/>
        <v>0.31539999999999996</v>
      </c>
      <c r="N15" s="321">
        <f t="shared" si="0"/>
        <v>0.31123333333333331</v>
      </c>
      <c r="O15" s="117"/>
      <c r="P15" s="323"/>
    </row>
    <row r="16" spans="1:16">
      <c r="A16" s="46" t="s">
        <v>325</v>
      </c>
      <c r="B16" s="46" t="s">
        <v>325</v>
      </c>
      <c r="C16" s="321">
        <f t="shared" si="0"/>
        <v>0.93250000000000011</v>
      </c>
      <c r="D16" s="321">
        <f t="shared" si="0"/>
        <v>0.9428333333333333</v>
      </c>
      <c r="E16" s="321">
        <f t="shared" si="0"/>
        <v>0.93513333333333337</v>
      </c>
      <c r="F16" s="321">
        <f t="shared" si="0"/>
        <v>0.93666666666666665</v>
      </c>
      <c r="G16" s="321">
        <f t="shared" si="0"/>
        <v>0.94560000000000011</v>
      </c>
      <c r="H16" s="321">
        <f t="shared" si="0"/>
        <v>0.91813333333333336</v>
      </c>
      <c r="I16" s="321">
        <f t="shared" si="0"/>
        <v>0.94520000000000015</v>
      </c>
      <c r="J16" s="321">
        <f t="shared" si="0"/>
        <v>0.91190000000000004</v>
      </c>
      <c r="K16" s="321">
        <f t="shared" si="0"/>
        <v>0.92936666666666667</v>
      </c>
      <c r="L16" s="321">
        <f t="shared" si="0"/>
        <v>0.91970000000000007</v>
      </c>
      <c r="M16" s="321">
        <f t="shared" si="0"/>
        <v>0.93559999999999999</v>
      </c>
      <c r="N16" s="321">
        <f t="shared" si="0"/>
        <v>0.91990000000000005</v>
      </c>
      <c r="O16" s="117"/>
      <c r="P16" s="323"/>
    </row>
    <row r="17" spans="1:16">
      <c r="A17" s="43" t="s">
        <v>67</v>
      </c>
      <c r="B17" s="43" t="s">
        <v>67</v>
      </c>
      <c r="C17" s="321">
        <f t="shared" si="0"/>
        <v>0.47559999999999997</v>
      </c>
      <c r="D17" s="321">
        <f t="shared" si="0"/>
        <v>0.47946666666666671</v>
      </c>
      <c r="E17" s="321">
        <f t="shared" si="0"/>
        <v>0.47786666666666672</v>
      </c>
      <c r="F17" s="321">
        <f t="shared" si="0"/>
        <v>0.49453333333333332</v>
      </c>
      <c r="G17" s="321">
        <f t="shared" si="0"/>
        <v>0.51</v>
      </c>
      <c r="H17" s="321">
        <f t="shared" si="0"/>
        <v>0.5208666666666667</v>
      </c>
      <c r="I17" s="321">
        <f t="shared" si="0"/>
        <v>0.53333333333333333</v>
      </c>
      <c r="J17" s="321">
        <f t="shared" si="0"/>
        <v>0.5349666666666667</v>
      </c>
      <c r="K17" s="321">
        <f t="shared" si="0"/>
        <v>0.52466666666666661</v>
      </c>
      <c r="L17" s="321">
        <f t="shared" si="0"/>
        <v>0.5054333333333334</v>
      </c>
      <c r="M17" s="321">
        <f t="shared" si="0"/>
        <v>0.48073333333333329</v>
      </c>
      <c r="N17" s="321">
        <f t="shared" si="0"/>
        <v>0.48380000000000001</v>
      </c>
      <c r="O17" s="117"/>
      <c r="P17" s="323"/>
    </row>
    <row r="18" spans="1:16">
      <c r="A18" s="43" t="s">
        <v>68</v>
      </c>
      <c r="B18" s="43" t="s">
        <v>68</v>
      </c>
      <c r="C18" s="321">
        <f t="shared" si="0"/>
        <v>0.55526666666666669</v>
      </c>
      <c r="D18" s="321">
        <f t="shared" si="0"/>
        <v>0.56476666666666675</v>
      </c>
      <c r="E18" s="321">
        <f t="shared" si="0"/>
        <v>0.55246666666666666</v>
      </c>
      <c r="F18" s="321">
        <f t="shared" si="0"/>
        <v>0.5716</v>
      </c>
      <c r="G18" s="321">
        <f t="shared" si="0"/>
        <v>0.57359999999999989</v>
      </c>
      <c r="H18" s="321">
        <f t="shared" si="0"/>
        <v>0.57193333333333329</v>
      </c>
      <c r="I18" s="321">
        <f t="shared" si="0"/>
        <v>0.59576666666666667</v>
      </c>
      <c r="J18" s="321">
        <f t="shared" si="0"/>
        <v>0.58910000000000007</v>
      </c>
      <c r="K18" s="321">
        <f t="shared" si="0"/>
        <v>0.57973333333333332</v>
      </c>
      <c r="L18" s="321">
        <f t="shared" si="0"/>
        <v>0.57266666666666666</v>
      </c>
      <c r="M18" s="321">
        <f t="shared" si="0"/>
        <v>0.54959999999999998</v>
      </c>
      <c r="N18" s="321">
        <f t="shared" si="0"/>
        <v>0.54159999999999997</v>
      </c>
      <c r="O18" s="117"/>
      <c r="P18" s="323"/>
    </row>
    <row r="19" spans="1:16">
      <c r="A19" s="43" t="s">
        <v>69</v>
      </c>
      <c r="B19" s="43" t="s">
        <v>69</v>
      </c>
      <c r="C19" s="321">
        <f t="shared" si="0"/>
        <v>0.63880000000000003</v>
      </c>
      <c r="D19" s="321">
        <f t="shared" si="0"/>
        <v>0.64236666666666664</v>
      </c>
      <c r="E19" s="321">
        <f t="shared" si="0"/>
        <v>0.63780000000000003</v>
      </c>
      <c r="F19" s="321">
        <f t="shared" si="0"/>
        <v>0.65123333333333344</v>
      </c>
      <c r="G19" s="321">
        <f t="shared" si="0"/>
        <v>0.66333333333333344</v>
      </c>
      <c r="H19" s="321">
        <f t="shared" si="0"/>
        <v>0.69743333333333324</v>
      </c>
      <c r="I19" s="321">
        <f t="shared" si="0"/>
        <v>0.68046666666666666</v>
      </c>
      <c r="J19" s="321">
        <f t="shared" si="0"/>
        <v>0.6966</v>
      </c>
      <c r="K19" s="321">
        <f t="shared" si="0"/>
        <v>0.67049999999999998</v>
      </c>
      <c r="L19" s="321">
        <f t="shared" si="0"/>
        <v>0.65493333333333326</v>
      </c>
      <c r="M19" s="321">
        <f t="shared" si="0"/>
        <v>0.63249999999999995</v>
      </c>
      <c r="N19" s="321">
        <f t="shared" si="0"/>
        <v>0.6293333333333333</v>
      </c>
      <c r="O19" s="117"/>
      <c r="P19" s="323"/>
    </row>
    <row r="20" spans="1:16">
      <c r="A20" s="43" t="s">
        <v>52</v>
      </c>
      <c r="B20" s="43" t="s">
        <v>52</v>
      </c>
      <c r="C20" s="321">
        <f t="shared" si="0"/>
        <v>0.58353333333333335</v>
      </c>
      <c r="D20" s="321">
        <f t="shared" si="0"/>
        <v>0.57080000000000009</v>
      </c>
      <c r="E20" s="321">
        <f t="shared" si="0"/>
        <v>0.55220000000000002</v>
      </c>
      <c r="F20" s="321">
        <f t="shared" si="0"/>
        <v>0.56029999999999991</v>
      </c>
      <c r="G20" s="321">
        <f t="shared" si="0"/>
        <v>0.57106666666666672</v>
      </c>
      <c r="H20" s="321">
        <f t="shared" si="0"/>
        <v>0.53966666666666663</v>
      </c>
      <c r="I20" s="321">
        <f t="shared" si="0"/>
        <v>0.55276666666666663</v>
      </c>
      <c r="J20" s="321">
        <f t="shared" si="0"/>
        <v>0.58456666666666668</v>
      </c>
      <c r="K20" s="321">
        <f t="shared" si="0"/>
        <v>0.53946666666666665</v>
      </c>
      <c r="L20" s="321">
        <f t="shared" si="0"/>
        <v>0.54653333333333343</v>
      </c>
      <c r="M20" s="321">
        <f t="shared" si="0"/>
        <v>0.49199999999999999</v>
      </c>
      <c r="N20" s="321">
        <f t="shared" si="0"/>
        <v>0.5440666666666667</v>
      </c>
      <c r="O20" s="117"/>
      <c r="P20" s="323"/>
    </row>
    <row r="21" spans="1:16">
      <c r="A21" s="213" t="s">
        <v>15</v>
      </c>
      <c r="B21" s="213" t="s">
        <v>15</v>
      </c>
      <c r="C21" s="321">
        <f t="shared" si="0"/>
        <v>0.55449999999999999</v>
      </c>
      <c r="D21" s="321">
        <f t="shared" si="0"/>
        <v>0.52970000000000006</v>
      </c>
      <c r="E21" s="321">
        <f t="shared" si="0"/>
        <v>0.54646666666666677</v>
      </c>
      <c r="F21" s="321">
        <f t="shared" si="0"/>
        <v>0.5537333333333333</v>
      </c>
      <c r="G21" s="321">
        <f t="shared" si="0"/>
        <v>0.56326666666666669</v>
      </c>
      <c r="H21" s="321">
        <f t="shared" si="0"/>
        <v>0.53890000000000005</v>
      </c>
      <c r="I21" s="321">
        <f t="shared" si="0"/>
        <v>0.5272</v>
      </c>
      <c r="J21" s="321">
        <f t="shared" si="0"/>
        <v>0.54033333333333333</v>
      </c>
      <c r="K21" s="321">
        <f t="shared" si="0"/>
        <v>0.53563333333333329</v>
      </c>
      <c r="L21" s="321">
        <f t="shared" si="0"/>
        <v>0.53936666666666666</v>
      </c>
      <c r="M21" s="321">
        <f t="shared" si="0"/>
        <v>0.54233333333333322</v>
      </c>
      <c r="N21" s="321">
        <f t="shared" si="0"/>
        <v>0.56083333333333341</v>
      </c>
      <c r="O21" s="117"/>
      <c r="P21" s="323"/>
    </row>
    <row r="22" spans="1:16">
      <c r="A22" s="43" t="s">
        <v>56</v>
      </c>
      <c r="B22" s="43" t="s">
        <v>56</v>
      </c>
      <c r="C22" s="321">
        <f t="shared" ref="C22:N28" si="1">AVERAGE(VLOOKUP($B22,$B$54:$P$79,C$9,FALSE),VLOOKUP($B22,$B$96:$N$121,C$9,FALSE),VLOOKUP($B22,$B$138:$N$164,C$9,FALSE))</f>
        <v>0.55220000000000002</v>
      </c>
      <c r="D22" s="321">
        <f t="shared" si="1"/>
        <v>0.5300999999999999</v>
      </c>
      <c r="E22" s="321">
        <f t="shared" si="1"/>
        <v>0.4991666666666667</v>
      </c>
      <c r="F22" s="321">
        <f t="shared" si="1"/>
        <v>0.46799999999999997</v>
      </c>
      <c r="G22" s="321">
        <f t="shared" si="1"/>
        <v>0.44206666666666666</v>
      </c>
      <c r="H22" s="321">
        <f t="shared" si="1"/>
        <v>0.42943333333333333</v>
      </c>
      <c r="I22" s="321">
        <f t="shared" si="1"/>
        <v>0.43520000000000003</v>
      </c>
      <c r="J22" s="321">
        <f t="shared" si="1"/>
        <v>0.45700000000000002</v>
      </c>
      <c r="K22" s="321">
        <f t="shared" si="1"/>
        <v>0.48703333333333337</v>
      </c>
      <c r="L22" s="321">
        <f t="shared" si="1"/>
        <v>0.51869999999999994</v>
      </c>
      <c r="M22" s="321">
        <f t="shared" si="1"/>
        <v>0.54549999999999998</v>
      </c>
      <c r="N22" s="321">
        <f t="shared" si="1"/>
        <v>0.55863333333333332</v>
      </c>
      <c r="O22" s="117"/>
      <c r="P22" s="323"/>
    </row>
    <row r="23" spans="1:16">
      <c r="A23" s="43" t="s">
        <v>57</v>
      </c>
      <c r="B23" s="43" t="s">
        <v>57</v>
      </c>
      <c r="C23" s="321">
        <f t="shared" si="1"/>
        <v>9.7299999999999998E-2</v>
      </c>
      <c r="D23" s="321">
        <f t="shared" si="1"/>
        <v>0.10589999999999999</v>
      </c>
      <c r="E23" s="321">
        <f t="shared" si="1"/>
        <v>9.5433333333333328E-2</v>
      </c>
      <c r="F23" s="321">
        <f t="shared" si="1"/>
        <v>8.879999999999999E-2</v>
      </c>
      <c r="G23" s="321">
        <f t="shared" si="1"/>
        <v>8.539999999999999E-2</v>
      </c>
      <c r="H23" s="321">
        <f t="shared" si="1"/>
        <v>9.5799999999999996E-2</v>
      </c>
      <c r="I23" s="321">
        <f t="shared" si="1"/>
        <v>0.1033</v>
      </c>
      <c r="J23" s="321">
        <f t="shared" si="1"/>
        <v>9.7266666666666668E-2</v>
      </c>
      <c r="K23" s="321">
        <f t="shared" si="1"/>
        <v>8.8466666666666652E-2</v>
      </c>
      <c r="L23" s="321">
        <f t="shared" si="1"/>
        <v>9.8433333333333331E-2</v>
      </c>
      <c r="M23" s="321">
        <f t="shared" si="1"/>
        <v>0.10156666666666665</v>
      </c>
      <c r="N23" s="321">
        <f t="shared" si="1"/>
        <v>9.1299999999999992E-2</v>
      </c>
      <c r="O23" s="117"/>
      <c r="P23" s="323"/>
    </row>
    <row r="24" spans="1:16">
      <c r="A24" s="43" t="s">
        <v>48</v>
      </c>
      <c r="B24" s="43" t="s">
        <v>48</v>
      </c>
      <c r="C24" s="321">
        <f t="shared" si="1"/>
        <v>0.18063333333333331</v>
      </c>
      <c r="D24" s="321">
        <f t="shared" si="1"/>
        <v>0.19109999999999996</v>
      </c>
      <c r="E24" s="321">
        <f t="shared" si="1"/>
        <v>0.19496666666666665</v>
      </c>
      <c r="F24" s="321">
        <f t="shared" si="1"/>
        <v>0.22800000000000001</v>
      </c>
      <c r="G24" s="321">
        <f t="shared" si="1"/>
        <v>0.25753333333333334</v>
      </c>
      <c r="H24" s="321">
        <f t="shared" si="1"/>
        <v>0.28796666666666665</v>
      </c>
      <c r="I24" s="321">
        <f t="shared" si="1"/>
        <v>0.29766666666666669</v>
      </c>
      <c r="J24" s="321">
        <f t="shared" si="1"/>
        <v>0.30783333333333335</v>
      </c>
      <c r="K24" s="321">
        <f t="shared" si="1"/>
        <v>0.28683333333333333</v>
      </c>
      <c r="L24" s="321">
        <f t="shared" si="1"/>
        <v>0.25446666666666667</v>
      </c>
      <c r="M24" s="321">
        <f t="shared" si="1"/>
        <v>0.19823333333333334</v>
      </c>
      <c r="N24" s="321">
        <f t="shared" si="1"/>
        <v>0.19216666666666668</v>
      </c>
      <c r="O24" s="117"/>
      <c r="P24" s="323"/>
    </row>
    <row r="25" spans="1:16">
      <c r="A25" s="43" t="s">
        <v>53</v>
      </c>
      <c r="B25" s="43" t="s">
        <v>53</v>
      </c>
      <c r="C25" s="321">
        <f t="shared" si="1"/>
        <v>0.55220000000000002</v>
      </c>
      <c r="D25" s="321">
        <f t="shared" si="1"/>
        <v>0.5300999999999999</v>
      </c>
      <c r="E25" s="321">
        <f t="shared" si="1"/>
        <v>0.4991666666666667</v>
      </c>
      <c r="F25" s="321">
        <f t="shared" si="1"/>
        <v>0.46799999999999997</v>
      </c>
      <c r="G25" s="321">
        <f t="shared" si="1"/>
        <v>0.44206666666666666</v>
      </c>
      <c r="H25" s="321">
        <f t="shared" si="1"/>
        <v>0.42943333333333333</v>
      </c>
      <c r="I25" s="321">
        <f t="shared" si="1"/>
        <v>0.43520000000000003</v>
      </c>
      <c r="J25" s="321">
        <f t="shared" si="1"/>
        <v>0.45700000000000002</v>
      </c>
      <c r="K25" s="321">
        <f t="shared" si="1"/>
        <v>0.48703333333333337</v>
      </c>
      <c r="L25" s="321">
        <f t="shared" si="1"/>
        <v>0.51869999999999994</v>
      </c>
      <c r="M25" s="321">
        <f t="shared" si="1"/>
        <v>0.54549999999999998</v>
      </c>
      <c r="N25" s="321">
        <f t="shared" si="1"/>
        <v>0.55893333333333339</v>
      </c>
      <c r="O25" s="117"/>
      <c r="P25" s="323"/>
    </row>
    <row r="26" spans="1:16">
      <c r="A26" s="43" t="s">
        <v>55</v>
      </c>
      <c r="B26" s="43" t="s">
        <v>55</v>
      </c>
      <c r="C26" s="321">
        <f t="shared" si="1"/>
        <v>1</v>
      </c>
      <c r="D26" s="321">
        <f t="shared" si="1"/>
        <v>1</v>
      </c>
      <c r="E26" s="321">
        <f t="shared" si="1"/>
        <v>1</v>
      </c>
      <c r="F26" s="321">
        <f t="shared" si="1"/>
        <v>1</v>
      </c>
      <c r="G26" s="321">
        <f t="shared" si="1"/>
        <v>1</v>
      </c>
      <c r="H26" s="321">
        <f t="shared" si="1"/>
        <v>1</v>
      </c>
      <c r="I26" s="321">
        <f t="shared" si="1"/>
        <v>1</v>
      </c>
      <c r="J26" s="321">
        <f t="shared" si="1"/>
        <v>1</v>
      </c>
      <c r="K26" s="321">
        <f t="shared" si="1"/>
        <v>1</v>
      </c>
      <c r="L26" s="321">
        <f t="shared" si="1"/>
        <v>1</v>
      </c>
      <c r="M26" s="321">
        <f t="shared" si="1"/>
        <v>0.99860000000000004</v>
      </c>
      <c r="N26" s="321">
        <f t="shared" si="1"/>
        <v>1</v>
      </c>
      <c r="O26" s="117"/>
      <c r="P26" s="323"/>
    </row>
    <row r="27" spans="1:16">
      <c r="A27" s="43" t="s">
        <v>87</v>
      </c>
      <c r="B27" s="43" t="s">
        <v>87</v>
      </c>
      <c r="C27" s="321">
        <f t="shared" si="1"/>
        <v>0.20566666666666666</v>
      </c>
      <c r="D27" s="321">
        <f t="shared" si="1"/>
        <v>0.19400000000000003</v>
      </c>
      <c r="E27" s="321">
        <f t="shared" si="1"/>
        <v>0.44456666666666672</v>
      </c>
      <c r="F27" s="321">
        <f t="shared" si="1"/>
        <v>0.40799999999999997</v>
      </c>
      <c r="G27" s="321">
        <f t="shared" si="1"/>
        <v>0.4597</v>
      </c>
      <c r="H27" s="321">
        <f t="shared" si="1"/>
        <v>0.41603333333333331</v>
      </c>
      <c r="I27" s="321">
        <f t="shared" si="1"/>
        <v>0.40046666666666669</v>
      </c>
      <c r="J27" s="321">
        <f t="shared" si="1"/>
        <v>0.40113333333333334</v>
      </c>
      <c r="K27" s="321">
        <f t="shared" si="1"/>
        <v>0.40693333333333337</v>
      </c>
      <c r="L27" s="321">
        <f t="shared" si="1"/>
        <v>0.22760000000000002</v>
      </c>
      <c r="M27" s="321">
        <f t="shared" si="1"/>
        <v>0.12086666666666668</v>
      </c>
      <c r="N27" s="321">
        <f t="shared" si="1"/>
        <v>0.25016666666666665</v>
      </c>
      <c r="O27" s="117"/>
      <c r="P27" s="323"/>
    </row>
    <row r="28" spans="1:16">
      <c r="A28" s="43" t="s">
        <v>88</v>
      </c>
      <c r="B28" s="43" t="s">
        <v>88</v>
      </c>
      <c r="C28" s="321">
        <f t="shared" si="1"/>
        <v>0.1004</v>
      </c>
      <c r="D28" s="321">
        <f t="shared" si="1"/>
        <v>0.12819999999999998</v>
      </c>
      <c r="E28" s="321">
        <f t="shared" si="1"/>
        <v>8.7399999999999992E-2</v>
      </c>
      <c r="F28" s="321">
        <f t="shared" si="1"/>
        <v>0.12120000000000002</v>
      </c>
      <c r="G28" s="321">
        <f t="shared" si="1"/>
        <v>0.11199999999999999</v>
      </c>
      <c r="H28" s="321">
        <f t="shared" si="1"/>
        <v>0.11506666666666666</v>
      </c>
      <c r="I28" s="321">
        <f t="shared" si="1"/>
        <v>0.13026666666666667</v>
      </c>
      <c r="J28" s="321">
        <f t="shared" si="1"/>
        <v>0.10966666666666665</v>
      </c>
      <c r="K28" s="321">
        <f t="shared" si="1"/>
        <v>0.12906666666666666</v>
      </c>
      <c r="L28" s="321">
        <f t="shared" si="1"/>
        <v>0.16900000000000001</v>
      </c>
      <c r="M28" s="321">
        <f t="shared" si="1"/>
        <v>9.6799999999999997E-2</v>
      </c>
      <c r="N28" s="321">
        <f t="shared" si="1"/>
        <v>9.799999999999999E-2</v>
      </c>
      <c r="O28" s="117"/>
      <c r="P28" s="323"/>
    </row>
    <row r="29" spans="1:16">
      <c r="C29" s="321"/>
      <c r="D29" s="321"/>
      <c r="E29" s="321"/>
      <c r="F29" s="321"/>
      <c r="G29" s="321"/>
      <c r="H29" s="321"/>
      <c r="I29" s="321"/>
      <c r="J29" s="321"/>
      <c r="K29" s="321"/>
      <c r="L29" s="321"/>
      <c r="M29" s="321"/>
      <c r="N29" s="321"/>
      <c r="O29" s="117"/>
      <c r="P29" s="323"/>
    </row>
    <row r="30" spans="1:16">
      <c r="C30" s="321"/>
      <c r="D30" s="321"/>
      <c r="E30" s="321"/>
      <c r="F30" s="321"/>
      <c r="G30" s="321"/>
      <c r="H30" s="321"/>
      <c r="I30" s="321"/>
      <c r="J30" s="321"/>
      <c r="K30" s="321"/>
      <c r="L30" s="321"/>
      <c r="M30" s="321"/>
      <c r="N30" s="321"/>
      <c r="O30" s="117"/>
      <c r="P30" s="323"/>
    </row>
    <row r="31" spans="1:16">
      <c r="B31" s="42" t="s">
        <v>86</v>
      </c>
      <c r="C31" s="115"/>
      <c r="D31" s="115"/>
      <c r="E31" s="115"/>
      <c r="F31" s="115"/>
      <c r="G31" s="115"/>
      <c r="H31" s="115"/>
      <c r="I31" s="115"/>
      <c r="J31" s="115"/>
      <c r="K31" s="115"/>
      <c r="L31" s="115"/>
      <c r="M31" s="115"/>
      <c r="N31" s="115"/>
      <c r="O31" s="117"/>
      <c r="P31" s="117"/>
    </row>
    <row r="32" spans="1:16">
      <c r="A32" t="s">
        <v>600</v>
      </c>
      <c r="B32" t="s">
        <v>600</v>
      </c>
      <c r="C32" s="321">
        <f>AVERAGE(VLOOKUP($B32,$B$96:$N$121,C$9,FALSE),VLOOKUP($B32,$B$138:$N$164,C$9,FALSE))</f>
        <v>0.59109999999999996</v>
      </c>
      <c r="D32" s="321">
        <f>AVERAGE(VLOOKUP($B32,$B$96:$N$121,D$9,FALSE),VLOOKUP($B32,$B$138:$N$164,D$9,FALSE))</f>
        <v>0.58160000000000001</v>
      </c>
      <c r="E32" s="321">
        <f>AVERAGE(VLOOKUP($B32,$B$96:$N$121,E$9,FALSE),VLOOKUP($B32,$B$138:$N$164,E$9,FALSE))</f>
        <v>0.60155000000000003</v>
      </c>
      <c r="F32" s="321">
        <f>AVERAGE(VLOOKUP($B32,$B$96:$N$121,F$9,FALSE),VLOOKUP($B32,$B$138:$N$164,F$9,FALSE))</f>
        <v>0.58689999999999998</v>
      </c>
      <c r="G32" s="321">
        <f t="shared" ref="G32:N34" si="2">AVERAGE(VLOOKUP($B32,$B$54:$P$79,G$9,FALSE),VLOOKUP($B32,$B$96:$N$121,G$9,FALSE),VLOOKUP($B32,$B$138:$N$164,G$9,FALSE))</f>
        <v>0.57616666666666672</v>
      </c>
      <c r="H32" s="321">
        <f t="shared" si="2"/>
        <v>0.63143333333333329</v>
      </c>
      <c r="I32" s="321">
        <f t="shared" si="2"/>
        <v>0.62653333333333328</v>
      </c>
      <c r="J32" s="321">
        <f t="shared" si="2"/>
        <v>0.62580000000000002</v>
      </c>
      <c r="K32" s="321">
        <f t="shared" si="2"/>
        <v>0.61273333333333324</v>
      </c>
      <c r="L32" s="321">
        <f t="shared" si="2"/>
        <v>0.58309999999999995</v>
      </c>
      <c r="M32" s="321">
        <f t="shared" si="2"/>
        <v>0.6022333333333334</v>
      </c>
      <c r="N32" s="321">
        <f t="shared" si="2"/>
        <v>0.61893333333333334</v>
      </c>
      <c r="O32" s="117"/>
      <c r="P32" s="323"/>
    </row>
    <row r="33" spans="1:16">
      <c r="A33" t="s">
        <v>980</v>
      </c>
      <c r="B33" t="s">
        <v>980</v>
      </c>
      <c r="C33" s="321">
        <f t="shared" ref="C33:F34" si="3">AVERAGE(VLOOKUP($B33,$B$54:$P$79,C$9,FALSE),VLOOKUP($B33,$B$96:$N$121,C$9,FALSE),VLOOKUP($B33,$B$138:$N$164,C$9,FALSE))</f>
        <v>0.66199999999999992</v>
      </c>
      <c r="D33" s="321">
        <f t="shared" si="3"/>
        <v>0.6747333333333333</v>
      </c>
      <c r="E33" s="321">
        <f t="shared" si="3"/>
        <v>0.63780000000000003</v>
      </c>
      <c r="F33" s="321">
        <f t="shared" si="3"/>
        <v>0.66</v>
      </c>
      <c r="G33" s="321">
        <f t="shared" si="2"/>
        <v>0.65356666666666663</v>
      </c>
      <c r="H33" s="321">
        <f t="shared" si="2"/>
        <v>0.70210000000000006</v>
      </c>
      <c r="I33" s="321">
        <f t="shared" si="2"/>
        <v>0.70033333333333336</v>
      </c>
      <c r="J33" s="321">
        <f t="shared" si="2"/>
        <v>0.72826666666666673</v>
      </c>
      <c r="K33" s="321">
        <f t="shared" si="2"/>
        <v>0.67546666666666655</v>
      </c>
      <c r="L33" s="321">
        <f t="shared" si="2"/>
        <v>0.66059999999999997</v>
      </c>
      <c r="M33" s="321">
        <f t="shared" si="2"/>
        <v>0.67023333333333335</v>
      </c>
      <c r="N33" s="321">
        <f t="shared" si="2"/>
        <v>0.64080000000000004</v>
      </c>
      <c r="O33" s="117"/>
      <c r="P33" s="323"/>
    </row>
    <row r="34" spans="1:16">
      <c r="A34" t="s">
        <v>981</v>
      </c>
      <c r="B34" t="s">
        <v>981</v>
      </c>
      <c r="C34" s="321">
        <f t="shared" si="3"/>
        <v>0.59073333333333333</v>
      </c>
      <c r="D34" s="321">
        <f t="shared" si="3"/>
        <v>0.62863333333333327</v>
      </c>
      <c r="E34" s="321">
        <f t="shared" si="3"/>
        <v>0.65580000000000005</v>
      </c>
      <c r="F34" s="321">
        <f t="shared" si="3"/>
        <v>0.61573333333333335</v>
      </c>
      <c r="G34" s="321">
        <f t="shared" si="2"/>
        <v>0.63516666666666666</v>
      </c>
      <c r="H34" s="321">
        <f t="shared" si="2"/>
        <v>0.63976666666666659</v>
      </c>
      <c r="I34" s="321">
        <f t="shared" si="2"/>
        <v>0.64933333333333332</v>
      </c>
      <c r="J34" s="321">
        <f t="shared" si="2"/>
        <v>0.65466666666666662</v>
      </c>
      <c r="K34" s="321">
        <f t="shared" si="2"/>
        <v>0.63663333333333338</v>
      </c>
      <c r="L34" s="321">
        <f t="shared" si="2"/>
        <v>0.61450000000000005</v>
      </c>
      <c r="M34" s="321">
        <f t="shared" si="2"/>
        <v>0.66016666666666668</v>
      </c>
      <c r="N34" s="321">
        <f t="shared" si="2"/>
        <v>0.67266666666666663</v>
      </c>
      <c r="O34" s="117"/>
      <c r="P34" s="323"/>
    </row>
    <row r="35" spans="1:16">
      <c r="A35" t="s">
        <v>982</v>
      </c>
      <c r="B35" t="s">
        <v>982</v>
      </c>
      <c r="C35" s="321"/>
      <c r="D35" s="321">
        <f t="shared" ref="D35:N35" si="4">AVERAGE(VLOOKUP($B35,$B$138:$N$164,D$9,FALSE))</f>
        <v>0.79259999999999997</v>
      </c>
      <c r="E35" s="321">
        <f t="shared" si="4"/>
        <v>1</v>
      </c>
      <c r="F35" s="321">
        <f t="shared" si="4"/>
        <v>1</v>
      </c>
      <c r="G35" s="321">
        <f t="shared" si="4"/>
        <v>0.9929</v>
      </c>
      <c r="H35" s="321">
        <f t="shared" si="4"/>
        <v>0.9163</v>
      </c>
      <c r="I35" s="321">
        <f t="shared" si="4"/>
        <v>0.94589999999999996</v>
      </c>
      <c r="J35" s="321">
        <f t="shared" si="4"/>
        <v>0.95889999999999997</v>
      </c>
      <c r="K35" s="321">
        <f t="shared" si="4"/>
        <v>0.99439999999999995</v>
      </c>
      <c r="L35" s="321">
        <f t="shared" si="4"/>
        <v>0.98019999999999996</v>
      </c>
      <c r="M35" s="321">
        <f t="shared" si="4"/>
        <v>0.99860000000000004</v>
      </c>
      <c r="N35" s="321">
        <f t="shared" si="4"/>
        <v>0.96609999999999996</v>
      </c>
      <c r="O35" s="117"/>
      <c r="P35" s="323"/>
    </row>
    <row r="36" spans="1:16">
      <c r="A36" t="s">
        <v>688</v>
      </c>
      <c r="B36" t="s">
        <v>688</v>
      </c>
      <c r="C36" s="321"/>
      <c r="D36" s="321"/>
      <c r="E36" s="321"/>
      <c r="F36" s="321"/>
      <c r="G36" s="321"/>
      <c r="H36" s="321">
        <f t="shared" ref="H36:N36" si="5">AVERAGE(VLOOKUP($B36,$B$138:$N$164,H$9,FALSE))</f>
        <v>0.56879999999999997</v>
      </c>
      <c r="I36" s="321">
        <f t="shared" si="5"/>
        <v>0.61060000000000003</v>
      </c>
      <c r="J36" s="321">
        <f t="shared" si="5"/>
        <v>0.64549999999999996</v>
      </c>
      <c r="K36" s="321">
        <f t="shared" si="5"/>
        <v>0.64839999999999998</v>
      </c>
      <c r="L36" s="321">
        <f t="shared" si="5"/>
        <v>0.58520000000000005</v>
      </c>
      <c r="M36" s="321">
        <f t="shared" si="5"/>
        <v>0.27029999999999998</v>
      </c>
      <c r="N36" s="321">
        <f t="shared" si="5"/>
        <v>9.1200000000000003E-2</v>
      </c>
      <c r="O36" s="117"/>
      <c r="P36" s="323"/>
    </row>
    <row r="37" spans="1:16">
      <c r="A37" t="s">
        <v>721</v>
      </c>
      <c r="B37" t="s">
        <v>721</v>
      </c>
      <c r="C37" s="321">
        <f t="shared" ref="C37:N37" si="6">AVERAGE(VLOOKUP($B37,$B$54:$P$79,C$9,FALSE),VLOOKUP($B37,$B$96:$N$121,C$9,FALSE),VLOOKUP($B37,$B$138:$N$164,C$9,FALSE))</f>
        <v>0.56523333333333337</v>
      </c>
      <c r="D37" s="321">
        <f t="shared" si="6"/>
        <v>0.58933333333333338</v>
      </c>
      <c r="E37" s="321">
        <f t="shared" si="6"/>
        <v>0.60853333333333337</v>
      </c>
      <c r="F37" s="321">
        <f t="shared" si="6"/>
        <v>0.58330000000000004</v>
      </c>
      <c r="G37" s="321">
        <f t="shared" si="6"/>
        <v>0.61186666666666667</v>
      </c>
      <c r="H37" s="321">
        <f t="shared" si="6"/>
        <v>0.61399999999999999</v>
      </c>
      <c r="I37" s="321">
        <f t="shared" si="6"/>
        <v>0.62653333333333328</v>
      </c>
      <c r="J37" s="321">
        <f t="shared" si="6"/>
        <v>0.6377666666666667</v>
      </c>
      <c r="K37" s="321">
        <f t="shared" si="6"/>
        <v>0.61646666666666672</v>
      </c>
      <c r="L37" s="321">
        <f t="shared" si="6"/>
        <v>0.59760000000000002</v>
      </c>
      <c r="M37" s="321">
        <f t="shared" si="6"/>
        <v>0.64483333333333326</v>
      </c>
      <c r="N37" s="321">
        <f t="shared" si="6"/>
        <v>0.64040000000000008</v>
      </c>
      <c r="O37" s="117"/>
      <c r="P37" s="323"/>
    </row>
    <row r="38" spans="1:16">
      <c r="A38" t="s">
        <v>983</v>
      </c>
      <c r="B38" t="s">
        <v>983</v>
      </c>
      <c r="C38" s="321">
        <f t="shared" ref="C38:N38" si="7">AVERAGE(VLOOKUP($B38,$B$138:$N$164,C$9,FALSE))</f>
        <v>0.96640000000000004</v>
      </c>
      <c r="D38" s="321">
        <f t="shared" si="7"/>
        <v>1</v>
      </c>
      <c r="E38" s="321">
        <f t="shared" si="7"/>
        <v>0.99329999999999996</v>
      </c>
      <c r="F38" s="321">
        <f t="shared" si="7"/>
        <v>0.92920000000000003</v>
      </c>
      <c r="G38" s="321">
        <f t="shared" si="7"/>
        <v>0.98119999999999996</v>
      </c>
      <c r="H38" s="321">
        <f t="shared" si="7"/>
        <v>1</v>
      </c>
      <c r="I38" s="321">
        <f t="shared" si="7"/>
        <v>1</v>
      </c>
      <c r="J38" s="321">
        <f t="shared" si="7"/>
        <v>1</v>
      </c>
      <c r="K38" s="321">
        <f t="shared" si="7"/>
        <v>1</v>
      </c>
      <c r="L38" s="321">
        <f t="shared" si="7"/>
        <v>0.96909999999999996</v>
      </c>
      <c r="M38" s="321">
        <f t="shared" si="7"/>
        <v>0.96809999999999996</v>
      </c>
      <c r="N38" s="321">
        <f t="shared" si="7"/>
        <v>0.92610000000000003</v>
      </c>
      <c r="O38" s="117"/>
      <c r="P38" s="323"/>
    </row>
    <row r="39" spans="1:16">
      <c r="B39" s="43"/>
    </row>
    <row r="46" spans="1:16" ht="21">
      <c r="B46" s="475" t="s">
        <v>150</v>
      </c>
      <c r="C46" s="475"/>
      <c r="D46" s="475"/>
      <c r="E46" s="475"/>
      <c r="F46" s="475"/>
      <c r="G46" s="475"/>
      <c r="H46" s="475"/>
      <c r="I46" s="475"/>
      <c r="J46" s="475"/>
      <c r="K46" s="475"/>
      <c r="L46" s="475"/>
      <c r="M46" s="475"/>
      <c r="N46" s="475"/>
      <c r="O46" s="475"/>
      <c r="P46" s="475"/>
    </row>
    <row r="47" spans="1:16" ht="17.399999999999999">
      <c r="B47" s="474" t="str">
        <f>+MANUAL!$B$5 &amp;" as Calculated by LodeStar Except as Noted"</f>
        <v>2012 as Calculated by LodeStar Except as Noted</v>
      </c>
      <c r="C47" s="474"/>
      <c r="D47" s="474"/>
      <c r="E47" s="474"/>
      <c r="F47" s="474"/>
      <c r="G47" s="474"/>
      <c r="H47" s="474"/>
      <c r="I47" s="474"/>
      <c r="J47" s="474"/>
      <c r="K47" s="474"/>
      <c r="L47" s="474"/>
      <c r="M47" s="474"/>
      <c r="N47" s="474"/>
      <c r="O47" s="474"/>
      <c r="P47" s="474"/>
    </row>
    <row r="48" spans="1:16" ht="13.8" thickBot="1">
      <c r="B48" s="309"/>
      <c r="C48" s="309"/>
      <c r="D48" s="309"/>
      <c r="E48" s="309"/>
      <c r="F48" s="309"/>
      <c r="G48" s="309"/>
      <c r="H48" s="309"/>
      <c r="I48" s="309"/>
      <c r="J48" s="309"/>
      <c r="K48" s="309"/>
      <c r="L48" s="309"/>
      <c r="M48" s="309"/>
      <c r="N48" s="309"/>
      <c r="O48" s="309"/>
      <c r="P48" s="309"/>
    </row>
    <row r="49" spans="1:16">
      <c r="C49" s="14"/>
      <c r="D49" s="15"/>
      <c r="E49" s="16"/>
      <c r="F49" s="17"/>
      <c r="G49" s="18"/>
      <c r="H49" s="19"/>
      <c r="I49" s="20"/>
      <c r="J49" s="21"/>
      <c r="K49" s="22"/>
      <c r="L49" s="23"/>
      <c r="M49" s="24"/>
      <c r="N49" s="326"/>
      <c r="O49" s="110"/>
      <c r="P49" s="314"/>
    </row>
    <row r="50" spans="1:16" ht="13.8" thickBot="1">
      <c r="C50" s="28" t="s">
        <v>70</v>
      </c>
      <c r="D50" s="29" t="s">
        <v>71</v>
      </c>
      <c r="E50" s="30" t="s">
        <v>72</v>
      </c>
      <c r="F50" s="31" t="s">
        <v>73</v>
      </c>
      <c r="G50" s="32" t="s">
        <v>74</v>
      </c>
      <c r="H50" s="33" t="s">
        <v>75</v>
      </c>
      <c r="I50" s="34" t="s">
        <v>76</v>
      </c>
      <c r="J50" s="35" t="s">
        <v>77</v>
      </c>
      <c r="K50" s="36" t="s">
        <v>78</v>
      </c>
      <c r="L50" s="37" t="s">
        <v>79</v>
      </c>
      <c r="M50" s="38" t="s">
        <v>80</v>
      </c>
      <c r="N50" s="327" t="s">
        <v>81</v>
      </c>
      <c r="O50" s="314"/>
      <c r="P50" s="314"/>
    </row>
    <row r="51" spans="1:16" hidden="1">
      <c r="C51">
        <v>4</v>
      </c>
      <c r="D51">
        <f>C51+1</f>
        <v>5</v>
      </c>
      <c r="E51">
        <f t="shared" ref="E51:N51" si="8">D51+1</f>
        <v>6</v>
      </c>
      <c r="F51">
        <f t="shared" si="8"/>
        <v>7</v>
      </c>
      <c r="G51">
        <f t="shared" si="8"/>
        <v>8</v>
      </c>
      <c r="H51">
        <f t="shared" si="8"/>
        <v>9</v>
      </c>
      <c r="I51">
        <f t="shared" si="8"/>
        <v>10</v>
      </c>
      <c r="J51">
        <f t="shared" si="8"/>
        <v>11</v>
      </c>
      <c r="K51">
        <f t="shared" si="8"/>
        <v>12</v>
      </c>
      <c r="L51">
        <f t="shared" si="8"/>
        <v>13</v>
      </c>
      <c r="M51">
        <f t="shared" si="8"/>
        <v>14</v>
      </c>
      <c r="N51">
        <f t="shared" si="8"/>
        <v>15</v>
      </c>
      <c r="O51" s="110"/>
      <c r="P51" s="110"/>
    </row>
    <row r="52" spans="1:16">
      <c r="O52" s="110"/>
      <c r="P52" s="110"/>
    </row>
    <row r="53" spans="1:16">
      <c r="B53" s="42" t="s">
        <v>83</v>
      </c>
      <c r="O53" s="110"/>
      <c r="P53" s="110"/>
    </row>
    <row r="54" spans="1:16">
      <c r="A54" t="s">
        <v>122</v>
      </c>
      <c r="B54" s="43" t="s">
        <v>84</v>
      </c>
      <c r="C54" s="322">
        <f>VLOOKUP($A54&amp;"NCP LF",'E11 - 2012 09 Final'!$A$46:$P$2419,$C$51,FALSE)</f>
        <v>0.69350000000000001</v>
      </c>
      <c r="D54" s="322">
        <f>VLOOKUP($A54&amp;"NCP LF",'E11 - 2012 09 Final'!$A$46:$P$2419,$D$51,FALSE)</f>
        <v>0.70709999999999995</v>
      </c>
      <c r="E54" s="322">
        <f>VLOOKUP($A54&amp;"NCP LF",'E11 - 2012 09 Final'!$A$46:$P$2419,$E$51,FALSE)</f>
        <v>0.71230000000000004</v>
      </c>
      <c r="F54" s="322">
        <f>VLOOKUP($A54&amp;"NCP LF",'E11 - 2012 09 Final'!$A$46:$P$2419,$F$51,FALSE)</f>
        <v>0.70540000000000003</v>
      </c>
      <c r="G54" s="322">
        <f>VLOOKUP($A54&amp;"NCP LF",'E11 - 2012 09 Final'!$A$46:$P$2419,$G$51,FALSE)</f>
        <v>0.71220000000000006</v>
      </c>
      <c r="H54" s="322">
        <f>VLOOKUP($A54&amp;"NCP LF",'E11 - 2012 09 Final'!$A$46:$P$2419,$H$51,FALSE)</f>
        <v>0.7147</v>
      </c>
      <c r="I54" s="322">
        <f>VLOOKUP($A54&amp;"NCP LF",'E11 - 2012 09 Final'!$A$46:$P$2419,$I$51,FALSE)</f>
        <v>0.73170000000000002</v>
      </c>
      <c r="J54" s="322">
        <f>VLOOKUP($A54&amp;"NCP LF",'E11 - 2012 09 Final'!$A$46:$P$2419,$J$51,FALSE)</f>
        <v>0.71109999999999995</v>
      </c>
      <c r="K54" s="322">
        <f>VLOOKUP($A54&amp;"NCP LF",'E11 - 2012 09 Final'!$A$46:$P$2419,$K$51,FALSE)</f>
        <v>0.72570000000000001</v>
      </c>
      <c r="L54" s="322">
        <f>VLOOKUP($A54&amp;"NCP LF",'E11 - 2012 09 Final'!$A$46:$P$2419,$L$51,FALSE)</f>
        <v>0.71130000000000004</v>
      </c>
      <c r="M54" s="322">
        <f>VLOOKUP($A54&amp;"NCP LF",'E11 - 2012 09 Final'!$A$46:$P$2419,$M$51,FALSE)</f>
        <v>0.70940000000000003</v>
      </c>
      <c r="N54" s="322">
        <f>VLOOKUP($A54&amp;"NCP LF",'E11 - 2012 09 Final'!$A$46:$P$2419,$N$51,FALSE)</f>
        <v>0.69240000000000002</v>
      </c>
      <c r="O54" s="117"/>
      <c r="P54" s="323"/>
    </row>
    <row r="55" spans="1:16">
      <c r="A55" t="s">
        <v>177</v>
      </c>
      <c r="B55" s="43" t="s">
        <v>85</v>
      </c>
      <c r="C55" s="322">
        <f>VLOOKUP($A55&amp;"NCP LF",'E11 - 2012 09 Final'!$A$46:$P$2419,$C$51,FALSE)</f>
        <v>0.67869999999999997</v>
      </c>
      <c r="D55" s="322">
        <f>VLOOKUP($A55&amp;"NCP LF",'E11 - 2012 09 Final'!$A$46:$P$2419,$D$51,FALSE)</f>
        <v>0.68940000000000001</v>
      </c>
      <c r="E55" s="322">
        <f>VLOOKUP($A55&amp;"NCP LF",'E11 - 2012 09 Final'!$A$46:$P$2419,$E$51,FALSE)</f>
        <v>0.70320000000000005</v>
      </c>
      <c r="F55" s="322">
        <f>VLOOKUP($A55&amp;"NCP LF",'E11 - 2012 09 Final'!$A$46:$P$2419,$F$51,FALSE)</f>
        <v>0.68530000000000002</v>
      </c>
      <c r="G55" s="322">
        <f>VLOOKUP($A55&amp;"NCP LF",'E11 - 2012 09 Final'!$A$46:$P$2419,$G$51,FALSE)</f>
        <v>0.69010000000000005</v>
      </c>
      <c r="H55" s="322">
        <f>VLOOKUP($A55&amp;"NCP LF",'E11 - 2012 09 Final'!$A$46:$P$2419,$H$51,FALSE)</f>
        <v>0.70279999999999998</v>
      </c>
      <c r="I55" s="322">
        <f>VLOOKUP($A55&amp;"NCP LF",'E11 - 2012 09 Final'!$A$46:$P$2419,$I$51,FALSE)</f>
        <v>0.70330000000000004</v>
      </c>
      <c r="J55" s="322">
        <f>VLOOKUP($A55&amp;"NCP LF",'E11 - 2012 09 Final'!$A$46:$P$2419,$J$51,FALSE)</f>
        <v>0.69710000000000005</v>
      </c>
      <c r="K55" s="322">
        <f>VLOOKUP($A55&amp;"NCP LF",'E11 - 2012 09 Final'!$A$46:$P$2419,$K$51,FALSE)</f>
        <v>0.6925</v>
      </c>
      <c r="L55" s="322">
        <f>VLOOKUP($A55&amp;"NCP LF",'E11 - 2012 09 Final'!$A$46:$P$2419,$L$51,FALSE)</f>
        <v>0.69169999999999998</v>
      </c>
      <c r="M55" s="322">
        <f>VLOOKUP($A55&amp;"NCP LF",'E11 - 2012 09 Final'!$A$46:$P$2419,$M$51,FALSE)</f>
        <v>0.69699999999999995</v>
      </c>
      <c r="N55" s="322">
        <f>VLOOKUP($A55&amp;"NCP LF",'E11 - 2012 09 Final'!$A$46:$P$2419,$N$51,FALSE)</f>
        <v>0.67989999999999995</v>
      </c>
      <c r="O55" s="117"/>
      <c r="P55" s="323"/>
    </row>
    <row r="56" spans="1:16">
      <c r="A56" t="s">
        <v>185</v>
      </c>
      <c r="B56" s="43" t="s">
        <v>50</v>
      </c>
      <c r="C56" s="322">
        <f>VLOOKUP($A56&amp;"NCP LF",'E11 - 2012 09 Final'!$A$46:$P$2419,$C$51,FALSE)</f>
        <v>0.7409</v>
      </c>
      <c r="D56" s="322">
        <f>VLOOKUP($A56&amp;"NCP LF",'E11 - 2012 09 Final'!$A$46:$P$2419,$D$51,FALSE)</f>
        <v>0.71699999999999997</v>
      </c>
      <c r="E56" s="322">
        <f>VLOOKUP($A56&amp;"NCP LF",'E11 - 2012 09 Final'!$A$46:$P$2419,$E$51,FALSE)</f>
        <v>0.69830000000000003</v>
      </c>
      <c r="F56" s="322">
        <f>VLOOKUP($A56&amp;"NCP LF",'E11 - 2012 09 Final'!$A$46:$P$2419,$F$51,FALSE)</f>
        <v>0.73560000000000003</v>
      </c>
      <c r="G56" s="322">
        <f>VLOOKUP($A56&amp;"NCP LF",'E11 - 2012 09 Final'!$A$46:$P$2419,$G$51,FALSE)</f>
        <v>0.75780000000000003</v>
      </c>
      <c r="H56" s="322">
        <f>VLOOKUP($A56&amp;"NCP LF",'E11 - 2012 09 Final'!$A$46:$P$2419,$H$51,FALSE)</f>
        <v>0.75139999999999996</v>
      </c>
      <c r="I56" s="322">
        <f>VLOOKUP($A56&amp;"NCP LF",'E11 - 2012 09 Final'!$A$46:$P$2419,$I$51,FALSE)</f>
        <v>0.73409999999999997</v>
      </c>
      <c r="J56" s="322">
        <f>VLOOKUP($A56&amp;"NCP LF",'E11 - 2012 09 Final'!$A$46:$P$2419,$J$51,FALSE)</f>
        <v>0.71899999999999997</v>
      </c>
      <c r="K56" s="322">
        <f>VLOOKUP($A56&amp;"NCP LF",'E11 - 2012 09 Final'!$A$46:$P$2419,$K$51,FALSE)</f>
        <v>0.73770000000000002</v>
      </c>
      <c r="L56" s="322">
        <f>VLOOKUP($A56&amp;"NCP LF",'E11 - 2012 09 Final'!$A$46:$P$2419,$L$51,FALSE)</f>
        <v>0.75339999999999996</v>
      </c>
      <c r="M56" s="322">
        <f>VLOOKUP($A56&amp;"NCP LF",'E11 - 2012 09 Final'!$A$46:$P$2419,$M$51,FALSE)</f>
        <v>0.71389999999999998</v>
      </c>
      <c r="N56" s="322">
        <f>VLOOKUP($A56&amp;"NCP LF",'E11 - 2012 09 Final'!$A$46:$P$2419,$N$51,FALSE)</f>
        <v>0.73240000000000005</v>
      </c>
      <c r="O56" s="117"/>
      <c r="P56" s="323"/>
    </row>
    <row r="57" spans="1:16">
      <c r="A57" t="s">
        <v>938</v>
      </c>
      <c r="B57" s="43" t="s">
        <v>49</v>
      </c>
      <c r="C57" s="322">
        <f>VLOOKUP($A57&amp;"NCP LF",'E11 - 2012 09 Final'!$A$46:$P$2419,$C$51,FALSE)</f>
        <v>0.2903</v>
      </c>
      <c r="D57" s="322">
        <f>VLOOKUP($A57&amp;"NCP LF",'E11 - 2012 09 Final'!$A$46:$P$2419,$D$51,FALSE)</f>
        <v>0.31040000000000001</v>
      </c>
      <c r="E57" s="322">
        <f>VLOOKUP($A57&amp;"NCP LF",'E11 - 2012 09 Final'!$A$46:$P$2419,$E$51,FALSE)</f>
        <v>0.3306</v>
      </c>
      <c r="F57" s="322">
        <f>VLOOKUP($A57&amp;"NCP LF",'E11 - 2012 09 Final'!$A$46:$P$2419,$F$51,FALSE)</f>
        <v>0.33150000000000002</v>
      </c>
      <c r="G57" s="322">
        <f>VLOOKUP($A57&amp;"NCP LF",'E11 - 2012 09 Final'!$A$46:$P$2419,$G$51,FALSE)</f>
        <v>0.3518</v>
      </c>
      <c r="H57" s="322">
        <f>VLOOKUP($A57&amp;"NCP LF",'E11 - 2012 09 Final'!$A$46:$P$2419,$H$51,FALSE)</f>
        <v>0.35970000000000002</v>
      </c>
      <c r="I57" s="322">
        <f>VLOOKUP($A57&amp;"NCP LF",'E11 - 2012 09 Final'!$A$46:$P$2419,$I$51,FALSE)</f>
        <v>0.37580000000000002</v>
      </c>
      <c r="J57" s="322">
        <f>VLOOKUP($A57&amp;"NCP LF",'E11 - 2012 09 Final'!$A$46:$P$2419,$J$51,FALSE)</f>
        <v>0.37380000000000002</v>
      </c>
      <c r="K57" s="322">
        <f>VLOOKUP($A57&amp;"NCP LF",'E11 - 2012 09 Final'!$A$46:$P$2419,$K$51,FALSE)</f>
        <v>0.35299999999999998</v>
      </c>
      <c r="L57" s="322">
        <f>VLOOKUP($A57&amp;"NCP LF",'E11 - 2012 09 Final'!$A$46:$P$2419,$L$51,FALSE)</f>
        <v>0.33779999999999999</v>
      </c>
      <c r="M57" s="322">
        <f>VLOOKUP($A57&amp;"NCP LF",'E11 - 2012 09 Final'!$A$46:$P$2419,$M$51,FALSE)</f>
        <v>0.31590000000000001</v>
      </c>
      <c r="N57" s="322">
        <f>VLOOKUP($A57&amp;"NCP LF",'E11 - 2012 09 Final'!$A$46:$P$2419,$N$51,FALSE)</f>
        <v>0.30780000000000002</v>
      </c>
      <c r="O57" s="117"/>
      <c r="P57" s="323"/>
    </row>
    <row r="58" spans="1:16">
      <c r="A58" t="s">
        <v>941</v>
      </c>
      <c r="B58" s="46" t="s">
        <v>325</v>
      </c>
      <c r="C58" s="322">
        <f>VLOOKUP($A58&amp;"NCP LF",'E11 - 2012 09 Final'!$A$46:$P$2419,$C$51,FALSE)</f>
        <v>0.94479999999999997</v>
      </c>
      <c r="D58" s="322">
        <f>VLOOKUP($A58&amp;"NCP LF",'E11 - 2012 09 Final'!$A$46:$P$2419,$D$51,FALSE)</f>
        <v>0.96550000000000002</v>
      </c>
      <c r="E58" s="322">
        <f>VLOOKUP($A58&amp;"NCP LF",'E11 - 2012 09 Final'!$A$46:$P$2419,$E$51,FALSE)</f>
        <v>0.95730000000000004</v>
      </c>
      <c r="F58" s="322">
        <f>VLOOKUP($A58&amp;"NCP LF",'E11 - 2012 09 Final'!$A$46:$P$2419,$F$51,FALSE)</f>
        <v>0.93589999999999995</v>
      </c>
      <c r="G58" s="322">
        <f>VLOOKUP($A58&amp;"NCP LF",'E11 - 2012 09 Final'!$A$46:$P$2419,$G$51,FALSE)</f>
        <v>0.96289999999999998</v>
      </c>
      <c r="H58" s="322">
        <f>VLOOKUP($A58&amp;"NCP LF",'E11 - 2012 09 Final'!$A$46:$P$2419,$H$51,FALSE)</f>
        <v>0.93359999999999999</v>
      </c>
      <c r="I58" s="322">
        <f>VLOOKUP($A58&amp;"NCP LF",'E11 - 2012 09 Final'!$A$46:$P$2419,$I$51,FALSE)</f>
        <v>0.96120000000000005</v>
      </c>
      <c r="J58" s="322">
        <f>VLOOKUP($A58&amp;"NCP LF",'E11 - 2012 09 Final'!$A$46:$P$2419,$J$51,FALSE)</f>
        <v>0.91520000000000001</v>
      </c>
      <c r="K58" s="322">
        <f>VLOOKUP($A58&amp;"NCP LF",'E11 - 2012 09 Final'!$A$46:$P$2419,$K$51,FALSE)</f>
        <v>0.94799999999999995</v>
      </c>
      <c r="L58" s="322">
        <f>VLOOKUP($A58&amp;"NCP LF",'E11 - 2012 09 Final'!$A$46:$P$2419,$L$51,FALSE)</f>
        <v>0.94550000000000001</v>
      </c>
      <c r="M58" s="322">
        <f>VLOOKUP($A58&amp;"NCP LF",'E11 - 2012 09 Final'!$A$46:$P$2419,$M$51,FALSE)</f>
        <v>0.92449999999999999</v>
      </c>
      <c r="N58" s="322">
        <f>VLOOKUP($A58&amp;"NCP LF",'E11 - 2012 09 Final'!$A$46:$P$2419,$N$51,FALSE)</f>
        <v>0.93630000000000002</v>
      </c>
      <c r="O58" s="117"/>
      <c r="P58" s="323"/>
    </row>
    <row r="59" spans="1:16">
      <c r="A59" t="s">
        <v>991</v>
      </c>
      <c r="B59" s="43" t="s">
        <v>67</v>
      </c>
      <c r="C59" s="322">
        <f>VLOOKUP($A59&amp;"NCP LF",'E11 - 2012 09 Final'!$A$46:$P$2419,$C$51,FALSE)</f>
        <v>0.48120000000000002</v>
      </c>
      <c r="D59" s="322">
        <f>VLOOKUP($A59&amp;"NCP LF",'E11 - 2012 09 Final'!$A$46:$P$2419,$D$51,FALSE)</f>
        <v>0.48230000000000001</v>
      </c>
      <c r="E59" s="322">
        <f>VLOOKUP($A59&amp;"NCP LF",'E11 - 2012 09 Final'!$A$46:$P$2419,$E$51,FALSE)</f>
        <v>0.50700000000000001</v>
      </c>
      <c r="F59" s="322">
        <f>VLOOKUP($A59&amp;"NCP LF",'E11 - 2012 09 Final'!$A$46:$P$2419,$F$51,FALSE)</f>
        <v>0.50139999999999996</v>
      </c>
      <c r="G59" s="322">
        <f>VLOOKUP($A59&amp;"NCP LF",'E11 - 2012 09 Final'!$A$46:$P$2419,$G$51,FALSE)</f>
        <v>0.51780000000000004</v>
      </c>
      <c r="H59" s="322">
        <f>VLOOKUP($A59&amp;"NCP LF",'E11 - 2012 09 Final'!$A$46:$P$2419,$H$51,FALSE)</f>
        <v>0.5232</v>
      </c>
      <c r="I59" s="322">
        <f>VLOOKUP($A59&amp;"NCP LF",'E11 - 2012 09 Final'!$A$46:$P$2419,$I$51,FALSE)</f>
        <v>0.53910000000000002</v>
      </c>
      <c r="J59" s="322">
        <f>VLOOKUP($A59&amp;"NCP LF",'E11 - 2012 09 Final'!$A$46:$P$2419,$J$51,FALSE)</f>
        <v>0.53390000000000004</v>
      </c>
      <c r="K59" s="322">
        <f>VLOOKUP($A59&amp;"NCP LF",'E11 - 2012 09 Final'!$A$46:$P$2419,$K$51,FALSE)</f>
        <v>0.53169999999999995</v>
      </c>
      <c r="L59" s="322">
        <f>VLOOKUP($A59&amp;"NCP LF",'E11 - 2012 09 Final'!$A$46:$P$2419,$L$51,FALSE)</f>
        <v>0.50529999999999997</v>
      </c>
      <c r="M59" s="322">
        <f>VLOOKUP($A59&amp;"NCP LF",'E11 - 2012 09 Final'!$A$46:$P$2419,$M$51,FALSE)</f>
        <v>0.49109999999999998</v>
      </c>
      <c r="N59" s="322">
        <f>VLOOKUP($A59&amp;"NCP LF",'E11 - 2012 09 Final'!$A$46:$P$2419,$N$51,FALSE)</f>
        <v>0.48259999999999997</v>
      </c>
      <c r="O59" s="117"/>
      <c r="P59" s="323"/>
    </row>
    <row r="60" spans="1:16">
      <c r="A60" t="s">
        <v>994</v>
      </c>
      <c r="B60" s="43" t="s">
        <v>68</v>
      </c>
      <c r="C60" s="322">
        <f>VLOOKUP($A60&amp;"NCP LF",'E11 - 2012 09 Final'!$A$46:$P$2419,$C$51,FALSE)</f>
        <v>0.53090000000000004</v>
      </c>
      <c r="D60" s="322">
        <f>VLOOKUP($A60&amp;"NCP LF",'E11 - 2012 09 Final'!$A$46:$P$2419,$D$51,FALSE)</f>
        <v>0.54690000000000005</v>
      </c>
      <c r="E60" s="322">
        <f>VLOOKUP($A60&amp;"NCP LF",'E11 - 2012 09 Final'!$A$46:$P$2419,$E$51,FALSE)</f>
        <v>0.54369999999999996</v>
      </c>
      <c r="F60" s="322">
        <f>VLOOKUP($A60&amp;"NCP LF",'E11 - 2012 09 Final'!$A$46:$P$2419,$F$51,FALSE)</f>
        <v>0.55089999999999995</v>
      </c>
      <c r="G60" s="322">
        <f>VLOOKUP($A60&amp;"NCP LF",'E11 - 2012 09 Final'!$A$46:$P$2419,$G$51,FALSE)</f>
        <v>0.55779999999999996</v>
      </c>
      <c r="H60" s="322">
        <f>VLOOKUP($A60&amp;"NCP LF",'E11 - 2012 09 Final'!$A$46:$P$2419,$H$51,FALSE)</f>
        <v>0.55369999999999997</v>
      </c>
      <c r="I60" s="322">
        <f>VLOOKUP($A60&amp;"NCP LF",'E11 - 2012 09 Final'!$A$46:$P$2419,$I$51,FALSE)</f>
        <v>0.57420000000000004</v>
      </c>
      <c r="J60" s="322">
        <f>VLOOKUP($A60&amp;"NCP LF",'E11 - 2012 09 Final'!$A$46:$P$2419,$J$51,FALSE)</f>
        <v>0.57099999999999995</v>
      </c>
      <c r="K60" s="322">
        <f>VLOOKUP($A60&amp;"NCP LF",'E11 - 2012 09 Final'!$A$46:$P$2419,$K$51,FALSE)</f>
        <v>0.55549999999999999</v>
      </c>
      <c r="L60" s="322">
        <f>VLOOKUP($A60&amp;"NCP LF",'E11 - 2012 09 Final'!$A$46:$P$2419,$L$51,FALSE)</f>
        <v>0.55159999999999998</v>
      </c>
      <c r="M60" s="322">
        <f>VLOOKUP($A60&amp;"NCP LF",'E11 - 2012 09 Final'!$A$46:$P$2419,$M$51,FALSE)</f>
        <v>0.55030000000000001</v>
      </c>
      <c r="N60" s="322">
        <f>VLOOKUP($A60&amp;"NCP LF",'E11 - 2012 09 Final'!$A$46:$P$2419,$N$51,FALSE)</f>
        <v>0.51490000000000002</v>
      </c>
      <c r="O60" s="117"/>
      <c r="P60" s="323"/>
    </row>
    <row r="61" spans="1:16">
      <c r="A61" t="s">
        <v>710</v>
      </c>
      <c r="B61" s="43" t="s">
        <v>69</v>
      </c>
      <c r="C61" s="322">
        <f>VLOOKUP($A61&amp;"NCP LF",'E11 - 2012 09 Final'!$A$46:$P$2419,$C$51,FALSE)</f>
        <v>0.64680000000000004</v>
      </c>
      <c r="D61" s="322">
        <f>VLOOKUP($A61&amp;"NCP LF",'E11 - 2012 09 Final'!$A$46:$P$2419,$D$51,FALSE)</f>
        <v>0.65249999999999997</v>
      </c>
      <c r="E61" s="322">
        <f>VLOOKUP($A61&amp;"NCP LF",'E11 - 2012 09 Final'!$A$46:$P$2419,$E$51,FALSE)</f>
        <v>0.65839999999999999</v>
      </c>
      <c r="F61" s="322">
        <f>VLOOKUP($A61&amp;"NCP LF",'E11 - 2012 09 Final'!$A$46:$P$2419,$F$51,FALSE)</f>
        <v>0.65790000000000004</v>
      </c>
      <c r="G61" s="322">
        <f>VLOOKUP($A61&amp;"NCP LF",'E11 - 2012 09 Final'!$A$46:$P$2419,$G$51,FALSE)</f>
        <v>0.67200000000000004</v>
      </c>
      <c r="H61" s="322">
        <f>VLOOKUP($A61&amp;"NCP LF",'E11 - 2012 09 Final'!$A$46:$P$2419,$H$51,FALSE)</f>
        <v>0.67579999999999996</v>
      </c>
      <c r="I61" s="322">
        <f>VLOOKUP($A61&amp;"NCP LF",'E11 - 2012 09 Final'!$A$46:$P$2419,$I$51,FALSE)</f>
        <v>0.67659999999999998</v>
      </c>
      <c r="J61" s="322">
        <f>VLOOKUP($A61&amp;"NCP LF",'E11 - 2012 09 Final'!$A$46:$P$2419,$J$51,FALSE)</f>
        <v>0.66659999999999997</v>
      </c>
      <c r="K61" s="322">
        <f>VLOOKUP($A61&amp;"NCP LF",'E11 - 2012 09 Final'!$A$46:$P$2419,$K$51,FALSE)</f>
        <v>0.66410000000000002</v>
      </c>
      <c r="L61" s="322">
        <f>VLOOKUP($A61&amp;"NCP LF",'E11 - 2012 09 Final'!$A$46:$P$2419,$L$51,FALSE)</f>
        <v>0.64329999999999998</v>
      </c>
      <c r="M61" s="322">
        <f>VLOOKUP($A61&amp;"NCP LF",'E11 - 2012 09 Final'!$A$46:$P$2419,$M$51,FALSE)</f>
        <v>0.63649999999999995</v>
      </c>
      <c r="N61" s="322">
        <f>VLOOKUP($A61&amp;"NCP LF",'E11 - 2012 09 Final'!$A$46:$P$2419,$N$51,FALSE)</f>
        <v>0.61339999999999995</v>
      </c>
      <c r="O61" s="117"/>
      <c r="P61" s="323"/>
    </row>
    <row r="62" spans="1:16">
      <c r="A62" t="s">
        <v>714</v>
      </c>
      <c r="B62" s="43" t="s">
        <v>52</v>
      </c>
      <c r="C62" s="322">
        <f>VLOOKUP($A62&amp;"NCP LF",'E11 - 2012 09 Final'!$A$46:$P$2419,$C$51,FALSE)</f>
        <v>0.56830000000000003</v>
      </c>
      <c r="D62" s="322">
        <f>VLOOKUP($A62&amp;"NCP LF",'E11 - 2012 09 Final'!$A$46:$P$2419,$D$51,FALSE)</f>
        <v>0.57579999999999998</v>
      </c>
      <c r="E62" s="322">
        <f>VLOOKUP($A62&amp;"NCP LF",'E11 - 2012 09 Final'!$A$46:$P$2419,$E$51,FALSE)</f>
        <v>0.57279999999999998</v>
      </c>
      <c r="F62" s="322">
        <f>VLOOKUP($A62&amp;"NCP LF",'E11 - 2012 09 Final'!$A$46:$P$2419,$F$51,FALSE)</f>
        <v>0.60119999999999996</v>
      </c>
      <c r="G62" s="322">
        <f>VLOOKUP($A62&amp;"NCP LF",'E11 - 2012 09 Final'!$A$46:$P$2419,$G$51,FALSE)</f>
        <v>0.53680000000000005</v>
      </c>
      <c r="H62" s="322">
        <f>VLOOKUP($A62&amp;"NCP LF",'E11 - 2012 09 Final'!$A$46:$P$2419,$H$51,FALSE)</f>
        <v>0.57599999999999996</v>
      </c>
      <c r="I62" s="322">
        <f>VLOOKUP($A62&amp;"NCP LF",'E11 - 2012 09 Final'!$A$46:$P$2419,$I$51,FALSE)</f>
        <v>0.55249999999999999</v>
      </c>
      <c r="J62" s="322">
        <f>VLOOKUP($A62&amp;"NCP LF",'E11 - 2012 09 Final'!$A$46:$P$2419,$J$51,FALSE)</f>
        <v>0.56289999999999996</v>
      </c>
      <c r="K62" s="322">
        <f>VLOOKUP($A62&amp;"NCP LF",'E11 - 2012 09 Final'!$A$46:$P$2419,$K$51,FALSE)</f>
        <v>0.4965</v>
      </c>
      <c r="L62" s="322">
        <f>VLOOKUP($A62&amp;"NCP LF",'E11 - 2012 09 Final'!$A$46:$P$2419,$L$51,FALSE)</f>
        <v>0.47210000000000002</v>
      </c>
      <c r="M62" s="322">
        <f>VLOOKUP($A62&amp;"NCP LF",'E11 - 2012 09 Final'!$A$46:$P$2419,$M$51,FALSE)</f>
        <v>0.47470000000000001</v>
      </c>
      <c r="N62" s="322">
        <f>VLOOKUP($A62&amp;"NCP LF",'E11 - 2012 09 Final'!$A$46:$P$2419,$N$51,FALSE)</f>
        <v>0.58879999999999999</v>
      </c>
      <c r="O62" s="117"/>
      <c r="P62" s="323"/>
    </row>
    <row r="63" spans="1:16">
      <c r="A63" t="s">
        <v>15</v>
      </c>
      <c r="B63" s="213" t="s">
        <v>15</v>
      </c>
      <c r="C63" s="322">
        <f>VLOOKUP($A63&amp;"NCP LF",'E11 - 2012 09 Final'!$A$46:$P$2419,$C$51,FALSE)</f>
        <v>0.55959999999999999</v>
      </c>
      <c r="D63" s="322">
        <f>VLOOKUP($A63&amp;"NCP LF",'E11 - 2012 09 Final'!$A$46:$P$2419,$D$51,FALSE)</f>
        <v>0.55500000000000005</v>
      </c>
      <c r="E63" s="322">
        <f>VLOOKUP($A63&amp;"NCP LF",'E11 - 2012 09 Final'!$A$46:$P$2419,$E$51,FALSE)</f>
        <v>0.56610000000000005</v>
      </c>
      <c r="F63" s="322">
        <f>VLOOKUP($A63&amp;"NCP LF",'E11 - 2012 09 Final'!$A$46:$P$2419,$F$51,FALSE)</f>
        <v>0.58179999999999998</v>
      </c>
      <c r="G63" s="322">
        <f>VLOOKUP($A63&amp;"NCP LF",'E11 - 2012 09 Final'!$A$46:$P$2419,$G$51,FALSE)</f>
        <v>0.57940000000000003</v>
      </c>
      <c r="H63" s="322">
        <f>VLOOKUP($A63&amp;"NCP LF",'E11 - 2012 09 Final'!$A$46:$P$2419,$H$51,FALSE)</f>
        <v>0.53380000000000005</v>
      </c>
      <c r="I63" s="322">
        <f>VLOOKUP($A63&amp;"NCP LF",'E11 - 2012 09 Final'!$A$46:$P$2419,$I$51,FALSE)</f>
        <v>0.52749999999999997</v>
      </c>
      <c r="J63" s="322">
        <f>VLOOKUP($A63&amp;"NCP LF",'E11 - 2012 09 Final'!$A$46:$P$2419,$J$51,FALSE)</f>
        <v>0.57709999999999995</v>
      </c>
      <c r="K63" s="322">
        <f>VLOOKUP($A63&amp;"NCP LF",'E11 - 2012 09 Final'!$A$46:$P$2419,$K$51,FALSE)</f>
        <v>0.57410000000000005</v>
      </c>
      <c r="L63" s="322">
        <f>VLOOKUP($A63&amp;"NCP LF",'E11 - 2012 09 Final'!$A$46:$P$2419,$L$51,FALSE)</f>
        <v>0.54779999999999995</v>
      </c>
      <c r="M63" s="322">
        <f>VLOOKUP($A63&amp;"NCP LF",'E11 - 2012 09 Final'!$A$46:$P$2419,$M$51,FALSE)</f>
        <v>0.57669999999999999</v>
      </c>
      <c r="N63" s="322">
        <f>VLOOKUP($A63&amp;"NCP LF",'E11 - 2012 09 Final'!$A$46:$P$2419,$N$51,FALSE)</f>
        <v>0.56769999999999998</v>
      </c>
      <c r="O63" s="117"/>
      <c r="P63" s="323"/>
    </row>
    <row r="64" spans="1:16">
      <c r="A64" t="s">
        <v>19</v>
      </c>
      <c r="B64" s="43" t="s">
        <v>56</v>
      </c>
      <c r="C64" s="322">
        <f>VLOOKUP($A64&amp;"NCP LF",'E11 - 2012 09 Final'!$A$46:$P$2419,$C$51,FALSE)</f>
        <v>0.55220000000000002</v>
      </c>
      <c r="D64" s="322">
        <f>VLOOKUP($A64&amp;"NCP LF",'E11 - 2012 09 Final'!$A$46:$P$2419,$D$51,FALSE)</f>
        <v>0.52959999999999996</v>
      </c>
      <c r="E64" s="322">
        <f>VLOOKUP($A64&amp;"NCP LF",'E11 - 2012 09 Final'!$A$46:$P$2419,$E$51,FALSE)</f>
        <v>0.49840000000000001</v>
      </c>
      <c r="F64" s="322">
        <f>VLOOKUP($A64&amp;"NCP LF",'E11 - 2012 09 Final'!$A$46:$P$2419,$F$51,FALSE)</f>
        <v>0.46750000000000003</v>
      </c>
      <c r="G64" s="322">
        <f>VLOOKUP($A64&amp;"NCP LF",'E11 - 2012 09 Final'!$A$46:$P$2419,$G$51,FALSE)</f>
        <v>0.44190000000000002</v>
      </c>
      <c r="H64" s="322">
        <f>VLOOKUP($A64&amp;"NCP LF",'E11 - 2012 09 Final'!$A$46:$P$2419,$H$51,FALSE)</f>
        <v>0.42970000000000003</v>
      </c>
      <c r="I64" s="322">
        <f>VLOOKUP($A64&amp;"NCP LF",'E11 - 2012 09 Final'!$A$46:$P$2419,$I$51,FALSE)</f>
        <v>0.43580000000000002</v>
      </c>
      <c r="J64" s="322">
        <f>VLOOKUP($A64&amp;"NCP LF",'E11 - 2012 09 Final'!$A$46:$P$2419,$J$51,FALSE)</f>
        <v>0.45779999999999998</v>
      </c>
      <c r="K64" s="322">
        <f>VLOOKUP($A64&amp;"NCP LF",'E11 - 2012 09 Final'!$A$46:$P$2419,$K$51,FALSE)</f>
        <v>0.48780000000000001</v>
      </c>
      <c r="L64" s="322">
        <f>VLOOKUP($A64&amp;"NCP LF",'E11 - 2012 09 Final'!$A$46:$P$2419,$L$51,FALSE)</f>
        <v>0.51929999999999998</v>
      </c>
      <c r="M64" s="322">
        <f>VLOOKUP($A64&amp;"NCP LF",'E11 - 2012 09 Final'!$A$46:$P$2419,$M$51,FALSE)</f>
        <v>0.54569999999999996</v>
      </c>
      <c r="N64" s="322">
        <f>VLOOKUP($A64&amp;"NCP LF",'E11 - 2012 09 Final'!$A$46:$P$2419,$N$51,FALSE)</f>
        <v>0.55869999999999997</v>
      </c>
      <c r="O64" s="117"/>
      <c r="P64" s="323"/>
    </row>
    <row r="65" spans="1:16">
      <c r="A65" t="s">
        <v>22</v>
      </c>
      <c r="B65" s="43" t="s">
        <v>57</v>
      </c>
      <c r="C65" s="322">
        <f>VLOOKUP($A65&amp;"NCP LF",'E11 - 2012 09 Final'!$A$46:$P$2419,$C$51,FALSE)</f>
        <v>9.8000000000000004E-2</v>
      </c>
      <c r="D65" s="322">
        <f>VLOOKUP($A65&amp;"NCP LF",'E11 - 2012 09 Final'!$A$46:$P$2419,$D$51,FALSE)</f>
        <v>0.1045</v>
      </c>
      <c r="E65" s="322">
        <f>VLOOKUP($A65&amp;"NCP LF",'E11 - 2012 09 Final'!$A$46:$P$2419,$E$51,FALSE)</f>
        <v>0.1003</v>
      </c>
      <c r="F65" s="322">
        <f>VLOOKUP($A65&amp;"NCP LF",'E11 - 2012 09 Final'!$A$46:$P$2419,$F$51,FALSE)</f>
        <v>8.5800000000000001E-2</v>
      </c>
      <c r="G65" s="322">
        <f>VLOOKUP($A65&amp;"NCP LF",'E11 - 2012 09 Final'!$A$46:$P$2419,$G$51,FALSE)</f>
        <v>8.2199999999999995E-2</v>
      </c>
      <c r="H65" s="322">
        <f>VLOOKUP($A65&amp;"NCP LF",'E11 - 2012 09 Final'!$A$46:$P$2419,$H$51,FALSE)</f>
        <v>9.35E-2</v>
      </c>
      <c r="I65" s="322">
        <f>VLOOKUP($A65&amp;"NCP LF",'E11 - 2012 09 Final'!$A$46:$P$2419,$I$51,FALSE)</f>
        <v>0.1017</v>
      </c>
      <c r="J65" s="322">
        <f>VLOOKUP($A65&amp;"NCP LF",'E11 - 2012 09 Final'!$A$46:$P$2419,$J$51,FALSE)</f>
        <v>9.8000000000000004E-2</v>
      </c>
      <c r="K65" s="322">
        <f>VLOOKUP($A65&amp;"NCP LF",'E11 - 2012 09 Final'!$A$46:$P$2419,$K$51,FALSE)</f>
        <v>8.5500000000000007E-2</v>
      </c>
      <c r="L65" s="322">
        <f>VLOOKUP($A65&amp;"NCP LF",'E11 - 2012 09 Final'!$A$46:$P$2419,$L$51,FALSE)</f>
        <v>9.5600000000000004E-2</v>
      </c>
      <c r="M65" s="322">
        <f>VLOOKUP($A65&amp;"NCP LF",'E11 - 2012 09 Final'!$A$46:$P$2419,$M$51,FALSE)</f>
        <v>0.10639999999999999</v>
      </c>
      <c r="N65" s="322">
        <f>VLOOKUP($A65&amp;"NCP LF",'E11 - 2012 09 Final'!$A$46:$P$2419,$N$51,FALSE)</f>
        <v>9.3799999999999994E-2</v>
      </c>
      <c r="O65" s="117"/>
      <c r="P65" s="323"/>
    </row>
    <row r="66" spans="1:16">
      <c r="A66" t="s">
        <v>684</v>
      </c>
      <c r="B66" s="43" t="s">
        <v>48</v>
      </c>
      <c r="C66" s="322">
        <f>VLOOKUP($A66&amp;"NCP LF",'E11 - 2012 09 Final'!$A$46:$P$2419,$C$51,FALSE)</f>
        <v>0.17269999999999999</v>
      </c>
      <c r="D66" s="322">
        <f>VLOOKUP($A66&amp;"NCP LF",'E11 - 2012 09 Final'!$A$46:$P$2419,$D$51,FALSE)</f>
        <v>0.188</v>
      </c>
      <c r="E66" s="322">
        <f>VLOOKUP($A66&amp;"NCP LF",'E11 - 2012 09 Final'!$A$46:$P$2419,$E$51,FALSE)</f>
        <v>0.21210000000000001</v>
      </c>
      <c r="F66" s="322">
        <f>VLOOKUP($A66&amp;"NCP LF",'E11 - 2012 09 Final'!$A$46:$P$2419,$F$51,FALSE)</f>
        <v>0.22520000000000001</v>
      </c>
      <c r="G66" s="322">
        <f>VLOOKUP($A66&amp;"NCP LF",'E11 - 2012 09 Final'!$A$46:$P$2419,$G$51,FALSE)</f>
        <v>0.26140000000000002</v>
      </c>
      <c r="H66" s="322">
        <f>VLOOKUP($A66&amp;"NCP LF",'E11 - 2012 09 Final'!$A$46:$P$2419,$H$51,FALSE)</f>
        <v>0.28699999999999998</v>
      </c>
      <c r="I66" s="322">
        <f>VLOOKUP($A66&amp;"NCP LF",'E11 - 2012 09 Final'!$A$46:$P$2419,$I$51,FALSE)</f>
        <v>0.30620000000000003</v>
      </c>
      <c r="J66" s="322">
        <f>VLOOKUP($A66&amp;"NCP LF",'E11 - 2012 09 Final'!$A$46:$P$2419,$J$51,FALSE)</f>
        <v>0.30480000000000002</v>
      </c>
      <c r="K66" s="322">
        <f>VLOOKUP($A66&amp;"NCP LF",'E11 - 2012 09 Final'!$A$46:$P$2419,$K$51,FALSE)</f>
        <v>0.2898</v>
      </c>
      <c r="L66" s="322">
        <f>VLOOKUP($A66&amp;"NCP LF",'E11 - 2012 09 Final'!$A$46:$P$2419,$L$51,FALSE)</f>
        <v>0.25059999999999999</v>
      </c>
      <c r="M66" s="322">
        <f>VLOOKUP($A66&amp;"NCP LF",'E11 - 2012 09 Final'!$A$46:$P$2419,$M$51,FALSE)</f>
        <v>0.18759999999999999</v>
      </c>
      <c r="N66" s="322">
        <f>VLOOKUP($A66&amp;"NCP LF",'E11 - 2012 09 Final'!$A$46:$P$2419,$N$51,FALSE)</f>
        <v>0.18729999999999999</v>
      </c>
      <c r="O66" s="117"/>
      <c r="P66" s="323"/>
    </row>
    <row r="67" spans="1:16">
      <c r="A67" s="316" t="s">
        <v>35</v>
      </c>
      <c r="B67" s="43" t="s">
        <v>53</v>
      </c>
      <c r="C67" s="322">
        <f>VLOOKUP($A67&amp;"NCP LF",'E11 - 2012 09 Final'!$A$46:$P$2419,$C$51,FALSE)</f>
        <v>0.55220000000000002</v>
      </c>
      <c r="D67" s="322">
        <f>VLOOKUP($A67&amp;"NCP LF",'E11 - 2012 09 Final'!$A$46:$P$2419,$D$51,FALSE)</f>
        <v>0.52959999999999996</v>
      </c>
      <c r="E67" s="322">
        <f>VLOOKUP($A67&amp;"NCP LF",'E11 - 2012 09 Final'!$A$46:$P$2419,$E$51,FALSE)</f>
        <v>0.49840000000000001</v>
      </c>
      <c r="F67" s="322">
        <f>VLOOKUP($A67&amp;"NCP LF",'E11 - 2012 09 Final'!$A$46:$P$2419,$F$51,FALSE)</f>
        <v>0.46750000000000003</v>
      </c>
      <c r="G67" s="322">
        <f>VLOOKUP($A67&amp;"NCP LF",'E11 - 2012 09 Final'!$A$46:$P$2419,$G$51,FALSE)</f>
        <v>0.44190000000000002</v>
      </c>
      <c r="H67" s="322">
        <f>VLOOKUP($A67&amp;"NCP LF",'E11 - 2012 09 Final'!$A$46:$P$2419,$H$51,FALSE)</f>
        <v>0.42970000000000003</v>
      </c>
      <c r="I67" s="322">
        <f>VLOOKUP($A67&amp;"NCP LF",'E11 - 2012 09 Final'!$A$46:$P$2419,$I$51,FALSE)</f>
        <v>0.43580000000000002</v>
      </c>
      <c r="J67" s="322">
        <f>VLOOKUP($A67&amp;"NCP LF",'E11 - 2012 09 Final'!$A$46:$P$2419,$J$51,FALSE)</f>
        <v>0.45779999999999998</v>
      </c>
      <c r="K67" s="322">
        <f>VLOOKUP($A67&amp;"NCP LF",'E11 - 2012 09 Final'!$A$46:$P$2419,$K$51,FALSE)</f>
        <v>0.48780000000000001</v>
      </c>
      <c r="L67" s="322">
        <f>VLOOKUP($A67&amp;"NCP LF",'E11 - 2012 09 Final'!$A$46:$P$2419,$L$51,FALSE)</f>
        <v>0.51929999999999998</v>
      </c>
      <c r="M67" s="322">
        <f>VLOOKUP($A67&amp;"NCP LF",'E11 - 2012 09 Final'!$A$46:$P$2419,$M$51,FALSE)</f>
        <v>0.54569999999999996</v>
      </c>
      <c r="N67" s="322">
        <f>VLOOKUP($A67&amp;"NCP LF",'E11 - 2012 09 Final'!$A$46:$P$2419,$N$51,FALSE)</f>
        <v>0.55869999999999997</v>
      </c>
      <c r="O67" s="117"/>
      <c r="P67" s="323"/>
    </row>
    <row r="68" spans="1:16">
      <c r="A68" s="316" t="s">
        <v>38</v>
      </c>
      <c r="B68" s="43" t="s">
        <v>55</v>
      </c>
      <c r="C68" s="322">
        <f>VLOOKUP($A68&amp;"NCP LF",'E11 - 2012 09 Final'!$A$46:$P$2419,$C$51,FALSE)</f>
        <v>1</v>
      </c>
      <c r="D68" s="322">
        <f>VLOOKUP($A68&amp;"NCP LF",'E11 - 2012 09 Final'!$A$46:$P$2419,$D$51,FALSE)</f>
        <v>1</v>
      </c>
      <c r="E68" s="322">
        <f>VLOOKUP($A68&amp;"NCP LF",'E11 - 2012 09 Final'!$A$46:$P$2419,$E$51,FALSE)</f>
        <v>1</v>
      </c>
      <c r="F68" s="322">
        <f>VLOOKUP($A68&amp;"NCP LF",'E11 - 2012 09 Final'!$A$46:$P$2419,$F$51,FALSE)</f>
        <v>1</v>
      </c>
      <c r="G68" s="322">
        <f>VLOOKUP($A68&amp;"NCP LF",'E11 - 2012 09 Final'!$A$46:$P$2419,$G$51,FALSE)</f>
        <v>1</v>
      </c>
      <c r="H68" s="322">
        <f>VLOOKUP($A68&amp;"NCP LF",'E11 - 2012 09 Final'!$A$46:$P$2419,$H$51,FALSE)</f>
        <v>1</v>
      </c>
      <c r="I68" s="322">
        <f>VLOOKUP($A68&amp;"NCP LF",'E11 - 2012 09 Final'!$A$46:$P$2419,$I$51,FALSE)</f>
        <v>1</v>
      </c>
      <c r="J68" s="322">
        <f>VLOOKUP($A68&amp;"NCP LF",'E11 - 2012 09 Final'!$A$46:$P$2419,$J$51,FALSE)</f>
        <v>1</v>
      </c>
      <c r="K68" s="322">
        <f>VLOOKUP($A68&amp;"NCP LF",'E11 - 2012 09 Final'!$A$46:$P$2419,$K$51,FALSE)</f>
        <v>1</v>
      </c>
      <c r="L68" s="322">
        <f>VLOOKUP($A68&amp;"NCP LF",'E11 - 2012 09 Final'!$A$46:$P$2419,$L$51,FALSE)</f>
        <v>1</v>
      </c>
      <c r="M68" s="322">
        <f>VLOOKUP($A68&amp;"NCP LF",'E11 - 2012 09 Final'!$A$46:$P$2419,$M$51,FALSE)</f>
        <v>0.99860000000000004</v>
      </c>
      <c r="N68" s="322">
        <f>VLOOKUP($A68&amp;"NCP LF",'E11 - 2012 09 Final'!$A$46:$P$2419,$N$51,FALSE)</f>
        <v>1</v>
      </c>
      <c r="O68" s="117"/>
      <c r="P68" s="323"/>
    </row>
    <row r="69" spans="1:16">
      <c r="A69" t="s">
        <v>40</v>
      </c>
      <c r="B69" s="43" t="s">
        <v>87</v>
      </c>
      <c r="C69" s="322">
        <f>VLOOKUP($A69&amp;"NCP LF",'E11 - 2012 09 Final'!$A$46:$P$2419,$C$51,FALSE)</f>
        <v>1.43E-2</v>
      </c>
      <c r="D69" s="322">
        <f>VLOOKUP($A69&amp;"NCP LF",'E11 - 2012 09 Final'!$A$46:$P$2419,$D$51,FALSE)</f>
        <v>9.9000000000000005E-2</v>
      </c>
      <c r="E69" s="322">
        <f>VLOOKUP($A69&amp;"NCP LF",'E11 - 2012 09 Final'!$A$46:$P$2419,$E$51,FALSE)</f>
        <v>0.6744</v>
      </c>
      <c r="F69" s="322">
        <f>VLOOKUP($A69&amp;"NCP LF",'E11 - 2012 09 Final'!$A$46:$P$2419,$F$51,FALSE)</f>
        <v>0.5323</v>
      </c>
      <c r="G69" s="322">
        <f>VLOOKUP($A69&amp;"NCP LF",'E11 - 2012 09 Final'!$A$46:$P$2419,$G$51,FALSE)</f>
        <v>0.56869999999999998</v>
      </c>
      <c r="H69" s="322">
        <f>VLOOKUP($A69&amp;"NCP LF",'E11 - 2012 09 Final'!$A$46:$P$2419,$H$51,FALSE)</f>
        <v>0.53049999999999997</v>
      </c>
      <c r="I69" s="322">
        <f>VLOOKUP($A69&amp;"NCP LF",'E11 - 2012 09 Final'!$A$46:$P$2419,$I$51,FALSE)</f>
        <v>0.50519999999999998</v>
      </c>
      <c r="J69" s="322">
        <f>VLOOKUP($A69&amp;"NCP LF",'E11 - 2012 09 Final'!$A$46:$P$2419,$J$51,FALSE)</f>
        <v>0.55869999999999997</v>
      </c>
      <c r="K69" s="322">
        <f>VLOOKUP($A69&amp;"NCP LF",'E11 - 2012 09 Final'!$A$46:$P$2419,$K$51,FALSE)</f>
        <v>0.56130000000000002</v>
      </c>
      <c r="L69" s="322">
        <f>VLOOKUP($A69&amp;"NCP LF",'E11 - 2012 09 Final'!$A$46:$P$2419,$L$51,FALSE)</f>
        <v>0.1658</v>
      </c>
      <c r="M69" s="322">
        <f>VLOOKUP($A69&amp;"NCP LF",'E11 - 2012 09 Final'!$A$46:$P$2419,$M$51,FALSE)</f>
        <v>5.2600000000000001E-2</v>
      </c>
      <c r="N69" s="322">
        <f>VLOOKUP($A69&amp;"NCP LF",'E11 - 2012 09 Final'!$A$46:$P$2419,$N$51,FALSE)</f>
        <v>7.1199999999999999E-2</v>
      </c>
      <c r="O69" s="117"/>
      <c r="P69" s="323"/>
    </row>
    <row r="70" spans="1:16">
      <c r="A70" t="s">
        <v>45</v>
      </c>
      <c r="B70" s="43" t="s">
        <v>88</v>
      </c>
      <c r="C70" s="322">
        <f>VLOOKUP($A70&amp;"NCP LF",'E11 - 2012 09 Final'!$A$46:$P$2419,$C$51,FALSE)</f>
        <v>0.109</v>
      </c>
      <c r="D70" s="322">
        <f>VLOOKUP($A70&amp;"NCP LF",'E11 - 2012 09 Final'!$A$46:$P$2419,$D$51,FALSE)</f>
        <v>0.12509999999999999</v>
      </c>
      <c r="E70" s="322">
        <f>VLOOKUP($A70&amp;"NCP LF",'E11 - 2012 09 Final'!$A$46:$P$2419,$E$51,FALSE)</f>
        <v>7.4499999999999997E-2</v>
      </c>
      <c r="F70" s="322">
        <f>VLOOKUP($A70&amp;"NCP LF",'E11 - 2012 09 Final'!$A$46:$P$2419,$F$51,FALSE)</f>
        <v>0.12509999999999999</v>
      </c>
      <c r="G70" s="322">
        <f>VLOOKUP($A70&amp;"NCP LF",'E11 - 2012 09 Final'!$A$46:$P$2419,$G$51,FALSE)</f>
        <v>0.12909999999999999</v>
      </c>
      <c r="H70" s="322">
        <f>VLOOKUP($A70&amp;"NCP LF",'E11 - 2012 09 Final'!$A$46:$P$2419,$H$51,FALSE)</f>
        <v>7.6499999999999999E-2</v>
      </c>
      <c r="I70" s="322">
        <f>VLOOKUP($A70&amp;"NCP LF",'E11 - 2012 09 Final'!$A$46:$P$2419,$I$51,FALSE)</f>
        <v>0.1178</v>
      </c>
      <c r="J70" s="322">
        <f>VLOOKUP($A70&amp;"NCP LF",'E11 - 2012 09 Final'!$A$46:$P$2419,$J$51,FALSE)</f>
        <v>8.2000000000000003E-2</v>
      </c>
      <c r="K70" s="322">
        <f>VLOOKUP($A70&amp;"NCP LF",'E11 - 2012 09 Final'!$A$46:$P$2419,$K$51,FALSE)</f>
        <v>0.2014</v>
      </c>
      <c r="L70" s="322">
        <f>VLOOKUP($A70&amp;"NCP LF",'E11 - 2012 09 Final'!$A$46:$P$2419,$L$51,FALSE)</f>
        <v>0.19650000000000001</v>
      </c>
      <c r="M70" s="322">
        <f>VLOOKUP($A70&amp;"NCP LF",'E11 - 2012 09 Final'!$A$46:$P$2419,$M$51,FALSE)</f>
        <v>0.12470000000000001</v>
      </c>
      <c r="N70" s="322">
        <f>VLOOKUP($A70&amp;"NCP LF",'E11 - 2012 09 Final'!$A$46:$P$2419,$N$51,FALSE)</f>
        <v>8.5599999999999996E-2</v>
      </c>
      <c r="O70" s="117"/>
      <c r="P70" s="323"/>
    </row>
    <row r="71" spans="1:16">
      <c r="C71" s="48"/>
      <c r="D71" s="48"/>
      <c r="E71" s="48"/>
      <c r="F71" s="48"/>
      <c r="G71" s="48"/>
      <c r="H71" s="48"/>
      <c r="I71" s="48"/>
      <c r="J71" s="48"/>
      <c r="K71" s="48"/>
      <c r="L71" s="48"/>
      <c r="M71" s="48"/>
      <c r="N71" s="48"/>
      <c r="O71" s="324"/>
      <c r="P71" s="325"/>
    </row>
    <row r="72" spans="1:16">
      <c r="C72" s="48"/>
      <c r="D72" s="48"/>
      <c r="E72" s="48"/>
      <c r="F72" s="48"/>
      <c r="G72" s="48"/>
      <c r="H72" s="48"/>
      <c r="I72" s="48"/>
      <c r="J72" s="48"/>
      <c r="K72" s="48"/>
      <c r="L72" s="48"/>
      <c r="M72" s="48"/>
      <c r="N72" s="48"/>
      <c r="O72" s="324"/>
      <c r="P72" s="325"/>
    </row>
    <row r="73" spans="1:16">
      <c r="B73" s="42" t="s">
        <v>86</v>
      </c>
      <c r="C73" s="10"/>
      <c r="D73" s="10"/>
      <c r="E73" s="10"/>
      <c r="F73" s="10"/>
      <c r="G73" s="10"/>
      <c r="H73" s="10"/>
      <c r="I73" s="10"/>
      <c r="J73" s="10"/>
      <c r="K73" s="10"/>
      <c r="L73" s="10"/>
      <c r="M73" s="10"/>
      <c r="N73" s="10"/>
      <c r="O73" s="110"/>
      <c r="P73" s="110"/>
    </row>
    <row r="74" spans="1:16">
      <c r="A74" t="s">
        <v>600</v>
      </c>
      <c r="B74" s="43" t="s">
        <v>600</v>
      </c>
      <c r="C74" s="322">
        <f>VLOOKUP($A74&amp;"NCP LF",'E11 - 2012 09 Final'!$A$46:$P$2419,$C$51,FALSE)</f>
        <v>0</v>
      </c>
      <c r="D74" s="322">
        <f>VLOOKUP($A74&amp;"NCP LF",'E11 - 2012 09 Final'!$A$46:$P$2419,$D$51,FALSE)</f>
        <v>0</v>
      </c>
      <c r="E74" s="322">
        <f>VLOOKUP($A74&amp;"NCP LF",'E11 - 2012 09 Final'!$A$46:$P$2419,$E$51,FALSE)</f>
        <v>0</v>
      </c>
      <c r="F74" s="322">
        <f>VLOOKUP($A74&amp;"NCP LF",'E11 - 2012 09 Final'!$A$46:$P$2419,$F$51,FALSE)</f>
        <v>0</v>
      </c>
      <c r="G74" s="322">
        <f>VLOOKUP($A74&amp;"NCP LF",'E11 - 2012 09 Final'!$A$46:$P$2419,$G$51,FALSE)</f>
        <v>0.58040000000000003</v>
      </c>
      <c r="H74" s="322">
        <f>VLOOKUP($A74&amp;"NCP LF",'E11 - 2012 09 Final'!$A$46:$P$2419,$H$51,FALSE)</f>
        <v>0.62970000000000004</v>
      </c>
      <c r="I74" s="322">
        <f>VLOOKUP($A74&amp;"NCP LF",'E11 - 2012 09 Final'!$A$46:$P$2419,$I$51,FALSE)</f>
        <v>0.64549999999999996</v>
      </c>
      <c r="J74" s="322">
        <f>VLOOKUP($A74&amp;"NCP LF",'E11 - 2012 09 Final'!$A$46:$P$2419,$J$51,FALSE)</f>
        <v>0.61950000000000005</v>
      </c>
      <c r="K74" s="322">
        <f>VLOOKUP($A74&amp;"NCP LF",'E11 - 2012 09 Final'!$A$46:$P$2419,$K$51,FALSE)</f>
        <v>0.63119999999999998</v>
      </c>
      <c r="L74" s="322">
        <f>VLOOKUP($A74&amp;"NCP LF",'E11 - 2012 09 Final'!$A$46:$P$2419,$L$51,FALSE)</f>
        <v>0.63419999999999999</v>
      </c>
      <c r="M74" s="322">
        <f>VLOOKUP($A74&amp;"NCP LF",'E11 - 2012 09 Final'!$A$46:$P$2419,$M$51,FALSE)</f>
        <v>0.63629999999999998</v>
      </c>
      <c r="N74" s="322">
        <f>VLOOKUP($A74&amp;"NCP LF",'E11 - 2012 09 Final'!$A$46:$P$2419,$N$51,FALSE)</f>
        <v>0.63290000000000002</v>
      </c>
      <c r="O74" s="117"/>
      <c r="P74" s="323"/>
    </row>
    <row r="75" spans="1:16">
      <c r="A75" t="s">
        <v>245</v>
      </c>
      <c r="B75" s="43" t="s">
        <v>980</v>
      </c>
      <c r="C75" s="322">
        <f>VLOOKUP($A75&amp;"NCP LF",'E11 - 2012 09 Final'!$A$46:$P$2419,$C$51,FALSE)</f>
        <v>0.66749999999999998</v>
      </c>
      <c r="D75" s="322">
        <f>VLOOKUP($A75&amp;"NCP LF",'E11 - 2012 09 Final'!$A$46:$P$2419,$D$51,FALSE)</f>
        <v>0.67020000000000002</v>
      </c>
      <c r="E75" s="322">
        <f>VLOOKUP($A75&amp;"NCP LF",'E11 - 2012 09 Final'!$A$46:$P$2419,$E$51,FALSE)</f>
        <v>0.71030000000000004</v>
      </c>
      <c r="F75" s="322">
        <f>VLOOKUP($A75&amp;"NCP LF",'E11 - 2012 09 Final'!$A$46:$P$2419,$F$51,FALSE)</f>
        <v>0.626</v>
      </c>
      <c r="G75" s="322">
        <f>VLOOKUP($A75&amp;"NCP LF",'E11 - 2012 09 Final'!$A$46:$P$2419,$G$51,FALSE)</f>
        <v>0.65300000000000002</v>
      </c>
      <c r="H75" s="322">
        <f>VLOOKUP($A75&amp;"NCP LF",'E11 - 2012 09 Final'!$A$46:$P$2419,$H$51,FALSE)</f>
        <v>0.70179999999999998</v>
      </c>
      <c r="I75" s="322">
        <f>VLOOKUP($A75&amp;"NCP LF",'E11 - 2012 09 Final'!$A$46:$P$2419,$I$51,FALSE)</f>
        <v>0.69769999999999999</v>
      </c>
      <c r="J75" s="322">
        <f>VLOOKUP($A75&amp;"NCP LF",'E11 - 2012 09 Final'!$A$46:$P$2419,$J$51,FALSE)</f>
        <v>0.72089999999999999</v>
      </c>
      <c r="K75" s="322">
        <f>VLOOKUP($A75&amp;"NCP LF",'E11 - 2012 09 Final'!$A$46:$P$2419,$K$51,FALSE)</f>
        <v>0.69130000000000003</v>
      </c>
      <c r="L75" s="322">
        <f>VLOOKUP($A75&amp;"NCP LF",'E11 - 2012 09 Final'!$A$46:$P$2419,$L$51,FALSE)</f>
        <v>0.66749999999999998</v>
      </c>
      <c r="M75" s="322">
        <f>VLOOKUP($A75&amp;"NCP LF",'E11 - 2012 09 Final'!$A$46:$P$2419,$M$51,FALSE)</f>
        <v>0.73080000000000001</v>
      </c>
      <c r="N75" s="322">
        <f>VLOOKUP($A75&amp;"NCP LF",'E11 - 2012 09 Final'!$A$46:$P$2419,$N$51,FALSE)</f>
        <v>0.63619999999999999</v>
      </c>
      <c r="O75" s="117"/>
      <c r="P75" s="323"/>
    </row>
    <row r="76" spans="1:16">
      <c r="A76" t="s">
        <v>242</v>
      </c>
      <c r="B76" s="43" t="s">
        <v>488</v>
      </c>
      <c r="C76" s="322">
        <f>VLOOKUP($A76&amp;"NCP LF",'E11 - 2012 09 Final'!$A$46:$P$2419,$C$51,FALSE)</f>
        <v>0.48120000000000002</v>
      </c>
      <c r="D76" s="322">
        <f>VLOOKUP($A76&amp;"NCP LF",'E11 - 2012 09 Final'!$A$46:$P$2419,$D$51,FALSE)</f>
        <v>0.5101</v>
      </c>
      <c r="E76" s="322">
        <f>VLOOKUP($A76&amp;"NCP LF",'E11 - 2012 09 Final'!$A$46:$P$2419,$E$51,FALSE)</f>
        <v>0.51139999999999997</v>
      </c>
      <c r="F76" s="322">
        <f>VLOOKUP($A76&amp;"NCP LF",'E11 - 2012 09 Final'!$A$46:$P$2419,$F$51,FALSE)</f>
        <v>0.53190000000000004</v>
      </c>
      <c r="G76" s="322">
        <f>VLOOKUP($A76&amp;"NCP LF",'E11 - 2012 09 Final'!$A$46:$P$2419,$G$51,FALSE)</f>
        <v>0.6008</v>
      </c>
      <c r="H76" s="322">
        <f>VLOOKUP($A76&amp;"NCP LF",'E11 - 2012 09 Final'!$A$46:$P$2419,$H$51,FALSE)</f>
        <v>0.65</v>
      </c>
      <c r="I76" s="322">
        <f>VLOOKUP($A76&amp;"NCP LF",'E11 - 2012 09 Final'!$A$46:$P$2419,$I$51,FALSE)</f>
        <v>0.6613</v>
      </c>
      <c r="J76" s="322">
        <f>VLOOKUP($A76&amp;"NCP LF",'E11 - 2012 09 Final'!$A$46:$P$2419,$J$51,FALSE)</f>
        <v>0.68149999999999999</v>
      </c>
      <c r="K76" s="322">
        <f>VLOOKUP($A76&amp;"NCP LF",'E11 - 2012 09 Final'!$A$46:$P$2419,$K$51,FALSE)</f>
        <v>0.65</v>
      </c>
      <c r="L76" s="322">
        <f>VLOOKUP($A76&amp;"NCP LF",'E11 - 2012 09 Final'!$A$46:$P$2419,$L$51,FALSE)</f>
        <v>0.57930000000000004</v>
      </c>
      <c r="M76" s="322">
        <f>VLOOKUP($A76&amp;"NCP LF",'E11 - 2012 09 Final'!$A$46:$P$2419,$M$51,FALSE)</f>
        <v>0.5111</v>
      </c>
      <c r="N76" s="322">
        <f>VLOOKUP($A76&amp;"NCP LF",'E11 - 2012 09 Final'!$A$46:$P$2419,$N$51,FALSE)</f>
        <v>0.48120000000000002</v>
      </c>
      <c r="O76" s="117"/>
      <c r="P76" s="323"/>
    </row>
    <row r="77" spans="1:16">
      <c r="A77" t="s">
        <v>658</v>
      </c>
      <c r="B77" s="43" t="s">
        <v>981</v>
      </c>
      <c r="C77" s="322">
        <f>VLOOKUP($A77&amp;"NCP LF",'E11 - 2012 09 Final'!$A$46:$P$2419,$C$51,FALSE)</f>
        <v>0.53769999999999996</v>
      </c>
      <c r="D77" s="322">
        <f>VLOOKUP($A77&amp;"NCP LF",'E11 - 2012 09 Final'!$A$46:$P$2419,$D$51,FALSE)</f>
        <v>0.60240000000000005</v>
      </c>
      <c r="E77" s="322">
        <f>VLOOKUP($A77&amp;"NCP LF",'E11 - 2012 09 Final'!$A$46:$P$2419,$E$51,FALSE)</f>
        <v>0.69310000000000005</v>
      </c>
      <c r="F77" s="322">
        <f>VLOOKUP($A77&amp;"NCP LF",'E11 - 2012 09 Final'!$A$46:$P$2419,$F$51,FALSE)</f>
        <v>0.63700000000000001</v>
      </c>
      <c r="G77" s="322">
        <f>VLOOKUP($A77&amp;"NCP LF",'E11 - 2012 09 Final'!$A$46:$P$2419,$G$51,FALSE)</f>
        <v>0.67479999999999996</v>
      </c>
      <c r="H77" s="322">
        <f>VLOOKUP($A77&amp;"NCP LF",'E11 - 2012 09 Final'!$A$46:$P$2419,$H$51,FALSE)</f>
        <v>0.67030000000000001</v>
      </c>
      <c r="I77" s="322">
        <f>VLOOKUP($A77&amp;"NCP LF",'E11 - 2012 09 Final'!$A$46:$P$2419,$I$51,FALSE)</f>
        <v>0.66220000000000001</v>
      </c>
      <c r="J77" s="322">
        <f>VLOOKUP($A77&amp;"NCP LF",'E11 - 2012 09 Final'!$A$46:$P$2419,$J$51,FALSE)</f>
        <v>0.65129999999999999</v>
      </c>
      <c r="K77" s="322">
        <f>VLOOKUP($A77&amp;"NCP LF",'E11 - 2012 09 Final'!$A$46:$P$2419,$K$51,FALSE)</f>
        <v>0.67249999999999999</v>
      </c>
      <c r="L77" s="322">
        <f>VLOOKUP($A77&amp;"NCP LF",'E11 - 2012 09 Final'!$A$46:$P$2419,$L$51,FALSE)</f>
        <v>0.62570000000000003</v>
      </c>
      <c r="M77" s="322">
        <f>VLOOKUP($A77&amp;"NCP LF",'E11 - 2012 09 Final'!$A$46:$P$2419,$M$51,FALSE)</f>
        <v>0.7278</v>
      </c>
      <c r="N77" s="322">
        <f>VLOOKUP($A77&amp;"NCP LF",'E11 - 2012 09 Final'!$A$46:$P$2419,$N$51,FALSE)</f>
        <v>0.67400000000000004</v>
      </c>
      <c r="O77" s="117"/>
      <c r="P77" s="323"/>
    </row>
    <row r="78" spans="1:16">
      <c r="A78" t="s">
        <v>7</v>
      </c>
      <c r="B78" s="43" t="s">
        <v>984</v>
      </c>
      <c r="C78" s="322">
        <f>VLOOKUP($A78&amp;"NCP LF",'E11 - 2012 09 Final'!$A$46:$P$2419,$C$51,FALSE)</f>
        <v>0.72789999999999999</v>
      </c>
      <c r="D78" s="322">
        <f>VLOOKUP($A78&amp;"NCP LF",'E11 - 2012 09 Final'!$A$46:$P$2419,$D$51,FALSE)</f>
        <v>0.5212</v>
      </c>
      <c r="E78" s="322">
        <f>VLOOKUP($A78&amp;"NCP LF",'E11 - 2012 09 Final'!$A$46:$P$2419,$E$51,FALSE)</f>
        <v>0.7732</v>
      </c>
      <c r="F78" s="322">
        <f>VLOOKUP($A78&amp;"NCP LF",'E11 - 2012 09 Final'!$A$46:$P$2419,$F$51,FALSE)</f>
        <v>0.71430000000000005</v>
      </c>
      <c r="G78" s="322">
        <f>VLOOKUP($A78&amp;"NCP LF",'E11 - 2012 09 Final'!$A$46:$P$2419,$G$51,FALSE)</f>
        <v>0.71730000000000005</v>
      </c>
      <c r="H78" s="322">
        <f>VLOOKUP($A78&amp;"NCP LF",'E11 - 2012 09 Final'!$A$46:$P$2419,$H$51,FALSE)</f>
        <v>0.76100000000000001</v>
      </c>
      <c r="I78" s="322">
        <f>VLOOKUP($A78&amp;"NCP LF",'E11 - 2012 09 Final'!$A$46:$P$2419,$I$51,FALSE)</f>
        <v>0.75109999999999999</v>
      </c>
      <c r="J78" s="322">
        <f>VLOOKUP($A78&amp;"NCP LF",'E11 - 2012 09 Final'!$A$46:$P$2419,$J$51,FALSE)</f>
        <v>0.70469999999999999</v>
      </c>
      <c r="K78" s="322">
        <f>VLOOKUP($A78&amp;"NCP LF",'E11 - 2012 09 Final'!$A$46:$P$2419,$K$51,FALSE)</f>
        <v>0.70150000000000001</v>
      </c>
      <c r="L78" s="322">
        <f>VLOOKUP($A78&amp;"NCP LF",'E11 - 2012 09 Final'!$A$46:$P$2419,$L$51,FALSE)</f>
        <v>0.66869999999999996</v>
      </c>
      <c r="M78" s="322">
        <f>VLOOKUP($A78&amp;"NCP LF",'E11 - 2012 09 Final'!$A$46:$P$2419,$M$51,FALSE)</f>
        <v>0.67030000000000001</v>
      </c>
      <c r="N78" s="322">
        <f>VLOOKUP($A78&amp;"NCP LF",'E11 - 2012 09 Final'!$A$46:$P$2419,$N$51,FALSE)</f>
        <v>0.78759999999999997</v>
      </c>
      <c r="O78" s="117"/>
      <c r="P78" s="323"/>
    </row>
    <row r="79" spans="1:16">
      <c r="A79" t="s">
        <v>721</v>
      </c>
      <c r="B79" s="43" t="s">
        <v>721</v>
      </c>
      <c r="C79" s="322">
        <f>VLOOKUP($A79&amp;"NCP LF",'E11 - 2012 09 Final'!$A$46:$P$2419,$C$51,FALSE)</f>
        <v>0.48080000000000001</v>
      </c>
      <c r="D79" s="322">
        <f>VLOOKUP($A79&amp;"NCP LF",'E11 - 2012 09 Final'!$A$46:$P$2419,$D$51,FALSE)</f>
        <v>0.53049999999999997</v>
      </c>
      <c r="E79" s="322">
        <f>VLOOKUP($A79&amp;"NCP LF",'E11 - 2012 09 Final'!$A$46:$P$2419,$E$51,FALSE)</f>
        <v>0.62290000000000001</v>
      </c>
      <c r="F79" s="322">
        <f>VLOOKUP($A79&amp;"NCP LF",'E11 - 2012 09 Final'!$A$46:$P$2419,$F$51,FALSE)</f>
        <v>0.59409999999999996</v>
      </c>
      <c r="G79" s="322">
        <f>VLOOKUP($A79&amp;"NCP LF",'E11 - 2012 09 Final'!$A$46:$P$2419,$G$51,FALSE)</f>
        <v>0.62649999999999995</v>
      </c>
      <c r="H79" s="322">
        <f>VLOOKUP($A79&amp;"NCP LF",'E11 - 2012 09 Final'!$A$46:$P$2419,$H$51,FALSE)</f>
        <v>0.60950000000000004</v>
      </c>
      <c r="I79" s="322">
        <f>VLOOKUP($A79&amp;"NCP LF",'E11 - 2012 09 Final'!$A$46:$P$2419,$I$51,FALSE)</f>
        <v>0.625</v>
      </c>
      <c r="J79" s="322">
        <f>VLOOKUP($A79&amp;"NCP LF",'E11 - 2012 09 Final'!$A$46:$P$2419,$J$51,FALSE)</f>
        <v>0.63180000000000003</v>
      </c>
      <c r="K79" s="322">
        <f>VLOOKUP($A79&amp;"NCP LF",'E11 - 2012 09 Final'!$A$46:$P$2419,$K$51,FALSE)</f>
        <v>0.62029999999999996</v>
      </c>
      <c r="L79" s="322">
        <f>VLOOKUP($A79&amp;"NCP LF",'E11 - 2012 09 Final'!$A$46:$P$2419,$L$51,FALSE)</f>
        <v>0.59240000000000004</v>
      </c>
      <c r="M79" s="322">
        <f>VLOOKUP($A79&amp;"NCP LF",'E11 - 2012 09 Final'!$A$46:$P$2419,$M$51,FALSE)</f>
        <v>0.70109999999999995</v>
      </c>
      <c r="N79" s="322">
        <f>VLOOKUP($A79&amp;"NCP LF",'E11 - 2012 09 Final'!$A$46:$P$2419,$N$51,FALSE)</f>
        <v>0.61350000000000005</v>
      </c>
      <c r="O79" s="117"/>
      <c r="P79" s="323"/>
    </row>
    <row r="88" spans="1:16" ht="21">
      <c r="B88" s="475" t="s">
        <v>150</v>
      </c>
      <c r="C88" s="475"/>
      <c r="D88" s="475"/>
      <c r="E88" s="475"/>
      <c r="F88" s="475"/>
      <c r="G88" s="475"/>
      <c r="H88" s="475"/>
      <c r="I88" s="475"/>
      <c r="J88" s="475"/>
      <c r="K88" s="475"/>
      <c r="L88" s="475"/>
      <c r="M88" s="475"/>
      <c r="N88" s="475"/>
      <c r="O88" s="475"/>
      <c r="P88" s="475"/>
    </row>
    <row r="89" spans="1:16" ht="17.399999999999999">
      <c r="B89" s="474" t="str">
        <f>+MANUAL!$B$6 &amp;" as Calculated by LodeStar Except as Noted"</f>
        <v>2013 as Calculated by LodeStar Except as Noted</v>
      </c>
      <c r="C89" s="474"/>
      <c r="D89" s="474"/>
      <c r="E89" s="474"/>
      <c r="F89" s="474"/>
      <c r="G89" s="474"/>
      <c r="H89" s="474"/>
      <c r="I89" s="474"/>
      <c r="J89" s="474"/>
      <c r="K89" s="474"/>
      <c r="L89" s="474"/>
      <c r="M89" s="474"/>
      <c r="N89" s="474"/>
      <c r="O89" s="474"/>
      <c r="P89" s="474"/>
    </row>
    <row r="90" spans="1:16" ht="13.8" thickBot="1">
      <c r="B90" s="309"/>
      <c r="C90" s="309"/>
      <c r="D90" s="309"/>
      <c r="E90" s="309"/>
      <c r="F90" s="309"/>
      <c r="G90" s="309"/>
      <c r="H90" s="309"/>
      <c r="I90" s="309"/>
      <c r="J90" s="309"/>
      <c r="K90" s="309"/>
      <c r="L90" s="309"/>
      <c r="M90" s="309"/>
      <c r="N90" s="309"/>
      <c r="O90" s="309"/>
      <c r="P90" s="309"/>
    </row>
    <row r="91" spans="1:16">
      <c r="C91" s="14"/>
      <c r="D91" s="15"/>
      <c r="E91" s="16"/>
      <c r="F91" s="17"/>
      <c r="G91" s="18"/>
      <c r="H91" s="19"/>
      <c r="I91" s="20"/>
      <c r="J91" s="21"/>
      <c r="K91" s="22"/>
      <c r="L91" s="23"/>
      <c r="M91" s="24"/>
      <c r="N91" s="326"/>
      <c r="O91" s="110"/>
      <c r="P91" s="314"/>
    </row>
    <row r="92" spans="1:16" ht="13.8" thickBot="1">
      <c r="C92" s="28" t="s">
        <v>70</v>
      </c>
      <c r="D92" s="29" t="s">
        <v>71</v>
      </c>
      <c r="E92" s="30" t="s">
        <v>72</v>
      </c>
      <c r="F92" s="31" t="s">
        <v>73</v>
      </c>
      <c r="G92" s="32" t="s">
        <v>74</v>
      </c>
      <c r="H92" s="33" t="s">
        <v>75</v>
      </c>
      <c r="I92" s="34" t="s">
        <v>76</v>
      </c>
      <c r="J92" s="35" t="s">
        <v>77</v>
      </c>
      <c r="K92" s="36" t="s">
        <v>78</v>
      </c>
      <c r="L92" s="37" t="s">
        <v>79</v>
      </c>
      <c r="M92" s="38" t="s">
        <v>80</v>
      </c>
      <c r="N92" s="327" t="s">
        <v>81</v>
      </c>
      <c r="O92" s="314"/>
      <c r="P92" s="314"/>
    </row>
    <row r="93" spans="1:16" hidden="1">
      <c r="C93">
        <v>4</v>
      </c>
      <c r="D93">
        <f>C93+1</f>
        <v>5</v>
      </c>
      <c r="E93">
        <f t="shared" ref="E93:N93" si="9">D93+1</f>
        <v>6</v>
      </c>
      <c r="F93">
        <f t="shared" si="9"/>
        <v>7</v>
      </c>
      <c r="G93">
        <f t="shared" si="9"/>
        <v>8</v>
      </c>
      <c r="H93">
        <f t="shared" si="9"/>
        <v>9</v>
      </c>
      <c r="I93">
        <f t="shared" si="9"/>
        <v>10</v>
      </c>
      <c r="J93">
        <f t="shared" si="9"/>
        <v>11</v>
      </c>
      <c r="K93">
        <f t="shared" si="9"/>
        <v>12</v>
      </c>
      <c r="L93">
        <f t="shared" si="9"/>
        <v>13</v>
      </c>
      <c r="M93">
        <f t="shared" si="9"/>
        <v>14</v>
      </c>
      <c r="N93">
        <f t="shared" si="9"/>
        <v>15</v>
      </c>
      <c r="O93" s="110"/>
      <c r="P93" s="110"/>
    </row>
    <row r="94" spans="1:16">
      <c r="O94" s="110"/>
      <c r="P94" s="110"/>
    </row>
    <row r="95" spans="1:16">
      <c r="B95" s="42" t="s">
        <v>83</v>
      </c>
      <c r="C95" s="5"/>
      <c r="D95" s="5"/>
      <c r="E95" s="5"/>
      <c r="F95" s="5"/>
      <c r="G95" s="5"/>
      <c r="H95" s="5"/>
      <c r="I95" s="5"/>
      <c r="J95" s="5"/>
      <c r="K95" s="5"/>
      <c r="L95" s="5"/>
      <c r="M95" s="5"/>
      <c r="N95" s="5"/>
      <c r="O95" s="117"/>
      <c r="P95" s="117"/>
    </row>
    <row r="96" spans="1:16">
      <c r="A96" t="s">
        <v>122</v>
      </c>
      <c r="B96" s="43" t="s">
        <v>84</v>
      </c>
      <c r="C96" s="322">
        <f>VLOOKUP($A96&amp;"NCP LF",'E11 - 2013 09 Final'!$A$46:$P$1775,$C$93,FALSE)</f>
        <v>0.71760000000000002</v>
      </c>
      <c r="D96" s="322">
        <f>VLOOKUP($A96&amp;"NCP LF",'E11 - 2013 09 Final'!$A$46:$P$1775,$D$93,FALSE)</f>
        <v>0.7077</v>
      </c>
      <c r="E96" s="322">
        <f>VLOOKUP($A96&amp;"NCP LF",'E11 - 2013 09 Final'!$A$46:$P$1775,$E$93,FALSE)</f>
        <v>0.70009999999999994</v>
      </c>
      <c r="F96" s="322">
        <f>VLOOKUP($A96&amp;"NCP LF",'E11 - 2013 09 Final'!$A$46:$P$1775,$F$93,FALSE)</f>
        <v>0.71050000000000002</v>
      </c>
      <c r="G96" s="322">
        <f>VLOOKUP($A96&amp;"NCP LF",'E11 - 2013 09 Final'!$A$46:$P$1775,$G$93,FALSE)</f>
        <v>0.70650000000000002</v>
      </c>
      <c r="H96" s="322">
        <f>VLOOKUP($A96&amp;"NCP LF",'E11 - 2013 09 Final'!$A$46:$P$1775,$H$93,FALSE)</f>
        <v>0.72019999999999995</v>
      </c>
      <c r="I96" s="322">
        <f>VLOOKUP($A96&amp;"NCP LF",'E11 - 2013 09 Final'!$A$46:$P$1775,$I$93,FALSE)</f>
        <v>0.70879999999999999</v>
      </c>
      <c r="J96" s="322">
        <f>VLOOKUP($A96&amp;"NCP LF",'E11 - 2013 09 Final'!$A$46:$P$1775,$J$93,FALSE)</f>
        <v>0.73</v>
      </c>
      <c r="K96" s="322">
        <f>VLOOKUP($A96&amp;"NCP LF",'E11 - 2013 09 Final'!$A$46:$P$1775,$K$93,FALSE)</f>
        <v>0.71550000000000002</v>
      </c>
      <c r="L96" s="322">
        <f>VLOOKUP($A96&amp;"NCP LF",'E11 - 2013 09 Final'!$A$46:$P$1775,$L$93,FALSE)</f>
        <v>0.71679999999999999</v>
      </c>
      <c r="M96" s="322">
        <f>VLOOKUP($A96&amp;"NCP LF",'E11 - 2013 09 Final'!$A$46:$P$1775,$M$93,FALSE)</f>
        <v>0.70669999999999999</v>
      </c>
      <c r="N96" s="322">
        <f>VLOOKUP($A96&amp;"NCP LF",'E11 - 2013 09 Final'!$A$46:$P$1775,$N$93,FALSE)</f>
        <v>0.70720000000000005</v>
      </c>
      <c r="O96" s="117"/>
      <c r="P96" s="323"/>
    </row>
    <row r="97" spans="1:16">
      <c r="A97" t="s">
        <v>177</v>
      </c>
      <c r="B97" s="43" t="s">
        <v>85</v>
      </c>
      <c r="C97" s="322">
        <f>VLOOKUP($A97&amp;"NCP LF",'E11 - 2013 09 Final'!$A$46:$P$1775,$C$93,FALSE)</f>
        <v>0.68710000000000004</v>
      </c>
      <c r="D97" s="322">
        <f>VLOOKUP($A97&amp;"NCP LF",'E11 - 2013 09 Final'!$A$46:$P$1775,$D$93,FALSE)</f>
        <v>0.67130000000000001</v>
      </c>
      <c r="E97" s="322">
        <f>VLOOKUP($A97&amp;"NCP LF",'E11 - 2013 09 Final'!$A$46:$P$1775,$E$93,FALSE)</f>
        <v>0.66700000000000004</v>
      </c>
      <c r="F97" s="322">
        <f>VLOOKUP($A97&amp;"NCP LF",'E11 - 2013 09 Final'!$A$46:$P$1775,$F$93,FALSE)</f>
        <v>0.69040000000000001</v>
      </c>
      <c r="G97" s="322">
        <f>VLOOKUP($A97&amp;"NCP LF",'E11 - 2013 09 Final'!$A$46:$P$1775,$G$93,FALSE)</f>
        <v>0.6875</v>
      </c>
      <c r="H97" s="322">
        <f>VLOOKUP($A97&amp;"NCP LF",'E11 - 2013 09 Final'!$A$46:$P$1775,$H$93,FALSE)</f>
        <v>0.69450000000000001</v>
      </c>
      <c r="I97" s="322">
        <f>VLOOKUP($A97&amp;"NCP LF",'E11 - 2013 09 Final'!$A$46:$P$1775,$I$93,FALSE)</f>
        <v>0.69979999999999998</v>
      </c>
      <c r="J97" s="322">
        <f>VLOOKUP($A97&amp;"NCP LF",'E11 - 2013 09 Final'!$A$46:$P$1775,$J$93,FALSE)</f>
        <v>0.69159999999999999</v>
      </c>
      <c r="K97" s="322">
        <f>VLOOKUP($A97&amp;"NCP LF",'E11 - 2013 09 Final'!$A$46:$P$1775,$K$93,FALSE)</f>
        <v>0.70909999999999995</v>
      </c>
      <c r="L97" s="322">
        <f>VLOOKUP($A97&amp;"NCP LF",'E11 - 2013 09 Final'!$A$46:$P$1775,$L$93,FALSE)</f>
        <v>0.70640000000000003</v>
      </c>
      <c r="M97" s="322">
        <f>VLOOKUP($A97&amp;"NCP LF",'E11 - 2013 09 Final'!$A$46:$P$1775,$M$93,FALSE)</f>
        <v>0.6976</v>
      </c>
      <c r="N97" s="322">
        <f>VLOOKUP($A97&amp;"NCP LF",'E11 - 2013 09 Final'!$A$46:$P$1775,$N$93,FALSE)</f>
        <v>0.70440000000000003</v>
      </c>
      <c r="O97" s="117"/>
      <c r="P97" s="323"/>
    </row>
    <row r="98" spans="1:16">
      <c r="A98" t="s">
        <v>185</v>
      </c>
      <c r="B98" s="43" t="s">
        <v>50</v>
      </c>
      <c r="C98" s="322">
        <f>VLOOKUP($A98&amp;"NCP LF",'E11 - 2013 09 Final'!$A$46:$P$1775,$C$93,FALSE)</f>
        <v>0.72370000000000001</v>
      </c>
      <c r="D98" s="322">
        <f>VLOOKUP($A98&amp;"NCP LF",'E11 - 2013 09 Final'!$A$46:$P$1775,$D$93,FALSE)</f>
        <v>0.73199999999999998</v>
      </c>
      <c r="E98" s="322">
        <f>VLOOKUP($A98&amp;"NCP LF",'E11 - 2013 09 Final'!$A$46:$P$1775,$E$93,FALSE)</f>
        <v>0.72619999999999996</v>
      </c>
      <c r="F98" s="322">
        <f>VLOOKUP($A98&amp;"NCP LF",'E11 - 2013 09 Final'!$A$46:$P$1775,$F$93,FALSE)</f>
        <v>0.754</v>
      </c>
      <c r="G98" s="322">
        <f>VLOOKUP($A98&amp;"NCP LF",'E11 - 2013 09 Final'!$A$46:$P$1775,$G$93,FALSE)</f>
        <v>0.74490000000000001</v>
      </c>
      <c r="H98" s="322">
        <f>VLOOKUP($A98&amp;"NCP LF",'E11 - 2013 09 Final'!$A$46:$P$1775,$H$93,FALSE)</f>
        <v>0.74390000000000001</v>
      </c>
      <c r="I98" s="322">
        <f>VLOOKUP($A98&amp;"NCP LF",'E11 - 2013 09 Final'!$A$46:$P$1775,$I$93,FALSE)</f>
        <v>0.74519999999999997</v>
      </c>
      <c r="J98" s="322">
        <f>VLOOKUP($A98&amp;"NCP LF",'E11 - 2013 09 Final'!$A$46:$P$1775,$J$93,FALSE)</f>
        <v>0.77270000000000005</v>
      </c>
      <c r="K98" s="322">
        <f>VLOOKUP($A98&amp;"NCP LF",'E11 - 2013 09 Final'!$A$46:$P$1775,$K$93,FALSE)</f>
        <v>0.70469999999999999</v>
      </c>
      <c r="L98" s="322">
        <f>VLOOKUP($A98&amp;"NCP LF",'E11 - 2013 09 Final'!$A$46:$P$1775,$L$93,FALSE)</f>
        <v>0.73309999999999997</v>
      </c>
      <c r="M98" s="322">
        <f>VLOOKUP($A98&amp;"NCP LF",'E11 - 2013 09 Final'!$A$46:$P$1775,$M$93,FALSE)</f>
        <v>0.76519999999999999</v>
      </c>
      <c r="N98" s="322">
        <f>VLOOKUP($A98&amp;"NCP LF",'E11 - 2013 09 Final'!$A$46:$P$1775,$N$93,FALSE)</f>
        <v>0.72419999999999995</v>
      </c>
      <c r="O98" s="117"/>
      <c r="P98" s="323"/>
    </row>
    <row r="99" spans="1:16">
      <c r="A99" t="s">
        <v>629</v>
      </c>
      <c r="B99" s="43" t="s">
        <v>49</v>
      </c>
      <c r="C99" s="322">
        <f>VLOOKUP($A99&amp;"NCP LF",'E11 - 2013 09 Final'!$A$46:$P$1775,$C$93,FALSE)</f>
        <v>0.3236</v>
      </c>
      <c r="D99" s="322">
        <f>VLOOKUP($A99&amp;"NCP LF",'E11 - 2013 09 Final'!$A$46:$P$1775,$D$93,FALSE)</f>
        <v>0.30690000000000001</v>
      </c>
      <c r="E99" s="322">
        <f>VLOOKUP($A99&amp;"NCP LF",'E11 - 2013 09 Final'!$A$46:$P$1775,$E$93,FALSE)</f>
        <v>0.29609999999999997</v>
      </c>
      <c r="F99" s="322">
        <f>VLOOKUP($A99&amp;"NCP LF",'E11 - 2013 09 Final'!$A$46:$P$1775,$F$93,FALSE)</f>
        <v>0.34620000000000001</v>
      </c>
      <c r="G99" s="322">
        <f>VLOOKUP($A99&amp;"NCP LF",'E11 - 2013 09 Final'!$A$46:$P$1775,$G$93,FALSE)</f>
        <v>0.34460000000000002</v>
      </c>
      <c r="H99" s="322">
        <f>VLOOKUP($A99&amp;"NCP LF",'E11 - 2013 09 Final'!$A$46:$P$1775,$H$93,FALSE)</f>
        <v>0.36280000000000001</v>
      </c>
      <c r="I99" s="322">
        <f>VLOOKUP($A99&amp;"NCP LF",'E11 - 2013 09 Final'!$A$46:$P$1775,$I$93,FALSE)</f>
        <v>0.3614</v>
      </c>
      <c r="J99" s="322">
        <f>VLOOKUP($A99&amp;"NCP LF",'E11 - 2013 09 Final'!$A$46:$P$1775,$J$93,FALSE)</f>
        <v>0.38159999999999999</v>
      </c>
      <c r="K99" s="322">
        <f>VLOOKUP($A99&amp;"NCP LF",'E11 - 2013 09 Final'!$A$46:$P$1775,$K$93,FALSE)</f>
        <v>0.36159999999999998</v>
      </c>
      <c r="L99" s="322">
        <f>VLOOKUP($A99&amp;"NCP LF",'E11 - 2013 09 Final'!$A$46:$P$1775,$L$93,FALSE)</f>
        <v>0.35589999999999999</v>
      </c>
      <c r="M99" s="322">
        <f>VLOOKUP($A99&amp;"NCP LF",'E11 - 2013 09 Final'!$A$46:$P$1775,$M$93,FALSE)</f>
        <v>0.3276</v>
      </c>
      <c r="N99" s="322">
        <f>VLOOKUP($A99&amp;"NCP LF",'E11 - 2013 09 Final'!$A$46:$P$1775,$N$93,FALSE)</f>
        <v>0.3236</v>
      </c>
      <c r="O99" s="117"/>
      <c r="P99" s="323"/>
    </row>
    <row r="100" spans="1:16">
      <c r="A100" t="s">
        <v>637</v>
      </c>
      <c r="B100" s="46" t="s">
        <v>325</v>
      </c>
      <c r="C100" s="322">
        <f>VLOOKUP($A100&amp;"NCP LF",'E11 - 2013 09 Final'!$A$46:$P$1775,$C$93,FALSE)</f>
        <v>0.94310000000000005</v>
      </c>
      <c r="D100" s="322">
        <f>VLOOKUP($A100&amp;"NCP LF",'E11 - 2013 09 Final'!$A$46:$P$1775,$D$93,FALSE)</f>
        <v>0.92959999999999998</v>
      </c>
      <c r="E100" s="322">
        <f>VLOOKUP($A100&amp;"NCP LF",'E11 - 2013 09 Final'!$A$46:$P$1775,$E$93,FALSE)</f>
        <v>0.90849999999999997</v>
      </c>
      <c r="F100" s="322">
        <f>VLOOKUP($A100&amp;"NCP LF",'E11 - 2013 09 Final'!$A$46:$P$1775,$F$93,FALSE)</f>
        <v>0.9194</v>
      </c>
      <c r="G100" s="322">
        <f>VLOOKUP($A100&amp;"NCP LF",'E11 - 2013 09 Final'!$A$46:$P$1775,$G$93,FALSE)</f>
        <v>0.90590000000000004</v>
      </c>
      <c r="H100" s="322">
        <f>VLOOKUP($A100&amp;"NCP LF",'E11 - 2013 09 Final'!$A$46:$P$1775,$H$93,FALSE)</f>
        <v>0.91159999999999997</v>
      </c>
      <c r="I100" s="322">
        <f>VLOOKUP($A100&amp;"NCP LF",'E11 - 2013 09 Final'!$A$46:$P$1775,$I$93,FALSE)</f>
        <v>0.92510000000000003</v>
      </c>
      <c r="J100" s="322">
        <f>VLOOKUP($A100&amp;"NCP LF",'E11 - 2013 09 Final'!$A$46:$P$1775,$J$93,FALSE)</f>
        <v>0.91190000000000004</v>
      </c>
      <c r="K100" s="322">
        <f>VLOOKUP($A100&amp;"NCP LF",'E11 - 2013 09 Final'!$A$46:$P$1775,$K$93,FALSE)</f>
        <v>0.9405</v>
      </c>
      <c r="L100" s="322">
        <f>VLOOKUP($A100&amp;"NCP LF",'E11 - 2013 09 Final'!$A$46:$P$1775,$L$93,FALSE)</f>
        <v>0.94210000000000005</v>
      </c>
      <c r="M100" s="322">
        <f>VLOOKUP($A100&amp;"NCP LF",'E11 - 2013 09 Final'!$A$46:$P$1775,$M$93,FALSE)</f>
        <v>0.94240000000000002</v>
      </c>
      <c r="N100" s="322">
        <f>VLOOKUP($A100&amp;"NCP LF",'E11 - 2013 09 Final'!$A$46:$P$1775,$N$93,FALSE)</f>
        <v>0.93640000000000001</v>
      </c>
      <c r="O100" s="117"/>
      <c r="P100" s="323"/>
    </row>
    <row r="101" spans="1:16">
      <c r="A101" t="s">
        <v>991</v>
      </c>
      <c r="B101" s="43" t="s">
        <v>67</v>
      </c>
      <c r="C101" s="322">
        <f>VLOOKUP($A101&amp;"NCP LF",'E11 - 2013 09 Final'!$A$46:$P$1775,$C$93,FALSE)</f>
        <v>0.51749999999999996</v>
      </c>
      <c r="D101" s="322">
        <f>VLOOKUP($A101&amp;"NCP LF",'E11 - 2013 09 Final'!$A$46:$P$1775,$D$93,FALSE)</f>
        <v>0.49519999999999997</v>
      </c>
      <c r="E101" s="322">
        <f>VLOOKUP($A101&amp;"NCP LF",'E11 - 2013 09 Final'!$A$46:$P$1775,$E$93,FALSE)</f>
        <v>0.46600000000000003</v>
      </c>
      <c r="F101" s="322">
        <f>VLOOKUP($A101&amp;"NCP LF",'E11 - 2013 09 Final'!$A$46:$P$1775,$F$93,FALSE)</f>
        <v>0.51280000000000003</v>
      </c>
      <c r="G101" s="322">
        <f>VLOOKUP($A101&amp;"NCP LF",'E11 - 2013 09 Final'!$A$46:$P$1775,$G$93,FALSE)</f>
        <v>0.5141</v>
      </c>
      <c r="H101" s="322">
        <f>VLOOKUP($A101&amp;"NCP LF",'E11 - 2013 09 Final'!$A$46:$P$1775,$H$93,FALSE)</f>
        <v>0.53779999999999994</v>
      </c>
      <c r="I101" s="322">
        <f>VLOOKUP($A101&amp;"NCP LF",'E11 - 2013 09 Final'!$A$46:$P$1775,$I$93,FALSE)</f>
        <v>0.55049999999999999</v>
      </c>
      <c r="J101" s="322">
        <f>VLOOKUP($A101&amp;"NCP LF",'E11 - 2013 09 Final'!$A$46:$P$1775,$J$93,FALSE)</f>
        <v>0.54900000000000004</v>
      </c>
      <c r="K101" s="322">
        <f>VLOOKUP($A101&amp;"NCP LF",'E11 - 2013 09 Final'!$A$46:$P$1775,$K$93,FALSE)</f>
        <v>0.52759999999999996</v>
      </c>
      <c r="L101" s="322">
        <f>VLOOKUP($A101&amp;"NCP LF",'E11 - 2013 09 Final'!$A$46:$P$1775,$L$93,FALSE)</f>
        <v>0.52400000000000002</v>
      </c>
      <c r="M101" s="322">
        <f>VLOOKUP($A101&amp;"NCP LF",'E11 - 2013 09 Final'!$A$46:$P$1775,$M$93,FALSE)</f>
        <v>0.5081</v>
      </c>
      <c r="N101" s="322">
        <f>VLOOKUP($A101&amp;"NCP LF",'E11 - 2013 09 Final'!$A$46:$P$1775,$N$93,FALSE)</f>
        <v>0.50260000000000005</v>
      </c>
      <c r="O101" s="117"/>
      <c r="P101" s="323"/>
    </row>
    <row r="102" spans="1:16">
      <c r="A102" t="s">
        <v>994</v>
      </c>
      <c r="B102" s="43" t="s">
        <v>68</v>
      </c>
      <c r="C102" s="322">
        <f>VLOOKUP($A102&amp;"NCP LF",'E11 - 2013 09 Final'!$A$46:$P$1775,$C$93,FALSE)</f>
        <v>0.55149999999999999</v>
      </c>
      <c r="D102" s="322">
        <f>VLOOKUP($A102&amp;"NCP LF",'E11 - 2013 09 Final'!$A$46:$P$1775,$D$93,FALSE)</f>
        <v>0.53569999999999995</v>
      </c>
      <c r="E102" s="322">
        <f>VLOOKUP($A102&amp;"NCP LF",'E11 - 2013 09 Final'!$A$46:$P$1775,$E$93,FALSE)</f>
        <v>0.51070000000000004</v>
      </c>
      <c r="F102" s="322">
        <f>VLOOKUP($A102&amp;"NCP LF",'E11 - 2013 09 Final'!$A$46:$P$1775,$F$93,FALSE)</f>
        <v>0.55920000000000003</v>
      </c>
      <c r="G102" s="322">
        <f>VLOOKUP($A102&amp;"NCP LF",'E11 - 2013 09 Final'!$A$46:$P$1775,$G$93,FALSE)</f>
        <v>0.54879999999999995</v>
      </c>
      <c r="H102" s="322">
        <f>VLOOKUP($A102&amp;"NCP LF",'E11 - 2013 09 Final'!$A$46:$P$1775,$H$93,FALSE)</f>
        <v>0.55400000000000005</v>
      </c>
      <c r="I102" s="322">
        <f>VLOOKUP($A102&amp;"NCP LF",'E11 - 2013 09 Final'!$A$46:$P$1775,$I$93,FALSE)</f>
        <v>0.59450000000000003</v>
      </c>
      <c r="J102" s="322">
        <f>VLOOKUP($A102&amp;"NCP LF",'E11 - 2013 09 Final'!$A$46:$P$1775,$J$93,FALSE)</f>
        <v>0.57799999999999996</v>
      </c>
      <c r="K102" s="322">
        <f>VLOOKUP($A102&amp;"NCP LF",'E11 - 2013 09 Final'!$A$46:$P$1775,$K$93,FALSE)</f>
        <v>0.56510000000000005</v>
      </c>
      <c r="L102" s="322">
        <f>VLOOKUP($A102&amp;"NCP LF",'E11 - 2013 09 Final'!$A$46:$P$1775,$L$93,FALSE)</f>
        <v>0.56069999999999998</v>
      </c>
      <c r="M102" s="322">
        <f>VLOOKUP($A102&amp;"NCP LF",'E11 - 2013 09 Final'!$A$46:$P$1775,$M$93,FALSE)</f>
        <v>0.54090000000000005</v>
      </c>
      <c r="N102" s="322">
        <f>VLOOKUP($A102&amp;"NCP LF",'E11 - 2013 09 Final'!$A$46:$P$1775,$N$93,FALSE)</f>
        <v>0.52980000000000005</v>
      </c>
      <c r="O102" s="117"/>
      <c r="P102" s="323"/>
    </row>
    <row r="103" spans="1:16">
      <c r="A103" t="s">
        <v>710</v>
      </c>
      <c r="B103" s="43" t="s">
        <v>69</v>
      </c>
      <c r="C103" s="322">
        <f>VLOOKUP($A103&amp;"NCP LF",'E11 - 2013 09 Final'!$A$46:$P$1775,$C$93,FALSE)</f>
        <v>0.64870000000000005</v>
      </c>
      <c r="D103" s="322">
        <f>VLOOKUP($A103&amp;"NCP LF",'E11 - 2013 09 Final'!$A$46:$P$1775,$D$93,FALSE)</f>
        <v>0.62960000000000005</v>
      </c>
      <c r="E103" s="322">
        <f>VLOOKUP($A103&amp;"NCP LF",'E11 - 2013 09 Final'!$A$46:$P$1775,$E$93,FALSE)</f>
        <v>0.6169</v>
      </c>
      <c r="F103" s="322">
        <f>VLOOKUP($A103&amp;"NCP LF",'E11 - 2013 09 Final'!$A$46:$P$1775,$F$93,FALSE)</f>
        <v>0.65510000000000002</v>
      </c>
      <c r="G103" s="322">
        <f>VLOOKUP($A103&amp;"NCP LF",'E11 - 2013 09 Final'!$A$46:$P$1775,$G$93,FALSE)</f>
        <v>0.65990000000000004</v>
      </c>
      <c r="H103" s="322">
        <f>VLOOKUP($A103&amp;"NCP LF",'E11 - 2013 09 Final'!$A$46:$P$1775,$H$93,FALSE)</f>
        <v>0.75509999999999999</v>
      </c>
      <c r="I103" s="322">
        <f>VLOOKUP($A103&amp;"NCP LF",'E11 - 2013 09 Final'!$A$46:$P$1775,$I$93,FALSE)</f>
        <v>0.69</v>
      </c>
      <c r="J103" s="322">
        <f>VLOOKUP($A103&amp;"NCP LF",'E11 - 2013 09 Final'!$A$46:$P$1775,$J$93,FALSE)</f>
        <v>0.75109999999999999</v>
      </c>
      <c r="K103" s="322">
        <f>VLOOKUP($A103&amp;"NCP LF",'E11 - 2013 09 Final'!$A$46:$P$1775,$K$93,FALSE)</f>
        <v>0.67359999999999998</v>
      </c>
      <c r="L103" s="322">
        <f>VLOOKUP($A103&amp;"NCP LF",'E11 - 2013 09 Final'!$A$46:$P$1775,$L$93,FALSE)</f>
        <v>0.66139999999999999</v>
      </c>
      <c r="M103" s="322">
        <f>VLOOKUP($A103&amp;"NCP LF",'E11 - 2013 09 Final'!$A$46:$P$1775,$M$93,FALSE)</f>
        <v>0.64359999999999995</v>
      </c>
      <c r="N103" s="322">
        <f>VLOOKUP($A103&amp;"NCP LF",'E11 - 2013 09 Final'!$A$46:$P$1775,$N$93,FALSE)</f>
        <v>0.64710000000000001</v>
      </c>
      <c r="O103" s="117"/>
      <c r="P103" s="323"/>
    </row>
    <row r="104" spans="1:16">
      <c r="A104" t="s">
        <v>714</v>
      </c>
      <c r="B104" s="43" t="s">
        <v>52</v>
      </c>
      <c r="C104" s="322">
        <f>VLOOKUP($A104&amp;"NCP LF",'E11 - 2013 09 Final'!$A$46:$P$1775,$C$93,FALSE)</f>
        <v>0.58460000000000001</v>
      </c>
      <c r="D104" s="322">
        <f>VLOOKUP($A104&amp;"NCP LF",'E11 - 2013 09 Final'!$A$46:$P$1775,$D$93,FALSE)</f>
        <v>0.57140000000000002</v>
      </c>
      <c r="E104" s="322">
        <f>VLOOKUP($A104&amp;"NCP LF",'E11 - 2013 09 Final'!$A$46:$P$1775,$E$93,FALSE)</f>
        <v>0.52759999999999996</v>
      </c>
      <c r="F104" s="322">
        <f>VLOOKUP($A104&amp;"NCP LF",'E11 - 2013 09 Final'!$A$46:$P$1775,$F$93,FALSE)</f>
        <v>0.52190000000000003</v>
      </c>
      <c r="G104" s="322">
        <f>VLOOKUP($A104&amp;"NCP LF",'E11 - 2013 09 Final'!$A$46:$P$1775,$G$93,FALSE)</f>
        <v>0.59140000000000004</v>
      </c>
      <c r="H104" s="322">
        <f>VLOOKUP($A104&amp;"NCP LF",'E11 - 2013 09 Final'!$A$46:$P$1775,$H$93,FALSE)</f>
        <v>0.47860000000000003</v>
      </c>
      <c r="I104" s="322">
        <f>VLOOKUP($A104&amp;"NCP LF",'E11 - 2013 09 Final'!$A$46:$P$1775,$I$93,FALSE)</f>
        <v>0.53769999999999996</v>
      </c>
      <c r="J104" s="322">
        <f>VLOOKUP($A104&amp;"NCP LF",'E11 - 2013 09 Final'!$A$46:$P$1775,$J$93,FALSE)</f>
        <v>0.57599999999999996</v>
      </c>
      <c r="K104" s="322">
        <f>VLOOKUP($A104&amp;"NCP LF",'E11 - 2013 09 Final'!$A$46:$P$1775,$K$93,FALSE)</f>
        <v>0.5494</v>
      </c>
      <c r="L104" s="322">
        <f>VLOOKUP($A104&amp;"NCP LF",'E11 - 2013 09 Final'!$A$46:$P$1775,$L$93,FALSE)</f>
        <v>0.5232</v>
      </c>
      <c r="M104" s="322">
        <f>VLOOKUP($A104&amp;"NCP LF",'E11 - 2013 09 Final'!$A$46:$P$1775,$M$93,FALSE)</f>
        <v>0.52890000000000004</v>
      </c>
      <c r="N104" s="322">
        <f>VLOOKUP($A104&amp;"NCP LF",'E11 - 2013 09 Final'!$A$46:$P$1775,$N$93,FALSE)</f>
        <v>0.49609999999999999</v>
      </c>
      <c r="O104" s="117"/>
      <c r="P104" s="323"/>
    </row>
    <row r="105" spans="1:16">
      <c r="A105" t="s">
        <v>15</v>
      </c>
      <c r="B105" s="213" t="s">
        <v>15</v>
      </c>
      <c r="C105" s="322">
        <f>VLOOKUP($A105&amp;"NCP LF",'E11 - 2013 09 Final'!$A$46:$P$1775,$C$93,FALSE)</f>
        <v>0.56710000000000005</v>
      </c>
      <c r="D105" s="322">
        <f>VLOOKUP($A105&amp;"NCP LF",'E11 - 2013 09 Final'!$A$46:$P$1775,$D$93,FALSE)</f>
        <v>0.52949999999999997</v>
      </c>
      <c r="E105" s="322">
        <f>VLOOKUP($A105&amp;"NCP LF",'E11 - 2013 09 Final'!$A$46:$P$1775,$E$93,FALSE)</f>
        <v>0.52170000000000005</v>
      </c>
      <c r="F105" s="322">
        <f>VLOOKUP($A105&amp;"NCP LF",'E11 - 2013 09 Final'!$A$46:$P$1775,$F$93,FALSE)</f>
        <v>0.5413</v>
      </c>
      <c r="G105" s="322">
        <f>VLOOKUP($A105&amp;"NCP LF",'E11 - 2013 09 Final'!$A$46:$P$1775,$G$93,FALSE)</f>
        <v>0.55149999999999999</v>
      </c>
      <c r="H105" s="322">
        <f>VLOOKUP($A105&amp;"NCP LF",'E11 - 2013 09 Final'!$A$46:$P$1775,$H$93,FALSE)</f>
        <v>0.5252</v>
      </c>
      <c r="I105" s="322">
        <f>VLOOKUP($A105&amp;"NCP LF",'E11 - 2013 09 Final'!$A$46:$P$1775,$I$93,FALSE)</f>
        <v>0.51670000000000005</v>
      </c>
      <c r="J105" s="322">
        <f>VLOOKUP($A105&amp;"NCP LF",'E11 - 2013 09 Final'!$A$46:$P$1775,$J$93,FALSE)</f>
        <v>0.51319999999999999</v>
      </c>
      <c r="K105" s="322">
        <f>VLOOKUP($A105&amp;"NCP LF",'E11 - 2013 09 Final'!$A$46:$P$1775,$K$93,FALSE)</f>
        <v>0.49819999999999998</v>
      </c>
      <c r="L105" s="322">
        <f>VLOOKUP($A105&amp;"NCP LF",'E11 - 2013 09 Final'!$A$46:$P$1775,$L$93,FALSE)</f>
        <v>0.53259999999999996</v>
      </c>
      <c r="M105" s="322">
        <f>VLOOKUP($A105&amp;"NCP LF",'E11 - 2013 09 Final'!$A$46:$P$1775,$M$93,FALSE)</f>
        <v>0.5373</v>
      </c>
      <c r="N105" s="322">
        <f>VLOOKUP($A105&amp;"NCP LF",'E11 - 2013 09 Final'!$A$46:$P$1775,$N$93,FALSE)</f>
        <v>0.55959999999999999</v>
      </c>
      <c r="O105" s="117"/>
      <c r="P105" s="323"/>
    </row>
    <row r="106" spans="1:16">
      <c r="A106" t="s">
        <v>19</v>
      </c>
      <c r="B106" s="43" t="s">
        <v>56</v>
      </c>
      <c r="C106" s="322">
        <f>VLOOKUP($A106&amp;"NCP LF",'E11 - 2013 09 Final'!$A$46:$P$1775,$C$93,FALSE)</f>
        <v>0.55220000000000002</v>
      </c>
      <c r="D106" s="322">
        <f>VLOOKUP($A106&amp;"NCP LF",'E11 - 2013 09 Final'!$A$46:$P$1775,$D$93,FALSE)</f>
        <v>0.53010000000000002</v>
      </c>
      <c r="E106" s="322">
        <f>VLOOKUP($A106&amp;"NCP LF",'E11 - 2013 09 Final'!$A$46:$P$1775,$E$93,FALSE)</f>
        <v>0.4995</v>
      </c>
      <c r="F106" s="322">
        <f>VLOOKUP($A106&amp;"NCP LF",'E11 - 2013 09 Final'!$A$46:$P$1775,$F$93,FALSE)</f>
        <v>0.46839999999999998</v>
      </c>
      <c r="G106" s="322">
        <f>VLOOKUP($A106&amp;"NCP LF",'E11 - 2013 09 Final'!$A$46:$P$1775,$G$93,FALSE)</f>
        <v>0.4425</v>
      </c>
      <c r="H106" s="322">
        <f>VLOOKUP($A106&amp;"NCP LF",'E11 - 2013 09 Final'!$A$46:$P$1775,$H$93,FALSE)</f>
        <v>0.42980000000000002</v>
      </c>
      <c r="I106" s="322">
        <f>VLOOKUP($A106&amp;"NCP LF",'E11 - 2013 09 Final'!$A$46:$P$1775,$I$93,FALSE)</f>
        <v>0.43530000000000002</v>
      </c>
      <c r="J106" s="322">
        <f>VLOOKUP($A106&amp;"NCP LF",'E11 - 2013 09 Final'!$A$46:$P$1775,$J$93,FALSE)</f>
        <v>0.45689999999999997</v>
      </c>
      <c r="K106" s="322">
        <f>VLOOKUP($A106&amp;"NCP LF",'E11 - 2013 09 Final'!$A$46:$P$1775,$K$93,FALSE)</f>
        <v>0.48670000000000002</v>
      </c>
      <c r="L106" s="322">
        <f>VLOOKUP($A106&amp;"NCP LF",'E11 - 2013 09 Final'!$A$46:$P$1775,$L$93,FALSE)</f>
        <v>0.51829999999999998</v>
      </c>
      <c r="M106" s="322">
        <f>VLOOKUP($A106&amp;"NCP LF",'E11 - 2013 09 Final'!$A$46:$P$1775,$M$93,FALSE)</f>
        <v>0.54500000000000004</v>
      </c>
      <c r="N106" s="322">
        <f>VLOOKUP($A106&amp;"NCP LF",'E11 - 2013 09 Final'!$A$46:$P$1775,$N$93,FALSE)</f>
        <v>0.55859999999999999</v>
      </c>
      <c r="O106" s="117"/>
      <c r="P106" s="323"/>
    </row>
    <row r="107" spans="1:16">
      <c r="A107" t="s">
        <v>22</v>
      </c>
      <c r="B107" s="43" t="s">
        <v>57</v>
      </c>
      <c r="C107" s="322">
        <f>VLOOKUP($A107&amp;"NCP LF",'E11 - 2013 09 Final'!$A$46:$P$1775,$C$93,FALSE)</f>
        <v>0.1</v>
      </c>
      <c r="D107" s="322">
        <f>VLOOKUP($A107&amp;"NCP LF",'E11 - 2013 09 Final'!$A$46:$P$1775,$D$93,FALSE)</f>
        <v>0.1053</v>
      </c>
      <c r="E107" s="322">
        <f>VLOOKUP($A107&amp;"NCP LF",'E11 - 2013 09 Final'!$A$46:$P$1775,$E$93,FALSE)</f>
        <v>9.0899999999999995E-2</v>
      </c>
      <c r="F107" s="322">
        <f>VLOOKUP($A107&amp;"NCP LF",'E11 - 2013 09 Final'!$A$46:$P$1775,$F$93,FALSE)</f>
        <v>8.9599999999999999E-2</v>
      </c>
      <c r="G107" s="322">
        <f>VLOOKUP($A107&amp;"NCP LF",'E11 - 2013 09 Final'!$A$46:$P$1775,$G$93,FALSE)</f>
        <v>8.3799999999999999E-2</v>
      </c>
      <c r="H107" s="322">
        <f>VLOOKUP($A107&amp;"NCP LF",'E11 - 2013 09 Final'!$A$46:$P$1775,$H$93,FALSE)</f>
        <v>9.98E-2</v>
      </c>
      <c r="I107" s="322">
        <f>VLOOKUP($A107&amp;"NCP LF",'E11 - 2013 09 Final'!$A$46:$P$1775,$I$93,FALSE)</f>
        <v>0.10580000000000001</v>
      </c>
      <c r="J107" s="322">
        <f>VLOOKUP($A107&amp;"NCP LF",'E11 - 2013 09 Final'!$A$46:$P$1775,$J$93,FALSE)</f>
        <v>9.6500000000000002E-2</v>
      </c>
      <c r="K107" s="322">
        <f>VLOOKUP($A107&amp;"NCP LF",'E11 - 2013 09 Final'!$A$46:$P$1775,$K$93,FALSE)</f>
        <v>8.7400000000000005E-2</v>
      </c>
      <c r="L107" s="322">
        <f>VLOOKUP($A107&amp;"NCP LF",'E11 - 2013 09 Final'!$A$46:$P$1775,$L$93,FALSE)</f>
        <v>0.10059999999999999</v>
      </c>
      <c r="M107" s="322">
        <f>VLOOKUP($A107&amp;"NCP LF",'E11 - 2013 09 Final'!$A$46:$P$1775,$M$93,FALSE)</f>
        <v>9.9099999999999994E-2</v>
      </c>
      <c r="N107" s="322">
        <f>VLOOKUP($A107&amp;"NCP LF",'E11 - 2013 09 Final'!$A$46:$P$1775,$N$93,FALSE)</f>
        <v>9.0800000000000006E-2</v>
      </c>
      <c r="O107" s="117"/>
      <c r="P107" s="323"/>
    </row>
    <row r="108" spans="1:16">
      <c r="A108" t="s">
        <v>684</v>
      </c>
      <c r="B108" s="43" t="s">
        <v>48</v>
      </c>
      <c r="C108" s="322">
        <f>VLOOKUP($A108&amp;"NCP LF",'E11 - 2013 09 Final'!$A$46:$P$1775,$C$93,FALSE)</f>
        <v>0.18859999999999999</v>
      </c>
      <c r="D108" s="322">
        <f>VLOOKUP($A108&amp;"NCP LF",'E11 - 2013 09 Final'!$A$46:$P$1775,$D$93,FALSE)</f>
        <v>0.18529999999999999</v>
      </c>
      <c r="E108" s="322">
        <f>VLOOKUP($A108&amp;"NCP LF",'E11 - 2013 09 Final'!$A$46:$P$1775,$E$93,FALSE)</f>
        <v>0.1741</v>
      </c>
      <c r="F108" s="322">
        <f>VLOOKUP($A108&amp;"NCP LF",'E11 - 2013 09 Final'!$A$46:$P$1775,$F$93,FALSE)</f>
        <v>0.2301</v>
      </c>
      <c r="G108" s="322">
        <f>VLOOKUP($A108&amp;"NCP LF",'E11 - 2013 09 Final'!$A$46:$P$1775,$G$93,FALSE)</f>
        <v>0.24690000000000001</v>
      </c>
      <c r="H108" s="322">
        <f>VLOOKUP($A108&amp;"NCP LF",'E11 - 2013 09 Final'!$A$46:$P$1775,$H$93,FALSE)</f>
        <v>0.29459999999999997</v>
      </c>
      <c r="I108" s="322">
        <f>VLOOKUP($A108&amp;"NCP LF",'E11 - 2013 09 Final'!$A$46:$P$1775,$I$93,FALSE)</f>
        <v>0.28939999999999999</v>
      </c>
      <c r="J108" s="322">
        <f>VLOOKUP($A108&amp;"NCP LF",'E11 - 2013 09 Final'!$A$46:$P$1775,$J$93,FALSE)</f>
        <v>0.30180000000000001</v>
      </c>
      <c r="K108" s="322">
        <f>VLOOKUP($A108&amp;"NCP LF",'E11 - 2013 09 Final'!$A$46:$P$1775,$K$93,FALSE)</f>
        <v>0.28360000000000002</v>
      </c>
      <c r="L108" s="322">
        <f>VLOOKUP($A108&amp;"NCP LF",'E11 - 2013 09 Final'!$A$46:$P$1775,$L$93,FALSE)</f>
        <v>0.25650000000000001</v>
      </c>
      <c r="M108" s="322">
        <f>VLOOKUP($A108&amp;"NCP LF",'E11 - 2013 09 Final'!$A$46:$P$1775,$M$93,FALSE)</f>
        <v>0.2167</v>
      </c>
      <c r="N108" s="322">
        <f>VLOOKUP($A108&amp;"NCP LF",'E11 - 2013 09 Final'!$A$46:$P$1775,$N$93,FALSE)</f>
        <v>0.20580000000000001</v>
      </c>
      <c r="O108" s="117"/>
      <c r="P108" s="323"/>
    </row>
    <row r="109" spans="1:16">
      <c r="A109" t="s">
        <v>35</v>
      </c>
      <c r="B109" s="43" t="s">
        <v>53</v>
      </c>
      <c r="C109" s="322">
        <f>VLOOKUP($A109&amp;"NCP LF",'E11 - 2013 09 Final'!$A$46:$P$1775,$C$93,FALSE)</f>
        <v>0.55220000000000002</v>
      </c>
      <c r="D109" s="322">
        <f>VLOOKUP($A109&amp;"NCP LF",'E11 - 2013 09 Final'!$A$46:$P$1775,$D$93,FALSE)</f>
        <v>0.53010000000000002</v>
      </c>
      <c r="E109" s="322">
        <f>VLOOKUP($A109&amp;"NCP LF",'E11 - 2013 09 Final'!$A$46:$P$1775,$E$93,FALSE)</f>
        <v>0.4995</v>
      </c>
      <c r="F109" s="322">
        <f>VLOOKUP($A109&amp;"NCP LF",'E11 - 2013 09 Final'!$A$46:$P$1775,$F$93,FALSE)</f>
        <v>0.46839999999999998</v>
      </c>
      <c r="G109" s="322">
        <f>VLOOKUP($A109&amp;"NCP LF",'E11 - 2013 09 Final'!$A$46:$P$1775,$G$93,FALSE)</f>
        <v>0.4425</v>
      </c>
      <c r="H109" s="322">
        <f>VLOOKUP($A109&amp;"NCP LF",'E11 - 2013 09 Final'!$A$46:$P$1775,$H$93,FALSE)</f>
        <v>0.42980000000000002</v>
      </c>
      <c r="I109" s="322">
        <f>VLOOKUP($A109&amp;"NCP LF",'E11 - 2013 09 Final'!$A$46:$P$1775,$I$93,FALSE)</f>
        <v>0.43530000000000002</v>
      </c>
      <c r="J109" s="322">
        <f>VLOOKUP($A109&amp;"NCP LF",'E11 - 2013 09 Final'!$A$46:$P$1775,$J$93,FALSE)</f>
        <v>0.45689999999999997</v>
      </c>
      <c r="K109" s="322">
        <f>VLOOKUP($A109&amp;"NCP LF",'E11 - 2013 09 Final'!$A$46:$P$1775,$K$93,FALSE)</f>
        <v>0.48670000000000002</v>
      </c>
      <c r="L109" s="322">
        <f>VLOOKUP($A109&amp;"NCP LF",'E11 - 2013 09 Final'!$A$46:$P$1775,$L$93,FALSE)</f>
        <v>0.51829999999999998</v>
      </c>
      <c r="M109" s="322">
        <f>VLOOKUP($A109&amp;"NCP LF",'E11 - 2013 09 Final'!$A$46:$P$1775,$M$93,FALSE)</f>
        <v>0.54500000000000004</v>
      </c>
      <c r="N109" s="322">
        <f>VLOOKUP($A109&amp;"NCP LF",'E11 - 2013 09 Final'!$A$46:$P$1775,$N$93,FALSE)</f>
        <v>0.55859999999999999</v>
      </c>
      <c r="O109" s="117"/>
      <c r="P109" s="323"/>
    </row>
    <row r="110" spans="1:16">
      <c r="A110" t="s">
        <v>38</v>
      </c>
      <c r="B110" s="43" t="s">
        <v>55</v>
      </c>
      <c r="C110" s="322">
        <f>VLOOKUP($A110&amp;"NCP LF",'E11 - 2013 09 Final'!$A$46:$P$1775,$C$93,FALSE)</f>
        <v>1</v>
      </c>
      <c r="D110" s="322">
        <f>VLOOKUP($A110&amp;"NCP LF",'E11 - 2013 09 Final'!$A$46:$P$1775,$D$93,FALSE)</f>
        <v>1</v>
      </c>
      <c r="E110" s="322">
        <f>VLOOKUP($A110&amp;"NCP LF",'E11 - 2013 09 Final'!$A$46:$P$1775,$E$93,FALSE)</f>
        <v>1</v>
      </c>
      <c r="F110" s="322">
        <f>VLOOKUP($A110&amp;"NCP LF",'E11 - 2013 09 Final'!$A$46:$P$1775,$F$93,FALSE)</f>
        <v>1</v>
      </c>
      <c r="G110" s="322">
        <f>VLOOKUP($A110&amp;"NCP LF",'E11 - 2013 09 Final'!$A$46:$P$1775,$G$93,FALSE)</f>
        <v>1</v>
      </c>
      <c r="H110" s="322">
        <f>VLOOKUP($A110&amp;"NCP LF",'E11 - 2013 09 Final'!$A$46:$P$1775,$H$93,FALSE)</f>
        <v>1</v>
      </c>
      <c r="I110" s="322">
        <f>VLOOKUP($A110&amp;"NCP LF",'E11 - 2013 09 Final'!$A$46:$P$1775,$I$93,FALSE)</f>
        <v>1</v>
      </c>
      <c r="J110" s="322">
        <f>VLOOKUP($A110&amp;"NCP LF",'E11 - 2013 09 Final'!$A$46:$P$1775,$J$93,FALSE)</f>
        <v>1</v>
      </c>
      <c r="K110" s="322">
        <f>VLOOKUP($A110&amp;"NCP LF",'E11 - 2013 09 Final'!$A$46:$P$1775,$K$93,FALSE)</f>
        <v>1</v>
      </c>
      <c r="L110" s="322">
        <f>VLOOKUP($A110&amp;"NCP LF",'E11 - 2013 09 Final'!$A$46:$P$1775,$L$93,FALSE)</f>
        <v>1</v>
      </c>
      <c r="M110" s="322">
        <f>VLOOKUP($A110&amp;"NCP LF",'E11 - 2013 09 Final'!$A$46:$P$1775,$M$93,FALSE)</f>
        <v>0.99860000000000004</v>
      </c>
      <c r="N110" s="322">
        <f>VLOOKUP($A110&amp;"NCP LF",'E11 - 2013 09 Final'!$A$46:$P$1775,$N$93,FALSE)</f>
        <v>1</v>
      </c>
      <c r="O110" s="117"/>
      <c r="P110" s="323"/>
    </row>
    <row r="111" spans="1:16">
      <c r="A111" t="s">
        <v>40</v>
      </c>
      <c r="B111" s="43" t="s">
        <v>87</v>
      </c>
      <c r="C111" s="322">
        <f>VLOOKUP($A111&amp;"NCP LF",'E11 - 2013 09 Final'!$A$46:$P$1775,$C$93,FALSE)</f>
        <v>0.2253</v>
      </c>
      <c r="D111" s="322">
        <f>VLOOKUP($A111&amp;"NCP LF",'E11 - 2013 09 Final'!$A$46:$P$1775,$D$93,FALSE)</f>
        <v>6.83E-2</v>
      </c>
      <c r="E111" s="322">
        <f>VLOOKUP($A111&amp;"NCP LF",'E11 - 2013 09 Final'!$A$46:$P$1775,$E$93,FALSE)</f>
        <v>0.1963</v>
      </c>
      <c r="F111" s="322">
        <f>VLOOKUP($A111&amp;"NCP LF",'E11 - 2013 09 Final'!$A$46:$P$1775,$F$93,FALSE)</f>
        <v>0.28029999999999999</v>
      </c>
      <c r="G111" s="322">
        <f>VLOOKUP($A111&amp;"NCP LF",'E11 - 2013 09 Final'!$A$46:$P$1775,$G$93,FALSE)</f>
        <v>0.2757</v>
      </c>
      <c r="H111" s="322">
        <f>VLOOKUP($A111&amp;"NCP LF",'E11 - 2013 09 Final'!$A$46:$P$1775,$H$93,FALSE)</f>
        <v>0.28370000000000001</v>
      </c>
      <c r="I111" s="322">
        <f>VLOOKUP($A111&amp;"NCP LF",'E11 - 2013 09 Final'!$A$46:$P$1775,$I$93,FALSE)</f>
        <v>0.24929999999999999</v>
      </c>
      <c r="J111" s="322">
        <f>VLOOKUP($A111&amp;"NCP LF",'E11 - 2013 09 Final'!$A$46:$P$1775,$J$93,FALSE)</f>
        <v>0.2591</v>
      </c>
      <c r="K111" s="322">
        <f>VLOOKUP($A111&amp;"NCP LF",'E11 - 2013 09 Final'!$A$46:$P$1775,$K$93,FALSE)</f>
        <v>0.39639999999999997</v>
      </c>
      <c r="L111" s="322">
        <f>VLOOKUP($A111&amp;"NCP LF",'E11 - 2013 09 Final'!$A$46:$P$1775,$L$93,FALSE)</f>
        <v>0.3296</v>
      </c>
      <c r="M111" s="322">
        <f>VLOOKUP($A111&amp;"NCP LF",'E11 - 2013 09 Final'!$A$46:$P$1775,$M$93,FALSE)</f>
        <v>0.2437</v>
      </c>
      <c r="N111" s="322">
        <f>VLOOKUP($A111&amp;"NCP LF",'E11 - 2013 09 Final'!$A$46:$P$1775,$N$93,FALSE)</f>
        <v>0.25609999999999999</v>
      </c>
      <c r="O111" s="117"/>
      <c r="P111" s="323"/>
    </row>
    <row r="112" spans="1:16">
      <c r="A112" t="s">
        <v>45</v>
      </c>
      <c r="B112" s="43" t="s">
        <v>88</v>
      </c>
      <c r="C112" s="322">
        <f>VLOOKUP($A112&amp;"NCP LF",'E11 - 2013 09 Final'!$A$46:$P$1775,$C$93,FALSE)</f>
        <v>0.10050000000000001</v>
      </c>
      <c r="D112" s="322">
        <f>VLOOKUP($A112&amp;"NCP LF",'E11 - 2013 09 Final'!$A$46:$P$1775,$D$93,FALSE)</f>
        <v>0.14330000000000001</v>
      </c>
      <c r="E112" s="322">
        <f>VLOOKUP($A112&amp;"NCP LF",'E11 - 2013 09 Final'!$A$46:$P$1775,$E$93,FALSE)</f>
        <v>0.1085</v>
      </c>
      <c r="F112" s="322">
        <f>VLOOKUP($A112&amp;"NCP LF",'E11 - 2013 09 Final'!$A$46:$P$1775,$F$93,FALSE)</f>
        <v>0.15390000000000001</v>
      </c>
      <c r="G112" s="322">
        <f>VLOOKUP($A112&amp;"NCP LF",'E11 - 2013 09 Final'!$A$46:$P$1775,$G$93,FALSE)</f>
        <v>0.1119</v>
      </c>
      <c r="H112" s="322">
        <f>VLOOKUP($A112&amp;"NCP LF",'E11 - 2013 09 Final'!$A$46:$P$1775,$H$93,FALSE)</f>
        <v>0.20469999999999999</v>
      </c>
      <c r="I112" s="322">
        <f>VLOOKUP($A112&amp;"NCP LF",'E11 - 2013 09 Final'!$A$46:$P$1775,$I$93,FALSE)</f>
        <v>0.18759999999999999</v>
      </c>
      <c r="J112" s="322">
        <f>VLOOKUP($A112&amp;"NCP LF",'E11 - 2013 09 Final'!$A$46:$P$1775,$J$93,FALSE)</f>
        <v>0.1464</v>
      </c>
      <c r="K112" s="322">
        <f>VLOOKUP($A112&amp;"NCP LF",'E11 - 2013 09 Final'!$A$46:$P$1775,$K$93,FALSE)</f>
        <v>0.10290000000000001</v>
      </c>
      <c r="L112" s="322">
        <f>VLOOKUP($A112&amp;"NCP LF",'E11 - 2013 09 Final'!$A$46:$P$1775,$L$93,FALSE)</f>
        <v>0.20810000000000001</v>
      </c>
      <c r="M112" s="322">
        <f>VLOOKUP($A112&amp;"NCP LF",'E11 - 2013 09 Final'!$A$46:$P$1775,$M$93,FALSE)</f>
        <v>8.5300000000000001E-2</v>
      </c>
      <c r="N112" s="322">
        <f>VLOOKUP($A112&amp;"NCP LF",'E11 - 2013 09 Final'!$A$46:$P$1775,$N$93,FALSE)</f>
        <v>0.12720000000000001</v>
      </c>
      <c r="O112" s="117"/>
      <c r="P112" s="323"/>
    </row>
    <row r="113" spans="1:16">
      <c r="C113" s="48"/>
      <c r="D113" s="48"/>
      <c r="E113" s="48"/>
      <c r="F113" s="48"/>
      <c r="G113" s="48"/>
      <c r="H113" s="48"/>
      <c r="I113" s="48"/>
      <c r="J113" s="48"/>
      <c r="K113" s="48"/>
      <c r="L113" s="48"/>
      <c r="M113" s="48"/>
      <c r="N113" s="48"/>
      <c r="O113" s="324"/>
      <c r="P113" s="325"/>
    </row>
    <row r="114" spans="1:16">
      <c r="C114" s="48"/>
      <c r="D114" s="48"/>
      <c r="E114" s="48"/>
      <c r="F114" s="48"/>
      <c r="G114" s="48"/>
      <c r="H114" s="48"/>
      <c r="I114" s="48"/>
      <c r="J114" s="48"/>
      <c r="K114" s="48"/>
      <c r="L114" s="48"/>
      <c r="M114" s="48"/>
      <c r="N114" s="48"/>
      <c r="O114" s="324"/>
      <c r="P114" s="325"/>
    </row>
    <row r="115" spans="1:16">
      <c r="B115" s="42" t="s">
        <v>86</v>
      </c>
      <c r="C115" s="10"/>
      <c r="D115" s="10"/>
      <c r="E115" s="10"/>
      <c r="F115" s="10"/>
      <c r="G115" s="10"/>
      <c r="H115" s="10"/>
      <c r="I115" s="10"/>
      <c r="J115" s="10"/>
      <c r="K115" s="10"/>
      <c r="L115" s="10"/>
      <c r="M115" s="10"/>
      <c r="N115" s="10"/>
      <c r="O115" s="110"/>
      <c r="P115" s="110"/>
    </row>
    <row r="116" spans="1:16">
      <c r="A116" t="s">
        <v>600</v>
      </c>
      <c r="B116" t="s">
        <v>600</v>
      </c>
      <c r="C116" s="322">
        <f>VLOOKUP($A116&amp;"NCP LF",'E11 - 2013 09 Final'!$A$46:$P$1775,$C$93,FALSE)</f>
        <v>0.60629999999999995</v>
      </c>
      <c r="D116" s="322">
        <f>VLOOKUP($A116&amp;"NCP LF",'E11 - 2013 09 Final'!$A$46:$P$1775,$D$93,FALSE)</f>
        <v>0.59789999999999999</v>
      </c>
      <c r="E116" s="322">
        <f>VLOOKUP($A116&amp;"NCP LF",'E11 - 2013 09 Final'!$A$46:$P$1775,$E$93,FALSE)</f>
        <v>0.5887</v>
      </c>
      <c r="F116" s="322">
        <f>VLOOKUP($A116&amp;"NCP LF",'E11 - 2013 09 Final'!$A$46:$P$1775,$F$93,FALSE)</f>
        <v>0.6089</v>
      </c>
      <c r="G116" s="322">
        <f>VLOOKUP($A116&amp;"NCP LF",'E11 - 2013 09 Final'!$A$46:$P$1775,$G$93,FALSE)</f>
        <v>0.5615</v>
      </c>
      <c r="H116" s="322">
        <f>VLOOKUP($A116&amp;"NCP LF",'E11 - 2013 09 Final'!$A$46:$P$1775,$H$93,FALSE)</f>
        <v>0.65139999999999998</v>
      </c>
      <c r="I116" s="322">
        <f>VLOOKUP($A116&amp;"NCP LF",'E11 - 2013 09 Final'!$A$46:$P$1775,$I$93,FALSE)</f>
        <v>0.61329999999999996</v>
      </c>
      <c r="J116" s="322">
        <f>VLOOKUP($A116&amp;"NCP LF",'E11 - 2013 09 Final'!$A$46:$P$1775,$J$93,FALSE)</f>
        <v>0.62849999999999995</v>
      </c>
      <c r="K116" s="322">
        <f>VLOOKUP($A116&amp;"NCP LF",'E11 - 2013 09 Final'!$A$46:$P$1775,$K$93,FALSE)</f>
        <v>0.61599999999999999</v>
      </c>
      <c r="L116" s="322">
        <f>VLOOKUP($A116&amp;"NCP LF",'E11 - 2013 09 Final'!$A$46:$P$1775,$L$93,FALSE)</f>
        <v>0.55179999999999996</v>
      </c>
      <c r="M116" s="322">
        <f>VLOOKUP($A116&amp;"NCP LF",'E11 - 2013 09 Final'!$A$46:$P$1775,$M$93,FALSE)</f>
        <v>0.6472</v>
      </c>
      <c r="N116" s="322">
        <f>VLOOKUP($A116&amp;"NCP LF",'E11 - 2013 09 Final'!$A$46:$P$1775,$N$93,FALSE)</f>
        <v>0.61660000000000004</v>
      </c>
      <c r="O116" s="117"/>
      <c r="P116" s="323"/>
    </row>
    <row r="117" spans="1:16">
      <c r="A117" t="s">
        <v>245</v>
      </c>
      <c r="B117" t="s">
        <v>980</v>
      </c>
      <c r="C117" s="322">
        <f>VLOOKUP($A117&amp;"NCP LF",'E11 - 2013 09 Final'!$A$46:$P$1775,$C$93,FALSE)</f>
        <v>0.71289999999999998</v>
      </c>
      <c r="D117" s="322">
        <f>VLOOKUP($A117&amp;"NCP LF",'E11 - 2013 09 Final'!$A$46:$P$1775,$D$93,FALSE)</f>
        <v>0.66279999999999994</v>
      </c>
      <c r="E117" s="322">
        <f>VLOOKUP($A117&amp;"NCP LF",'E11 - 2013 09 Final'!$A$46:$P$1775,$E$93,FALSE)</f>
        <v>0.56669999999999998</v>
      </c>
      <c r="F117" s="322">
        <f>VLOOKUP($A117&amp;"NCP LF",'E11 - 2013 09 Final'!$A$46:$P$1775,$F$93,FALSE)</f>
        <v>0.67820000000000003</v>
      </c>
      <c r="G117" s="322">
        <f>VLOOKUP($A117&amp;"NCP LF",'E11 - 2013 09 Final'!$A$46:$P$1775,$G$93,FALSE)</f>
        <v>0.62029999999999996</v>
      </c>
      <c r="H117" s="322">
        <f>VLOOKUP($A117&amp;"NCP LF",'E11 - 2013 09 Final'!$A$46:$P$1775,$H$93,FALSE)</f>
        <v>0.70389999999999997</v>
      </c>
      <c r="I117" s="322">
        <f>VLOOKUP($A117&amp;"NCP LF",'E11 - 2013 09 Final'!$A$46:$P$1775,$I$93,FALSE)</f>
        <v>0.68620000000000003</v>
      </c>
      <c r="J117" s="322">
        <f>VLOOKUP($A117&amp;"NCP LF",'E11 - 2013 09 Final'!$A$46:$P$1775,$J$93,FALSE)</f>
        <v>0.7298</v>
      </c>
      <c r="K117" s="322">
        <f>VLOOKUP($A117&amp;"NCP LF",'E11 - 2013 09 Final'!$A$46:$P$1775,$K$93,FALSE)</f>
        <v>0.67459999999999998</v>
      </c>
      <c r="L117" s="322">
        <f>VLOOKUP($A117&amp;"NCP LF",'E11 - 2013 09 Final'!$A$46:$P$1775,$L$93,FALSE)</f>
        <v>0.68469999999999998</v>
      </c>
      <c r="M117" s="322">
        <f>VLOOKUP($A117&amp;"NCP LF",'E11 - 2013 09 Final'!$A$46:$P$1775,$M$93,FALSE)</f>
        <v>0.67469999999999997</v>
      </c>
      <c r="N117" s="322">
        <f>VLOOKUP($A117&amp;"NCP LF",'E11 - 2013 09 Final'!$A$46:$P$1775,$N$93,FALSE)</f>
        <v>0.67430000000000001</v>
      </c>
      <c r="O117" s="117"/>
      <c r="P117" s="323"/>
    </row>
    <row r="118" spans="1:16">
      <c r="A118" t="s">
        <v>242</v>
      </c>
      <c r="B118" t="s">
        <v>488</v>
      </c>
      <c r="C118" s="322">
        <f>VLOOKUP($A118&amp;"NCP LF",'E11 - 2013 09 Final'!$A$46:$P$1775,$C$93,FALSE)</f>
        <v>0.48120000000000002</v>
      </c>
      <c r="D118" s="322">
        <f>VLOOKUP($A118&amp;"NCP LF",'E11 - 2013 09 Final'!$A$46:$P$1775,$D$93,FALSE)</f>
        <v>0.51639999999999997</v>
      </c>
      <c r="E118" s="322">
        <f>VLOOKUP($A118&amp;"NCP LF",'E11 - 2013 09 Final'!$A$46:$P$1775,$E$93,FALSE)</f>
        <v>0.51139999999999997</v>
      </c>
      <c r="F118" s="322">
        <f>VLOOKUP($A118&amp;"NCP LF",'E11 - 2013 09 Final'!$A$46:$P$1775,$F$93,FALSE)</f>
        <v>0.53190000000000004</v>
      </c>
      <c r="G118" s="322">
        <f>VLOOKUP($A118&amp;"NCP LF",'E11 - 2013 09 Final'!$A$46:$P$1775,$G$93,FALSE)</f>
        <v>0.6008</v>
      </c>
      <c r="H118" s="322">
        <f>VLOOKUP($A118&amp;"NCP LF",'E11 - 2013 09 Final'!$A$46:$P$1775,$H$93,FALSE)</f>
        <v>0</v>
      </c>
      <c r="I118" s="322">
        <f>VLOOKUP($A118&amp;"NCP LF",'E11 - 2013 09 Final'!$A$46:$P$1775,$I$93,FALSE)</f>
        <v>0</v>
      </c>
      <c r="J118" s="322">
        <f>VLOOKUP($A118&amp;"NCP LF",'E11 - 2013 09 Final'!$A$46:$P$1775,$J$93,FALSE)</f>
        <v>0</v>
      </c>
      <c r="K118" s="322">
        <f>VLOOKUP($A118&amp;"NCP LF",'E11 - 2013 09 Final'!$A$46:$P$1775,$K$93,FALSE)</f>
        <v>0</v>
      </c>
      <c r="L118" s="322">
        <f>VLOOKUP($A118&amp;"NCP LF",'E11 - 2013 09 Final'!$A$46:$P$1775,$L$93,FALSE)</f>
        <v>0</v>
      </c>
      <c r="M118" s="322">
        <f>VLOOKUP($A118&amp;"NCP LF",'E11 - 2013 09 Final'!$A$46:$P$1775,$M$93,FALSE)</f>
        <v>0</v>
      </c>
      <c r="N118" s="322">
        <f>VLOOKUP($A118&amp;"NCP LF",'E11 - 2013 09 Final'!$A$46:$P$1775,$N$93,FALSE)</f>
        <v>0</v>
      </c>
      <c r="O118" s="117"/>
      <c r="P118" s="323"/>
    </row>
    <row r="119" spans="1:16">
      <c r="A119" t="s">
        <v>658</v>
      </c>
      <c r="B119" t="s">
        <v>981</v>
      </c>
      <c r="C119" s="322">
        <f>VLOOKUP($A119&amp;"NCP LF",'E11 - 2013 09 Final'!$A$46:$P$1775,$C$93,FALSE)</f>
        <v>0.69810000000000005</v>
      </c>
      <c r="D119" s="322">
        <f>VLOOKUP($A119&amp;"NCP LF",'E11 - 2013 09 Final'!$A$46:$P$1775,$D$93,FALSE)</f>
        <v>0.64949999999999997</v>
      </c>
      <c r="E119" s="322">
        <f>VLOOKUP($A119&amp;"NCP LF",'E11 - 2013 09 Final'!$A$46:$P$1775,$E$93,FALSE)</f>
        <v>0.6361</v>
      </c>
      <c r="F119" s="322">
        <f>VLOOKUP($A119&amp;"NCP LF",'E11 - 2013 09 Final'!$A$46:$P$1775,$F$93,FALSE)</f>
        <v>0.62980000000000003</v>
      </c>
      <c r="G119" s="322">
        <f>VLOOKUP($A119&amp;"NCP LF",'E11 - 2013 09 Final'!$A$46:$P$1775,$G$93,FALSE)</f>
        <v>0.61709999999999998</v>
      </c>
      <c r="H119" s="322">
        <f>VLOOKUP($A119&amp;"NCP LF",'E11 - 2013 09 Final'!$A$46:$P$1775,$H$93,FALSE)</f>
        <v>0.64339999999999997</v>
      </c>
      <c r="I119" s="322">
        <f>VLOOKUP($A119&amp;"NCP LF",'E11 - 2013 09 Final'!$A$46:$P$1775,$I$93,FALSE)</f>
        <v>0.6472</v>
      </c>
      <c r="J119" s="322">
        <f>VLOOKUP($A119&amp;"NCP LF",'E11 - 2013 09 Final'!$A$46:$P$1775,$J$93,FALSE)</f>
        <v>0.66</v>
      </c>
      <c r="K119" s="322">
        <f>VLOOKUP($A119&amp;"NCP LF",'E11 - 2013 09 Final'!$A$46:$P$1775,$K$93,FALSE)</f>
        <v>0.6411</v>
      </c>
      <c r="L119" s="322">
        <f>VLOOKUP($A119&amp;"NCP LF",'E11 - 2013 09 Final'!$A$46:$P$1775,$L$93,FALSE)</f>
        <v>0.64659999999999995</v>
      </c>
      <c r="M119" s="322">
        <f>VLOOKUP($A119&amp;"NCP LF",'E11 - 2013 09 Final'!$A$46:$P$1775,$M$93,FALSE)</f>
        <v>0.64890000000000003</v>
      </c>
      <c r="N119" s="322">
        <f>VLOOKUP($A119&amp;"NCP LF",'E11 - 2013 09 Final'!$A$46:$P$1775,$N$93,FALSE)</f>
        <v>0.67249999999999999</v>
      </c>
      <c r="O119" s="117"/>
      <c r="P119" s="323"/>
    </row>
    <row r="120" spans="1:16">
      <c r="A120" t="s">
        <v>7</v>
      </c>
      <c r="B120" t="s">
        <v>984</v>
      </c>
      <c r="C120" s="322">
        <f>VLOOKUP($A120&amp;"NCP LF",'E11 - 2013 09 Final'!$A$46:$P$1775,$C$93,FALSE)</f>
        <v>0.67549999999999999</v>
      </c>
      <c r="D120" s="322">
        <f>VLOOKUP($A120&amp;"NCP LF",'E11 - 2013 09 Final'!$A$46:$P$1775,$D$93,FALSE)</f>
        <v>0.64790000000000003</v>
      </c>
      <c r="E120" s="322">
        <f>VLOOKUP($A120&amp;"NCP LF",'E11 - 2013 09 Final'!$A$46:$P$1775,$E$93,FALSE)</f>
        <v>0.54790000000000005</v>
      </c>
      <c r="F120" s="322">
        <f>VLOOKUP($A120&amp;"NCP LF",'E11 - 2013 09 Final'!$A$46:$P$1775,$F$93,FALSE)</f>
        <v>0.80030000000000001</v>
      </c>
      <c r="G120" s="322">
        <f>VLOOKUP($A120&amp;"NCP LF",'E11 - 2013 09 Final'!$A$46:$P$1775,$G$93,FALSE)</f>
        <v>0.73540000000000005</v>
      </c>
      <c r="H120" s="322">
        <f>VLOOKUP($A120&amp;"NCP LF",'E11 - 2013 09 Final'!$A$46:$P$1775,$H$93,FALSE)</f>
        <v>0.75849999999999995</v>
      </c>
      <c r="I120" s="322">
        <f>VLOOKUP($A120&amp;"NCP LF",'E11 - 2013 09 Final'!$A$46:$P$1775,$I$93,FALSE)</f>
        <v>0.68859999999999999</v>
      </c>
      <c r="J120" s="322">
        <f>VLOOKUP($A120&amp;"NCP LF",'E11 - 2013 09 Final'!$A$46:$P$1775,$J$93,FALSE)</f>
        <v>0.74180000000000001</v>
      </c>
      <c r="K120" s="322">
        <f>VLOOKUP($A120&amp;"NCP LF",'E11 - 2013 09 Final'!$A$46:$P$1775,$K$93,FALSE)</f>
        <v>0.77590000000000003</v>
      </c>
      <c r="L120" s="322">
        <f>VLOOKUP($A120&amp;"NCP LF",'E11 - 2013 09 Final'!$A$46:$P$1775,$L$93,FALSE)</f>
        <v>0.67720000000000002</v>
      </c>
      <c r="M120" s="322">
        <f>VLOOKUP($A120&amp;"NCP LF",'E11 - 2013 09 Final'!$A$46:$P$1775,$M$93,FALSE)</f>
        <v>0.60740000000000005</v>
      </c>
      <c r="N120" s="322">
        <f>VLOOKUP($A120&amp;"NCP LF",'E11 - 2013 09 Final'!$A$46:$P$1775,$N$93,FALSE)</f>
        <v>0</v>
      </c>
      <c r="O120" s="117"/>
      <c r="P120" s="323"/>
    </row>
    <row r="121" spans="1:16">
      <c r="A121" t="s">
        <v>721</v>
      </c>
      <c r="B121" t="s">
        <v>721</v>
      </c>
      <c r="C121" s="322">
        <f>VLOOKUP($A121&amp;"NCP LF",'E11 - 2013 09 Final'!$A$46:$P$1775,$C$93,FALSE)</f>
        <v>0.66449999999999998</v>
      </c>
      <c r="D121" s="322">
        <f>VLOOKUP($A121&amp;"NCP LF",'E11 - 2013 09 Final'!$A$46:$P$1775,$D$93,FALSE)</f>
        <v>0.57809999999999995</v>
      </c>
      <c r="E121" s="322">
        <f>VLOOKUP($A121&amp;"NCP LF",'E11 - 2013 09 Final'!$A$46:$P$1775,$E$93,FALSE)</f>
        <v>0.53439999999999999</v>
      </c>
      <c r="F121" s="322">
        <f>VLOOKUP($A121&amp;"NCP LF",'E11 - 2013 09 Final'!$A$46:$P$1775,$F$93,FALSE)</f>
        <v>0.60170000000000001</v>
      </c>
      <c r="G121" s="322">
        <f>VLOOKUP($A121&amp;"NCP LF",'E11 - 2013 09 Final'!$A$46:$P$1775,$G$93,FALSE)</f>
        <v>0.58879999999999999</v>
      </c>
      <c r="H121" s="322">
        <f>VLOOKUP($A121&amp;"NCP LF",'E11 - 2013 09 Final'!$A$46:$P$1775,$H$93,FALSE)</f>
        <v>0.60289999999999999</v>
      </c>
      <c r="I121" s="322">
        <f>VLOOKUP($A121&amp;"NCP LF",'E11 - 2013 09 Final'!$A$46:$P$1775,$I$93,FALSE)</f>
        <v>0.61029999999999995</v>
      </c>
      <c r="J121" s="322">
        <f>VLOOKUP($A121&amp;"NCP LF",'E11 - 2013 09 Final'!$A$46:$P$1775,$J$93,FALSE)</f>
        <v>0.63619999999999999</v>
      </c>
      <c r="K121" s="322">
        <f>VLOOKUP($A121&amp;"NCP LF",'E11 - 2013 09 Final'!$A$46:$P$1775,$K$93,FALSE)</f>
        <v>0.61160000000000003</v>
      </c>
      <c r="L121" s="322">
        <f>VLOOKUP($A121&amp;"NCP LF",'E11 - 2013 09 Final'!$A$46:$P$1775,$L$93,FALSE)</f>
        <v>0.62090000000000001</v>
      </c>
      <c r="M121" s="322">
        <f>VLOOKUP($A121&amp;"NCP LF",'E11 - 2013 09 Final'!$A$46:$P$1775,$M$93,FALSE)</f>
        <v>0.6048</v>
      </c>
      <c r="N121" s="322">
        <f>VLOOKUP($A121&amp;"NCP LF",'E11 - 2013 09 Final'!$A$46:$P$1775,$N$93,FALSE)</f>
        <v>0.65169999999999995</v>
      </c>
      <c r="O121" s="117"/>
      <c r="P121" s="323"/>
    </row>
    <row r="131" spans="1:16" ht="17.399999999999999">
      <c r="B131" s="474" t="str">
        <f>+MANUAL!$B$7 &amp;" as Calculated by LodeStar Except as Noted"</f>
        <v>2014 as Calculated by LodeStar Except as Noted</v>
      </c>
      <c r="C131" s="474"/>
      <c r="D131" s="474"/>
      <c r="E131" s="474"/>
      <c r="F131" s="474"/>
      <c r="G131" s="474"/>
      <c r="H131" s="474"/>
      <c r="I131" s="474"/>
      <c r="J131" s="474"/>
      <c r="K131" s="474"/>
      <c r="L131" s="474"/>
      <c r="M131" s="474"/>
      <c r="N131" s="474"/>
      <c r="O131" s="474"/>
      <c r="P131" s="474"/>
    </row>
    <row r="132" spans="1:16" ht="13.8" thickBot="1">
      <c r="B132" s="309"/>
      <c r="C132" s="309"/>
      <c r="D132" s="309"/>
      <c r="E132" s="309"/>
      <c r="F132" s="309"/>
      <c r="G132" s="309"/>
      <c r="H132" s="309"/>
      <c r="I132" s="309"/>
      <c r="J132" s="309"/>
      <c r="K132" s="309"/>
      <c r="L132" s="309"/>
      <c r="M132" s="309"/>
      <c r="N132" s="309"/>
      <c r="O132" s="309"/>
      <c r="P132" s="309"/>
    </row>
    <row r="133" spans="1:16">
      <c r="C133" s="14"/>
      <c r="D133" s="15"/>
      <c r="E133" s="16"/>
      <c r="F133" s="17"/>
      <c r="G133" s="18"/>
      <c r="H133" s="19"/>
      <c r="I133" s="20"/>
      <c r="J133" s="21"/>
      <c r="K133" s="22"/>
      <c r="L133" s="23"/>
      <c r="M133" s="24"/>
      <c r="N133" s="326"/>
      <c r="O133" s="110"/>
      <c r="P133" s="314"/>
    </row>
    <row r="134" spans="1:16" ht="13.8" thickBot="1">
      <c r="C134" s="28" t="s">
        <v>70</v>
      </c>
      <c r="D134" s="29" t="s">
        <v>71</v>
      </c>
      <c r="E134" s="30" t="s">
        <v>72</v>
      </c>
      <c r="F134" s="31" t="s">
        <v>73</v>
      </c>
      <c r="G134" s="32" t="s">
        <v>74</v>
      </c>
      <c r="H134" s="33" t="s">
        <v>75</v>
      </c>
      <c r="I134" s="34" t="s">
        <v>76</v>
      </c>
      <c r="J134" s="35" t="s">
        <v>77</v>
      </c>
      <c r="K134" s="36" t="s">
        <v>78</v>
      </c>
      <c r="L134" s="37" t="s">
        <v>79</v>
      </c>
      <c r="M134" s="38" t="s">
        <v>80</v>
      </c>
      <c r="N134" s="327" t="s">
        <v>81</v>
      </c>
      <c r="O134" s="314"/>
      <c r="P134" s="314"/>
    </row>
    <row r="135" spans="1:16" hidden="1">
      <c r="C135">
        <v>4</v>
      </c>
      <c r="D135">
        <f>C135+1</f>
        <v>5</v>
      </c>
      <c r="E135">
        <f t="shared" ref="E135:N135" si="10">D135+1</f>
        <v>6</v>
      </c>
      <c r="F135">
        <f t="shared" si="10"/>
        <v>7</v>
      </c>
      <c r="G135">
        <f t="shared" si="10"/>
        <v>8</v>
      </c>
      <c r="H135">
        <f t="shared" si="10"/>
        <v>9</v>
      </c>
      <c r="I135">
        <f t="shared" si="10"/>
        <v>10</v>
      </c>
      <c r="J135">
        <f t="shared" si="10"/>
        <v>11</v>
      </c>
      <c r="K135">
        <f t="shared" si="10"/>
        <v>12</v>
      </c>
      <c r="L135">
        <f t="shared" si="10"/>
        <v>13</v>
      </c>
      <c r="M135">
        <f t="shared" si="10"/>
        <v>14</v>
      </c>
      <c r="N135">
        <f t="shared" si="10"/>
        <v>15</v>
      </c>
      <c r="O135" s="314"/>
      <c r="P135" s="314"/>
    </row>
    <row r="136" spans="1:16">
      <c r="O136" s="110"/>
      <c r="P136" s="110"/>
    </row>
    <row r="137" spans="1:16">
      <c r="B137" s="42" t="s">
        <v>83</v>
      </c>
      <c r="O137" s="110"/>
      <c r="P137" s="110"/>
    </row>
    <row r="138" spans="1:16">
      <c r="A138" t="s">
        <v>122</v>
      </c>
      <c r="B138" s="43" t="s">
        <v>84</v>
      </c>
      <c r="C138" s="322">
        <f>VLOOKUP($A138&amp;"NCP LF",'E11 - 2014 09 Final'!$A$46:$P$1704,$C$135,FALSE)</f>
        <v>0.69879999999999998</v>
      </c>
      <c r="D138" s="322">
        <f>VLOOKUP($A138&amp;"NCP LF",'E11 - 2014 09 Final'!$A$46:$P$1704,$D$135,FALSE)</f>
        <v>0.71299999999999997</v>
      </c>
      <c r="E138" s="322">
        <f>VLOOKUP($A138&amp;"NCP LF",'E11 - 2014 09 Final'!$A$46:$P$1704,$E$135,FALSE)</f>
        <v>0.70399999999999996</v>
      </c>
      <c r="F138" s="322">
        <f>VLOOKUP($A138&amp;"NCP LF",'E11 - 2014 09 Final'!$A$46:$P$1704,$F$135,FALSE)</f>
        <v>0.70979999999999999</v>
      </c>
      <c r="G138" s="322">
        <f>VLOOKUP($A138&amp;"NCP LF",'E11 - 2014 09 Final'!$A$46:$P$1704,$G$135,FALSE)</f>
        <v>0.71589999999999998</v>
      </c>
      <c r="H138" s="322">
        <f>VLOOKUP($A138&amp;"NCP LF",'E11 - 2014 09 Final'!$A$46:$P$1704,$H$135,FALSE)</f>
        <v>0.71960000000000002</v>
      </c>
      <c r="I138" s="322">
        <f>VLOOKUP($A138&amp;"NCP LF",'E11 - 2014 09 Final'!$A$46:$P$1704,$I$135,FALSE)</f>
        <v>0.72750000000000004</v>
      </c>
      <c r="J138" s="322">
        <f>VLOOKUP($A138&amp;"NCP LF",'E11 - 2014 09 Final'!$A$46:$P$1704,$J$135,FALSE)</f>
        <v>0.72960000000000003</v>
      </c>
      <c r="K138" s="322">
        <f>VLOOKUP($A138&amp;"NCP LF",'E11 - 2014 09 Final'!$A$46:$P$1704,$K$135,FALSE)</f>
        <v>0.72950000000000004</v>
      </c>
      <c r="L138" s="322">
        <f>VLOOKUP($A138&amp;"NCP LF",'E11 - 2014 09 Final'!$A$46:$P$1704,$L$135,FALSE)</f>
        <v>0.70930000000000004</v>
      </c>
      <c r="M138" s="322">
        <f>VLOOKUP($A138&amp;"NCP LF",'E11 - 2014 09 Final'!$A$46:$P$1704,$M$135,FALSE)</f>
        <v>0.67320000000000002</v>
      </c>
      <c r="N138" s="322">
        <f>VLOOKUP($A138&amp;"NCP LF",'E11 - 2014 09 Final'!$A$46:$P$1704,$N$135,FALSE)</f>
        <v>0.69389999999999996</v>
      </c>
      <c r="O138" s="117"/>
      <c r="P138" s="323"/>
    </row>
    <row r="139" spans="1:16">
      <c r="A139" t="s">
        <v>177</v>
      </c>
      <c r="B139" s="43" t="s">
        <v>85</v>
      </c>
      <c r="C139" s="322">
        <f>VLOOKUP($A139&amp;"NCP LF",'E11 - 2014 09 Final'!$A$46:$P$1704,$C$135,FALSE)</f>
        <v>0.68520000000000003</v>
      </c>
      <c r="D139" s="322">
        <f>VLOOKUP($A139&amp;"NCP LF",'E11 - 2014 09 Final'!$A$46:$P$1704,$D$135,FALSE)</f>
        <v>0.69630000000000003</v>
      </c>
      <c r="E139" s="322">
        <f>VLOOKUP($A139&amp;"NCP LF",'E11 - 2014 09 Final'!$A$46:$P$1704,$E$135,FALSE)</f>
        <v>0.69579999999999997</v>
      </c>
      <c r="F139" s="322">
        <f>VLOOKUP($A139&amp;"NCP LF",'E11 - 2014 09 Final'!$A$46:$P$1704,$F$135,FALSE)</f>
        <v>0.6946</v>
      </c>
      <c r="G139" s="322">
        <f>VLOOKUP($A139&amp;"NCP LF",'E11 - 2014 09 Final'!$A$46:$P$1704,$G$135,FALSE)</f>
        <v>0.64029999999999998</v>
      </c>
      <c r="H139" s="322">
        <f>VLOOKUP($A139&amp;"NCP LF",'E11 - 2014 09 Final'!$A$46:$P$1704,$H$135,FALSE)</f>
        <v>0.63009999999999999</v>
      </c>
      <c r="I139" s="322">
        <f>VLOOKUP($A139&amp;"NCP LF",'E11 - 2014 09 Final'!$A$46:$P$1704,$I$135,FALSE)</f>
        <v>0.64190000000000003</v>
      </c>
      <c r="J139" s="322">
        <f>VLOOKUP($A139&amp;"NCP LF",'E11 - 2014 09 Final'!$A$46:$P$1704,$J$135,FALSE)</f>
        <v>0.65049999999999997</v>
      </c>
      <c r="K139" s="322">
        <f>VLOOKUP($A139&amp;"NCP LF",'E11 - 2014 09 Final'!$A$46:$P$1704,$K$135,FALSE)</f>
        <v>0.64629999999999999</v>
      </c>
      <c r="L139" s="322">
        <f>VLOOKUP($A139&amp;"NCP LF",'E11 - 2014 09 Final'!$A$46:$P$1704,$L$135,FALSE)</f>
        <v>0.64680000000000004</v>
      </c>
      <c r="M139" s="322">
        <f>VLOOKUP($A139&amp;"NCP LF",'E11 - 2014 09 Final'!$A$46:$P$1704,$M$135,FALSE)</f>
        <v>0.61980000000000002</v>
      </c>
      <c r="N139" s="322">
        <f>VLOOKUP($A139&amp;"NCP LF",'E11 - 2014 09 Final'!$A$46:$P$1704,$N$135,FALSE)</f>
        <v>0.63170000000000004</v>
      </c>
      <c r="O139" s="117"/>
      <c r="P139" s="323"/>
    </row>
    <row r="140" spans="1:16">
      <c r="A140" t="s">
        <v>185</v>
      </c>
      <c r="B140" s="43" t="s">
        <v>50</v>
      </c>
      <c r="C140" s="322">
        <f>VLOOKUP($A140&amp;"NCP LF",'E11 - 2014 09 Final'!$A$46:$P$1704,$C$135,FALSE)</f>
        <v>0.75009999999999999</v>
      </c>
      <c r="D140" s="322">
        <f>VLOOKUP($A140&amp;"NCP LF",'E11 - 2014 09 Final'!$A$46:$P$1704,$D$135,FALSE)</f>
        <v>0.71099999999999997</v>
      </c>
      <c r="E140" s="322">
        <f>VLOOKUP($A140&amp;"NCP LF",'E11 - 2014 09 Final'!$A$46:$P$1704,$E$135,FALSE)</f>
        <v>0.73629999999999995</v>
      </c>
      <c r="F140" s="322">
        <f>VLOOKUP($A140&amp;"NCP LF",'E11 - 2014 09 Final'!$A$46:$P$1704,$F$135,FALSE)</f>
        <v>0.73980000000000001</v>
      </c>
      <c r="G140" s="322">
        <f>VLOOKUP($A140&amp;"NCP LF",'E11 - 2014 09 Final'!$A$46:$P$1704,$G$135,FALSE)</f>
        <v>0.76370000000000005</v>
      </c>
      <c r="H140" s="322">
        <f>VLOOKUP($A140&amp;"NCP LF",'E11 - 2014 09 Final'!$A$46:$P$1704,$H$135,FALSE)</f>
        <v>0.70699999999999996</v>
      </c>
      <c r="I140" s="322">
        <f>VLOOKUP($A140&amp;"NCP LF",'E11 - 2014 09 Final'!$A$46:$P$1704,$I$135,FALSE)</f>
        <v>0.75309999999999999</v>
      </c>
      <c r="J140" s="322">
        <f>VLOOKUP($A140&amp;"NCP LF",'E11 - 2014 09 Final'!$A$46:$P$1704,$J$135,FALSE)</f>
        <v>0.76459999999999995</v>
      </c>
      <c r="K140" s="322">
        <f>VLOOKUP($A140&amp;"NCP LF",'E11 - 2014 09 Final'!$A$46:$P$1704,$K$135,FALSE)</f>
        <v>0.73780000000000001</v>
      </c>
      <c r="L140" s="322">
        <f>VLOOKUP($A140&amp;"NCP LF",'E11 - 2014 09 Final'!$A$46:$P$1704,$L$135,FALSE)</f>
        <v>0.74009999999999998</v>
      </c>
      <c r="M140" s="322">
        <f>VLOOKUP($A140&amp;"NCP LF",'E11 - 2014 09 Final'!$A$46:$P$1704,$M$135,FALSE)</f>
        <v>0.71840000000000004</v>
      </c>
      <c r="N140" s="322">
        <f>VLOOKUP($A140&amp;"NCP LF",'E11 - 2014 09 Final'!$A$46:$P$1704,$N$135,FALSE)</f>
        <v>0.76780000000000004</v>
      </c>
      <c r="O140" s="117"/>
      <c r="P140" s="323"/>
    </row>
    <row r="141" spans="1:16">
      <c r="A141" t="s">
        <v>629</v>
      </c>
      <c r="B141" s="43" t="s">
        <v>49</v>
      </c>
      <c r="C141" s="322">
        <f>VLOOKUP($A141&amp;"NCP LF",'E11 - 2014 09 Final'!$A$46:$P$1704,$C$135,FALSE)</f>
        <v>0.2959</v>
      </c>
      <c r="D141" s="322">
        <f>VLOOKUP($A141&amp;"NCP LF",'E11 - 2014 09 Final'!$A$46:$P$1704,$D$135,FALSE)</f>
        <v>0.3296</v>
      </c>
      <c r="E141" s="322">
        <f>VLOOKUP($A141&amp;"NCP LF",'E11 - 2014 09 Final'!$A$46:$P$1704,$E$135,FALSE)</f>
        <v>0.3276</v>
      </c>
      <c r="F141" s="322">
        <f>VLOOKUP($A141&amp;"NCP LF",'E11 - 2014 09 Final'!$A$46:$P$1704,$F$135,FALSE)</f>
        <v>0.34160000000000001</v>
      </c>
      <c r="G141" s="322">
        <f>VLOOKUP($A141&amp;"NCP LF",'E11 - 2014 09 Final'!$A$46:$P$1704,$G$135,FALSE)</f>
        <v>0.3589</v>
      </c>
      <c r="H141" s="322">
        <f>VLOOKUP($A141&amp;"NCP LF",'E11 - 2014 09 Final'!$A$46:$P$1704,$H$135,FALSE)</f>
        <v>0.35060000000000002</v>
      </c>
      <c r="I141" s="322">
        <f>VLOOKUP($A141&amp;"NCP LF",'E11 - 2014 09 Final'!$A$46:$P$1704,$I$135,FALSE)</f>
        <v>0.37309999999999999</v>
      </c>
      <c r="J141" s="322">
        <f>VLOOKUP($A141&amp;"NCP LF",'E11 - 2014 09 Final'!$A$46:$P$1704,$J$135,FALSE)</f>
        <v>0.3715</v>
      </c>
      <c r="K141" s="322">
        <f>VLOOKUP($A141&amp;"NCP LF",'E11 - 2014 09 Final'!$A$46:$P$1704,$K$135,FALSE)</f>
        <v>0.3639</v>
      </c>
      <c r="L141" s="322">
        <f>VLOOKUP($A141&amp;"NCP LF",'E11 - 2014 09 Final'!$A$46:$P$1704,$L$135,FALSE)</f>
        <v>0.34599999999999997</v>
      </c>
      <c r="M141" s="322">
        <f>VLOOKUP($A141&amp;"NCP LF",'E11 - 2014 09 Final'!$A$46:$P$1704,$M$135,FALSE)</f>
        <v>0.30270000000000002</v>
      </c>
      <c r="N141" s="322">
        <f>VLOOKUP($A141&amp;"NCP LF",'E11 - 2014 09 Final'!$A$46:$P$1704,$N$135,FALSE)</f>
        <v>0.30230000000000001</v>
      </c>
      <c r="O141" s="117"/>
      <c r="P141" s="323"/>
    </row>
    <row r="142" spans="1:16">
      <c r="A142" t="s">
        <v>637</v>
      </c>
      <c r="B142" s="46" t="s">
        <v>325</v>
      </c>
      <c r="C142" s="322">
        <f>VLOOKUP($A142&amp;"NCP LF",'E11 - 2014 09 Final'!$A$46:$P$1704,$C$135,FALSE)</f>
        <v>0.90959999999999996</v>
      </c>
      <c r="D142" s="322">
        <f>VLOOKUP($A142&amp;"NCP LF",'E11 - 2014 09 Final'!$A$46:$P$1704,$D$135,FALSE)</f>
        <v>0.93340000000000001</v>
      </c>
      <c r="E142" s="322">
        <f>VLOOKUP($A142&amp;"NCP LF",'E11 - 2014 09 Final'!$A$46:$P$1704,$E$135,FALSE)</f>
        <v>0.93959999999999999</v>
      </c>
      <c r="F142" s="322">
        <f>VLOOKUP($A142&amp;"NCP LF",'E11 - 2014 09 Final'!$A$46:$P$1704,$F$135,FALSE)</f>
        <v>0.95469999999999999</v>
      </c>
      <c r="G142" s="322">
        <f>VLOOKUP($A142&amp;"NCP LF",'E11 - 2014 09 Final'!$A$46:$P$1704,$G$135,FALSE)</f>
        <v>0.96799999999999997</v>
      </c>
      <c r="H142" s="322">
        <f>VLOOKUP($A142&amp;"NCP LF",'E11 - 2014 09 Final'!$A$46:$P$1704,$H$135,FALSE)</f>
        <v>0.90920000000000001</v>
      </c>
      <c r="I142" s="322">
        <f>VLOOKUP($A142&amp;"NCP LF",'E11 - 2014 09 Final'!$A$46:$P$1704,$I$135,FALSE)</f>
        <v>0.94930000000000003</v>
      </c>
      <c r="J142" s="322">
        <f>VLOOKUP($A142&amp;"NCP LF",'E11 - 2014 09 Final'!$A$46:$P$1704,$J$135,FALSE)</f>
        <v>0.90859999999999996</v>
      </c>
      <c r="K142" s="322">
        <f>VLOOKUP($A142&amp;"NCP LF",'E11 - 2014 09 Final'!$A$46:$P$1704,$K$135,FALSE)</f>
        <v>0.89959999999999996</v>
      </c>
      <c r="L142" s="322">
        <f>VLOOKUP($A142&amp;"NCP LF",'E11 - 2014 09 Final'!$A$46:$P$1704,$L$135,FALSE)</f>
        <v>0.87150000000000005</v>
      </c>
      <c r="M142" s="322">
        <f>VLOOKUP($A142&amp;"NCP LF",'E11 - 2014 09 Final'!$A$46:$P$1704,$M$135,FALSE)</f>
        <v>0.93989999999999996</v>
      </c>
      <c r="N142" s="322">
        <f>VLOOKUP($A142&amp;"NCP LF",'E11 - 2014 09 Final'!$A$46:$P$1704,$N$135,FALSE)</f>
        <v>0.88700000000000001</v>
      </c>
      <c r="O142" s="117"/>
      <c r="P142" s="323"/>
    </row>
    <row r="143" spans="1:16">
      <c r="A143" t="s">
        <v>648</v>
      </c>
      <c r="B143" s="43" t="s">
        <v>67</v>
      </c>
      <c r="C143" s="322">
        <f>VLOOKUP($A143&amp;"NCP LF",'E11 - 2014 09 Final'!$A$46:$P$1704,$C$135,FALSE)</f>
        <v>0.42809999999999998</v>
      </c>
      <c r="D143" s="322">
        <f>VLOOKUP($A143&amp;"NCP LF",'E11 - 2014 09 Final'!$A$46:$P$1704,$D$135,FALSE)</f>
        <v>0.46089999999999998</v>
      </c>
      <c r="E143" s="322">
        <f>VLOOKUP($A143&amp;"NCP LF",'E11 - 2014 09 Final'!$A$46:$P$1704,$E$135,FALSE)</f>
        <v>0.46060000000000001</v>
      </c>
      <c r="F143" s="322">
        <f>VLOOKUP($A143&amp;"NCP LF",'E11 - 2014 09 Final'!$A$46:$P$1704,$F$135,FALSE)</f>
        <v>0.46939999999999998</v>
      </c>
      <c r="G143" s="322">
        <f>VLOOKUP($A143&amp;"NCP LF",'E11 - 2014 09 Final'!$A$46:$P$1704,$G$135,FALSE)</f>
        <v>0.49809999999999999</v>
      </c>
      <c r="H143" s="322">
        <f>VLOOKUP($A143&amp;"NCP LF",'E11 - 2014 09 Final'!$A$46:$P$1704,$H$135,FALSE)</f>
        <v>0.50160000000000005</v>
      </c>
      <c r="I143" s="322">
        <f>VLOOKUP($A143&amp;"NCP LF",'E11 - 2014 09 Final'!$A$46:$P$1704,$I$135,FALSE)</f>
        <v>0.51039999999999996</v>
      </c>
      <c r="J143" s="322">
        <f>VLOOKUP($A143&amp;"NCP LF",'E11 - 2014 09 Final'!$A$46:$P$1704,$J$135,FALSE)</f>
        <v>0.52200000000000002</v>
      </c>
      <c r="K143" s="322">
        <f>VLOOKUP($A143&amp;"NCP LF",'E11 - 2014 09 Final'!$A$46:$P$1704,$K$135,FALSE)</f>
        <v>0.51470000000000005</v>
      </c>
      <c r="L143" s="322">
        <f>VLOOKUP($A143&amp;"NCP LF",'E11 - 2014 09 Final'!$A$46:$P$1704,$L$135,FALSE)</f>
        <v>0.48699999999999999</v>
      </c>
      <c r="M143" s="322">
        <f>VLOOKUP($A143&amp;"NCP LF",'E11 - 2014 09 Final'!$A$46:$P$1704,$M$135,FALSE)</f>
        <v>0.443</v>
      </c>
      <c r="N143" s="322">
        <f>VLOOKUP($A143&amp;"NCP LF",'E11 - 2014 09 Final'!$A$46:$P$1704,$N$135,FALSE)</f>
        <v>0.4662</v>
      </c>
      <c r="O143" s="117"/>
      <c r="P143" s="323"/>
    </row>
    <row r="144" spans="1:16">
      <c r="A144" t="s">
        <v>653</v>
      </c>
      <c r="B144" s="43" t="s">
        <v>68</v>
      </c>
      <c r="C144" s="322">
        <f>VLOOKUP($A144&amp;"NCP LF",'E11 - 2014 09 Final'!$A$46:$P$1704,$C$135,FALSE)</f>
        <v>0.58340000000000003</v>
      </c>
      <c r="D144" s="322">
        <f>VLOOKUP($A144&amp;"NCP LF",'E11 - 2014 09 Final'!$A$46:$P$1704,$D$135,FALSE)</f>
        <v>0.61170000000000002</v>
      </c>
      <c r="E144" s="322">
        <f>VLOOKUP($A144&amp;"NCP LF",'E11 - 2014 09 Final'!$A$46:$P$1704,$E$135,FALSE)</f>
        <v>0.60299999999999998</v>
      </c>
      <c r="F144" s="322">
        <f>VLOOKUP($A144&amp;"NCP LF",'E11 - 2014 09 Final'!$A$46:$P$1704,$F$135,FALSE)</f>
        <v>0.60470000000000002</v>
      </c>
      <c r="G144" s="322">
        <f>VLOOKUP($A144&amp;"NCP LF",'E11 - 2014 09 Final'!$A$46:$P$1704,$G$135,FALSE)</f>
        <v>0.61419999999999997</v>
      </c>
      <c r="H144" s="322">
        <f>VLOOKUP($A144&amp;"NCP LF",'E11 - 2014 09 Final'!$A$46:$P$1704,$H$135,FALSE)</f>
        <v>0.60809999999999997</v>
      </c>
      <c r="I144" s="322">
        <f>VLOOKUP($A144&amp;"NCP LF",'E11 - 2014 09 Final'!$A$46:$P$1704,$I$135,FALSE)</f>
        <v>0.61860000000000004</v>
      </c>
      <c r="J144" s="322">
        <f>VLOOKUP($A144&amp;"NCP LF",'E11 - 2014 09 Final'!$A$46:$P$1704,$J$135,FALSE)</f>
        <v>0.61829999999999996</v>
      </c>
      <c r="K144" s="322">
        <f>VLOOKUP($A144&amp;"NCP LF",'E11 - 2014 09 Final'!$A$46:$P$1704,$K$135,FALSE)</f>
        <v>0.61860000000000004</v>
      </c>
      <c r="L144" s="322">
        <f>VLOOKUP($A144&amp;"NCP LF",'E11 - 2014 09 Final'!$A$46:$P$1704,$L$135,FALSE)</f>
        <v>0.60570000000000002</v>
      </c>
      <c r="M144" s="322">
        <f>VLOOKUP($A144&amp;"NCP LF",'E11 - 2014 09 Final'!$A$46:$P$1704,$M$135,FALSE)</f>
        <v>0.55759999999999998</v>
      </c>
      <c r="N144" s="322">
        <f>VLOOKUP($A144&amp;"NCP LF",'E11 - 2014 09 Final'!$A$46:$P$1704,$N$135,FALSE)</f>
        <v>0.58009999999999995</v>
      </c>
      <c r="O144" s="117"/>
      <c r="P144" s="323"/>
    </row>
    <row r="145" spans="1:16">
      <c r="A145" t="s">
        <v>710</v>
      </c>
      <c r="B145" s="43" t="s">
        <v>69</v>
      </c>
      <c r="C145" s="322">
        <f>VLOOKUP($A145&amp;"NCP LF",'E11 - 2014 09 Final'!$A$46:$P$1704,$C$135,FALSE)</f>
        <v>0.62090000000000001</v>
      </c>
      <c r="D145" s="322">
        <f>VLOOKUP($A145&amp;"NCP LF",'E11 - 2014 09 Final'!$A$46:$P$1704,$D$135,FALSE)</f>
        <v>0.64500000000000002</v>
      </c>
      <c r="E145" s="322">
        <f>VLOOKUP($A145&amp;"NCP LF",'E11 - 2014 09 Final'!$A$46:$P$1704,$E$135,FALSE)</f>
        <v>0.6381</v>
      </c>
      <c r="F145" s="322">
        <f>VLOOKUP($A145&amp;"NCP LF",'E11 - 2014 09 Final'!$A$46:$P$1704,$F$135,FALSE)</f>
        <v>0.64070000000000005</v>
      </c>
      <c r="G145" s="322">
        <f>VLOOKUP($A145&amp;"NCP LF",'E11 - 2014 09 Final'!$A$46:$P$1704,$G$135,FALSE)</f>
        <v>0.65810000000000002</v>
      </c>
      <c r="H145" s="322">
        <f>VLOOKUP($A145&amp;"NCP LF",'E11 - 2014 09 Final'!$A$46:$P$1704,$H$135,FALSE)</f>
        <v>0.66139999999999999</v>
      </c>
      <c r="I145" s="322">
        <f>VLOOKUP($A145&amp;"NCP LF",'E11 - 2014 09 Final'!$A$46:$P$1704,$I$135,FALSE)</f>
        <v>0.67479999999999996</v>
      </c>
      <c r="J145" s="322">
        <f>VLOOKUP($A145&amp;"NCP LF",'E11 - 2014 09 Final'!$A$46:$P$1704,$J$135,FALSE)</f>
        <v>0.67210000000000003</v>
      </c>
      <c r="K145" s="322">
        <f>VLOOKUP($A145&amp;"NCP LF",'E11 - 2014 09 Final'!$A$46:$P$1704,$K$135,FALSE)</f>
        <v>0.67379999999999995</v>
      </c>
      <c r="L145" s="322">
        <f>VLOOKUP($A145&amp;"NCP LF",'E11 - 2014 09 Final'!$A$46:$P$1704,$L$135,FALSE)</f>
        <v>0.66010000000000002</v>
      </c>
      <c r="M145" s="322">
        <f>VLOOKUP($A145&amp;"NCP LF",'E11 - 2014 09 Final'!$A$46:$P$1704,$M$135,FALSE)</f>
        <v>0.61739999999999995</v>
      </c>
      <c r="N145" s="322">
        <f>VLOOKUP($A145&amp;"NCP LF",'E11 - 2014 09 Final'!$A$46:$P$1704,$N$135,FALSE)</f>
        <v>0.62749999999999995</v>
      </c>
      <c r="O145" s="117"/>
      <c r="P145" s="323"/>
    </row>
    <row r="146" spans="1:16">
      <c r="A146" t="s">
        <v>714</v>
      </c>
      <c r="B146" s="43" t="s">
        <v>52</v>
      </c>
      <c r="C146" s="322">
        <f>VLOOKUP($A146&amp;"NCP LF",'E11 - 2014 09 Final'!$A$46:$P$1704,$C$135,FALSE)</f>
        <v>0.59770000000000001</v>
      </c>
      <c r="D146" s="322">
        <f>VLOOKUP($A146&amp;"NCP LF",'E11 - 2014 09 Final'!$A$46:$P$1704,$D$135,FALSE)</f>
        <v>0.56520000000000004</v>
      </c>
      <c r="E146" s="322">
        <f>VLOOKUP($A146&amp;"NCP LF",'E11 - 2014 09 Final'!$A$46:$P$1704,$E$135,FALSE)</f>
        <v>0.55620000000000003</v>
      </c>
      <c r="F146" s="322">
        <f>VLOOKUP($A146&amp;"NCP LF",'E11 - 2014 09 Final'!$A$46:$P$1704,$F$135,FALSE)</f>
        <v>0.55779999999999996</v>
      </c>
      <c r="G146" s="322">
        <f>VLOOKUP($A146&amp;"NCP LF",'E11 - 2014 09 Final'!$A$46:$P$1704,$G$135,FALSE)</f>
        <v>0.58499999999999996</v>
      </c>
      <c r="H146" s="322">
        <f>VLOOKUP($A146&amp;"NCP LF",'E11 - 2014 09 Final'!$A$46:$P$1704,$H$135,FALSE)</f>
        <v>0.56440000000000001</v>
      </c>
      <c r="I146" s="322">
        <f>VLOOKUP($A146&amp;"NCP LF",'E11 - 2014 09 Final'!$A$46:$P$1704,$I$135,FALSE)</f>
        <v>0.56810000000000005</v>
      </c>
      <c r="J146" s="322">
        <f>VLOOKUP($A146&amp;"NCP LF",'E11 - 2014 09 Final'!$A$46:$P$1704,$J$135,FALSE)</f>
        <v>0.61480000000000001</v>
      </c>
      <c r="K146" s="322">
        <f>VLOOKUP($A146&amp;"NCP LF",'E11 - 2014 09 Final'!$A$46:$P$1704,$K$135,FALSE)</f>
        <v>0.57250000000000001</v>
      </c>
      <c r="L146" s="322">
        <f>VLOOKUP($A146&amp;"NCP LF",'E11 - 2014 09 Final'!$A$46:$P$1704,$L$135,FALSE)</f>
        <v>0.64429999999999998</v>
      </c>
      <c r="M146" s="322">
        <f>VLOOKUP($A146&amp;"NCP LF",'E11 - 2014 09 Final'!$A$46:$P$1704,$M$135,FALSE)</f>
        <v>0.47239999999999999</v>
      </c>
      <c r="N146" s="322">
        <f>VLOOKUP($A146&amp;"NCP LF",'E11 - 2014 09 Final'!$A$46:$P$1704,$N$135,FALSE)</f>
        <v>0.54730000000000001</v>
      </c>
      <c r="O146" s="117"/>
      <c r="P146" s="323"/>
    </row>
    <row r="147" spans="1:16">
      <c r="A147" t="s">
        <v>15</v>
      </c>
      <c r="B147" s="213" t="s">
        <v>15</v>
      </c>
      <c r="C147" s="322">
        <f>VLOOKUP($A147&amp;"NCP LF",'E11 - 2014 09 Final'!$A$46:$P$1704,$C$135,FALSE)</f>
        <v>0.53680000000000005</v>
      </c>
      <c r="D147" s="322">
        <f>VLOOKUP($A147&amp;"NCP LF",'E11 - 2014 09 Final'!$A$46:$P$1704,$D$135,FALSE)</f>
        <v>0.50460000000000005</v>
      </c>
      <c r="E147" s="322">
        <f>VLOOKUP($A147&amp;"NCP LF",'E11 - 2014 09 Final'!$A$46:$P$1704,$E$135,FALSE)</f>
        <v>0.55159999999999998</v>
      </c>
      <c r="F147" s="322">
        <f>VLOOKUP($A147&amp;"NCP LF",'E11 - 2014 09 Final'!$A$46:$P$1704,$F$135,FALSE)</f>
        <v>0.53810000000000002</v>
      </c>
      <c r="G147" s="322">
        <f>VLOOKUP($A147&amp;"NCP LF",'E11 - 2014 09 Final'!$A$46:$P$1704,$G$135,FALSE)</f>
        <v>0.55889999999999995</v>
      </c>
      <c r="H147" s="322">
        <f>VLOOKUP($A147&amp;"NCP LF",'E11 - 2014 09 Final'!$A$46:$P$1704,$H$135,FALSE)</f>
        <v>0.55769999999999997</v>
      </c>
      <c r="I147" s="322">
        <f>VLOOKUP($A147&amp;"NCP LF",'E11 - 2014 09 Final'!$A$46:$P$1704,$I$135,FALSE)</f>
        <v>0.53739999999999999</v>
      </c>
      <c r="J147" s="322">
        <f>VLOOKUP($A147&amp;"NCP LF",'E11 - 2014 09 Final'!$A$46:$P$1704,$J$135,FALSE)</f>
        <v>0.53069999999999995</v>
      </c>
      <c r="K147" s="322">
        <f>VLOOKUP($A147&amp;"NCP LF",'E11 - 2014 09 Final'!$A$46:$P$1704,$K$135,FALSE)</f>
        <v>0.53459999999999996</v>
      </c>
      <c r="L147" s="322">
        <f>VLOOKUP($A147&amp;"NCP LF",'E11 - 2014 09 Final'!$A$46:$P$1704,$L$135,FALSE)</f>
        <v>0.53769999999999996</v>
      </c>
      <c r="M147" s="322">
        <f>VLOOKUP($A147&amp;"NCP LF",'E11 - 2014 09 Final'!$A$46:$P$1704,$M$135,FALSE)</f>
        <v>0.51300000000000001</v>
      </c>
      <c r="N147" s="322">
        <f>VLOOKUP($A147&amp;"NCP LF",'E11 - 2014 09 Final'!$A$46:$P$1704,$N$135,FALSE)</f>
        <v>0.55520000000000003</v>
      </c>
      <c r="O147" s="117"/>
      <c r="P147" s="323"/>
    </row>
    <row r="148" spans="1:16">
      <c r="A148" t="s">
        <v>19</v>
      </c>
      <c r="B148" s="43" t="s">
        <v>56</v>
      </c>
      <c r="C148" s="322">
        <f>VLOOKUP($A148&amp;"NCP LF",'E11 - 2014 09 Final'!$A$46:$P$1704,$C$135,FALSE)</f>
        <v>0.55220000000000002</v>
      </c>
      <c r="D148" s="322">
        <f>VLOOKUP($A148&amp;"NCP LF",'E11 - 2014 09 Final'!$A$46:$P$1704,$D$135,FALSE)</f>
        <v>0.53059999999999996</v>
      </c>
      <c r="E148" s="322">
        <f>VLOOKUP($A148&amp;"NCP LF",'E11 - 2014 09 Final'!$A$46:$P$1704,$E$135,FALSE)</f>
        <v>0.49959999999999999</v>
      </c>
      <c r="F148" s="322">
        <f>VLOOKUP($A148&amp;"NCP LF",'E11 - 2014 09 Final'!$A$46:$P$1704,$F$135,FALSE)</f>
        <v>0.46810000000000002</v>
      </c>
      <c r="G148" s="322">
        <f>VLOOKUP($A148&amp;"NCP LF",'E11 - 2014 09 Final'!$A$46:$P$1704,$G$135,FALSE)</f>
        <v>0.44180000000000003</v>
      </c>
      <c r="H148" s="322">
        <f>VLOOKUP($A148&amp;"NCP LF",'E11 - 2014 09 Final'!$A$46:$P$1704,$H$135,FALSE)</f>
        <v>0.42880000000000001</v>
      </c>
      <c r="I148" s="322">
        <f>VLOOKUP($A148&amp;"NCP LF",'E11 - 2014 09 Final'!$A$46:$P$1704,$I$135,FALSE)</f>
        <v>0.4345</v>
      </c>
      <c r="J148" s="322">
        <f>VLOOKUP($A148&amp;"NCP LF",'E11 - 2014 09 Final'!$A$46:$P$1704,$J$135,FALSE)</f>
        <v>0.45629999999999998</v>
      </c>
      <c r="K148" s="322">
        <f>VLOOKUP($A148&amp;"NCP LF",'E11 - 2014 09 Final'!$A$46:$P$1704,$K$135,FALSE)</f>
        <v>0.48659999999999998</v>
      </c>
      <c r="L148" s="322">
        <f>VLOOKUP($A148&amp;"NCP LF",'E11 - 2014 09 Final'!$A$46:$P$1704,$L$135,FALSE)</f>
        <v>0.51849999999999996</v>
      </c>
      <c r="M148" s="322">
        <f>VLOOKUP($A148&amp;"NCP LF",'E11 - 2014 09 Final'!$A$46:$P$1704,$M$135,FALSE)</f>
        <v>0.54579999999999995</v>
      </c>
      <c r="N148" s="322">
        <f>VLOOKUP($A148&amp;"NCP LF",'E11 - 2014 09 Final'!$A$46:$P$1704,$N$135,FALSE)</f>
        <v>0.55859999999999999</v>
      </c>
      <c r="O148" s="117"/>
      <c r="P148" s="323"/>
    </row>
    <row r="149" spans="1:16">
      <c r="A149" t="s">
        <v>22</v>
      </c>
      <c r="B149" s="43" t="s">
        <v>57</v>
      </c>
      <c r="C149" s="322">
        <f>VLOOKUP($A149&amp;"NCP LF",'E11 - 2014 09 Final'!$A$46:$P$1704,$C$135,FALSE)</f>
        <v>9.3899999999999997E-2</v>
      </c>
      <c r="D149" s="322">
        <f>VLOOKUP($A149&amp;"NCP LF",'E11 - 2014 09 Final'!$A$46:$P$1704,$D$135,FALSE)</f>
        <v>0.1079</v>
      </c>
      <c r="E149" s="322">
        <f>VLOOKUP($A149&amp;"NCP LF",'E11 - 2014 09 Final'!$A$46:$P$1704,$E$135,FALSE)</f>
        <v>9.5100000000000004E-2</v>
      </c>
      <c r="F149" s="322">
        <f>VLOOKUP($A149&amp;"NCP LF",'E11 - 2014 09 Final'!$A$46:$P$1704,$F$135,FALSE)</f>
        <v>9.0999999999999998E-2</v>
      </c>
      <c r="G149" s="322">
        <f>VLOOKUP($A149&amp;"NCP LF",'E11 - 2014 09 Final'!$A$46:$P$1704,$G$135,FALSE)</f>
        <v>9.0200000000000002E-2</v>
      </c>
      <c r="H149" s="322">
        <f>VLOOKUP($A149&amp;"NCP LF",'E11 - 2014 09 Final'!$A$46:$P$1704,$H$135,FALSE)</f>
        <v>9.4100000000000003E-2</v>
      </c>
      <c r="I149" s="322">
        <f>VLOOKUP($A149&amp;"NCP LF",'E11 - 2014 09 Final'!$A$46:$P$1704,$I$135,FALSE)</f>
        <v>0.1024</v>
      </c>
      <c r="J149" s="322">
        <f>VLOOKUP($A149&amp;"NCP LF",'E11 - 2014 09 Final'!$A$46:$P$1704,$J$135,FALSE)</f>
        <v>9.7299999999999998E-2</v>
      </c>
      <c r="K149" s="322">
        <f>VLOOKUP($A149&amp;"NCP LF",'E11 - 2014 09 Final'!$A$46:$P$1704,$K$135,FALSE)</f>
        <v>9.2499999999999999E-2</v>
      </c>
      <c r="L149" s="322">
        <f>VLOOKUP($A149&amp;"NCP LF",'E11 - 2014 09 Final'!$A$46:$P$1704,$L$135,FALSE)</f>
        <v>9.9099999999999994E-2</v>
      </c>
      <c r="M149" s="322">
        <f>VLOOKUP($A149&amp;"NCP LF",'E11 - 2014 09 Final'!$A$46:$P$1704,$M$135,FALSE)</f>
        <v>9.9199999999999997E-2</v>
      </c>
      <c r="N149" s="322">
        <f>VLOOKUP($A149&amp;"NCP LF",'E11 - 2014 09 Final'!$A$46:$P$1704,$N$135,FALSE)</f>
        <v>8.9300000000000004E-2</v>
      </c>
      <c r="O149" s="117"/>
      <c r="P149" s="323"/>
    </row>
    <row r="150" spans="1:16">
      <c r="A150" t="s">
        <v>684</v>
      </c>
      <c r="B150" s="43" t="s">
        <v>48</v>
      </c>
      <c r="C150" s="322">
        <f>VLOOKUP($A150&amp;"NCP LF",'E11 - 2014 09 Final'!$A$46:$P$1704,$C$135,FALSE)</f>
        <v>0.18060000000000001</v>
      </c>
      <c r="D150" s="322">
        <f>VLOOKUP($A150&amp;"NCP LF",'E11 - 2014 09 Final'!$A$46:$P$1704,$D$135,FALSE)</f>
        <v>0.2</v>
      </c>
      <c r="E150" s="322">
        <f>VLOOKUP($A150&amp;"NCP LF",'E11 - 2014 09 Final'!$A$46:$P$1704,$E$135,FALSE)</f>
        <v>0.19869999999999999</v>
      </c>
      <c r="F150" s="322">
        <f>VLOOKUP($A150&amp;"NCP LF",'E11 - 2014 09 Final'!$A$46:$P$1704,$F$135,FALSE)</f>
        <v>0.22869999999999999</v>
      </c>
      <c r="G150" s="322">
        <f>VLOOKUP($A150&amp;"NCP LF",'E11 - 2014 09 Final'!$A$46:$P$1704,$G$135,FALSE)</f>
        <v>0.26429999999999998</v>
      </c>
      <c r="H150" s="322">
        <f>VLOOKUP($A150&amp;"NCP LF",'E11 - 2014 09 Final'!$A$46:$P$1704,$H$135,FALSE)</f>
        <v>0.2823</v>
      </c>
      <c r="I150" s="322">
        <f>VLOOKUP($A150&amp;"NCP LF",'E11 - 2014 09 Final'!$A$46:$P$1704,$I$135,FALSE)</f>
        <v>0.2974</v>
      </c>
      <c r="J150" s="322">
        <f>VLOOKUP($A150&amp;"NCP LF",'E11 - 2014 09 Final'!$A$46:$P$1704,$J$135,FALSE)</f>
        <v>0.31690000000000002</v>
      </c>
      <c r="K150" s="322">
        <f>VLOOKUP($A150&amp;"NCP LF",'E11 - 2014 09 Final'!$A$46:$P$1704,$K$135,FALSE)</f>
        <v>0.28710000000000002</v>
      </c>
      <c r="L150" s="322">
        <f>VLOOKUP($A150&amp;"NCP LF",'E11 - 2014 09 Final'!$A$46:$P$1704,$L$135,FALSE)</f>
        <v>0.25629999999999997</v>
      </c>
      <c r="M150" s="322">
        <f>VLOOKUP($A150&amp;"NCP LF",'E11 - 2014 09 Final'!$A$46:$P$1704,$M$135,FALSE)</f>
        <v>0.19040000000000001</v>
      </c>
      <c r="N150" s="322">
        <f>VLOOKUP($A150&amp;"NCP LF",'E11 - 2014 09 Final'!$A$46:$P$1704,$N$135,FALSE)</f>
        <v>0.18340000000000001</v>
      </c>
      <c r="O150" s="117"/>
      <c r="P150" s="323"/>
    </row>
    <row r="151" spans="1:16">
      <c r="A151" t="s">
        <v>35</v>
      </c>
      <c r="B151" s="43" t="s">
        <v>53</v>
      </c>
      <c r="C151" s="322">
        <f>VLOOKUP($A151&amp;"NCP LF",'E11 - 2014 09 Final'!$A$46:$P$1704,$C$135,FALSE)</f>
        <v>0.55220000000000002</v>
      </c>
      <c r="D151" s="322">
        <f>VLOOKUP($A151&amp;"NCP LF",'E11 - 2014 09 Final'!$A$46:$P$1704,$D$135,FALSE)</f>
        <v>0.53059999999999996</v>
      </c>
      <c r="E151" s="322">
        <f>VLOOKUP($A151&amp;"NCP LF",'E11 - 2014 09 Final'!$A$46:$P$1704,$E$135,FALSE)</f>
        <v>0.49959999999999999</v>
      </c>
      <c r="F151" s="322">
        <f>VLOOKUP($A151&amp;"NCP LF",'E11 - 2014 09 Final'!$A$46:$P$1704,$F$135,FALSE)</f>
        <v>0.46810000000000002</v>
      </c>
      <c r="G151" s="322">
        <f>VLOOKUP($A151&amp;"NCP LF",'E11 - 2014 09 Final'!$A$46:$P$1704,$G$135,FALSE)</f>
        <v>0.44180000000000003</v>
      </c>
      <c r="H151" s="322">
        <f>VLOOKUP($A151&amp;"NCP LF",'E11 - 2014 09 Final'!$A$46:$P$1704,$H$135,FALSE)</f>
        <v>0.42880000000000001</v>
      </c>
      <c r="I151" s="322">
        <f>VLOOKUP($A151&amp;"NCP LF",'E11 - 2014 09 Final'!$A$46:$P$1704,$I$135,FALSE)</f>
        <v>0.4345</v>
      </c>
      <c r="J151" s="322">
        <f>VLOOKUP($A151&amp;"NCP LF",'E11 - 2014 09 Final'!$A$46:$P$1704,$J$135,FALSE)</f>
        <v>0.45629999999999998</v>
      </c>
      <c r="K151" s="322">
        <f>VLOOKUP($A151&amp;"NCP LF",'E11 - 2014 09 Final'!$A$46:$P$1704,$K$135,FALSE)</f>
        <v>0.48659999999999998</v>
      </c>
      <c r="L151" s="322">
        <f>VLOOKUP($A151&amp;"NCP LF",'E11 - 2014 09 Final'!$A$46:$P$1704,$L$135,FALSE)</f>
        <v>0.51849999999999996</v>
      </c>
      <c r="M151" s="322">
        <f>VLOOKUP($A151&amp;"NCP LF",'E11 - 2014 09 Final'!$A$46:$P$1704,$M$135,FALSE)</f>
        <v>0.54579999999999995</v>
      </c>
      <c r="N151" s="322">
        <f>VLOOKUP($A151&amp;"NCP LF",'E11 - 2014 09 Final'!$A$46:$P$1704,$N$135,FALSE)</f>
        <v>0.5595</v>
      </c>
      <c r="O151" s="117"/>
      <c r="P151" s="323"/>
    </row>
    <row r="152" spans="1:16">
      <c r="A152" t="s">
        <v>38</v>
      </c>
      <c r="B152" s="43" t="s">
        <v>55</v>
      </c>
      <c r="C152" s="322">
        <f>VLOOKUP($A152&amp;"NCP LF",'E11 - 2014 09 Final'!$A$46:$P$1704,$C$135,FALSE)</f>
        <v>1</v>
      </c>
      <c r="D152" s="322">
        <f>VLOOKUP($A152&amp;"NCP LF",'E11 - 2014 09 Final'!$A$46:$P$1704,$D$135,FALSE)</f>
        <v>1</v>
      </c>
      <c r="E152" s="322">
        <f>VLOOKUP($A152&amp;"NCP LF",'E11 - 2014 09 Final'!$A$46:$P$1704,$E$135,FALSE)</f>
        <v>1</v>
      </c>
      <c r="F152" s="322">
        <f>VLOOKUP($A152&amp;"NCP LF",'E11 - 2014 09 Final'!$A$46:$P$1704,$F$135,FALSE)</f>
        <v>1</v>
      </c>
      <c r="G152" s="322">
        <f>VLOOKUP($A152&amp;"NCP LF",'E11 - 2014 09 Final'!$A$46:$P$1704,$G$135,FALSE)</f>
        <v>1</v>
      </c>
      <c r="H152" s="322">
        <f>VLOOKUP($A152&amp;"NCP LF",'E11 - 2014 09 Final'!$A$46:$P$1704,$H$135,FALSE)</f>
        <v>1</v>
      </c>
      <c r="I152" s="322">
        <f>VLOOKUP($A152&amp;"NCP LF",'E11 - 2014 09 Final'!$A$46:$P$1704,$I$135,FALSE)</f>
        <v>1</v>
      </c>
      <c r="J152" s="322">
        <f>VLOOKUP($A152&amp;"NCP LF",'E11 - 2014 09 Final'!$A$46:$P$1704,$J$135,FALSE)</f>
        <v>1</v>
      </c>
      <c r="K152" s="322">
        <f>VLOOKUP($A152&amp;"NCP LF",'E11 - 2014 09 Final'!$A$46:$P$1704,$K$135,FALSE)</f>
        <v>1</v>
      </c>
      <c r="L152" s="322">
        <f>VLOOKUP($A152&amp;"NCP LF",'E11 - 2014 09 Final'!$A$46:$P$1704,$L$135,FALSE)</f>
        <v>1</v>
      </c>
      <c r="M152" s="322">
        <f>VLOOKUP($A152&amp;"NCP LF",'E11 - 2014 09 Final'!$A$46:$P$1704,$M$135,FALSE)</f>
        <v>0.99860000000000004</v>
      </c>
      <c r="N152" s="322">
        <f>VLOOKUP($A152&amp;"NCP LF",'E11 - 2014 09 Final'!$A$46:$P$1704,$N$135,FALSE)</f>
        <v>1</v>
      </c>
      <c r="O152" s="117"/>
      <c r="P152" s="323"/>
    </row>
    <row r="153" spans="1:16">
      <c r="A153" t="s">
        <v>40</v>
      </c>
      <c r="B153" s="43" t="s">
        <v>87</v>
      </c>
      <c r="C153" s="322">
        <f>VLOOKUP($A153&amp;"NCP LF",'E11 - 2014 09 Final'!$A$46:$P$1704,$C$135,FALSE)</f>
        <v>0.37740000000000001</v>
      </c>
      <c r="D153" s="322">
        <f>VLOOKUP($A153&amp;"NCP LF",'E11 - 2014 09 Final'!$A$46:$P$1704,$D$135,FALSE)</f>
        <v>0.41470000000000001</v>
      </c>
      <c r="E153" s="322">
        <f>VLOOKUP($A153&amp;"NCP LF",'E11 - 2014 09 Final'!$A$46:$P$1704,$E$135,FALSE)</f>
        <v>0.46300000000000002</v>
      </c>
      <c r="F153" s="322">
        <f>VLOOKUP($A153&amp;"NCP LF",'E11 - 2014 09 Final'!$A$46:$P$1704,$F$135,FALSE)</f>
        <v>0.41139999999999999</v>
      </c>
      <c r="G153" s="322">
        <f>VLOOKUP($A153&amp;"NCP LF",'E11 - 2014 09 Final'!$A$46:$P$1704,$G$135,FALSE)</f>
        <v>0.53469999999999995</v>
      </c>
      <c r="H153" s="322">
        <f>VLOOKUP($A153&amp;"NCP LF",'E11 - 2014 09 Final'!$A$46:$P$1704,$H$135,FALSE)</f>
        <v>0.43390000000000001</v>
      </c>
      <c r="I153" s="322">
        <f>VLOOKUP($A153&amp;"NCP LF",'E11 - 2014 09 Final'!$A$46:$P$1704,$I$135,FALSE)</f>
        <v>0.44690000000000002</v>
      </c>
      <c r="J153" s="322">
        <f>VLOOKUP($A153&amp;"NCP LF",'E11 - 2014 09 Final'!$A$46:$P$1704,$J$135,FALSE)</f>
        <v>0.3856</v>
      </c>
      <c r="K153" s="322">
        <f>VLOOKUP($A153&amp;"NCP LF",'E11 - 2014 09 Final'!$A$46:$P$1704,$K$135,FALSE)</f>
        <v>0.2631</v>
      </c>
      <c r="L153" s="322">
        <f>VLOOKUP($A153&amp;"NCP LF",'E11 - 2014 09 Final'!$A$46:$P$1704,$L$135,FALSE)</f>
        <v>0.18740000000000001</v>
      </c>
      <c r="M153" s="322">
        <f>VLOOKUP($A153&amp;"NCP LF",'E11 - 2014 09 Final'!$A$46:$P$1704,$M$135,FALSE)</f>
        <v>6.6299999999999998E-2</v>
      </c>
      <c r="N153" s="322">
        <f>VLOOKUP($A153&amp;"NCP LF",'E11 - 2014 09 Final'!$A$46:$P$1704,$N$135,FALSE)</f>
        <v>0.42320000000000002</v>
      </c>
      <c r="O153" s="117"/>
      <c r="P153" s="323"/>
    </row>
    <row r="154" spans="1:16">
      <c r="A154" t="s">
        <v>45</v>
      </c>
      <c r="B154" s="43" t="s">
        <v>88</v>
      </c>
      <c r="C154" s="322">
        <f>VLOOKUP($A154&amp;"NCP LF",'E11 - 2014 09 Final'!$A$46:$P$1704,$C$135,FALSE)</f>
        <v>9.1700000000000004E-2</v>
      </c>
      <c r="D154" s="322">
        <f>VLOOKUP($A154&amp;"NCP LF",'E11 - 2014 09 Final'!$A$46:$P$1704,$D$135,FALSE)</f>
        <v>0.1162</v>
      </c>
      <c r="E154" s="322">
        <f>VLOOKUP($A154&amp;"NCP LF",'E11 - 2014 09 Final'!$A$46:$P$1704,$E$135,FALSE)</f>
        <v>7.9200000000000007E-2</v>
      </c>
      <c r="F154" s="322">
        <f>VLOOKUP($A154&amp;"NCP LF",'E11 - 2014 09 Final'!$A$46:$P$1704,$F$135,FALSE)</f>
        <v>8.4599999999999995E-2</v>
      </c>
      <c r="G154" s="322">
        <f>VLOOKUP($A154&amp;"NCP LF",'E11 - 2014 09 Final'!$A$46:$P$1704,$G$135,FALSE)</f>
        <v>9.5000000000000001E-2</v>
      </c>
      <c r="H154" s="322">
        <f>VLOOKUP($A154&amp;"NCP LF",'E11 - 2014 09 Final'!$A$46:$P$1704,$H$135,FALSE)</f>
        <v>6.4000000000000001E-2</v>
      </c>
      <c r="I154" s="322">
        <f>VLOOKUP($A154&amp;"NCP LF",'E11 - 2014 09 Final'!$A$46:$P$1704,$I$135,FALSE)</f>
        <v>8.5400000000000004E-2</v>
      </c>
      <c r="J154" s="322">
        <f>VLOOKUP($A154&amp;"NCP LF",'E11 - 2014 09 Final'!$A$46:$P$1704,$J$135,FALSE)</f>
        <v>0.10059999999999999</v>
      </c>
      <c r="K154" s="322">
        <f>VLOOKUP($A154&amp;"NCP LF",'E11 - 2014 09 Final'!$A$46:$P$1704,$K$135,FALSE)</f>
        <v>8.2900000000000001E-2</v>
      </c>
      <c r="L154" s="322">
        <f>VLOOKUP($A154&amp;"NCP LF",'E11 - 2014 09 Final'!$A$46:$P$1704,$L$135,FALSE)</f>
        <v>0.1024</v>
      </c>
      <c r="M154" s="322">
        <f>VLOOKUP($A154&amp;"NCP LF",'E11 - 2014 09 Final'!$A$46:$P$1704,$M$135,FALSE)</f>
        <v>8.0399999999999999E-2</v>
      </c>
      <c r="N154" s="322">
        <f>VLOOKUP($A154&amp;"NCP LF",'E11 - 2014 09 Final'!$A$46:$P$1704,$N$135,FALSE)</f>
        <v>8.1199999999999994E-2</v>
      </c>
      <c r="O154" s="117"/>
      <c r="P154" s="323"/>
    </row>
    <row r="155" spans="1:16">
      <c r="C155" s="48"/>
      <c r="D155" s="48"/>
      <c r="E155" s="48"/>
      <c r="F155" s="48"/>
      <c r="G155" s="48"/>
      <c r="H155" s="48"/>
      <c r="I155" s="48"/>
      <c r="J155" s="48"/>
      <c r="K155" s="48"/>
      <c r="L155" s="48"/>
      <c r="M155" s="48"/>
      <c r="N155" s="48"/>
      <c r="O155" s="324"/>
      <c r="P155" s="325"/>
    </row>
    <row r="156" spans="1:16">
      <c r="C156" s="48"/>
      <c r="D156" s="48"/>
      <c r="E156" s="48"/>
      <c r="F156" s="48"/>
      <c r="G156" s="48"/>
      <c r="H156" s="48"/>
      <c r="I156" s="48"/>
      <c r="J156" s="48"/>
      <c r="K156" s="48"/>
      <c r="L156" s="48"/>
      <c r="M156" s="48"/>
      <c r="N156" s="48"/>
      <c r="O156" s="324"/>
      <c r="P156" s="325"/>
    </row>
    <row r="157" spans="1:16">
      <c r="B157" s="42" t="s">
        <v>86</v>
      </c>
      <c r="C157" s="10"/>
      <c r="D157" s="10"/>
      <c r="E157" s="10"/>
      <c r="F157" s="10"/>
      <c r="G157" s="10"/>
      <c r="H157" s="10"/>
      <c r="I157" s="10"/>
      <c r="J157" s="10"/>
      <c r="K157" s="10"/>
      <c r="L157" s="10"/>
      <c r="M157" s="10"/>
      <c r="N157" s="10"/>
      <c r="O157" s="110"/>
      <c r="P157" s="110"/>
    </row>
    <row r="158" spans="1:16">
      <c r="A158" t="s">
        <v>600</v>
      </c>
      <c r="B158" t="s">
        <v>600</v>
      </c>
      <c r="C158" s="322">
        <f>VLOOKUP($A158&amp;"NCP LF",'E11 - 2014 09 Final'!$A$46:$P$1704,$C$135,FALSE)</f>
        <v>0.57589999999999997</v>
      </c>
      <c r="D158" s="322">
        <f>VLOOKUP($A158&amp;"NCP LF",'E11 - 2014 09 Final'!$A$46:$P$1704,$D$135,FALSE)</f>
        <v>0.56530000000000002</v>
      </c>
      <c r="E158" s="322">
        <f>VLOOKUP($A158&amp;"NCP LF",'E11 - 2014 09 Final'!$A$46:$P$1704,$E$135,FALSE)</f>
        <v>0.61439999999999995</v>
      </c>
      <c r="F158" s="322">
        <f>VLOOKUP($A158&amp;"NCP LF",'E11 - 2014 09 Final'!$A$46:$P$1704,$F$135,FALSE)</f>
        <v>0.56489999999999996</v>
      </c>
      <c r="G158" s="322">
        <f>VLOOKUP($A158&amp;"NCP LF",'E11 - 2014 09 Final'!$A$46:$P$1704,$G$135,FALSE)</f>
        <v>0.58660000000000001</v>
      </c>
      <c r="H158" s="322">
        <f>VLOOKUP($A158&amp;"NCP LF",'E11 - 2014 09 Final'!$A$46:$P$1704,$H$135,FALSE)</f>
        <v>0.61319999999999997</v>
      </c>
      <c r="I158" s="322">
        <f>VLOOKUP($A158&amp;"NCP LF",'E11 - 2014 09 Final'!$A$46:$P$1704,$I$135,FALSE)</f>
        <v>0.62080000000000002</v>
      </c>
      <c r="J158" s="322">
        <f>VLOOKUP($A158&amp;"NCP LF",'E11 - 2014 09 Final'!$A$46:$P$1704,$J$135,FALSE)</f>
        <v>0.62939999999999996</v>
      </c>
      <c r="K158" s="322">
        <f>VLOOKUP($A158&amp;"NCP LF",'E11 - 2014 09 Final'!$A$46:$P$1704,$K$135,FALSE)</f>
        <v>0.59099999999999997</v>
      </c>
      <c r="L158" s="322">
        <f>VLOOKUP($A158&amp;"NCP LF",'E11 - 2014 09 Final'!$A$46:$P$1704,$L$135,FALSE)</f>
        <v>0.56330000000000002</v>
      </c>
      <c r="M158" s="322">
        <f>VLOOKUP($A158&amp;"NCP LF",'E11 - 2014 09 Final'!$A$46:$P$1704,$M$135,FALSE)</f>
        <v>0.5232</v>
      </c>
      <c r="N158" s="322">
        <f>VLOOKUP($A158&amp;"NCP LF",'E11 - 2014 09 Final'!$A$46:$P$1704,$N$135,FALSE)</f>
        <v>0.60729999999999995</v>
      </c>
      <c r="O158" s="117"/>
      <c r="P158" s="117"/>
    </row>
    <row r="159" spans="1:16">
      <c r="A159" t="s">
        <v>245</v>
      </c>
      <c r="B159" t="s">
        <v>980</v>
      </c>
      <c r="C159" s="322">
        <f>VLOOKUP($A159&amp;"NCP LF",'E11 - 2014 09 Final'!$A$46:$P$1704,$C$135,FALSE)</f>
        <v>0.60560000000000003</v>
      </c>
      <c r="D159" s="322">
        <f>VLOOKUP($A159&amp;"NCP LF",'E11 - 2014 09 Final'!$A$46:$P$1704,$D$135,FALSE)</f>
        <v>0.69120000000000004</v>
      </c>
      <c r="E159" s="322">
        <f>VLOOKUP($A159&amp;"NCP LF",'E11 - 2014 09 Final'!$A$46:$P$1704,$E$135,FALSE)</f>
        <v>0.63639999999999997</v>
      </c>
      <c r="F159" s="322">
        <f>VLOOKUP($A159&amp;"NCP LF",'E11 - 2014 09 Final'!$A$46:$P$1704,$F$135,FALSE)</f>
        <v>0.67579999999999996</v>
      </c>
      <c r="G159" s="322">
        <f>VLOOKUP($A159&amp;"NCP LF",'E11 - 2014 09 Final'!$A$46:$P$1704,$G$135,FALSE)</f>
        <v>0.68740000000000001</v>
      </c>
      <c r="H159" s="322">
        <f>VLOOKUP($A159&amp;"NCP LF",'E11 - 2014 09 Final'!$A$46:$P$1704,$H$135,FALSE)</f>
        <v>0.7006</v>
      </c>
      <c r="I159" s="322">
        <f>VLOOKUP($A159&amp;"NCP LF",'E11 - 2014 09 Final'!$A$46:$P$1704,$I$135,FALSE)</f>
        <v>0.71709999999999996</v>
      </c>
      <c r="J159" s="322">
        <f>VLOOKUP($A159&amp;"NCP LF",'E11 - 2014 09 Final'!$A$46:$P$1704,$J$135,FALSE)</f>
        <v>0.73409999999999997</v>
      </c>
      <c r="K159" s="322">
        <f>VLOOKUP($A159&amp;"NCP LF",'E11 - 2014 09 Final'!$A$46:$P$1704,$K$135,FALSE)</f>
        <v>0.66049999999999998</v>
      </c>
      <c r="L159" s="322">
        <f>VLOOKUP($A159&amp;"NCP LF",'E11 - 2014 09 Final'!$A$46:$P$1704,$L$135,FALSE)</f>
        <v>0.62960000000000005</v>
      </c>
      <c r="M159" s="322">
        <f>VLOOKUP($A159&amp;"NCP LF",'E11 - 2014 09 Final'!$A$46:$P$1704,$M$135,FALSE)</f>
        <v>0.60519999999999996</v>
      </c>
      <c r="N159" s="322">
        <f>VLOOKUP($A159&amp;"NCP LF",'E11 - 2014 09 Final'!$A$46:$P$1704,$N$135,FALSE)</f>
        <v>0.6119</v>
      </c>
      <c r="O159" s="117"/>
      <c r="P159" s="323"/>
    </row>
    <row r="160" spans="1:16">
      <c r="A160" t="s">
        <v>658</v>
      </c>
      <c r="B160" t="s">
        <v>981</v>
      </c>
      <c r="C160" s="322">
        <f>VLOOKUP($A160&amp;"NCP LF",'E11 - 2014 09 Final'!$A$46:$P$1704,$C$135,FALSE)</f>
        <v>0.53639999999999999</v>
      </c>
      <c r="D160" s="322">
        <f>VLOOKUP($A160&amp;"NCP LF",'E11 - 2014 09 Final'!$A$46:$P$1704,$D$135,FALSE)</f>
        <v>0.63400000000000001</v>
      </c>
      <c r="E160" s="322">
        <f>VLOOKUP($A160&amp;"NCP LF",'E11 - 2014 09 Final'!$A$46:$P$1704,$E$135,FALSE)</f>
        <v>0.63819999999999999</v>
      </c>
      <c r="F160" s="322">
        <f>VLOOKUP($A160&amp;"NCP LF",'E11 - 2014 09 Final'!$A$46:$P$1704,$F$135,FALSE)</f>
        <v>0.58040000000000003</v>
      </c>
      <c r="G160" s="322">
        <f>VLOOKUP($A160&amp;"NCP LF",'E11 - 2014 09 Final'!$A$46:$P$1704,$G$135,FALSE)</f>
        <v>0.61360000000000003</v>
      </c>
      <c r="H160" s="322">
        <f>VLOOKUP($A160&amp;"NCP LF",'E11 - 2014 09 Final'!$A$46:$P$1704,$H$135,FALSE)</f>
        <v>0.60560000000000003</v>
      </c>
      <c r="I160" s="322">
        <f>VLOOKUP($A160&amp;"NCP LF",'E11 - 2014 09 Final'!$A$46:$P$1704,$I$135,FALSE)</f>
        <v>0.63859999999999995</v>
      </c>
      <c r="J160" s="322">
        <f>VLOOKUP($A160&amp;"NCP LF",'E11 - 2014 09 Final'!$A$46:$P$1704,$J$135,FALSE)</f>
        <v>0.65269999999999995</v>
      </c>
      <c r="K160" s="322">
        <f>VLOOKUP($A160&amp;"NCP LF",'E11 - 2014 09 Final'!$A$46:$P$1704,$K$135,FALSE)</f>
        <v>0.59630000000000005</v>
      </c>
      <c r="L160" s="322">
        <f>VLOOKUP($A160&amp;"NCP LF",'E11 - 2014 09 Final'!$A$46:$P$1704,$L$135,FALSE)</f>
        <v>0.57120000000000004</v>
      </c>
      <c r="M160" s="322">
        <f>VLOOKUP($A160&amp;"NCP LF",'E11 - 2014 09 Final'!$A$46:$P$1704,$M$135,FALSE)</f>
        <v>0.6038</v>
      </c>
      <c r="N160" s="322">
        <f>VLOOKUP($A160&amp;"NCP LF",'E11 - 2014 09 Final'!$A$46:$P$1704,$N$135,FALSE)</f>
        <v>0.67149999999999999</v>
      </c>
      <c r="O160" s="117"/>
      <c r="P160" s="323"/>
    </row>
    <row r="161" spans="1:16">
      <c r="A161" t="s">
        <v>670</v>
      </c>
      <c r="B161" t="s">
        <v>982</v>
      </c>
      <c r="C161" s="322">
        <f>VLOOKUP($A161&amp;"NCP LF",'E11 - 2014 09 Final'!$A$46:$P$1704,$C$135,FALSE)</f>
        <v>0</v>
      </c>
      <c r="D161" s="322">
        <f>VLOOKUP($A161&amp;"NCP LF",'E11 - 2014 09 Final'!$A$46:$P$1704,$D$135,FALSE)</f>
        <v>0.79259999999999997</v>
      </c>
      <c r="E161" s="322">
        <f>VLOOKUP($A161&amp;"NCP LF",'E11 - 2014 09 Final'!$A$46:$P$1704,$E$135,FALSE)</f>
        <v>1</v>
      </c>
      <c r="F161" s="322">
        <f>VLOOKUP($A161&amp;"NCP LF",'E11 - 2014 09 Final'!$A$46:$P$1704,$F$135,FALSE)</f>
        <v>1</v>
      </c>
      <c r="G161" s="322">
        <f>VLOOKUP($A161&amp;"NCP LF",'E11 - 2014 09 Final'!$A$46:$P$1704,$G$135,FALSE)</f>
        <v>0.9929</v>
      </c>
      <c r="H161" s="322">
        <f>VLOOKUP($A161&amp;"NCP LF",'E11 - 2014 09 Final'!$A$46:$P$1704,$H$135,FALSE)</f>
        <v>0.9163</v>
      </c>
      <c r="I161" s="322">
        <f>VLOOKUP($A161&amp;"NCP LF",'E11 - 2014 09 Final'!$A$46:$P$1704,$I$135,FALSE)</f>
        <v>0.94589999999999996</v>
      </c>
      <c r="J161" s="322">
        <f>VLOOKUP($A161&amp;"NCP LF",'E11 - 2014 09 Final'!$A$46:$P$1704,$J$135,FALSE)</f>
        <v>0.95889999999999997</v>
      </c>
      <c r="K161" s="322">
        <f>VLOOKUP($A161&amp;"NCP LF",'E11 - 2014 09 Final'!$A$46:$P$1704,$K$135,FALSE)</f>
        <v>0.99439999999999995</v>
      </c>
      <c r="L161" s="322">
        <f>VLOOKUP($A161&amp;"NCP LF",'E11 - 2014 09 Final'!$A$46:$P$1704,$L$135,FALSE)</f>
        <v>0.98019999999999996</v>
      </c>
      <c r="M161" s="322">
        <f>VLOOKUP($A161&amp;"NCP LF",'E11 - 2014 09 Final'!$A$46:$P$1704,$M$135,FALSE)</f>
        <v>0.99860000000000004</v>
      </c>
      <c r="N161" s="322">
        <f>VLOOKUP($A161&amp;"NCP LF",'E11 - 2014 09 Final'!$A$46:$P$1704,$N$135,FALSE)</f>
        <v>0.96609999999999996</v>
      </c>
      <c r="O161" s="117"/>
      <c r="P161" s="323"/>
    </row>
    <row r="162" spans="1:16">
      <c r="A162" t="s">
        <v>688</v>
      </c>
      <c r="B162" t="s">
        <v>688</v>
      </c>
      <c r="C162" s="322">
        <f>VLOOKUP($A162&amp;"NCP LF",'E11 - 2014 09 Final'!$A$46:$P$1704,$C$135,FALSE)</f>
        <v>0</v>
      </c>
      <c r="D162" s="322">
        <f>VLOOKUP($A162&amp;"NCP LF",'E11 - 2014 09 Final'!$A$46:$P$1704,$D$135,FALSE)</f>
        <v>0</v>
      </c>
      <c r="E162" s="322">
        <f>VLOOKUP($A162&amp;"NCP LF",'E11 - 2014 09 Final'!$A$46:$P$1704,$E$135,FALSE)</f>
        <v>0</v>
      </c>
      <c r="F162" s="322">
        <f>VLOOKUP($A162&amp;"NCP LF",'E11 - 2014 09 Final'!$A$46:$P$1704,$F$135,FALSE)</f>
        <v>0</v>
      </c>
      <c r="G162" s="322">
        <f>VLOOKUP($A162&amp;"NCP LF",'E11 - 2014 09 Final'!$A$46:$P$1704,$G$135,FALSE)</f>
        <v>0</v>
      </c>
      <c r="H162" s="322">
        <f>VLOOKUP($A162&amp;"NCP LF",'E11 - 2014 09 Final'!$A$46:$P$1704,$H$135,FALSE)</f>
        <v>0.56879999999999997</v>
      </c>
      <c r="I162" s="322">
        <f>VLOOKUP($A162&amp;"NCP LF",'E11 - 2014 09 Final'!$A$46:$P$1704,$I$135,FALSE)</f>
        <v>0.61060000000000003</v>
      </c>
      <c r="J162" s="322">
        <f>VLOOKUP($A162&amp;"NCP LF",'E11 - 2014 09 Final'!$A$46:$P$1704,$J$135,FALSE)</f>
        <v>0.64549999999999996</v>
      </c>
      <c r="K162" s="322">
        <f>VLOOKUP($A162&amp;"NCP LF",'E11 - 2014 09 Final'!$A$46:$P$1704,$K$135,FALSE)</f>
        <v>0.64839999999999998</v>
      </c>
      <c r="L162" s="322">
        <f>VLOOKUP($A162&amp;"NCP LF",'E11 - 2014 09 Final'!$A$46:$P$1704,$L$135,FALSE)</f>
        <v>0.58520000000000005</v>
      </c>
      <c r="M162" s="322">
        <f>VLOOKUP($A162&amp;"NCP LF",'E11 - 2014 09 Final'!$A$46:$P$1704,$M$135,FALSE)</f>
        <v>0.27029999999999998</v>
      </c>
      <c r="N162" s="322">
        <f>VLOOKUP($A162&amp;"NCP LF",'E11 - 2014 09 Final'!$A$46:$P$1704,$N$135,FALSE)</f>
        <v>9.1200000000000003E-2</v>
      </c>
      <c r="O162" s="117"/>
      <c r="P162" s="323"/>
    </row>
    <row r="163" spans="1:16">
      <c r="A163" t="s">
        <v>721</v>
      </c>
      <c r="B163" t="s">
        <v>721</v>
      </c>
      <c r="C163" s="322">
        <f>VLOOKUP($A163&amp;"NCP LF",'E11 - 2014 09 Final'!$A$46:$P$1704,$C$135,FALSE)</f>
        <v>0.5504</v>
      </c>
      <c r="D163" s="322">
        <f>VLOOKUP($A163&amp;"NCP LF",'E11 - 2014 09 Final'!$A$46:$P$1704,$D$135,FALSE)</f>
        <v>0.65939999999999999</v>
      </c>
      <c r="E163" s="322">
        <f>VLOOKUP($A163&amp;"NCP LF",'E11 - 2014 09 Final'!$A$46:$P$1704,$E$135,FALSE)</f>
        <v>0.66830000000000001</v>
      </c>
      <c r="F163" s="322">
        <f>VLOOKUP($A163&amp;"NCP LF",'E11 - 2014 09 Final'!$A$46:$P$1704,$F$135,FALSE)</f>
        <v>0.55410000000000004</v>
      </c>
      <c r="G163" s="322">
        <f>VLOOKUP($A163&amp;"NCP LF",'E11 - 2014 09 Final'!$A$46:$P$1704,$G$135,FALSE)</f>
        <v>0.62029999999999996</v>
      </c>
      <c r="H163" s="322">
        <f>VLOOKUP($A163&amp;"NCP LF",'E11 - 2014 09 Final'!$A$46:$P$1704,$H$135,FALSE)</f>
        <v>0.62960000000000005</v>
      </c>
      <c r="I163" s="322">
        <f>VLOOKUP($A163&amp;"NCP LF",'E11 - 2014 09 Final'!$A$46:$P$1704,$I$135,FALSE)</f>
        <v>0.64429999999999998</v>
      </c>
      <c r="J163" s="322">
        <f>VLOOKUP($A163&amp;"NCP LF",'E11 - 2014 09 Final'!$A$46:$P$1704,$J$135,FALSE)</f>
        <v>0.64529999999999998</v>
      </c>
      <c r="K163" s="322">
        <f>VLOOKUP($A163&amp;"NCP LF",'E11 - 2014 09 Final'!$A$46:$P$1704,$K$135,FALSE)</f>
        <v>0.61750000000000005</v>
      </c>
      <c r="L163" s="322">
        <f>VLOOKUP($A163&amp;"NCP LF",'E11 - 2014 09 Final'!$A$46:$P$1704,$L$135,FALSE)</f>
        <v>0.57950000000000002</v>
      </c>
      <c r="M163" s="322">
        <f>VLOOKUP($A163&amp;"NCP LF",'E11 - 2014 09 Final'!$A$46:$P$1704,$M$135,FALSE)</f>
        <v>0.62860000000000005</v>
      </c>
      <c r="N163" s="322">
        <f>VLOOKUP($A163&amp;"NCP LF",'E11 - 2014 09 Final'!$A$46:$P$1704,$N$135,FALSE)</f>
        <v>0.65600000000000003</v>
      </c>
      <c r="O163" s="117"/>
      <c r="P163" s="323"/>
    </row>
    <row r="164" spans="1:16">
      <c r="A164" t="s">
        <v>724</v>
      </c>
      <c r="B164" t="s">
        <v>983</v>
      </c>
      <c r="C164" s="322">
        <f>VLOOKUP($A164&amp;"NCP LF",'E11 - 2014 09 Final'!$A$46:$P$1704,$C$135,FALSE)</f>
        <v>0.96640000000000004</v>
      </c>
      <c r="D164" s="322">
        <f>VLOOKUP($A164&amp;"NCP LF",'E11 - 2014 09 Final'!$A$46:$P$1704,$D$135,FALSE)</f>
        <v>1</v>
      </c>
      <c r="E164" s="322">
        <f>VLOOKUP($A164&amp;"NCP LF",'E11 - 2014 09 Final'!$A$46:$P$1704,$E$135,FALSE)</f>
        <v>0.99329999999999996</v>
      </c>
      <c r="F164" s="322">
        <f>VLOOKUP($A164&amp;"NCP LF",'E11 - 2014 09 Final'!$A$46:$P$1704,$F$135,FALSE)</f>
        <v>0.92920000000000003</v>
      </c>
      <c r="G164" s="322">
        <f>VLOOKUP($A164&amp;"NCP LF",'E11 - 2014 09 Final'!$A$46:$P$1704,$G$135,FALSE)</f>
        <v>0.98119999999999996</v>
      </c>
      <c r="H164" s="322">
        <f>VLOOKUP($A164&amp;"NCP LF",'E11 - 2014 09 Final'!$A$46:$P$1704,$H$135,FALSE)</f>
        <v>1</v>
      </c>
      <c r="I164" s="322">
        <f>VLOOKUP($A164&amp;"NCP LF",'E11 - 2014 09 Final'!$A$46:$P$1704,$I$135,FALSE)</f>
        <v>1</v>
      </c>
      <c r="J164" s="322">
        <f>VLOOKUP($A164&amp;"NCP LF",'E11 - 2014 09 Final'!$A$46:$P$1704,$J$135,FALSE)</f>
        <v>1</v>
      </c>
      <c r="K164" s="322">
        <f>VLOOKUP($A164&amp;"NCP LF",'E11 - 2014 09 Final'!$A$46:$P$1704,$K$135,FALSE)</f>
        <v>1</v>
      </c>
      <c r="L164" s="322">
        <f>VLOOKUP($A164&amp;"NCP LF",'E11 - 2014 09 Final'!$A$46:$P$1704,$L$135,FALSE)</f>
        <v>0.96909999999999996</v>
      </c>
      <c r="M164" s="322">
        <f>VLOOKUP($A164&amp;"NCP LF",'E11 - 2014 09 Final'!$A$46:$P$1704,$M$135,FALSE)</f>
        <v>0.96809999999999996</v>
      </c>
      <c r="N164" s="322">
        <f>VLOOKUP($A164&amp;"NCP LF",'E11 - 2014 09 Final'!$A$46:$P$1704,$N$135,FALSE)</f>
        <v>0.92610000000000003</v>
      </c>
      <c r="O164" s="117"/>
      <c r="P164" s="323"/>
    </row>
    <row r="165" spans="1:16">
      <c r="A165" s="43"/>
      <c r="B165" s="49" t="str">
        <f>IF('Avg NCP'!C165&gt;0,+'Avg KWH'!C165/HOURS!B$13/'Avg NCP'!C165,"")</f>
        <v/>
      </c>
      <c r="C165" s="49" t="str">
        <f>IF('Avg NCP'!D165&gt;0,+'Avg KWH'!D165/HOURS!C$13/'Avg NCP'!D165,"")</f>
        <v/>
      </c>
      <c r="D165" s="49" t="str">
        <f>IF('Avg NCP'!E165&gt;0,+'Avg KWH'!E165/HOURS!D$13/'Avg NCP'!E165,"")</f>
        <v/>
      </c>
      <c r="E165" s="49" t="str">
        <f>IF('Avg NCP'!F165&gt;0,+'Avg KWH'!F165/HOURS!E$13/'Avg NCP'!F165,"")</f>
        <v/>
      </c>
      <c r="F165" s="49" t="str">
        <f>IF('Avg NCP'!G165&gt;0,+'Avg KWH'!G165/HOURS!F$13/'Avg NCP'!G165,"")</f>
        <v/>
      </c>
      <c r="G165" s="49" t="str">
        <f>IF('Avg NCP'!H165&gt;0,+'Avg KWH'!H165/HOURS!G$13/'Avg NCP'!H165,"")</f>
        <v/>
      </c>
      <c r="H165" s="49" t="str">
        <f>IF('Avg NCP'!I165&gt;0,+'Avg KWH'!I165/HOURS!H$13/'Avg NCP'!I165,"")</f>
        <v/>
      </c>
      <c r="I165" s="49" t="str">
        <f>IF('Avg NCP'!J165&gt;0,+'Avg KWH'!J165/HOURS!I$13/'Avg NCP'!J165,"")</f>
        <v/>
      </c>
      <c r="J165" s="49" t="str">
        <f>IF('Avg NCP'!K165&gt;0,+'Avg KWH'!K165/HOURS!J$13/'Avg NCP'!K165,"")</f>
        <v/>
      </c>
      <c r="K165" s="49" t="str">
        <f>IF('Avg NCP'!L165&gt;0,+'Avg KWH'!L165/HOURS!K$13/'Avg NCP'!L165,"")</f>
        <v/>
      </c>
      <c r="L165" s="49" t="str">
        <f>IF('Avg NCP'!M165&gt;0,+'Avg KWH'!M165/HOURS!L$13/'Avg NCP'!M165,"")</f>
        <v/>
      </c>
      <c r="M165" s="49" t="str">
        <f>IF('Avg NCP'!N165&gt;0,+'Avg KWH'!N165/HOURS!M$13/'Avg NCP'!N165,"")</f>
        <v/>
      </c>
      <c r="O165" s="110"/>
      <c r="P165" s="110"/>
    </row>
    <row r="166" spans="1:16">
      <c r="A166" s="43"/>
      <c r="B166" s="49" t="str">
        <f>IF('Avg NCP'!C166&gt;0,+'Avg KWH'!C166/HOURS!B$13/'Avg NCP'!C166,"")</f>
        <v/>
      </c>
      <c r="C166" s="49" t="str">
        <f>IF('Avg NCP'!D166&gt;0,+'Avg KWH'!D166/HOURS!C$13/'Avg NCP'!D166,"")</f>
        <v/>
      </c>
      <c r="D166" s="49" t="str">
        <f>IF('Avg NCP'!E166&gt;0,+'Avg KWH'!E166/HOURS!D$13/'Avg NCP'!E166,"")</f>
        <v/>
      </c>
      <c r="E166" s="49" t="str">
        <f>IF('Avg NCP'!F166&gt;0,+'Avg KWH'!F166/HOURS!E$13/'Avg NCP'!F166,"")</f>
        <v/>
      </c>
      <c r="F166" s="49" t="str">
        <f>IF('Avg NCP'!G166&gt;0,+'Avg KWH'!G166/HOURS!F$13/'Avg NCP'!G166,"")</f>
        <v/>
      </c>
      <c r="G166" s="49" t="str">
        <f>IF('Avg NCP'!H166&gt;0,+'Avg KWH'!H166/HOURS!G$13/'Avg NCP'!H166,"")</f>
        <v/>
      </c>
      <c r="H166" s="49" t="str">
        <f>IF('Avg NCP'!I166&gt;0,+'Avg KWH'!I166/HOURS!H$13/'Avg NCP'!I166,"")</f>
        <v/>
      </c>
      <c r="I166" s="49" t="str">
        <f>IF('Avg NCP'!J166&gt;0,+'Avg KWH'!J166/HOURS!I$13/'Avg NCP'!J166,"")</f>
        <v/>
      </c>
      <c r="J166" s="49" t="str">
        <f>IF('Avg NCP'!K166&gt;0,+'Avg KWH'!K166/HOURS!J$13/'Avg NCP'!K166,"")</f>
        <v/>
      </c>
      <c r="K166" s="49" t="str">
        <f>IF('Avg NCP'!L166&gt;0,+'Avg KWH'!L166/HOURS!K$13/'Avg NCP'!L166,"")</f>
        <v/>
      </c>
      <c r="L166" s="49" t="str">
        <f>IF('Avg NCP'!M166&gt;0,+'Avg KWH'!M166/HOURS!L$13/'Avg NCP'!M166,"")</f>
        <v/>
      </c>
      <c r="M166" s="49" t="str">
        <f>IF('Avg NCP'!N166&gt;0,+'Avg KWH'!N166/HOURS!M$13/'Avg NCP'!N166,"")</f>
        <v/>
      </c>
    </row>
    <row r="167" spans="1:16">
      <c r="A167" s="43"/>
      <c r="B167" s="49" t="str">
        <f>IF('Avg NCP'!C167&gt;0,+'Avg KWH'!C167/HOURS!B$13/'Avg NCP'!C167,"")</f>
        <v/>
      </c>
      <c r="C167" s="49" t="str">
        <f>IF('Avg NCP'!D167&gt;0,+'Avg KWH'!D167/HOURS!C$13/'Avg NCP'!D167,"")</f>
        <v/>
      </c>
      <c r="D167" s="49" t="str">
        <f>IF('Avg NCP'!E167&gt;0,+'Avg KWH'!E167/HOURS!D$13/'Avg NCP'!E167,"")</f>
        <v/>
      </c>
      <c r="E167" s="49" t="str">
        <f>IF('Avg NCP'!F167&gt;0,+'Avg KWH'!F167/HOURS!E$13/'Avg NCP'!F167,"")</f>
        <v/>
      </c>
      <c r="F167" s="49" t="str">
        <f>IF('Avg NCP'!G167&gt;0,+'Avg KWH'!G167/HOURS!F$13/'Avg NCP'!G167,"")</f>
        <v/>
      </c>
      <c r="G167" s="49" t="str">
        <f>IF('Avg NCP'!H167&gt;0,+'Avg KWH'!H167/HOURS!G$13/'Avg NCP'!H167,"")</f>
        <v/>
      </c>
      <c r="H167" s="49" t="str">
        <f>IF('Avg NCP'!I167&gt;0,+'Avg KWH'!I167/HOURS!H$13/'Avg NCP'!I167,"")</f>
        <v/>
      </c>
      <c r="I167" s="49" t="str">
        <f>IF('Avg NCP'!J167&gt;0,+'Avg KWH'!J167/HOURS!I$13/'Avg NCP'!J167,"")</f>
        <v/>
      </c>
      <c r="J167" s="49" t="str">
        <f>IF('Avg NCP'!K167&gt;0,+'Avg KWH'!K167/HOURS!J$13/'Avg NCP'!K167,"")</f>
        <v/>
      </c>
      <c r="K167" s="49" t="str">
        <f>IF('Avg NCP'!L167&gt;0,+'Avg KWH'!L167/HOURS!K$13/'Avg NCP'!L167,"")</f>
        <v/>
      </c>
      <c r="L167" s="49" t="str">
        <f>IF('Avg NCP'!M167&gt;0,+'Avg KWH'!M167/HOURS!L$13/'Avg NCP'!M167,"")</f>
        <v/>
      </c>
      <c r="M167" s="49" t="str">
        <f>IF('Avg NCP'!N167&gt;0,+'Avg KWH'!N167/HOURS!M$13/'Avg NCP'!N167,"")</f>
        <v/>
      </c>
    </row>
    <row r="168" spans="1:16">
      <c r="A168" s="43"/>
      <c r="B168" s="49" t="str">
        <f>IF('Avg NCP'!C168&gt;0,+'Avg KWH'!C168/HOURS!B$13/'Avg NCP'!C168,"")</f>
        <v/>
      </c>
      <c r="C168" s="49" t="str">
        <f>IF('Avg NCP'!D168&gt;0,+'Avg KWH'!D168/HOURS!C$13/'Avg NCP'!D168,"")</f>
        <v/>
      </c>
      <c r="D168" s="49" t="str">
        <f>IF('Avg NCP'!E168&gt;0,+'Avg KWH'!E168/HOURS!D$13/'Avg NCP'!E168,"")</f>
        <v/>
      </c>
      <c r="E168" s="49" t="str">
        <f>IF('Avg NCP'!F168&gt;0,+'Avg KWH'!F168/HOURS!E$13/'Avg NCP'!F168,"")</f>
        <v/>
      </c>
      <c r="F168" s="49" t="str">
        <f>IF('Avg NCP'!G168&gt;0,+'Avg KWH'!G168/HOURS!F$13/'Avg NCP'!G168,"")</f>
        <v/>
      </c>
      <c r="G168" s="49" t="str">
        <f>IF('Avg NCP'!H168&gt;0,+'Avg KWH'!H168/HOURS!G$13/'Avg NCP'!H168,"")</f>
        <v/>
      </c>
      <c r="H168" s="49" t="str">
        <f>IF('Avg NCP'!I168&gt;0,+'Avg KWH'!I168/HOURS!H$13/'Avg NCP'!I168,"")</f>
        <v/>
      </c>
      <c r="I168" s="49" t="str">
        <f>IF('Avg NCP'!J168&gt;0,+'Avg KWH'!J168/HOURS!I$13/'Avg NCP'!J168,"")</f>
        <v/>
      </c>
      <c r="J168" s="49" t="str">
        <f>IF('Avg NCP'!K168&gt;0,+'Avg KWH'!K168/HOURS!J$13/'Avg NCP'!K168,"")</f>
        <v/>
      </c>
      <c r="K168" s="49" t="str">
        <f>IF('Avg NCP'!L168&gt;0,+'Avg KWH'!L168/HOURS!K$13/'Avg NCP'!L168,"")</f>
        <v/>
      </c>
      <c r="L168" s="49" t="str">
        <f>IF('Avg NCP'!M168&gt;0,+'Avg KWH'!M168/HOURS!L$13/'Avg NCP'!M168,"")</f>
        <v/>
      </c>
      <c r="M168" s="49" t="str">
        <f>IF('Avg NCP'!N168&gt;0,+'Avg KWH'!N168/HOURS!M$13/'Avg NCP'!N168,"")</f>
        <v/>
      </c>
    </row>
    <row r="169" spans="1:16">
      <c r="A169" s="43"/>
      <c r="B169" s="49" t="str">
        <f>IF('Avg NCP'!C169&gt;0,+'Avg KWH'!C169/HOURS!B$13/'Avg NCP'!C169,"")</f>
        <v/>
      </c>
      <c r="C169" s="49" t="str">
        <f>IF('Avg NCP'!D169&gt;0,+'Avg KWH'!D169/HOURS!C$13/'Avg NCP'!D169,"")</f>
        <v/>
      </c>
      <c r="D169" s="49" t="str">
        <f>IF('Avg NCP'!E169&gt;0,+'Avg KWH'!E169/HOURS!D$13/'Avg NCP'!E169,"")</f>
        <v/>
      </c>
      <c r="E169" s="49" t="str">
        <f>IF('Avg NCP'!F169&gt;0,+'Avg KWH'!F169/HOURS!E$13/'Avg NCP'!F169,"")</f>
        <v/>
      </c>
      <c r="F169" s="49" t="str">
        <f>IF('Avg NCP'!G169&gt;0,+'Avg KWH'!G169/HOURS!F$13/'Avg NCP'!G169,"")</f>
        <v/>
      </c>
      <c r="G169" s="49" t="str">
        <f>IF('Avg NCP'!H169&gt;0,+'Avg KWH'!H169/HOURS!G$13/'Avg NCP'!H169,"")</f>
        <v/>
      </c>
      <c r="H169" s="49" t="str">
        <f>IF('Avg NCP'!I169&gt;0,+'Avg KWH'!I169/HOURS!H$13/'Avg NCP'!I169,"")</f>
        <v/>
      </c>
      <c r="I169" s="49" t="str">
        <f>IF('Avg NCP'!J169&gt;0,+'Avg KWH'!J169/HOURS!I$13/'Avg NCP'!J169,"")</f>
        <v/>
      </c>
      <c r="J169" s="49" t="str">
        <f>IF('Avg NCP'!K169&gt;0,+'Avg KWH'!K169/HOURS!J$13/'Avg NCP'!K169,"")</f>
        <v/>
      </c>
      <c r="K169" s="49" t="str">
        <f>IF('Avg NCP'!L169&gt;0,+'Avg KWH'!L169/HOURS!K$13/'Avg NCP'!L169,"")</f>
        <v/>
      </c>
      <c r="L169" s="49" t="str">
        <f>IF('Avg NCP'!M169&gt;0,+'Avg KWH'!M169/HOURS!L$13/'Avg NCP'!M169,"")</f>
        <v/>
      </c>
      <c r="M169" s="49" t="str">
        <f>IF('Avg NCP'!N169&gt;0,+'Avg KWH'!N169/HOURS!M$13/'Avg NCP'!N169,"")</f>
        <v/>
      </c>
    </row>
    <row r="170" spans="1:16">
      <c r="A170" s="43"/>
      <c r="B170" s="49" t="str">
        <f>IF('Avg NCP'!C170&gt;0,+'Avg KWH'!C170/HOURS!B$13/'Avg NCP'!C170,"")</f>
        <v/>
      </c>
      <c r="C170" s="49" t="str">
        <f>IF('Avg NCP'!D170&gt;0,+'Avg KWH'!D170/HOURS!C$13/'Avg NCP'!D170,"")</f>
        <v/>
      </c>
      <c r="D170" s="49" t="str">
        <f>IF('Avg NCP'!E170&gt;0,+'Avg KWH'!E170/HOURS!D$13/'Avg NCP'!E170,"")</f>
        <v/>
      </c>
      <c r="E170" s="49" t="str">
        <f>IF('Avg NCP'!F170&gt;0,+'Avg KWH'!F170/HOURS!E$13/'Avg NCP'!F170,"")</f>
        <v/>
      </c>
      <c r="F170" s="49" t="str">
        <f>IF('Avg NCP'!G170&gt;0,+'Avg KWH'!G170/HOURS!F$13/'Avg NCP'!G170,"")</f>
        <v/>
      </c>
      <c r="G170" s="49" t="str">
        <f>IF('Avg NCP'!H170&gt;0,+'Avg KWH'!H170/HOURS!G$13/'Avg NCP'!H170,"")</f>
        <v/>
      </c>
      <c r="H170" s="49" t="str">
        <f>IF('Avg NCP'!I170&gt;0,+'Avg KWH'!I170/HOURS!H$13/'Avg NCP'!I170,"")</f>
        <v/>
      </c>
      <c r="I170" s="49" t="str">
        <f>IF('Avg NCP'!J170&gt;0,+'Avg KWH'!J170/HOURS!I$13/'Avg NCP'!J170,"")</f>
        <v/>
      </c>
      <c r="J170" s="49" t="str">
        <f>IF('Avg NCP'!K170&gt;0,+'Avg KWH'!K170/HOURS!J$13/'Avg NCP'!K170,"")</f>
        <v/>
      </c>
      <c r="K170" s="49" t="str">
        <f>IF('Avg NCP'!L170&gt;0,+'Avg KWH'!L170/HOURS!K$13/'Avg NCP'!L170,"")</f>
        <v/>
      </c>
      <c r="L170" s="49" t="str">
        <f>IF('Avg NCP'!M170&gt;0,+'Avg KWH'!M170/HOURS!L$13/'Avg NCP'!M170,"")</f>
        <v/>
      </c>
      <c r="M170" s="49" t="str">
        <f>IF('Avg NCP'!N170&gt;0,+'Avg KWH'!N170/HOURS!M$13/'Avg NCP'!N170,"")</f>
        <v/>
      </c>
    </row>
    <row r="171" spans="1:16">
      <c r="B171" s="11"/>
      <c r="C171" s="11"/>
      <c r="D171" s="11"/>
      <c r="E171" s="11"/>
      <c r="F171" s="11"/>
      <c r="G171" s="11"/>
      <c r="H171" s="11"/>
      <c r="I171" s="11"/>
      <c r="J171" s="11"/>
      <c r="K171" s="11"/>
      <c r="L171" s="11"/>
      <c r="M171" s="11"/>
    </row>
    <row r="172" spans="1:16">
      <c r="B172" s="11"/>
      <c r="C172" s="11"/>
      <c r="D172" s="11"/>
      <c r="E172" s="11"/>
      <c r="F172" s="11"/>
      <c r="G172" s="11"/>
      <c r="H172" s="11"/>
      <c r="I172" s="11"/>
      <c r="J172" s="11"/>
      <c r="K172" s="11"/>
      <c r="L172" s="11"/>
      <c r="M172" s="11"/>
    </row>
    <row r="173" spans="1:16">
      <c r="A173" s="42"/>
    </row>
    <row r="174" spans="1:16">
      <c r="A174" s="43"/>
      <c r="B174" s="49" t="str">
        <f>IF('Avg NCP'!C174&gt;0,+'Avg KWH'!C174/HOURS!B$13/'Avg NCP'!C174,"")</f>
        <v/>
      </c>
      <c r="C174" s="49" t="str">
        <f>IF('Avg NCP'!D174&gt;0,+'Avg KWH'!D174/HOURS!C$13/'Avg NCP'!D174,"")</f>
        <v/>
      </c>
      <c r="D174" s="49" t="str">
        <f>IF('Avg NCP'!E174&gt;0,+'Avg KWH'!E174/HOURS!D$13/'Avg NCP'!E174,"")</f>
        <v/>
      </c>
      <c r="E174" s="49" t="str">
        <f>IF('Avg NCP'!F174&gt;0,+'Avg KWH'!F174/HOURS!E$13/'Avg NCP'!F174,"")</f>
        <v/>
      </c>
      <c r="F174" s="49" t="str">
        <f>IF('Avg NCP'!G174&gt;0,+'Avg KWH'!G174/HOURS!F$13/'Avg NCP'!G174,"")</f>
        <v/>
      </c>
      <c r="G174" s="49" t="str">
        <f>IF('Avg NCP'!H174&gt;0,+'Avg KWH'!H174/HOURS!G$13/'Avg NCP'!H174,"")</f>
        <v/>
      </c>
      <c r="H174" s="49" t="str">
        <f>IF('Avg NCP'!I174&gt;0,+'Avg KWH'!I174/HOURS!H$13/'Avg NCP'!I174,"")</f>
        <v/>
      </c>
      <c r="I174" s="49" t="str">
        <f>IF('Avg NCP'!J174&gt;0,+'Avg KWH'!J174/HOURS!I$13/'Avg NCP'!J174,"")</f>
        <v/>
      </c>
      <c r="J174" s="49" t="str">
        <f>IF('Avg NCP'!K174&gt;0,+'Avg KWH'!K174/HOURS!J$13/'Avg NCP'!K174,"")</f>
        <v/>
      </c>
      <c r="K174" s="49" t="str">
        <f>IF('Avg NCP'!L174&gt;0,+'Avg KWH'!L174/HOURS!K$13/'Avg NCP'!L174,"")</f>
        <v/>
      </c>
      <c r="L174" s="49" t="str">
        <f>IF('Avg NCP'!M174&gt;0,+'Avg KWH'!M174/HOURS!L$13/'Avg NCP'!M174,"")</f>
        <v/>
      </c>
      <c r="M174" s="49" t="str">
        <f>IF('Avg NCP'!N174&gt;0,+'Avg KWH'!N174/HOURS!M$13/'Avg NCP'!N174,"")</f>
        <v/>
      </c>
    </row>
    <row r="175" spans="1:16">
      <c r="A175" s="43"/>
      <c r="B175" s="49" t="str">
        <f>IF('Avg NCP'!C175&gt;0,+'Avg KWH'!C175/HOURS!B$13/'Avg NCP'!C175,"")</f>
        <v/>
      </c>
      <c r="C175" s="49" t="str">
        <f>IF('Avg NCP'!D175&gt;0,+'Avg KWH'!D175/HOURS!C$13/'Avg NCP'!D175,"")</f>
        <v/>
      </c>
      <c r="D175" s="49" t="str">
        <f>IF('Avg NCP'!E175&gt;0,+'Avg KWH'!E175/HOURS!D$13/'Avg NCP'!E175,"")</f>
        <v/>
      </c>
      <c r="E175" s="49" t="str">
        <f>IF('Avg NCP'!F175&gt;0,+'Avg KWH'!F175/HOURS!E$13/'Avg NCP'!F175,"")</f>
        <v/>
      </c>
      <c r="F175" s="49" t="str">
        <f>IF('Avg NCP'!G175&gt;0,+'Avg KWH'!G175/HOURS!F$13/'Avg NCP'!G175,"")</f>
        <v/>
      </c>
      <c r="G175" s="49" t="str">
        <f>IF('Avg NCP'!H175&gt;0,+'Avg KWH'!H175/HOURS!G$13/'Avg NCP'!H175,"")</f>
        <v/>
      </c>
      <c r="H175" s="49" t="str">
        <f>IF('Avg NCP'!I175&gt;0,+'Avg KWH'!I175/HOURS!H$13/'Avg NCP'!I175,"")</f>
        <v/>
      </c>
      <c r="I175" s="49" t="str">
        <f>IF('Avg NCP'!J175&gt;0,+'Avg KWH'!J175/HOURS!I$13/'Avg NCP'!J175,"")</f>
        <v/>
      </c>
      <c r="J175" s="49" t="str">
        <f>IF('Avg NCP'!K175&gt;0,+'Avg KWH'!K175/HOURS!J$13/'Avg NCP'!K175,"")</f>
        <v/>
      </c>
      <c r="K175" s="49" t="str">
        <f>IF('Avg NCP'!L175&gt;0,+'Avg KWH'!L175/HOURS!K$13/'Avg NCP'!L175,"")</f>
        <v/>
      </c>
      <c r="L175" s="49" t="str">
        <f>IF('Avg NCP'!M175&gt;0,+'Avg KWH'!M175/HOURS!L$13/'Avg NCP'!M175,"")</f>
        <v/>
      </c>
      <c r="M175" s="49" t="str">
        <f>IF('Avg NCP'!N175&gt;0,+'Avg KWH'!N175/HOURS!M$13/'Avg NCP'!N175,"")</f>
        <v/>
      </c>
    </row>
    <row r="176" spans="1:16">
      <c r="A176" s="43"/>
      <c r="B176" s="49" t="str">
        <f>IF('Avg NCP'!C176&gt;0,+'Avg KWH'!C176/HOURS!B$13/'Avg NCP'!C176,"")</f>
        <v/>
      </c>
      <c r="C176" s="49" t="str">
        <f>IF('Avg NCP'!D176&gt;0,+'Avg KWH'!D176/HOURS!C$13/'Avg NCP'!D176,"")</f>
        <v/>
      </c>
      <c r="D176" s="49" t="str">
        <f>IF('Avg NCP'!E176&gt;0,+'Avg KWH'!E176/HOURS!D$13/'Avg NCP'!E176,"")</f>
        <v/>
      </c>
      <c r="E176" s="49" t="str">
        <f>IF('Avg NCP'!F176&gt;0,+'Avg KWH'!F176/HOURS!E$13/'Avg NCP'!F176,"")</f>
        <v/>
      </c>
      <c r="F176" s="49" t="str">
        <f>IF('Avg NCP'!G176&gt;0,+'Avg KWH'!G176/HOURS!F$13/'Avg NCP'!G176,"")</f>
        <v/>
      </c>
      <c r="G176" s="49" t="str">
        <f>IF('Avg NCP'!H176&gt;0,+'Avg KWH'!H176/HOURS!G$13/'Avg NCP'!H176,"")</f>
        <v/>
      </c>
      <c r="H176" s="49" t="str">
        <f>IF('Avg NCP'!I176&gt;0,+'Avg KWH'!I176/HOURS!H$13/'Avg NCP'!I176,"")</f>
        <v/>
      </c>
      <c r="I176" s="49" t="str">
        <f>IF('Avg NCP'!J176&gt;0,+'Avg KWH'!J176/HOURS!I$13/'Avg NCP'!J176,"")</f>
        <v/>
      </c>
      <c r="J176" s="49" t="str">
        <f>IF('Avg NCP'!K176&gt;0,+'Avg KWH'!K176/HOURS!J$13/'Avg NCP'!K176,"")</f>
        <v/>
      </c>
      <c r="K176" s="49" t="str">
        <f>IF('Avg NCP'!L176&gt;0,+'Avg KWH'!L176/HOURS!K$13/'Avg NCP'!L176,"")</f>
        <v/>
      </c>
      <c r="L176" s="49" t="str">
        <f>IF('Avg NCP'!M176&gt;0,+'Avg KWH'!M176/HOURS!L$13/'Avg NCP'!M176,"")</f>
        <v/>
      </c>
      <c r="M176" s="49" t="str">
        <f>IF('Avg NCP'!N176&gt;0,+'Avg KWH'!N176/HOURS!M$13/'Avg NCP'!N176,"")</f>
        <v/>
      </c>
    </row>
  </sheetData>
  <mergeCells count="7">
    <mergeCell ref="B89:P89"/>
    <mergeCell ref="B88:P88"/>
    <mergeCell ref="B131:P131"/>
    <mergeCell ref="B4:P4"/>
    <mergeCell ref="B5:P5"/>
    <mergeCell ref="B46:P46"/>
    <mergeCell ref="B47:P47"/>
  </mergeCells>
  <phoneticPr fontId="8" type="noConversion"/>
  <printOptions horizontalCentered="1"/>
  <pageMargins left="0" right="0" top="0.5" bottom="0.5" header="0.5" footer="0.5"/>
  <pageSetup scale="2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Z352"/>
  <sheetViews>
    <sheetView showGridLines="0" zoomScale="70" workbookViewId="0">
      <pane xSplit="2" ySplit="9" topLeftCell="C10" activePane="bottomRight" state="frozen"/>
      <selection activeCell="B6" sqref="B6"/>
      <selection pane="topRight" activeCell="B6" sqref="B6"/>
      <selection pane="bottomLeft" activeCell="B6" sqref="B6"/>
      <selection pane="bottomRight" activeCell="A2" sqref="A1:A2"/>
    </sheetView>
  </sheetViews>
  <sheetFormatPr defaultRowHeight="13.2"/>
  <cols>
    <col min="1" max="1" width="24.33203125" style="262" customWidth="1"/>
    <col min="2" max="2" width="45.33203125" style="262" bestFit="1" customWidth="1"/>
    <col min="3" max="3" width="14" style="264" bestFit="1" customWidth="1"/>
    <col min="4" max="14" width="14.109375" style="264" bestFit="1" customWidth="1"/>
    <col min="15" max="15" width="15.33203125" style="264" bestFit="1" customWidth="1"/>
    <col min="16" max="17" width="11.44140625" style="264" bestFit="1" customWidth="1"/>
    <col min="18" max="18" width="11.44140625" style="262" bestFit="1" customWidth="1"/>
    <col min="19" max="19" width="9.109375" style="262"/>
    <col min="20" max="20" width="16.33203125" style="264" customWidth="1"/>
    <col min="21" max="21" width="15.33203125" style="264" bestFit="1" customWidth="1"/>
    <col min="22" max="23" width="9.109375" style="262"/>
    <col min="24" max="24" width="12.88671875" style="262" bestFit="1" customWidth="1"/>
    <col min="25" max="257" width="9.109375" style="262"/>
    <col min="258" max="258" width="22.33203125" style="262" customWidth="1"/>
    <col min="259" max="270" width="14.109375" style="262" bestFit="1" customWidth="1"/>
    <col min="271" max="271" width="15.33203125" style="262" bestFit="1" customWidth="1"/>
    <col min="272" max="274" width="11.44140625" style="262" bestFit="1" customWidth="1"/>
    <col min="275" max="275" width="9.109375" style="262"/>
    <col min="276" max="276" width="16.33203125" style="262" customWidth="1"/>
    <col min="277" max="277" width="15.33203125" style="262" bestFit="1" customWidth="1"/>
    <col min="278" max="513" width="9.109375" style="262"/>
    <col min="514" max="514" width="22.33203125" style="262" customWidth="1"/>
    <col min="515" max="526" width="14.109375" style="262" bestFit="1" customWidth="1"/>
    <col min="527" max="527" width="15.33203125" style="262" bestFit="1" customWidth="1"/>
    <col min="528" max="530" width="11.44140625" style="262" bestFit="1" customWidth="1"/>
    <col min="531" max="531" width="9.109375" style="262"/>
    <col min="532" max="532" width="16.33203125" style="262" customWidth="1"/>
    <col min="533" max="533" width="15.33203125" style="262" bestFit="1" customWidth="1"/>
    <col min="534" max="769" width="9.109375" style="262"/>
    <col min="770" max="770" width="22.33203125" style="262" customWidth="1"/>
    <col min="771" max="782" width="14.109375" style="262" bestFit="1" customWidth="1"/>
    <col min="783" max="783" width="15.33203125" style="262" bestFit="1" customWidth="1"/>
    <col min="784" max="786" width="11.44140625" style="262" bestFit="1" customWidth="1"/>
    <col min="787" max="787" width="9.109375" style="262"/>
    <col min="788" max="788" width="16.33203125" style="262" customWidth="1"/>
    <col min="789" max="789" width="15.33203125" style="262" bestFit="1" customWidth="1"/>
    <col min="790" max="1025" width="9.109375" style="262"/>
    <col min="1026" max="1026" width="22.33203125" style="262" customWidth="1"/>
    <col min="1027" max="1038" width="14.109375" style="262" bestFit="1" customWidth="1"/>
    <col min="1039" max="1039" width="15.33203125" style="262" bestFit="1" customWidth="1"/>
    <col min="1040" max="1042" width="11.44140625" style="262" bestFit="1" customWidth="1"/>
    <col min="1043" max="1043" width="9.109375" style="262"/>
    <col min="1044" max="1044" width="16.33203125" style="262" customWidth="1"/>
    <col min="1045" max="1045" width="15.33203125" style="262" bestFit="1" customWidth="1"/>
    <col min="1046" max="1281" width="9.109375" style="262"/>
    <col min="1282" max="1282" width="22.33203125" style="262" customWidth="1"/>
    <col min="1283" max="1294" width="14.109375" style="262" bestFit="1" customWidth="1"/>
    <col min="1295" max="1295" width="15.33203125" style="262" bestFit="1" customWidth="1"/>
    <col min="1296" max="1298" width="11.44140625" style="262" bestFit="1" customWidth="1"/>
    <col min="1299" max="1299" width="9.109375" style="262"/>
    <col min="1300" max="1300" width="16.33203125" style="262" customWidth="1"/>
    <col min="1301" max="1301" width="15.33203125" style="262" bestFit="1" customWidth="1"/>
    <col min="1302" max="1537" width="9.109375" style="262"/>
    <col min="1538" max="1538" width="22.33203125" style="262" customWidth="1"/>
    <col min="1539" max="1550" width="14.109375" style="262" bestFit="1" customWidth="1"/>
    <col min="1551" max="1551" width="15.33203125" style="262" bestFit="1" customWidth="1"/>
    <col min="1552" max="1554" width="11.44140625" style="262" bestFit="1" customWidth="1"/>
    <col min="1555" max="1555" width="9.109375" style="262"/>
    <col min="1556" max="1556" width="16.33203125" style="262" customWidth="1"/>
    <col min="1557" max="1557" width="15.33203125" style="262" bestFit="1" customWidth="1"/>
    <col min="1558" max="1793" width="9.109375" style="262"/>
    <col min="1794" max="1794" width="22.33203125" style="262" customWidth="1"/>
    <col min="1795" max="1806" width="14.109375" style="262" bestFit="1" customWidth="1"/>
    <col min="1807" max="1807" width="15.33203125" style="262" bestFit="1" customWidth="1"/>
    <col min="1808" max="1810" width="11.44140625" style="262" bestFit="1" customWidth="1"/>
    <col min="1811" max="1811" width="9.109375" style="262"/>
    <col min="1812" max="1812" width="16.33203125" style="262" customWidth="1"/>
    <col min="1813" max="1813" width="15.33203125" style="262" bestFit="1" customWidth="1"/>
    <col min="1814" max="2049" width="9.109375" style="262"/>
    <col min="2050" max="2050" width="22.33203125" style="262" customWidth="1"/>
    <col min="2051" max="2062" width="14.109375" style="262" bestFit="1" customWidth="1"/>
    <col min="2063" max="2063" width="15.33203125" style="262" bestFit="1" customWidth="1"/>
    <col min="2064" max="2066" width="11.44140625" style="262" bestFit="1" customWidth="1"/>
    <col min="2067" max="2067" width="9.109375" style="262"/>
    <col min="2068" max="2068" width="16.33203125" style="262" customWidth="1"/>
    <col min="2069" max="2069" width="15.33203125" style="262" bestFit="1" customWidth="1"/>
    <col min="2070" max="2305" width="9.109375" style="262"/>
    <col min="2306" max="2306" width="22.33203125" style="262" customWidth="1"/>
    <col min="2307" max="2318" width="14.109375" style="262" bestFit="1" customWidth="1"/>
    <col min="2319" max="2319" width="15.33203125" style="262" bestFit="1" customWidth="1"/>
    <col min="2320" max="2322" width="11.44140625" style="262" bestFit="1" customWidth="1"/>
    <col min="2323" max="2323" width="9.109375" style="262"/>
    <col min="2324" max="2324" width="16.33203125" style="262" customWidth="1"/>
    <col min="2325" max="2325" width="15.33203125" style="262" bestFit="1" customWidth="1"/>
    <col min="2326" max="2561" width="9.109375" style="262"/>
    <col min="2562" max="2562" width="22.33203125" style="262" customWidth="1"/>
    <col min="2563" max="2574" width="14.109375" style="262" bestFit="1" customWidth="1"/>
    <col min="2575" max="2575" width="15.33203125" style="262" bestFit="1" customWidth="1"/>
    <col min="2576" max="2578" width="11.44140625" style="262" bestFit="1" customWidth="1"/>
    <col min="2579" max="2579" width="9.109375" style="262"/>
    <col min="2580" max="2580" width="16.33203125" style="262" customWidth="1"/>
    <col min="2581" max="2581" width="15.33203125" style="262" bestFit="1" customWidth="1"/>
    <col min="2582" max="2817" width="9.109375" style="262"/>
    <col min="2818" max="2818" width="22.33203125" style="262" customWidth="1"/>
    <col min="2819" max="2830" width="14.109375" style="262" bestFit="1" customWidth="1"/>
    <col min="2831" max="2831" width="15.33203125" style="262" bestFit="1" customWidth="1"/>
    <col min="2832" max="2834" width="11.44140625" style="262" bestFit="1" customWidth="1"/>
    <col min="2835" max="2835" width="9.109375" style="262"/>
    <col min="2836" max="2836" width="16.33203125" style="262" customWidth="1"/>
    <col min="2837" max="2837" width="15.33203125" style="262" bestFit="1" customWidth="1"/>
    <col min="2838" max="3073" width="9.109375" style="262"/>
    <col min="3074" max="3074" width="22.33203125" style="262" customWidth="1"/>
    <col min="3075" max="3086" width="14.109375" style="262" bestFit="1" customWidth="1"/>
    <col min="3087" max="3087" width="15.33203125" style="262" bestFit="1" customWidth="1"/>
    <col min="3088" max="3090" width="11.44140625" style="262" bestFit="1" customWidth="1"/>
    <col min="3091" max="3091" width="9.109375" style="262"/>
    <col min="3092" max="3092" width="16.33203125" style="262" customWidth="1"/>
    <col min="3093" max="3093" width="15.33203125" style="262" bestFit="1" customWidth="1"/>
    <col min="3094" max="3329" width="9.109375" style="262"/>
    <col min="3330" max="3330" width="22.33203125" style="262" customWidth="1"/>
    <col min="3331" max="3342" width="14.109375" style="262" bestFit="1" customWidth="1"/>
    <col min="3343" max="3343" width="15.33203125" style="262" bestFit="1" customWidth="1"/>
    <col min="3344" max="3346" width="11.44140625" style="262" bestFit="1" customWidth="1"/>
    <col min="3347" max="3347" width="9.109375" style="262"/>
    <col min="3348" max="3348" width="16.33203125" style="262" customWidth="1"/>
    <col min="3349" max="3349" width="15.33203125" style="262" bestFit="1" customWidth="1"/>
    <col min="3350" max="3585" width="9.109375" style="262"/>
    <col min="3586" max="3586" width="22.33203125" style="262" customWidth="1"/>
    <col min="3587" max="3598" width="14.109375" style="262" bestFit="1" customWidth="1"/>
    <col min="3599" max="3599" width="15.33203125" style="262" bestFit="1" customWidth="1"/>
    <col min="3600" max="3602" width="11.44140625" style="262" bestFit="1" customWidth="1"/>
    <col min="3603" max="3603" width="9.109375" style="262"/>
    <col min="3604" max="3604" width="16.33203125" style="262" customWidth="1"/>
    <col min="3605" max="3605" width="15.33203125" style="262" bestFit="1" customWidth="1"/>
    <col min="3606" max="3841" width="9.109375" style="262"/>
    <col min="3842" max="3842" width="22.33203125" style="262" customWidth="1"/>
    <col min="3843" max="3854" width="14.109375" style="262" bestFit="1" customWidth="1"/>
    <col min="3855" max="3855" width="15.33203125" style="262" bestFit="1" customWidth="1"/>
    <col min="3856" max="3858" width="11.44140625" style="262" bestFit="1" customWidth="1"/>
    <col min="3859" max="3859" width="9.109375" style="262"/>
    <col min="3860" max="3860" width="16.33203125" style="262" customWidth="1"/>
    <col min="3861" max="3861" width="15.33203125" style="262" bestFit="1" customWidth="1"/>
    <col min="3862" max="4097" width="9.109375" style="262"/>
    <col min="4098" max="4098" width="22.33203125" style="262" customWidth="1"/>
    <col min="4099" max="4110" width="14.109375" style="262" bestFit="1" customWidth="1"/>
    <col min="4111" max="4111" width="15.33203125" style="262" bestFit="1" customWidth="1"/>
    <col min="4112" max="4114" width="11.44140625" style="262" bestFit="1" customWidth="1"/>
    <col min="4115" max="4115" width="9.109375" style="262"/>
    <col min="4116" max="4116" width="16.33203125" style="262" customWidth="1"/>
    <col min="4117" max="4117" width="15.33203125" style="262" bestFit="1" customWidth="1"/>
    <col min="4118" max="4353" width="9.109375" style="262"/>
    <col min="4354" max="4354" width="22.33203125" style="262" customWidth="1"/>
    <col min="4355" max="4366" width="14.109375" style="262" bestFit="1" customWidth="1"/>
    <col min="4367" max="4367" width="15.33203125" style="262" bestFit="1" customWidth="1"/>
    <col min="4368" max="4370" width="11.44140625" style="262" bestFit="1" customWidth="1"/>
    <col min="4371" max="4371" width="9.109375" style="262"/>
    <col min="4372" max="4372" width="16.33203125" style="262" customWidth="1"/>
    <col min="4373" max="4373" width="15.33203125" style="262" bestFit="1" customWidth="1"/>
    <col min="4374" max="4609" width="9.109375" style="262"/>
    <col min="4610" max="4610" width="22.33203125" style="262" customWidth="1"/>
    <col min="4611" max="4622" width="14.109375" style="262" bestFit="1" customWidth="1"/>
    <col min="4623" max="4623" width="15.33203125" style="262" bestFit="1" customWidth="1"/>
    <col min="4624" max="4626" width="11.44140625" style="262" bestFit="1" customWidth="1"/>
    <col min="4627" max="4627" width="9.109375" style="262"/>
    <col min="4628" max="4628" width="16.33203125" style="262" customWidth="1"/>
    <col min="4629" max="4629" width="15.33203125" style="262" bestFit="1" customWidth="1"/>
    <col min="4630" max="4865" width="9.109375" style="262"/>
    <col min="4866" max="4866" width="22.33203125" style="262" customWidth="1"/>
    <col min="4867" max="4878" width="14.109375" style="262" bestFit="1" customWidth="1"/>
    <col min="4879" max="4879" width="15.33203125" style="262" bestFit="1" customWidth="1"/>
    <col min="4880" max="4882" width="11.44140625" style="262" bestFit="1" customWidth="1"/>
    <col min="4883" max="4883" width="9.109375" style="262"/>
    <col min="4884" max="4884" width="16.33203125" style="262" customWidth="1"/>
    <col min="4885" max="4885" width="15.33203125" style="262" bestFit="1" customWidth="1"/>
    <col min="4886" max="5121" width="9.109375" style="262"/>
    <col min="5122" max="5122" width="22.33203125" style="262" customWidth="1"/>
    <col min="5123" max="5134" width="14.109375" style="262" bestFit="1" customWidth="1"/>
    <col min="5135" max="5135" width="15.33203125" style="262" bestFit="1" customWidth="1"/>
    <col min="5136" max="5138" width="11.44140625" style="262" bestFit="1" customWidth="1"/>
    <col min="5139" max="5139" width="9.109375" style="262"/>
    <col min="5140" max="5140" width="16.33203125" style="262" customWidth="1"/>
    <col min="5141" max="5141" width="15.33203125" style="262" bestFit="1" customWidth="1"/>
    <col min="5142" max="5377" width="9.109375" style="262"/>
    <col min="5378" max="5378" width="22.33203125" style="262" customWidth="1"/>
    <col min="5379" max="5390" width="14.109375" style="262" bestFit="1" customWidth="1"/>
    <col min="5391" max="5391" width="15.33203125" style="262" bestFit="1" customWidth="1"/>
    <col min="5392" max="5394" width="11.44140625" style="262" bestFit="1" customWidth="1"/>
    <col min="5395" max="5395" width="9.109375" style="262"/>
    <col min="5396" max="5396" width="16.33203125" style="262" customWidth="1"/>
    <col min="5397" max="5397" width="15.33203125" style="262" bestFit="1" customWidth="1"/>
    <col min="5398" max="5633" width="9.109375" style="262"/>
    <col min="5634" max="5634" width="22.33203125" style="262" customWidth="1"/>
    <col min="5635" max="5646" width="14.109375" style="262" bestFit="1" customWidth="1"/>
    <col min="5647" max="5647" width="15.33203125" style="262" bestFit="1" customWidth="1"/>
    <col min="5648" max="5650" width="11.44140625" style="262" bestFit="1" customWidth="1"/>
    <col min="5651" max="5651" width="9.109375" style="262"/>
    <col min="5652" max="5652" width="16.33203125" style="262" customWidth="1"/>
    <col min="5653" max="5653" width="15.33203125" style="262" bestFit="1" customWidth="1"/>
    <col min="5654" max="5889" width="9.109375" style="262"/>
    <col min="5890" max="5890" width="22.33203125" style="262" customWidth="1"/>
    <col min="5891" max="5902" width="14.109375" style="262" bestFit="1" customWidth="1"/>
    <col min="5903" max="5903" width="15.33203125" style="262" bestFit="1" customWidth="1"/>
    <col min="5904" max="5906" width="11.44140625" style="262" bestFit="1" customWidth="1"/>
    <col min="5907" max="5907" width="9.109375" style="262"/>
    <col min="5908" max="5908" width="16.33203125" style="262" customWidth="1"/>
    <col min="5909" max="5909" width="15.33203125" style="262" bestFit="1" customWidth="1"/>
    <col min="5910" max="6145" width="9.109375" style="262"/>
    <col min="6146" max="6146" width="22.33203125" style="262" customWidth="1"/>
    <col min="6147" max="6158" width="14.109375" style="262" bestFit="1" customWidth="1"/>
    <col min="6159" max="6159" width="15.33203125" style="262" bestFit="1" customWidth="1"/>
    <col min="6160" max="6162" width="11.44140625" style="262" bestFit="1" customWidth="1"/>
    <col min="6163" max="6163" width="9.109375" style="262"/>
    <col min="6164" max="6164" width="16.33203125" style="262" customWidth="1"/>
    <col min="6165" max="6165" width="15.33203125" style="262" bestFit="1" customWidth="1"/>
    <col min="6166" max="6401" width="9.109375" style="262"/>
    <col min="6402" max="6402" width="22.33203125" style="262" customWidth="1"/>
    <col min="6403" max="6414" width="14.109375" style="262" bestFit="1" customWidth="1"/>
    <col min="6415" max="6415" width="15.33203125" style="262" bestFit="1" customWidth="1"/>
    <col min="6416" max="6418" width="11.44140625" style="262" bestFit="1" customWidth="1"/>
    <col min="6419" max="6419" width="9.109375" style="262"/>
    <col min="6420" max="6420" width="16.33203125" style="262" customWidth="1"/>
    <col min="6421" max="6421" width="15.33203125" style="262" bestFit="1" customWidth="1"/>
    <col min="6422" max="6657" width="9.109375" style="262"/>
    <col min="6658" max="6658" width="22.33203125" style="262" customWidth="1"/>
    <col min="6659" max="6670" width="14.109375" style="262" bestFit="1" customWidth="1"/>
    <col min="6671" max="6671" width="15.33203125" style="262" bestFit="1" customWidth="1"/>
    <col min="6672" max="6674" width="11.44140625" style="262" bestFit="1" customWidth="1"/>
    <col min="6675" max="6675" width="9.109375" style="262"/>
    <col min="6676" max="6676" width="16.33203125" style="262" customWidth="1"/>
    <col min="6677" max="6677" width="15.33203125" style="262" bestFit="1" customWidth="1"/>
    <col min="6678" max="6913" width="9.109375" style="262"/>
    <col min="6914" max="6914" width="22.33203125" style="262" customWidth="1"/>
    <col min="6915" max="6926" width="14.109375" style="262" bestFit="1" customWidth="1"/>
    <col min="6927" max="6927" width="15.33203125" style="262" bestFit="1" customWidth="1"/>
    <col min="6928" max="6930" width="11.44140625" style="262" bestFit="1" customWidth="1"/>
    <col min="6931" max="6931" width="9.109375" style="262"/>
    <col min="6932" max="6932" width="16.33203125" style="262" customWidth="1"/>
    <col min="6933" max="6933" width="15.33203125" style="262" bestFit="1" customWidth="1"/>
    <col min="6934" max="7169" width="9.109375" style="262"/>
    <col min="7170" max="7170" width="22.33203125" style="262" customWidth="1"/>
    <col min="7171" max="7182" width="14.109375" style="262" bestFit="1" customWidth="1"/>
    <col min="7183" max="7183" width="15.33203125" style="262" bestFit="1" customWidth="1"/>
    <col min="7184" max="7186" width="11.44140625" style="262" bestFit="1" customWidth="1"/>
    <col min="7187" max="7187" width="9.109375" style="262"/>
    <col min="7188" max="7188" width="16.33203125" style="262" customWidth="1"/>
    <col min="7189" max="7189" width="15.33203125" style="262" bestFit="1" customWidth="1"/>
    <col min="7190" max="7425" width="9.109375" style="262"/>
    <col min="7426" max="7426" width="22.33203125" style="262" customWidth="1"/>
    <col min="7427" max="7438" width="14.109375" style="262" bestFit="1" customWidth="1"/>
    <col min="7439" max="7439" width="15.33203125" style="262" bestFit="1" customWidth="1"/>
    <col min="7440" max="7442" width="11.44140625" style="262" bestFit="1" customWidth="1"/>
    <col min="7443" max="7443" width="9.109375" style="262"/>
    <col min="7444" max="7444" width="16.33203125" style="262" customWidth="1"/>
    <col min="7445" max="7445" width="15.33203125" style="262" bestFit="1" customWidth="1"/>
    <col min="7446" max="7681" width="9.109375" style="262"/>
    <col min="7682" max="7682" width="22.33203125" style="262" customWidth="1"/>
    <col min="7683" max="7694" width="14.109375" style="262" bestFit="1" customWidth="1"/>
    <col min="7695" max="7695" width="15.33203125" style="262" bestFit="1" customWidth="1"/>
    <col min="7696" max="7698" width="11.44140625" style="262" bestFit="1" customWidth="1"/>
    <col min="7699" max="7699" width="9.109375" style="262"/>
    <col min="7700" max="7700" width="16.33203125" style="262" customWidth="1"/>
    <col min="7701" max="7701" width="15.33203125" style="262" bestFit="1" customWidth="1"/>
    <col min="7702" max="7937" width="9.109375" style="262"/>
    <col min="7938" max="7938" width="22.33203125" style="262" customWidth="1"/>
    <col min="7939" max="7950" width="14.109375" style="262" bestFit="1" customWidth="1"/>
    <col min="7951" max="7951" width="15.33203125" style="262" bestFit="1" customWidth="1"/>
    <col min="7952" max="7954" width="11.44140625" style="262" bestFit="1" customWidth="1"/>
    <col min="7955" max="7955" width="9.109375" style="262"/>
    <col min="7956" max="7956" width="16.33203125" style="262" customWidth="1"/>
    <col min="7957" max="7957" width="15.33203125" style="262" bestFit="1" customWidth="1"/>
    <col min="7958" max="8193" width="9.109375" style="262"/>
    <col min="8194" max="8194" width="22.33203125" style="262" customWidth="1"/>
    <col min="8195" max="8206" width="14.109375" style="262" bestFit="1" customWidth="1"/>
    <col min="8207" max="8207" width="15.33203125" style="262" bestFit="1" customWidth="1"/>
    <col min="8208" max="8210" width="11.44140625" style="262" bestFit="1" customWidth="1"/>
    <col min="8211" max="8211" width="9.109375" style="262"/>
    <col min="8212" max="8212" width="16.33203125" style="262" customWidth="1"/>
    <col min="8213" max="8213" width="15.33203125" style="262" bestFit="1" customWidth="1"/>
    <col min="8214" max="8449" width="9.109375" style="262"/>
    <col min="8450" max="8450" width="22.33203125" style="262" customWidth="1"/>
    <col min="8451" max="8462" width="14.109375" style="262" bestFit="1" customWidth="1"/>
    <col min="8463" max="8463" width="15.33203125" style="262" bestFit="1" customWidth="1"/>
    <col min="8464" max="8466" width="11.44140625" style="262" bestFit="1" customWidth="1"/>
    <col min="8467" max="8467" width="9.109375" style="262"/>
    <col min="8468" max="8468" width="16.33203125" style="262" customWidth="1"/>
    <col min="8469" max="8469" width="15.33203125" style="262" bestFit="1" customWidth="1"/>
    <col min="8470" max="8705" width="9.109375" style="262"/>
    <col min="8706" max="8706" width="22.33203125" style="262" customWidth="1"/>
    <col min="8707" max="8718" width="14.109375" style="262" bestFit="1" customWidth="1"/>
    <col min="8719" max="8719" width="15.33203125" style="262" bestFit="1" customWidth="1"/>
    <col min="8720" max="8722" width="11.44140625" style="262" bestFit="1" customWidth="1"/>
    <col min="8723" max="8723" width="9.109375" style="262"/>
    <col min="8724" max="8724" width="16.33203125" style="262" customWidth="1"/>
    <col min="8725" max="8725" width="15.33203125" style="262" bestFit="1" customWidth="1"/>
    <col min="8726" max="8961" width="9.109375" style="262"/>
    <col min="8962" max="8962" width="22.33203125" style="262" customWidth="1"/>
    <col min="8963" max="8974" width="14.109375" style="262" bestFit="1" customWidth="1"/>
    <col min="8975" max="8975" width="15.33203125" style="262" bestFit="1" customWidth="1"/>
    <col min="8976" max="8978" width="11.44140625" style="262" bestFit="1" customWidth="1"/>
    <col min="8979" max="8979" width="9.109375" style="262"/>
    <col min="8980" max="8980" width="16.33203125" style="262" customWidth="1"/>
    <col min="8981" max="8981" width="15.33203125" style="262" bestFit="1" customWidth="1"/>
    <col min="8982" max="9217" width="9.109375" style="262"/>
    <col min="9218" max="9218" width="22.33203125" style="262" customWidth="1"/>
    <col min="9219" max="9230" width="14.109375" style="262" bestFit="1" customWidth="1"/>
    <col min="9231" max="9231" width="15.33203125" style="262" bestFit="1" customWidth="1"/>
    <col min="9232" max="9234" width="11.44140625" style="262" bestFit="1" customWidth="1"/>
    <col min="9235" max="9235" width="9.109375" style="262"/>
    <col min="9236" max="9236" width="16.33203125" style="262" customWidth="1"/>
    <col min="9237" max="9237" width="15.33203125" style="262" bestFit="1" customWidth="1"/>
    <col min="9238" max="9473" width="9.109375" style="262"/>
    <col min="9474" max="9474" width="22.33203125" style="262" customWidth="1"/>
    <col min="9475" max="9486" width="14.109375" style="262" bestFit="1" customWidth="1"/>
    <col min="9487" max="9487" width="15.33203125" style="262" bestFit="1" customWidth="1"/>
    <col min="9488" max="9490" width="11.44140625" style="262" bestFit="1" customWidth="1"/>
    <col min="9491" max="9491" width="9.109375" style="262"/>
    <col min="9492" max="9492" width="16.33203125" style="262" customWidth="1"/>
    <col min="9493" max="9493" width="15.33203125" style="262" bestFit="1" customWidth="1"/>
    <col min="9494" max="9729" width="9.109375" style="262"/>
    <col min="9730" max="9730" width="22.33203125" style="262" customWidth="1"/>
    <col min="9731" max="9742" width="14.109375" style="262" bestFit="1" customWidth="1"/>
    <col min="9743" max="9743" width="15.33203125" style="262" bestFit="1" customWidth="1"/>
    <col min="9744" max="9746" width="11.44140625" style="262" bestFit="1" customWidth="1"/>
    <col min="9747" max="9747" width="9.109375" style="262"/>
    <col min="9748" max="9748" width="16.33203125" style="262" customWidth="1"/>
    <col min="9749" max="9749" width="15.33203125" style="262" bestFit="1" customWidth="1"/>
    <col min="9750" max="9985" width="9.109375" style="262"/>
    <col min="9986" max="9986" width="22.33203125" style="262" customWidth="1"/>
    <col min="9987" max="9998" width="14.109375" style="262" bestFit="1" customWidth="1"/>
    <col min="9999" max="9999" width="15.33203125" style="262" bestFit="1" customWidth="1"/>
    <col min="10000" max="10002" width="11.44140625" style="262" bestFit="1" customWidth="1"/>
    <col min="10003" max="10003" width="9.109375" style="262"/>
    <col min="10004" max="10004" width="16.33203125" style="262" customWidth="1"/>
    <col min="10005" max="10005" width="15.33203125" style="262" bestFit="1" customWidth="1"/>
    <col min="10006" max="10241" width="9.109375" style="262"/>
    <col min="10242" max="10242" width="22.33203125" style="262" customWidth="1"/>
    <col min="10243" max="10254" width="14.109375" style="262" bestFit="1" customWidth="1"/>
    <col min="10255" max="10255" width="15.33203125" style="262" bestFit="1" customWidth="1"/>
    <col min="10256" max="10258" width="11.44140625" style="262" bestFit="1" customWidth="1"/>
    <col min="10259" max="10259" width="9.109375" style="262"/>
    <col min="10260" max="10260" width="16.33203125" style="262" customWidth="1"/>
    <col min="10261" max="10261" width="15.33203125" style="262" bestFit="1" customWidth="1"/>
    <col min="10262" max="10497" width="9.109375" style="262"/>
    <col min="10498" max="10498" width="22.33203125" style="262" customWidth="1"/>
    <col min="10499" max="10510" width="14.109375" style="262" bestFit="1" customWidth="1"/>
    <col min="10511" max="10511" width="15.33203125" style="262" bestFit="1" customWidth="1"/>
    <col min="10512" max="10514" width="11.44140625" style="262" bestFit="1" customWidth="1"/>
    <col min="10515" max="10515" width="9.109375" style="262"/>
    <col min="10516" max="10516" width="16.33203125" style="262" customWidth="1"/>
    <col min="10517" max="10517" width="15.33203125" style="262" bestFit="1" customWidth="1"/>
    <col min="10518" max="10753" width="9.109375" style="262"/>
    <col min="10754" max="10754" width="22.33203125" style="262" customWidth="1"/>
    <col min="10755" max="10766" width="14.109375" style="262" bestFit="1" customWidth="1"/>
    <col min="10767" max="10767" width="15.33203125" style="262" bestFit="1" customWidth="1"/>
    <col min="10768" max="10770" width="11.44140625" style="262" bestFit="1" customWidth="1"/>
    <col min="10771" max="10771" width="9.109375" style="262"/>
    <col min="10772" max="10772" width="16.33203125" style="262" customWidth="1"/>
    <col min="10773" max="10773" width="15.33203125" style="262" bestFit="1" customWidth="1"/>
    <col min="10774" max="11009" width="9.109375" style="262"/>
    <col min="11010" max="11010" width="22.33203125" style="262" customWidth="1"/>
    <col min="11011" max="11022" width="14.109375" style="262" bestFit="1" customWidth="1"/>
    <col min="11023" max="11023" width="15.33203125" style="262" bestFit="1" customWidth="1"/>
    <col min="11024" max="11026" width="11.44140625" style="262" bestFit="1" customWidth="1"/>
    <col min="11027" max="11027" width="9.109375" style="262"/>
    <col min="11028" max="11028" width="16.33203125" style="262" customWidth="1"/>
    <col min="11029" max="11029" width="15.33203125" style="262" bestFit="1" customWidth="1"/>
    <col min="11030" max="11265" width="9.109375" style="262"/>
    <col min="11266" max="11266" width="22.33203125" style="262" customWidth="1"/>
    <col min="11267" max="11278" width="14.109375" style="262" bestFit="1" customWidth="1"/>
    <col min="11279" max="11279" width="15.33203125" style="262" bestFit="1" customWidth="1"/>
    <col min="11280" max="11282" width="11.44140625" style="262" bestFit="1" customWidth="1"/>
    <col min="11283" max="11283" width="9.109375" style="262"/>
    <col min="11284" max="11284" width="16.33203125" style="262" customWidth="1"/>
    <col min="11285" max="11285" width="15.33203125" style="262" bestFit="1" customWidth="1"/>
    <col min="11286" max="11521" width="9.109375" style="262"/>
    <col min="11522" max="11522" width="22.33203125" style="262" customWidth="1"/>
    <col min="11523" max="11534" width="14.109375" style="262" bestFit="1" customWidth="1"/>
    <col min="11535" max="11535" width="15.33203125" style="262" bestFit="1" customWidth="1"/>
    <col min="11536" max="11538" width="11.44140625" style="262" bestFit="1" customWidth="1"/>
    <col min="11539" max="11539" width="9.109375" style="262"/>
    <col min="11540" max="11540" width="16.33203125" style="262" customWidth="1"/>
    <col min="11541" max="11541" width="15.33203125" style="262" bestFit="1" customWidth="1"/>
    <col min="11542" max="11777" width="9.109375" style="262"/>
    <col min="11778" max="11778" width="22.33203125" style="262" customWidth="1"/>
    <col min="11779" max="11790" width="14.109375" style="262" bestFit="1" customWidth="1"/>
    <col min="11791" max="11791" width="15.33203125" style="262" bestFit="1" customWidth="1"/>
    <col min="11792" max="11794" width="11.44140625" style="262" bestFit="1" customWidth="1"/>
    <col min="11795" max="11795" width="9.109375" style="262"/>
    <col min="11796" max="11796" width="16.33203125" style="262" customWidth="1"/>
    <col min="11797" max="11797" width="15.33203125" style="262" bestFit="1" customWidth="1"/>
    <col min="11798" max="12033" width="9.109375" style="262"/>
    <col min="12034" max="12034" width="22.33203125" style="262" customWidth="1"/>
    <col min="12035" max="12046" width="14.109375" style="262" bestFit="1" customWidth="1"/>
    <col min="12047" max="12047" width="15.33203125" style="262" bestFit="1" customWidth="1"/>
    <col min="12048" max="12050" width="11.44140625" style="262" bestFit="1" customWidth="1"/>
    <col min="12051" max="12051" width="9.109375" style="262"/>
    <col min="12052" max="12052" width="16.33203125" style="262" customWidth="1"/>
    <col min="12053" max="12053" width="15.33203125" style="262" bestFit="1" customWidth="1"/>
    <col min="12054" max="12289" width="9.109375" style="262"/>
    <col min="12290" max="12290" width="22.33203125" style="262" customWidth="1"/>
    <col min="12291" max="12302" width="14.109375" style="262" bestFit="1" customWidth="1"/>
    <col min="12303" max="12303" width="15.33203125" style="262" bestFit="1" customWidth="1"/>
    <col min="12304" max="12306" width="11.44140625" style="262" bestFit="1" customWidth="1"/>
    <col min="12307" max="12307" width="9.109375" style="262"/>
    <col min="12308" max="12308" width="16.33203125" style="262" customWidth="1"/>
    <col min="12309" max="12309" width="15.33203125" style="262" bestFit="1" customWidth="1"/>
    <col min="12310" max="12545" width="9.109375" style="262"/>
    <col min="12546" max="12546" width="22.33203125" style="262" customWidth="1"/>
    <col min="12547" max="12558" width="14.109375" style="262" bestFit="1" customWidth="1"/>
    <col min="12559" max="12559" width="15.33203125" style="262" bestFit="1" customWidth="1"/>
    <col min="12560" max="12562" width="11.44140625" style="262" bestFit="1" customWidth="1"/>
    <col min="12563" max="12563" width="9.109375" style="262"/>
    <col min="12564" max="12564" width="16.33203125" style="262" customWidth="1"/>
    <col min="12565" max="12565" width="15.33203125" style="262" bestFit="1" customWidth="1"/>
    <col min="12566" max="12801" width="9.109375" style="262"/>
    <col min="12802" max="12802" width="22.33203125" style="262" customWidth="1"/>
    <col min="12803" max="12814" width="14.109375" style="262" bestFit="1" customWidth="1"/>
    <col min="12815" max="12815" width="15.33203125" style="262" bestFit="1" customWidth="1"/>
    <col min="12816" max="12818" width="11.44140625" style="262" bestFit="1" customWidth="1"/>
    <col min="12819" max="12819" width="9.109375" style="262"/>
    <col min="12820" max="12820" width="16.33203125" style="262" customWidth="1"/>
    <col min="12821" max="12821" width="15.33203125" style="262" bestFit="1" customWidth="1"/>
    <col min="12822" max="13057" width="9.109375" style="262"/>
    <col min="13058" max="13058" width="22.33203125" style="262" customWidth="1"/>
    <col min="13059" max="13070" width="14.109375" style="262" bestFit="1" customWidth="1"/>
    <col min="13071" max="13071" width="15.33203125" style="262" bestFit="1" customWidth="1"/>
    <col min="13072" max="13074" width="11.44140625" style="262" bestFit="1" customWidth="1"/>
    <col min="13075" max="13075" width="9.109375" style="262"/>
    <col min="13076" max="13076" width="16.33203125" style="262" customWidth="1"/>
    <col min="13077" max="13077" width="15.33203125" style="262" bestFit="1" customWidth="1"/>
    <col min="13078" max="13313" width="9.109375" style="262"/>
    <col min="13314" max="13314" width="22.33203125" style="262" customWidth="1"/>
    <col min="13315" max="13326" width="14.109375" style="262" bestFit="1" customWidth="1"/>
    <col min="13327" max="13327" width="15.33203125" style="262" bestFit="1" customWidth="1"/>
    <col min="13328" max="13330" width="11.44140625" style="262" bestFit="1" customWidth="1"/>
    <col min="13331" max="13331" width="9.109375" style="262"/>
    <col min="13332" max="13332" width="16.33203125" style="262" customWidth="1"/>
    <col min="13333" max="13333" width="15.33203125" style="262" bestFit="1" customWidth="1"/>
    <col min="13334" max="13569" width="9.109375" style="262"/>
    <col min="13570" max="13570" width="22.33203125" style="262" customWidth="1"/>
    <col min="13571" max="13582" width="14.109375" style="262" bestFit="1" customWidth="1"/>
    <col min="13583" max="13583" width="15.33203125" style="262" bestFit="1" customWidth="1"/>
    <col min="13584" max="13586" width="11.44140625" style="262" bestFit="1" customWidth="1"/>
    <col min="13587" max="13587" width="9.109375" style="262"/>
    <col min="13588" max="13588" width="16.33203125" style="262" customWidth="1"/>
    <col min="13589" max="13589" width="15.33203125" style="262" bestFit="1" customWidth="1"/>
    <col min="13590" max="13825" width="9.109375" style="262"/>
    <col min="13826" max="13826" width="22.33203125" style="262" customWidth="1"/>
    <col min="13827" max="13838" width="14.109375" style="262" bestFit="1" customWidth="1"/>
    <col min="13839" max="13839" width="15.33203125" style="262" bestFit="1" customWidth="1"/>
    <col min="13840" max="13842" width="11.44140625" style="262" bestFit="1" customWidth="1"/>
    <col min="13843" max="13843" width="9.109375" style="262"/>
    <col min="13844" max="13844" width="16.33203125" style="262" customWidth="1"/>
    <col min="13845" max="13845" width="15.33203125" style="262" bestFit="1" customWidth="1"/>
    <col min="13846" max="14081" width="9.109375" style="262"/>
    <col min="14082" max="14082" width="22.33203125" style="262" customWidth="1"/>
    <col min="14083" max="14094" width="14.109375" style="262" bestFit="1" customWidth="1"/>
    <col min="14095" max="14095" width="15.33203125" style="262" bestFit="1" customWidth="1"/>
    <col min="14096" max="14098" width="11.44140625" style="262" bestFit="1" customWidth="1"/>
    <col min="14099" max="14099" width="9.109375" style="262"/>
    <col min="14100" max="14100" width="16.33203125" style="262" customWidth="1"/>
    <col min="14101" max="14101" width="15.33203125" style="262" bestFit="1" customWidth="1"/>
    <col min="14102" max="14337" width="9.109375" style="262"/>
    <col min="14338" max="14338" width="22.33203125" style="262" customWidth="1"/>
    <col min="14339" max="14350" width="14.109375" style="262" bestFit="1" customWidth="1"/>
    <col min="14351" max="14351" width="15.33203125" style="262" bestFit="1" customWidth="1"/>
    <col min="14352" max="14354" width="11.44140625" style="262" bestFit="1" customWidth="1"/>
    <col min="14355" max="14355" width="9.109375" style="262"/>
    <col min="14356" max="14356" width="16.33203125" style="262" customWidth="1"/>
    <col min="14357" max="14357" width="15.33203125" style="262" bestFit="1" customWidth="1"/>
    <col min="14358" max="14593" width="9.109375" style="262"/>
    <col min="14594" max="14594" width="22.33203125" style="262" customWidth="1"/>
    <col min="14595" max="14606" width="14.109375" style="262" bestFit="1" customWidth="1"/>
    <col min="14607" max="14607" width="15.33203125" style="262" bestFit="1" customWidth="1"/>
    <col min="14608" max="14610" width="11.44140625" style="262" bestFit="1" customWidth="1"/>
    <col min="14611" max="14611" width="9.109375" style="262"/>
    <col min="14612" max="14612" width="16.33203125" style="262" customWidth="1"/>
    <col min="14613" max="14613" width="15.33203125" style="262" bestFit="1" customWidth="1"/>
    <col min="14614" max="14849" width="9.109375" style="262"/>
    <col min="14850" max="14850" width="22.33203125" style="262" customWidth="1"/>
    <col min="14851" max="14862" width="14.109375" style="262" bestFit="1" customWidth="1"/>
    <col min="14863" max="14863" width="15.33203125" style="262" bestFit="1" customWidth="1"/>
    <col min="14864" max="14866" width="11.44140625" style="262" bestFit="1" customWidth="1"/>
    <col min="14867" max="14867" width="9.109375" style="262"/>
    <col min="14868" max="14868" width="16.33203125" style="262" customWidth="1"/>
    <col min="14869" max="14869" width="15.33203125" style="262" bestFit="1" customWidth="1"/>
    <col min="14870" max="15105" width="9.109375" style="262"/>
    <col min="15106" max="15106" width="22.33203125" style="262" customWidth="1"/>
    <col min="15107" max="15118" width="14.109375" style="262" bestFit="1" customWidth="1"/>
    <col min="15119" max="15119" width="15.33203125" style="262" bestFit="1" customWidth="1"/>
    <col min="15120" max="15122" width="11.44140625" style="262" bestFit="1" customWidth="1"/>
    <col min="15123" max="15123" width="9.109375" style="262"/>
    <col min="15124" max="15124" width="16.33203125" style="262" customWidth="1"/>
    <col min="15125" max="15125" width="15.33203125" style="262" bestFit="1" customWidth="1"/>
    <col min="15126" max="15361" width="9.109375" style="262"/>
    <col min="15362" max="15362" width="22.33203125" style="262" customWidth="1"/>
    <col min="15363" max="15374" width="14.109375" style="262" bestFit="1" customWidth="1"/>
    <col min="15375" max="15375" width="15.33203125" style="262" bestFit="1" customWidth="1"/>
    <col min="15376" max="15378" width="11.44140625" style="262" bestFit="1" customWidth="1"/>
    <col min="15379" max="15379" width="9.109375" style="262"/>
    <col min="15380" max="15380" width="16.33203125" style="262" customWidth="1"/>
    <col min="15381" max="15381" width="15.33203125" style="262" bestFit="1" customWidth="1"/>
    <col min="15382" max="15617" width="9.109375" style="262"/>
    <col min="15618" max="15618" width="22.33203125" style="262" customWidth="1"/>
    <col min="15619" max="15630" width="14.109375" style="262" bestFit="1" customWidth="1"/>
    <col min="15631" max="15631" width="15.33203125" style="262" bestFit="1" customWidth="1"/>
    <col min="15632" max="15634" width="11.44140625" style="262" bestFit="1" customWidth="1"/>
    <col min="15635" max="15635" width="9.109375" style="262"/>
    <col min="15636" max="15636" width="16.33203125" style="262" customWidth="1"/>
    <col min="15637" max="15637" width="15.33203125" style="262" bestFit="1" customWidth="1"/>
    <col min="15638" max="15873" width="9.109375" style="262"/>
    <col min="15874" max="15874" width="22.33203125" style="262" customWidth="1"/>
    <col min="15875" max="15886" width="14.109375" style="262" bestFit="1" customWidth="1"/>
    <col min="15887" max="15887" width="15.33203125" style="262" bestFit="1" customWidth="1"/>
    <col min="15888" max="15890" width="11.44140625" style="262" bestFit="1" customWidth="1"/>
    <col min="15891" max="15891" width="9.109375" style="262"/>
    <col min="15892" max="15892" width="16.33203125" style="262" customWidth="1"/>
    <col min="15893" max="15893" width="15.33203125" style="262" bestFit="1" customWidth="1"/>
    <col min="15894" max="16129" width="9.109375" style="262"/>
    <col min="16130" max="16130" width="22.33203125" style="262" customWidth="1"/>
    <col min="16131" max="16142" width="14.109375" style="262" bestFit="1" customWidth="1"/>
    <col min="16143" max="16143" width="15.33203125" style="262" bestFit="1" customWidth="1"/>
    <col min="16144" max="16146" width="11.44140625" style="262" bestFit="1" customWidth="1"/>
    <col min="16147" max="16147" width="9.109375" style="262"/>
    <col min="16148" max="16148" width="16.33203125" style="262" customWidth="1"/>
    <col min="16149" max="16149" width="15.33203125" style="262" bestFit="1" customWidth="1"/>
    <col min="16150" max="16384" width="9.109375" style="262"/>
  </cols>
  <sheetData>
    <row r="1" spans="1:21">
      <c r="A1" s="8" t="s">
        <v>1128</v>
      </c>
    </row>
    <row r="2" spans="1:21">
      <c r="A2" s="8" t="s">
        <v>1123</v>
      </c>
    </row>
    <row r="6" spans="1:21" s="252" customFormat="1" ht="21">
      <c r="B6" s="124" t="s">
        <v>557</v>
      </c>
      <c r="C6" s="165"/>
      <c r="D6" s="165"/>
      <c r="E6" s="165"/>
      <c r="F6" s="165"/>
      <c r="G6" s="165"/>
      <c r="H6" s="165"/>
      <c r="I6" s="165"/>
      <c r="J6" s="165"/>
      <c r="K6" s="165"/>
      <c r="L6" s="165"/>
      <c r="M6" s="165"/>
      <c r="N6" s="165"/>
      <c r="O6" s="165"/>
      <c r="P6" s="165"/>
      <c r="Q6" s="165"/>
      <c r="R6" s="165"/>
      <c r="T6" s="281"/>
      <c r="U6" s="281"/>
    </row>
    <row r="7" spans="1:21" s="252" customFormat="1" ht="21.6" thickBot="1">
      <c r="B7" s="124" t="str">
        <f>MANUAL!$B$9&amp;" - PRIOR YEAR"</f>
        <v>2016 - PRIOR YEAR</v>
      </c>
      <c r="C7" s="165"/>
      <c r="D7" s="165"/>
      <c r="E7" s="165"/>
      <c r="F7" s="165"/>
      <c r="G7" s="165"/>
      <c r="H7" s="165"/>
      <c r="I7" s="165"/>
      <c r="J7" s="165"/>
      <c r="K7" s="165"/>
      <c r="L7" s="165"/>
      <c r="M7" s="165"/>
      <c r="N7" s="165"/>
      <c r="O7" s="165"/>
      <c r="P7" s="165"/>
      <c r="Q7" s="165"/>
      <c r="R7" s="165"/>
      <c r="T7" s="281"/>
      <c r="U7" s="281"/>
    </row>
    <row r="8" spans="1:21" s="164" customFormat="1" ht="13.8" thickBot="1">
      <c r="B8" s="253"/>
      <c r="C8" s="282"/>
      <c r="D8" s="282"/>
      <c r="E8" s="282"/>
      <c r="F8" s="282"/>
      <c r="G8" s="282"/>
      <c r="H8" s="282"/>
      <c r="I8" s="282"/>
      <c r="J8" s="282"/>
      <c r="K8" s="282"/>
      <c r="L8" s="282"/>
      <c r="M8" s="282"/>
      <c r="N8" s="282"/>
      <c r="O8" s="283"/>
      <c r="P8" s="283"/>
      <c r="Q8" s="283"/>
      <c r="T8" s="284" t="s">
        <v>564</v>
      </c>
      <c r="U8" s="285"/>
    </row>
    <row r="9" spans="1:21" s="165" customFormat="1" ht="13.8" thickBot="1">
      <c r="B9" s="286" t="s">
        <v>450</v>
      </c>
      <c r="C9" s="100" t="s">
        <v>70</v>
      </c>
      <c r="D9" s="100" t="s">
        <v>71</v>
      </c>
      <c r="E9" s="100" t="s">
        <v>72</v>
      </c>
      <c r="F9" s="103" t="s">
        <v>73</v>
      </c>
      <c r="G9" s="103" t="s">
        <v>74</v>
      </c>
      <c r="H9" s="103" t="s">
        <v>75</v>
      </c>
      <c r="I9" s="103" t="s">
        <v>76</v>
      </c>
      <c r="J9" s="103" t="s">
        <v>77</v>
      </c>
      <c r="K9" s="103" t="s">
        <v>78</v>
      </c>
      <c r="L9" s="103" t="s">
        <v>79</v>
      </c>
      <c r="M9" s="100" t="s">
        <v>80</v>
      </c>
      <c r="N9" s="100" t="s">
        <v>81</v>
      </c>
      <c r="O9" s="287" t="s">
        <v>60</v>
      </c>
      <c r="P9" s="288" t="s">
        <v>133</v>
      </c>
      <c r="Q9" s="288" t="s">
        <v>133</v>
      </c>
      <c r="R9" s="169" t="s">
        <v>565</v>
      </c>
      <c r="T9" s="289" t="s">
        <v>60</v>
      </c>
      <c r="U9" s="290" t="s">
        <v>566</v>
      </c>
    </row>
    <row r="10" spans="1:21" s="165" customFormat="1">
      <c r="B10" s="357"/>
      <c r="C10" s="356">
        <v>2</v>
      </c>
      <c r="D10" s="356">
        <v>3</v>
      </c>
      <c r="E10" s="356">
        <v>4</v>
      </c>
      <c r="F10" s="356">
        <v>5</v>
      </c>
      <c r="G10" s="356">
        <v>6</v>
      </c>
      <c r="H10" s="356">
        <v>7</v>
      </c>
      <c r="I10" s="356">
        <v>8</v>
      </c>
      <c r="J10" s="356">
        <v>9</v>
      </c>
      <c r="K10" s="356">
        <v>10</v>
      </c>
      <c r="L10" s="356">
        <v>11</v>
      </c>
      <c r="M10" s="356">
        <v>12</v>
      </c>
      <c r="N10" s="356">
        <v>13</v>
      </c>
      <c r="O10" s="283"/>
      <c r="P10" s="283"/>
      <c r="Q10" s="283"/>
      <c r="T10" s="358"/>
      <c r="U10" s="359"/>
    </row>
    <row r="11" spans="1:21" s="164" customFormat="1">
      <c r="B11" s="253"/>
      <c r="C11" s="282">
        <v>3</v>
      </c>
      <c r="D11" s="282">
        <v>4</v>
      </c>
      <c r="E11" s="282">
        <v>5</v>
      </c>
      <c r="F11" s="282">
        <v>6</v>
      </c>
      <c r="G11" s="282">
        <v>7</v>
      </c>
      <c r="H11" s="282">
        <v>8</v>
      </c>
      <c r="I11" s="282">
        <v>9</v>
      </c>
      <c r="J11" s="282">
        <v>10</v>
      </c>
      <c r="K11" s="282">
        <v>11</v>
      </c>
      <c r="L11" s="282">
        <v>12</v>
      </c>
      <c r="M11" s="282">
        <v>13</v>
      </c>
      <c r="N11" s="282">
        <v>14</v>
      </c>
      <c r="O11" s="283"/>
      <c r="P11" s="283"/>
      <c r="Q11" s="283"/>
      <c r="R11" s="165"/>
      <c r="T11" s="291"/>
      <c r="U11" s="291"/>
    </row>
    <row r="12" spans="1:21" s="164" customFormat="1">
      <c r="B12" s="253"/>
      <c r="C12" s="282"/>
      <c r="D12" s="282"/>
      <c r="E12" s="282"/>
      <c r="F12" s="282"/>
      <c r="G12" s="282"/>
      <c r="H12" s="282"/>
      <c r="I12" s="282"/>
      <c r="J12" s="282"/>
      <c r="K12" s="282"/>
      <c r="L12" s="282"/>
      <c r="M12" s="282"/>
      <c r="N12" s="282"/>
      <c r="O12" s="283"/>
      <c r="P12" s="283"/>
      <c r="Q12" s="283"/>
      <c r="R12" s="165"/>
      <c r="T12" s="291"/>
      <c r="U12" s="291"/>
    </row>
    <row r="13" spans="1:21" s="260" customFormat="1" ht="15.6">
      <c r="B13" s="259" t="s">
        <v>83</v>
      </c>
      <c r="T13" s="292"/>
      <c r="U13" s="292"/>
    </row>
    <row r="14" spans="1:21">
      <c r="B14" s="261" t="s">
        <v>98</v>
      </c>
      <c r="C14" s="293"/>
      <c r="D14" s="293"/>
      <c r="E14" s="293"/>
      <c r="F14" s="293"/>
      <c r="G14" s="293"/>
      <c r="H14" s="293"/>
      <c r="I14" s="293"/>
      <c r="J14" s="293"/>
      <c r="K14" s="293"/>
      <c r="L14" s="293"/>
      <c r="M14" s="293"/>
      <c r="N14" s="293"/>
      <c r="O14" s="293"/>
      <c r="P14" s="293"/>
      <c r="Q14" s="293"/>
      <c r="R14" s="291"/>
    </row>
    <row r="15" spans="1:21">
      <c r="A15" s="262" t="str">
        <f>B14&amp;" "&amp;B15</f>
        <v>CILC-1D KWH Sales</v>
      </c>
      <c r="B15" s="263" t="s">
        <v>560</v>
      </c>
      <c r="C15" s="293">
        <f>VLOOKUP($B$14,'KWH FCST'!$A$12:$M$39,C$10,FALSE)</f>
        <v>230380345</v>
      </c>
      <c r="D15" s="293">
        <f>VLOOKUP($B$14,'KWH FCST'!$A$12:$M$39,D$10,FALSE)</f>
        <v>212389992</v>
      </c>
      <c r="E15" s="293">
        <f>VLOOKUP($B$14,'KWH FCST'!$A$12:$M$39,E$10,FALSE)</f>
        <v>213700912</v>
      </c>
      <c r="F15" s="293">
        <f>VLOOKUP($B$14,'KWH FCST'!$A$12:$M$39,F$10,FALSE)</f>
        <v>214408138</v>
      </c>
      <c r="G15" s="293">
        <f>VLOOKUP($B$14,'KWH FCST'!$A$12:$M$39,G$10,FALSE)</f>
        <v>222223124</v>
      </c>
      <c r="H15" s="293">
        <f>VLOOKUP($B$14,'KWH FCST'!$A$12:$M$39,H$10,FALSE)</f>
        <v>230063751</v>
      </c>
      <c r="I15" s="293">
        <f>VLOOKUP($B$14,'KWH FCST'!$A$12:$M$39,I$10,FALSE)</f>
        <v>237298897</v>
      </c>
      <c r="J15" s="293">
        <f>VLOOKUP($B$14,'KWH FCST'!$A$12:$M$39,J$10,FALSE)</f>
        <v>235681124</v>
      </c>
      <c r="K15" s="293">
        <f>VLOOKUP($B$14,'KWH FCST'!$A$12:$M$39,K$10,FALSE)</f>
        <v>233817820</v>
      </c>
      <c r="L15" s="293">
        <f>VLOOKUP($B$14,'KWH FCST'!$A$12:$M$39,L$10,FALSE)</f>
        <v>225569349</v>
      </c>
      <c r="M15" s="293">
        <f>VLOOKUP($B$14,'KWH FCST'!$A$12:$M$39,M$10,FALSE)</f>
        <v>214908646</v>
      </c>
      <c r="N15" s="293">
        <f>VLOOKUP($B$14,'KWH FCST'!$A$12:$M$39,N$10,FALSE)</f>
        <v>224070882</v>
      </c>
      <c r="O15" s="293">
        <f>SUM(C15:N15)</f>
        <v>2694512980</v>
      </c>
      <c r="P15" s="293"/>
      <c r="Q15" s="293"/>
      <c r="R15" s="291"/>
      <c r="T15" s="264">
        <f>VLOOKUP(B14,'Sales Forecast'!$B$7:$AO$23,38,FALSE)</f>
        <v>2694512980</v>
      </c>
      <c r="U15" s="264">
        <f>+O15-T15</f>
        <v>0</v>
      </c>
    </row>
    <row r="16" spans="1:21">
      <c r="A16" s="262" t="str">
        <f>B14&amp;" "&amp;B16</f>
        <v>CILC-1D NCP</v>
      </c>
      <c r="B16" s="263" t="s">
        <v>133</v>
      </c>
      <c r="C16" s="293">
        <f>VLOOKUP($B$14,'NCP FCST'!$A$12:$M$39,C$10,FALSE)</f>
        <v>440282.95370977675</v>
      </c>
      <c r="D16" s="293">
        <f>VLOOKUP($B$14,'NCP FCST'!$A$12:$M$39,D$10,FALSE)</f>
        <v>430244.43248814536</v>
      </c>
      <c r="E16" s="293">
        <f>VLOOKUP($B$14,'NCP FCST'!$A$12:$M$39,E$10,FALSE)</f>
        <v>407152.3463458948</v>
      </c>
      <c r="F16" s="293">
        <f>VLOOKUP($B$14,'NCP FCST'!$A$12:$M$39,F$10,FALSE)</f>
        <v>420269.67195120035</v>
      </c>
      <c r="G16" s="293">
        <f>VLOOKUP($B$14,'NCP FCST'!$A$12:$M$39,G$10,FALSE)</f>
        <v>419779.34220508195</v>
      </c>
      <c r="H16" s="293">
        <f>VLOOKUP($B$14,'NCP FCST'!$A$12:$M$39,H$10,FALSE)</f>
        <v>444928.73636574618</v>
      </c>
      <c r="I16" s="293">
        <f>VLOOKUP($B$14,'NCP FCST'!$A$12:$M$39,I$10,FALSE)</f>
        <v>441351.65642483038</v>
      </c>
      <c r="J16" s="293">
        <f>VLOOKUP($B$14,'NCP FCST'!$A$12:$M$39,J$10,FALSE)</f>
        <v>437797.53669471864</v>
      </c>
      <c r="K16" s="293">
        <f>VLOOKUP($B$14,'NCP FCST'!$A$12:$M$39,K$10,FALSE)</f>
        <v>448814.16900846118</v>
      </c>
      <c r="L16" s="293">
        <f>VLOOKUP($B$14,'NCP FCST'!$A$12:$M$39,L$10,FALSE)</f>
        <v>425542.16646996496</v>
      </c>
      <c r="M16" s="293">
        <f>VLOOKUP($B$14,'NCP FCST'!$A$12:$M$39,M$10,FALSE)</f>
        <v>428589.81078192056</v>
      </c>
      <c r="N16" s="293">
        <f>VLOOKUP($B$14,'NCP FCST'!$A$12:$M$39,N$10,FALSE)</f>
        <v>431579.47024969774</v>
      </c>
      <c r="O16" s="293"/>
      <c r="P16" s="293">
        <f>MAX(C16:N16)</f>
        <v>448814.16900846118</v>
      </c>
      <c r="Q16" s="293"/>
      <c r="R16" s="291"/>
      <c r="T16" s="264">
        <f>+'NCP FCST'!O$12</f>
        <v>448814.16900846118</v>
      </c>
      <c r="U16" s="264">
        <f>P16-T16</f>
        <v>0</v>
      </c>
    </row>
    <row r="17" spans="1:21">
      <c r="A17" s="262" t="str">
        <f>B14&amp;" "&amp;B17</f>
        <v>CILC-1D GNCP</v>
      </c>
      <c r="B17" s="263" t="s">
        <v>342</v>
      </c>
      <c r="C17" s="293">
        <f>VLOOKUP($B$14,'GNCP FCST'!$A$12:$M$39,C$10,FALSE)</f>
        <v>365211.90597273869</v>
      </c>
      <c r="D17" s="293">
        <f>VLOOKUP($B$14,'GNCP FCST'!$A$12:$M$39,D$10,FALSE)</f>
        <v>359757.18294819654</v>
      </c>
      <c r="E17" s="293">
        <f>VLOOKUP($B$14,'GNCP FCST'!$A$12:$M$39,E$10,FALSE)</f>
        <v>339050.64954021311</v>
      </c>
      <c r="F17" s="293">
        <f>VLOOKUP($B$14,'GNCP FCST'!$A$12:$M$39,F$10,FALSE)</f>
        <v>349504.02631613263</v>
      </c>
      <c r="G17" s="293">
        <f>VLOOKUP($B$14,'GNCP FCST'!$A$12:$M$39,G$10,FALSE)</f>
        <v>346303.76188249962</v>
      </c>
      <c r="H17" s="293">
        <f>VLOOKUP($B$14,'GNCP FCST'!$A$12:$M$39,H$10,FALSE)</f>
        <v>367828.92540577875</v>
      </c>
      <c r="I17" s="293">
        <f>VLOOKUP($B$14,'GNCP FCST'!$A$12:$M$39,I$10,FALSE)</f>
        <v>365516.99561808858</v>
      </c>
      <c r="J17" s="293">
        <f>VLOOKUP($B$14,'GNCP FCST'!$A$12:$M$39,J$10,FALSE)</f>
        <v>365299.67822534149</v>
      </c>
      <c r="K17" s="293">
        <f>VLOOKUP($B$14,'GNCP FCST'!$A$12:$M$39,K$10,FALSE)</f>
        <v>373615.93674899021</v>
      </c>
      <c r="L17" s="293">
        <f>VLOOKUP($B$14,'GNCP FCST'!$A$12:$M$39,L$10,FALSE)</f>
        <v>354339.40808481176</v>
      </c>
      <c r="M17" s="293">
        <f>VLOOKUP($B$14,'GNCP FCST'!$A$12:$M$39,M$10,FALSE)</f>
        <v>358798.2095871566</v>
      </c>
      <c r="N17" s="293">
        <f>VLOOKUP($B$14,'GNCP FCST'!$A$12:$M$39,N$10,FALSE)</f>
        <v>359592.30317907425</v>
      </c>
      <c r="O17" s="293"/>
      <c r="Q17" s="293">
        <f>MAX(C17:N17)</f>
        <v>373615.93674899021</v>
      </c>
      <c r="R17" s="291"/>
      <c r="T17" s="264">
        <f>+'GNCP FCST'!O$12</f>
        <v>373615.93674899021</v>
      </c>
      <c r="U17" s="264">
        <f>+Q17-T17</f>
        <v>0</v>
      </c>
    </row>
    <row r="18" spans="1:21">
      <c r="A18" s="262" t="str">
        <f>B14&amp;" "&amp;B18</f>
        <v>CILC-1D CP</v>
      </c>
      <c r="B18" s="263" t="s">
        <v>148</v>
      </c>
      <c r="C18" s="293">
        <f>VLOOKUP($B$14,'CP FCST'!$A$12:$M$39,C$10,FALSE)</f>
        <v>320339.66827554675</v>
      </c>
      <c r="D18" s="293">
        <f>VLOOKUP($B$14,'CP FCST'!$A$12:$M$39,D$10,FALSE)</f>
        <v>344538.82181636966</v>
      </c>
      <c r="E18" s="293">
        <f>VLOOKUP($B$14,'CP FCST'!$A$12:$M$39,E$10,FALSE)</f>
        <v>294164.8946186637</v>
      </c>
      <c r="F18" s="293">
        <f>VLOOKUP($B$14,'CP FCST'!$A$12:$M$39,F$10,FALSE)</f>
        <v>329522.05439366552</v>
      </c>
      <c r="G18" s="293">
        <f>VLOOKUP($B$14,'CP FCST'!$A$12:$M$39,G$10,FALSE)</f>
        <v>323394.32072721515</v>
      </c>
      <c r="H18" s="293">
        <f>VLOOKUP($B$14,'CP FCST'!$A$12:$M$39,H$10,FALSE)</f>
        <v>353413.56824214716</v>
      </c>
      <c r="I18" s="293">
        <f>VLOOKUP($B$14,'CP FCST'!$A$12:$M$39,I$10,FALSE)</f>
        <v>344005.17387346114</v>
      </c>
      <c r="J18" s="293">
        <f>VLOOKUP($B$14,'CP FCST'!$A$12:$M$39,J$10,FALSE)</f>
        <v>343500.00466392888</v>
      </c>
      <c r="K18" s="293">
        <f>VLOOKUP($B$14,'CP FCST'!$A$12:$M$39,K$10,FALSE)</f>
        <v>347397.27452099085</v>
      </c>
      <c r="L18" s="293">
        <f>VLOOKUP($B$14,'CP FCST'!$A$12:$M$39,L$10,FALSE)</f>
        <v>335208.16194180853</v>
      </c>
      <c r="M18" s="293">
        <f>VLOOKUP($B$14,'CP FCST'!$A$12:$M$39,M$10,FALSE)</f>
        <v>343308.93366049411</v>
      </c>
      <c r="N18" s="293">
        <f>VLOOKUP($B$14,'CP FCST'!$A$12:$M$39,N$10,FALSE)</f>
        <v>332920.01214773644</v>
      </c>
      <c r="O18" s="293"/>
      <c r="P18" s="293"/>
      <c r="Q18" s="293"/>
      <c r="R18" s="264">
        <f>AVERAGE(C18:N18)</f>
        <v>334309.40740683564</v>
      </c>
      <c r="T18" s="264">
        <f>+'CP FCST'!O$12</f>
        <v>334309.40740683564</v>
      </c>
      <c r="U18" s="264">
        <f>R18-T18</f>
        <v>0</v>
      </c>
    </row>
    <row r="19" spans="1:21">
      <c r="B19" s="263" t="s">
        <v>567</v>
      </c>
      <c r="C19" s="294" t="str">
        <f t="shared" ref="C19:N19" si="0">IF(C18&gt;C17,"ERROR",IF(C17&gt;C16,"ERROR","OK"))</f>
        <v>OK</v>
      </c>
      <c r="D19" s="294" t="str">
        <f t="shared" si="0"/>
        <v>OK</v>
      </c>
      <c r="E19" s="294" t="str">
        <f t="shared" si="0"/>
        <v>OK</v>
      </c>
      <c r="F19" s="294" t="str">
        <f t="shared" si="0"/>
        <v>OK</v>
      </c>
      <c r="G19" s="294" t="str">
        <f t="shared" si="0"/>
        <v>OK</v>
      </c>
      <c r="H19" s="294" t="str">
        <f t="shared" si="0"/>
        <v>OK</v>
      </c>
      <c r="I19" s="294" t="str">
        <f t="shared" si="0"/>
        <v>OK</v>
      </c>
      <c r="J19" s="294" t="str">
        <f t="shared" si="0"/>
        <v>OK</v>
      </c>
      <c r="K19" s="294" t="str">
        <f t="shared" si="0"/>
        <v>OK</v>
      </c>
      <c r="L19" s="294" t="str">
        <f t="shared" si="0"/>
        <v>OK</v>
      </c>
      <c r="M19" s="294" t="str">
        <f t="shared" si="0"/>
        <v>OK</v>
      </c>
      <c r="N19" s="294" t="str">
        <f t="shared" si="0"/>
        <v>OK</v>
      </c>
      <c r="O19" s="293"/>
      <c r="P19" s="293"/>
      <c r="Q19" s="293"/>
      <c r="R19" s="264"/>
    </row>
    <row r="20" spans="1:21">
      <c r="B20" s="268"/>
      <c r="C20" s="293"/>
      <c r="D20" s="293"/>
      <c r="E20" s="293"/>
      <c r="F20" s="293"/>
      <c r="G20" s="293"/>
      <c r="H20" s="293"/>
      <c r="I20" s="293"/>
      <c r="J20" s="293"/>
      <c r="K20" s="293"/>
      <c r="L20" s="293"/>
      <c r="M20" s="293"/>
      <c r="N20" s="293"/>
      <c r="O20" s="293"/>
      <c r="P20" s="293"/>
      <c r="Q20" s="293"/>
      <c r="R20" s="291"/>
    </row>
    <row r="21" spans="1:21">
      <c r="B21" s="261" t="s">
        <v>99</v>
      </c>
      <c r="C21" s="293"/>
      <c r="D21" s="293"/>
      <c r="E21" s="293"/>
      <c r="F21" s="293"/>
      <c r="G21" s="293"/>
      <c r="H21" s="293"/>
      <c r="I21" s="293"/>
      <c r="J21" s="293"/>
      <c r="K21" s="293"/>
      <c r="L21" s="293"/>
      <c r="M21" s="293"/>
      <c r="N21" s="293"/>
      <c r="O21" s="293"/>
      <c r="P21" s="293"/>
      <c r="Q21" s="293"/>
      <c r="R21" s="291"/>
    </row>
    <row r="22" spans="1:21">
      <c r="A22" s="262" t="str">
        <f>B21&amp;" "&amp;B22</f>
        <v>CILC-1G KWH Sales</v>
      </c>
      <c r="B22" s="263" t="s">
        <v>560</v>
      </c>
      <c r="C22" s="293">
        <f>VLOOKUP($B21,'KWH FCST'!$A$12:$M$39,C$10,FALSE)</f>
        <v>8786487</v>
      </c>
      <c r="D22" s="293">
        <f>VLOOKUP($B21,'KWH FCST'!$A$12:$M$39,D$10,FALSE)</f>
        <v>8137504</v>
      </c>
      <c r="E22" s="293">
        <f>VLOOKUP($B21,'KWH FCST'!$A$12:$M$39,E$10,FALSE)</f>
        <v>8087909</v>
      </c>
      <c r="F22" s="293">
        <f>VLOOKUP($B21,'KWH FCST'!$A$12:$M$39,F$10,FALSE)</f>
        <v>8080797</v>
      </c>
      <c r="G22" s="293">
        <f>VLOOKUP($B21,'KWH FCST'!$A$12:$M$39,G$10,FALSE)</f>
        <v>8404830</v>
      </c>
      <c r="H22" s="293">
        <f>VLOOKUP($B21,'KWH FCST'!$A$12:$M$39,H$10,FALSE)</f>
        <v>8614497</v>
      </c>
      <c r="I22" s="293">
        <f>VLOOKUP($B21,'KWH FCST'!$A$12:$M$39,I$10,FALSE)</f>
        <v>8820657</v>
      </c>
      <c r="J22" s="293">
        <f>VLOOKUP($B21,'KWH FCST'!$A$12:$M$39,J$10,FALSE)</f>
        <v>8841737</v>
      </c>
      <c r="K22" s="293">
        <f>VLOOKUP($B21,'KWH FCST'!$A$12:$M$39,K$10,FALSE)</f>
        <v>8819404</v>
      </c>
      <c r="L22" s="293">
        <f>VLOOKUP($B21,'KWH FCST'!$A$12:$M$39,L$10,FALSE)</f>
        <v>8538740</v>
      </c>
      <c r="M22" s="293">
        <f>VLOOKUP($B21,'KWH FCST'!$A$12:$M$39,M$10,FALSE)</f>
        <v>8220488</v>
      </c>
      <c r="N22" s="293">
        <f>VLOOKUP($B21,'KWH FCST'!$A$12:$M$39,N$10,FALSE)</f>
        <v>8673691</v>
      </c>
      <c r="O22" s="293">
        <f>SUM(C22:N22)</f>
        <v>102026741</v>
      </c>
      <c r="P22" s="293"/>
      <c r="Q22" s="293"/>
      <c r="R22" s="291"/>
      <c r="T22" s="264">
        <f>VLOOKUP(B21,'Sales Forecast'!$B$7:$AO$23,38,FALSE)</f>
        <v>102026741</v>
      </c>
      <c r="U22" s="264">
        <f>+O22-T22</f>
        <v>0</v>
      </c>
    </row>
    <row r="23" spans="1:21">
      <c r="A23" s="262" t="str">
        <f>B21&amp;" "&amp;B23</f>
        <v>CILC-1G NCP</v>
      </c>
      <c r="B23" s="263" t="s">
        <v>133</v>
      </c>
      <c r="C23" s="293">
        <f>VLOOKUP($B21,'NCP FCST'!$A$12:$M$39,C$10,FALSE)</f>
        <v>17274.199446375489</v>
      </c>
      <c r="D23" s="293">
        <f>VLOOKUP($B21,'NCP FCST'!$A$12:$M$39,D$10,FALSE)</f>
        <v>17051.749283355406</v>
      </c>
      <c r="E23" s="293">
        <f>VLOOKUP($B21,'NCP FCST'!$A$12:$M$39,E$10,FALSE)</f>
        <v>15785.351544202606</v>
      </c>
      <c r="F23" s="293">
        <f>VLOOKUP($B21,'NCP FCST'!$A$12:$M$39,F$10,FALSE)</f>
        <v>16263.337439018498</v>
      </c>
      <c r="G23" s="293">
        <f>VLOOKUP($B21,'NCP FCST'!$A$12:$M$39,G$10,FALSE)</f>
        <v>16794.90735338079</v>
      </c>
      <c r="H23" s="293">
        <f>VLOOKUP($B21,'NCP FCST'!$A$12:$M$39,H$10,FALSE)</f>
        <v>17704.319571865442</v>
      </c>
      <c r="I23" s="293">
        <f>VLOOKUP($B21,'NCP FCST'!$A$12:$M$39,I$10,FALSE)</f>
        <v>17392.256881457532</v>
      </c>
      <c r="J23" s="293">
        <f>VLOOKUP($B21,'NCP FCST'!$A$12:$M$39,J$10,FALSE)</f>
        <v>17483.407867095251</v>
      </c>
      <c r="K23" s="293">
        <f>VLOOKUP($B21,'NCP FCST'!$A$12:$M$39,K$10,FALSE)</f>
        <v>17943.999544248578</v>
      </c>
      <c r="L23" s="293">
        <f>VLOOKUP($B21,'NCP FCST'!$A$12:$M$39,L$10,FALSE)</f>
        <v>16837.206330777273</v>
      </c>
      <c r="M23" s="293">
        <f>VLOOKUP($B21,'NCP FCST'!$A$12:$M$39,M$10,FALSE)</f>
        <v>17003.5908128144</v>
      </c>
      <c r="N23" s="293">
        <f>VLOOKUP($B21,'NCP FCST'!$A$12:$M$39,N$10,FALSE)</f>
        <v>17348.492303507424</v>
      </c>
      <c r="O23" s="293"/>
      <c r="P23" s="293">
        <f>MAX(C23:N23)</f>
        <v>17943.999544248578</v>
      </c>
      <c r="Q23" s="293"/>
      <c r="R23" s="291"/>
      <c r="T23" s="264">
        <f>+'NCP FCST'!O$13</f>
        <v>17943.999544248578</v>
      </c>
      <c r="U23" s="264">
        <f>P23-T23</f>
        <v>0</v>
      </c>
    </row>
    <row r="24" spans="1:21">
      <c r="A24" s="262" t="str">
        <f>B21&amp;" "&amp;B24</f>
        <v>CILC-1G GNCP</v>
      </c>
      <c r="B24" s="263" t="s">
        <v>342</v>
      </c>
      <c r="C24" s="293">
        <f>VLOOKUP($B21,'GNCP FCST'!$A$12:$M$39,C$10,FALSE)</f>
        <v>13884.075187912897</v>
      </c>
      <c r="D24" s="293">
        <f>VLOOKUP($B21,'GNCP FCST'!$A$12:$M$39,D$10,FALSE)</f>
        <v>13996.028999585837</v>
      </c>
      <c r="E24" s="293">
        <f>VLOOKUP($B21,'GNCP FCST'!$A$12:$M$39,E$10,FALSE)</f>
        <v>12818.38546117545</v>
      </c>
      <c r="F24" s="293">
        <f>VLOOKUP($B21,'GNCP FCST'!$A$12:$M$39,F$10,FALSE)</f>
        <v>13371.187601763233</v>
      </c>
      <c r="G24" s="293">
        <f>VLOOKUP($B21,'GNCP FCST'!$A$12:$M$39,G$10,FALSE)</f>
        <v>13317.527329608256</v>
      </c>
      <c r="H24" s="293">
        <f>VLOOKUP($B21,'GNCP FCST'!$A$12:$M$39,H$10,FALSE)</f>
        <v>14099.197698169535</v>
      </c>
      <c r="I24" s="293">
        <f>VLOOKUP($B21,'GNCP FCST'!$A$12:$M$39,I$10,FALSE)</f>
        <v>14024.35445076324</v>
      </c>
      <c r="J24" s="293">
        <f>VLOOKUP($B21,'GNCP FCST'!$A$12:$M$39,J$10,FALSE)</f>
        <v>13941.330826489126</v>
      </c>
      <c r="K24" s="293">
        <f>VLOOKUP($B21,'GNCP FCST'!$A$12:$M$39,K$10,FALSE)</f>
        <v>14522.414111075981</v>
      </c>
      <c r="L24" s="293">
        <f>VLOOKUP($B21,'GNCP FCST'!$A$12:$M$39,L$10,FALSE)</f>
        <v>13769.407408840812</v>
      </c>
      <c r="M24" s="293">
        <f>VLOOKUP($B21,'GNCP FCST'!$A$12:$M$39,M$10,FALSE)</f>
        <v>13720.570955509269</v>
      </c>
      <c r="N24" s="293">
        <f>VLOOKUP($B21,'GNCP FCST'!$A$12:$M$39,N$10,FALSE)</f>
        <v>13924.656799725673</v>
      </c>
      <c r="O24" s="293"/>
      <c r="Q24" s="293">
        <f>MAX(C24:N24)</f>
        <v>14522.414111075981</v>
      </c>
      <c r="R24" s="291"/>
      <c r="T24" s="264">
        <f>+'GNCP FCST'!O$13</f>
        <v>14522.414111075981</v>
      </c>
      <c r="U24" s="264">
        <f>+Q24-T24</f>
        <v>0</v>
      </c>
    </row>
    <row r="25" spans="1:21">
      <c r="A25" s="262" t="str">
        <f>B21&amp;" "&amp;B25</f>
        <v>CILC-1G CP</v>
      </c>
      <c r="B25" s="263" t="s">
        <v>148</v>
      </c>
      <c r="C25" s="293">
        <f>VLOOKUP($B21,'CP FCST'!$A$12:$M$39,C$10,FALSE)</f>
        <v>12488.326776353942</v>
      </c>
      <c r="D25" s="293">
        <f>VLOOKUP($B21,'CP FCST'!$A$12:$M$39,D$10,FALSE)</f>
        <v>13442.474332526757</v>
      </c>
      <c r="E25" s="293">
        <f>VLOOKUP($B21,'CP FCST'!$A$12:$M$39,E$10,FALSE)</f>
        <v>11560.219875340321</v>
      </c>
      <c r="F25" s="293">
        <f>VLOOKUP($B21,'CP FCST'!$A$12:$M$39,F$10,FALSE)</f>
        <v>12658.36591601188</v>
      </c>
      <c r="G25" s="293">
        <f>VLOOKUP($B21,'CP FCST'!$A$12:$M$39,G$10,FALSE)</f>
        <v>12744.121967580602</v>
      </c>
      <c r="H25" s="293">
        <f>VLOOKUP($B21,'CP FCST'!$A$12:$M$39,H$10,FALSE)</f>
        <v>13645.733538625305</v>
      </c>
      <c r="I25" s="293">
        <f>VLOOKUP($B21,'CP FCST'!$A$12:$M$39,I$10,FALSE)</f>
        <v>13269.349844269753</v>
      </c>
      <c r="J25" s="293">
        <f>VLOOKUP($B21,'CP FCST'!$A$12:$M$39,J$10,FALSE)</f>
        <v>13299.076888458912</v>
      </c>
      <c r="K25" s="293">
        <f>VLOOKUP($B21,'CP FCST'!$A$12:$M$39,K$10,FALSE)</f>
        <v>13507.136906074638</v>
      </c>
      <c r="L25" s="293">
        <f>VLOOKUP($B21,'CP FCST'!$A$12:$M$39,L$10,FALSE)</f>
        <v>13137.865160379459</v>
      </c>
      <c r="M25" s="293">
        <f>VLOOKUP($B21,'CP FCST'!$A$12:$M$39,M$10,FALSE)</f>
        <v>13089.782295766934</v>
      </c>
      <c r="N25" s="293">
        <f>VLOOKUP($B21,'CP FCST'!$A$12:$M$39,N$10,FALSE)</f>
        <v>12736.084077007745</v>
      </c>
      <c r="O25" s="293"/>
      <c r="P25" s="293"/>
      <c r="Q25" s="293"/>
      <c r="R25" s="264">
        <f>AVERAGE(C25:N25)</f>
        <v>12964.878131533022</v>
      </c>
      <c r="T25" s="264">
        <f>+'CP FCST'!O$13</f>
        <v>12964.878131533022</v>
      </c>
      <c r="U25" s="264">
        <f>R25-T25</f>
        <v>0</v>
      </c>
    </row>
    <row r="26" spans="1:21">
      <c r="B26" s="263" t="s">
        <v>567</v>
      </c>
      <c r="C26" s="294" t="str">
        <f t="shared" ref="C26:N26" si="1">IF(C25&gt;C24,"ERROR",IF(C24&gt;C23,"ERROR","OK"))</f>
        <v>OK</v>
      </c>
      <c r="D26" s="294" t="str">
        <f t="shared" si="1"/>
        <v>OK</v>
      </c>
      <c r="E26" s="294" t="str">
        <f t="shared" si="1"/>
        <v>OK</v>
      </c>
      <c r="F26" s="294" t="str">
        <f t="shared" si="1"/>
        <v>OK</v>
      </c>
      <c r="G26" s="294" t="str">
        <f t="shared" si="1"/>
        <v>OK</v>
      </c>
      <c r="H26" s="294" t="str">
        <f t="shared" si="1"/>
        <v>OK</v>
      </c>
      <c r="I26" s="294" t="str">
        <f t="shared" si="1"/>
        <v>OK</v>
      </c>
      <c r="J26" s="294" t="str">
        <f t="shared" si="1"/>
        <v>OK</v>
      </c>
      <c r="K26" s="294" t="str">
        <f t="shared" si="1"/>
        <v>OK</v>
      </c>
      <c r="L26" s="294" t="str">
        <f t="shared" si="1"/>
        <v>OK</v>
      </c>
      <c r="M26" s="294" t="str">
        <f t="shared" si="1"/>
        <v>OK</v>
      </c>
      <c r="N26" s="294" t="str">
        <f t="shared" si="1"/>
        <v>OK</v>
      </c>
      <c r="O26" s="293"/>
      <c r="P26" s="293"/>
      <c r="Q26" s="293"/>
      <c r="R26" s="264"/>
    </row>
    <row r="27" spans="1:21">
      <c r="B27" s="268"/>
      <c r="C27" s="293"/>
      <c r="D27" s="293"/>
      <c r="E27" s="293"/>
      <c r="F27" s="293"/>
      <c r="G27" s="293"/>
      <c r="H27" s="293"/>
      <c r="I27" s="293"/>
      <c r="J27" s="293"/>
      <c r="K27" s="293"/>
      <c r="L27" s="293"/>
      <c r="M27" s="293"/>
      <c r="N27" s="293"/>
      <c r="O27" s="293"/>
      <c r="P27" s="293"/>
      <c r="Q27" s="293"/>
      <c r="R27" s="291"/>
    </row>
    <row r="28" spans="1:21">
      <c r="B28" s="261" t="s">
        <v>50</v>
      </c>
      <c r="C28" s="293"/>
      <c r="D28" s="293"/>
      <c r="E28" s="293"/>
      <c r="F28" s="293"/>
      <c r="G28" s="293"/>
      <c r="H28" s="293"/>
      <c r="I28" s="293"/>
      <c r="J28" s="293"/>
      <c r="K28" s="293"/>
      <c r="L28" s="293"/>
      <c r="M28" s="293"/>
      <c r="N28" s="293"/>
      <c r="O28" s="293"/>
      <c r="P28" s="293"/>
      <c r="Q28" s="293"/>
      <c r="R28" s="291"/>
    </row>
    <row r="29" spans="1:21">
      <c r="A29" s="262" t="str">
        <f>B28&amp;" "&amp;B29</f>
        <v>CILC-1T KWH Sales</v>
      </c>
      <c r="B29" s="263" t="s">
        <v>560</v>
      </c>
      <c r="C29" s="293">
        <f>VLOOKUP($B28,'KWH FCST'!$A$12:$M$39,C$10,FALSE)</f>
        <v>122922076</v>
      </c>
      <c r="D29" s="293">
        <f>VLOOKUP($B28,'KWH FCST'!$A$12:$M$39,D$10,FALSE)</f>
        <v>114714909</v>
      </c>
      <c r="E29" s="293">
        <f>VLOOKUP($B28,'KWH FCST'!$A$12:$M$39,E$10,FALSE)</f>
        <v>116221637</v>
      </c>
      <c r="F29" s="293">
        <f>VLOOKUP($B28,'KWH FCST'!$A$12:$M$39,F$10,FALSE)</f>
        <v>120806109</v>
      </c>
      <c r="G29" s="293">
        <f>VLOOKUP($B28,'KWH FCST'!$A$12:$M$39,G$10,FALSE)</f>
        <v>120216919</v>
      </c>
      <c r="H29" s="293">
        <f>VLOOKUP($B28,'KWH FCST'!$A$12:$M$39,H$10,FALSE)</f>
        <v>124953632</v>
      </c>
      <c r="I29" s="293">
        <f>VLOOKUP($B28,'KWH FCST'!$A$12:$M$39,I$10,FALSE)</f>
        <v>125659936</v>
      </c>
      <c r="J29" s="293">
        <f>VLOOKUP($B28,'KWH FCST'!$A$12:$M$39,J$10,FALSE)</f>
        <v>124952720</v>
      </c>
      <c r="K29" s="293">
        <f>VLOOKUP($B28,'KWH FCST'!$A$12:$M$39,K$10,FALSE)</f>
        <v>128138566</v>
      </c>
      <c r="L29" s="293">
        <f>VLOOKUP($B28,'KWH FCST'!$A$12:$M$39,L$10,FALSE)</f>
        <v>124447056</v>
      </c>
      <c r="M29" s="293">
        <f>VLOOKUP($B28,'KWH FCST'!$A$12:$M$39,M$10,FALSE)</f>
        <v>127389485</v>
      </c>
      <c r="N29" s="293">
        <f>VLOOKUP($B28,'KWH FCST'!$A$12:$M$39,N$10,FALSE)</f>
        <v>127855015</v>
      </c>
      <c r="O29" s="293">
        <f>SUM(C29:N29)</f>
        <v>1478278060</v>
      </c>
      <c r="P29" s="293"/>
      <c r="Q29" s="293"/>
      <c r="R29" s="291"/>
      <c r="T29" s="264">
        <f>VLOOKUP(B28,'Sales Forecast'!$B$7:$AO$23,38,FALSE)</f>
        <v>1478278060</v>
      </c>
      <c r="U29" s="264">
        <f>+O29-T29</f>
        <v>0</v>
      </c>
    </row>
    <row r="30" spans="1:21">
      <c r="A30" s="262" t="str">
        <f>B28&amp;" "&amp;B30</f>
        <v>CILC-1T NCP</v>
      </c>
      <c r="B30" s="263" t="s">
        <v>133</v>
      </c>
      <c r="C30" s="293">
        <f>VLOOKUP($B28,'NCP FCST'!$A$12:$M$39,C$10,FALSE)</f>
        <v>223801.65812889539</v>
      </c>
      <c r="D30" s="293">
        <f>VLOOKUP($B28,'NCP FCST'!$A$12:$M$39,D$10,FALSE)</f>
        <v>228917.04382183912</v>
      </c>
      <c r="E30" s="293">
        <f>VLOOKUP($B28,'NCP FCST'!$A$12:$M$39,E$10,FALSE)</f>
        <v>216880.61507983899</v>
      </c>
      <c r="F30" s="293">
        <f>VLOOKUP($B28,'NCP FCST'!$A$12:$M$39,F$10,FALSE)</f>
        <v>225782.17794025299</v>
      </c>
      <c r="G30" s="293">
        <f>VLOOKUP($B28,'NCP FCST'!$A$12:$M$39,G$10,FALSE)</f>
        <v>213883.53385502659</v>
      </c>
      <c r="H30" s="293">
        <f>VLOOKUP($B28,'NCP FCST'!$A$12:$M$39,H$10,FALSE)</f>
        <v>236407.45281448186</v>
      </c>
      <c r="I30" s="293">
        <f>VLOOKUP($B28,'NCP FCST'!$A$12:$M$39,I$10,FALSE)</f>
        <v>226972.44683864035</v>
      </c>
      <c r="J30" s="293">
        <f>VLOOKUP($B28,'NCP FCST'!$A$12:$M$39,J$10,FALSE)</f>
        <v>223304.35354484149</v>
      </c>
      <c r="K30" s="293">
        <f>VLOOKUP($B28,'NCP FCST'!$A$12:$M$39,K$10,FALSE)</f>
        <v>244890.69427881233</v>
      </c>
      <c r="L30" s="293">
        <f>VLOOKUP($B28,'NCP FCST'!$A$12:$M$39,L$10,FALSE)</f>
        <v>225367.21690527728</v>
      </c>
      <c r="M30" s="293">
        <f>VLOOKUP($B28,'NCP FCST'!$A$12:$M$39,M$10,FALSE)</f>
        <v>241542.44406522566</v>
      </c>
      <c r="N30" s="293">
        <f>VLOOKUP($B28,'NCP FCST'!$A$12:$M$39,N$10,FALSE)</f>
        <v>231767.85439785136</v>
      </c>
      <c r="O30" s="293"/>
      <c r="P30" s="293">
        <f>MAX(C30:N30)</f>
        <v>244890.69427881233</v>
      </c>
      <c r="Q30" s="293"/>
      <c r="R30" s="291"/>
      <c r="T30" s="264">
        <f>+'NCP FCST'!O$14</f>
        <v>244890.69427881233</v>
      </c>
      <c r="U30" s="264">
        <f>P30-T30</f>
        <v>0</v>
      </c>
    </row>
    <row r="31" spans="1:21">
      <c r="A31" s="262" t="str">
        <f>B28&amp;" "&amp;B31</f>
        <v>CILC-1T GNCP</v>
      </c>
      <c r="B31" s="263" t="s">
        <v>342</v>
      </c>
      <c r="C31" s="293">
        <f>VLOOKUP($B28,'GNCP FCST'!$A$12:$M$39,C$10,FALSE)</f>
        <v>193161.93774671259</v>
      </c>
      <c r="D31" s="293">
        <f>VLOOKUP($B28,'GNCP FCST'!$A$12:$M$39,D$10,FALSE)</f>
        <v>196784.65979033409</v>
      </c>
      <c r="E31" s="293">
        <f>VLOOKUP($B28,'GNCP FCST'!$A$12:$M$39,E$10,FALSE)</f>
        <v>185524.79535412355</v>
      </c>
      <c r="F31" s="293">
        <f>VLOOKUP($B28,'GNCP FCST'!$A$12:$M$39,F$10,FALSE)</f>
        <v>194144.63204381536</v>
      </c>
      <c r="G31" s="293">
        <f>VLOOKUP($B28,'GNCP FCST'!$A$12:$M$39,G$10,FALSE)</f>
        <v>186505.19069255985</v>
      </c>
      <c r="H31" s="293">
        <f>VLOOKUP($B28,'GNCP FCST'!$A$12:$M$39,H$10,FALSE)</f>
        <v>201299.15455201565</v>
      </c>
      <c r="I31" s="293">
        <f>VLOOKUP($B28,'GNCP FCST'!$A$12:$M$39,I$10,FALSE)</f>
        <v>196081.14636530346</v>
      </c>
      <c r="J31" s="293">
        <f>VLOOKUP($B28,'GNCP FCST'!$A$12:$M$39,J$10,FALSE)</f>
        <v>193554.45926135217</v>
      </c>
      <c r="K31" s="293">
        <f>VLOOKUP($B28,'GNCP FCST'!$A$12:$M$39,K$10,FALSE)</f>
        <v>211995.50989345508</v>
      </c>
      <c r="L31" s="293">
        <f>VLOOKUP($B28,'GNCP FCST'!$A$12:$M$39,L$10,FALSE)</f>
        <v>196300.37364991993</v>
      </c>
      <c r="M31" s="293">
        <f>VLOOKUP($B28,'GNCP FCST'!$A$12:$M$39,M$10,FALSE)</f>
        <v>209103.97133364849</v>
      </c>
      <c r="N31" s="293">
        <f>VLOOKUP($B28,'GNCP FCST'!$A$12:$M$39,N$10,FALSE)</f>
        <v>204735.48124481973</v>
      </c>
      <c r="O31" s="293"/>
      <c r="Q31" s="293">
        <f>MAX(C31:N31)</f>
        <v>211995.50989345508</v>
      </c>
      <c r="R31" s="291"/>
      <c r="T31" s="264">
        <f>+'GNCP FCST'!O$14</f>
        <v>211995.50989345508</v>
      </c>
      <c r="U31" s="264">
        <f>+Q31-T31</f>
        <v>0</v>
      </c>
    </row>
    <row r="32" spans="1:21">
      <c r="A32" s="262" t="str">
        <f>B28&amp;" "&amp;B32</f>
        <v>CILC-1T CP</v>
      </c>
      <c r="B32" s="263" t="s">
        <v>148</v>
      </c>
      <c r="C32" s="293">
        <f>VLOOKUP($B28,'CP FCST'!$A$12:$M$39,C$10,FALSE)</f>
        <v>159148.96360713604</v>
      </c>
      <c r="D32" s="293">
        <f>VLOOKUP($B28,'CP FCST'!$A$12:$M$39,D$10,FALSE)</f>
        <v>176826.81209282711</v>
      </c>
      <c r="E32" s="293">
        <f>VLOOKUP($B28,'CP FCST'!$A$12:$M$39,E$10,FALSE)</f>
        <v>169402.70136802926</v>
      </c>
      <c r="F32" s="293">
        <f>VLOOKUP($B28,'CP FCST'!$A$12:$M$39,F$10,FALSE)</f>
        <v>166664.05784385142</v>
      </c>
      <c r="G32" s="293">
        <f>VLOOKUP($B28,'CP FCST'!$A$12:$M$39,G$10,FALSE)</f>
        <v>174444.23532785097</v>
      </c>
      <c r="H32" s="293">
        <f>VLOOKUP($B28,'CP FCST'!$A$12:$M$39,H$10,FALSE)</f>
        <v>178772.83704746535</v>
      </c>
      <c r="I32" s="293">
        <f>VLOOKUP($B28,'CP FCST'!$A$12:$M$39,I$10,FALSE)</f>
        <v>174667.61705766508</v>
      </c>
      <c r="J32" s="293">
        <f>VLOOKUP($B28,'CP FCST'!$A$12:$M$39,J$10,FALSE)</f>
        <v>172702.27356660928</v>
      </c>
      <c r="K32" s="293">
        <f>VLOOKUP($B28,'CP FCST'!$A$12:$M$39,K$10,FALSE)</f>
        <v>178428.19625928774</v>
      </c>
      <c r="L32" s="293">
        <f>VLOOKUP($B28,'CP FCST'!$A$12:$M$39,L$10,FALSE)</f>
        <v>173286.36133755452</v>
      </c>
      <c r="M32" s="293">
        <f>VLOOKUP($B28,'CP FCST'!$A$12:$M$39,M$10,FALSE)</f>
        <v>192029.78214729327</v>
      </c>
      <c r="N32" s="293">
        <f>VLOOKUP($B28,'CP FCST'!$A$12:$M$39,N$10,FALSE)</f>
        <v>184458.98433667771</v>
      </c>
      <c r="O32" s="293"/>
      <c r="P32" s="293"/>
      <c r="Q32" s="293"/>
      <c r="R32" s="264">
        <f>AVERAGE(C32:N32)</f>
        <v>175069.40183268729</v>
      </c>
      <c r="T32" s="264">
        <f>+'CP FCST'!O$14</f>
        <v>175069.40183268729</v>
      </c>
      <c r="U32" s="264">
        <f>R32-T32</f>
        <v>0</v>
      </c>
    </row>
    <row r="33" spans="1:21">
      <c r="B33" s="263" t="s">
        <v>567</v>
      </c>
      <c r="C33" s="294" t="str">
        <f t="shared" ref="C33:N33" si="2">IF(C32&gt;C31,"ERROR",IF(C31&gt;C30,"ERROR","OK"))</f>
        <v>OK</v>
      </c>
      <c r="D33" s="294" t="str">
        <f t="shared" si="2"/>
        <v>OK</v>
      </c>
      <c r="E33" s="294" t="str">
        <f t="shared" si="2"/>
        <v>OK</v>
      </c>
      <c r="F33" s="294" t="str">
        <f t="shared" si="2"/>
        <v>OK</v>
      </c>
      <c r="G33" s="294" t="str">
        <f t="shared" si="2"/>
        <v>OK</v>
      </c>
      <c r="H33" s="294" t="str">
        <f t="shared" si="2"/>
        <v>OK</v>
      </c>
      <c r="I33" s="294" t="str">
        <f t="shared" si="2"/>
        <v>OK</v>
      </c>
      <c r="J33" s="294" t="str">
        <f t="shared" si="2"/>
        <v>OK</v>
      </c>
      <c r="K33" s="294" t="str">
        <f t="shared" si="2"/>
        <v>OK</v>
      </c>
      <c r="L33" s="294" t="str">
        <f t="shared" si="2"/>
        <v>OK</v>
      </c>
      <c r="M33" s="294" t="str">
        <f t="shared" si="2"/>
        <v>OK</v>
      </c>
      <c r="N33" s="294" t="str">
        <f t="shared" si="2"/>
        <v>OK</v>
      </c>
      <c r="O33" s="293"/>
      <c r="P33" s="293"/>
      <c r="Q33" s="293"/>
      <c r="R33" s="264"/>
    </row>
    <row r="34" spans="1:21">
      <c r="B34" s="268"/>
      <c r="C34" s="293"/>
      <c r="D34" s="293"/>
      <c r="E34" s="293"/>
      <c r="F34" s="293"/>
      <c r="G34" s="293"/>
      <c r="H34" s="293"/>
      <c r="I34" s="293"/>
      <c r="J34" s="293"/>
      <c r="K34" s="293"/>
      <c r="L34" s="293"/>
      <c r="M34" s="293"/>
      <c r="N34" s="293"/>
      <c r="O34" s="293"/>
      <c r="P34" s="293"/>
      <c r="Q34" s="293"/>
      <c r="R34" s="291"/>
    </row>
    <row r="35" spans="1:21">
      <c r="B35" s="261" t="s">
        <v>49</v>
      </c>
      <c r="C35" s="293"/>
      <c r="D35" s="293"/>
      <c r="E35" s="293"/>
      <c r="F35" s="293"/>
      <c r="G35" s="293"/>
      <c r="H35" s="293"/>
      <c r="I35" s="293"/>
      <c r="J35" s="293"/>
      <c r="K35" s="293"/>
      <c r="L35" s="293"/>
      <c r="M35" s="293"/>
      <c r="N35" s="293"/>
      <c r="O35" s="293"/>
      <c r="P35" s="293"/>
      <c r="Q35" s="293"/>
      <c r="R35" s="291"/>
    </row>
    <row r="36" spans="1:21">
      <c r="A36" s="262" t="str">
        <f>B35&amp;" "&amp;B36</f>
        <v>GS(T)-1 KWH Sales</v>
      </c>
      <c r="B36" s="263" t="s">
        <v>560</v>
      </c>
      <c r="C36" s="293">
        <f>VLOOKUP($B35,'KWH FCST'!$A$12:$M$39,C$10,FALSE)</f>
        <v>470760059</v>
      </c>
      <c r="D36" s="293">
        <f>VLOOKUP($B35,'KWH FCST'!$A$12:$M$39,D$10,FALSE)</f>
        <v>421592769</v>
      </c>
      <c r="E36" s="293">
        <f>VLOOKUP($B35,'KWH FCST'!$A$12:$M$39,E$10,FALSE)</f>
        <v>436757867</v>
      </c>
      <c r="F36" s="293">
        <f>VLOOKUP($B35,'KWH FCST'!$A$12:$M$39,F$10,FALSE)</f>
        <v>450298173</v>
      </c>
      <c r="G36" s="293">
        <f>VLOOKUP($B35,'KWH FCST'!$A$12:$M$39,G$10,FALSE)</f>
        <v>505307392</v>
      </c>
      <c r="H36" s="293">
        <f>VLOOKUP($B35,'KWH FCST'!$A$12:$M$39,H$10,FALSE)</f>
        <v>540288919</v>
      </c>
      <c r="I36" s="293">
        <f>VLOOKUP($B35,'KWH FCST'!$A$12:$M$39,I$10,FALSE)</f>
        <v>570697968</v>
      </c>
      <c r="J36" s="293">
        <f>VLOOKUP($B35,'KWH FCST'!$A$12:$M$39,J$10,FALSE)</f>
        <v>570537091</v>
      </c>
      <c r="K36" s="293">
        <f>VLOOKUP($B35,'KWH FCST'!$A$12:$M$39,K$10,FALSE)</f>
        <v>555590633</v>
      </c>
      <c r="L36" s="293">
        <f>VLOOKUP($B35,'KWH FCST'!$A$12:$M$39,L$10,FALSE)</f>
        <v>514010461</v>
      </c>
      <c r="M36" s="293">
        <f>VLOOKUP($B35,'KWH FCST'!$A$12:$M$39,M$10,FALSE)</f>
        <v>462739213</v>
      </c>
      <c r="N36" s="293">
        <f>VLOOKUP($B35,'KWH FCST'!$A$12:$M$39,N$10,FALSE)</f>
        <v>461311721</v>
      </c>
      <c r="O36" s="293">
        <f>SUM(C36:N36)</f>
        <v>5959892266</v>
      </c>
      <c r="P36" s="293"/>
      <c r="Q36" s="293"/>
      <c r="R36" s="291"/>
      <c r="T36" s="264">
        <f>VLOOKUP(B35,'Sales Forecast'!$B$7:$AO$23,38,FALSE)</f>
        <v>5959892266</v>
      </c>
      <c r="U36" s="264">
        <f>+O36-T36</f>
        <v>0</v>
      </c>
    </row>
    <row r="37" spans="1:21">
      <c r="A37" s="262" t="str">
        <f>B35&amp;" "&amp;B37</f>
        <v>GS(T)-1 NCP</v>
      </c>
      <c r="B37" s="263" t="s">
        <v>133</v>
      </c>
      <c r="C37" s="293">
        <f>VLOOKUP($B35,'NCP FCST'!$A$12:$M$39,C$10,FALSE)</f>
        <v>2086421.2402229488</v>
      </c>
      <c r="D37" s="293">
        <f>VLOOKUP($B35,'NCP FCST'!$A$12:$M$39,D$10,FALSE)</f>
        <v>1919115.2299154047</v>
      </c>
      <c r="E37" s="293">
        <f>VLOOKUP($B35,'NCP FCST'!$A$12:$M$39,E$10,FALSE)</f>
        <v>1845457.8554454709</v>
      </c>
      <c r="F37" s="293">
        <f>VLOOKUP($B35,'NCP FCST'!$A$12:$M$39,F$10,FALSE)</f>
        <v>1840716.5579319142</v>
      </c>
      <c r="G37" s="293">
        <f>VLOOKUP($B35,'NCP FCST'!$A$12:$M$39,G$10,FALSE)</f>
        <v>1930758.8424633879</v>
      </c>
      <c r="H37" s="293">
        <f>VLOOKUP($B35,'NCP FCST'!$A$12:$M$39,H$10,FALSE)</f>
        <v>2097850.9264436364</v>
      </c>
      <c r="I37" s="293">
        <f>VLOOKUP($B35,'NCP FCST'!$A$12:$M$39,I$10,FALSE)</f>
        <v>2072594.3293442919</v>
      </c>
      <c r="J37" s="293">
        <f>VLOOKUP($B35,'NCP FCST'!$A$12:$M$39,J$10,FALSE)</f>
        <v>2041487.9636971536</v>
      </c>
      <c r="K37" s="293">
        <f>VLOOKUP($B35,'NCP FCST'!$A$12:$M$39,K$10,FALSE)</f>
        <v>2146463.579817648</v>
      </c>
      <c r="L37" s="293">
        <f>VLOOKUP($B35,'NCP FCST'!$A$12:$M$39,L$10,FALSE)</f>
        <v>1993481.6068220672</v>
      </c>
      <c r="M37" s="293">
        <f>VLOOKUP($B35,'NCP FCST'!$A$12:$M$39,M$10,FALSE)</f>
        <v>2037708.7869019941</v>
      </c>
      <c r="N37" s="293">
        <f>VLOOKUP($B35,'NCP FCST'!$A$12:$M$39,N$10,FALSE)</f>
        <v>1992211.5318175694</v>
      </c>
      <c r="O37" s="293"/>
      <c r="P37" s="293">
        <f>MAX(C37:N37)</f>
        <v>2146463.579817648</v>
      </c>
      <c r="Q37" s="293"/>
      <c r="R37" s="291"/>
      <c r="T37" s="264">
        <f>+'NCP FCST'!O$15</f>
        <v>2146463.579817648</v>
      </c>
      <c r="U37" s="264">
        <f>P37-T37</f>
        <v>0</v>
      </c>
    </row>
    <row r="38" spans="1:21">
      <c r="A38" s="262" t="str">
        <f>B35&amp;" "&amp;B38</f>
        <v>GS(T)-1 GNCP</v>
      </c>
      <c r="B38" s="263" t="s">
        <v>342</v>
      </c>
      <c r="C38" s="293">
        <f>VLOOKUP($B35,'GNCP FCST'!$A$12:$M$39,C$10,FALSE)</f>
        <v>1027123.0151803683</v>
      </c>
      <c r="D38" s="293">
        <f>VLOOKUP($B35,'GNCP FCST'!$A$12:$M$39,D$10,FALSE)</f>
        <v>1002930.7418769782</v>
      </c>
      <c r="E38" s="293">
        <f>VLOOKUP($B35,'GNCP FCST'!$A$12:$M$39,E$10,FALSE)</f>
        <v>941775.63179230643</v>
      </c>
      <c r="F38" s="293">
        <f>VLOOKUP($B35,'GNCP FCST'!$A$12:$M$39,F$10,FALSE)</f>
        <v>1081719.4508503892</v>
      </c>
      <c r="G38" s="293">
        <f>VLOOKUP($B35,'GNCP FCST'!$A$12:$M$39,G$10,FALSE)</f>
        <v>1138793.7661813172</v>
      </c>
      <c r="H38" s="293">
        <f>VLOOKUP($B35,'GNCP FCST'!$A$12:$M$39,H$10,FALSE)</f>
        <v>1260260.778797888</v>
      </c>
      <c r="I38" s="293">
        <f>VLOOKUP($B35,'GNCP FCST'!$A$12:$M$39,I$10,FALSE)</f>
        <v>1263840.885254266</v>
      </c>
      <c r="J38" s="293">
        <f>VLOOKUP($B35,'GNCP FCST'!$A$12:$M$39,J$10,FALSE)</f>
        <v>1250912.2866023178</v>
      </c>
      <c r="K38" s="293">
        <f>VLOOKUP($B35,'GNCP FCST'!$A$12:$M$39,K$10,FALSE)</f>
        <v>1297260.2806575138</v>
      </c>
      <c r="L38" s="293">
        <f>VLOOKUP($B35,'GNCP FCST'!$A$12:$M$39,L$10,FALSE)</f>
        <v>1181857.1173022201</v>
      </c>
      <c r="M38" s="293">
        <f>VLOOKUP($B35,'GNCP FCST'!$A$12:$M$39,M$10,FALSE)</f>
        <v>1089064.6487611088</v>
      </c>
      <c r="N38" s="293">
        <f>VLOOKUP($B35,'GNCP FCST'!$A$12:$M$39,N$10,FALSE)</f>
        <v>1046250.0181439137</v>
      </c>
      <c r="O38" s="293"/>
      <c r="Q38" s="293">
        <f>MAX(C38:N38)</f>
        <v>1297260.2806575138</v>
      </c>
      <c r="R38" s="291"/>
      <c r="T38" s="264">
        <f>+'GNCP FCST'!O$15</f>
        <v>1297260.2806575138</v>
      </c>
      <c r="U38" s="264">
        <f>+Q38-T38</f>
        <v>0</v>
      </c>
    </row>
    <row r="39" spans="1:21">
      <c r="A39" s="262" t="str">
        <f>B35&amp;" "&amp;B39</f>
        <v>GS(T)-1 CP</v>
      </c>
      <c r="B39" s="263" t="s">
        <v>148</v>
      </c>
      <c r="C39" s="293">
        <f>VLOOKUP($B35,'CP FCST'!$A$12:$M$39,C$10,FALSE)</f>
        <v>615847.27130871057</v>
      </c>
      <c r="D39" s="293">
        <f>VLOOKUP($B35,'CP FCST'!$A$12:$M$39,D$10,FALSE)</f>
        <v>987292.30207915732</v>
      </c>
      <c r="E39" s="293">
        <f>VLOOKUP($B35,'CP FCST'!$A$12:$M$39,E$10,FALSE)</f>
        <v>562604.36106814444</v>
      </c>
      <c r="F39" s="293">
        <f>VLOOKUP($B35,'CP FCST'!$A$12:$M$39,F$10,FALSE)</f>
        <v>954587.83388450777</v>
      </c>
      <c r="G39" s="293">
        <f>VLOOKUP($B35,'CP FCST'!$A$12:$M$39,G$10,FALSE)</f>
        <v>1046335.852951067</v>
      </c>
      <c r="H39" s="293">
        <f>VLOOKUP($B35,'CP FCST'!$A$12:$M$39,H$10,FALSE)</f>
        <v>1208635.1493432121</v>
      </c>
      <c r="I39" s="293">
        <f>VLOOKUP($B35,'CP FCST'!$A$12:$M$39,I$10,FALSE)</f>
        <v>1197108.4034078801</v>
      </c>
      <c r="J39" s="293">
        <f>VLOOKUP($B35,'CP FCST'!$A$12:$M$39,J$10,FALSE)</f>
        <v>1185302.0692927623</v>
      </c>
      <c r="K39" s="293">
        <f>VLOOKUP($B35,'CP FCST'!$A$12:$M$39,K$10,FALSE)</f>
        <v>1098178.8286685641</v>
      </c>
      <c r="L39" s="293">
        <f>VLOOKUP($B35,'CP FCST'!$A$12:$M$39,L$10,FALSE)</f>
        <v>1080053.5834355929</v>
      </c>
      <c r="M39" s="293">
        <f>VLOOKUP($B35,'CP FCST'!$A$12:$M$39,M$10,FALSE)</f>
        <v>996114.92775711243</v>
      </c>
      <c r="N39" s="293">
        <f>VLOOKUP($B35,'CP FCST'!$A$12:$M$39,N$10,FALSE)</f>
        <v>853896.39517906017</v>
      </c>
      <c r="O39" s="293"/>
      <c r="P39" s="293"/>
      <c r="Q39" s="293"/>
      <c r="R39" s="264">
        <f>AVERAGE(C39:N39)</f>
        <v>982163.08153131418</v>
      </c>
      <c r="T39" s="264">
        <f>+'CP FCST'!O$15</f>
        <v>982163.08153131418</v>
      </c>
      <c r="U39" s="264">
        <f>R39-T39</f>
        <v>0</v>
      </c>
    </row>
    <row r="40" spans="1:21">
      <c r="B40" s="263" t="s">
        <v>567</v>
      </c>
      <c r="C40" s="294" t="str">
        <f t="shared" ref="C40:N40" si="3">IF(C39&gt;C38,"ERROR",IF(C38&gt;C37,"ERROR","OK"))</f>
        <v>OK</v>
      </c>
      <c r="D40" s="294" t="str">
        <f t="shared" si="3"/>
        <v>OK</v>
      </c>
      <c r="E40" s="294" t="str">
        <f t="shared" si="3"/>
        <v>OK</v>
      </c>
      <c r="F40" s="294" t="str">
        <f t="shared" si="3"/>
        <v>OK</v>
      </c>
      <c r="G40" s="294" t="str">
        <f t="shared" si="3"/>
        <v>OK</v>
      </c>
      <c r="H40" s="294" t="str">
        <f t="shared" si="3"/>
        <v>OK</v>
      </c>
      <c r="I40" s="294" t="str">
        <f t="shared" si="3"/>
        <v>OK</v>
      </c>
      <c r="J40" s="294" t="str">
        <f t="shared" si="3"/>
        <v>OK</v>
      </c>
      <c r="K40" s="294" t="str">
        <f t="shared" si="3"/>
        <v>OK</v>
      </c>
      <c r="L40" s="294" t="str">
        <f t="shared" si="3"/>
        <v>OK</v>
      </c>
      <c r="M40" s="294" t="str">
        <f t="shared" si="3"/>
        <v>OK</v>
      </c>
      <c r="N40" s="294" t="str">
        <f t="shared" si="3"/>
        <v>OK</v>
      </c>
      <c r="O40" s="293"/>
      <c r="P40" s="293"/>
      <c r="Q40" s="293"/>
      <c r="R40" s="264"/>
    </row>
    <row r="41" spans="1:21">
      <c r="B41" s="268"/>
      <c r="C41" s="293"/>
      <c r="D41" s="293"/>
      <c r="E41" s="293"/>
      <c r="F41" s="293"/>
      <c r="G41" s="293"/>
      <c r="H41" s="293"/>
      <c r="I41" s="293"/>
      <c r="J41" s="293"/>
      <c r="K41" s="293"/>
      <c r="L41" s="293"/>
      <c r="M41" s="293"/>
      <c r="N41" s="293"/>
      <c r="O41" s="293"/>
      <c r="P41" s="293"/>
      <c r="Q41" s="293"/>
      <c r="R41" s="291"/>
    </row>
    <row r="42" spans="1:21">
      <c r="B42" s="261" t="s">
        <v>325</v>
      </c>
      <c r="C42" s="293"/>
      <c r="D42" s="293"/>
      <c r="E42" s="293"/>
      <c r="F42" s="293"/>
      <c r="G42" s="293"/>
      <c r="H42" s="293"/>
      <c r="I42" s="293"/>
      <c r="J42" s="293"/>
      <c r="K42" s="293"/>
      <c r="L42" s="293"/>
      <c r="M42" s="293"/>
      <c r="N42" s="293"/>
      <c r="O42" s="293"/>
      <c r="P42" s="293"/>
      <c r="Q42" s="293"/>
      <c r="R42" s="291"/>
    </row>
    <row r="43" spans="1:21">
      <c r="A43" s="262" t="str">
        <f>B42&amp;" "&amp;B43</f>
        <v>GSCU-1 KWH Sales</v>
      </c>
      <c r="B43" s="263" t="s">
        <v>560</v>
      </c>
      <c r="C43" s="293">
        <f>VLOOKUP($B42,'KWH FCST'!$A$12:$M$39,C$10,FALSE)</f>
        <v>5745840</v>
      </c>
      <c r="D43" s="293">
        <f>VLOOKUP($B42,'KWH FCST'!$A$12:$M$39,D$10,FALSE)</f>
        <v>5751758</v>
      </c>
      <c r="E43" s="293">
        <f>VLOOKUP($B42,'KWH FCST'!$A$12:$M$39,E$10,FALSE)</f>
        <v>5757676</v>
      </c>
      <c r="F43" s="293">
        <f>VLOOKUP($B42,'KWH FCST'!$A$12:$M$39,F$10,FALSE)</f>
        <v>5764132</v>
      </c>
      <c r="G43" s="293">
        <f>VLOOKUP($B42,'KWH FCST'!$A$12:$M$39,G$10,FALSE)</f>
        <v>5771126</v>
      </c>
      <c r="H43" s="293">
        <f>VLOOKUP($B42,'KWH FCST'!$A$12:$M$39,H$10,FALSE)</f>
        <v>5777582</v>
      </c>
      <c r="I43" s="293">
        <f>VLOOKUP($B42,'KWH FCST'!$A$12:$M$39,I$10,FALSE)</f>
        <v>5783500</v>
      </c>
      <c r="J43" s="293">
        <f>VLOOKUP($B42,'KWH FCST'!$A$12:$M$39,J$10,FALSE)</f>
        <v>5789956</v>
      </c>
      <c r="K43" s="293">
        <f>VLOOKUP($B42,'KWH FCST'!$A$12:$M$39,K$10,FALSE)</f>
        <v>5796412</v>
      </c>
      <c r="L43" s="293">
        <f>VLOOKUP($B42,'KWH FCST'!$A$12:$M$39,L$10,FALSE)</f>
        <v>5802330</v>
      </c>
      <c r="M43" s="293">
        <f>VLOOKUP($B42,'KWH FCST'!$A$12:$M$39,M$10,FALSE)</f>
        <v>5808248</v>
      </c>
      <c r="N43" s="293">
        <f>VLOOKUP($B42,'KWH FCST'!$A$12:$M$39,N$10,FALSE)</f>
        <v>5814166</v>
      </c>
      <c r="O43" s="293">
        <f>SUM(C43:N43)</f>
        <v>69362726</v>
      </c>
      <c r="P43" s="293"/>
      <c r="Q43" s="293"/>
      <c r="R43" s="291"/>
      <c r="T43" s="264">
        <f>VLOOKUP(B42,'Sales Forecast'!$B$7:$AO$23,38,FALSE)</f>
        <v>69362726</v>
      </c>
      <c r="U43" s="264">
        <f>+O43-T43</f>
        <v>0</v>
      </c>
    </row>
    <row r="44" spans="1:21">
      <c r="A44" s="262" t="str">
        <f>B42&amp;" "&amp;B44</f>
        <v>GSCU-1 NCP</v>
      </c>
      <c r="B44" s="263" t="s">
        <v>133</v>
      </c>
      <c r="C44" s="293">
        <f>VLOOKUP($B42,'NCP FCST'!$A$12:$M$39,C$10,FALSE)</f>
        <v>8281.9337542160338</v>
      </c>
      <c r="D44" s="293">
        <f>VLOOKUP($B42,'NCP FCST'!$A$12:$M$39,D$10,FALSE)</f>
        <v>8765.0911595642865</v>
      </c>
      <c r="E44" s="293">
        <f>VLOOKUP($B42,'NCP FCST'!$A$12:$M$39,E$10,FALSE)</f>
        <v>8275.6239694414217</v>
      </c>
      <c r="F44" s="293">
        <f>VLOOKUP($B42,'NCP FCST'!$A$12:$M$39,F$10,FALSE)</f>
        <v>8547.0521945432974</v>
      </c>
      <c r="G44" s="293">
        <f>VLOOKUP($B42,'NCP FCST'!$A$12:$M$39,G$10,FALSE)</f>
        <v>8203.140635518439</v>
      </c>
      <c r="H44" s="293">
        <f>VLOOKUP($B42,'NCP FCST'!$A$12:$M$39,H$10,FALSE)</f>
        <v>8739.928236034466</v>
      </c>
      <c r="I44" s="293">
        <f>VLOOKUP($B42,'NCP FCST'!$A$12:$M$39,I$10,FALSE)</f>
        <v>8224.2081097929986</v>
      </c>
      <c r="J44" s="293">
        <f>VLOOKUP($B42,'NCP FCST'!$A$12:$M$39,J$10,FALSE)</f>
        <v>8534.0486070086445</v>
      </c>
      <c r="K44" s="293">
        <f>VLOOKUP($B42,'NCP FCST'!$A$12:$M$39,K$10,FALSE)</f>
        <v>8662.4284160061216</v>
      </c>
      <c r="L44" s="293">
        <f>VLOOKUP($B42,'NCP FCST'!$A$12:$M$39,L$10,FALSE)</f>
        <v>8479.7549691870063</v>
      </c>
      <c r="M44" s="293">
        <f>VLOOKUP($B42,'NCP FCST'!$A$12:$M$39,M$10,FALSE)</f>
        <v>8622.2863521922955</v>
      </c>
      <c r="N44" s="293">
        <f>VLOOKUP($B42,'NCP FCST'!$A$12:$M$39,N$10,FALSE)</f>
        <v>8495.2051824239898</v>
      </c>
      <c r="O44" s="293"/>
      <c r="P44" s="293">
        <f>MAX(C44:N44)</f>
        <v>8765.0911595642865</v>
      </c>
      <c r="Q44" s="293"/>
      <c r="R44" s="291"/>
      <c r="T44" s="264">
        <f>+'NCP FCST'!O$16</f>
        <v>8765.0911595642865</v>
      </c>
      <c r="U44" s="264">
        <f>P44-T44</f>
        <v>0</v>
      </c>
    </row>
    <row r="45" spans="1:21">
      <c r="A45" s="262" t="str">
        <f>B42&amp;" "&amp;B45</f>
        <v>GSCU-1 GNCP</v>
      </c>
      <c r="B45" s="263" t="s">
        <v>342</v>
      </c>
      <c r="C45" s="293">
        <f>VLOOKUP($B42,'GNCP FCST'!$A$12:$M$39,C$10,FALSE)</f>
        <v>7870.8756887550471</v>
      </c>
      <c r="D45" s="293">
        <f>VLOOKUP($B42,'GNCP FCST'!$A$12:$M$39,D$10,FALSE)</f>
        <v>8397.8254673896026</v>
      </c>
      <c r="E45" s="293">
        <f>VLOOKUP($B42,'GNCP FCST'!$A$12:$M$39,E$10,FALSE)</f>
        <v>7911.8168906321444</v>
      </c>
      <c r="F45" s="293">
        <f>VLOOKUP($B42,'GNCP FCST'!$A$12:$M$39,F$10,FALSE)</f>
        <v>8144.1901209449534</v>
      </c>
      <c r="G45" s="293">
        <f>VLOOKUP($B42,'GNCP FCST'!$A$12:$M$39,G$10,FALSE)</f>
        <v>7874.482050229667</v>
      </c>
      <c r="H45" s="293">
        <f>VLOOKUP($B42,'GNCP FCST'!$A$12:$M$39,H$10,FALSE)</f>
        <v>8215.2879682398852</v>
      </c>
      <c r="I45" s="293">
        <f>VLOOKUP($B42,'GNCP FCST'!$A$12:$M$39,I$10,FALSE)</f>
        <v>7885.7621871737838</v>
      </c>
      <c r="J45" s="293">
        <f>VLOOKUP($B42,'GNCP FCST'!$A$12:$M$39,J$10,FALSE)</f>
        <v>7963.7729479443142</v>
      </c>
      <c r="K45" s="293">
        <f>VLOOKUP($B42,'GNCP FCST'!$A$12:$M$39,K$10,FALSE)</f>
        <v>8151.652715899374</v>
      </c>
      <c r="L45" s="293">
        <f>VLOOKUP($B42,'GNCP FCST'!$A$12:$M$39,L$10,FALSE)</f>
        <v>7915.4516325474906</v>
      </c>
      <c r="M45" s="293">
        <f>VLOOKUP($B42,'GNCP FCST'!$A$12:$M$39,M$10,FALSE)</f>
        <v>8221.5767540879642</v>
      </c>
      <c r="N45" s="293">
        <f>VLOOKUP($B42,'GNCP FCST'!$A$12:$M$39,N$10,FALSE)</f>
        <v>8047.8588932530583</v>
      </c>
      <c r="O45" s="293"/>
      <c r="Q45" s="293">
        <f>MAX(C45:N45)</f>
        <v>8397.8254673896026</v>
      </c>
      <c r="R45" s="291"/>
      <c r="T45" s="264">
        <f>+'GNCP FCST'!O$16</f>
        <v>8397.8254673896026</v>
      </c>
      <c r="U45" s="264">
        <f>+Q45-T45</f>
        <v>0</v>
      </c>
    </row>
    <row r="46" spans="1:21">
      <c r="A46" s="262" t="str">
        <f>B42&amp;" "&amp;B46</f>
        <v>GSCU-1 CP</v>
      </c>
      <c r="B46" s="263" t="s">
        <v>148</v>
      </c>
      <c r="C46" s="293">
        <f>VLOOKUP($B42,'CP FCST'!$A$12:$M$39,C$10,FALSE)</f>
        <v>7597.0455052691577</v>
      </c>
      <c r="D46" s="293">
        <f>VLOOKUP($B42,'CP FCST'!$A$12:$M$39,D$10,FALSE)</f>
        <v>8359.8800731142383</v>
      </c>
      <c r="E46" s="293">
        <f>VLOOKUP($B42,'CP FCST'!$A$12:$M$39,E$10,FALSE)</f>
        <v>7695.7158193685245</v>
      </c>
      <c r="F46" s="293">
        <f>VLOOKUP($B42,'CP FCST'!$A$12:$M$39,F$10,FALSE)</f>
        <v>7907.9439816491613</v>
      </c>
      <c r="G46" s="293">
        <f>VLOOKUP($B42,'CP FCST'!$A$12:$M$39,G$10,FALSE)</f>
        <v>7792.2144906371241</v>
      </c>
      <c r="H46" s="293">
        <f>VLOOKUP($B42,'CP FCST'!$A$12:$M$39,H$10,FALSE)</f>
        <v>8052.8729287928463</v>
      </c>
      <c r="I46" s="293">
        <f>VLOOKUP($B42,'CP FCST'!$A$12:$M$39,I$10,FALSE)</f>
        <v>7802.1293128568195</v>
      </c>
      <c r="J46" s="293">
        <f>VLOOKUP($B42,'CP FCST'!$A$12:$M$39,J$10,FALSE)</f>
        <v>7812.6683312229516</v>
      </c>
      <c r="K46" s="293">
        <f>VLOOKUP($B42,'CP FCST'!$A$12:$M$39,K$10,FALSE)</f>
        <v>8089.401348695963</v>
      </c>
      <c r="L46" s="293">
        <f>VLOOKUP($B42,'CP FCST'!$A$12:$M$39,L$10,FALSE)</f>
        <v>7830.9374888656384</v>
      </c>
      <c r="M46" s="293">
        <f>VLOOKUP($B42,'CP FCST'!$A$12:$M$39,M$10,FALSE)</f>
        <v>8148.7704412045296</v>
      </c>
      <c r="N46" s="293">
        <f>VLOOKUP($B42,'CP FCST'!$A$12:$M$39,N$10,FALSE)</f>
        <v>7859.2751397705269</v>
      </c>
      <c r="O46" s="293"/>
      <c r="P46" s="293"/>
      <c r="Q46" s="293"/>
      <c r="R46" s="264">
        <f>AVERAGE(C46:N46)</f>
        <v>7912.4045717872905</v>
      </c>
      <c r="T46" s="264">
        <f>+'CP FCST'!O$16</f>
        <v>7912.4045717872905</v>
      </c>
      <c r="U46" s="264">
        <f>R46-T46</f>
        <v>0</v>
      </c>
    </row>
    <row r="47" spans="1:21">
      <c r="B47" s="263" t="s">
        <v>567</v>
      </c>
      <c r="C47" s="294" t="str">
        <f t="shared" ref="C47:N47" si="4">IF(C46&gt;C45,"ERROR",IF(C45&gt;C44,"ERROR","OK"))</f>
        <v>OK</v>
      </c>
      <c r="D47" s="294" t="str">
        <f t="shared" si="4"/>
        <v>OK</v>
      </c>
      <c r="E47" s="294" t="str">
        <f t="shared" si="4"/>
        <v>OK</v>
      </c>
      <c r="F47" s="294" t="str">
        <f t="shared" si="4"/>
        <v>OK</v>
      </c>
      <c r="G47" s="294" t="str">
        <f t="shared" si="4"/>
        <v>OK</v>
      </c>
      <c r="H47" s="294" t="str">
        <f t="shared" si="4"/>
        <v>OK</v>
      </c>
      <c r="I47" s="294" t="str">
        <f t="shared" si="4"/>
        <v>OK</v>
      </c>
      <c r="J47" s="294" t="str">
        <f t="shared" si="4"/>
        <v>OK</v>
      </c>
      <c r="K47" s="294" t="str">
        <f t="shared" si="4"/>
        <v>OK</v>
      </c>
      <c r="L47" s="294" t="str">
        <f t="shared" si="4"/>
        <v>OK</v>
      </c>
      <c r="M47" s="294" t="str">
        <f t="shared" si="4"/>
        <v>OK</v>
      </c>
      <c r="N47" s="294" t="str">
        <f t="shared" si="4"/>
        <v>OK</v>
      </c>
      <c r="O47" s="293"/>
      <c r="P47" s="293"/>
      <c r="Q47" s="293"/>
      <c r="R47" s="264"/>
    </row>
    <row r="48" spans="1:21">
      <c r="B48" s="268"/>
      <c r="C48" s="293"/>
      <c r="D48" s="293"/>
      <c r="E48" s="293"/>
      <c r="F48" s="293"/>
      <c r="G48" s="293"/>
      <c r="H48" s="293"/>
      <c r="I48" s="293"/>
      <c r="J48" s="293"/>
      <c r="K48" s="293"/>
      <c r="L48" s="293"/>
      <c r="M48" s="293"/>
      <c r="N48" s="293"/>
      <c r="O48" s="293"/>
      <c r="P48" s="293"/>
      <c r="Q48" s="293"/>
      <c r="R48" s="291"/>
    </row>
    <row r="49" spans="1:21">
      <c r="B49" s="261" t="s">
        <v>67</v>
      </c>
      <c r="C49" s="293"/>
      <c r="D49" s="293"/>
      <c r="E49" s="293"/>
      <c r="F49" s="293"/>
      <c r="G49" s="293"/>
      <c r="H49" s="293"/>
      <c r="I49" s="293"/>
      <c r="J49" s="293"/>
      <c r="K49" s="293"/>
      <c r="L49" s="293"/>
      <c r="M49" s="293"/>
      <c r="N49" s="293"/>
      <c r="O49" s="293"/>
      <c r="P49" s="293"/>
      <c r="Q49" s="293"/>
      <c r="R49" s="291"/>
    </row>
    <row r="50" spans="1:21">
      <c r="A50" s="262" t="str">
        <f>B49&amp;" "&amp;B50</f>
        <v>GSD(T)-1 KWH Sales</v>
      </c>
      <c r="B50" s="263" t="s">
        <v>560</v>
      </c>
      <c r="C50" s="293">
        <f>VLOOKUP($B49,'KWH FCST'!$A$12:$M$39,C$10,FALSE)</f>
        <v>2112365487</v>
      </c>
      <c r="D50" s="293">
        <f>VLOOKUP($B49,'KWH FCST'!$A$12:$M$39,D$10,FALSE)</f>
        <v>1871127005</v>
      </c>
      <c r="E50" s="293">
        <f>VLOOKUP($B49,'KWH FCST'!$A$12:$M$39,E$10,FALSE)</f>
        <v>1926669163</v>
      </c>
      <c r="F50" s="293">
        <f>VLOOKUP($B49,'KWH FCST'!$A$12:$M$39,F$10,FALSE)</f>
        <v>1972846408</v>
      </c>
      <c r="G50" s="293">
        <f>VLOOKUP($B49,'KWH FCST'!$A$12:$M$39,G$10,FALSE)</f>
        <v>2177795095</v>
      </c>
      <c r="H50" s="293">
        <f>VLOOKUP($B49,'KWH FCST'!$A$12:$M$39,H$10,FALSE)</f>
        <v>2294095328</v>
      </c>
      <c r="I50" s="293">
        <f>VLOOKUP($B49,'KWH FCST'!$A$12:$M$39,I$10,FALSE)</f>
        <v>2384746771</v>
      </c>
      <c r="J50" s="293">
        <f>VLOOKUP($B49,'KWH FCST'!$A$12:$M$39,J$10,FALSE)</f>
        <v>2377352624</v>
      </c>
      <c r="K50" s="293">
        <f>VLOOKUP($B49,'KWH FCST'!$A$12:$M$39,K$10,FALSE)</f>
        <v>2360757443</v>
      </c>
      <c r="L50" s="293">
        <f>VLOOKUP($B49,'KWH FCST'!$A$12:$M$39,L$10,FALSE)</f>
        <v>2223054052</v>
      </c>
      <c r="M50" s="293">
        <f>VLOOKUP($B49,'KWH FCST'!$A$12:$M$39,M$10,FALSE)</f>
        <v>2043964770</v>
      </c>
      <c r="N50" s="293">
        <f>VLOOKUP($B49,'KWH FCST'!$A$12:$M$39,N$10,FALSE)</f>
        <v>2071163198</v>
      </c>
      <c r="O50" s="293">
        <f>SUM(C50:N50)</f>
        <v>25815937344</v>
      </c>
      <c r="P50" s="293"/>
      <c r="Q50" s="293"/>
      <c r="R50" s="291"/>
      <c r="T50" s="264">
        <f>VLOOKUP(B49,'Sales Forecast'!$B$7:$AO$23,38,FALSE)</f>
        <v>25815937344</v>
      </c>
      <c r="U50" s="264">
        <f>+O50-T50</f>
        <v>0</v>
      </c>
    </row>
    <row r="51" spans="1:21">
      <c r="A51" s="262" t="str">
        <f>B49&amp;" "&amp;B51</f>
        <v>GSD(T)-1 NCP</v>
      </c>
      <c r="B51" s="263" t="s">
        <v>133</v>
      </c>
      <c r="C51" s="293">
        <f>VLOOKUP($B49,'NCP FCST'!$A$12:$M$39,C$10,FALSE)</f>
        <v>5969724.3973656371</v>
      </c>
      <c r="D51" s="293">
        <f>VLOOKUP($B49,'NCP FCST'!$A$12:$M$39,D$10,FALSE)</f>
        <v>5607065.2167398641</v>
      </c>
      <c r="E51" s="293">
        <f>VLOOKUP($B49,'NCP FCST'!$A$12:$M$39,E$10,FALSE)</f>
        <v>5419103.8435834879</v>
      </c>
      <c r="F51" s="293">
        <f>VLOOKUP($B49,'NCP FCST'!$A$12:$M$39,F$10,FALSE)</f>
        <v>5540707.3110452052</v>
      </c>
      <c r="G51" s="293">
        <f>VLOOKUP($B49,'NCP FCST'!$A$12:$M$39,G$10,FALSE)</f>
        <v>5739497.9311617119</v>
      </c>
      <c r="H51" s="293">
        <f>VLOOKUP($B49,'NCP FCST'!$A$12:$M$39,H$10,FALSE)</f>
        <v>6117196.0407867227</v>
      </c>
      <c r="I51" s="293">
        <f>VLOOKUP($B49,'NCP FCST'!$A$12:$M$39,I$10,FALSE)</f>
        <v>6009946.4994959682</v>
      </c>
      <c r="J51" s="293">
        <f>VLOOKUP($B49,'NCP FCST'!$A$12:$M$39,J$10,FALSE)</f>
        <v>5973019.6836703718</v>
      </c>
      <c r="K51" s="293">
        <f>VLOOKUP($B49,'NCP FCST'!$A$12:$M$39,K$10,FALSE)</f>
        <v>6249357.9071368072</v>
      </c>
      <c r="L51" s="293">
        <f>VLOOKUP($B49,'NCP FCST'!$A$12:$M$39,L$10,FALSE)</f>
        <v>5911711.1581034474</v>
      </c>
      <c r="M51" s="293">
        <f>VLOOKUP($B49,'NCP FCST'!$A$12:$M$39,M$10,FALSE)</f>
        <v>5905228.0370267658</v>
      </c>
      <c r="N51" s="293">
        <f>VLOOKUP($B49,'NCP FCST'!$A$12:$M$39,N$10,FALSE)</f>
        <v>5754075.0365609182</v>
      </c>
      <c r="O51" s="293"/>
      <c r="P51" s="293">
        <f>MAX(C51:N51)</f>
        <v>6249357.9071368072</v>
      </c>
      <c r="Q51" s="293"/>
      <c r="R51" s="291"/>
      <c r="T51" s="264">
        <f>+'NCP FCST'!O$17</f>
        <v>6249357.9071368072</v>
      </c>
      <c r="U51" s="264">
        <f>P51-T51</f>
        <v>0</v>
      </c>
    </row>
    <row r="52" spans="1:21">
      <c r="A52" s="262" t="str">
        <f>B49&amp;" "&amp;B52</f>
        <v>GSD(T)-1 GNCP</v>
      </c>
      <c r="B52" s="263" t="s">
        <v>342</v>
      </c>
      <c r="C52" s="293">
        <f>VLOOKUP($B49,'GNCP FCST'!$A$12:$M$39,C$10,FALSE)</f>
        <v>4136364.9816245581</v>
      </c>
      <c r="D52" s="293">
        <f>VLOOKUP($B49,'GNCP FCST'!$A$12:$M$39,D$10,FALSE)</f>
        <v>3917238.6263337806</v>
      </c>
      <c r="E52" s="293">
        <f>VLOOKUP($B49,'GNCP FCST'!$A$12:$M$39,E$10,FALSE)</f>
        <v>3743291.5438765003</v>
      </c>
      <c r="F52" s="293">
        <f>VLOOKUP($B49,'GNCP FCST'!$A$12:$M$39,F$10,FALSE)</f>
        <v>4047561.85270898</v>
      </c>
      <c r="G52" s="293">
        <f>VLOOKUP($B49,'GNCP FCST'!$A$12:$M$39,G$10,FALSE)</f>
        <v>4230791.9804766905</v>
      </c>
      <c r="H52" s="293">
        <f>VLOOKUP($B49,'GNCP FCST'!$A$12:$M$39,H$10,FALSE)</f>
        <v>4548527.4962328495</v>
      </c>
      <c r="I52" s="293">
        <f>VLOOKUP($B49,'GNCP FCST'!$A$12:$M$39,I$10,FALSE)</f>
        <v>4527053.5281736022</v>
      </c>
      <c r="J52" s="293">
        <f>VLOOKUP($B49,'GNCP FCST'!$A$12:$M$39,J$10,FALSE)</f>
        <v>4501572.8059744444</v>
      </c>
      <c r="K52" s="293">
        <f>VLOOKUP($B49,'GNCP FCST'!$A$12:$M$39,K$10,FALSE)</f>
        <v>4690296.2740002545</v>
      </c>
      <c r="L52" s="293">
        <f>VLOOKUP($B49,'GNCP FCST'!$A$12:$M$39,L$10,FALSE)</f>
        <v>4371368.1990794195</v>
      </c>
      <c r="M52" s="293">
        <f>VLOOKUP($B49,'GNCP FCST'!$A$12:$M$39,M$10,FALSE)</f>
        <v>4218187.1594848931</v>
      </c>
      <c r="N52" s="293">
        <f>VLOOKUP($B49,'GNCP FCST'!$A$12:$M$39,N$10,FALSE)</f>
        <v>4100286.9737158865</v>
      </c>
      <c r="O52" s="293"/>
      <c r="P52" s="262"/>
      <c r="Q52" s="293">
        <f>MAX(C52:N52)</f>
        <v>4690296.2740002545</v>
      </c>
      <c r="R52" s="291"/>
      <c r="T52" s="264">
        <f>+'GNCP FCST'!O$17</f>
        <v>4690296.2740002545</v>
      </c>
      <c r="U52" s="264">
        <f>+Q52-T52</f>
        <v>0</v>
      </c>
    </row>
    <row r="53" spans="1:21">
      <c r="A53" s="262" t="str">
        <f>B49&amp;" "&amp;B53</f>
        <v>GSD(T)-1 CP</v>
      </c>
      <c r="B53" s="263" t="s">
        <v>148</v>
      </c>
      <c r="C53" s="293">
        <f>VLOOKUP($B49,'CP FCST'!$A$12:$M$39,C$10,FALSE)</f>
        <v>2993779.7512077922</v>
      </c>
      <c r="D53" s="293">
        <f>VLOOKUP($B49,'CP FCST'!$A$12:$M$39,D$10,FALSE)</f>
        <v>3802188.6704500383</v>
      </c>
      <c r="E53" s="293">
        <f>VLOOKUP($B49,'CP FCST'!$A$12:$M$39,E$10,FALSE)</f>
        <v>2821334.7146140649</v>
      </c>
      <c r="F53" s="293">
        <f>VLOOKUP($B49,'CP FCST'!$A$12:$M$39,F$10,FALSE)</f>
        <v>3679914.6596233621</v>
      </c>
      <c r="G53" s="293">
        <f>VLOOKUP($B49,'CP FCST'!$A$12:$M$39,G$10,FALSE)</f>
        <v>3928349.2147613037</v>
      </c>
      <c r="H53" s="293">
        <f>VLOOKUP($B49,'CP FCST'!$A$12:$M$39,H$10,FALSE)</f>
        <v>4310394.3602693602</v>
      </c>
      <c r="I53" s="293">
        <f>VLOOKUP($B49,'CP FCST'!$A$12:$M$39,I$10,FALSE)</f>
        <v>4309363.8071137164</v>
      </c>
      <c r="J53" s="293">
        <f>VLOOKUP($B49,'CP FCST'!$A$12:$M$39,J$10,FALSE)</f>
        <v>4178223.9856699565</v>
      </c>
      <c r="K53" s="293">
        <f>VLOOKUP($B49,'CP FCST'!$A$12:$M$39,K$10,FALSE)</f>
        <v>4238587.2132689841</v>
      </c>
      <c r="L53" s="293">
        <f>VLOOKUP($B49,'CP FCST'!$A$12:$M$39,L$10,FALSE)</f>
        <v>4119073.4440916548</v>
      </c>
      <c r="M53" s="293">
        <f>VLOOKUP($B49,'CP FCST'!$A$12:$M$39,M$10,FALSE)</f>
        <v>3991619.738938882</v>
      </c>
      <c r="N53" s="293">
        <f>VLOOKUP($B49,'CP FCST'!$A$12:$M$39,N$10,FALSE)</f>
        <v>3623823.8774904609</v>
      </c>
      <c r="O53" s="293"/>
      <c r="P53" s="293"/>
      <c r="Q53" s="293"/>
      <c r="R53" s="264">
        <f>AVERAGE(C53:N53)</f>
        <v>3833054.4531249646</v>
      </c>
      <c r="T53" s="264">
        <f>+'CP FCST'!O$17</f>
        <v>3833054.4531249646</v>
      </c>
      <c r="U53" s="264">
        <f>R53-T53</f>
        <v>0</v>
      </c>
    </row>
    <row r="54" spans="1:21">
      <c r="B54" s="263" t="s">
        <v>567</v>
      </c>
      <c r="C54" s="294" t="str">
        <f t="shared" ref="C54:N54" si="5">IF(C53&gt;C52,"ERROR",IF(C52&gt;C51,"ERROR","OK"))</f>
        <v>OK</v>
      </c>
      <c r="D54" s="294" t="str">
        <f t="shared" si="5"/>
        <v>OK</v>
      </c>
      <c r="E54" s="294" t="str">
        <f t="shared" si="5"/>
        <v>OK</v>
      </c>
      <c r="F54" s="294" t="str">
        <f t="shared" si="5"/>
        <v>OK</v>
      </c>
      <c r="G54" s="294" t="str">
        <f t="shared" si="5"/>
        <v>OK</v>
      </c>
      <c r="H54" s="294" t="str">
        <f t="shared" si="5"/>
        <v>OK</v>
      </c>
      <c r="I54" s="294" t="str">
        <f t="shared" si="5"/>
        <v>OK</v>
      </c>
      <c r="J54" s="294" t="str">
        <f t="shared" si="5"/>
        <v>OK</v>
      </c>
      <c r="K54" s="294" t="str">
        <f t="shared" si="5"/>
        <v>OK</v>
      </c>
      <c r="L54" s="294" t="str">
        <f t="shared" si="5"/>
        <v>OK</v>
      </c>
      <c r="M54" s="294" t="str">
        <f t="shared" si="5"/>
        <v>OK</v>
      </c>
      <c r="N54" s="294" t="str">
        <f t="shared" si="5"/>
        <v>OK</v>
      </c>
      <c r="O54" s="293"/>
      <c r="P54" s="293"/>
      <c r="Q54" s="293"/>
      <c r="R54" s="264"/>
    </row>
    <row r="55" spans="1:21">
      <c r="B55" s="268"/>
      <c r="C55" s="293"/>
      <c r="D55" s="293"/>
      <c r="E55" s="293"/>
      <c r="F55" s="293"/>
      <c r="G55" s="293"/>
      <c r="H55" s="293"/>
      <c r="I55" s="293"/>
      <c r="J55" s="293"/>
      <c r="K55" s="293"/>
      <c r="L55" s="293"/>
      <c r="M55" s="293"/>
      <c r="N55" s="293"/>
      <c r="O55" s="293"/>
      <c r="P55" s="293"/>
      <c r="Q55" s="293"/>
      <c r="R55" s="291"/>
    </row>
    <row r="56" spans="1:21">
      <c r="B56" s="261" t="s">
        <v>68</v>
      </c>
      <c r="C56" s="293"/>
      <c r="D56" s="293"/>
      <c r="E56" s="293"/>
      <c r="F56" s="293"/>
      <c r="G56" s="293"/>
      <c r="H56" s="293"/>
      <c r="I56" s="293"/>
      <c r="J56" s="293"/>
      <c r="K56" s="293"/>
      <c r="L56" s="293"/>
      <c r="M56" s="293"/>
      <c r="N56" s="293"/>
      <c r="O56" s="293"/>
      <c r="P56" s="293"/>
      <c r="Q56" s="293"/>
      <c r="R56" s="291"/>
    </row>
    <row r="57" spans="1:21">
      <c r="A57" s="262" t="str">
        <f>B56&amp;" "&amp;B57</f>
        <v>GSLD(T)-1 KWH Sales</v>
      </c>
      <c r="B57" s="263" t="s">
        <v>560</v>
      </c>
      <c r="C57" s="293">
        <f>VLOOKUP($B56,'KWH FCST'!$A$12:$M$39,C$10,FALSE)</f>
        <v>864051113</v>
      </c>
      <c r="D57" s="293">
        <f>VLOOKUP($B56,'KWH FCST'!$A$12:$M$39,D$10,FALSE)</f>
        <v>782290115</v>
      </c>
      <c r="E57" s="293">
        <f>VLOOKUP($B56,'KWH FCST'!$A$12:$M$39,E$10,FALSE)</f>
        <v>801428463</v>
      </c>
      <c r="F57" s="293">
        <f>VLOOKUP($B56,'KWH FCST'!$A$12:$M$39,F$10,FALSE)</f>
        <v>811043342</v>
      </c>
      <c r="G57" s="293">
        <f>VLOOKUP($B56,'KWH FCST'!$A$12:$M$39,G$10,FALSE)</f>
        <v>892700758</v>
      </c>
      <c r="H57" s="293">
        <f>VLOOKUP($B56,'KWH FCST'!$A$12:$M$39,H$10,FALSE)</f>
        <v>918461617</v>
      </c>
      <c r="I57" s="293">
        <f>VLOOKUP($B56,'KWH FCST'!$A$12:$M$39,I$10,FALSE)</f>
        <v>934371582</v>
      </c>
      <c r="J57" s="293">
        <f>VLOOKUP($B56,'KWH FCST'!$A$12:$M$39,J$10,FALSE)</f>
        <v>940896934</v>
      </c>
      <c r="K57" s="293">
        <f>VLOOKUP($B56,'KWH FCST'!$A$12:$M$39,K$10,FALSE)</f>
        <v>945979312</v>
      </c>
      <c r="L57" s="293">
        <f>VLOOKUP($B56,'KWH FCST'!$A$12:$M$39,L$10,FALSE)</f>
        <v>908664346</v>
      </c>
      <c r="M57" s="293">
        <f>VLOOKUP($B56,'KWH FCST'!$A$12:$M$39,M$10,FALSE)</f>
        <v>837707035</v>
      </c>
      <c r="N57" s="293">
        <f>VLOOKUP($B56,'KWH FCST'!$A$12:$M$39,N$10,FALSE)</f>
        <v>861696302</v>
      </c>
      <c r="O57" s="293">
        <f>SUM(C57:N57)</f>
        <v>10499290919</v>
      </c>
      <c r="P57" s="293"/>
      <c r="Q57" s="293"/>
      <c r="R57" s="291"/>
      <c r="T57" s="264">
        <f>VLOOKUP(B56,'Sales Forecast'!$B$7:$AO$23,38,FALSE)</f>
        <v>10499290919</v>
      </c>
      <c r="U57" s="264">
        <f>+O57-T57</f>
        <v>0</v>
      </c>
    </row>
    <row r="58" spans="1:21">
      <c r="A58" s="262" t="str">
        <f>B56&amp;" "&amp;B58</f>
        <v>GSLD(T)-1 NCP</v>
      </c>
      <c r="B58" s="263" t="s">
        <v>133</v>
      </c>
      <c r="C58" s="293">
        <f>VLOOKUP($B56,'NCP FCST'!$A$12:$M$39,C$10,FALSE)</f>
        <v>2091533.8387251694</v>
      </c>
      <c r="D58" s="293">
        <f>VLOOKUP($B56,'NCP FCST'!$A$12:$M$39,D$10,FALSE)</f>
        <v>1990167.1196730619</v>
      </c>
      <c r="E58" s="293">
        <f>VLOOKUP($B56,'NCP FCST'!$A$12:$M$39,E$10,FALSE)</f>
        <v>1949780.6100304793</v>
      </c>
      <c r="F58" s="293">
        <f>VLOOKUP($B56,'NCP FCST'!$A$12:$M$39,F$10,FALSE)</f>
        <v>1970694.6922867585</v>
      </c>
      <c r="G58" s="293">
        <f>VLOOKUP($B56,'NCP FCST'!$A$12:$M$39,G$10,FALSE)</f>
        <v>2091817.6607654355</v>
      </c>
      <c r="H58" s="293">
        <f>VLOOKUP($B56,'NCP FCST'!$A$12:$M$39,H$10,FALSE)</f>
        <v>2230401.7975094221</v>
      </c>
      <c r="I58" s="293">
        <f>VLOOKUP($B56,'NCP FCST'!$A$12:$M$39,I$10,FALSE)</f>
        <v>2107999.4107168317</v>
      </c>
      <c r="J58" s="293">
        <f>VLOOKUP($B56,'NCP FCST'!$A$12:$M$39,J$10,FALSE)</f>
        <v>2146743.1958354553</v>
      </c>
      <c r="K58" s="293">
        <f>VLOOKUP($B56,'NCP FCST'!$A$12:$M$39,K$10,FALSE)</f>
        <v>2266318.1156087089</v>
      </c>
      <c r="L58" s="293">
        <f>VLOOKUP($B56,'NCP FCST'!$A$12:$M$39,L$10,FALSE)</f>
        <v>2132694.4919073191</v>
      </c>
      <c r="M58" s="293">
        <f>VLOOKUP($B56,'NCP FCST'!$A$12:$M$39,M$10,FALSE)</f>
        <v>2116961.4138565422</v>
      </c>
      <c r="N58" s="293">
        <f>VLOOKUP($B56,'NCP FCST'!$A$12:$M$39,N$10,FALSE)</f>
        <v>2138467.4193151318</v>
      </c>
      <c r="O58" s="293"/>
      <c r="P58" s="293">
        <f>MAX(C58:N58)</f>
        <v>2266318.1156087089</v>
      </c>
      <c r="Q58" s="293"/>
      <c r="R58" s="291"/>
      <c r="T58" s="264">
        <f>+'NCP FCST'!O$18</f>
        <v>2266318.1156087089</v>
      </c>
      <c r="U58" s="264">
        <f>P58-T58</f>
        <v>0</v>
      </c>
    </row>
    <row r="59" spans="1:21">
      <c r="A59" s="262" t="str">
        <f>B56&amp;" "&amp;B59</f>
        <v>GSLD(T)-1 GNCP</v>
      </c>
      <c r="B59" s="263" t="s">
        <v>342</v>
      </c>
      <c r="C59" s="293">
        <f>VLOOKUP($B56,'GNCP FCST'!$A$12:$M$39,C$10,FALSE)</f>
        <v>1751584.6707296702</v>
      </c>
      <c r="D59" s="293">
        <f>VLOOKUP($B56,'GNCP FCST'!$A$12:$M$39,D$10,FALSE)</f>
        <v>1695891.0380033543</v>
      </c>
      <c r="E59" s="293">
        <f>VLOOKUP($B56,'GNCP FCST'!$A$12:$M$39,E$10,FALSE)</f>
        <v>1635573.6324853308</v>
      </c>
      <c r="F59" s="293">
        <f>VLOOKUP($B56,'GNCP FCST'!$A$12:$M$39,F$10,FALSE)</f>
        <v>1673027.0104130565</v>
      </c>
      <c r="G59" s="293">
        <f>VLOOKUP($B56,'GNCP FCST'!$A$12:$M$39,G$10,FALSE)</f>
        <v>1757617.1048072076</v>
      </c>
      <c r="H59" s="293">
        <f>VLOOKUP($B56,'GNCP FCST'!$A$12:$M$39,H$10,FALSE)</f>
        <v>1818793.5003881312</v>
      </c>
      <c r="I59" s="293">
        <f>VLOOKUP($B56,'GNCP FCST'!$A$12:$M$39,I$10,FALSE)</f>
        <v>1744675.779937112</v>
      </c>
      <c r="J59" s="293">
        <f>VLOOKUP($B56,'GNCP FCST'!$A$12:$M$39,J$10,FALSE)</f>
        <v>1828756.9892991418</v>
      </c>
      <c r="K59" s="293">
        <f>VLOOKUP($B56,'GNCP FCST'!$A$12:$M$39,K$10,FALSE)</f>
        <v>1926387.01269081</v>
      </c>
      <c r="L59" s="293">
        <f>VLOOKUP($B56,'GNCP FCST'!$A$12:$M$39,L$10,FALSE)</f>
        <v>1821510.8809827364</v>
      </c>
      <c r="M59" s="293">
        <f>VLOOKUP($B56,'GNCP FCST'!$A$12:$M$39,M$10,FALSE)</f>
        <v>1823067.9928792785</v>
      </c>
      <c r="N59" s="293">
        <f>VLOOKUP($B56,'GNCP FCST'!$A$12:$M$39,N$10,FALSE)</f>
        <v>1842204.4763815419</v>
      </c>
      <c r="O59" s="293"/>
      <c r="P59" s="262"/>
      <c r="Q59" s="293">
        <f>MAX(C59:N59)</f>
        <v>1926387.01269081</v>
      </c>
      <c r="R59" s="291"/>
      <c r="T59" s="264">
        <f>+'GNCP FCST'!O$18</f>
        <v>1926387.01269081</v>
      </c>
      <c r="U59" s="264">
        <f>+Q59-T59</f>
        <v>0</v>
      </c>
    </row>
    <row r="60" spans="1:21">
      <c r="A60" s="262" t="str">
        <f>B56&amp;" "&amp;B60</f>
        <v>GSLD(T)-1 CP</v>
      </c>
      <c r="B60" s="263" t="s">
        <v>148</v>
      </c>
      <c r="C60" s="293">
        <f>VLOOKUP($B56,'CP FCST'!$A$12:$M$39,C$10,FALSE)</f>
        <v>1309212.786918829</v>
      </c>
      <c r="D60" s="293">
        <f>VLOOKUP($B56,'CP FCST'!$A$12:$M$39,D$10,FALSE)</f>
        <v>1613445.6915938891</v>
      </c>
      <c r="E60" s="293">
        <f>VLOOKUP($B56,'CP FCST'!$A$12:$M$39,E$10,FALSE)</f>
        <v>1242718.9598002294</v>
      </c>
      <c r="F60" s="293">
        <f>VLOOKUP($B56,'CP FCST'!$A$12:$M$39,F$10,FALSE)</f>
        <v>1504205.1359090775</v>
      </c>
      <c r="G60" s="293">
        <f>VLOOKUP($B56,'CP FCST'!$A$12:$M$39,G$10,FALSE)</f>
        <v>1565928.4946470442</v>
      </c>
      <c r="H60" s="293">
        <f>VLOOKUP($B56,'CP FCST'!$A$12:$M$39,H$10,FALSE)</f>
        <v>1722132.7532025317</v>
      </c>
      <c r="I60" s="293">
        <f>VLOOKUP($B56,'CP FCST'!$A$12:$M$39,I$10,FALSE)</f>
        <v>1634971.0756701063</v>
      </c>
      <c r="J60" s="293">
        <f>VLOOKUP($B56,'CP FCST'!$A$12:$M$39,J$10,FALSE)</f>
        <v>1637577.36964779</v>
      </c>
      <c r="K60" s="293">
        <f>VLOOKUP($B56,'CP FCST'!$A$12:$M$39,K$10,FALSE)</f>
        <v>1578969.0608767644</v>
      </c>
      <c r="L60" s="293">
        <f>VLOOKUP($B56,'CP FCST'!$A$12:$M$39,L$10,FALSE)</f>
        <v>1694320.9882528435</v>
      </c>
      <c r="M60" s="293">
        <f>VLOOKUP($B56,'CP FCST'!$A$12:$M$39,M$10,FALSE)</f>
        <v>1602886.6546503797</v>
      </c>
      <c r="N60" s="293">
        <f>VLOOKUP($B56,'CP FCST'!$A$12:$M$39,N$10,FALSE)</f>
        <v>1465759.0647134471</v>
      </c>
      <c r="O60" s="293"/>
      <c r="P60" s="293"/>
      <c r="Q60" s="293"/>
      <c r="R60" s="264">
        <f>AVERAGE(C60:N60)</f>
        <v>1547677.3363235777</v>
      </c>
      <c r="T60" s="264">
        <f>+'CP FCST'!O$18</f>
        <v>1547677.3363235777</v>
      </c>
      <c r="U60" s="264">
        <f>R60-T60</f>
        <v>0</v>
      </c>
    </row>
    <row r="61" spans="1:21">
      <c r="B61" s="263" t="s">
        <v>567</v>
      </c>
      <c r="C61" s="294" t="str">
        <f t="shared" ref="C61:N61" si="6">IF(C60&gt;C59,"ERROR",IF(C59&gt;C58,"ERROR","OK"))</f>
        <v>OK</v>
      </c>
      <c r="D61" s="294" t="str">
        <f t="shared" si="6"/>
        <v>OK</v>
      </c>
      <c r="E61" s="294" t="str">
        <f t="shared" si="6"/>
        <v>OK</v>
      </c>
      <c r="F61" s="294" t="str">
        <f t="shared" si="6"/>
        <v>OK</v>
      </c>
      <c r="G61" s="294" t="str">
        <f t="shared" si="6"/>
        <v>OK</v>
      </c>
      <c r="H61" s="294" t="str">
        <f t="shared" si="6"/>
        <v>OK</v>
      </c>
      <c r="I61" s="294" t="str">
        <f t="shared" si="6"/>
        <v>OK</v>
      </c>
      <c r="J61" s="294" t="str">
        <f t="shared" si="6"/>
        <v>OK</v>
      </c>
      <c r="K61" s="294" t="str">
        <f t="shared" si="6"/>
        <v>OK</v>
      </c>
      <c r="L61" s="294" t="str">
        <f t="shared" si="6"/>
        <v>OK</v>
      </c>
      <c r="M61" s="294" t="str">
        <f t="shared" si="6"/>
        <v>OK</v>
      </c>
      <c r="N61" s="294" t="str">
        <f t="shared" si="6"/>
        <v>OK</v>
      </c>
      <c r="O61" s="293"/>
      <c r="P61" s="293"/>
      <c r="Q61" s="293"/>
      <c r="R61" s="264"/>
    </row>
    <row r="62" spans="1:21">
      <c r="B62" s="268"/>
      <c r="C62" s="293"/>
      <c r="D62" s="293"/>
      <c r="E62" s="293"/>
      <c r="F62" s="293"/>
      <c r="G62" s="293"/>
      <c r="H62" s="293"/>
      <c r="I62" s="293"/>
      <c r="J62" s="293"/>
      <c r="K62" s="293"/>
      <c r="L62" s="293"/>
      <c r="M62" s="293"/>
      <c r="N62" s="293"/>
      <c r="O62" s="293"/>
      <c r="P62" s="293"/>
      <c r="Q62" s="293"/>
      <c r="R62" s="291"/>
    </row>
    <row r="63" spans="1:21">
      <c r="B63" s="261" t="s">
        <v>69</v>
      </c>
      <c r="C63" s="293"/>
      <c r="D63" s="293"/>
      <c r="E63" s="293"/>
      <c r="F63" s="293"/>
      <c r="G63" s="293"/>
      <c r="H63" s="293"/>
      <c r="I63" s="293"/>
      <c r="J63" s="293"/>
      <c r="K63" s="293"/>
      <c r="L63" s="293"/>
      <c r="M63" s="293"/>
      <c r="N63" s="293"/>
      <c r="O63" s="293"/>
      <c r="P63" s="293"/>
      <c r="Q63" s="293"/>
      <c r="R63" s="291"/>
    </row>
    <row r="64" spans="1:21">
      <c r="A64" s="262" t="str">
        <f>B63&amp;" "&amp;B64</f>
        <v>GSLD(T)-2 KWH Sales</v>
      </c>
      <c r="B64" s="263" t="s">
        <v>560</v>
      </c>
      <c r="C64" s="293">
        <f>VLOOKUP($B63,'KWH FCST'!$A$12:$M$39,C$10,FALSE)</f>
        <v>210472099</v>
      </c>
      <c r="D64" s="293">
        <f>VLOOKUP($B63,'KWH FCST'!$A$12:$M$39,D$10,FALSE)</f>
        <v>186527721</v>
      </c>
      <c r="E64" s="293">
        <f>VLOOKUP($B63,'KWH FCST'!$A$12:$M$39,E$10,FALSE)</f>
        <v>191178604</v>
      </c>
      <c r="F64" s="293">
        <f>VLOOKUP($B63,'KWH FCST'!$A$12:$M$39,F$10,FALSE)</f>
        <v>192579721</v>
      </c>
      <c r="G64" s="293">
        <f>VLOOKUP($B63,'KWH FCST'!$A$12:$M$39,G$10,FALSE)</f>
        <v>206847654</v>
      </c>
      <c r="H64" s="293">
        <f>VLOOKUP($B63,'KWH FCST'!$A$12:$M$39,H$10,FALSE)</f>
        <v>218147951</v>
      </c>
      <c r="I64" s="293">
        <f>VLOOKUP($B63,'KWH FCST'!$A$12:$M$39,I$10,FALSE)</f>
        <v>223831652</v>
      </c>
      <c r="J64" s="293">
        <f>VLOOKUP($B63,'KWH FCST'!$A$12:$M$39,J$10,FALSE)</f>
        <v>226503406</v>
      </c>
      <c r="K64" s="293">
        <f>VLOOKUP($B63,'KWH FCST'!$A$12:$M$39,K$10,FALSE)</f>
        <v>221401451</v>
      </c>
      <c r="L64" s="293">
        <f>VLOOKUP($B63,'KWH FCST'!$A$12:$M$39,L$10,FALSE)</f>
        <v>214002591</v>
      </c>
      <c r="M64" s="293">
        <f>VLOOKUP($B63,'KWH FCST'!$A$12:$M$39,M$10,FALSE)</f>
        <v>201615601</v>
      </c>
      <c r="N64" s="293">
        <f>VLOOKUP($B63,'KWH FCST'!$A$12:$M$39,N$10,FALSE)</f>
        <v>207694974</v>
      </c>
      <c r="O64" s="293">
        <f>SUM(C64:N64)</f>
        <v>2500803425</v>
      </c>
      <c r="P64" s="293"/>
      <c r="Q64" s="293"/>
      <c r="R64" s="291"/>
      <c r="T64" s="264">
        <f>VLOOKUP(B63,'Sales Forecast'!$B$7:$AO$23,38,FALSE)</f>
        <v>2500803425</v>
      </c>
      <c r="U64" s="264">
        <f>+O64-T64</f>
        <v>0</v>
      </c>
    </row>
    <row r="65" spans="1:21">
      <c r="A65" s="262" t="str">
        <f>B63&amp;" "&amp;B65</f>
        <v>GSLD(T)-2 NCP</v>
      </c>
      <c r="B65" s="263" t="s">
        <v>133</v>
      </c>
      <c r="C65" s="293">
        <f>VLOOKUP($B63,'NCP FCST'!$A$12:$M$39,C$10,FALSE)</f>
        <v>442850.04098746978</v>
      </c>
      <c r="D65" s="293">
        <f>VLOOKUP($B63,'NCP FCST'!$A$12:$M$39,D$10,FALSE)</f>
        <v>417206.57849296514</v>
      </c>
      <c r="E65" s="293">
        <f>VLOOKUP($B63,'NCP FCST'!$A$12:$M$39,E$10,FALSE)</f>
        <v>402885.68398763222</v>
      </c>
      <c r="F65" s="293">
        <f>VLOOKUP($B63,'NCP FCST'!$A$12:$M$39,F$10,FALSE)</f>
        <v>410715.8233949258</v>
      </c>
      <c r="G65" s="293">
        <f>VLOOKUP($B63,'NCP FCST'!$A$12:$M$39,G$10,FALSE)</f>
        <v>419127.19646620192</v>
      </c>
      <c r="H65" s="293">
        <f>VLOOKUP($B63,'NCP FCST'!$A$12:$M$39,H$10,FALSE)</f>
        <v>434426.13192818122</v>
      </c>
      <c r="I65" s="293">
        <f>VLOOKUP($B63,'NCP FCST'!$A$12:$M$39,I$10,FALSE)</f>
        <v>442121.5753262309</v>
      </c>
      <c r="J65" s="293">
        <f>VLOOKUP($B63,'NCP FCST'!$A$12:$M$39,J$10,FALSE)</f>
        <v>437037.12579379411</v>
      </c>
      <c r="K65" s="293">
        <f>VLOOKUP($B63,'NCP FCST'!$A$12:$M$39,K$10,FALSE)</f>
        <v>458615.98102576856</v>
      </c>
      <c r="L65" s="293">
        <f>VLOOKUP($B63,'NCP FCST'!$A$12:$M$39,L$10,FALSE)</f>
        <v>439186.51943561522</v>
      </c>
      <c r="M65" s="293">
        <f>VLOOKUP($B63,'NCP FCST'!$A$12:$M$39,M$10,FALSE)</f>
        <v>442722.00483091793</v>
      </c>
      <c r="N65" s="293">
        <f>VLOOKUP($B63,'NCP FCST'!$A$12:$M$39,N$10,FALSE)</f>
        <v>443580.36751640245</v>
      </c>
      <c r="O65" s="293"/>
      <c r="P65" s="293">
        <f>MAX(C65:N65)</f>
        <v>458615.98102576856</v>
      </c>
      <c r="Q65" s="293"/>
      <c r="R65" s="291"/>
      <c r="T65" s="264">
        <f>+'NCP FCST'!O$19</f>
        <v>458615.98102576856</v>
      </c>
      <c r="U65" s="264">
        <f>P65-T65</f>
        <v>0</v>
      </c>
    </row>
    <row r="66" spans="1:21">
      <c r="A66" s="262" t="str">
        <f>B63&amp;" "&amp;B66</f>
        <v>GSLD(T)-2 GNCP</v>
      </c>
      <c r="B66" s="263" t="s">
        <v>342</v>
      </c>
      <c r="C66" s="293">
        <f>VLOOKUP($B63,'GNCP FCST'!$A$12:$M$39,C$10,FALSE)</f>
        <v>358757.95508470875</v>
      </c>
      <c r="D66" s="293">
        <f>VLOOKUP($B63,'GNCP FCST'!$A$12:$M$39,D$10,FALSE)</f>
        <v>336527.89645213389</v>
      </c>
      <c r="E66" s="293">
        <f>VLOOKUP($B63,'GNCP FCST'!$A$12:$M$39,E$10,FALSE)</f>
        <v>324063.1695568923</v>
      </c>
      <c r="F66" s="293">
        <f>VLOOKUP($B63,'GNCP FCST'!$A$12:$M$39,F$10,FALSE)</f>
        <v>331453.38682583609</v>
      </c>
      <c r="G66" s="293">
        <f>VLOOKUP($B63,'GNCP FCST'!$A$12:$M$39,G$10,FALSE)</f>
        <v>336315.77458376694</v>
      </c>
      <c r="H66" s="293">
        <f>VLOOKUP($B63,'GNCP FCST'!$A$12:$M$39,H$10,FALSE)</f>
        <v>349596.07532051287</v>
      </c>
      <c r="I66" s="293">
        <f>VLOOKUP($B63,'GNCP FCST'!$A$12:$M$39,I$10,FALSE)</f>
        <v>354259.52187108679</v>
      </c>
      <c r="J66" s="293">
        <f>VLOOKUP($B63,'GNCP FCST'!$A$12:$M$39,J$10,FALSE)</f>
        <v>349917.69874099497</v>
      </c>
      <c r="K66" s="293">
        <f>VLOOKUP($B63,'GNCP FCST'!$A$12:$M$39,K$10,FALSE)</f>
        <v>367283.53140635166</v>
      </c>
      <c r="L66" s="293">
        <f>VLOOKUP($B63,'GNCP FCST'!$A$12:$M$39,L$10,FALSE)</f>
        <v>348835.21582532109</v>
      </c>
      <c r="M66" s="293">
        <f>VLOOKUP($B63,'GNCP FCST'!$A$12:$M$39,M$10,FALSE)</f>
        <v>360868.16622993542</v>
      </c>
      <c r="N66" s="293">
        <f>VLOOKUP($B63,'GNCP FCST'!$A$12:$M$39,N$10,FALSE)</f>
        <v>359664.90610735142</v>
      </c>
      <c r="O66" s="293"/>
      <c r="P66" s="262"/>
      <c r="Q66" s="293">
        <f>MAX(C66:N66)</f>
        <v>367283.53140635166</v>
      </c>
      <c r="R66" s="291"/>
      <c r="T66" s="264">
        <f>+'GNCP FCST'!O$19</f>
        <v>367283.53140635166</v>
      </c>
      <c r="U66" s="264">
        <f>+Q66-T66</f>
        <v>0</v>
      </c>
    </row>
    <row r="67" spans="1:21">
      <c r="A67" s="262" t="str">
        <f>B63&amp;" "&amp;B67</f>
        <v>GSLD(T)-2 CP</v>
      </c>
      <c r="B67" s="263" t="s">
        <v>148</v>
      </c>
      <c r="C67" s="293">
        <f>VLOOKUP($B63,'CP FCST'!$A$12:$M$39,C$10,FALSE)</f>
        <v>271299.0916656183</v>
      </c>
      <c r="D67" s="293">
        <f>VLOOKUP($B63,'CP FCST'!$A$12:$M$39,D$10,FALSE)</f>
        <v>324179.99169944477</v>
      </c>
      <c r="E67" s="293">
        <f>VLOOKUP($B63,'CP FCST'!$A$12:$M$39,E$10,FALSE)</f>
        <v>268347.36232183501</v>
      </c>
      <c r="F67" s="293">
        <f>VLOOKUP($B63,'CP FCST'!$A$12:$M$39,F$10,FALSE)</f>
        <v>292766.8943982292</v>
      </c>
      <c r="G67" s="293">
        <f>VLOOKUP($B63,'CP FCST'!$A$12:$M$39,G$10,FALSE)</f>
        <v>301051.47842185234</v>
      </c>
      <c r="H67" s="293">
        <f>VLOOKUP($B63,'CP FCST'!$A$12:$M$39,H$10,FALSE)</f>
        <v>316508.73871207377</v>
      </c>
      <c r="I67" s="293">
        <f>VLOOKUP($B63,'CP FCST'!$A$12:$M$39,I$10,FALSE)</f>
        <v>320120.23262785265</v>
      </c>
      <c r="J67" s="293">
        <f>VLOOKUP($B63,'CP FCST'!$A$12:$M$39,J$10,FALSE)</f>
        <v>314331.01097324857</v>
      </c>
      <c r="K67" s="293">
        <f>VLOOKUP($B63,'CP FCST'!$A$12:$M$39,K$10,FALSE)</f>
        <v>322870.65862849413</v>
      </c>
      <c r="L67" s="293">
        <f>VLOOKUP($B63,'CP FCST'!$A$12:$M$39,L$10,FALSE)</f>
        <v>320178.72189792467</v>
      </c>
      <c r="M67" s="293">
        <f>VLOOKUP($B63,'CP FCST'!$A$12:$M$39,M$10,FALSE)</f>
        <v>335797.65925837099</v>
      </c>
      <c r="N67" s="293">
        <f>VLOOKUP($B63,'CP FCST'!$A$12:$M$39,N$10,FALSE)</f>
        <v>321205.74305640615</v>
      </c>
      <c r="O67" s="293"/>
      <c r="P67" s="293"/>
      <c r="Q67" s="293"/>
      <c r="R67" s="264">
        <f>AVERAGE(C67:N67)</f>
        <v>309054.79863844585</v>
      </c>
      <c r="T67" s="264">
        <f>+'CP FCST'!O$19</f>
        <v>309054.79863844585</v>
      </c>
      <c r="U67" s="264">
        <f>R67-T67</f>
        <v>0</v>
      </c>
    </row>
    <row r="68" spans="1:21">
      <c r="B68" s="263" t="s">
        <v>567</v>
      </c>
      <c r="C68" s="294" t="str">
        <f t="shared" ref="C68:N68" si="7">IF(C67&gt;C66,"ERROR",IF(C66&gt;C65,"ERROR","OK"))</f>
        <v>OK</v>
      </c>
      <c r="D68" s="294" t="str">
        <f t="shared" si="7"/>
        <v>OK</v>
      </c>
      <c r="E68" s="294" t="str">
        <f t="shared" si="7"/>
        <v>OK</v>
      </c>
      <c r="F68" s="294" t="str">
        <f t="shared" si="7"/>
        <v>OK</v>
      </c>
      <c r="G68" s="294" t="str">
        <f t="shared" si="7"/>
        <v>OK</v>
      </c>
      <c r="H68" s="294" t="str">
        <f t="shared" si="7"/>
        <v>OK</v>
      </c>
      <c r="I68" s="294" t="str">
        <f t="shared" si="7"/>
        <v>OK</v>
      </c>
      <c r="J68" s="294" t="str">
        <f t="shared" si="7"/>
        <v>OK</v>
      </c>
      <c r="K68" s="294" t="str">
        <f t="shared" si="7"/>
        <v>OK</v>
      </c>
      <c r="L68" s="294" t="str">
        <f t="shared" si="7"/>
        <v>OK</v>
      </c>
      <c r="M68" s="294" t="str">
        <f t="shared" si="7"/>
        <v>OK</v>
      </c>
      <c r="N68" s="294" t="str">
        <f t="shared" si="7"/>
        <v>OK</v>
      </c>
      <c r="O68" s="293"/>
      <c r="P68" s="293"/>
      <c r="Q68" s="293"/>
      <c r="R68" s="264"/>
    </row>
    <row r="69" spans="1:21">
      <c r="B69" s="268"/>
      <c r="C69" s="293"/>
      <c r="D69" s="293"/>
      <c r="E69" s="293"/>
      <c r="F69" s="293"/>
      <c r="G69" s="293"/>
      <c r="H69" s="293"/>
      <c r="I69" s="293"/>
      <c r="J69" s="293"/>
      <c r="K69" s="293"/>
      <c r="L69" s="293"/>
      <c r="M69" s="293"/>
      <c r="N69" s="293"/>
      <c r="O69" s="293"/>
      <c r="P69" s="293"/>
      <c r="Q69" s="293"/>
      <c r="R69" s="291"/>
    </row>
    <row r="70" spans="1:21">
      <c r="B70" s="261" t="s">
        <v>52</v>
      </c>
      <c r="C70" s="293"/>
      <c r="D70" s="293"/>
      <c r="E70" s="293"/>
      <c r="F70" s="293"/>
      <c r="G70" s="293"/>
      <c r="H70" s="293"/>
      <c r="I70" s="293"/>
      <c r="J70" s="293"/>
      <c r="K70" s="293"/>
      <c r="L70" s="293"/>
      <c r="M70" s="293"/>
      <c r="N70" s="293"/>
      <c r="O70" s="293"/>
      <c r="P70" s="293"/>
      <c r="Q70" s="293"/>
      <c r="R70" s="291"/>
    </row>
    <row r="71" spans="1:21">
      <c r="A71" s="262" t="str">
        <f>B70&amp;" "&amp;B71</f>
        <v>GSLD(T)-3 KWH Sales</v>
      </c>
      <c r="B71" s="263" t="s">
        <v>560</v>
      </c>
      <c r="C71" s="293">
        <f>VLOOKUP($B70,'KWH FCST'!$A$12:$M$39,C$10,FALSE)</f>
        <v>14816596</v>
      </c>
      <c r="D71" s="293">
        <f>VLOOKUP($B70,'KWH FCST'!$A$12:$M$39,D$10,FALSE)</f>
        <v>16085768</v>
      </c>
      <c r="E71" s="293">
        <f>VLOOKUP($B70,'KWH FCST'!$A$12:$M$39,E$10,FALSE)</f>
        <v>14598472</v>
      </c>
      <c r="F71" s="293">
        <f>VLOOKUP($B70,'KWH FCST'!$A$12:$M$39,F$10,FALSE)</f>
        <v>14861473</v>
      </c>
      <c r="G71" s="293">
        <f>VLOOKUP($B70,'KWH FCST'!$A$12:$M$39,G$10,FALSE)</f>
        <v>15954922</v>
      </c>
      <c r="H71" s="293">
        <f>VLOOKUP($B70,'KWH FCST'!$A$12:$M$39,H$10,FALSE)</f>
        <v>15795233</v>
      </c>
      <c r="I71" s="293">
        <f>VLOOKUP($B70,'KWH FCST'!$A$12:$M$39,I$10,FALSE)</f>
        <v>13524406</v>
      </c>
      <c r="J71" s="293">
        <f>VLOOKUP($B70,'KWH FCST'!$A$12:$M$39,J$10,FALSE)</f>
        <v>13955305</v>
      </c>
      <c r="K71" s="293">
        <f>VLOOKUP($B70,'KWH FCST'!$A$12:$M$39,K$10,FALSE)</f>
        <v>12638734</v>
      </c>
      <c r="L71" s="293">
        <f>VLOOKUP($B70,'KWH FCST'!$A$12:$M$39,L$10,FALSE)</f>
        <v>12981288</v>
      </c>
      <c r="M71" s="293">
        <f>VLOOKUP($B70,'KWH FCST'!$A$12:$M$39,M$10,FALSE)</f>
        <v>11802571</v>
      </c>
      <c r="N71" s="293">
        <f>VLOOKUP($B70,'KWH FCST'!$A$12:$M$39,N$10,FALSE)</f>
        <v>12835667</v>
      </c>
      <c r="O71" s="293">
        <f>SUM(C71:N71)</f>
        <v>169850435</v>
      </c>
      <c r="P71" s="293"/>
      <c r="Q71" s="293"/>
      <c r="R71" s="291"/>
      <c r="T71" s="264">
        <f>VLOOKUP(B70,'Sales Forecast'!$B$7:$AO$23,38,FALSE)</f>
        <v>169850435</v>
      </c>
      <c r="U71" s="264">
        <f>+O71-T71</f>
        <v>0</v>
      </c>
    </row>
    <row r="72" spans="1:21">
      <c r="A72" s="262" t="str">
        <f>B70&amp;" "&amp;B72</f>
        <v>GSLD(T)-3 NCP</v>
      </c>
      <c r="B72" s="263" t="s">
        <v>133</v>
      </c>
      <c r="C72" s="293">
        <f>VLOOKUP($B70,'NCP FCST'!$A$12:$M$39,C$10,FALSE)</f>
        <v>34127.9211182894</v>
      </c>
      <c r="D72" s="293">
        <f>VLOOKUP($B70,'NCP FCST'!$A$12:$M$39,D$10,FALSE)</f>
        <v>40490.076440406279</v>
      </c>
      <c r="E72" s="293">
        <f>VLOOKUP($B70,'NCP FCST'!$A$12:$M$39,E$10,FALSE)</f>
        <v>35533.506248709949</v>
      </c>
      <c r="F72" s="293">
        <f>VLOOKUP($B70,'NCP FCST'!$A$12:$M$39,F$10,FALSE)</f>
        <v>36839.076784262405</v>
      </c>
      <c r="G72" s="293">
        <f>VLOOKUP($B70,'NCP FCST'!$A$12:$M$39,G$10,FALSE)</f>
        <v>37552.161395765703</v>
      </c>
      <c r="H72" s="293">
        <f>VLOOKUP($B70,'NCP FCST'!$A$12:$M$39,H$10,FALSE)</f>
        <v>40650.692299773524</v>
      </c>
      <c r="I72" s="293">
        <f>VLOOKUP($B70,'NCP FCST'!$A$12:$M$39,I$10,FALSE)</f>
        <v>32885.421914786421</v>
      </c>
      <c r="J72" s="293">
        <f>VLOOKUP($B70,'NCP FCST'!$A$12:$M$39,J$10,FALSE)</f>
        <v>32087.239054018504</v>
      </c>
      <c r="K72" s="293">
        <f>VLOOKUP($B70,'NCP FCST'!$A$12:$M$39,K$10,FALSE)</f>
        <v>32539.169344208276</v>
      </c>
      <c r="L72" s="293">
        <f>VLOOKUP($B70,'NCP FCST'!$A$12:$M$39,L$10,FALSE)</f>
        <v>31924.800698832914</v>
      </c>
      <c r="M72" s="293">
        <f>VLOOKUP($B70,'NCP FCST'!$A$12:$M$39,M$10,FALSE)</f>
        <v>33318.00756549232</v>
      </c>
      <c r="N72" s="293">
        <f>VLOOKUP($B70,'NCP FCST'!$A$12:$M$39,N$10,FALSE)</f>
        <v>31709.791553849744</v>
      </c>
      <c r="O72" s="293"/>
      <c r="P72" s="293">
        <f>MAX(C72:N72)</f>
        <v>40650.692299773524</v>
      </c>
      <c r="Q72" s="293"/>
      <c r="R72" s="291"/>
      <c r="T72" s="264">
        <f>+'NCP FCST'!O$20</f>
        <v>40650.692299773524</v>
      </c>
      <c r="U72" s="264">
        <f>P72-T72</f>
        <v>0</v>
      </c>
    </row>
    <row r="73" spans="1:21">
      <c r="A73" s="262" t="str">
        <f>B70&amp;" "&amp;B73</f>
        <v>GSLD(T)-3 GNCP</v>
      </c>
      <c r="B73" s="263" t="s">
        <v>342</v>
      </c>
      <c r="C73" s="293">
        <f>VLOOKUP($B70,'GNCP FCST'!$A$12:$M$39,C$10,FALSE)</f>
        <v>26712.124970793808</v>
      </c>
      <c r="D73" s="293">
        <f>VLOOKUP($B70,'GNCP FCST'!$A$12:$M$39,D$10,FALSE)</f>
        <v>34183.901245649911</v>
      </c>
      <c r="E73" s="293">
        <f>VLOOKUP($B70,'GNCP FCST'!$A$12:$M$39,E$10,FALSE)</f>
        <v>28136.707830224612</v>
      </c>
      <c r="F73" s="293">
        <f>VLOOKUP($B70,'GNCP FCST'!$A$12:$M$39,F$10,FALSE)</f>
        <v>31229.97991056418</v>
      </c>
      <c r="G73" s="293">
        <f>VLOOKUP($B70,'GNCP FCST'!$A$12:$M$39,G$10,FALSE)</f>
        <v>30564.09468536549</v>
      </c>
      <c r="H73" s="293">
        <f>VLOOKUP($B70,'GNCP FCST'!$A$12:$M$39,H$10,FALSE)</f>
        <v>33027.285006942002</v>
      </c>
      <c r="I73" s="293">
        <f>VLOOKUP($B70,'GNCP FCST'!$A$12:$M$39,I$10,FALSE)</f>
        <v>25413.06452364524</v>
      </c>
      <c r="J73" s="293">
        <f>VLOOKUP($B70,'GNCP FCST'!$A$12:$M$39,J$10,FALSE)</f>
        <v>28395.514522396054</v>
      </c>
      <c r="K73" s="293">
        <f>VLOOKUP($B70,'GNCP FCST'!$A$12:$M$39,K$10,FALSE)</f>
        <v>26962.977659447377</v>
      </c>
      <c r="L73" s="293">
        <f>VLOOKUP($B70,'GNCP FCST'!$A$12:$M$39,L$10,FALSE)</f>
        <v>26546.253791361418</v>
      </c>
      <c r="M73" s="293">
        <f>VLOOKUP($B70,'GNCP FCST'!$A$12:$M$39,M$10,FALSE)</f>
        <v>24813.249491228955</v>
      </c>
      <c r="N73" s="293">
        <f>VLOOKUP($B70,'GNCP FCST'!$A$12:$M$39,N$10,FALSE)</f>
        <v>25002.039405919302</v>
      </c>
      <c r="O73" s="293"/>
      <c r="P73" s="262"/>
      <c r="Q73" s="293">
        <f>MAX(C73:N73)</f>
        <v>34183.901245649911</v>
      </c>
      <c r="R73" s="291"/>
      <c r="T73" s="264">
        <f>+'GNCP FCST'!O$20</f>
        <v>34183.901245649911</v>
      </c>
      <c r="U73" s="264">
        <f>+Q73-T73</f>
        <v>0</v>
      </c>
    </row>
    <row r="74" spans="1:21">
      <c r="A74" s="262" t="str">
        <f>B70&amp;" "&amp;B74</f>
        <v>GSLD(T)-3 CP</v>
      </c>
      <c r="B74" s="263" t="s">
        <v>148</v>
      </c>
      <c r="C74" s="293">
        <f>VLOOKUP($B70,'CP FCST'!$A$12:$M$39,C$10,FALSE)</f>
        <v>20155.979457399353</v>
      </c>
      <c r="D74" s="293">
        <f>VLOOKUP($B70,'CP FCST'!$A$12:$M$39,D$10,FALSE)</f>
        <v>24014.687897115447</v>
      </c>
      <c r="E74" s="293">
        <f>VLOOKUP($B70,'CP FCST'!$A$12:$M$39,E$10,FALSE)</f>
        <v>21649.432310265871</v>
      </c>
      <c r="F74" s="293">
        <f>VLOOKUP($B70,'CP FCST'!$A$12:$M$39,F$10,FALSE)</f>
        <v>24158.397380878065</v>
      </c>
      <c r="G74" s="293">
        <f>VLOOKUP($B70,'CP FCST'!$A$12:$M$39,G$10,FALSE)</f>
        <v>22353.843955255667</v>
      </c>
      <c r="H74" s="293">
        <f>VLOOKUP($B70,'CP FCST'!$A$12:$M$39,H$10,FALSE)</f>
        <v>24754.004149897821</v>
      </c>
      <c r="I74" s="293">
        <f>VLOOKUP($B70,'CP FCST'!$A$12:$M$39,I$10,FALSE)</f>
        <v>20991.529759147896</v>
      </c>
      <c r="J74" s="293">
        <f>VLOOKUP($B70,'CP FCST'!$A$12:$M$39,J$10,FALSE)</f>
        <v>22686.417968485832</v>
      </c>
      <c r="K74" s="293">
        <f>VLOOKUP($B70,'CP FCST'!$A$12:$M$39,K$10,FALSE)</f>
        <v>18495.852650557274</v>
      </c>
      <c r="L74" s="293">
        <f>VLOOKUP($B70,'CP FCST'!$A$12:$M$39,L$10,FALSE)</f>
        <v>20358.563737624539</v>
      </c>
      <c r="M74" s="293">
        <f>VLOOKUP($B70,'CP FCST'!$A$12:$M$39,M$10,FALSE)</f>
        <v>17731.801819667799</v>
      </c>
      <c r="N74" s="293">
        <f>VLOOKUP($B70,'CP FCST'!$A$12:$M$39,N$10,FALSE)</f>
        <v>15859.754174846345</v>
      </c>
      <c r="O74" s="293"/>
      <c r="P74" s="293"/>
      <c r="Q74" s="293"/>
      <c r="R74" s="264">
        <f>AVERAGE(C74:N74)</f>
        <v>21100.855438428491</v>
      </c>
      <c r="T74" s="264">
        <f>+'CP FCST'!O$20</f>
        <v>21100.855438428491</v>
      </c>
      <c r="U74" s="264">
        <f>R74-T74</f>
        <v>0</v>
      </c>
    </row>
    <row r="75" spans="1:21">
      <c r="B75" s="263" t="s">
        <v>567</v>
      </c>
      <c r="C75" s="294" t="str">
        <f t="shared" ref="C75:N75" si="8">IF(C74&gt;C73,"ERROR",IF(C73&gt;C72,"ERROR","OK"))</f>
        <v>OK</v>
      </c>
      <c r="D75" s="294" t="str">
        <f t="shared" si="8"/>
        <v>OK</v>
      </c>
      <c r="E75" s="294" t="str">
        <f t="shared" si="8"/>
        <v>OK</v>
      </c>
      <c r="F75" s="294" t="str">
        <f t="shared" si="8"/>
        <v>OK</v>
      </c>
      <c r="G75" s="294" t="str">
        <f t="shared" si="8"/>
        <v>OK</v>
      </c>
      <c r="H75" s="294" t="str">
        <f t="shared" si="8"/>
        <v>OK</v>
      </c>
      <c r="I75" s="294" t="str">
        <f t="shared" si="8"/>
        <v>OK</v>
      </c>
      <c r="J75" s="294" t="str">
        <f t="shared" si="8"/>
        <v>OK</v>
      </c>
      <c r="K75" s="294" t="str">
        <f t="shared" si="8"/>
        <v>OK</v>
      </c>
      <c r="L75" s="294" t="str">
        <f t="shared" si="8"/>
        <v>OK</v>
      </c>
      <c r="M75" s="294" t="str">
        <f t="shared" si="8"/>
        <v>OK</v>
      </c>
      <c r="N75" s="294" t="str">
        <f t="shared" si="8"/>
        <v>OK</v>
      </c>
      <c r="O75" s="293"/>
      <c r="P75" s="293"/>
      <c r="Q75" s="293"/>
      <c r="R75" s="264"/>
    </row>
    <row r="76" spans="1:21">
      <c r="B76" s="268"/>
      <c r="C76" s="293"/>
      <c r="D76" s="293"/>
      <c r="E76" s="293"/>
      <c r="F76" s="293"/>
      <c r="G76" s="293"/>
      <c r="H76" s="293"/>
      <c r="I76" s="293"/>
      <c r="J76" s="293"/>
      <c r="K76" s="293"/>
      <c r="L76" s="293"/>
      <c r="M76" s="293"/>
      <c r="N76" s="293"/>
      <c r="O76" s="293"/>
      <c r="P76" s="293"/>
      <c r="Q76" s="293"/>
      <c r="R76" s="291"/>
    </row>
    <row r="77" spans="1:21">
      <c r="B77" s="261" t="s">
        <v>15</v>
      </c>
      <c r="C77" s="293"/>
      <c r="D77" s="293"/>
      <c r="E77" s="293"/>
      <c r="F77" s="293"/>
      <c r="G77" s="293"/>
      <c r="H77" s="293"/>
      <c r="I77" s="293"/>
      <c r="J77" s="293"/>
      <c r="K77" s="293"/>
      <c r="L77" s="293"/>
      <c r="M77" s="293"/>
      <c r="N77" s="293"/>
      <c r="O77" s="293"/>
      <c r="P77" s="293"/>
      <c r="Q77" s="293"/>
      <c r="R77" s="291"/>
    </row>
    <row r="78" spans="1:21">
      <c r="A78" s="262" t="str">
        <f>B77&amp;" "&amp;B78</f>
        <v>METRO KWH Sales</v>
      </c>
      <c r="B78" s="263" t="s">
        <v>560</v>
      </c>
      <c r="C78" s="293">
        <f>VLOOKUP($B77,'KWH FCST'!$A$12:$M$39,C$10,FALSE)</f>
        <v>7754425</v>
      </c>
      <c r="D78" s="293">
        <f>VLOOKUP($B77,'KWH FCST'!$A$12:$M$39,D$10,FALSE)</f>
        <v>7096425</v>
      </c>
      <c r="E78" s="293">
        <f>VLOOKUP($B77,'KWH FCST'!$A$12:$M$39,E$10,FALSE)</f>
        <v>6611500</v>
      </c>
      <c r="F78" s="293">
        <f>VLOOKUP($B77,'KWH FCST'!$A$12:$M$39,F$10,FALSE)</f>
        <v>7592025</v>
      </c>
      <c r="G78" s="293">
        <f>VLOOKUP($B77,'KWH FCST'!$A$12:$M$39,G$10,FALSE)</f>
        <v>7956550</v>
      </c>
      <c r="H78" s="293">
        <f>VLOOKUP($B77,'KWH FCST'!$A$12:$M$39,H$10,FALSE)</f>
        <v>7737100</v>
      </c>
      <c r="I78" s="293">
        <f>VLOOKUP($B77,'KWH FCST'!$A$12:$M$39,I$10,FALSE)</f>
        <v>8150808</v>
      </c>
      <c r="J78" s="293">
        <f>VLOOKUP($B77,'KWH FCST'!$A$12:$M$39,J$10,FALSE)</f>
        <v>8111018</v>
      </c>
      <c r="K78" s="293">
        <f>VLOOKUP($B77,'KWH FCST'!$A$12:$M$39,K$10,FALSE)</f>
        <v>8063404</v>
      </c>
      <c r="L78" s="293">
        <f>VLOOKUP($B77,'KWH FCST'!$A$12:$M$39,L$10,FALSE)</f>
        <v>8004374</v>
      </c>
      <c r="M78" s="293">
        <f>VLOOKUP($B77,'KWH FCST'!$A$12:$M$39,M$10,FALSE)</f>
        <v>7282462</v>
      </c>
      <c r="N78" s="293">
        <f>VLOOKUP($B77,'KWH FCST'!$A$12:$M$39,N$10,FALSE)</f>
        <v>6913900</v>
      </c>
      <c r="O78" s="293">
        <f>SUM(C78:N78)</f>
        <v>91273991</v>
      </c>
      <c r="P78" s="293"/>
      <c r="Q78" s="293"/>
      <c r="R78" s="291"/>
      <c r="T78" s="264">
        <f>VLOOKUP(B77,'Sales Forecast'!$B$7:$AO$23,38,FALSE)</f>
        <v>91273991</v>
      </c>
      <c r="U78" s="264">
        <f>+O78-T78</f>
        <v>0</v>
      </c>
    </row>
    <row r="79" spans="1:21">
      <c r="A79" s="262" t="str">
        <f>B77&amp;" "&amp;B79</f>
        <v>METRO NCP</v>
      </c>
      <c r="B79" s="263" t="s">
        <v>133</v>
      </c>
      <c r="C79" s="293">
        <f>VLOOKUP($B77,'NCP FCST'!$A$12:$M$39,C$10,FALSE)</f>
        <v>18796.418840959112</v>
      </c>
      <c r="D79" s="293">
        <f>VLOOKUP($B77,'NCP FCST'!$A$12:$M$39,D$10,FALSE)</f>
        <v>19248.655712732641</v>
      </c>
      <c r="E79" s="293">
        <f>VLOOKUP($B77,'NCP FCST'!$A$12:$M$39,E$10,FALSE)</f>
        <v>16261.604363516151</v>
      </c>
      <c r="F79" s="293">
        <f>VLOOKUP($B77,'NCP FCST'!$A$12:$M$39,F$10,FALSE)</f>
        <v>19042.521972068385</v>
      </c>
      <c r="G79" s="293">
        <f>VLOOKUP($B77,'NCP FCST'!$A$12:$M$39,G$10,FALSE)</f>
        <v>18986.189432610845</v>
      </c>
      <c r="H79" s="293">
        <f>VLOOKUP($B77,'NCP FCST'!$A$12:$M$39,H$10,FALSE)</f>
        <v>19940.56823570648</v>
      </c>
      <c r="I79" s="293">
        <f>VLOOKUP($B77,'NCP FCST'!$A$12:$M$39,I$10,FALSE)</f>
        <v>20780.32453864604</v>
      </c>
      <c r="J79" s="293">
        <f>VLOOKUP($B77,'NCP FCST'!$A$12:$M$39,J$10,FALSE)</f>
        <v>20176.260173926887</v>
      </c>
      <c r="K79" s="293">
        <f>VLOOKUP($B77,'NCP FCST'!$A$12:$M$39,K$10,FALSE)</f>
        <v>20908.280955048023</v>
      </c>
      <c r="L79" s="293">
        <f>VLOOKUP($B77,'NCP FCST'!$A$12:$M$39,L$10,FALSE)</f>
        <v>19946.666839443311</v>
      </c>
      <c r="M79" s="293">
        <f>VLOOKUP($B77,'NCP FCST'!$A$12:$M$39,M$10,FALSE)</f>
        <v>18650.02560950625</v>
      </c>
      <c r="N79" s="293">
        <f>VLOOKUP($B77,'NCP FCST'!$A$12:$M$39,N$10,FALSE)</f>
        <v>16569.764655131094</v>
      </c>
      <c r="O79" s="293"/>
      <c r="P79" s="293">
        <f>MAX(C79:N79)</f>
        <v>20908.280955048023</v>
      </c>
      <c r="Q79" s="293"/>
      <c r="R79" s="291"/>
      <c r="T79" s="264">
        <f>+'NCP FCST'!O$21</f>
        <v>20908.280955048023</v>
      </c>
      <c r="U79" s="264">
        <f>P79-T79</f>
        <v>0</v>
      </c>
    </row>
    <row r="80" spans="1:21">
      <c r="A80" s="262" t="str">
        <f>B77&amp;" "&amp;B80</f>
        <v>METRO GNCP</v>
      </c>
      <c r="B80" s="263" t="s">
        <v>342</v>
      </c>
      <c r="C80" s="293">
        <f>VLOOKUP($B77,'GNCP FCST'!$A$12:$M$39,C$10,FALSE)</f>
        <v>16414.427393530095</v>
      </c>
      <c r="D80" s="293">
        <f>VLOOKUP($B77,'GNCP FCST'!$A$12:$M$39,D$10,FALSE)</f>
        <v>16246.900086632731</v>
      </c>
      <c r="E80" s="293">
        <f>VLOOKUP($B77,'GNCP FCST'!$A$12:$M$39,E$10,FALSE)</f>
        <v>13840.345858970191</v>
      </c>
      <c r="F80" s="293">
        <f>VLOOKUP($B77,'GNCP FCST'!$A$12:$M$39,F$10,FALSE)</f>
        <v>15908.190847372392</v>
      </c>
      <c r="G80" s="293">
        <f>VLOOKUP($B77,'GNCP FCST'!$A$12:$M$39,G$10,FALSE)</f>
        <v>15921.226193849338</v>
      </c>
      <c r="H80" s="293">
        <f>VLOOKUP($B77,'GNCP FCST'!$A$12:$M$39,H$10,FALSE)</f>
        <v>16586.703368319955</v>
      </c>
      <c r="I80" s="293">
        <f>VLOOKUP($B77,'GNCP FCST'!$A$12:$M$39,I$10,FALSE)</f>
        <v>16701.133843347012</v>
      </c>
      <c r="J80" s="293">
        <f>VLOOKUP($B77,'GNCP FCST'!$A$12:$M$39,J$10,FALSE)</f>
        <v>16343.053039144257</v>
      </c>
      <c r="K80" s="293">
        <f>VLOOKUP($B77,'GNCP FCST'!$A$12:$M$39,K$10,FALSE)</f>
        <v>17063.238530556966</v>
      </c>
      <c r="L80" s="293">
        <f>VLOOKUP($B77,'GNCP FCST'!$A$12:$M$39,L$10,FALSE)</f>
        <v>16276.198493647616</v>
      </c>
      <c r="M80" s="293">
        <f>VLOOKUP($B77,'GNCP FCST'!$A$12:$M$39,M$10,FALSE)</f>
        <v>16301.489022599475</v>
      </c>
      <c r="N80" s="293">
        <f>VLOOKUP($B77,'GNCP FCST'!$A$12:$M$39,N$10,FALSE)</f>
        <v>14652.911296256736</v>
      </c>
      <c r="O80" s="293"/>
      <c r="P80" s="262"/>
      <c r="Q80" s="293">
        <f>MAX(C80:N80)</f>
        <v>17063.238530556966</v>
      </c>
      <c r="R80" s="291"/>
      <c r="T80" s="264">
        <f>+'GNCP FCST'!O$21</f>
        <v>17063.238530556966</v>
      </c>
      <c r="U80" s="264">
        <f>+Q80-T80</f>
        <v>0</v>
      </c>
    </row>
    <row r="81" spans="1:21">
      <c r="A81" s="262" t="str">
        <f>B77&amp;" "&amp;B81</f>
        <v>METRO CP</v>
      </c>
      <c r="B81" s="263" t="s">
        <v>148</v>
      </c>
      <c r="C81" s="293">
        <f>VLOOKUP($B77,'CP FCST'!$A$12:$M$39,C$10,FALSE)</f>
        <v>14388.58899357392</v>
      </c>
      <c r="D81" s="293">
        <f>VLOOKUP($B77,'CP FCST'!$A$12:$M$39,D$10,FALSE)</f>
        <v>13313.039168307558</v>
      </c>
      <c r="E81" s="293">
        <f>VLOOKUP($B77,'CP FCST'!$A$12:$M$39,E$10,FALSE)</f>
        <v>10457.077819702041</v>
      </c>
      <c r="F81" s="293">
        <f>VLOOKUP($B77,'CP FCST'!$A$12:$M$39,F$10,FALSE)</f>
        <v>14276.305397599062</v>
      </c>
      <c r="G81" s="293">
        <f>VLOOKUP($B77,'CP FCST'!$A$12:$M$39,G$10,FALSE)</f>
        <v>14906.315524427728</v>
      </c>
      <c r="H81" s="293">
        <f>VLOOKUP($B77,'CP FCST'!$A$12:$M$39,H$10,FALSE)</f>
        <v>14515.045775176346</v>
      </c>
      <c r="I81" s="293">
        <f>VLOOKUP($B77,'CP FCST'!$A$12:$M$39,I$10,FALSE)</f>
        <v>14830.630968964659</v>
      </c>
      <c r="J81" s="293">
        <f>VLOOKUP($B77,'CP FCST'!$A$12:$M$39,J$10,FALSE)</f>
        <v>14858.805934276266</v>
      </c>
      <c r="K81" s="293">
        <f>VLOOKUP($B77,'CP FCST'!$A$12:$M$39,K$10,FALSE)</f>
        <v>13015.230753337983</v>
      </c>
      <c r="L81" s="293">
        <f>VLOOKUP($B77,'CP FCST'!$A$12:$M$39,L$10,FALSE)</f>
        <v>13614.992665529075</v>
      </c>
      <c r="M81" s="293">
        <f>VLOOKUP($B77,'CP FCST'!$A$12:$M$39,M$10,FALSE)</f>
        <v>14081.859878720377</v>
      </c>
      <c r="N81" s="293">
        <f>VLOOKUP($B77,'CP FCST'!$A$12:$M$39,N$10,FALSE)</f>
        <v>11887.020437580723</v>
      </c>
      <c r="O81" s="293"/>
      <c r="P81" s="293"/>
      <c r="Q81" s="293"/>
      <c r="R81" s="264">
        <f>AVERAGE(C81:N81)</f>
        <v>13678.742776432977</v>
      </c>
      <c r="T81" s="264">
        <f>+'CP FCST'!O$21</f>
        <v>13678.742776432977</v>
      </c>
      <c r="U81" s="264">
        <f>R81-T81</f>
        <v>0</v>
      </c>
    </row>
    <row r="82" spans="1:21">
      <c r="B82" s="263" t="s">
        <v>567</v>
      </c>
      <c r="C82" s="294" t="str">
        <f t="shared" ref="C82:N82" si="9">IF(C81&gt;C80,"ERROR",IF(C80&gt;C79,"ERROR","OK"))</f>
        <v>OK</v>
      </c>
      <c r="D82" s="294" t="str">
        <f t="shared" si="9"/>
        <v>OK</v>
      </c>
      <c r="E82" s="294" t="str">
        <f t="shared" si="9"/>
        <v>OK</v>
      </c>
      <c r="F82" s="294" t="str">
        <f t="shared" si="9"/>
        <v>OK</v>
      </c>
      <c r="G82" s="294" t="str">
        <f t="shared" si="9"/>
        <v>OK</v>
      </c>
      <c r="H82" s="294" t="str">
        <f t="shared" si="9"/>
        <v>OK</v>
      </c>
      <c r="I82" s="294" t="str">
        <f t="shared" si="9"/>
        <v>OK</v>
      </c>
      <c r="J82" s="294" t="str">
        <f t="shared" si="9"/>
        <v>OK</v>
      </c>
      <c r="K82" s="294" t="str">
        <f t="shared" si="9"/>
        <v>OK</v>
      </c>
      <c r="L82" s="294" t="str">
        <f t="shared" si="9"/>
        <v>OK</v>
      </c>
      <c r="M82" s="294" t="str">
        <f t="shared" si="9"/>
        <v>OK</v>
      </c>
      <c r="N82" s="294" t="str">
        <f t="shared" si="9"/>
        <v>OK</v>
      </c>
      <c r="O82" s="293"/>
      <c r="P82" s="293"/>
      <c r="Q82" s="293"/>
      <c r="R82" s="264"/>
    </row>
    <row r="83" spans="1:21">
      <c r="B83" s="268"/>
      <c r="C83" s="293"/>
      <c r="D83" s="293"/>
      <c r="E83" s="293"/>
      <c r="F83" s="293"/>
      <c r="G83" s="293"/>
      <c r="H83" s="293"/>
      <c r="I83" s="293"/>
      <c r="J83" s="293"/>
      <c r="K83" s="293"/>
      <c r="L83" s="293"/>
      <c r="M83" s="293"/>
      <c r="N83" s="293"/>
      <c r="O83" s="293"/>
      <c r="P83" s="293"/>
      <c r="Q83" s="293"/>
      <c r="R83" s="291"/>
    </row>
    <row r="84" spans="1:21">
      <c r="B84" s="261" t="s">
        <v>56</v>
      </c>
      <c r="C84" s="293"/>
      <c r="D84" s="293"/>
      <c r="E84" s="293"/>
      <c r="F84" s="293"/>
      <c r="G84" s="293"/>
      <c r="H84" s="293"/>
      <c r="I84" s="293"/>
      <c r="J84" s="293"/>
      <c r="K84" s="293"/>
      <c r="L84" s="293"/>
      <c r="M84" s="293"/>
      <c r="N84" s="293"/>
      <c r="O84" s="293"/>
      <c r="P84" s="293"/>
      <c r="Q84" s="293"/>
      <c r="R84" s="291"/>
    </row>
    <row r="85" spans="1:21">
      <c r="A85" s="262" t="str">
        <f>B84&amp;" "&amp;B85</f>
        <v>OL-1 KWH Sales</v>
      </c>
      <c r="B85" s="263" t="s">
        <v>560</v>
      </c>
      <c r="C85" s="293">
        <f>VLOOKUP($B84,'KWH FCST'!$A$12:$M$39,C$10,FALSE)</f>
        <v>8229452</v>
      </c>
      <c r="D85" s="293">
        <f>VLOOKUP($B84,'KWH FCST'!$A$12:$M$39,D$10,FALSE)</f>
        <v>8225388</v>
      </c>
      <c r="E85" s="293">
        <f>VLOOKUP($B84,'KWH FCST'!$A$12:$M$39,E$10,FALSE)</f>
        <v>8221324</v>
      </c>
      <c r="F85" s="293">
        <f>VLOOKUP($B84,'KWH FCST'!$A$12:$M$39,F$10,FALSE)</f>
        <v>8217260</v>
      </c>
      <c r="G85" s="293">
        <f>VLOOKUP($B84,'KWH FCST'!$A$12:$M$39,G$10,FALSE)</f>
        <v>8213196</v>
      </c>
      <c r="H85" s="293">
        <f>VLOOKUP($B84,'KWH FCST'!$A$12:$M$39,H$10,FALSE)</f>
        <v>8209132</v>
      </c>
      <c r="I85" s="293">
        <f>VLOOKUP($B84,'KWH FCST'!$A$12:$M$39,I$10,FALSE)</f>
        <v>8205068</v>
      </c>
      <c r="J85" s="293">
        <f>VLOOKUP($B84,'KWH FCST'!$A$12:$M$39,J$10,FALSE)</f>
        <v>8201004</v>
      </c>
      <c r="K85" s="293">
        <f>VLOOKUP($B84,'KWH FCST'!$A$12:$M$39,K$10,FALSE)</f>
        <v>8196940</v>
      </c>
      <c r="L85" s="293">
        <f>VLOOKUP($B84,'KWH FCST'!$A$12:$M$39,L$10,FALSE)</f>
        <v>8192876</v>
      </c>
      <c r="M85" s="293">
        <f>VLOOKUP($B84,'KWH FCST'!$A$12:$M$39,M$10,FALSE)</f>
        <v>8188812</v>
      </c>
      <c r="N85" s="293">
        <f>VLOOKUP($B84,'KWH FCST'!$A$12:$M$39,N$10,FALSE)</f>
        <v>8184748</v>
      </c>
      <c r="O85" s="293">
        <f>SUM(C85:N85)</f>
        <v>98485200</v>
      </c>
      <c r="P85" s="293"/>
      <c r="Q85" s="293"/>
      <c r="R85" s="291"/>
      <c r="T85" s="264">
        <f>VLOOKUP(B84,'Sales Forecast'!$B$7:$AO$23,38,FALSE)</f>
        <v>98485200</v>
      </c>
      <c r="U85" s="264">
        <f>+O85-T85</f>
        <v>0</v>
      </c>
    </row>
    <row r="86" spans="1:21">
      <c r="A86" s="262" t="str">
        <f>B84&amp;" "&amp;B86</f>
        <v>OL-1 NCP</v>
      </c>
      <c r="B86" s="263" t="s">
        <v>133</v>
      </c>
      <c r="C86" s="293">
        <f>VLOOKUP($B84,'NCP FCST'!$A$12:$M$39,C$10,FALSE)</f>
        <v>20030.951462965342</v>
      </c>
      <c r="D86" s="293">
        <f>VLOOKUP($B84,'NCP FCST'!$A$12:$M$39,D$10,FALSE)</f>
        <v>22294.069433873901</v>
      </c>
      <c r="E86" s="293">
        <f>VLOOKUP($B84,'NCP FCST'!$A$12:$M$39,E$10,FALSE)</f>
        <v>22137.228714524204</v>
      </c>
      <c r="F86" s="293">
        <f>VLOOKUP($B84,'NCP FCST'!$A$12:$M$39,F$10,FALSE)</f>
        <v>24386.455365622034</v>
      </c>
      <c r="G86" s="293">
        <f>VLOOKUP($B84,'NCP FCST'!$A$12:$M$39,G$10,FALSE)</f>
        <v>24971.89398767276</v>
      </c>
      <c r="H86" s="293">
        <f>VLOOKUP($B84,'NCP FCST'!$A$12:$M$39,H$10,FALSE)</f>
        <v>26550.272969546433</v>
      </c>
      <c r="I86" s="293">
        <f>VLOOKUP($B84,'NCP FCST'!$A$12:$M$39,I$10,FALSE)</f>
        <v>25340.802399588865</v>
      </c>
      <c r="J86" s="293">
        <f>VLOOKUP($B84,'NCP FCST'!$A$12:$M$39,J$10,FALSE)</f>
        <v>24120.03246982424</v>
      </c>
      <c r="K86" s="293">
        <f>VLOOKUP($B84,'NCP FCST'!$A$12:$M$39,K$10,FALSE)</f>
        <v>23375.481942828461</v>
      </c>
      <c r="L86" s="293">
        <f>VLOOKUP($B84,'NCP FCST'!$A$12:$M$39,L$10,FALSE)</f>
        <v>21229.863326637522</v>
      </c>
      <c r="M86" s="293">
        <f>VLOOKUP($B84,'NCP FCST'!$A$12:$M$39,M$10,FALSE)</f>
        <v>20849.40421631531</v>
      </c>
      <c r="N86" s="293">
        <f>VLOOKUP($B84,'NCP FCST'!$A$12:$M$39,N$10,FALSE)</f>
        <v>19692.712052647687</v>
      </c>
      <c r="O86" s="293"/>
      <c r="P86" s="293">
        <f>MAX(C86:N86)</f>
        <v>26550.272969546433</v>
      </c>
      <c r="Q86" s="293"/>
      <c r="R86" s="291"/>
      <c r="T86" s="264">
        <f>+'NCP FCST'!O$22</f>
        <v>26550.272969546433</v>
      </c>
      <c r="U86" s="264">
        <f>P86-T86</f>
        <v>0</v>
      </c>
    </row>
    <row r="87" spans="1:21">
      <c r="A87" s="262" t="str">
        <f>B84&amp;" "&amp;B87</f>
        <v>OL-1 GNCP</v>
      </c>
      <c r="B87" s="263" t="s">
        <v>342</v>
      </c>
      <c r="C87" s="293">
        <f>VLOOKUP($B84,'GNCP FCST'!$A$12:$M$39,C$10,FALSE)</f>
        <v>20030.951462965342</v>
      </c>
      <c r="D87" s="293">
        <f>VLOOKUP($B84,'GNCP FCST'!$A$12:$M$39,D$10,FALSE)</f>
        <v>22294.069433873901</v>
      </c>
      <c r="E87" s="293">
        <f>VLOOKUP($B84,'GNCP FCST'!$A$12:$M$39,E$10,FALSE)</f>
        <v>22137.228714524204</v>
      </c>
      <c r="F87" s="293">
        <f>VLOOKUP($B84,'GNCP FCST'!$A$12:$M$39,F$10,FALSE)</f>
        <v>24386.455365622034</v>
      </c>
      <c r="G87" s="293">
        <f>VLOOKUP($B84,'GNCP FCST'!$A$12:$M$39,G$10,FALSE)</f>
        <v>24971.89398767276</v>
      </c>
      <c r="H87" s="293">
        <f>VLOOKUP($B84,'GNCP FCST'!$A$12:$M$39,H$10,FALSE)</f>
        <v>26550.272969546433</v>
      </c>
      <c r="I87" s="293">
        <f>VLOOKUP($B84,'GNCP FCST'!$A$12:$M$39,I$10,FALSE)</f>
        <v>25340.802399588865</v>
      </c>
      <c r="J87" s="293">
        <f>VLOOKUP($B84,'GNCP FCST'!$A$12:$M$39,J$10,FALSE)</f>
        <v>24120.03246982424</v>
      </c>
      <c r="K87" s="293">
        <f>VLOOKUP($B84,'GNCP FCST'!$A$12:$M$39,K$10,FALSE)</f>
        <v>23375.481942828461</v>
      </c>
      <c r="L87" s="293">
        <f>VLOOKUP($B84,'GNCP FCST'!$A$12:$M$39,L$10,FALSE)</f>
        <v>21229.863326637522</v>
      </c>
      <c r="M87" s="293">
        <f>VLOOKUP($B84,'GNCP FCST'!$A$12:$M$39,M$10,FALSE)</f>
        <v>20849.40421631531</v>
      </c>
      <c r="N87" s="293">
        <f>VLOOKUP($B84,'GNCP FCST'!$A$12:$M$39,N$10,FALSE)</f>
        <v>19692.712052647687</v>
      </c>
      <c r="O87" s="293"/>
      <c r="P87" s="262"/>
      <c r="Q87" s="293">
        <f>MAX(C87:N87)</f>
        <v>26550.272969546433</v>
      </c>
      <c r="R87" s="291"/>
      <c r="T87" s="264">
        <f>+'GNCP FCST'!O$22</f>
        <v>26550.272969546433</v>
      </c>
      <c r="U87" s="264">
        <f>+Q87-T87</f>
        <v>0</v>
      </c>
    </row>
    <row r="88" spans="1:21">
      <c r="A88" s="262" t="str">
        <f>B84&amp;" "&amp;B88</f>
        <v>OL-1 CP</v>
      </c>
      <c r="B88" s="263" t="s">
        <v>148</v>
      </c>
      <c r="C88" s="293">
        <f>VLOOKUP($B84,'CP FCST'!$A$12:$M$39,C$10,FALSE)</f>
        <v>3319.4560344065367</v>
      </c>
      <c r="D88" s="293">
        <f>VLOOKUP($B84,'CP FCST'!$A$12:$M$39,D$10,FALSE)</f>
        <v>0</v>
      </c>
      <c r="E88" s="293">
        <f>VLOOKUP($B84,'CP FCST'!$A$12:$M$39,E$10,FALSE)</f>
        <v>0</v>
      </c>
      <c r="F88" s="293">
        <f>VLOOKUP($B84,'CP FCST'!$A$12:$M$39,F$10,FALSE)</f>
        <v>0</v>
      </c>
      <c r="G88" s="293">
        <f>VLOOKUP($B84,'CP FCST'!$A$12:$M$39,G$10,FALSE)</f>
        <v>0</v>
      </c>
      <c r="H88" s="293">
        <f>VLOOKUP($B84,'CP FCST'!$A$12:$M$39,H$10,FALSE)</f>
        <v>0</v>
      </c>
      <c r="I88" s="293">
        <f>VLOOKUP($B84,'CP FCST'!$A$12:$M$39,I$10,FALSE)</f>
        <v>0</v>
      </c>
      <c r="J88" s="293">
        <f>VLOOKUP($B84,'CP FCST'!$A$12:$M$39,J$10,FALSE)</f>
        <v>0</v>
      </c>
      <c r="K88" s="293">
        <f>VLOOKUP($B84,'CP FCST'!$A$12:$M$39,K$10,FALSE)</f>
        <v>0</v>
      </c>
      <c r="L88" s="293">
        <f>VLOOKUP($B84,'CP FCST'!$A$12:$M$39,L$10,FALSE)</f>
        <v>0</v>
      </c>
      <c r="M88" s="293">
        <f>VLOOKUP($B84,'CP FCST'!$A$12:$M$39,M$10,FALSE)</f>
        <v>20849.40421631531</v>
      </c>
      <c r="N88" s="293">
        <f>VLOOKUP($B84,'CP FCST'!$A$12:$M$39,N$10,FALSE)</f>
        <v>19692.712052647687</v>
      </c>
      <c r="O88" s="293"/>
      <c r="P88" s="293"/>
      <c r="Q88" s="293"/>
      <c r="R88" s="264">
        <f>AVERAGE(C88:N88)</f>
        <v>3655.1310252807943</v>
      </c>
      <c r="T88" s="264">
        <f>+'CP FCST'!O$22</f>
        <v>3655.1310252807943</v>
      </c>
      <c r="U88" s="264">
        <f>R88-T88</f>
        <v>0</v>
      </c>
    </row>
    <row r="89" spans="1:21">
      <c r="B89" s="263" t="s">
        <v>567</v>
      </c>
      <c r="C89" s="294" t="str">
        <f t="shared" ref="C89:N89" si="10">IF(C88&gt;C87,"ERROR",IF(C87&gt;C86,"ERROR","OK"))</f>
        <v>OK</v>
      </c>
      <c r="D89" s="294" t="str">
        <f t="shared" si="10"/>
        <v>OK</v>
      </c>
      <c r="E89" s="294" t="str">
        <f t="shared" si="10"/>
        <v>OK</v>
      </c>
      <c r="F89" s="294" t="str">
        <f t="shared" si="10"/>
        <v>OK</v>
      </c>
      <c r="G89" s="294" t="str">
        <f t="shared" si="10"/>
        <v>OK</v>
      </c>
      <c r="H89" s="294" t="str">
        <f t="shared" si="10"/>
        <v>OK</v>
      </c>
      <c r="I89" s="294" t="str">
        <f t="shared" si="10"/>
        <v>OK</v>
      </c>
      <c r="J89" s="294" t="str">
        <f t="shared" si="10"/>
        <v>OK</v>
      </c>
      <c r="K89" s="294" t="str">
        <f t="shared" si="10"/>
        <v>OK</v>
      </c>
      <c r="L89" s="294" t="str">
        <f t="shared" si="10"/>
        <v>OK</v>
      </c>
      <c r="M89" s="294" t="str">
        <f t="shared" si="10"/>
        <v>OK</v>
      </c>
      <c r="N89" s="294" t="str">
        <f t="shared" si="10"/>
        <v>OK</v>
      </c>
      <c r="O89" s="293"/>
      <c r="P89" s="293"/>
      <c r="Q89" s="293"/>
      <c r="R89" s="264"/>
    </row>
    <row r="90" spans="1:21">
      <c r="B90" s="268"/>
      <c r="C90" s="293"/>
      <c r="D90" s="293"/>
      <c r="E90" s="293"/>
      <c r="F90" s="293"/>
      <c r="G90" s="293"/>
      <c r="H90" s="293"/>
      <c r="I90" s="293"/>
      <c r="J90" s="293"/>
      <c r="K90" s="293"/>
      <c r="L90" s="293"/>
      <c r="M90" s="293"/>
      <c r="N90" s="293"/>
      <c r="O90" s="293"/>
      <c r="P90" s="293"/>
      <c r="Q90" s="293"/>
      <c r="R90" s="291"/>
    </row>
    <row r="91" spans="1:21">
      <c r="B91" s="261" t="s">
        <v>57</v>
      </c>
      <c r="C91" s="293"/>
      <c r="D91" s="293"/>
      <c r="E91" s="293"/>
      <c r="F91" s="293"/>
      <c r="G91" s="293"/>
      <c r="H91" s="293"/>
      <c r="I91" s="293"/>
      <c r="J91" s="293"/>
      <c r="K91" s="293"/>
      <c r="L91" s="293"/>
      <c r="M91" s="293"/>
      <c r="N91" s="293"/>
      <c r="O91" s="293"/>
      <c r="P91" s="293"/>
      <c r="Q91" s="293"/>
      <c r="R91" s="291"/>
    </row>
    <row r="92" spans="1:21">
      <c r="A92" s="262" t="str">
        <f>B91&amp;" "&amp;B92</f>
        <v>OS-2 KWH Sales</v>
      </c>
      <c r="B92" s="263" t="s">
        <v>560</v>
      </c>
      <c r="C92" s="293">
        <f>VLOOKUP($B91,'KWH FCST'!$A$12:$M$39,C$10,FALSE)</f>
        <v>876403</v>
      </c>
      <c r="D92" s="293">
        <f>VLOOKUP($B91,'KWH FCST'!$A$12:$M$39,D$10,FALSE)</f>
        <v>999104</v>
      </c>
      <c r="E92" s="293">
        <f>VLOOKUP($B91,'KWH FCST'!$A$12:$M$39,E$10,FALSE)</f>
        <v>1067306</v>
      </c>
      <c r="F92" s="293">
        <f>VLOOKUP($B91,'KWH FCST'!$A$12:$M$39,F$10,FALSE)</f>
        <v>910716</v>
      </c>
      <c r="G92" s="293">
        <f>VLOOKUP($B91,'KWH FCST'!$A$12:$M$39,G$10,FALSE)</f>
        <v>882804</v>
      </c>
      <c r="H92" s="293">
        <f>VLOOKUP($B91,'KWH FCST'!$A$12:$M$39,H$10,FALSE)</f>
        <v>837955</v>
      </c>
      <c r="I92" s="293">
        <f>VLOOKUP($B91,'KWH FCST'!$A$12:$M$39,I$10,FALSE)</f>
        <v>726491</v>
      </c>
      <c r="J92" s="293">
        <f>VLOOKUP($B91,'KWH FCST'!$A$12:$M$39,J$10,FALSE)</f>
        <v>729042</v>
      </c>
      <c r="K92" s="293">
        <f>VLOOKUP($B91,'KWH FCST'!$A$12:$M$39,K$10,FALSE)</f>
        <v>927091</v>
      </c>
      <c r="L92" s="293">
        <f>VLOOKUP($B91,'KWH FCST'!$A$12:$M$39,L$10,FALSE)</f>
        <v>948179</v>
      </c>
      <c r="M92" s="293">
        <f>VLOOKUP($B91,'KWH FCST'!$A$12:$M$39,M$10,FALSE)</f>
        <v>1095816</v>
      </c>
      <c r="N92" s="293">
        <f>VLOOKUP($B91,'KWH FCST'!$A$12:$M$39,N$10,FALSE)</f>
        <v>953457</v>
      </c>
      <c r="O92" s="293">
        <f>SUM(C92:N92)</f>
        <v>10954364</v>
      </c>
      <c r="P92" s="293"/>
      <c r="Q92" s="293"/>
      <c r="R92" s="291"/>
      <c r="T92" s="264">
        <f>VLOOKUP(B91,'Sales Forecast'!$B$7:$AO$23,38,FALSE)</f>
        <v>10954364</v>
      </c>
      <c r="U92" s="264">
        <f>+O92-T92</f>
        <v>0</v>
      </c>
    </row>
    <row r="93" spans="1:21">
      <c r="A93" s="262" t="str">
        <f>B91&amp;" "&amp;B93</f>
        <v>OS-2 NCP</v>
      </c>
      <c r="B93" s="263" t="s">
        <v>133</v>
      </c>
      <c r="C93" s="293">
        <f>VLOOKUP($B91,'NCP FCST'!$A$12:$M$39,C$10,FALSE)</f>
        <v>12106.485318657516</v>
      </c>
      <c r="D93" s="293">
        <f>VLOOKUP($B91,'NCP FCST'!$A$12:$M$39,D$10,FALSE)</f>
        <v>13555.186523829681</v>
      </c>
      <c r="E93" s="293">
        <f>VLOOKUP($B91,'NCP FCST'!$A$12:$M$39,E$10,FALSE)</f>
        <v>15031.970750284498</v>
      </c>
      <c r="F93" s="293">
        <f>VLOOKUP($B91,'NCP FCST'!$A$12:$M$39,F$10,FALSE)</f>
        <v>14244.181681681684</v>
      </c>
      <c r="G93" s="293">
        <f>VLOOKUP($B91,'NCP FCST'!$A$12:$M$39,G$10,FALSE)</f>
        <v>13894.19808113621</v>
      </c>
      <c r="H93" s="293">
        <f>VLOOKUP($B91,'NCP FCST'!$A$12:$M$39,H$10,FALSE)</f>
        <v>12148.500927858966</v>
      </c>
      <c r="I93" s="293">
        <f>VLOOKUP($B91,'NCP FCST'!$A$12:$M$39,I$10,FALSE)</f>
        <v>9452.7240837314839</v>
      </c>
      <c r="J93" s="293">
        <f>VLOOKUP($B91,'NCP FCST'!$A$12:$M$39,J$10,FALSE)</f>
        <v>10074.316257268567</v>
      </c>
      <c r="K93" s="293">
        <f>VLOOKUP($B91,'NCP FCST'!$A$12:$M$39,K$10,FALSE)</f>
        <v>14554.932805827684</v>
      </c>
      <c r="L93" s="293">
        <f>VLOOKUP($B91,'NCP FCST'!$A$12:$M$39,L$10,FALSE)</f>
        <v>12947.18055995543</v>
      </c>
      <c r="M93" s="293">
        <f>VLOOKUP($B91,'NCP FCST'!$A$12:$M$39,M$10,FALSE)</f>
        <v>14984.903183459142</v>
      </c>
      <c r="N93" s="293">
        <f>VLOOKUP($B91,'NCP FCST'!$A$12:$M$39,N$10,FALSE)</f>
        <v>14036.453732819844</v>
      </c>
      <c r="O93" s="293"/>
      <c r="P93" s="293">
        <f>MAX(C93:N93)</f>
        <v>15031.970750284498</v>
      </c>
      <c r="Q93" s="293"/>
      <c r="R93" s="291"/>
      <c r="T93" s="264">
        <f>+'NCP FCST'!O$23</f>
        <v>15031.970750284498</v>
      </c>
      <c r="U93" s="264">
        <f>P93-T93</f>
        <v>0</v>
      </c>
    </row>
    <row r="94" spans="1:21">
      <c r="A94" s="262" t="str">
        <f>B91&amp;" "&amp;B94</f>
        <v>OS-2 GNCP</v>
      </c>
      <c r="B94" s="263" t="s">
        <v>342</v>
      </c>
      <c r="C94" s="293">
        <f>VLOOKUP($B91,'GNCP FCST'!$A$12:$M$39,C$10,FALSE)</f>
        <v>8279.9509477884931</v>
      </c>
      <c r="D94" s="293">
        <f>VLOOKUP($B91,'GNCP FCST'!$A$12:$M$39,D$10,FALSE)</f>
        <v>10495.936530881525</v>
      </c>
      <c r="E94" s="293">
        <f>VLOOKUP($B91,'GNCP FCST'!$A$12:$M$39,E$10,FALSE)</f>
        <v>11928.085437379299</v>
      </c>
      <c r="F94" s="293">
        <f>VLOOKUP($B91,'GNCP FCST'!$A$12:$M$39,F$10,FALSE)</f>
        <v>9097.6983936705819</v>
      </c>
      <c r="G94" s="293">
        <f>VLOOKUP($B91,'GNCP FCST'!$A$12:$M$39,G$10,FALSE)</f>
        <v>8149.4815668202755</v>
      </c>
      <c r="H94" s="293">
        <f>VLOOKUP($B91,'GNCP FCST'!$A$12:$M$39,H$10,FALSE)</f>
        <v>6720.8453641321785</v>
      </c>
      <c r="I94" s="293">
        <f>VLOOKUP($B91,'GNCP FCST'!$A$12:$M$39,I$10,FALSE)</f>
        <v>5121.3272614482294</v>
      </c>
      <c r="J94" s="293">
        <f>VLOOKUP($B91,'GNCP FCST'!$A$12:$M$39,J$10,FALSE)</f>
        <v>5738.2109776907437</v>
      </c>
      <c r="K94" s="293">
        <f>VLOOKUP($B91,'GNCP FCST'!$A$12:$M$39,K$10,FALSE)</f>
        <v>8803.2797781829231</v>
      </c>
      <c r="L94" s="293">
        <f>VLOOKUP($B91,'GNCP FCST'!$A$12:$M$39,L$10,FALSE)</f>
        <v>9275.3576403562311</v>
      </c>
      <c r="M94" s="293">
        <f>VLOOKUP($B91,'GNCP FCST'!$A$12:$M$39,M$10,FALSE)</f>
        <v>11160.840870202885</v>
      </c>
      <c r="N94" s="293">
        <f>VLOOKUP($B91,'GNCP FCST'!$A$12:$M$39,N$10,FALSE)</f>
        <v>9322.4652701730247</v>
      </c>
      <c r="O94" s="293"/>
      <c r="P94" s="262"/>
      <c r="Q94" s="293">
        <f>MAX(C94:N94)</f>
        <v>11928.085437379299</v>
      </c>
      <c r="R94" s="291"/>
      <c r="T94" s="264">
        <f>+'GNCP FCST'!O$23</f>
        <v>11928.085437379299</v>
      </c>
      <c r="U94" s="264">
        <f>+Q94-T94</f>
        <v>0</v>
      </c>
    </row>
    <row r="95" spans="1:21">
      <c r="A95" s="262" t="str">
        <f>B91&amp;" "&amp;B95</f>
        <v>OS-2 CP</v>
      </c>
      <c r="B95" s="263" t="s">
        <v>148</v>
      </c>
      <c r="C95" s="293">
        <f>VLOOKUP($B91,'CP FCST'!$A$12:$M$39,C$10,FALSE)</f>
        <v>772.83888039980081</v>
      </c>
      <c r="D95" s="293">
        <f>VLOOKUP($B91,'CP FCST'!$A$12:$M$39,D$10,FALSE)</f>
        <v>581.776307177592</v>
      </c>
      <c r="E95" s="293">
        <f>VLOOKUP($B91,'CP FCST'!$A$12:$M$39,E$10,FALSE)</f>
        <v>813.32978527543776</v>
      </c>
      <c r="F95" s="293">
        <f>VLOOKUP($B91,'CP FCST'!$A$12:$M$39,F$10,FALSE)</f>
        <v>894.33184067876505</v>
      </c>
      <c r="G95" s="293">
        <f>VLOOKUP($B91,'CP FCST'!$A$12:$M$39,G$10,FALSE)</f>
        <v>872.98743093660391</v>
      </c>
      <c r="H95" s="293">
        <f>VLOOKUP($B91,'CP FCST'!$A$12:$M$39,H$10,FALSE)</f>
        <v>907.06618691329811</v>
      </c>
      <c r="I95" s="293">
        <f>VLOOKUP($B91,'CP FCST'!$A$12:$M$39,I$10,FALSE)</f>
        <v>769.84105790717626</v>
      </c>
      <c r="J95" s="293">
        <f>VLOOKUP($B91,'CP FCST'!$A$12:$M$39,J$10,FALSE)</f>
        <v>853.49286759892209</v>
      </c>
      <c r="K95" s="293">
        <f>VLOOKUP($B91,'CP FCST'!$A$12:$M$39,K$10,FALSE)</f>
        <v>942.09671650041867</v>
      </c>
      <c r="L95" s="293">
        <f>VLOOKUP($B91,'CP FCST'!$A$12:$M$39,L$10,FALSE)</f>
        <v>784.44416573069589</v>
      </c>
      <c r="M95" s="293">
        <f>VLOOKUP($B91,'CP FCST'!$A$12:$M$39,M$10,FALSE)</f>
        <v>969.19974527701129</v>
      </c>
      <c r="N95" s="293">
        <f>VLOOKUP($B91,'CP FCST'!$A$12:$M$39,N$10,FALSE)</f>
        <v>754.81695476878997</v>
      </c>
      <c r="O95" s="293"/>
      <c r="P95" s="293"/>
      <c r="Q95" s="293"/>
      <c r="R95" s="264">
        <f>AVERAGE(C95:N95)</f>
        <v>826.35182826370931</v>
      </c>
      <c r="T95" s="264">
        <f>+'CP FCST'!O$23</f>
        <v>826.35182826370931</v>
      </c>
      <c r="U95" s="264">
        <f>R95-T95</f>
        <v>0</v>
      </c>
    </row>
    <row r="96" spans="1:21">
      <c r="B96" s="263" t="s">
        <v>567</v>
      </c>
      <c r="C96" s="294" t="str">
        <f t="shared" ref="C96:N96" si="11">IF(C95&gt;C94,"ERROR",IF(C94&gt;C93,"ERROR","OK"))</f>
        <v>OK</v>
      </c>
      <c r="D96" s="294" t="str">
        <f t="shared" si="11"/>
        <v>OK</v>
      </c>
      <c r="E96" s="294" t="str">
        <f t="shared" si="11"/>
        <v>OK</v>
      </c>
      <c r="F96" s="294" t="str">
        <f t="shared" si="11"/>
        <v>OK</v>
      </c>
      <c r="G96" s="294" t="str">
        <f t="shared" si="11"/>
        <v>OK</v>
      </c>
      <c r="H96" s="294" t="str">
        <f t="shared" si="11"/>
        <v>OK</v>
      </c>
      <c r="I96" s="294" t="str">
        <f t="shared" si="11"/>
        <v>OK</v>
      </c>
      <c r="J96" s="294" t="str">
        <f t="shared" si="11"/>
        <v>OK</v>
      </c>
      <c r="K96" s="294" t="str">
        <f t="shared" si="11"/>
        <v>OK</v>
      </c>
      <c r="L96" s="294" t="str">
        <f t="shared" si="11"/>
        <v>OK</v>
      </c>
      <c r="M96" s="294" t="str">
        <f t="shared" si="11"/>
        <v>OK</v>
      </c>
      <c r="N96" s="294" t="str">
        <f t="shared" si="11"/>
        <v>OK</v>
      </c>
      <c r="O96" s="293"/>
      <c r="P96" s="293"/>
      <c r="Q96" s="293"/>
      <c r="R96" s="264"/>
    </row>
    <row r="97" spans="1:21">
      <c r="B97" s="268"/>
      <c r="C97" s="293"/>
      <c r="D97" s="293"/>
      <c r="E97" s="293"/>
      <c r="F97" s="293"/>
      <c r="G97" s="293"/>
      <c r="H97" s="293"/>
      <c r="I97" s="293"/>
      <c r="J97" s="293"/>
      <c r="K97" s="293"/>
      <c r="L97" s="293"/>
      <c r="M97" s="293"/>
      <c r="N97" s="293"/>
      <c r="O97" s="293"/>
      <c r="P97" s="293"/>
      <c r="Q97" s="293"/>
      <c r="R97" s="291"/>
    </row>
    <row r="98" spans="1:21">
      <c r="B98" s="261" t="s">
        <v>48</v>
      </c>
      <c r="C98" s="293"/>
      <c r="D98" s="293"/>
      <c r="E98" s="293"/>
      <c r="F98" s="293"/>
      <c r="G98" s="293"/>
      <c r="H98" s="293"/>
      <c r="I98" s="293"/>
      <c r="J98" s="293"/>
      <c r="K98" s="293"/>
      <c r="L98" s="293"/>
      <c r="M98" s="293"/>
      <c r="N98" s="293"/>
      <c r="O98" s="293"/>
      <c r="P98" s="293"/>
      <c r="Q98" s="293"/>
      <c r="R98" s="291"/>
    </row>
    <row r="99" spans="1:21">
      <c r="A99" s="262" t="str">
        <f>B98&amp;" "&amp;B99</f>
        <v>RS(T)-1 KWH Sales</v>
      </c>
      <c r="B99" s="263" t="s">
        <v>560</v>
      </c>
      <c r="C99" s="293">
        <f>VLOOKUP($B98,'KWH FCST'!$A$12:$M$39,C$10,FALSE)</f>
        <v>4412782486</v>
      </c>
      <c r="D99" s="293">
        <f>VLOOKUP($B98,'KWH FCST'!$A$12:$M$39,D$10,FALSE)</f>
        <v>4011033989</v>
      </c>
      <c r="E99" s="293">
        <f>VLOOKUP($B98,'KWH FCST'!$A$12:$M$39,E$10,FALSE)</f>
        <v>3919563463</v>
      </c>
      <c r="F99" s="293">
        <f>VLOOKUP($B98,'KWH FCST'!$A$12:$M$39,F$10,FALSE)</f>
        <v>3982448080</v>
      </c>
      <c r="G99" s="293">
        <f>VLOOKUP($B98,'KWH FCST'!$A$12:$M$39,G$10,FALSE)</f>
        <v>4652075043</v>
      </c>
      <c r="H99" s="293">
        <f>VLOOKUP($B98,'KWH FCST'!$A$12:$M$39,H$10,FALSE)</f>
        <v>5313054838</v>
      </c>
      <c r="I99" s="293">
        <f>VLOOKUP($B98,'KWH FCST'!$A$12:$M$39,I$10,FALSE)</f>
        <v>5780941741</v>
      </c>
      <c r="J99" s="293">
        <f>VLOOKUP($B98,'KWH FCST'!$A$12:$M$39,J$10,FALSE)</f>
        <v>5909135128</v>
      </c>
      <c r="K99" s="293">
        <f>VLOOKUP($B98,'KWH FCST'!$A$12:$M$39,K$10,FALSE)</f>
        <v>5714655770</v>
      </c>
      <c r="L99" s="293">
        <f>VLOOKUP($B98,'KWH FCST'!$A$12:$M$39,L$10,FALSE)</f>
        <v>5150015263</v>
      </c>
      <c r="M99" s="293">
        <f>VLOOKUP($B98,'KWH FCST'!$A$12:$M$39,M$10,FALSE)</f>
        <v>4257998507</v>
      </c>
      <c r="N99" s="293">
        <f>VLOOKUP($B98,'KWH FCST'!$A$12:$M$39,N$10,FALSE)</f>
        <v>4094996381</v>
      </c>
      <c r="O99" s="293">
        <f>SUM(C99:N99)</f>
        <v>57198700689</v>
      </c>
      <c r="P99" s="293"/>
      <c r="Q99" s="293"/>
      <c r="R99" s="291"/>
      <c r="T99" s="264">
        <f>VLOOKUP(B98,'Sales Forecast'!$B$7:$AO$23,38,FALSE)</f>
        <v>57198700689</v>
      </c>
      <c r="U99" s="264">
        <f>+O99-T99</f>
        <v>0</v>
      </c>
    </row>
    <row r="100" spans="1:21">
      <c r="A100" s="262" t="str">
        <f>B98&amp;" "&amp;B100</f>
        <v>RS(T)-1 NCP</v>
      </c>
      <c r="B100" s="263" t="s">
        <v>133</v>
      </c>
      <c r="C100" s="293">
        <f>VLOOKUP($B98,'NCP FCST'!$A$12:$M$39,C$10,FALSE)</f>
        <v>32835352.954657752</v>
      </c>
      <c r="D100" s="293">
        <f>VLOOKUP($B98,'NCP FCST'!$A$12:$M$39,D$10,FALSE)</f>
        <v>30156880.529842358</v>
      </c>
      <c r="E100" s="293">
        <f>VLOOKUP($B98,'NCP FCST'!$A$12:$M$39,E$10,FALSE)</f>
        <v>27021185.472840685</v>
      </c>
      <c r="F100" s="293">
        <f>VLOOKUP($B98,'NCP FCST'!$A$12:$M$39,F$10,FALSE)</f>
        <v>24259552.144249514</v>
      </c>
      <c r="G100" s="293">
        <f>VLOOKUP($B98,'NCP FCST'!$A$12:$M$39,G$10,FALSE)</f>
        <v>24279532.887485072</v>
      </c>
      <c r="H100" s="293">
        <f>VLOOKUP($B98,'NCP FCST'!$A$12:$M$39,H$10,FALSE)</f>
        <v>25625336.834896017</v>
      </c>
      <c r="I100" s="293">
        <f>VLOOKUP($B98,'NCP FCST'!$A$12:$M$39,I$10,FALSE)</f>
        <v>26103302.301954266</v>
      </c>
      <c r="J100" s="293">
        <f>VLOOKUP($B98,'NCP FCST'!$A$12:$M$39,J$10,FALSE)</f>
        <v>25800928.829662748</v>
      </c>
      <c r="K100" s="293">
        <f>VLOOKUP($B98,'NCP FCST'!$A$12:$M$39,K$10,FALSE)</f>
        <v>27671197.801665701</v>
      </c>
      <c r="L100" s="293">
        <f>VLOOKUP($B98,'NCP FCST'!$A$12:$M$39,L$10,FALSE)</f>
        <v>27202240.734363247</v>
      </c>
      <c r="M100" s="293">
        <f>VLOOKUP($B98,'NCP FCST'!$A$12:$M$39,M$10,FALSE)</f>
        <v>29832958.543523341</v>
      </c>
      <c r="N100" s="293">
        <f>VLOOKUP($B98,'NCP FCST'!$A$12:$M$39,N$10,FALSE)</f>
        <v>28641946.541980244</v>
      </c>
      <c r="O100" s="293"/>
      <c r="P100" s="293">
        <f>MAX(C100:N100)</f>
        <v>32835352.954657752</v>
      </c>
      <c r="Q100" s="293"/>
      <c r="R100" s="291"/>
      <c r="T100" s="264">
        <f>+'NCP FCST'!O$24</f>
        <v>32835352.954657752</v>
      </c>
      <c r="U100" s="264">
        <f>P100-T100</f>
        <v>0</v>
      </c>
    </row>
    <row r="101" spans="1:21">
      <c r="A101" s="262" t="str">
        <f>B98&amp;" "&amp;B101</f>
        <v>RS(T)-1 GNCP</v>
      </c>
      <c r="B101" s="263" t="s">
        <v>342</v>
      </c>
      <c r="C101" s="293">
        <f>VLOOKUP($B98,'GNCP FCST'!$A$12:$M$39,C$10,FALSE)</f>
        <v>11177509.746924452</v>
      </c>
      <c r="D101" s="293">
        <f>VLOOKUP($B98,'GNCP FCST'!$A$12:$M$39,D$10,FALSE)</f>
        <v>10447120.434925748</v>
      </c>
      <c r="E101" s="293">
        <f>VLOOKUP($B98,'GNCP FCST'!$A$12:$M$39,E$10,FALSE)</f>
        <v>9417083.5864055976</v>
      </c>
      <c r="F101" s="293">
        <f>VLOOKUP($B98,'GNCP FCST'!$A$12:$M$39,F$10,FALSE)</f>
        <v>9682304.6251993608</v>
      </c>
      <c r="G101" s="293">
        <f>VLOOKUP($B98,'GNCP FCST'!$A$12:$M$39,G$10,FALSE)</f>
        <v>10547296.659472009</v>
      </c>
      <c r="H101" s="293">
        <f>VLOOKUP($B98,'GNCP FCST'!$A$12:$M$39,H$10,FALSE)</f>
        <v>11996168.034933709</v>
      </c>
      <c r="I101" s="293">
        <f>VLOOKUP($B98,'GNCP FCST'!$A$12:$M$39,I$10,FALSE)</f>
        <v>12412934.104928464</v>
      </c>
      <c r="J101" s="293">
        <f>VLOOKUP($B98,'GNCP FCST'!$A$12:$M$39,J$10,FALSE)</f>
        <v>12385465.10770015</v>
      </c>
      <c r="K101" s="293">
        <f>VLOOKUP($B98,'GNCP FCST'!$A$12:$M$39,K$10,FALSE)</f>
        <v>13189533.987887517</v>
      </c>
      <c r="L101" s="293">
        <f>VLOOKUP($B98,'GNCP FCST'!$A$12:$M$39,L$10,FALSE)</f>
        <v>11742262.129834833</v>
      </c>
      <c r="M101" s="293">
        <f>VLOOKUP($B98,'GNCP FCST'!$A$12:$M$39,M$10,FALSE)</f>
        <v>9938192.0489767715</v>
      </c>
      <c r="N101" s="293">
        <f>VLOOKUP($B98,'GNCP FCST'!$A$12:$M$39,N$10,FALSE)</f>
        <v>9139360.2598392721</v>
      </c>
      <c r="O101" s="293"/>
      <c r="P101" s="262"/>
      <c r="Q101" s="293">
        <f>MAX(C101:N101)</f>
        <v>13189533.987887517</v>
      </c>
      <c r="R101" s="291"/>
      <c r="T101" s="264">
        <f>+'GNCP FCST'!O$24</f>
        <v>13189533.987887517</v>
      </c>
      <c r="U101" s="264">
        <f>+Q101-T101</f>
        <v>0</v>
      </c>
    </row>
    <row r="102" spans="1:21">
      <c r="A102" s="262" t="str">
        <f>B98&amp;" "&amp;B102</f>
        <v>RS(T)-1 CP</v>
      </c>
      <c r="B102" s="263" t="s">
        <v>148</v>
      </c>
      <c r="C102" s="293">
        <f>VLOOKUP($B98,'CP FCST'!$A$12:$M$39,C$10,FALSE)</f>
        <v>10734482.243079774</v>
      </c>
      <c r="D102" s="293">
        <f>VLOOKUP($B98,'CP FCST'!$A$12:$M$39,D$10,FALSE)</f>
        <v>8448878.2718851678</v>
      </c>
      <c r="E102" s="293">
        <f>VLOOKUP($B98,'CP FCST'!$A$12:$M$39,E$10,FALSE)</f>
        <v>9036415.8851140756</v>
      </c>
      <c r="F102" s="293">
        <f>VLOOKUP($B98,'CP FCST'!$A$12:$M$39,F$10,FALSE)</f>
        <v>9448544.3950954713</v>
      </c>
      <c r="G102" s="293">
        <f>VLOOKUP($B98,'CP FCST'!$A$12:$M$39,G$10,FALSE)</f>
        <v>10316431.341841811</v>
      </c>
      <c r="H102" s="293">
        <f>VLOOKUP($B98,'CP FCST'!$A$12:$M$39,H$10,FALSE)</f>
        <v>11609276.04576363</v>
      </c>
      <c r="I102" s="293">
        <f>VLOOKUP($B98,'CP FCST'!$A$12:$M$39,I$10,FALSE)</f>
        <v>11849455.548823282</v>
      </c>
      <c r="J102" s="293">
        <f>VLOOKUP($B98,'CP FCST'!$A$12:$M$39,J$10,FALSE)</f>
        <v>11876760.928219296</v>
      </c>
      <c r="K102" s="293">
        <f>VLOOKUP($B98,'CP FCST'!$A$12:$M$39,K$10,FALSE)</f>
        <v>12375813.777720029</v>
      </c>
      <c r="L102" s="293">
        <f>VLOOKUP($B98,'CP FCST'!$A$12:$M$39,L$10,FALSE)</f>
        <v>11013625.338962026</v>
      </c>
      <c r="M102" s="293">
        <f>VLOOKUP($B98,'CP FCST'!$A$12:$M$39,M$10,FALSE)</f>
        <v>9556509.801149115</v>
      </c>
      <c r="N102" s="293">
        <f>VLOOKUP($B98,'CP FCST'!$A$12:$M$39,N$10,FALSE)</f>
        <v>8887019.473332407</v>
      </c>
      <c r="O102" s="293"/>
      <c r="P102" s="293"/>
      <c r="Q102" s="293"/>
      <c r="R102" s="264">
        <f>AVERAGE(C102:N102)</f>
        <v>10429434.420915509</v>
      </c>
      <c r="T102" s="264">
        <f>+'CP FCST'!O$24</f>
        <v>10429434.420915509</v>
      </c>
      <c r="U102" s="264">
        <f>R102-T102</f>
        <v>0</v>
      </c>
    </row>
    <row r="103" spans="1:21">
      <c r="B103" s="263" t="s">
        <v>567</v>
      </c>
      <c r="C103" s="294" t="str">
        <f>IF(C102&gt;C101,"ERROR",IF(C101&gt;C100,"ERROR","OK"))</f>
        <v>OK</v>
      </c>
      <c r="D103" s="294" t="str">
        <f t="shared" ref="D103:N103" si="12">IF(D102&gt;D101,"ERROR",IF(D101&gt;D100,"ERROR","OK"))</f>
        <v>OK</v>
      </c>
      <c r="E103" s="294" t="str">
        <f t="shared" si="12"/>
        <v>OK</v>
      </c>
      <c r="F103" s="294" t="str">
        <f t="shared" si="12"/>
        <v>OK</v>
      </c>
      <c r="G103" s="294" t="str">
        <f t="shared" si="12"/>
        <v>OK</v>
      </c>
      <c r="H103" s="294" t="str">
        <f t="shared" si="12"/>
        <v>OK</v>
      </c>
      <c r="I103" s="294" t="str">
        <f t="shared" si="12"/>
        <v>OK</v>
      </c>
      <c r="J103" s="294" t="str">
        <f t="shared" si="12"/>
        <v>OK</v>
      </c>
      <c r="K103" s="294" t="str">
        <f t="shared" si="12"/>
        <v>OK</v>
      </c>
      <c r="L103" s="294" t="str">
        <f t="shared" si="12"/>
        <v>OK</v>
      </c>
      <c r="M103" s="294" t="str">
        <f t="shared" si="12"/>
        <v>OK</v>
      </c>
      <c r="N103" s="294" t="str">
        <f t="shared" si="12"/>
        <v>OK</v>
      </c>
      <c r="O103" s="293"/>
      <c r="P103" s="293"/>
      <c r="Q103" s="293"/>
      <c r="R103" s="264"/>
    </row>
    <row r="104" spans="1:21">
      <c r="B104" s="268"/>
      <c r="C104" s="293"/>
      <c r="D104" s="293"/>
      <c r="E104" s="293"/>
      <c r="F104" s="293"/>
      <c r="G104" s="293"/>
      <c r="H104" s="293"/>
      <c r="I104" s="293"/>
      <c r="J104" s="293"/>
      <c r="K104" s="293"/>
      <c r="L104" s="293"/>
      <c r="M104" s="293"/>
      <c r="N104" s="293"/>
      <c r="O104" s="293"/>
      <c r="P104" s="293"/>
      <c r="Q104" s="293"/>
      <c r="R104" s="291"/>
    </row>
    <row r="105" spans="1:21">
      <c r="B105" s="261" t="s">
        <v>53</v>
      </c>
      <c r="C105" s="293"/>
      <c r="D105" s="293"/>
      <c r="E105" s="293"/>
      <c r="F105" s="293"/>
      <c r="G105" s="293"/>
      <c r="H105" s="293"/>
      <c r="I105" s="293"/>
      <c r="J105" s="293"/>
      <c r="K105" s="293"/>
      <c r="L105" s="293"/>
      <c r="M105" s="293"/>
      <c r="N105" s="293"/>
      <c r="O105" s="293"/>
      <c r="P105" s="293"/>
      <c r="Q105" s="293"/>
      <c r="R105" s="291"/>
    </row>
    <row r="106" spans="1:21">
      <c r="A106" s="262" t="str">
        <f>B105&amp;" "&amp;B106</f>
        <v>SL-1 KWH Sales</v>
      </c>
      <c r="B106" s="263" t="s">
        <v>560</v>
      </c>
      <c r="C106" s="293">
        <f>VLOOKUP($B105,'KWH FCST'!$A$12:$M$39,C$10,FALSE)</f>
        <v>48174083</v>
      </c>
      <c r="D106" s="293">
        <f>VLOOKUP($B105,'KWH FCST'!$A$12:$M$39,D$10,FALSE)</f>
        <v>44675133</v>
      </c>
      <c r="E106" s="293">
        <f>VLOOKUP($B105,'KWH FCST'!$A$12:$M$39,E$10,FALSE)</f>
        <v>44932085</v>
      </c>
      <c r="F106" s="293">
        <f>VLOOKUP($B105,'KWH FCST'!$A$12:$M$39,F$10,FALSE)</f>
        <v>46308634</v>
      </c>
      <c r="G106" s="293">
        <f>VLOOKUP($B105,'KWH FCST'!$A$12:$M$39,G$10,FALSE)</f>
        <v>46167749</v>
      </c>
      <c r="H106" s="293">
        <f>VLOOKUP($B105,'KWH FCST'!$A$12:$M$39,H$10,FALSE)</f>
        <v>43695955</v>
      </c>
      <c r="I106" s="293">
        <f>VLOOKUP($B105,'KWH FCST'!$A$12:$M$39,I$10,FALSE)</f>
        <v>45197734</v>
      </c>
      <c r="J106" s="293">
        <f>VLOOKUP($B105,'KWH FCST'!$A$12:$M$39,J$10,FALSE)</f>
        <v>51483554</v>
      </c>
      <c r="K106" s="293">
        <f>VLOOKUP($B105,'KWH FCST'!$A$12:$M$39,K$10,FALSE)</f>
        <v>45694635</v>
      </c>
      <c r="L106" s="293">
        <f>VLOOKUP($B105,'KWH FCST'!$A$12:$M$39,L$10,FALSE)</f>
        <v>43097778</v>
      </c>
      <c r="M106" s="293">
        <f>VLOOKUP($B105,'KWH FCST'!$A$12:$M$39,M$10,FALSE)</f>
        <v>42650157</v>
      </c>
      <c r="N106" s="293">
        <f>VLOOKUP($B105,'KWH FCST'!$A$12:$M$39,N$10,FALSE)</f>
        <v>48984218</v>
      </c>
      <c r="O106" s="293">
        <f>SUM(C106:N106)</f>
        <v>551061715</v>
      </c>
      <c r="P106" s="293"/>
      <c r="Q106" s="293"/>
      <c r="R106" s="291"/>
      <c r="T106" s="264">
        <f>VLOOKUP(B105,'Sales Forecast'!$B$7:$AO$23,38,FALSE)</f>
        <v>551061715</v>
      </c>
      <c r="U106" s="264">
        <f>+O106-T106</f>
        <v>0</v>
      </c>
    </row>
    <row r="107" spans="1:21">
      <c r="A107" s="262" t="str">
        <f>B105&amp;" "&amp;B107</f>
        <v>SL-1 NCP</v>
      </c>
      <c r="B107" s="263" t="s">
        <v>133</v>
      </c>
      <c r="C107" s="293">
        <f>VLOOKUP($B105,'NCP FCST'!$A$12:$M$39,C$10,FALSE)</f>
        <v>117258.44179489276</v>
      </c>
      <c r="D107" s="293">
        <f>VLOOKUP($B105,'NCP FCST'!$A$12:$M$39,D$10,FALSE)</f>
        <v>121087.35989956354</v>
      </c>
      <c r="E107" s="293">
        <f>VLOOKUP($B105,'NCP FCST'!$A$12:$M$39,E$10,FALSE)</f>
        <v>120986.81943023317</v>
      </c>
      <c r="F107" s="293">
        <f>VLOOKUP($B105,'NCP FCST'!$A$12:$M$39,F$10,FALSE)</f>
        <v>137430.65645773979</v>
      </c>
      <c r="G107" s="293">
        <f>VLOOKUP($B105,'NCP FCST'!$A$12:$M$39,G$10,FALSE)</f>
        <v>140371.19456025219</v>
      </c>
      <c r="H107" s="293">
        <f>VLOOKUP($B105,'NCP FCST'!$A$12:$M$39,H$10,FALSE)</f>
        <v>141323.04522756088</v>
      </c>
      <c r="I107" s="293">
        <f>VLOOKUP($B105,'NCP FCST'!$A$12:$M$39,I$10,FALSE)</f>
        <v>139590.17112389309</v>
      </c>
      <c r="J107" s="293">
        <f>VLOOKUP($B105,'NCP FCST'!$A$12:$M$39,J$10,FALSE)</f>
        <v>151418.65485517989</v>
      </c>
      <c r="K107" s="293">
        <f>VLOOKUP($B105,'NCP FCST'!$A$12:$M$39,K$10,FALSE)</f>
        <v>130308.88542878653</v>
      </c>
      <c r="L107" s="293">
        <f>VLOOKUP($B105,'NCP FCST'!$A$12:$M$39,L$10,FALSE)</f>
        <v>111677.50331162896</v>
      </c>
      <c r="M107" s="293">
        <f>VLOOKUP($B105,'NCP FCST'!$A$12:$M$39,M$10,FALSE)</f>
        <v>108590.88756492516</v>
      </c>
      <c r="N107" s="293">
        <f>VLOOKUP($B105,'NCP FCST'!$A$12:$M$39,N$10,FALSE)</f>
        <v>117794.01721404825</v>
      </c>
      <c r="O107" s="293"/>
      <c r="P107" s="293">
        <f>MAX(C107:N107)</f>
        <v>151418.65485517989</v>
      </c>
      <c r="Q107" s="293"/>
      <c r="R107" s="291"/>
      <c r="T107" s="264">
        <f>+'NCP FCST'!O$25</f>
        <v>151418.65485517989</v>
      </c>
      <c r="U107" s="264">
        <f>P107-T107</f>
        <v>0</v>
      </c>
    </row>
    <row r="108" spans="1:21">
      <c r="A108" s="262" t="str">
        <f>B105&amp;" "&amp;B108</f>
        <v>SL-1 GNCP</v>
      </c>
      <c r="B108" s="263" t="s">
        <v>342</v>
      </c>
      <c r="C108" s="293">
        <f>VLOOKUP($B105,'GNCP FCST'!$A$12:$M$39,C$10,FALSE)</f>
        <v>117258.44179489276</v>
      </c>
      <c r="D108" s="293">
        <f>VLOOKUP($B105,'GNCP FCST'!$A$12:$M$39,D$10,FALSE)</f>
        <v>121087.35989956354</v>
      </c>
      <c r="E108" s="293">
        <f>VLOOKUP($B105,'GNCP FCST'!$A$12:$M$39,E$10,FALSE)</f>
        <v>120986.81943023317</v>
      </c>
      <c r="F108" s="293">
        <f>VLOOKUP($B105,'GNCP FCST'!$A$12:$M$39,F$10,FALSE)</f>
        <v>137430.65645773979</v>
      </c>
      <c r="G108" s="293">
        <f>VLOOKUP($B105,'GNCP FCST'!$A$12:$M$39,G$10,FALSE)</f>
        <v>140371.19456025219</v>
      </c>
      <c r="H108" s="293">
        <f>VLOOKUP($B105,'GNCP FCST'!$A$12:$M$39,H$10,FALSE)</f>
        <v>141323.04522756088</v>
      </c>
      <c r="I108" s="293">
        <f>VLOOKUP($B105,'GNCP FCST'!$A$12:$M$39,I$10,FALSE)</f>
        <v>139590.17112389309</v>
      </c>
      <c r="J108" s="293">
        <f>VLOOKUP($B105,'GNCP FCST'!$A$12:$M$39,J$10,FALSE)</f>
        <v>151418.65485517989</v>
      </c>
      <c r="K108" s="293">
        <f>VLOOKUP($B105,'GNCP FCST'!$A$12:$M$39,K$10,FALSE)</f>
        <v>130308.88542878653</v>
      </c>
      <c r="L108" s="293">
        <f>VLOOKUP($B105,'GNCP FCST'!$A$12:$M$39,L$10,FALSE)</f>
        <v>111677.50331162896</v>
      </c>
      <c r="M108" s="293">
        <f>VLOOKUP($B105,'GNCP FCST'!$A$12:$M$39,M$10,FALSE)</f>
        <v>108590.88756492516</v>
      </c>
      <c r="N108" s="293">
        <f>VLOOKUP($B105,'GNCP FCST'!$A$12:$M$39,N$10,FALSE)</f>
        <v>117794.01721404825</v>
      </c>
      <c r="O108" s="293"/>
      <c r="P108" s="262"/>
      <c r="Q108" s="293">
        <f>MAX(C108:N108)</f>
        <v>151418.65485517989</v>
      </c>
      <c r="R108" s="291"/>
      <c r="T108" s="264">
        <f>+'GNCP FCST'!O$25</f>
        <v>151418.65485517989</v>
      </c>
      <c r="U108" s="264">
        <f>+Q108-T108</f>
        <v>0</v>
      </c>
    </row>
    <row r="109" spans="1:21">
      <c r="A109" s="262" t="str">
        <f>B105&amp;" "&amp;B109</f>
        <v>SL-1 CP</v>
      </c>
      <c r="B109" s="263" t="s">
        <v>148</v>
      </c>
      <c r="C109" s="293">
        <f>VLOOKUP($B105,'CP FCST'!$A$12:$M$39,C$10,FALSE)</f>
        <v>19431.640225418574</v>
      </c>
      <c r="D109" s="293">
        <f>VLOOKUP($B105,'CP FCST'!$A$12:$M$39,D$10,FALSE)</f>
        <v>0</v>
      </c>
      <c r="E109" s="293">
        <f>VLOOKUP($B105,'CP FCST'!$A$12:$M$39,E$10,FALSE)</f>
        <v>0</v>
      </c>
      <c r="F109" s="293">
        <f>VLOOKUP($B105,'CP FCST'!$A$12:$M$39,F$10,FALSE)</f>
        <v>0</v>
      </c>
      <c r="G109" s="293">
        <f>VLOOKUP($B105,'CP FCST'!$A$12:$M$39,G$10,FALSE)</f>
        <v>0</v>
      </c>
      <c r="H109" s="293">
        <f>VLOOKUP($B105,'CP FCST'!$A$12:$M$39,H$10,FALSE)</f>
        <v>0</v>
      </c>
      <c r="I109" s="293">
        <f>VLOOKUP($B105,'CP FCST'!$A$12:$M$39,I$10,FALSE)</f>
        <v>0</v>
      </c>
      <c r="J109" s="293">
        <f>VLOOKUP($B105,'CP FCST'!$A$12:$M$39,J$10,FALSE)</f>
        <v>0</v>
      </c>
      <c r="K109" s="293">
        <f>VLOOKUP($B105,'CP FCST'!$A$12:$M$39,K$10,FALSE)</f>
        <v>0</v>
      </c>
      <c r="L109" s="293">
        <f>VLOOKUP($B105,'CP FCST'!$A$12:$M$39,L$10,FALSE)</f>
        <v>0</v>
      </c>
      <c r="M109" s="293">
        <f>VLOOKUP($B105,'CP FCST'!$A$12:$M$39,M$10,FALSE)</f>
        <v>108590.88756492516</v>
      </c>
      <c r="N109" s="293">
        <f>VLOOKUP($B105,'CP FCST'!$A$12:$M$39,N$10,FALSE)</f>
        <v>117794.01721404825</v>
      </c>
      <c r="O109" s="293"/>
      <c r="P109" s="293"/>
      <c r="Q109" s="293"/>
      <c r="R109" s="264">
        <f>AVERAGE(C109:N109)</f>
        <v>20484.712083699331</v>
      </c>
      <c r="T109" s="264">
        <f>+'CP FCST'!O$25</f>
        <v>20484.712083699331</v>
      </c>
      <c r="U109" s="264">
        <f>R109-T109</f>
        <v>0</v>
      </c>
    </row>
    <row r="110" spans="1:21">
      <c r="B110" s="263" t="s">
        <v>567</v>
      </c>
      <c r="C110" s="294" t="str">
        <f t="shared" ref="C110:N110" si="13">IF(C109&gt;C108,"ERROR",IF(C108&gt;C107,"ERROR","OK"))</f>
        <v>OK</v>
      </c>
      <c r="D110" s="294" t="str">
        <f t="shared" si="13"/>
        <v>OK</v>
      </c>
      <c r="E110" s="294" t="str">
        <f t="shared" si="13"/>
        <v>OK</v>
      </c>
      <c r="F110" s="294" t="str">
        <f t="shared" si="13"/>
        <v>OK</v>
      </c>
      <c r="G110" s="294" t="str">
        <f t="shared" si="13"/>
        <v>OK</v>
      </c>
      <c r="H110" s="294" t="str">
        <f t="shared" si="13"/>
        <v>OK</v>
      </c>
      <c r="I110" s="294" t="str">
        <f t="shared" si="13"/>
        <v>OK</v>
      </c>
      <c r="J110" s="294" t="str">
        <f t="shared" si="13"/>
        <v>OK</v>
      </c>
      <c r="K110" s="294" t="str">
        <f t="shared" si="13"/>
        <v>OK</v>
      </c>
      <c r="L110" s="294" t="str">
        <f t="shared" si="13"/>
        <v>OK</v>
      </c>
      <c r="M110" s="294" t="str">
        <f t="shared" si="13"/>
        <v>OK</v>
      </c>
      <c r="N110" s="294" t="str">
        <f t="shared" si="13"/>
        <v>OK</v>
      </c>
      <c r="O110" s="293"/>
      <c r="P110" s="293"/>
      <c r="Q110" s="293"/>
      <c r="R110" s="264"/>
    </row>
    <row r="111" spans="1:21">
      <c r="B111" s="268"/>
      <c r="C111" s="293"/>
      <c r="D111" s="293"/>
      <c r="E111" s="293"/>
      <c r="F111" s="293"/>
      <c r="G111" s="293"/>
      <c r="H111" s="293"/>
      <c r="I111" s="293"/>
      <c r="J111" s="293"/>
      <c r="K111" s="293"/>
      <c r="L111" s="293"/>
      <c r="M111" s="293"/>
      <c r="N111" s="293"/>
      <c r="O111" s="293"/>
      <c r="P111" s="293"/>
      <c r="Q111" s="293"/>
      <c r="R111" s="291"/>
    </row>
    <row r="112" spans="1:21">
      <c r="B112" s="261" t="s">
        <v>55</v>
      </c>
      <c r="C112" s="293"/>
      <c r="D112" s="293"/>
      <c r="E112" s="293"/>
      <c r="F112" s="293"/>
      <c r="G112" s="293"/>
      <c r="H112" s="293"/>
      <c r="I112" s="293"/>
      <c r="J112" s="293"/>
      <c r="K112" s="293"/>
      <c r="L112" s="293"/>
      <c r="M112" s="293"/>
      <c r="N112" s="293"/>
      <c r="O112" s="293"/>
      <c r="P112" s="293"/>
      <c r="Q112" s="293"/>
      <c r="R112" s="291"/>
    </row>
    <row r="113" spans="1:21">
      <c r="A113" s="262" t="str">
        <f>B112&amp;" "&amp;B113</f>
        <v>SL-2 KWH Sales</v>
      </c>
      <c r="B113" s="263" t="s">
        <v>560</v>
      </c>
      <c r="C113" s="293">
        <f>VLOOKUP($B112,'KWH FCST'!$A$12:$M$39,C$10,FALSE)</f>
        <v>2639277</v>
      </c>
      <c r="D113" s="293">
        <f>VLOOKUP($B112,'KWH FCST'!$A$12:$M$39,D$10,FALSE)</f>
        <v>2645291</v>
      </c>
      <c r="E113" s="293">
        <f>VLOOKUP($B112,'KWH FCST'!$A$12:$M$39,E$10,FALSE)</f>
        <v>2653067</v>
      </c>
      <c r="F113" s="293">
        <f>VLOOKUP($B112,'KWH FCST'!$A$12:$M$39,F$10,FALSE)</f>
        <v>2656076</v>
      </c>
      <c r="G113" s="293">
        <f>VLOOKUP($B112,'KWH FCST'!$A$12:$M$39,G$10,FALSE)</f>
        <v>2664746</v>
      </c>
      <c r="H113" s="293">
        <f>VLOOKUP($B112,'KWH FCST'!$A$12:$M$39,H$10,FALSE)</f>
        <v>2672542</v>
      </c>
      <c r="I113" s="293">
        <f>VLOOKUP($B112,'KWH FCST'!$A$12:$M$39,I$10,FALSE)</f>
        <v>2675556</v>
      </c>
      <c r="J113" s="293">
        <f>VLOOKUP($B112,'KWH FCST'!$A$12:$M$39,J$10,FALSE)</f>
        <v>2681584</v>
      </c>
      <c r="K113" s="293">
        <f>VLOOKUP($B112,'KWH FCST'!$A$12:$M$39,K$10,FALSE)</f>
        <v>2682818</v>
      </c>
      <c r="L113" s="293">
        <f>VLOOKUP($B112,'KWH FCST'!$A$12:$M$39,L$10,FALSE)</f>
        <v>2690626</v>
      </c>
      <c r="M113" s="293">
        <f>VLOOKUP($B112,'KWH FCST'!$A$12:$M$39,M$10,FALSE)</f>
        <v>2697548</v>
      </c>
      <c r="N113" s="293">
        <f>VLOOKUP($B112,'KWH FCST'!$A$12:$M$39,N$10,FALSE)</f>
        <v>2698773</v>
      </c>
      <c r="O113" s="293">
        <f>SUM(C113:N113)</f>
        <v>32057904</v>
      </c>
      <c r="P113" s="293"/>
      <c r="Q113" s="293"/>
      <c r="R113" s="291"/>
      <c r="T113" s="264">
        <f>VLOOKUP(B112,'Sales Forecast'!$B$7:$AO$23,38,FALSE)</f>
        <v>32057904</v>
      </c>
      <c r="U113" s="264">
        <f>+O113-T113</f>
        <v>0</v>
      </c>
    </row>
    <row r="114" spans="1:21">
      <c r="A114" s="262" t="str">
        <f>B112&amp;" "&amp;B114</f>
        <v>SL-2 NCP</v>
      </c>
      <c r="B114" s="263" t="s">
        <v>133</v>
      </c>
      <c r="C114" s="293">
        <f>VLOOKUP($B112,'NCP FCST'!$A$12:$M$39,C$10,FALSE)</f>
        <v>3547.4153225806454</v>
      </c>
      <c r="D114" s="293">
        <f>VLOOKUP($B112,'NCP FCST'!$A$12:$M$39,D$10,FALSE)</f>
        <v>3800.7054597701149</v>
      </c>
      <c r="E114" s="293">
        <f>VLOOKUP($B112,'NCP FCST'!$A$12:$M$39,E$10,FALSE)</f>
        <v>3565.9502688172042</v>
      </c>
      <c r="F114" s="293">
        <f>VLOOKUP($B112,'NCP FCST'!$A$12:$M$39,F$10,FALSE)</f>
        <v>3688.9944444444445</v>
      </c>
      <c r="G114" s="293">
        <f>VLOOKUP($B112,'NCP FCST'!$A$12:$M$39,G$10,FALSE)</f>
        <v>3581.6478494623657</v>
      </c>
      <c r="H114" s="293">
        <f>VLOOKUP($B112,'NCP FCST'!$A$12:$M$39,H$10,FALSE)</f>
        <v>3711.8638888888891</v>
      </c>
      <c r="I114" s="293">
        <f>VLOOKUP($B112,'NCP FCST'!$A$12:$M$39,I$10,FALSE)</f>
        <v>3596.1774193548385</v>
      </c>
      <c r="J114" s="293">
        <f>VLOOKUP($B112,'NCP FCST'!$A$12:$M$39,J$10,FALSE)</f>
        <v>3604.2795698924733</v>
      </c>
      <c r="K114" s="293">
        <f>VLOOKUP($B112,'NCP FCST'!$A$12:$M$39,K$10,FALSE)</f>
        <v>3726.1361111111109</v>
      </c>
      <c r="L114" s="293">
        <f>VLOOKUP($B112,'NCP FCST'!$A$12:$M$39,L$10,FALSE)</f>
        <v>3616.4327956989246</v>
      </c>
      <c r="M114" s="293">
        <f>VLOOKUP($B112,'NCP FCST'!$A$12:$M$39,M$10,FALSE)</f>
        <v>3751.8470302868459</v>
      </c>
      <c r="N114" s="293">
        <f>VLOOKUP($B112,'NCP FCST'!$A$12:$M$39,N$10,FALSE)</f>
        <v>3627.3830645161293</v>
      </c>
      <c r="O114" s="293"/>
      <c r="P114" s="293">
        <f>MAX(C114:N114)</f>
        <v>3800.7054597701149</v>
      </c>
      <c r="Q114" s="293"/>
      <c r="R114" s="291"/>
      <c r="T114" s="264">
        <f>+'NCP FCST'!O$26</f>
        <v>3800.7054597701149</v>
      </c>
      <c r="U114" s="264">
        <f>P114-T114</f>
        <v>0</v>
      </c>
    </row>
    <row r="115" spans="1:21">
      <c r="A115" s="262" t="str">
        <f>B112&amp;" "&amp;B115</f>
        <v>SL-2 GNCP</v>
      </c>
      <c r="B115" s="263" t="s">
        <v>342</v>
      </c>
      <c r="C115" s="293">
        <f>VLOOKUP($B112,'GNCP FCST'!$A$12:$M$39,C$10,FALSE)</f>
        <v>3547.4153225806454</v>
      </c>
      <c r="D115" s="293">
        <f>VLOOKUP($B112,'GNCP FCST'!$A$12:$M$39,D$10,FALSE)</f>
        <v>3800.7054597701149</v>
      </c>
      <c r="E115" s="293">
        <f>VLOOKUP($B112,'GNCP FCST'!$A$12:$M$39,E$10,FALSE)</f>
        <v>3565.9502688172042</v>
      </c>
      <c r="F115" s="293">
        <f>VLOOKUP($B112,'GNCP FCST'!$A$12:$M$39,F$10,FALSE)</f>
        <v>3688.9944444444445</v>
      </c>
      <c r="G115" s="293">
        <f>VLOOKUP($B112,'GNCP FCST'!$A$12:$M$39,G$10,FALSE)</f>
        <v>3581.6478494623657</v>
      </c>
      <c r="H115" s="293">
        <f>VLOOKUP($B112,'GNCP FCST'!$A$12:$M$39,H$10,FALSE)</f>
        <v>3711.8638888888891</v>
      </c>
      <c r="I115" s="293">
        <f>VLOOKUP($B112,'GNCP FCST'!$A$12:$M$39,I$10,FALSE)</f>
        <v>3596.1774193548385</v>
      </c>
      <c r="J115" s="293">
        <f>VLOOKUP($B112,'GNCP FCST'!$A$12:$M$39,J$10,FALSE)</f>
        <v>3604.2795698924733</v>
      </c>
      <c r="K115" s="293">
        <f>VLOOKUP($B112,'GNCP FCST'!$A$12:$M$39,K$10,FALSE)</f>
        <v>3726.1361111111109</v>
      </c>
      <c r="L115" s="293">
        <f>VLOOKUP($B112,'GNCP FCST'!$A$12:$M$39,L$10,FALSE)</f>
        <v>3616.4327956989246</v>
      </c>
      <c r="M115" s="293">
        <f>VLOOKUP($B112,'GNCP FCST'!$A$12:$M$39,M$10,FALSE)</f>
        <v>3751.8470302868459</v>
      </c>
      <c r="N115" s="293">
        <f>VLOOKUP($B112,'GNCP FCST'!$A$12:$M$39,N$10,FALSE)</f>
        <v>3627.3830645161293</v>
      </c>
      <c r="O115" s="293"/>
      <c r="P115" s="262"/>
      <c r="Q115" s="293">
        <f>MAX(C115:N115)</f>
        <v>3800.7054597701149</v>
      </c>
      <c r="R115" s="291"/>
      <c r="T115" s="264">
        <f>+'GNCP FCST'!O$26</f>
        <v>3800.7054597701149</v>
      </c>
      <c r="U115" s="264">
        <f>+Q115-T115</f>
        <v>0</v>
      </c>
    </row>
    <row r="116" spans="1:21">
      <c r="A116" s="262" t="str">
        <f>B112&amp;" "&amp;B116</f>
        <v>SL-2 CP</v>
      </c>
      <c r="B116" s="263" t="s">
        <v>148</v>
      </c>
      <c r="C116" s="293">
        <f>VLOOKUP($B112,'CP FCST'!$A$12:$M$39,C$10,FALSE)</f>
        <v>3547.4153225806454</v>
      </c>
      <c r="D116" s="293">
        <f>VLOOKUP($B112,'CP FCST'!$A$12:$M$39,D$10,FALSE)</f>
        <v>3800.7054597701149</v>
      </c>
      <c r="E116" s="293">
        <f>VLOOKUP($B112,'CP FCST'!$A$12:$M$39,E$10,FALSE)</f>
        <v>3565.9502688172042</v>
      </c>
      <c r="F116" s="293">
        <f>VLOOKUP($B112,'CP FCST'!$A$12:$M$39,F$10,FALSE)</f>
        <v>3688.9944444444445</v>
      </c>
      <c r="G116" s="293">
        <f>VLOOKUP($B112,'CP FCST'!$A$12:$M$39,G$10,FALSE)</f>
        <v>3581.6478494623657</v>
      </c>
      <c r="H116" s="293">
        <f>VLOOKUP($B112,'CP FCST'!$A$12:$M$39,H$10,FALSE)</f>
        <v>3711.8638888888891</v>
      </c>
      <c r="I116" s="293">
        <f>VLOOKUP($B112,'CP FCST'!$A$12:$M$39,I$10,FALSE)</f>
        <v>3596.1774193548385</v>
      </c>
      <c r="J116" s="293">
        <f>VLOOKUP($B112,'CP FCST'!$A$12:$M$39,J$10,FALSE)</f>
        <v>3604.2795698924733</v>
      </c>
      <c r="K116" s="293">
        <f>VLOOKUP($B112,'CP FCST'!$A$12:$M$39,K$10,FALSE)</f>
        <v>3726.1361111111109</v>
      </c>
      <c r="L116" s="293">
        <f>VLOOKUP($B112,'CP FCST'!$A$12:$M$39,L$10,FALSE)</f>
        <v>3616.4327956989246</v>
      </c>
      <c r="M116" s="293">
        <f>VLOOKUP($B112,'CP FCST'!$A$12:$M$39,M$10,FALSE)</f>
        <v>3751.8470302868459</v>
      </c>
      <c r="N116" s="293">
        <f>VLOOKUP($B112,'CP FCST'!$A$12:$M$39,N$10,FALSE)</f>
        <v>3627.3830645161293</v>
      </c>
      <c r="O116" s="293"/>
      <c r="P116" s="293"/>
      <c r="Q116" s="293"/>
      <c r="R116" s="264">
        <f>AVERAGE(C116:N116)</f>
        <v>3651.5694354019984</v>
      </c>
      <c r="T116" s="264">
        <f>+'CP FCST'!O$26</f>
        <v>3651.5694354019984</v>
      </c>
      <c r="U116" s="264">
        <f>R116-T116</f>
        <v>0</v>
      </c>
    </row>
    <row r="117" spans="1:21">
      <c r="B117" s="263" t="s">
        <v>567</v>
      </c>
      <c r="C117" s="294" t="str">
        <f t="shared" ref="C117:N117" si="14">IF(C116&gt;C115,"ERROR",IF(C115&gt;C114,"ERROR","OK"))</f>
        <v>OK</v>
      </c>
      <c r="D117" s="294" t="str">
        <f t="shared" si="14"/>
        <v>OK</v>
      </c>
      <c r="E117" s="294" t="str">
        <f t="shared" si="14"/>
        <v>OK</v>
      </c>
      <c r="F117" s="294" t="str">
        <f t="shared" si="14"/>
        <v>OK</v>
      </c>
      <c r="G117" s="294" t="str">
        <f t="shared" si="14"/>
        <v>OK</v>
      </c>
      <c r="H117" s="294" t="str">
        <f t="shared" si="14"/>
        <v>OK</v>
      </c>
      <c r="I117" s="294" t="str">
        <f t="shared" si="14"/>
        <v>OK</v>
      </c>
      <c r="J117" s="294" t="str">
        <f t="shared" si="14"/>
        <v>OK</v>
      </c>
      <c r="K117" s="294" t="str">
        <f t="shared" si="14"/>
        <v>OK</v>
      </c>
      <c r="L117" s="294" t="str">
        <f t="shared" si="14"/>
        <v>OK</v>
      </c>
      <c r="M117" s="294" t="str">
        <f t="shared" si="14"/>
        <v>OK</v>
      </c>
      <c r="N117" s="294" t="str">
        <f t="shared" si="14"/>
        <v>OK</v>
      </c>
      <c r="O117" s="293"/>
      <c r="P117" s="293"/>
      <c r="Q117" s="293"/>
      <c r="R117" s="264"/>
    </row>
    <row r="118" spans="1:21">
      <c r="B118" s="268"/>
      <c r="C118" s="293"/>
      <c r="D118" s="293"/>
      <c r="E118" s="293"/>
      <c r="F118" s="293"/>
      <c r="G118" s="293"/>
      <c r="H118" s="293"/>
      <c r="I118" s="293"/>
      <c r="J118" s="293"/>
      <c r="K118" s="293"/>
      <c r="L118" s="293"/>
      <c r="M118" s="293"/>
      <c r="N118" s="293"/>
      <c r="O118" s="293"/>
      <c r="P118" s="293"/>
      <c r="Q118" s="293"/>
      <c r="R118" s="291"/>
    </row>
    <row r="119" spans="1:21">
      <c r="B119" s="261" t="s">
        <v>87</v>
      </c>
      <c r="C119" s="293"/>
      <c r="D119" s="293"/>
      <c r="E119" s="293"/>
      <c r="F119" s="293"/>
      <c r="G119" s="293"/>
      <c r="H119" s="293"/>
      <c r="I119" s="293"/>
      <c r="J119" s="293"/>
      <c r="K119" s="293"/>
      <c r="L119" s="293"/>
      <c r="M119" s="293"/>
      <c r="N119" s="293"/>
      <c r="O119" s="293"/>
      <c r="P119" s="293"/>
      <c r="Q119" s="293"/>
      <c r="R119" s="291"/>
    </row>
    <row r="120" spans="1:21">
      <c r="A120" s="262" t="str">
        <f>B119&amp;" "&amp;B120</f>
        <v>SST-D KWH Sales</v>
      </c>
      <c r="B120" s="263" t="s">
        <v>560</v>
      </c>
      <c r="C120" s="293">
        <f>VLOOKUP($B119,'KWH FCST'!$A$12:$M$39,C$10,FALSE)</f>
        <v>602856</v>
      </c>
      <c r="D120" s="293">
        <f>VLOOKUP($B119,'KWH FCST'!$A$12:$M$39,D$10,FALSE)</f>
        <v>685784</v>
      </c>
      <c r="E120" s="293">
        <f>VLOOKUP($B119,'KWH FCST'!$A$12:$M$39,E$10,FALSE)</f>
        <v>666585</v>
      </c>
      <c r="F120" s="293">
        <f>VLOOKUP($B119,'KWH FCST'!$A$12:$M$39,F$10,FALSE)</f>
        <v>1230699</v>
      </c>
      <c r="G120" s="293">
        <f>VLOOKUP($B119,'KWH FCST'!$A$12:$M$39,G$10,FALSE)</f>
        <v>1462083</v>
      </c>
      <c r="H120" s="293">
        <f>VLOOKUP($B119,'KWH FCST'!$A$12:$M$39,H$10,FALSE)</f>
        <v>1187857</v>
      </c>
      <c r="I120" s="293">
        <f>VLOOKUP($B119,'KWH FCST'!$A$12:$M$39,I$10,FALSE)</f>
        <v>1087713</v>
      </c>
      <c r="J120" s="293">
        <f>VLOOKUP($B119,'KWH FCST'!$A$12:$M$39,J$10,FALSE)</f>
        <v>1181803</v>
      </c>
      <c r="K120" s="293">
        <f>VLOOKUP($B119,'KWH FCST'!$A$12:$M$39,K$10,FALSE)</f>
        <v>1205075</v>
      </c>
      <c r="L120" s="293">
        <f>VLOOKUP($B119,'KWH FCST'!$A$12:$M$39,L$10,FALSE)</f>
        <v>1239312</v>
      </c>
      <c r="M120" s="293">
        <f>VLOOKUP($B119,'KWH FCST'!$A$12:$M$39,M$10,FALSE)</f>
        <v>799615</v>
      </c>
      <c r="N120" s="293">
        <f>VLOOKUP($B119,'KWH FCST'!$A$12:$M$39,N$10,FALSE)</f>
        <v>507544</v>
      </c>
      <c r="O120" s="293">
        <f>SUM(C120:N120)</f>
        <v>11856926</v>
      </c>
      <c r="P120" s="293"/>
      <c r="Q120" s="293"/>
      <c r="R120" s="291"/>
      <c r="T120" s="264">
        <f>VLOOKUP(B119,'Sales Forecast'!$B$7:$AO$23,38,FALSE)</f>
        <v>11856926</v>
      </c>
      <c r="U120" s="264">
        <f>+O120-T120</f>
        <v>0</v>
      </c>
    </row>
    <row r="121" spans="1:21">
      <c r="A121" s="262" t="str">
        <f>B119&amp;" "&amp;B121</f>
        <v>SST-D NCP</v>
      </c>
      <c r="B121" s="263" t="s">
        <v>133</v>
      </c>
      <c r="C121" s="293">
        <f>VLOOKUP($B119,'NCP FCST'!$A$12:$M$39,C$10,FALSE)</f>
        <v>3939.823286453704</v>
      </c>
      <c r="D121" s="293">
        <f>VLOOKUP($B119,'NCP FCST'!$A$12:$M$39,D$10,FALSE)</f>
        <v>5078.9785519611323</v>
      </c>
      <c r="E121" s="293">
        <f>VLOOKUP($B119,'NCP FCST'!$A$12:$M$39,E$10,FALSE)</f>
        <v>2015.3278412952566</v>
      </c>
      <c r="F121" s="293">
        <f>VLOOKUP($B119,'NCP FCST'!$A$12:$M$39,F$10,FALSE)</f>
        <v>4189.4709967320259</v>
      </c>
      <c r="G121" s="293">
        <f>VLOOKUP($B119,'NCP FCST'!$A$12:$M$39,G$10,FALSE)</f>
        <v>4274.886496803666</v>
      </c>
      <c r="H121" s="293">
        <f>VLOOKUP($B119,'NCP FCST'!$A$12:$M$39,H$10,FALSE)</f>
        <v>3965.550970808963</v>
      </c>
      <c r="I121" s="293">
        <f>VLOOKUP($B119,'NCP FCST'!$A$12:$M$39,I$10,FALSE)</f>
        <v>3650.6904579066354</v>
      </c>
      <c r="J121" s="293">
        <f>VLOOKUP($B119,'NCP FCST'!$A$12:$M$39,J$10,FALSE)</f>
        <v>3959.892535665078</v>
      </c>
      <c r="K121" s="293">
        <f>VLOOKUP($B119,'NCP FCST'!$A$12:$M$39,K$10,FALSE)</f>
        <v>4112.99625928353</v>
      </c>
      <c r="L121" s="293">
        <f>VLOOKUP($B119,'NCP FCST'!$A$12:$M$39,L$10,FALSE)</f>
        <v>7318.7255513351092</v>
      </c>
      <c r="M121" s="293">
        <f>VLOOKUP($B119,'NCP FCST'!$A$12:$M$39,M$10,FALSE)</f>
        <v>9188.4422687994102</v>
      </c>
      <c r="N121" s="293">
        <f>VLOOKUP($B119,'NCP FCST'!$A$12:$M$39,N$10,FALSE)</f>
        <v>2726.9132406352755</v>
      </c>
      <c r="O121" s="293"/>
      <c r="P121" s="293">
        <f>MAX(C121:N121)</f>
        <v>9188.4422687994102</v>
      </c>
      <c r="Q121" s="293"/>
      <c r="R121" s="291"/>
      <c r="T121" s="264">
        <f>+'NCP FCST'!O$27</f>
        <v>9188.4422687994102</v>
      </c>
      <c r="U121" s="264">
        <f>P121-T121</f>
        <v>0</v>
      </c>
    </row>
    <row r="122" spans="1:21">
      <c r="A122" s="262" t="str">
        <f>B119&amp;" "&amp;B122</f>
        <v>SST-D GNCP</v>
      </c>
      <c r="B122" s="263" t="s">
        <v>342</v>
      </c>
      <c r="C122" s="293">
        <f>VLOOKUP($B119,'GNCP FCST'!$A$12:$M$39,C$10,FALSE)</f>
        <v>3089.959282753191</v>
      </c>
      <c r="D122" s="293">
        <f>VLOOKUP($B119,'GNCP FCST'!$A$12:$M$39,D$10,FALSE)</f>
        <v>4533.6894436217472</v>
      </c>
      <c r="E122" s="293">
        <f>VLOOKUP($B119,'GNCP FCST'!$A$12:$M$39,E$10,FALSE)</f>
        <v>1581.735268602062</v>
      </c>
      <c r="F122" s="293">
        <f>VLOOKUP($B119,'GNCP FCST'!$A$12:$M$39,F$10,FALSE)</f>
        <v>3414.7382965971892</v>
      </c>
      <c r="G122" s="293">
        <f>VLOOKUP($B119,'GNCP FCST'!$A$12:$M$39,G$10,FALSE)</f>
        <v>3672.2909977213999</v>
      </c>
      <c r="H122" s="293">
        <f>VLOOKUP($B119,'GNCP FCST'!$A$12:$M$39,H$10,FALSE)</f>
        <v>3088.7444874355133</v>
      </c>
      <c r="I122" s="293">
        <f>VLOOKUP($B119,'GNCP FCST'!$A$12:$M$39,I$10,FALSE)</f>
        <v>2956.4809680681042</v>
      </c>
      <c r="J122" s="293">
        <f>VLOOKUP($B119,'GNCP FCST'!$A$12:$M$39,J$10,FALSE)</f>
        <v>3176.678006412475</v>
      </c>
      <c r="K122" s="293">
        <f>VLOOKUP($B119,'GNCP FCST'!$A$12:$M$39,K$10,FALSE)</f>
        <v>3531.0448898265354</v>
      </c>
      <c r="L122" s="293">
        <f>VLOOKUP($B119,'GNCP FCST'!$A$12:$M$39,L$10,FALSE)</f>
        <v>5104.9400413235398</v>
      </c>
      <c r="M122" s="293">
        <f>VLOOKUP($B119,'GNCP FCST'!$A$12:$M$39,M$10,FALSE)</f>
        <v>8128.1511750833542</v>
      </c>
      <c r="N122" s="293">
        <f>VLOOKUP($B119,'GNCP FCST'!$A$12:$M$39,N$10,FALSE)</f>
        <v>1976.0050083004483</v>
      </c>
      <c r="O122" s="293"/>
      <c r="P122" s="262"/>
      <c r="Q122" s="293">
        <f>MAX(C122:N122)</f>
        <v>8128.1511750833542</v>
      </c>
      <c r="R122" s="291"/>
      <c r="T122" s="264">
        <f>+'GNCP FCST'!O$27</f>
        <v>8128.1511750833542</v>
      </c>
      <c r="U122" s="264">
        <f>+Q122-T122</f>
        <v>0</v>
      </c>
    </row>
    <row r="123" spans="1:21">
      <c r="A123" s="262" t="str">
        <f>B119&amp;" "&amp;B123</f>
        <v>SST-D CP</v>
      </c>
      <c r="B123" s="263" t="s">
        <v>148</v>
      </c>
      <c r="C123" s="293">
        <f>VLOOKUP($B119,'CP FCST'!$A$12:$M$39,C$10,FALSE)</f>
        <v>1221.4818188743959</v>
      </c>
      <c r="D123" s="293">
        <f>VLOOKUP($B119,'CP FCST'!$A$12:$M$39,D$10,FALSE)</f>
        <v>4533.6894436217472</v>
      </c>
      <c r="E123" s="293">
        <f>VLOOKUP($B119,'CP FCST'!$A$12:$M$39,E$10,FALSE)</f>
        <v>724.54450277259195</v>
      </c>
      <c r="F123" s="293">
        <f>VLOOKUP($B119,'CP FCST'!$A$12:$M$39,F$10,FALSE)</f>
        <v>1845.0374194941171</v>
      </c>
      <c r="G123" s="293">
        <f>VLOOKUP($B119,'CP FCST'!$A$12:$M$39,G$10,FALSE)</f>
        <v>1755.9706819985511</v>
      </c>
      <c r="H123" s="293">
        <f>VLOOKUP($B119,'CP FCST'!$A$12:$M$39,H$10,FALSE)</f>
        <v>2115.9438102974077</v>
      </c>
      <c r="I123" s="293">
        <f>VLOOKUP($B119,'CP FCST'!$A$12:$M$39,I$10,FALSE)</f>
        <v>1977.0733484173425</v>
      </c>
      <c r="J123" s="293">
        <f>VLOOKUP($B119,'CP FCST'!$A$12:$M$39,J$10,FALSE)</f>
        <v>1438.7219000722648</v>
      </c>
      <c r="K123" s="293">
        <f>VLOOKUP($B119,'CP FCST'!$A$12:$M$39,K$10,FALSE)</f>
        <v>1013.6357060185186</v>
      </c>
      <c r="L123" s="293">
        <f>VLOOKUP($B119,'CP FCST'!$A$12:$M$39,L$10,FALSE)</f>
        <v>2387.1337567839942</v>
      </c>
      <c r="M123" s="293">
        <f>VLOOKUP($B119,'CP FCST'!$A$12:$M$39,M$10,FALSE)</f>
        <v>232.90661773272748</v>
      </c>
      <c r="N123" s="293">
        <f>VLOOKUP($B119,'CP FCST'!$A$12:$M$39,N$10,FALSE)</f>
        <v>568.97561430586723</v>
      </c>
      <c r="O123" s="293"/>
      <c r="P123" s="293"/>
      <c r="Q123" s="293"/>
      <c r="R123" s="264">
        <f>AVERAGE(C123:N123)</f>
        <v>1651.2595516991269</v>
      </c>
      <c r="T123" s="264">
        <f>+'CP FCST'!O$27</f>
        <v>1651.2595516991269</v>
      </c>
      <c r="U123" s="264">
        <f>R123-T123</f>
        <v>0</v>
      </c>
    </row>
    <row r="124" spans="1:21">
      <c r="B124" s="263" t="s">
        <v>567</v>
      </c>
      <c r="C124" s="294" t="str">
        <f t="shared" ref="C124:N124" si="15">IF(C123&gt;C122,"ERROR",IF(C122&gt;C121,"ERROR","OK"))</f>
        <v>OK</v>
      </c>
      <c r="D124" s="294" t="str">
        <f t="shared" si="15"/>
        <v>OK</v>
      </c>
      <c r="E124" s="294" t="str">
        <f t="shared" si="15"/>
        <v>OK</v>
      </c>
      <c r="F124" s="294" t="str">
        <f t="shared" si="15"/>
        <v>OK</v>
      </c>
      <c r="G124" s="294" t="str">
        <f t="shared" si="15"/>
        <v>OK</v>
      </c>
      <c r="H124" s="294" t="str">
        <f t="shared" si="15"/>
        <v>OK</v>
      </c>
      <c r="I124" s="294" t="str">
        <f t="shared" si="15"/>
        <v>OK</v>
      </c>
      <c r="J124" s="294" t="str">
        <f t="shared" si="15"/>
        <v>OK</v>
      </c>
      <c r="K124" s="294" t="str">
        <f t="shared" si="15"/>
        <v>OK</v>
      </c>
      <c r="L124" s="294" t="str">
        <f t="shared" si="15"/>
        <v>OK</v>
      </c>
      <c r="M124" s="294" t="str">
        <f t="shared" si="15"/>
        <v>OK</v>
      </c>
      <c r="N124" s="294" t="str">
        <f t="shared" si="15"/>
        <v>OK</v>
      </c>
      <c r="O124" s="293"/>
      <c r="P124" s="293"/>
      <c r="Q124" s="293"/>
      <c r="R124" s="264"/>
    </row>
    <row r="125" spans="1:21">
      <c r="B125" s="268"/>
      <c r="C125" s="293"/>
      <c r="D125" s="293"/>
      <c r="E125" s="293"/>
      <c r="F125" s="293"/>
      <c r="G125" s="293"/>
      <c r="H125" s="293"/>
      <c r="I125" s="293"/>
      <c r="J125" s="293"/>
      <c r="K125" s="293"/>
      <c r="L125" s="293"/>
      <c r="M125" s="293"/>
      <c r="N125" s="293"/>
      <c r="O125" s="293"/>
      <c r="P125" s="293"/>
      <c r="Q125" s="293"/>
      <c r="R125" s="291"/>
    </row>
    <row r="126" spans="1:21">
      <c r="B126" s="261" t="s">
        <v>88</v>
      </c>
      <c r="C126" s="293"/>
      <c r="D126" s="293"/>
      <c r="E126" s="293"/>
      <c r="F126" s="293"/>
      <c r="G126" s="293"/>
      <c r="H126" s="293"/>
      <c r="I126" s="293"/>
      <c r="J126" s="293"/>
      <c r="K126" s="293"/>
      <c r="L126" s="293"/>
      <c r="M126" s="293"/>
      <c r="N126" s="293"/>
      <c r="O126" s="293"/>
      <c r="P126" s="293"/>
      <c r="Q126" s="293"/>
      <c r="R126" s="291"/>
    </row>
    <row r="127" spans="1:21">
      <c r="A127" s="262" t="str">
        <f>B126&amp;" "&amp;B127</f>
        <v>SST-1T KWH Sales</v>
      </c>
      <c r="B127" s="263" t="s">
        <v>560</v>
      </c>
      <c r="C127" s="293">
        <f>VLOOKUP($B126,'KWH FCST'!$A$12:$M$39,C$10,FALSE)</f>
        <v>5811710</v>
      </c>
      <c r="D127" s="293">
        <f>VLOOKUP($B126,'KWH FCST'!$A$12:$M$39,D$10,FALSE)</f>
        <v>6787344</v>
      </c>
      <c r="E127" s="293">
        <f>VLOOKUP($B126,'KWH FCST'!$A$12:$M$39,E$10,FALSE)</f>
        <v>8318048</v>
      </c>
      <c r="F127" s="293">
        <f>VLOOKUP($B126,'KWH FCST'!$A$12:$M$39,F$10,FALSE)</f>
        <v>7683818</v>
      </c>
      <c r="G127" s="293">
        <f>VLOOKUP($B126,'KWH FCST'!$A$12:$M$39,G$10,FALSE)</f>
        <v>10687136</v>
      </c>
      <c r="H127" s="293">
        <f>VLOOKUP($B126,'KWH FCST'!$A$12:$M$39,H$10,FALSE)</f>
        <v>7415962</v>
      </c>
      <c r="I127" s="293">
        <f>VLOOKUP($B126,'KWH FCST'!$A$12:$M$39,I$10,FALSE)</f>
        <v>7202482</v>
      </c>
      <c r="J127" s="293">
        <f>VLOOKUP($B126,'KWH FCST'!$A$12:$M$39,J$10,FALSE)</f>
        <v>6421378</v>
      </c>
      <c r="K127" s="293">
        <f>VLOOKUP($B126,'KWH FCST'!$A$12:$M$39,K$10,FALSE)</f>
        <v>4740820</v>
      </c>
      <c r="L127" s="293">
        <f>VLOOKUP($B126,'KWH FCST'!$A$12:$M$39,L$10,FALSE)</f>
        <v>9837782</v>
      </c>
      <c r="M127" s="293">
        <f>VLOOKUP($B126,'KWH FCST'!$A$12:$M$39,M$10,FALSE)</f>
        <v>9758504</v>
      </c>
      <c r="N127" s="293">
        <f>VLOOKUP($B126,'KWH FCST'!$A$12:$M$39,N$10,FALSE)</f>
        <v>5002770</v>
      </c>
      <c r="O127" s="293">
        <f>SUM(C127:N127)</f>
        <v>89667754</v>
      </c>
      <c r="P127" s="293"/>
      <c r="Q127" s="293"/>
      <c r="R127" s="291"/>
      <c r="T127" s="264">
        <f>VLOOKUP(B126,'Sales Forecast'!$B$7:$AO$23,38,FALSE)</f>
        <v>89667754</v>
      </c>
      <c r="U127" s="264">
        <f>+O127-T127</f>
        <v>0</v>
      </c>
    </row>
    <row r="128" spans="1:21">
      <c r="A128" s="262" t="str">
        <f>B126&amp;" "&amp;B128</f>
        <v>SST-1T NCP</v>
      </c>
      <c r="B128" s="263" t="s">
        <v>133</v>
      </c>
      <c r="C128" s="293">
        <f>VLOOKUP($B126,'NCP FCST'!$A$12:$M$39,C$10,FALSE)</f>
        <v>77803.169044253096</v>
      </c>
      <c r="D128" s="293">
        <f>VLOOKUP($B126,'NCP FCST'!$A$12:$M$39,D$10,FALSE)</f>
        <v>76068.104793157254</v>
      </c>
      <c r="E128" s="293">
        <f>VLOOKUP($B126,'NCP FCST'!$A$12:$M$39,E$10,FALSE)</f>
        <v>127919.58859280038</v>
      </c>
      <c r="F128" s="293">
        <f>VLOOKUP($B126,'NCP FCST'!$A$12:$M$39,F$10,FALSE)</f>
        <v>88052.553171983862</v>
      </c>
      <c r="G128" s="293">
        <f>VLOOKUP($B126,'NCP FCST'!$A$12:$M$39,G$10,FALSE)</f>
        <v>128253.84024577573</v>
      </c>
      <c r="H128" s="293">
        <f>VLOOKUP($B126,'NCP FCST'!$A$12:$M$39,H$10,FALSE)</f>
        <v>89512.866937041341</v>
      </c>
      <c r="I128" s="293">
        <f>VLOOKUP($B126,'NCP FCST'!$A$12:$M$39,I$10,FALSE)</f>
        <v>74314.90821144385</v>
      </c>
      <c r="J128" s="293">
        <f>VLOOKUP($B126,'NCP FCST'!$A$12:$M$39,J$10,FALSE)</f>
        <v>78701.073634670087</v>
      </c>
      <c r="K128" s="293">
        <f>VLOOKUP($B126,'NCP FCST'!$A$12:$M$39,K$10,FALSE)</f>
        <v>51016.055440771357</v>
      </c>
      <c r="L128" s="293">
        <f>VLOOKUP($B126,'NCP FCST'!$A$12:$M$39,L$10,FALSE)</f>
        <v>78241.569637971625</v>
      </c>
      <c r="M128" s="293">
        <f>VLOOKUP($B126,'NCP FCST'!$A$12:$M$39,M$10,FALSE)</f>
        <v>140015.26629935723</v>
      </c>
      <c r="N128" s="293">
        <f>VLOOKUP($B126,'NCP FCST'!$A$12:$M$39,N$10,FALSE)</f>
        <v>68613.808426596457</v>
      </c>
      <c r="O128" s="293"/>
      <c r="P128" s="293">
        <f>MAX(C128:N128)</f>
        <v>140015.26629935723</v>
      </c>
      <c r="Q128" s="293"/>
      <c r="R128" s="291"/>
      <c r="T128" s="264">
        <f>+'NCP FCST'!O$28</f>
        <v>140015.26629935723</v>
      </c>
      <c r="U128" s="264">
        <f>P128-T128</f>
        <v>0</v>
      </c>
    </row>
    <row r="129" spans="1:26">
      <c r="A129" s="262" t="str">
        <f>B126&amp;" "&amp;B129</f>
        <v>SST-1T GNCP</v>
      </c>
      <c r="B129" s="263" t="s">
        <v>342</v>
      </c>
      <c r="C129" s="293">
        <f>VLOOKUP($B126,'GNCP FCST'!$A$12:$M$39,C$10,FALSE)</f>
        <v>27485.707853775548</v>
      </c>
      <c r="D129" s="293">
        <f>VLOOKUP($B126,'GNCP FCST'!$A$12:$M$39,D$10,FALSE)</f>
        <v>34507.894672621223</v>
      </c>
      <c r="E129" s="293">
        <f>VLOOKUP($B126,'GNCP FCST'!$A$12:$M$39,E$10,FALSE)</f>
        <v>51704.202449564131</v>
      </c>
      <c r="F129" s="293">
        <f>VLOOKUP($B126,'GNCP FCST'!$A$12:$M$39,F$10,FALSE)</f>
        <v>38910.924080375953</v>
      </c>
      <c r="G129" s="293">
        <f>VLOOKUP($B126,'GNCP FCST'!$A$12:$M$39,G$10,FALSE)</f>
        <v>52158.424500823821</v>
      </c>
      <c r="H129" s="293">
        <f>VLOOKUP($B126,'GNCP FCST'!$A$12:$M$39,H$10,FALSE)</f>
        <v>40684.452490673684</v>
      </c>
      <c r="I129" s="293">
        <f>VLOOKUP($B126,'GNCP FCST'!$A$12:$M$39,I$10,FALSE)</f>
        <v>28943.857015180642</v>
      </c>
      <c r="J129" s="293">
        <f>VLOOKUP($B126,'GNCP FCST'!$A$12:$M$39,J$10,FALSE)</f>
        <v>32463.206150710193</v>
      </c>
      <c r="K129" s="293">
        <f>VLOOKUP($B126,'GNCP FCST'!$A$12:$M$39,K$10,FALSE)</f>
        <v>25501.441604268872</v>
      </c>
      <c r="L129" s="293">
        <f>VLOOKUP($B126,'GNCP FCST'!$A$12:$M$39,L$10,FALSE)</f>
        <v>36601.287881944649</v>
      </c>
      <c r="M129" s="293">
        <f>VLOOKUP($B126,'GNCP FCST'!$A$12:$M$39,M$10,FALSE)</f>
        <v>57292.424028932415</v>
      </c>
      <c r="N129" s="293">
        <f>VLOOKUP($B126,'GNCP FCST'!$A$12:$M$39,N$10,FALSE)</f>
        <v>29713.447749918032</v>
      </c>
      <c r="O129" s="293"/>
      <c r="P129" s="262"/>
      <c r="Q129" s="293">
        <f>MAX(C129:N129)</f>
        <v>57292.424028932415</v>
      </c>
      <c r="R129" s="291"/>
      <c r="T129" s="264">
        <f>+'GNCP FCST'!O$28</f>
        <v>57292.424028932415</v>
      </c>
      <c r="U129" s="264">
        <f>+Q129-T129</f>
        <v>0</v>
      </c>
    </row>
    <row r="130" spans="1:26">
      <c r="A130" s="262" t="str">
        <f>B126&amp;" "&amp;B130</f>
        <v>SST-1T CP</v>
      </c>
      <c r="B130" s="263" t="s">
        <v>148</v>
      </c>
      <c r="C130" s="293">
        <f>VLOOKUP($B126,'CP FCST'!$A$12:$M$39,C$10,FALSE)</f>
        <v>8121.9680851658522</v>
      </c>
      <c r="D130" s="293">
        <f>VLOOKUP($B126,'CP FCST'!$A$12:$M$39,D$10,FALSE)</f>
        <v>8185.4993154775402</v>
      </c>
      <c r="E130" s="293">
        <f>VLOOKUP($B126,'CP FCST'!$A$12:$M$39,E$10,FALSE)</f>
        <v>3560.9423642671468</v>
      </c>
      <c r="F130" s="293">
        <f>VLOOKUP($B126,'CP FCST'!$A$12:$M$39,F$10,FALSE)</f>
        <v>926.06736492160792</v>
      </c>
      <c r="G130" s="293">
        <f>VLOOKUP($B126,'CP FCST'!$A$12:$M$39,G$10,FALSE)</f>
        <v>8202.6211212465059</v>
      </c>
      <c r="H130" s="293">
        <f>VLOOKUP($B126,'CP FCST'!$A$12:$M$39,H$10,FALSE)</f>
        <v>6073.5595696726687</v>
      </c>
      <c r="I130" s="293">
        <f>VLOOKUP($B126,'CP FCST'!$A$12:$M$39,I$10,FALSE)</f>
        <v>4625.6695275993079</v>
      </c>
      <c r="J130" s="293">
        <f>VLOOKUP($B126,'CP FCST'!$A$12:$M$39,J$10,FALSE)</f>
        <v>4161.4010102387392</v>
      </c>
      <c r="K130" s="293">
        <f>VLOOKUP($B126,'CP FCST'!$A$12:$M$39,K$10,FALSE)</f>
        <v>3216.1736053447089</v>
      </c>
      <c r="L130" s="293">
        <f>VLOOKUP($B126,'CP FCST'!$A$12:$M$39,L$10,FALSE)</f>
        <v>4901.2152572960886</v>
      </c>
      <c r="M130" s="293">
        <f>VLOOKUP($B126,'CP FCST'!$A$12:$M$39,M$10,FALSE)</f>
        <v>13815.511988492857</v>
      </c>
      <c r="N130" s="293">
        <f>VLOOKUP($B126,'CP FCST'!$A$12:$M$39,N$10,FALSE)</f>
        <v>6283.0809435679794</v>
      </c>
      <c r="O130" s="293"/>
      <c r="P130" s="293"/>
      <c r="Q130" s="293"/>
      <c r="R130" s="264">
        <f>AVERAGE(C130:N130)</f>
        <v>6006.1425127742514</v>
      </c>
      <c r="T130" s="264">
        <f>+'CP FCST'!O$28</f>
        <v>6006.1425127742514</v>
      </c>
      <c r="U130" s="264">
        <f>R130-T130</f>
        <v>0</v>
      </c>
    </row>
    <row r="131" spans="1:26">
      <c r="B131" s="263" t="s">
        <v>567</v>
      </c>
      <c r="C131" s="294" t="str">
        <f t="shared" ref="C131:N131" si="16">IF(C130&gt;C129,"ERROR",IF(C129&gt;C128,"ERROR","OK"))</f>
        <v>OK</v>
      </c>
      <c r="D131" s="294" t="str">
        <f t="shared" si="16"/>
        <v>OK</v>
      </c>
      <c r="E131" s="294" t="str">
        <f t="shared" si="16"/>
        <v>OK</v>
      </c>
      <c r="F131" s="294" t="str">
        <f t="shared" si="16"/>
        <v>OK</v>
      </c>
      <c r="G131" s="294" t="str">
        <f t="shared" si="16"/>
        <v>OK</v>
      </c>
      <c r="H131" s="294" t="str">
        <f t="shared" si="16"/>
        <v>OK</v>
      </c>
      <c r="I131" s="294" t="str">
        <f t="shared" si="16"/>
        <v>OK</v>
      </c>
      <c r="J131" s="294" t="str">
        <f t="shared" si="16"/>
        <v>OK</v>
      </c>
      <c r="K131" s="294" t="str">
        <f t="shared" si="16"/>
        <v>OK</v>
      </c>
      <c r="L131" s="294" t="str">
        <f t="shared" si="16"/>
        <v>OK</v>
      </c>
      <c r="M131" s="294" t="str">
        <f t="shared" si="16"/>
        <v>OK</v>
      </c>
      <c r="N131" s="294" t="str">
        <f t="shared" si="16"/>
        <v>OK</v>
      </c>
      <c r="O131" s="293"/>
      <c r="P131" s="293"/>
      <c r="Q131" s="293"/>
      <c r="R131" s="264"/>
    </row>
    <row r="132" spans="1:26">
      <c r="B132" s="268"/>
      <c r="C132" s="293"/>
      <c r="D132" s="293"/>
      <c r="E132" s="293"/>
      <c r="F132" s="293"/>
      <c r="G132" s="293"/>
      <c r="H132" s="293"/>
      <c r="I132" s="293"/>
      <c r="J132" s="293"/>
      <c r="K132" s="293"/>
      <c r="L132" s="293"/>
      <c r="M132" s="293"/>
      <c r="N132" s="293"/>
      <c r="O132" s="293"/>
      <c r="P132" s="293"/>
      <c r="Q132" s="293"/>
      <c r="R132" s="291"/>
    </row>
    <row r="133" spans="1:26">
      <c r="R133" s="164"/>
    </row>
    <row r="134" spans="1:26" s="269" customFormat="1" ht="15.6">
      <c r="B134" s="295" t="s">
        <v>449</v>
      </c>
      <c r="C134" s="264"/>
      <c r="D134" s="264"/>
      <c r="E134" s="264"/>
      <c r="F134" s="264"/>
      <c r="G134" s="264"/>
      <c r="H134" s="264"/>
      <c r="I134" s="264"/>
      <c r="J134" s="264"/>
      <c r="K134" s="264"/>
      <c r="L134" s="264"/>
      <c r="M134" s="264"/>
      <c r="N134" s="264"/>
      <c r="O134" s="296">
        <f>SUM(O14:O133)</f>
        <v>107374013439</v>
      </c>
      <c r="P134" s="296">
        <f>SUM(P14:P133)</f>
        <v>45084086.778095528</v>
      </c>
      <c r="Q134" s="296">
        <f>SUM(Q14:Q133)</f>
        <v>22389658.206565455</v>
      </c>
      <c r="R134" s="296">
        <f>SUM(R14:R133)</f>
        <v>17702694.947128642</v>
      </c>
      <c r="T134" s="296">
        <f>SUM(T14:T133)</f>
        <v>107459189878.93179</v>
      </c>
      <c r="U134" s="296">
        <f>SUM(U14:U133)</f>
        <v>0</v>
      </c>
    </row>
    <row r="135" spans="1:26" s="269" customFormat="1">
      <c r="C135" s="264"/>
      <c r="D135" s="264"/>
      <c r="E135" s="264"/>
      <c r="F135" s="264"/>
      <c r="G135" s="264"/>
      <c r="H135" s="264"/>
      <c r="I135" s="264"/>
      <c r="J135" s="264"/>
      <c r="K135" s="264"/>
      <c r="L135" s="264"/>
      <c r="M135" s="264"/>
      <c r="N135" s="264"/>
      <c r="O135" s="264"/>
      <c r="P135" s="264"/>
      <c r="Q135" s="264"/>
      <c r="R135" s="297"/>
      <c r="T135" s="270"/>
      <c r="U135" s="270"/>
    </row>
    <row r="136" spans="1:26" s="269" customFormat="1" ht="15.6">
      <c r="B136" s="259" t="s">
        <v>86</v>
      </c>
      <c r="C136" s="264"/>
      <c r="D136" s="264"/>
      <c r="E136" s="264"/>
      <c r="F136" s="264"/>
      <c r="G136" s="264"/>
      <c r="H136" s="264"/>
      <c r="I136" s="264"/>
      <c r="J136" s="264"/>
      <c r="K136" s="264"/>
      <c r="L136" s="264"/>
      <c r="M136" s="264"/>
      <c r="N136" s="264"/>
      <c r="O136" s="264"/>
      <c r="P136" s="264"/>
      <c r="Q136" s="264"/>
      <c r="R136" s="297"/>
      <c r="T136" s="270"/>
      <c r="U136" s="270"/>
    </row>
    <row r="137" spans="1:26">
      <c r="B137" s="261" t="s">
        <v>600</v>
      </c>
      <c r="C137" s="293"/>
      <c r="D137" s="293"/>
      <c r="E137" s="293"/>
      <c r="F137" s="293"/>
      <c r="G137" s="293"/>
      <c r="H137" s="293"/>
      <c r="I137" s="293"/>
      <c r="J137" s="293"/>
      <c r="K137" s="293"/>
      <c r="L137" s="293"/>
      <c r="M137" s="293"/>
      <c r="N137" s="293"/>
      <c r="O137" s="293"/>
      <c r="P137" s="293"/>
      <c r="Q137" s="293"/>
      <c r="R137" s="291"/>
    </row>
    <row r="138" spans="1:26">
      <c r="A138" s="262" t="str">
        <f>B137&amp;" "&amp;B138</f>
        <v>BLOUNTSTOWN KWH Sales</v>
      </c>
      <c r="B138" s="263" t="s">
        <v>560</v>
      </c>
      <c r="C138" s="293">
        <f>VLOOKUP($B137,'KWH FCST'!$A$12:$M$39,C$10,FALSE)</f>
        <v>2930251.3967729765</v>
      </c>
      <c r="D138" s="293">
        <f>VLOOKUP($B137,'KWH FCST'!$A$12:$M$39,D$10,FALSE)</f>
        <v>3226721.7999024643</v>
      </c>
      <c r="E138" s="293">
        <f>VLOOKUP($B137,'KWH FCST'!$A$12:$M$39,E$10,FALSE)</f>
        <v>3024364.8122403212</v>
      </c>
      <c r="F138" s="293">
        <f>VLOOKUP($B137,'KWH FCST'!$A$12:$M$39,F$10,FALSE)</f>
        <v>2885799.3985291934</v>
      </c>
      <c r="G138" s="293">
        <f>VLOOKUP($B137,'KWH FCST'!$A$12:$M$39,G$10,FALSE)</f>
        <v>2338675.6481099017</v>
      </c>
      <c r="H138" s="293">
        <f>VLOOKUP($B137,'KWH FCST'!$A$12:$M$39,H$10,FALSE)</f>
        <v>3168991.3787030498</v>
      </c>
      <c r="I138" s="293">
        <f>VLOOKUP($B137,'KWH FCST'!$A$12:$M$39,I$10,FALSE)</f>
        <v>3847139.3257777081</v>
      </c>
      <c r="J138" s="293">
        <f>VLOOKUP($B137,'KWH FCST'!$A$12:$M$39,J$10,FALSE)</f>
        <v>3995566.5835242625</v>
      </c>
      <c r="K138" s="293">
        <f>VLOOKUP($B137,'KWH FCST'!$A$12:$M$39,K$10,FALSE)</f>
        <v>3848245.7528714715</v>
      </c>
      <c r="L138" s="293">
        <f>VLOOKUP($B137,'KWH FCST'!$A$12:$M$39,L$10,FALSE)</f>
        <v>3744320.3033932843</v>
      </c>
      <c r="M138" s="293">
        <f>VLOOKUP($B137,'KWH FCST'!$A$12:$M$39,M$10,FALSE)</f>
        <v>3154249.5337255239</v>
      </c>
      <c r="N138" s="293">
        <f>VLOOKUP($B137,'KWH FCST'!$A$12:$M$39,N$10,FALSE)</f>
        <v>2473687.27017977</v>
      </c>
      <c r="O138" s="293">
        <f>SUM(C138:N138)</f>
        <v>38638013.203729928</v>
      </c>
      <c r="P138" s="293"/>
      <c r="Q138" s="293"/>
      <c r="R138" s="291"/>
      <c r="T138" s="305">
        <f>VLOOKUP($B137,'KWH FCST'!$A$12:$O$39,14,FALSE)</f>
        <v>38638013.203729928</v>
      </c>
      <c r="U138" s="264">
        <f>+O138-T138</f>
        <v>0</v>
      </c>
    </row>
    <row r="139" spans="1:26">
      <c r="A139" s="262" t="str">
        <f>B137&amp;" "&amp;B139</f>
        <v>BLOUNTSTOWN NCP</v>
      </c>
      <c r="B139" s="263" t="s">
        <v>133</v>
      </c>
      <c r="C139" s="293">
        <f>VLOOKUP($B137,'NCP FCST'!$A$12:$M$39,C$10,FALSE)</f>
        <v>6663.0180035512813</v>
      </c>
      <c r="D139" s="293">
        <f>VLOOKUP($B137,'NCP FCST'!$A$12:$M$39,D$10,FALSE)</f>
        <v>7971.2767195490842</v>
      </c>
      <c r="E139" s="293">
        <f>VLOOKUP($B137,'NCP FCST'!$A$12:$M$39,E$10,FALSE)</f>
        <v>6757.5537662121978</v>
      </c>
      <c r="F139" s="293">
        <f>VLOOKUP($B137,'NCP FCST'!$A$12:$M$39,F$10,FALSE)</f>
        <v>6829.195297630662</v>
      </c>
      <c r="G139" s="293">
        <f>VLOOKUP($B137,'NCP FCST'!$A$12:$M$39,G$10,FALSE)</f>
        <v>5455.680498917347</v>
      </c>
      <c r="H139" s="293">
        <f>VLOOKUP($B137,'NCP FCST'!$A$12:$M$39,H$10,FALSE)</f>
        <v>6970.4538587320085</v>
      </c>
      <c r="I139" s="293">
        <f>VLOOKUP($B137,'NCP FCST'!$A$12:$M$39,I$10,FALSE)</f>
        <v>8253.1701275187861</v>
      </c>
      <c r="J139" s="293">
        <f>VLOOKUP($B137,'NCP FCST'!$A$12:$M$39,J$10,FALSE)</f>
        <v>8581.6318199248235</v>
      </c>
      <c r="K139" s="293">
        <f>VLOOKUP($B137,'NCP FCST'!$A$12:$M$39,K$10,FALSE)</f>
        <v>8722.857852046096</v>
      </c>
      <c r="L139" s="293">
        <f>VLOOKUP($B137,'NCP FCST'!$A$12:$M$39,L$10,FALSE)</f>
        <v>8630.9185042525878</v>
      </c>
      <c r="M139" s="293">
        <f>VLOOKUP($B137,'NCP FCST'!$A$12:$M$39,M$10,FALSE)</f>
        <v>7274.4265182504096</v>
      </c>
      <c r="N139" s="293">
        <f>VLOOKUP($B137,'NCP FCST'!$A$12:$M$39,N$10,FALSE)</f>
        <v>5371.9008209140811</v>
      </c>
      <c r="O139" s="293"/>
      <c r="P139" s="293">
        <f>MAX(C139:N139)</f>
        <v>8722.857852046096</v>
      </c>
      <c r="Q139" s="293"/>
      <c r="R139" s="291"/>
      <c r="T139" s="264">
        <f>VLOOKUP($B137,'NCP FCST'!$A$12:$O$39,15,FALSE)</f>
        <v>8722.857852046096</v>
      </c>
      <c r="U139" s="264">
        <f>P139-T139</f>
        <v>0</v>
      </c>
      <c r="Y139" s="163"/>
      <c r="Z139" s="269"/>
    </row>
    <row r="140" spans="1:26">
      <c r="A140" s="262" t="str">
        <f>B137&amp;" "&amp;B140</f>
        <v>BLOUNTSTOWN GNCP</v>
      </c>
      <c r="B140" s="263" t="s">
        <v>342</v>
      </c>
      <c r="C140" s="293">
        <f>VLOOKUP($B137,'GNCP FCST'!$A$12:$M$39,C$10,FALSE)</f>
        <v>6663.0180035512813</v>
      </c>
      <c r="D140" s="293">
        <f>VLOOKUP($B137,'GNCP FCST'!$A$12:$M$39,D$10,FALSE)</f>
        <v>7971.2767195490842</v>
      </c>
      <c r="E140" s="293">
        <f>VLOOKUP($B137,'GNCP FCST'!$A$12:$M$39,E$10,FALSE)</f>
        <v>6757.5537662121978</v>
      </c>
      <c r="F140" s="293">
        <f>VLOOKUP($B137,'GNCP FCST'!$A$12:$M$39,F$10,FALSE)</f>
        <v>6829.195297630662</v>
      </c>
      <c r="G140" s="293">
        <f>VLOOKUP($B137,'GNCP FCST'!$A$12:$M$39,G$10,FALSE)</f>
        <v>5455.680498917347</v>
      </c>
      <c r="H140" s="293">
        <f>VLOOKUP($B137,'GNCP FCST'!$A$12:$M$39,H$10,FALSE)</f>
        <v>6970.4538587320085</v>
      </c>
      <c r="I140" s="293">
        <f>VLOOKUP($B137,'GNCP FCST'!$A$12:$M$39,I$10,FALSE)</f>
        <v>8253.1701275187861</v>
      </c>
      <c r="J140" s="293">
        <f>VLOOKUP($B137,'GNCP FCST'!$A$12:$M$39,J$10,FALSE)</f>
        <v>8581.6318199248235</v>
      </c>
      <c r="K140" s="293">
        <f>VLOOKUP($B137,'GNCP FCST'!$A$12:$M$39,K$10,FALSE)</f>
        <v>8722.857852046096</v>
      </c>
      <c r="L140" s="293">
        <f>VLOOKUP($B137,'GNCP FCST'!$A$12:$M$39,L$10,FALSE)</f>
        <v>8630.9185042525878</v>
      </c>
      <c r="M140" s="293">
        <f>VLOOKUP($B137,'GNCP FCST'!$A$12:$M$39,M$10,FALSE)</f>
        <v>7274.4265182504096</v>
      </c>
      <c r="N140" s="293">
        <f>VLOOKUP($B137,'GNCP FCST'!$A$12:$M$39,N$10,FALSE)</f>
        <v>5371.9008209140811</v>
      </c>
      <c r="O140" s="293"/>
      <c r="P140" s="262"/>
      <c r="Q140" s="293">
        <f>MAX(C140:N140)</f>
        <v>8722.857852046096</v>
      </c>
      <c r="R140" s="291"/>
      <c r="T140" s="264">
        <f>VLOOKUP($B137,'GNCP FCST'!$A$12:$O$39,15,FALSE)</f>
        <v>8722.857852046096</v>
      </c>
      <c r="U140" s="264">
        <f>+Q140-T140</f>
        <v>0</v>
      </c>
      <c r="Y140" s="163"/>
    </row>
    <row r="141" spans="1:26">
      <c r="A141" s="262" t="str">
        <f>B137&amp;" "&amp;B141</f>
        <v>BLOUNTSTOWN CP</v>
      </c>
      <c r="B141" s="263" t="s">
        <v>148</v>
      </c>
      <c r="C141" s="293">
        <f>VLOOKUP($B137,'CP FCST'!$A$12:$M$39,C$10,FALSE)</f>
        <v>4864.4598800706008</v>
      </c>
      <c r="D141" s="293">
        <f>VLOOKUP($B137,'CP FCST'!$A$12:$M$39,D$10,FALSE)</f>
        <v>5115.9727875631734</v>
      </c>
      <c r="E141" s="293">
        <f>VLOOKUP($B137,'CP FCST'!$A$12:$M$39,E$10,FALSE)</f>
        <v>4606.76163651966</v>
      </c>
      <c r="F141" s="293">
        <f>VLOOKUP($B137,'CP FCST'!$A$12:$M$39,F$10,FALSE)</f>
        <v>5503.3018264169095</v>
      </c>
      <c r="G141" s="293">
        <f>VLOOKUP($B137,'CP FCST'!$A$12:$M$39,G$10,FALSE)</f>
        <v>5134.8454899965345</v>
      </c>
      <c r="H141" s="293">
        <f>VLOOKUP($B137,'CP FCST'!$A$12:$M$39,H$10,FALSE)</f>
        <v>6444.8119604627309</v>
      </c>
      <c r="I141" s="293">
        <f>VLOOKUP($B137,'CP FCST'!$A$12:$M$39,I$10,FALSE)</f>
        <v>7656.7910028056813</v>
      </c>
      <c r="J141" s="293">
        <f>VLOOKUP($B137,'CP FCST'!$A$12:$M$39,J$10,FALSE)</f>
        <v>6914.3622929174135</v>
      </c>
      <c r="K141" s="293">
        <f>VLOOKUP($B137,'CP FCST'!$A$12:$M$39,K$10,FALSE)</f>
        <v>8231.612148278211</v>
      </c>
      <c r="L141" s="293">
        <f>VLOOKUP($B137,'CP FCST'!$A$12:$M$39,L$10,FALSE)</f>
        <v>6584.7031006537791</v>
      </c>
      <c r="M141" s="293">
        <f>VLOOKUP($B137,'CP FCST'!$A$12:$M$39,M$10,FALSE)</f>
        <v>5065.9932893354726</v>
      </c>
      <c r="N141" s="293">
        <f>VLOOKUP($B137,'CP FCST'!$A$12:$M$39,N$10,FALSE)</f>
        <v>3576.644235611469</v>
      </c>
      <c r="O141" s="293"/>
      <c r="P141" s="293"/>
      <c r="Q141" s="293"/>
      <c r="R141" s="264">
        <f>AVERAGE(C141:N141)</f>
        <v>5808.3549708859709</v>
      </c>
      <c r="T141" s="264">
        <f>VLOOKUP($B137,'CP FCST'!$A$12:$O$39,15,FALSE)</f>
        <v>5808.3549708859709</v>
      </c>
      <c r="U141" s="264">
        <f>R141-T141</f>
        <v>0</v>
      </c>
      <c r="Y141" s="163"/>
    </row>
    <row r="142" spans="1:26">
      <c r="B142" s="263" t="s">
        <v>567</v>
      </c>
      <c r="C142" s="294" t="str">
        <f t="shared" ref="C142:N142" si="17">IF(C141&gt;C140,"ERROR",IF(C140&gt;C139,"ERROR","OK"))</f>
        <v>OK</v>
      </c>
      <c r="D142" s="294" t="str">
        <f t="shared" si="17"/>
        <v>OK</v>
      </c>
      <c r="E142" s="294" t="str">
        <f t="shared" si="17"/>
        <v>OK</v>
      </c>
      <c r="F142" s="294" t="str">
        <f t="shared" si="17"/>
        <v>OK</v>
      </c>
      <c r="G142" s="294" t="str">
        <f t="shared" si="17"/>
        <v>OK</v>
      </c>
      <c r="H142" s="294" t="str">
        <f t="shared" si="17"/>
        <v>OK</v>
      </c>
      <c r="I142" s="294" t="str">
        <f t="shared" si="17"/>
        <v>OK</v>
      </c>
      <c r="J142" s="294" t="str">
        <f t="shared" si="17"/>
        <v>OK</v>
      </c>
      <c r="K142" s="294" t="str">
        <f t="shared" si="17"/>
        <v>OK</v>
      </c>
      <c r="L142" s="294" t="str">
        <f t="shared" si="17"/>
        <v>OK</v>
      </c>
      <c r="M142" s="294" t="str">
        <f t="shared" si="17"/>
        <v>OK</v>
      </c>
      <c r="N142" s="294" t="str">
        <f t="shared" si="17"/>
        <v>OK</v>
      </c>
      <c r="O142" s="293"/>
      <c r="P142" s="293"/>
      <c r="Q142" s="293"/>
      <c r="R142" s="264"/>
      <c r="Y142" s="163"/>
    </row>
    <row r="143" spans="1:26">
      <c r="B143" s="268"/>
      <c r="C143" s="293"/>
      <c r="D143" s="293"/>
      <c r="E143" s="293"/>
      <c r="F143" s="293"/>
      <c r="G143" s="293"/>
      <c r="H143" s="293"/>
      <c r="I143" s="293"/>
      <c r="J143" s="293"/>
      <c r="K143" s="293"/>
      <c r="L143" s="293"/>
      <c r="M143" s="293"/>
      <c r="N143" s="293"/>
      <c r="O143" s="293"/>
      <c r="P143" s="293"/>
      <c r="Q143" s="293"/>
      <c r="R143" s="291"/>
      <c r="Y143" s="163"/>
    </row>
    <row r="144" spans="1:26" s="269" customFormat="1">
      <c r="B144" s="261" t="s">
        <v>980</v>
      </c>
      <c r="C144" s="264"/>
      <c r="D144" s="264"/>
      <c r="E144" s="264"/>
      <c r="F144" s="264"/>
      <c r="G144" s="264"/>
      <c r="H144" s="264"/>
      <c r="I144" s="264"/>
      <c r="J144" s="264"/>
      <c r="K144" s="264"/>
      <c r="L144" s="264"/>
      <c r="M144" s="264"/>
      <c r="N144" s="264"/>
      <c r="O144" s="293"/>
      <c r="P144" s="293"/>
      <c r="Q144" s="293"/>
      <c r="R144" s="291"/>
      <c r="T144" s="270"/>
      <c r="U144" s="270"/>
      <c r="Y144" s="163"/>
      <c r="Z144" s="262"/>
    </row>
    <row r="145" spans="1:25">
      <c r="A145" s="262" t="str">
        <f>B144&amp;" "&amp;B145</f>
        <v>FLORIDA KEYS KWH Sales</v>
      </c>
      <c r="B145" s="263" t="s">
        <v>560</v>
      </c>
      <c r="C145" s="293">
        <f>VLOOKUP($B144,'KWH FCST'!$A$12:$M$39,C$10,FALSE)</f>
        <v>56986291.477158248</v>
      </c>
      <c r="D145" s="293">
        <f>VLOOKUP($B144,'KWH FCST'!$A$12:$M$39,D$10,FALSE)</f>
        <v>56207637.395501189</v>
      </c>
      <c r="E145" s="293">
        <f>VLOOKUP($B144,'KWH FCST'!$A$12:$M$39,E$10,FALSE)</f>
        <v>53000332.000697315</v>
      </c>
      <c r="F145" s="293">
        <f>VLOOKUP($B144,'KWH FCST'!$A$12:$M$39,F$10,FALSE)</f>
        <v>60565663.296123229</v>
      </c>
      <c r="G145" s="293">
        <f>VLOOKUP($B144,'KWH FCST'!$A$12:$M$39,G$10,FALSE)</f>
        <v>63590757.468905807</v>
      </c>
      <c r="H145" s="293">
        <f>VLOOKUP($B144,'KWH FCST'!$A$12:$M$39,H$10,FALSE)</f>
        <v>71967555.208850399</v>
      </c>
      <c r="I145" s="293">
        <f>VLOOKUP($B144,'KWH FCST'!$A$12:$M$39,I$10,FALSE)</f>
        <v>78323079.537609711</v>
      </c>
      <c r="J145" s="293">
        <f>VLOOKUP($B144,'KWH FCST'!$A$12:$M$39,J$10,FALSE)</f>
        <v>85649197.920255825</v>
      </c>
      <c r="K145" s="293">
        <f>VLOOKUP($B144,'KWH FCST'!$A$12:$M$39,K$10,FALSE)</f>
        <v>84916971.984914213</v>
      </c>
      <c r="L145" s="293">
        <f>VLOOKUP($B144,'KWH FCST'!$A$12:$M$39,L$10,FALSE)</f>
        <v>72248715.98786892</v>
      </c>
      <c r="M145" s="293">
        <f>VLOOKUP($B144,'KWH FCST'!$A$12:$M$39,M$10,FALSE)</f>
        <v>66802227.60684292</v>
      </c>
      <c r="N145" s="293">
        <f>VLOOKUP($B144,'KWH FCST'!$A$12:$M$39,N$10,FALSE)</f>
        <v>54976199.273675971</v>
      </c>
      <c r="O145" s="293">
        <f>SUM(C145:N145)</f>
        <v>805234629.15840364</v>
      </c>
      <c r="P145" s="293"/>
      <c r="Q145" s="293"/>
      <c r="R145" s="291"/>
      <c r="T145" s="305">
        <f>VLOOKUP($B144,'KWH FCST'!$A$12:$O$39,14,FALSE)</f>
        <v>805234629.15840364</v>
      </c>
      <c r="U145" s="264">
        <f>+O145-T145</f>
        <v>0</v>
      </c>
      <c r="Y145" s="163"/>
    </row>
    <row r="146" spans="1:25">
      <c r="A146" s="262" t="str">
        <f>B144&amp;" "&amp;B146</f>
        <v>FLORIDA KEYS NCP</v>
      </c>
      <c r="B146" s="263" t="s">
        <v>133</v>
      </c>
      <c r="C146" s="293">
        <f>VLOOKUP($B144,'NCP FCST'!$A$12:$M$39,C$10,FALSE)</f>
        <v>115701.62808440994</v>
      </c>
      <c r="D146" s="293">
        <f>VLOOKUP($B144,'NCP FCST'!$A$12:$M$39,D$10,FALSE)</f>
        <v>119688.91370345798</v>
      </c>
      <c r="E146" s="293">
        <f>VLOOKUP($B144,'NCP FCST'!$A$12:$M$39,E$10,FALSE)</f>
        <v>111691.76133157939</v>
      </c>
      <c r="F146" s="293">
        <f>VLOOKUP($B144,'NCP FCST'!$A$12:$M$39,F$10,FALSE)</f>
        <v>127452.99515177446</v>
      </c>
      <c r="G146" s="293">
        <f>VLOOKUP($B144,'NCP FCST'!$A$12:$M$39,G$10,FALSE)</f>
        <v>130776.93917105356</v>
      </c>
      <c r="H146" s="293">
        <f>VLOOKUP($B144,'NCP FCST'!$A$12:$M$39,H$10,FALSE)</f>
        <v>142365.67125775528</v>
      </c>
      <c r="I146" s="293">
        <f>VLOOKUP($B144,'NCP FCST'!$A$12:$M$39,I$10,FALSE)</f>
        <v>150318.35749798428</v>
      </c>
      <c r="J146" s="293">
        <f>VLOOKUP($B144,'NCP FCST'!$A$12:$M$39,J$10,FALSE)</f>
        <v>158073.81409432882</v>
      </c>
      <c r="K146" s="293">
        <f>VLOOKUP($B144,'NCP FCST'!$A$12:$M$39,K$10,FALSE)</f>
        <v>174605.56484593826</v>
      </c>
      <c r="L146" s="293">
        <f>VLOOKUP($B144,'NCP FCST'!$A$12:$M$39,L$10,FALSE)</f>
        <v>147000.43783076992</v>
      </c>
      <c r="M146" s="293">
        <f>VLOOKUP($B144,'NCP FCST'!$A$12:$M$39,M$10,FALSE)</f>
        <v>138430.70325185862</v>
      </c>
      <c r="N146" s="293">
        <f>VLOOKUP($B144,'NCP FCST'!$A$12:$M$39,N$10,FALSE)</f>
        <v>115313.26616610783</v>
      </c>
      <c r="O146" s="293"/>
      <c r="P146" s="293">
        <f>MAX(C146:N146)</f>
        <v>174605.56484593826</v>
      </c>
      <c r="Q146" s="293"/>
      <c r="R146" s="291"/>
      <c r="T146" s="264">
        <f>VLOOKUP($B144,'NCP FCST'!$A$12:$O$39,15,FALSE)</f>
        <v>174605.56484593826</v>
      </c>
      <c r="U146" s="264">
        <f>P146-T146</f>
        <v>0</v>
      </c>
    </row>
    <row r="147" spans="1:25">
      <c r="A147" s="262" t="str">
        <f>B144&amp;" "&amp;B147</f>
        <v>FLORIDA KEYS GNCP</v>
      </c>
      <c r="B147" s="263" t="s">
        <v>342</v>
      </c>
      <c r="C147" s="293">
        <f>VLOOKUP($B144,'GNCP FCST'!$A$12:$M$39,C$10,FALSE)</f>
        <v>115701.62808440994</v>
      </c>
      <c r="D147" s="293">
        <f>VLOOKUP($B144,'GNCP FCST'!$A$12:$M$39,D$10,FALSE)</f>
        <v>119688.91370345798</v>
      </c>
      <c r="E147" s="293">
        <f>VLOOKUP($B144,'GNCP FCST'!$A$12:$M$39,E$10,FALSE)</f>
        <v>111691.76133157939</v>
      </c>
      <c r="F147" s="293">
        <f>VLOOKUP($B144,'GNCP FCST'!$A$12:$M$39,F$10,FALSE)</f>
        <v>127452.99515177446</v>
      </c>
      <c r="G147" s="293">
        <f>VLOOKUP($B144,'GNCP FCST'!$A$12:$M$39,G$10,FALSE)</f>
        <v>130776.93917105356</v>
      </c>
      <c r="H147" s="293">
        <f>VLOOKUP($B144,'GNCP FCST'!$A$12:$M$39,H$10,FALSE)</f>
        <v>142365.67125775528</v>
      </c>
      <c r="I147" s="293">
        <f>VLOOKUP($B144,'GNCP FCST'!$A$12:$M$39,I$10,FALSE)</f>
        <v>150318.35749798428</v>
      </c>
      <c r="J147" s="293">
        <f>VLOOKUP($B144,'GNCP FCST'!$A$12:$M$39,J$10,FALSE)</f>
        <v>158073.81409432882</v>
      </c>
      <c r="K147" s="293">
        <f>VLOOKUP($B144,'GNCP FCST'!$A$12:$M$39,K$10,FALSE)</f>
        <v>174605.56484593826</v>
      </c>
      <c r="L147" s="293">
        <f>VLOOKUP($B144,'GNCP FCST'!$A$12:$M$39,L$10,FALSE)</f>
        <v>147000.43783076992</v>
      </c>
      <c r="M147" s="293">
        <f>VLOOKUP($B144,'GNCP FCST'!$A$12:$M$39,M$10,FALSE)</f>
        <v>138430.70325185862</v>
      </c>
      <c r="N147" s="293">
        <f>VLOOKUP($B144,'GNCP FCST'!$A$12:$M$39,N$10,FALSE)</f>
        <v>115313.26616610783</v>
      </c>
      <c r="O147" s="293"/>
      <c r="P147" s="262"/>
      <c r="Q147" s="293">
        <f>MAX(C147:N147)</f>
        <v>174605.56484593826</v>
      </c>
      <c r="R147" s="291"/>
      <c r="T147" s="264">
        <f>VLOOKUP($B144,'GNCP FCST'!$A$12:$O$39,15,FALSE)</f>
        <v>174605.56484593826</v>
      </c>
      <c r="U147" s="264">
        <f>+Q147-T147</f>
        <v>0</v>
      </c>
    </row>
    <row r="148" spans="1:25">
      <c r="A148" s="262" t="str">
        <f>B144&amp;" "&amp;B148</f>
        <v>FLORIDA KEYS CP</v>
      </c>
      <c r="B148" s="263" t="s">
        <v>148</v>
      </c>
      <c r="C148" s="293">
        <f>VLOOKUP($B144,'CP FCST'!$A$12:$M$39,C$10,FALSE)</f>
        <v>101976.40499517956</v>
      </c>
      <c r="D148" s="293">
        <f>VLOOKUP($B144,'CP FCST'!$A$12:$M$39,D$10,FALSE)</f>
        <v>115649.57712470266</v>
      </c>
      <c r="E148" s="293">
        <f>VLOOKUP($B144,'CP FCST'!$A$12:$M$39,E$10,FALSE)</f>
        <v>95838.83408755729</v>
      </c>
      <c r="F148" s="293">
        <f>VLOOKUP($B144,'CP FCST'!$A$12:$M$39,F$10,FALSE)</f>
        <v>121547.50525022321</v>
      </c>
      <c r="G148" s="293">
        <f>VLOOKUP($B144,'CP FCST'!$A$12:$M$39,G$10,FALSE)</f>
        <v>122305.9120594728</v>
      </c>
      <c r="H148" s="293">
        <f>VLOOKUP($B144,'CP FCST'!$A$12:$M$39,H$10,FALSE)</f>
        <v>133701.09388719904</v>
      </c>
      <c r="I148" s="293">
        <f>VLOOKUP($B144,'CP FCST'!$A$12:$M$39,I$10,FALSE)</f>
        <v>145935.43232903516</v>
      </c>
      <c r="J148" s="293">
        <f>VLOOKUP($B144,'CP FCST'!$A$12:$M$39,J$10,FALSE)</f>
        <v>152544.02342459789</v>
      </c>
      <c r="K148" s="293">
        <f>VLOOKUP($B144,'CP FCST'!$A$12:$M$39,K$10,FALSE)</f>
        <v>164759.35581085412</v>
      </c>
      <c r="L148" s="293">
        <f>VLOOKUP($B144,'CP FCST'!$A$12:$M$39,L$10,FALSE)</f>
        <v>146844.8347663793</v>
      </c>
      <c r="M148" s="293">
        <f>VLOOKUP($B144,'CP FCST'!$A$12:$M$39,M$10,FALSE)</f>
        <v>136979.6333801733</v>
      </c>
      <c r="N148" s="293">
        <f>VLOOKUP($B144,'CP FCST'!$A$12:$M$39,N$10,FALSE)</f>
        <v>104951.34119767336</v>
      </c>
      <c r="O148" s="293"/>
      <c r="P148" s="293"/>
      <c r="Q148" s="293"/>
      <c r="R148" s="264">
        <f>AVERAGE(C148:N148)</f>
        <v>128586.16235942063</v>
      </c>
      <c r="T148" s="264">
        <f>VLOOKUP($B144,'CP FCST'!$A$12:$O$39,15,FALSE)</f>
        <v>128586.16235942063</v>
      </c>
      <c r="U148" s="264">
        <f>R148-T148</f>
        <v>0</v>
      </c>
    </row>
    <row r="149" spans="1:25">
      <c r="B149" s="263" t="s">
        <v>567</v>
      </c>
      <c r="C149" s="294" t="str">
        <f t="shared" ref="C149:N149" si="18">IF(C148&gt;C147,"ERROR",IF(C147&gt;C146,"ERROR","OK"))</f>
        <v>OK</v>
      </c>
      <c r="D149" s="294" t="str">
        <f t="shared" si="18"/>
        <v>OK</v>
      </c>
      <c r="E149" s="294" t="str">
        <f t="shared" si="18"/>
        <v>OK</v>
      </c>
      <c r="F149" s="294" t="str">
        <f t="shared" si="18"/>
        <v>OK</v>
      </c>
      <c r="G149" s="294" t="str">
        <f t="shared" si="18"/>
        <v>OK</v>
      </c>
      <c r="H149" s="294" t="str">
        <f t="shared" si="18"/>
        <v>OK</v>
      </c>
      <c r="I149" s="294" t="str">
        <f t="shared" si="18"/>
        <v>OK</v>
      </c>
      <c r="J149" s="294" t="str">
        <f t="shared" si="18"/>
        <v>OK</v>
      </c>
      <c r="K149" s="294" t="str">
        <f t="shared" si="18"/>
        <v>OK</v>
      </c>
      <c r="L149" s="294" t="str">
        <f t="shared" si="18"/>
        <v>OK</v>
      </c>
      <c r="M149" s="294" t="str">
        <f t="shared" si="18"/>
        <v>OK</v>
      </c>
      <c r="N149" s="294" t="str">
        <f t="shared" si="18"/>
        <v>OK</v>
      </c>
      <c r="O149" s="293"/>
      <c r="P149" s="293"/>
      <c r="Q149" s="293"/>
      <c r="R149" s="264"/>
    </row>
    <row r="150" spans="1:25">
      <c r="B150" s="268"/>
      <c r="C150" s="293"/>
      <c r="D150" s="293"/>
      <c r="E150" s="293"/>
      <c r="F150" s="293"/>
      <c r="G150" s="293"/>
      <c r="H150" s="293"/>
      <c r="I150" s="293"/>
      <c r="J150" s="293"/>
      <c r="K150" s="293"/>
      <c r="L150" s="293"/>
      <c r="M150" s="293"/>
      <c r="N150" s="293"/>
      <c r="O150" s="293"/>
      <c r="P150" s="293"/>
      <c r="Q150" s="293"/>
      <c r="R150" s="291"/>
    </row>
    <row r="151" spans="1:25">
      <c r="B151" s="261" t="s">
        <v>981</v>
      </c>
      <c r="C151" s="293"/>
      <c r="D151" s="293"/>
      <c r="E151" s="293"/>
      <c r="F151" s="293"/>
      <c r="G151" s="293"/>
      <c r="H151" s="293"/>
      <c r="I151" s="293"/>
      <c r="J151" s="293"/>
      <c r="K151" s="293"/>
      <c r="L151" s="293"/>
      <c r="M151" s="293"/>
      <c r="N151" s="293"/>
      <c r="O151" s="293"/>
      <c r="P151" s="293"/>
      <c r="Q151" s="293"/>
      <c r="R151" s="291"/>
    </row>
    <row r="152" spans="1:25">
      <c r="A152" s="262" t="str">
        <f>B151&amp;" "&amp;B152</f>
        <v>LEE COUNTY NCP</v>
      </c>
      <c r="B152" s="263" t="s">
        <v>133</v>
      </c>
      <c r="C152" s="293">
        <f>VLOOKUP($B151,'KWH FCST'!$A$12:$M$39,C$10,FALSE)</f>
        <v>278690861.05160964</v>
      </c>
      <c r="D152" s="293">
        <f>VLOOKUP($B151,'KWH FCST'!$A$12:$M$39,D$10,FALSE)</f>
        <v>279779942</v>
      </c>
      <c r="E152" s="293">
        <f>VLOOKUP($B151,'KWH FCST'!$A$12:$M$39,E$10,FALSE)</f>
        <v>271689087</v>
      </c>
      <c r="F152" s="293">
        <f>VLOOKUP($B151,'KWH FCST'!$A$12:$M$39,F$10,FALSE)</f>
        <v>322430747</v>
      </c>
      <c r="G152" s="293">
        <f>VLOOKUP($B151,'KWH FCST'!$A$12:$M$39,G$10,FALSE)</f>
        <v>352644260</v>
      </c>
      <c r="H152" s="293">
        <f>VLOOKUP($B151,'KWH FCST'!$A$12:$M$39,H$10,FALSE)</f>
        <v>357421431</v>
      </c>
      <c r="I152" s="293">
        <f>VLOOKUP($B151,'KWH FCST'!$A$12:$M$39,I$10,FALSE)</f>
        <v>369136080</v>
      </c>
      <c r="J152" s="293">
        <f>VLOOKUP($B151,'KWH FCST'!$A$12:$M$39,J$10,FALSE)</f>
        <v>347333561</v>
      </c>
      <c r="K152" s="293">
        <f>VLOOKUP($B151,'KWH FCST'!$A$12:$M$39,K$10,FALSE)</f>
        <v>372588691</v>
      </c>
      <c r="L152" s="293">
        <f>VLOOKUP($B151,'KWH FCST'!$A$12:$M$39,L$10,FALSE)</f>
        <v>367780053</v>
      </c>
      <c r="M152" s="293">
        <f>VLOOKUP($B151,'KWH FCST'!$A$12:$M$39,M$10,FALSE)</f>
        <v>336292253</v>
      </c>
      <c r="N152" s="293">
        <f>VLOOKUP($B151,'KWH FCST'!$A$12:$M$39,N$10,FALSE)</f>
        <v>306122189</v>
      </c>
      <c r="O152" s="293">
        <f>SUM(C152:N152)</f>
        <v>3961909155.0516095</v>
      </c>
      <c r="P152" s="293"/>
      <c r="Q152" s="293"/>
      <c r="R152" s="291"/>
      <c r="T152" s="305">
        <f>VLOOKUP($B151,'KWH FCST'!$A$12:$O$39,14,FALSE)</f>
        <v>3961909155.0516095</v>
      </c>
      <c r="U152" s="264">
        <f>+O152-T152</f>
        <v>0</v>
      </c>
    </row>
    <row r="153" spans="1:25">
      <c r="A153" s="262" t="str">
        <f>B151&amp;" "&amp;B153</f>
        <v>LEE COUNTY NCP</v>
      </c>
      <c r="B153" s="263" t="s">
        <v>133</v>
      </c>
      <c r="C153" s="293">
        <f>VLOOKUP($B151,'NCP FCST'!$A$12:$M$39,C$10,FALSE)</f>
        <v>634100.81931062904</v>
      </c>
      <c r="D153" s="293">
        <f>VLOOKUP($B151,'NCP FCST'!$A$12:$M$39,D$10,FALSE)</f>
        <v>639454.91588210885</v>
      </c>
      <c r="E153" s="293">
        <f>VLOOKUP($B151,'NCP FCST'!$A$12:$M$39,E$10,FALSE)</f>
        <v>556836.69416324794</v>
      </c>
      <c r="F153" s="293">
        <f>VLOOKUP($B151,'NCP FCST'!$A$12:$M$39,F$10,FALSE)</f>
        <v>727296.14867547282</v>
      </c>
      <c r="G153" s="293">
        <f>VLOOKUP($B151,'NCP FCST'!$A$12:$M$39,G$10,FALSE)</f>
        <v>746235.98073488462</v>
      </c>
      <c r="H153" s="293">
        <f>VLOOKUP($B151,'NCP FCST'!$A$12:$M$39,H$10,FALSE)</f>
        <v>775937.04084822605</v>
      </c>
      <c r="I153" s="293">
        <f>VLOOKUP($B151,'NCP FCST'!$A$12:$M$39,I$10,FALSE)</f>
        <v>764092.36934490292</v>
      </c>
      <c r="J153" s="293">
        <f>VLOOKUP($B151,'NCP FCST'!$A$12:$M$39,J$10,FALSE)</f>
        <v>713105.16925629065</v>
      </c>
      <c r="K153" s="293">
        <f>VLOOKUP($B151,'NCP FCST'!$A$12:$M$39,K$10,FALSE)</f>
        <v>812845.11187322193</v>
      </c>
      <c r="L153" s="293">
        <f>VLOOKUP($B151,'NCP FCST'!$A$12:$M$39,L$10,FALSE)</f>
        <v>804439.4275440299</v>
      </c>
      <c r="M153" s="293">
        <f>VLOOKUP($B151,'NCP FCST'!$A$12:$M$39,M$10,FALSE)</f>
        <v>707507.05419506854</v>
      </c>
      <c r="N153" s="293">
        <f>VLOOKUP($B151,'NCP FCST'!$A$12:$M$39,N$10,FALSE)</f>
        <v>611676.74198343942</v>
      </c>
      <c r="O153" s="293"/>
      <c r="P153" s="293">
        <f>MAX(C153:N153)</f>
        <v>812845.11187322193</v>
      </c>
      <c r="Q153" s="293"/>
      <c r="R153" s="291"/>
      <c r="T153" s="264">
        <f>VLOOKUP($B151,'NCP FCST'!$A$12:$O$39,15,FALSE)</f>
        <v>812845.11187322193</v>
      </c>
      <c r="U153" s="264">
        <f>P153-T153</f>
        <v>0</v>
      </c>
    </row>
    <row r="154" spans="1:25">
      <c r="A154" s="262" t="str">
        <f>B151&amp;" "&amp;B154</f>
        <v>LEE COUNTY GNCP</v>
      </c>
      <c r="B154" s="263" t="s">
        <v>342</v>
      </c>
      <c r="C154" s="293">
        <f>VLOOKUP($B151,'GNCP FCST'!$A$12:$M$39,C$10,FALSE)</f>
        <v>634100.81931062904</v>
      </c>
      <c r="D154" s="293">
        <f>VLOOKUP($B151,'GNCP FCST'!$A$12:$M$39,D$10,FALSE)</f>
        <v>639454.91588210885</v>
      </c>
      <c r="E154" s="293">
        <f>VLOOKUP($B151,'GNCP FCST'!$A$12:$M$39,E$10,FALSE)</f>
        <v>556836.69416324794</v>
      </c>
      <c r="F154" s="293">
        <f>VLOOKUP($B151,'GNCP FCST'!$A$12:$M$39,F$10,FALSE)</f>
        <v>727296.14867547282</v>
      </c>
      <c r="G154" s="293">
        <f>VLOOKUP($B151,'GNCP FCST'!$A$12:$M$39,G$10,FALSE)</f>
        <v>746235.98073488462</v>
      </c>
      <c r="H154" s="293">
        <f>VLOOKUP($B151,'GNCP FCST'!$A$12:$M$39,H$10,FALSE)</f>
        <v>775937.04084822605</v>
      </c>
      <c r="I154" s="293">
        <f>VLOOKUP($B151,'GNCP FCST'!$A$12:$M$39,I$10,FALSE)</f>
        <v>764092.36934490292</v>
      </c>
      <c r="J154" s="293">
        <f>VLOOKUP($B151,'GNCP FCST'!$A$12:$M$39,J$10,FALSE)</f>
        <v>713105.16925629065</v>
      </c>
      <c r="K154" s="293">
        <f>VLOOKUP($B151,'GNCP FCST'!$A$12:$M$39,K$10,FALSE)</f>
        <v>812845.11187322193</v>
      </c>
      <c r="L154" s="293">
        <f>VLOOKUP($B151,'GNCP FCST'!$A$12:$M$39,L$10,FALSE)</f>
        <v>804439.4275440299</v>
      </c>
      <c r="M154" s="293">
        <f>VLOOKUP($B151,'GNCP FCST'!$A$12:$M$39,M$10,FALSE)</f>
        <v>707507.05419506854</v>
      </c>
      <c r="N154" s="293">
        <f>VLOOKUP($B151,'GNCP FCST'!$A$12:$M$39,N$10,FALSE)</f>
        <v>611676.74198343942</v>
      </c>
      <c r="O154" s="293"/>
      <c r="P154" s="262"/>
      <c r="Q154" s="293">
        <f>MAX(C154:N154)</f>
        <v>812845.11187322193</v>
      </c>
      <c r="R154" s="291"/>
      <c r="T154" s="264">
        <f>VLOOKUP($B151,'GNCP FCST'!$A$12:$O$39,15,FALSE)</f>
        <v>812845.11187322193</v>
      </c>
      <c r="U154" s="264">
        <f>+Q154-T154</f>
        <v>0</v>
      </c>
    </row>
    <row r="155" spans="1:25">
      <c r="A155" s="262" t="str">
        <f>B151&amp;" "&amp;B155</f>
        <v>LEE COUNTY CP</v>
      </c>
      <c r="B155" s="263" t="s">
        <v>148</v>
      </c>
      <c r="C155" s="293">
        <f>VLOOKUP($B151,'CP FCST'!$A$12:$M$39,C$10,FALSE)</f>
        <v>634100.81931062904</v>
      </c>
      <c r="D155" s="293">
        <f>VLOOKUP($B151,'CP FCST'!$A$12:$M$39,D$10,FALSE)</f>
        <v>576016.44338081242</v>
      </c>
      <c r="E155" s="293">
        <f>VLOOKUP($B151,'CP FCST'!$A$12:$M$39,E$10,FALSE)</f>
        <v>555904.25336011278</v>
      </c>
      <c r="F155" s="293">
        <f>VLOOKUP($B151,'CP FCST'!$A$12:$M$39,F$10,FALSE)</f>
        <v>702279.89850148105</v>
      </c>
      <c r="G155" s="293">
        <f>VLOOKUP($B151,'CP FCST'!$A$12:$M$39,G$10,FALSE)</f>
        <v>735315.26594804158</v>
      </c>
      <c r="H155" s="293">
        <f>VLOOKUP($B151,'CP FCST'!$A$12:$M$39,H$10,FALSE)</f>
        <v>739672.17765968025</v>
      </c>
      <c r="I155" s="293">
        <f>VLOOKUP($B151,'CP FCST'!$A$12:$M$39,I$10,FALSE)</f>
        <v>723497.75700377719</v>
      </c>
      <c r="J155" s="293">
        <f>VLOOKUP($B151,'CP FCST'!$A$12:$M$39,J$10,FALSE)</f>
        <v>695677.80271177948</v>
      </c>
      <c r="K155" s="293">
        <f>VLOOKUP($B151,'CP FCST'!$A$12:$M$39,K$10,FALSE)</f>
        <v>777236.84748506395</v>
      </c>
      <c r="L155" s="293">
        <f>VLOOKUP($B151,'CP FCST'!$A$12:$M$39,L$10,FALSE)</f>
        <v>800488.00857034407</v>
      </c>
      <c r="M155" s="293">
        <f>VLOOKUP($B151,'CP FCST'!$A$12:$M$39,M$10,FALSE)</f>
        <v>700643.8926112972</v>
      </c>
      <c r="N155" s="293">
        <f>VLOOKUP($B151,'CP FCST'!$A$12:$M$39,N$10,FALSE)</f>
        <v>608540.55675536417</v>
      </c>
      <c r="O155" s="293"/>
      <c r="P155" s="293"/>
      <c r="Q155" s="293"/>
      <c r="R155" s="264">
        <f>AVERAGE(C155:N155)</f>
        <v>687447.81027486513</v>
      </c>
      <c r="T155" s="264">
        <f>VLOOKUP($B151,'CP FCST'!$A$12:$O$39,15,FALSE)</f>
        <v>687447.81027486513</v>
      </c>
      <c r="U155" s="264">
        <f>R155-T155</f>
        <v>0</v>
      </c>
    </row>
    <row r="156" spans="1:25">
      <c r="B156" s="263" t="s">
        <v>567</v>
      </c>
      <c r="C156" s="294" t="str">
        <f t="shared" ref="C156:N156" si="19">IF(C155&gt;C154,"ERROR",IF(C154&gt;C153,"ERROR","OK"))</f>
        <v>OK</v>
      </c>
      <c r="D156" s="294" t="str">
        <f t="shared" si="19"/>
        <v>OK</v>
      </c>
      <c r="E156" s="294" t="str">
        <f t="shared" si="19"/>
        <v>OK</v>
      </c>
      <c r="F156" s="294" t="str">
        <f t="shared" si="19"/>
        <v>OK</v>
      </c>
      <c r="G156" s="294" t="str">
        <f t="shared" si="19"/>
        <v>OK</v>
      </c>
      <c r="H156" s="294" t="str">
        <f t="shared" si="19"/>
        <v>OK</v>
      </c>
      <c r="I156" s="294" t="str">
        <f t="shared" si="19"/>
        <v>OK</v>
      </c>
      <c r="J156" s="294" t="str">
        <f t="shared" si="19"/>
        <v>OK</v>
      </c>
      <c r="K156" s="294" t="str">
        <f t="shared" si="19"/>
        <v>OK</v>
      </c>
      <c r="L156" s="294" t="str">
        <f t="shared" si="19"/>
        <v>OK</v>
      </c>
      <c r="M156" s="294" t="str">
        <f t="shared" si="19"/>
        <v>OK</v>
      </c>
      <c r="N156" s="294" t="str">
        <f t="shared" si="19"/>
        <v>OK</v>
      </c>
      <c r="O156" s="293"/>
      <c r="P156" s="293"/>
      <c r="Q156" s="293"/>
      <c r="R156" s="264"/>
      <c r="X156" s="362"/>
    </row>
    <row r="157" spans="1:25">
      <c r="B157" s="268"/>
      <c r="C157" s="293"/>
      <c r="D157" s="293"/>
      <c r="E157" s="293"/>
      <c r="F157" s="293"/>
      <c r="G157" s="293"/>
      <c r="H157" s="293"/>
      <c r="I157" s="293"/>
      <c r="J157" s="293"/>
      <c r="K157" s="293"/>
      <c r="L157" s="293"/>
      <c r="M157" s="293"/>
      <c r="N157" s="293"/>
      <c r="O157" s="293"/>
      <c r="P157" s="293"/>
      <c r="Q157" s="293"/>
      <c r="R157" s="291"/>
    </row>
    <row r="158" spans="1:25" s="269" customFormat="1">
      <c r="B158" s="261" t="s">
        <v>982</v>
      </c>
      <c r="C158" s="264"/>
      <c r="D158" s="264"/>
      <c r="E158" s="264"/>
      <c r="F158" s="264"/>
      <c r="G158" s="264"/>
      <c r="H158" s="264"/>
      <c r="I158" s="264"/>
      <c r="J158" s="264"/>
      <c r="K158" s="264"/>
      <c r="L158" s="264"/>
      <c r="M158" s="264"/>
      <c r="N158" s="264"/>
      <c r="O158" s="293"/>
      <c r="P158" s="293"/>
      <c r="Q158" s="293"/>
      <c r="R158" s="291"/>
      <c r="T158" s="270"/>
      <c r="U158" s="270"/>
    </row>
    <row r="159" spans="1:25">
      <c r="A159" s="262" t="str">
        <f>B158&amp;" "&amp;B159</f>
        <v>NEW SMYRNA BEACH KWH Sales</v>
      </c>
      <c r="B159" s="263" t="s">
        <v>560</v>
      </c>
      <c r="C159" s="293">
        <f>VLOOKUP($B158,'KWH FCST'!$A$12:$M$39,C$10,FALSE)</f>
        <v>14880000</v>
      </c>
      <c r="D159" s="293">
        <f>VLOOKUP($B158,'KWH FCST'!$A$12:$M$39,D$10,FALSE)</f>
        <v>29760000</v>
      </c>
      <c r="E159" s="293">
        <f>VLOOKUP($B158,'KWH FCST'!$A$12:$M$39,E$10,FALSE)</f>
        <v>27840000</v>
      </c>
      <c r="F159" s="293">
        <f>VLOOKUP($B158,'KWH FCST'!$A$12:$M$39,F$10,FALSE)</f>
        <v>18600000</v>
      </c>
      <c r="G159" s="293">
        <f>VLOOKUP($B158,'KWH FCST'!$A$12:$M$39,G$10,FALSE)</f>
        <v>14400000</v>
      </c>
      <c r="H159" s="293">
        <f>VLOOKUP($B158,'KWH FCST'!$A$12:$M$39,H$10,FALSE)</f>
        <v>22320000</v>
      </c>
      <c r="I159" s="293">
        <f>VLOOKUP($B158,'KWH FCST'!$A$12:$M$39,I$10,FALSE)</f>
        <v>28800000</v>
      </c>
      <c r="J159" s="293">
        <f>VLOOKUP($B158,'KWH FCST'!$A$12:$M$39,J$10,FALSE)</f>
        <v>33480000</v>
      </c>
      <c r="K159" s="293">
        <f>VLOOKUP($B158,'KWH FCST'!$A$12:$M$39,K$10,FALSE)</f>
        <v>33480000</v>
      </c>
      <c r="L159" s="293">
        <f>VLOOKUP($B158,'KWH FCST'!$A$12:$M$39,L$10,FALSE)</f>
        <v>25200000</v>
      </c>
      <c r="M159" s="293">
        <f>VLOOKUP($B158,'KWH FCST'!$A$12:$M$39,M$10,FALSE)</f>
        <v>18600000</v>
      </c>
      <c r="N159" s="293">
        <f>VLOOKUP($B158,'KWH FCST'!$A$12:$M$39,N$10,FALSE)</f>
        <v>14400000</v>
      </c>
      <c r="O159" s="293">
        <f>SUM(C159:N159)</f>
        <v>281760000</v>
      </c>
      <c r="P159" s="293"/>
      <c r="Q159" s="293"/>
      <c r="R159" s="291"/>
      <c r="T159" s="305">
        <f>VLOOKUP($B158,'KWH FCST'!$A$12:$O$39,14,FALSE)</f>
        <v>281760000</v>
      </c>
      <c r="U159" s="264">
        <f>+O159-T159</f>
        <v>0</v>
      </c>
    </row>
    <row r="160" spans="1:25">
      <c r="A160" s="262" t="str">
        <f>B158&amp;" "&amp;B160</f>
        <v>NEW SMYRNA BEACH NCP</v>
      </c>
      <c r="B160" s="263" t="s">
        <v>133</v>
      </c>
      <c r="C160" s="293">
        <f>VLOOKUP($B158,'NCP FCST'!$A$12:$M$39,C$10,FALSE)</f>
        <v>0</v>
      </c>
      <c r="D160" s="293">
        <f>VLOOKUP($B158,'NCP FCST'!$A$12:$M$39,D$10,FALSE)</f>
        <v>53947.288278646447</v>
      </c>
      <c r="E160" s="293">
        <f>VLOOKUP($B158,'NCP FCST'!$A$12:$M$39,E$10,FALSE)</f>
        <v>37419.354838709674</v>
      </c>
      <c r="F160" s="293">
        <f>VLOOKUP($B158,'NCP FCST'!$A$12:$M$39,F$10,FALSE)</f>
        <v>25833.333333333332</v>
      </c>
      <c r="G160" s="293">
        <f>VLOOKUP($B158,'NCP FCST'!$A$12:$M$39,G$10,FALSE)</f>
        <v>19493.240718780762</v>
      </c>
      <c r="H160" s="293">
        <f>VLOOKUP($B158,'NCP FCST'!$A$12:$M$39,H$10,FALSE)</f>
        <v>33831.714503983414</v>
      </c>
      <c r="I160" s="293">
        <f>VLOOKUP($B158,'NCP FCST'!$A$12:$M$39,I$10,FALSE)</f>
        <v>40923.64670615799</v>
      </c>
      <c r="J160" s="293">
        <f>VLOOKUP($B158,'NCP FCST'!$A$12:$M$39,J$10,FALSE)</f>
        <v>46928.772551882364</v>
      </c>
      <c r="K160" s="293">
        <f>VLOOKUP($B158,'NCP FCST'!$A$12:$M$39,K$10,FALSE)</f>
        <v>46761.866452131944</v>
      </c>
      <c r="L160" s="293">
        <f>VLOOKUP($B158,'NCP FCST'!$A$12:$M$39,L$10,FALSE)</f>
        <v>34555.159908116184</v>
      </c>
      <c r="M160" s="293">
        <f>VLOOKUP($B158,'NCP FCST'!$A$12:$M$39,M$10,FALSE)</f>
        <v>25869.550704319379</v>
      </c>
      <c r="N160" s="293">
        <f>VLOOKUP($B158,'NCP FCST'!$A$12:$M$39,N$10,FALSE)</f>
        <v>20033.99100473804</v>
      </c>
      <c r="O160" s="293"/>
      <c r="P160" s="293">
        <f>MAX(C160:N160)</f>
        <v>53947.288278646447</v>
      </c>
      <c r="Q160" s="293"/>
      <c r="R160" s="291"/>
      <c r="T160" s="264">
        <f>VLOOKUP($B158,'NCP FCST'!$A$12:$O$39,15,FALSE)</f>
        <v>53947.288278646447</v>
      </c>
      <c r="U160" s="264">
        <f>P160-T160</f>
        <v>0</v>
      </c>
    </row>
    <row r="161" spans="1:21">
      <c r="A161" s="262" t="str">
        <f>B158&amp;" "&amp;B161</f>
        <v>NEW SMYRNA BEACH GNCP</v>
      </c>
      <c r="B161" s="263" t="s">
        <v>342</v>
      </c>
      <c r="C161" s="293">
        <f>VLOOKUP($B158,'GNCP FCST'!$A$12:$M$39,C$10,FALSE)</f>
        <v>0</v>
      </c>
      <c r="D161" s="293">
        <f>VLOOKUP($B158,'GNCP FCST'!$A$12:$M$39,D$10,FALSE)</f>
        <v>53947.288278646447</v>
      </c>
      <c r="E161" s="293">
        <f>VLOOKUP($B158,'GNCP FCST'!$A$12:$M$39,E$10,FALSE)</f>
        <v>37419.354838709674</v>
      </c>
      <c r="F161" s="293">
        <f>VLOOKUP($B158,'GNCP FCST'!$A$12:$M$39,F$10,FALSE)</f>
        <v>25833.333333333332</v>
      </c>
      <c r="G161" s="293">
        <f>VLOOKUP($B158,'GNCP FCST'!$A$12:$M$39,G$10,FALSE)</f>
        <v>19493.240718780762</v>
      </c>
      <c r="H161" s="293">
        <f>VLOOKUP($B158,'GNCP FCST'!$A$12:$M$39,H$10,FALSE)</f>
        <v>33831.714503983414</v>
      </c>
      <c r="I161" s="293">
        <f>VLOOKUP($B158,'GNCP FCST'!$A$12:$M$39,I$10,FALSE)</f>
        <v>40923.64670615799</v>
      </c>
      <c r="J161" s="293">
        <f>VLOOKUP($B158,'GNCP FCST'!$A$12:$M$39,J$10,FALSE)</f>
        <v>46928.772551882364</v>
      </c>
      <c r="K161" s="293">
        <f>VLOOKUP($B158,'GNCP FCST'!$A$12:$M$39,K$10,FALSE)</f>
        <v>46761.866452131944</v>
      </c>
      <c r="L161" s="293">
        <f>VLOOKUP($B158,'GNCP FCST'!$A$12:$M$39,L$10,FALSE)</f>
        <v>34555.159908116184</v>
      </c>
      <c r="M161" s="293">
        <f>VLOOKUP($B158,'GNCP FCST'!$A$12:$M$39,M$10,FALSE)</f>
        <v>25869.550704319379</v>
      </c>
      <c r="N161" s="293">
        <f>VLOOKUP($B158,'GNCP FCST'!$A$12:$M$39,N$10,FALSE)</f>
        <v>20033.99100473804</v>
      </c>
      <c r="O161" s="293"/>
      <c r="P161" s="262"/>
      <c r="Q161" s="293">
        <f>MAX(C161:N161)</f>
        <v>53947.288278646447</v>
      </c>
      <c r="R161" s="291"/>
      <c r="T161" s="264">
        <f>VLOOKUP($B158,'GNCP FCST'!$A$12:$O$39,15,FALSE)</f>
        <v>53947.288278646447</v>
      </c>
      <c r="U161" s="264">
        <f>+Q161-T161</f>
        <v>0</v>
      </c>
    </row>
    <row r="162" spans="1:21">
      <c r="A162" s="262" t="str">
        <f>B158&amp;" "&amp;B162</f>
        <v>NEW SMYRNA BEACH CP</v>
      </c>
      <c r="B162" s="263" t="s">
        <v>148</v>
      </c>
      <c r="C162" s="293">
        <f>VLOOKUP($B158,'CP FCST'!$A$12:$M$39,C$10,FALSE)</f>
        <v>0</v>
      </c>
      <c r="D162" s="293">
        <f>VLOOKUP($B158,'CP FCST'!$A$12:$M$39,D$10,FALSE)</f>
        <v>46235.532752654821</v>
      </c>
      <c r="E162" s="293">
        <f>VLOOKUP($B158,'CP FCST'!$A$12:$M$39,E$10,FALSE)</f>
        <v>37419.354838709674</v>
      </c>
      <c r="F162" s="293">
        <f>VLOOKUP($B158,'CP FCST'!$A$12:$M$39,F$10,FALSE)</f>
        <v>25833.333333333332</v>
      </c>
      <c r="G162" s="293">
        <f>VLOOKUP($B158,'CP FCST'!$A$12:$M$39,G$10,FALSE)</f>
        <v>19493.240718780762</v>
      </c>
      <c r="H162" s="293">
        <f>VLOOKUP($B158,'CP FCST'!$A$12:$M$39,H$10,FALSE)</f>
        <v>33831.714503983414</v>
      </c>
      <c r="I162" s="293">
        <f>VLOOKUP($B158,'CP FCST'!$A$12:$M$39,I$10,FALSE)</f>
        <v>40923.64670615799</v>
      </c>
      <c r="J162" s="293">
        <f>VLOOKUP($B158,'CP FCST'!$A$12:$M$39,J$10,FALSE)</f>
        <v>46928.772551882364</v>
      </c>
      <c r="K162" s="293">
        <f>VLOOKUP($B158,'CP FCST'!$A$12:$M$39,K$10,FALSE)</f>
        <v>46761.866452131944</v>
      </c>
      <c r="L162" s="293">
        <f>VLOOKUP($B158,'CP FCST'!$A$12:$M$39,L$10,FALSE)</f>
        <v>34555.159908116184</v>
      </c>
      <c r="M162" s="293">
        <f>VLOOKUP($B158,'CP FCST'!$A$12:$M$39,M$10,FALSE)</f>
        <v>25869.550704319379</v>
      </c>
      <c r="N162" s="293">
        <f>VLOOKUP($B158,'CP FCST'!$A$12:$M$39,N$10,FALSE)</f>
        <v>20033.99100473804</v>
      </c>
      <c r="O162" s="293"/>
      <c r="P162" s="293"/>
      <c r="Q162" s="293"/>
      <c r="R162" s="264">
        <f>AVERAGE(C162:N162)</f>
        <v>31490.513622900657</v>
      </c>
      <c r="T162" s="264">
        <f>VLOOKUP($B158,'CP FCST'!$A$12:$O$39,15,FALSE)</f>
        <v>31490.513622900657</v>
      </c>
      <c r="U162" s="264">
        <f>R162-T162</f>
        <v>0</v>
      </c>
    </row>
    <row r="163" spans="1:21">
      <c r="B163" s="263" t="s">
        <v>567</v>
      </c>
      <c r="C163" s="294" t="str">
        <f t="shared" ref="C163:N163" si="20">IF(C162&gt;C161,"ERROR",IF(C161&gt;C160,"ERROR","OK"))</f>
        <v>OK</v>
      </c>
      <c r="D163" s="294" t="str">
        <f t="shared" si="20"/>
        <v>OK</v>
      </c>
      <c r="E163" s="294" t="str">
        <f t="shared" si="20"/>
        <v>OK</v>
      </c>
      <c r="F163" s="294" t="str">
        <f t="shared" si="20"/>
        <v>OK</v>
      </c>
      <c r="G163" s="294" t="str">
        <f t="shared" si="20"/>
        <v>OK</v>
      </c>
      <c r="H163" s="294" t="str">
        <f t="shared" si="20"/>
        <v>OK</v>
      </c>
      <c r="I163" s="294" t="str">
        <f t="shared" si="20"/>
        <v>OK</v>
      </c>
      <c r="J163" s="294" t="str">
        <f t="shared" si="20"/>
        <v>OK</v>
      </c>
      <c r="K163" s="294" t="str">
        <f t="shared" si="20"/>
        <v>OK</v>
      </c>
      <c r="L163" s="294" t="str">
        <f t="shared" si="20"/>
        <v>OK</v>
      </c>
      <c r="M163" s="294" t="str">
        <f t="shared" si="20"/>
        <v>OK</v>
      </c>
      <c r="N163" s="294" t="str">
        <f t="shared" si="20"/>
        <v>OK</v>
      </c>
      <c r="O163" s="293"/>
      <c r="P163" s="293"/>
      <c r="Q163" s="293"/>
      <c r="R163" s="264"/>
    </row>
    <row r="164" spans="1:21">
      <c r="B164" s="263"/>
      <c r="C164" s="294"/>
      <c r="D164" s="294"/>
      <c r="E164" s="294"/>
      <c r="F164" s="294"/>
      <c r="G164" s="294"/>
      <c r="H164" s="294"/>
      <c r="I164" s="294"/>
      <c r="J164" s="294"/>
      <c r="K164" s="294"/>
      <c r="L164" s="294"/>
      <c r="M164" s="294"/>
      <c r="N164" s="294"/>
      <c r="O164" s="293"/>
      <c r="P164" s="293"/>
      <c r="Q164" s="293"/>
      <c r="R164" s="264"/>
    </row>
    <row r="165" spans="1:21">
      <c r="B165" s="261" t="s">
        <v>1056</v>
      </c>
      <c r="O165" s="293"/>
      <c r="P165" s="293"/>
      <c r="Q165" s="293"/>
      <c r="R165" s="291"/>
      <c r="S165" s="269"/>
      <c r="T165" s="270"/>
      <c r="U165" s="270"/>
    </row>
    <row r="166" spans="1:21">
      <c r="A166" s="262" t="str">
        <f>B165&amp;" "&amp;B166</f>
        <v>SEMINOLE AGREEMENT KWH Sales</v>
      </c>
      <c r="B166" s="263" t="s">
        <v>560</v>
      </c>
      <c r="C166" s="293">
        <f>VLOOKUP($B165,'KWH FCST'!$A$12:$M$39,C$10,FALSE)</f>
        <v>13575000</v>
      </c>
      <c r="D166" s="293">
        <f>VLOOKUP($B165,'KWH FCST'!$A$12:$M$39,D$10,FALSE)</f>
        <v>73250000</v>
      </c>
      <c r="E166" s="293">
        <f>VLOOKUP($B165,'KWH FCST'!$A$12:$M$39,E$10,FALSE)</f>
        <v>85800000</v>
      </c>
      <c r="F166" s="293">
        <f>VLOOKUP($B165,'KWH FCST'!$A$12:$M$39,F$10,FALSE)</f>
        <v>111860000</v>
      </c>
      <c r="G166" s="293">
        <f>VLOOKUP($B165,'KWH FCST'!$A$12:$M$39,G$10,FALSE)</f>
        <v>125830000</v>
      </c>
      <c r="H166" s="293">
        <f>VLOOKUP($B165,'KWH FCST'!$A$12:$M$39,H$10,FALSE)</f>
        <v>113525000</v>
      </c>
      <c r="I166" s="293">
        <f>VLOOKUP($B165,'KWH FCST'!$A$12:$M$39,I$10,FALSE)</f>
        <v>115975000</v>
      </c>
      <c r="J166" s="293">
        <f>VLOOKUP($B165,'KWH FCST'!$A$12:$M$39,J$10,FALSE)</f>
        <v>144250000</v>
      </c>
      <c r="K166" s="293">
        <f>VLOOKUP($B165,'KWH FCST'!$A$12:$M$39,K$10,FALSE)</f>
        <v>96050000</v>
      </c>
      <c r="L166" s="293">
        <f>VLOOKUP($B165,'KWH FCST'!$A$12:$M$39,L$10,FALSE)</f>
        <v>91130000</v>
      </c>
      <c r="M166" s="293">
        <f>VLOOKUP($B165,'KWH FCST'!$A$12:$M$39,M$10,FALSE)</f>
        <v>87075000</v>
      </c>
      <c r="N166" s="293">
        <f>VLOOKUP($B165,'KWH FCST'!$A$12:$M$39,N$10,FALSE)</f>
        <v>44020000</v>
      </c>
      <c r="O166" s="293">
        <f>SUM(C166:N166)</f>
        <v>1102340000</v>
      </c>
      <c r="P166" s="293"/>
      <c r="Q166" s="293"/>
      <c r="R166" s="291"/>
      <c r="T166" s="305">
        <f>VLOOKUP($B165,'KWH FCST'!$A$12:$O$39,14,FALSE)</f>
        <v>1102340000</v>
      </c>
      <c r="U166" s="264">
        <f>+O166-T166</f>
        <v>0</v>
      </c>
    </row>
    <row r="167" spans="1:21">
      <c r="A167" s="262" t="str">
        <f>B165&amp;" "&amp;B167</f>
        <v>SEMINOLE AGREEMENT NCP</v>
      </c>
      <c r="B167" s="263" t="s">
        <v>133</v>
      </c>
      <c r="C167" s="293">
        <f>VLOOKUP($B165,'NCP FCST'!$A$12:$M$39,C$10,FALSE)</f>
        <v>0</v>
      </c>
      <c r="D167" s="293">
        <f>VLOOKUP($B165,'NCP FCST'!$A$12:$M$39,D$10,FALSE)</f>
        <v>44020000</v>
      </c>
      <c r="E167" s="293">
        <f>VLOOKUP($B165,'NCP FCST'!$A$12:$M$39,E$10,FALSE)</f>
        <v>44020000</v>
      </c>
      <c r="F167" s="293">
        <f>VLOOKUP($B165,'NCP FCST'!$A$12:$M$39,F$10,FALSE)</f>
        <v>44020000</v>
      </c>
      <c r="G167" s="293">
        <f>VLOOKUP($B165,'NCP FCST'!$A$12:$M$39,G$10,FALSE)</f>
        <v>44020000</v>
      </c>
      <c r="H167" s="293">
        <f>VLOOKUP($B165,'NCP FCST'!$A$12:$M$39,H$10,FALSE)</f>
        <v>44020000</v>
      </c>
      <c r="I167" s="293">
        <f>VLOOKUP($B165,'NCP FCST'!$A$12:$M$39,I$10,FALSE)</f>
        <v>44020000</v>
      </c>
      <c r="J167" s="293">
        <f>VLOOKUP($B165,'NCP FCST'!$A$12:$M$39,J$10,FALSE)</f>
        <v>44020000</v>
      </c>
      <c r="K167" s="293">
        <f>VLOOKUP($B165,'NCP FCST'!$A$12:$M$39,K$10,FALSE)</f>
        <v>44020000</v>
      </c>
      <c r="L167" s="293">
        <f>VLOOKUP($B165,'NCP FCST'!$A$12:$M$39,L$10,FALSE)</f>
        <v>44020000</v>
      </c>
      <c r="M167" s="293">
        <f>VLOOKUP($B165,'NCP FCST'!$A$12:$M$39,M$10,FALSE)</f>
        <v>44020000</v>
      </c>
      <c r="N167" s="293">
        <f>VLOOKUP($B165,'NCP FCST'!$A$12:$M$39,N$10,FALSE)</f>
        <v>44020000</v>
      </c>
      <c r="O167" s="293"/>
      <c r="P167" s="293">
        <f>MAX(C167:N167)</f>
        <v>44020000</v>
      </c>
      <c r="Q167" s="293"/>
      <c r="R167" s="291"/>
      <c r="T167" s="264">
        <f>VLOOKUP($B165,'NCP FCST'!$A$12:$O$39,15,FALSE)</f>
        <v>44020000</v>
      </c>
      <c r="U167" s="264">
        <f>P167-T167</f>
        <v>0</v>
      </c>
    </row>
    <row r="168" spans="1:21">
      <c r="A168" s="262" t="str">
        <f>B165&amp;" "&amp;B168</f>
        <v>SEMINOLE AGREEMENT GNCP</v>
      </c>
      <c r="B168" s="263" t="s">
        <v>342</v>
      </c>
      <c r="C168" s="293">
        <f>VLOOKUP($B165,'GNCP FCST'!$A$12:$M$39,C$10,FALSE)</f>
        <v>0</v>
      </c>
      <c r="D168" s="293">
        <f>VLOOKUP($B165,'GNCP FCST'!$A$12:$M$39,D$10,FALSE)</f>
        <v>0</v>
      </c>
      <c r="E168" s="293">
        <f>VLOOKUP($B165,'GNCP FCST'!$A$12:$M$39,E$10,FALSE)</f>
        <v>0</v>
      </c>
      <c r="F168" s="293">
        <f>VLOOKUP($B165,'GNCP FCST'!$A$12:$M$39,F$10,FALSE)</f>
        <v>0</v>
      </c>
      <c r="G168" s="293">
        <f>VLOOKUP($B165,'GNCP FCST'!$A$12:$M$39,G$10,FALSE)</f>
        <v>0</v>
      </c>
      <c r="H168" s="293">
        <f>VLOOKUP($B165,'GNCP FCST'!$A$12:$M$39,H$10,FALSE)</f>
        <v>277203.95764963276</v>
      </c>
      <c r="I168" s="293">
        <f>VLOOKUP($B165,'GNCP FCST'!$A$12:$M$39,I$10,FALSE)</f>
        <v>255290.495159001</v>
      </c>
      <c r="J168" s="293">
        <f>VLOOKUP($B165,'GNCP FCST'!$A$12:$M$39,J$10,FALSE)</f>
        <v>300363.14268342452</v>
      </c>
      <c r="K168" s="293">
        <f>VLOOKUP($B165,'GNCP FCST'!$A$12:$M$39,K$10,FALSE)</f>
        <v>205741.48330934267</v>
      </c>
      <c r="L168" s="293">
        <f>VLOOKUP($B165,'GNCP FCST'!$A$12:$M$39,L$10,FALSE)</f>
        <v>209307.17556354226</v>
      </c>
      <c r="M168" s="293">
        <f>VLOOKUP($B165,'GNCP FCST'!$A$12:$M$39,M$10,FALSE)</f>
        <v>447419.53385127638</v>
      </c>
      <c r="N168" s="293">
        <f>VLOOKUP($B165,'GNCP FCST'!$A$12:$M$39,N$10,FALSE)</f>
        <v>648757.30994152045</v>
      </c>
      <c r="O168" s="293"/>
      <c r="P168" s="262"/>
      <c r="Q168" s="293">
        <f>MAX(C168:N168)</f>
        <v>648757.30994152045</v>
      </c>
      <c r="R168" s="291"/>
      <c r="T168" s="264">
        <f>VLOOKUP($B165,'GNCP FCST'!$A$12:$O$39,15,FALSE)</f>
        <v>648757.30994152045</v>
      </c>
      <c r="U168" s="264">
        <f>+Q168-T168</f>
        <v>0</v>
      </c>
    </row>
    <row r="169" spans="1:21">
      <c r="A169" s="262" t="str">
        <f>B165&amp;" "&amp;B169</f>
        <v>SEMINOLE AGREEMENT CP</v>
      </c>
      <c r="B169" s="263" t="s">
        <v>148</v>
      </c>
      <c r="C169" s="293">
        <f>VLOOKUP($B165,'CP FCST'!$A$12:$M$39,C$10,FALSE)</f>
        <v>0</v>
      </c>
      <c r="D169" s="293">
        <f>VLOOKUP($B165,'CP FCST'!$A$12:$M$39,D$10,FALSE)</f>
        <v>0</v>
      </c>
      <c r="E169" s="293">
        <f>VLOOKUP($B165,'CP FCST'!$A$12:$M$39,E$10,FALSE)</f>
        <v>0</v>
      </c>
      <c r="F169" s="293">
        <f>VLOOKUP($B165,'CP FCST'!$A$12:$M$39,F$10,FALSE)</f>
        <v>0</v>
      </c>
      <c r="G169" s="293">
        <f>VLOOKUP($B165,'CP FCST'!$A$12:$M$39,G$10,FALSE)</f>
        <v>0</v>
      </c>
      <c r="H169" s="293">
        <f>VLOOKUP($B165,'CP FCST'!$A$12:$M$39,H$10,FALSE)</f>
        <v>277203.95764963276</v>
      </c>
      <c r="I169" s="293">
        <f>VLOOKUP($B165,'CP FCST'!$A$12:$M$39,I$10,FALSE)</f>
        <v>255290.495159001</v>
      </c>
      <c r="J169" s="293">
        <f>VLOOKUP($B165,'CP FCST'!$A$12:$M$39,J$10,FALSE)</f>
        <v>300363.14268342452</v>
      </c>
      <c r="K169" s="293">
        <f>VLOOKUP($B165,'CP FCST'!$A$12:$M$39,K$10,FALSE)</f>
        <v>205741.48330934267</v>
      </c>
      <c r="L169" s="293">
        <f>VLOOKUP($B165,'CP FCST'!$A$12:$M$39,L$10,FALSE)</f>
        <v>209307.17556354226</v>
      </c>
      <c r="M169" s="293">
        <f>VLOOKUP($B165,'CP FCST'!$A$12:$M$39,M$10,FALSE)</f>
        <v>0</v>
      </c>
      <c r="N169" s="293">
        <f>VLOOKUP($B165,'CP FCST'!$A$12:$M$39,N$10,FALSE)</f>
        <v>0</v>
      </c>
      <c r="O169" s="293"/>
      <c r="P169" s="293"/>
      <c r="Q169" s="293"/>
      <c r="R169" s="264">
        <f>AVERAGE(C169:N169)</f>
        <v>103992.18786374526</v>
      </c>
      <c r="T169" s="264">
        <f>VLOOKUP($B165,'CP FCST'!$A$12:$O$39,15,FALSE)</f>
        <v>103992.18786374526</v>
      </c>
      <c r="U169" s="264">
        <f>R169-T169</f>
        <v>0</v>
      </c>
    </row>
    <row r="170" spans="1:21">
      <c r="B170" s="263" t="s">
        <v>567</v>
      </c>
      <c r="C170" s="294" t="str">
        <f t="shared" ref="C170:N170" si="21">IF(C169&gt;C168,"ERROR",IF(C168&gt;C167,"ERROR","OK"))</f>
        <v>OK</v>
      </c>
      <c r="D170" s="294" t="str">
        <f t="shared" si="21"/>
        <v>OK</v>
      </c>
      <c r="E170" s="294" t="str">
        <f t="shared" si="21"/>
        <v>OK</v>
      </c>
      <c r="F170" s="294" t="str">
        <f t="shared" si="21"/>
        <v>OK</v>
      </c>
      <c r="G170" s="294" t="str">
        <f t="shared" si="21"/>
        <v>OK</v>
      </c>
      <c r="H170" s="294" t="str">
        <f t="shared" si="21"/>
        <v>OK</v>
      </c>
      <c r="I170" s="294" t="str">
        <f t="shared" si="21"/>
        <v>OK</v>
      </c>
      <c r="J170" s="294" t="str">
        <f t="shared" si="21"/>
        <v>OK</v>
      </c>
      <c r="K170" s="294" t="str">
        <f t="shared" si="21"/>
        <v>OK</v>
      </c>
      <c r="L170" s="294" t="str">
        <f t="shared" si="21"/>
        <v>OK</v>
      </c>
      <c r="M170" s="294" t="str">
        <f t="shared" si="21"/>
        <v>OK</v>
      </c>
      <c r="N170" s="294" t="str">
        <f t="shared" si="21"/>
        <v>OK</v>
      </c>
      <c r="O170" s="293"/>
      <c r="P170" s="293"/>
      <c r="Q170" s="293"/>
      <c r="R170" s="264"/>
    </row>
    <row r="171" spans="1:21">
      <c r="B171" s="263"/>
      <c r="C171" s="294"/>
      <c r="D171" s="294"/>
      <c r="E171" s="294"/>
      <c r="F171" s="294"/>
      <c r="G171" s="294"/>
      <c r="H171" s="294"/>
      <c r="I171" s="294"/>
      <c r="J171" s="294"/>
      <c r="K171" s="294"/>
      <c r="L171" s="294"/>
      <c r="M171" s="294"/>
      <c r="N171" s="294"/>
      <c r="O171" s="293"/>
      <c r="P171" s="293"/>
      <c r="Q171" s="293"/>
      <c r="R171" s="264"/>
    </row>
    <row r="172" spans="1:21">
      <c r="B172" s="261" t="s">
        <v>721</v>
      </c>
      <c r="O172" s="293"/>
      <c r="P172" s="293"/>
      <c r="Q172" s="293"/>
      <c r="R172" s="291"/>
      <c r="S172" s="269"/>
      <c r="T172" s="270"/>
      <c r="U172" s="270"/>
    </row>
    <row r="173" spans="1:21">
      <c r="A173" s="262" t="str">
        <f>B172&amp;" "&amp;B173</f>
        <v>WAUCHULA KWH Sales</v>
      </c>
      <c r="B173" s="263" t="s">
        <v>560</v>
      </c>
      <c r="C173" s="293">
        <f>VLOOKUP($B172,'KWH FCST'!$A$12:$M$39,C$10,FALSE)</f>
        <v>4533460.336049078</v>
      </c>
      <c r="D173" s="293">
        <f>VLOOKUP($B172,'KWH FCST'!$A$12:$M$39,D$10,FALSE)</f>
        <v>4941609.804114826</v>
      </c>
      <c r="E173" s="293">
        <f>VLOOKUP($B172,'KWH FCST'!$A$12:$M$39,E$10,FALSE)</f>
        <v>3011667.4362598946</v>
      </c>
      <c r="F173" s="293">
        <f>VLOOKUP($B172,'KWH FCST'!$A$12:$M$39,F$10,FALSE)</f>
        <v>5646320.3654786283</v>
      </c>
      <c r="G173" s="293">
        <f>VLOOKUP($B172,'KWH FCST'!$A$12:$M$39,G$10,FALSE)</f>
        <v>5479526.6777857468</v>
      </c>
      <c r="H173" s="293">
        <f>VLOOKUP($B172,'KWH FCST'!$A$12:$M$39,H$10,FALSE)</f>
        <v>5963770.2536569545</v>
      </c>
      <c r="I173" s="293">
        <f>VLOOKUP($B172,'KWH FCST'!$A$12:$M$39,I$10,FALSE)</f>
        <v>5928664.319031693</v>
      </c>
      <c r="J173" s="293">
        <f>VLOOKUP($B172,'KWH FCST'!$A$12:$M$39,J$10,FALSE)</f>
        <v>6279645.1503097797</v>
      </c>
      <c r="K173" s="293">
        <f>VLOOKUP($B172,'KWH FCST'!$A$12:$M$39,K$10,FALSE)</f>
        <v>6252167.9969719443</v>
      </c>
      <c r="L173" s="293">
        <f>VLOOKUP($B172,'KWH FCST'!$A$12:$M$39,L$10,FALSE)</f>
        <v>6537691.9070096025</v>
      </c>
      <c r="M173" s="293">
        <f>VLOOKUP($B172,'KWH FCST'!$A$12:$M$39,M$10,FALSE)</f>
        <v>5361599.0772232451</v>
      </c>
      <c r="N173" s="293">
        <f>VLOOKUP($B172,'KWH FCST'!$A$12:$M$39,N$10,FALSE)</f>
        <v>3882952.2272739159</v>
      </c>
      <c r="O173" s="293">
        <f>SUM(C173:N173)</f>
        <v>63819075.551165305</v>
      </c>
      <c r="P173" s="293"/>
      <c r="Q173" s="293"/>
      <c r="R173" s="291"/>
      <c r="T173" s="305">
        <f>VLOOKUP($B172,'KWH FCST'!$A$12:$O$39,14,FALSE)</f>
        <v>63819075.551165305</v>
      </c>
      <c r="U173" s="264">
        <f>+O173-T173</f>
        <v>0</v>
      </c>
    </row>
    <row r="174" spans="1:21">
      <c r="A174" s="262" t="str">
        <f>B172&amp;" "&amp;B174</f>
        <v>WAUCHULA NCP</v>
      </c>
      <c r="B174" s="263" t="s">
        <v>133</v>
      </c>
      <c r="C174" s="293">
        <f>VLOOKUP($B172,'NCP FCST'!$A$12:$M$39,C$10,FALSE)</f>
        <v>10780.257121069702</v>
      </c>
      <c r="D174" s="293">
        <f>VLOOKUP($B172,'NCP FCST'!$A$12:$M$39,D$10,FALSE)</f>
        <v>4086614.3911555288</v>
      </c>
      <c r="E174" s="293">
        <f>VLOOKUP($B172,'NCP FCST'!$A$12:$M$39,E$10,FALSE)</f>
        <v>4086614.3911555288</v>
      </c>
      <c r="F174" s="293">
        <f>VLOOKUP($B172,'NCP FCST'!$A$12:$M$39,F$10,FALSE)</f>
        <v>4086614.3911555288</v>
      </c>
      <c r="G174" s="293">
        <f>VLOOKUP($B172,'NCP FCST'!$A$12:$M$39,G$10,FALSE)</f>
        <v>4086614.3911555288</v>
      </c>
      <c r="H174" s="293">
        <f>VLOOKUP($B172,'NCP FCST'!$A$12:$M$39,H$10,FALSE)</f>
        <v>4086614.3911555288</v>
      </c>
      <c r="I174" s="293">
        <f>VLOOKUP($B172,'NCP FCST'!$A$12:$M$39,I$10,FALSE)</f>
        <v>4086614.3911555288</v>
      </c>
      <c r="J174" s="293">
        <f>VLOOKUP($B172,'NCP FCST'!$A$12:$M$39,J$10,FALSE)</f>
        <v>4086614.3911555288</v>
      </c>
      <c r="K174" s="293">
        <f>VLOOKUP($B172,'NCP FCST'!$A$12:$M$39,K$10,FALSE)</f>
        <v>4086614.3911555288</v>
      </c>
      <c r="L174" s="293">
        <f>VLOOKUP($B172,'NCP FCST'!$A$12:$M$39,L$10,FALSE)</f>
        <v>4086614.3911555288</v>
      </c>
      <c r="M174" s="293">
        <f>VLOOKUP($B172,'NCP FCST'!$A$12:$M$39,M$10,FALSE)</f>
        <v>4086614.3911555288</v>
      </c>
      <c r="N174" s="293">
        <f>VLOOKUP($B172,'NCP FCST'!$A$12:$M$39,N$10,FALSE)</f>
        <v>4086614.3911555288</v>
      </c>
      <c r="O174" s="293"/>
      <c r="P174" s="293">
        <f>MAX(C174:N174)</f>
        <v>4086614.3911555288</v>
      </c>
      <c r="Q174" s="293"/>
      <c r="R174" s="291"/>
      <c r="T174" s="264">
        <f>VLOOKUP($B172,'NCP FCST'!$A$12:$O$39,15,FALSE)</f>
        <v>4086614.3911555288</v>
      </c>
      <c r="U174" s="264">
        <f>P174-T174</f>
        <v>0</v>
      </c>
    </row>
    <row r="175" spans="1:21">
      <c r="A175" s="262" t="str">
        <f>B172&amp;" "&amp;B175</f>
        <v>WAUCHULA GNCP</v>
      </c>
      <c r="B175" s="263" t="s">
        <v>342</v>
      </c>
      <c r="C175" s="293">
        <f>VLOOKUP($B172,'GNCP FCST'!$A$12:$M$39,C$10,FALSE)</f>
        <v>10780.257121069702</v>
      </c>
      <c r="D175" s="293">
        <f>VLOOKUP($B172,'GNCP FCST'!$A$12:$M$39,D$10,FALSE)</f>
        <v>12047.535214431915</v>
      </c>
      <c r="E175" s="293">
        <f>VLOOKUP($B172,'GNCP FCST'!$A$12:$M$39,E$10,FALSE)</f>
        <v>6651.9611675611168</v>
      </c>
      <c r="F175" s="293">
        <f>VLOOKUP($B172,'GNCP FCST'!$A$12:$M$39,F$10,FALSE)</f>
        <v>13444.388168558746</v>
      </c>
      <c r="G175" s="293">
        <f>VLOOKUP($B172,'GNCP FCST'!$A$12:$M$39,G$10,FALSE)</f>
        <v>12036.862952839861</v>
      </c>
      <c r="H175" s="293">
        <f>VLOOKUP($B172,'GNCP FCST'!$A$12:$M$39,H$10,FALSE)</f>
        <v>13490.251207150186</v>
      </c>
      <c r="I175" s="293">
        <f>VLOOKUP($B172,'GNCP FCST'!$A$12:$M$39,I$10,FALSE)</f>
        <v>12718.612743256317</v>
      </c>
      <c r="J175" s="293">
        <f>VLOOKUP($B172,'GNCP FCST'!$A$12:$M$39,J$10,FALSE)</f>
        <v>13234.280980314748</v>
      </c>
      <c r="K175" s="293">
        <f>VLOOKUP($B172,'GNCP FCST'!$A$12:$M$39,K$10,FALSE)</f>
        <v>14086.027894118686</v>
      </c>
      <c r="L175" s="293">
        <f>VLOOKUP($B172,'GNCP FCST'!$A$12:$M$39,L$10,FALSE)</f>
        <v>14704.1839108441</v>
      </c>
      <c r="M175" s="293">
        <f>VLOOKUP($B172,'GNCP FCST'!$A$12:$M$39,M$10,FALSE)</f>
        <v>11548.201682655392</v>
      </c>
      <c r="N175" s="293">
        <f>VLOOKUP($B172,'GNCP FCST'!$A$12:$M$39,N$10,FALSE)</f>
        <v>8149.6280619176096</v>
      </c>
      <c r="O175" s="293"/>
      <c r="P175" s="262"/>
      <c r="Q175" s="293">
        <f>MAX(C175:N175)</f>
        <v>14704.1839108441</v>
      </c>
      <c r="R175" s="291"/>
      <c r="T175" s="264">
        <f>VLOOKUP($B172,'GNCP FCST'!$A$12:$O$39,15,FALSE)</f>
        <v>14704.1839108441</v>
      </c>
      <c r="U175" s="264">
        <f>+Q175-T175</f>
        <v>0</v>
      </c>
    </row>
    <row r="176" spans="1:21">
      <c r="A176" s="262" t="str">
        <f>B172&amp;" "&amp;B176</f>
        <v>WAUCHULA CP</v>
      </c>
      <c r="B176" s="263" t="s">
        <v>148</v>
      </c>
      <c r="C176" s="293">
        <f>VLOOKUP($B172,'CP FCST'!$A$12:$M$39,C$10,FALSE)</f>
        <v>10658.318465510989</v>
      </c>
      <c r="D176" s="293">
        <f>VLOOKUP($B172,'CP FCST'!$A$12:$M$39,D$10,FALSE)</f>
        <v>10682.603068918015</v>
      </c>
      <c r="E176" s="293">
        <f>VLOOKUP($B172,'CP FCST'!$A$12:$M$39,E$10,FALSE)</f>
        <v>6206.9104561715176</v>
      </c>
      <c r="F176" s="293">
        <f>VLOOKUP($B172,'CP FCST'!$A$12:$M$39,F$10,FALSE)</f>
        <v>12613.98040649882</v>
      </c>
      <c r="G176" s="293">
        <f>VLOOKUP($B172,'CP FCST'!$A$12:$M$39,G$10,FALSE)</f>
        <v>11873.852985937689</v>
      </c>
      <c r="H176" s="293">
        <f>VLOOKUP($B172,'CP FCST'!$A$12:$M$39,H$10,FALSE)</f>
        <v>12552.557447752395</v>
      </c>
      <c r="I176" s="293">
        <f>VLOOKUP($B172,'CP FCST'!$A$12:$M$39,I$10,FALSE)</f>
        <v>11718.580643247336</v>
      </c>
      <c r="J176" s="293">
        <f>VLOOKUP($B172,'CP FCST'!$A$12:$M$39,J$10,FALSE)</f>
        <v>12932.81056215139</v>
      </c>
      <c r="K176" s="293">
        <f>VLOOKUP($B172,'CP FCST'!$A$12:$M$39,K$10,FALSE)</f>
        <v>13246.567673844755</v>
      </c>
      <c r="L176" s="293">
        <f>VLOOKUP($B172,'CP FCST'!$A$12:$M$39,L$10,FALSE)</f>
        <v>13925.128580297556</v>
      </c>
      <c r="M176" s="293">
        <f>VLOOKUP($B172,'CP FCST'!$A$12:$M$39,M$10,FALSE)</f>
        <v>11168.881189429485</v>
      </c>
      <c r="N176" s="293">
        <f>VLOOKUP($B172,'CP FCST'!$A$12:$M$39,N$10,FALSE)</f>
        <v>7637.220346595831</v>
      </c>
      <c r="O176" s="293"/>
      <c r="P176" s="293"/>
      <c r="Q176" s="293"/>
      <c r="R176" s="264">
        <f>AVERAGE(C176:N176)</f>
        <v>11268.117652196313</v>
      </c>
      <c r="T176" s="264">
        <f>VLOOKUP($B172,'CP FCST'!$A$12:$O$39,15,FALSE)</f>
        <v>11268.117652196313</v>
      </c>
      <c r="U176" s="264">
        <f>R176-T176</f>
        <v>0</v>
      </c>
    </row>
    <row r="177" spans="1:21">
      <c r="B177" s="263" t="s">
        <v>567</v>
      </c>
      <c r="C177" s="294" t="str">
        <f t="shared" ref="C177:N177" si="22">IF(C176&gt;C175,"ERROR",IF(C175&gt;C174,"ERROR","OK"))</f>
        <v>OK</v>
      </c>
      <c r="D177" s="294" t="str">
        <f t="shared" si="22"/>
        <v>OK</v>
      </c>
      <c r="E177" s="294" t="str">
        <f t="shared" si="22"/>
        <v>OK</v>
      </c>
      <c r="F177" s="294" t="str">
        <f t="shared" si="22"/>
        <v>OK</v>
      </c>
      <c r="G177" s="294" t="str">
        <f t="shared" si="22"/>
        <v>OK</v>
      </c>
      <c r="H177" s="294" t="str">
        <f t="shared" si="22"/>
        <v>OK</v>
      </c>
      <c r="I177" s="294" t="str">
        <f t="shared" si="22"/>
        <v>OK</v>
      </c>
      <c r="J177" s="294" t="str">
        <f t="shared" si="22"/>
        <v>OK</v>
      </c>
      <c r="K177" s="294" t="str">
        <f t="shared" si="22"/>
        <v>OK</v>
      </c>
      <c r="L177" s="294" t="str">
        <f t="shared" si="22"/>
        <v>OK</v>
      </c>
      <c r="M177" s="294" t="str">
        <f t="shared" si="22"/>
        <v>OK</v>
      </c>
      <c r="N177" s="294" t="str">
        <f t="shared" si="22"/>
        <v>OK</v>
      </c>
      <c r="O177" s="293"/>
      <c r="P177" s="293"/>
      <c r="Q177" s="293"/>
      <c r="R177" s="264"/>
    </row>
    <row r="178" spans="1:21">
      <c r="B178" s="263"/>
      <c r="C178" s="294"/>
      <c r="D178" s="294"/>
      <c r="E178" s="294"/>
      <c r="F178" s="294"/>
      <c r="G178" s="294"/>
      <c r="H178" s="294"/>
      <c r="I178" s="294"/>
      <c r="J178" s="294"/>
      <c r="K178" s="294"/>
      <c r="L178" s="294"/>
      <c r="M178" s="294"/>
      <c r="N178" s="294"/>
      <c r="O178" s="293"/>
      <c r="P178" s="293"/>
      <c r="Q178" s="293"/>
      <c r="R178" s="264"/>
    </row>
    <row r="179" spans="1:21">
      <c r="B179" s="261" t="s">
        <v>983</v>
      </c>
      <c r="O179" s="293"/>
      <c r="P179" s="293"/>
      <c r="Q179" s="293"/>
      <c r="R179" s="291"/>
      <c r="S179" s="269"/>
      <c r="T179" s="270"/>
      <c r="U179" s="270"/>
    </row>
    <row r="180" spans="1:21">
      <c r="A180" s="262" t="str">
        <f>B179&amp;" "&amp;B180</f>
        <v>WINTER PARK KWH Sales</v>
      </c>
      <c r="B180" s="263" t="s">
        <v>560</v>
      </c>
      <c r="C180" s="293">
        <f>VLOOKUP($B179,'KWH FCST'!$A$12:$M$39,C$10,FALSE)</f>
        <v>18631660.261500016</v>
      </c>
      <c r="D180" s="293">
        <f>VLOOKUP($B179,'KWH FCST'!$A$12:$M$39,D$10,FALSE)</f>
        <v>19158070.717499994</v>
      </c>
      <c r="E180" s="293">
        <f>VLOOKUP($B179,'KWH FCST'!$A$12:$M$39,E$10,FALSE)</f>
        <v>18016169.099500012</v>
      </c>
      <c r="F180" s="293">
        <f>VLOOKUP($B179,'KWH FCST'!$A$12:$M$39,F$10,FALSE)</f>
        <v>18348208.477499995</v>
      </c>
      <c r="G180" s="293">
        <f>VLOOKUP($B179,'KWH FCST'!$A$12:$M$39,G$10,FALSE)</f>
        <v>18832609.399999984</v>
      </c>
      <c r="H180" s="293">
        <f>VLOOKUP($B179,'KWH FCST'!$A$12:$M$39,H$10,FALSE)</f>
        <v>24239112.666999981</v>
      </c>
      <c r="I180" s="293">
        <f>VLOOKUP($B179,'KWH FCST'!$A$12:$M$39,I$10,FALSE)</f>
        <v>27847388.459000003</v>
      </c>
      <c r="J180" s="293">
        <f>VLOOKUP($B179,'KWH FCST'!$A$12:$M$39,J$10,FALSE)</f>
        <v>27951824.873499971</v>
      </c>
      <c r="K180" s="293">
        <f>VLOOKUP($B179,'KWH FCST'!$A$12:$M$39,K$10,FALSE)</f>
        <v>28556690.733999956</v>
      </c>
      <c r="L180" s="293">
        <f>VLOOKUP($B179,'KWH FCST'!$A$12:$M$39,L$10,FALSE)</f>
        <v>27811956.98599996</v>
      </c>
      <c r="M180" s="293">
        <f>VLOOKUP($B179,'KWH FCST'!$A$12:$M$39,M$10,FALSE)</f>
        <v>23220036.014999978</v>
      </c>
      <c r="N180" s="293">
        <f>VLOOKUP($B179,'KWH FCST'!$A$12:$M$39,N$10,FALSE)</f>
        <v>17586602.599499986</v>
      </c>
      <c r="O180" s="293">
        <f>SUM(C180:N180)</f>
        <v>270200330.28999984</v>
      </c>
      <c r="P180" s="293"/>
      <c r="Q180" s="293"/>
      <c r="R180" s="291"/>
      <c r="T180" s="305">
        <f>VLOOKUP($B179,'KWH FCST'!$A$12:$O$39,14,FALSE)</f>
        <v>270200330.28999984</v>
      </c>
      <c r="U180" s="264">
        <f>+O180-T180</f>
        <v>0</v>
      </c>
    </row>
    <row r="181" spans="1:21">
      <c r="A181" s="262" t="str">
        <f>B179&amp;" "&amp;B181</f>
        <v>WINTER PARK NCP</v>
      </c>
      <c r="B181" s="263" t="s">
        <v>133</v>
      </c>
      <c r="C181" s="293">
        <f>VLOOKUP($B179,'NCP FCST'!$A$12:$M$39,C$10,FALSE)</f>
        <v>25913.23894341823</v>
      </c>
      <c r="D181" s="293">
        <f>VLOOKUP($B179,'NCP FCST'!$A$12:$M$39,D$10,FALSE)</f>
        <v>17586602.599499986</v>
      </c>
      <c r="E181" s="293">
        <f>VLOOKUP($B179,'NCP FCST'!$A$12:$M$39,E$10,FALSE)</f>
        <v>17586602.599499986</v>
      </c>
      <c r="F181" s="293">
        <f>VLOOKUP($B179,'NCP FCST'!$A$12:$M$39,F$10,FALSE)</f>
        <v>17586602.599499986</v>
      </c>
      <c r="G181" s="293">
        <f>VLOOKUP($B179,'NCP FCST'!$A$12:$M$39,G$10,FALSE)</f>
        <v>17586602.599499986</v>
      </c>
      <c r="H181" s="293">
        <f>VLOOKUP($B179,'NCP FCST'!$A$12:$M$39,H$10,FALSE)</f>
        <v>17586602.599499986</v>
      </c>
      <c r="I181" s="293">
        <f>VLOOKUP($B179,'NCP FCST'!$A$12:$M$39,I$10,FALSE)</f>
        <v>17586602.599499986</v>
      </c>
      <c r="J181" s="293">
        <f>VLOOKUP($B179,'NCP FCST'!$A$12:$M$39,J$10,FALSE)</f>
        <v>17586602.599499986</v>
      </c>
      <c r="K181" s="293">
        <f>VLOOKUP($B179,'NCP FCST'!$A$12:$M$39,K$10,FALSE)</f>
        <v>17586602.599499986</v>
      </c>
      <c r="L181" s="293">
        <f>VLOOKUP($B179,'NCP FCST'!$A$12:$M$39,L$10,FALSE)</f>
        <v>17586602.599499986</v>
      </c>
      <c r="M181" s="293">
        <f>VLOOKUP($B179,'NCP FCST'!$A$12:$M$39,M$10,FALSE)</f>
        <v>17586602.599499986</v>
      </c>
      <c r="N181" s="293">
        <f>VLOOKUP($B179,'NCP FCST'!$A$12:$M$39,N$10,FALSE)</f>
        <v>17586602.599499986</v>
      </c>
      <c r="O181" s="293"/>
      <c r="P181" s="293">
        <f>MAX(C181:N181)</f>
        <v>17586602.599499986</v>
      </c>
      <c r="Q181" s="293"/>
      <c r="R181" s="291"/>
      <c r="T181" s="264">
        <f>VLOOKUP($B179,'NCP FCST'!$A$12:$O$39,15,FALSE)</f>
        <v>17586602.599499986</v>
      </c>
      <c r="U181" s="264">
        <f>P181-T181</f>
        <v>0</v>
      </c>
    </row>
    <row r="182" spans="1:21">
      <c r="A182" s="262" t="str">
        <f>B179&amp;" "&amp;B182</f>
        <v>WINTER PARK GNCP</v>
      </c>
      <c r="B182" s="263" t="s">
        <v>342</v>
      </c>
      <c r="C182" s="293">
        <f>VLOOKUP($B179,'GNCP FCST'!$A$12:$M$39,C$10,FALSE)</f>
        <v>25913.23894341823</v>
      </c>
      <c r="D182" s="293">
        <f>VLOOKUP($B179,'GNCP FCST'!$A$12:$M$39,D$10,FALSE)</f>
        <v>27525.963674568957</v>
      </c>
      <c r="E182" s="293">
        <f>VLOOKUP($B179,'GNCP FCST'!$A$12:$M$39,E$10,FALSE)</f>
        <v>24378.617786887215</v>
      </c>
      <c r="F182" s="293">
        <f>VLOOKUP($B179,'GNCP FCST'!$A$12:$M$39,F$10,FALSE)</f>
        <v>27425.336725588313</v>
      </c>
      <c r="G182" s="293">
        <f>VLOOKUP($B179,'GNCP FCST'!$A$12:$M$39,G$10,FALSE)</f>
        <v>25797.642726264501</v>
      </c>
      <c r="H182" s="293">
        <f>VLOOKUP($B179,'GNCP FCST'!$A$12:$M$39,H$10,FALSE)</f>
        <v>33665.434259722198</v>
      </c>
      <c r="I182" s="293">
        <f>VLOOKUP($B179,'GNCP FCST'!$A$12:$M$39,I$10,FALSE)</f>
        <v>37429.285563172045</v>
      </c>
      <c r="J182" s="293">
        <f>VLOOKUP($B179,'GNCP FCST'!$A$12:$M$39,J$10,FALSE)</f>
        <v>37569.657088037595</v>
      </c>
      <c r="K182" s="293">
        <f>VLOOKUP($B179,'GNCP FCST'!$A$12:$M$39,K$10,FALSE)</f>
        <v>39662.070463888827</v>
      </c>
      <c r="L182" s="293">
        <f>VLOOKUP($B179,'GNCP FCST'!$A$12:$M$39,L$10,FALSE)</f>
        <v>38573.586436478538</v>
      </c>
      <c r="M182" s="293">
        <f>VLOOKUP($B179,'GNCP FCST'!$A$12:$M$39,M$10,FALSE)</f>
        <v>33312.72597958197</v>
      </c>
      <c r="N182" s="293">
        <f>VLOOKUP($B179,'GNCP FCST'!$A$12:$M$39,N$10,FALSE)</f>
        <v>25524.140718883536</v>
      </c>
      <c r="O182" s="293"/>
      <c r="P182" s="262"/>
      <c r="Q182" s="293">
        <f>MAX(C182:N182)</f>
        <v>39662.070463888827</v>
      </c>
      <c r="R182" s="291"/>
      <c r="T182" s="264">
        <f>VLOOKUP($B179,'GNCP FCST'!$A$12:$O$39,15,FALSE)</f>
        <v>39662.070463888827</v>
      </c>
      <c r="U182" s="264">
        <f>+Q182-T182</f>
        <v>0</v>
      </c>
    </row>
    <row r="183" spans="1:21">
      <c r="A183" s="262" t="str">
        <f>B179&amp;" "&amp;B183</f>
        <v>WINTER PARK CP</v>
      </c>
      <c r="B183" s="263" t="s">
        <v>148</v>
      </c>
      <c r="C183" s="293">
        <f>VLOOKUP($B179,'CP FCST'!$A$12:$M$39,C$10,FALSE)</f>
        <v>25913.23894341823</v>
      </c>
      <c r="D183" s="293">
        <f>VLOOKUP($B179,'CP FCST'!$A$12:$M$39,D$10,FALSE)</f>
        <v>27525.963674568957</v>
      </c>
      <c r="E183" s="293">
        <f>VLOOKUP($B179,'CP FCST'!$A$12:$M$39,E$10,FALSE)</f>
        <v>24378.617786887215</v>
      </c>
      <c r="F183" s="293">
        <f>VLOOKUP($B179,'CP FCST'!$A$12:$M$39,F$10,FALSE)</f>
        <v>27425.336725588313</v>
      </c>
      <c r="G183" s="293">
        <f>VLOOKUP($B179,'CP FCST'!$A$12:$M$39,G$10,FALSE)</f>
        <v>25797.642726264501</v>
      </c>
      <c r="H183" s="293">
        <f>VLOOKUP($B179,'CP FCST'!$A$12:$M$39,H$10,FALSE)</f>
        <v>33665.434259722198</v>
      </c>
      <c r="I183" s="293">
        <f>VLOOKUP($B179,'CP FCST'!$A$12:$M$39,I$10,FALSE)</f>
        <v>37429.285563172045</v>
      </c>
      <c r="J183" s="293">
        <f>VLOOKUP($B179,'CP FCST'!$A$12:$M$39,J$10,FALSE)</f>
        <v>37569.657088037595</v>
      </c>
      <c r="K183" s="293">
        <f>VLOOKUP($B179,'CP FCST'!$A$12:$M$39,K$10,FALSE)</f>
        <v>39662.070463888827</v>
      </c>
      <c r="L183" s="293">
        <f>VLOOKUP($B179,'CP FCST'!$A$12:$M$39,L$10,FALSE)</f>
        <v>38573.586436478538</v>
      </c>
      <c r="M183" s="293">
        <f>VLOOKUP($B179,'CP FCST'!$A$12:$M$39,M$10,FALSE)</f>
        <v>33312.72597958197</v>
      </c>
      <c r="N183" s="293">
        <f>VLOOKUP($B179,'CP FCST'!$A$12:$M$39,N$10,FALSE)</f>
        <v>25524.140718883536</v>
      </c>
      <c r="O183" s="293"/>
      <c r="P183" s="293"/>
      <c r="Q183" s="293"/>
      <c r="R183" s="264">
        <f>AVERAGE(C183:N183)</f>
        <v>31398.141697207666</v>
      </c>
      <c r="T183" s="264">
        <f>VLOOKUP($B179,'CP FCST'!$A$12:$O$39,15,FALSE)</f>
        <v>31398.141697207666</v>
      </c>
      <c r="U183" s="264">
        <f>R183-T183</f>
        <v>0</v>
      </c>
    </row>
    <row r="184" spans="1:21">
      <c r="B184" s="263" t="s">
        <v>567</v>
      </c>
      <c r="C184" s="294" t="str">
        <f t="shared" ref="C184:N184" si="23">IF(C183&gt;C182,"ERROR",IF(C182&gt;C181,"ERROR","OK"))</f>
        <v>OK</v>
      </c>
      <c r="D184" s="294" t="str">
        <f t="shared" si="23"/>
        <v>OK</v>
      </c>
      <c r="E184" s="294" t="str">
        <f t="shared" si="23"/>
        <v>OK</v>
      </c>
      <c r="F184" s="294" t="str">
        <f t="shared" si="23"/>
        <v>OK</v>
      </c>
      <c r="G184" s="294" t="str">
        <f t="shared" si="23"/>
        <v>OK</v>
      </c>
      <c r="H184" s="294" t="str">
        <f t="shared" si="23"/>
        <v>OK</v>
      </c>
      <c r="I184" s="294" t="str">
        <f t="shared" si="23"/>
        <v>OK</v>
      </c>
      <c r="J184" s="294" t="str">
        <f t="shared" si="23"/>
        <v>OK</v>
      </c>
      <c r="K184" s="294" t="str">
        <f t="shared" si="23"/>
        <v>OK</v>
      </c>
      <c r="L184" s="294" t="str">
        <f t="shared" si="23"/>
        <v>OK</v>
      </c>
      <c r="M184" s="294" t="str">
        <f t="shared" si="23"/>
        <v>OK</v>
      </c>
      <c r="N184" s="294" t="str">
        <f t="shared" si="23"/>
        <v>OK</v>
      </c>
      <c r="O184" s="293"/>
      <c r="P184" s="293"/>
      <c r="Q184" s="293"/>
      <c r="R184" s="264"/>
    </row>
    <row r="185" spans="1:21">
      <c r="B185" s="268"/>
      <c r="C185" s="293"/>
      <c r="D185" s="293"/>
      <c r="E185" s="293"/>
      <c r="F185" s="293"/>
      <c r="G185" s="293"/>
      <c r="H185" s="293"/>
      <c r="I185" s="293"/>
      <c r="J185" s="293"/>
      <c r="K185" s="293"/>
      <c r="L185" s="293"/>
      <c r="M185" s="293"/>
      <c r="N185" s="293"/>
      <c r="O185" s="293"/>
      <c r="P185" s="293"/>
      <c r="Q185" s="293"/>
      <c r="R185" s="291"/>
    </row>
    <row r="186" spans="1:21" s="269" customFormat="1">
      <c r="C186" s="264"/>
      <c r="D186" s="264"/>
      <c r="E186" s="264"/>
      <c r="F186" s="264"/>
      <c r="G186" s="264"/>
      <c r="H186" s="264"/>
      <c r="I186" s="264"/>
      <c r="J186" s="264"/>
      <c r="K186" s="264"/>
      <c r="L186" s="264"/>
      <c r="M186" s="264"/>
      <c r="N186" s="264"/>
      <c r="O186" s="264"/>
      <c r="P186" s="264"/>
      <c r="Q186" s="264"/>
      <c r="R186" s="297"/>
      <c r="T186" s="270"/>
      <c r="U186" s="270"/>
    </row>
    <row r="187" spans="1:21" s="269" customFormat="1" ht="15.75">
      <c r="B187" s="295" t="s">
        <v>449</v>
      </c>
      <c r="C187" s="264"/>
      <c r="D187" s="264"/>
      <c r="E187" s="264"/>
      <c r="F187" s="264"/>
      <c r="G187" s="264"/>
      <c r="H187" s="264"/>
      <c r="I187" s="264"/>
      <c r="J187" s="264"/>
      <c r="K187" s="264"/>
      <c r="L187" s="264"/>
      <c r="M187" s="264"/>
      <c r="N187" s="264"/>
      <c r="O187" s="296">
        <f>SUM(O137:O186)</f>
        <v>6523901203.2549086</v>
      </c>
      <c r="P187" s="296">
        <f>SUM(P137:P186)</f>
        <v>66743337.813505366</v>
      </c>
      <c r="Q187" s="296">
        <f>SUM(Q137:Q186)</f>
        <v>1753244.3871661061</v>
      </c>
      <c r="R187" s="296">
        <f>SUM(R137:R186)</f>
        <v>999991.2884412217</v>
      </c>
      <c r="T187" s="296">
        <f>SUM(T137:T186)</f>
        <v>6593397776.7440205</v>
      </c>
      <c r="U187" s="296">
        <f>SUM(U137:U186)</f>
        <v>0</v>
      </c>
    </row>
    <row r="188" spans="1:21" s="269" customFormat="1">
      <c r="C188" s="264"/>
      <c r="D188" s="264"/>
      <c r="E188" s="264"/>
      <c r="F188" s="264"/>
      <c r="G188" s="264"/>
      <c r="H188" s="264"/>
      <c r="I188" s="264"/>
      <c r="J188" s="264"/>
      <c r="K188" s="264"/>
      <c r="L188" s="264"/>
      <c r="M188" s="264"/>
      <c r="N188" s="264"/>
      <c r="O188" s="264"/>
      <c r="P188" s="264"/>
      <c r="Q188" s="264"/>
      <c r="R188" s="298"/>
      <c r="T188" s="298"/>
      <c r="U188" s="298"/>
    </row>
    <row r="189" spans="1:21" s="269" customFormat="1" ht="16.2" thickBot="1">
      <c r="B189" s="295" t="s">
        <v>568</v>
      </c>
      <c r="C189" s="264"/>
      <c r="D189" s="264"/>
      <c r="E189" s="264"/>
      <c r="F189" s="264"/>
      <c r="G189" s="264"/>
      <c r="H189" s="264"/>
      <c r="I189" s="264"/>
      <c r="J189" s="264"/>
      <c r="K189" s="264"/>
      <c r="L189" s="264"/>
      <c r="M189" s="264"/>
      <c r="N189" s="264"/>
      <c r="O189" s="299">
        <f>+O134+O187</f>
        <v>113897914642.25491</v>
      </c>
      <c r="P189" s="299">
        <f>+P134+P187</f>
        <v>111827424.59160089</v>
      </c>
      <c r="Q189" s="299">
        <f>+Q134+Q187</f>
        <v>24142902.59373156</v>
      </c>
      <c r="R189" s="299">
        <f>+R134+R187</f>
        <v>18702686.235569865</v>
      </c>
      <c r="T189" s="299">
        <f>+T134+T187</f>
        <v>114052587655.67581</v>
      </c>
      <c r="U189" s="299">
        <f>+U134+U187</f>
        <v>0</v>
      </c>
    </row>
    <row r="190" spans="1:21" s="269" customFormat="1" ht="13.8" thickTop="1">
      <c r="C190" s="264"/>
      <c r="D190" s="264"/>
      <c r="E190" s="264"/>
      <c r="F190" s="264"/>
      <c r="G190" s="264"/>
      <c r="H190" s="264"/>
      <c r="I190" s="264"/>
      <c r="J190" s="264"/>
      <c r="K190" s="264"/>
      <c r="L190" s="264"/>
      <c r="M190" s="264"/>
      <c r="N190" s="264"/>
      <c r="O190" s="264"/>
      <c r="P190" s="264"/>
      <c r="Q190" s="264"/>
      <c r="R190" s="297"/>
      <c r="T190" s="270"/>
      <c r="U190" s="270"/>
    </row>
    <row r="191" spans="1:21" s="269" customFormat="1">
      <c r="C191" s="264"/>
      <c r="D191" s="264"/>
      <c r="E191" s="264"/>
      <c r="F191" s="264"/>
      <c r="G191" s="264"/>
      <c r="H191" s="264"/>
      <c r="I191" s="264"/>
      <c r="J191" s="264"/>
      <c r="K191" s="264"/>
      <c r="L191" s="264"/>
      <c r="M191" s="264"/>
      <c r="N191" s="264"/>
      <c r="O191" s="264"/>
      <c r="P191" s="264"/>
      <c r="Q191" s="264"/>
      <c r="R191" s="297"/>
      <c r="T191" s="270"/>
      <c r="U191" s="270"/>
    </row>
    <row r="193" spans="3:21" s="272" customFormat="1">
      <c r="C193" s="273"/>
      <c r="D193" s="273"/>
      <c r="E193" s="273"/>
      <c r="F193" s="273"/>
      <c r="G193" s="273"/>
      <c r="H193" s="273"/>
      <c r="I193" s="273"/>
      <c r="J193" s="273"/>
      <c r="K193" s="273"/>
      <c r="L193" s="273"/>
      <c r="M193" s="273"/>
      <c r="N193" s="273"/>
      <c r="O193" s="273"/>
      <c r="P193" s="273"/>
      <c r="Q193" s="273"/>
      <c r="T193" s="273"/>
      <c r="U193" s="273"/>
    </row>
    <row r="194" spans="3:21" s="272" customFormat="1">
      <c r="C194" s="273"/>
      <c r="D194" s="273"/>
      <c r="E194" s="273"/>
      <c r="F194" s="273"/>
      <c r="G194" s="273"/>
      <c r="H194" s="273"/>
      <c r="I194" s="273"/>
      <c r="J194" s="273"/>
      <c r="K194" s="273"/>
      <c r="L194" s="273"/>
      <c r="M194" s="273"/>
      <c r="N194" s="273"/>
      <c r="O194" s="273"/>
      <c r="P194" s="273"/>
      <c r="Q194" s="273"/>
      <c r="T194" s="273"/>
      <c r="U194" s="273"/>
    </row>
    <row r="195" spans="3:21" s="272" customFormat="1">
      <c r="C195" s="273"/>
      <c r="D195" s="273"/>
      <c r="E195" s="273"/>
      <c r="F195" s="273"/>
      <c r="G195" s="273"/>
      <c r="H195" s="273"/>
      <c r="I195" s="273"/>
      <c r="J195" s="273"/>
      <c r="K195" s="273"/>
      <c r="L195" s="273"/>
      <c r="M195" s="273"/>
      <c r="N195" s="273"/>
      <c r="O195" s="273"/>
      <c r="P195" s="273"/>
      <c r="Q195" s="273"/>
      <c r="T195" s="273"/>
      <c r="U195" s="273"/>
    </row>
    <row r="196" spans="3:21" s="272" customFormat="1">
      <c r="C196" s="273"/>
      <c r="D196" s="273"/>
      <c r="E196" s="273"/>
      <c r="F196" s="273"/>
      <c r="G196" s="273"/>
      <c r="H196" s="273"/>
      <c r="I196" s="273"/>
      <c r="J196" s="273"/>
      <c r="K196" s="273"/>
      <c r="L196" s="273"/>
      <c r="M196" s="273"/>
      <c r="N196" s="273"/>
      <c r="O196" s="273"/>
      <c r="P196" s="273"/>
      <c r="Q196" s="273"/>
      <c r="T196" s="273"/>
      <c r="U196" s="273"/>
    </row>
    <row r="197" spans="3:21" s="272" customFormat="1">
      <c r="C197" s="273"/>
      <c r="D197" s="273"/>
      <c r="E197" s="273"/>
      <c r="F197" s="273"/>
      <c r="G197" s="273"/>
      <c r="H197" s="273"/>
      <c r="I197" s="273"/>
      <c r="J197" s="273"/>
      <c r="K197" s="273"/>
      <c r="L197" s="273"/>
      <c r="M197" s="273"/>
      <c r="N197" s="273"/>
      <c r="O197" s="273"/>
      <c r="P197" s="273"/>
      <c r="Q197" s="273"/>
      <c r="T197" s="273"/>
      <c r="U197" s="273"/>
    </row>
    <row r="198" spans="3:21" s="272" customFormat="1">
      <c r="C198" s="273"/>
      <c r="D198" s="273"/>
      <c r="E198" s="273"/>
      <c r="F198" s="273"/>
      <c r="G198" s="273"/>
      <c r="H198" s="273"/>
      <c r="I198" s="273"/>
      <c r="J198" s="273"/>
      <c r="K198" s="273"/>
      <c r="L198" s="273"/>
      <c r="M198" s="273"/>
      <c r="N198" s="273"/>
      <c r="O198" s="273"/>
      <c r="P198" s="273"/>
      <c r="Q198" s="273"/>
      <c r="T198" s="273"/>
      <c r="U198" s="273"/>
    </row>
    <row r="199" spans="3:21" s="272" customFormat="1">
      <c r="C199" s="273"/>
      <c r="D199" s="273"/>
      <c r="E199" s="273"/>
      <c r="F199" s="273"/>
      <c r="G199" s="273"/>
      <c r="H199" s="273"/>
      <c r="I199" s="273"/>
      <c r="J199" s="273"/>
      <c r="K199" s="273"/>
      <c r="L199" s="273"/>
      <c r="M199" s="273"/>
      <c r="N199" s="273"/>
      <c r="O199" s="273"/>
      <c r="P199" s="273"/>
      <c r="Q199" s="273"/>
      <c r="T199" s="273"/>
      <c r="U199" s="273"/>
    </row>
    <row r="200" spans="3:21" s="272" customFormat="1">
      <c r="C200" s="273"/>
      <c r="D200" s="273"/>
      <c r="E200" s="273"/>
      <c r="F200" s="273"/>
      <c r="G200" s="273"/>
      <c r="H200" s="273"/>
      <c r="I200" s="273"/>
      <c r="J200" s="273"/>
      <c r="K200" s="273"/>
      <c r="L200" s="273"/>
      <c r="M200" s="273"/>
      <c r="N200" s="273"/>
      <c r="O200" s="273"/>
      <c r="P200" s="273"/>
      <c r="Q200" s="273"/>
      <c r="T200" s="273"/>
      <c r="U200" s="273"/>
    </row>
    <row r="201" spans="3:21" s="272" customFormat="1">
      <c r="C201" s="273"/>
      <c r="D201" s="273"/>
      <c r="E201" s="273"/>
      <c r="F201" s="273"/>
      <c r="G201" s="273"/>
      <c r="H201" s="273"/>
      <c r="I201" s="273"/>
      <c r="J201" s="273"/>
      <c r="K201" s="273"/>
      <c r="L201" s="273"/>
      <c r="M201" s="273"/>
      <c r="N201" s="273"/>
      <c r="O201" s="273"/>
      <c r="P201" s="273"/>
      <c r="Q201" s="273"/>
      <c r="T201" s="273"/>
      <c r="U201" s="273"/>
    </row>
    <row r="202" spans="3:21" s="272" customFormat="1">
      <c r="C202" s="273"/>
      <c r="D202" s="273"/>
      <c r="E202" s="273"/>
      <c r="F202" s="273"/>
      <c r="G202" s="273"/>
      <c r="H202" s="273"/>
      <c r="I202" s="273"/>
      <c r="J202" s="273"/>
      <c r="K202" s="273"/>
      <c r="L202" s="273"/>
      <c r="M202" s="273"/>
      <c r="N202" s="273"/>
      <c r="O202" s="273"/>
      <c r="P202" s="273"/>
      <c r="Q202" s="273"/>
      <c r="T202" s="273"/>
      <c r="U202" s="273"/>
    </row>
    <row r="203" spans="3:21" s="272" customFormat="1">
      <c r="C203" s="273"/>
      <c r="D203" s="273"/>
      <c r="E203" s="273"/>
      <c r="F203" s="273"/>
      <c r="G203" s="273"/>
      <c r="H203" s="273"/>
      <c r="I203" s="273"/>
      <c r="J203" s="273"/>
      <c r="K203" s="273"/>
      <c r="L203" s="273"/>
      <c r="M203" s="273"/>
      <c r="N203" s="273"/>
      <c r="O203" s="273"/>
      <c r="P203" s="273"/>
      <c r="Q203" s="273"/>
      <c r="T203" s="273"/>
      <c r="U203" s="273"/>
    </row>
    <row r="204" spans="3:21" s="272" customFormat="1">
      <c r="C204" s="273"/>
      <c r="D204" s="273"/>
      <c r="E204" s="273"/>
      <c r="F204" s="273"/>
      <c r="G204" s="273"/>
      <c r="H204" s="273"/>
      <c r="I204" s="273"/>
      <c r="J204" s="273"/>
      <c r="K204" s="273"/>
      <c r="L204" s="273"/>
      <c r="M204" s="273"/>
      <c r="N204" s="273"/>
      <c r="O204" s="273"/>
      <c r="P204" s="273"/>
      <c r="Q204" s="273"/>
      <c r="T204" s="273"/>
      <c r="U204" s="273"/>
    </row>
    <row r="205" spans="3:21" s="272" customFormat="1">
      <c r="C205" s="273"/>
      <c r="D205" s="273"/>
      <c r="E205" s="273"/>
      <c r="F205" s="273"/>
      <c r="G205" s="273"/>
      <c r="H205" s="273"/>
      <c r="I205" s="273"/>
      <c r="J205" s="273"/>
      <c r="K205" s="273"/>
      <c r="L205" s="273"/>
      <c r="M205" s="273"/>
      <c r="N205" s="273"/>
      <c r="O205" s="273"/>
      <c r="P205" s="273"/>
      <c r="Q205" s="273"/>
      <c r="T205" s="273"/>
      <c r="U205" s="273"/>
    </row>
    <row r="206" spans="3:21" s="272" customFormat="1">
      <c r="C206" s="273"/>
      <c r="D206" s="273"/>
      <c r="E206" s="273"/>
      <c r="F206" s="273"/>
      <c r="G206" s="273"/>
      <c r="H206" s="273"/>
      <c r="I206" s="273"/>
      <c r="J206" s="273"/>
      <c r="K206" s="273"/>
      <c r="L206" s="273"/>
      <c r="M206" s="273"/>
      <c r="N206" s="273"/>
      <c r="O206" s="273"/>
      <c r="P206" s="273"/>
      <c r="Q206" s="273"/>
      <c r="T206" s="273"/>
      <c r="U206" s="273"/>
    </row>
    <row r="207" spans="3:21" s="272" customFormat="1">
      <c r="C207" s="273"/>
      <c r="D207" s="273"/>
      <c r="E207" s="273"/>
      <c r="F207" s="273"/>
      <c r="G207" s="273"/>
      <c r="H207" s="273"/>
      <c r="I207" s="273"/>
      <c r="J207" s="273"/>
      <c r="K207" s="273"/>
      <c r="L207" s="273"/>
      <c r="M207" s="273"/>
      <c r="N207" s="273"/>
      <c r="O207" s="273"/>
      <c r="P207" s="273"/>
      <c r="Q207" s="273"/>
      <c r="T207" s="273"/>
      <c r="U207" s="273"/>
    </row>
    <row r="208" spans="3:21" s="272" customFormat="1">
      <c r="C208" s="273"/>
      <c r="D208" s="273"/>
      <c r="E208" s="273"/>
      <c r="F208" s="273"/>
      <c r="G208" s="273"/>
      <c r="H208" s="273"/>
      <c r="I208" s="273"/>
      <c r="J208" s="273"/>
      <c r="K208" s="273"/>
      <c r="L208" s="273"/>
      <c r="M208" s="273"/>
      <c r="N208" s="273"/>
      <c r="O208" s="273"/>
      <c r="P208" s="273"/>
      <c r="Q208" s="273"/>
      <c r="T208" s="273"/>
      <c r="U208" s="273"/>
    </row>
    <row r="209" spans="3:21" s="272" customFormat="1">
      <c r="C209" s="273"/>
      <c r="D209" s="273"/>
      <c r="E209" s="273"/>
      <c r="F209" s="273"/>
      <c r="G209" s="273"/>
      <c r="H209" s="273"/>
      <c r="I209" s="273"/>
      <c r="J209" s="273"/>
      <c r="K209" s="273"/>
      <c r="L209" s="273"/>
      <c r="M209" s="273"/>
      <c r="N209" s="273"/>
      <c r="O209" s="273"/>
      <c r="P209" s="273"/>
      <c r="Q209" s="273"/>
      <c r="T209" s="273"/>
      <c r="U209" s="273"/>
    </row>
    <row r="210" spans="3:21" s="272" customFormat="1">
      <c r="C210" s="273"/>
      <c r="D210" s="273"/>
      <c r="E210" s="273"/>
      <c r="F210" s="273"/>
      <c r="G210" s="273"/>
      <c r="H210" s="273"/>
      <c r="I210" s="273"/>
      <c r="J210" s="273"/>
      <c r="K210" s="273"/>
      <c r="L210" s="273"/>
      <c r="M210" s="273"/>
      <c r="N210" s="273"/>
      <c r="O210" s="273"/>
      <c r="P210" s="273"/>
      <c r="Q210" s="273"/>
      <c r="T210" s="273"/>
      <c r="U210" s="273"/>
    </row>
    <row r="211" spans="3:21" s="272" customFormat="1">
      <c r="C211" s="273"/>
      <c r="D211" s="273"/>
      <c r="E211" s="273"/>
      <c r="F211" s="273"/>
      <c r="G211" s="273"/>
      <c r="H211" s="273"/>
      <c r="I211" s="273"/>
      <c r="J211" s="273"/>
      <c r="K211" s="273"/>
      <c r="L211" s="273"/>
      <c r="M211" s="273"/>
      <c r="N211" s="273"/>
      <c r="O211" s="273"/>
      <c r="P211" s="273"/>
      <c r="Q211" s="273"/>
      <c r="T211" s="273"/>
      <c r="U211" s="273"/>
    </row>
    <row r="212" spans="3:21" s="272" customFormat="1">
      <c r="C212" s="273"/>
      <c r="D212" s="273"/>
      <c r="E212" s="273"/>
      <c r="F212" s="273"/>
      <c r="G212" s="273"/>
      <c r="H212" s="273"/>
      <c r="I212" s="273"/>
      <c r="J212" s="273"/>
      <c r="K212" s="273"/>
      <c r="L212" s="273"/>
      <c r="M212" s="273"/>
      <c r="N212" s="273"/>
      <c r="O212" s="273"/>
      <c r="P212" s="273"/>
      <c r="Q212" s="273"/>
      <c r="T212" s="273"/>
      <c r="U212" s="273"/>
    </row>
    <row r="213" spans="3:21" s="272" customFormat="1">
      <c r="C213" s="273"/>
      <c r="D213" s="273"/>
      <c r="E213" s="273"/>
      <c r="F213" s="273"/>
      <c r="G213" s="273"/>
      <c r="H213" s="273"/>
      <c r="I213" s="273"/>
      <c r="J213" s="273"/>
      <c r="K213" s="273"/>
      <c r="L213" s="273"/>
      <c r="M213" s="273"/>
      <c r="N213" s="273"/>
      <c r="O213" s="273"/>
      <c r="P213" s="273"/>
      <c r="Q213" s="273"/>
      <c r="T213" s="273"/>
      <c r="U213" s="273"/>
    </row>
    <row r="214" spans="3:21" s="272" customFormat="1">
      <c r="C214" s="273"/>
      <c r="D214" s="273"/>
      <c r="E214" s="273"/>
      <c r="F214" s="273"/>
      <c r="G214" s="273"/>
      <c r="H214" s="273"/>
      <c r="I214" s="273"/>
      <c r="J214" s="273"/>
      <c r="K214" s="273"/>
      <c r="L214" s="273"/>
      <c r="M214" s="273"/>
      <c r="N214" s="273"/>
      <c r="O214" s="273"/>
      <c r="P214" s="273"/>
      <c r="Q214" s="273"/>
      <c r="T214" s="273"/>
      <c r="U214" s="273"/>
    </row>
    <row r="215" spans="3:21" s="272" customFormat="1">
      <c r="C215" s="273"/>
      <c r="D215" s="273"/>
      <c r="E215" s="273"/>
      <c r="F215" s="273"/>
      <c r="G215" s="273"/>
      <c r="H215" s="273"/>
      <c r="I215" s="273"/>
      <c r="J215" s="273"/>
      <c r="K215" s="273"/>
      <c r="L215" s="273"/>
      <c r="M215" s="273"/>
      <c r="N215" s="273"/>
      <c r="O215" s="273"/>
      <c r="P215" s="273"/>
      <c r="Q215" s="273"/>
      <c r="T215" s="273"/>
      <c r="U215" s="273"/>
    </row>
    <row r="216" spans="3:21" s="272" customFormat="1">
      <c r="C216" s="273"/>
      <c r="D216" s="273"/>
      <c r="E216" s="273"/>
      <c r="F216" s="273"/>
      <c r="G216" s="273"/>
      <c r="H216" s="273"/>
      <c r="I216" s="273"/>
      <c r="J216" s="273"/>
      <c r="K216" s="273"/>
      <c r="L216" s="273"/>
      <c r="M216" s="273"/>
      <c r="N216" s="273"/>
      <c r="O216" s="273"/>
      <c r="P216" s="273"/>
      <c r="Q216" s="273"/>
      <c r="T216" s="273"/>
      <c r="U216" s="273"/>
    </row>
    <row r="217" spans="3:21" s="272" customFormat="1">
      <c r="C217" s="273"/>
      <c r="D217" s="273"/>
      <c r="E217" s="273"/>
      <c r="F217" s="273"/>
      <c r="G217" s="273"/>
      <c r="H217" s="273"/>
      <c r="I217" s="273"/>
      <c r="J217" s="273"/>
      <c r="K217" s="273"/>
      <c r="L217" s="273"/>
      <c r="M217" s="273"/>
      <c r="N217" s="273"/>
      <c r="O217" s="273"/>
      <c r="P217" s="273"/>
      <c r="Q217" s="273"/>
      <c r="T217" s="273"/>
      <c r="U217" s="273"/>
    </row>
    <row r="218" spans="3:21" s="272" customFormat="1">
      <c r="C218" s="273"/>
      <c r="D218" s="273"/>
      <c r="E218" s="273"/>
      <c r="F218" s="273"/>
      <c r="G218" s="273"/>
      <c r="H218" s="273"/>
      <c r="I218" s="273"/>
      <c r="J218" s="273"/>
      <c r="K218" s="273"/>
      <c r="L218" s="273"/>
      <c r="M218" s="273"/>
      <c r="N218" s="273"/>
      <c r="O218" s="273"/>
      <c r="P218" s="273"/>
      <c r="Q218" s="273"/>
      <c r="T218" s="273"/>
      <c r="U218" s="273"/>
    </row>
    <row r="219" spans="3:21" s="272" customFormat="1">
      <c r="C219" s="273"/>
      <c r="D219" s="273"/>
      <c r="E219" s="273"/>
      <c r="F219" s="273"/>
      <c r="G219" s="273"/>
      <c r="H219" s="273"/>
      <c r="I219" s="273"/>
      <c r="J219" s="273"/>
      <c r="K219" s="273"/>
      <c r="L219" s="273"/>
      <c r="M219" s="273"/>
      <c r="N219" s="273"/>
      <c r="O219" s="273"/>
      <c r="P219" s="273"/>
      <c r="Q219" s="273"/>
      <c r="T219" s="273"/>
      <c r="U219" s="273"/>
    </row>
    <row r="220" spans="3:21" s="272" customFormat="1">
      <c r="C220" s="273"/>
      <c r="D220" s="273"/>
      <c r="E220" s="273"/>
      <c r="F220" s="273"/>
      <c r="G220" s="273"/>
      <c r="H220" s="273"/>
      <c r="I220" s="273"/>
      <c r="J220" s="273"/>
      <c r="K220" s="273"/>
      <c r="L220" s="273"/>
      <c r="M220" s="273"/>
      <c r="N220" s="273"/>
      <c r="O220" s="273"/>
      <c r="P220" s="273"/>
      <c r="Q220" s="273"/>
      <c r="T220" s="273"/>
      <c r="U220" s="273"/>
    </row>
    <row r="221" spans="3:21" s="272" customFormat="1">
      <c r="C221" s="273"/>
      <c r="D221" s="273"/>
      <c r="E221" s="273"/>
      <c r="F221" s="273"/>
      <c r="G221" s="273"/>
      <c r="H221" s="273"/>
      <c r="I221" s="273"/>
      <c r="J221" s="273"/>
      <c r="K221" s="273"/>
      <c r="L221" s="273"/>
      <c r="M221" s="273"/>
      <c r="N221" s="273"/>
      <c r="O221" s="273"/>
      <c r="P221" s="273"/>
      <c r="Q221" s="273"/>
      <c r="T221" s="273"/>
      <c r="U221" s="273"/>
    </row>
    <row r="222" spans="3:21" s="272" customFormat="1">
      <c r="C222" s="273"/>
      <c r="D222" s="273"/>
      <c r="E222" s="273"/>
      <c r="F222" s="273"/>
      <c r="G222" s="273"/>
      <c r="H222" s="273"/>
      <c r="I222" s="273"/>
      <c r="J222" s="273"/>
      <c r="K222" s="273"/>
      <c r="L222" s="273"/>
      <c r="M222" s="273"/>
      <c r="N222" s="273"/>
      <c r="O222" s="273"/>
      <c r="P222" s="273"/>
      <c r="Q222" s="273"/>
      <c r="T222" s="273"/>
      <c r="U222" s="273"/>
    </row>
    <row r="223" spans="3:21" s="272" customFormat="1">
      <c r="C223" s="273"/>
      <c r="D223" s="273"/>
      <c r="E223" s="273"/>
      <c r="F223" s="273"/>
      <c r="G223" s="273"/>
      <c r="H223" s="273"/>
      <c r="I223" s="273"/>
      <c r="J223" s="273"/>
      <c r="K223" s="273"/>
      <c r="L223" s="273"/>
      <c r="M223" s="273"/>
      <c r="N223" s="273"/>
      <c r="O223" s="273"/>
      <c r="P223" s="273"/>
      <c r="Q223" s="273"/>
      <c r="T223" s="273"/>
      <c r="U223" s="273"/>
    </row>
    <row r="224" spans="3:21" s="272" customFormat="1">
      <c r="C224" s="273"/>
      <c r="D224" s="273"/>
      <c r="E224" s="273"/>
      <c r="F224" s="273"/>
      <c r="G224" s="273"/>
      <c r="H224" s="273"/>
      <c r="I224" s="273"/>
      <c r="J224" s="273"/>
      <c r="K224" s="273"/>
      <c r="L224" s="273"/>
      <c r="M224" s="273"/>
      <c r="N224" s="273"/>
      <c r="O224" s="273"/>
      <c r="P224" s="273"/>
      <c r="Q224" s="273"/>
      <c r="T224" s="273"/>
      <c r="U224" s="273"/>
    </row>
    <row r="225" spans="3:21" s="272" customFormat="1">
      <c r="C225" s="273"/>
      <c r="D225" s="273"/>
      <c r="E225" s="273"/>
      <c r="F225" s="273"/>
      <c r="G225" s="273"/>
      <c r="H225" s="273"/>
      <c r="I225" s="273"/>
      <c r="J225" s="273"/>
      <c r="K225" s="273"/>
      <c r="L225" s="273"/>
      <c r="M225" s="273"/>
      <c r="N225" s="273"/>
      <c r="O225" s="273"/>
      <c r="P225" s="273"/>
      <c r="Q225" s="273"/>
      <c r="T225" s="273"/>
      <c r="U225" s="273"/>
    </row>
    <row r="226" spans="3:21" s="272" customFormat="1">
      <c r="C226" s="273"/>
      <c r="D226" s="273"/>
      <c r="E226" s="273"/>
      <c r="F226" s="273"/>
      <c r="G226" s="273"/>
      <c r="H226" s="273"/>
      <c r="I226" s="273"/>
      <c r="J226" s="273"/>
      <c r="K226" s="273"/>
      <c r="L226" s="273"/>
      <c r="M226" s="273"/>
      <c r="N226" s="273"/>
      <c r="O226" s="273"/>
      <c r="P226" s="273"/>
      <c r="Q226" s="273"/>
      <c r="T226" s="273"/>
      <c r="U226" s="273"/>
    </row>
    <row r="227" spans="3:21" s="272" customFormat="1">
      <c r="C227" s="273"/>
      <c r="D227" s="273"/>
      <c r="E227" s="273"/>
      <c r="F227" s="273"/>
      <c r="G227" s="273"/>
      <c r="H227" s="273"/>
      <c r="I227" s="273"/>
      <c r="J227" s="273"/>
      <c r="K227" s="273"/>
      <c r="L227" s="273"/>
      <c r="M227" s="273"/>
      <c r="N227" s="273"/>
      <c r="O227" s="273"/>
      <c r="P227" s="273"/>
      <c r="Q227" s="273"/>
      <c r="T227" s="273"/>
      <c r="U227" s="273"/>
    </row>
    <row r="228" spans="3:21" s="272" customFormat="1">
      <c r="C228" s="273"/>
      <c r="D228" s="273"/>
      <c r="E228" s="273"/>
      <c r="F228" s="273"/>
      <c r="G228" s="273"/>
      <c r="H228" s="273"/>
      <c r="I228" s="273"/>
      <c r="J228" s="273"/>
      <c r="K228" s="273"/>
      <c r="L228" s="273"/>
      <c r="M228" s="273"/>
      <c r="N228" s="273"/>
      <c r="O228" s="273"/>
      <c r="P228" s="273"/>
      <c r="Q228" s="273"/>
      <c r="T228" s="273"/>
      <c r="U228" s="273"/>
    </row>
    <row r="229" spans="3:21" s="272" customFormat="1">
      <c r="C229" s="273"/>
      <c r="D229" s="273"/>
      <c r="E229" s="273"/>
      <c r="F229" s="273"/>
      <c r="G229" s="273"/>
      <c r="H229" s="273"/>
      <c r="I229" s="273"/>
      <c r="J229" s="273"/>
      <c r="K229" s="273"/>
      <c r="L229" s="273"/>
      <c r="M229" s="273"/>
      <c r="N229" s="273"/>
      <c r="O229" s="273"/>
      <c r="P229" s="273"/>
      <c r="Q229" s="273"/>
      <c r="T229" s="273"/>
      <c r="U229" s="273"/>
    </row>
    <row r="230" spans="3:21" s="272" customFormat="1">
      <c r="C230" s="273"/>
      <c r="D230" s="273"/>
      <c r="E230" s="273"/>
      <c r="F230" s="273"/>
      <c r="G230" s="273"/>
      <c r="H230" s="273"/>
      <c r="I230" s="273"/>
      <c r="J230" s="273"/>
      <c r="K230" s="273"/>
      <c r="L230" s="273"/>
      <c r="M230" s="273"/>
      <c r="N230" s="273"/>
      <c r="O230" s="273"/>
      <c r="P230" s="273"/>
      <c r="Q230" s="273"/>
      <c r="T230" s="273"/>
      <c r="U230" s="273"/>
    </row>
    <row r="231" spans="3:21" s="272" customFormat="1">
      <c r="C231" s="273"/>
      <c r="D231" s="273"/>
      <c r="E231" s="273"/>
      <c r="F231" s="273"/>
      <c r="G231" s="273"/>
      <c r="H231" s="273"/>
      <c r="I231" s="273"/>
      <c r="J231" s="273"/>
      <c r="K231" s="273"/>
      <c r="L231" s="273"/>
      <c r="M231" s="273"/>
      <c r="N231" s="273"/>
      <c r="O231" s="273"/>
      <c r="P231" s="273"/>
      <c r="Q231" s="273"/>
      <c r="T231" s="273"/>
      <c r="U231" s="273"/>
    </row>
    <row r="232" spans="3:21" s="272" customFormat="1">
      <c r="C232" s="273"/>
      <c r="D232" s="273"/>
      <c r="E232" s="273"/>
      <c r="F232" s="273"/>
      <c r="G232" s="273"/>
      <c r="H232" s="273"/>
      <c r="I232" s="273"/>
      <c r="J232" s="273"/>
      <c r="K232" s="273"/>
      <c r="L232" s="273"/>
      <c r="M232" s="273"/>
      <c r="N232" s="273"/>
      <c r="O232" s="273"/>
      <c r="P232" s="273"/>
      <c r="Q232" s="273"/>
      <c r="T232" s="273"/>
      <c r="U232" s="273"/>
    </row>
    <row r="233" spans="3:21" s="272" customFormat="1">
      <c r="C233" s="273"/>
      <c r="D233" s="273"/>
      <c r="E233" s="273"/>
      <c r="F233" s="273"/>
      <c r="G233" s="273"/>
      <c r="H233" s="273"/>
      <c r="I233" s="273"/>
      <c r="J233" s="273"/>
      <c r="K233" s="273"/>
      <c r="L233" s="273"/>
      <c r="M233" s="273"/>
      <c r="N233" s="273"/>
      <c r="O233" s="273"/>
      <c r="P233" s="273"/>
      <c r="Q233" s="273"/>
      <c r="T233" s="273"/>
      <c r="U233" s="273"/>
    </row>
    <row r="234" spans="3:21" s="272" customFormat="1">
      <c r="C234" s="273"/>
      <c r="D234" s="273"/>
      <c r="E234" s="273"/>
      <c r="F234" s="273"/>
      <c r="G234" s="273"/>
      <c r="H234" s="273"/>
      <c r="I234" s="273"/>
      <c r="J234" s="273"/>
      <c r="K234" s="273"/>
      <c r="L234" s="273"/>
      <c r="M234" s="273"/>
      <c r="N234" s="273"/>
      <c r="O234" s="273"/>
      <c r="P234" s="273"/>
      <c r="Q234" s="273"/>
      <c r="T234" s="273"/>
      <c r="U234" s="273"/>
    </row>
    <row r="235" spans="3:21" s="272" customFormat="1">
      <c r="C235" s="273"/>
      <c r="D235" s="273"/>
      <c r="E235" s="273"/>
      <c r="F235" s="273"/>
      <c r="G235" s="273"/>
      <c r="H235" s="273"/>
      <c r="I235" s="273"/>
      <c r="J235" s="273"/>
      <c r="K235" s="273"/>
      <c r="L235" s="273"/>
      <c r="M235" s="273"/>
      <c r="N235" s="273"/>
      <c r="O235" s="273"/>
      <c r="P235" s="273"/>
      <c r="Q235" s="273"/>
      <c r="T235" s="273"/>
      <c r="U235" s="273"/>
    </row>
    <row r="236" spans="3:21" s="272" customFormat="1">
      <c r="C236" s="273"/>
      <c r="D236" s="273"/>
      <c r="E236" s="273"/>
      <c r="F236" s="273"/>
      <c r="G236" s="273"/>
      <c r="H236" s="273"/>
      <c r="I236" s="273"/>
      <c r="J236" s="273"/>
      <c r="K236" s="273"/>
      <c r="L236" s="273"/>
      <c r="M236" s="273"/>
      <c r="N236" s="273"/>
      <c r="O236" s="273"/>
      <c r="P236" s="273"/>
      <c r="Q236" s="273"/>
      <c r="T236" s="273"/>
      <c r="U236" s="273"/>
    </row>
    <row r="237" spans="3:21" s="272" customFormat="1">
      <c r="C237" s="273"/>
      <c r="D237" s="273"/>
      <c r="E237" s="273"/>
      <c r="F237" s="273"/>
      <c r="G237" s="273"/>
      <c r="H237" s="273"/>
      <c r="I237" s="273"/>
      <c r="J237" s="273"/>
      <c r="K237" s="273"/>
      <c r="L237" s="273"/>
      <c r="M237" s="273"/>
      <c r="N237" s="273"/>
      <c r="O237" s="273"/>
      <c r="P237" s="273"/>
      <c r="Q237" s="273"/>
      <c r="T237" s="273"/>
      <c r="U237" s="273"/>
    </row>
    <row r="238" spans="3:21" s="272" customFormat="1">
      <c r="C238" s="273"/>
      <c r="D238" s="273"/>
      <c r="E238" s="273"/>
      <c r="F238" s="273"/>
      <c r="G238" s="273"/>
      <c r="H238" s="273"/>
      <c r="I238" s="273"/>
      <c r="J238" s="273"/>
      <c r="K238" s="273"/>
      <c r="L238" s="273"/>
      <c r="M238" s="273"/>
      <c r="N238" s="273"/>
      <c r="O238" s="273"/>
      <c r="P238" s="273"/>
      <c r="Q238" s="273"/>
      <c r="T238" s="273"/>
      <c r="U238" s="273"/>
    </row>
    <row r="239" spans="3:21" s="272" customFormat="1">
      <c r="C239" s="273"/>
      <c r="D239" s="273"/>
      <c r="E239" s="273"/>
      <c r="F239" s="273"/>
      <c r="G239" s="273"/>
      <c r="H239" s="273"/>
      <c r="I239" s="273"/>
      <c r="J239" s="273"/>
      <c r="K239" s="273"/>
      <c r="L239" s="273"/>
      <c r="M239" s="273"/>
      <c r="N239" s="273"/>
      <c r="O239" s="273"/>
      <c r="P239" s="273"/>
      <c r="Q239" s="273"/>
      <c r="T239" s="273"/>
      <c r="U239" s="273"/>
    </row>
    <row r="240" spans="3:21" s="272" customFormat="1">
      <c r="C240" s="273"/>
      <c r="D240" s="273"/>
      <c r="E240" s="273"/>
      <c r="F240" s="273"/>
      <c r="G240" s="273"/>
      <c r="H240" s="273"/>
      <c r="I240" s="273"/>
      <c r="J240" s="273"/>
      <c r="K240" s="273"/>
      <c r="L240" s="273"/>
      <c r="M240" s="273"/>
      <c r="N240" s="273"/>
      <c r="O240" s="273"/>
      <c r="P240" s="273"/>
      <c r="Q240" s="273"/>
      <c r="T240" s="273"/>
      <c r="U240" s="273"/>
    </row>
    <row r="241" spans="3:21" s="272" customFormat="1">
      <c r="C241" s="273"/>
      <c r="D241" s="273"/>
      <c r="E241" s="273"/>
      <c r="F241" s="273"/>
      <c r="G241" s="273"/>
      <c r="H241" s="273"/>
      <c r="I241" s="273"/>
      <c r="J241" s="273"/>
      <c r="K241" s="273"/>
      <c r="L241" s="273"/>
      <c r="M241" s="273"/>
      <c r="N241" s="273"/>
      <c r="O241" s="273"/>
      <c r="P241" s="273"/>
      <c r="Q241" s="273"/>
      <c r="T241" s="273"/>
      <c r="U241" s="273"/>
    </row>
    <row r="242" spans="3:21" s="272" customFormat="1">
      <c r="C242" s="273"/>
      <c r="D242" s="273"/>
      <c r="E242" s="273"/>
      <c r="F242" s="273"/>
      <c r="G242" s="273"/>
      <c r="H242" s="273"/>
      <c r="I242" s="273"/>
      <c r="J242" s="273"/>
      <c r="K242" s="273"/>
      <c r="L242" s="273"/>
      <c r="M242" s="273"/>
      <c r="N242" s="273"/>
      <c r="O242" s="273"/>
      <c r="P242" s="273"/>
      <c r="Q242" s="273"/>
      <c r="T242" s="273"/>
      <c r="U242" s="273"/>
    </row>
    <row r="243" spans="3:21" s="272" customFormat="1">
      <c r="C243" s="273"/>
      <c r="D243" s="273"/>
      <c r="E243" s="273"/>
      <c r="F243" s="273"/>
      <c r="G243" s="273"/>
      <c r="H243" s="273"/>
      <c r="I243" s="273"/>
      <c r="J243" s="273"/>
      <c r="K243" s="273"/>
      <c r="L243" s="273"/>
      <c r="M243" s="273"/>
      <c r="N243" s="273"/>
      <c r="O243" s="273"/>
      <c r="P243" s="273"/>
      <c r="Q243" s="273"/>
      <c r="T243" s="273"/>
      <c r="U243" s="273"/>
    </row>
    <row r="244" spans="3:21" s="272" customFormat="1">
      <c r="C244" s="273"/>
      <c r="D244" s="273"/>
      <c r="E244" s="273"/>
      <c r="F244" s="273"/>
      <c r="G244" s="273"/>
      <c r="H244" s="273"/>
      <c r="I244" s="273"/>
      <c r="J244" s="273"/>
      <c r="K244" s="273"/>
      <c r="L244" s="273"/>
      <c r="M244" s="273"/>
      <c r="N244" s="273"/>
      <c r="O244" s="273"/>
      <c r="P244" s="273"/>
      <c r="Q244" s="273"/>
      <c r="T244" s="273"/>
      <c r="U244" s="273"/>
    </row>
    <row r="245" spans="3:21" s="272" customFormat="1">
      <c r="C245" s="273"/>
      <c r="D245" s="273"/>
      <c r="E245" s="273"/>
      <c r="F245" s="273"/>
      <c r="G245" s="273"/>
      <c r="H245" s="273"/>
      <c r="I245" s="273"/>
      <c r="J245" s="273"/>
      <c r="K245" s="273"/>
      <c r="L245" s="273"/>
      <c r="M245" s="273"/>
      <c r="N245" s="273"/>
      <c r="O245" s="273"/>
      <c r="P245" s="273"/>
      <c r="Q245" s="273"/>
      <c r="T245" s="273"/>
      <c r="U245" s="273"/>
    </row>
    <row r="246" spans="3:21" s="272" customFormat="1">
      <c r="C246" s="273"/>
      <c r="D246" s="273"/>
      <c r="E246" s="273"/>
      <c r="F246" s="273"/>
      <c r="G246" s="273"/>
      <c r="H246" s="273"/>
      <c r="I246" s="273"/>
      <c r="J246" s="273"/>
      <c r="K246" s="273"/>
      <c r="L246" s="273"/>
      <c r="M246" s="273"/>
      <c r="N246" s="273"/>
      <c r="O246" s="273"/>
      <c r="P246" s="273"/>
      <c r="Q246" s="273"/>
      <c r="T246" s="273"/>
      <c r="U246" s="273"/>
    </row>
    <row r="247" spans="3:21" s="272" customFormat="1">
      <c r="C247" s="273"/>
      <c r="D247" s="273"/>
      <c r="E247" s="273"/>
      <c r="F247" s="273"/>
      <c r="G247" s="273"/>
      <c r="H247" s="273"/>
      <c r="I247" s="273"/>
      <c r="J247" s="273"/>
      <c r="K247" s="273"/>
      <c r="L247" s="273"/>
      <c r="M247" s="273"/>
      <c r="N247" s="273"/>
      <c r="O247" s="273"/>
      <c r="P247" s="273"/>
      <c r="Q247" s="273"/>
      <c r="T247" s="273"/>
      <c r="U247" s="273"/>
    </row>
    <row r="248" spans="3:21" s="272" customFormat="1">
      <c r="C248" s="273"/>
      <c r="D248" s="273"/>
      <c r="E248" s="273"/>
      <c r="F248" s="273"/>
      <c r="G248" s="273"/>
      <c r="H248" s="273"/>
      <c r="I248" s="273"/>
      <c r="J248" s="273"/>
      <c r="K248" s="273"/>
      <c r="L248" s="273"/>
      <c r="M248" s="273"/>
      <c r="N248" s="273"/>
      <c r="O248" s="273"/>
      <c r="P248" s="273"/>
      <c r="Q248" s="273"/>
      <c r="T248" s="273"/>
      <c r="U248" s="273"/>
    </row>
    <row r="249" spans="3:21" s="272" customFormat="1">
      <c r="C249" s="273"/>
      <c r="D249" s="273"/>
      <c r="E249" s="273"/>
      <c r="F249" s="273"/>
      <c r="G249" s="273"/>
      <c r="H249" s="273"/>
      <c r="I249" s="273"/>
      <c r="J249" s="273"/>
      <c r="K249" s="273"/>
      <c r="L249" s="273"/>
      <c r="M249" s="273"/>
      <c r="N249" s="273"/>
      <c r="O249" s="273"/>
      <c r="P249" s="273"/>
      <c r="Q249" s="273"/>
      <c r="T249" s="273"/>
      <c r="U249" s="273"/>
    </row>
    <row r="250" spans="3:21" s="272" customFormat="1">
      <c r="C250" s="273"/>
      <c r="D250" s="273"/>
      <c r="E250" s="273"/>
      <c r="F250" s="273"/>
      <c r="G250" s="273"/>
      <c r="H250" s="273"/>
      <c r="I250" s="273"/>
      <c r="J250" s="273"/>
      <c r="K250" s="273"/>
      <c r="L250" s="273"/>
      <c r="M250" s="273"/>
      <c r="N250" s="273"/>
      <c r="O250" s="273"/>
      <c r="P250" s="273"/>
      <c r="Q250" s="273"/>
      <c r="T250" s="273"/>
      <c r="U250" s="273"/>
    </row>
    <row r="251" spans="3:21" s="272" customFormat="1">
      <c r="C251" s="273"/>
      <c r="D251" s="273"/>
      <c r="E251" s="273"/>
      <c r="F251" s="273"/>
      <c r="G251" s="273"/>
      <c r="H251" s="273"/>
      <c r="I251" s="273"/>
      <c r="J251" s="273"/>
      <c r="K251" s="273"/>
      <c r="L251" s="273"/>
      <c r="M251" s="273"/>
      <c r="N251" s="273"/>
      <c r="O251" s="273"/>
      <c r="P251" s="273"/>
      <c r="Q251" s="273"/>
      <c r="T251" s="273"/>
      <c r="U251" s="273"/>
    </row>
    <row r="252" spans="3:21" s="272" customFormat="1">
      <c r="C252" s="273"/>
      <c r="D252" s="273"/>
      <c r="E252" s="273"/>
      <c r="F252" s="273"/>
      <c r="G252" s="273"/>
      <c r="H252" s="273"/>
      <c r="I252" s="273"/>
      <c r="J252" s="273"/>
      <c r="K252" s="273"/>
      <c r="L252" s="273"/>
      <c r="M252" s="273"/>
      <c r="N252" s="273"/>
      <c r="O252" s="273"/>
      <c r="P252" s="273"/>
      <c r="Q252" s="273"/>
      <c r="T252" s="273"/>
      <c r="U252" s="273"/>
    </row>
    <row r="253" spans="3:21" s="272" customFormat="1">
      <c r="C253" s="273"/>
      <c r="D253" s="273"/>
      <c r="E253" s="273"/>
      <c r="F253" s="273"/>
      <c r="G253" s="273"/>
      <c r="H253" s="273"/>
      <c r="I253" s="273"/>
      <c r="J253" s="273"/>
      <c r="K253" s="273"/>
      <c r="L253" s="273"/>
      <c r="M253" s="273"/>
      <c r="N253" s="273"/>
      <c r="O253" s="273"/>
      <c r="P253" s="273"/>
      <c r="Q253" s="273"/>
      <c r="T253" s="273"/>
      <c r="U253" s="273"/>
    </row>
    <row r="254" spans="3:21" s="272" customFormat="1">
      <c r="C254" s="273"/>
      <c r="D254" s="273"/>
      <c r="E254" s="273"/>
      <c r="F254" s="273"/>
      <c r="G254" s="273"/>
      <c r="H254" s="273"/>
      <c r="I254" s="273"/>
      <c r="J254" s="273"/>
      <c r="K254" s="273"/>
      <c r="L254" s="273"/>
      <c r="M254" s="273"/>
      <c r="N254" s="273"/>
      <c r="O254" s="273"/>
      <c r="P254" s="273"/>
      <c r="Q254" s="273"/>
      <c r="T254" s="273"/>
      <c r="U254" s="273"/>
    </row>
    <row r="255" spans="3:21" s="272" customFormat="1">
      <c r="C255" s="273"/>
      <c r="D255" s="273"/>
      <c r="E255" s="273"/>
      <c r="F255" s="273"/>
      <c r="G255" s="273"/>
      <c r="H255" s="273"/>
      <c r="I255" s="273"/>
      <c r="J255" s="273"/>
      <c r="K255" s="273"/>
      <c r="L255" s="273"/>
      <c r="M255" s="273"/>
      <c r="N255" s="273"/>
      <c r="O255" s="273"/>
      <c r="P255" s="273"/>
      <c r="Q255" s="273"/>
      <c r="T255" s="273"/>
      <c r="U255" s="273"/>
    </row>
    <row r="256" spans="3:21" s="272" customFormat="1">
      <c r="C256" s="273"/>
      <c r="D256" s="273"/>
      <c r="E256" s="273"/>
      <c r="F256" s="273"/>
      <c r="G256" s="273"/>
      <c r="H256" s="273"/>
      <c r="I256" s="273"/>
      <c r="J256" s="273"/>
      <c r="K256" s="273"/>
      <c r="L256" s="273"/>
      <c r="M256" s="273"/>
      <c r="N256" s="273"/>
      <c r="O256" s="273"/>
      <c r="P256" s="273"/>
      <c r="Q256" s="273"/>
      <c r="T256" s="273"/>
      <c r="U256" s="273"/>
    </row>
    <row r="257" spans="3:21" s="272" customFormat="1">
      <c r="C257" s="273"/>
      <c r="D257" s="273"/>
      <c r="E257" s="273"/>
      <c r="F257" s="273"/>
      <c r="G257" s="273"/>
      <c r="H257" s="273"/>
      <c r="I257" s="273"/>
      <c r="J257" s="273"/>
      <c r="K257" s="273"/>
      <c r="L257" s="273"/>
      <c r="M257" s="273"/>
      <c r="N257" s="273"/>
      <c r="O257" s="273"/>
      <c r="P257" s="273"/>
      <c r="Q257" s="273"/>
      <c r="T257" s="273"/>
      <c r="U257" s="273"/>
    </row>
    <row r="258" spans="3:21" s="272" customFormat="1">
      <c r="C258" s="273"/>
      <c r="D258" s="273"/>
      <c r="E258" s="273"/>
      <c r="F258" s="273"/>
      <c r="G258" s="273"/>
      <c r="H258" s="273"/>
      <c r="I258" s="273"/>
      <c r="J258" s="273"/>
      <c r="K258" s="273"/>
      <c r="L258" s="273"/>
      <c r="M258" s="273"/>
      <c r="N258" s="273"/>
      <c r="O258" s="273"/>
      <c r="P258" s="273"/>
      <c r="Q258" s="273"/>
      <c r="T258" s="273"/>
      <c r="U258" s="273"/>
    </row>
    <row r="259" spans="3:21" s="272" customFormat="1">
      <c r="C259" s="273"/>
      <c r="D259" s="273"/>
      <c r="E259" s="273"/>
      <c r="F259" s="273"/>
      <c r="G259" s="273"/>
      <c r="H259" s="273"/>
      <c r="I259" s="273"/>
      <c r="J259" s="273"/>
      <c r="K259" s="273"/>
      <c r="L259" s="273"/>
      <c r="M259" s="273"/>
      <c r="N259" s="273"/>
      <c r="O259" s="273"/>
      <c r="P259" s="273"/>
      <c r="Q259" s="273"/>
      <c r="T259" s="273"/>
      <c r="U259" s="273"/>
    </row>
    <row r="260" spans="3:21" s="272" customFormat="1">
      <c r="C260" s="273"/>
      <c r="D260" s="273"/>
      <c r="E260" s="273"/>
      <c r="F260" s="273"/>
      <c r="G260" s="273"/>
      <c r="H260" s="273"/>
      <c r="I260" s="273"/>
      <c r="J260" s="273"/>
      <c r="K260" s="273"/>
      <c r="L260" s="273"/>
      <c r="M260" s="273"/>
      <c r="N260" s="273"/>
      <c r="O260" s="273"/>
      <c r="P260" s="273"/>
      <c r="Q260" s="273"/>
      <c r="T260" s="273"/>
      <c r="U260" s="273"/>
    </row>
    <row r="261" spans="3:21" s="272" customFormat="1">
      <c r="C261" s="273"/>
      <c r="D261" s="273"/>
      <c r="E261" s="273"/>
      <c r="F261" s="273"/>
      <c r="G261" s="273"/>
      <c r="H261" s="273"/>
      <c r="I261" s="273"/>
      <c r="J261" s="273"/>
      <c r="K261" s="273"/>
      <c r="L261" s="273"/>
      <c r="M261" s="273"/>
      <c r="N261" s="273"/>
      <c r="O261" s="273"/>
      <c r="P261" s="273"/>
      <c r="Q261" s="273"/>
      <c r="T261" s="273"/>
      <c r="U261" s="273"/>
    </row>
    <row r="262" spans="3:21" s="272" customFormat="1">
      <c r="C262" s="273"/>
      <c r="D262" s="273"/>
      <c r="E262" s="273"/>
      <c r="F262" s="273"/>
      <c r="G262" s="273"/>
      <c r="H262" s="273"/>
      <c r="I262" s="273"/>
      <c r="J262" s="273"/>
      <c r="K262" s="273"/>
      <c r="L262" s="273"/>
      <c r="M262" s="273"/>
      <c r="N262" s="273"/>
      <c r="O262" s="273"/>
      <c r="P262" s="273"/>
      <c r="Q262" s="273"/>
      <c r="T262" s="273"/>
      <c r="U262" s="273"/>
    </row>
    <row r="263" spans="3:21" s="272" customFormat="1">
      <c r="C263" s="273"/>
      <c r="D263" s="273"/>
      <c r="E263" s="273"/>
      <c r="F263" s="273"/>
      <c r="G263" s="273"/>
      <c r="H263" s="273"/>
      <c r="I263" s="273"/>
      <c r="J263" s="273"/>
      <c r="K263" s="273"/>
      <c r="L263" s="273"/>
      <c r="M263" s="273"/>
      <c r="N263" s="273"/>
      <c r="O263" s="273"/>
      <c r="P263" s="273"/>
      <c r="Q263" s="273"/>
      <c r="T263" s="273"/>
      <c r="U263" s="273"/>
    </row>
    <row r="264" spans="3:21" s="272" customFormat="1">
      <c r="C264" s="273"/>
      <c r="D264" s="273"/>
      <c r="E264" s="273"/>
      <c r="F264" s="273"/>
      <c r="G264" s="273"/>
      <c r="H264" s="273"/>
      <c r="I264" s="273"/>
      <c r="J264" s="273"/>
      <c r="K264" s="273"/>
      <c r="L264" s="273"/>
      <c r="M264" s="273"/>
      <c r="N264" s="273"/>
      <c r="O264" s="273"/>
      <c r="P264" s="273"/>
      <c r="Q264" s="273"/>
      <c r="T264" s="273"/>
      <c r="U264" s="273"/>
    </row>
    <row r="265" spans="3:21" s="272" customFormat="1">
      <c r="C265" s="273"/>
      <c r="D265" s="273"/>
      <c r="E265" s="273"/>
      <c r="F265" s="273"/>
      <c r="G265" s="273"/>
      <c r="H265" s="273"/>
      <c r="I265" s="273"/>
      <c r="J265" s="273"/>
      <c r="K265" s="273"/>
      <c r="L265" s="273"/>
      <c r="M265" s="273"/>
      <c r="N265" s="273"/>
      <c r="O265" s="273"/>
      <c r="P265" s="273"/>
      <c r="Q265" s="273"/>
      <c r="T265" s="273"/>
      <c r="U265" s="273"/>
    </row>
    <row r="266" spans="3:21" s="272" customFormat="1">
      <c r="C266" s="273"/>
      <c r="D266" s="273"/>
      <c r="E266" s="273"/>
      <c r="F266" s="273"/>
      <c r="G266" s="273"/>
      <c r="H266" s="273"/>
      <c r="I266" s="273"/>
      <c r="J266" s="273"/>
      <c r="K266" s="273"/>
      <c r="L266" s="273"/>
      <c r="M266" s="273"/>
      <c r="N266" s="273"/>
      <c r="O266" s="273"/>
      <c r="P266" s="273"/>
      <c r="Q266" s="273"/>
      <c r="T266" s="273"/>
      <c r="U266" s="273"/>
    </row>
    <row r="267" spans="3:21" s="272" customFormat="1">
      <c r="C267" s="273"/>
      <c r="D267" s="273"/>
      <c r="E267" s="273"/>
      <c r="F267" s="273"/>
      <c r="G267" s="273"/>
      <c r="H267" s="273"/>
      <c r="I267" s="273"/>
      <c r="J267" s="273"/>
      <c r="K267" s="273"/>
      <c r="L267" s="273"/>
      <c r="M267" s="273"/>
      <c r="N267" s="273"/>
      <c r="O267" s="273"/>
      <c r="P267" s="273"/>
      <c r="Q267" s="273"/>
      <c r="T267" s="273"/>
      <c r="U267" s="273"/>
    </row>
    <row r="268" spans="3:21" s="272" customFormat="1">
      <c r="C268" s="273"/>
      <c r="D268" s="273"/>
      <c r="E268" s="273"/>
      <c r="F268" s="273"/>
      <c r="G268" s="273"/>
      <c r="H268" s="273"/>
      <c r="I268" s="273"/>
      <c r="J268" s="273"/>
      <c r="K268" s="273"/>
      <c r="L268" s="273"/>
      <c r="M268" s="273"/>
      <c r="N268" s="273"/>
      <c r="O268" s="273"/>
      <c r="P268" s="273"/>
      <c r="Q268" s="273"/>
      <c r="T268" s="273"/>
      <c r="U268" s="273"/>
    </row>
    <row r="269" spans="3:21" s="272" customFormat="1">
      <c r="C269" s="273"/>
      <c r="D269" s="273"/>
      <c r="E269" s="273"/>
      <c r="F269" s="273"/>
      <c r="G269" s="273"/>
      <c r="H269" s="273"/>
      <c r="I269" s="273"/>
      <c r="J269" s="273"/>
      <c r="K269" s="273"/>
      <c r="L269" s="273"/>
      <c r="M269" s="273"/>
      <c r="N269" s="273"/>
      <c r="O269" s="273"/>
      <c r="P269" s="273"/>
      <c r="Q269" s="273"/>
      <c r="T269" s="273"/>
      <c r="U269" s="273"/>
    </row>
    <row r="270" spans="3:21" s="272" customFormat="1">
      <c r="C270" s="273"/>
      <c r="D270" s="273"/>
      <c r="E270" s="273"/>
      <c r="F270" s="273"/>
      <c r="G270" s="273"/>
      <c r="H270" s="273"/>
      <c r="I270" s="273"/>
      <c r="J270" s="273"/>
      <c r="K270" s="273"/>
      <c r="L270" s="273"/>
      <c r="M270" s="273"/>
      <c r="N270" s="273"/>
      <c r="O270" s="273"/>
      <c r="P270" s="273"/>
      <c r="Q270" s="273"/>
      <c r="T270" s="273"/>
      <c r="U270" s="273"/>
    </row>
    <row r="271" spans="3:21" s="272" customFormat="1">
      <c r="C271" s="273"/>
      <c r="D271" s="273"/>
      <c r="E271" s="273"/>
      <c r="F271" s="273"/>
      <c r="G271" s="273"/>
      <c r="H271" s="273"/>
      <c r="I271" s="273"/>
      <c r="J271" s="273"/>
      <c r="K271" s="273"/>
      <c r="L271" s="273"/>
      <c r="M271" s="273"/>
      <c r="N271" s="273"/>
      <c r="O271" s="273"/>
      <c r="P271" s="273"/>
      <c r="Q271" s="273"/>
      <c r="T271" s="273"/>
      <c r="U271" s="273"/>
    </row>
    <row r="272" spans="3:21" s="272" customFormat="1">
      <c r="C272" s="273"/>
      <c r="D272" s="273"/>
      <c r="E272" s="273"/>
      <c r="F272" s="273"/>
      <c r="G272" s="273"/>
      <c r="H272" s="273"/>
      <c r="I272" s="273"/>
      <c r="J272" s="273"/>
      <c r="K272" s="273"/>
      <c r="L272" s="273"/>
      <c r="M272" s="273"/>
      <c r="N272" s="273"/>
      <c r="O272" s="273"/>
      <c r="P272" s="273"/>
      <c r="Q272" s="273"/>
      <c r="T272" s="273"/>
      <c r="U272" s="273"/>
    </row>
    <row r="273" spans="3:21" s="272" customFormat="1">
      <c r="C273" s="273"/>
      <c r="D273" s="273"/>
      <c r="E273" s="273"/>
      <c r="F273" s="273"/>
      <c r="G273" s="273"/>
      <c r="H273" s="273"/>
      <c r="I273" s="273"/>
      <c r="J273" s="273"/>
      <c r="K273" s="273"/>
      <c r="L273" s="273"/>
      <c r="M273" s="273"/>
      <c r="N273" s="273"/>
      <c r="O273" s="273"/>
      <c r="P273" s="273"/>
      <c r="Q273" s="273"/>
      <c r="T273" s="273"/>
      <c r="U273" s="273"/>
    </row>
    <row r="274" spans="3:21" s="272" customFormat="1">
      <c r="C274" s="273"/>
      <c r="D274" s="273"/>
      <c r="E274" s="273"/>
      <c r="F274" s="273"/>
      <c r="G274" s="273"/>
      <c r="H274" s="273"/>
      <c r="I274" s="273"/>
      <c r="J274" s="273"/>
      <c r="K274" s="273"/>
      <c r="L274" s="273"/>
      <c r="M274" s="273"/>
      <c r="N274" s="273"/>
      <c r="O274" s="273"/>
      <c r="P274" s="273"/>
      <c r="Q274" s="273"/>
      <c r="T274" s="273"/>
      <c r="U274" s="273"/>
    </row>
    <row r="275" spans="3:21" s="272" customFormat="1">
      <c r="C275" s="273"/>
      <c r="D275" s="273"/>
      <c r="E275" s="273"/>
      <c r="F275" s="273"/>
      <c r="G275" s="273"/>
      <c r="H275" s="273"/>
      <c r="I275" s="273"/>
      <c r="J275" s="273"/>
      <c r="K275" s="273"/>
      <c r="L275" s="273"/>
      <c r="M275" s="273"/>
      <c r="N275" s="273"/>
      <c r="O275" s="273"/>
      <c r="P275" s="273"/>
      <c r="Q275" s="273"/>
      <c r="T275" s="273"/>
      <c r="U275" s="273"/>
    </row>
    <row r="276" spans="3:21" s="272" customFormat="1">
      <c r="C276" s="273"/>
      <c r="D276" s="273"/>
      <c r="E276" s="273"/>
      <c r="F276" s="273"/>
      <c r="G276" s="273"/>
      <c r="H276" s="273"/>
      <c r="I276" s="273"/>
      <c r="J276" s="273"/>
      <c r="K276" s="273"/>
      <c r="L276" s="273"/>
      <c r="M276" s="273"/>
      <c r="N276" s="273"/>
      <c r="O276" s="273"/>
      <c r="P276" s="273"/>
      <c r="Q276" s="273"/>
      <c r="T276" s="273"/>
      <c r="U276" s="273"/>
    </row>
    <row r="277" spans="3:21" s="272" customFormat="1">
      <c r="C277" s="273"/>
      <c r="D277" s="273"/>
      <c r="E277" s="273"/>
      <c r="F277" s="273"/>
      <c r="G277" s="273"/>
      <c r="H277" s="273"/>
      <c r="I277" s="273"/>
      <c r="J277" s="273"/>
      <c r="K277" s="273"/>
      <c r="L277" s="273"/>
      <c r="M277" s="273"/>
      <c r="N277" s="273"/>
      <c r="O277" s="273"/>
      <c r="P277" s="273"/>
      <c r="Q277" s="273"/>
      <c r="T277" s="273"/>
      <c r="U277" s="273"/>
    </row>
    <row r="278" spans="3:21" s="272" customFormat="1">
      <c r="C278" s="273"/>
      <c r="D278" s="273"/>
      <c r="E278" s="273"/>
      <c r="F278" s="273"/>
      <c r="G278" s="273"/>
      <c r="H278" s="273"/>
      <c r="I278" s="273"/>
      <c r="J278" s="273"/>
      <c r="K278" s="273"/>
      <c r="L278" s="273"/>
      <c r="M278" s="273"/>
      <c r="N278" s="273"/>
      <c r="O278" s="273"/>
      <c r="P278" s="273"/>
      <c r="Q278" s="273"/>
      <c r="T278" s="273"/>
      <c r="U278" s="273"/>
    </row>
    <row r="279" spans="3:21" s="272" customFormat="1">
      <c r="C279" s="273"/>
      <c r="D279" s="273"/>
      <c r="E279" s="273"/>
      <c r="F279" s="273"/>
      <c r="G279" s="273"/>
      <c r="H279" s="273"/>
      <c r="I279" s="273"/>
      <c r="J279" s="273"/>
      <c r="K279" s="273"/>
      <c r="L279" s="273"/>
      <c r="M279" s="273"/>
      <c r="N279" s="273"/>
      <c r="O279" s="273"/>
      <c r="P279" s="273"/>
      <c r="Q279" s="273"/>
      <c r="T279" s="273"/>
      <c r="U279" s="273"/>
    </row>
    <row r="280" spans="3:21" s="272" customFormat="1">
      <c r="C280" s="273"/>
      <c r="D280" s="273"/>
      <c r="E280" s="273"/>
      <c r="F280" s="273"/>
      <c r="G280" s="273"/>
      <c r="H280" s="273"/>
      <c r="I280" s="273"/>
      <c r="J280" s="273"/>
      <c r="K280" s="273"/>
      <c r="L280" s="273"/>
      <c r="M280" s="273"/>
      <c r="N280" s="273"/>
      <c r="O280" s="273"/>
      <c r="P280" s="273"/>
      <c r="Q280" s="273"/>
      <c r="T280" s="273"/>
      <c r="U280" s="273"/>
    </row>
    <row r="281" spans="3:21" s="272" customFormat="1">
      <c r="C281" s="273"/>
      <c r="D281" s="273"/>
      <c r="E281" s="273"/>
      <c r="F281" s="273"/>
      <c r="G281" s="273"/>
      <c r="H281" s="273"/>
      <c r="I281" s="273"/>
      <c r="J281" s="273"/>
      <c r="K281" s="273"/>
      <c r="L281" s="273"/>
      <c r="M281" s="273"/>
      <c r="N281" s="273"/>
      <c r="O281" s="273"/>
      <c r="P281" s="273"/>
      <c r="Q281" s="273"/>
      <c r="T281" s="273"/>
      <c r="U281" s="273"/>
    </row>
    <row r="282" spans="3:21" s="272" customFormat="1">
      <c r="C282" s="273"/>
      <c r="D282" s="273"/>
      <c r="E282" s="273"/>
      <c r="F282" s="273"/>
      <c r="G282" s="273"/>
      <c r="H282" s="273"/>
      <c r="I282" s="273"/>
      <c r="J282" s="273"/>
      <c r="K282" s="273"/>
      <c r="L282" s="273"/>
      <c r="M282" s="273"/>
      <c r="N282" s="273"/>
      <c r="O282" s="273"/>
      <c r="P282" s="273"/>
      <c r="Q282" s="273"/>
      <c r="T282" s="273"/>
      <c r="U282" s="273"/>
    </row>
    <row r="283" spans="3:21" s="272" customFormat="1">
      <c r="C283" s="273"/>
      <c r="D283" s="273"/>
      <c r="E283" s="273"/>
      <c r="F283" s="273"/>
      <c r="G283" s="273"/>
      <c r="H283" s="273"/>
      <c r="I283" s="273"/>
      <c r="J283" s="273"/>
      <c r="K283" s="273"/>
      <c r="L283" s="273"/>
      <c r="M283" s="273"/>
      <c r="N283" s="273"/>
      <c r="O283" s="273"/>
      <c r="P283" s="273"/>
      <c r="Q283" s="273"/>
      <c r="T283" s="273"/>
      <c r="U283" s="273"/>
    </row>
    <row r="284" spans="3:21" s="272" customFormat="1">
      <c r="C284" s="273"/>
      <c r="D284" s="273"/>
      <c r="E284" s="273"/>
      <c r="F284" s="273"/>
      <c r="G284" s="273"/>
      <c r="H284" s="273"/>
      <c r="I284" s="273"/>
      <c r="J284" s="273"/>
      <c r="K284" s="273"/>
      <c r="L284" s="273"/>
      <c r="M284" s="273"/>
      <c r="N284" s="273"/>
      <c r="O284" s="273"/>
      <c r="P284" s="273"/>
      <c r="Q284" s="273"/>
      <c r="T284" s="273"/>
      <c r="U284" s="273"/>
    </row>
    <row r="285" spans="3:21" s="272" customFormat="1">
      <c r="C285" s="273"/>
      <c r="D285" s="273"/>
      <c r="E285" s="273"/>
      <c r="F285" s="273"/>
      <c r="G285" s="273"/>
      <c r="H285" s="273"/>
      <c r="I285" s="273"/>
      <c r="J285" s="273"/>
      <c r="K285" s="273"/>
      <c r="L285" s="273"/>
      <c r="M285" s="273"/>
      <c r="N285" s="273"/>
      <c r="O285" s="273"/>
      <c r="P285" s="273"/>
      <c r="Q285" s="273"/>
      <c r="T285" s="273"/>
      <c r="U285" s="273"/>
    </row>
    <row r="286" spans="3:21" s="272" customFormat="1">
      <c r="C286" s="273"/>
      <c r="D286" s="273"/>
      <c r="E286" s="273"/>
      <c r="F286" s="273"/>
      <c r="G286" s="273"/>
      <c r="H286" s="273"/>
      <c r="I286" s="273"/>
      <c r="J286" s="273"/>
      <c r="K286" s="273"/>
      <c r="L286" s="273"/>
      <c r="M286" s="273"/>
      <c r="N286" s="273"/>
      <c r="O286" s="273"/>
      <c r="P286" s="273"/>
      <c r="Q286" s="273"/>
      <c r="T286" s="273"/>
      <c r="U286" s="273"/>
    </row>
    <row r="287" spans="3:21" s="272" customFormat="1">
      <c r="C287" s="273"/>
      <c r="D287" s="273"/>
      <c r="E287" s="273"/>
      <c r="F287" s="273"/>
      <c r="G287" s="273"/>
      <c r="H287" s="273"/>
      <c r="I287" s="273"/>
      <c r="J287" s="273"/>
      <c r="K287" s="273"/>
      <c r="L287" s="273"/>
      <c r="M287" s="273"/>
      <c r="N287" s="273"/>
      <c r="O287" s="273"/>
      <c r="P287" s="273"/>
      <c r="Q287" s="273"/>
      <c r="T287" s="273"/>
      <c r="U287" s="273"/>
    </row>
    <row r="288" spans="3:21" s="272" customFormat="1">
      <c r="C288" s="273"/>
      <c r="D288" s="273"/>
      <c r="E288" s="273"/>
      <c r="F288" s="273"/>
      <c r="G288" s="273"/>
      <c r="H288" s="273"/>
      <c r="I288" s="273"/>
      <c r="J288" s="273"/>
      <c r="K288" s="273"/>
      <c r="L288" s="273"/>
      <c r="M288" s="273"/>
      <c r="N288" s="273"/>
      <c r="O288" s="273"/>
      <c r="P288" s="273"/>
      <c r="Q288" s="273"/>
      <c r="T288" s="273"/>
      <c r="U288" s="273"/>
    </row>
    <row r="289" spans="3:21" s="272" customFormat="1">
      <c r="C289" s="273"/>
      <c r="D289" s="273"/>
      <c r="E289" s="273"/>
      <c r="F289" s="273"/>
      <c r="G289" s="273"/>
      <c r="H289" s="273"/>
      <c r="I289" s="273"/>
      <c r="J289" s="273"/>
      <c r="K289" s="273"/>
      <c r="L289" s="273"/>
      <c r="M289" s="273"/>
      <c r="N289" s="273"/>
      <c r="O289" s="273"/>
      <c r="P289" s="273"/>
      <c r="Q289" s="273"/>
      <c r="T289" s="273"/>
      <c r="U289" s="273"/>
    </row>
    <row r="290" spans="3:21" s="272" customFormat="1">
      <c r="C290" s="273"/>
      <c r="D290" s="273"/>
      <c r="E290" s="273"/>
      <c r="F290" s="273"/>
      <c r="G290" s="273"/>
      <c r="H290" s="273"/>
      <c r="I290" s="273"/>
      <c r="J290" s="273"/>
      <c r="K290" s="273"/>
      <c r="L290" s="273"/>
      <c r="M290" s="273"/>
      <c r="N290" s="273"/>
      <c r="O290" s="273"/>
      <c r="P290" s="273"/>
      <c r="Q290" s="273"/>
      <c r="T290" s="273"/>
      <c r="U290" s="273"/>
    </row>
    <row r="291" spans="3:21" s="272" customFormat="1">
      <c r="C291" s="273"/>
      <c r="D291" s="273"/>
      <c r="E291" s="273"/>
      <c r="F291" s="273"/>
      <c r="G291" s="273"/>
      <c r="H291" s="273"/>
      <c r="I291" s="273"/>
      <c r="J291" s="273"/>
      <c r="K291" s="273"/>
      <c r="L291" s="273"/>
      <c r="M291" s="273"/>
      <c r="N291" s="273"/>
      <c r="O291" s="273"/>
      <c r="P291" s="273"/>
      <c r="Q291" s="273"/>
      <c r="T291" s="273"/>
      <c r="U291" s="273"/>
    </row>
    <row r="292" spans="3:21" s="272" customFormat="1">
      <c r="C292" s="273"/>
      <c r="D292" s="273"/>
      <c r="E292" s="273"/>
      <c r="F292" s="273"/>
      <c r="G292" s="273"/>
      <c r="H292" s="273"/>
      <c r="I292" s="273"/>
      <c r="J292" s="273"/>
      <c r="K292" s="273"/>
      <c r="L292" s="273"/>
      <c r="M292" s="273"/>
      <c r="N292" s="273"/>
      <c r="O292" s="273"/>
      <c r="P292" s="273"/>
      <c r="Q292" s="273"/>
      <c r="T292" s="273"/>
      <c r="U292" s="273"/>
    </row>
    <row r="293" spans="3:21" s="272" customFormat="1">
      <c r="C293" s="273"/>
      <c r="D293" s="273"/>
      <c r="E293" s="273"/>
      <c r="F293" s="273"/>
      <c r="G293" s="273"/>
      <c r="H293" s="273"/>
      <c r="I293" s="273"/>
      <c r="J293" s="273"/>
      <c r="K293" s="273"/>
      <c r="L293" s="273"/>
      <c r="M293" s="273"/>
      <c r="N293" s="273"/>
      <c r="O293" s="273"/>
      <c r="P293" s="273"/>
      <c r="Q293" s="273"/>
      <c r="T293" s="273"/>
      <c r="U293" s="273"/>
    </row>
    <row r="294" spans="3:21" s="272" customFormat="1">
      <c r="C294" s="273"/>
      <c r="D294" s="273"/>
      <c r="E294" s="273"/>
      <c r="F294" s="273"/>
      <c r="G294" s="273"/>
      <c r="H294" s="273"/>
      <c r="I294" s="273"/>
      <c r="J294" s="273"/>
      <c r="K294" s="273"/>
      <c r="L294" s="273"/>
      <c r="M294" s="273"/>
      <c r="N294" s="273"/>
      <c r="O294" s="273"/>
      <c r="P294" s="273"/>
      <c r="Q294" s="273"/>
      <c r="T294" s="273"/>
      <c r="U294" s="273"/>
    </row>
    <row r="295" spans="3:21" s="272" customFormat="1">
      <c r="C295" s="273"/>
      <c r="D295" s="273"/>
      <c r="E295" s="273"/>
      <c r="F295" s="273"/>
      <c r="G295" s="273"/>
      <c r="H295" s="273"/>
      <c r="I295" s="273"/>
      <c r="J295" s="273"/>
      <c r="K295" s="273"/>
      <c r="L295" s="273"/>
      <c r="M295" s="273"/>
      <c r="N295" s="273"/>
      <c r="O295" s="273"/>
      <c r="P295" s="273"/>
      <c r="Q295" s="273"/>
      <c r="T295" s="273"/>
      <c r="U295" s="273"/>
    </row>
    <row r="296" spans="3:21" s="272" customFormat="1">
      <c r="C296" s="273"/>
      <c r="D296" s="273"/>
      <c r="E296" s="273"/>
      <c r="F296" s="273"/>
      <c r="G296" s="273"/>
      <c r="H296" s="273"/>
      <c r="I296" s="273"/>
      <c r="J296" s="273"/>
      <c r="K296" s="273"/>
      <c r="L296" s="273"/>
      <c r="M296" s="273"/>
      <c r="N296" s="273"/>
      <c r="O296" s="273"/>
      <c r="P296" s="273"/>
      <c r="Q296" s="273"/>
      <c r="T296" s="273"/>
      <c r="U296" s="273"/>
    </row>
    <row r="297" spans="3:21" s="272" customFormat="1">
      <c r="C297" s="273"/>
      <c r="D297" s="273"/>
      <c r="E297" s="273"/>
      <c r="F297" s="273"/>
      <c r="G297" s="273"/>
      <c r="H297" s="273"/>
      <c r="I297" s="273"/>
      <c r="J297" s="273"/>
      <c r="K297" s="273"/>
      <c r="L297" s="273"/>
      <c r="M297" s="273"/>
      <c r="N297" s="273"/>
      <c r="O297" s="273"/>
      <c r="P297" s="273"/>
      <c r="Q297" s="273"/>
      <c r="T297" s="273"/>
      <c r="U297" s="273"/>
    </row>
    <row r="298" spans="3:21" s="272" customFormat="1">
      <c r="C298" s="273"/>
      <c r="D298" s="273"/>
      <c r="E298" s="273"/>
      <c r="F298" s="273"/>
      <c r="G298" s="273"/>
      <c r="H298" s="273"/>
      <c r="I298" s="273"/>
      <c r="J298" s="273"/>
      <c r="K298" s="273"/>
      <c r="L298" s="273"/>
      <c r="M298" s="273"/>
      <c r="N298" s="273"/>
      <c r="O298" s="273"/>
      <c r="P298" s="273"/>
      <c r="Q298" s="273"/>
      <c r="T298" s="273"/>
      <c r="U298" s="273"/>
    </row>
    <row r="299" spans="3:21" s="272" customFormat="1">
      <c r="C299" s="273"/>
      <c r="D299" s="273"/>
      <c r="E299" s="273"/>
      <c r="F299" s="273"/>
      <c r="G299" s="273"/>
      <c r="H299" s="273"/>
      <c r="I299" s="273"/>
      <c r="J299" s="273"/>
      <c r="K299" s="273"/>
      <c r="L299" s="273"/>
      <c r="M299" s="273"/>
      <c r="N299" s="273"/>
      <c r="O299" s="273"/>
      <c r="P299" s="273"/>
      <c r="Q299" s="273"/>
      <c r="T299" s="273"/>
      <c r="U299" s="273"/>
    </row>
    <row r="300" spans="3:21" s="272" customFormat="1">
      <c r="C300" s="273"/>
      <c r="D300" s="273"/>
      <c r="E300" s="273"/>
      <c r="F300" s="273"/>
      <c r="G300" s="273"/>
      <c r="H300" s="273"/>
      <c r="I300" s="273"/>
      <c r="J300" s="273"/>
      <c r="K300" s="273"/>
      <c r="L300" s="273"/>
      <c r="M300" s="273"/>
      <c r="N300" s="273"/>
      <c r="O300" s="273"/>
      <c r="P300" s="273"/>
      <c r="Q300" s="273"/>
      <c r="T300" s="273"/>
      <c r="U300" s="273"/>
    </row>
    <row r="301" spans="3:21" s="272" customFormat="1">
      <c r="C301" s="273"/>
      <c r="D301" s="273"/>
      <c r="E301" s="273"/>
      <c r="F301" s="273"/>
      <c r="G301" s="273"/>
      <c r="H301" s="273"/>
      <c r="I301" s="273"/>
      <c r="J301" s="273"/>
      <c r="K301" s="273"/>
      <c r="L301" s="273"/>
      <c r="M301" s="273"/>
      <c r="N301" s="273"/>
      <c r="O301" s="273"/>
      <c r="P301" s="273"/>
      <c r="Q301" s="273"/>
      <c r="T301" s="273"/>
      <c r="U301" s="273"/>
    </row>
    <row r="302" spans="3:21" s="272" customFormat="1">
      <c r="C302" s="273"/>
      <c r="D302" s="273"/>
      <c r="E302" s="273"/>
      <c r="F302" s="273"/>
      <c r="G302" s="273"/>
      <c r="H302" s="273"/>
      <c r="I302" s="273"/>
      <c r="J302" s="273"/>
      <c r="K302" s="273"/>
      <c r="L302" s="273"/>
      <c r="M302" s="273"/>
      <c r="N302" s="273"/>
      <c r="O302" s="273"/>
      <c r="P302" s="273"/>
      <c r="Q302" s="273"/>
      <c r="T302" s="273"/>
      <c r="U302" s="273"/>
    </row>
    <row r="303" spans="3:21" s="272" customFormat="1">
      <c r="C303" s="273"/>
      <c r="D303" s="273"/>
      <c r="E303" s="273"/>
      <c r="F303" s="273"/>
      <c r="G303" s="273"/>
      <c r="H303" s="273"/>
      <c r="I303" s="273"/>
      <c r="J303" s="273"/>
      <c r="K303" s="273"/>
      <c r="L303" s="273"/>
      <c r="M303" s="273"/>
      <c r="N303" s="273"/>
      <c r="O303" s="273"/>
      <c r="P303" s="273"/>
      <c r="Q303" s="273"/>
      <c r="T303" s="273"/>
      <c r="U303" s="273"/>
    </row>
    <row r="304" spans="3:21" s="272" customFormat="1">
      <c r="C304" s="273"/>
      <c r="D304" s="273"/>
      <c r="E304" s="273"/>
      <c r="F304" s="273"/>
      <c r="G304" s="273"/>
      <c r="H304" s="273"/>
      <c r="I304" s="273"/>
      <c r="J304" s="273"/>
      <c r="K304" s="273"/>
      <c r="L304" s="273"/>
      <c r="M304" s="273"/>
      <c r="N304" s="273"/>
      <c r="O304" s="273"/>
      <c r="P304" s="273"/>
      <c r="Q304" s="273"/>
      <c r="T304" s="273"/>
      <c r="U304" s="273"/>
    </row>
    <row r="305" spans="3:21" s="272" customFormat="1">
      <c r="C305" s="273"/>
      <c r="D305" s="273"/>
      <c r="E305" s="273"/>
      <c r="F305" s="273"/>
      <c r="G305" s="273"/>
      <c r="H305" s="273"/>
      <c r="I305" s="273"/>
      <c r="J305" s="273"/>
      <c r="K305" s="273"/>
      <c r="L305" s="273"/>
      <c r="M305" s="273"/>
      <c r="N305" s="273"/>
      <c r="O305" s="273"/>
      <c r="P305" s="273"/>
      <c r="Q305" s="273"/>
      <c r="T305" s="273"/>
      <c r="U305" s="273"/>
    </row>
    <row r="306" spans="3:21" s="272" customFormat="1">
      <c r="C306" s="273"/>
      <c r="D306" s="273"/>
      <c r="E306" s="273"/>
      <c r="F306" s="273"/>
      <c r="G306" s="273"/>
      <c r="H306" s="273"/>
      <c r="I306" s="273"/>
      <c r="J306" s="273"/>
      <c r="K306" s="273"/>
      <c r="L306" s="273"/>
      <c r="M306" s="273"/>
      <c r="N306" s="273"/>
      <c r="O306" s="273"/>
      <c r="P306" s="273"/>
      <c r="Q306" s="273"/>
      <c r="T306" s="273"/>
      <c r="U306" s="273"/>
    </row>
    <row r="307" spans="3:21" s="272" customFormat="1">
      <c r="C307" s="273"/>
      <c r="D307" s="273"/>
      <c r="E307" s="273"/>
      <c r="F307" s="273"/>
      <c r="G307" s="273"/>
      <c r="H307" s="273"/>
      <c r="I307" s="273"/>
      <c r="J307" s="273"/>
      <c r="K307" s="273"/>
      <c r="L307" s="273"/>
      <c r="M307" s="273"/>
      <c r="N307" s="273"/>
      <c r="O307" s="273"/>
      <c r="P307" s="273"/>
      <c r="Q307" s="273"/>
      <c r="T307" s="273"/>
      <c r="U307" s="273"/>
    </row>
    <row r="308" spans="3:21" s="272" customFormat="1">
      <c r="C308" s="273"/>
      <c r="D308" s="273"/>
      <c r="E308" s="273"/>
      <c r="F308" s="273"/>
      <c r="G308" s="273"/>
      <c r="H308" s="273"/>
      <c r="I308" s="273"/>
      <c r="J308" s="273"/>
      <c r="K308" s="273"/>
      <c r="L308" s="273"/>
      <c r="M308" s="273"/>
      <c r="N308" s="273"/>
      <c r="O308" s="273"/>
      <c r="P308" s="273"/>
      <c r="Q308" s="273"/>
      <c r="T308" s="273"/>
      <c r="U308" s="273"/>
    </row>
    <row r="309" spans="3:21" s="272" customFormat="1">
      <c r="C309" s="273"/>
      <c r="D309" s="273"/>
      <c r="E309" s="273"/>
      <c r="F309" s="273"/>
      <c r="G309" s="273"/>
      <c r="H309" s="273"/>
      <c r="I309" s="273"/>
      <c r="J309" s="273"/>
      <c r="K309" s="273"/>
      <c r="L309" s="273"/>
      <c r="M309" s="273"/>
      <c r="N309" s="273"/>
      <c r="O309" s="273"/>
      <c r="P309" s="273"/>
      <c r="Q309" s="273"/>
      <c r="T309" s="273"/>
      <c r="U309" s="273"/>
    </row>
    <row r="310" spans="3:21" s="272" customFormat="1">
      <c r="C310" s="273"/>
      <c r="D310" s="273"/>
      <c r="E310" s="273"/>
      <c r="F310" s="273"/>
      <c r="G310" s="273"/>
      <c r="H310" s="273"/>
      <c r="I310" s="273"/>
      <c r="J310" s="273"/>
      <c r="K310" s="273"/>
      <c r="L310" s="273"/>
      <c r="M310" s="273"/>
      <c r="N310" s="273"/>
      <c r="O310" s="273"/>
      <c r="P310" s="273"/>
      <c r="Q310" s="273"/>
      <c r="T310" s="273"/>
      <c r="U310" s="273"/>
    </row>
    <row r="311" spans="3:21" s="272" customFormat="1">
      <c r="C311" s="273"/>
      <c r="D311" s="273"/>
      <c r="E311" s="273"/>
      <c r="F311" s="273"/>
      <c r="G311" s="273"/>
      <c r="H311" s="273"/>
      <c r="I311" s="273"/>
      <c r="J311" s="273"/>
      <c r="K311" s="273"/>
      <c r="L311" s="273"/>
      <c r="M311" s="273"/>
      <c r="N311" s="273"/>
      <c r="O311" s="273"/>
      <c r="P311" s="273"/>
      <c r="Q311" s="273"/>
      <c r="T311" s="273"/>
      <c r="U311" s="273"/>
    </row>
    <row r="312" spans="3:21" s="272" customFormat="1">
      <c r="C312" s="273"/>
      <c r="D312" s="273"/>
      <c r="E312" s="273"/>
      <c r="F312" s="273"/>
      <c r="G312" s="273"/>
      <c r="H312" s="273"/>
      <c r="I312" s="273"/>
      <c r="J312" s="273"/>
      <c r="K312" s="273"/>
      <c r="L312" s="273"/>
      <c r="M312" s="273"/>
      <c r="N312" s="273"/>
      <c r="O312" s="273"/>
      <c r="P312" s="273"/>
      <c r="Q312" s="273"/>
      <c r="T312" s="273"/>
      <c r="U312" s="273"/>
    </row>
    <row r="313" spans="3:21" s="272" customFormat="1">
      <c r="C313" s="273"/>
      <c r="D313" s="273"/>
      <c r="E313" s="273"/>
      <c r="F313" s="273"/>
      <c r="G313" s="273"/>
      <c r="H313" s="273"/>
      <c r="I313" s="273"/>
      <c r="J313" s="273"/>
      <c r="K313" s="273"/>
      <c r="L313" s="273"/>
      <c r="M313" s="273"/>
      <c r="N313" s="273"/>
      <c r="O313" s="273"/>
      <c r="P313" s="273"/>
      <c r="Q313" s="273"/>
      <c r="T313" s="273"/>
      <c r="U313" s="273"/>
    </row>
    <row r="314" spans="3:21" s="272" customFormat="1">
      <c r="C314" s="273"/>
      <c r="D314" s="273"/>
      <c r="E314" s="273"/>
      <c r="F314" s="273"/>
      <c r="G314" s="273"/>
      <c r="H314" s="273"/>
      <c r="I314" s="273"/>
      <c r="J314" s="273"/>
      <c r="K314" s="273"/>
      <c r="L314" s="273"/>
      <c r="M314" s="273"/>
      <c r="N314" s="273"/>
      <c r="O314" s="273"/>
      <c r="P314" s="273"/>
      <c r="Q314" s="273"/>
      <c r="T314" s="273"/>
      <c r="U314" s="273"/>
    </row>
    <row r="315" spans="3:21" s="272" customFormat="1">
      <c r="C315" s="273"/>
      <c r="D315" s="273"/>
      <c r="E315" s="273"/>
      <c r="F315" s="273"/>
      <c r="G315" s="273"/>
      <c r="H315" s="273"/>
      <c r="I315" s="273"/>
      <c r="J315" s="273"/>
      <c r="K315" s="273"/>
      <c r="L315" s="273"/>
      <c r="M315" s="273"/>
      <c r="N315" s="273"/>
      <c r="O315" s="273"/>
      <c r="P315" s="273"/>
      <c r="Q315" s="273"/>
      <c r="T315" s="273"/>
      <c r="U315" s="273"/>
    </row>
    <row r="316" spans="3:21" s="272" customFormat="1">
      <c r="C316" s="273"/>
      <c r="D316" s="273"/>
      <c r="E316" s="273"/>
      <c r="F316" s="273"/>
      <c r="G316" s="273"/>
      <c r="H316" s="273"/>
      <c r="I316" s="273"/>
      <c r="J316" s="273"/>
      <c r="K316" s="273"/>
      <c r="L316" s="273"/>
      <c r="M316" s="273"/>
      <c r="N316" s="273"/>
      <c r="O316" s="273"/>
      <c r="P316" s="273"/>
      <c r="Q316" s="273"/>
      <c r="T316" s="273"/>
      <c r="U316" s="273"/>
    </row>
    <row r="317" spans="3:21" s="272" customFormat="1">
      <c r="C317" s="273"/>
      <c r="D317" s="273"/>
      <c r="E317" s="273"/>
      <c r="F317" s="273"/>
      <c r="G317" s="273"/>
      <c r="H317" s="273"/>
      <c r="I317" s="273"/>
      <c r="J317" s="273"/>
      <c r="K317" s="273"/>
      <c r="L317" s="273"/>
      <c r="M317" s="273"/>
      <c r="N317" s="273"/>
      <c r="O317" s="273"/>
      <c r="P317" s="273"/>
      <c r="Q317" s="273"/>
      <c r="T317" s="273"/>
      <c r="U317" s="273"/>
    </row>
    <row r="318" spans="3:21" s="272" customFormat="1">
      <c r="C318" s="273"/>
      <c r="D318" s="273"/>
      <c r="E318" s="273"/>
      <c r="F318" s="273"/>
      <c r="G318" s="273"/>
      <c r="H318" s="273"/>
      <c r="I318" s="273"/>
      <c r="J318" s="273"/>
      <c r="K318" s="273"/>
      <c r="L318" s="273"/>
      <c r="M318" s="273"/>
      <c r="N318" s="273"/>
      <c r="O318" s="273"/>
      <c r="P318" s="273"/>
      <c r="Q318" s="273"/>
      <c r="T318" s="273"/>
      <c r="U318" s="273"/>
    </row>
    <row r="319" spans="3:21" s="272" customFormat="1">
      <c r="C319" s="273"/>
      <c r="D319" s="273"/>
      <c r="E319" s="273"/>
      <c r="F319" s="273"/>
      <c r="G319" s="273"/>
      <c r="H319" s="273"/>
      <c r="I319" s="273"/>
      <c r="J319" s="273"/>
      <c r="K319" s="273"/>
      <c r="L319" s="273"/>
      <c r="M319" s="273"/>
      <c r="N319" s="273"/>
      <c r="O319" s="273"/>
      <c r="P319" s="273"/>
      <c r="Q319" s="273"/>
      <c r="T319" s="273"/>
      <c r="U319" s="273"/>
    </row>
    <row r="320" spans="3:21" s="272" customFormat="1">
      <c r="C320" s="273"/>
      <c r="D320" s="273"/>
      <c r="E320" s="273"/>
      <c r="F320" s="273"/>
      <c r="G320" s="273"/>
      <c r="H320" s="273"/>
      <c r="I320" s="273"/>
      <c r="J320" s="273"/>
      <c r="K320" s="273"/>
      <c r="L320" s="273"/>
      <c r="M320" s="273"/>
      <c r="N320" s="273"/>
      <c r="O320" s="273"/>
      <c r="P320" s="273"/>
      <c r="Q320" s="273"/>
      <c r="T320" s="273"/>
      <c r="U320" s="273"/>
    </row>
    <row r="321" spans="3:21" s="272" customFormat="1">
      <c r="C321" s="273"/>
      <c r="D321" s="273"/>
      <c r="E321" s="273"/>
      <c r="F321" s="273"/>
      <c r="G321" s="273"/>
      <c r="H321" s="273"/>
      <c r="I321" s="273"/>
      <c r="J321" s="273"/>
      <c r="K321" s="273"/>
      <c r="L321" s="273"/>
      <c r="M321" s="273"/>
      <c r="N321" s="273"/>
      <c r="O321" s="273"/>
      <c r="P321" s="273"/>
      <c r="Q321" s="273"/>
      <c r="T321" s="273"/>
      <c r="U321" s="273"/>
    </row>
    <row r="322" spans="3:21" s="272" customFormat="1">
      <c r="C322" s="273"/>
      <c r="D322" s="273"/>
      <c r="E322" s="273"/>
      <c r="F322" s="273"/>
      <c r="G322" s="273"/>
      <c r="H322" s="273"/>
      <c r="I322" s="273"/>
      <c r="J322" s="273"/>
      <c r="K322" s="273"/>
      <c r="L322" s="273"/>
      <c r="M322" s="273"/>
      <c r="N322" s="273"/>
      <c r="O322" s="273"/>
      <c r="P322" s="273"/>
      <c r="Q322" s="273"/>
      <c r="T322" s="273"/>
      <c r="U322" s="273"/>
    </row>
    <row r="323" spans="3:21" s="272" customFormat="1">
      <c r="C323" s="273"/>
      <c r="D323" s="273"/>
      <c r="E323" s="273"/>
      <c r="F323" s="273"/>
      <c r="G323" s="273"/>
      <c r="H323" s="273"/>
      <c r="I323" s="273"/>
      <c r="J323" s="273"/>
      <c r="K323" s="273"/>
      <c r="L323" s="273"/>
      <c r="M323" s="273"/>
      <c r="N323" s="273"/>
      <c r="O323" s="273"/>
      <c r="P323" s="273"/>
      <c r="Q323" s="273"/>
      <c r="T323" s="273"/>
      <c r="U323" s="273"/>
    </row>
    <row r="324" spans="3:21" s="272" customFormat="1">
      <c r="C324" s="273"/>
      <c r="D324" s="273"/>
      <c r="E324" s="273"/>
      <c r="F324" s="273"/>
      <c r="G324" s="273"/>
      <c r="H324" s="273"/>
      <c r="I324" s="273"/>
      <c r="J324" s="273"/>
      <c r="K324" s="273"/>
      <c r="L324" s="273"/>
      <c r="M324" s="273"/>
      <c r="N324" s="273"/>
      <c r="O324" s="273"/>
      <c r="P324" s="273"/>
      <c r="Q324" s="273"/>
      <c r="T324" s="273"/>
      <c r="U324" s="273"/>
    </row>
    <row r="325" spans="3:21" s="272" customFormat="1">
      <c r="C325" s="273"/>
      <c r="D325" s="273"/>
      <c r="E325" s="273"/>
      <c r="F325" s="273"/>
      <c r="G325" s="273"/>
      <c r="H325" s="273"/>
      <c r="I325" s="273"/>
      <c r="J325" s="273"/>
      <c r="K325" s="273"/>
      <c r="L325" s="273"/>
      <c r="M325" s="273"/>
      <c r="N325" s="273"/>
      <c r="O325" s="273"/>
      <c r="P325" s="273"/>
      <c r="Q325" s="273"/>
      <c r="T325" s="273"/>
      <c r="U325" s="273"/>
    </row>
    <row r="326" spans="3:21" s="272" customFormat="1">
      <c r="C326" s="273"/>
      <c r="D326" s="273"/>
      <c r="E326" s="273"/>
      <c r="F326" s="273"/>
      <c r="G326" s="273"/>
      <c r="H326" s="273"/>
      <c r="I326" s="273"/>
      <c r="J326" s="273"/>
      <c r="K326" s="273"/>
      <c r="L326" s="273"/>
      <c r="M326" s="273"/>
      <c r="N326" s="273"/>
      <c r="O326" s="273"/>
      <c r="P326" s="273"/>
      <c r="Q326" s="273"/>
      <c r="T326" s="273"/>
      <c r="U326" s="273"/>
    </row>
    <row r="327" spans="3:21" s="272" customFormat="1">
      <c r="C327" s="273"/>
      <c r="D327" s="273"/>
      <c r="E327" s="273"/>
      <c r="F327" s="273"/>
      <c r="G327" s="273"/>
      <c r="H327" s="273"/>
      <c r="I327" s="273"/>
      <c r="J327" s="273"/>
      <c r="K327" s="273"/>
      <c r="L327" s="273"/>
      <c r="M327" s="273"/>
      <c r="N327" s="273"/>
      <c r="O327" s="273"/>
      <c r="P327" s="273"/>
      <c r="Q327" s="273"/>
      <c r="T327" s="273"/>
      <c r="U327" s="273"/>
    </row>
    <row r="328" spans="3:21" s="272" customFormat="1">
      <c r="C328" s="273"/>
      <c r="D328" s="273"/>
      <c r="E328" s="273"/>
      <c r="F328" s="273"/>
      <c r="G328" s="273"/>
      <c r="H328" s="273"/>
      <c r="I328" s="273"/>
      <c r="J328" s="273"/>
      <c r="K328" s="273"/>
      <c r="L328" s="273"/>
      <c r="M328" s="273"/>
      <c r="N328" s="273"/>
      <c r="O328" s="273"/>
      <c r="P328" s="273"/>
      <c r="Q328" s="273"/>
      <c r="T328" s="273"/>
      <c r="U328" s="273"/>
    </row>
    <row r="329" spans="3:21" s="272" customFormat="1">
      <c r="C329" s="273"/>
      <c r="D329" s="273"/>
      <c r="E329" s="273"/>
      <c r="F329" s="273"/>
      <c r="G329" s="273"/>
      <c r="H329" s="273"/>
      <c r="I329" s="273"/>
      <c r="J329" s="273"/>
      <c r="K329" s="273"/>
      <c r="L329" s="273"/>
      <c r="M329" s="273"/>
      <c r="N329" s="273"/>
      <c r="O329" s="273"/>
      <c r="P329" s="273"/>
      <c r="Q329" s="273"/>
      <c r="T329" s="273"/>
      <c r="U329" s="273"/>
    </row>
    <row r="330" spans="3:21" s="272" customFormat="1">
      <c r="C330" s="273"/>
      <c r="D330" s="273"/>
      <c r="E330" s="273"/>
      <c r="F330" s="273"/>
      <c r="G330" s="273"/>
      <c r="H330" s="273"/>
      <c r="I330" s="273"/>
      <c r="J330" s="273"/>
      <c r="K330" s="273"/>
      <c r="L330" s="273"/>
      <c r="M330" s="273"/>
      <c r="N330" s="273"/>
      <c r="O330" s="273"/>
      <c r="P330" s="273"/>
      <c r="Q330" s="273"/>
      <c r="T330" s="273"/>
      <c r="U330" s="273"/>
    </row>
    <row r="331" spans="3:21" s="272" customFormat="1">
      <c r="C331" s="273"/>
      <c r="D331" s="273"/>
      <c r="E331" s="273"/>
      <c r="F331" s="273"/>
      <c r="G331" s="273"/>
      <c r="H331" s="273"/>
      <c r="I331" s="273"/>
      <c r="J331" s="273"/>
      <c r="K331" s="273"/>
      <c r="L331" s="273"/>
      <c r="M331" s="273"/>
      <c r="N331" s="273"/>
      <c r="O331" s="273"/>
      <c r="P331" s="273"/>
      <c r="Q331" s="273"/>
      <c r="T331" s="273"/>
      <c r="U331" s="273"/>
    </row>
    <row r="332" spans="3:21" s="272" customFormat="1">
      <c r="C332" s="273"/>
      <c r="D332" s="273"/>
      <c r="E332" s="273"/>
      <c r="F332" s="273"/>
      <c r="G332" s="273"/>
      <c r="H332" s="273"/>
      <c r="I332" s="273"/>
      <c r="J332" s="273"/>
      <c r="K332" s="273"/>
      <c r="L332" s="273"/>
      <c r="M332" s="273"/>
      <c r="N332" s="273"/>
      <c r="O332" s="273"/>
      <c r="P332" s="273"/>
      <c r="Q332" s="273"/>
      <c r="T332" s="273"/>
      <c r="U332" s="273"/>
    </row>
    <row r="333" spans="3:21" s="272" customFormat="1">
      <c r="C333" s="273"/>
      <c r="D333" s="273"/>
      <c r="E333" s="273"/>
      <c r="F333" s="273"/>
      <c r="G333" s="273"/>
      <c r="H333" s="273"/>
      <c r="I333" s="273"/>
      <c r="J333" s="273"/>
      <c r="K333" s="273"/>
      <c r="L333" s="273"/>
      <c r="M333" s="273"/>
      <c r="N333" s="273"/>
      <c r="O333" s="273"/>
      <c r="P333" s="273"/>
      <c r="Q333" s="273"/>
      <c r="T333" s="273"/>
      <c r="U333" s="273"/>
    </row>
    <row r="334" spans="3:21" s="272" customFormat="1">
      <c r="C334" s="273"/>
      <c r="D334" s="273"/>
      <c r="E334" s="273"/>
      <c r="F334" s="273"/>
      <c r="G334" s="273"/>
      <c r="H334" s="273"/>
      <c r="I334" s="273"/>
      <c r="J334" s="273"/>
      <c r="K334" s="273"/>
      <c r="L334" s="273"/>
      <c r="M334" s="273"/>
      <c r="N334" s="273"/>
      <c r="O334" s="273"/>
      <c r="P334" s="273"/>
      <c r="Q334" s="273"/>
      <c r="T334" s="273"/>
      <c r="U334" s="273"/>
    </row>
    <row r="335" spans="3:21" s="272" customFormat="1">
      <c r="C335" s="273"/>
      <c r="D335" s="273"/>
      <c r="E335" s="273"/>
      <c r="F335" s="273"/>
      <c r="G335" s="273"/>
      <c r="H335" s="273"/>
      <c r="I335" s="273"/>
      <c r="J335" s="273"/>
      <c r="K335" s="273"/>
      <c r="L335" s="273"/>
      <c r="M335" s="273"/>
      <c r="N335" s="273"/>
      <c r="O335" s="273"/>
      <c r="P335" s="273"/>
      <c r="Q335" s="273"/>
      <c r="T335" s="273"/>
      <c r="U335" s="273"/>
    </row>
    <row r="336" spans="3:21" s="272" customFormat="1">
      <c r="C336" s="273"/>
      <c r="D336" s="273"/>
      <c r="E336" s="273"/>
      <c r="F336" s="273"/>
      <c r="G336" s="273"/>
      <c r="H336" s="273"/>
      <c r="I336" s="273"/>
      <c r="J336" s="273"/>
      <c r="K336" s="273"/>
      <c r="L336" s="273"/>
      <c r="M336" s="273"/>
      <c r="N336" s="273"/>
      <c r="O336" s="273"/>
      <c r="P336" s="273"/>
      <c r="Q336" s="273"/>
      <c r="T336" s="273"/>
      <c r="U336" s="273"/>
    </row>
    <row r="337" spans="3:21" s="272" customFormat="1">
      <c r="C337" s="273"/>
      <c r="D337" s="273"/>
      <c r="E337" s="273"/>
      <c r="F337" s="273"/>
      <c r="G337" s="273"/>
      <c r="H337" s="273"/>
      <c r="I337" s="273"/>
      <c r="J337" s="273"/>
      <c r="K337" s="273"/>
      <c r="L337" s="273"/>
      <c r="M337" s="273"/>
      <c r="N337" s="273"/>
      <c r="O337" s="273"/>
      <c r="P337" s="273"/>
      <c r="Q337" s="273"/>
      <c r="T337" s="273"/>
      <c r="U337" s="273"/>
    </row>
    <row r="338" spans="3:21" s="272" customFormat="1">
      <c r="C338" s="273"/>
      <c r="D338" s="273"/>
      <c r="E338" s="273"/>
      <c r="F338" s="273"/>
      <c r="G338" s="273"/>
      <c r="H338" s="273"/>
      <c r="I338" s="273"/>
      <c r="J338" s="273"/>
      <c r="K338" s="273"/>
      <c r="L338" s="273"/>
      <c r="M338" s="273"/>
      <c r="N338" s="273"/>
      <c r="O338" s="273"/>
      <c r="P338" s="273"/>
      <c r="Q338" s="273"/>
      <c r="T338" s="273"/>
      <c r="U338" s="273"/>
    </row>
    <row r="339" spans="3:21" s="272" customFormat="1">
      <c r="C339" s="273"/>
      <c r="D339" s="273"/>
      <c r="E339" s="273"/>
      <c r="F339" s="273"/>
      <c r="G339" s="273"/>
      <c r="H339" s="273"/>
      <c r="I339" s="273"/>
      <c r="J339" s="273"/>
      <c r="K339" s="273"/>
      <c r="L339" s="273"/>
      <c r="M339" s="273"/>
      <c r="N339" s="273"/>
      <c r="O339" s="273"/>
      <c r="P339" s="273"/>
      <c r="Q339" s="273"/>
      <c r="T339" s="273"/>
      <c r="U339" s="273"/>
    </row>
    <row r="340" spans="3:21" s="272" customFormat="1">
      <c r="C340" s="273"/>
      <c r="D340" s="273"/>
      <c r="E340" s="273"/>
      <c r="F340" s="273"/>
      <c r="G340" s="273"/>
      <c r="H340" s="273"/>
      <c r="I340" s="273"/>
      <c r="J340" s="273"/>
      <c r="K340" s="273"/>
      <c r="L340" s="273"/>
      <c r="M340" s="273"/>
      <c r="N340" s="273"/>
      <c r="O340" s="273"/>
      <c r="P340" s="273"/>
      <c r="Q340" s="273"/>
      <c r="T340" s="273"/>
      <c r="U340" s="273"/>
    </row>
    <row r="341" spans="3:21" s="272" customFormat="1">
      <c r="C341" s="273"/>
      <c r="D341" s="273"/>
      <c r="E341" s="273"/>
      <c r="F341" s="273"/>
      <c r="G341" s="273"/>
      <c r="H341" s="273"/>
      <c r="I341" s="273"/>
      <c r="J341" s="273"/>
      <c r="K341" s="273"/>
      <c r="L341" s="273"/>
      <c r="M341" s="273"/>
      <c r="N341" s="273"/>
      <c r="O341" s="273"/>
      <c r="P341" s="273"/>
      <c r="Q341" s="273"/>
      <c r="T341" s="273"/>
      <c r="U341" s="273"/>
    </row>
    <row r="342" spans="3:21" s="272" customFormat="1">
      <c r="C342" s="273"/>
      <c r="D342" s="273"/>
      <c r="E342" s="273"/>
      <c r="F342" s="273"/>
      <c r="G342" s="273"/>
      <c r="H342" s="273"/>
      <c r="I342" s="273"/>
      <c r="J342" s="273"/>
      <c r="K342" s="273"/>
      <c r="L342" s="273"/>
      <c r="M342" s="273"/>
      <c r="N342" s="273"/>
      <c r="O342" s="273"/>
      <c r="P342" s="273"/>
      <c r="Q342" s="273"/>
      <c r="T342" s="273"/>
      <c r="U342" s="273"/>
    </row>
    <row r="343" spans="3:21" s="272" customFormat="1">
      <c r="C343" s="273"/>
      <c r="D343" s="273"/>
      <c r="E343" s="273"/>
      <c r="F343" s="273"/>
      <c r="G343" s="273"/>
      <c r="H343" s="273"/>
      <c r="I343" s="273"/>
      <c r="J343" s="273"/>
      <c r="K343" s="273"/>
      <c r="L343" s="273"/>
      <c r="M343" s="273"/>
      <c r="N343" s="273"/>
      <c r="O343" s="273"/>
      <c r="P343" s="273"/>
      <c r="Q343" s="273"/>
      <c r="T343" s="273"/>
      <c r="U343" s="273"/>
    </row>
    <row r="344" spans="3:21" s="272" customFormat="1">
      <c r="C344" s="273"/>
      <c r="D344" s="273"/>
      <c r="E344" s="273"/>
      <c r="F344" s="273"/>
      <c r="G344" s="273"/>
      <c r="H344" s="273"/>
      <c r="I344" s="273"/>
      <c r="J344" s="273"/>
      <c r="K344" s="273"/>
      <c r="L344" s="273"/>
      <c r="M344" s="273"/>
      <c r="N344" s="273"/>
      <c r="O344" s="273"/>
      <c r="P344" s="273"/>
      <c r="Q344" s="273"/>
      <c r="T344" s="273"/>
      <c r="U344" s="273"/>
    </row>
    <row r="345" spans="3:21" s="272" customFormat="1">
      <c r="C345" s="273"/>
      <c r="D345" s="273"/>
      <c r="E345" s="273"/>
      <c r="F345" s="273"/>
      <c r="G345" s="273"/>
      <c r="H345" s="273"/>
      <c r="I345" s="273"/>
      <c r="J345" s="273"/>
      <c r="K345" s="273"/>
      <c r="L345" s="273"/>
      <c r="M345" s="273"/>
      <c r="N345" s="273"/>
      <c r="O345" s="273"/>
      <c r="P345" s="273"/>
      <c r="Q345" s="273"/>
      <c r="T345" s="273"/>
      <c r="U345" s="273"/>
    </row>
    <row r="346" spans="3:21" s="272" customFormat="1">
      <c r="C346" s="273"/>
      <c r="D346" s="273"/>
      <c r="E346" s="273"/>
      <c r="F346" s="273"/>
      <c r="G346" s="273"/>
      <c r="H346" s="273"/>
      <c r="I346" s="273"/>
      <c r="J346" s="273"/>
      <c r="K346" s="273"/>
      <c r="L346" s="273"/>
      <c r="M346" s="273"/>
      <c r="N346" s="273"/>
      <c r="O346" s="273"/>
      <c r="P346" s="273"/>
      <c r="Q346" s="273"/>
      <c r="T346" s="273"/>
      <c r="U346" s="273"/>
    </row>
    <row r="347" spans="3:21" s="272" customFormat="1">
      <c r="C347" s="273"/>
      <c r="D347" s="273"/>
      <c r="E347" s="273"/>
      <c r="F347" s="273"/>
      <c r="G347" s="273"/>
      <c r="H347" s="273"/>
      <c r="I347" s="273"/>
      <c r="J347" s="273"/>
      <c r="K347" s="273"/>
      <c r="L347" s="273"/>
      <c r="M347" s="273"/>
      <c r="N347" s="273"/>
      <c r="O347" s="273"/>
      <c r="P347" s="273"/>
      <c r="Q347" s="273"/>
      <c r="T347" s="273"/>
      <c r="U347" s="273"/>
    </row>
    <row r="348" spans="3:21" s="272" customFormat="1" ht="409.6">
      <c r="C348" s="273"/>
      <c r="D348" s="273"/>
      <c r="E348" s="273"/>
      <c r="F348" s="273"/>
      <c r="G348" s="273"/>
      <c r="H348" s="273"/>
      <c r="I348" s="273"/>
      <c r="J348" s="273"/>
      <c r="K348" s="273"/>
      <c r="L348" s="273"/>
      <c r="M348" s="273"/>
      <c r="N348" s="273"/>
      <c r="O348" s="273"/>
      <c r="P348" s="273"/>
      <c r="Q348" s="273"/>
      <c r="T348" s="273"/>
      <c r="U348" s="273"/>
    </row>
    <row r="349" spans="3:21" s="272" customFormat="1" ht="409.6">
      <c r="C349" s="273"/>
      <c r="D349" s="273"/>
      <c r="E349" s="273"/>
      <c r="F349" s="273"/>
      <c r="G349" s="273"/>
      <c r="H349" s="273"/>
      <c r="I349" s="273"/>
      <c r="J349" s="273"/>
      <c r="K349" s="273"/>
      <c r="L349" s="273"/>
      <c r="M349" s="273"/>
      <c r="N349" s="273"/>
      <c r="O349" s="273"/>
      <c r="P349" s="273"/>
      <c r="Q349" s="273"/>
      <c r="T349" s="273"/>
      <c r="U349" s="273"/>
    </row>
    <row r="350" spans="3:21" s="272" customFormat="1">
      <c r="C350" s="273"/>
      <c r="D350" s="273"/>
      <c r="E350" s="273"/>
      <c r="F350" s="273"/>
      <c r="G350" s="273"/>
      <c r="H350" s="273"/>
      <c r="I350" s="273"/>
      <c r="J350" s="273"/>
      <c r="K350" s="273"/>
      <c r="L350" s="273"/>
      <c r="M350" s="273"/>
      <c r="N350" s="273"/>
      <c r="O350" s="273"/>
      <c r="P350" s="273"/>
      <c r="Q350" s="273"/>
      <c r="T350" s="273"/>
      <c r="U350" s="273"/>
    </row>
    <row r="351" spans="3:21" s="272" customFormat="1" ht="409.6">
      <c r="C351" s="273"/>
      <c r="D351" s="273"/>
      <c r="E351" s="273"/>
      <c r="F351" s="273"/>
      <c r="G351" s="273"/>
      <c r="H351" s="273"/>
      <c r="I351" s="273"/>
      <c r="J351" s="273"/>
      <c r="K351" s="273"/>
      <c r="L351" s="273"/>
      <c r="M351" s="273"/>
      <c r="N351" s="273"/>
      <c r="O351" s="273"/>
      <c r="P351" s="273"/>
      <c r="Q351" s="273"/>
      <c r="T351" s="273"/>
      <c r="U351" s="273"/>
    </row>
    <row r="352" spans="3:21" s="272" customFormat="1">
      <c r="C352" s="273"/>
      <c r="D352" s="273"/>
      <c r="E352" s="273"/>
      <c r="F352" s="273"/>
      <c r="G352" s="273"/>
      <c r="H352" s="273"/>
      <c r="I352" s="273"/>
      <c r="J352" s="273"/>
      <c r="K352" s="273"/>
      <c r="L352" s="273"/>
      <c r="M352" s="273"/>
      <c r="N352" s="273"/>
      <c r="O352" s="273"/>
      <c r="P352" s="273"/>
      <c r="Q352" s="273"/>
      <c r="T352" s="273"/>
      <c r="U352" s="273"/>
    </row>
  </sheetData>
  <conditionalFormatting sqref="C163:N164 C149:N149 C156:N156 C19:N19 C26:N26 C33:N33 C47:N47 C54:N54 C61:N61 C68:N68 C75:N75 C82:N82 C89:N89 C96:N96 C103:N103 C110:N110 C117:N117 C124:N124 C131:N131 C142:N142 C40:N40 C171:N171 C178:N178">
    <cfRule type="cellIs" dxfId="175" priority="4" stopIfTrue="1" operator="equal">
      <formula>"ERROR"</formula>
    </cfRule>
  </conditionalFormatting>
  <conditionalFormatting sqref="C170:N170">
    <cfRule type="cellIs" dxfId="174" priority="3" stopIfTrue="1" operator="equal">
      <formula>"ERROR"</formula>
    </cfRule>
  </conditionalFormatting>
  <conditionalFormatting sqref="C177:N177">
    <cfRule type="cellIs" dxfId="173" priority="2" stopIfTrue="1" operator="equal">
      <formula>"ERROR"</formula>
    </cfRule>
  </conditionalFormatting>
  <conditionalFormatting sqref="C184:N184">
    <cfRule type="cellIs" dxfId="172" priority="1" stopIfTrue="1" operator="equal">
      <formula>"ERROR"</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176"/>
  <sheetViews>
    <sheetView showGridLines="0" zoomScale="75" workbookViewId="0">
      <selection activeCell="A2" sqref="A1:A2"/>
    </sheetView>
  </sheetViews>
  <sheetFormatPr defaultRowHeight="13.2"/>
  <cols>
    <col min="1" max="1" width="20.6640625" customWidth="1"/>
    <col min="2" max="2" width="25" customWidth="1"/>
    <col min="3" max="16" width="10.6640625" customWidth="1"/>
  </cols>
  <sheetData>
    <row r="1" spans="1:16">
      <c r="A1" s="8" t="s">
        <v>1173</v>
      </c>
    </row>
    <row r="2" spans="1:16">
      <c r="A2" s="8" t="s">
        <v>1123</v>
      </c>
    </row>
    <row r="4" spans="1:16" ht="21">
      <c r="B4" s="475" t="s">
        <v>1119</v>
      </c>
      <c r="C4" s="475"/>
      <c r="D4" s="475"/>
      <c r="E4" s="475"/>
      <c r="F4" s="475"/>
      <c r="G4" s="475"/>
      <c r="H4" s="475"/>
      <c r="I4" s="475"/>
      <c r="J4" s="475"/>
      <c r="K4" s="475"/>
      <c r="L4" s="475"/>
      <c r="M4" s="475"/>
      <c r="N4" s="475"/>
      <c r="O4" s="475"/>
      <c r="P4" s="475"/>
    </row>
    <row r="5" spans="1:16">
      <c r="B5" s="476" t="s">
        <v>89</v>
      </c>
      <c r="C5" s="476"/>
      <c r="D5" s="476"/>
      <c r="E5" s="476"/>
      <c r="F5" s="476"/>
      <c r="G5" s="476"/>
      <c r="H5" s="476"/>
      <c r="I5" s="476"/>
      <c r="J5" s="476"/>
      <c r="K5" s="476"/>
      <c r="L5" s="476"/>
      <c r="M5" s="476"/>
      <c r="N5" s="476"/>
      <c r="O5" s="476"/>
      <c r="P5" s="476"/>
    </row>
    <row r="6" spans="1:16" ht="13.8" thickBot="1">
      <c r="B6" s="383"/>
      <c r="C6" s="383"/>
      <c r="D6" s="383"/>
      <c r="E6" s="383"/>
      <c r="F6" s="383"/>
      <c r="G6" s="383"/>
      <c r="H6" s="383"/>
      <c r="I6" s="383"/>
      <c r="J6" s="383"/>
      <c r="K6" s="383"/>
      <c r="L6" s="383"/>
      <c r="M6" s="383"/>
      <c r="N6" s="383"/>
      <c r="O6" s="383"/>
      <c r="P6" s="383"/>
    </row>
    <row r="7" spans="1:16">
      <c r="C7" s="14"/>
      <c r="D7" s="15"/>
      <c r="E7" s="16"/>
      <c r="F7" s="17"/>
      <c r="G7" s="18"/>
      <c r="H7" s="19"/>
      <c r="I7" s="20"/>
      <c r="J7" s="21"/>
      <c r="K7" s="22"/>
      <c r="L7" s="23"/>
      <c r="M7" s="24"/>
      <c r="N7" s="326"/>
      <c r="O7" s="110"/>
      <c r="P7" s="314"/>
    </row>
    <row r="8" spans="1:16" ht="13.8" thickBot="1">
      <c r="C8" s="28" t="s">
        <v>70</v>
      </c>
      <c r="D8" s="29" t="s">
        <v>71</v>
      </c>
      <c r="E8" s="30" t="s">
        <v>72</v>
      </c>
      <c r="F8" s="31" t="s">
        <v>73</v>
      </c>
      <c r="G8" s="32" t="s">
        <v>74</v>
      </c>
      <c r="H8" s="33" t="s">
        <v>75</v>
      </c>
      <c r="I8" s="34" t="s">
        <v>76</v>
      </c>
      <c r="J8" s="35" t="s">
        <v>77</v>
      </c>
      <c r="K8" s="36" t="s">
        <v>78</v>
      </c>
      <c r="L8" s="37" t="s">
        <v>79</v>
      </c>
      <c r="M8" s="38" t="s">
        <v>80</v>
      </c>
      <c r="N8" s="327" t="s">
        <v>81</v>
      </c>
      <c r="O8" s="314"/>
      <c r="P8" s="314"/>
    </row>
    <row r="9" spans="1:16" hidden="1">
      <c r="C9">
        <v>2</v>
      </c>
      <c r="D9">
        <v>3</v>
      </c>
      <c r="E9">
        <v>4</v>
      </c>
      <c r="F9">
        <v>5</v>
      </c>
      <c r="G9">
        <v>6</v>
      </c>
      <c r="H9">
        <v>7</v>
      </c>
      <c r="I9">
        <v>8</v>
      </c>
      <c r="J9">
        <v>9</v>
      </c>
      <c r="K9">
        <v>10</v>
      </c>
      <c r="L9">
        <v>11</v>
      </c>
      <c r="M9">
        <v>12</v>
      </c>
      <c r="N9">
        <v>13</v>
      </c>
      <c r="O9" s="110"/>
      <c r="P9" s="110"/>
    </row>
    <row r="10" spans="1:16">
      <c r="O10" s="110"/>
      <c r="P10" s="110"/>
    </row>
    <row r="11" spans="1:16">
      <c r="B11" s="42" t="s">
        <v>83</v>
      </c>
      <c r="O11" s="110"/>
      <c r="P11" s="110"/>
    </row>
    <row r="12" spans="1:16" s="90" customFormat="1">
      <c r="A12" s="436" t="s">
        <v>98</v>
      </c>
      <c r="B12" s="436" t="s">
        <v>84</v>
      </c>
      <c r="C12" s="437">
        <f t="shared" ref="C12:N27" si="0">AVERAGE(VLOOKUP($B12,$B$54:$P$79,C$9,FALSE),VLOOKUP($B12,$B$96:$N$121,C$9,FALSE),VLOOKUP($B12,$B$138:$N$164,C$9,FALSE))</f>
        <v>0.76296666666666668</v>
      </c>
      <c r="D12" s="437">
        <f t="shared" si="0"/>
        <v>0.77253333333333341</v>
      </c>
      <c r="E12" s="437">
        <f t="shared" si="0"/>
        <v>0.76933333333333342</v>
      </c>
      <c r="F12" s="437">
        <f t="shared" si="0"/>
        <v>0.78656666666666675</v>
      </c>
      <c r="G12" s="437">
        <f t="shared" si="0"/>
        <v>0.7929666666666666</v>
      </c>
      <c r="H12" s="437">
        <f t="shared" si="0"/>
        <v>0.79823333333333346</v>
      </c>
      <c r="I12" s="437">
        <f t="shared" si="0"/>
        <v>0.79863333333333342</v>
      </c>
      <c r="J12" s="437">
        <f t="shared" si="0"/>
        <v>0.79826666666666668</v>
      </c>
      <c r="K12" s="437">
        <f t="shared" si="0"/>
        <v>0.80623333333333347</v>
      </c>
      <c r="L12" s="437">
        <f t="shared" si="0"/>
        <v>0.7873</v>
      </c>
      <c r="M12" s="437">
        <f t="shared" si="0"/>
        <v>0.75633333333333341</v>
      </c>
      <c r="N12" s="437">
        <f t="shared" si="0"/>
        <v>0.75366666666666671</v>
      </c>
      <c r="O12" s="438"/>
      <c r="P12" s="439"/>
    </row>
    <row r="13" spans="1:16" s="90" customFormat="1">
      <c r="A13" s="436" t="s">
        <v>99</v>
      </c>
      <c r="B13" s="436" t="s">
        <v>85</v>
      </c>
      <c r="C13" s="437">
        <f t="shared" si="0"/>
        <v>0.74966666666666659</v>
      </c>
      <c r="D13" s="437">
        <f t="shared" si="0"/>
        <v>0.749</v>
      </c>
      <c r="E13" s="437">
        <f t="shared" si="0"/>
        <v>0.75380000000000003</v>
      </c>
      <c r="F13" s="437">
        <f t="shared" si="0"/>
        <v>0.78173333333333339</v>
      </c>
      <c r="G13" s="437">
        <f t="shared" si="0"/>
        <v>0.76836666666666664</v>
      </c>
      <c r="H13" s="437">
        <f t="shared" si="0"/>
        <v>0.7685333333333334</v>
      </c>
      <c r="I13" s="437">
        <f t="shared" si="0"/>
        <v>0.7782</v>
      </c>
      <c r="J13" s="437">
        <f t="shared" si="0"/>
        <v>0.77050000000000007</v>
      </c>
      <c r="K13" s="437">
        <f t="shared" si="0"/>
        <v>0.78356666666666674</v>
      </c>
      <c r="L13" s="437">
        <f t="shared" si="0"/>
        <v>0.77636666666666665</v>
      </c>
      <c r="M13" s="437">
        <f t="shared" si="0"/>
        <v>0.74323333333333341</v>
      </c>
      <c r="N13" s="437">
        <f t="shared" si="0"/>
        <v>0.74080000000000001</v>
      </c>
      <c r="O13" s="438"/>
      <c r="P13" s="439"/>
    </row>
    <row r="14" spans="1:16" s="90" customFormat="1">
      <c r="A14" s="436" t="s">
        <v>50</v>
      </c>
      <c r="B14" s="436" t="s">
        <v>50</v>
      </c>
      <c r="C14" s="437">
        <f t="shared" si="0"/>
        <v>0.77793333333333337</v>
      </c>
      <c r="D14" s="437">
        <f t="shared" si="0"/>
        <v>0.76213333333333333</v>
      </c>
      <c r="E14" s="437">
        <f t="shared" si="0"/>
        <v>0.75993333333333324</v>
      </c>
      <c r="F14" s="437">
        <f t="shared" si="0"/>
        <v>0.78123333333333334</v>
      </c>
      <c r="G14" s="437">
        <f t="shared" si="0"/>
        <v>0.78893333333333338</v>
      </c>
      <c r="H14" s="437">
        <f t="shared" si="0"/>
        <v>0.77526666666666666</v>
      </c>
      <c r="I14" s="437">
        <f t="shared" si="0"/>
        <v>0.77796666666666658</v>
      </c>
      <c r="J14" s="437">
        <f t="shared" si="0"/>
        <v>0.79216666666666669</v>
      </c>
      <c r="K14" s="437">
        <f t="shared" si="0"/>
        <v>0.75696666666666668</v>
      </c>
      <c r="L14" s="437">
        <f t="shared" si="0"/>
        <v>0.76270000000000004</v>
      </c>
      <c r="M14" s="437">
        <f t="shared" si="0"/>
        <v>0.75719999999999998</v>
      </c>
      <c r="N14" s="437">
        <f t="shared" si="0"/>
        <v>0.77280000000000004</v>
      </c>
      <c r="O14" s="438"/>
      <c r="P14" s="439"/>
    </row>
    <row r="15" spans="1:16" ht="11.25" customHeight="1">
      <c r="A15" s="43" t="s">
        <v>49</v>
      </c>
      <c r="B15" s="43" t="s">
        <v>49</v>
      </c>
      <c r="C15" s="321">
        <f t="shared" si="0"/>
        <v>0.35716666666666669</v>
      </c>
      <c r="D15" s="321">
        <f t="shared" si="0"/>
        <v>0.36793333333333339</v>
      </c>
      <c r="E15" s="321">
        <f t="shared" si="0"/>
        <v>0.36876666666666669</v>
      </c>
      <c r="F15" s="321">
        <f t="shared" si="0"/>
        <v>0.47126666666666667</v>
      </c>
      <c r="G15" s="321">
        <f t="shared" si="0"/>
        <v>0.48816666666666669</v>
      </c>
      <c r="H15" s="321">
        <f t="shared" si="0"/>
        <v>0.5003333333333333</v>
      </c>
      <c r="I15" s="321">
        <f t="shared" si="0"/>
        <v>0.50653333333333339</v>
      </c>
      <c r="J15" s="321">
        <f t="shared" si="0"/>
        <v>0.51759999999999995</v>
      </c>
      <c r="K15" s="321">
        <f t="shared" si="0"/>
        <v>0.50559999999999994</v>
      </c>
      <c r="L15" s="321">
        <f t="shared" si="0"/>
        <v>0.48043333333333332</v>
      </c>
      <c r="M15" s="321">
        <f t="shared" si="0"/>
        <v>0.37123333333333336</v>
      </c>
      <c r="N15" s="321">
        <f t="shared" si="0"/>
        <v>0.36563333333333331</v>
      </c>
      <c r="O15" s="117"/>
      <c r="P15" s="323"/>
    </row>
    <row r="16" spans="1:16">
      <c r="A16" s="46" t="s">
        <v>325</v>
      </c>
      <c r="B16" s="46" t="s">
        <v>325</v>
      </c>
      <c r="C16" s="321">
        <f t="shared" si="0"/>
        <v>0.96299999999999997</v>
      </c>
      <c r="D16" s="321">
        <f t="shared" si="0"/>
        <v>0.96653333333333336</v>
      </c>
      <c r="E16" s="321">
        <f t="shared" si="0"/>
        <v>0.96806666666666663</v>
      </c>
      <c r="F16" s="321">
        <f t="shared" si="0"/>
        <v>0.96926666666666661</v>
      </c>
      <c r="G16" s="321">
        <f t="shared" si="0"/>
        <v>0.96419999999999995</v>
      </c>
      <c r="H16" s="321">
        <f t="shared" si="0"/>
        <v>0.94699999999999995</v>
      </c>
      <c r="I16" s="321">
        <f t="shared" si="0"/>
        <v>0.96430000000000005</v>
      </c>
      <c r="J16" s="321">
        <f t="shared" si="0"/>
        <v>0.94569999999999999</v>
      </c>
      <c r="K16" s="321">
        <f t="shared" si="0"/>
        <v>0.96153333333333324</v>
      </c>
      <c r="L16" s="321">
        <f t="shared" si="0"/>
        <v>0.95086666666666664</v>
      </c>
      <c r="M16" s="321">
        <f t="shared" si="0"/>
        <v>0.96450000000000002</v>
      </c>
      <c r="N16" s="321">
        <f t="shared" si="0"/>
        <v>0.96260000000000012</v>
      </c>
      <c r="O16" s="117"/>
      <c r="P16" s="323"/>
    </row>
    <row r="17" spans="1:16" s="89" customFormat="1">
      <c r="A17" s="427" t="s">
        <v>67</v>
      </c>
      <c r="B17" s="427" t="s">
        <v>67</v>
      </c>
      <c r="C17" s="428">
        <f>C143</f>
        <v>0.50839999999999996</v>
      </c>
      <c r="D17" s="428">
        <f t="shared" ref="D17:N17" si="1">D143</f>
        <v>0.54520000000000002</v>
      </c>
      <c r="E17" s="428">
        <f t="shared" si="1"/>
        <v>0.53669999999999995</v>
      </c>
      <c r="F17" s="428">
        <f t="shared" si="1"/>
        <v>0.61</v>
      </c>
      <c r="G17" s="428">
        <f t="shared" si="1"/>
        <v>0.64800000000000002</v>
      </c>
      <c r="H17" s="428">
        <f t="shared" si="1"/>
        <v>0.64459999999999995</v>
      </c>
      <c r="I17" s="428">
        <f t="shared" si="1"/>
        <v>0.6492</v>
      </c>
      <c r="J17" s="428">
        <f t="shared" si="1"/>
        <v>0.66800000000000004</v>
      </c>
      <c r="K17" s="428">
        <f t="shared" si="1"/>
        <v>0.6613</v>
      </c>
      <c r="L17" s="428">
        <f t="shared" si="1"/>
        <v>0.62819999999999998</v>
      </c>
      <c r="M17" s="428">
        <f t="shared" si="1"/>
        <v>0.52769999999999995</v>
      </c>
      <c r="N17" s="428">
        <f t="shared" si="1"/>
        <v>0.53900000000000003</v>
      </c>
      <c r="O17" s="429"/>
      <c r="P17" s="430"/>
    </row>
    <row r="18" spans="1:16" s="89" customFormat="1">
      <c r="A18" s="427" t="s">
        <v>68</v>
      </c>
      <c r="B18" s="427" t="s">
        <v>68</v>
      </c>
      <c r="C18" s="428">
        <f t="shared" ref="C18:N20" si="2">C144</f>
        <v>0.67479999999999996</v>
      </c>
      <c r="D18" s="428">
        <f t="shared" si="2"/>
        <v>0.71040000000000003</v>
      </c>
      <c r="E18" s="428">
        <f t="shared" si="2"/>
        <v>0.70040000000000002</v>
      </c>
      <c r="F18" s="428">
        <f t="shared" si="2"/>
        <v>0.74490000000000001</v>
      </c>
      <c r="G18" s="428">
        <f t="shared" si="2"/>
        <v>0.76790000000000003</v>
      </c>
      <c r="H18" s="428">
        <f t="shared" si="2"/>
        <v>0.74109999999999998</v>
      </c>
      <c r="I18" s="428">
        <f t="shared" si="2"/>
        <v>0.7571</v>
      </c>
      <c r="J18" s="428">
        <f t="shared" si="2"/>
        <v>0.76759999999999995</v>
      </c>
      <c r="K18" s="428">
        <f t="shared" si="2"/>
        <v>0.76959999999999995</v>
      </c>
      <c r="L18" s="428">
        <f t="shared" si="2"/>
        <v>0.75190000000000001</v>
      </c>
      <c r="M18" s="428">
        <f t="shared" si="2"/>
        <v>0.66190000000000004</v>
      </c>
      <c r="N18" s="428">
        <f t="shared" si="2"/>
        <v>0.67010000000000003</v>
      </c>
      <c r="O18" s="429"/>
      <c r="P18" s="430"/>
    </row>
    <row r="19" spans="1:16" s="89" customFormat="1">
      <c r="A19" s="427" t="s">
        <v>69</v>
      </c>
      <c r="B19" s="427" t="s">
        <v>69</v>
      </c>
      <c r="C19" s="428">
        <f t="shared" si="2"/>
        <v>0.72489999999999999</v>
      </c>
      <c r="D19" s="428">
        <f t="shared" si="2"/>
        <v>0.76280000000000003</v>
      </c>
      <c r="E19" s="428">
        <f t="shared" si="2"/>
        <v>0.75890000000000002</v>
      </c>
      <c r="F19" s="428">
        <f t="shared" si="2"/>
        <v>0.78200000000000003</v>
      </c>
      <c r="G19" s="428">
        <f t="shared" si="2"/>
        <v>0.79969999999999997</v>
      </c>
      <c r="H19" s="428">
        <f t="shared" si="2"/>
        <v>0.79010000000000002</v>
      </c>
      <c r="I19" s="428">
        <f t="shared" si="2"/>
        <v>0.7984</v>
      </c>
      <c r="J19" s="428">
        <f t="shared" si="2"/>
        <v>0.79669999999999996</v>
      </c>
      <c r="K19" s="428">
        <f t="shared" si="2"/>
        <v>0.80179999999999996</v>
      </c>
      <c r="L19" s="428">
        <f t="shared" si="2"/>
        <v>0.80430000000000001</v>
      </c>
      <c r="M19" s="428">
        <f t="shared" si="2"/>
        <v>0.7298</v>
      </c>
      <c r="N19" s="428">
        <f t="shared" si="2"/>
        <v>0.73419999999999996</v>
      </c>
      <c r="O19" s="429"/>
      <c r="P19" s="430"/>
    </row>
    <row r="20" spans="1:16" s="435" customFormat="1">
      <c r="A20" s="431" t="s">
        <v>52</v>
      </c>
      <c r="B20" s="431" t="s">
        <v>52</v>
      </c>
      <c r="C20" s="432">
        <f t="shared" si="2"/>
        <v>0.77569999999999995</v>
      </c>
      <c r="D20" s="432">
        <f t="shared" si="2"/>
        <v>0.7409</v>
      </c>
      <c r="E20" s="432">
        <f t="shared" si="2"/>
        <v>0.75309999999999999</v>
      </c>
      <c r="F20" s="432">
        <f t="shared" si="2"/>
        <v>0.6341</v>
      </c>
      <c r="G20" s="432">
        <f t="shared" si="2"/>
        <v>0.6673</v>
      </c>
      <c r="H20" s="432">
        <f t="shared" si="2"/>
        <v>0.76129999999999998</v>
      </c>
      <c r="I20" s="432">
        <f t="shared" si="2"/>
        <v>0.79879999999999995</v>
      </c>
      <c r="J20" s="432">
        <f t="shared" si="2"/>
        <v>0.69589999999999996</v>
      </c>
      <c r="K20" s="432">
        <f t="shared" si="2"/>
        <v>0.78659999999999997</v>
      </c>
      <c r="L20" s="432">
        <f t="shared" si="2"/>
        <v>0.73960000000000004</v>
      </c>
      <c r="M20" s="432">
        <f t="shared" si="2"/>
        <v>0.74839999999999995</v>
      </c>
      <c r="N20" s="432">
        <f t="shared" si="2"/>
        <v>0.67859999999999998</v>
      </c>
      <c r="O20" s="433"/>
      <c r="P20" s="434"/>
    </row>
    <row r="21" spans="1:16">
      <c r="A21" s="213" t="s">
        <v>15</v>
      </c>
      <c r="B21" s="213" t="s">
        <v>15</v>
      </c>
      <c r="C21" s="321">
        <f t="shared" si="0"/>
        <v>0.72266666666666668</v>
      </c>
      <c r="D21" s="321">
        <f t="shared" si="0"/>
        <v>0.69349999999999989</v>
      </c>
      <c r="E21" s="321">
        <f t="shared" si="0"/>
        <v>0.72023333333333339</v>
      </c>
      <c r="F21" s="321">
        <f t="shared" si="0"/>
        <v>0.70266666666666666</v>
      </c>
      <c r="G21" s="321">
        <f t="shared" si="0"/>
        <v>0.71360000000000001</v>
      </c>
      <c r="H21" s="321">
        <f t="shared" si="0"/>
        <v>0.69403333333333339</v>
      </c>
      <c r="I21" s="321">
        <f t="shared" si="0"/>
        <v>0.68053333333333332</v>
      </c>
      <c r="J21" s="321">
        <f t="shared" si="0"/>
        <v>0.70360000000000011</v>
      </c>
      <c r="K21" s="321">
        <f t="shared" si="0"/>
        <v>0.69930000000000003</v>
      </c>
      <c r="L21" s="321">
        <f t="shared" si="0"/>
        <v>0.68533333333333335</v>
      </c>
      <c r="M21" s="321">
        <f t="shared" si="0"/>
        <v>0.72373333333333323</v>
      </c>
      <c r="N21" s="321">
        <f t="shared" si="0"/>
        <v>0.7373333333333334</v>
      </c>
      <c r="O21" s="117"/>
      <c r="P21" s="323"/>
    </row>
    <row r="22" spans="1:16">
      <c r="A22" s="43" t="s">
        <v>56</v>
      </c>
      <c r="B22" s="43" t="s">
        <v>56</v>
      </c>
      <c r="C22" s="321">
        <f t="shared" si="0"/>
        <v>0.63790000000000002</v>
      </c>
      <c r="D22" s="321">
        <f t="shared" si="0"/>
        <v>0.58876666666666666</v>
      </c>
      <c r="E22" s="321">
        <f t="shared" si="0"/>
        <v>0.49946666666666667</v>
      </c>
      <c r="F22" s="321">
        <f t="shared" si="0"/>
        <v>0.1414</v>
      </c>
      <c r="G22" s="321">
        <f t="shared" si="0"/>
        <v>0.11380000000000001</v>
      </c>
      <c r="H22" s="321">
        <f t="shared" si="0"/>
        <v>0.10146666666666666</v>
      </c>
      <c r="I22" s="321">
        <f t="shared" si="0"/>
        <v>9.9999999999999992E-2</v>
      </c>
      <c r="J22" s="321">
        <f t="shared" si="0"/>
        <v>0.11963333333333333</v>
      </c>
      <c r="K22" s="321">
        <f t="shared" si="0"/>
        <v>0.17760000000000001</v>
      </c>
      <c r="L22" s="321">
        <f t="shared" si="0"/>
        <v>0.23616666666666666</v>
      </c>
      <c r="M22" s="321">
        <f t="shared" si="0"/>
        <v>0.58240000000000003</v>
      </c>
      <c r="N22" s="321">
        <f t="shared" si="0"/>
        <v>0.62146666666666672</v>
      </c>
      <c r="O22" s="117"/>
      <c r="P22" s="323"/>
    </row>
    <row r="23" spans="1:16">
      <c r="A23" s="43" t="s">
        <v>57</v>
      </c>
      <c r="B23" s="43" t="s">
        <v>57</v>
      </c>
      <c r="C23" s="321">
        <f t="shared" si="0"/>
        <v>0.23183333333333334</v>
      </c>
      <c r="D23" s="321">
        <f t="shared" si="0"/>
        <v>0.26196666666666668</v>
      </c>
      <c r="E23" s="321">
        <f t="shared" si="0"/>
        <v>0.21999999999999997</v>
      </c>
      <c r="F23" s="321">
        <f t="shared" si="0"/>
        <v>0.15136666666666668</v>
      </c>
      <c r="G23" s="321">
        <f t="shared" si="0"/>
        <v>0.13470000000000001</v>
      </c>
      <c r="H23" s="321">
        <f t="shared" si="0"/>
        <v>0.14346666666666666</v>
      </c>
      <c r="I23" s="321">
        <f t="shared" si="0"/>
        <v>0.14713333333333334</v>
      </c>
      <c r="J23" s="321">
        <f t="shared" si="0"/>
        <v>0.14593333333333333</v>
      </c>
      <c r="K23" s="321">
        <f t="shared" si="0"/>
        <v>0.16033333333333333</v>
      </c>
      <c r="L23" s="321">
        <f t="shared" si="0"/>
        <v>0.18329999999999999</v>
      </c>
      <c r="M23" s="321">
        <f t="shared" si="0"/>
        <v>0.24050000000000002</v>
      </c>
      <c r="N23" s="321">
        <f t="shared" si="0"/>
        <v>0.20053333333333331</v>
      </c>
      <c r="O23" s="117"/>
      <c r="P23" s="323"/>
    </row>
    <row r="24" spans="1:16">
      <c r="A24" s="43" t="s">
        <v>48</v>
      </c>
      <c r="B24" s="43" t="s">
        <v>48</v>
      </c>
      <c r="C24" s="321">
        <f t="shared" si="0"/>
        <v>0.23850000000000002</v>
      </c>
      <c r="D24" s="321">
        <f t="shared" si="0"/>
        <v>0.25089999999999996</v>
      </c>
      <c r="E24" s="321">
        <f t="shared" si="0"/>
        <v>0.25353333333333333</v>
      </c>
      <c r="F24" s="321">
        <f t="shared" si="0"/>
        <v>0.3237666666666667</v>
      </c>
      <c r="G24" s="321">
        <f t="shared" si="0"/>
        <v>0.36349999999999999</v>
      </c>
      <c r="H24" s="321">
        <f t="shared" si="0"/>
        <v>0.39430000000000004</v>
      </c>
      <c r="I24" s="321">
        <f t="shared" si="0"/>
        <v>0.4081333333333334</v>
      </c>
      <c r="J24" s="321">
        <f t="shared" si="0"/>
        <v>0.42313333333333336</v>
      </c>
      <c r="K24" s="321">
        <f t="shared" si="0"/>
        <v>0.39526666666666666</v>
      </c>
      <c r="L24" s="321">
        <f t="shared" si="0"/>
        <v>0.35336666666666666</v>
      </c>
      <c r="M24" s="321">
        <f t="shared" si="0"/>
        <v>0.26479999999999998</v>
      </c>
      <c r="N24" s="321">
        <f t="shared" si="0"/>
        <v>0.24926666666666666</v>
      </c>
      <c r="O24" s="117"/>
      <c r="P24" s="323"/>
    </row>
    <row r="25" spans="1:16">
      <c r="A25" s="43" t="s">
        <v>53</v>
      </c>
      <c r="B25" s="43" t="s">
        <v>53</v>
      </c>
      <c r="C25" s="321">
        <f t="shared" si="0"/>
        <v>0.63790000000000002</v>
      </c>
      <c r="D25" s="321">
        <f t="shared" si="0"/>
        <v>0.58876666666666666</v>
      </c>
      <c r="E25" s="321">
        <f t="shared" si="0"/>
        <v>0.49946666666666667</v>
      </c>
      <c r="F25" s="321">
        <f t="shared" si="0"/>
        <v>0.1414</v>
      </c>
      <c r="G25" s="321">
        <f t="shared" si="0"/>
        <v>0.11380000000000001</v>
      </c>
      <c r="H25" s="321">
        <f t="shared" si="0"/>
        <v>0.10146666666666666</v>
      </c>
      <c r="I25" s="321">
        <f t="shared" si="0"/>
        <v>9.9999999999999992E-2</v>
      </c>
      <c r="J25" s="321">
        <f t="shared" si="0"/>
        <v>0.11963333333333333</v>
      </c>
      <c r="K25" s="321">
        <f t="shared" si="0"/>
        <v>0.17760000000000001</v>
      </c>
      <c r="L25" s="321">
        <f t="shared" si="0"/>
        <v>0.23616666666666666</v>
      </c>
      <c r="M25" s="321">
        <f t="shared" si="0"/>
        <v>0.58240000000000003</v>
      </c>
      <c r="N25" s="321">
        <f t="shared" si="0"/>
        <v>0.62233333333333329</v>
      </c>
      <c r="O25" s="117"/>
      <c r="P25" s="323"/>
    </row>
    <row r="26" spans="1:16">
      <c r="A26" s="43" t="s">
        <v>55</v>
      </c>
      <c r="B26" s="43" t="s">
        <v>55</v>
      </c>
      <c r="C26" s="321">
        <f t="shared" si="0"/>
        <v>1</v>
      </c>
      <c r="D26" s="321">
        <f t="shared" si="0"/>
        <v>1</v>
      </c>
      <c r="E26" s="321">
        <f t="shared" si="0"/>
        <v>1</v>
      </c>
      <c r="F26" s="321">
        <f t="shared" si="0"/>
        <v>1</v>
      </c>
      <c r="G26" s="321">
        <f t="shared" si="0"/>
        <v>1</v>
      </c>
      <c r="H26" s="321">
        <f t="shared" si="0"/>
        <v>1</v>
      </c>
      <c r="I26" s="321">
        <f t="shared" si="0"/>
        <v>1</v>
      </c>
      <c r="J26" s="321">
        <f t="shared" si="0"/>
        <v>1</v>
      </c>
      <c r="K26" s="321">
        <f t="shared" si="0"/>
        <v>1</v>
      </c>
      <c r="L26" s="321">
        <f t="shared" si="0"/>
        <v>1</v>
      </c>
      <c r="M26" s="321">
        <f t="shared" si="0"/>
        <v>1</v>
      </c>
      <c r="N26" s="321">
        <f t="shared" si="0"/>
        <v>1</v>
      </c>
      <c r="O26" s="117"/>
      <c r="P26" s="323"/>
    </row>
    <row r="27" spans="1:16">
      <c r="A27" s="43" t="s">
        <v>87</v>
      </c>
      <c r="B27" s="43" t="s">
        <v>87</v>
      </c>
      <c r="C27" s="321">
        <f t="shared" si="0"/>
        <v>0.23533333333333331</v>
      </c>
      <c r="D27" s="321">
        <f t="shared" si="0"/>
        <v>0.21596666666666667</v>
      </c>
      <c r="E27" s="321">
        <f t="shared" si="0"/>
        <v>0.50923333333333332</v>
      </c>
      <c r="F27" s="321">
        <f t="shared" si="0"/>
        <v>0.48396666666666666</v>
      </c>
      <c r="G27" s="321">
        <f t="shared" si="0"/>
        <v>0.52846666666666664</v>
      </c>
      <c r="H27" s="321">
        <f t="shared" si="0"/>
        <v>0.47826666666666667</v>
      </c>
      <c r="I27" s="321">
        <f t="shared" si="0"/>
        <v>0.44853333333333328</v>
      </c>
      <c r="J27" s="321">
        <f t="shared" si="0"/>
        <v>0.49403333333333332</v>
      </c>
      <c r="K27" s="321">
        <f t="shared" si="0"/>
        <v>0.48816666666666669</v>
      </c>
      <c r="L27" s="321">
        <f t="shared" si="0"/>
        <v>0.27210000000000001</v>
      </c>
      <c r="M27" s="321">
        <f t="shared" si="0"/>
        <v>0.21620000000000003</v>
      </c>
      <c r="N27" s="321">
        <f t="shared" si="0"/>
        <v>0.32303333333333334</v>
      </c>
      <c r="O27" s="117"/>
      <c r="P27" s="323"/>
    </row>
    <row r="28" spans="1:16">
      <c r="A28" s="43" t="s">
        <v>88</v>
      </c>
      <c r="B28" s="43" t="s">
        <v>88</v>
      </c>
      <c r="C28" s="321">
        <f t="shared" ref="C28:N28" si="3">AVERAGE(VLOOKUP($B28,$B$54:$P$79,C$9,FALSE),VLOOKUP($B28,$B$96:$N$121,C$9,FALSE),VLOOKUP($B28,$B$138:$N$164,C$9,FALSE))</f>
        <v>0.16369999999999998</v>
      </c>
      <c r="D28" s="321">
        <f t="shared" si="3"/>
        <v>0.18933333333333333</v>
      </c>
      <c r="E28" s="321">
        <f t="shared" si="3"/>
        <v>0.14553333333333332</v>
      </c>
      <c r="F28" s="321">
        <f t="shared" si="3"/>
        <v>0.16246666666666668</v>
      </c>
      <c r="G28" s="321">
        <f t="shared" si="3"/>
        <v>0.16020000000000001</v>
      </c>
      <c r="H28" s="321">
        <f t="shared" si="3"/>
        <v>0.15103333333333335</v>
      </c>
      <c r="I28" s="321">
        <f t="shared" si="3"/>
        <v>0.18516666666666667</v>
      </c>
      <c r="J28" s="321">
        <f t="shared" si="3"/>
        <v>0.15513333333333335</v>
      </c>
      <c r="K28" s="321">
        <f t="shared" si="3"/>
        <v>0.17443333333333333</v>
      </c>
      <c r="L28" s="321">
        <f t="shared" si="3"/>
        <v>0.19623333333333334</v>
      </c>
      <c r="M28" s="321">
        <f t="shared" si="3"/>
        <v>0.14480000000000001</v>
      </c>
      <c r="N28" s="321">
        <f t="shared" si="3"/>
        <v>0.1321</v>
      </c>
      <c r="O28" s="117"/>
      <c r="P28" s="323"/>
    </row>
    <row r="29" spans="1:16">
      <c r="C29" s="321"/>
      <c r="D29" s="321"/>
      <c r="E29" s="321"/>
      <c r="F29" s="321"/>
      <c r="G29" s="321"/>
      <c r="H29" s="321"/>
      <c r="I29" s="321"/>
      <c r="J29" s="321"/>
      <c r="K29" s="321"/>
      <c r="L29" s="321"/>
      <c r="M29" s="321"/>
      <c r="N29" s="321"/>
      <c r="O29" s="117"/>
      <c r="P29" s="323"/>
    </row>
    <row r="30" spans="1:16">
      <c r="C30" s="321"/>
      <c r="D30" s="321"/>
      <c r="E30" s="321"/>
      <c r="F30" s="321"/>
      <c r="G30" s="321"/>
      <c r="H30" s="321"/>
      <c r="I30" s="321"/>
      <c r="J30" s="321"/>
      <c r="K30" s="321"/>
      <c r="L30" s="321"/>
      <c r="M30" s="321"/>
      <c r="N30" s="321"/>
      <c r="O30" s="117"/>
      <c r="P30" s="323"/>
    </row>
    <row r="31" spans="1:16">
      <c r="B31" s="42" t="s">
        <v>86</v>
      </c>
      <c r="C31" s="115"/>
      <c r="D31" s="115"/>
      <c r="E31" s="115"/>
      <c r="F31" s="115"/>
      <c r="G31" s="115"/>
      <c r="H31" s="115"/>
      <c r="I31" s="115"/>
      <c r="J31" s="115"/>
      <c r="K31" s="115"/>
      <c r="L31" s="115"/>
      <c r="M31" s="115"/>
      <c r="N31" s="115"/>
      <c r="O31" s="117"/>
      <c r="P31" s="117"/>
    </row>
    <row r="32" spans="1:16">
      <c r="A32" t="s">
        <v>600</v>
      </c>
      <c r="B32" t="s">
        <v>600</v>
      </c>
      <c r="C32" s="321">
        <f>AVERAGE(VLOOKUP($B32,$B$96:$N$121,C$9,FALSE),VLOOKUP($B32,$B$138:$N$164,C$9,FALSE))</f>
        <v>0.66664999999999996</v>
      </c>
      <c r="D32" s="321">
        <f>AVERAGE(VLOOKUP($B32,$B$96:$N$121,D$9,FALSE),VLOOKUP($B32,$B$138:$N$164,D$9,FALSE))</f>
        <v>0.64529999999999998</v>
      </c>
      <c r="E32" s="321">
        <f>AVERAGE(VLOOKUP($B32,$B$96:$N$121,E$9,FALSE),VLOOKUP($B32,$B$138:$N$164,E$9,FALSE))</f>
        <v>0.67049999999999998</v>
      </c>
      <c r="F32" s="321">
        <f>AVERAGE(VLOOKUP($B32,$B$96:$N$121,F$9,FALSE),VLOOKUP($B32,$B$138:$N$164,F$9,FALSE))</f>
        <v>0.71740000000000004</v>
      </c>
      <c r="G32" s="321">
        <f t="shared" ref="G32:N34" si="4">AVERAGE(VLOOKUP($B32,$B$54:$P$79,G$9,FALSE),VLOOKUP($B32,$B$96:$N$121,G$9,FALSE),VLOOKUP($B32,$B$138:$N$164,G$9,FALSE))</f>
        <v>0.74743333333333339</v>
      </c>
      <c r="H32" s="321">
        <f t="shared" si="4"/>
        <v>0.81933333333333336</v>
      </c>
      <c r="I32" s="321">
        <f t="shared" si="4"/>
        <v>0.8037333333333333</v>
      </c>
      <c r="J32" s="321">
        <f t="shared" si="4"/>
        <v>0.79813333333333336</v>
      </c>
      <c r="K32" s="321">
        <f t="shared" si="4"/>
        <v>0.78776666666666662</v>
      </c>
      <c r="L32" s="321">
        <f t="shared" si="4"/>
        <v>0.72836666666666661</v>
      </c>
      <c r="M32" s="321">
        <f t="shared" si="4"/>
        <v>0.66716666666666669</v>
      </c>
      <c r="N32" s="321">
        <f t="shared" si="4"/>
        <v>0.69729999999999992</v>
      </c>
      <c r="O32" s="117"/>
      <c r="P32" s="323"/>
    </row>
    <row r="33" spans="1:16">
      <c r="A33" t="s">
        <v>980</v>
      </c>
      <c r="B33" t="s">
        <v>980</v>
      </c>
      <c r="C33" s="321">
        <f t="shared" ref="C33:F34" si="5">AVERAGE(VLOOKUP($B33,$B$54:$P$79,C$9,FALSE),VLOOKUP($B33,$B$96:$N$121,C$9,FALSE),VLOOKUP($B33,$B$138:$N$164,C$9,FALSE))</f>
        <v>0.71379999999999999</v>
      </c>
      <c r="D33" s="321">
        <f t="shared" si="5"/>
        <v>0.74973333333333336</v>
      </c>
      <c r="E33" s="321">
        <f t="shared" si="5"/>
        <v>0.76303333333333334</v>
      </c>
      <c r="F33" s="321">
        <f t="shared" si="5"/>
        <v>0.80299999999999994</v>
      </c>
      <c r="G33" s="321">
        <f t="shared" si="4"/>
        <v>0.79859999999999998</v>
      </c>
      <c r="H33" s="321">
        <f t="shared" si="4"/>
        <v>0.83379999999999999</v>
      </c>
      <c r="I33" s="321">
        <f t="shared" si="4"/>
        <v>0.82920000000000005</v>
      </c>
      <c r="J33" s="321">
        <f t="shared" si="4"/>
        <v>0.87299999999999989</v>
      </c>
      <c r="K33" s="321">
        <f t="shared" si="4"/>
        <v>0.83219999999999994</v>
      </c>
      <c r="L33" s="321">
        <f t="shared" si="4"/>
        <v>0.79303333333333337</v>
      </c>
      <c r="M33" s="321">
        <f t="shared" si="4"/>
        <v>0.7347999999999999</v>
      </c>
      <c r="N33" s="321">
        <f t="shared" si="4"/>
        <v>0.68399999999999983</v>
      </c>
      <c r="O33" s="117"/>
      <c r="P33" s="323"/>
    </row>
    <row r="34" spans="1:16">
      <c r="A34" t="s">
        <v>981</v>
      </c>
      <c r="B34" t="s">
        <v>981</v>
      </c>
      <c r="C34" s="321">
        <f t="shared" si="5"/>
        <v>0.65243333333333331</v>
      </c>
      <c r="D34" s="321">
        <f t="shared" si="5"/>
        <v>0.70986666666666665</v>
      </c>
      <c r="E34" s="321">
        <f t="shared" si="5"/>
        <v>0.73076666666666668</v>
      </c>
      <c r="F34" s="321">
        <f t="shared" si="5"/>
        <v>0.78613333333333335</v>
      </c>
      <c r="G34" s="321">
        <f t="shared" si="4"/>
        <v>0.82413333333333327</v>
      </c>
      <c r="H34" s="321">
        <f t="shared" si="4"/>
        <v>0.80486666666666673</v>
      </c>
      <c r="I34" s="321">
        <f t="shared" si="4"/>
        <v>0.82483333333333331</v>
      </c>
      <c r="J34" s="321">
        <f t="shared" si="4"/>
        <v>0.84099999999999986</v>
      </c>
      <c r="K34" s="321">
        <f t="shared" si="4"/>
        <v>0.81950000000000001</v>
      </c>
      <c r="L34" s="321">
        <f t="shared" si="4"/>
        <v>0.78893333333333338</v>
      </c>
      <c r="M34" s="321">
        <f t="shared" si="4"/>
        <v>0.73819999999999997</v>
      </c>
      <c r="N34" s="321">
        <f t="shared" si="4"/>
        <v>0.73430000000000006</v>
      </c>
      <c r="O34" s="117"/>
      <c r="P34" s="323"/>
    </row>
    <row r="35" spans="1:16">
      <c r="A35" t="s">
        <v>982</v>
      </c>
      <c r="B35" t="s">
        <v>982</v>
      </c>
      <c r="C35" s="321"/>
      <c r="D35" s="321">
        <f t="shared" ref="D35:N36" si="6">AVERAGE(VLOOKUP($B35,$B$138:$N$164,D$9,FALSE))</f>
        <v>0.88570000000000004</v>
      </c>
      <c r="E35" s="321">
        <f t="shared" si="6"/>
        <v>1</v>
      </c>
      <c r="F35" s="321">
        <f t="shared" si="6"/>
        <v>1</v>
      </c>
      <c r="G35" s="321">
        <f t="shared" si="6"/>
        <v>1</v>
      </c>
      <c r="H35" s="321">
        <f t="shared" si="6"/>
        <v>1</v>
      </c>
      <c r="I35" s="321">
        <f t="shared" si="6"/>
        <v>1</v>
      </c>
      <c r="J35" s="321">
        <f t="shared" si="6"/>
        <v>1</v>
      </c>
      <c r="K35" s="321">
        <f t="shared" si="6"/>
        <v>1</v>
      </c>
      <c r="L35" s="321">
        <f t="shared" si="6"/>
        <v>1</v>
      </c>
      <c r="M35" s="321">
        <f t="shared" si="6"/>
        <v>1</v>
      </c>
      <c r="N35" s="321">
        <f t="shared" si="6"/>
        <v>1</v>
      </c>
      <c r="O35" s="117"/>
      <c r="P35" s="323"/>
    </row>
    <row r="36" spans="1:16">
      <c r="A36" t="s">
        <v>688</v>
      </c>
      <c r="B36" t="s">
        <v>688</v>
      </c>
      <c r="C36" s="321"/>
      <c r="D36" s="321"/>
      <c r="E36" s="321"/>
      <c r="F36" s="321"/>
      <c r="G36" s="321"/>
      <c r="H36" s="321">
        <f t="shared" si="6"/>
        <v>0.96889999999999998</v>
      </c>
      <c r="I36" s="321">
        <f t="shared" si="6"/>
        <v>0.98550000000000004</v>
      </c>
      <c r="J36" s="321">
        <f t="shared" si="6"/>
        <v>0.98809999999999998</v>
      </c>
      <c r="K36" s="321">
        <f t="shared" si="6"/>
        <v>0.97550000000000003</v>
      </c>
      <c r="L36" s="321">
        <f t="shared" si="6"/>
        <v>0.8327</v>
      </c>
      <c r="M36" s="321">
        <f t="shared" si="6"/>
        <v>0.4178</v>
      </c>
      <c r="N36" s="321">
        <f t="shared" si="6"/>
        <v>0.15129999999999999</v>
      </c>
      <c r="O36" s="117"/>
      <c r="P36" s="323"/>
    </row>
    <row r="37" spans="1:16">
      <c r="A37" t="s">
        <v>721</v>
      </c>
      <c r="B37" t="s">
        <v>721</v>
      </c>
      <c r="C37" s="321">
        <f t="shared" ref="C37:N37" si="7">AVERAGE(VLOOKUP($B37,$B$54:$P$79,C$9,FALSE),VLOOKUP($B37,$B$96:$N$121,C$9,FALSE),VLOOKUP($B37,$B$138:$N$164,C$9,FALSE))</f>
        <v>0.65556666666666663</v>
      </c>
      <c r="D37" s="321">
        <f t="shared" si="7"/>
        <v>0.66326666666666667</v>
      </c>
      <c r="E37" s="321">
        <f t="shared" si="7"/>
        <v>0.71079999999999999</v>
      </c>
      <c r="F37" s="321">
        <f t="shared" si="7"/>
        <v>0.75880000000000003</v>
      </c>
      <c r="G37" s="321">
        <f t="shared" si="7"/>
        <v>0.79746666666666666</v>
      </c>
      <c r="H37" s="321">
        <f t="shared" si="7"/>
        <v>0.78903333333333325</v>
      </c>
      <c r="I37" s="321">
        <f t="shared" si="7"/>
        <v>0.80249999999999988</v>
      </c>
      <c r="J37" s="321">
        <f t="shared" si="7"/>
        <v>0.83130000000000004</v>
      </c>
      <c r="K37" s="321">
        <f t="shared" si="7"/>
        <v>0.79039999999999999</v>
      </c>
      <c r="L37" s="321">
        <f t="shared" si="7"/>
        <v>0.77466666666666661</v>
      </c>
      <c r="M37" s="321">
        <f t="shared" si="7"/>
        <v>0.74833333333333341</v>
      </c>
      <c r="N37" s="321">
        <f t="shared" si="7"/>
        <v>0.73233333333333339</v>
      </c>
      <c r="O37" s="117"/>
      <c r="P37" s="323"/>
    </row>
    <row r="38" spans="1:16">
      <c r="A38" t="s">
        <v>983</v>
      </c>
      <c r="B38" t="s">
        <v>983</v>
      </c>
      <c r="C38" s="321">
        <f t="shared" ref="C38:N38" si="8">AVERAGE(VLOOKUP($B38,$B$138:$N$164,C$9,FALSE))</f>
        <v>1</v>
      </c>
      <c r="D38" s="321">
        <f t="shared" si="8"/>
        <v>1</v>
      </c>
      <c r="E38" s="321">
        <f t="shared" si="8"/>
        <v>1</v>
      </c>
      <c r="F38" s="321">
        <f t="shared" si="8"/>
        <v>1</v>
      </c>
      <c r="G38" s="321">
        <f t="shared" si="8"/>
        <v>1</v>
      </c>
      <c r="H38" s="321">
        <f t="shared" si="8"/>
        <v>1</v>
      </c>
      <c r="I38" s="321">
        <f t="shared" si="8"/>
        <v>1</v>
      </c>
      <c r="J38" s="321">
        <f t="shared" si="8"/>
        <v>1</v>
      </c>
      <c r="K38" s="321">
        <f t="shared" si="8"/>
        <v>1</v>
      </c>
      <c r="L38" s="321">
        <f t="shared" si="8"/>
        <v>1</v>
      </c>
      <c r="M38" s="321">
        <f t="shared" si="8"/>
        <v>1</v>
      </c>
      <c r="N38" s="321">
        <f t="shared" si="8"/>
        <v>1</v>
      </c>
      <c r="O38" s="117"/>
      <c r="P38" s="323"/>
    </row>
    <row r="39" spans="1:16">
      <c r="B39" s="43"/>
    </row>
    <row r="46" spans="1:16" ht="21">
      <c r="B46" s="475" t="s">
        <v>150</v>
      </c>
      <c r="C46" s="475"/>
      <c r="D46" s="475"/>
      <c r="E46" s="475"/>
      <c r="F46" s="475"/>
      <c r="G46" s="475"/>
      <c r="H46" s="475"/>
      <c r="I46" s="475"/>
      <c r="J46" s="475"/>
      <c r="K46" s="475"/>
      <c r="L46" s="475"/>
      <c r="M46" s="475"/>
      <c r="N46" s="475"/>
      <c r="O46" s="475"/>
      <c r="P46" s="475"/>
    </row>
    <row r="47" spans="1:16" ht="17.399999999999999">
      <c r="B47" s="474" t="str">
        <f>+MANUAL!$B$5 &amp;" as Calculated by LodeStar Except as Noted"</f>
        <v>2012 as Calculated by LodeStar Except as Noted</v>
      </c>
      <c r="C47" s="474"/>
      <c r="D47" s="474"/>
      <c r="E47" s="474"/>
      <c r="F47" s="474"/>
      <c r="G47" s="474"/>
      <c r="H47" s="474"/>
      <c r="I47" s="474"/>
      <c r="J47" s="474"/>
      <c r="K47" s="474"/>
      <c r="L47" s="474"/>
      <c r="M47" s="474"/>
      <c r="N47" s="474"/>
      <c r="O47" s="474"/>
      <c r="P47" s="474"/>
    </row>
    <row r="48" spans="1:16" ht="13.8" thickBot="1">
      <c r="B48" s="383"/>
      <c r="C48" s="383"/>
      <c r="D48" s="383"/>
      <c r="E48" s="383"/>
      <c r="F48" s="383"/>
      <c r="G48" s="383"/>
      <c r="H48" s="383"/>
      <c r="I48" s="383"/>
      <c r="J48" s="383"/>
      <c r="K48" s="383"/>
      <c r="L48" s="383"/>
      <c r="M48" s="383"/>
      <c r="N48" s="383"/>
      <c r="O48" s="383"/>
      <c r="P48" s="383"/>
    </row>
    <row r="49" spans="1:16">
      <c r="C49" s="14"/>
      <c r="D49" s="15"/>
      <c r="E49" s="16"/>
      <c r="F49" s="17"/>
      <c r="G49" s="18"/>
      <c r="H49" s="19"/>
      <c r="I49" s="20"/>
      <c r="J49" s="21"/>
      <c r="K49" s="22"/>
      <c r="L49" s="23"/>
      <c r="M49" s="24"/>
      <c r="N49" s="326"/>
      <c r="O49" s="110"/>
      <c r="P49" s="314"/>
    </row>
    <row r="50" spans="1:16" ht="13.8" thickBot="1">
      <c r="C50" s="28" t="s">
        <v>70</v>
      </c>
      <c r="D50" s="29" t="s">
        <v>71</v>
      </c>
      <c r="E50" s="30" t="s">
        <v>72</v>
      </c>
      <c r="F50" s="31" t="s">
        <v>73</v>
      </c>
      <c r="G50" s="32" t="s">
        <v>74</v>
      </c>
      <c r="H50" s="33" t="s">
        <v>75</v>
      </c>
      <c r="I50" s="34" t="s">
        <v>76</v>
      </c>
      <c r="J50" s="35" t="s">
        <v>77</v>
      </c>
      <c r="K50" s="36" t="s">
        <v>78</v>
      </c>
      <c r="L50" s="37" t="s">
        <v>79</v>
      </c>
      <c r="M50" s="38" t="s">
        <v>80</v>
      </c>
      <c r="N50" s="327" t="s">
        <v>81</v>
      </c>
      <c r="O50" s="314"/>
      <c r="P50" s="314"/>
    </row>
    <row r="51" spans="1:16" hidden="1">
      <c r="C51">
        <v>4</v>
      </c>
      <c r="D51">
        <f>C51+1</f>
        <v>5</v>
      </c>
      <c r="E51">
        <f t="shared" ref="E51:N51" si="9">D51+1</f>
        <v>6</v>
      </c>
      <c r="F51">
        <f t="shared" si="9"/>
        <v>7</v>
      </c>
      <c r="G51">
        <f t="shared" si="9"/>
        <v>8</v>
      </c>
      <c r="H51">
        <f t="shared" si="9"/>
        <v>9</v>
      </c>
      <c r="I51">
        <f t="shared" si="9"/>
        <v>10</v>
      </c>
      <c r="J51">
        <f t="shared" si="9"/>
        <v>11</v>
      </c>
      <c r="K51">
        <f t="shared" si="9"/>
        <v>12</v>
      </c>
      <c r="L51">
        <f t="shared" si="9"/>
        <v>13</v>
      </c>
      <c r="M51">
        <f t="shared" si="9"/>
        <v>14</v>
      </c>
      <c r="N51">
        <f t="shared" si="9"/>
        <v>15</v>
      </c>
      <c r="O51" s="110"/>
      <c r="P51" s="110"/>
    </row>
    <row r="52" spans="1:16">
      <c r="O52" s="110"/>
      <c r="P52" s="110"/>
    </row>
    <row r="53" spans="1:16">
      <c r="B53" s="42" t="s">
        <v>83</v>
      </c>
      <c r="O53" s="110"/>
      <c r="P53" s="110"/>
    </row>
    <row r="54" spans="1:16">
      <c r="A54" t="s">
        <v>122</v>
      </c>
      <c r="B54" s="43" t="s">
        <v>84</v>
      </c>
      <c r="C54" s="322">
        <f>VLOOKUP($A54&amp;"NCP LF ONPK",'E11 - 2012 09 Final'!$A$46:$P$2419,$C$51,FALSE)</f>
        <v>0.76259999999999994</v>
      </c>
      <c r="D54" s="322">
        <f>VLOOKUP($A54&amp;"NCP LF ONPK",'E11 - 2012 09 Final'!$A$46:$P$2419,$D$51,FALSE)</f>
        <v>0.77610000000000001</v>
      </c>
      <c r="E54" s="322">
        <f>VLOOKUP($A54&amp;"NCP LF ONPK",'E11 - 2012 09 Final'!$A$46:$P$2419,$E$51,FALSE)</f>
        <v>0.78210000000000002</v>
      </c>
      <c r="F54" s="322">
        <f>VLOOKUP($A54&amp;"NCP LF ONPK",'E11 - 2012 09 Final'!$A$46:$P$2419,$F$51,FALSE)</f>
        <v>0.78969999999999996</v>
      </c>
      <c r="G54" s="322">
        <f>VLOOKUP($A54&amp;"NCP LF ONPK",'E11 - 2012 09 Final'!$A$46:$P$2419,$G$51,FALSE)</f>
        <v>0.79779999999999995</v>
      </c>
      <c r="H54" s="322">
        <f>VLOOKUP($A54&amp;"NCP LF ONPK",'E11 - 2012 09 Final'!$A$46:$P$2419,$H$51,FALSE)</f>
        <v>0.79910000000000003</v>
      </c>
      <c r="I54" s="322">
        <f>VLOOKUP($A54&amp;"NCP LF ONPK",'E11 - 2012 09 Final'!$A$46:$P$2419,$I$51,FALSE)</f>
        <v>0.81020000000000003</v>
      </c>
      <c r="J54" s="322">
        <f>VLOOKUP($A54&amp;"NCP LF ONPK",'E11 - 2012 09 Final'!$A$46:$P$2419,$J$51,FALSE)</f>
        <v>0.78169999999999995</v>
      </c>
      <c r="K54" s="322">
        <f>VLOOKUP($A54&amp;"NCP LF ONPK",'E11 - 2012 09 Final'!$A$46:$P$2419,$K$51,FALSE)</f>
        <v>0.80640000000000001</v>
      </c>
      <c r="L54" s="322">
        <f>VLOOKUP($A54&amp;"NCP LF ONPK",'E11 - 2012 09 Final'!$A$46:$P$2419,$L$51,FALSE)</f>
        <v>0.78520000000000001</v>
      </c>
      <c r="M54" s="322">
        <f>VLOOKUP($A54&amp;"NCP LF ONPK",'E11 - 2012 09 Final'!$A$46:$P$2419,$M$51,FALSE)</f>
        <v>0.76900000000000002</v>
      </c>
      <c r="N54" s="322">
        <f>VLOOKUP($A54&amp;"NCP LF ONPK",'E11 - 2012 09 Final'!$A$46:$P$2419,$N$51,FALSE)</f>
        <v>0.75770000000000004</v>
      </c>
      <c r="O54" s="117"/>
      <c r="P54" s="323"/>
    </row>
    <row r="55" spans="1:16">
      <c r="A55" t="s">
        <v>177</v>
      </c>
      <c r="B55" s="43" t="s">
        <v>85</v>
      </c>
      <c r="C55" s="322">
        <f>VLOOKUP($A55&amp;"NCP LF ONPK",'E11 - 2012 09 Final'!$A$46:$P$2419,$C$51,FALSE)</f>
        <v>0.746</v>
      </c>
      <c r="D55" s="322">
        <f>VLOOKUP($A55&amp;"NCP LF ONPK",'E11 - 2012 09 Final'!$A$46:$P$2419,$D$51,FALSE)</f>
        <v>0.74490000000000001</v>
      </c>
      <c r="E55" s="322">
        <f>VLOOKUP($A55&amp;"NCP LF ONPK",'E11 - 2012 09 Final'!$A$46:$P$2419,$E$51,FALSE)</f>
        <v>0.76449999999999996</v>
      </c>
      <c r="F55" s="322">
        <f>VLOOKUP($A55&amp;"NCP LF ONPK",'E11 - 2012 09 Final'!$A$46:$P$2419,$F$51,FALSE)</f>
        <v>0.78210000000000002</v>
      </c>
      <c r="G55" s="322">
        <f>VLOOKUP($A55&amp;"NCP LF ONPK",'E11 - 2012 09 Final'!$A$46:$P$2419,$G$51,FALSE)</f>
        <v>0.77459999999999996</v>
      </c>
      <c r="H55" s="322">
        <f>VLOOKUP($A55&amp;"NCP LF ONPK",'E11 - 2012 09 Final'!$A$46:$P$2419,$H$51,FALSE)</f>
        <v>0.78790000000000004</v>
      </c>
      <c r="I55" s="322">
        <f>VLOOKUP($A55&amp;"NCP LF ONPK",'E11 - 2012 09 Final'!$A$46:$P$2419,$I$51,FALSE)</f>
        <v>0.80500000000000005</v>
      </c>
      <c r="J55" s="322">
        <f>VLOOKUP($A55&amp;"NCP LF ONPK",'E11 - 2012 09 Final'!$A$46:$P$2419,$J$51,FALSE)</f>
        <v>0.78400000000000003</v>
      </c>
      <c r="K55" s="322">
        <f>VLOOKUP($A55&amp;"NCP LF ONPK",'E11 - 2012 09 Final'!$A$46:$P$2419,$K$51,FALSE)</f>
        <v>0.79469999999999996</v>
      </c>
      <c r="L55" s="322">
        <f>VLOOKUP($A55&amp;"NCP LF ONPK",'E11 - 2012 09 Final'!$A$46:$P$2419,$L$51,FALSE)</f>
        <v>0.78239999999999998</v>
      </c>
      <c r="M55" s="322">
        <f>VLOOKUP($A55&amp;"NCP LF ONPK",'E11 - 2012 09 Final'!$A$46:$P$2419,$M$51,FALSE)</f>
        <v>0.75870000000000004</v>
      </c>
      <c r="N55" s="322">
        <f>VLOOKUP($A55&amp;"NCP LF ONPK",'E11 - 2012 09 Final'!$A$46:$P$2419,$N$51,FALSE)</f>
        <v>0.74950000000000006</v>
      </c>
      <c r="O55" s="117"/>
      <c r="P55" s="323"/>
    </row>
    <row r="56" spans="1:16">
      <c r="A56" t="s">
        <v>185</v>
      </c>
      <c r="B56" s="43" t="s">
        <v>50</v>
      </c>
      <c r="C56" s="322">
        <f>VLOOKUP($A56&amp;"NCP LF ONPK",'E11 - 2012 09 Final'!$A$46:$P$2419,$C$51,FALSE)</f>
        <v>0.78649999999999998</v>
      </c>
      <c r="D56" s="322">
        <f>VLOOKUP($A56&amp;"NCP LF ONPK",'E11 - 2012 09 Final'!$A$46:$P$2419,$D$51,FALSE)</f>
        <v>0.77959999999999996</v>
      </c>
      <c r="E56" s="322">
        <f>VLOOKUP($A56&amp;"NCP LF ONPK",'E11 - 2012 09 Final'!$A$46:$P$2419,$E$51,FALSE)</f>
        <v>0.75839999999999996</v>
      </c>
      <c r="F56" s="322">
        <f>VLOOKUP($A56&amp;"NCP LF ONPK",'E11 - 2012 09 Final'!$A$46:$P$2419,$F$51,FALSE)</f>
        <v>0.78669999999999995</v>
      </c>
      <c r="G56" s="322">
        <f>VLOOKUP($A56&amp;"NCP LF ONPK",'E11 - 2012 09 Final'!$A$46:$P$2419,$G$51,FALSE)</f>
        <v>0.80400000000000005</v>
      </c>
      <c r="H56" s="322">
        <f>VLOOKUP($A56&amp;"NCP LF ONPK",'E11 - 2012 09 Final'!$A$46:$P$2419,$H$51,FALSE)</f>
        <v>0.82120000000000004</v>
      </c>
      <c r="I56" s="322">
        <f>VLOOKUP($A56&amp;"NCP LF ONPK",'E11 - 2012 09 Final'!$A$46:$P$2419,$I$51,FALSE)</f>
        <v>0.79139999999999999</v>
      </c>
      <c r="J56" s="322">
        <f>VLOOKUP($A56&amp;"NCP LF ONPK",'E11 - 2012 09 Final'!$A$46:$P$2419,$J$51,FALSE)</f>
        <v>0.78210000000000002</v>
      </c>
      <c r="K56" s="322">
        <f>VLOOKUP($A56&amp;"NCP LF ONPK",'E11 - 2012 09 Final'!$A$46:$P$2419,$K$51,FALSE)</f>
        <v>0.77170000000000005</v>
      </c>
      <c r="L56" s="322">
        <f>VLOOKUP($A56&amp;"NCP LF ONPK",'E11 - 2012 09 Final'!$A$46:$P$2419,$L$51,FALSE)</f>
        <v>0.76029999999999998</v>
      </c>
      <c r="M56" s="322">
        <f>VLOOKUP($A56&amp;"NCP LF ONPK",'E11 - 2012 09 Final'!$A$46:$P$2419,$M$51,FALSE)</f>
        <v>0.74109999999999998</v>
      </c>
      <c r="N56" s="322">
        <f>VLOOKUP($A56&amp;"NCP LF ONPK",'E11 - 2012 09 Final'!$A$46:$P$2419,$N$51,FALSE)</f>
        <v>0.76649999999999996</v>
      </c>
      <c r="O56" s="117"/>
      <c r="P56" s="323"/>
    </row>
    <row r="57" spans="1:16">
      <c r="A57" t="s">
        <v>938</v>
      </c>
      <c r="B57" s="43" t="s">
        <v>49</v>
      </c>
      <c r="C57" s="322">
        <f>VLOOKUP($A57&amp;"NCP LF ONPK",'E11 - 2012 09 Final'!$A$46:$P$2419,$C$51,FALSE)</f>
        <v>0.35049999999999998</v>
      </c>
      <c r="D57" s="322">
        <f>VLOOKUP($A57&amp;"NCP LF ONPK",'E11 - 2012 09 Final'!$A$46:$P$2419,$D$51,FALSE)</f>
        <v>0.35189999999999999</v>
      </c>
      <c r="E57" s="322">
        <f>VLOOKUP($A57&amp;"NCP LF ONPK",'E11 - 2012 09 Final'!$A$46:$P$2419,$E$51,FALSE)</f>
        <v>0.37780000000000002</v>
      </c>
      <c r="F57" s="322">
        <f>VLOOKUP($A57&amp;"NCP LF ONPK",'E11 - 2012 09 Final'!$A$46:$P$2419,$F$51,FALSE)</f>
        <v>0.45150000000000001</v>
      </c>
      <c r="G57" s="322">
        <f>VLOOKUP($A57&amp;"NCP LF ONPK",'E11 - 2012 09 Final'!$A$46:$P$2419,$G$51,FALSE)</f>
        <v>0.48180000000000001</v>
      </c>
      <c r="H57" s="322">
        <f>VLOOKUP($A57&amp;"NCP LF ONPK",'E11 - 2012 09 Final'!$A$46:$P$2419,$H$51,FALSE)</f>
        <v>0.4975</v>
      </c>
      <c r="I57" s="322">
        <f>VLOOKUP($A57&amp;"NCP LF ONPK",'E11 - 2012 09 Final'!$A$46:$P$2419,$I$51,FALSE)</f>
        <v>0.50770000000000004</v>
      </c>
      <c r="J57" s="322">
        <f>VLOOKUP($A57&amp;"NCP LF ONPK",'E11 - 2012 09 Final'!$A$46:$P$2419,$J$51,FALSE)</f>
        <v>0.5081</v>
      </c>
      <c r="K57" s="322">
        <f>VLOOKUP($A57&amp;"NCP LF ONPK",'E11 - 2012 09 Final'!$A$46:$P$2419,$K$51,FALSE)</f>
        <v>0.49519999999999997</v>
      </c>
      <c r="L57" s="322">
        <f>VLOOKUP($A57&amp;"NCP LF ONPK",'E11 - 2012 09 Final'!$A$46:$P$2419,$L$51,FALSE)</f>
        <v>0.46050000000000002</v>
      </c>
      <c r="M57" s="322">
        <f>VLOOKUP($A57&amp;"NCP LF ONPK",'E11 - 2012 09 Final'!$A$46:$P$2419,$M$51,FALSE)</f>
        <v>0.36570000000000003</v>
      </c>
      <c r="N57" s="322">
        <f>VLOOKUP($A57&amp;"NCP LF ONPK",'E11 - 2012 09 Final'!$A$46:$P$2419,$N$51,FALSE)</f>
        <v>0.36709999999999998</v>
      </c>
      <c r="O57" s="117"/>
      <c r="P57" s="323"/>
    </row>
    <row r="58" spans="1:16">
      <c r="A58" t="s">
        <v>941</v>
      </c>
      <c r="B58" s="46" t="s">
        <v>325</v>
      </c>
      <c r="C58" s="322">
        <f>VLOOKUP($A58&amp;"NCP LF ONPK",'E11 - 2012 09 Final'!$A$46:$P$2419,$C$51,FALSE)</f>
        <v>0.96199999999999997</v>
      </c>
      <c r="D58" s="322">
        <f>VLOOKUP($A58&amp;"NCP LF ONPK",'E11 - 2012 09 Final'!$A$46:$P$2419,$D$51,FALSE)</f>
        <v>0.97729999999999995</v>
      </c>
      <c r="E58" s="322">
        <f>VLOOKUP($A58&amp;"NCP LF ONPK",'E11 - 2012 09 Final'!$A$46:$P$2419,$E$51,FALSE)</f>
        <v>0.97309999999999997</v>
      </c>
      <c r="F58" s="322">
        <f>VLOOKUP($A58&amp;"NCP LF ONPK",'E11 - 2012 09 Final'!$A$46:$P$2419,$F$51,FALSE)</f>
        <v>0.98250000000000004</v>
      </c>
      <c r="G58" s="322">
        <f>VLOOKUP($A58&amp;"NCP LF ONPK",'E11 - 2012 09 Final'!$A$46:$P$2419,$G$51,FALSE)</f>
        <v>0.97840000000000005</v>
      </c>
      <c r="H58" s="322">
        <f>VLOOKUP($A58&amp;"NCP LF ONPK",'E11 - 2012 09 Final'!$A$46:$P$2419,$H$51,FALSE)</f>
        <v>0.97609999999999997</v>
      </c>
      <c r="I58" s="322">
        <f>VLOOKUP($A58&amp;"NCP LF ONPK",'E11 - 2012 09 Final'!$A$46:$P$2419,$I$51,FALSE)</f>
        <v>0.97440000000000004</v>
      </c>
      <c r="J58" s="322">
        <f>VLOOKUP($A58&amp;"NCP LF ONPK",'E11 - 2012 09 Final'!$A$46:$P$2419,$J$51,FALSE)</f>
        <v>0.93510000000000004</v>
      </c>
      <c r="K58" s="322">
        <f>VLOOKUP($A58&amp;"NCP LF ONPK",'E11 - 2012 09 Final'!$A$46:$P$2419,$K$51,FALSE)</f>
        <v>0.97260000000000002</v>
      </c>
      <c r="L58" s="322">
        <f>VLOOKUP($A58&amp;"NCP LF ONPK",'E11 - 2012 09 Final'!$A$46:$P$2419,$L$51,FALSE)</f>
        <v>0.97689999999999999</v>
      </c>
      <c r="M58" s="322">
        <f>VLOOKUP($A58&amp;"NCP LF ONPK",'E11 - 2012 09 Final'!$A$46:$P$2419,$M$51,FALSE)</f>
        <v>0.95620000000000005</v>
      </c>
      <c r="N58" s="322">
        <f>VLOOKUP($A58&amp;"NCP LF ONPK",'E11 - 2012 09 Final'!$A$46:$P$2419,$N$51,FALSE)</f>
        <v>0.95860000000000001</v>
      </c>
      <c r="O58" s="117"/>
      <c r="P58" s="323"/>
    </row>
    <row r="59" spans="1:16" s="89" customFormat="1">
      <c r="A59" s="89" t="s">
        <v>991</v>
      </c>
      <c r="B59" s="427" t="s">
        <v>67</v>
      </c>
      <c r="C59" s="428">
        <f>VLOOKUP($A59&amp;"NCP LF ONPK",'E11 - 2012 09 Final'!$A$46:$P$2419,$C$51,FALSE)</f>
        <v>0</v>
      </c>
      <c r="D59" s="428">
        <f>VLOOKUP($A59&amp;"NCP LF ONPK",'E11 - 2012 09 Final'!$A$46:$P$2419,$D$51,FALSE)</f>
        <v>0</v>
      </c>
      <c r="E59" s="428">
        <f>VLOOKUP($A59&amp;"NCP LF ONPK",'E11 - 2012 09 Final'!$A$46:$P$2419,$E$51,FALSE)</f>
        <v>0</v>
      </c>
      <c r="F59" s="428">
        <f>VLOOKUP($A59&amp;"NCP LF ONPK",'E11 - 2012 09 Final'!$A$46:$P$2419,$F$51,FALSE)</f>
        <v>0</v>
      </c>
      <c r="G59" s="428">
        <f>VLOOKUP($A59&amp;"NCP LF ONPK",'E11 - 2012 09 Final'!$A$46:$P$2419,$G$51,FALSE)</f>
        <v>0</v>
      </c>
      <c r="H59" s="428">
        <f>VLOOKUP($A59&amp;"NCP LF ONPK",'E11 - 2012 09 Final'!$A$46:$P$2419,$H$51,FALSE)</f>
        <v>0</v>
      </c>
      <c r="I59" s="428">
        <f>VLOOKUP($A59&amp;"NCP LF ONPK",'E11 - 2012 09 Final'!$A$46:$P$2419,$I$51,FALSE)</f>
        <v>0</v>
      </c>
      <c r="J59" s="428">
        <f>VLOOKUP($A59&amp;"NCP LF ONPK",'E11 - 2012 09 Final'!$A$46:$P$2419,$J$51,FALSE)</f>
        <v>0</v>
      </c>
      <c r="K59" s="428">
        <f>VLOOKUP($A59&amp;"NCP LF ONPK",'E11 - 2012 09 Final'!$A$46:$P$2419,$K$51,FALSE)</f>
        <v>0</v>
      </c>
      <c r="L59" s="428">
        <f>VLOOKUP($A59&amp;"NCP LF ONPK",'E11 - 2012 09 Final'!$A$46:$P$2419,$L$51,FALSE)</f>
        <v>0</v>
      </c>
      <c r="M59" s="428">
        <f>VLOOKUP($A59&amp;"NCP LF ONPK",'E11 - 2012 09 Final'!$A$46:$P$2419,$M$51,FALSE)</f>
        <v>0</v>
      </c>
      <c r="N59" s="428">
        <f>VLOOKUP($A59&amp;"NCP LF ONPK",'E11 - 2012 09 Final'!$A$46:$P$2419,$N$51,FALSE)</f>
        <v>0</v>
      </c>
      <c r="O59" s="429"/>
      <c r="P59" s="430"/>
    </row>
    <row r="60" spans="1:16" s="89" customFormat="1">
      <c r="A60" s="89" t="s">
        <v>994</v>
      </c>
      <c r="B60" s="427" t="s">
        <v>68</v>
      </c>
      <c r="C60" s="428">
        <f>VLOOKUP($A60&amp;"NCP LF ONPK",'E11 - 2012 09 Final'!$A$46:$P$2419,$C$51,FALSE)</f>
        <v>0</v>
      </c>
      <c r="D60" s="428">
        <f>VLOOKUP($A60&amp;"NCP LF ONPK",'E11 - 2012 09 Final'!$A$46:$P$2419,$D$51,FALSE)</f>
        <v>0</v>
      </c>
      <c r="E60" s="428">
        <f>VLOOKUP($A60&amp;"NCP LF ONPK",'E11 - 2012 09 Final'!$A$46:$P$2419,$E$51,FALSE)</f>
        <v>0</v>
      </c>
      <c r="F60" s="428">
        <f>VLOOKUP($A60&amp;"NCP LF ONPK",'E11 - 2012 09 Final'!$A$46:$P$2419,$F$51,FALSE)</f>
        <v>0</v>
      </c>
      <c r="G60" s="428">
        <f>VLOOKUP($A60&amp;"NCP LF ONPK",'E11 - 2012 09 Final'!$A$46:$P$2419,$G$51,FALSE)</f>
        <v>0</v>
      </c>
      <c r="H60" s="428">
        <f>VLOOKUP($A60&amp;"NCP LF ONPK",'E11 - 2012 09 Final'!$A$46:$P$2419,$H$51,FALSE)</f>
        <v>0</v>
      </c>
      <c r="I60" s="428">
        <f>VLOOKUP($A60&amp;"NCP LF ONPK",'E11 - 2012 09 Final'!$A$46:$P$2419,$I$51,FALSE)</f>
        <v>0</v>
      </c>
      <c r="J60" s="428">
        <f>VLOOKUP($A60&amp;"NCP LF ONPK",'E11 - 2012 09 Final'!$A$46:$P$2419,$J$51,FALSE)</f>
        <v>0</v>
      </c>
      <c r="K60" s="428">
        <f>VLOOKUP($A60&amp;"NCP LF ONPK",'E11 - 2012 09 Final'!$A$46:$P$2419,$K$51,FALSE)</f>
        <v>0</v>
      </c>
      <c r="L60" s="428">
        <f>VLOOKUP($A60&amp;"NCP LF ONPK",'E11 - 2012 09 Final'!$A$46:$P$2419,$L$51,FALSE)</f>
        <v>0</v>
      </c>
      <c r="M60" s="428">
        <f>VLOOKUP($A60&amp;"NCP LF ONPK",'E11 - 2012 09 Final'!$A$46:$P$2419,$M$51,FALSE)</f>
        <v>0</v>
      </c>
      <c r="N60" s="428">
        <f>VLOOKUP($A60&amp;"NCP LF ONPK",'E11 - 2012 09 Final'!$A$46:$P$2419,$N$51,FALSE)</f>
        <v>0</v>
      </c>
      <c r="O60" s="429"/>
      <c r="P60" s="430"/>
    </row>
    <row r="61" spans="1:16" s="89" customFormat="1">
      <c r="A61" s="89" t="s">
        <v>710</v>
      </c>
      <c r="B61" s="427" t="s">
        <v>69</v>
      </c>
      <c r="C61" s="428">
        <f>VLOOKUP($A61&amp;"NCP LF ONPK",'E11 - 2012 09 Final'!$A$46:$P$2419,$C$51,FALSE)</f>
        <v>0</v>
      </c>
      <c r="D61" s="428">
        <f>VLOOKUP($A61&amp;"NCP LF ONPK",'E11 - 2012 09 Final'!$A$46:$P$2419,$D$51,FALSE)</f>
        <v>0</v>
      </c>
      <c r="E61" s="428">
        <f>VLOOKUP($A61&amp;"NCP LF ONPK",'E11 - 2012 09 Final'!$A$46:$P$2419,$E$51,FALSE)</f>
        <v>0</v>
      </c>
      <c r="F61" s="428">
        <f>VLOOKUP($A61&amp;"NCP LF ONPK",'E11 - 2012 09 Final'!$A$46:$P$2419,$F$51,FALSE)</f>
        <v>0</v>
      </c>
      <c r="G61" s="428">
        <f>VLOOKUP($A61&amp;"NCP LF ONPK",'E11 - 2012 09 Final'!$A$46:$P$2419,$G$51,FALSE)</f>
        <v>0</v>
      </c>
      <c r="H61" s="428">
        <f>VLOOKUP($A61&amp;"NCP LF ONPK",'E11 - 2012 09 Final'!$A$46:$P$2419,$H$51,FALSE)</f>
        <v>0</v>
      </c>
      <c r="I61" s="428">
        <f>VLOOKUP($A61&amp;"NCP LF ONPK",'E11 - 2012 09 Final'!$A$46:$P$2419,$I$51,FALSE)</f>
        <v>0</v>
      </c>
      <c r="J61" s="428">
        <f>VLOOKUP($A61&amp;"NCP LF ONPK",'E11 - 2012 09 Final'!$A$46:$P$2419,$J$51,FALSE)</f>
        <v>0</v>
      </c>
      <c r="K61" s="428">
        <f>VLOOKUP($A61&amp;"NCP LF ONPK",'E11 - 2012 09 Final'!$A$46:$P$2419,$K$51,FALSE)</f>
        <v>0</v>
      </c>
      <c r="L61" s="428">
        <f>VLOOKUP($A61&amp;"NCP LF ONPK",'E11 - 2012 09 Final'!$A$46:$P$2419,$L$51,FALSE)</f>
        <v>0</v>
      </c>
      <c r="M61" s="428">
        <f>VLOOKUP($A61&amp;"NCP LF ONPK",'E11 - 2012 09 Final'!$A$46:$P$2419,$M$51,FALSE)</f>
        <v>0</v>
      </c>
      <c r="N61" s="428">
        <f>VLOOKUP($A61&amp;"NCP LF ONPK",'E11 - 2012 09 Final'!$A$46:$P$2419,$N$51,FALSE)</f>
        <v>0</v>
      </c>
      <c r="O61" s="429"/>
      <c r="P61" s="430"/>
    </row>
    <row r="62" spans="1:16" s="89" customFormat="1">
      <c r="A62" s="89" t="s">
        <v>714</v>
      </c>
      <c r="B62" s="427" t="s">
        <v>52</v>
      </c>
      <c r="C62" s="428">
        <f>VLOOKUP($A62&amp;"NCP LF ONPK",'E11 - 2012 09 Final'!$A$46:$P$2419,$C$51,FALSE)</f>
        <v>0</v>
      </c>
      <c r="D62" s="428">
        <f>VLOOKUP($A62&amp;"NCP LF ONPK",'E11 - 2012 09 Final'!$A$46:$P$2419,$D$51,FALSE)</f>
        <v>0</v>
      </c>
      <c r="E62" s="428">
        <f>VLOOKUP($A62&amp;"NCP LF ONPK",'E11 - 2012 09 Final'!$A$46:$P$2419,$E$51,FALSE)</f>
        <v>0</v>
      </c>
      <c r="F62" s="428">
        <f>VLOOKUP($A62&amp;"NCP LF ONPK",'E11 - 2012 09 Final'!$A$46:$P$2419,$F$51,FALSE)</f>
        <v>0</v>
      </c>
      <c r="G62" s="428">
        <f>VLOOKUP($A62&amp;"NCP LF ONPK",'E11 - 2012 09 Final'!$A$46:$P$2419,$G$51,FALSE)</f>
        <v>0</v>
      </c>
      <c r="H62" s="428">
        <f>VLOOKUP($A62&amp;"NCP LF ONPK",'E11 - 2012 09 Final'!$A$46:$P$2419,$H$51,FALSE)</f>
        <v>0</v>
      </c>
      <c r="I62" s="428">
        <f>VLOOKUP($A62&amp;"NCP LF ONPK",'E11 - 2012 09 Final'!$A$46:$P$2419,$I$51,FALSE)</f>
        <v>0</v>
      </c>
      <c r="J62" s="428">
        <f>VLOOKUP($A62&amp;"NCP LF ONPK",'E11 - 2012 09 Final'!$A$46:$P$2419,$J$51,FALSE)</f>
        <v>0</v>
      </c>
      <c r="K62" s="428">
        <f>VLOOKUP($A62&amp;"NCP LF ONPK",'E11 - 2012 09 Final'!$A$46:$P$2419,$K$51,FALSE)</f>
        <v>0</v>
      </c>
      <c r="L62" s="428">
        <f>VLOOKUP($A62&amp;"NCP LF ONPK",'E11 - 2012 09 Final'!$A$46:$P$2419,$L$51,FALSE)</f>
        <v>0</v>
      </c>
      <c r="M62" s="428">
        <f>VLOOKUP($A62&amp;"NCP LF ONPK",'E11 - 2012 09 Final'!$A$46:$P$2419,$M$51,FALSE)</f>
        <v>0</v>
      </c>
      <c r="N62" s="428">
        <f>VLOOKUP($A62&amp;"NCP LF ONPK",'E11 - 2012 09 Final'!$A$46:$P$2419,$N$51,FALSE)</f>
        <v>0</v>
      </c>
      <c r="O62" s="429"/>
      <c r="P62" s="430"/>
    </row>
    <row r="63" spans="1:16">
      <c r="A63" t="s">
        <v>15</v>
      </c>
      <c r="B63" s="213" t="s">
        <v>15</v>
      </c>
      <c r="C63" s="322">
        <f>VLOOKUP($A63&amp;"NCP LF ONPK",'E11 - 2012 09 Final'!$A$46:$P$2419,$C$51,FALSE)</f>
        <v>0.73440000000000005</v>
      </c>
      <c r="D63" s="322">
        <f>VLOOKUP($A63&amp;"NCP LF ONPK",'E11 - 2012 09 Final'!$A$46:$P$2419,$D$51,FALSE)</f>
        <v>0.73870000000000002</v>
      </c>
      <c r="E63" s="322">
        <f>VLOOKUP($A63&amp;"NCP LF ONPK",'E11 - 2012 09 Final'!$A$46:$P$2419,$E$51,FALSE)</f>
        <v>0.73809999999999998</v>
      </c>
      <c r="F63" s="322">
        <f>VLOOKUP($A63&amp;"NCP LF ONPK",'E11 - 2012 09 Final'!$A$46:$P$2419,$F$51,FALSE)</f>
        <v>0.7288</v>
      </c>
      <c r="G63" s="322">
        <f>VLOOKUP($A63&amp;"NCP LF ONPK",'E11 - 2012 09 Final'!$A$46:$P$2419,$G$51,FALSE)</f>
        <v>0.72660000000000002</v>
      </c>
      <c r="H63" s="322">
        <f>VLOOKUP($A63&amp;"NCP LF ONPK",'E11 - 2012 09 Final'!$A$46:$P$2419,$H$51,FALSE)</f>
        <v>0.68030000000000002</v>
      </c>
      <c r="I63" s="322">
        <f>VLOOKUP($A63&amp;"NCP LF ONPK",'E11 - 2012 09 Final'!$A$46:$P$2419,$I$51,FALSE)</f>
        <v>0.69210000000000005</v>
      </c>
      <c r="J63" s="322">
        <f>VLOOKUP($A63&amp;"NCP LF ONPK",'E11 - 2012 09 Final'!$A$46:$P$2419,$J$51,FALSE)</f>
        <v>0.75160000000000005</v>
      </c>
      <c r="K63" s="322">
        <f>VLOOKUP($A63&amp;"NCP LF ONPK",'E11 - 2012 09 Final'!$A$46:$P$2419,$K$51,FALSE)</f>
        <v>0.748</v>
      </c>
      <c r="L63" s="322">
        <f>VLOOKUP($A63&amp;"NCP LF ONPK",'E11 - 2012 09 Final'!$A$46:$P$2419,$L$51,FALSE)</f>
        <v>0.68689999999999996</v>
      </c>
      <c r="M63" s="322">
        <f>VLOOKUP($A63&amp;"NCP LF ONPK",'E11 - 2012 09 Final'!$A$46:$P$2419,$M$51,FALSE)</f>
        <v>0.7591</v>
      </c>
      <c r="N63" s="322">
        <f>VLOOKUP($A63&amp;"NCP LF ONPK",'E11 - 2012 09 Final'!$A$46:$P$2419,$N$51,FALSE)</f>
        <v>0.74529999999999996</v>
      </c>
      <c r="O63" s="117"/>
      <c r="P63" s="323"/>
    </row>
    <row r="64" spans="1:16">
      <c r="A64" t="s">
        <v>19</v>
      </c>
      <c r="B64" s="43" t="s">
        <v>56</v>
      </c>
      <c r="C64" s="322">
        <f>VLOOKUP($A64&amp;"NCP LF ONPK",'E11 - 2012 09 Final'!$A$46:$P$2419,$C$51,FALSE)</f>
        <v>0.6381</v>
      </c>
      <c r="D64" s="322">
        <f>VLOOKUP($A64&amp;"NCP LF ONPK",'E11 - 2012 09 Final'!$A$46:$P$2419,$D$51,FALSE)</f>
        <v>0.58889999999999998</v>
      </c>
      <c r="E64" s="322">
        <f>VLOOKUP($A64&amp;"NCP LF ONPK",'E11 - 2012 09 Final'!$A$46:$P$2419,$E$51,FALSE)</f>
        <v>0.49719999999999998</v>
      </c>
      <c r="F64" s="322">
        <f>VLOOKUP($A64&amp;"NCP LF ONPK",'E11 - 2012 09 Final'!$A$46:$P$2419,$F$51,FALSE)</f>
        <v>0.14130000000000001</v>
      </c>
      <c r="G64" s="322">
        <f>VLOOKUP($A64&amp;"NCP LF ONPK",'E11 - 2012 09 Final'!$A$46:$P$2419,$G$51,FALSE)</f>
        <v>0.114</v>
      </c>
      <c r="H64" s="322">
        <f>VLOOKUP($A64&amp;"NCP LF ONPK",'E11 - 2012 09 Final'!$A$46:$P$2419,$H$51,FALSE)</f>
        <v>0.1002</v>
      </c>
      <c r="I64" s="322">
        <f>VLOOKUP($A64&amp;"NCP LF ONPK",'E11 - 2012 09 Final'!$A$46:$P$2419,$I$51,FALSE)</f>
        <v>0.1003</v>
      </c>
      <c r="J64" s="322">
        <f>VLOOKUP($A64&amp;"NCP LF ONPK",'E11 - 2012 09 Final'!$A$46:$P$2419,$J$51,FALSE)</f>
        <v>0.12180000000000001</v>
      </c>
      <c r="K64" s="322">
        <f>VLOOKUP($A64&amp;"NCP LF ONPK",'E11 - 2012 09 Final'!$A$46:$P$2419,$K$51,FALSE)</f>
        <v>0.1799</v>
      </c>
      <c r="L64" s="322">
        <f>VLOOKUP($A64&amp;"NCP LF ONPK",'E11 - 2012 09 Final'!$A$46:$P$2419,$L$51,FALSE)</f>
        <v>0.2369</v>
      </c>
      <c r="M64" s="322">
        <f>VLOOKUP($A64&amp;"NCP LF ONPK",'E11 - 2012 09 Final'!$A$46:$P$2419,$M$51,FALSE)</f>
        <v>0.58540000000000003</v>
      </c>
      <c r="N64" s="322">
        <f>VLOOKUP($A64&amp;"NCP LF ONPK",'E11 - 2012 09 Final'!$A$46:$P$2419,$N$51,FALSE)</f>
        <v>0.62270000000000003</v>
      </c>
      <c r="O64" s="117"/>
      <c r="P64" s="323"/>
    </row>
    <row r="65" spans="1:16">
      <c r="A65" t="s">
        <v>22</v>
      </c>
      <c r="B65" s="43" t="s">
        <v>57</v>
      </c>
      <c r="C65" s="322">
        <f>VLOOKUP($A65&amp;"NCP LF ONPK",'E11 - 2012 09 Final'!$A$46:$P$2419,$C$51,FALSE)</f>
        <v>0.24390000000000001</v>
      </c>
      <c r="D65" s="322">
        <f>VLOOKUP($A65&amp;"NCP LF ONPK",'E11 - 2012 09 Final'!$A$46:$P$2419,$D$51,FALSE)</f>
        <v>0.26540000000000002</v>
      </c>
      <c r="E65" s="322">
        <f>VLOOKUP($A65&amp;"NCP LF ONPK",'E11 - 2012 09 Final'!$A$46:$P$2419,$E$51,FALSE)</f>
        <v>0.23139999999999999</v>
      </c>
      <c r="F65" s="322">
        <f>VLOOKUP($A65&amp;"NCP LF ONPK",'E11 - 2012 09 Final'!$A$46:$P$2419,$F$51,FALSE)</f>
        <v>0.1474</v>
      </c>
      <c r="G65" s="322">
        <f>VLOOKUP($A65&amp;"NCP LF ONPK",'E11 - 2012 09 Final'!$A$46:$P$2419,$G$51,FALSE)</f>
        <v>0.13289999999999999</v>
      </c>
      <c r="H65" s="322">
        <f>VLOOKUP($A65&amp;"NCP LF ONPK",'E11 - 2012 09 Final'!$A$46:$P$2419,$H$51,FALSE)</f>
        <v>0.1394</v>
      </c>
      <c r="I65" s="322">
        <f>VLOOKUP($A65&amp;"NCP LF ONPK",'E11 - 2012 09 Final'!$A$46:$P$2419,$I$51,FALSE)</f>
        <v>0.14269999999999999</v>
      </c>
      <c r="J65" s="322">
        <f>VLOOKUP($A65&amp;"NCP LF ONPK",'E11 - 2012 09 Final'!$A$46:$P$2419,$J$51,FALSE)</f>
        <v>0.14599999999999999</v>
      </c>
      <c r="K65" s="322">
        <f>VLOOKUP($A65&amp;"NCP LF ONPK",'E11 - 2012 09 Final'!$A$46:$P$2419,$K$51,FALSE)</f>
        <v>0.16039999999999999</v>
      </c>
      <c r="L65" s="322">
        <f>VLOOKUP($A65&amp;"NCP LF ONPK",'E11 - 2012 09 Final'!$A$46:$P$2419,$L$51,FALSE)</f>
        <v>0.17899999999999999</v>
      </c>
      <c r="M65" s="322">
        <f>VLOOKUP($A65&amp;"NCP LF ONPK",'E11 - 2012 09 Final'!$A$46:$P$2419,$M$51,FALSE)</f>
        <v>0.25130000000000002</v>
      </c>
      <c r="N65" s="322">
        <f>VLOOKUP($A65&amp;"NCP LF ONPK",'E11 - 2012 09 Final'!$A$46:$P$2419,$N$51,FALSE)</f>
        <v>0.21229999999999999</v>
      </c>
      <c r="O65" s="117"/>
      <c r="P65" s="323"/>
    </row>
    <row r="66" spans="1:16">
      <c r="A66" t="s">
        <v>684</v>
      </c>
      <c r="B66" s="43" t="s">
        <v>48</v>
      </c>
      <c r="C66" s="322">
        <f>VLOOKUP($A66&amp;"NCP LF ONPK",'E11 - 2012 09 Final'!$A$46:$P$2419,$C$51,FALSE)</f>
        <v>0.23269999999999999</v>
      </c>
      <c r="D66" s="322">
        <f>VLOOKUP($A66&amp;"NCP LF ONPK",'E11 - 2012 09 Final'!$A$46:$P$2419,$D$51,FALSE)</f>
        <v>0.24729999999999999</v>
      </c>
      <c r="E66" s="322">
        <f>VLOOKUP($A66&amp;"NCP LF ONPK",'E11 - 2012 09 Final'!$A$46:$P$2419,$E$51,FALSE)</f>
        <v>0.27339999999999998</v>
      </c>
      <c r="F66" s="322">
        <f>VLOOKUP($A66&amp;"NCP LF ONPK",'E11 - 2012 09 Final'!$A$46:$P$2419,$F$51,FALSE)</f>
        <v>0.32500000000000001</v>
      </c>
      <c r="G66" s="322">
        <f>VLOOKUP($A66&amp;"NCP LF ONPK",'E11 - 2012 09 Final'!$A$46:$P$2419,$G$51,FALSE)</f>
        <v>0.37040000000000001</v>
      </c>
      <c r="H66" s="322">
        <f>VLOOKUP($A66&amp;"NCP LF ONPK",'E11 - 2012 09 Final'!$A$46:$P$2419,$H$51,FALSE)</f>
        <v>0.39</v>
      </c>
      <c r="I66" s="322">
        <f>VLOOKUP($A66&amp;"NCP LF ONPK",'E11 - 2012 09 Final'!$A$46:$P$2419,$I$51,FALSE)</f>
        <v>0.42099999999999999</v>
      </c>
      <c r="J66" s="322">
        <f>VLOOKUP($A66&amp;"NCP LF ONPK",'E11 - 2012 09 Final'!$A$46:$P$2419,$J$51,FALSE)</f>
        <v>0.42120000000000002</v>
      </c>
      <c r="K66" s="322">
        <f>VLOOKUP($A66&amp;"NCP LF ONPK",'E11 - 2012 09 Final'!$A$46:$P$2419,$K$51,FALSE)</f>
        <v>0.3987</v>
      </c>
      <c r="L66" s="322">
        <f>VLOOKUP($A66&amp;"NCP LF ONPK",'E11 - 2012 09 Final'!$A$46:$P$2419,$L$51,FALSE)</f>
        <v>0.3453</v>
      </c>
      <c r="M66" s="322">
        <f>VLOOKUP($A66&amp;"NCP LF ONPK",'E11 - 2012 09 Final'!$A$46:$P$2419,$M$51,FALSE)</f>
        <v>0.25240000000000001</v>
      </c>
      <c r="N66" s="322">
        <f>VLOOKUP($A66&amp;"NCP LF ONPK",'E11 - 2012 09 Final'!$A$46:$P$2419,$N$51,FALSE)</f>
        <v>0.25430000000000003</v>
      </c>
      <c r="O66" s="117"/>
      <c r="P66" s="323"/>
    </row>
    <row r="67" spans="1:16">
      <c r="A67" s="316" t="s">
        <v>35</v>
      </c>
      <c r="B67" s="43" t="s">
        <v>53</v>
      </c>
      <c r="C67" s="322">
        <f>VLOOKUP($A67&amp;"NCP LF ONPK",'E11 - 2012 09 Final'!$A$46:$P$2419,$C$51,FALSE)</f>
        <v>0.6381</v>
      </c>
      <c r="D67" s="322">
        <f>VLOOKUP($A67&amp;"NCP LF ONPK",'E11 - 2012 09 Final'!$A$46:$P$2419,$D$51,FALSE)</f>
        <v>0.58889999999999998</v>
      </c>
      <c r="E67" s="322">
        <f>VLOOKUP($A67&amp;"NCP LF ONPK",'E11 - 2012 09 Final'!$A$46:$P$2419,$E$51,FALSE)</f>
        <v>0.49719999999999998</v>
      </c>
      <c r="F67" s="322">
        <f>VLOOKUP($A67&amp;"NCP LF ONPK",'E11 - 2012 09 Final'!$A$46:$P$2419,$F$51,FALSE)</f>
        <v>0.14130000000000001</v>
      </c>
      <c r="G67" s="322">
        <f>VLOOKUP($A67&amp;"NCP LF ONPK",'E11 - 2012 09 Final'!$A$46:$P$2419,$G$51,FALSE)</f>
        <v>0.114</v>
      </c>
      <c r="H67" s="322">
        <f>VLOOKUP($A67&amp;"NCP LF ONPK",'E11 - 2012 09 Final'!$A$46:$P$2419,$H$51,FALSE)</f>
        <v>0.1002</v>
      </c>
      <c r="I67" s="322">
        <f>VLOOKUP($A67&amp;"NCP LF ONPK",'E11 - 2012 09 Final'!$A$46:$P$2419,$I$51,FALSE)</f>
        <v>0.1003</v>
      </c>
      <c r="J67" s="322">
        <f>VLOOKUP($A67&amp;"NCP LF ONPK",'E11 - 2012 09 Final'!$A$46:$P$2419,$J$51,FALSE)</f>
        <v>0.12180000000000001</v>
      </c>
      <c r="K67" s="322">
        <f>VLOOKUP($A67&amp;"NCP LF ONPK",'E11 - 2012 09 Final'!$A$46:$P$2419,$K$51,FALSE)</f>
        <v>0.1799</v>
      </c>
      <c r="L67" s="322">
        <f>VLOOKUP($A67&amp;"NCP LF ONPK",'E11 - 2012 09 Final'!$A$46:$P$2419,$L$51,FALSE)</f>
        <v>0.2369</v>
      </c>
      <c r="M67" s="322">
        <f>VLOOKUP($A67&amp;"NCP LF ONPK",'E11 - 2012 09 Final'!$A$46:$P$2419,$M$51,FALSE)</f>
        <v>0.58540000000000003</v>
      </c>
      <c r="N67" s="322">
        <f>VLOOKUP($A67&amp;"NCP LF ONPK",'E11 - 2012 09 Final'!$A$46:$P$2419,$N$51,FALSE)</f>
        <v>0.62270000000000003</v>
      </c>
      <c r="O67" s="117"/>
      <c r="P67" s="323"/>
    </row>
    <row r="68" spans="1:16">
      <c r="A68" s="316" t="s">
        <v>38</v>
      </c>
      <c r="B68" s="43" t="s">
        <v>55</v>
      </c>
      <c r="C68" s="322">
        <f>VLOOKUP($A68&amp;"NCP LF ONPK",'E11 - 2012 09 Final'!$A$46:$P$2419,$C$51,FALSE)</f>
        <v>1</v>
      </c>
      <c r="D68" s="322">
        <f>VLOOKUP($A68&amp;"NCP LF ONPK",'E11 - 2012 09 Final'!$A$46:$P$2419,$D$51,FALSE)</f>
        <v>1</v>
      </c>
      <c r="E68" s="322">
        <f>VLOOKUP($A68&amp;"NCP LF ONPK",'E11 - 2012 09 Final'!$A$46:$P$2419,$E$51,FALSE)</f>
        <v>1</v>
      </c>
      <c r="F68" s="322">
        <f>VLOOKUP($A68&amp;"NCP LF ONPK",'E11 - 2012 09 Final'!$A$46:$P$2419,$F$51,FALSE)</f>
        <v>1</v>
      </c>
      <c r="G68" s="322">
        <f>VLOOKUP($A68&amp;"NCP LF ONPK",'E11 - 2012 09 Final'!$A$46:$P$2419,$G$51,FALSE)</f>
        <v>1</v>
      </c>
      <c r="H68" s="322">
        <f>VLOOKUP($A68&amp;"NCP LF ONPK",'E11 - 2012 09 Final'!$A$46:$P$2419,$H$51,FALSE)</f>
        <v>1</v>
      </c>
      <c r="I68" s="322">
        <f>VLOOKUP($A68&amp;"NCP LF ONPK",'E11 - 2012 09 Final'!$A$46:$P$2419,$I$51,FALSE)</f>
        <v>1</v>
      </c>
      <c r="J68" s="322">
        <f>VLOOKUP($A68&amp;"NCP LF ONPK",'E11 - 2012 09 Final'!$A$46:$P$2419,$J$51,FALSE)</f>
        <v>1</v>
      </c>
      <c r="K68" s="322">
        <f>VLOOKUP($A68&amp;"NCP LF ONPK",'E11 - 2012 09 Final'!$A$46:$P$2419,$K$51,FALSE)</f>
        <v>1</v>
      </c>
      <c r="L68" s="322">
        <f>VLOOKUP($A68&amp;"NCP LF ONPK",'E11 - 2012 09 Final'!$A$46:$P$2419,$L$51,FALSE)</f>
        <v>1</v>
      </c>
      <c r="M68" s="322">
        <f>VLOOKUP($A68&amp;"NCP LF ONPK",'E11 - 2012 09 Final'!$A$46:$P$2419,$M$51,FALSE)</f>
        <v>1</v>
      </c>
      <c r="N68" s="322">
        <f>VLOOKUP($A68&amp;"NCP LF ONPK",'E11 - 2012 09 Final'!$A$46:$P$2419,$N$51,FALSE)</f>
        <v>1</v>
      </c>
      <c r="O68" s="117"/>
      <c r="P68" s="323"/>
    </row>
    <row r="69" spans="1:16">
      <c r="A69" t="s">
        <v>40</v>
      </c>
      <c r="B69" s="43" t="s">
        <v>87</v>
      </c>
      <c r="C69" s="322">
        <f>VLOOKUP($A69&amp;"NCP LF ONPK",'E11 - 2012 09 Final'!$A$46:$P$2419,$C$51,FALSE)</f>
        <v>2.7300000000000001E-2</v>
      </c>
      <c r="D69" s="322">
        <f>VLOOKUP($A69&amp;"NCP LF ONPK",'E11 - 2012 09 Final'!$A$46:$P$2419,$D$51,FALSE)</f>
        <v>0.1283</v>
      </c>
      <c r="E69" s="322">
        <f>VLOOKUP($A69&amp;"NCP LF ONPK",'E11 - 2012 09 Final'!$A$46:$P$2419,$E$51,FALSE)</f>
        <v>0.71389999999999998</v>
      </c>
      <c r="F69" s="322">
        <f>VLOOKUP($A69&amp;"NCP LF ONPK",'E11 - 2012 09 Final'!$A$46:$P$2419,$F$51,FALSE)</f>
        <v>0.62090000000000001</v>
      </c>
      <c r="G69" s="322">
        <f>VLOOKUP($A69&amp;"NCP LF ONPK",'E11 - 2012 09 Final'!$A$46:$P$2419,$G$51,FALSE)</f>
        <v>0.65110000000000001</v>
      </c>
      <c r="H69" s="322">
        <f>VLOOKUP($A69&amp;"NCP LF ONPK",'E11 - 2012 09 Final'!$A$46:$P$2419,$H$51,FALSE)</f>
        <v>0.60860000000000003</v>
      </c>
      <c r="I69" s="322">
        <f>VLOOKUP($A69&amp;"NCP LF ONPK",'E11 - 2012 09 Final'!$A$46:$P$2419,$I$51,FALSE)</f>
        <v>0.58079999999999998</v>
      </c>
      <c r="J69" s="322">
        <f>VLOOKUP($A69&amp;"NCP LF ONPK",'E11 - 2012 09 Final'!$A$46:$P$2419,$J$51,FALSE)</f>
        <v>0.5665</v>
      </c>
      <c r="K69" s="322">
        <f>VLOOKUP($A69&amp;"NCP LF ONPK",'E11 - 2012 09 Final'!$A$46:$P$2419,$K$51,FALSE)</f>
        <v>0.64119999999999999</v>
      </c>
      <c r="L69" s="322">
        <f>VLOOKUP($A69&amp;"NCP LF ONPK",'E11 - 2012 09 Final'!$A$46:$P$2419,$L$51,FALSE)</f>
        <v>0.18940000000000001</v>
      </c>
      <c r="M69" s="322">
        <f>VLOOKUP($A69&amp;"NCP LF ONPK",'E11 - 2012 09 Final'!$A$46:$P$2419,$M$51,FALSE)</f>
        <v>9.2299999999999993E-2</v>
      </c>
      <c r="N69" s="322">
        <f>VLOOKUP($A69&amp;"NCP LF ONPK",'E11 - 2012 09 Final'!$A$46:$P$2419,$N$51,FALSE)</f>
        <v>0.1734</v>
      </c>
      <c r="O69" s="117"/>
      <c r="P69" s="323"/>
    </row>
    <row r="70" spans="1:16">
      <c r="A70" t="s">
        <v>45</v>
      </c>
      <c r="B70" s="43" t="s">
        <v>88</v>
      </c>
      <c r="C70" s="322">
        <f>VLOOKUP($A70&amp;"NCP LF ONPK",'E11 - 2012 09 Final'!$A$46:$P$2419,$C$51,FALSE)</f>
        <v>0.19139999999999999</v>
      </c>
      <c r="D70" s="322">
        <f>VLOOKUP($A70&amp;"NCP LF ONPK",'E11 - 2012 09 Final'!$A$46:$P$2419,$D$51,FALSE)</f>
        <v>0.22009999999999999</v>
      </c>
      <c r="E70" s="322">
        <f>VLOOKUP($A70&amp;"NCP LF ONPK",'E11 - 2012 09 Final'!$A$46:$P$2419,$E$51,FALSE)</f>
        <v>0.1118</v>
      </c>
      <c r="F70" s="322">
        <f>VLOOKUP($A70&amp;"NCP LF ONPK",'E11 - 2012 09 Final'!$A$46:$P$2419,$F$51,FALSE)</f>
        <v>0.157</v>
      </c>
      <c r="G70" s="322">
        <f>VLOOKUP($A70&amp;"NCP LF ONPK",'E11 - 2012 09 Final'!$A$46:$P$2419,$G$51,FALSE)</f>
        <v>0.18590000000000001</v>
      </c>
      <c r="H70" s="322">
        <f>VLOOKUP($A70&amp;"NCP LF ONPK",'E11 - 2012 09 Final'!$A$46:$P$2419,$H$51,FALSE)</f>
        <v>8.9499999999999996E-2</v>
      </c>
      <c r="I70" s="322">
        <f>VLOOKUP($A70&amp;"NCP LF ONPK",'E11 - 2012 09 Final'!$A$46:$P$2419,$I$51,FALSE)</f>
        <v>0.15190000000000001</v>
      </c>
      <c r="J70" s="322">
        <f>VLOOKUP($A70&amp;"NCP LF ONPK",'E11 - 2012 09 Final'!$A$46:$P$2419,$J$51,FALSE)</f>
        <v>0.11550000000000001</v>
      </c>
      <c r="K70" s="322">
        <f>VLOOKUP($A70&amp;"NCP LF ONPK",'E11 - 2012 09 Final'!$A$46:$P$2419,$K$51,FALSE)</f>
        <v>0.26950000000000002</v>
      </c>
      <c r="L70" s="322">
        <f>VLOOKUP($A70&amp;"NCP LF ONPK",'E11 - 2012 09 Final'!$A$46:$P$2419,$L$51,FALSE)</f>
        <v>0.1918</v>
      </c>
      <c r="M70" s="322">
        <f>VLOOKUP($A70&amp;"NCP LF ONPK",'E11 - 2012 09 Final'!$A$46:$P$2419,$M$51,FALSE)</f>
        <v>0.2349</v>
      </c>
      <c r="N70" s="322">
        <f>VLOOKUP($A70&amp;"NCP LF ONPK",'E11 - 2012 09 Final'!$A$46:$P$2419,$N$51,FALSE)</f>
        <v>0.1641</v>
      </c>
      <c r="O70" s="117"/>
      <c r="P70" s="323"/>
    </row>
    <row r="71" spans="1:16">
      <c r="C71" s="48"/>
      <c r="D71" s="48"/>
      <c r="E71" s="48"/>
      <c r="F71" s="48"/>
      <c r="G71" s="48"/>
      <c r="H71" s="48"/>
      <c r="I71" s="48"/>
      <c r="J71" s="48"/>
      <c r="K71" s="48"/>
      <c r="L71" s="48"/>
      <c r="M71" s="48"/>
      <c r="N71" s="48"/>
      <c r="O71" s="324"/>
      <c r="P71" s="325"/>
    </row>
    <row r="72" spans="1:16">
      <c r="C72" s="48"/>
      <c r="D72" s="48"/>
      <c r="E72" s="48"/>
      <c r="F72" s="48"/>
      <c r="G72" s="48"/>
      <c r="H72" s="48"/>
      <c r="I72" s="48"/>
      <c r="J72" s="48"/>
      <c r="K72" s="48"/>
      <c r="L72" s="48"/>
      <c r="M72" s="48"/>
      <c r="N72" s="48"/>
      <c r="O72" s="324"/>
      <c r="P72" s="325"/>
    </row>
    <row r="73" spans="1:16">
      <c r="B73" s="42" t="s">
        <v>86</v>
      </c>
      <c r="C73" s="10"/>
      <c r="D73" s="10"/>
      <c r="E73" s="10"/>
      <c r="F73" s="10"/>
      <c r="G73" s="10"/>
      <c r="H73" s="10"/>
      <c r="I73" s="10"/>
      <c r="J73" s="10"/>
      <c r="K73" s="10"/>
      <c r="L73" s="10"/>
      <c r="M73" s="10"/>
      <c r="N73" s="10"/>
      <c r="O73" s="110"/>
      <c r="P73" s="110"/>
    </row>
    <row r="74" spans="1:16">
      <c r="A74" t="s">
        <v>600</v>
      </c>
      <c r="B74" s="43" t="s">
        <v>600</v>
      </c>
      <c r="C74" s="322">
        <f>VLOOKUP($A74&amp;"NCP LF ONPK",'E11 - 2012 09 Final'!$A$46:$P$2419,$C$51,FALSE)</f>
        <v>0</v>
      </c>
      <c r="D74" s="322">
        <f>VLOOKUP($A74&amp;"NCP LF ONPK",'E11 - 2012 09 Final'!$A$46:$P$2419,$D$51,FALSE)</f>
        <v>0</v>
      </c>
      <c r="E74" s="322">
        <f>VLOOKUP($A74&amp;"NCP LF ONPK",'E11 - 2012 09 Final'!$A$46:$P$2419,$E$51,FALSE)</f>
        <v>0</v>
      </c>
      <c r="F74" s="322">
        <f>VLOOKUP($A74&amp;"NCP LF ONPK",'E11 - 2012 09 Final'!$A$46:$P$2419,$F$51,FALSE)</f>
        <v>0</v>
      </c>
      <c r="G74" s="322">
        <f>VLOOKUP($A74&amp;"NCP LF ONPK",'E11 - 2012 09 Final'!$A$46:$P$2419,$G$51,FALSE)</f>
        <v>0.751</v>
      </c>
      <c r="H74" s="322">
        <f>VLOOKUP($A74&amp;"NCP LF ONPK",'E11 - 2012 09 Final'!$A$46:$P$2419,$H$51,FALSE)</f>
        <v>0.81679999999999997</v>
      </c>
      <c r="I74" s="322">
        <f>VLOOKUP($A74&amp;"NCP LF ONPK",'E11 - 2012 09 Final'!$A$46:$P$2419,$I$51,FALSE)</f>
        <v>0.8105</v>
      </c>
      <c r="J74" s="322">
        <f>VLOOKUP($A74&amp;"NCP LF ONPK",'E11 - 2012 09 Final'!$A$46:$P$2419,$J$51,FALSE)</f>
        <v>0.77239999999999998</v>
      </c>
      <c r="K74" s="322">
        <f>VLOOKUP($A74&amp;"NCP LF ONPK",'E11 - 2012 09 Final'!$A$46:$P$2419,$K$51,FALSE)</f>
        <v>0.80159999999999998</v>
      </c>
      <c r="L74" s="322">
        <f>VLOOKUP($A74&amp;"NCP LF ONPK",'E11 - 2012 09 Final'!$A$46:$P$2419,$L$51,FALSE)</f>
        <v>0.77929999999999999</v>
      </c>
      <c r="M74" s="322">
        <f>VLOOKUP($A74&amp;"NCP LF ONPK",'E11 - 2012 09 Final'!$A$46:$P$2419,$M$51,FALSE)</f>
        <v>0.69589999999999996</v>
      </c>
      <c r="N74" s="322">
        <f>VLOOKUP($A74&amp;"NCP LF ONPK",'E11 - 2012 09 Final'!$A$46:$P$2419,$N$51,FALSE)</f>
        <v>0.7157</v>
      </c>
      <c r="O74" s="117"/>
      <c r="P74" s="323"/>
    </row>
    <row r="75" spans="1:16">
      <c r="A75" t="s">
        <v>245</v>
      </c>
      <c r="B75" s="43" t="s">
        <v>980</v>
      </c>
      <c r="C75" s="322">
        <f>VLOOKUP($A75&amp;"NCP LF ONPK",'E11 - 2012 09 Final'!$A$46:$P$2419,$C$51,FALSE)</f>
        <v>0.72389999999999999</v>
      </c>
      <c r="D75" s="322">
        <f>VLOOKUP($A75&amp;"NCP LF ONPK",'E11 - 2012 09 Final'!$A$46:$P$2419,$D$51,FALSE)</f>
        <v>0.73609999999999998</v>
      </c>
      <c r="E75" s="322">
        <f>VLOOKUP($A75&amp;"NCP LF ONPK",'E11 - 2012 09 Final'!$A$46:$P$2419,$E$51,FALSE)</f>
        <v>0.78349999999999997</v>
      </c>
      <c r="F75" s="322">
        <f>VLOOKUP($A75&amp;"NCP LF ONPK",'E11 - 2012 09 Final'!$A$46:$P$2419,$F$51,FALSE)</f>
        <v>0.76600000000000001</v>
      </c>
      <c r="G75" s="322">
        <f>VLOOKUP($A75&amp;"NCP LF ONPK",'E11 - 2012 09 Final'!$A$46:$P$2419,$G$51,FALSE)</f>
        <v>0.8085</v>
      </c>
      <c r="H75" s="322">
        <f>VLOOKUP($A75&amp;"NCP LF ONPK",'E11 - 2012 09 Final'!$A$46:$P$2419,$H$51,FALSE)</f>
        <v>0.82889999999999997</v>
      </c>
      <c r="I75" s="322">
        <f>VLOOKUP($A75&amp;"NCP LF ONPK",'E11 - 2012 09 Final'!$A$46:$P$2419,$I$51,FALSE)</f>
        <v>0.8367</v>
      </c>
      <c r="J75" s="322">
        <f>VLOOKUP($A75&amp;"NCP LF ONPK",'E11 - 2012 09 Final'!$A$46:$P$2419,$J$51,FALSE)</f>
        <v>0.87639999999999996</v>
      </c>
      <c r="K75" s="322">
        <f>VLOOKUP($A75&amp;"NCP LF ONPK",'E11 - 2012 09 Final'!$A$46:$P$2419,$K$51,FALSE)</f>
        <v>0.86429999999999996</v>
      </c>
      <c r="L75" s="322">
        <f>VLOOKUP($A75&amp;"NCP LF ONPK",'E11 - 2012 09 Final'!$A$46:$P$2419,$L$51,FALSE)</f>
        <v>0.78979999999999995</v>
      </c>
      <c r="M75" s="322">
        <f>VLOOKUP($A75&amp;"NCP LF ONPK",'E11 - 2012 09 Final'!$A$46:$P$2419,$M$51,FALSE)</f>
        <v>0.78749999999999998</v>
      </c>
      <c r="N75" s="322">
        <f>VLOOKUP($A75&amp;"NCP LF ONPK",'E11 - 2012 09 Final'!$A$46:$P$2419,$N$51,FALSE)</f>
        <v>0.71619999999999995</v>
      </c>
      <c r="O75" s="117"/>
      <c r="P75" s="323"/>
    </row>
    <row r="76" spans="1:16">
      <c r="A76" t="s">
        <v>242</v>
      </c>
      <c r="B76" s="43" t="s">
        <v>488</v>
      </c>
      <c r="C76" s="322">
        <f>VLOOKUP($A76&amp;"NCP LF ONPK",'E11 - 2012 09 Final'!$A$46:$P$2419,$C$51,FALSE)</f>
        <v>0.63690000000000002</v>
      </c>
      <c r="D76" s="322">
        <f>VLOOKUP($A76&amp;"NCP LF ONPK",'E11 - 2012 09 Final'!$A$46:$P$2419,$D$51,FALSE)</f>
        <v>0.5595</v>
      </c>
      <c r="E76" s="322">
        <f>VLOOKUP($A76&amp;"NCP LF ONPK",'E11 - 2012 09 Final'!$A$46:$P$2419,$E$51,FALSE)</f>
        <v>0.55679999999999996</v>
      </c>
      <c r="F76" s="322">
        <f>VLOOKUP($A76&amp;"NCP LF ONPK",'E11 - 2012 09 Final'!$A$46:$P$2419,$F$51,FALSE)</f>
        <v>1</v>
      </c>
      <c r="G76" s="322">
        <f>VLOOKUP($A76&amp;"NCP LF ONPK",'E11 - 2012 09 Final'!$A$46:$P$2419,$G$51,FALSE)</f>
        <v>1</v>
      </c>
      <c r="H76" s="322">
        <f>VLOOKUP($A76&amp;"NCP LF ONPK",'E11 - 2012 09 Final'!$A$46:$P$2419,$H$51,FALSE)</f>
        <v>1</v>
      </c>
      <c r="I76" s="322">
        <f>VLOOKUP($A76&amp;"NCP LF ONPK",'E11 - 2012 09 Final'!$A$46:$P$2419,$I$51,FALSE)</f>
        <v>1</v>
      </c>
      <c r="J76" s="322">
        <f>VLOOKUP($A76&amp;"NCP LF ONPK",'E11 - 2012 09 Final'!$A$46:$P$2419,$J$51,FALSE)</f>
        <v>1</v>
      </c>
      <c r="K76" s="322">
        <f>VLOOKUP($A76&amp;"NCP LF ONPK",'E11 - 2012 09 Final'!$A$46:$P$2419,$K$51,FALSE)</f>
        <v>1</v>
      </c>
      <c r="L76" s="322">
        <f>VLOOKUP($A76&amp;"NCP LF ONPK",'E11 - 2012 09 Final'!$A$46:$P$2419,$L$51,FALSE)</f>
        <v>0.9758</v>
      </c>
      <c r="M76" s="322">
        <f>VLOOKUP($A76&amp;"NCP LF ONPK",'E11 - 2012 09 Final'!$A$46:$P$2419,$M$51,FALSE)</f>
        <v>0.5595</v>
      </c>
      <c r="N76" s="322">
        <f>VLOOKUP($A76&amp;"NCP LF ONPK",'E11 - 2012 09 Final'!$A$46:$P$2419,$N$51,FALSE)</f>
        <v>0.52500000000000002</v>
      </c>
      <c r="O76" s="117"/>
      <c r="P76" s="323"/>
    </row>
    <row r="77" spans="1:16">
      <c r="A77" t="s">
        <v>658</v>
      </c>
      <c r="B77" s="43" t="s">
        <v>981</v>
      </c>
      <c r="C77" s="322">
        <f>VLOOKUP($A77&amp;"NCP LF ONPK",'E11 - 2012 09 Final'!$A$46:$P$2419,$C$51,FALSE)</f>
        <v>0.60329999999999995</v>
      </c>
      <c r="D77" s="322">
        <f>VLOOKUP($A77&amp;"NCP LF ONPK",'E11 - 2012 09 Final'!$A$46:$P$2419,$D$51,FALSE)</f>
        <v>0.65380000000000005</v>
      </c>
      <c r="E77" s="322">
        <f>VLOOKUP($A77&amp;"NCP LF ONPK",'E11 - 2012 09 Final'!$A$46:$P$2419,$E$51,FALSE)</f>
        <v>0.75539999999999996</v>
      </c>
      <c r="F77" s="322">
        <f>VLOOKUP($A77&amp;"NCP LF ONPK",'E11 - 2012 09 Final'!$A$46:$P$2419,$F$51,FALSE)</f>
        <v>0.81779999999999997</v>
      </c>
      <c r="G77" s="322">
        <f>VLOOKUP($A77&amp;"NCP LF ONPK",'E11 - 2012 09 Final'!$A$46:$P$2419,$G$51,FALSE)</f>
        <v>0.85750000000000004</v>
      </c>
      <c r="H77" s="322">
        <f>VLOOKUP($A77&amp;"NCP LF ONPK",'E11 - 2012 09 Final'!$A$46:$P$2419,$H$51,FALSE)</f>
        <v>0.83889999999999998</v>
      </c>
      <c r="I77" s="322">
        <f>VLOOKUP($A77&amp;"NCP LF ONPK",'E11 - 2012 09 Final'!$A$46:$P$2419,$I$51,FALSE)</f>
        <v>0.84340000000000004</v>
      </c>
      <c r="J77" s="322">
        <f>VLOOKUP($A77&amp;"NCP LF ONPK",'E11 - 2012 09 Final'!$A$46:$P$2419,$J$51,FALSE)</f>
        <v>0.84570000000000001</v>
      </c>
      <c r="K77" s="322">
        <f>VLOOKUP($A77&amp;"NCP LF ONPK",'E11 - 2012 09 Final'!$A$46:$P$2419,$K$51,FALSE)</f>
        <v>0.86050000000000004</v>
      </c>
      <c r="L77" s="322">
        <f>VLOOKUP($A77&amp;"NCP LF ONPK",'E11 - 2012 09 Final'!$A$46:$P$2419,$L$51,FALSE)</f>
        <v>0.78490000000000004</v>
      </c>
      <c r="M77" s="322">
        <f>VLOOKUP($A77&amp;"NCP LF ONPK",'E11 - 2012 09 Final'!$A$46:$P$2419,$M$51,FALSE)</f>
        <v>0.78600000000000003</v>
      </c>
      <c r="N77" s="322">
        <f>VLOOKUP($A77&amp;"NCP LF ONPK",'E11 - 2012 09 Final'!$A$46:$P$2419,$N$51,FALSE)</f>
        <v>0.72619999999999996</v>
      </c>
      <c r="O77" s="117"/>
      <c r="P77" s="323"/>
    </row>
    <row r="78" spans="1:16">
      <c r="A78" t="s">
        <v>7</v>
      </c>
      <c r="B78" s="43" t="s">
        <v>984</v>
      </c>
      <c r="C78" s="322">
        <f>VLOOKUP($A78&amp;"NCP LF ONPK",'E11 - 2012 09 Final'!$A$46:$P$2419,$C$51,FALSE)</f>
        <v>0.73519999999999996</v>
      </c>
      <c r="D78" s="322">
        <f>VLOOKUP($A78&amp;"NCP LF ONPK",'E11 - 2012 09 Final'!$A$46:$P$2419,$D$51,FALSE)</f>
        <v>0.52869999999999995</v>
      </c>
      <c r="E78" s="322">
        <f>VLOOKUP($A78&amp;"NCP LF ONPK",'E11 - 2012 09 Final'!$A$46:$P$2419,$E$51,FALSE)</f>
        <v>0.78939999999999999</v>
      </c>
      <c r="F78" s="322">
        <f>VLOOKUP($A78&amp;"NCP LF ONPK",'E11 - 2012 09 Final'!$A$46:$P$2419,$F$51,FALSE)</f>
        <v>0.69630000000000003</v>
      </c>
      <c r="G78" s="322">
        <f>VLOOKUP($A78&amp;"NCP LF ONPK",'E11 - 2012 09 Final'!$A$46:$P$2419,$G$51,FALSE)</f>
        <v>0.70889999999999997</v>
      </c>
      <c r="H78" s="322">
        <f>VLOOKUP($A78&amp;"NCP LF ONPK",'E11 - 2012 09 Final'!$A$46:$P$2419,$H$51,FALSE)</f>
        <v>0.78310000000000002</v>
      </c>
      <c r="I78" s="322">
        <f>VLOOKUP($A78&amp;"NCP LF ONPK",'E11 - 2012 09 Final'!$A$46:$P$2419,$I$51,FALSE)</f>
        <v>0.71140000000000003</v>
      </c>
      <c r="J78" s="322">
        <f>VLOOKUP($A78&amp;"NCP LF ONPK",'E11 - 2012 09 Final'!$A$46:$P$2419,$J$51,FALSE)</f>
        <v>0.67610000000000003</v>
      </c>
      <c r="K78" s="322">
        <f>VLOOKUP($A78&amp;"NCP LF ONPK",'E11 - 2012 09 Final'!$A$46:$P$2419,$K$51,FALSE)</f>
        <v>0.70120000000000005</v>
      </c>
      <c r="L78" s="322">
        <f>VLOOKUP($A78&amp;"NCP LF ONPK",'E11 - 2012 09 Final'!$A$46:$P$2419,$L$51,FALSE)</f>
        <v>0.68130000000000002</v>
      </c>
      <c r="M78" s="322">
        <f>VLOOKUP($A78&amp;"NCP LF ONPK",'E11 - 2012 09 Final'!$A$46:$P$2419,$M$51,FALSE)</f>
        <v>0.68759999999999999</v>
      </c>
      <c r="N78" s="322">
        <f>VLOOKUP($A78&amp;"NCP LF ONPK",'E11 - 2012 09 Final'!$A$46:$P$2419,$N$51,FALSE)</f>
        <v>0.83520000000000005</v>
      </c>
      <c r="O78" s="117"/>
      <c r="P78" s="323"/>
    </row>
    <row r="79" spans="1:16">
      <c r="A79" t="s">
        <v>721</v>
      </c>
      <c r="B79" s="43" t="s">
        <v>721</v>
      </c>
      <c r="C79" s="322">
        <f>VLOOKUP($A79&amp;"NCP LF ONPK",'E11 - 2012 09 Final'!$A$46:$P$2419,$C$51,FALSE)</f>
        <v>0.55759999999999998</v>
      </c>
      <c r="D79" s="322">
        <f>VLOOKUP($A79&amp;"NCP LF ONPK",'E11 - 2012 09 Final'!$A$46:$P$2419,$D$51,FALSE)</f>
        <v>0.58860000000000001</v>
      </c>
      <c r="E79" s="322">
        <f>VLOOKUP($A79&amp;"NCP LF ONPK",'E11 - 2012 09 Final'!$A$46:$P$2419,$E$51,FALSE)</f>
        <v>0.75900000000000001</v>
      </c>
      <c r="F79" s="322">
        <f>VLOOKUP($A79&amp;"NCP LF ONPK",'E11 - 2012 09 Final'!$A$46:$P$2419,$F$51,FALSE)</f>
        <v>0.77880000000000005</v>
      </c>
      <c r="G79" s="322">
        <f>VLOOKUP($A79&amp;"NCP LF ONPK",'E11 - 2012 09 Final'!$A$46:$P$2419,$G$51,FALSE)</f>
        <v>0.82099999999999995</v>
      </c>
      <c r="H79" s="322">
        <f>VLOOKUP($A79&amp;"NCP LF ONPK",'E11 - 2012 09 Final'!$A$46:$P$2419,$H$51,FALSE)</f>
        <v>0.77159999999999995</v>
      </c>
      <c r="I79" s="322">
        <f>VLOOKUP($A79&amp;"NCP LF ONPK",'E11 - 2012 09 Final'!$A$46:$P$2419,$I$51,FALSE)</f>
        <v>0.79800000000000004</v>
      </c>
      <c r="J79" s="322">
        <f>VLOOKUP($A79&amp;"NCP LF ONPK",'E11 - 2012 09 Final'!$A$46:$P$2419,$J$51,FALSE)</f>
        <v>0.82509999999999994</v>
      </c>
      <c r="K79" s="322">
        <f>VLOOKUP($A79&amp;"NCP LF ONPK",'E11 - 2012 09 Final'!$A$46:$P$2419,$K$51,FALSE)</f>
        <v>0.78690000000000004</v>
      </c>
      <c r="L79" s="322">
        <f>VLOOKUP($A79&amp;"NCP LF ONPK",'E11 - 2012 09 Final'!$A$46:$P$2419,$L$51,FALSE)</f>
        <v>0.76139999999999997</v>
      </c>
      <c r="M79" s="322">
        <f>VLOOKUP($A79&amp;"NCP LF ONPK",'E11 - 2012 09 Final'!$A$46:$P$2419,$M$51,FALSE)</f>
        <v>0.80359999999999998</v>
      </c>
      <c r="N79" s="322">
        <f>VLOOKUP($A79&amp;"NCP LF ONPK",'E11 - 2012 09 Final'!$A$46:$P$2419,$N$51,FALSE)</f>
        <v>0.74450000000000005</v>
      </c>
      <c r="O79" s="117"/>
      <c r="P79" s="323"/>
    </row>
    <row r="88" spans="1:16" ht="21">
      <c r="B88" s="475" t="s">
        <v>150</v>
      </c>
      <c r="C88" s="475"/>
      <c r="D88" s="475"/>
      <c r="E88" s="475"/>
      <c r="F88" s="475"/>
      <c r="G88" s="475"/>
      <c r="H88" s="475"/>
      <c r="I88" s="475"/>
      <c r="J88" s="475"/>
      <c r="K88" s="475"/>
      <c r="L88" s="475"/>
      <c r="M88" s="475"/>
      <c r="N88" s="475"/>
      <c r="O88" s="475"/>
      <c r="P88" s="475"/>
    </row>
    <row r="89" spans="1:16" ht="17.399999999999999">
      <c r="B89" s="474" t="str">
        <f>+MANUAL!$B$6 &amp;" as Calculated by LodeStar Except as Noted"</f>
        <v>2013 as Calculated by LodeStar Except as Noted</v>
      </c>
      <c r="C89" s="474"/>
      <c r="D89" s="474"/>
      <c r="E89" s="474"/>
      <c r="F89" s="474"/>
      <c r="G89" s="474"/>
      <c r="H89" s="474"/>
      <c r="I89" s="474"/>
      <c r="J89" s="474"/>
      <c r="K89" s="474"/>
      <c r="L89" s="474"/>
      <c r="M89" s="474"/>
      <c r="N89" s="474"/>
      <c r="O89" s="474"/>
      <c r="P89" s="474"/>
    </row>
    <row r="90" spans="1:16" ht="13.8" thickBot="1">
      <c r="B90" s="383"/>
      <c r="C90" s="383"/>
      <c r="D90" s="383"/>
      <c r="E90" s="383"/>
      <c r="F90" s="383"/>
      <c r="G90" s="383"/>
      <c r="H90" s="383"/>
      <c r="I90" s="383"/>
      <c r="J90" s="383"/>
      <c r="K90" s="383"/>
      <c r="L90" s="383"/>
      <c r="M90" s="383"/>
      <c r="N90" s="383"/>
      <c r="O90" s="383"/>
      <c r="P90" s="383"/>
    </row>
    <row r="91" spans="1:16">
      <c r="C91" s="14"/>
      <c r="D91" s="15"/>
      <c r="E91" s="16"/>
      <c r="F91" s="17"/>
      <c r="G91" s="18"/>
      <c r="H91" s="19"/>
      <c r="I91" s="20"/>
      <c r="J91" s="21"/>
      <c r="K91" s="22"/>
      <c r="L91" s="23"/>
      <c r="M91" s="24"/>
      <c r="N91" s="326"/>
      <c r="O91" s="110"/>
      <c r="P91" s="314"/>
    </row>
    <row r="92" spans="1:16" ht="13.8" thickBot="1">
      <c r="C92" s="28" t="s">
        <v>70</v>
      </c>
      <c r="D92" s="29" t="s">
        <v>71</v>
      </c>
      <c r="E92" s="30" t="s">
        <v>72</v>
      </c>
      <c r="F92" s="31" t="s">
        <v>73</v>
      </c>
      <c r="G92" s="32" t="s">
        <v>74</v>
      </c>
      <c r="H92" s="33" t="s">
        <v>75</v>
      </c>
      <c r="I92" s="34" t="s">
        <v>76</v>
      </c>
      <c r="J92" s="35" t="s">
        <v>77</v>
      </c>
      <c r="K92" s="36" t="s">
        <v>78</v>
      </c>
      <c r="L92" s="37" t="s">
        <v>79</v>
      </c>
      <c r="M92" s="38" t="s">
        <v>80</v>
      </c>
      <c r="N92" s="327" t="s">
        <v>81</v>
      </c>
      <c r="O92" s="314"/>
      <c r="P92" s="314"/>
    </row>
    <row r="93" spans="1:16" hidden="1">
      <c r="C93">
        <v>4</v>
      </c>
      <c r="D93">
        <f>C93+1</f>
        <v>5</v>
      </c>
      <c r="E93">
        <f t="shared" ref="E93:N93" si="10">D93+1</f>
        <v>6</v>
      </c>
      <c r="F93">
        <f t="shared" si="10"/>
        <v>7</v>
      </c>
      <c r="G93">
        <f t="shared" si="10"/>
        <v>8</v>
      </c>
      <c r="H93">
        <f t="shared" si="10"/>
        <v>9</v>
      </c>
      <c r="I93">
        <f t="shared" si="10"/>
        <v>10</v>
      </c>
      <c r="J93">
        <f t="shared" si="10"/>
        <v>11</v>
      </c>
      <c r="K93">
        <f t="shared" si="10"/>
        <v>12</v>
      </c>
      <c r="L93">
        <f t="shared" si="10"/>
        <v>13</v>
      </c>
      <c r="M93">
        <f t="shared" si="10"/>
        <v>14</v>
      </c>
      <c r="N93">
        <f t="shared" si="10"/>
        <v>15</v>
      </c>
      <c r="O93" s="110"/>
      <c r="P93" s="110"/>
    </row>
    <row r="94" spans="1:16">
      <c r="O94" s="110"/>
      <c r="P94" s="110"/>
    </row>
    <row r="95" spans="1:16">
      <c r="B95" s="42" t="s">
        <v>83</v>
      </c>
      <c r="C95" s="5"/>
      <c r="D95" s="5"/>
      <c r="E95" s="5"/>
      <c r="F95" s="5"/>
      <c r="G95" s="5"/>
      <c r="H95" s="5"/>
      <c r="I95" s="5"/>
      <c r="J95" s="5"/>
      <c r="K95" s="5"/>
      <c r="L95" s="5"/>
      <c r="M95" s="5"/>
      <c r="N95" s="5"/>
      <c r="O95" s="117"/>
      <c r="P95" s="117"/>
    </row>
    <row r="96" spans="1:16">
      <c r="A96" t="s">
        <v>122</v>
      </c>
      <c r="B96" s="43" t="s">
        <v>84</v>
      </c>
      <c r="C96" s="322">
        <f>VLOOKUP($A96&amp;"NCP LF ONPK",'E11 - 2013 09 Final'!$A$46:$P$1775,$C$93,FALSE)</f>
        <v>0.77749999999999997</v>
      </c>
      <c r="D96" s="322">
        <f>VLOOKUP($A96&amp;"NCP LF ONPK",'E11 - 2013 09 Final'!$A$46:$P$1775,$D$93,FALSE)</f>
        <v>0.76780000000000004</v>
      </c>
      <c r="E96" s="322">
        <f>VLOOKUP($A96&amp;"NCP LF ONPK",'E11 - 2013 09 Final'!$A$46:$P$1775,$E$93,FALSE)</f>
        <v>0.76300000000000001</v>
      </c>
      <c r="F96" s="322">
        <f>VLOOKUP($A96&amp;"NCP LF ONPK",'E11 - 2013 09 Final'!$A$46:$P$1775,$F$93,FALSE)</f>
        <v>0.78669999999999995</v>
      </c>
      <c r="G96" s="322">
        <f>VLOOKUP($A96&amp;"NCP LF ONPK",'E11 - 2013 09 Final'!$A$46:$P$1775,$G$93,FALSE)</f>
        <v>0.78639999999999999</v>
      </c>
      <c r="H96" s="322">
        <f>VLOOKUP($A96&amp;"NCP LF ONPK",'E11 - 2013 09 Final'!$A$46:$P$1775,$H$93,FALSE)</f>
        <v>0.8054</v>
      </c>
      <c r="I96" s="322">
        <f>VLOOKUP($A96&amp;"NCP LF ONPK",'E11 - 2013 09 Final'!$A$46:$P$1775,$I$93,FALSE)</f>
        <v>0.78249999999999997</v>
      </c>
      <c r="J96" s="322">
        <f>VLOOKUP($A96&amp;"NCP LF ONPK",'E11 - 2013 09 Final'!$A$46:$P$1775,$J$93,FALSE)</f>
        <v>0.8054</v>
      </c>
      <c r="K96" s="322">
        <f>VLOOKUP($A96&amp;"NCP LF ONPK",'E11 - 2013 09 Final'!$A$46:$P$1775,$K$93,FALSE)</f>
        <v>0.80500000000000005</v>
      </c>
      <c r="L96" s="322">
        <f>VLOOKUP($A96&amp;"NCP LF ONPK",'E11 - 2013 09 Final'!$A$46:$P$1775,$L$93,FALSE)</f>
        <v>0.79200000000000004</v>
      </c>
      <c r="M96" s="322">
        <f>VLOOKUP($A96&amp;"NCP LF ONPK",'E11 - 2013 09 Final'!$A$46:$P$1775,$M$93,FALSE)</f>
        <v>0.76500000000000001</v>
      </c>
      <c r="N96" s="322">
        <f>VLOOKUP($A96&amp;"NCP LF ONPK",'E11 - 2013 09 Final'!$A$46:$P$1775,$N$93,FALSE)</f>
        <v>0.76149999999999995</v>
      </c>
      <c r="O96" s="117"/>
      <c r="P96" s="323"/>
    </row>
    <row r="97" spans="1:16">
      <c r="A97" t="s">
        <v>177</v>
      </c>
      <c r="B97" s="43" t="s">
        <v>85</v>
      </c>
      <c r="C97" s="322">
        <f>VLOOKUP($A97&amp;"NCP LF ONPK",'E11 - 2013 09 Final'!$A$46:$P$1775,$C$93,FALSE)</f>
        <v>0.75060000000000004</v>
      </c>
      <c r="D97" s="322">
        <f>VLOOKUP($A97&amp;"NCP LF ONPK",'E11 - 2013 09 Final'!$A$46:$P$1775,$D$93,FALSE)</f>
        <v>0.73780000000000001</v>
      </c>
      <c r="E97" s="322">
        <f>VLOOKUP($A97&amp;"NCP LF ONPK",'E11 - 2013 09 Final'!$A$46:$P$1775,$E$93,FALSE)</f>
        <v>0.73209999999999997</v>
      </c>
      <c r="F97" s="322">
        <f>VLOOKUP($A97&amp;"NCP LF ONPK",'E11 - 2013 09 Final'!$A$46:$P$1775,$F$93,FALSE)</f>
        <v>0.77829999999999999</v>
      </c>
      <c r="G97" s="322">
        <f>VLOOKUP($A97&amp;"NCP LF ONPK",'E11 - 2013 09 Final'!$A$46:$P$1775,$G$93,FALSE)</f>
        <v>0.78</v>
      </c>
      <c r="H97" s="322">
        <f>VLOOKUP($A97&amp;"NCP LF ONPK",'E11 - 2013 09 Final'!$A$46:$P$1775,$H$93,FALSE)</f>
        <v>0.79110000000000003</v>
      </c>
      <c r="I97" s="322">
        <f>VLOOKUP($A97&amp;"NCP LF ONPK",'E11 - 2013 09 Final'!$A$46:$P$1775,$I$93,FALSE)</f>
        <v>0.79339999999999999</v>
      </c>
      <c r="J97" s="322">
        <f>VLOOKUP($A97&amp;"NCP LF ONPK",'E11 - 2013 09 Final'!$A$46:$P$1775,$J$93,FALSE)</f>
        <v>0.77839999999999998</v>
      </c>
      <c r="K97" s="322">
        <f>VLOOKUP($A97&amp;"NCP LF ONPK",'E11 - 2013 09 Final'!$A$46:$P$1775,$K$93,FALSE)</f>
        <v>0.7994</v>
      </c>
      <c r="L97" s="322">
        <f>VLOOKUP($A97&amp;"NCP LF ONPK",'E11 - 2013 09 Final'!$A$46:$P$1775,$L$93,FALSE)</f>
        <v>0.79500000000000004</v>
      </c>
      <c r="M97" s="322">
        <f>VLOOKUP($A97&amp;"NCP LF ONPK",'E11 - 2013 09 Final'!$A$46:$P$1775,$M$93,FALSE)</f>
        <v>0.76349999999999996</v>
      </c>
      <c r="N97" s="322">
        <f>VLOOKUP($A97&amp;"NCP LF ONPK",'E11 - 2013 09 Final'!$A$46:$P$1775,$N$93,FALSE)</f>
        <v>0.7671</v>
      </c>
      <c r="O97" s="117"/>
      <c r="P97" s="323"/>
    </row>
    <row r="98" spans="1:16">
      <c r="A98" t="s">
        <v>185</v>
      </c>
      <c r="B98" s="43" t="s">
        <v>50</v>
      </c>
      <c r="C98" s="322">
        <f>VLOOKUP($A98&amp;"NCP LF ONPK",'E11 - 2013 09 Final'!$A$46:$P$1775,$C$93,FALSE)</f>
        <v>0.77310000000000001</v>
      </c>
      <c r="D98" s="322">
        <f>VLOOKUP($A98&amp;"NCP LF ONPK",'E11 - 2013 09 Final'!$A$46:$P$1775,$D$93,FALSE)</f>
        <v>0.76080000000000003</v>
      </c>
      <c r="E98" s="322">
        <f>VLOOKUP($A98&amp;"NCP LF ONPK",'E11 - 2013 09 Final'!$A$46:$P$1775,$E$93,FALSE)</f>
        <v>0.7661</v>
      </c>
      <c r="F98" s="322">
        <f>VLOOKUP($A98&amp;"NCP LF ONPK",'E11 - 2013 09 Final'!$A$46:$P$1775,$F$93,FALSE)</f>
        <v>0.79279999999999995</v>
      </c>
      <c r="G98" s="322">
        <f>VLOOKUP($A98&amp;"NCP LF ONPK",'E11 - 2013 09 Final'!$A$46:$P$1775,$G$93,FALSE)</f>
        <v>0.78220000000000001</v>
      </c>
      <c r="H98" s="322">
        <f>VLOOKUP($A98&amp;"NCP LF ONPK",'E11 - 2013 09 Final'!$A$46:$P$1775,$H$93,FALSE)</f>
        <v>0.76870000000000005</v>
      </c>
      <c r="I98" s="322">
        <f>VLOOKUP($A98&amp;"NCP LF ONPK",'E11 - 2013 09 Final'!$A$46:$P$1775,$I$93,FALSE)</f>
        <v>0.77039999999999997</v>
      </c>
      <c r="J98" s="322">
        <f>VLOOKUP($A98&amp;"NCP LF ONPK",'E11 - 2013 09 Final'!$A$46:$P$1775,$J$93,FALSE)</f>
        <v>0.80510000000000004</v>
      </c>
      <c r="K98" s="322">
        <f>VLOOKUP($A98&amp;"NCP LF ONPK",'E11 - 2013 09 Final'!$A$46:$P$1775,$K$93,FALSE)</f>
        <v>0.74250000000000005</v>
      </c>
      <c r="L98" s="322">
        <f>VLOOKUP($A98&amp;"NCP LF ONPK",'E11 - 2013 09 Final'!$A$46:$P$1775,$L$93,FALSE)</f>
        <v>0.75639999999999996</v>
      </c>
      <c r="M98" s="322">
        <f>VLOOKUP($A98&amp;"NCP LF ONPK",'E11 - 2013 09 Final'!$A$46:$P$1775,$M$93,FALSE)</f>
        <v>0.79669999999999996</v>
      </c>
      <c r="N98" s="322">
        <f>VLOOKUP($A98&amp;"NCP LF ONPK",'E11 - 2013 09 Final'!$A$46:$P$1775,$N$93,FALSE)</f>
        <v>0.7611</v>
      </c>
      <c r="O98" s="117"/>
      <c r="P98" s="323"/>
    </row>
    <row r="99" spans="1:16">
      <c r="A99" t="s">
        <v>629</v>
      </c>
      <c r="B99" s="43" t="s">
        <v>49</v>
      </c>
      <c r="C99" s="322">
        <f>VLOOKUP($A99&amp;"NCP LF ONPK",'E11 - 2013 09 Final'!$A$46:$P$1775,$C$93,FALSE)</f>
        <v>0.36870000000000003</v>
      </c>
      <c r="D99" s="322">
        <f>VLOOKUP($A99&amp;"NCP LF ONPK",'E11 - 2013 09 Final'!$A$46:$P$1775,$D$93,FALSE)</f>
        <v>0.36359999999999998</v>
      </c>
      <c r="E99" s="322">
        <f>VLOOKUP($A99&amp;"NCP LF ONPK",'E11 - 2013 09 Final'!$A$46:$P$1775,$E$93,FALSE)</f>
        <v>0.34599999999999997</v>
      </c>
      <c r="F99" s="322">
        <f>VLOOKUP($A99&amp;"NCP LF ONPK",'E11 - 2013 09 Final'!$A$46:$P$1775,$F$93,FALSE)</f>
        <v>0.4829</v>
      </c>
      <c r="G99" s="322">
        <f>VLOOKUP($A99&amp;"NCP LF ONPK",'E11 - 2013 09 Final'!$A$46:$P$1775,$G$93,FALSE)</f>
        <v>0.47460000000000002</v>
      </c>
      <c r="H99" s="322">
        <f>VLOOKUP($A99&amp;"NCP LF ONPK",'E11 - 2013 09 Final'!$A$46:$P$1775,$H$93,FALSE)</f>
        <v>0.50729999999999997</v>
      </c>
      <c r="I99" s="322">
        <f>VLOOKUP($A99&amp;"NCP LF ONPK",'E11 - 2013 09 Final'!$A$46:$P$1775,$I$93,FALSE)</f>
        <v>0.49690000000000001</v>
      </c>
      <c r="J99" s="322">
        <f>VLOOKUP($A99&amp;"NCP LF ONPK",'E11 - 2013 09 Final'!$A$46:$P$1775,$J$93,FALSE)</f>
        <v>0.52590000000000003</v>
      </c>
      <c r="K99" s="322">
        <f>VLOOKUP($A99&amp;"NCP LF ONPK",'E11 - 2013 09 Final'!$A$46:$P$1775,$K$93,FALSE)</f>
        <v>0.50680000000000003</v>
      </c>
      <c r="L99" s="322">
        <f>VLOOKUP($A99&amp;"NCP LF ONPK",'E11 - 2013 09 Final'!$A$46:$P$1775,$L$93,FALSE)</f>
        <v>0.49409999999999998</v>
      </c>
      <c r="M99" s="322">
        <f>VLOOKUP($A99&amp;"NCP LF ONPK",'E11 - 2013 09 Final'!$A$46:$P$1775,$M$93,FALSE)</f>
        <v>0.38569999999999999</v>
      </c>
      <c r="N99" s="322">
        <f>VLOOKUP($A99&amp;"NCP LF ONPK",'E11 - 2013 09 Final'!$A$46:$P$1775,$N$93,FALSE)</f>
        <v>0.3775</v>
      </c>
      <c r="O99" s="117"/>
      <c r="P99" s="323"/>
    </row>
    <row r="100" spans="1:16">
      <c r="A100" t="s">
        <v>637</v>
      </c>
      <c r="B100" s="46" t="s">
        <v>325</v>
      </c>
      <c r="C100" s="322">
        <f>VLOOKUP($A100&amp;"NCP LF ONPK",'E11 - 2013 09 Final'!$A$46:$P$1775,$C$93,FALSE)</f>
        <v>0.96799999999999997</v>
      </c>
      <c r="D100" s="322">
        <f>VLOOKUP($A100&amp;"NCP LF ONPK",'E11 - 2013 09 Final'!$A$46:$P$1775,$D$93,FALSE)</f>
        <v>0.96809999999999996</v>
      </c>
      <c r="E100" s="322">
        <f>VLOOKUP($A100&amp;"NCP LF ONPK",'E11 - 2013 09 Final'!$A$46:$P$1775,$E$93,FALSE)</f>
        <v>0.95289999999999997</v>
      </c>
      <c r="F100" s="322">
        <f>VLOOKUP($A100&amp;"NCP LF ONPK",'E11 - 2013 09 Final'!$A$46:$P$1775,$F$93,FALSE)</f>
        <v>0.9577</v>
      </c>
      <c r="G100" s="322">
        <f>VLOOKUP($A100&amp;"NCP LF ONPK",'E11 - 2013 09 Final'!$A$46:$P$1775,$G$93,FALSE)</f>
        <v>0.93879999999999997</v>
      </c>
      <c r="H100" s="322">
        <f>VLOOKUP($A100&amp;"NCP LF ONPK",'E11 - 2013 09 Final'!$A$46:$P$1775,$H$93,FALSE)</f>
        <v>0.93879999999999997</v>
      </c>
      <c r="I100" s="322">
        <f>VLOOKUP($A100&amp;"NCP LF ONPK",'E11 - 2013 09 Final'!$A$46:$P$1775,$I$93,FALSE)</f>
        <v>0.95540000000000003</v>
      </c>
      <c r="J100" s="322">
        <f>VLOOKUP($A100&amp;"NCP LF ONPK",'E11 - 2013 09 Final'!$A$46:$P$1775,$J$93,FALSE)</f>
        <v>0.95299999999999996</v>
      </c>
      <c r="K100" s="322">
        <f>VLOOKUP($A100&amp;"NCP LF ONPK",'E11 - 2013 09 Final'!$A$46:$P$1775,$K$93,FALSE)</f>
        <v>0.9647</v>
      </c>
      <c r="L100" s="322">
        <f>VLOOKUP($A100&amp;"NCP LF ONPK",'E11 - 2013 09 Final'!$A$46:$P$1775,$L$93,FALSE)</f>
        <v>0.95530000000000004</v>
      </c>
      <c r="M100" s="322">
        <f>VLOOKUP($A100&amp;"NCP LF ONPK",'E11 - 2013 09 Final'!$A$46:$P$1775,$M$93,FALSE)</f>
        <v>0.9667</v>
      </c>
      <c r="N100" s="322">
        <f>VLOOKUP($A100&amp;"NCP LF ONPK",'E11 - 2013 09 Final'!$A$46:$P$1775,$N$93,FALSE)</f>
        <v>0.97389999999999999</v>
      </c>
      <c r="O100" s="117"/>
      <c r="P100" s="323"/>
    </row>
    <row r="101" spans="1:16" s="89" customFormat="1">
      <c r="A101" s="89" t="s">
        <v>991</v>
      </c>
      <c r="B101" s="427" t="s">
        <v>67</v>
      </c>
      <c r="C101" s="428">
        <f>VLOOKUP($A101&amp;"NCP LF ONPK",'E11 - 2013 09 Final'!$A$46:$P$1775,$C$93,FALSE)</f>
        <v>0</v>
      </c>
      <c r="D101" s="428">
        <f>VLOOKUP($A101&amp;"NCP LF ONPK",'E11 - 2013 09 Final'!$A$46:$P$1775,$D$93,FALSE)</f>
        <v>0</v>
      </c>
      <c r="E101" s="428">
        <f>VLOOKUP($A101&amp;"NCP LF ONPK",'E11 - 2013 09 Final'!$A$46:$P$1775,$E$93,FALSE)</f>
        <v>0</v>
      </c>
      <c r="F101" s="428">
        <f>VLOOKUP($A101&amp;"NCP LF ONPK",'E11 - 2013 09 Final'!$A$46:$P$1775,$F$93,FALSE)</f>
        <v>0</v>
      </c>
      <c r="G101" s="428">
        <f>VLOOKUP($A101&amp;"NCP LF ONPK",'E11 - 2013 09 Final'!$A$46:$P$1775,$G$93,FALSE)</f>
        <v>0</v>
      </c>
      <c r="H101" s="428">
        <f>VLOOKUP($A101&amp;"NCP LF ONPK",'E11 - 2013 09 Final'!$A$46:$P$1775,$H$93,FALSE)</f>
        <v>0</v>
      </c>
      <c r="I101" s="428">
        <f>VLOOKUP($A101&amp;"NCP LF ONPK",'E11 - 2013 09 Final'!$A$46:$P$1775,$I$93,FALSE)</f>
        <v>0</v>
      </c>
      <c r="J101" s="428">
        <f>VLOOKUP($A101&amp;"NCP LF ONPK",'E11 - 2013 09 Final'!$A$46:$P$1775,$J$93,FALSE)</f>
        <v>0</v>
      </c>
      <c r="K101" s="428">
        <f>VLOOKUP($A101&amp;"NCP LF ONPK",'E11 - 2013 09 Final'!$A$46:$P$1775,$K$93,FALSE)</f>
        <v>0</v>
      </c>
      <c r="L101" s="428">
        <f>VLOOKUP($A101&amp;"NCP LF ONPK",'E11 - 2013 09 Final'!$A$46:$P$1775,$L$93,FALSE)</f>
        <v>0</v>
      </c>
      <c r="M101" s="428">
        <f>VLOOKUP($A101&amp;"NCP LF ONPK",'E11 - 2013 09 Final'!$A$46:$P$1775,$M$93,FALSE)</f>
        <v>0</v>
      </c>
      <c r="N101" s="428">
        <f>VLOOKUP($A101&amp;"NCP LF ONPK",'E11 - 2013 09 Final'!$A$46:$P$1775,$N$93,FALSE)</f>
        <v>0</v>
      </c>
      <c r="O101" s="429"/>
      <c r="P101" s="430"/>
    </row>
    <row r="102" spans="1:16" s="89" customFormat="1">
      <c r="A102" s="89" t="s">
        <v>994</v>
      </c>
      <c r="B102" s="427" t="s">
        <v>68</v>
      </c>
      <c r="C102" s="428">
        <f>VLOOKUP($A102&amp;"NCP LF ONPK",'E11 - 2013 09 Final'!$A$46:$P$1775,$C$93,FALSE)</f>
        <v>0</v>
      </c>
      <c r="D102" s="428">
        <f>VLOOKUP($A102&amp;"NCP LF ONPK",'E11 - 2013 09 Final'!$A$46:$P$1775,$D$93,FALSE)</f>
        <v>0</v>
      </c>
      <c r="E102" s="428">
        <f>VLOOKUP($A102&amp;"NCP LF ONPK",'E11 - 2013 09 Final'!$A$46:$P$1775,$E$93,FALSE)</f>
        <v>0</v>
      </c>
      <c r="F102" s="428">
        <f>VLOOKUP($A102&amp;"NCP LF ONPK",'E11 - 2013 09 Final'!$A$46:$P$1775,$F$93,FALSE)</f>
        <v>0</v>
      </c>
      <c r="G102" s="428">
        <f>VLOOKUP($A102&amp;"NCP LF ONPK",'E11 - 2013 09 Final'!$A$46:$P$1775,$G$93,FALSE)</f>
        <v>0</v>
      </c>
      <c r="H102" s="428">
        <f>VLOOKUP($A102&amp;"NCP LF ONPK",'E11 - 2013 09 Final'!$A$46:$P$1775,$H$93,FALSE)</f>
        <v>0</v>
      </c>
      <c r="I102" s="428">
        <f>VLOOKUP($A102&amp;"NCP LF ONPK",'E11 - 2013 09 Final'!$A$46:$P$1775,$I$93,FALSE)</f>
        <v>0</v>
      </c>
      <c r="J102" s="428">
        <f>VLOOKUP($A102&amp;"NCP LF ONPK",'E11 - 2013 09 Final'!$A$46:$P$1775,$J$93,FALSE)</f>
        <v>0</v>
      </c>
      <c r="K102" s="428">
        <f>VLOOKUP($A102&amp;"NCP LF ONPK",'E11 - 2013 09 Final'!$A$46:$P$1775,$K$93,FALSE)</f>
        <v>0</v>
      </c>
      <c r="L102" s="428">
        <f>VLOOKUP($A102&amp;"NCP LF ONPK",'E11 - 2013 09 Final'!$A$46:$P$1775,$L$93,FALSE)</f>
        <v>0</v>
      </c>
      <c r="M102" s="428">
        <f>VLOOKUP($A102&amp;"NCP LF ONPK",'E11 - 2013 09 Final'!$A$46:$P$1775,$M$93,FALSE)</f>
        <v>0</v>
      </c>
      <c r="N102" s="428">
        <f>VLOOKUP($A102&amp;"NCP LF ONPK",'E11 - 2013 09 Final'!$A$46:$P$1775,$N$93,FALSE)</f>
        <v>0</v>
      </c>
      <c r="O102" s="429"/>
      <c r="P102" s="430"/>
    </row>
    <row r="103" spans="1:16" s="89" customFormat="1">
      <c r="A103" s="89" t="s">
        <v>710</v>
      </c>
      <c r="B103" s="427" t="s">
        <v>69</v>
      </c>
      <c r="C103" s="428">
        <f>VLOOKUP($A103&amp;"NCP LF ONPK",'E11 - 2013 09 Final'!$A$46:$P$1775,$C$93,FALSE)</f>
        <v>0</v>
      </c>
      <c r="D103" s="428">
        <f>VLOOKUP($A103&amp;"NCP LF ONPK",'E11 - 2013 09 Final'!$A$46:$P$1775,$D$93,FALSE)</f>
        <v>0</v>
      </c>
      <c r="E103" s="428">
        <f>VLOOKUP($A103&amp;"NCP LF ONPK",'E11 - 2013 09 Final'!$A$46:$P$1775,$E$93,FALSE)</f>
        <v>0</v>
      </c>
      <c r="F103" s="428">
        <f>VLOOKUP($A103&amp;"NCP LF ONPK",'E11 - 2013 09 Final'!$A$46:$P$1775,$F$93,FALSE)</f>
        <v>0</v>
      </c>
      <c r="G103" s="428">
        <f>VLOOKUP($A103&amp;"NCP LF ONPK",'E11 - 2013 09 Final'!$A$46:$P$1775,$G$93,FALSE)</f>
        <v>0</v>
      </c>
      <c r="H103" s="428">
        <f>VLOOKUP($A103&amp;"NCP LF ONPK",'E11 - 2013 09 Final'!$A$46:$P$1775,$H$93,FALSE)</f>
        <v>0</v>
      </c>
      <c r="I103" s="428">
        <f>VLOOKUP($A103&amp;"NCP LF ONPK",'E11 - 2013 09 Final'!$A$46:$P$1775,$I$93,FALSE)</f>
        <v>0</v>
      </c>
      <c r="J103" s="428">
        <f>VLOOKUP($A103&amp;"NCP LF ONPK",'E11 - 2013 09 Final'!$A$46:$P$1775,$J$93,FALSE)</f>
        <v>0</v>
      </c>
      <c r="K103" s="428">
        <f>VLOOKUP($A103&amp;"NCP LF ONPK",'E11 - 2013 09 Final'!$A$46:$P$1775,$K$93,FALSE)</f>
        <v>0</v>
      </c>
      <c r="L103" s="428">
        <f>VLOOKUP($A103&amp;"NCP LF ONPK",'E11 - 2013 09 Final'!$A$46:$P$1775,$L$93,FALSE)</f>
        <v>0</v>
      </c>
      <c r="M103" s="428">
        <f>VLOOKUP($A103&amp;"NCP LF ONPK",'E11 - 2013 09 Final'!$A$46:$P$1775,$M$93,FALSE)</f>
        <v>0</v>
      </c>
      <c r="N103" s="428">
        <f>VLOOKUP($A103&amp;"NCP LF ONPK",'E11 - 2013 09 Final'!$A$46:$P$1775,$N$93,FALSE)</f>
        <v>0</v>
      </c>
      <c r="O103" s="429"/>
      <c r="P103" s="430"/>
    </row>
    <row r="104" spans="1:16" s="89" customFormat="1">
      <c r="A104" s="89" t="s">
        <v>714</v>
      </c>
      <c r="B104" s="427" t="s">
        <v>52</v>
      </c>
      <c r="C104" s="428">
        <f>VLOOKUP($A104&amp;"NCP LF ONPK",'E11 - 2013 09 Final'!$A$46:$P$1775,$C$93,FALSE)</f>
        <v>0</v>
      </c>
      <c r="D104" s="428">
        <f>VLOOKUP($A104&amp;"NCP LF ONPK",'E11 - 2013 09 Final'!$A$46:$P$1775,$D$93,FALSE)</f>
        <v>0</v>
      </c>
      <c r="E104" s="428">
        <f>VLOOKUP($A104&amp;"NCP LF ONPK",'E11 - 2013 09 Final'!$A$46:$P$1775,$E$93,FALSE)</f>
        <v>0</v>
      </c>
      <c r="F104" s="428">
        <f>VLOOKUP($A104&amp;"NCP LF ONPK",'E11 - 2013 09 Final'!$A$46:$P$1775,$F$93,FALSE)</f>
        <v>0</v>
      </c>
      <c r="G104" s="428">
        <f>VLOOKUP($A104&amp;"NCP LF ONPK",'E11 - 2013 09 Final'!$A$46:$P$1775,$G$93,FALSE)</f>
        <v>0</v>
      </c>
      <c r="H104" s="428">
        <f>VLOOKUP($A104&amp;"NCP LF ONPK",'E11 - 2013 09 Final'!$A$46:$P$1775,$H$93,FALSE)</f>
        <v>0</v>
      </c>
      <c r="I104" s="428">
        <f>VLOOKUP($A104&amp;"NCP LF ONPK",'E11 - 2013 09 Final'!$A$46:$P$1775,$I$93,FALSE)</f>
        <v>0</v>
      </c>
      <c r="J104" s="428">
        <f>VLOOKUP($A104&amp;"NCP LF ONPK",'E11 - 2013 09 Final'!$A$46:$P$1775,$J$93,FALSE)</f>
        <v>0</v>
      </c>
      <c r="K104" s="428">
        <f>VLOOKUP($A104&amp;"NCP LF ONPK",'E11 - 2013 09 Final'!$A$46:$P$1775,$K$93,FALSE)</f>
        <v>0</v>
      </c>
      <c r="L104" s="428">
        <f>VLOOKUP($A104&amp;"NCP LF ONPK",'E11 - 2013 09 Final'!$A$46:$P$1775,$L$93,FALSE)</f>
        <v>0</v>
      </c>
      <c r="M104" s="428">
        <f>VLOOKUP($A104&amp;"NCP LF ONPK",'E11 - 2013 09 Final'!$A$46:$P$1775,$M$93,FALSE)</f>
        <v>0</v>
      </c>
      <c r="N104" s="428">
        <f>VLOOKUP($A104&amp;"NCP LF ONPK",'E11 - 2013 09 Final'!$A$46:$P$1775,$N$93,FALSE)</f>
        <v>0</v>
      </c>
      <c r="O104" s="429"/>
      <c r="P104" s="430"/>
    </row>
    <row r="105" spans="1:16">
      <c r="A105" t="s">
        <v>15</v>
      </c>
      <c r="B105" s="213" t="s">
        <v>15</v>
      </c>
      <c r="C105" s="322">
        <f>VLOOKUP($A105&amp;"NCP LF ONPK",'E11 - 2013 09 Final'!$A$46:$P$1775,$C$93,FALSE)</f>
        <v>0.73629999999999995</v>
      </c>
      <c r="D105" s="322">
        <f>VLOOKUP($A105&amp;"NCP LF ONPK",'E11 - 2013 09 Final'!$A$46:$P$1775,$D$93,FALSE)</f>
        <v>0.69620000000000004</v>
      </c>
      <c r="E105" s="322">
        <f>VLOOKUP($A105&amp;"NCP LF ONPK",'E11 - 2013 09 Final'!$A$46:$P$1775,$E$93,FALSE)</f>
        <v>0.69289999999999996</v>
      </c>
      <c r="F105" s="322">
        <f>VLOOKUP($A105&amp;"NCP LF ONPK",'E11 - 2013 09 Final'!$A$46:$P$1775,$F$93,FALSE)</f>
        <v>0.6845</v>
      </c>
      <c r="G105" s="322">
        <f>VLOOKUP($A105&amp;"NCP LF ONPK",'E11 - 2013 09 Final'!$A$46:$P$1775,$G$93,FALSE)</f>
        <v>0.70740000000000003</v>
      </c>
      <c r="H105" s="322">
        <f>VLOOKUP($A105&amp;"NCP LF ONPK",'E11 - 2013 09 Final'!$A$46:$P$1775,$H$93,FALSE)</f>
        <v>0.69389999999999996</v>
      </c>
      <c r="I105" s="322">
        <f>VLOOKUP($A105&amp;"NCP LF ONPK",'E11 - 2013 09 Final'!$A$46:$P$1775,$I$93,FALSE)</f>
        <v>0.6623</v>
      </c>
      <c r="J105" s="322">
        <f>VLOOKUP($A105&amp;"NCP LF ONPK",'E11 - 2013 09 Final'!$A$46:$P$1775,$J$93,FALSE)</f>
        <v>0.66539999999999999</v>
      </c>
      <c r="K105" s="322">
        <f>VLOOKUP($A105&amp;"NCP LF ONPK",'E11 - 2013 09 Final'!$A$46:$P$1775,$K$93,FALSE)</f>
        <v>0.65180000000000005</v>
      </c>
      <c r="L105" s="322">
        <f>VLOOKUP($A105&amp;"NCP LF ONPK",'E11 - 2013 09 Final'!$A$46:$P$1775,$L$93,FALSE)</f>
        <v>0.6764</v>
      </c>
      <c r="M105" s="322">
        <f>VLOOKUP($A105&amp;"NCP LF ONPK",'E11 - 2013 09 Final'!$A$46:$P$1775,$M$93,FALSE)</f>
        <v>0.72440000000000004</v>
      </c>
      <c r="N105" s="322">
        <f>VLOOKUP($A105&amp;"NCP LF ONPK",'E11 - 2013 09 Final'!$A$46:$P$1775,$N$93,FALSE)</f>
        <v>0.73140000000000005</v>
      </c>
      <c r="O105" s="117"/>
      <c r="P105" s="323"/>
    </row>
    <row r="106" spans="1:16">
      <c r="A106" t="s">
        <v>19</v>
      </c>
      <c r="B106" s="43" t="s">
        <v>56</v>
      </c>
      <c r="C106" s="322">
        <f>VLOOKUP($A106&amp;"NCP LF ONPK",'E11 - 2013 09 Final'!$A$46:$P$1775,$C$93,FALSE)</f>
        <v>0.63790000000000002</v>
      </c>
      <c r="D106" s="322">
        <f>VLOOKUP($A106&amp;"NCP LF ONPK",'E11 - 2013 09 Final'!$A$46:$P$1775,$D$93,FALSE)</f>
        <v>0.58860000000000001</v>
      </c>
      <c r="E106" s="322">
        <f>VLOOKUP($A106&amp;"NCP LF ONPK",'E11 - 2013 09 Final'!$A$46:$P$1775,$E$93,FALSE)</f>
        <v>0.50119999999999998</v>
      </c>
      <c r="F106" s="322">
        <f>VLOOKUP($A106&amp;"NCP LF ONPK",'E11 - 2013 09 Final'!$A$46:$P$1775,$F$93,FALSE)</f>
        <v>0.1424</v>
      </c>
      <c r="G106" s="322">
        <f>VLOOKUP($A106&amp;"NCP LF ONPK",'E11 - 2013 09 Final'!$A$46:$P$1775,$G$93,FALSE)</f>
        <v>0.1145</v>
      </c>
      <c r="H106" s="322">
        <f>VLOOKUP($A106&amp;"NCP LF ONPK",'E11 - 2013 09 Final'!$A$46:$P$1775,$H$93,FALSE)</f>
        <v>0.1023</v>
      </c>
      <c r="I106" s="322">
        <f>VLOOKUP($A106&amp;"NCP LF ONPK",'E11 - 2013 09 Final'!$A$46:$P$1775,$I$93,FALSE)</f>
        <v>0.10009999999999999</v>
      </c>
      <c r="J106" s="322">
        <f>VLOOKUP($A106&amp;"NCP LF ONPK",'E11 - 2013 09 Final'!$A$46:$P$1775,$J$93,FALSE)</f>
        <v>0.1197</v>
      </c>
      <c r="K106" s="322">
        <f>VLOOKUP($A106&amp;"NCP LF ONPK",'E11 - 2013 09 Final'!$A$46:$P$1775,$K$93,FALSE)</f>
        <v>0.17730000000000001</v>
      </c>
      <c r="L106" s="322">
        <f>VLOOKUP($A106&amp;"NCP LF ONPK",'E11 - 2013 09 Final'!$A$46:$P$1775,$L$93,FALSE)</f>
        <v>0.23580000000000001</v>
      </c>
      <c r="M106" s="322">
        <f>VLOOKUP($A106&amp;"NCP LF ONPK",'E11 - 2013 09 Final'!$A$46:$P$1775,$M$93,FALSE)</f>
        <v>0.58120000000000005</v>
      </c>
      <c r="N106" s="322">
        <f>VLOOKUP($A106&amp;"NCP LF ONPK",'E11 - 2013 09 Final'!$A$46:$P$1775,$N$93,FALSE)</f>
        <v>0.62109999999999999</v>
      </c>
      <c r="O106" s="117"/>
      <c r="P106" s="323"/>
    </row>
    <row r="107" spans="1:16">
      <c r="A107" t="s">
        <v>22</v>
      </c>
      <c r="B107" s="43" t="s">
        <v>57</v>
      </c>
      <c r="C107" s="322">
        <f>VLOOKUP($A107&amp;"NCP LF ONPK",'E11 - 2013 09 Final'!$A$46:$P$1775,$C$93,FALSE)</f>
        <v>0.23710000000000001</v>
      </c>
      <c r="D107" s="322">
        <f>VLOOKUP($A107&amp;"NCP LF ONPK",'E11 - 2013 09 Final'!$A$46:$P$1775,$D$93,FALSE)</f>
        <v>0.25979999999999998</v>
      </c>
      <c r="E107" s="322">
        <f>VLOOKUP($A107&amp;"NCP LF ONPK",'E11 - 2013 09 Final'!$A$46:$P$1775,$E$93,FALSE)</f>
        <v>0.2155</v>
      </c>
      <c r="F107" s="322">
        <f>VLOOKUP($A107&amp;"NCP LF ONPK",'E11 - 2013 09 Final'!$A$46:$P$1775,$F$93,FALSE)</f>
        <v>0.15160000000000001</v>
      </c>
      <c r="G107" s="322">
        <f>VLOOKUP($A107&amp;"NCP LF ONPK",'E11 - 2013 09 Final'!$A$46:$P$1775,$G$93,FALSE)</f>
        <v>0.12989999999999999</v>
      </c>
      <c r="H107" s="322">
        <f>VLOOKUP($A107&amp;"NCP LF ONPK",'E11 - 2013 09 Final'!$A$46:$P$1775,$H$93,FALSE)</f>
        <v>0.15540000000000001</v>
      </c>
      <c r="I107" s="322">
        <f>VLOOKUP($A107&amp;"NCP LF ONPK",'E11 - 2013 09 Final'!$A$46:$P$1775,$I$93,FALSE)</f>
        <v>0.1512</v>
      </c>
      <c r="J107" s="322">
        <f>VLOOKUP($A107&amp;"NCP LF ONPK",'E11 - 2013 09 Final'!$A$46:$P$1775,$J$93,FALSE)</f>
        <v>0.14510000000000001</v>
      </c>
      <c r="K107" s="322">
        <f>VLOOKUP($A107&amp;"NCP LF ONPK",'E11 - 2013 09 Final'!$A$46:$P$1775,$K$93,FALSE)</f>
        <v>0.16020000000000001</v>
      </c>
      <c r="L107" s="322">
        <f>VLOOKUP($A107&amp;"NCP LF ONPK",'E11 - 2013 09 Final'!$A$46:$P$1775,$L$93,FALSE)</f>
        <v>0.18629999999999999</v>
      </c>
      <c r="M107" s="322">
        <f>VLOOKUP($A107&amp;"NCP LF ONPK",'E11 - 2013 09 Final'!$A$46:$P$1775,$M$93,FALSE)</f>
        <v>0.23180000000000001</v>
      </c>
      <c r="N107" s="322">
        <f>VLOOKUP($A107&amp;"NCP LF ONPK",'E11 - 2013 09 Final'!$A$46:$P$1775,$N$93,FALSE)</f>
        <v>0.20269999999999999</v>
      </c>
      <c r="O107" s="117"/>
      <c r="P107" s="323"/>
    </row>
    <row r="108" spans="1:16">
      <c r="A108" t="s">
        <v>684</v>
      </c>
      <c r="B108" s="43" t="s">
        <v>48</v>
      </c>
      <c r="C108" s="322">
        <f>VLOOKUP($A108&amp;"NCP LF ONPK",'E11 - 2013 09 Final'!$A$46:$P$1775,$C$93,FALSE)</f>
        <v>0.24690000000000001</v>
      </c>
      <c r="D108" s="322">
        <f>VLOOKUP($A108&amp;"NCP LF ONPK",'E11 - 2013 09 Final'!$A$46:$P$1775,$D$93,FALSE)</f>
        <v>0.24160000000000001</v>
      </c>
      <c r="E108" s="322">
        <f>VLOOKUP($A108&amp;"NCP LF ONPK",'E11 - 2013 09 Final'!$A$46:$P$1775,$E$93,FALSE)</f>
        <v>0.23019999999999999</v>
      </c>
      <c r="F108" s="322">
        <f>VLOOKUP($A108&amp;"NCP LF ONPK",'E11 - 2013 09 Final'!$A$46:$P$1775,$F$93,FALSE)</f>
        <v>0.3231</v>
      </c>
      <c r="G108" s="322">
        <f>VLOOKUP($A108&amp;"NCP LF ONPK",'E11 - 2013 09 Final'!$A$46:$P$1775,$G$93,FALSE)</f>
        <v>0.34010000000000001</v>
      </c>
      <c r="H108" s="322">
        <f>VLOOKUP($A108&amp;"NCP LF ONPK",'E11 - 2013 09 Final'!$A$46:$P$1775,$H$93,FALSE)</f>
        <v>0.40400000000000003</v>
      </c>
      <c r="I108" s="322">
        <f>VLOOKUP($A108&amp;"NCP LF ONPK",'E11 - 2013 09 Final'!$A$46:$P$1775,$I$93,FALSE)</f>
        <v>0.39900000000000002</v>
      </c>
      <c r="J108" s="322">
        <f>VLOOKUP($A108&amp;"NCP LF ONPK",'E11 - 2013 09 Final'!$A$46:$P$1775,$J$93,FALSE)</f>
        <v>0.41560000000000002</v>
      </c>
      <c r="K108" s="322">
        <f>VLOOKUP($A108&amp;"NCP LF ONPK",'E11 - 2013 09 Final'!$A$46:$P$1775,$K$93,FALSE)</f>
        <v>0.39379999999999998</v>
      </c>
      <c r="L108" s="322">
        <f>VLOOKUP($A108&amp;"NCP LF ONPK",'E11 - 2013 09 Final'!$A$46:$P$1775,$L$93,FALSE)</f>
        <v>0.36</v>
      </c>
      <c r="M108" s="322">
        <f>VLOOKUP($A108&amp;"NCP LF ONPK",'E11 - 2013 09 Final'!$A$46:$P$1775,$M$93,FALSE)</f>
        <v>0.28489999999999999</v>
      </c>
      <c r="N108" s="322">
        <f>VLOOKUP($A108&amp;"NCP LF ONPK",'E11 - 2013 09 Final'!$A$46:$P$1775,$N$93,FALSE)</f>
        <v>0.25819999999999999</v>
      </c>
      <c r="O108" s="117"/>
      <c r="P108" s="323"/>
    </row>
    <row r="109" spans="1:16">
      <c r="A109" t="s">
        <v>35</v>
      </c>
      <c r="B109" s="43" t="s">
        <v>53</v>
      </c>
      <c r="C109" s="322">
        <f>VLOOKUP($A109&amp;"NCP LF ONPK",'E11 - 2013 09 Final'!$A$46:$P$1775,$C$93,FALSE)</f>
        <v>0.63790000000000002</v>
      </c>
      <c r="D109" s="322">
        <f>VLOOKUP($A109&amp;"NCP LF ONPK",'E11 - 2013 09 Final'!$A$46:$P$1775,$D$93,FALSE)</f>
        <v>0.58860000000000001</v>
      </c>
      <c r="E109" s="322">
        <f>VLOOKUP($A109&amp;"NCP LF ONPK",'E11 - 2013 09 Final'!$A$46:$P$1775,$E$93,FALSE)</f>
        <v>0.50119999999999998</v>
      </c>
      <c r="F109" s="322">
        <f>VLOOKUP($A109&amp;"NCP LF ONPK",'E11 - 2013 09 Final'!$A$46:$P$1775,$F$93,FALSE)</f>
        <v>0.1424</v>
      </c>
      <c r="G109" s="322">
        <f>VLOOKUP($A109&amp;"NCP LF ONPK",'E11 - 2013 09 Final'!$A$46:$P$1775,$G$93,FALSE)</f>
        <v>0.1145</v>
      </c>
      <c r="H109" s="322">
        <f>VLOOKUP($A109&amp;"NCP LF ONPK",'E11 - 2013 09 Final'!$A$46:$P$1775,$H$93,FALSE)</f>
        <v>0.1023</v>
      </c>
      <c r="I109" s="322">
        <f>VLOOKUP($A109&amp;"NCP LF ONPK",'E11 - 2013 09 Final'!$A$46:$P$1775,$I$93,FALSE)</f>
        <v>0.10009999999999999</v>
      </c>
      <c r="J109" s="322">
        <f>VLOOKUP($A109&amp;"NCP LF ONPK",'E11 - 2013 09 Final'!$A$46:$P$1775,$J$93,FALSE)</f>
        <v>0.1197</v>
      </c>
      <c r="K109" s="322">
        <f>VLOOKUP($A109&amp;"NCP LF ONPK",'E11 - 2013 09 Final'!$A$46:$P$1775,$K$93,FALSE)</f>
        <v>0.17730000000000001</v>
      </c>
      <c r="L109" s="322">
        <f>VLOOKUP($A109&amp;"NCP LF ONPK",'E11 - 2013 09 Final'!$A$46:$P$1775,$L$93,FALSE)</f>
        <v>0.23580000000000001</v>
      </c>
      <c r="M109" s="322">
        <f>VLOOKUP($A109&amp;"NCP LF ONPK",'E11 - 2013 09 Final'!$A$46:$P$1775,$M$93,FALSE)</f>
        <v>0.58120000000000005</v>
      </c>
      <c r="N109" s="322">
        <f>VLOOKUP($A109&amp;"NCP LF ONPK",'E11 - 2013 09 Final'!$A$46:$P$1775,$N$93,FALSE)</f>
        <v>0.62109999999999999</v>
      </c>
      <c r="O109" s="117"/>
      <c r="P109" s="323"/>
    </row>
    <row r="110" spans="1:16">
      <c r="A110" t="s">
        <v>38</v>
      </c>
      <c r="B110" s="43" t="s">
        <v>55</v>
      </c>
      <c r="C110" s="322">
        <f>VLOOKUP($A110&amp;"NCP LF ONPK",'E11 - 2013 09 Final'!$A$46:$P$1775,$C$93,FALSE)</f>
        <v>1</v>
      </c>
      <c r="D110" s="322">
        <f>VLOOKUP($A110&amp;"NCP LF ONPK",'E11 - 2013 09 Final'!$A$46:$P$1775,$D$93,FALSE)</f>
        <v>1</v>
      </c>
      <c r="E110" s="322">
        <f>VLOOKUP($A110&amp;"NCP LF ONPK",'E11 - 2013 09 Final'!$A$46:$P$1775,$E$93,FALSE)</f>
        <v>1</v>
      </c>
      <c r="F110" s="322">
        <f>VLOOKUP($A110&amp;"NCP LF ONPK",'E11 - 2013 09 Final'!$A$46:$P$1775,$F$93,FALSE)</f>
        <v>1</v>
      </c>
      <c r="G110" s="322">
        <f>VLOOKUP($A110&amp;"NCP LF ONPK",'E11 - 2013 09 Final'!$A$46:$P$1775,$G$93,FALSE)</f>
        <v>1</v>
      </c>
      <c r="H110" s="322">
        <f>VLOOKUP($A110&amp;"NCP LF ONPK",'E11 - 2013 09 Final'!$A$46:$P$1775,$H$93,FALSE)</f>
        <v>1</v>
      </c>
      <c r="I110" s="322">
        <f>VLOOKUP($A110&amp;"NCP LF ONPK",'E11 - 2013 09 Final'!$A$46:$P$1775,$I$93,FALSE)</f>
        <v>1</v>
      </c>
      <c r="J110" s="322">
        <f>VLOOKUP($A110&amp;"NCP LF ONPK",'E11 - 2013 09 Final'!$A$46:$P$1775,$J$93,FALSE)</f>
        <v>1</v>
      </c>
      <c r="K110" s="322">
        <f>VLOOKUP($A110&amp;"NCP LF ONPK",'E11 - 2013 09 Final'!$A$46:$P$1775,$K$93,FALSE)</f>
        <v>1</v>
      </c>
      <c r="L110" s="322">
        <f>VLOOKUP($A110&amp;"NCP LF ONPK",'E11 - 2013 09 Final'!$A$46:$P$1775,$L$93,FALSE)</f>
        <v>1</v>
      </c>
      <c r="M110" s="322">
        <f>VLOOKUP($A110&amp;"NCP LF ONPK",'E11 - 2013 09 Final'!$A$46:$P$1775,$M$93,FALSE)</f>
        <v>1</v>
      </c>
      <c r="N110" s="322">
        <f>VLOOKUP($A110&amp;"NCP LF ONPK",'E11 - 2013 09 Final'!$A$46:$P$1775,$N$93,FALSE)</f>
        <v>1</v>
      </c>
      <c r="O110" s="117"/>
      <c r="P110" s="323"/>
    </row>
    <row r="111" spans="1:16">
      <c r="A111" t="s">
        <v>40</v>
      </c>
      <c r="B111" s="43" t="s">
        <v>87</v>
      </c>
      <c r="C111" s="322">
        <f>VLOOKUP($A111&amp;"NCP LF ONPK",'E11 - 2013 09 Final'!$A$46:$P$1775,$C$93,FALSE)</f>
        <v>0.28179999999999999</v>
      </c>
      <c r="D111" s="322">
        <f>VLOOKUP($A111&amp;"NCP LF ONPK",'E11 - 2013 09 Final'!$A$46:$P$1775,$D$93,FALSE)</f>
        <v>3.6799999999999999E-2</v>
      </c>
      <c r="E111" s="322">
        <f>VLOOKUP($A111&amp;"NCP LF ONPK",'E11 - 2013 09 Final'!$A$46:$P$1775,$E$93,FALSE)</f>
        <v>0.217</v>
      </c>
      <c r="F111" s="322">
        <f>VLOOKUP($A111&amp;"NCP LF ONPK",'E11 - 2013 09 Final'!$A$46:$P$1775,$F$93,FALSE)</f>
        <v>0.34050000000000002</v>
      </c>
      <c r="G111" s="322">
        <f>VLOOKUP($A111&amp;"NCP LF ONPK",'E11 - 2013 09 Final'!$A$46:$P$1775,$G$93,FALSE)</f>
        <v>0.32800000000000001</v>
      </c>
      <c r="H111" s="322">
        <f>VLOOKUP($A111&amp;"NCP LF ONPK",'E11 - 2013 09 Final'!$A$46:$P$1775,$H$93,FALSE)</f>
        <v>0.35439999999999999</v>
      </c>
      <c r="I111" s="322">
        <f>VLOOKUP($A111&amp;"NCP LF ONPK",'E11 - 2013 09 Final'!$A$46:$P$1775,$I$93,FALSE)</f>
        <v>0.30649999999999999</v>
      </c>
      <c r="J111" s="322">
        <f>VLOOKUP($A111&amp;"NCP LF ONPK",'E11 - 2013 09 Final'!$A$46:$P$1775,$J$93,FALSE)</f>
        <v>0.40989999999999999</v>
      </c>
      <c r="K111" s="322">
        <f>VLOOKUP($A111&amp;"NCP LF ONPK",'E11 - 2013 09 Final'!$A$46:$P$1775,$K$93,FALSE)</f>
        <v>0.437</v>
      </c>
      <c r="L111" s="322">
        <f>VLOOKUP($A111&amp;"NCP LF ONPK",'E11 - 2013 09 Final'!$A$46:$P$1775,$L$93,FALSE)</f>
        <v>0.39200000000000002</v>
      </c>
      <c r="M111" s="322">
        <f>VLOOKUP($A111&amp;"NCP LF ONPK",'E11 - 2013 09 Final'!$A$46:$P$1775,$M$93,FALSE)</f>
        <v>0.35470000000000002</v>
      </c>
      <c r="N111" s="322">
        <f>VLOOKUP($A111&amp;"NCP LF ONPK",'E11 - 2013 09 Final'!$A$46:$P$1775,$N$93,FALSE)</f>
        <v>0.2752</v>
      </c>
      <c r="O111" s="117"/>
      <c r="P111" s="323"/>
    </row>
    <row r="112" spans="1:16">
      <c r="A112" t="s">
        <v>45</v>
      </c>
      <c r="B112" s="43" t="s">
        <v>88</v>
      </c>
      <c r="C112" s="322">
        <f>VLOOKUP($A112&amp;"NCP LF ONPK",'E11 - 2013 09 Final'!$A$46:$P$1775,$C$93,FALSE)</f>
        <v>0.1522</v>
      </c>
      <c r="D112" s="322">
        <f>VLOOKUP($A112&amp;"NCP LF ONPK",'E11 - 2013 09 Final'!$A$46:$P$1775,$D$93,FALSE)</f>
        <v>0.1734</v>
      </c>
      <c r="E112" s="322">
        <f>VLOOKUP($A112&amp;"NCP LF ONPK",'E11 - 2013 09 Final'!$A$46:$P$1775,$E$93,FALSE)</f>
        <v>0.14199999999999999</v>
      </c>
      <c r="F112" s="322">
        <f>VLOOKUP($A112&amp;"NCP LF ONPK",'E11 - 2013 09 Final'!$A$46:$P$1775,$F$93,FALSE)</f>
        <v>0.19969999999999999</v>
      </c>
      <c r="G112" s="322">
        <f>VLOOKUP($A112&amp;"NCP LF ONPK",'E11 - 2013 09 Final'!$A$46:$P$1775,$G$93,FALSE)</f>
        <v>0.15820000000000001</v>
      </c>
      <c r="H112" s="322">
        <f>VLOOKUP($A112&amp;"NCP LF ONPK",'E11 - 2013 09 Final'!$A$46:$P$1775,$H$93,FALSE)</f>
        <v>0.29920000000000002</v>
      </c>
      <c r="I112" s="322">
        <f>VLOOKUP($A112&amp;"NCP LF ONPK",'E11 - 2013 09 Final'!$A$46:$P$1775,$I$93,FALSE)</f>
        <v>0.30759999999999998</v>
      </c>
      <c r="J112" s="322">
        <f>VLOOKUP($A112&amp;"NCP LF ONPK",'E11 - 2013 09 Final'!$A$46:$P$1775,$J$93,FALSE)</f>
        <v>0.21890000000000001</v>
      </c>
      <c r="K112" s="322">
        <f>VLOOKUP($A112&amp;"NCP LF ONPK",'E11 - 2013 09 Final'!$A$46:$P$1775,$K$93,FALSE)</f>
        <v>9.5200000000000007E-2</v>
      </c>
      <c r="L112" s="322">
        <f>VLOOKUP($A112&amp;"NCP LF ONPK",'E11 - 2013 09 Final'!$A$46:$P$1775,$L$93,FALSE)</f>
        <v>0.25190000000000001</v>
      </c>
      <c r="M112" s="322">
        <f>VLOOKUP($A112&amp;"NCP LF ONPK",'E11 - 2013 09 Final'!$A$46:$P$1775,$M$93,FALSE)</f>
        <v>8.6099999999999996E-2</v>
      </c>
      <c r="N112" s="322">
        <f>VLOOKUP($A112&amp;"NCP LF ONPK",'E11 - 2013 09 Final'!$A$46:$P$1775,$N$93,FALSE)</f>
        <v>0.1288</v>
      </c>
      <c r="O112" s="117"/>
      <c r="P112" s="323"/>
    </row>
    <row r="113" spans="1:16">
      <c r="C113" s="48"/>
      <c r="D113" s="48"/>
      <c r="E113" s="48"/>
      <c r="F113" s="48"/>
      <c r="G113" s="48"/>
      <c r="H113" s="48"/>
      <c r="I113" s="48"/>
      <c r="J113" s="48"/>
      <c r="K113" s="48"/>
      <c r="L113" s="48"/>
      <c r="M113" s="48"/>
      <c r="N113" s="48"/>
      <c r="O113" s="324"/>
      <c r="P113" s="325"/>
    </row>
    <row r="114" spans="1:16">
      <c r="C114" s="48"/>
      <c r="D114" s="48"/>
      <c r="E114" s="48"/>
      <c r="F114" s="48"/>
      <c r="G114" s="48"/>
      <c r="H114" s="48"/>
      <c r="I114" s="48"/>
      <c r="J114" s="48"/>
      <c r="K114" s="48"/>
      <c r="L114" s="48"/>
      <c r="M114" s="48"/>
      <c r="N114" s="48"/>
      <c r="O114" s="324"/>
      <c r="P114" s="325"/>
    </row>
    <row r="115" spans="1:16">
      <c r="B115" s="42" t="s">
        <v>86</v>
      </c>
      <c r="C115" s="10"/>
      <c r="D115" s="10"/>
      <c r="E115" s="10"/>
      <c r="F115" s="10"/>
      <c r="G115" s="10"/>
      <c r="H115" s="10"/>
      <c r="I115" s="10"/>
      <c r="J115" s="10"/>
      <c r="K115" s="10"/>
      <c r="L115" s="10"/>
      <c r="M115" s="10"/>
      <c r="N115" s="10"/>
      <c r="O115" s="110"/>
      <c r="P115" s="110"/>
    </row>
    <row r="116" spans="1:16">
      <c r="A116" t="s">
        <v>600</v>
      </c>
      <c r="B116" t="s">
        <v>600</v>
      </c>
      <c r="C116" s="322">
        <f>VLOOKUP($A116&amp;"NCP LF ONPK",'E11 - 2013 09 Final'!$A$46:$P$1775,$C$93,FALSE)</f>
        <v>0.67020000000000002</v>
      </c>
      <c r="D116" s="322">
        <f>VLOOKUP($A116&amp;"NCP LF ONPK",'E11 - 2013 09 Final'!$A$46:$P$1775,$D$93,FALSE)</f>
        <v>0.65580000000000005</v>
      </c>
      <c r="E116" s="322">
        <f>VLOOKUP($A116&amp;"NCP LF ONPK",'E11 - 2013 09 Final'!$A$46:$P$1775,$E$93,FALSE)</f>
        <v>0.65749999999999997</v>
      </c>
      <c r="F116" s="322">
        <f>VLOOKUP($A116&amp;"NCP LF ONPK",'E11 - 2013 09 Final'!$A$46:$P$1775,$F$93,FALSE)</f>
        <v>0.7581</v>
      </c>
      <c r="G116" s="322">
        <f>VLOOKUP($A116&amp;"NCP LF ONPK",'E11 - 2013 09 Final'!$A$46:$P$1775,$G$93,FALSE)</f>
        <v>0.72609999999999997</v>
      </c>
      <c r="H116" s="322">
        <f>VLOOKUP($A116&amp;"NCP LF ONPK",'E11 - 2013 09 Final'!$A$46:$P$1775,$H$93,FALSE)</f>
        <v>0.84430000000000005</v>
      </c>
      <c r="I116" s="322">
        <f>VLOOKUP($A116&amp;"NCP LF ONPK",'E11 - 2013 09 Final'!$A$46:$P$1775,$I$93,FALSE)</f>
        <v>0.79700000000000004</v>
      </c>
      <c r="J116" s="322">
        <f>VLOOKUP($A116&amp;"NCP LF ONPK",'E11 - 2013 09 Final'!$A$46:$P$1775,$J$93,FALSE)</f>
        <v>0.80969999999999998</v>
      </c>
      <c r="K116" s="322">
        <f>VLOOKUP($A116&amp;"NCP LF ONPK",'E11 - 2013 09 Final'!$A$46:$P$1775,$K$93,FALSE)</f>
        <v>0.80959999999999999</v>
      </c>
      <c r="L116" s="322">
        <f>VLOOKUP($A116&amp;"NCP LF ONPK",'E11 - 2013 09 Final'!$A$46:$P$1775,$L$93,FALSE)</f>
        <v>0.69389999999999996</v>
      </c>
      <c r="M116" s="322">
        <f>VLOOKUP($A116&amp;"NCP LF ONPK",'E11 - 2013 09 Final'!$A$46:$P$1775,$M$93,FALSE)</f>
        <v>0.71560000000000001</v>
      </c>
      <c r="N116" s="322">
        <f>VLOOKUP($A116&amp;"NCP LF ONPK",'E11 - 2013 09 Final'!$A$46:$P$1775,$N$93,FALSE)</f>
        <v>0.6986</v>
      </c>
      <c r="O116" s="117"/>
      <c r="P116" s="323"/>
    </row>
    <row r="117" spans="1:16">
      <c r="A117" t="s">
        <v>245</v>
      </c>
      <c r="B117" t="s">
        <v>980</v>
      </c>
      <c r="C117" s="322">
        <f>VLOOKUP($A117&amp;"NCP LF ONPK",'E11 - 2013 09 Final'!$A$46:$P$1775,$C$93,FALSE)</f>
        <v>0.75309999999999999</v>
      </c>
      <c r="D117" s="322">
        <f>VLOOKUP($A117&amp;"NCP LF ONPK",'E11 - 2013 09 Final'!$A$46:$P$1775,$D$93,FALSE)</f>
        <v>0.74580000000000002</v>
      </c>
      <c r="E117" s="322">
        <f>VLOOKUP($A117&amp;"NCP LF ONPK",'E11 - 2013 09 Final'!$A$46:$P$1775,$E$93,FALSE)</f>
        <v>0.76970000000000005</v>
      </c>
      <c r="F117" s="322">
        <f>VLOOKUP($A117&amp;"NCP LF ONPK",'E11 - 2013 09 Final'!$A$46:$P$1775,$F$93,FALSE)</f>
        <v>0.82399999999999995</v>
      </c>
      <c r="G117" s="322">
        <f>VLOOKUP($A117&amp;"NCP LF ONPK",'E11 - 2013 09 Final'!$A$46:$P$1775,$G$93,FALSE)</f>
        <v>0.72489999999999999</v>
      </c>
      <c r="H117" s="322">
        <f>VLOOKUP($A117&amp;"NCP LF ONPK",'E11 - 2013 09 Final'!$A$46:$P$1775,$H$93,FALSE)</f>
        <v>0.84589999999999999</v>
      </c>
      <c r="I117" s="322">
        <f>VLOOKUP($A117&amp;"NCP LF ONPK",'E11 - 2013 09 Final'!$A$46:$P$1775,$I$93,FALSE)</f>
        <v>0.80320000000000003</v>
      </c>
      <c r="J117" s="322">
        <f>VLOOKUP($A117&amp;"NCP LF ONPK",'E11 - 2013 09 Final'!$A$46:$P$1775,$J$93,FALSE)</f>
        <v>0.86309999999999998</v>
      </c>
      <c r="K117" s="322">
        <f>VLOOKUP($A117&amp;"NCP LF ONPK",'E11 - 2013 09 Final'!$A$46:$P$1775,$K$93,FALSE)</f>
        <v>0.84670000000000001</v>
      </c>
      <c r="L117" s="322">
        <f>VLOOKUP($A117&amp;"NCP LF ONPK",'E11 - 2013 09 Final'!$A$46:$P$1775,$L$93,FALSE)</f>
        <v>0.83320000000000005</v>
      </c>
      <c r="M117" s="322">
        <f>VLOOKUP($A117&amp;"NCP LF ONPK",'E11 - 2013 09 Final'!$A$46:$P$1775,$M$93,FALSE)</f>
        <v>0.7581</v>
      </c>
      <c r="N117" s="322">
        <f>VLOOKUP($A117&amp;"NCP LF ONPK",'E11 - 2013 09 Final'!$A$46:$P$1775,$N$93,FALSE)</f>
        <v>0.68899999999999995</v>
      </c>
      <c r="O117" s="117"/>
      <c r="P117" s="323"/>
    </row>
    <row r="118" spans="1:16">
      <c r="A118" t="s">
        <v>242</v>
      </c>
      <c r="B118" t="s">
        <v>488</v>
      </c>
      <c r="C118" s="322">
        <f>VLOOKUP($A118&amp;"NCP LF ONPK",'E11 - 2013 09 Final'!$A$46:$P$1775,$C$93,FALSE)</f>
        <v>0.5625</v>
      </c>
      <c r="D118" s="322">
        <f>VLOOKUP($A118&amp;"NCP LF ONPK",'E11 - 2013 09 Final'!$A$46:$P$1775,$D$93,FALSE)</f>
        <v>0.69379999999999997</v>
      </c>
      <c r="E118" s="322">
        <f>VLOOKUP($A118&amp;"NCP LF ONPK",'E11 - 2013 09 Final'!$A$46:$P$1775,$E$93,FALSE)</f>
        <v>0.79759999999999998</v>
      </c>
      <c r="F118" s="322">
        <f>VLOOKUP($A118&amp;"NCP LF ONPK",'E11 - 2013 09 Final'!$A$46:$P$1775,$F$93,FALSE)</f>
        <v>1</v>
      </c>
      <c r="G118" s="322">
        <f>VLOOKUP($A118&amp;"NCP LF ONPK",'E11 - 2013 09 Final'!$A$46:$P$1775,$G$93,FALSE)</f>
        <v>1</v>
      </c>
      <c r="H118" s="322" t="str">
        <f>VLOOKUP($A118&amp;"NCP LF ONPK",'E11 - 2013 09 Final'!$A$46:$P$1775,$H$93,FALSE)</f>
        <v xml:space="preserve"> </v>
      </c>
      <c r="I118" s="322" t="str">
        <f>VLOOKUP($A118&amp;"NCP LF ONPK",'E11 - 2013 09 Final'!$A$46:$P$1775,$I$93,FALSE)</f>
        <v xml:space="preserve"> </v>
      </c>
      <c r="J118" s="322" t="str">
        <f>VLOOKUP($A118&amp;"NCP LF ONPK",'E11 - 2013 09 Final'!$A$46:$P$1775,$J$93,FALSE)</f>
        <v xml:space="preserve"> </v>
      </c>
      <c r="K118" s="322" t="str">
        <f>VLOOKUP($A118&amp;"NCP LF ONPK",'E11 - 2013 09 Final'!$A$46:$P$1775,$K$93,FALSE)</f>
        <v xml:space="preserve"> </v>
      </c>
      <c r="L118" s="322" t="str">
        <f>VLOOKUP($A118&amp;"NCP LF ONPK",'E11 - 2013 09 Final'!$A$46:$P$1775,$L$93,FALSE)</f>
        <v xml:space="preserve"> </v>
      </c>
      <c r="M118" s="322" t="str">
        <f>VLOOKUP($A118&amp;"NCP LF ONPK",'E11 - 2013 09 Final'!$A$46:$P$1775,$M$93,FALSE)</f>
        <v xml:space="preserve"> </v>
      </c>
      <c r="N118" s="322" t="str">
        <f>VLOOKUP($A118&amp;"NCP LF ONPK",'E11 - 2013 09 Final'!$A$46:$P$1775,$N$93,FALSE)</f>
        <v xml:space="preserve"> </v>
      </c>
      <c r="O118" s="117"/>
      <c r="P118" s="323"/>
    </row>
    <row r="119" spans="1:16">
      <c r="A119" t="s">
        <v>658</v>
      </c>
      <c r="B119" t="s">
        <v>981</v>
      </c>
      <c r="C119" s="322">
        <f>VLOOKUP($A119&amp;"NCP LF ONPK",'E11 - 2013 09 Final'!$A$46:$P$1775,$C$93,FALSE)</f>
        <v>0.75700000000000001</v>
      </c>
      <c r="D119" s="322">
        <f>VLOOKUP($A119&amp;"NCP LF ONPK",'E11 - 2013 09 Final'!$A$46:$P$1775,$D$93,FALSE)</f>
        <v>0.7077</v>
      </c>
      <c r="E119" s="322">
        <f>VLOOKUP($A119&amp;"NCP LF ONPK",'E11 - 2013 09 Final'!$A$46:$P$1775,$E$93,FALSE)</f>
        <v>0.69679999999999997</v>
      </c>
      <c r="F119" s="322">
        <f>VLOOKUP($A119&amp;"NCP LF ONPK",'E11 - 2013 09 Final'!$A$46:$P$1775,$F$93,FALSE)</f>
        <v>0.79520000000000002</v>
      </c>
      <c r="G119" s="322">
        <f>VLOOKUP($A119&amp;"NCP LF ONPK",'E11 - 2013 09 Final'!$A$46:$P$1775,$G$93,FALSE)</f>
        <v>0.76559999999999995</v>
      </c>
      <c r="H119" s="322">
        <f>VLOOKUP($A119&amp;"NCP LF ONPK",'E11 - 2013 09 Final'!$A$46:$P$1775,$H$93,FALSE)</f>
        <v>0.7883</v>
      </c>
      <c r="I119" s="322">
        <f>VLOOKUP($A119&amp;"NCP LF ONPK",'E11 - 2013 09 Final'!$A$46:$P$1775,$I$93,FALSE)</f>
        <v>0.80049999999999999</v>
      </c>
      <c r="J119" s="322">
        <f>VLOOKUP($A119&amp;"NCP LF ONPK",'E11 - 2013 09 Final'!$A$46:$P$1775,$J$93,FALSE)</f>
        <v>0.82599999999999996</v>
      </c>
      <c r="K119" s="322">
        <f>VLOOKUP($A119&amp;"NCP LF ONPK",'E11 - 2013 09 Final'!$A$46:$P$1775,$K$93,FALSE)</f>
        <v>0.79359999999999997</v>
      </c>
      <c r="L119" s="322">
        <f>VLOOKUP($A119&amp;"NCP LF ONPK",'E11 - 2013 09 Final'!$A$46:$P$1775,$L$93,FALSE)</f>
        <v>0.81940000000000002</v>
      </c>
      <c r="M119" s="322">
        <f>VLOOKUP($A119&amp;"NCP LF ONPK",'E11 - 2013 09 Final'!$A$46:$P$1775,$M$93,FALSE)</f>
        <v>0.7298</v>
      </c>
      <c r="N119" s="322">
        <f>VLOOKUP($A119&amp;"NCP LF ONPK",'E11 - 2013 09 Final'!$A$46:$P$1775,$N$93,FALSE)</f>
        <v>0.71679999999999999</v>
      </c>
      <c r="O119" s="117"/>
      <c r="P119" s="323"/>
    </row>
    <row r="120" spans="1:16">
      <c r="A120" t="s">
        <v>7</v>
      </c>
      <c r="B120" t="s">
        <v>984</v>
      </c>
      <c r="C120" s="322">
        <f>VLOOKUP($A120&amp;"NCP LF ONPK",'E11 - 2013 09 Final'!$A$46:$P$1775,$C$93,FALSE)</f>
        <v>0.66620000000000001</v>
      </c>
      <c r="D120" s="322">
        <f>VLOOKUP($A120&amp;"NCP LF ONPK",'E11 - 2013 09 Final'!$A$46:$P$1775,$D$93,FALSE)</f>
        <v>0.64590000000000003</v>
      </c>
      <c r="E120" s="322">
        <f>VLOOKUP($A120&amp;"NCP LF ONPK",'E11 - 2013 09 Final'!$A$46:$P$1775,$E$93,FALSE)</f>
        <v>0.53290000000000004</v>
      </c>
      <c r="F120" s="322">
        <f>VLOOKUP($A120&amp;"NCP LF ONPK",'E11 - 2013 09 Final'!$A$46:$P$1775,$F$93,FALSE)</f>
        <v>0.76700000000000002</v>
      </c>
      <c r="G120" s="322">
        <f>VLOOKUP($A120&amp;"NCP LF ONPK",'E11 - 2013 09 Final'!$A$46:$P$1775,$G$93,FALSE)</f>
        <v>0.70730000000000004</v>
      </c>
      <c r="H120" s="322">
        <f>VLOOKUP($A120&amp;"NCP LF ONPK",'E11 - 2013 09 Final'!$A$46:$P$1775,$H$93,FALSE)</f>
        <v>0.75170000000000003</v>
      </c>
      <c r="I120" s="322">
        <f>VLOOKUP($A120&amp;"NCP LF ONPK",'E11 - 2013 09 Final'!$A$46:$P$1775,$I$93,FALSE)</f>
        <v>0.69289999999999996</v>
      </c>
      <c r="J120" s="322">
        <f>VLOOKUP($A120&amp;"NCP LF ONPK",'E11 - 2013 09 Final'!$A$46:$P$1775,$J$93,FALSE)</f>
        <v>0.75309999999999999</v>
      </c>
      <c r="K120" s="322">
        <f>VLOOKUP($A120&amp;"NCP LF ONPK",'E11 - 2013 09 Final'!$A$46:$P$1775,$K$93,FALSE)</f>
        <v>0.7651</v>
      </c>
      <c r="L120" s="322">
        <f>VLOOKUP($A120&amp;"NCP LF ONPK",'E11 - 2013 09 Final'!$A$46:$P$1775,$L$93,FALSE)</f>
        <v>0.65349999999999997</v>
      </c>
      <c r="M120" s="322">
        <f>VLOOKUP($A120&amp;"NCP LF ONPK",'E11 - 2013 09 Final'!$A$46:$P$1775,$M$93,FALSE)</f>
        <v>0.6512</v>
      </c>
      <c r="N120" s="322">
        <f>VLOOKUP($A120&amp;"NCP LF ONPK",'E11 - 2013 09 Final'!$A$46:$P$1775,$N$93,FALSE)</f>
        <v>0</v>
      </c>
      <c r="O120" s="117"/>
      <c r="P120" s="323"/>
    </row>
    <row r="121" spans="1:16">
      <c r="A121" t="s">
        <v>721</v>
      </c>
      <c r="B121" t="s">
        <v>721</v>
      </c>
      <c r="C121" s="322">
        <f>VLOOKUP($A121&amp;"NCP LF ONPK",'E11 - 2013 09 Final'!$A$46:$P$1775,$C$93,FALSE)</f>
        <v>0.77229999999999999</v>
      </c>
      <c r="D121" s="322">
        <f>VLOOKUP($A121&amp;"NCP LF ONPK",'E11 - 2013 09 Final'!$A$46:$P$1775,$D$93,FALSE)</f>
        <v>0.6391</v>
      </c>
      <c r="E121" s="322">
        <f>VLOOKUP($A121&amp;"NCP LF ONPK",'E11 - 2013 09 Final'!$A$46:$P$1775,$E$93,FALSE)</f>
        <v>0.6028</v>
      </c>
      <c r="F121" s="322">
        <f>VLOOKUP($A121&amp;"NCP LF ONPK",'E11 - 2013 09 Final'!$A$46:$P$1775,$F$93,FALSE)</f>
        <v>0.78539999999999999</v>
      </c>
      <c r="G121" s="322">
        <f>VLOOKUP($A121&amp;"NCP LF ONPK",'E11 - 2013 09 Final'!$A$46:$P$1775,$G$93,FALSE)</f>
        <v>0.74819999999999998</v>
      </c>
      <c r="H121" s="322">
        <f>VLOOKUP($A121&amp;"NCP LF ONPK",'E11 - 2013 09 Final'!$A$46:$P$1775,$H$93,FALSE)</f>
        <v>0.77539999999999998</v>
      </c>
      <c r="I121" s="322">
        <f>VLOOKUP($A121&amp;"NCP LF ONPK",'E11 - 2013 09 Final'!$A$46:$P$1775,$I$93,FALSE)</f>
        <v>0.77290000000000003</v>
      </c>
      <c r="J121" s="322">
        <f>VLOOKUP($A121&amp;"NCP LF ONPK",'E11 - 2013 09 Final'!$A$46:$P$1775,$J$93,FALSE)</f>
        <v>0.82789999999999997</v>
      </c>
      <c r="K121" s="322">
        <f>VLOOKUP($A121&amp;"NCP LF ONPK",'E11 - 2013 09 Final'!$A$46:$P$1775,$K$93,FALSE)</f>
        <v>0.78100000000000003</v>
      </c>
      <c r="L121" s="322">
        <f>VLOOKUP($A121&amp;"NCP LF ONPK",'E11 - 2013 09 Final'!$A$46:$P$1775,$L$93,FALSE)</f>
        <v>0.79779999999999995</v>
      </c>
      <c r="M121" s="322">
        <f>VLOOKUP($A121&amp;"NCP LF ONPK",'E11 - 2013 09 Final'!$A$46:$P$1775,$M$93,FALSE)</f>
        <v>0.70779999999999998</v>
      </c>
      <c r="N121" s="322">
        <f>VLOOKUP($A121&amp;"NCP LF ONPK",'E11 - 2013 09 Final'!$A$46:$P$1775,$N$93,FALSE)</f>
        <v>0.71660000000000001</v>
      </c>
      <c r="O121" s="117"/>
      <c r="P121" s="323"/>
    </row>
    <row r="131" spans="1:16" ht="17.399999999999999">
      <c r="B131" s="474" t="str">
        <f>+MANUAL!$B$7 &amp;" as Calculated by LodeStar Except as Noted"</f>
        <v>2014 as Calculated by LodeStar Except as Noted</v>
      </c>
      <c r="C131" s="474"/>
      <c r="D131" s="474"/>
      <c r="E131" s="474"/>
      <c r="F131" s="474"/>
      <c r="G131" s="474"/>
      <c r="H131" s="474"/>
      <c r="I131" s="474"/>
      <c r="J131" s="474"/>
      <c r="K131" s="474"/>
      <c r="L131" s="474"/>
      <c r="M131" s="474"/>
      <c r="N131" s="474"/>
      <c r="O131" s="474"/>
      <c r="P131" s="474"/>
    </row>
    <row r="132" spans="1:16" ht="13.8" thickBot="1">
      <c r="B132" s="383"/>
      <c r="C132" s="383"/>
      <c r="D132" s="383"/>
      <c r="E132" s="383"/>
      <c r="F132" s="383"/>
      <c r="G132" s="383"/>
      <c r="H132" s="383"/>
      <c r="I132" s="383"/>
      <c r="J132" s="383"/>
      <c r="K132" s="383"/>
      <c r="L132" s="383"/>
      <c r="M132" s="383"/>
      <c r="N132" s="383"/>
      <c r="O132" s="383"/>
      <c r="P132" s="383"/>
    </row>
    <row r="133" spans="1:16">
      <c r="C133" s="14"/>
      <c r="D133" s="15"/>
      <c r="E133" s="16"/>
      <c r="F133" s="17"/>
      <c r="G133" s="18"/>
      <c r="H133" s="19"/>
      <c r="I133" s="20"/>
      <c r="J133" s="21"/>
      <c r="K133" s="22"/>
      <c r="L133" s="23"/>
      <c r="M133" s="24"/>
      <c r="N133" s="326"/>
      <c r="O133" s="110"/>
      <c r="P133" s="314"/>
    </row>
    <row r="134" spans="1:16" ht="13.8" thickBot="1">
      <c r="C134" s="28" t="s">
        <v>70</v>
      </c>
      <c r="D134" s="29" t="s">
        <v>71</v>
      </c>
      <c r="E134" s="30" t="s">
        <v>72</v>
      </c>
      <c r="F134" s="31" t="s">
        <v>73</v>
      </c>
      <c r="G134" s="32" t="s">
        <v>74</v>
      </c>
      <c r="H134" s="33" t="s">
        <v>75</v>
      </c>
      <c r="I134" s="34" t="s">
        <v>76</v>
      </c>
      <c r="J134" s="35" t="s">
        <v>77</v>
      </c>
      <c r="K134" s="36" t="s">
        <v>78</v>
      </c>
      <c r="L134" s="37" t="s">
        <v>79</v>
      </c>
      <c r="M134" s="38" t="s">
        <v>80</v>
      </c>
      <c r="N134" s="327" t="s">
        <v>81</v>
      </c>
      <c r="O134" s="314"/>
      <c r="P134" s="314"/>
    </row>
    <row r="135" spans="1:16" hidden="1">
      <c r="C135">
        <v>4</v>
      </c>
      <c r="D135">
        <f>C135+1</f>
        <v>5</v>
      </c>
      <c r="E135">
        <f t="shared" ref="E135:N135" si="11">D135+1</f>
        <v>6</v>
      </c>
      <c r="F135">
        <f t="shared" si="11"/>
        <v>7</v>
      </c>
      <c r="G135">
        <f t="shared" si="11"/>
        <v>8</v>
      </c>
      <c r="H135">
        <f t="shared" si="11"/>
        <v>9</v>
      </c>
      <c r="I135">
        <f t="shared" si="11"/>
        <v>10</v>
      </c>
      <c r="J135">
        <f t="shared" si="11"/>
        <v>11</v>
      </c>
      <c r="K135">
        <f t="shared" si="11"/>
        <v>12</v>
      </c>
      <c r="L135">
        <f t="shared" si="11"/>
        <v>13</v>
      </c>
      <c r="M135">
        <f t="shared" si="11"/>
        <v>14</v>
      </c>
      <c r="N135">
        <f t="shared" si="11"/>
        <v>15</v>
      </c>
      <c r="O135" s="314"/>
      <c r="P135" s="314"/>
    </row>
    <row r="136" spans="1:16">
      <c r="O136" s="110"/>
      <c r="P136" s="110"/>
    </row>
    <row r="137" spans="1:16">
      <c r="B137" s="42" t="s">
        <v>83</v>
      </c>
      <c r="O137" s="110"/>
      <c r="P137" s="110"/>
    </row>
    <row r="138" spans="1:16">
      <c r="A138" t="s">
        <v>122</v>
      </c>
      <c r="B138" s="43" t="s">
        <v>84</v>
      </c>
      <c r="C138" s="322">
        <f>VLOOKUP($A138&amp;"NCP LF ONPK",'E11 - 2014 09 Final'!$A$46:$P$1704,$C$135,FALSE)</f>
        <v>0.74880000000000002</v>
      </c>
      <c r="D138" s="322">
        <f>VLOOKUP($A138&amp;"NCP LF ONPK",'E11 - 2014 09 Final'!$A$46:$P$1704,$D$135,FALSE)</f>
        <v>0.77370000000000005</v>
      </c>
      <c r="E138" s="322">
        <f>VLOOKUP($A138&amp;"NCP LF ONPK",'E11 - 2014 09 Final'!$A$46:$P$1704,$E$135,FALSE)</f>
        <v>0.76290000000000002</v>
      </c>
      <c r="F138" s="322">
        <f>VLOOKUP($A138&amp;"NCP LF ONPK",'E11 - 2014 09 Final'!$A$46:$P$1704,$F$135,FALSE)</f>
        <v>0.7833</v>
      </c>
      <c r="G138" s="322">
        <f>VLOOKUP($A138&amp;"NCP LF ONPK",'E11 - 2014 09 Final'!$A$46:$P$1704,$G$135,FALSE)</f>
        <v>0.79469999999999996</v>
      </c>
      <c r="H138" s="322">
        <f>VLOOKUP($A138&amp;"NCP LF ONPK",'E11 - 2014 09 Final'!$A$46:$P$1704,$H$135,FALSE)</f>
        <v>0.79020000000000001</v>
      </c>
      <c r="I138" s="322">
        <f>VLOOKUP($A138&amp;"NCP LF ONPK",'E11 - 2014 09 Final'!$A$46:$P$1704,$I$135,FALSE)</f>
        <v>0.80320000000000003</v>
      </c>
      <c r="J138" s="322">
        <f>VLOOKUP($A138&amp;"NCP LF ONPK",'E11 - 2014 09 Final'!$A$46:$P$1704,$J$135,FALSE)</f>
        <v>0.80769999999999997</v>
      </c>
      <c r="K138" s="322">
        <f>VLOOKUP($A138&amp;"NCP LF ONPK",'E11 - 2014 09 Final'!$A$46:$P$1704,$K$135,FALSE)</f>
        <v>0.80730000000000002</v>
      </c>
      <c r="L138" s="322">
        <f>VLOOKUP($A138&amp;"NCP LF ONPK",'E11 - 2014 09 Final'!$A$46:$P$1704,$L$135,FALSE)</f>
        <v>0.78469999999999995</v>
      </c>
      <c r="M138" s="322">
        <f>VLOOKUP($A138&amp;"NCP LF ONPK",'E11 - 2014 09 Final'!$A$46:$P$1704,$M$135,FALSE)</f>
        <v>0.73499999999999999</v>
      </c>
      <c r="N138" s="322">
        <f>VLOOKUP($A138&amp;"NCP LF ONPK",'E11 - 2014 09 Final'!$A$46:$P$1704,$N$135,FALSE)</f>
        <v>0.74180000000000001</v>
      </c>
      <c r="O138" s="117"/>
      <c r="P138" s="323"/>
    </row>
    <row r="139" spans="1:16">
      <c r="A139" t="s">
        <v>177</v>
      </c>
      <c r="B139" s="43" t="s">
        <v>85</v>
      </c>
      <c r="C139" s="322">
        <f>VLOOKUP($A139&amp;"NCP LF ONPK",'E11 - 2014 09 Final'!$A$46:$P$1704,$C$135,FALSE)</f>
        <v>0.75239999999999996</v>
      </c>
      <c r="D139" s="322">
        <f>VLOOKUP($A139&amp;"NCP LF ONPK",'E11 - 2014 09 Final'!$A$46:$P$1704,$D$135,FALSE)</f>
        <v>0.76429999999999998</v>
      </c>
      <c r="E139" s="322">
        <f>VLOOKUP($A139&amp;"NCP LF ONPK",'E11 - 2014 09 Final'!$A$46:$P$1704,$E$135,FALSE)</f>
        <v>0.76480000000000004</v>
      </c>
      <c r="F139" s="322">
        <f>VLOOKUP($A139&amp;"NCP LF ONPK",'E11 - 2014 09 Final'!$A$46:$P$1704,$F$135,FALSE)</f>
        <v>0.78480000000000005</v>
      </c>
      <c r="G139" s="322">
        <f>VLOOKUP($A139&amp;"NCP LF ONPK",'E11 - 2014 09 Final'!$A$46:$P$1704,$G$135,FALSE)</f>
        <v>0.75049999999999994</v>
      </c>
      <c r="H139" s="322">
        <f>VLOOKUP($A139&amp;"NCP LF ONPK",'E11 - 2014 09 Final'!$A$46:$P$1704,$H$135,FALSE)</f>
        <v>0.72660000000000002</v>
      </c>
      <c r="I139" s="322">
        <f>VLOOKUP($A139&amp;"NCP LF ONPK",'E11 - 2014 09 Final'!$A$46:$P$1704,$I$135,FALSE)</f>
        <v>0.73619999999999997</v>
      </c>
      <c r="J139" s="322">
        <f>VLOOKUP($A139&amp;"NCP LF ONPK",'E11 - 2014 09 Final'!$A$46:$P$1704,$J$135,FALSE)</f>
        <v>0.74909999999999999</v>
      </c>
      <c r="K139" s="322">
        <f>VLOOKUP($A139&amp;"NCP LF ONPK",'E11 - 2014 09 Final'!$A$46:$P$1704,$K$135,FALSE)</f>
        <v>0.75660000000000005</v>
      </c>
      <c r="L139" s="322">
        <f>VLOOKUP($A139&amp;"NCP LF ONPK",'E11 - 2014 09 Final'!$A$46:$P$1704,$L$135,FALSE)</f>
        <v>0.75170000000000003</v>
      </c>
      <c r="M139" s="322">
        <f>VLOOKUP($A139&amp;"NCP LF ONPK",'E11 - 2014 09 Final'!$A$46:$P$1704,$M$135,FALSE)</f>
        <v>0.70750000000000002</v>
      </c>
      <c r="N139" s="322">
        <f>VLOOKUP($A139&amp;"NCP LF ONPK",'E11 - 2014 09 Final'!$A$46:$P$1704,$N$135,FALSE)</f>
        <v>0.70579999999999998</v>
      </c>
      <c r="O139" s="117"/>
      <c r="P139" s="323"/>
    </row>
    <row r="140" spans="1:16">
      <c r="A140" t="s">
        <v>185</v>
      </c>
      <c r="B140" s="43" t="s">
        <v>50</v>
      </c>
      <c r="C140" s="322">
        <f>VLOOKUP($A140&amp;"NCP LF ONPK",'E11 - 2014 09 Final'!$A$46:$P$1704,$C$135,FALSE)</f>
        <v>0.7742</v>
      </c>
      <c r="D140" s="322">
        <f>VLOOKUP($A140&amp;"NCP LF ONPK",'E11 - 2014 09 Final'!$A$46:$P$1704,$D$135,FALSE)</f>
        <v>0.746</v>
      </c>
      <c r="E140" s="322">
        <f>VLOOKUP($A140&amp;"NCP LF ONPK",'E11 - 2014 09 Final'!$A$46:$P$1704,$E$135,FALSE)</f>
        <v>0.75529999999999997</v>
      </c>
      <c r="F140" s="322">
        <f>VLOOKUP($A140&amp;"NCP LF ONPK",'E11 - 2014 09 Final'!$A$46:$P$1704,$F$135,FALSE)</f>
        <v>0.76419999999999999</v>
      </c>
      <c r="G140" s="322">
        <f>VLOOKUP($A140&amp;"NCP LF ONPK",'E11 - 2014 09 Final'!$A$46:$P$1704,$G$135,FALSE)</f>
        <v>0.78059999999999996</v>
      </c>
      <c r="H140" s="322">
        <f>VLOOKUP($A140&amp;"NCP LF ONPK",'E11 - 2014 09 Final'!$A$46:$P$1704,$H$135,FALSE)</f>
        <v>0.7359</v>
      </c>
      <c r="I140" s="322">
        <f>VLOOKUP($A140&amp;"NCP LF ONPK",'E11 - 2014 09 Final'!$A$46:$P$1704,$I$135,FALSE)</f>
        <v>0.77210000000000001</v>
      </c>
      <c r="J140" s="322">
        <f>VLOOKUP($A140&amp;"NCP LF ONPK",'E11 - 2014 09 Final'!$A$46:$P$1704,$J$135,FALSE)</f>
        <v>0.7893</v>
      </c>
      <c r="K140" s="322">
        <f>VLOOKUP($A140&amp;"NCP LF ONPK",'E11 - 2014 09 Final'!$A$46:$P$1704,$K$135,FALSE)</f>
        <v>0.75670000000000004</v>
      </c>
      <c r="L140" s="322">
        <f>VLOOKUP($A140&amp;"NCP LF ONPK",'E11 - 2014 09 Final'!$A$46:$P$1704,$L$135,FALSE)</f>
        <v>0.77139999999999997</v>
      </c>
      <c r="M140" s="322">
        <f>VLOOKUP($A140&amp;"NCP LF ONPK",'E11 - 2014 09 Final'!$A$46:$P$1704,$M$135,FALSE)</f>
        <v>0.73380000000000001</v>
      </c>
      <c r="N140" s="322">
        <f>VLOOKUP($A140&amp;"NCP LF ONPK",'E11 - 2014 09 Final'!$A$46:$P$1704,$N$135,FALSE)</f>
        <v>0.79079999999999995</v>
      </c>
      <c r="O140" s="117"/>
      <c r="P140" s="323"/>
    </row>
    <row r="141" spans="1:16">
      <c r="A141" t="s">
        <v>629</v>
      </c>
      <c r="B141" s="43" t="s">
        <v>49</v>
      </c>
      <c r="C141" s="322">
        <f>VLOOKUP($A141&amp;"NCP LF ONPK",'E11 - 2014 09 Final'!$A$46:$P$1704,$C$135,FALSE)</f>
        <v>0.3523</v>
      </c>
      <c r="D141" s="322">
        <f>VLOOKUP($A141&amp;"NCP LF ONPK",'E11 - 2014 09 Final'!$A$46:$P$1704,$D$135,FALSE)</f>
        <v>0.38829999999999998</v>
      </c>
      <c r="E141" s="322">
        <f>VLOOKUP($A141&amp;"NCP LF ONPK",'E11 - 2014 09 Final'!$A$46:$P$1704,$E$135,FALSE)</f>
        <v>0.38250000000000001</v>
      </c>
      <c r="F141" s="322">
        <f>VLOOKUP($A141&amp;"NCP LF ONPK",'E11 - 2014 09 Final'!$A$46:$P$1704,$F$135,FALSE)</f>
        <v>0.47939999999999999</v>
      </c>
      <c r="G141" s="322">
        <f>VLOOKUP($A141&amp;"NCP LF ONPK",'E11 - 2014 09 Final'!$A$46:$P$1704,$G$135,FALSE)</f>
        <v>0.5081</v>
      </c>
      <c r="H141" s="322">
        <f>VLOOKUP($A141&amp;"NCP LF ONPK",'E11 - 2014 09 Final'!$A$46:$P$1704,$H$135,FALSE)</f>
        <v>0.49619999999999997</v>
      </c>
      <c r="I141" s="322">
        <f>VLOOKUP($A141&amp;"NCP LF ONPK",'E11 - 2014 09 Final'!$A$46:$P$1704,$I$135,FALSE)</f>
        <v>0.51500000000000001</v>
      </c>
      <c r="J141" s="322">
        <f>VLOOKUP($A141&amp;"NCP LF ONPK",'E11 - 2014 09 Final'!$A$46:$P$1704,$J$135,FALSE)</f>
        <v>0.51880000000000004</v>
      </c>
      <c r="K141" s="322">
        <f>VLOOKUP($A141&amp;"NCP LF ONPK",'E11 - 2014 09 Final'!$A$46:$P$1704,$K$135,FALSE)</f>
        <v>0.51480000000000004</v>
      </c>
      <c r="L141" s="322">
        <f>VLOOKUP($A141&amp;"NCP LF ONPK",'E11 - 2014 09 Final'!$A$46:$P$1704,$L$135,FALSE)</f>
        <v>0.48670000000000002</v>
      </c>
      <c r="M141" s="322">
        <f>VLOOKUP($A141&amp;"NCP LF ONPK",'E11 - 2014 09 Final'!$A$46:$P$1704,$M$135,FALSE)</f>
        <v>0.36230000000000001</v>
      </c>
      <c r="N141" s="322">
        <f>VLOOKUP($A141&amp;"NCP LF ONPK",'E11 - 2014 09 Final'!$A$46:$P$1704,$N$135,FALSE)</f>
        <v>0.3523</v>
      </c>
      <c r="O141" s="117"/>
      <c r="P141" s="323"/>
    </row>
    <row r="142" spans="1:16">
      <c r="A142" t="s">
        <v>637</v>
      </c>
      <c r="B142" s="46" t="s">
        <v>325</v>
      </c>
      <c r="C142" s="322">
        <f>VLOOKUP($A142&amp;"NCP LF ONPK",'E11 - 2014 09 Final'!$A$46:$P$1704,$C$135,FALSE)</f>
        <v>0.95899999999999996</v>
      </c>
      <c r="D142" s="322">
        <f>VLOOKUP($A142&amp;"NCP LF ONPK",'E11 - 2014 09 Final'!$A$46:$P$1704,$D$135,FALSE)</f>
        <v>0.95420000000000005</v>
      </c>
      <c r="E142" s="322">
        <f>VLOOKUP($A142&amp;"NCP LF ONPK",'E11 - 2014 09 Final'!$A$46:$P$1704,$E$135,FALSE)</f>
        <v>0.97819999999999996</v>
      </c>
      <c r="F142" s="322">
        <f>VLOOKUP($A142&amp;"NCP LF ONPK",'E11 - 2014 09 Final'!$A$46:$P$1704,$F$135,FALSE)</f>
        <v>0.96760000000000002</v>
      </c>
      <c r="G142" s="322">
        <f>VLOOKUP($A142&amp;"NCP LF ONPK",'E11 - 2014 09 Final'!$A$46:$P$1704,$G$135,FALSE)</f>
        <v>0.97540000000000004</v>
      </c>
      <c r="H142" s="322">
        <f>VLOOKUP($A142&amp;"NCP LF ONPK",'E11 - 2014 09 Final'!$A$46:$P$1704,$H$135,FALSE)</f>
        <v>0.92610000000000003</v>
      </c>
      <c r="I142" s="322">
        <f>VLOOKUP($A142&amp;"NCP LF ONPK",'E11 - 2014 09 Final'!$A$46:$P$1704,$I$135,FALSE)</f>
        <v>0.96309999999999996</v>
      </c>
      <c r="J142" s="322">
        <f>VLOOKUP($A142&amp;"NCP LF ONPK",'E11 - 2014 09 Final'!$A$46:$P$1704,$J$135,FALSE)</f>
        <v>0.94899999999999995</v>
      </c>
      <c r="K142" s="322">
        <f>VLOOKUP($A142&amp;"NCP LF ONPK",'E11 - 2014 09 Final'!$A$46:$P$1704,$K$135,FALSE)</f>
        <v>0.94730000000000003</v>
      </c>
      <c r="L142" s="322">
        <f>VLOOKUP($A142&amp;"NCP LF ONPK",'E11 - 2014 09 Final'!$A$46:$P$1704,$L$135,FALSE)</f>
        <v>0.9204</v>
      </c>
      <c r="M142" s="322">
        <f>VLOOKUP($A142&amp;"NCP LF ONPK",'E11 - 2014 09 Final'!$A$46:$P$1704,$M$135,FALSE)</f>
        <v>0.97060000000000002</v>
      </c>
      <c r="N142" s="322">
        <f>VLOOKUP($A142&amp;"NCP LF ONPK",'E11 - 2014 09 Final'!$A$46:$P$1704,$N$135,FALSE)</f>
        <v>0.95530000000000004</v>
      </c>
      <c r="O142" s="117"/>
      <c r="P142" s="323"/>
    </row>
    <row r="143" spans="1:16">
      <c r="A143" t="s">
        <v>648</v>
      </c>
      <c r="B143" s="43" t="s">
        <v>67</v>
      </c>
      <c r="C143" s="322">
        <f>VLOOKUP($A143&amp;"NCP LF ONPK",'E11 - 2014 09 Final'!$A$46:$P$1704,$C$135,FALSE)</f>
        <v>0.50839999999999996</v>
      </c>
      <c r="D143" s="322">
        <f>VLOOKUP($A143&amp;"NCP LF ONPK",'E11 - 2014 09 Final'!$A$46:$P$1704,$D$135,FALSE)</f>
        <v>0.54520000000000002</v>
      </c>
      <c r="E143" s="322">
        <f>VLOOKUP($A143&amp;"NCP LF ONPK",'E11 - 2014 09 Final'!$A$46:$P$1704,$E$135,FALSE)</f>
        <v>0.53669999999999995</v>
      </c>
      <c r="F143" s="322">
        <f>VLOOKUP($A143&amp;"NCP LF ONPK",'E11 - 2014 09 Final'!$A$46:$P$1704,$F$135,FALSE)</f>
        <v>0.61</v>
      </c>
      <c r="G143" s="322">
        <f>VLOOKUP($A143&amp;"NCP LF ONPK",'E11 - 2014 09 Final'!$A$46:$P$1704,$G$135,FALSE)</f>
        <v>0.64800000000000002</v>
      </c>
      <c r="H143" s="322">
        <f>VLOOKUP($A143&amp;"NCP LF ONPK",'E11 - 2014 09 Final'!$A$46:$P$1704,$H$135,FALSE)</f>
        <v>0.64459999999999995</v>
      </c>
      <c r="I143" s="322">
        <f>VLOOKUP($A143&amp;"NCP LF ONPK",'E11 - 2014 09 Final'!$A$46:$P$1704,$I$135,FALSE)</f>
        <v>0.6492</v>
      </c>
      <c r="J143" s="322">
        <f>VLOOKUP($A143&amp;"NCP LF ONPK",'E11 - 2014 09 Final'!$A$46:$P$1704,$J$135,FALSE)</f>
        <v>0.66800000000000004</v>
      </c>
      <c r="K143" s="322">
        <f>VLOOKUP($A143&amp;"NCP LF ONPK",'E11 - 2014 09 Final'!$A$46:$P$1704,$K$135,FALSE)</f>
        <v>0.6613</v>
      </c>
      <c r="L143" s="322">
        <f>VLOOKUP($A143&amp;"NCP LF ONPK",'E11 - 2014 09 Final'!$A$46:$P$1704,$L$135,FALSE)</f>
        <v>0.62819999999999998</v>
      </c>
      <c r="M143" s="322">
        <f>VLOOKUP($A143&amp;"NCP LF ONPK",'E11 - 2014 09 Final'!$A$46:$P$1704,$M$135,FALSE)</f>
        <v>0.52769999999999995</v>
      </c>
      <c r="N143" s="322">
        <f>VLOOKUP($A143&amp;"NCP LF ONPK",'E11 - 2014 09 Final'!$A$46:$P$1704,$N$135,FALSE)</f>
        <v>0.53900000000000003</v>
      </c>
      <c r="O143" s="117"/>
      <c r="P143" s="323"/>
    </row>
    <row r="144" spans="1:16">
      <c r="A144" t="s">
        <v>653</v>
      </c>
      <c r="B144" s="43" t="s">
        <v>68</v>
      </c>
      <c r="C144" s="322">
        <f>VLOOKUP($A144&amp;"NCP LF ONPK",'E11 - 2014 09 Final'!$A$46:$P$1704,$C$135,FALSE)</f>
        <v>0.67479999999999996</v>
      </c>
      <c r="D144" s="322">
        <f>VLOOKUP($A144&amp;"NCP LF ONPK",'E11 - 2014 09 Final'!$A$46:$P$1704,$D$135,FALSE)</f>
        <v>0.71040000000000003</v>
      </c>
      <c r="E144" s="322">
        <f>VLOOKUP($A144&amp;"NCP LF ONPK",'E11 - 2014 09 Final'!$A$46:$P$1704,$E$135,FALSE)</f>
        <v>0.70040000000000002</v>
      </c>
      <c r="F144" s="322">
        <f>VLOOKUP($A144&amp;"NCP LF ONPK",'E11 - 2014 09 Final'!$A$46:$P$1704,$F$135,FALSE)</f>
        <v>0.74490000000000001</v>
      </c>
      <c r="G144" s="322">
        <f>VLOOKUP($A144&amp;"NCP LF ONPK",'E11 - 2014 09 Final'!$A$46:$P$1704,$G$135,FALSE)</f>
        <v>0.76790000000000003</v>
      </c>
      <c r="H144" s="322">
        <f>VLOOKUP($A144&amp;"NCP LF ONPK",'E11 - 2014 09 Final'!$A$46:$P$1704,$H$135,FALSE)</f>
        <v>0.74109999999999998</v>
      </c>
      <c r="I144" s="322">
        <f>VLOOKUP($A144&amp;"NCP LF ONPK",'E11 - 2014 09 Final'!$A$46:$P$1704,$I$135,FALSE)</f>
        <v>0.7571</v>
      </c>
      <c r="J144" s="322">
        <f>VLOOKUP($A144&amp;"NCP LF ONPK",'E11 - 2014 09 Final'!$A$46:$P$1704,$J$135,FALSE)</f>
        <v>0.76759999999999995</v>
      </c>
      <c r="K144" s="322">
        <f>VLOOKUP($A144&amp;"NCP LF ONPK",'E11 - 2014 09 Final'!$A$46:$P$1704,$K$135,FALSE)</f>
        <v>0.76959999999999995</v>
      </c>
      <c r="L144" s="322">
        <f>VLOOKUP($A144&amp;"NCP LF ONPK",'E11 - 2014 09 Final'!$A$46:$P$1704,$L$135,FALSE)</f>
        <v>0.75190000000000001</v>
      </c>
      <c r="M144" s="322">
        <f>VLOOKUP($A144&amp;"NCP LF ONPK",'E11 - 2014 09 Final'!$A$46:$P$1704,$M$135,FALSE)</f>
        <v>0.66190000000000004</v>
      </c>
      <c r="N144" s="322">
        <f>VLOOKUP($A144&amp;"NCP LF ONPK",'E11 - 2014 09 Final'!$A$46:$P$1704,$N$135,FALSE)</f>
        <v>0.67010000000000003</v>
      </c>
      <c r="O144" s="117"/>
      <c r="P144" s="323"/>
    </row>
    <row r="145" spans="1:16">
      <c r="A145" t="s">
        <v>710</v>
      </c>
      <c r="B145" s="43" t="s">
        <v>69</v>
      </c>
      <c r="C145" s="322">
        <f>VLOOKUP($A145&amp;"NCP LF ONPK",'E11 - 2014 09 Final'!$A$46:$P$1704,$C$135,FALSE)</f>
        <v>0.72489999999999999</v>
      </c>
      <c r="D145" s="322">
        <f>VLOOKUP($A145&amp;"NCP LF ONPK",'E11 - 2014 09 Final'!$A$46:$P$1704,$D$135,FALSE)</f>
        <v>0.76280000000000003</v>
      </c>
      <c r="E145" s="322">
        <f>VLOOKUP($A145&amp;"NCP LF ONPK",'E11 - 2014 09 Final'!$A$46:$P$1704,$E$135,FALSE)</f>
        <v>0.75890000000000002</v>
      </c>
      <c r="F145" s="322">
        <f>VLOOKUP($A145&amp;"NCP LF ONPK",'E11 - 2014 09 Final'!$A$46:$P$1704,$F$135,FALSE)</f>
        <v>0.78200000000000003</v>
      </c>
      <c r="G145" s="322">
        <f>VLOOKUP($A145&amp;"NCP LF ONPK",'E11 - 2014 09 Final'!$A$46:$P$1704,$G$135,FALSE)</f>
        <v>0.79969999999999997</v>
      </c>
      <c r="H145" s="322">
        <f>VLOOKUP($A145&amp;"NCP LF ONPK",'E11 - 2014 09 Final'!$A$46:$P$1704,$H$135,FALSE)</f>
        <v>0.79010000000000002</v>
      </c>
      <c r="I145" s="322">
        <f>VLOOKUP($A145&amp;"NCP LF ONPK",'E11 - 2014 09 Final'!$A$46:$P$1704,$I$135,FALSE)</f>
        <v>0.7984</v>
      </c>
      <c r="J145" s="322">
        <f>VLOOKUP($A145&amp;"NCP LF ONPK",'E11 - 2014 09 Final'!$A$46:$P$1704,$J$135,FALSE)</f>
        <v>0.79669999999999996</v>
      </c>
      <c r="K145" s="322">
        <f>VLOOKUP($A145&amp;"NCP LF ONPK",'E11 - 2014 09 Final'!$A$46:$P$1704,$K$135,FALSE)</f>
        <v>0.80179999999999996</v>
      </c>
      <c r="L145" s="322">
        <f>VLOOKUP($A145&amp;"NCP LF ONPK",'E11 - 2014 09 Final'!$A$46:$P$1704,$L$135,FALSE)</f>
        <v>0.80430000000000001</v>
      </c>
      <c r="M145" s="322">
        <f>VLOOKUP($A145&amp;"NCP LF ONPK",'E11 - 2014 09 Final'!$A$46:$P$1704,$M$135,FALSE)</f>
        <v>0.7298</v>
      </c>
      <c r="N145" s="322">
        <f>VLOOKUP($A145&amp;"NCP LF ONPK",'E11 - 2014 09 Final'!$A$46:$P$1704,$N$135,FALSE)</f>
        <v>0.73419999999999996</v>
      </c>
      <c r="O145" s="117"/>
      <c r="P145" s="323"/>
    </row>
    <row r="146" spans="1:16">
      <c r="A146" t="s">
        <v>714</v>
      </c>
      <c r="B146" s="43" t="s">
        <v>52</v>
      </c>
      <c r="C146" s="322">
        <f>VLOOKUP($A146&amp;"NCP LF ONPK",'E11 - 2014 09 Final'!$A$46:$P$1704,$C$135,FALSE)</f>
        <v>0.77569999999999995</v>
      </c>
      <c r="D146" s="322">
        <f>VLOOKUP($A146&amp;"NCP LF ONPK",'E11 - 2014 09 Final'!$A$46:$P$1704,$D$135,FALSE)</f>
        <v>0.7409</v>
      </c>
      <c r="E146" s="322">
        <f>VLOOKUP($A146&amp;"NCP LF ONPK",'E11 - 2014 09 Final'!$A$46:$P$1704,$E$135,FALSE)</f>
        <v>0.75309999999999999</v>
      </c>
      <c r="F146" s="322">
        <f>VLOOKUP($A146&amp;"NCP LF ONPK",'E11 - 2014 09 Final'!$A$46:$P$1704,$F$135,FALSE)</f>
        <v>0.6341</v>
      </c>
      <c r="G146" s="322">
        <f>VLOOKUP($A146&amp;"NCP LF ONPK",'E11 - 2014 09 Final'!$A$46:$P$1704,$G$135,FALSE)</f>
        <v>0.6673</v>
      </c>
      <c r="H146" s="322">
        <f>VLOOKUP($A146&amp;"NCP LF ONPK",'E11 - 2014 09 Final'!$A$46:$P$1704,$H$135,FALSE)</f>
        <v>0.76129999999999998</v>
      </c>
      <c r="I146" s="322">
        <f>VLOOKUP($A146&amp;"NCP LF ONPK",'E11 - 2014 09 Final'!$A$46:$P$1704,$I$135,FALSE)</f>
        <v>0.79879999999999995</v>
      </c>
      <c r="J146" s="322">
        <f>VLOOKUP($A146&amp;"NCP LF ONPK",'E11 - 2014 09 Final'!$A$46:$P$1704,$J$135,FALSE)</f>
        <v>0.69589999999999996</v>
      </c>
      <c r="K146" s="322">
        <f>VLOOKUP($A146&amp;"NCP LF ONPK",'E11 - 2014 09 Final'!$A$46:$P$1704,$K$135,FALSE)</f>
        <v>0.78659999999999997</v>
      </c>
      <c r="L146" s="322">
        <f>VLOOKUP($A146&amp;"NCP LF ONPK",'E11 - 2014 09 Final'!$A$46:$P$1704,$L$135,FALSE)</f>
        <v>0.73960000000000004</v>
      </c>
      <c r="M146" s="322">
        <f>VLOOKUP($A146&amp;"NCP LF ONPK",'E11 - 2014 09 Final'!$A$46:$P$1704,$M$135,FALSE)</f>
        <v>0.74839999999999995</v>
      </c>
      <c r="N146" s="322">
        <f>VLOOKUP($A146&amp;"NCP LF ONPK",'E11 - 2014 09 Final'!$A$46:$P$1704,$N$135,FALSE)</f>
        <v>0.67859999999999998</v>
      </c>
      <c r="O146" s="117"/>
      <c r="P146" s="323"/>
    </row>
    <row r="147" spans="1:16">
      <c r="A147" t="s">
        <v>15</v>
      </c>
      <c r="B147" s="213" t="s">
        <v>15</v>
      </c>
      <c r="C147" s="322">
        <f>VLOOKUP($A147&amp;"NCP LF ONPK",'E11 - 2014 09 Final'!$A$46:$P$1704,$C$135,FALSE)</f>
        <v>0.69730000000000003</v>
      </c>
      <c r="D147" s="322">
        <f>VLOOKUP($A147&amp;"NCP LF ONPK",'E11 - 2014 09 Final'!$A$46:$P$1704,$D$135,FALSE)</f>
        <v>0.64559999999999995</v>
      </c>
      <c r="E147" s="322">
        <f>VLOOKUP($A147&amp;"NCP LF ONPK",'E11 - 2014 09 Final'!$A$46:$P$1704,$E$135,FALSE)</f>
        <v>0.72970000000000002</v>
      </c>
      <c r="F147" s="322">
        <f>VLOOKUP($A147&amp;"NCP LF ONPK",'E11 - 2014 09 Final'!$A$46:$P$1704,$F$135,FALSE)</f>
        <v>0.69469999999999998</v>
      </c>
      <c r="G147" s="322">
        <f>VLOOKUP($A147&amp;"NCP LF ONPK",'E11 - 2014 09 Final'!$A$46:$P$1704,$G$135,FALSE)</f>
        <v>0.70679999999999998</v>
      </c>
      <c r="H147" s="322">
        <f>VLOOKUP($A147&amp;"NCP LF ONPK",'E11 - 2014 09 Final'!$A$46:$P$1704,$H$135,FALSE)</f>
        <v>0.70789999999999997</v>
      </c>
      <c r="I147" s="322">
        <f>VLOOKUP($A147&amp;"NCP LF ONPK",'E11 - 2014 09 Final'!$A$46:$P$1704,$I$135,FALSE)</f>
        <v>0.68720000000000003</v>
      </c>
      <c r="J147" s="322">
        <f>VLOOKUP($A147&amp;"NCP LF ONPK",'E11 - 2014 09 Final'!$A$46:$P$1704,$J$135,FALSE)</f>
        <v>0.69379999999999997</v>
      </c>
      <c r="K147" s="322">
        <f>VLOOKUP($A147&amp;"NCP LF ONPK",'E11 - 2014 09 Final'!$A$46:$P$1704,$K$135,FALSE)</f>
        <v>0.69810000000000005</v>
      </c>
      <c r="L147" s="322">
        <f>VLOOKUP($A147&amp;"NCP LF ONPK",'E11 - 2014 09 Final'!$A$46:$P$1704,$L$135,FALSE)</f>
        <v>0.69269999999999998</v>
      </c>
      <c r="M147" s="322">
        <f>VLOOKUP($A147&amp;"NCP LF ONPK",'E11 - 2014 09 Final'!$A$46:$P$1704,$M$135,FALSE)</f>
        <v>0.68769999999999998</v>
      </c>
      <c r="N147" s="322">
        <f>VLOOKUP($A147&amp;"NCP LF ONPK",'E11 - 2014 09 Final'!$A$46:$P$1704,$N$135,FALSE)</f>
        <v>0.73529999999999995</v>
      </c>
      <c r="O147" s="117"/>
      <c r="P147" s="323"/>
    </row>
    <row r="148" spans="1:16">
      <c r="A148" t="s">
        <v>19</v>
      </c>
      <c r="B148" s="43" t="s">
        <v>56</v>
      </c>
      <c r="C148" s="322">
        <f>VLOOKUP($A148&amp;"NCP LF ONPK",'E11 - 2014 09 Final'!$A$46:$P$1704,$C$135,FALSE)</f>
        <v>0.63770000000000004</v>
      </c>
      <c r="D148" s="322">
        <f>VLOOKUP($A148&amp;"NCP LF ONPK",'E11 - 2014 09 Final'!$A$46:$P$1704,$D$135,FALSE)</f>
        <v>0.58879999999999999</v>
      </c>
      <c r="E148" s="322">
        <f>VLOOKUP($A148&amp;"NCP LF ONPK",'E11 - 2014 09 Final'!$A$46:$P$1704,$E$135,FALSE)</f>
        <v>0.5</v>
      </c>
      <c r="F148" s="322">
        <f>VLOOKUP($A148&amp;"NCP LF ONPK",'E11 - 2014 09 Final'!$A$46:$P$1704,$F$135,FALSE)</f>
        <v>0.14050000000000001</v>
      </c>
      <c r="G148" s="322">
        <f>VLOOKUP($A148&amp;"NCP LF ONPK",'E11 - 2014 09 Final'!$A$46:$P$1704,$G$135,FALSE)</f>
        <v>0.1129</v>
      </c>
      <c r="H148" s="322">
        <f>VLOOKUP($A148&amp;"NCP LF ONPK",'E11 - 2014 09 Final'!$A$46:$P$1704,$H$135,FALSE)</f>
        <v>0.1019</v>
      </c>
      <c r="I148" s="322">
        <f>VLOOKUP($A148&amp;"NCP LF ONPK",'E11 - 2014 09 Final'!$A$46:$P$1704,$I$135,FALSE)</f>
        <v>9.9599999999999994E-2</v>
      </c>
      <c r="J148" s="322">
        <f>VLOOKUP($A148&amp;"NCP LF ONPK",'E11 - 2014 09 Final'!$A$46:$P$1704,$J$135,FALSE)</f>
        <v>0.1174</v>
      </c>
      <c r="K148" s="322">
        <f>VLOOKUP($A148&amp;"NCP LF ONPK",'E11 - 2014 09 Final'!$A$46:$P$1704,$K$135,FALSE)</f>
        <v>0.17560000000000001</v>
      </c>
      <c r="L148" s="322">
        <f>VLOOKUP($A148&amp;"NCP LF ONPK",'E11 - 2014 09 Final'!$A$46:$P$1704,$L$135,FALSE)</f>
        <v>0.23580000000000001</v>
      </c>
      <c r="M148" s="322">
        <f>VLOOKUP($A148&amp;"NCP LF ONPK",'E11 - 2014 09 Final'!$A$46:$P$1704,$M$135,FALSE)</f>
        <v>0.5806</v>
      </c>
      <c r="N148" s="322">
        <f>VLOOKUP($A148&amp;"NCP LF ONPK",'E11 - 2014 09 Final'!$A$46:$P$1704,$N$135,FALSE)</f>
        <v>0.62060000000000004</v>
      </c>
      <c r="O148" s="117"/>
      <c r="P148" s="323"/>
    </row>
    <row r="149" spans="1:16">
      <c r="A149" t="s">
        <v>22</v>
      </c>
      <c r="B149" s="43" t="s">
        <v>57</v>
      </c>
      <c r="C149" s="322">
        <f>VLOOKUP($A149&amp;"NCP LF ONPK",'E11 - 2014 09 Final'!$A$46:$P$1704,$C$135,FALSE)</f>
        <v>0.2145</v>
      </c>
      <c r="D149" s="322">
        <f>VLOOKUP($A149&amp;"NCP LF ONPK",'E11 - 2014 09 Final'!$A$46:$P$1704,$D$135,FALSE)</f>
        <v>0.26069999999999999</v>
      </c>
      <c r="E149" s="322">
        <f>VLOOKUP($A149&amp;"NCP LF ONPK",'E11 - 2014 09 Final'!$A$46:$P$1704,$E$135,FALSE)</f>
        <v>0.21310000000000001</v>
      </c>
      <c r="F149" s="322">
        <f>VLOOKUP($A149&amp;"NCP LF ONPK",'E11 - 2014 09 Final'!$A$46:$P$1704,$F$135,FALSE)</f>
        <v>0.15509999999999999</v>
      </c>
      <c r="G149" s="322">
        <f>VLOOKUP($A149&amp;"NCP LF ONPK",'E11 - 2014 09 Final'!$A$46:$P$1704,$G$135,FALSE)</f>
        <v>0.14130000000000001</v>
      </c>
      <c r="H149" s="322">
        <f>VLOOKUP($A149&amp;"NCP LF ONPK",'E11 - 2014 09 Final'!$A$46:$P$1704,$H$135,FALSE)</f>
        <v>0.1356</v>
      </c>
      <c r="I149" s="322">
        <f>VLOOKUP($A149&amp;"NCP LF ONPK",'E11 - 2014 09 Final'!$A$46:$P$1704,$I$135,FALSE)</f>
        <v>0.14749999999999999</v>
      </c>
      <c r="J149" s="322">
        <f>VLOOKUP($A149&amp;"NCP LF ONPK",'E11 - 2014 09 Final'!$A$46:$P$1704,$J$135,FALSE)</f>
        <v>0.1467</v>
      </c>
      <c r="K149" s="322">
        <f>VLOOKUP($A149&amp;"NCP LF ONPK",'E11 - 2014 09 Final'!$A$46:$P$1704,$K$135,FALSE)</f>
        <v>0.16039999999999999</v>
      </c>
      <c r="L149" s="322">
        <f>VLOOKUP($A149&amp;"NCP LF ONPK",'E11 - 2014 09 Final'!$A$46:$P$1704,$L$135,FALSE)</f>
        <v>0.18459999999999999</v>
      </c>
      <c r="M149" s="322">
        <f>VLOOKUP($A149&amp;"NCP LF ONPK",'E11 - 2014 09 Final'!$A$46:$P$1704,$M$135,FALSE)</f>
        <v>0.2384</v>
      </c>
      <c r="N149" s="322">
        <f>VLOOKUP($A149&amp;"NCP LF ONPK",'E11 - 2014 09 Final'!$A$46:$P$1704,$N$135,FALSE)</f>
        <v>0.18659999999999999</v>
      </c>
      <c r="O149" s="117"/>
      <c r="P149" s="323"/>
    </row>
    <row r="150" spans="1:16">
      <c r="A150" t="s">
        <v>684</v>
      </c>
      <c r="B150" s="43" t="s">
        <v>48</v>
      </c>
      <c r="C150" s="322">
        <f>VLOOKUP($A150&amp;"NCP LF ONPK",'E11 - 2014 09 Final'!$A$46:$P$1704,$C$135,FALSE)</f>
        <v>0.2359</v>
      </c>
      <c r="D150" s="322">
        <f>VLOOKUP($A150&amp;"NCP LF ONPK",'E11 - 2014 09 Final'!$A$46:$P$1704,$D$135,FALSE)</f>
        <v>0.26379999999999998</v>
      </c>
      <c r="E150" s="322">
        <f>VLOOKUP($A150&amp;"NCP LF ONPK",'E11 - 2014 09 Final'!$A$46:$P$1704,$E$135,FALSE)</f>
        <v>0.25700000000000001</v>
      </c>
      <c r="F150" s="322">
        <f>VLOOKUP($A150&amp;"NCP LF ONPK",'E11 - 2014 09 Final'!$A$46:$P$1704,$F$135,FALSE)</f>
        <v>0.32319999999999999</v>
      </c>
      <c r="G150" s="322">
        <f>VLOOKUP($A150&amp;"NCP LF ONPK",'E11 - 2014 09 Final'!$A$46:$P$1704,$G$135,FALSE)</f>
        <v>0.38</v>
      </c>
      <c r="H150" s="322">
        <f>VLOOKUP($A150&amp;"NCP LF ONPK",'E11 - 2014 09 Final'!$A$46:$P$1704,$H$135,FALSE)</f>
        <v>0.38890000000000002</v>
      </c>
      <c r="I150" s="322">
        <f>VLOOKUP($A150&amp;"NCP LF ONPK",'E11 - 2014 09 Final'!$A$46:$P$1704,$I$135,FALSE)</f>
        <v>0.40439999999999998</v>
      </c>
      <c r="J150" s="322">
        <f>VLOOKUP($A150&amp;"NCP LF ONPK",'E11 - 2014 09 Final'!$A$46:$P$1704,$J$135,FALSE)</f>
        <v>0.43259999999999998</v>
      </c>
      <c r="K150" s="322">
        <f>VLOOKUP($A150&amp;"NCP LF ONPK",'E11 - 2014 09 Final'!$A$46:$P$1704,$K$135,FALSE)</f>
        <v>0.39329999999999998</v>
      </c>
      <c r="L150" s="322">
        <f>VLOOKUP($A150&amp;"NCP LF ONPK",'E11 - 2014 09 Final'!$A$46:$P$1704,$L$135,FALSE)</f>
        <v>0.3548</v>
      </c>
      <c r="M150" s="322">
        <f>VLOOKUP($A150&amp;"NCP LF ONPK",'E11 - 2014 09 Final'!$A$46:$P$1704,$M$135,FALSE)</f>
        <v>0.2571</v>
      </c>
      <c r="N150" s="322">
        <f>VLOOKUP($A150&amp;"NCP LF ONPK",'E11 - 2014 09 Final'!$A$46:$P$1704,$N$135,FALSE)</f>
        <v>0.23530000000000001</v>
      </c>
      <c r="O150" s="117"/>
      <c r="P150" s="323"/>
    </row>
    <row r="151" spans="1:16">
      <c r="A151" t="s">
        <v>35</v>
      </c>
      <c r="B151" s="43" t="s">
        <v>53</v>
      </c>
      <c r="C151" s="322">
        <f>VLOOKUP($A151&amp;"NCP LF ONPK",'E11 - 2014 09 Final'!$A$46:$P$1704,$C$135,FALSE)</f>
        <v>0.63770000000000004</v>
      </c>
      <c r="D151" s="322">
        <f>VLOOKUP($A151&amp;"NCP LF ONPK",'E11 - 2014 09 Final'!$A$46:$P$1704,$D$135,FALSE)</f>
        <v>0.58879999999999999</v>
      </c>
      <c r="E151" s="322">
        <f>VLOOKUP($A151&amp;"NCP LF ONPK",'E11 - 2014 09 Final'!$A$46:$P$1704,$E$135,FALSE)</f>
        <v>0.5</v>
      </c>
      <c r="F151" s="322">
        <f>VLOOKUP($A151&amp;"NCP LF ONPK",'E11 - 2014 09 Final'!$A$46:$P$1704,$F$135,FALSE)</f>
        <v>0.14050000000000001</v>
      </c>
      <c r="G151" s="322">
        <f>VLOOKUP($A151&amp;"NCP LF ONPK",'E11 - 2014 09 Final'!$A$46:$P$1704,$G$135,FALSE)</f>
        <v>0.1129</v>
      </c>
      <c r="H151" s="322">
        <f>VLOOKUP($A151&amp;"NCP LF ONPK",'E11 - 2014 09 Final'!$A$46:$P$1704,$H$135,FALSE)</f>
        <v>0.1019</v>
      </c>
      <c r="I151" s="322">
        <f>VLOOKUP($A151&amp;"NCP LF ONPK",'E11 - 2014 09 Final'!$A$46:$P$1704,$I$135,FALSE)</f>
        <v>9.9599999999999994E-2</v>
      </c>
      <c r="J151" s="322">
        <f>VLOOKUP($A151&amp;"NCP LF ONPK",'E11 - 2014 09 Final'!$A$46:$P$1704,$J$135,FALSE)</f>
        <v>0.1174</v>
      </c>
      <c r="K151" s="322">
        <f>VLOOKUP($A151&amp;"NCP LF ONPK",'E11 - 2014 09 Final'!$A$46:$P$1704,$K$135,FALSE)</f>
        <v>0.17560000000000001</v>
      </c>
      <c r="L151" s="322">
        <f>VLOOKUP($A151&amp;"NCP LF ONPK",'E11 - 2014 09 Final'!$A$46:$P$1704,$L$135,FALSE)</f>
        <v>0.23580000000000001</v>
      </c>
      <c r="M151" s="322">
        <f>VLOOKUP($A151&amp;"NCP LF ONPK",'E11 - 2014 09 Final'!$A$46:$P$1704,$M$135,FALSE)</f>
        <v>0.5806</v>
      </c>
      <c r="N151" s="322">
        <f>VLOOKUP($A151&amp;"NCP LF ONPK",'E11 - 2014 09 Final'!$A$46:$P$1704,$N$135,FALSE)</f>
        <v>0.62319999999999998</v>
      </c>
      <c r="O151" s="117"/>
      <c r="P151" s="323"/>
    </row>
    <row r="152" spans="1:16">
      <c r="A152" t="s">
        <v>38</v>
      </c>
      <c r="B152" s="43" t="s">
        <v>55</v>
      </c>
      <c r="C152" s="322">
        <f>VLOOKUP($A152&amp;"NCP LF ONPK",'E11 - 2014 09 Final'!$A$46:$P$1704,$C$135,FALSE)</f>
        <v>1</v>
      </c>
      <c r="D152" s="322">
        <f>VLOOKUP($A152&amp;"NCP LF ONPK",'E11 - 2014 09 Final'!$A$46:$P$1704,$D$135,FALSE)</f>
        <v>1</v>
      </c>
      <c r="E152" s="322">
        <f>VLOOKUP($A152&amp;"NCP LF ONPK",'E11 - 2014 09 Final'!$A$46:$P$1704,$E$135,FALSE)</f>
        <v>1</v>
      </c>
      <c r="F152" s="322">
        <f>VLOOKUP($A152&amp;"NCP LF ONPK",'E11 - 2014 09 Final'!$A$46:$P$1704,$F$135,FALSE)</f>
        <v>1</v>
      </c>
      <c r="G152" s="322">
        <f>VLOOKUP($A152&amp;"NCP LF ONPK",'E11 - 2014 09 Final'!$A$46:$P$1704,$G$135,FALSE)</f>
        <v>1</v>
      </c>
      <c r="H152" s="322">
        <f>VLOOKUP($A152&amp;"NCP LF ONPK",'E11 - 2014 09 Final'!$A$46:$P$1704,$H$135,FALSE)</f>
        <v>1</v>
      </c>
      <c r="I152" s="322">
        <f>VLOOKUP($A152&amp;"NCP LF ONPK",'E11 - 2014 09 Final'!$A$46:$P$1704,$I$135,FALSE)</f>
        <v>1</v>
      </c>
      <c r="J152" s="322">
        <f>VLOOKUP($A152&amp;"NCP LF ONPK",'E11 - 2014 09 Final'!$A$46:$P$1704,$J$135,FALSE)</f>
        <v>1</v>
      </c>
      <c r="K152" s="322">
        <f>VLOOKUP($A152&amp;"NCP LF ONPK",'E11 - 2014 09 Final'!$A$46:$P$1704,$K$135,FALSE)</f>
        <v>1</v>
      </c>
      <c r="L152" s="322">
        <f>VLOOKUP($A152&amp;"NCP LF ONPK",'E11 - 2014 09 Final'!$A$46:$P$1704,$L$135,FALSE)</f>
        <v>1</v>
      </c>
      <c r="M152" s="322">
        <f>VLOOKUP($A152&amp;"NCP LF ONPK",'E11 - 2014 09 Final'!$A$46:$P$1704,$M$135,FALSE)</f>
        <v>1</v>
      </c>
      <c r="N152" s="322">
        <f>VLOOKUP($A152&amp;"NCP LF ONPK",'E11 - 2014 09 Final'!$A$46:$P$1704,$N$135,FALSE)</f>
        <v>1</v>
      </c>
      <c r="O152" s="117"/>
      <c r="P152" s="323"/>
    </row>
    <row r="153" spans="1:16">
      <c r="A153" t="s">
        <v>40</v>
      </c>
      <c r="B153" s="43" t="s">
        <v>87</v>
      </c>
      <c r="C153" s="322">
        <f>VLOOKUP($A153&amp;"NCP LF ONPK",'E11 - 2014 09 Final'!$A$46:$P$1704,$C$135,FALSE)</f>
        <v>0.39689999999999998</v>
      </c>
      <c r="D153" s="322">
        <f>VLOOKUP($A153&amp;"NCP LF ONPK",'E11 - 2014 09 Final'!$A$46:$P$1704,$D$135,FALSE)</f>
        <v>0.48280000000000001</v>
      </c>
      <c r="E153" s="322">
        <f>VLOOKUP($A153&amp;"NCP LF ONPK",'E11 - 2014 09 Final'!$A$46:$P$1704,$E$135,FALSE)</f>
        <v>0.5968</v>
      </c>
      <c r="F153" s="322">
        <f>VLOOKUP($A153&amp;"NCP LF ONPK",'E11 - 2014 09 Final'!$A$46:$P$1704,$F$135,FALSE)</f>
        <v>0.49049999999999999</v>
      </c>
      <c r="G153" s="322">
        <f>VLOOKUP($A153&amp;"NCP LF ONPK",'E11 - 2014 09 Final'!$A$46:$P$1704,$G$135,FALSE)</f>
        <v>0.60629999999999995</v>
      </c>
      <c r="H153" s="322">
        <f>VLOOKUP($A153&amp;"NCP LF ONPK",'E11 - 2014 09 Final'!$A$46:$P$1704,$H$135,FALSE)</f>
        <v>0.4718</v>
      </c>
      <c r="I153" s="322">
        <f>VLOOKUP($A153&amp;"NCP LF ONPK",'E11 - 2014 09 Final'!$A$46:$P$1704,$I$135,FALSE)</f>
        <v>0.45829999999999999</v>
      </c>
      <c r="J153" s="322">
        <f>VLOOKUP($A153&amp;"NCP LF ONPK",'E11 - 2014 09 Final'!$A$46:$P$1704,$J$135,FALSE)</f>
        <v>0.50570000000000004</v>
      </c>
      <c r="K153" s="322">
        <f>VLOOKUP($A153&amp;"NCP LF ONPK",'E11 - 2014 09 Final'!$A$46:$P$1704,$K$135,FALSE)</f>
        <v>0.38629999999999998</v>
      </c>
      <c r="L153" s="322">
        <f>VLOOKUP($A153&amp;"NCP LF ONPK",'E11 - 2014 09 Final'!$A$46:$P$1704,$L$135,FALSE)</f>
        <v>0.2349</v>
      </c>
      <c r="M153" s="322">
        <f>VLOOKUP($A153&amp;"NCP LF ONPK",'E11 - 2014 09 Final'!$A$46:$P$1704,$M$135,FALSE)</f>
        <v>0.2016</v>
      </c>
      <c r="N153" s="322">
        <f>VLOOKUP($A153&amp;"NCP LF ONPK",'E11 - 2014 09 Final'!$A$46:$P$1704,$N$135,FALSE)</f>
        <v>0.52049999999999996</v>
      </c>
      <c r="O153" s="117"/>
      <c r="P153" s="323"/>
    </row>
    <row r="154" spans="1:16">
      <c r="A154" t="s">
        <v>45</v>
      </c>
      <c r="B154" s="43" t="s">
        <v>88</v>
      </c>
      <c r="C154" s="322">
        <f>VLOOKUP($A154&amp;"NCP LF ONPK",'E11 - 2014 09 Final'!$A$46:$P$1704,$C$135,FALSE)</f>
        <v>0.14749999999999999</v>
      </c>
      <c r="D154" s="322">
        <f>VLOOKUP($A154&amp;"NCP LF ONPK",'E11 - 2014 09 Final'!$A$46:$P$1704,$D$135,FALSE)</f>
        <v>0.17449999999999999</v>
      </c>
      <c r="E154" s="322">
        <f>VLOOKUP($A154&amp;"NCP LF ONPK",'E11 - 2014 09 Final'!$A$46:$P$1704,$E$135,FALSE)</f>
        <v>0.18279999999999999</v>
      </c>
      <c r="F154" s="322">
        <f>VLOOKUP($A154&amp;"NCP LF ONPK",'E11 - 2014 09 Final'!$A$46:$P$1704,$F$135,FALSE)</f>
        <v>0.13070000000000001</v>
      </c>
      <c r="G154" s="322">
        <f>VLOOKUP($A154&amp;"NCP LF ONPK",'E11 - 2014 09 Final'!$A$46:$P$1704,$G$135,FALSE)</f>
        <v>0.13650000000000001</v>
      </c>
      <c r="H154" s="322">
        <f>VLOOKUP($A154&amp;"NCP LF ONPK",'E11 - 2014 09 Final'!$A$46:$P$1704,$H$135,FALSE)</f>
        <v>6.4399999999999999E-2</v>
      </c>
      <c r="I154" s="322">
        <f>VLOOKUP($A154&amp;"NCP LF ONPK",'E11 - 2014 09 Final'!$A$46:$P$1704,$I$135,FALSE)</f>
        <v>9.6000000000000002E-2</v>
      </c>
      <c r="J154" s="322">
        <f>VLOOKUP($A154&amp;"NCP LF ONPK",'E11 - 2014 09 Final'!$A$46:$P$1704,$J$135,FALSE)</f>
        <v>0.13100000000000001</v>
      </c>
      <c r="K154" s="322">
        <f>VLOOKUP($A154&amp;"NCP LF ONPK",'E11 - 2014 09 Final'!$A$46:$P$1704,$K$135,FALSE)</f>
        <v>0.15859999999999999</v>
      </c>
      <c r="L154" s="322">
        <f>VLOOKUP($A154&amp;"NCP LF ONPK",'E11 - 2014 09 Final'!$A$46:$P$1704,$L$135,FALSE)</f>
        <v>0.14499999999999999</v>
      </c>
      <c r="M154" s="322">
        <f>VLOOKUP($A154&amp;"NCP LF ONPK",'E11 - 2014 09 Final'!$A$46:$P$1704,$M$135,FALSE)</f>
        <v>0.1134</v>
      </c>
      <c r="N154" s="322">
        <f>VLOOKUP($A154&amp;"NCP LF ONPK",'E11 - 2014 09 Final'!$A$46:$P$1704,$N$135,FALSE)</f>
        <v>0.10340000000000001</v>
      </c>
      <c r="O154" s="117"/>
      <c r="P154" s="323"/>
    </row>
    <row r="155" spans="1:16">
      <c r="C155" s="48"/>
      <c r="D155" s="48"/>
      <c r="E155" s="48"/>
      <c r="F155" s="48"/>
      <c r="G155" s="48"/>
      <c r="H155" s="48"/>
      <c r="I155" s="48"/>
      <c r="J155" s="48"/>
      <c r="K155" s="48"/>
      <c r="L155" s="48"/>
      <c r="M155" s="48"/>
      <c r="N155" s="48"/>
      <c r="O155" s="324"/>
      <c r="P155" s="325"/>
    </row>
    <row r="156" spans="1:16">
      <c r="C156" s="48"/>
      <c r="D156" s="48"/>
      <c r="E156" s="48"/>
      <c r="F156" s="48"/>
      <c r="G156" s="48"/>
      <c r="H156" s="48"/>
      <c r="I156" s="48"/>
      <c r="J156" s="48"/>
      <c r="K156" s="48"/>
      <c r="L156" s="48"/>
      <c r="M156" s="48"/>
      <c r="N156" s="48"/>
      <c r="O156" s="324"/>
      <c r="P156" s="325"/>
    </row>
    <row r="157" spans="1:16">
      <c r="B157" s="42" t="s">
        <v>86</v>
      </c>
      <c r="C157" s="10"/>
      <c r="D157" s="10"/>
      <c r="E157" s="10"/>
      <c r="F157" s="10"/>
      <c r="G157" s="10"/>
      <c r="H157" s="10"/>
      <c r="I157" s="10"/>
      <c r="J157" s="10"/>
      <c r="K157" s="10"/>
      <c r="L157" s="10"/>
      <c r="M157" s="10"/>
      <c r="N157" s="10"/>
      <c r="O157" s="110"/>
      <c r="P157" s="110"/>
    </row>
    <row r="158" spans="1:16">
      <c r="A158" t="s">
        <v>600</v>
      </c>
      <c r="B158" t="s">
        <v>600</v>
      </c>
      <c r="C158" s="322">
        <f>VLOOKUP($A158&amp;"NCP LF ONPK",'E11 - 2014 09 Final'!$A$46:$P$1704,$C$135,FALSE)</f>
        <v>0.66310000000000002</v>
      </c>
      <c r="D158" s="322">
        <f>VLOOKUP($A158&amp;"NCP LF ONPK",'E11 - 2014 09 Final'!$A$46:$P$1704,$D$135,FALSE)</f>
        <v>0.63480000000000003</v>
      </c>
      <c r="E158" s="322">
        <f>VLOOKUP($A158&amp;"NCP LF ONPK",'E11 - 2014 09 Final'!$A$46:$P$1704,$E$135,FALSE)</f>
        <v>0.6835</v>
      </c>
      <c r="F158" s="322">
        <f>VLOOKUP($A158&amp;"NCP LF ONPK",'E11 - 2014 09 Final'!$A$46:$P$1704,$F$135,FALSE)</f>
        <v>0.67669999999999997</v>
      </c>
      <c r="G158" s="322">
        <f>VLOOKUP($A158&amp;"NCP LF ONPK",'E11 - 2014 09 Final'!$A$46:$P$1704,$G$135,FALSE)</f>
        <v>0.76519999999999999</v>
      </c>
      <c r="H158" s="322">
        <f>VLOOKUP($A158&amp;"NCP LF ONPK",'E11 - 2014 09 Final'!$A$46:$P$1704,$H$135,FALSE)</f>
        <v>0.79690000000000005</v>
      </c>
      <c r="I158" s="322">
        <f>VLOOKUP($A158&amp;"NCP LF ONPK",'E11 - 2014 09 Final'!$A$46:$P$1704,$I$135,FALSE)</f>
        <v>0.80369999999999997</v>
      </c>
      <c r="J158" s="322">
        <f>VLOOKUP($A158&amp;"NCP LF ONPK",'E11 - 2014 09 Final'!$A$46:$P$1704,$J$135,FALSE)</f>
        <v>0.81230000000000002</v>
      </c>
      <c r="K158" s="322">
        <f>VLOOKUP($A158&amp;"NCP LF ONPK",'E11 - 2014 09 Final'!$A$46:$P$1704,$K$135,FALSE)</f>
        <v>0.75209999999999999</v>
      </c>
      <c r="L158" s="322">
        <f>VLOOKUP($A158&amp;"NCP LF ONPK",'E11 - 2014 09 Final'!$A$46:$P$1704,$L$135,FALSE)</f>
        <v>0.71189999999999998</v>
      </c>
      <c r="M158" s="322">
        <f>VLOOKUP($A158&amp;"NCP LF ONPK",'E11 - 2014 09 Final'!$A$46:$P$1704,$M$135,FALSE)</f>
        <v>0.59</v>
      </c>
      <c r="N158" s="322">
        <f>VLOOKUP($A158&amp;"NCP LF ONPK",'E11 - 2014 09 Final'!$A$46:$P$1704,$N$135,FALSE)</f>
        <v>0.67759999999999998</v>
      </c>
      <c r="O158" s="117"/>
      <c r="P158" s="117"/>
    </row>
    <row r="159" spans="1:16">
      <c r="A159" t="s">
        <v>245</v>
      </c>
      <c r="B159" t="s">
        <v>980</v>
      </c>
      <c r="C159" s="322">
        <f>VLOOKUP($A159&amp;"NCP LF ONPK",'E11 - 2014 09 Final'!$A$46:$P$1704,$C$135,FALSE)</f>
        <v>0.66439999999999999</v>
      </c>
      <c r="D159" s="322">
        <f>VLOOKUP($A159&amp;"NCP LF ONPK",'E11 - 2014 09 Final'!$A$46:$P$1704,$D$135,FALSE)</f>
        <v>0.76729999999999998</v>
      </c>
      <c r="E159" s="322">
        <f>VLOOKUP($A159&amp;"NCP LF ONPK",'E11 - 2014 09 Final'!$A$46:$P$1704,$E$135,FALSE)</f>
        <v>0.7359</v>
      </c>
      <c r="F159" s="322">
        <f>VLOOKUP($A159&amp;"NCP LF ONPK",'E11 - 2014 09 Final'!$A$46:$P$1704,$F$135,FALSE)</f>
        <v>0.81899999999999995</v>
      </c>
      <c r="G159" s="322">
        <f>VLOOKUP($A159&amp;"NCP LF ONPK",'E11 - 2014 09 Final'!$A$46:$P$1704,$G$135,FALSE)</f>
        <v>0.86240000000000006</v>
      </c>
      <c r="H159" s="322">
        <f>VLOOKUP($A159&amp;"NCP LF ONPK",'E11 - 2014 09 Final'!$A$46:$P$1704,$H$135,FALSE)</f>
        <v>0.8266</v>
      </c>
      <c r="I159" s="322">
        <f>VLOOKUP($A159&amp;"NCP LF ONPK",'E11 - 2014 09 Final'!$A$46:$P$1704,$I$135,FALSE)</f>
        <v>0.84770000000000001</v>
      </c>
      <c r="J159" s="322">
        <f>VLOOKUP($A159&amp;"NCP LF ONPK",'E11 - 2014 09 Final'!$A$46:$P$1704,$J$135,FALSE)</f>
        <v>0.87949999999999995</v>
      </c>
      <c r="K159" s="322">
        <f>VLOOKUP($A159&amp;"NCP LF ONPK",'E11 - 2014 09 Final'!$A$46:$P$1704,$K$135,FALSE)</f>
        <v>0.78559999999999997</v>
      </c>
      <c r="L159" s="322">
        <f>VLOOKUP($A159&amp;"NCP LF ONPK",'E11 - 2014 09 Final'!$A$46:$P$1704,$L$135,FALSE)</f>
        <v>0.75609999999999999</v>
      </c>
      <c r="M159" s="322">
        <f>VLOOKUP($A159&amp;"NCP LF ONPK",'E11 - 2014 09 Final'!$A$46:$P$1704,$M$135,FALSE)</f>
        <v>0.65880000000000005</v>
      </c>
      <c r="N159" s="322">
        <f>VLOOKUP($A159&amp;"NCP LF ONPK",'E11 - 2014 09 Final'!$A$46:$P$1704,$N$135,FALSE)</f>
        <v>0.64680000000000004</v>
      </c>
      <c r="O159" s="117"/>
      <c r="P159" s="323"/>
    </row>
    <row r="160" spans="1:16">
      <c r="A160" t="s">
        <v>658</v>
      </c>
      <c r="B160" t="s">
        <v>981</v>
      </c>
      <c r="C160" s="322">
        <f>VLOOKUP($A160&amp;"NCP LF ONPK",'E11 - 2014 09 Final'!$A$46:$P$1704,$C$135,FALSE)</f>
        <v>0.59699999999999998</v>
      </c>
      <c r="D160" s="322">
        <f>VLOOKUP($A160&amp;"NCP LF ONPK",'E11 - 2014 09 Final'!$A$46:$P$1704,$D$135,FALSE)</f>
        <v>0.7681</v>
      </c>
      <c r="E160" s="322">
        <f>VLOOKUP($A160&amp;"NCP LF ONPK",'E11 - 2014 09 Final'!$A$46:$P$1704,$E$135,FALSE)</f>
        <v>0.74009999999999998</v>
      </c>
      <c r="F160" s="322">
        <f>VLOOKUP($A160&amp;"NCP LF ONPK",'E11 - 2014 09 Final'!$A$46:$P$1704,$F$135,FALSE)</f>
        <v>0.74539999999999995</v>
      </c>
      <c r="G160" s="322">
        <f>VLOOKUP($A160&amp;"NCP LF ONPK",'E11 - 2014 09 Final'!$A$46:$P$1704,$G$135,FALSE)</f>
        <v>0.84930000000000005</v>
      </c>
      <c r="H160" s="322">
        <f>VLOOKUP($A160&amp;"NCP LF ONPK",'E11 - 2014 09 Final'!$A$46:$P$1704,$H$135,FALSE)</f>
        <v>0.78739999999999999</v>
      </c>
      <c r="I160" s="322">
        <f>VLOOKUP($A160&amp;"NCP LF ONPK",'E11 - 2014 09 Final'!$A$46:$P$1704,$I$135,FALSE)</f>
        <v>0.8306</v>
      </c>
      <c r="J160" s="322">
        <f>VLOOKUP($A160&amp;"NCP LF ONPK",'E11 - 2014 09 Final'!$A$46:$P$1704,$J$135,FALSE)</f>
        <v>0.85129999999999995</v>
      </c>
      <c r="K160" s="322">
        <f>VLOOKUP($A160&amp;"NCP LF ONPK",'E11 - 2014 09 Final'!$A$46:$P$1704,$K$135,FALSE)</f>
        <v>0.8044</v>
      </c>
      <c r="L160" s="322">
        <f>VLOOKUP($A160&amp;"NCP LF ONPK",'E11 - 2014 09 Final'!$A$46:$P$1704,$L$135,FALSE)</f>
        <v>0.76249999999999996</v>
      </c>
      <c r="M160" s="322">
        <f>VLOOKUP($A160&amp;"NCP LF ONPK",'E11 - 2014 09 Final'!$A$46:$P$1704,$M$135,FALSE)</f>
        <v>0.69879999999999998</v>
      </c>
      <c r="N160" s="322">
        <f>VLOOKUP($A160&amp;"NCP LF ONPK",'E11 - 2014 09 Final'!$A$46:$P$1704,$N$135,FALSE)</f>
        <v>0.75990000000000002</v>
      </c>
      <c r="O160" s="117"/>
      <c r="P160" s="323"/>
    </row>
    <row r="161" spans="1:16">
      <c r="A161" t="s">
        <v>670</v>
      </c>
      <c r="B161" t="s">
        <v>982</v>
      </c>
      <c r="C161" s="322">
        <f>VLOOKUP($A161&amp;"NCP LF ONPK",'E11 - 2014 09 Final'!$A$46:$P$1704,$C$135,FALSE)</f>
        <v>0</v>
      </c>
      <c r="D161" s="322">
        <f>VLOOKUP($A161&amp;"NCP LF ONPK",'E11 - 2014 09 Final'!$A$46:$P$1704,$D$135,FALSE)</f>
        <v>0.88570000000000004</v>
      </c>
      <c r="E161" s="322">
        <f>VLOOKUP($A161&amp;"NCP LF ONPK",'E11 - 2014 09 Final'!$A$46:$P$1704,$E$135,FALSE)</f>
        <v>1</v>
      </c>
      <c r="F161" s="322">
        <f>VLOOKUP($A161&amp;"NCP LF ONPK",'E11 - 2014 09 Final'!$A$46:$P$1704,$F$135,FALSE)</f>
        <v>1</v>
      </c>
      <c r="G161" s="322">
        <f>VLOOKUP($A161&amp;"NCP LF ONPK",'E11 - 2014 09 Final'!$A$46:$P$1704,$G$135,FALSE)</f>
        <v>1</v>
      </c>
      <c r="H161" s="322">
        <f>VLOOKUP($A161&amp;"NCP LF ONPK",'E11 - 2014 09 Final'!$A$46:$P$1704,$H$135,FALSE)</f>
        <v>1</v>
      </c>
      <c r="I161" s="322">
        <f>VLOOKUP($A161&amp;"NCP LF ONPK",'E11 - 2014 09 Final'!$A$46:$P$1704,$I$135,FALSE)</f>
        <v>1</v>
      </c>
      <c r="J161" s="322">
        <f>VLOOKUP($A161&amp;"NCP LF ONPK",'E11 - 2014 09 Final'!$A$46:$P$1704,$J$135,FALSE)</f>
        <v>1</v>
      </c>
      <c r="K161" s="322">
        <f>VLOOKUP($A161&amp;"NCP LF ONPK",'E11 - 2014 09 Final'!$A$46:$P$1704,$K$135,FALSE)</f>
        <v>1</v>
      </c>
      <c r="L161" s="322">
        <f>VLOOKUP($A161&amp;"NCP LF ONPK",'E11 - 2014 09 Final'!$A$46:$P$1704,$L$135,FALSE)</f>
        <v>1</v>
      </c>
      <c r="M161" s="322">
        <f>VLOOKUP($A161&amp;"NCP LF ONPK",'E11 - 2014 09 Final'!$A$46:$P$1704,$M$135,FALSE)</f>
        <v>1</v>
      </c>
      <c r="N161" s="322">
        <f>VLOOKUP($A161&amp;"NCP LF ONPK",'E11 - 2014 09 Final'!$A$46:$P$1704,$N$135,FALSE)</f>
        <v>1</v>
      </c>
      <c r="O161" s="117"/>
      <c r="P161" s="323"/>
    </row>
    <row r="162" spans="1:16">
      <c r="A162" t="s">
        <v>688</v>
      </c>
      <c r="B162" t="s">
        <v>688</v>
      </c>
      <c r="C162" s="322" t="str">
        <f>VLOOKUP($A162&amp;"NCP LF ONPK",'E11 - 2014 09 Final'!$A$46:$P$1704,$C$135,FALSE)</f>
        <v xml:space="preserve"> </v>
      </c>
      <c r="D162" s="322" t="str">
        <f>VLOOKUP($A162&amp;"NCP LF ONPK",'E11 - 2014 09 Final'!$A$46:$P$1704,$D$135,FALSE)</f>
        <v xml:space="preserve"> </v>
      </c>
      <c r="E162" s="322" t="str">
        <f>VLOOKUP($A162&amp;"NCP LF ONPK",'E11 - 2014 09 Final'!$A$46:$P$1704,$E$135,FALSE)</f>
        <v xml:space="preserve"> </v>
      </c>
      <c r="F162" s="322" t="str">
        <f>VLOOKUP($A162&amp;"NCP LF ONPK",'E11 - 2014 09 Final'!$A$46:$P$1704,$F$135,FALSE)</f>
        <v xml:space="preserve"> </v>
      </c>
      <c r="G162" s="322" t="str">
        <f>VLOOKUP($A162&amp;"NCP LF ONPK",'E11 - 2014 09 Final'!$A$46:$P$1704,$G$135,FALSE)</f>
        <v xml:space="preserve"> </v>
      </c>
      <c r="H162" s="322">
        <f>VLOOKUP($A162&amp;"NCP LF ONPK",'E11 - 2014 09 Final'!$A$46:$P$1704,$H$135,FALSE)</f>
        <v>0.96889999999999998</v>
      </c>
      <c r="I162" s="322">
        <f>VLOOKUP($A162&amp;"NCP LF ONPK",'E11 - 2014 09 Final'!$A$46:$P$1704,$I$135,FALSE)</f>
        <v>0.98550000000000004</v>
      </c>
      <c r="J162" s="322">
        <f>VLOOKUP($A162&amp;"NCP LF ONPK",'E11 - 2014 09 Final'!$A$46:$P$1704,$J$135,FALSE)</f>
        <v>0.98809999999999998</v>
      </c>
      <c r="K162" s="322">
        <f>VLOOKUP($A162&amp;"NCP LF ONPK",'E11 - 2014 09 Final'!$A$46:$P$1704,$K$135,FALSE)</f>
        <v>0.97550000000000003</v>
      </c>
      <c r="L162" s="322">
        <f>VLOOKUP($A162&amp;"NCP LF ONPK",'E11 - 2014 09 Final'!$A$46:$P$1704,$L$135,FALSE)</f>
        <v>0.8327</v>
      </c>
      <c r="M162" s="322">
        <f>VLOOKUP($A162&amp;"NCP LF ONPK",'E11 - 2014 09 Final'!$A$46:$P$1704,$M$135,FALSE)</f>
        <v>0.4178</v>
      </c>
      <c r="N162" s="322">
        <f>VLOOKUP($A162&amp;"NCP LF ONPK",'E11 - 2014 09 Final'!$A$46:$P$1704,$N$135,FALSE)</f>
        <v>0.15129999999999999</v>
      </c>
      <c r="O162" s="117"/>
      <c r="P162" s="323"/>
    </row>
    <row r="163" spans="1:16">
      <c r="A163" t="s">
        <v>721</v>
      </c>
      <c r="B163" t="s">
        <v>721</v>
      </c>
      <c r="C163" s="322">
        <f>VLOOKUP($A163&amp;"NCP LF ONPK",'E11 - 2014 09 Final'!$A$46:$P$1704,$C$135,FALSE)</f>
        <v>0.63680000000000003</v>
      </c>
      <c r="D163" s="322">
        <f>VLOOKUP($A163&amp;"NCP LF ONPK",'E11 - 2014 09 Final'!$A$46:$P$1704,$D$135,FALSE)</f>
        <v>0.7621</v>
      </c>
      <c r="E163" s="322">
        <f>VLOOKUP($A163&amp;"NCP LF ONPK",'E11 - 2014 09 Final'!$A$46:$P$1704,$E$135,FALSE)</f>
        <v>0.77059999999999995</v>
      </c>
      <c r="F163" s="322">
        <f>VLOOKUP($A163&amp;"NCP LF ONPK",'E11 - 2014 09 Final'!$A$46:$P$1704,$F$135,FALSE)</f>
        <v>0.71220000000000006</v>
      </c>
      <c r="G163" s="322">
        <f>VLOOKUP($A163&amp;"NCP LF ONPK",'E11 - 2014 09 Final'!$A$46:$P$1704,$G$135,FALSE)</f>
        <v>0.82320000000000004</v>
      </c>
      <c r="H163" s="322">
        <f>VLOOKUP($A163&amp;"NCP LF ONPK",'E11 - 2014 09 Final'!$A$46:$P$1704,$H$135,FALSE)</f>
        <v>0.82010000000000005</v>
      </c>
      <c r="I163" s="322">
        <f>VLOOKUP($A163&amp;"NCP LF ONPK",'E11 - 2014 09 Final'!$A$46:$P$1704,$I$135,FALSE)</f>
        <v>0.83660000000000001</v>
      </c>
      <c r="J163" s="322">
        <f>VLOOKUP($A163&amp;"NCP LF ONPK",'E11 - 2014 09 Final'!$A$46:$P$1704,$J$135,FALSE)</f>
        <v>0.84089999999999998</v>
      </c>
      <c r="K163" s="322">
        <f>VLOOKUP($A163&amp;"NCP LF ONPK",'E11 - 2014 09 Final'!$A$46:$P$1704,$K$135,FALSE)</f>
        <v>0.80330000000000001</v>
      </c>
      <c r="L163" s="322">
        <f>VLOOKUP($A163&amp;"NCP LF ONPK",'E11 - 2014 09 Final'!$A$46:$P$1704,$L$135,FALSE)</f>
        <v>0.76480000000000004</v>
      </c>
      <c r="M163" s="322">
        <f>VLOOKUP($A163&amp;"NCP LF ONPK",'E11 - 2014 09 Final'!$A$46:$P$1704,$M$135,FALSE)</f>
        <v>0.73360000000000003</v>
      </c>
      <c r="N163" s="322">
        <f>VLOOKUP($A163&amp;"NCP LF ONPK",'E11 - 2014 09 Final'!$A$46:$P$1704,$N$135,FALSE)</f>
        <v>0.7359</v>
      </c>
      <c r="O163" s="117"/>
      <c r="P163" s="323"/>
    </row>
    <row r="164" spans="1:16">
      <c r="A164" t="s">
        <v>724</v>
      </c>
      <c r="B164" t="s">
        <v>983</v>
      </c>
      <c r="C164" s="322">
        <f>VLOOKUP($A164&amp;"NCP LF ONPK",'E11 - 2014 09 Final'!$A$46:$P$1704,$C$135,FALSE)</f>
        <v>1</v>
      </c>
      <c r="D164" s="322">
        <f>VLOOKUP($A164&amp;"NCP LF ONPK",'E11 - 2014 09 Final'!$A$46:$P$1704,$D$135,FALSE)</f>
        <v>1</v>
      </c>
      <c r="E164" s="322">
        <f>VLOOKUP($A164&amp;"NCP LF ONPK",'E11 - 2014 09 Final'!$A$46:$P$1704,$E$135,FALSE)</f>
        <v>1</v>
      </c>
      <c r="F164" s="322">
        <f>VLOOKUP($A164&amp;"NCP LF ONPK",'E11 - 2014 09 Final'!$A$46:$P$1704,$F$135,FALSE)</f>
        <v>1</v>
      </c>
      <c r="G164" s="322">
        <f>VLOOKUP($A164&amp;"NCP LF ONPK",'E11 - 2014 09 Final'!$A$46:$P$1704,$G$135,FALSE)</f>
        <v>1</v>
      </c>
      <c r="H164" s="322">
        <f>VLOOKUP($A164&amp;"NCP LF ONPK",'E11 - 2014 09 Final'!$A$46:$P$1704,$H$135,FALSE)</f>
        <v>1</v>
      </c>
      <c r="I164" s="322">
        <f>VLOOKUP($A164&amp;"NCP LF ONPK",'E11 - 2014 09 Final'!$A$46:$P$1704,$I$135,FALSE)</f>
        <v>1</v>
      </c>
      <c r="J164" s="322">
        <f>VLOOKUP($A164&amp;"NCP LF ONPK",'E11 - 2014 09 Final'!$A$46:$P$1704,$J$135,FALSE)</f>
        <v>1</v>
      </c>
      <c r="K164" s="322">
        <f>VLOOKUP($A164&amp;"NCP LF ONPK",'E11 - 2014 09 Final'!$A$46:$P$1704,$K$135,FALSE)</f>
        <v>1</v>
      </c>
      <c r="L164" s="322">
        <f>VLOOKUP($A164&amp;"NCP LF ONPK",'E11 - 2014 09 Final'!$A$46:$P$1704,$L$135,FALSE)</f>
        <v>1</v>
      </c>
      <c r="M164" s="322">
        <f>VLOOKUP($A164&amp;"NCP LF ONPK",'E11 - 2014 09 Final'!$A$46:$P$1704,$M$135,FALSE)</f>
        <v>1</v>
      </c>
      <c r="N164" s="322">
        <f>VLOOKUP($A164&amp;"NCP LF ONPK",'E11 - 2014 09 Final'!$A$46:$P$1704,$N$135,FALSE)</f>
        <v>1</v>
      </c>
      <c r="O164" s="117"/>
      <c r="P164" s="323"/>
    </row>
    <row r="165" spans="1:16">
      <c r="A165" s="43"/>
      <c r="B165" s="49" t="str">
        <f>IF('Avg NCP'!C165&gt;0,+'Avg KWH'!C165/HOURS!B$13/'Avg NCP'!C165,"")</f>
        <v/>
      </c>
      <c r="C165" s="49" t="str">
        <f>IF('Avg NCP'!D165&gt;0,+'Avg KWH'!D165/HOURS!C$13/'Avg NCP'!D165,"")</f>
        <v/>
      </c>
      <c r="D165" s="49" t="str">
        <f>IF('Avg NCP'!E165&gt;0,+'Avg KWH'!E165/HOURS!D$13/'Avg NCP'!E165,"")</f>
        <v/>
      </c>
      <c r="E165" s="49" t="str">
        <f>IF('Avg NCP'!F165&gt;0,+'Avg KWH'!F165/HOURS!E$13/'Avg NCP'!F165,"")</f>
        <v/>
      </c>
      <c r="F165" s="49" t="str">
        <f>IF('Avg NCP'!G165&gt;0,+'Avg KWH'!G165/HOURS!F$13/'Avg NCP'!G165,"")</f>
        <v/>
      </c>
      <c r="G165" s="49" t="str">
        <f>IF('Avg NCP'!H165&gt;0,+'Avg KWH'!H165/HOURS!G$13/'Avg NCP'!H165,"")</f>
        <v/>
      </c>
      <c r="H165" s="49" t="str">
        <f>IF('Avg NCP'!I165&gt;0,+'Avg KWH'!I165/HOURS!H$13/'Avg NCP'!I165,"")</f>
        <v/>
      </c>
      <c r="I165" s="49" t="str">
        <f>IF('Avg NCP'!J165&gt;0,+'Avg KWH'!J165/HOURS!I$13/'Avg NCP'!J165,"")</f>
        <v/>
      </c>
      <c r="J165" s="49" t="str">
        <f>IF('Avg NCP'!K165&gt;0,+'Avg KWH'!K165/HOURS!J$13/'Avg NCP'!K165,"")</f>
        <v/>
      </c>
      <c r="K165" s="49" t="str">
        <f>IF('Avg NCP'!L165&gt;0,+'Avg KWH'!L165/HOURS!K$13/'Avg NCP'!L165,"")</f>
        <v/>
      </c>
      <c r="L165" s="49" t="str">
        <f>IF('Avg NCP'!M165&gt;0,+'Avg KWH'!M165/HOURS!L$13/'Avg NCP'!M165,"")</f>
        <v/>
      </c>
      <c r="M165" s="49" t="str">
        <f>IF('Avg NCP'!N165&gt;0,+'Avg KWH'!N165/HOURS!M$13/'Avg NCP'!N165,"")</f>
        <v/>
      </c>
      <c r="O165" s="110"/>
      <c r="P165" s="110"/>
    </row>
    <row r="166" spans="1:16">
      <c r="A166" s="43"/>
      <c r="B166" s="49" t="str">
        <f>IF('Avg NCP'!C166&gt;0,+'Avg KWH'!C166/HOURS!B$13/'Avg NCP'!C166,"")</f>
        <v/>
      </c>
      <c r="C166" s="49" t="str">
        <f>IF('Avg NCP'!D166&gt;0,+'Avg KWH'!D166/HOURS!C$13/'Avg NCP'!D166,"")</f>
        <v/>
      </c>
      <c r="D166" s="49" t="str">
        <f>IF('Avg NCP'!E166&gt;0,+'Avg KWH'!E166/HOURS!D$13/'Avg NCP'!E166,"")</f>
        <v/>
      </c>
      <c r="E166" s="49" t="str">
        <f>IF('Avg NCP'!F166&gt;0,+'Avg KWH'!F166/HOURS!E$13/'Avg NCP'!F166,"")</f>
        <v/>
      </c>
      <c r="F166" s="49" t="str">
        <f>IF('Avg NCP'!G166&gt;0,+'Avg KWH'!G166/HOURS!F$13/'Avg NCP'!G166,"")</f>
        <v/>
      </c>
      <c r="G166" s="49" t="str">
        <f>IF('Avg NCP'!H166&gt;0,+'Avg KWH'!H166/HOURS!G$13/'Avg NCP'!H166,"")</f>
        <v/>
      </c>
      <c r="H166" s="49" t="str">
        <f>IF('Avg NCP'!I166&gt;0,+'Avg KWH'!I166/HOURS!H$13/'Avg NCP'!I166,"")</f>
        <v/>
      </c>
      <c r="I166" s="49" t="str">
        <f>IF('Avg NCP'!J166&gt;0,+'Avg KWH'!J166/HOURS!I$13/'Avg NCP'!J166,"")</f>
        <v/>
      </c>
      <c r="J166" s="49" t="str">
        <f>IF('Avg NCP'!K166&gt;0,+'Avg KWH'!K166/HOURS!J$13/'Avg NCP'!K166,"")</f>
        <v/>
      </c>
      <c r="K166" s="49" t="str">
        <f>IF('Avg NCP'!L166&gt;0,+'Avg KWH'!L166/HOURS!K$13/'Avg NCP'!L166,"")</f>
        <v/>
      </c>
      <c r="L166" s="49" t="str">
        <f>IF('Avg NCP'!M166&gt;0,+'Avg KWH'!M166/HOURS!L$13/'Avg NCP'!M166,"")</f>
        <v/>
      </c>
      <c r="M166" s="49" t="str">
        <f>IF('Avg NCP'!N166&gt;0,+'Avg KWH'!N166/HOURS!M$13/'Avg NCP'!N166,"")</f>
        <v/>
      </c>
    </row>
    <row r="167" spans="1:16">
      <c r="A167" s="43"/>
      <c r="B167" s="49" t="str">
        <f>IF('Avg NCP'!C167&gt;0,+'Avg KWH'!C167/HOURS!B$13/'Avg NCP'!C167,"")</f>
        <v/>
      </c>
      <c r="C167" s="49" t="str">
        <f>IF('Avg NCP'!D167&gt;0,+'Avg KWH'!D167/HOURS!C$13/'Avg NCP'!D167,"")</f>
        <v/>
      </c>
      <c r="D167" s="49" t="str">
        <f>IF('Avg NCP'!E167&gt;0,+'Avg KWH'!E167/HOURS!D$13/'Avg NCP'!E167,"")</f>
        <v/>
      </c>
      <c r="E167" s="49" t="str">
        <f>IF('Avg NCP'!F167&gt;0,+'Avg KWH'!F167/HOURS!E$13/'Avg NCP'!F167,"")</f>
        <v/>
      </c>
      <c r="F167" s="49" t="str">
        <f>IF('Avg NCP'!G167&gt;0,+'Avg KWH'!G167/HOURS!F$13/'Avg NCP'!G167,"")</f>
        <v/>
      </c>
      <c r="G167" s="49" t="str">
        <f>IF('Avg NCP'!H167&gt;0,+'Avg KWH'!H167/HOURS!G$13/'Avg NCP'!H167,"")</f>
        <v/>
      </c>
      <c r="H167" s="49" t="str">
        <f>IF('Avg NCP'!I167&gt;0,+'Avg KWH'!I167/HOURS!H$13/'Avg NCP'!I167,"")</f>
        <v/>
      </c>
      <c r="I167" s="49" t="str">
        <f>IF('Avg NCP'!J167&gt;0,+'Avg KWH'!J167/HOURS!I$13/'Avg NCP'!J167,"")</f>
        <v/>
      </c>
      <c r="J167" s="49" t="str">
        <f>IF('Avg NCP'!K167&gt;0,+'Avg KWH'!K167/HOURS!J$13/'Avg NCP'!K167,"")</f>
        <v/>
      </c>
      <c r="K167" s="49" t="str">
        <f>IF('Avg NCP'!L167&gt;0,+'Avg KWH'!L167/HOURS!K$13/'Avg NCP'!L167,"")</f>
        <v/>
      </c>
      <c r="L167" s="49" t="str">
        <f>IF('Avg NCP'!M167&gt;0,+'Avg KWH'!M167/HOURS!L$13/'Avg NCP'!M167,"")</f>
        <v/>
      </c>
      <c r="M167" s="49" t="str">
        <f>IF('Avg NCP'!N167&gt;0,+'Avg KWH'!N167/HOURS!M$13/'Avg NCP'!N167,"")</f>
        <v/>
      </c>
    </row>
    <row r="168" spans="1:16">
      <c r="A168" s="43"/>
      <c r="B168" s="49" t="str">
        <f>IF('Avg NCP'!C168&gt;0,+'Avg KWH'!C168/HOURS!B$13/'Avg NCP'!C168,"")</f>
        <v/>
      </c>
      <c r="C168" s="49" t="str">
        <f>IF('Avg NCP'!D168&gt;0,+'Avg KWH'!D168/HOURS!C$13/'Avg NCP'!D168,"")</f>
        <v/>
      </c>
      <c r="D168" s="49" t="str">
        <f>IF('Avg NCP'!E168&gt;0,+'Avg KWH'!E168/HOURS!D$13/'Avg NCP'!E168,"")</f>
        <v/>
      </c>
      <c r="E168" s="49" t="str">
        <f>IF('Avg NCP'!F168&gt;0,+'Avg KWH'!F168/HOURS!E$13/'Avg NCP'!F168,"")</f>
        <v/>
      </c>
      <c r="F168" s="49" t="str">
        <f>IF('Avg NCP'!G168&gt;0,+'Avg KWH'!G168/HOURS!F$13/'Avg NCP'!G168,"")</f>
        <v/>
      </c>
      <c r="G168" s="49" t="str">
        <f>IF('Avg NCP'!H168&gt;0,+'Avg KWH'!H168/HOURS!G$13/'Avg NCP'!H168,"")</f>
        <v/>
      </c>
      <c r="H168" s="49" t="str">
        <f>IF('Avg NCP'!I168&gt;0,+'Avg KWH'!I168/HOURS!H$13/'Avg NCP'!I168,"")</f>
        <v/>
      </c>
      <c r="I168" s="49" t="str">
        <f>IF('Avg NCP'!J168&gt;0,+'Avg KWH'!J168/HOURS!I$13/'Avg NCP'!J168,"")</f>
        <v/>
      </c>
      <c r="J168" s="49" t="str">
        <f>IF('Avg NCP'!K168&gt;0,+'Avg KWH'!K168/HOURS!J$13/'Avg NCP'!K168,"")</f>
        <v/>
      </c>
      <c r="K168" s="49" t="str">
        <f>IF('Avg NCP'!L168&gt;0,+'Avg KWH'!L168/HOURS!K$13/'Avg NCP'!L168,"")</f>
        <v/>
      </c>
      <c r="L168" s="49" t="str">
        <f>IF('Avg NCP'!M168&gt;0,+'Avg KWH'!M168/HOURS!L$13/'Avg NCP'!M168,"")</f>
        <v/>
      </c>
      <c r="M168" s="49" t="str">
        <f>IF('Avg NCP'!N168&gt;0,+'Avg KWH'!N168/HOURS!M$13/'Avg NCP'!N168,"")</f>
        <v/>
      </c>
    </row>
    <row r="169" spans="1:16">
      <c r="A169" s="43"/>
      <c r="B169" s="49" t="str">
        <f>IF('Avg NCP'!C169&gt;0,+'Avg KWH'!C169/HOURS!B$13/'Avg NCP'!C169,"")</f>
        <v/>
      </c>
      <c r="C169" s="49" t="str">
        <f>IF('Avg NCP'!D169&gt;0,+'Avg KWH'!D169/HOURS!C$13/'Avg NCP'!D169,"")</f>
        <v/>
      </c>
      <c r="D169" s="49" t="str">
        <f>IF('Avg NCP'!E169&gt;0,+'Avg KWH'!E169/HOURS!D$13/'Avg NCP'!E169,"")</f>
        <v/>
      </c>
      <c r="E169" s="49" t="str">
        <f>IF('Avg NCP'!F169&gt;0,+'Avg KWH'!F169/HOURS!E$13/'Avg NCP'!F169,"")</f>
        <v/>
      </c>
      <c r="F169" s="49" t="str">
        <f>IF('Avg NCP'!G169&gt;0,+'Avg KWH'!G169/HOURS!F$13/'Avg NCP'!G169,"")</f>
        <v/>
      </c>
      <c r="G169" s="49" t="str">
        <f>IF('Avg NCP'!H169&gt;0,+'Avg KWH'!H169/HOURS!G$13/'Avg NCP'!H169,"")</f>
        <v/>
      </c>
      <c r="H169" s="49" t="str">
        <f>IF('Avg NCP'!I169&gt;0,+'Avg KWH'!I169/HOURS!H$13/'Avg NCP'!I169,"")</f>
        <v/>
      </c>
      <c r="I169" s="49" t="str">
        <f>IF('Avg NCP'!J169&gt;0,+'Avg KWH'!J169/HOURS!I$13/'Avg NCP'!J169,"")</f>
        <v/>
      </c>
      <c r="J169" s="49" t="str">
        <f>IF('Avg NCP'!K169&gt;0,+'Avg KWH'!K169/HOURS!J$13/'Avg NCP'!K169,"")</f>
        <v/>
      </c>
      <c r="K169" s="49" t="str">
        <f>IF('Avg NCP'!L169&gt;0,+'Avg KWH'!L169/HOURS!K$13/'Avg NCP'!L169,"")</f>
        <v/>
      </c>
      <c r="L169" s="49" t="str">
        <f>IF('Avg NCP'!M169&gt;0,+'Avg KWH'!M169/HOURS!L$13/'Avg NCP'!M169,"")</f>
        <v/>
      </c>
      <c r="M169" s="49" t="str">
        <f>IF('Avg NCP'!N169&gt;0,+'Avg KWH'!N169/HOURS!M$13/'Avg NCP'!N169,"")</f>
        <v/>
      </c>
    </row>
    <row r="170" spans="1:16">
      <c r="A170" s="43"/>
      <c r="B170" s="49" t="str">
        <f>IF('Avg NCP'!C170&gt;0,+'Avg KWH'!C170/HOURS!B$13/'Avg NCP'!C170,"")</f>
        <v/>
      </c>
      <c r="C170" s="49" t="str">
        <f>IF('Avg NCP'!D170&gt;0,+'Avg KWH'!D170/HOURS!C$13/'Avg NCP'!D170,"")</f>
        <v/>
      </c>
      <c r="D170" s="49" t="str">
        <f>IF('Avg NCP'!E170&gt;0,+'Avg KWH'!E170/HOURS!D$13/'Avg NCP'!E170,"")</f>
        <v/>
      </c>
      <c r="E170" s="49" t="str">
        <f>IF('Avg NCP'!F170&gt;0,+'Avg KWH'!F170/HOURS!E$13/'Avg NCP'!F170,"")</f>
        <v/>
      </c>
      <c r="F170" s="49" t="str">
        <f>IF('Avg NCP'!G170&gt;0,+'Avg KWH'!G170/HOURS!F$13/'Avg NCP'!G170,"")</f>
        <v/>
      </c>
      <c r="G170" s="49" t="str">
        <f>IF('Avg NCP'!H170&gt;0,+'Avg KWH'!H170/HOURS!G$13/'Avg NCP'!H170,"")</f>
        <v/>
      </c>
      <c r="H170" s="49" t="str">
        <f>IF('Avg NCP'!I170&gt;0,+'Avg KWH'!I170/HOURS!H$13/'Avg NCP'!I170,"")</f>
        <v/>
      </c>
      <c r="I170" s="49" t="str">
        <f>IF('Avg NCP'!J170&gt;0,+'Avg KWH'!J170/HOURS!I$13/'Avg NCP'!J170,"")</f>
        <v/>
      </c>
      <c r="J170" s="49" t="str">
        <f>IF('Avg NCP'!K170&gt;0,+'Avg KWH'!K170/HOURS!J$13/'Avg NCP'!K170,"")</f>
        <v/>
      </c>
      <c r="K170" s="49" t="str">
        <f>IF('Avg NCP'!L170&gt;0,+'Avg KWH'!L170/HOURS!K$13/'Avg NCP'!L170,"")</f>
        <v/>
      </c>
      <c r="L170" s="49" t="str">
        <f>IF('Avg NCP'!M170&gt;0,+'Avg KWH'!M170/HOURS!L$13/'Avg NCP'!M170,"")</f>
        <v/>
      </c>
      <c r="M170" s="49" t="str">
        <f>IF('Avg NCP'!N170&gt;0,+'Avg KWH'!N170/HOURS!M$13/'Avg NCP'!N170,"")</f>
        <v/>
      </c>
    </row>
    <row r="171" spans="1:16">
      <c r="B171" s="11"/>
      <c r="C171" s="11"/>
      <c r="D171" s="11"/>
      <c r="E171" s="11"/>
      <c r="F171" s="11"/>
      <c r="G171" s="11"/>
      <c r="H171" s="11"/>
      <c r="I171" s="11"/>
      <c r="J171" s="11"/>
      <c r="K171" s="11"/>
      <c r="L171" s="11"/>
      <c r="M171" s="11"/>
    </row>
    <row r="172" spans="1:16">
      <c r="B172" s="11"/>
      <c r="C172" s="11"/>
      <c r="D172" s="11"/>
      <c r="E172" s="11"/>
      <c r="F172" s="11"/>
      <c r="G172" s="11"/>
      <c r="H172" s="11"/>
      <c r="I172" s="11"/>
      <c r="J172" s="11"/>
      <c r="K172" s="11"/>
      <c r="L172" s="11"/>
      <c r="M172" s="11"/>
    </row>
    <row r="173" spans="1:16">
      <c r="A173" s="42"/>
    </row>
    <row r="174" spans="1:16">
      <c r="A174" s="43"/>
      <c r="B174" s="49" t="str">
        <f>IF('Avg NCP'!C174&gt;0,+'Avg KWH'!C174/HOURS!B$13/'Avg NCP'!C174,"")</f>
        <v/>
      </c>
      <c r="C174" s="49" t="str">
        <f>IF('Avg NCP'!D174&gt;0,+'Avg KWH'!D174/HOURS!C$13/'Avg NCP'!D174,"")</f>
        <v/>
      </c>
      <c r="D174" s="49" t="str">
        <f>IF('Avg NCP'!E174&gt;0,+'Avg KWH'!E174/HOURS!D$13/'Avg NCP'!E174,"")</f>
        <v/>
      </c>
      <c r="E174" s="49" t="str">
        <f>IF('Avg NCP'!F174&gt;0,+'Avg KWH'!F174/HOURS!E$13/'Avg NCP'!F174,"")</f>
        <v/>
      </c>
      <c r="F174" s="49" t="str">
        <f>IF('Avg NCP'!G174&gt;0,+'Avg KWH'!G174/HOURS!F$13/'Avg NCP'!G174,"")</f>
        <v/>
      </c>
      <c r="G174" s="49" t="str">
        <f>IF('Avg NCP'!H174&gt;0,+'Avg KWH'!H174/HOURS!G$13/'Avg NCP'!H174,"")</f>
        <v/>
      </c>
      <c r="H174" s="49" t="str">
        <f>IF('Avg NCP'!I174&gt;0,+'Avg KWH'!I174/HOURS!H$13/'Avg NCP'!I174,"")</f>
        <v/>
      </c>
      <c r="I174" s="49" t="str">
        <f>IF('Avg NCP'!J174&gt;0,+'Avg KWH'!J174/HOURS!I$13/'Avg NCP'!J174,"")</f>
        <v/>
      </c>
      <c r="J174" s="49" t="str">
        <f>IF('Avg NCP'!K174&gt;0,+'Avg KWH'!K174/HOURS!J$13/'Avg NCP'!K174,"")</f>
        <v/>
      </c>
      <c r="K174" s="49" t="str">
        <f>IF('Avg NCP'!L174&gt;0,+'Avg KWH'!L174/HOURS!K$13/'Avg NCP'!L174,"")</f>
        <v/>
      </c>
      <c r="L174" s="49" t="str">
        <f>IF('Avg NCP'!M174&gt;0,+'Avg KWH'!M174/HOURS!L$13/'Avg NCP'!M174,"")</f>
        <v/>
      </c>
      <c r="M174" s="49" t="str">
        <f>IF('Avg NCP'!N174&gt;0,+'Avg KWH'!N174/HOURS!M$13/'Avg NCP'!N174,"")</f>
        <v/>
      </c>
    </row>
    <row r="175" spans="1:16">
      <c r="A175" s="43"/>
      <c r="B175" s="49" t="str">
        <f>IF('Avg NCP'!C175&gt;0,+'Avg KWH'!C175/HOURS!B$13/'Avg NCP'!C175,"")</f>
        <v/>
      </c>
      <c r="C175" s="49" t="str">
        <f>IF('Avg NCP'!D175&gt;0,+'Avg KWH'!D175/HOURS!C$13/'Avg NCP'!D175,"")</f>
        <v/>
      </c>
      <c r="D175" s="49" t="str">
        <f>IF('Avg NCP'!E175&gt;0,+'Avg KWH'!E175/HOURS!D$13/'Avg NCP'!E175,"")</f>
        <v/>
      </c>
      <c r="E175" s="49" t="str">
        <f>IF('Avg NCP'!F175&gt;0,+'Avg KWH'!F175/HOURS!E$13/'Avg NCP'!F175,"")</f>
        <v/>
      </c>
      <c r="F175" s="49" t="str">
        <f>IF('Avg NCP'!G175&gt;0,+'Avg KWH'!G175/HOURS!F$13/'Avg NCP'!G175,"")</f>
        <v/>
      </c>
      <c r="G175" s="49" t="str">
        <f>IF('Avg NCP'!H175&gt;0,+'Avg KWH'!H175/HOURS!G$13/'Avg NCP'!H175,"")</f>
        <v/>
      </c>
      <c r="H175" s="49" t="str">
        <f>IF('Avg NCP'!I175&gt;0,+'Avg KWH'!I175/HOURS!H$13/'Avg NCP'!I175,"")</f>
        <v/>
      </c>
      <c r="I175" s="49" t="str">
        <f>IF('Avg NCP'!J175&gt;0,+'Avg KWH'!J175/HOURS!I$13/'Avg NCP'!J175,"")</f>
        <v/>
      </c>
      <c r="J175" s="49" t="str">
        <f>IF('Avg NCP'!K175&gt;0,+'Avg KWH'!K175/HOURS!J$13/'Avg NCP'!K175,"")</f>
        <v/>
      </c>
      <c r="K175" s="49" t="str">
        <f>IF('Avg NCP'!L175&gt;0,+'Avg KWH'!L175/HOURS!K$13/'Avg NCP'!L175,"")</f>
        <v/>
      </c>
      <c r="L175" s="49" t="str">
        <f>IF('Avg NCP'!M175&gt;0,+'Avg KWH'!M175/HOURS!L$13/'Avg NCP'!M175,"")</f>
        <v/>
      </c>
      <c r="M175" s="49" t="str">
        <f>IF('Avg NCP'!N175&gt;0,+'Avg KWH'!N175/HOURS!M$13/'Avg NCP'!N175,"")</f>
        <v/>
      </c>
    </row>
    <row r="176" spans="1:16">
      <c r="A176" s="43"/>
      <c r="B176" s="49" t="str">
        <f>IF('Avg NCP'!C176&gt;0,+'Avg KWH'!C176/HOURS!B$13/'Avg NCP'!C176,"")</f>
        <v/>
      </c>
      <c r="C176" s="49" t="str">
        <f>IF('Avg NCP'!D176&gt;0,+'Avg KWH'!D176/HOURS!C$13/'Avg NCP'!D176,"")</f>
        <v/>
      </c>
      <c r="D176" s="49" t="str">
        <f>IF('Avg NCP'!E176&gt;0,+'Avg KWH'!E176/HOURS!D$13/'Avg NCP'!E176,"")</f>
        <v/>
      </c>
      <c r="E176" s="49" t="str">
        <f>IF('Avg NCP'!F176&gt;0,+'Avg KWH'!F176/HOURS!E$13/'Avg NCP'!F176,"")</f>
        <v/>
      </c>
      <c r="F176" s="49" t="str">
        <f>IF('Avg NCP'!G176&gt;0,+'Avg KWH'!G176/HOURS!F$13/'Avg NCP'!G176,"")</f>
        <v/>
      </c>
      <c r="G176" s="49" t="str">
        <f>IF('Avg NCP'!H176&gt;0,+'Avg KWH'!H176/HOURS!G$13/'Avg NCP'!H176,"")</f>
        <v/>
      </c>
      <c r="H176" s="49" t="str">
        <f>IF('Avg NCP'!I176&gt;0,+'Avg KWH'!I176/HOURS!H$13/'Avg NCP'!I176,"")</f>
        <v/>
      </c>
      <c r="I176" s="49" t="str">
        <f>IF('Avg NCP'!J176&gt;0,+'Avg KWH'!J176/HOURS!I$13/'Avg NCP'!J176,"")</f>
        <v/>
      </c>
      <c r="J176" s="49" t="str">
        <f>IF('Avg NCP'!K176&gt;0,+'Avg KWH'!K176/HOURS!J$13/'Avg NCP'!K176,"")</f>
        <v/>
      </c>
      <c r="K176" s="49" t="str">
        <f>IF('Avg NCP'!L176&gt;0,+'Avg KWH'!L176/HOURS!K$13/'Avg NCP'!L176,"")</f>
        <v/>
      </c>
      <c r="L176" s="49" t="str">
        <f>IF('Avg NCP'!M176&gt;0,+'Avg KWH'!M176/HOURS!L$13/'Avg NCP'!M176,"")</f>
        <v/>
      </c>
      <c r="M176" s="49" t="str">
        <f>IF('Avg NCP'!N176&gt;0,+'Avg KWH'!N176/HOURS!M$13/'Avg NCP'!N176,"")</f>
        <v/>
      </c>
    </row>
  </sheetData>
  <mergeCells count="7">
    <mergeCell ref="B131:P131"/>
    <mergeCell ref="B4:P4"/>
    <mergeCell ref="B5:P5"/>
    <mergeCell ref="B46:P46"/>
    <mergeCell ref="B47:P47"/>
    <mergeCell ref="B88:P88"/>
    <mergeCell ref="B89:P89"/>
  </mergeCells>
  <printOptions horizontalCentered="1"/>
  <pageMargins left="0" right="0" top="0.5" bottom="0.5" header="0.5" footer="0.5"/>
  <pageSetup scale="2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78"/>
  <sheetViews>
    <sheetView showGridLines="0" zoomScale="70" zoomScaleNormal="70" workbookViewId="0">
      <selection activeCell="A2" sqref="A1:A2"/>
    </sheetView>
  </sheetViews>
  <sheetFormatPr defaultColWidth="9.109375" defaultRowHeight="13.2"/>
  <cols>
    <col min="1" max="1" width="26.109375" style="384" customWidth="1"/>
    <col min="2" max="2" width="24.109375" style="384" customWidth="1"/>
    <col min="3" max="14" width="12.44140625" style="384" bestFit="1" customWidth="1"/>
    <col min="15" max="15" width="13.5546875" style="384" bestFit="1" customWidth="1"/>
    <col min="16" max="16" width="13.6640625" style="384" bestFit="1" customWidth="1"/>
    <col min="17" max="16384" width="9.109375" style="384"/>
  </cols>
  <sheetData>
    <row r="1" spans="1:16">
      <c r="A1" s="8" t="s">
        <v>1174</v>
      </c>
    </row>
    <row r="2" spans="1:16">
      <c r="A2" s="8" t="s">
        <v>1123</v>
      </c>
    </row>
    <row r="4" spans="1:16" ht="21">
      <c r="B4" s="477" t="s">
        <v>1118</v>
      </c>
      <c r="C4" s="477"/>
      <c r="D4" s="477"/>
      <c r="E4" s="477"/>
      <c r="F4" s="477"/>
      <c r="G4" s="477"/>
      <c r="H4" s="477"/>
      <c r="I4" s="477"/>
      <c r="J4" s="477"/>
      <c r="K4" s="477"/>
      <c r="L4" s="477"/>
      <c r="M4" s="477"/>
      <c r="N4" s="477"/>
      <c r="O4" s="477"/>
      <c r="P4" s="477"/>
    </row>
    <row r="5" spans="1:16">
      <c r="B5" s="479" t="s">
        <v>89</v>
      </c>
      <c r="C5" s="479"/>
      <c r="D5" s="479"/>
      <c r="E5" s="479"/>
      <c r="F5" s="479"/>
      <c r="G5" s="479"/>
      <c r="H5" s="479"/>
      <c r="I5" s="479"/>
      <c r="J5" s="479"/>
      <c r="K5" s="479"/>
      <c r="L5" s="479"/>
      <c r="M5" s="479"/>
      <c r="N5" s="479"/>
      <c r="O5" s="479"/>
      <c r="P5" s="479"/>
    </row>
    <row r="6" spans="1:16" ht="13.8" thickBot="1">
      <c r="B6" s="385"/>
      <c r="C6" s="385"/>
      <c r="D6" s="385"/>
      <c r="E6" s="385"/>
      <c r="F6" s="385"/>
      <c r="G6" s="385"/>
      <c r="H6" s="385"/>
      <c r="I6" s="385"/>
      <c r="J6" s="385"/>
      <c r="K6" s="385"/>
      <c r="L6" s="385"/>
      <c r="M6" s="385"/>
      <c r="N6" s="385"/>
      <c r="O6" s="385"/>
      <c r="P6" s="385"/>
    </row>
    <row r="7" spans="1:16">
      <c r="C7" s="386"/>
      <c r="D7" s="387"/>
      <c r="E7" s="388"/>
      <c r="F7" s="389"/>
      <c r="G7" s="390"/>
      <c r="H7" s="391"/>
      <c r="I7" s="392"/>
      <c r="J7" s="393"/>
      <c r="K7" s="394"/>
      <c r="L7" s="395"/>
      <c r="M7" s="396"/>
      <c r="N7" s="397"/>
      <c r="O7" s="398"/>
      <c r="P7" s="399" t="s">
        <v>573</v>
      </c>
    </row>
    <row r="8" spans="1:16" ht="13.8" thickBot="1">
      <c r="C8" s="400" t="s">
        <v>70</v>
      </c>
      <c r="D8" s="401" t="s">
        <v>71</v>
      </c>
      <c r="E8" s="402" t="s">
        <v>72</v>
      </c>
      <c r="F8" s="403" t="s">
        <v>73</v>
      </c>
      <c r="G8" s="404" t="s">
        <v>74</v>
      </c>
      <c r="H8" s="405" t="s">
        <v>75</v>
      </c>
      <c r="I8" s="406" t="s">
        <v>76</v>
      </c>
      <c r="J8" s="407" t="s">
        <v>77</v>
      </c>
      <c r="K8" s="408" t="s">
        <v>78</v>
      </c>
      <c r="L8" s="409" t="s">
        <v>79</v>
      </c>
      <c r="M8" s="410" t="s">
        <v>80</v>
      </c>
      <c r="N8" s="411" t="s">
        <v>81</v>
      </c>
      <c r="O8" s="412" t="s">
        <v>60</v>
      </c>
      <c r="P8" s="413" t="s">
        <v>82</v>
      </c>
    </row>
    <row r="9" spans="1:16" hidden="1">
      <c r="C9" s="384">
        <v>2</v>
      </c>
      <c r="D9" s="384">
        <v>3</v>
      </c>
      <c r="E9" s="384">
        <v>4</v>
      </c>
      <c r="F9" s="384">
        <v>5</v>
      </c>
      <c r="G9" s="384">
        <v>6</v>
      </c>
      <c r="H9" s="384">
        <v>7</v>
      </c>
      <c r="I9" s="384">
        <v>8</v>
      </c>
      <c r="J9" s="384">
        <v>9</v>
      </c>
      <c r="K9" s="384">
        <v>10</v>
      </c>
      <c r="L9" s="384">
        <v>11</v>
      </c>
      <c r="M9" s="384">
        <v>12</v>
      </c>
      <c r="N9" s="384">
        <v>13</v>
      </c>
    </row>
    <row r="11" spans="1:16">
      <c r="B11" s="414" t="s">
        <v>83</v>
      </c>
    </row>
    <row r="12" spans="1:16">
      <c r="A12" s="415" t="s">
        <v>122</v>
      </c>
      <c r="B12" s="416" t="s">
        <v>84</v>
      </c>
      <c r="C12" s="417">
        <f t="shared" ref="C12:N27" si="0">AVERAGE(VLOOKUP($B12,$B$54:$P$79,C$9,FALSE),VLOOKUP($B12,$B$96:$N$121,C$9,FALSE),VLOOKUP($B12,$B$138:$N$164,C$9,FALSE))</f>
        <v>436674.33333333331</v>
      </c>
      <c r="D12" s="417">
        <f t="shared" si="0"/>
        <v>439557.33333333331</v>
      </c>
      <c r="E12" s="417">
        <f t="shared" si="0"/>
        <v>401319</v>
      </c>
      <c r="F12" s="417">
        <f t="shared" si="0"/>
        <v>438017.66666666669</v>
      </c>
      <c r="G12" s="417">
        <f t="shared" si="0"/>
        <v>426016.33333333331</v>
      </c>
      <c r="H12" s="417">
        <f t="shared" si="0"/>
        <v>448512.66666666669</v>
      </c>
      <c r="I12" s="417">
        <f t="shared" si="0"/>
        <v>439955.33333333331</v>
      </c>
      <c r="J12" s="417">
        <f t="shared" si="0"/>
        <v>446269</v>
      </c>
      <c r="K12" s="417">
        <f t="shared" si="0"/>
        <v>462945.66666666669</v>
      </c>
      <c r="L12" s="417">
        <f t="shared" si="0"/>
        <v>431064.33333333331</v>
      </c>
      <c r="M12" s="417">
        <f t="shared" si="0"/>
        <v>429039.66666666669</v>
      </c>
      <c r="N12" s="417">
        <f t="shared" si="0"/>
        <v>417991.66666666669</v>
      </c>
      <c r="O12" s="418">
        <f t="shared" ref="O12:O28" si="1">SUM(C12:N12)</f>
        <v>5217363</v>
      </c>
      <c r="P12" s="419">
        <f>MAX(C12:N12)</f>
        <v>462945.66666666669</v>
      </c>
    </row>
    <row r="13" spans="1:16">
      <c r="A13" s="415" t="s">
        <v>177</v>
      </c>
      <c r="B13" s="416" t="s">
        <v>85</v>
      </c>
      <c r="C13" s="417">
        <f t="shared" si="0"/>
        <v>29741.333333333332</v>
      </c>
      <c r="D13" s="417">
        <f t="shared" si="0"/>
        <v>29934</v>
      </c>
      <c r="E13" s="417">
        <f t="shared" si="0"/>
        <v>26935.666666666668</v>
      </c>
      <c r="F13" s="417">
        <f t="shared" si="0"/>
        <v>29705.666666666668</v>
      </c>
      <c r="G13" s="417">
        <f t="shared" si="0"/>
        <v>26639.666666666668</v>
      </c>
      <c r="H13" s="417">
        <f t="shared" si="0"/>
        <v>28428</v>
      </c>
      <c r="I13" s="417">
        <f t="shared" si="0"/>
        <v>27187</v>
      </c>
      <c r="J13" s="417">
        <f t="shared" si="0"/>
        <v>27974.666666666668</v>
      </c>
      <c r="K13" s="417">
        <f t="shared" si="0"/>
        <v>28666.333333333332</v>
      </c>
      <c r="L13" s="417">
        <f t="shared" si="0"/>
        <v>26459.666666666668</v>
      </c>
      <c r="M13" s="417">
        <f t="shared" si="0"/>
        <v>26147.333333333332</v>
      </c>
      <c r="N13" s="417">
        <f t="shared" si="0"/>
        <v>25553</v>
      </c>
      <c r="O13" s="418">
        <f t="shared" si="1"/>
        <v>333372.33333333331</v>
      </c>
      <c r="P13" s="419">
        <f t="shared" ref="P13:P28" si="2">MAX(C13:N13)</f>
        <v>29934</v>
      </c>
    </row>
    <row r="14" spans="1:16">
      <c r="A14" s="415" t="s">
        <v>185</v>
      </c>
      <c r="B14" s="416" t="s">
        <v>50</v>
      </c>
      <c r="C14" s="417">
        <f t="shared" si="0"/>
        <v>195139.66666666666</v>
      </c>
      <c r="D14" s="417">
        <f t="shared" si="0"/>
        <v>187211</v>
      </c>
      <c r="E14" s="417">
        <f t="shared" si="0"/>
        <v>195266.66666666666</v>
      </c>
      <c r="F14" s="417">
        <f t="shared" si="0"/>
        <v>193932.33333333334</v>
      </c>
      <c r="G14" s="417">
        <f t="shared" si="0"/>
        <v>204162.33333333334</v>
      </c>
      <c r="H14" s="417">
        <f t="shared" si="0"/>
        <v>203010.66666666666</v>
      </c>
      <c r="I14" s="417">
        <f t="shared" si="0"/>
        <v>208439.66666666666</v>
      </c>
      <c r="J14" s="417">
        <f t="shared" si="0"/>
        <v>207068.66666666666</v>
      </c>
      <c r="K14" s="417">
        <f t="shared" si="0"/>
        <v>210531.33333333334</v>
      </c>
      <c r="L14" s="417">
        <f t="shared" si="0"/>
        <v>208764.33333333334</v>
      </c>
      <c r="M14" s="417">
        <f t="shared" si="0"/>
        <v>199936.33333333334</v>
      </c>
      <c r="N14" s="417">
        <f t="shared" si="0"/>
        <v>193900.66666666666</v>
      </c>
      <c r="O14" s="418">
        <f t="shared" si="1"/>
        <v>2407363.6666666665</v>
      </c>
      <c r="P14" s="419">
        <f t="shared" si="2"/>
        <v>210531.33333333334</v>
      </c>
    </row>
    <row r="15" spans="1:16">
      <c r="A15" s="415" t="s">
        <v>629</v>
      </c>
      <c r="B15" s="416" t="s">
        <v>49</v>
      </c>
      <c r="C15" s="417">
        <f t="shared" si="0"/>
        <v>1826786.6666666667</v>
      </c>
      <c r="D15" s="417">
        <f t="shared" si="0"/>
        <v>1782771.3333333333</v>
      </c>
      <c r="E15" s="417">
        <f t="shared" si="0"/>
        <v>1653746</v>
      </c>
      <c r="F15" s="417">
        <f t="shared" si="0"/>
        <v>1885171</v>
      </c>
      <c r="G15" s="417">
        <f t="shared" si="0"/>
        <v>1935325.3333333333</v>
      </c>
      <c r="H15" s="417">
        <f t="shared" si="0"/>
        <v>2068944.6666666667</v>
      </c>
      <c r="I15" s="417">
        <f t="shared" si="0"/>
        <v>2029164.3333333333</v>
      </c>
      <c r="J15" s="417">
        <f t="shared" si="0"/>
        <v>1928654</v>
      </c>
      <c r="K15" s="417">
        <f t="shared" si="0"/>
        <v>2035362.3333333333</v>
      </c>
      <c r="L15" s="417">
        <f t="shared" si="0"/>
        <v>1880749</v>
      </c>
      <c r="M15" s="417">
        <f t="shared" si="0"/>
        <v>1750646.6666666667</v>
      </c>
      <c r="N15" s="417">
        <f t="shared" si="0"/>
        <v>1632467.6666666667</v>
      </c>
      <c r="O15" s="418">
        <f t="shared" si="1"/>
        <v>22409789.000000004</v>
      </c>
      <c r="P15" s="419">
        <f t="shared" si="2"/>
        <v>2068944.6666666667</v>
      </c>
    </row>
    <row r="16" spans="1:16">
      <c r="A16" s="415" t="s">
        <v>637</v>
      </c>
      <c r="B16" s="415" t="s">
        <v>325</v>
      </c>
      <c r="C16" s="417">
        <f t="shared" si="0"/>
        <v>6150</v>
      </c>
      <c r="D16" s="417">
        <f t="shared" si="0"/>
        <v>6099.333333333333</v>
      </c>
      <c r="E16" s="417">
        <f t="shared" si="0"/>
        <v>5390.666666666667</v>
      </c>
      <c r="F16" s="417">
        <f t="shared" si="0"/>
        <v>5772.666666666667</v>
      </c>
      <c r="G16" s="417">
        <f t="shared" si="0"/>
        <v>5683.333333333333</v>
      </c>
      <c r="H16" s="417">
        <f t="shared" si="0"/>
        <v>7160.666666666667</v>
      </c>
      <c r="I16" s="417">
        <f t="shared" si="0"/>
        <v>7030.666666666667</v>
      </c>
      <c r="J16" s="417">
        <f t="shared" si="0"/>
        <v>6607</v>
      </c>
      <c r="K16" s="417">
        <f t="shared" si="0"/>
        <v>6684.333333333333</v>
      </c>
      <c r="L16" s="417">
        <f t="shared" si="0"/>
        <v>4550.666666666667</v>
      </c>
      <c r="M16" s="417">
        <f t="shared" si="0"/>
        <v>4486.333333333333</v>
      </c>
      <c r="N16" s="417">
        <f t="shared" si="0"/>
        <v>4428.666666666667</v>
      </c>
      <c r="O16" s="418">
        <f t="shared" si="1"/>
        <v>70044.333333333328</v>
      </c>
      <c r="P16" s="419">
        <f t="shared" si="2"/>
        <v>7160.666666666667</v>
      </c>
    </row>
    <row r="17" spans="1:16">
      <c r="A17" s="415" t="s">
        <v>648</v>
      </c>
      <c r="B17" s="416" t="s">
        <v>67</v>
      </c>
      <c r="C17" s="417">
        <f t="shared" si="0"/>
        <v>5176043.666666667</v>
      </c>
      <c r="D17" s="417">
        <f t="shared" si="0"/>
        <v>5167205</v>
      </c>
      <c r="E17" s="417">
        <f t="shared" si="0"/>
        <v>4705681.666666667</v>
      </c>
      <c r="F17" s="417">
        <f t="shared" si="0"/>
        <v>5235803</v>
      </c>
      <c r="G17" s="417">
        <f t="shared" si="0"/>
        <v>5269534.666666667</v>
      </c>
      <c r="H17" s="417">
        <f t="shared" si="0"/>
        <v>5602133.666666667</v>
      </c>
      <c r="I17" s="417">
        <f t="shared" si="0"/>
        <v>5470645.666666667</v>
      </c>
      <c r="J17" s="417">
        <f t="shared" si="0"/>
        <v>5629954.666666667</v>
      </c>
      <c r="K17" s="417">
        <f t="shared" si="0"/>
        <v>5928182.333333333</v>
      </c>
      <c r="L17" s="417">
        <f t="shared" si="0"/>
        <v>5570393.333333333</v>
      </c>
      <c r="M17" s="417">
        <f t="shared" si="0"/>
        <v>5359787</v>
      </c>
      <c r="N17" s="417">
        <f t="shared" si="0"/>
        <v>4979403.333333333</v>
      </c>
      <c r="O17" s="418">
        <f t="shared" si="1"/>
        <v>64094768.000000007</v>
      </c>
      <c r="P17" s="419">
        <f t="shared" si="2"/>
        <v>5928182.333333333</v>
      </c>
    </row>
    <row r="18" spans="1:16">
      <c r="A18" s="415" t="s">
        <v>653</v>
      </c>
      <c r="B18" s="416" t="s">
        <v>68</v>
      </c>
      <c r="C18" s="417">
        <f t="shared" si="0"/>
        <v>1860668.6666666667</v>
      </c>
      <c r="D18" s="417">
        <f t="shared" si="0"/>
        <v>1888735.3333333333</v>
      </c>
      <c r="E18" s="417">
        <f t="shared" si="0"/>
        <v>1754129.6666666667</v>
      </c>
      <c r="F18" s="417">
        <f t="shared" si="0"/>
        <v>1907749.6666666667</v>
      </c>
      <c r="G18" s="417">
        <f t="shared" si="0"/>
        <v>1990363</v>
      </c>
      <c r="H18" s="417">
        <f t="shared" si="0"/>
        <v>2092915.6666666667</v>
      </c>
      <c r="I18" s="417">
        <f t="shared" si="0"/>
        <v>2002805.6666666667</v>
      </c>
      <c r="J18" s="417">
        <f t="shared" si="0"/>
        <v>2068656.6666666667</v>
      </c>
      <c r="K18" s="417">
        <f t="shared" si="0"/>
        <v>2217209.6666666665</v>
      </c>
      <c r="L18" s="417">
        <f t="shared" si="0"/>
        <v>2083659.6666666667</v>
      </c>
      <c r="M18" s="417">
        <f t="shared" si="0"/>
        <v>1957290</v>
      </c>
      <c r="N18" s="417">
        <f t="shared" si="0"/>
        <v>1895992.3333333333</v>
      </c>
      <c r="O18" s="418">
        <f t="shared" si="1"/>
        <v>23720176</v>
      </c>
      <c r="P18" s="419">
        <f t="shared" si="2"/>
        <v>2217209.6666666665</v>
      </c>
    </row>
    <row r="19" spans="1:16">
      <c r="A19" s="415" t="s">
        <v>710</v>
      </c>
      <c r="B19" s="416" t="s">
        <v>69</v>
      </c>
      <c r="C19" s="417">
        <f t="shared" si="0"/>
        <v>362662</v>
      </c>
      <c r="D19" s="417">
        <f t="shared" si="0"/>
        <v>362529.33333333331</v>
      </c>
      <c r="E19" s="417">
        <f t="shared" si="0"/>
        <v>327691</v>
      </c>
      <c r="F19" s="417">
        <f t="shared" si="0"/>
        <v>352711.33333333331</v>
      </c>
      <c r="G19" s="417">
        <f t="shared" si="0"/>
        <v>354082</v>
      </c>
      <c r="H19" s="417">
        <f t="shared" si="0"/>
        <v>386768.66666666669</v>
      </c>
      <c r="I19" s="417">
        <f t="shared" si="0"/>
        <v>380096.33333333331</v>
      </c>
      <c r="J19" s="417">
        <f t="shared" si="0"/>
        <v>397075.66666666669</v>
      </c>
      <c r="K19" s="417">
        <f t="shared" si="0"/>
        <v>405971</v>
      </c>
      <c r="L19" s="417">
        <f t="shared" si="0"/>
        <v>377372</v>
      </c>
      <c r="M19" s="417">
        <f t="shared" si="0"/>
        <v>367323</v>
      </c>
      <c r="N19" s="417">
        <f t="shared" si="0"/>
        <v>351564.66666666669</v>
      </c>
      <c r="O19" s="418">
        <f t="shared" si="1"/>
        <v>4425847</v>
      </c>
      <c r="P19" s="419">
        <f t="shared" si="2"/>
        <v>405971</v>
      </c>
    </row>
    <row r="20" spans="1:16">
      <c r="A20" s="415" t="s">
        <v>714</v>
      </c>
      <c r="B20" s="416" t="s">
        <v>52</v>
      </c>
      <c r="C20" s="417">
        <f t="shared" si="0"/>
        <v>28857.333333333332</v>
      </c>
      <c r="D20" s="417">
        <f t="shared" si="0"/>
        <v>27422</v>
      </c>
      <c r="E20" s="417">
        <f t="shared" si="0"/>
        <v>27402.333333333332</v>
      </c>
      <c r="F20" s="417">
        <f t="shared" si="0"/>
        <v>33960</v>
      </c>
      <c r="G20" s="417">
        <f t="shared" si="0"/>
        <v>31071.666666666668</v>
      </c>
      <c r="H20" s="417">
        <f t="shared" si="0"/>
        <v>23474</v>
      </c>
      <c r="I20" s="417">
        <f t="shared" si="0"/>
        <v>26256.666666666668</v>
      </c>
      <c r="J20" s="417">
        <f t="shared" si="0"/>
        <v>28569.666666666668</v>
      </c>
      <c r="K20" s="417">
        <f t="shared" si="0"/>
        <v>21741.333333333332</v>
      </c>
      <c r="L20" s="417">
        <f t="shared" si="0"/>
        <v>24627</v>
      </c>
      <c r="M20" s="417">
        <f t="shared" si="0"/>
        <v>22015.333333333332</v>
      </c>
      <c r="N20" s="417">
        <f t="shared" si="0"/>
        <v>27150.333333333332</v>
      </c>
      <c r="O20" s="418">
        <f t="shared" si="1"/>
        <v>322547.66666666663</v>
      </c>
      <c r="P20" s="419">
        <f t="shared" si="2"/>
        <v>33960</v>
      </c>
    </row>
    <row r="21" spans="1:16">
      <c r="A21" s="415" t="s">
        <v>15</v>
      </c>
      <c r="B21" s="415" t="s">
        <v>15</v>
      </c>
      <c r="C21" s="417">
        <f t="shared" si="0"/>
        <v>15999.333333333334</v>
      </c>
      <c r="D21" s="417">
        <f t="shared" si="0"/>
        <v>16986</v>
      </c>
      <c r="E21" s="417">
        <f t="shared" si="0"/>
        <v>16504.333333333332</v>
      </c>
      <c r="F21" s="417">
        <f t="shared" si="0"/>
        <v>17371</v>
      </c>
      <c r="G21" s="417">
        <f t="shared" si="0"/>
        <v>17280.333333333332</v>
      </c>
      <c r="H21" s="417">
        <f t="shared" si="0"/>
        <v>18256</v>
      </c>
      <c r="I21" s="417">
        <f t="shared" si="0"/>
        <v>18567</v>
      </c>
      <c r="J21" s="417">
        <f t="shared" si="0"/>
        <v>18080</v>
      </c>
      <c r="K21" s="417">
        <f t="shared" si="0"/>
        <v>17920.666666666668</v>
      </c>
      <c r="L21" s="417">
        <f t="shared" si="0"/>
        <v>18390</v>
      </c>
      <c r="M21" s="417">
        <f t="shared" si="0"/>
        <v>16765</v>
      </c>
      <c r="N21" s="417">
        <f t="shared" si="0"/>
        <v>16384</v>
      </c>
      <c r="O21" s="418">
        <f t="shared" si="1"/>
        <v>208503.66666666666</v>
      </c>
      <c r="P21" s="419">
        <f t="shared" si="2"/>
        <v>18567</v>
      </c>
    </row>
    <row r="22" spans="1:16">
      <c r="A22" s="415" t="s">
        <v>19</v>
      </c>
      <c r="B22" s="416" t="s">
        <v>56</v>
      </c>
      <c r="C22" s="417">
        <f t="shared" si="0"/>
        <v>20347.666666666668</v>
      </c>
      <c r="D22" s="417">
        <f t="shared" si="0"/>
        <v>23238</v>
      </c>
      <c r="E22" s="417">
        <f t="shared" si="0"/>
        <v>22652.666666666668</v>
      </c>
      <c r="F22" s="417">
        <f t="shared" si="0"/>
        <v>24867.333333333332</v>
      </c>
      <c r="G22" s="417">
        <f t="shared" si="0"/>
        <v>25530.666666666668</v>
      </c>
      <c r="H22" s="417">
        <f t="shared" si="0"/>
        <v>23989.333333333332</v>
      </c>
      <c r="I22" s="417">
        <f t="shared" si="0"/>
        <v>22735.333333333332</v>
      </c>
      <c r="J22" s="417">
        <f t="shared" si="0"/>
        <v>24779.333333333332</v>
      </c>
      <c r="K22" s="417">
        <f t="shared" si="0"/>
        <v>23908</v>
      </c>
      <c r="L22" s="417">
        <f t="shared" si="0"/>
        <v>21743.666666666668</v>
      </c>
      <c r="M22" s="417">
        <f t="shared" si="0"/>
        <v>21209.333333333332</v>
      </c>
      <c r="N22" s="417">
        <f t="shared" si="0"/>
        <v>20160.666666666668</v>
      </c>
      <c r="O22" s="418">
        <f t="shared" si="1"/>
        <v>275162.00000000006</v>
      </c>
      <c r="P22" s="419">
        <f t="shared" si="2"/>
        <v>25530.666666666668</v>
      </c>
    </row>
    <row r="23" spans="1:16">
      <c r="A23" s="415" t="s">
        <v>22</v>
      </c>
      <c r="B23" s="416" t="s">
        <v>57</v>
      </c>
      <c r="C23" s="417">
        <f t="shared" si="0"/>
        <v>12646.666666666666</v>
      </c>
      <c r="D23" s="417">
        <f t="shared" si="0"/>
        <v>14577</v>
      </c>
      <c r="E23" s="417">
        <f t="shared" si="0"/>
        <v>15493.666666666666</v>
      </c>
      <c r="F23" s="417">
        <f t="shared" si="0"/>
        <v>14670</v>
      </c>
      <c r="G23" s="417">
        <f t="shared" si="0"/>
        <v>13653.333333333334</v>
      </c>
      <c r="H23" s="417">
        <f t="shared" si="0"/>
        <v>11530.333333333334</v>
      </c>
      <c r="I23" s="417">
        <f t="shared" si="0"/>
        <v>9289.6666666666661</v>
      </c>
      <c r="J23" s="417">
        <f t="shared" si="0"/>
        <v>10302</v>
      </c>
      <c r="K23" s="417">
        <f t="shared" si="0"/>
        <v>13986.666666666666</v>
      </c>
      <c r="L23" s="417">
        <f t="shared" si="0"/>
        <v>13841</v>
      </c>
      <c r="M23" s="417">
        <f t="shared" si="0"/>
        <v>15172.666666666666</v>
      </c>
      <c r="N23" s="417">
        <f t="shared" si="0"/>
        <v>14918.666666666666</v>
      </c>
      <c r="O23" s="418">
        <f t="shared" si="1"/>
        <v>160081.66666666666</v>
      </c>
      <c r="P23" s="419">
        <f t="shared" si="2"/>
        <v>15493.666666666666</v>
      </c>
    </row>
    <row r="24" spans="1:16">
      <c r="A24" s="415" t="s">
        <v>684</v>
      </c>
      <c r="B24" s="416" t="s">
        <v>48</v>
      </c>
      <c r="C24" s="417">
        <f t="shared" si="0"/>
        <v>25695643.333333332</v>
      </c>
      <c r="D24" s="417">
        <f t="shared" si="0"/>
        <v>22935635.333333332</v>
      </c>
      <c r="E24" s="417">
        <f t="shared" si="0"/>
        <v>20707902</v>
      </c>
      <c r="F24" s="417">
        <f t="shared" si="0"/>
        <v>21526383</v>
      </c>
      <c r="G24" s="417">
        <f t="shared" si="0"/>
        <v>20749379.666666668</v>
      </c>
      <c r="H24" s="417">
        <f t="shared" si="0"/>
        <v>22040998</v>
      </c>
      <c r="I24" s="417">
        <f t="shared" si="0"/>
        <v>22499617.333333332</v>
      </c>
      <c r="J24" s="417">
        <f t="shared" si="0"/>
        <v>23114638.666666668</v>
      </c>
      <c r="K24" s="417">
        <f t="shared" si="0"/>
        <v>24624823.333333332</v>
      </c>
      <c r="L24" s="417">
        <f t="shared" si="0"/>
        <v>23431498</v>
      </c>
      <c r="M24" s="417">
        <f t="shared" si="0"/>
        <v>22566796.666666668</v>
      </c>
      <c r="N24" s="417">
        <f t="shared" si="0"/>
        <v>21857381</v>
      </c>
      <c r="O24" s="418">
        <f t="shared" si="1"/>
        <v>271750696.33333331</v>
      </c>
      <c r="P24" s="419">
        <f t="shared" si="2"/>
        <v>25695643.333333332</v>
      </c>
    </row>
    <row r="25" spans="1:16">
      <c r="A25" s="415" t="s">
        <v>35</v>
      </c>
      <c r="B25" s="416" t="s">
        <v>53</v>
      </c>
      <c r="C25" s="417">
        <f t="shared" si="0"/>
        <v>100506.33333333333</v>
      </c>
      <c r="D25" s="417">
        <f t="shared" si="0"/>
        <v>115935</v>
      </c>
      <c r="E25" s="417">
        <f t="shared" si="0"/>
        <v>120561</v>
      </c>
      <c r="F25" s="417">
        <f t="shared" si="0"/>
        <v>126040</v>
      </c>
      <c r="G25" s="417">
        <f t="shared" si="0"/>
        <v>130040.33333333333</v>
      </c>
      <c r="H25" s="417">
        <f t="shared" si="0"/>
        <v>121163.66666666667</v>
      </c>
      <c r="I25" s="417">
        <f t="shared" si="0"/>
        <v>110567.66666666667</v>
      </c>
      <c r="J25" s="417">
        <f t="shared" si="0"/>
        <v>132840.33333333334</v>
      </c>
      <c r="K25" s="417">
        <f t="shared" si="0"/>
        <v>123237.33333333333</v>
      </c>
      <c r="L25" s="417">
        <f t="shared" si="0"/>
        <v>101234.33333333333</v>
      </c>
      <c r="M25" s="417">
        <f t="shared" si="0"/>
        <v>113080</v>
      </c>
      <c r="N25" s="417">
        <f t="shared" si="0"/>
        <v>107623</v>
      </c>
      <c r="O25" s="418">
        <f t="shared" si="1"/>
        <v>1402828.9999999998</v>
      </c>
      <c r="P25" s="419">
        <f t="shared" si="2"/>
        <v>132840.33333333334</v>
      </c>
    </row>
    <row r="26" spans="1:16">
      <c r="A26" s="415" t="s">
        <v>38</v>
      </c>
      <c r="B26" s="416" t="s">
        <v>55</v>
      </c>
      <c r="C26" s="417">
        <f t="shared" si="0"/>
        <v>3507.3333333333335</v>
      </c>
      <c r="D26" s="417">
        <f t="shared" si="0"/>
        <v>3843</v>
      </c>
      <c r="E26" s="417">
        <f t="shared" si="0"/>
        <v>3523</v>
      </c>
      <c r="F26" s="417">
        <f t="shared" si="0"/>
        <v>3637</v>
      </c>
      <c r="G26" s="417">
        <f t="shared" si="0"/>
        <v>3508</v>
      </c>
      <c r="H26" s="417">
        <f t="shared" si="0"/>
        <v>3474</v>
      </c>
      <c r="I26" s="417">
        <f t="shared" si="0"/>
        <v>3502.6666666666665</v>
      </c>
      <c r="J26" s="417">
        <f t="shared" si="0"/>
        <v>3509.6666666666665</v>
      </c>
      <c r="K26" s="417">
        <f t="shared" si="0"/>
        <v>3497</v>
      </c>
      <c r="L26" s="417">
        <f t="shared" si="0"/>
        <v>3502.6666666666665</v>
      </c>
      <c r="M26" s="417">
        <f t="shared" si="0"/>
        <v>3608.3333333333335</v>
      </c>
      <c r="N26" s="417">
        <f t="shared" si="0"/>
        <v>3514.6666666666665</v>
      </c>
      <c r="O26" s="418">
        <f t="shared" si="1"/>
        <v>42627.333333333336</v>
      </c>
      <c r="P26" s="419">
        <f t="shared" si="2"/>
        <v>3843</v>
      </c>
    </row>
    <row r="27" spans="1:16">
      <c r="A27" s="415" t="s">
        <v>40</v>
      </c>
      <c r="B27" s="416" t="s">
        <v>87</v>
      </c>
      <c r="C27" s="417">
        <f t="shared" si="0"/>
        <v>1437</v>
      </c>
      <c r="D27" s="417">
        <f t="shared" si="0"/>
        <v>2851.3333333333335</v>
      </c>
      <c r="E27" s="417">
        <f t="shared" si="0"/>
        <v>4413.666666666667</v>
      </c>
      <c r="F27" s="417">
        <f t="shared" si="0"/>
        <v>3543</v>
      </c>
      <c r="G27" s="417">
        <f t="shared" si="0"/>
        <v>3689.6666666666665</v>
      </c>
      <c r="H27" s="417">
        <f t="shared" si="0"/>
        <v>3041</v>
      </c>
      <c r="I27" s="417">
        <f t="shared" si="0"/>
        <v>4072.3333333333335</v>
      </c>
      <c r="J27" s="417">
        <f t="shared" si="0"/>
        <v>4142.333333333333</v>
      </c>
      <c r="K27" s="417">
        <f t="shared" si="0"/>
        <v>3813.3333333333335</v>
      </c>
      <c r="L27" s="417">
        <f t="shared" si="0"/>
        <v>5449</v>
      </c>
      <c r="M27" s="417">
        <f t="shared" si="0"/>
        <v>2316.6666666666665</v>
      </c>
      <c r="N27" s="417">
        <f t="shared" si="0"/>
        <v>3411.6666666666665</v>
      </c>
      <c r="O27" s="418">
        <f t="shared" si="1"/>
        <v>42180.999999999985</v>
      </c>
      <c r="P27" s="419">
        <f t="shared" si="2"/>
        <v>5449</v>
      </c>
    </row>
    <row r="28" spans="1:16">
      <c r="A28" s="415" t="s">
        <v>45</v>
      </c>
      <c r="B28" s="416" t="s">
        <v>88</v>
      </c>
      <c r="C28" s="417">
        <f t="shared" ref="C28:N28" si="3">AVERAGE(VLOOKUP($B28,$B$54:$P$79,C$9,FALSE),VLOOKUP($B28,$B$96:$N$121,C$9,FALSE),VLOOKUP($B28,$B$138:$N$164,C$9,FALSE))</f>
        <v>45994.666666666664</v>
      </c>
      <c r="D28" s="417">
        <f t="shared" si="3"/>
        <v>40763</v>
      </c>
      <c r="E28" s="417">
        <f t="shared" si="3"/>
        <v>42554.333333333336</v>
      </c>
      <c r="F28" s="417">
        <f t="shared" si="3"/>
        <v>62524.666666666664</v>
      </c>
      <c r="G28" s="417">
        <f t="shared" si="3"/>
        <v>51190.333333333336</v>
      </c>
      <c r="H28" s="417">
        <f t="shared" si="3"/>
        <v>49284</v>
      </c>
      <c r="I28" s="417">
        <f t="shared" si="3"/>
        <v>33323.333333333336</v>
      </c>
      <c r="J28" s="417">
        <f t="shared" si="3"/>
        <v>37131.333333333336</v>
      </c>
      <c r="K28" s="417">
        <f t="shared" si="3"/>
        <v>65864.333333333328</v>
      </c>
      <c r="L28" s="417">
        <f t="shared" si="3"/>
        <v>68233.333333333328</v>
      </c>
      <c r="M28" s="417">
        <f t="shared" si="3"/>
        <v>57118.333333333336</v>
      </c>
      <c r="N28" s="417">
        <f t="shared" si="3"/>
        <v>44228</v>
      </c>
      <c r="O28" s="418">
        <f t="shared" si="1"/>
        <v>598209.66666666663</v>
      </c>
      <c r="P28" s="419">
        <f t="shared" si="2"/>
        <v>68233.333333333328</v>
      </c>
    </row>
    <row r="29" spans="1:16">
      <c r="C29" s="417"/>
      <c r="D29" s="417"/>
      <c r="E29" s="417"/>
      <c r="F29" s="417"/>
      <c r="G29" s="417"/>
      <c r="H29" s="417"/>
      <c r="I29" s="417"/>
      <c r="J29" s="417"/>
      <c r="K29" s="417"/>
      <c r="L29" s="417"/>
      <c r="M29" s="417"/>
      <c r="N29" s="417"/>
      <c r="O29" s="418"/>
      <c r="P29" s="419"/>
    </row>
    <row r="30" spans="1:16">
      <c r="C30" s="417"/>
      <c r="D30" s="417"/>
      <c r="E30" s="417"/>
      <c r="F30" s="417"/>
      <c r="G30" s="417"/>
      <c r="H30" s="417"/>
      <c r="I30" s="417"/>
      <c r="J30" s="417"/>
      <c r="K30" s="417"/>
      <c r="L30" s="417"/>
      <c r="M30" s="417"/>
      <c r="N30" s="417"/>
      <c r="O30" s="418"/>
      <c r="P30" s="419"/>
    </row>
    <row r="31" spans="1:16">
      <c r="B31" s="414" t="s">
        <v>86</v>
      </c>
      <c r="C31" s="420"/>
      <c r="D31" s="420"/>
      <c r="E31" s="420"/>
      <c r="F31" s="420"/>
      <c r="G31" s="420"/>
      <c r="H31" s="420"/>
      <c r="I31" s="420"/>
      <c r="J31" s="420"/>
      <c r="K31" s="420"/>
      <c r="L31" s="420"/>
      <c r="M31" s="420"/>
      <c r="N31" s="420"/>
    </row>
    <row r="32" spans="1:16">
      <c r="A32" s="415" t="s">
        <v>600</v>
      </c>
      <c r="B32" s="384" t="s">
        <v>600</v>
      </c>
      <c r="C32" s="417">
        <f>AVERAGE(VLOOKUP($B32,$B$96:$N$121,C$9,FALSE),VLOOKUP($B32,$B$138:$N$164,C$9,FALSE))</f>
        <v>7517</v>
      </c>
      <c r="D32" s="417">
        <f>AVERAGE(VLOOKUP($B32,$B$96:$N$121,D$9,FALSE),VLOOKUP($B32,$B$138:$N$164,D$9,FALSE))</f>
        <v>6794</v>
      </c>
      <c r="E32" s="417">
        <f>AVERAGE(VLOOKUP($B32,$B$96:$N$121,E$9,FALSE),VLOOKUP($B32,$B$138:$N$164,E$9,FALSE))</f>
        <v>6312.5</v>
      </c>
      <c r="F32" s="417">
        <f>AVERAGE(VLOOKUP($B32,$B$96:$N$121,F$9,FALSE),VLOOKUP($B32,$B$138:$N$164,F$9,FALSE))</f>
        <v>6419.5</v>
      </c>
      <c r="G32" s="417">
        <f t="shared" ref="G32:N34" si="4">AVERAGE(VLOOKUP($B32,$B$54:$P$79,G$9,FALSE),VLOOKUP($B32,$B$96:$N$121,G$9,FALSE),VLOOKUP($B32,$B$138:$N$164,G$9,FALSE))</f>
        <v>7721.666666666667</v>
      </c>
      <c r="H32" s="417">
        <f t="shared" si="4"/>
        <v>8130.666666666667</v>
      </c>
      <c r="I32" s="417">
        <f t="shared" si="4"/>
        <v>8394.6666666666661</v>
      </c>
      <c r="J32" s="417">
        <f t="shared" si="4"/>
        <v>8500.6666666666661</v>
      </c>
      <c r="K32" s="417">
        <f t="shared" si="4"/>
        <v>8027</v>
      </c>
      <c r="L32" s="417">
        <f t="shared" si="4"/>
        <v>6863.333333333333</v>
      </c>
      <c r="M32" s="417">
        <f t="shared" si="4"/>
        <v>6411.333333333333</v>
      </c>
      <c r="N32" s="417">
        <f t="shared" si="4"/>
        <v>6328.333333333333</v>
      </c>
      <c r="O32" s="418">
        <f t="shared" ref="O32:O38" si="5">SUM(C32:N32)</f>
        <v>87420.666666666642</v>
      </c>
      <c r="P32" s="419">
        <f t="shared" ref="P32:P38" si="6">MAX(C32:N32)</f>
        <v>8500.6666666666661</v>
      </c>
    </row>
    <row r="33" spans="1:16">
      <c r="A33" s="415" t="s">
        <v>245</v>
      </c>
      <c r="B33" s="384" t="s">
        <v>980</v>
      </c>
      <c r="C33" s="417">
        <f>AVERAGE(VLOOKUP($B33,$B$54:$P$79,C$9,FALSE),VLOOKUP($B33,$B$96:$N$121,C$9,FALSE),VLOOKUP($B33,$B$138:$N$164,C$9,FALSE))</f>
        <v>107549.33333333333</v>
      </c>
      <c r="D33" s="417">
        <f t="shared" ref="C33:F34" si="7">AVERAGE(VLOOKUP($B33,$B$54:$P$79,D$9,FALSE),VLOOKUP($B33,$B$96:$N$121,D$9,FALSE),VLOOKUP($B33,$B$138:$N$164,D$9,FALSE))</f>
        <v>109182.33333333333</v>
      </c>
      <c r="E33" s="417">
        <f t="shared" si="7"/>
        <v>105213.33333333333</v>
      </c>
      <c r="F33" s="417">
        <f t="shared" si="7"/>
        <v>127835.66666666667</v>
      </c>
      <c r="G33" s="417">
        <f t="shared" si="4"/>
        <v>132581.66666666666</v>
      </c>
      <c r="H33" s="417">
        <f t="shared" si="4"/>
        <v>140494</v>
      </c>
      <c r="I33" s="417">
        <f t="shared" si="4"/>
        <v>151668.33333333334</v>
      </c>
      <c r="J33" s="417">
        <f t="shared" si="4"/>
        <v>146956.33333333334</v>
      </c>
      <c r="K33" s="417">
        <f t="shared" si="4"/>
        <v>134298.66666666666</v>
      </c>
      <c r="L33" s="417">
        <f t="shared" si="4"/>
        <v>130594.66666666667</v>
      </c>
      <c r="M33" s="417">
        <f t="shared" si="4"/>
        <v>100412.33333333333</v>
      </c>
      <c r="N33" s="417">
        <f t="shared" si="4"/>
        <v>113150.66666666667</v>
      </c>
      <c r="O33" s="418">
        <f t="shared" si="5"/>
        <v>1499937.3333333335</v>
      </c>
      <c r="P33" s="419">
        <f t="shared" si="6"/>
        <v>151668.33333333334</v>
      </c>
    </row>
    <row r="34" spans="1:16">
      <c r="A34" s="415" t="s">
        <v>658</v>
      </c>
      <c r="B34" s="384" t="s">
        <v>981</v>
      </c>
      <c r="C34" s="417">
        <f t="shared" si="7"/>
        <v>385883.33333333331</v>
      </c>
      <c r="D34" s="417">
        <f t="shared" si="7"/>
        <v>313264.66666666669</v>
      </c>
      <c r="E34" s="417">
        <f t="shared" si="7"/>
        <v>305639</v>
      </c>
      <c r="F34" s="417">
        <f t="shared" si="7"/>
        <v>384016.66666666669</v>
      </c>
      <c r="G34" s="417">
        <f t="shared" si="4"/>
        <v>390378.66666666669</v>
      </c>
      <c r="H34" s="417">
        <f t="shared" si="4"/>
        <v>420159.66666666669</v>
      </c>
      <c r="I34" s="417">
        <f t="shared" si="4"/>
        <v>416487.33333333331</v>
      </c>
      <c r="J34" s="417">
        <f t="shared" si="4"/>
        <v>436906.33333333331</v>
      </c>
      <c r="K34" s="417">
        <f t="shared" si="4"/>
        <v>402512</v>
      </c>
      <c r="L34" s="417">
        <f t="shared" si="4"/>
        <v>398998.33333333331</v>
      </c>
      <c r="M34" s="417">
        <f t="shared" si="4"/>
        <v>300319.33333333331</v>
      </c>
      <c r="N34" s="417">
        <f t="shared" si="4"/>
        <v>299370.66666666669</v>
      </c>
      <c r="O34" s="418">
        <f t="shared" si="5"/>
        <v>4453936.0000000009</v>
      </c>
      <c r="P34" s="419">
        <f t="shared" si="6"/>
        <v>436906.33333333331</v>
      </c>
    </row>
    <row r="35" spans="1:16">
      <c r="A35" s="415" t="s">
        <v>670</v>
      </c>
      <c r="B35" s="384" t="s">
        <v>982</v>
      </c>
      <c r="C35" s="417"/>
      <c r="D35" s="417">
        <f t="shared" ref="D35:N36" si="8">AVERAGE(VLOOKUP($B35,$B$138:$N$164,D$9,FALSE))</f>
        <v>35000</v>
      </c>
      <c r="E35" s="417">
        <f t="shared" si="8"/>
        <v>20000</v>
      </c>
      <c r="F35" s="417">
        <f t="shared" si="8"/>
        <v>10000</v>
      </c>
      <c r="G35" s="417">
        <f t="shared" si="8"/>
        <v>20000</v>
      </c>
      <c r="H35" s="417">
        <f t="shared" si="8"/>
        <v>35000</v>
      </c>
      <c r="I35" s="417">
        <f t="shared" si="8"/>
        <v>35000</v>
      </c>
      <c r="J35" s="417">
        <f t="shared" si="8"/>
        <v>35000</v>
      </c>
      <c r="K35" s="417">
        <f t="shared" si="8"/>
        <v>25000</v>
      </c>
      <c r="L35" s="417">
        <f t="shared" si="8"/>
        <v>20000</v>
      </c>
      <c r="M35" s="417">
        <f t="shared" si="8"/>
        <v>10000</v>
      </c>
      <c r="N35" s="417">
        <f t="shared" si="8"/>
        <v>20000</v>
      </c>
      <c r="O35" s="418">
        <f t="shared" si="5"/>
        <v>265000</v>
      </c>
      <c r="P35" s="419">
        <f t="shared" si="6"/>
        <v>35000</v>
      </c>
    </row>
    <row r="36" spans="1:16">
      <c r="A36" s="415" t="s">
        <v>688</v>
      </c>
      <c r="B36" s="384" t="s">
        <v>688</v>
      </c>
      <c r="C36" s="417"/>
      <c r="D36" s="417"/>
      <c r="E36" s="417"/>
      <c r="F36" s="417"/>
      <c r="G36" s="417"/>
      <c r="H36" s="417">
        <f t="shared" si="8"/>
        <v>200000</v>
      </c>
      <c r="I36" s="417">
        <f t="shared" si="8"/>
        <v>200000</v>
      </c>
      <c r="J36" s="417">
        <f t="shared" si="8"/>
        <v>200000</v>
      </c>
      <c r="K36" s="417">
        <f t="shared" si="8"/>
        <v>200000</v>
      </c>
      <c r="L36" s="417">
        <f t="shared" si="8"/>
        <v>200000</v>
      </c>
      <c r="M36" s="417">
        <f t="shared" si="8"/>
        <v>200000</v>
      </c>
      <c r="N36" s="417">
        <f t="shared" si="8"/>
        <v>200000</v>
      </c>
      <c r="O36" s="418">
        <f t="shared" si="5"/>
        <v>1400000</v>
      </c>
      <c r="P36" s="419">
        <f t="shared" si="6"/>
        <v>200000</v>
      </c>
    </row>
    <row r="37" spans="1:16">
      <c r="A37" s="415" t="s">
        <v>721</v>
      </c>
      <c r="B37" s="384" t="s">
        <v>721</v>
      </c>
      <c r="C37" s="417">
        <f t="shared" ref="C37:N37" si="9">AVERAGE(VLOOKUP($B37,$B$54:$P$79,C$9,FALSE),VLOOKUP($B37,$B$96:$N$121,C$9,FALSE),VLOOKUP($B37,$B$138:$N$164,C$9,FALSE))</f>
        <v>11427</v>
      </c>
      <c r="D37" s="417">
        <f t="shared" si="9"/>
        <v>10575.666666666666</v>
      </c>
      <c r="E37" s="417">
        <f t="shared" si="9"/>
        <v>9800</v>
      </c>
      <c r="F37" s="417">
        <f t="shared" si="9"/>
        <v>11901.333333333334</v>
      </c>
      <c r="G37" s="417">
        <f t="shared" si="9"/>
        <v>12718</v>
      </c>
      <c r="H37" s="417">
        <f t="shared" si="9"/>
        <v>13161.666666666666</v>
      </c>
      <c r="I37" s="417">
        <f t="shared" si="9"/>
        <v>12958</v>
      </c>
      <c r="J37" s="417">
        <f t="shared" si="9"/>
        <v>13587.666666666666</v>
      </c>
      <c r="K37" s="417">
        <f t="shared" si="9"/>
        <v>12992.666666666666</v>
      </c>
      <c r="L37" s="417">
        <f t="shared" si="9"/>
        <v>12118.333333333334</v>
      </c>
      <c r="M37" s="417">
        <f t="shared" si="9"/>
        <v>8911</v>
      </c>
      <c r="N37" s="417">
        <f t="shared" si="9"/>
        <v>9435.6666666666661</v>
      </c>
      <c r="O37" s="418">
        <f t="shared" si="5"/>
        <v>139587</v>
      </c>
      <c r="P37" s="419">
        <f t="shared" si="6"/>
        <v>13587.666666666666</v>
      </c>
    </row>
    <row r="38" spans="1:16">
      <c r="A38" s="415" t="s">
        <v>724</v>
      </c>
      <c r="B38" s="384" t="s">
        <v>983</v>
      </c>
      <c r="C38" s="417">
        <f t="shared" ref="C38:N38" si="10">AVERAGE(VLOOKUP($B38,$B$138:$N$164,C$9,FALSE))</f>
        <v>23000</v>
      </c>
      <c r="D38" s="417">
        <f t="shared" si="10"/>
        <v>23000</v>
      </c>
      <c r="E38" s="417">
        <f t="shared" si="10"/>
        <v>23000</v>
      </c>
      <c r="F38" s="417">
        <f t="shared" si="10"/>
        <v>23000</v>
      </c>
      <c r="G38" s="417">
        <f t="shared" si="10"/>
        <v>23000</v>
      </c>
      <c r="H38" s="417">
        <f t="shared" si="10"/>
        <v>23000</v>
      </c>
      <c r="I38" s="417">
        <f t="shared" si="10"/>
        <v>23000</v>
      </c>
      <c r="J38" s="417">
        <f t="shared" si="10"/>
        <v>23000</v>
      </c>
      <c r="K38" s="417">
        <f t="shared" si="10"/>
        <v>23000</v>
      </c>
      <c r="L38" s="417">
        <f t="shared" si="10"/>
        <v>23000</v>
      </c>
      <c r="M38" s="417">
        <f t="shared" si="10"/>
        <v>23000</v>
      </c>
      <c r="N38" s="417">
        <f t="shared" si="10"/>
        <v>23000</v>
      </c>
      <c r="O38" s="418">
        <f t="shared" si="5"/>
        <v>276000</v>
      </c>
      <c r="P38" s="419">
        <f t="shared" si="6"/>
        <v>23000</v>
      </c>
    </row>
    <row r="39" spans="1:16">
      <c r="B39" s="416"/>
    </row>
    <row r="46" spans="1:16" ht="21">
      <c r="B46" s="477" t="s">
        <v>986</v>
      </c>
      <c r="C46" s="477"/>
      <c r="D46" s="477"/>
      <c r="E46" s="477"/>
      <c r="F46" s="477"/>
      <c r="G46" s="477"/>
      <c r="H46" s="477"/>
      <c r="I46" s="477"/>
      <c r="J46" s="477"/>
      <c r="K46" s="477"/>
      <c r="L46" s="477"/>
      <c r="M46" s="477"/>
      <c r="N46" s="477"/>
      <c r="O46" s="477"/>
      <c r="P46" s="477"/>
    </row>
    <row r="47" spans="1:16" ht="17.399999999999999">
      <c r="B47" s="478" t="str">
        <f>+MANUAL!$B$5 &amp;" as Calculated by LodeStar Except as Noted"</f>
        <v>2012 as Calculated by LodeStar Except as Noted</v>
      </c>
      <c r="C47" s="478"/>
      <c r="D47" s="478"/>
      <c r="E47" s="478"/>
      <c r="F47" s="478"/>
      <c r="G47" s="478"/>
      <c r="H47" s="478"/>
      <c r="I47" s="478"/>
      <c r="J47" s="478"/>
      <c r="K47" s="478"/>
      <c r="L47" s="478"/>
      <c r="M47" s="478"/>
      <c r="N47" s="478"/>
      <c r="O47" s="478"/>
      <c r="P47" s="478"/>
    </row>
    <row r="48" spans="1:16" ht="13.8" thickBot="1">
      <c r="B48" s="385"/>
      <c r="C48" s="385"/>
      <c r="D48" s="385"/>
      <c r="E48" s="385"/>
      <c r="F48" s="385"/>
      <c r="G48" s="385"/>
      <c r="H48" s="385"/>
      <c r="I48" s="385"/>
      <c r="J48" s="385"/>
      <c r="K48" s="385"/>
      <c r="L48" s="385"/>
      <c r="M48" s="385"/>
      <c r="N48" s="385"/>
      <c r="O48" s="385"/>
      <c r="P48" s="385"/>
    </row>
    <row r="49" spans="1:16">
      <c r="C49" s="386"/>
      <c r="D49" s="387"/>
      <c r="E49" s="388"/>
      <c r="F49" s="389"/>
      <c r="G49" s="390"/>
      <c r="H49" s="391"/>
      <c r="I49" s="392"/>
      <c r="J49" s="393"/>
      <c r="K49" s="394"/>
      <c r="L49" s="395"/>
      <c r="M49" s="396"/>
      <c r="N49" s="397"/>
      <c r="O49" s="398"/>
      <c r="P49" s="399" t="s">
        <v>573</v>
      </c>
    </row>
    <row r="50" spans="1:16" ht="13.8" thickBot="1">
      <c r="C50" s="400" t="s">
        <v>70</v>
      </c>
      <c r="D50" s="401" t="s">
        <v>71</v>
      </c>
      <c r="E50" s="402" t="s">
        <v>72</v>
      </c>
      <c r="F50" s="403" t="s">
        <v>73</v>
      </c>
      <c r="G50" s="404" t="s">
        <v>74</v>
      </c>
      <c r="H50" s="405" t="s">
        <v>75</v>
      </c>
      <c r="I50" s="406" t="s">
        <v>76</v>
      </c>
      <c r="J50" s="407" t="s">
        <v>77</v>
      </c>
      <c r="K50" s="408" t="s">
        <v>78</v>
      </c>
      <c r="L50" s="409" t="s">
        <v>79</v>
      </c>
      <c r="M50" s="410" t="s">
        <v>80</v>
      </c>
      <c r="N50" s="411" t="s">
        <v>81</v>
      </c>
      <c r="O50" s="412" t="s">
        <v>60</v>
      </c>
      <c r="P50" s="413" t="s">
        <v>82</v>
      </c>
    </row>
    <row r="51" spans="1:16" hidden="1">
      <c r="C51" s="384">
        <v>4</v>
      </c>
      <c r="D51" s="384">
        <f>C51+1</f>
        <v>5</v>
      </c>
      <c r="E51" s="384">
        <f t="shared" ref="E51:N51" si="11">D51+1</f>
        <v>6</v>
      </c>
      <c r="F51" s="384">
        <f t="shared" si="11"/>
        <v>7</v>
      </c>
      <c r="G51" s="384">
        <f t="shared" si="11"/>
        <v>8</v>
      </c>
      <c r="H51" s="384">
        <f t="shared" si="11"/>
        <v>9</v>
      </c>
      <c r="I51" s="384">
        <f t="shared" si="11"/>
        <v>10</v>
      </c>
      <c r="J51" s="384">
        <f t="shared" si="11"/>
        <v>11</v>
      </c>
      <c r="K51" s="384">
        <f t="shared" si="11"/>
        <v>12</v>
      </c>
      <c r="L51" s="384">
        <f t="shared" si="11"/>
        <v>13</v>
      </c>
      <c r="M51" s="384">
        <f t="shared" si="11"/>
        <v>14</v>
      </c>
      <c r="N51" s="384">
        <f t="shared" si="11"/>
        <v>15</v>
      </c>
    </row>
    <row r="53" spans="1:16">
      <c r="B53" s="414" t="s">
        <v>83</v>
      </c>
    </row>
    <row r="54" spans="1:16">
      <c r="A54" s="384" t="s">
        <v>122</v>
      </c>
      <c r="B54" s="416" t="s">
        <v>84</v>
      </c>
      <c r="C54" s="421">
        <f>VLOOKUP($A54&amp;"NCP ONPK",'E11 - 2012 09 Final'!$A$46:$P$2419,$C$51,FALSE)</f>
        <v>441437</v>
      </c>
      <c r="D54" s="421">
        <f>VLOOKUP($A54&amp;"NCP ONPK",'E11 - 2012 09 Final'!$A$46:$P$2419,$D$51,FALSE)</f>
        <v>426518</v>
      </c>
      <c r="E54" s="421">
        <f>VLOOKUP($A54&amp;"NCP ONPK",'E11 - 2012 09 Final'!$A$46:$P$2419,$E$51,FALSE)</f>
        <v>411585</v>
      </c>
      <c r="F54" s="421">
        <f>VLOOKUP($A54&amp;"NCP ONPK",'E11 - 2012 09 Final'!$A$46:$P$2419,$F$51,FALSE)</f>
        <v>451577</v>
      </c>
      <c r="G54" s="421">
        <f>VLOOKUP($A54&amp;"NCP ONPK",'E11 - 2012 09 Final'!$A$46:$P$2419,$G$51,FALSE)</f>
        <v>422677</v>
      </c>
      <c r="H54" s="421">
        <f>VLOOKUP($A54&amp;"NCP ONPK",'E11 - 2012 09 Final'!$A$46:$P$2419,$H$51,FALSE)</f>
        <v>464538</v>
      </c>
      <c r="I54" s="421">
        <f>VLOOKUP($A54&amp;"NCP ONPK",'E11 - 2012 09 Final'!$A$46:$P$2419,$I$51,FALSE)</f>
        <v>446510</v>
      </c>
      <c r="J54" s="421">
        <f>VLOOKUP($A54&amp;"NCP ONPK",'E11 - 2012 09 Final'!$A$46:$P$2419,$J$51,FALSE)</f>
        <v>462127</v>
      </c>
      <c r="K54" s="421">
        <f>VLOOKUP($A54&amp;"NCP ONPK",'E11 - 2012 09 Final'!$A$46:$P$2419,$K$51,FALSE)</f>
        <v>463058</v>
      </c>
      <c r="L54" s="421">
        <f>VLOOKUP($A54&amp;"NCP ONPK",'E11 - 2012 09 Final'!$A$46:$P$2419,$L$51,FALSE)</f>
        <v>448595</v>
      </c>
      <c r="M54" s="421">
        <f>VLOOKUP($A54&amp;"NCP ONPK",'E11 - 2012 09 Final'!$A$46:$P$2419,$M$51,FALSE)</f>
        <v>426872</v>
      </c>
      <c r="N54" s="421">
        <f>VLOOKUP($A54&amp;"NCP ONPK",'E11 - 2012 09 Final'!$A$46:$P$2419,$N$51,FALSE)</f>
        <v>422615</v>
      </c>
      <c r="O54" s="418">
        <f t="shared" ref="O54:O70" si="12">SUM(C54:N54)</f>
        <v>5288109</v>
      </c>
      <c r="P54" s="419">
        <f t="shared" ref="P54:P70" si="13">MAX(C54:N54)</f>
        <v>464538</v>
      </c>
    </row>
    <row r="55" spans="1:16">
      <c r="A55" s="384" t="s">
        <v>177</v>
      </c>
      <c r="B55" s="416" t="s">
        <v>85</v>
      </c>
      <c r="C55" s="421">
        <f>VLOOKUP($A55&amp;"NCP ONPK",'E11 - 2012 09 Final'!$A$46:$P$2419,$C$51,FALSE)</f>
        <v>29964</v>
      </c>
      <c r="D55" s="421">
        <f>VLOOKUP($A55&amp;"NCP ONPK",'E11 - 2012 09 Final'!$A$46:$P$2419,$D$51,FALSE)</f>
        <v>28624</v>
      </c>
      <c r="E55" s="421">
        <f>VLOOKUP($A55&amp;"NCP ONPK",'E11 - 2012 09 Final'!$A$46:$P$2419,$E$51,FALSE)</f>
        <v>26441</v>
      </c>
      <c r="F55" s="421">
        <f>VLOOKUP($A55&amp;"NCP ONPK",'E11 - 2012 09 Final'!$A$46:$P$2419,$F$51,FALSE)</f>
        <v>30075</v>
      </c>
      <c r="G55" s="421">
        <f>VLOOKUP($A55&amp;"NCP ONPK",'E11 - 2012 09 Final'!$A$46:$P$2419,$G$51,FALSE)</f>
        <v>28966</v>
      </c>
      <c r="H55" s="421">
        <f>VLOOKUP($A55&amp;"NCP ONPK",'E11 - 2012 09 Final'!$A$46:$P$2419,$H$51,FALSE)</f>
        <v>31318</v>
      </c>
      <c r="I55" s="421">
        <f>VLOOKUP($A55&amp;"NCP ONPK",'E11 - 2012 09 Final'!$A$46:$P$2419,$I$51,FALSE)</f>
        <v>29581</v>
      </c>
      <c r="J55" s="421">
        <f>VLOOKUP($A55&amp;"NCP ONPK",'E11 - 2012 09 Final'!$A$46:$P$2419,$J$51,FALSE)</f>
        <v>30948</v>
      </c>
      <c r="K55" s="421">
        <f>VLOOKUP($A55&amp;"NCP ONPK",'E11 - 2012 09 Final'!$A$46:$P$2419,$K$51,FALSE)</f>
        <v>31377</v>
      </c>
      <c r="L55" s="421">
        <f>VLOOKUP($A55&amp;"NCP ONPK",'E11 - 2012 09 Final'!$A$46:$P$2419,$L$51,FALSE)</f>
        <v>30078</v>
      </c>
      <c r="M55" s="421">
        <f>VLOOKUP($A55&amp;"NCP ONPK",'E11 - 2012 09 Final'!$A$46:$P$2419,$M$51,FALSE)</f>
        <v>28638</v>
      </c>
      <c r="N55" s="421">
        <f>VLOOKUP($A55&amp;"NCP ONPK",'E11 - 2012 09 Final'!$A$46:$P$2419,$N$51,FALSE)</f>
        <v>27931</v>
      </c>
      <c r="O55" s="418">
        <f t="shared" si="12"/>
        <v>353941</v>
      </c>
      <c r="P55" s="419">
        <f t="shared" si="13"/>
        <v>31377</v>
      </c>
    </row>
    <row r="56" spans="1:16">
      <c r="A56" s="384" t="s">
        <v>185</v>
      </c>
      <c r="B56" s="416" t="s">
        <v>50</v>
      </c>
      <c r="C56" s="421">
        <f>VLOOKUP($A56&amp;"NCP ONPK",'E11 - 2012 09 Final'!$A$46:$P$2419,$C$51,FALSE)</f>
        <v>203142</v>
      </c>
      <c r="D56" s="421">
        <f>VLOOKUP($A56&amp;"NCP ONPK",'E11 - 2012 09 Final'!$A$46:$P$2419,$D$51,FALSE)</f>
        <v>172148</v>
      </c>
      <c r="E56" s="421">
        <f>VLOOKUP($A56&amp;"NCP ONPK",'E11 - 2012 09 Final'!$A$46:$P$2419,$E$51,FALSE)</f>
        <v>198042</v>
      </c>
      <c r="F56" s="421">
        <f>VLOOKUP($A56&amp;"NCP ONPK",'E11 - 2012 09 Final'!$A$46:$P$2419,$F$51,FALSE)</f>
        <v>183601</v>
      </c>
      <c r="G56" s="421">
        <f>VLOOKUP($A56&amp;"NCP ONPK",'E11 - 2012 09 Final'!$A$46:$P$2419,$G$51,FALSE)</f>
        <v>201807</v>
      </c>
      <c r="H56" s="421">
        <f>VLOOKUP($A56&amp;"NCP ONPK",'E11 - 2012 09 Final'!$A$46:$P$2419,$H$51,FALSE)</f>
        <v>189828</v>
      </c>
      <c r="I56" s="421">
        <f>VLOOKUP($A56&amp;"NCP ONPK",'E11 - 2012 09 Final'!$A$46:$P$2419,$I$51,FALSE)</f>
        <v>207822</v>
      </c>
      <c r="J56" s="421">
        <f>VLOOKUP($A56&amp;"NCP ONPK",'E11 - 2012 09 Final'!$A$46:$P$2419,$J$51,FALSE)</f>
        <v>200631</v>
      </c>
      <c r="K56" s="421">
        <f>VLOOKUP($A56&amp;"NCP ONPK",'E11 - 2012 09 Final'!$A$46:$P$2419,$K$51,FALSE)</f>
        <v>212745</v>
      </c>
      <c r="L56" s="421">
        <f>VLOOKUP($A56&amp;"NCP ONPK",'E11 - 2012 09 Final'!$A$46:$P$2419,$L$51,FALSE)</f>
        <v>219939</v>
      </c>
      <c r="M56" s="421">
        <f>VLOOKUP($A56&amp;"NCP ONPK",'E11 - 2012 09 Final'!$A$46:$P$2419,$M$51,FALSE)</f>
        <v>198119</v>
      </c>
      <c r="N56" s="421">
        <f>VLOOKUP($A56&amp;"NCP ONPK",'E11 - 2012 09 Final'!$A$46:$P$2419,$N$51,FALSE)</f>
        <v>191171</v>
      </c>
      <c r="O56" s="418">
        <f t="shared" si="12"/>
        <v>2378995</v>
      </c>
      <c r="P56" s="419">
        <f t="shared" si="13"/>
        <v>219939</v>
      </c>
    </row>
    <row r="57" spans="1:16">
      <c r="A57" s="384" t="s">
        <v>938</v>
      </c>
      <c r="B57" s="416" t="s">
        <v>49</v>
      </c>
      <c r="C57" s="421">
        <f>VLOOKUP($A57&amp;"NCP ONPK",'E11 - 2012 09 Final'!$A$46:$P$2419,$C$51,FALSE)</f>
        <v>1734985</v>
      </c>
      <c r="D57" s="421">
        <f>VLOOKUP($A57&amp;"NCP ONPK",'E11 - 2012 09 Final'!$A$46:$P$2419,$D$51,FALSE)</f>
        <v>1664145</v>
      </c>
      <c r="E57" s="421">
        <f>VLOOKUP($A57&amp;"NCP ONPK",'E11 - 2012 09 Final'!$A$46:$P$2419,$E$51,FALSE)</f>
        <v>1558237</v>
      </c>
      <c r="F57" s="421">
        <f>VLOOKUP($A57&amp;"NCP ONPK",'E11 - 2012 09 Final'!$A$46:$P$2419,$F$51,FALSE)</f>
        <v>1848489</v>
      </c>
      <c r="G57" s="421">
        <f>VLOOKUP($A57&amp;"NCP ONPK",'E11 - 2012 09 Final'!$A$46:$P$2419,$G$51,FALSE)</f>
        <v>1690171</v>
      </c>
      <c r="H57" s="421">
        <f>VLOOKUP($A57&amp;"NCP ONPK",'E11 - 2012 09 Final'!$A$46:$P$2419,$H$51,FALSE)</f>
        <v>1897489</v>
      </c>
      <c r="I57" s="421">
        <f>VLOOKUP($A57&amp;"NCP ONPK",'E11 - 2012 09 Final'!$A$46:$P$2419,$I$51,FALSE)</f>
        <v>1831491</v>
      </c>
      <c r="J57" s="421">
        <f>VLOOKUP($A57&amp;"NCP ONPK",'E11 - 2012 09 Final'!$A$46:$P$2419,$J$51,FALSE)</f>
        <v>1900238</v>
      </c>
      <c r="K57" s="421">
        <f>VLOOKUP($A57&amp;"NCP ONPK",'E11 - 2012 09 Final'!$A$46:$P$2419,$K$51,FALSE)</f>
        <v>1941676</v>
      </c>
      <c r="L57" s="421">
        <f>VLOOKUP($A57&amp;"NCP ONPK",'E11 - 2012 09 Final'!$A$46:$P$2419,$L$51,FALSE)</f>
        <v>1893710</v>
      </c>
      <c r="M57" s="421">
        <f>VLOOKUP($A57&amp;"NCP ONPK",'E11 - 2012 09 Final'!$A$46:$P$2419,$M$51,FALSE)</f>
        <v>1704974</v>
      </c>
      <c r="N57" s="421">
        <f>VLOOKUP($A57&amp;"NCP ONPK",'E11 - 2012 09 Final'!$A$46:$P$2419,$N$51,FALSE)</f>
        <v>1598218</v>
      </c>
      <c r="O57" s="418">
        <f t="shared" si="12"/>
        <v>21263823</v>
      </c>
      <c r="P57" s="419">
        <f t="shared" si="13"/>
        <v>1941676</v>
      </c>
    </row>
    <row r="58" spans="1:16">
      <c r="A58" s="384" t="s">
        <v>941</v>
      </c>
      <c r="B58" s="415" t="s">
        <v>325</v>
      </c>
      <c r="C58" s="421">
        <f>VLOOKUP($A58&amp;"NCP ONPK",'E11 - 2012 09 Final'!$A$46:$P$2419,$C$51,FALSE)</f>
        <v>3786</v>
      </c>
      <c r="D58" s="421">
        <f>VLOOKUP($A58&amp;"NCP ONPK",'E11 - 2012 09 Final'!$A$46:$P$2419,$D$51,FALSE)</f>
        <v>3499</v>
      </c>
      <c r="E58" s="421">
        <f>VLOOKUP($A58&amp;"NCP ONPK",'E11 - 2012 09 Final'!$A$46:$P$2419,$E$51,FALSE)</f>
        <v>3339</v>
      </c>
      <c r="F58" s="421">
        <f>VLOOKUP($A58&amp;"NCP ONPK",'E11 - 2012 09 Final'!$A$46:$P$2419,$F$51,FALSE)</f>
        <v>3466</v>
      </c>
      <c r="G58" s="421">
        <f>VLOOKUP($A58&amp;"NCP ONPK",'E11 - 2012 09 Final'!$A$46:$P$2419,$G$51,FALSE)</f>
        <v>3275</v>
      </c>
      <c r="H58" s="421">
        <f>VLOOKUP($A58&amp;"NCP ONPK",'E11 - 2012 09 Final'!$A$46:$P$2419,$H$51,FALSE)</f>
        <v>3477</v>
      </c>
      <c r="I58" s="421">
        <f>VLOOKUP($A58&amp;"NCP ONPK",'E11 - 2012 09 Final'!$A$46:$P$2419,$I$51,FALSE)</f>
        <v>3229</v>
      </c>
      <c r="J58" s="421">
        <f>VLOOKUP($A58&amp;"NCP ONPK",'E11 - 2012 09 Final'!$A$46:$P$2419,$J$51,FALSE)</f>
        <v>3297</v>
      </c>
      <c r="K58" s="421">
        <f>VLOOKUP($A58&amp;"NCP ONPK",'E11 - 2012 09 Final'!$A$46:$P$2419,$K$51,FALSE)</f>
        <v>3180</v>
      </c>
      <c r="L58" s="421">
        <f>VLOOKUP($A58&amp;"NCP ONPK",'E11 - 2012 09 Final'!$A$46:$P$2419,$L$51,FALSE)</f>
        <v>3010</v>
      </c>
      <c r="M58" s="421">
        <f>VLOOKUP($A58&amp;"NCP ONPK",'E11 - 2012 09 Final'!$A$46:$P$2419,$M$51,FALSE)</f>
        <v>3103</v>
      </c>
      <c r="N58" s="421">
        <f>VLOOKUP($A58&amp;"NCP ONPK",'E11 - 2012 09 Final'!$A$46:$P$2419,$N$51,FALSE)</f>
        <v>3018</v>
      </c>
      <c r="O58" s="418">
        <f t="shared" si="12"/>
        <v>39679</v>
      </c>
      <c r="P58" s="419">
        <f t="shared" si="13"/>
        <v>3786</v>
      </c>
    </row>
    <row r="59" spans="1:16">
      <c r="A59" s="384" t="s">
        <v>991</v>
      </c>
      <c r="B59" s="416" t="s">
        <v>67</v>
      </c>
      <c r="C59" s="421">
        <f>VLOOKUP($A59&amp;"NCP ONPK",'E11 - 2012 09 Final'!$A$46:$P$2419,$C$51,FALSE)</f>
        <v>5042120</v>
      </c>
      <c r="D59" s="421">
        <f>VLOOKUP($A59&amp;"NCP ONPK",'E11 - 2012 09 Final'!$A$46:$P$2419,$D$51,FALSE)</f>
        <v>4942083</v>
      </c>
      <c r="E59" s="421">
        <f>VLOOKUP($A59&amp;"NCP ONPK",'E11 - 2012 09 Final'!$A$46:$P$2419,$E$51,FALSE)</f>
        <v>4674562</v>
      </c>
      <c r="F59" s="421">
        <f>VLOOKUP($A59&amp;"NCP ONPK",'E11 - 2012 09 Final'!$A$46:$P$2419,$F$51,FALSE)</f>
        <v>5369044</v>
      </c>
      <c r="G59" s="421">
        <f>VLOOKUP($A59&amp;"NCP ONPK",'E11 - 2012 09 Final'!$A$46:$P$2419,$G$51,FALSE)</f>
        <v>5011082</v>
      </c>
      <c r="H59" s="421">
        <f>VLOOKUP($A59&amp;"NCP ONPK",'E11 - 2012 09 Final'!$A$46:$P$2419,$H$51,FALSE)</f>
        <v>5656713</v>
      </c>
      <c r="I59" s="421">
        <f>VLOOKUP($A59&amp;"NCP ONPK",'E11 - 2012 09 Final'!$A$46:$P$2419,$I$51,FALSE)</f>
        <v>5423661</v>
      </c>
      <c r="J59" s="421">
        <f>VLOOKUP($A59&amp;"NCP ONPK",'E11 - 2012 09 Final'!$A$46:$P$2419,$J$51,FALSE)</f>
        <v>5563081</v>
      </c>
      <c r="K59" s="421">
        <f>VLOOKUP($A59&amp;"NCP ONPK",'E11 - 2012 09 Final'!$A$46:$P$2419,$K$51,FALSE)</f>
        <v>5681447</v>
      </c>
      <c r="L59" s="421">
        <f>VLOOKUP($A59&amp;"NCP ONPK",'E11 - 2012 09 Final'!$A$46:$P$2419,$L$51,FALSE)</f>
        <v>5665186</v>
      </c>
      <c r="M59" s="421">
        <f>VLOOKUP($A59&amp;"NCP ONPK",'E11 - 2012 09 Final'!$A$46:$P$2419,$M$51,FALSE)</f>
        <v>5057528</v>
      </c>
      <c r="N59" s="421">
        <f>VLOOKUP($A59&amp;"NCP ONPK",'E11 - 2012 09 Final'!$A$46:$P$2419,$N$51,FALSE)</f>
        <v>4813221</v>
      </c>
      <c r="O59" s="418">
        <f t="shared" si="12"/>
        <v>62899728</v>
      </c>
      <c r="P59" s="419">
        <f t="shared" si="13"/>
        <v>5681447</v>
      </c>
    </row>
    <row r="60" spans="1:16">
      <c r="A60" s="384" t="s">
        <v>994</v>
      </c>
      <c r="B60" s="416" t="s">
        <v>68</v>
      </c>
      <c r="C60" s="421">
        <f>VLOOKUP($A60&amp;"NCP ONPK",'E11 - 2012 09 Final'!$A$46:$P$2419,$C$51,FALSE)</f>
        <v>1951158</v>
      </c>
      <c r="D60" s="421">
        <f>VLOOKUP($A60&amp;"NCP ONPK",'E11 - 2012 09 Final'!$A$46:$P$2419,$D$51,FALSE)</f>
        <v>1895057</v>
      </c>
      <c r="E60" s="421">
        <f>VLOOKUP($A60&amp;"NCP ONPK",'E11 - 2012 09 Final'!$A$46:$P$2419,$E$51,FALSE)</f>
        <v>1846535</v>
      </c>
      <c r="F60" s="421">
        <f>VLOOKUP($A60&amp;"NCP ONPK",'E11 - 2012 09 Final'!$A$46:$P$2419,$F$51,FALSE)</f>
        <v>2048015</v>
      </c>
      <c r="G60" s="421">
        <f>VLOOKUP($A60&amp;"NCP ONPK",'E11 - 2012 09 Final'!$A$46:$P$2419,$G$51,FALSE)</f>
        <v>2036273</v>
      </c>
      <c r="H60" s="421">
        <f>VLOOKUP($A60&amp;"NCP ONPK",'E11 - 2012 09 Final'!$A$46:$P$2419,$H$51,FALSE)</f>
        <v>2219523</v>
      </c>
      <c r="I60" s="421">
        <f>VLOOKUP($A60&amp;"NCP ONPK",'E11 - 2012 09 Final'!$A$46:$P$2419,$I$51,FALSE)</f>
        <v>2116757</v>
      </c>
      <c r="J60" s="421">
        <f>VLOOKUP($A60&amp;"NCP ONPK",'E11 - 2012 09 Final'!$A$46:$P$2419,$J$51,FALSE)</f>
        <v>2115292</v>
      </c>
      <c r="K60" s="421">
        <f>VLOOKUP($A60&amp;"NCP ONPK",'E11 - 2012 09 Final'!$A$46:$P$2419,$K$51,FALSE)</f>
        <v>2245160</v>
      </c>
      <c r="L60" s="421">
        <f>VLOOKUP($A60&amp;"NCP ONPK",'E11 - 2012 09 Final'!$A$46:$P$2419,$L$51,FALSE)</f>
        <v>2295038</v>
      </c>
      <c r="M60" s="421">
        <f>VLOOKUP($A60&amp;"NCP ONPK",'E11 - 2012 09 Final'!$A$46:$P$2419,$M$51,FALSE)</f>
        <v>1919986</v>
      </c>
      <c r="N60" s="421">
        <f>VLOOKUP($A60&amp;"NCP ONPK",'E11 - 2012 09 Final'!$A$46:$P$2419,$N$51,FALSE)</f>
        <v>1923268</v>
      </c>
      <c r="O60" s="418">
        <f t="shared" si="12"/>
        <v>24612062</v>
      </c>
      <c r="P60" s="419">
        <f t="shared" si="13"/>
        <v>2295038</v>
      </c>
    </row>
    <row r="61" spans="1:16">
      <c r="A61" s="384" t="s">
        <v>710</v>
      </c>
      <c r="B61" s="416" t="s">
        <v>69</v>
      </c>
      <c r="C61" s="421">
        <f>VLOOKUP($A61&amp;"NCP ONPK",'E11 - 2012 09 Final'!$A$46:$P$2419,$C$51,FALSE)</f>
        <v>353779</v>
      </c>
      <c r="D61" s="421">
        <f>VLOOKUP($A61&amp;"NCP ONPK",'E11 - 2012 09 Final'!$A$46:$P$2419,$D$51,FALSE)</f>
        <v>353856</v>
      </c>
      <c r="E61" s="421">
        <f>VLOOKUP($A61&amp;"NCP ONPK",'E11 - 2012 09 Final'!$A$46:$P$2419,$E$51,FALSE)</f>
        <v>334273</v>
      </c>
      <c r="F61" s="421">
        <f>VLOOKUP($A61&amp;"NCP ONPK",'E11 - 2012 09 Final'!$A$46:$P$2419,$F$51,FALSE)</f>
        <v>358493</v>
      </c>
      <c r="G61" s="421">
        <f>VLOOKUP($A61&amp;"NCP ONPK",'E11 - 2012 09 Final'!$A$46:$P$2419,$G$51,FALSE)</f>
        <v>343798</v>
      </c>
      <c r="H61" s="421">
        <f>VLOOKUP($A61&amp;"NCP ONPK",'E11 - 2012 09 Final'!$A$46:$P$2419,$H$51,FALSE)</f>
        <v>389387</v>
      </c>
      <c r="I61" s="421">
        <f>VLOOKUP($A61&amp;"NCP ONPK",'E11 - 2012 09 Final'!$A$46:$P$2419,$I$51,FALSE)</f>
        <v>376418</v>
      </c>
      <c r="J61" s="421">
        <f>VLOOKUP($A61&amp;"NCP ONPK",'E11 - 2012 09 Final'!$A$46:$P$2419,$J$51,FALSE)</f>
        <v>397479</v>
      </c>
      <c r="K61" s="421">
        <f>VLOOKUP($A61&amp;"NCP ONPK",'E11 - 2012 09 Final'!$A$46:$P$2419,$K$51,FALSE)</f>
        <v>392638</v>
      </c>
      <c r="L61" s="421">
        <f>VLOOKUP($A61&amp;"NCP ONPK",'E11 - 2012 09 Final'!$A$46:$P$2419,$L$51,FALSE)</f>
        <v>398385</v>
      </c>
      <c r="M61" s="421">
        <f>VLOOKUP($A61&amp;"NCP ONPK",'E11 - 2012 09 Final'!$A$46:$P$2419,$M$51,FALSE)</f>
        <v>359584</v>
      </c>
      <c r="N61" s="421">
        <f>VLOOKUP($A61&amp;"NCP ONPK",'E11 - 2012 09 Final'!$A$46:$P$2419,$N$51,FALSE)</f>
        <v>353852</v>
      </c>
      <c r="O61" s="418">
        <f t="shared" si="12"/>
        <v>4411942</v>
      </c>
      <c r="P61" s="419">
        <f t="shared" si="13"/>
        <v>398385</v>
      </c>
    </row>
    <row r="62" spans="1:16">
      <c r="A62" s="384" t="s">
        <v>714</v>
      </c>
      <c r="B62" s="416" t="s">
        <v>52</v>
      </c>
      <c r="C62" s="421">
        <f>VLOOKUP($A62&amp;"NCP ONPK",'E11 - 2012 09 Final'!$A$46:$P$2419,$C$51,FALSE)</f>
        <v>29409</v>
      </c>
      <c r="D62" s="421">
        <f>VLOOKUP($A62&amp;"NCP ONPK",'E11 - 2012 09 Final'!$A$46:$P$2419,$D$51,FALSE)</f>
        <v>27850</v>
      </c>
      <c r="E62" s="421">
        <f>VLOOKUP($A62&amp;"NCP ONPK",'E11 - 2012 09 Final'!$A$46:$P$2419,$E$51,FALSE)</f>
        <v>26568</v>
      </c>
      <c r="F62" s="421">
        <f>VLOOKUP($A62&amp;"NCP ONPK",'E11 - 2012 09 Final'!$A$46:$P$2419,$F$51,FALSE)</f>
        <v>28130</v>
      </c>
      <c r="G62" s="421">
        <f>VLOOKUP($A62&amp;"NCP ONPK",'E11 - 2012 09 Final'!$A$46:$P$2419,$G$51,FALSE)</f>
        <v>29809</v>
      </c>
      <c r="H62" s="421">
        <f>VLOOKUP($A62&amp;"NCP ONPK",'E11 - 2012 09 Final'!$A$46:$P$2419,$H$51,FALSE)</f>
        <v>23120</v>
      </c>
      <c r="I62" s="421">
        <f>VLOOKUP($A62&amp;"NCP ONPK",'E11 - 2012 09 Final'!$A$46:$P$2419,$I$51,FALSE)</f>
        <v>22737</v>
      </c>
      <c r="J62" s="421">
        <f>VLOOKUP($A62&amp;"NCP ONPK",'E11 - 2012 09 Final'!$A$46:$P$2419,$J$51,FALSE)</f>
        <v>23404</v>
      </c>
      <c r="K62" s="421">
        <f>VLOOKUP($A62&amp;"NCP ONPK",'E11 - 2012 09 Final'!$A$46:$P$2419,$K$51,FALSE)</f>
        <v>22490</v>
      </c>
      <c r="L62" s="421">
        <f>VLOOKUP($A62&amp;"NCP ONPK",'E11 - 2012 09 Final'!$A$46:$P$2419,$L$51,FALSE)</f>
        <v>21995</v>
      </c>
      <c r="M62" s="421">
        <f>VLOOKUP($A62&amp;"NCP ONPK",'E11 - 2012 09 Final'!$A$46:$P$2419,$M$51,FALSE)</f>
        <v>25136</v>
      </c>
      <c r="N62" s="421">
        <f>VLOOKUP($A62&amp;"NCP ONPK",'E11 - 2012 09 Final'!$A$46:$P$2419,$N$51,FALSE)</f>
        <v>25776</v>
      </c>
      <c r="O62" s="418">
        <f t="shared" si="12"/>
        <v>306424</v>
      </c>
      <c r="P62" s="419">
        <f t="shared" si="13"/>
        <v>29809</v>
      </c>
    </row>
    <row r="63" spans="1:16">
      <c r="A63" s="384" t="s">
        <v>15</v>
      </c>
      <c r="B63" s="415" t="s">
        <v>15</v>
      </c>
      <c r="C63" s="421">
        <f>VLOOKUP($A63&amp;"NCP ONPK",'E11 - 2012 09 Final'!$A$46:$P$2419,$C$51,FALSE)</f>
        <v>14990</v>
      </c>
      <c r="D63" s="421">
        <f>VLOOKUP($A63&amp;"NCP ONPK",'E11 - 2012 09 Final'!$A$46:$P$2419,$D$51,FALSE)</f>
        <v>15177</v>
      </c>
      <c r="E63" s="421">
        <f>VLOOKUP($A63&amp;"NCP ONPK",'E11 - 2012 09 Final'!$A$46:$P$2419,$E$51,FALSE)</f>
        <v>15335</v>
      </c>
      <c r="F63" s="421">
        <f>VLOOKUP($A63&amp;"NCP ONPK",'E11 - 2012 09 Final'!$A$46:$P$2419,$F$51,FALSE)</f>
        <v>15558</v>
      </c>
      <c r="G63" s="421">
        <f>VLOOKUP($A63&amp;"NCP ONPK",'E11 - 2012 09 Final'!$A$46:$P$2419,$G$51,FALSE)</f>
        <v>15611</v>
      </c>
      <c r="H63" s="421">
        <f>VLOOKUP($A63&amp;"NCP ONPK",'E11 - 2012 09 Final'!$A$46:$P$2419,$H$51,FALSE)</f>
        <v>16957</v>
      </c>
      <c r="I63" s="421">
        <f>VLOOKUP($A63&amp;"NCP ONPK",'E11 - 2012 09 Final'!$A$46:$P$2419,$I$51,FALSE)</f>
        <v>16285</v>
      </c>
      <c r="J63" s="421">
        <f>VLOOKUP($A63&amp;"NCP ONPK",'E11 - 2012 09 Final'!$A$46:$P$2419,$J$51,FALSE)</f>
        <v>14505</v>
      </c>
      <c r="K63" s="421">
        <f>VLOOKUP($A63&amp;"NCP ONPK",'E11 - 2012 09 Final'!$A$46:$P$2419,$K$51,FALSE)</f>
        <v>14376</v>
      </c>
      <c r="L63" s="421">
        <f>VLOOKUP($A63&amp;"NCP ONPK",'E11 - 2012 09 Final'!$A$46:$P$2419,$L$51,FALSE)</f>
        <v>17264</v>
      </c>
      <c r="M63" s="421">
        <f>VLOOKUP($A63&amp;"NCP ONPK",'E11 - 2012 09 Final'!$A$46:$P$2419,$M$51,FALSE)</f>
        <v>15115</v>
      </c>
      <c r="N63" s="421">
        <f>VLOOKUP($A63&amp;"NCP ONPK",'E11 - 2012 09 Final'!$A$46:$P$2419,$N$51,FALSE)</f>
        <v>15630</v>
      </c>
      <c r="O63" s="418">
        <f t="shared" si="12"/>
        <v>186803</v>
      </c>
      <c r="P63" s="419">
        <f t="shared" si="13"/>
        <v>17264</v>
      </c>
    </row>
    <row r="64" spans="1:16">
      <c r="A64" s="384" t="s">
        <v>19</v>
      </c>
      <c r="B64" s="416" t="s">
        <v>56</v>
      </c>
      <c r="C64" s="421">
        <f>VLOOKUP($A64&amp;"NCP ONPK",'E11 - 2012 09 Final'!$A$46:$P$2419,$C$51,FALSE)</f>
        <v>20334</v>
      </c>
      <c r="D64" s="421">
        <f>VLOOKUP($A64&amp;"NCP ONPK",'E11 - 2012 09 Final'!$A$46:$P$2419,$D$51,FALSE)</f>
        <v>22670</v>
      </c>
      <c r="E64" s="421">
        <f>VLOOKUP($A64&amp;"NCP ONPK",'E11 - 2012 09 Final'!$A$46:$P$2419,$E$51,FALSE)</f>
        <v>22559</v>
      </c>
      <c r="F64" s="421">
        <f>VLOOKUP($A64&amp;"NCP ONPK",'E11 - 2012 09 Final'!$A$46:$P$2419,$F$51,FALSE)</f>
        <v>24862</v>
      </c>
      <c r="G64" s="421">
        <f>VLOOKUP($A64&amp;"NCP ONPK",'E11 - 2012 09 Final'!$A$46:$P$2419,$G$51,FALSE)</f>
        <v>25513</v>
      </c>
      <c r="H64" s="421">
        <f>VLOOKUP($A64&amp;"NCP ONPK",'E11 - 2012 09 Final'!$A$46:$P$2419,$H$51,FALSE)</f>
        <v>24379</v>
      </c>
      <c r="I64" s="421">
        <f>VLOOKUP($A64&amp;"NCP ONPK",'E11 - 2012 09 Final'!$A$46:$P$2419,$I$51,FALSE)</f>
        <v>22649</v>
      </c>
      <c r="J64" s="421">
        <f>VLOOKUP($A64&amp;"NCP ONPK",'E11 - 2012 09 Final'!$A$46:$P$2419,$J$51,FALSE)</f>
        <v>24696</v>
      </c>
      <c r="K64" s="421">
        <f>VLOOKUP($A64&amp;"NCP ONPK",'E11 - 2012 09 Final'!$A$46:$P$2419,$K$51,FALSE)</f>
        <v>23927</v>
      </c>
      <c r="L64" s="421">
        <f>VLOOKUP($A64&amp;"NCP ONPK",'E11 - 2012 09 Final'!$A$46:$P$2419,$L$51,FALSE)</f>
        <v>21698</v>
      </c>
      <c r="M64" s="421">
        <f>VLOOKUP($A64&amp;"NCP ONPK",'E11 - 2012 09 Final'!$A$46:$P$2419,$M$51,FALSE)</f>
        <v>21198</v>
      </c>
      <c r="N64" s="421">
        <f>VLOOKUP($A64&amp;"NCP ONPK",'E11 - 2012 09 Final'!$A$46:$P$2419,$N$51,FALSE)</f>
        <v>20160</v>
      </c>
      <c r="O64" s="418">
        <f t="shared" si="12"/>
        <v>274645</v>
      </c>
      <c r="P64" s="419">
        <f t="shared" si="13"/>
        <v>25513</v>
      </c>
    </row>
    <row r="65" spans="1:16">
      <c r="A65" s="384" t="s">
        <v>22</v>
      </c>
      <c r="B65" s="416" t="s">
        <v>57</v>
      </c>
      <c r="C65" s="421">
        <f>VLOOKUP($A65&amp;"NCP ONPK",'E11 - 2012 09 Final'!$A$46:$P$2419,$C$51,FALSE)</f>
        <v>13669</v>
      </c>
      <c r="D65" s="421">
        <f>VLOOKUP($A65&amp;"NCP ONPK",'E11 - 2012 09 Final'!$A$46:$P$2419,$D$51,FALSE)</f>
        <v>14203</v>
      </c>
      <c r="E65" s="421">
        <f>VLOOKUP($A65&amp;"NCP ONPK",'E11 - 2012 09 Final'!$A$46:$P$2419,$E$51,FALSE)</f>
        <v>15135</v>
      </c>
      <c r="F65" s="421">
        <f>VLOOKUP($A65&amp;"NCP ONPK",'E11 - 2012 09 Final'!$A$46:$P$2419,$F$51,FALSE)</f>
        <v>16296</v>
      </c>
      <c r="G65" s="421">
        <f>VLOOKUP($A65&amp;"NCP ONPK",'E11 - 2012 09 Final'!$A$46:$P$2419,$G$51,FALSE)</f>
        <v>13605</v>
      </c>
      <c r="H65" s="421">
        <f>VLOOKUP($A65&amp;"NCP ONPK",'E11 - 2012 09 Final'!$A$46:$P$2419,$H$51,FALSE)</f>
        <v>12159</v>
      </c>
      <c r="I65" s="421">
        <f>VLOOKUP($A65&amp;"NCP ONPK",'E11 - 2012 09 Final'!$A$46:$P$2419,$I$51,FALSE)</f>
        <v>9596</v>
      </c>
      <c r="J65" s="421">
        <f>VLOOKUP($A65&amp;"NCP ONPK",'E11 - 2012 09 Final'!$A$46:$P$2419,$J$51,FALSE)</f>
        <v>10525</v>
      </c>
      <c r="K65" s="421">
        <f>VLOOKUP($A65&amp;"NCP ONPK",'E11 - 2012 09 Final'!$A$46:$P$2419,$K$51,FALSE)</f>
        <v>13692</v>
      </c>
      <c r="L65" s="421">
        <f>VLOOKUP($A65&amp;"NCP ONPK",'E11 - 2012 09 Final'!$A$46:$P$2419,$L$51,FALSE)</f>
        <v>14964</v>
      </c>
      <c r="M65" s="421">
        <f>VLOOKUP($A65&amp;"NCP ONPK",'E11 - 2012 09 Final'!$A$46:$P$2419,$M$51,FALSE)</f>
        <v>14348</v>
      </c>
      <c r="N65" s="421">
        <f>VLOOKUP($A65&amp;"NCP ONPK",'E11 - 2012 09 Final'!$A$46:$P$2419,$N$51,FALSE)</f>
        <v>15507</v>
      </c>
      <c r="O65" s="418">
        <f t="shared" si="12"/>
        <v>163699</v>
      </c>
      <c r="P65" s="419">
        <f t="shared" si="13"/>
        <v>16296</v>
      </c>
    </row>
    <row r="66" spans="1:16">
      <c r="A66" s="384" t="s">
        <v>684</v>
      </c>
      <c r="B66" s="416" t="s">
        <v>48</v>
      </c>
      <c r="C66" s="421">
        <f>VLOOKUP($A66&amp;"NCP ONPK",'E11 - 2012 09 Final'!$A$46:$P$2419,$C$51,FALSE)</f>
        <v>26776739</v>
      </c>
      <c r="D66" s="421">
        <f>VLOOKUP($A66&amp;"NCP ONPK",'E11 - 2012 09 Final'!$A$46:$P$2419,$D$51,FALSE)</f>
        <v>21679685</v>
      </c>
      <c r="E66" s="421">
        <f>VLOOKUP($A66&amp;"NCP ONPK",'E11 - 2012 09 Final'!$A$46:$P$2419,$E$51,FALSE)</f>
        <v>19092841</v>
      </c>
      <c r="F66" s="421">
        <f>VLOOKUP($A66&amp;"NCP ONPK",'E11 - 2012 09 Final'!$A$46:$P$2419,$F$51,FALSE)</f>
        <v>22459165</v>
      </c>
      <c r="G66" s="421">
        <f>VLOOKUP($A66&amp;"NCP ONPK",'E11 - 2012 09 Final'!$A$46:$P$2419,$G$51,FALSE)</f>
        <v>18955370</v>
      </c>
      <c r="H66" s="421">
        <f>VLOOKUP($A66&amp;"NCP ONPK",'E11 - 2012 09 Final'!$A$46:$P$2419,$H$51,FALSE)</f>
        <v>22719469</v>
      </c>
      <c r="I66" s="421">
        <f>VLOOKUP($A66&amp;"NCP ONPK",'E11 - 2012 09 Final'!$A$46:$P$2419,$I$51,FALSE)</f>
        <v>22094891</v>
      </c>
      <c r="J66" s="421">
        <f>VLOOKUP($A66&amp;"NCP ONPK",'E11 - 2012 09 Final'!$A$46:$P$2419,$J$51,FALSE)</f>
        <v>23310359</v>
      </c>
      <c r="K66" s="421">
        <f>VLOOKUP($A66&amp;"NCP ONPK",'E11 - 2012 09 Final'!$A$46:$P$2419,$K$51,FALSE)</f>
        <v>23168665</v>
      </c>
      <c r="L66" s="421">
        <f>VLOOKUP($A66&amp;"NCP ONPK",'E11 - 2012 09 Final'!$A$46:$P$2419,$L$51,FALSE)</f>
        <v>23892543</v>
      </c>
      <c r="M66" s="421">
        <f>VLOOKUP($A66&amp;"NCP ONPK",'E11 - 2012 09 Final'!$A$46:$P$2419,$M$51,FALSE)</f>
        <v>22727161</v>
      </c>
      <c r="N66" s="421">
        <f>VLOOKUP($A66&amp;"NCP ONPK",'E11 - 2012 09 Final'!$A$46:$P$2419,$N$51,FALSE)</f>
        <v>20086453</v>
      </c>
      <c r="O66" s="418">
        <f t="shared" si="12"/>
        <v>266963341</v>
      </c>
      <c r="P66" s="419">
        <f t="shared" si="13"/>
        <v>26776739</v>
      </c>
    </row>
    <row r="67" spans="1:16">
      <c r="A67" s="422" t="s">
        <v>35</v>
      </c>
      <c r="B67" s="416" t="s">
        <v>53</v>
      </c>
      <c r="C67" s="421">
        <f>VLOOKUP($A67&amp;"NCP ONPK",'E11 - 2012 09 Final'!$A$46:$P$2419,$C$51,FALSE)</f>
        <v>101421</v>
      </c>
      <c r="D67" s="421">
        <f>VLOOKUP($A67&amp;"NCP ONPK",'E11 - 2012 09 Final'!$A$46:$P$2419,$D$51,FALSE)</f>
        <v>113971</v>
      </c>
      <c r="E67" s="421">
        <f>VLOOKUP($A67&amp;"NCP ONPK",'E11 - 2012 09 Final'!$A$46:$P$2419,$E$51,FALSE)</f>
        <v>116110</v>
      </c>
      <c r="F67" s="421">
        <f>VLOOKUP($A67&amp;"NCP ONPK",'E11 - 2012 09 Final'!$A$46:$P$2419,$F$51,FALSE)</f>
        <v>126781</v>
      </c>
      <c r="G67" s="421">
        <f>VLOOKUP($A67&amp;"NCP ONPK",'E11 - 2012 09 Final'!$A$46:$P$2419,$G$51,FALSE)</f>
        <v>125952</v>
      </c>
      <c r="H67" s="421">
        <f>VLOOKUP($A67&amp;"NCP ONPK",'E11 - 2012 09 Final'!$A$46:$P$2419,$H$51,FALSE)</f>
        <v>129712</v>
      </c>
      <c r="I67" s="421">
        <f>VLOOKUP($A67&amp;"NCP ONPK",'E11 - 2012 09 Final'!$A$46:$P$2419,$I$51,FALSE)</f>
        <v>110548</v>
      </c>
      <c r="J67" s="421">
        <f>VLOOKUP($A67&amp;"NCP ONPK",'E11 - 2012 09 Final'!$A$46:$P$2419,$J$51,FALSE)</f>
        <v>129358</v>
      </c>
      <c r="K67" s="421">
        <f>VLOOKUP($A67&amp;"NCP ONPK",'E11 - 2012 09 Final'!$A$46:$P$2419,$K$51,FALSE)</f>
        <v>121260</v>
      </c>
      <c r="L67" s="421">
        <f>VLOOKUP($A67&amp;"NCP ONPK",'E11 - 2012 09 Final'!$A$46:$P$2419,$L$51,FALSE)</f>
        <v>96470</v>
      </c>
      <c r="M67" s="421">
        <f>VLOOKUP($A67&amp;"NCP ONPK",'E11 - 2012 09 Final'!$A$46:$P$2419,$M$51,FALSE)</f>
        <v>121343</v>
      </c>
      <c r="N67" s="421">
        <f>VLOOKUP($A67&amp;"NCP ONPK",'E11 - 2012 09 Final'!$A$46:$P$2419,$N$51,FALSE)</f>
        <v>102654</v>
      </c>
      <c r="O67" s="418">
        <f t="shared" si="12"/>
        <v>1395580</v>
      </c>
      <c r="P67" s="419">
        <f t="shared" si="13"/>
        <v>129712</v>
      </c>
    </row>
    <row r="68" spans="1:16">
      <c r="A68" s="422" t="s">
        <v>38</v>
      </c>
      <c r="B68" s="416" t="s">
        <v>55</v>
      </c>
      <c r="C68" s="421">
        <f>VLOOKUP($A68&amp;"NCP ONPK",'E11 - 2012 09 Final'!$A$46:$P$2419,$C$51,FALSE)</f>
        <v>3522</v>
      </c>
      <c r="D68" s="421">
        <f>VLOOKUP($A68&amp;"NCP ONPK",'E11 - 2012 09 Final'!$A$46:$P$2419,$D$51,FALSE)</f>
        <v>3768</v>
      </c>
      <c r="E68" s="421">
        <f>VLOOKUP($A68&amp;"NCP ONPK",'E11 - 2012 09 Final'!$A$46:$P$2419,$E$51,FALSE)</f>
        <v>3537</v>
      </c>
      <c r="F68" s="421">
        <f>VLOOKUP($A68&amp;"NCP ONPK",'E11 - 2012 09 Final'!$A$46:$P$2419,$F$51,FALSE)</f>
        <v>3659</v>
      </c>
      <c r="G68" s="421">
        <f>VLOOKUP($A68&amp;"NCP ONPK",'E11 - 2012 09 Final'!$A$46:$P$2419,$G$51,FALSE)</f>
        <v>3501</v>
      </c>
      <c r="H68" s="421">
        <f>VLOOKUP($A68&amp;"NCP ONPK",'E11 - 2012 09 Final'!$A$46:$P$2419,$H$51,FALSE)</f>
        <v>3622</v>
      </c>
      <c r="I68" s="421">
        <f>VLOOKUP($A68&amp;"NCP ONPK",'E11 - 2012 09 Final'!$A$46:$P$2419,$I$51,FALSE)</f>
        <v>3518</v>
      </c>
      <c r="J68" s="421">
        <f>VLOOKUP($A68&amp;"NCP ONPK",'E11 - 2012 09 Final'!$A$46:$P$2419,$J$51,FALSE)</f>
        <v>3518</v>
      </c>
      <c r="K68" s="421">
        <f>VLOOKUP($A68&amp;"NCP ONPK",'E11 - 2012 09 Final'!$A$46:$P$2419,$K$51,FALSE)</f>
        <v>3637</v>
      </c>
      <c r="L68" s="421">
        <f>VLOOKUP($A68&amp;"NCP ONPK",'E11 - 2012 09 Final'!$A$46:$P$2419,$L$51,FALSE)</f>
        <v>3518</v>
      </c>
      <c r="M68" s="421">
        <f>VLOOKUP($A68&amp;"NCP ONPK",'E11 - 2012 09 Final'!$A$46:$P$2419,$M$51,FALSE)</f>
        <v>3634</v>
      </c>
      <c r="N68" s="421">
        <f>VLOOKUP($A68&amp;"NCP ONPK",'E11 - 2012 09 Final'!$A$46:$P$2419,$N$51,FALSE)</f>
        <v>3524</v>
      </c>
      <c r="O68" s="418">
        <f t="shared" si="12"/>
        <v>42958</v>
      </c>
      <c r="P68" s="419">
        <f t="shared" si="13"/>
        <v>3768</v>
      </c>
    </row>
    <row r="69" spans="1:16">
      <c r="A69" s="384" t="s">
        <v>40</v>
      </c>
      <c r="B69" s="416" t="s">
        <v>87</v>
      </c>
      <c r="C69" s="421">
        <f>VLOOKUP($A69&amp;"NCP ONPK",'E11 - 2012 09 Final'!$A$46:$P$2419,$C$51,FALSE)</f>
        <v>150</v>
      </c>
      <c r="D69" s="421">
        <f>VLOOKUP($A69&amp;"NCP ONPK",'E11 - 2012 09 Final'!$A$46:$P$2419,$D$51,FALSE)</f>
        <v>3239</v>
      </c>
      <c r="E69" s="421">
        <f>VLOOKUP($A69&amp;"NCP ONPK",'E11 - 2012 09 Final'!$A$46:$P$2419,$E$51,FALSE)</f>
        <v>3569</v>
      </c>
      <c r="F69" s="421">
        <f>VLOOKUP($A69&amp;"NCP ONPK",'E11 - 2012 09 Final'!$A$46:$P$2419,$F$51,FALSE)</f>
        <v>1735</v>
      </c>
      <c r="G69" s="421">
        <f>VLOOKUP($A69&amp;"NCP ONPK",'E11 - 2012 09 Final'!$A$46:$P$2419,$G$51,FALSE)</f>
        <v>1684</v>
      </c>
      <c r="H69" s="421">
        <f>VLOOKUP($A69&amp;"NCP ONPK",'E11 - 2012 09 Final'!$A$46:$P$2419,$H$51,FALSE)</f>
        <v>1789</v>
      </c>
      <c r="I69" s="421">
        <f>VLOOKUP($A69&amp;"NCP ONPK",'E11 - 2012 09 Final'!$A$46:$P$2419,$I$51,FALSE)</f>
        <v>3162</v>
      </c>
      <c r="J69" s="421">
        <f>VLOOKUP($A69&amp;"NCP ONPK",'E11 - 2012 09 Final'!$A$46:$P$2419,$J$51,FALSE)</f>
        <v>3670</v>
      </c>
      <c r="K69" s="421">
        <f>VLOOKUP($A69&amp;"NCP ONPK",'E11 - 2012 09 Final'!$A$46:$P$2419,$K$51,FALSE)</f>
        <v>3612</v>
      </c>
      <c r="L69" s="421">
        <f>VLOOKUP($A69&amp;"NCP ONPK",'E11 - 2012 09 Final'!$A$46:$P$2419,$L$51,FALSE)</f>
        <v>5739</v>
      </c>
      <c r="M69" s="421">
        <f>VLOOKUP($A69&amp;"NCP ONPK",'E11 - 2012 09 Final'!$A$46:$P$2419,$M$51,FALSE)</f>
        <v>3542</v>
      </c>
      <c r="N69" s="421">
        <f>VLOOKUP($A69&amp;"NCP ONPK",'E11 - 2012 09 Final'!$A$46:$P$2419,$N$51,FALSE)</f>
        <v>2750</v>
      </c>
      <c r="O69" s="418">
        <f t="shared" si="12"/>
        <v>34641</v>
      </c>
      <c r="P69" s="419">
        <f t="shared" si="13"/>
        <v>5739</v>
      </c>
    </row>
    <row r="70" spans="1:16">
      <c r="A70" s="384" t="s">
        <v>45</v>
      </c>
      <c r="B70" s="416" t="s">
        <v>88</v>
      </c>
      <c r="C70" s="421">
        <f>VLOOKUP($A70&amp;"NCP ONPK",'E11 - 2012 09 Final'!$A$46:$P$2419,$C$51,FALSE)</f>
        <v>52116</v>
      </c>
      <c r="D70" s="421">
        <f>VLOOKUP($A70&amp;"NCP ONPK",'E11 - 2012 09 Final'!$A$46:$P$2419,$D$51,FALSE)</f>
        <v>27500</v>
      </c>
      <c r="E70" s="421">
        <f>VLOOKUP($A70&amp;"NCP ONPK",'E11 - 2012 09 Final'!$A$46:$P$2419,$E$51,FALSE)</f>
        <v>35234</v>
      </c>
      <c r="F70" s="421">
        <f>VLOOKUP($A70&amp;"NCP ONPK",'E11 - 2012 09 Final'!$A$46:$P$2419,$F$51,FALSE)</f>
        <v>66234</v>
      </c>
      <c r="G70" s="421">
        <f>VLOOKUP($A70&amp;"NCP ONPK",'E11 - 2012 09 Final'!$A$46:$P$2419,$G$51,FALSE)</f>
        <v>35184</v>
      </c>
      <c r="H70" s="421">
        <f>VLOOKUP($A70&amp;"NCP ONPK",'E11 - 2012 09 Final'!$A$46:$P$2419,$H$51,FALSE)</f>
        <v>45271</v>
      </c>
      <c r="I70" s="421">
        <f>VLOOKUP($A70&amp;"NCP ONPK",'E11 - 2012 09 Final'!$A$46:$P$2419,$I$51,FALSE)</f>
        <v>29464</v>
      </c>
      <c r="J70" s="421">
        <f>VLOOKUP($A70&amp;"NCP ONPK",'E11 - 2012 09 Final'!$A$46:$P$2419,$J$51,FALSE)</f>
        <v>48077</v>
      </c>
      <c r="K70" s="421">
        <f>VLOOKUP($A70&amp;"NCP ONPK",'E11 - 2012 09 Final'!$A$46:$P$2419,$K$51,FALSE)</f>
        <v>46645</v>
      </c>
      <c r="L70" s="421">
        <f>VLOOKUP($A70&amp;"NCP ONPK",'E11 - 2012 09 Final'!$A$46:$P$2419,$L$51,FALSE)</f>
        <v>85708</v>
      </c>
      <c r="M70" s="421">
        <f>VLOOKUP($A70&amp;"NCP ONPK",'E11 - 2012 09 Final'!$A$46:$P$2419,$M$51,FALSE)</f>
        <v>36285</v>
      </c>
      <c r="N70" s="421">
        <f>VLOOKUP($A70&amp;"NCP ONPK",'E11 - 2012 09 Final'!$A$46:$P$2419,$N$51,FALSE)</f>
        <v>38975</v>
      </c>
      <c r="O70" s="418">
        <f t="shared" si="12"/>
        <v>546693</v>
      </c>
      <c r="P70" s="419">
        <f t="shared" si="13"/>
        <v>85708</v>
      </c>
    </row>
    <row r="71" spans="1:16">
      <c r="C71" s="417"/>
      <c r="D71" s="417"/>
      <c r="E71" s="417"/>
      <c r="F71" s="417"/>
      <c r="G71" s="417"/>
      <c r="H71" s="417"/>
      <c r="I71" s="417"/>
      <c r="J71" s="417"/>
      <c r="K71" s="417"/>
      <c r="L71" s="417"/>
      <c r="M71" s="417"/>
      <c r="N71" s="417"/>
      <c r="O71" s="418"/>
      <c r="P71" s="419"/>
    </row>
    <row r="72" spans="1:16">
      <c r="C72" s="417"/>
      <c r="D72" s="417"/>
      <c r="E72" s="417"/>
      <c r="F72" s="417"/>
      <c r="G72" s="417"/>
      <c r="H72" s="417"/>
      <c r="I72" s="417"/>
      <c r="J72" s="417"/>
      <c r="K72" s="417"/>
      <c r="L72" s="417"/>
      <c r="M72" s="417"/>
      <c r="N72" s="417"/>
      <c r="O72" s="418"/>
      <c r="P72" s="419"/>
    </row>
    <row r="73" spans="1:16">
      <c r="B73" s="414" t="s">
        <v>86</v>
      </c>
      <c r="C73" s="420"/>
      <c r="D73" s="420"/>
      <c r="E73" s="420"/>
      <c r="F73" s="420"/>
      <c r="G73" s="420"/>
      <c r="H73" s="420"/>
      <c r="I73" s="420"/>
      <c r="J73" s="420"/>
      <c r="K73" s="420"/>
      <c r="L73" s="420"/>
      <c r="M73" s="420"/>
      <c r="N73" s="420"/>
    </row>
    <row r="74" spans="1:16">
      <c r="A74" s="384" t="s">
        <v>600</v>
      </c>
      <c r="B74" s="416" t="s">
        <v>600</v>
      </c>
      <c r="C74" s="421">
        <f>VLOOKUP($A74&amp;"NCP ONPK",'E11 - 2012 09 Final'!$A$46:$P$2419,$C$51,FALSE)</f>
        <v>0</v>
      </c>
      <c r="D74" s="421">
        <f>VLOOKUP($A74&amp;"NCP ONPK",'E11 - 2012 09 Final'!$A$46:$P$2419,$D$51,FALSE)</f>
        <v>0</v>
      </c>
      <c r="E74" s="421">
        <f>VLOOKUP($A74&amp;"NCP ONPK",'E11 - 2012 09 Final'!$A$46:$P$2419,$E$51,FALSE)</f>
        <v>0</v>
      </c>
      <c r="F74" s="421">
        <f>VLOOKUP($A74&amp;"NCP ONPK",'E11 - 2012 09 Final'!$A$46:$P$2419,$F$51,FALSE)</f>
        <v>0</v>
      </c>
      <c r="G74" s="421">
        <f>VLOOKUP($A74&amp;"NCP ONPK",'E11 - 2012 09 Final'!$A$46:$P$2419,$G$51,FALSE)</f>
        <v>8313</v>
      </c>
      <c r="H74" s="421">
        <f>VLOOKUP($A74&amp;"NCP ONPK",'E11 - 2012 09 Final'!$A$46:$P$2419,$H$51,FALSE)</f>
        <v>8105</v>
      </c>
      <c r="I74" s="421">
        <f>VLOOKUP($A74&amp;"NCP ONPK",'E11 - 2012 09 Final'!$A$46:$P$2419,$I$51,FALSE)</f>
        <v>8571</v>
      </c>
      <c r="J74" s="421">
        <f>VLOOKUP($A74&amp;"NCP ONPK",'E11 - 2012 09 Final'!$A$46:$P$2419,$J$51,FALSE)</f>
        <v>8455</v>
      </c>
      <c r="K74" s="421">
        <f>VLOOKUP($A74&amp;"NCP ONPK",'E11 - 2012 09 Final'!$A$46:$P$2419,$K$51,FALSE)</f>
        <v>7681</v>
      </c>
      <c r="L74" s="421">
        <f>VLOOKUP($A74&amp;"NCP ONPK",'E11 - 2012 09 Final'!$A$46:$P$2419,$L$51,FALSE)</f>
        <v>6442</v>
      </c>
      <c r="M74" s="421">
        <f>VLOOKUP($A74&amp;"NCP ONPK",'E11 - 2012 09 Final'!$A$46:$P$2419,$M$51,FALSE)</f>
        <v>6021</v>
      </c>
      <c r="N74" s="421">
        <f>VLOOKUP($A74&amp;"NCP ONPK",'E11 - 2012 09 Final'!$A$46:$P$2419,$N$51,FALSE)</f>
        <v>6200</v>
      </c>
      <c r="O74" s="418">
        <f t="shared" ref="O74:O79" si="14">SUM(C74:N74)</f>
        <v>59788</v>
      </c>
      <c r="P74" s="419">
        <f t="shared" ref="P74:P79" si="15">MAX(C74:N74)</f>
        <v>8571</v>
      </c>
    </row>
    <row r="75" spans="1:16">
      <c r="A75" s="384" t="s">
        <v>245</v>
      </c>
      <c r="B75" s="416" t="s">
        <v>980</v>
      </c>
      <c r="C75" s="421">
        <f>VLOOKUP($A75&amp;"NCP ONPK",'E11 - 2012 09 Final'!$A$46:$P$2419,$C$51,FALSE)</f>
        <v>102096</v>
      </c>
      <c r="D75" s="421">
        <f>VLOOKUP($A75&amp;"NCP ONPK",'E11 - 2012 09 Final'!$A$46:$P$2419,$D$51,FALSE)</f>
        <v>107003</v>
      </c>
      <c r="E75" s="421">
        <f>VLOOKUP($A75&amp;"NCP ONPK",'E11 - 2012 09 Final'!$A$46:$P$2419,$E$51,FALSE)</f>
        <v>104613</v>
      </c>
      <c r="F75" s="421">
        <f>VLOOKUP($A75&amp;"NCP ONPK",'E11 - 2012 09 Final'!$A$46:$P$2419,$F$51,FALSE)</f>
        <v>126051</v>
      </c>
      <c r="G75" s="421">
        <f>VLOOKUP($A75&amp;"NCP ONPK",'E11 - 2012 09 Final'!$A$46:$P$2419,$G$51,FALSE)</f>
        <v>129326</v>
      </c>
      <c r="H75" s="421">
        <f>VLOOKUP($A75&amp;"NCP ONPK",'E11 - 2012 09 Final'!$A$46:$P$2419,$H$51,FALSE)</f>
        <v>137847</v>
      </c>
      <c r="I75" s="421">
        <f>VLOOKUP($A75&amp;"NCP ONPK",'E11 - 2012 09 Final'!$A$46:$P$2419,$I$51,FALSE)</f>
        <v>148604</v>
      </c>
      <c r="J75" s="421">
        <f>VLOOKUP($A75&amp;"NCP ONPK",'E11 - 2012 09 Final'!$A$46:$P$2419,$J$51,FALSE)</f>
        <v>143829</v>
      </c>
      <c r="K75" s="421">
        <f>VLOOKUP($A75&amp;"NCP ONPK",'E11 - 2012 09 Final'!$A$46:$P$2419,$K$51,FALSE)</f>
        <v>127756</v>
      </c>
      <c r="L75" s="421">
        <f>VLOOKUP($A75&amp;"NCP ONPK",'E11 - 2012 09 Final'!$A$46:$P$2419,$L$51,FALSE)</f>
        <v>125289</v>
      </c>
      <c r="M75" s="421">
        <f>VLOOKUP($A75&amp;"NCP ONPK",'E11 - 2012 09 Final'!$A$46:$P$2419,$M$51,FALSE)</f>
        <v>84874</v>
      </c>
      <c r="N75" s="421">
        <f>VLOOKUP($A75&amp;"NCP ONPK",'E11 - 2012 09 Final'!$A$46:$P$2419,$N$51,FALSE)</f>
        <v>105265</v>
      </c>
      <c r="O75" s="418">
        <f t="shared" si="14"/>
        <v>1442553</v>
      </c>
      <c r="P75" s="419">
        <f t="shared" si="15"/>
        <v>148604</v>
      </c>
    </row>
    <row r="76" spans="1:16">
      <c r="A76" s="384" t="s">
        <v>242</v>
      </c>
      <c r="B76" s="416" t="s">
        <v>488</v>
      </c>
      <c r="C76" s="421">
        <f>VLOOKUP($A76&amp;"NCP ONPK",'E11 - 2012 09 Final'!$A$46:$P$2419,$C$51,FALSE)</f>
        <v>45000</v>
      </c>
      <c r="D76" s="421">
        <f>VLOOKUP($A76&amp;"NCP ONPK",'E11 - 2012 09 Final'!$A$46:$P$2419,$D$51,FALSE)</f>
        <v>45000</v>
      </c>
      <c r="E76" s="421">
        <f>VLOOKUP($A76&amp;"NCP ONPK",'E11 - 2012 09 Final'!$A$46:$P$2419,$E$51,FALSE)</f>
        <v>45000</v>
      </c>
      <c r="F76" s="421">
        <f>VLOOKUP($A76&amp;"NCP ONPK",'E11 - 2012 09 Final'!$A$46:$P$2419,$F$51,FALSE)</f>
        <v>45000</v>
      </c>
      <c r="G76" s="421">
        <f>VLOOKUP($A76&amp;"NCP ONPK",'E11 - 2012 09 Final'!$A$46:$P$2419,$G$51,FALSE)</f>
        <v>45000</v>
      </c>
      <c r="H76" s="421">
        <f>VLOOKUP($A76&amp;"NCP ONPK",'E11 - 2012 09 Final'!$A$46:$P$2419,$H$51,FALSE)</f>
        <v>45000</v>
      </c>
      <c r="I76" s="421">
        <f>VLOOKUP($A76&amp;"NCP ONPK",'E11 - 2012 09 Final'!$A$46:$P$2419,$I$51,FALSE)</f>
        <v>45000</v>
      </c>
      <c r="J76" s="421">
        <f>VLOOKUP($A76&amp;"NCP ONPK",'E11 - 2012 09 Final'!$A$46:$P$2419,$J$51,FALSE)</f>
        <v>45000</v>
      </c>
      <c r="K76" s="421">
        <f>VLOOKUP($A76&amp;"NCP ONPK",'E11 - 2012 09 Final'!$A$46:$P$2419,$K$51,FALSE)</f>
        <v>45000</v>
      </c>
      <c r="L76" s="421">
        <f>VLOOKUP($A76&amp;"NCP ONPK",'E11 - 2012 09 Final'!$A$46:$P$2419,$L$51,FALSE)</f>
        <v>45000</v>
      </c>
      <c r="M76" s="421">
        <f>VLOOKUP($A76&amp;"NCP ONPK",'E11 - 2012 09 Final'!$A$46:$P$2419,$M$51,FALSE)</f>
        <v>45000</v>
      </c>
      <c r="N76" s="421">
        <f>VLOOKUP($A76&amp;"NCP ONPK",'E11 - 2012 09 Final'!$A$46:$P$2419,$N$51,FALSE)</f>
        <v>45000</v>
      </c>
      <c r="O76" s="418">
        <f t="shared" si="14"/>
        <v>540000</v>
      </c>
      <c r="P76" s="419">
        <f t="shared" si="15"/>
        <v>45000</v>
      </c>
    </row>
    <row r="77" spans="1:16">
      <c r="A77" s="384" t="s">
        <v>658</v>
      </c>
      <c r="B77" s="416" t="s">
        <v>981</v>
      </c>
      <c r="C77" s="421">
        <f>VLOOKUP($A77&amp;"NCP ONPK",'E11 - 2012 09 Final'!$A$46:$P$2419,$C$51,FALSE)</f>
        <v>224965</v>
      </c>
      <c r="D77" s="421">
        <f>VLOOKUP($A77&amp;"NCP ONPK",'E11 - 2012 09 Final'!$A$46:$P$2419,$D$51,FALSE)</f>
        <v>207234</v>
      </c>
      <c r="E77" s="421">
        <f>VLOOKUP($A77&amp;"NCP ONPK",'E11 - 2012 09 Final'!$A$46:$P$2419,$E$51,FALSE)</f>
        <v>183138</v>
      </c>
      <c r="F77" s="421">
        <f>VLOOKUP($A77&amp;"NCP ONPK",'E11 - 2012 09 Final'!$A$46:$P$2419,$F$51,FALSE)</f>
        <v>207338</v>
      </c>
      <c r="G77" s="421">
        <f>VLOOKUP($A77&amp;"NCP ONPK",'E11 - 2012 09 Final'!$A$46:$P$2419,$G$51,FALSE)</f>
        <v>217637</v>
      </c>
      <c r="H77" s="421">
        <f>VLOOKUP($A77&amp;"NCP ONPK",'E11 - 2012 09 Final'!$A$46:$P$2419,$H$51,FALSE)</f>
        <v>217981</v>
      </c>
      <c r="I77" s="421">
        <f>VLOOKUP($A77&amp;"NCP ONPK",'E11 - 2012 09 Final'!$A$46:$P$2419,$I$51,FALSE)</f>
        <v>229570</v>
      </c>
      <c r="J77" s="421">
        <f>VLOOKUP($A77&amp;"NCP ONPK",'E11 - 2012 09 Final'!$A$46:$P$2419,$J$51,FALSE)</f>
        <v>238022</v>
      </c>
      <c r="K77" s="421">
        <f>VLOOKUP($A77&amp;"NCP ONPK",'E11 - 2012 09 Final'!$A$46:$P$2419,$K$51,FALSE)</f>
        <v>211763</v>
      </c>
      <c r="L77" s="421">
        <f>VLOOKUP($A77&amp;"NCP ONPK",'E11 - 2012 09 Final'!$A$46:$P$2419,$L$51,FALSE)</f>
        <v>214833</v>
      </c>
      <c r="M77" s="421">
        <f>VLOOKUP($A77&amp;"NCP ONPK",'E11 - 2012 09 Final'!$A$46:$P$2419,$M$51,FALSE)</f>
        <v>151505</v>
      </c>
      <c r="N77" s="421">
        <f>VLOOKUP($A77&amp;"NCP ONPK",'E11 - 2012 09 Final'!$A$46:$P$2419,$N$51,FALSE)</f>
        <v>174495</v>
      </c>
      <c r="O77" s="418">
        <f t="shared" si="14"/>
        <v>2478481</v>
      </c>
      <c r="P77" s="419">
        <f t="shared" si="15"/>
        <v>238022</v>
      </c>
    </row>
    <row r="78" spans="1:16">
      <c r="A78" s="384" t="s">
        <v>7</v>
      </c>
      <c r="B78" s="416" t="s">
        <v>984</v>
      </c>
      <c r="C78" s="421">
        <f>VLOOKUP($A78&amp;"NCP ONPK",'E11 - 2012 09 Final'!$A$46:$P$2419,$C$51,FALSE)</f>
        <v>1025</v>
      </c>
      <c r="D78" s="421">
        <f>VLOOKUP($A78&amp;"NCP ONPK",'E11 - 2012 09 Final'!$A$46:$P$2419,$D$51,FALSE)</f>
        <v>990</v>
      </c>
      <c r="E78" s="421">
        <f>VLOOKUP($A78&amp;"NCP ONPK",'E11 - 2012 09 Final'!$A$46:$P$2419,$E$51,FALSE)</f>
        <v>955</v>
      </c>
      <c r="F78" s="421">
        <f>VLOOKUP($A78&amp;"NCP ONPK",'E11 - 2012 09 Final'!$A$46:$P$2419,$F$51,FALSE)</f>
        <v>973</v>
      </c>
      <c r="G78" s="421">
        <f>VLOOKUP($A78&amp;"NCP ONPK",'E11 - 2012 09 Final'!$A$46:$P$2419,$G$51,FALSE)</f>
        <v>975</v>
      </c>
      <c r="H78" s="421">
        <f>VLOOKUP($A78&amp;"NCP ONPK",'E11 - 2012 09 Final'!$A$46:$P$2419,$H$51,FALSE)</f>
        <v>944</v>
      </c>
      <c r="I78" s="421">
        <f>VLOOKUP($A78&amp;"NCP ONPK",'E11 - 2012 09 Final'!$A$46:$P$2419,$I$51,FALSE)</f>
        <v>986</v>
      </c>
      <c r="J78" s="421">
        <f>VLOOKUP($A78&amp;"NCP ONPK",'E11 - 2012 09 Final'!$A$46:$P$2419,$J$51,FALSE)</f>
        <v>916</v>
      </c>
      <c r="K78" s="421">
        <f>VLOOKUP($A78&amp;"NCP ONPK",'E11 - 2012 09 Final'!$A$46:$P$2419,$K$51,FALSE)</f>
        <v>923</v>
      </c>
      <c r="L78" s="421">
        <f>VLOOKUP($A78&amp;"NCP ONPK",'E11 - 2012 09 Final'!$A$46:$P$2419,$L$51,FALSE)</f>
        <v>879</v>
      </c>
      <c r="M78" s="421">
        <f>VLOOKUP($A78&amp;"NCP ONPK",'E11 - 2012 09 Final'!$A$46:$P$2419,$M$51,FALSE)</f>
        <v>979</v>
      </c>
      <c r="N78" s="421">
        <f>VLOOKUP($A78&amp;"NCP ONPK",'E11 - 2012 09 Final'!$A$46:$P$2419,$N$51,FALSE)</f>
        <v>995</v>
      </c>
      <c r="O78" s="418">
        <f t="shared" si="14"/>
        <v>11540</v>
      </c>
      <c r="P78" s="419">
        <f t="shared" si="15"/>
        <v>1025</v>
      </c>
    </row>
    <row r="79" spans="1:16">
      <c r="A79" s="384" t="s">
        <v>721</v>
      </c>
      <c r="B79" s="416" t="s">
        <v>721</v>
      </c>
      <c r="C79" s="421">
        <f>VLOOKUP($A79&amp;"NCP ONPK",'E11 - 2012 09 Final'!$A$46:$P$2419,$C$51,FALSE)</f>
        <v>13129</v>
      </c>
      <c r="D79" s="421">
        <f>VLOOKUP($A79&amp;"NCP ONPK",'E11 - 2012 09 Final'!$A$46:$P$2419,$D$51,FALSE)</f>
        <v>11883</v>
      </c>
      <c r="E79" s="421">
        <f>VLOOKUP($A79&amp;"NCP ONPK",'E11 - 2012 09 Final'!$A$46:$P$2419,$E$51,FALSE)</f>
        <v>9418</v>
      </c>
      <c r="F79" s="421">
        <f>VLOOKUP($A79&amp;"NCP ONPK",'E11 - 2012 09 Final'!$A$46:$P$2419,$F$51,FALSE)</f>
        <v>11650</v>
      </c>
      <c r="G79" s="421">
        <f>VLOOKUP($A79&amp;"NCP ONPK",'E11 - 2012 09 Final'!$A$46:$P$2419,$G$51,FALSE)</f>
        <v>13132</v>
      </c>
      <c r="H79" s="421">
        <f>VLOOKUP($A79&amp;"NCP ONPK",'E11 - 2012 09 Final'!$A$46:$P$2419,$H$51,FALSE)</f>
        <v>13054</v>
      </c>
      <c r="I79" s="421">
        <f>VLOOKUP($A79&amp;"NCP ONPK",'E11 - 2012 09 Final'!$A$46:$P$2419,$I$51,FALSE)</f>
        <v>13417</v>
      </c>
      <c r="J79" s="421">
        <f>VLOOKUP($A79&amp;"NCP ONPK",'E11 - 2012 09 Final'!$A$46:$P$2419,$J$51,FALSE)</f>
        <v>13650</v>
      </c>
      <c r="K79" s="421">
        <f>VLOOKUP($A79&amp;"NCP ONPK",'E11 - 2012 09 Final'!$A$46:$P$2419,$K$51,FALSE)</f>
        <v>12873</v>
      </c>
      <c r="L79" s="421">
        <f>VLOOKUP($A79&amp;"NCP ONPK",'E11 - 2012 09 Final'!$A$46:$P$2419,$L$51,FALSE)</f>
        <v>12111</v>
      </c>
      <c r="M79" s="421">
        <f>VLOOKUP($A79&amp;"NCP ONPK",'E11 - 2012 09 Final'!$A$46:$P$2419,$M$51,FALSE)</f>
        <v>7902</v>
      </c>
      <c r="N79" s="421">
        <f>VLOOKUP($A79&amp;"NCP ONPK",'E11 - 2012 09 Final'!$A$46:$P$2419,$N$51,FALSE)</f>
        <v>9140</v>
      </c>
      <c r="O79" s="418">
        <f t="shared" si="14"/>
        <v>141359</v>
      </c>
      <c r="P79" s="419">
        <f t="shared" si="15"/>
        <v>13650</v>
      </c>
    </row>
    <row r="88" spans="1:16" ht="21">
      <c r="B88" s="477" t="s">
        <v>986</v>
      </c>
      <c r="C88" s="477"/>
      <c r="D88" s="477"/>
      <c r="E88" s="477"/>
      <c r="F88" s="477"/>
      <c r="G88" s="477"/>
      <c r="H88" s="477"/>
      <c r="I88" s="477"/>
      <c r="J88" s="477"/>
      <c r="K88" s="477"/>
      <c r="L88" s="477"/>
      <c r="M88" s="477"/>
      <c r="N88" s="477"/>
      <c r="O88" s="477"/>
      <c r="P88" s="477"/>
    </row>
    <row r="89" spans="1:16" ht="17.399999999999999">
      <c r="B89" s="478" t="str">
        <f>+MANUAL!$B$6 &amp;" as Calculated by LodeStar Except as Noted"</f>
        <v>2013 as Calculated by LodeStar Except as Noted</v>
      </c>
      <c r="C89" s="478"/>
      <c r="D89" s="478"/>
      <c r="E89" s="478"/>
      <c r="F89" s="478"/>
      <c r="G89" s="478"/>
      <c r="H89" s="478"/>
      <c r="I89" s="478"/>
      <c r="J89" s="478"/>
      <c r="K89" s="478"/>
      <c r="L89" s="478"/>
      <c r="M89" s="478"/>
      <c r="N89" s="478"/>
      <c r="O89" s="478"/>
      <c r="P89" s="478"/>
    </row>
    <row r="90" spans="1:16" ht="13.8" thickBot="1">
      <c r="B90" s="385"/>
      <c r="C90" s="385"/>
      <c r="D90" s="385"/>
      <c r="E90" s="385"/>
      <c r="F90" s="385"/>
      <c r="G90" s="385"/>
      <c r="H90" s="385"/>
      <c r="I90" s="385"/>
      <c r="J90" s="385"/>
      <c r="K90" s="385"/>
      <c r="L90" s="385"/>
      <c r="M90" s="385"/>
      <c r="N90" s="385"/>
      <c r="O90" s="385"/>
      <c r="P90" s="385"/>
    </row>
    <row r="91" spans="1:16">
      <c r="C91" s="386"/>
      <c r="D91" s="387"/>
      <c r="E91" s="388"/>
      <c r="F91" s="389"/>
      <c r="G91" s="390"/>
      <c r="H91" s="391"/>
      <c r="I91" s="392"/>
      <c r="J91" s="393"/>
      <c r="K91" s="394"/>
      <c r="L91" s="395"/>
      <c r="M91" s="396"/>
      <c r="N91" s="397"/>
      <c r="O91" s="398"/>
      <c r="P91" s="399" t="s">
        <v>573</v>
      </c>
    </row>
    <row r="92" spans="1:16" ht="13.8" thickBot="1">
      <c r="C92" s="400" t="s">
        <v>70</v>
      </c>
      <c r="D92" s="401" t="s">
        <v>71</v>
      </c>
      <c r="E92" s="402" t="s">
        <v>72</v>
      </c>
      <c r="F92" s="403" t="s">
        <v>73</v>
      </c>
      <c r="G92" s="404" t="s">
        <v>74</v>
      </c>
      <c r="H92" s="405" t="s">
        <v>75</v>
      </c>
      <c r="I92" s="406" t="s">
        <v>76</v>
      </c>
      <c r="J92" s="407" t="s">
        <v>77</v>
      </c>
      <c r="K92" s="408" t="s">
        <v>78</v>
      </c>
      <c r="L92" s="409" t="s">
        <v>79</v>
      </c>
      <c r="M92" s="410" t="s">
        <v>80</v>
      </c>
      <c r="N92" s="411" t="s">
        <v>81</v>
      </c>
      <c r="O92" s="412" t="s">
        <v>60</v>
      </c>
      <c r="P92" s="413" t="s">
        <v>82</v>
      </c>
    </row>
    <row r="93" spans="1:16" hidden="1">
      <c r="C93" s="384">
        <v>4</v>
      </c>
      <c r="D93" s="384">
        <f>C93+1</f>
        <v>5</v>
      </c>
      <c r="E93" s="384">
        <f t="shared" ref="E93:N93" si="16">D93+1</f>
        <v>6</v>
      </c>
      <c r="F93" s="384">
        <f t="shared" si="16"/>
        <v>7</v>
      </c>
      <c r="G93" s="384">
        <f t="shared" si="16"/>
        <v>8</v>
      </c>
      <c r="H93" s="384">
        <f t="shared" si="16"/>
        <v>9</v>
      </c>
      <c r="I93" s="384">
        <f t="shared" si="16"/>
        <v>10</v>
      </c>
      <c r="J93" s="384">
        <f t="shared" si="16"/>
        <v>11</v>
      </c>
      <c r="K93" s="384">
        <f t="shared" si="16"/>
        <v>12</v>
      </c>
      <c r="L93" s="384">
        <f t="shared" si="16"/>
        <v>13</v>
      </c>
      <c r="M93" s="384">
        <f t="shared" si="16"/>
        <v>14</v>
      </c>
      <c r="N93" s="384">
        <f t="shared" si="16"/>
        <v>15</v>
      </c>
    </row>
    <row r="95" spans="1:16">
      <c r="B95" s="414" t="s">
        <v>83</v>
      </c>
    </row>
    <row r="96" spans="1:16">
      <c r="A96" s="384" t="s">
        <v>122</v>
      </c>
      <c r="B96" s="416" t="s">
        <v>84</v>
      </c>
      <c r="C96" s="421">
        <f>VLOOKUP($A96&amp;"NCP ONPK",'E11 - 2013 09 Final'!$A$46:$P$1775,$C$93,FALSE)</f>
        <v>426057</v>
      </c>
      <c r="D96" s="421">
        <f>VLOOKUP($A96&amp;"NCP ONPK",'E11 - 2013 09 Final'!$A$46:$P$1775,$D$93,FALSE)</f>
        <v>453423</v>
      </c>
      <c r="E96" s="421">
        <f>VLOOKUP($A96&amp;"NCP ONPK",'E11 - 2013 09 Final'!$A$46:$P$1775,$E$93,FALSE)</f>
        <v>394583</v>
      </c>
      <c r="F96" s="421">
        <f>VLOOKUP($A96&amp;"NCP ONPK",'E11 - 2013 09 Final'!$A$46:$P$1775,$F$93,FALSE)</f>
        <v>435855</v>
      </c>
      <c r="G96" s="421">
        <f>VLOOKUP($A96&amp;"NCP ONPK",'E11 - 2013 09 Final'!$A$46:$P$1775,$G$93,FALSE)</f>
        <v>442473</v>
      </c>
      <c r="H96" s="421">
        <f>VLOOKUP($A96&amp;"NCP ONPK",'E11 - 2013 09 Final'!$A$46:$P$1775,$H$93,FALSE)</f>
        <v>446884</v>
      </c>
      <c r="I96" s="421">
        <f>VLOOKUP($A96&amp;"NCP ONPK",'E11 - 2013 09 Final'!$A$46:$P$1775,$I$93,FALSE)</f>
        <v>448733</v>
      </c>
      <c r="J96" s="421">
        <f>VLOOKUP($A96&amp;"NCP ONPK",'E11 - 2013 09 Final'!$A$46:$P$1775,$J$93,FALSE)</f>
        <v>447260</v>
      </c>
      <c r="K96" s="421">
        <f>VLOOKUP($A96&amp;"NCP ONPK",'E11 - 2013 09 Final'!$A$46:$P$1775,$K$93,FALSE)</f>
        <v>481269</v>
      </c>
      <c r="L96" s="421">
        <f>VLOOKUP($A96&amp;"NCP ONPK",'E11 - 2013 09 Final'!$A$46:$P$1775,$L$93,FALSE)</f>
        <v>426826</v>
      </c>
      <c r="M96" s="421">
        <f>VLOOKUP($A96&amp;"NCP ONPK",'E11 - 2013 09 Final'!$A$46:$P$1775,$M$93,FALSE)</f>
        <v>428929</v>
      </c>
      <c r="N96" s="421">
        <f>VLOOKUP($A96&amp;"NCP ONPK",'E11 - 2013 09 Final'!$A$46:$P$1775,$N$93,FALSE)</f>
        <v>425706</v>
      </c>
      <c r="O96" s="418">
        <f t="shared" ref="O96:O112" si="17">SUM(C96:N96)</f>
        <v>5257998</v>
      </c>
      <c r="P96" s="419">
        <f t="shared" ref="P96:P121" si="18">MAX(C96:N96)</f>
        <v>481269</v>
      </c>
    </row>
    <row r="97" spans="1:16">
      <c r="A97" s="384" t="s">
        <v>177</v>
      </c>
      <c r="B97" s="416" t="s">
        <v>85</v>
      </c>
      <c r="C97" s="421">
        <f>VLOOKUP($A97&amp;"NCP ONPK",'E11 - 2013 09 Final'!$A$46:$P$1775,$C$93,FALSE)</f>
        <v>28882</v>
      </c>
      <c r="D97" s="421">
        <f>VLOOKUP($A97&amp;"NCP ONPK",'E11 - 2013 09 Final'!$A$46:$P$1775,$D$93,FALSE)</f>
        <v>30509</v>
      </c>
      <c r="E97" s="421">
        <f>VLOOKUP($A97&amp;"NCP ONPK",'E11 - 2013 09 Final'!$A$46:$P$1775,$E$93,FALSE)</f>
        <v>27239</v>
      </c>
      <c r="F97" s="421">
        <f>VLOOKUP($A97&amp;"NCP ONPK",'E11 - 2013 09 Final'!$A$46:$P$1775,$F$93,FALSE)</f>
        <v>29653</v>
      </c>
      <c r="G97" s="421">
        <f>VLOOKUP($A97&amp;"NCP ONPK",'E11 - 2013 09 Final'!$A$46:$P$1775,$G$93,FALSE)</f>
        <v>29675</v>
      </c>
      <c r="H97" s="421">
        <f>VLOOKUP($A97&amp;"NCP ONPK",'E11 - 2013 09 Final'!$A$46:$P$1775,$H$93,FALSE)</f>
        <v>30672</v>
      </c>
      <c r="I97" s="421">
        <f>VLOOKUP($A97&amp;"NCP ONPK",'E11 - 2013 09 Final'!$A$46:$P$1775,$I$93,FALSE)</f>
        <v>29925</v>
      </c>
      <c r="J97" s="421">
        <f>VLOOKUP($A97&amp;"NCP ONPK",'E11 - 2013 09 Final'!$A$46:$P$1775,$J$93,FALSE)</f>
        <v>31039</v>
      </c>
      <c r="K97" s="421">
        <f>VLOOKUP($A97&amp;"NCP ONPK",'E11 - 2013 09 Final'!$A$46:$P$1775,$K$93,FALSE)</f>
        <v>32436</v>
      </c>
      <c r="L97" s="421">
        <f>VLOOKUP($A97&amp;"NCP ONPK",'E11 - 2013 09 Final'!$A$46:$P$1775,$L$93,FALSE)</f>
        <v>29129</v>
      </c>
      <c r="M97" s="421">
        <f>VLOOKUP($A97&amp;"NCP ONPK",'E11 - 2013 09 Final'!$A$46:$P$1775,$M$93,FALSE)</f>
        <v>29359</v>
      </c>
      <c r="N97" s="421">
        <f>VLOOKUP($A97&amp;"NCP ONPK",'E11 - 2013 09 Final'!$A$46:$P$1775,$N$93,FALSE)</f>
        <v>29575</v>
      </c>
      <c r="O97" s="418">
        <f t="shared" si="17"/>
        <v>358093</v>
      </c>
      <c r="P97" s="419">
        <f t="shared" si="18"/>
        <v>32436</v>
      </c>
    </row>
    <row r="98" spans="1:16">
      <c r="A98" s="384" t="s">
        <v>185</v>
      </c>
      <c r="B98" s="416" t="s">
        <v>50</v>
      </c>
      <c r="C98" s="421">
        <f>VLOOKUP($A98&amp;"NCP ONPK",'E11 - 2013 09 Final'!$A$46:$P$1775,$C$93,FALSE)</f>
        <v>189878</v>
      </c>
      <c r="D98" s="421">
        <f>VLOOKUP($A98&amp;"NCP ONPK",'E11 - 2013 09 Final'!$A$46:$P$1775,$D$93,FALSE)</f>
        <v>194806</v>
      </c>
      <c r="E98" s="421">
        <f>VLOOKUP($A98&amp;"NCP ONPK",'E11 - 2013 09 Final'!$A$46:$P$1775,$E$93,FALSE)</f>
        <v>189614</v>
      </c>
      <c r="F98" s="421">
        <f>VLOOKUP($A98&amp;"NCP ONPK",'E11 - 2013 09 Final'!$A$46:$P$1775,$F$93,FALSE)</f>
        <v>189687</v>
      </c>
      <c r="G98" s="421">
        <f>VLOOKUP($A98&amp;"NCP ONPK",'E11 - 2013 09 Final'!$A$46:$P$1775,$G$93,FALSE)</f>
        <v>195021</v>
      </c>
      <c r="H98" s="421">
        <f>VLOOKUP($A98&amp;"NCP ONPK",'E11 - 2013 09 Final'!$A$46:$P$1775,$H$93,FALSE)</f>
        <v>202409</v>
      </c>
      <c r="I98" s="421">
        <f>VLOOKUP($A98&amp;"NCP ONPK",'E11 - 2013 09 Final'!$A$46:$P$1775,$I$93,FALSE)</f>
        <v>202569</v>
      </c>
      <c r="J98" s="421">
        <f>VLOOKUP($A98&amp;"NCP ONPK",'E11 - 2013 09 Final'!$A$46:$P$1775,$J$93,FALSE)</f>
        <v>207295</v>
      </c>
      <c r="K98" s="421">
        <f>VLOOKUP($A98&amp;"NCP ONPK",'E11 - 2013 09 Final'!$A$46:$P$1775,$K$93,FALSE)</f>
        <v>203769</v>
      </c>
      <c r="L98" s="421">
        <f>VLOOKUP($A98&amp;"NCP ONPK",'E11 - 2013 09 Final'!$A$46:$P$1775,$L$93,FALSE)</f>
        <v>195558</v>
      </c>
      <c r="M98" s="421">
        <f>VLOOKUP($A98&amp;"NCP ONPK",'E11 - 2013 09 Final'!$A$46:$P$1775,$M$93,FALSE)</f>
        <v>194565</v>
      </c>
      <c r="N98" s="421">
        <f>VLOOKUP($A98&amp;"NCP ONPK",'E11 - 2013 09 Final'!$A$46:$P$1775,$N$93,FALSE)</f>
        <v>189967</v>
      </c>
      <c r="O98" s="418">
        <f t="shared" si="17"/>
        <v>2355138</v>
      </c>
      <c r="P98" s="419">
        <f t="shared" si="18"/>
        <v>207295</v>
      </c>
    </row>
    <row r="99" spans="1:16">
      <c r="A99" s="384" t="s">
        <v>629</v>
      </c>
      <c r="B99" s="416" t="s">
        <v>49</v>
      </c>
      <c r="C99" s="421">
        <f>VLOOKUP($A99&amp;"NCP ONPK",'E11 - 2013 09 Final'!$A$46:$P$1775,$C$93,FALSE)</f>
        <v>1583300</v>
      </c>
      <c r="D99" s="421">
        <f>VLOOKUP($A99&amp;"NCP ONPK",'E11 - 2013 09 Final'!$A$46:$P$1775,$D$93,FALSE)</f>
        <v>1692110</v>
      </c>
      <c r="E99" s="421">
        <f>VLOOKUP($A99&amp;"NCP ONPK",'E11 - 2013 09 Final'!$A$46:$P$1775,$E$93,FALSE)</f>
        <v>1551288</v>
      </c>
      <c r="F99" s="421">
        <f>VLOOKUP($A99&amp;"NCP ONPK",'E11 - 2013 09 Final'!$A$46:$P$1775,$F$93,FALSE)</f>
        <v>1681507</v>
      </c>
      <c r="G99" s="421">
        <f>VLOOKUP($A99&amp;"NCP ONPK",'E11 - 2013 09 Final'!$A$46:$P$1775,$G$93,FALSE)</f>
        <v>1837444</v>
      </c>
      <c r="H99" s="421">
        <f>VLOOKUP($A99&amp;"NCP ONPK",'E11 - 2013 09 Final'!$A$46:$P$1775,$H$93,FALSE)</f>
        <v>1858609</v>
      </c>
      <c r="I99" s="421">
        <f>VLOOKUP($A99&amp;"NCP ONPK",'E11 - 2013 09 Final'!$A$46:$P$1775,$I$93,FALSE)</f>
        <v>1912487</v>
      </c>
      <c r="J99" s="421">
        <f>VLOOKUP($A99&amp;"NCP ONPK",'E11 - 2013 09 Final'!$A$46:$P$1775,$J$93,FALSE)</f>
        <v>1898890</v>
      </c>
      <c r="K99" s="421">
        <f>VLOOKUP($A99&amp;"NCP ONPK",'E11 - 2013 09 Final'!$A$46:$P$1775,$K$93,FALSE)</f>
        <v>2087064</v>
      </c>
      <c r="L99" s="421">
        <f>VLOOKUP($A99&amp;"NCP ONPK",'E11 - 2013 09 Final'!$A$46:$P$1775,$L$93,FALSE)</f>
        <v>1851217</v>
      </c>
      <c r="M99" s="421">
        <f>VLOOKUP($A99&amp;"NCP ONPK",'E11 - 2013 09 Final'!$A$46:$P$1775,$M$93,FALSE)</f>
        <v>1743531</v>
      </c>
      <c r="N99" s="421">
        <f>VLOOKUP($A99&amp;"NCP ONPK",'E11 - 2013 09 Final'!$A$46:$P$1775,$N$93,FALSE)</f>
        <v>1645851</v>
      </c>
      <c r="O99" s="418">
        <f t="shared" si="17"/>
        <v>21343298</v>
      </c>
      <c r="P99" s="419">
        <f t="shared" si="18"/>
        <v>2087064</v>
      </c>
    </row>
    <row r="100" spans="1:16">
      <c r="A100" s="384" t="s">
        <v>637</v>
      </c>
      <c r="B100" s="415" t="s">
        <v>325</v>
      </c>
      <c r="C100" s="421">
        <f>VLOOKUP($A100&amp;"NCP ONPK",'E11 - 2013 09 Final'!$A$46:$P$1775,$C$93,FALSE)</f>
        <v>3052</v>
      </c>
      <c r="D100" s="421">
        <f>VLOOKUP($A100&amp;"NCP ONPK",'E11 - 2013 09 Final'!$A$46:$P$1775,$D$93,FALSE)</f>
        <v>3116</v>
      </c>
      <c r="E100" s="421">
        <f>VLOOKUP($A100&amp;"NCP ONPK",'E11 - 2013 09 Final'!$A$46:$P$1775,$E$93,FALSE)</f>
        <v>2709</v>
      </c>
      <c r="F100" s="421">
        <f>VLOOKUP($A100&amp;"NCP ONPK",'E11 - 2013 09 Final'!$A$46:$P$1775,$F$93,FALSE)</f>
        <v>2937</v>
      </c>
      <c r="G100" s="421">
        <f>VLOOKUP($A100&amp;"NCP ONPK",'E11 - 2013 09 Final'!$A$46:$P$1775,$G$93,FALSE)</f>
        <v>2867</v>
      </c>
      <c r="H100" s="421">
        <f>VLOOKUP($A100&amp;"NCP ONPK",'E11 - 2013 09 Final'!$A$46:$P$1775,$H$93,FALSE)</f>
        <v>6186</v>
      </c>
      <c r="I100" s="421">
        <f>VLOOKUP($A100&amp;"NCP ONPK",'E11 - 2013 09 Final'!$A$46:$P$1775,$I$93,FALSE)</f>
        <v>6802</v>
      </c>
      <c r="J100" s="421">
        <f>VLOOKUP($A100&amp;"NCP ONPK",'E11 - 2013 09 Final'!$A$46:$P$1775,$J$93,FALSE)</f>
        <v>6848</v>
      </c>
      <c r="K100" s="421">
        <f>VLOOKUP($A100&amp;"NCP ONPK",'E11 - 2013 09 Final'!$A$46:$P$1775,$K$93,FALSE)</f>
        <v>6996</v>
      </c>
      <c r="L100" s="421">
        <f>VLOOKUP($A100&amp;"NCP ONPK",'E11 - 2013 09 Final'!$A$46:$P$1775,$L$93,FALSE)</f>
        <v>1262</v>
      </c>
      <c r="M100" s="421">
        <f>VLOOKUP($A100&amp;"NCP ONPK",'E11 - 2013 09 Final'!$A$46:$P$1775,$M$93,FALSE)</f>
        <v>1232</v>
      </c>
      <c r="N100" s="421">
        <f>VLOOKUP($A100&amp;"NCP ONPK",'E11 - 2013 09 Final'!$A$46:$P$1775,$N$93,FALSE)</f>
        <v>1234</v>
      </c>
      <c r="O100" s="418">
        <f t="shared" si="17"/>
        <v>45241</v>
      </c>
      <c r="P100" s="419">
        <f t="shared" si="18"/>
        <v>6996</v>
      </c>
    </row>
    <row r="101" spans="1:16">
      <c r="A101" s="384" t="s">
        <v>991</v>
      </c>
      <c r="B101" s="416" t="s">
        <v>67</v>
      </c>
      <c r="C101" s="421">
        <f>VLOOKUP($A101&amp;"NCP ONPK",'E11 - 2013 09 Final'!$A$46:$P$1775,$C$93,FALSE)</f>
        <v>4769510</v>
      </c>
      <c r="D101" s="421">
        <f>VLOOKUP($A101&amp;"NCP ONPK",'E11 - 2013 09 Final'!$A$46:$P$1775,$D$93,FALSE)</f>
        <v>5182799</v>
      </c>
      <c r="E101" s="421">
        <f>VLOOKUP($A101&amp;"NCP ONPK",'E11 - 2013 09 Final'!$A$46:$P$1775,$E$93,FALSE)</f>
        <v>4493076</v>
      </c>
      <c r="F101" s="421">
        <f>VLOOKUP($A101&amp;"NCP ONPK",'E11 - 2013 09 Final'!$A$46:$P$1775,$F$93,FALSE)</f>
        <v>4978790</v>
      </c>
      <c r="G101" s="421">
        <f>VLOOKUP($A101&amp;"NCP ONPK",'E11 - 2013 09 Final'!$A$46:$P$1775,$G$93,FALSE)</f>
        <v>5262781</v>
      </c>
      <c r="H101" s="421">
        <f>VLOOKUP($A101&amp;"NCP ONPK",'E11 - 2013 09 Final'!$A$46:$P$1775,$H$93,FALSE)</f>
        <v>5403223</v>
      </c>
      <c r="I101" s="421">
        <f>VLOOKUP($A101&amp;"NCP ONPK",'E11 - 2013 09 Final'!$A$46:$P$1775,$I$93,FALSE)</f>
        <v>5317378</v>
      </c>
      <c r="J101" s="421">
        <f>VLOOKUP($A101&amp;"NCP ONPK",'E11 - 2013 09 Final'!$A$46:$P$1775,$J$93,FALSE)</f>
        <v>5527849</v>
      </c>
      <c r="K101" s="421">
        <f>VLOOKUP($A101&amp;"NCP ONPK",'E11 - 2013 09 Final'!$A$46:$P$1775,$K$93,FALSE)</f>
        <v>5988471</v>
      </c>
      <c r="L101" s="421">
        <f>VLOOKUP($A101&amp;"NCP ONPK",'E11 - 2013 09 Final'!$A$46:$P$1775,$L$93,FALSE)</f>
        <v>5349545</v>
      </c>
      <c r="M101" s="421">
        <f>VLOOKUP($A101&amp;"NCP ONPK",'E11 - 2013 09 Final'!$A$46:$P$1775,$M$93,FALSE)</f>
        <v>5251355</v>
      </c>
      <c r="N101" s="421">
        <f>VLOOKUP($A101&amp;"NCP ONPK",'E11 - 2013 09 Final'!$A$46:$P$1775,$N$93,FALSE)</f>
        <v>5043766</v>
      </c>
      <c r="O101" s="418">
        <f t="shared" si="17"/>
        <v>62568543</v>
      </c>
      <c r="P101" s="419">
        <f t="shared" si="18"/>
        <v>5988471</v>
      </c>
    </row>
    <row r="102" spans="1:16">
      <c r="A102" s="384" t="s">
        <v>994</v>
      </c>
      <c r="B102" s="416" t="s">
        <v>68</v>
      </c>
      <c r="C102" s="421">
        <f>VLOOKUP($A102&amp;"NCP ONPK",'E11 - 2013 09 Final'!$A$46:$P$1775,$C$93,FALSE)</f>
        <v>1840673</v>
      </c>
      <c r="D102" s="421">
        <f>VLOOKUP($A102&amp;"NCP ONPK",'E11 - 2013 09 Final'!$A$46:$P$1775,$D$93,FALSE)</f>
        <v>2001866</v>
      </c>
      <c r="E102" s="421">
        <f>VLOOKUP($A102&amp;"NCP ONPK",'E11 - 2013 09 Final'!$A$46:$P$1775,$E$93,FALSE)</f>
        <v>1795822</v>
      </c>
      <c r="F102" s="421">
        <f>VLOOKUP($A102&amp;"NCP ONPK",'E11 - 2013 09 Final'!$A$46:$P$1775,$F$93,FALSE)</f>
        <v>1903101</v>
      </c>
      <c r="G102" s="421">
        <f>VLOOKUP($A102&amp;"NCP ONPK",'E11 - 2013 09 Final'!$A$46:$P$1775,$G$93,FALSE)</f>
        <v>2046765</v>
      </c>
      <c r="H102" s="421">
        <f>VLOOKUP($A102&amp;"NCP ONPK",'E11 - 2013 09 Final'!$A$46:$P$1775,$H$93,FALSE)</f>
        <v>2085874</v>
      </c>
      <c r="I102" s="421">
        <f>VLOOKUP($A102&amp;"NCP ONPK",'E11 - 2013 09 Final'!$A$46:$P$1775,$I$93,FALSE)</f>
        <v>2003043</v>
      </c>
      <c r="J102" s="421">
        <f>VLOOKUP($A102&amp;"NCP ONPK",'E11 - 2013 09 Final'!$A$46:$P$1775,$J$93,FALSE)</f>
        <v>2080677</v>
      </c>
      <c r="K102" s="421">
        <f>VLOOKUP($A102&amp;"NCP ONPK",'E11 - 2013 09 Final'!$A$46:$P$1775,$K$93,FALSE)</f>
        <v>2285255</v>
      </c>
      <c r="L102" s="421">
        <f>VLOOKUP($A102&amp;"NCP ONPK",'E11 - 2013 09 Final'!$A$46:$P$1775,$L$93,FALSE)</f>
        <v>2003571</v>
      </c>
      <c r="M102" s="421">
        <f>VLOOKUP($A102&amp;"NCP ONPK",'E11 - 2013 09 Final'!$A$46:$P$1775,$M$93,FALSE)</f>
        <v>1988751</v>
      </c>
      <c r="N102" s="421">
        <f>VLOOKUP($A102&amp;"NCP ONPK",'E11 - 2013 09 Final'!$A$46:$P$1775,$N$93,FALSE)</f>
        <v>1980803</v>
      </c>
      <c r="O102" s="418">
        <f t="shared" si="17"/>
        <v>24016201</v>
      </c>
      <c r="P102" s="419">
        <f t="shared" si="18"/>
        <v>2285255</v>
      </c>
    </row>
    <row r="103" spans="1:16">
      <c r="A103" s="384" t="s">
        <v>710</v>
      </c>
      <c r="B103" s="416" t="s">
        <v>69</v>
      </c>
      <c r="C103" s="421">
        <f>VLOOKUP($A103&amp;"NCP ONPK",'E11 - 2013 09 Final'!$A$46:$P$1775,$C$93,FALSE)</f>
        <v>354768</v>
      </c>
      <c r="D103" s="421">
        <f>VLOOKUP($A103&amp;"NCP ONPK",'E11 - 2013 09 Final'!$A$46:$P$1775,$D$93,FALSE)</f>
        <v>375553</v>
      </c>
      <c r="E103" s="421">
        <f>VLOOKUP($A103&amp;"NCP ONPK",'E11 - 2013 09 Final'!$A$46:$P$1775,$E$93,FALSE)</f>
        <v>323104</v>
      </c>
      <c r="F103" s="421">
        <f>VLOOKUP($A103&amp;"NCP ONPK",'E11 - 2013 09 Final'!$A$46:$P$1775,$F$93,FALSE)</f>
        <v>350715</v>
      </c>
      <c r="G103" s="421">
        <f>VLOOKUP($A103&amp;"NCP ONPK",'E11 - 2013 09 Final'!$A$46:$P$1775,$G$93,FALSE)</f>
        <v>361246</v>
      </c>
      <c r="H103" s="421">
        <f>VLOOKUP($A103&amp;"NCP ONPK",'E11 - 2013 09 Final'!$A$46:$P$1775,$H$93,FALSE)</f>
        <v>384711</v>
      </c>
      <c r="I103" s="421">
        <f>VLOOKUP($A103&amp;"NCP ONPK",'E11 - 2013 09 Final'!$A$46:$P$1775,$I$93,FALSE)</f>
        <v>389252</v>
      </c>
      <c r="J103" s="421">
        <f>VLOOKUP($A103&amp;"NCP ONPK",'E11 - 2013 09 Final'!$A$46:$P$1775,$J$93,FALSE)</f>
        <v>395665</v>
      </c>
      <c r="K103" s="421">
        <f>VLOOKUP($A103&amp;"NCP ONPK",'E11 - 2013 09 Final'!$A$46:$P$1775,$K$93,FALSE)</f>
        <v>410407</v>
      </c>
      <c r="L103" s="421">
        <f>VLOOKUP($A103&amp;"NCP ONPK",'E11 - 2013 09 Final'!$A$46:$P$1775,$L$93,FALSE)</f>
        <v>367005</v>
      </c>
      <c r="M103" s="421">
        <f>VLOOKUP($A103&amp;"NCP ONPK",'E11 - 2013 09 Final'!$A$46:$P$1775,$M$93,FALSE)</f>
        <v>362172</v>
      </c>
      <c r="N103" s="421">
        <f>VLOOKUP($A103&amp;"NCP ONPK",'E11 - 2013 09 Final'!$A$46:$P$1775,$N$93,FALSE)</f>
        <v>352522</v>
      </c>
      <c r="O103" s="418">
        <f t="shared" si="17"/>
        <v>4427120</v>
      </c>
      <c r="P103" s="419">
        <f t="shared" si="18"/>
        <v>410407</v>
      </c>
    </row>
    <row r="104" spans="1:16">
      <c r="A104" s="384" t="s">
        <v>714</v>
      </c>
      <c r="B104" s="416" t="s">
        <v>52</v>
      </c>
      <c r="C104" s="421">
        <f>VLOOKUP($A104&amp;"NCP ONPK",'E11 - 2013 09 Final'!$A$46:$P$1775,$C$93,FALSE)</f>
        <v>33409</v>
      </c>
      <c r="D104" s="421">
        <f>VLOOKUP($A104&amp;"NCP ONPK",'E11 - 2013 09 Final'!$A$46:$P$1775,$D$93,FALSE)</f>
        <v>30703</v>
      </c>
      <c r="E104" s="421">
        <f>VLOOKUP($A104&amp;"NCP ONPK",'E11 - 2013 09 Final'!$A$46:$P$1775,$E$93,FALSE)</f>
        <v>32828</v>
      </c>
      <c r="F104" s="421">
        <f>VLOOKUP($A104&amp;"NCP ONPK",'E11 - 2013 09 Final'!$A$46:$P$1775,$F$93,FALSE)</f>
        <v>36999</v>
      </c>
      <c r="G104" s="421">
        <f>VLOOKUP($A104&amp;"NCP ONPK",'E11 - 2013 09 Final'!$A$46:$P$1775,$G$93,FALSE)</f>
        <v>26134</v>
      </c>
      <c r="H104" s="421">
        <f>VLOOKUP($A104&amp;"NCP ONPK",'E11 - 2013 09 Final'!$A$46:$P$1775,$H$93,FALSE)</f>
        <v>24607</v>
      </c>
      <c r="I104" s="421">
        <f>VLOOKUP($A104&amp;"NCP ONPK",'E11 - 2013 09 Final'!$A$46:$P$1775,$I$93,FALSE)</f>
        <v>32799</v>
      </c>
      <c r="J104" s="421">
        <f>VLOOKUP($A104&amp;"NCP ONPK",'E11 - 2013 09 Final'!$A$46:$P$1775,$J$93,FALSE)</f>
        <v>32189</v>
      </c>
      <c r="K104" s="421">
        <f>VLOOKUP($A104&amp;"NCP ONPK",'E11 - 2013 09 Final'!$A$46:$P$1775,$K$93,FALSE)</f>
        <v>19488</v>
      </c>
      <c r="L104" s="421">
        <f>VLOOKUP($A104&amp;"NCP ONPK",'E11 - 2013 09 Final'!$A$46:$P$1775,$L$93,FALSE)</f>
        <v>23042</v>
      </c>
      <c r="M104" s="421">
        <f>VLOOKUP($A104&amp;"NCP ONPK",'E11 - 2013 09 Final'!$A$46:$P$1775,$M$93,FALSE)</f>
        <v>19258</v>
      </c>
      <c r="N104" s="421">
        <f>VLOOKUP($A104&amp;"NCP ONPK",'E11 - 2013 09 Final'!$A$46:$P$1775,$N$93,FALSE)</f>
        <v>27413</v>
      </c>
      <c r="O104" s="418">
        <f t="shared" si="17"/>
        <v>338869</v>
      </c>
      <c r="P104" s="419">
        <f t="shared" si="18"/>
        <v>36999</v>
      </c>
    </row>
    <row r="105" spans="1:16">
      <c r="A105" s="384" t="s">
        <v>15</v>
      </c>
      <c r="B105" s="415" t="s">
        <v>15</v>
      </c>
      <c r="C105" s="421">
        <f>VLOOKUP($A105&amp;"NCP ONPK",'E11 - 2013 09 Final'!$A$46:$P$1775,$C$93,FALSE)</f>
        <v>15801</v>
      </c>
      <c r="D105" s="421">
        <f>VLOOKUP($A105&amp;"NCP ONPK",'E11 - 2013 09 Final'!$A$46:$P$1775,$D$93,FALSE)</f>
        <v>17032</v>
      </c>
      <c r="E105" s="421">
        <f>VLOOKUP($A105&amp;"NCP ONPK",'E11 - 2013 09 Final'!$A$46:$P$1775,$E$93,FALSE)</f>
        <v>16884</v>
      </c>
      <c r="F105" s="421">
        <f>VLOOKUP($A105&amp;"NCP ONPK",'E11 - 2013 09 Final'!$A$46:$P$1775,$F$93,FALSE)</f>
        <v>17995</v>
      </c>
      <c r="G105" s="421">
        <f>VLOOKUP($A105&amp;"NCP ONPK",'E11 - 2013 09 Final'!$A$46:$P$1775,$G$93,FALSE)</f>
        <v>17682</v>
      </c>
      <c r="H105" s="421">
        <f>VLOOKUP($A105&amp;"NCP ONPK",'E11 - 2013 09 Final'!$A$46:$P$1775,$H$93,FALSE)</f>
        <v>18977</v>
      </c>
      <c r="I105" s="421">
        <f>VLOOKUP($A105&amp;"NCP ONPK",'E11 - 2013 09 Final'!$A$46:$P$1775,$I$93,FALSE)</f>
        <v>19808</v>
      </c>
      <c r="J105" s="421">
        <f>VLOOKUP($A105&amp;"NCP ONPK",'E11 - 2013 09 Final'!$A$46:$P$1775,$J$93,FALSE)</f>
        <v>19923</v>
      </c>
      <c r="K105" s="421">
        <f>VLOOKUP($A105&amp;"NCP ONPK",'E11 - 2013 09 Final'!$A$46:$P$1775,$K$93,FALSE)</f>
        <v>20022</v>
      </c>
      <c r="L105" s="421">
        <f>VLOOKUP($A105&amp;"NCP ONPK",'E11 - 2013 09 Final'!$A$46:$P$1775,$L$93,FALSE)</f>
        <v>18902</v>
      </c>
      <c r="M105" s="421">
        <f>VLOOKUP($A105&amp;"NCP ONPK",'E11 - 2013 09 Final'!$A$46:$P$1775,$M$93,FALSE)</f>
        <v>17109</v>
      </c>
      <c r="N105" s="421">
        <f>VLOOKUP($A105&amp;"NCP ONPK",'E11 - 2013 09 Final'!$A$46:$P$1775,$N$93,FALSE)</f>
        <v>16699</v>
      </c>
      <c r="O105" s="418">
        <f t="shared" si="17"/>
        <v>216834</v>
      </c>
      <c r="P105" s="419">
        <f t="shared" si="18"/>
        <v>20022</v>
      </c>
    </row>
    <row r="106" spans="1:16">
      <c r="A106" s="384" t="s">
        <v>19</v>
      </c>
      <c r="B106" s="416" t="s">
        <v>56</v>
      </c>
      <c r="C106" s="421">
        <f>VLOOKUP($A106&amp;"NCP ONPK",'E11 - 2013 09 Final'!$A$46:$P$1775,$C$93,FALSE)</f>
        <v>20401</v>
      </c>
      <c r="D106" s="421">
        <f>VLOOKUP($A106&amp;"NCP ONPK",'E11 - 2013 09 Final'!$A$46:$P$1775,$D$93,FALSE)</f>
        <v>23508</v>
      </c>
      <c r="E106" s="421">
        <f>VLOOKUP($A106&amp;"NCP ONPK",'E11 - 2013 09 Final'!$A$46:$P$1775,$E$93,FALSE)</f>
        <v>22720</v>
      </c>
      <c r="F106" s="421">
        <f>VLOOKUP($A106&amp;"NCP ONPK",'E11 - 2013 09 Final'!$A$46:$P$1775,$F$93,FALSE)</f>
        <v>24943</v>
      </c>
      <c r="G106" s="421">
        <f>VLOOKUP($A106&amp;"NCP ONPK",'E11 - 2013 09 Final'!$A$46:$P$1775,$G$93,FALSE)</f>
        <v>25372</v>
      </c>
      <c r="H106" s="421">
        <f>VLOOKUP($A106&amp;"NCP ONPK",'E11 - 2013 09 Final'!$A$46:$P$1775,$H$93,FALSE)</f>
        <v>24011</v>
      </c>
      <c r="I106" s="421">
        <f>VLOOKUP($A106&amp;"NCP ONPK",'E11 - 2013 09 Final'!$A$46:$P$1775,$I$93,FALSE)</f>
        <v>22949</v>
      </c>
      <c r="J106" s="421">
        <f>VLOOKUP($A106&amp;"NCP ONPK",'E11 - 2013 09 Final'!$A$46:$P$1775,$J$93,FALSE)</f>
        <v>24928</v>
      </c>
      <c r="K106" s="421">
        <f>VLOOKUP($A106&amp;"NCP ONPK",'E11 - 2013 09 Final'!$A$46:$P$1775,$K$93,FALSE)</f>
        <v>23906</v>
      </c>
      <c r="L106" s="421">
        <f>VLOOKUP($A106&amp;"NCP ONPK",'E11 - 2013 09 Final'!$A$46:$P$1775,$L$93,FALSE)</f>
        <v>21779</v>
      </c>
      <c r="M106" s="421">
        <f>VLOOKUP($A106&amp;"NCP ONPK",'E11 - 2013 09 Final'!$A$46:$P$1775,$M$93,FALSE)</f>
        <v>21313</v>
      </c>
      <c r="N106" s="421">
        <f>VLOOKUP($A106&amp;"NCP ONPK",'E11 - 2013 09 Final'!$A$46:$P$1775,$N$93,FALSE)</f>
        <v>20130</v>
      </c>
      <c r="O106" s="418">
        <f t="shared" si="17"/>
        <v>275960</v>
      </c>
      <c r="P106" s="419">
        <f t="shared" si="18"/>
        <v>25372</v>
      </c>
    </row>
    <row r="107" spans="1:16">
      <c r="A107" s="384" t="s">
        <v>22</v>
      </c>
      <c r="B107" s="416" t="s">
        <v>57</v>
      </c>
      <c r="C107" s="421">
        <f>VLOOKUP($A107&amp;"NCP ONPK",'E11 - 2013 09 Final'!$A$46:$P$1775,$C$93,FALSE)</f>
        <v>11812</v>
      </c>
      <c r="D107" s="421">
        <f>VLOOKUP($A107&amp;"NCP ONPK",'E11 - 2013 09 Final'!$A$46:$P$1775,$D$93,FALSE)</f>
        <v>15508</v>
      </c>
      <c r="E107" s="421">
        <f>VLOOKUP($A107&amp;"NCP ONPK",'E11 - 2013 09 Final'!$A$46:$P$1775,$E$93,FALSE)</f>
        <v>16171</v>
      </c>
      <c r="F107" s="421">
        <f>VLOOKUP($A107&amp;"NCP ONPK",'E11 - 2013 09 Final'!$A$46:$P$1775,$F$93,FALSE)</f>
        <v>14113</v>
      </c>
      <c r="G107" s="421">
        <f>VLOOKUP($A107&amp;"NCP ONPK",'E11 - 2013 09 Final'!$A$46:$P$1775,$G$93,FALSE)</f>
        <v>13871</v>
      </c>
      <c r="H107" s="421">
        <f>VLOOKUP($A107&amp;"NCP ONPK",'E11 - 2013 09 Final'!$A$46:$P$1775,$H$93,FALSE)</f>
        <v>10455</v>
      </c>
      <c r="I107" s="421">
        <f>VLOOKUP($A107&amp;"NCP ONPK",'E11 - 2013 09 Final'!$A$46:$P$1775,$I$93,FALSE)</f>
        <v>9250</v>
      </c>
      <c r="J107" s="421">
        <f>VLOOKUP($A107&amp;"NCP ONPK",'E11 - 2013 09 Final'!$A$46:$P$1775,$J$93,FALSE)</f>
        <v>10513</v>
      </c>
      <c r="K107" s="421">
        <f>VLOOKUP($A107&amp;"NCP ONPK",'E11 - 2013 09 Final'!$A$46:$P$1775,$K$93,FALSE)</f>
        <v>14527</v>
      </c>
      <c r="L107" s="421">
        <f>VLOOKUP($A107&amp;"NCP ONPK",'E11 - 2013 09 Final'!$A$46:$P$1775,$L$93,FALSE)</f>
        <v>13518</v>
      </c>
      <c r="M107" s="421">
        <f>VLOOKUP($A107&amp;"NCP ONPK",'E11 - 2013 09 Final'!$A$46:$P$1775,$M$93,FALSE)</f>
        <v>15686</v>
      </c>
      <c r="N107" s="421">
        <f>VLOOKUP($A107&amp;"NCP ONPK",'E11 - 2013 09 Final'!$A$46:$P$1775,$N$93,FALSE)</f>
        <v>14931</v>
      </c>
      <c r="O107" s="418">
        <f t="shared" si="17"/>
        <v>160355</v>
      </c>
      <c r="P107" s="419">
        <f t="shared" si="18"/>
        <v>16171</v>
      </c>
    </row>
    <row r="108" spans="1:16">
      <c r="A108" s="384" t="s">
        <v>684</v>
      </c>
      <c r="B108" s="416" t="s">
        <v>48</v>
      </c>
      <c r="C108" s="421">
        <f>VLOOKUP($A108&amp;"NCP ONPK",'E11 - 2013 09 Final'!$A$46:$P$1775,$C$93,FALSE)</f>
        <v>22918309</v>
      </c>
      <c r="D108" s="421">
        <f>VLOOKUP($A108&amp;"NCP ONPK",'E11 - 2013 09 Final'!$A$46:$P$1775,$D$93,FALSE)</f>
        <v>23633507</v>
      </c>
      <c r="E108" s="421">
        <f>VLOOKUP($A108&amp;"NCP ONPK",'E11 - 2013 09 Final'!$A$46:$P$1775,$E$93,FALSE)</f>
        <v>22821210</v>
      </c>
      <c r="F108" s="421">
        <f>VLOOKUP($A108&amp;"NCP ONPK",'E11 - 2013 09 Final'!$A$46:$P$1775,$F$93,FALSE)</f>
        <v>21083839</v>
      </c>
      <c r="G108" s="421">
        <f>VLOOKUP($A108&amp;"NCP ONPK",'E11 - 2013 09 Final'!$A$46:$P$1775,$G$93,FALSE)</f>
        <v>21711226</v>
      </c>
      <c r="H108" s="421">
        <f>VLOOKUP($A108&amp;"NCP ONPK",'E11 - 2013 09 Final'!$A$46:$P$1775,$H$93,FALSE)</f>
        <v>20730393</v>
      </c>
      <c r="I108" s="421">
        <f>VLOOKUP($A108&amp;"NCP ONPK",'E11 - 2013 09 Final'!$A$46:$P$1775,$I$93,FALSE)</f>
        <v>22815104</v>
      </c>
      <c r="J108" s="421">
        <f>VLOOKUP($A108&amp;"NCP ONPK",'E11 - 2013 09 Final'!$A$46:$P$1775,$J$93,FALSE)</f>
        <v>23086236</v>
      </c>
      <c r="K108" s="421">
        <f>VLOOKUP($A108&amp;"NCP ONPK",'E11 - 2013 09 Final'!$A$46:$P$1775,$K$93,FALSE)</f>
        <v>25004123</v>
      </c>
      <c r="L108" s="421">
        <f>VLOOKUP($A108&amp;"NCP ONPK",'E11 - 2013 09 Final'!$A$46:$P$1775,$L$93,FALSE)</f>
        <v>22959271</v>
      </c>
      <c r="M108" s="421">
        <f>VLOOKUP($A108&amp;"NCP ONPK",'E11 - 2013 09 Final'!$A$46:$P$1775,$M$93,FALSE)</f>
        <v>21743276</v>
      </c>
      <c r="N108" s="421">
        <f>VLOOKUP($A108&amp;"NCP ONPK",'E11 - 2013 09 Final'!$A$46:$P$1775,$N$93,FALSE)</f>
        <v>21666049</v>
      </c>
      <c r="O108" s="418">
        <f t="shared" si="17"/>
        <v>270172543</v>
      </c>
      <c r="P108" s="419">
        <f t="shared" si="18"/>
        <v>25004123</v>
      </c>
    </row>
    <row r="109" spans="1:16">
      <c r="A109" s="384" t="s">
        <v>35</v>
      </c>
      <c r="B109" s="416" t="s">
        <v>53</v>
      </c>
      <c r="C109" s="421">
        <f>VLOOKUP($A109&amp;"NCP ONPK",'E11 - 2013 09 Final'!$A$46:$P$1775,$C$93,FALSE)</f>
        <v>101427</v>
      </c>
      <c r="D109" s="421">
        <f>VLOOKUP($A109&amp;"NCP ONPK",'E11 - 2013 09 Final'!$A$46:$P$1775,$D$93,FALSE)</f>
        <v>122596</v>
      </c>
      <c r="E109" s="421">
        <f>VLOOKUP($A109&amp;"NCP ONPK",'E11 - 2013 09 Final'!$A$46:$P$1775,$E$93,FALSE)</f>
        <v>113568</v>
      </c>
      <c r="F109" s="421">
        <f>VLOOKUP($A109&amp;"NCP ONPK",'E11 - 2013 09 Final'!$A$46:$P$1775,$F$93,FALSE)</f>
        <v>124832</v>
      </c>
      <c r="G109" s="421">
        <f>VLOOKUP($A109&amp;"NCP ONPK",'E11 - 2013 09 Final'!$A$46:$P$1775,$G$93,FALSE)</f>
        <v>131319</v>
      </c>
      <c r="H109" s="421">
        <f>VLOOKUP($A109&amp;"NCP ONPK",'E11 - 2013 09 Final'!$A$46:$P$1775,$H$93,FALSE)</f>
        <v>121223</v>
      </c>
      <c r="I109" s="421">
        <f>VLOOKUP($A109&amp;"NCP ONPK",'E11 - 2013 09 Final'!$A$46:$P$1775,$I$93,FALSE)</f>
        <v>99160</v>
      </c>
      <c r="J109" s="421">
        <f>VLOOKUP($A109&amp;"NCP ONPK",'E11 - 2013 09 Final'!$A$46:$P$1775,$J$93,FALSE)</f>
        <v>143265</v>
      </c>
      <c r="K109" s="421">
        <f>VLOOKUP($A109&amp;"NCP ONPK",'E11 - 2013 09 Final'!$A$46:$P$1775,$K$93,FALSE)</f>
        <v>124161</v>
      </c>
      <c r="L109" s="421">
        <f>VLOOKUP($A109&amp;"NCP ONPK",'E11 - 2013 09 Final'!$A$46:$P$1775,$L$93,FALSE)</f>
        <v>109060</v>
      </c>
      <c r="M109" s="421">
        <f>VLOOKUP($A109&amp;"NCP ONPK",'E11 - 2013 09 Final'!$A$46:$P$1775,$M$93,FALSE)</f>
        <v>109373</v>
      </c>
      <c r="N109" s="421">
        <f>VLOOKUP($A109&amp;"NCP ONPK",'E11 - 2013 09 Final'!$A$46:$P$1775,$N$93,FALSE)</f>
        <v>102154</v>
      </c>
      <c r="O109" s="418">
        <f t="shared" si="17"/>
        <v>1402138</v>
      </c>
      <c r="P109" s="419">
        <f t="shared" si="18"/>
        <v>143265</v>
      </c>
    </row>
    <row r="110" spans="1:16">
      <c r="A110" s="384" t="s">
        <v>38</v>
      </c>
      <c r="B110" s="416" t="s">
        <v>55</v>
      </c>
      <c r="C110" s="421">
        <f>VLOOKUP($A110&amp;"NCP ONPK",'E11 - 2013 09 Final'!$A$46:$P$1775,$C$93,FALSE)</f>
        <v>3527</v>
      </c>
      <c r="D110" s="421">
        <f>VLOOKUP($A110&amp;"NCP ONPK",'E11 - 2013 09 Final'!$A$46:$P$1775,$D$93,FALSE)</f>
        <v>3908</v>
      </c>
      <c r="E110" s="421">
        <f>VLOOKUP($A110&amp;"NCP ONPK",'E11 - 2013 09 Final'!$A$46:$P$1775,$E$93,FALSE)</f>
        <v>3544</v>
      </c>
      <c r="F110" s="421">
        <f>VLOOKUP($A110&amp;"NCP ONPK",'E11 - 2013 09 Final'!$A$46:$P$1775,$F$93,FALSE)</f>
        <v>3655</v>
      </c>
      <c r="G110" s="421">
        <f>VLOOKUP($A110&amp;"NCP ONPK",'E11 - 2013 09 Final'!$A$46:$P$1775,$G$93,FALSE)</f>
        <v>3542</v>
      </c>
      <c r="H110" s="421">
        <f>VLOOKUP($A110&amp;"NCP ONPK",'E11 - 2013 09 Final'!$A$46:$P$1775,$H$93,FALSE)</f>
        <v>3199</v>
      </c>
      <c r="I110" s="421">
        <f>VLOOKUP($A110&amp;"NCP ONPK",'E11 - 2013 09 Final'!$A$46:$P$1775,$I$93,FALSE)</f>
        <v>3506</v>
      </c>
      <c r="J110" s="421">
        <f>VLOOKUP($A110&amp;"NCP ONPK",'E11 - 2013 09 Final'!$A$46:$P$1775,$J$93,FALSE)</f>
        <v>3512</v>
      </c>
      <c r="K110" s="421">
        <f>VLOOKUP($A110&amp;"NCP ONPK",'E11 - 2013 09 Final'!$A$46:$P$1775,$K$93,FALSE)</f>
        <v>3473</v>
      </c>
      <c r="L110" s="421">
        <f>VLOOKUP($A110&amp;"NCP ONPK",'E11 - 2013 09 Final'!$A$46:$P$1775,$L$93,FALSE)</f>
        <v>3507</v>
      </c>
      <c r="M110" s="421">
        <f>VLOOKUP($A110&amp;"NCP ONPK",'E11 - 2013 09 Final'!$A$46:$P$1775,$M$93,FALSE)</f>
        <v>3625</v>
      </c>
      <c r="N110" s="421">
        <f>VLOOKUP($A110&amp;"NCP ONPK",'E11 - 2013 09 Final'!$A$46:$P$1775,$N$93,FALSE)</f>
        <v>3517</v>
      </c>
      <c r="O110" s="418">
        <f t="shared" si="17"/>
        <v>42515</v>
      </c>
      <c r="P110" s="419">
        <f t="shared" si="18"/>
        <v>3908</v>
      </c>
    </row>
    <row r="111" spans="1:16">
      <c r="A111" s="384" t="s">
        <v>40</v>
      </c>
      <c r="B111" s="416" t="s">
        <v>87</v>
      </c>
      <c r="C111" s="421">
        <f>VLOOKUP($A111&amp;"NCP ONPK",'E11 - 2013 09 Final'!$A$46:$P$1775,$C$93,FALSE)</f>
        <v>1047</v>
      </c>
      <c r="D111" s="421">
        <f>VLOOKUP($A111&amp;"NCP ONPK",'E11 - 2013 09 Final'!$A$46:$P$1775,$D$93,FALSE)</f>
        <v>1413</v>
      </c>
      <c r="E111" s="421">
        <f>VLOOKUP($A111&amp;"NCP ONPK",'E11 - 2013 09 Final'!$A$46:$P$1775,$E$93,FALSE)</f>
        <v>3854</v>
      </c>
      <c r="F111" s="421">
        <f>VLOOKUP($A111&amp;"NCP ONPK",'E11 - 2013 09 Final'!$A$46:$P$1775,$F$93,FALSE)</f>
        <v>4355</v>
      </c>
      <c r="G111" s="421">
        <f>VLOOKUP($A111&amp;"NCP ONPK",'E11 - 2013 09 Final'!$A$46:$P$1775,$G$93,FALSE)</f>
        <v>3897</v>
      </c>
      <c r="H111" s="421">
        <f>VLOOKUP($A111&amp;"NCP ONPK",'E11 - 2013 09 Final'!$A$46:$P$1775,$H$93,FALSE)</f>
        <v>3603</v>
      </c>
      <c r="I111" s="421">
        <f>VLOOKUP($A111&amp;"NCP ONPK",'E11 - 2013 09 Final'!$A$46:$P$1775,$I$93,FALSE)</f>
        <v>4611</v>
      </c>
      <c r="J111" s="421">
        <f>VLOOKUP($A111&amp;"NCP ONPK",'E11 - 2013 09 Final'!$A$46:$P$1775,$J$93,FALSE)</f>
        <v>3534</v>
      </c>
      <c r="K111" s="421">
        <f>VLOOKUP($A111&amp;"NCP ONPK",'E11 - 2013 09 Final'!$A$46:$P$1775,$K$93,FALSE)</f>
        <v>4425</v>
      </c>
      <c r="L111" s="421">
        <f>VLOOKUP($A111&amp;"NCP ONPK",'E11 - 2013 09 Final'!$A$46:$P$1775,$L$93,FALSE)</f>
        <v>5705</v>
      </c>
      <c r="M111" s="421">
        <f>VLOOKUP($A111&amp;"NCP ONPK",'E11 - 2013 09 Final'!$A$46:$P$1775,$M$93,FALSE)</f>
        <v>2480</v>
      </c>
      <c r="N111" s="421">
        <f>VLOOKUP($A111&amp;"NCP ONPK",'E11 - 2013 09 Final'!$A$46:$P$1775,$N$93,FALSE)</f>
        <v>6479</v>
      </c>
      <c r="O111" s="418">
        <f t="shared" si="17"/>
        <v>45403</v>
      </c>
      <c r="P111" s="419">
        <f t="shared" si="18"/>
        <v>6479</v>
      </c>
    </row>
    <row r="112" spans="1:16">
      <c r="A112" s="384" t="s">
        <v>45</v>
      </c>
      <c r="B112" s="416" t="s">
        <v>88</v>
      </c>
      <c r="C112" s="421">
        <f>VLOOKUP($A112&amp;"NCP ONPK",'E11 - 2013 09 Final'!$A$46:$P$1775,$C$93,FALSE)</f>
        <v>39626</v>
      </c>
      <c r="D112" s="421">
        <f>VLOOKUP($A112&amp;"NCP ONPK",'E11 - 2013 09 Final'!$A$46:$P$1775,$D$93,FALSE)</f>
        <v>50301</v>
      </c>
      <c r="E112" s="421">
        <f>VLOOKUP($A112&amp;"NCP ONPK",'E11 - 2013 09 Final'!$A$46:$P$1775,$E$93,FALSE)</f>
        <v>55848</v>
      </c>
      <c r="F112" s="421">
        <f>VLOOKUP($A112&amp;"NCP ONPK",'E11 - 2013 09 Final'!$A$46:$P$1775,$F$93,FALSE)</f>
        <v>78379</v>
      </c>
      <c r="G112" s="421">
        <f>VLOOKUP($A112&amp;"NCP ONPK",'E11 - 2013 09 Final'!$A$46:$P$1775,$G$93,FALSE)</f>
        <v>64357</v>
      </c>
      <c r="H112" s="421">
        <f>VLOOKUP($A112&amp;"NCP ONPK",'E11 - 2013 09 Final'!$A$46:$P$1775,$H$93,FALSE)</f>
        <v>42074</v>
      </c>
      <c r="I112" s="421">
        <f>VLOOKUP($A112&amp;"NCP ONPK",'E11 - 2013 09 Final'!$A$46:$P$1775,$I$93,FALSE)</f>
        <v>34527</v>
      </c>
      <c r="J112" s="421">
        <f>VLOOKUP($A112&amp;"NCP ONPK",'E11 - 2013 09 Final'!$A$46:$P$1775,$J$93,FALSE)</f>
        <v>33408</v>
      </c>
      <c r="K112" s="421">
        <f>VLOOKUP($A112&amp;"NCP ONPK",'E11 - 2013 09 Final'!$A$46:$P$1775,$K$93,FALSE)</f>
        <v>89105</v>
      </c>
      <c r="L112" s="421">
        <f>VLOOKUP($A112&amp;"NCP ONPK",'E11 - 2013 09 Final'!$A$46:$P$1775,$L$93,FALSE)</f>
        <v>70602</v>
      </c>
      <c r="M112" s="421">
        <f>VLOOKUP($A112&amp;"NCP ONPK",'E11 - 2013 09 Final'!$A$46:$P$1775,$M$93,FALSE)</f>
        <v>80931</v>
      </c>
      <c r="N112" s="421">
        <f>VLOOKUP($A112&amp;"NCP ONPK",'E11 - 2013 09 Final'!$A$46:$P$1775,$N$93,FALSE)</f>
        <v>61096</v>
      </c>
      <c r="O112" s="418">
        <f t="shared" si="17"/>
        <v>700254</v>
      </c>
      <c r="P112" s="419">
        <f t="shared" si="18"/>
        <v>89105</v>
      </c>
    </row>
    <row r="113" spans="1:16">
      <c r="C113" s="417"/>
      <c r="D113" s="417"/>
      <c r="E113" s="417"/>
      <c r="F113" s="417"/>
      <c r="G113" s="417"/>
      <c r="H113" s="417"/>
      <c r="I113" s="417"/>
      <c r="J113" s="417"/>
      <c r="K113" s="417"/>
      <c r="L113" s="417"/>
      <c r="M113" s="417"/>
      <c r="N113" s="417"/>
      <c r="O113" s="418"/>
      <c r="P113" s="419"/>
    </row>
    <row r="114" spans="1:16">
      <c r="C114" s="417"/>
      <c r="D114" s="417"/>
      <c r="E114" s="417"/>
      <c r="F114" s="417"/>
      <c r="G114" s="417"/>
      <c r="H114" s="417"/>
      <c r="I114" s="417"/>
      <c r="J114" s="417"/>
      <c r="K114" s="417"/>
      <c r="L114" s="417"/>
      <c r="M114" s="417"/>
      <c r="N114" s="417"/>
      <c r="O114" s="418"/>
      <c r="P114" s="419"/>
    </row>
    <row r="115" spans="1:16">
      <c r="B115" s="414" t="s">
        <v>86</v>
      </c>
      <c r="C115" s="420"/>
      <c r="D115" s="420"/>
      <c r="E115" s="420"/>
      <c r="F115" s="420"/>
      <c r="G115" s="420"/>
      <c r="H115" s="420"/>
      <c r="I115" s="420"/>
      <c r="J115" s="420"/>
      <c r="K115" s="420"/>
      <c r="L115" s="420"/>
      <c r="M115" s="420"/>
      <c r="N115" s="420"/>
      <c r="P115" s="419"/>
    </row>
    <row r="116" spans="1:16">
      <c r="A116" s="384" t="s">
        <v>600</v>
      </c>
      <c r="B116" s="384" t="s">
        <v>600</v>
      </c>
      <c r="C116" s="421">
        <f>VLOOKUP($A116&amp;"NCP ONPK",'E11 - 2013 09 Final'!$A$46:$P$1775,$C$93,FALSE)</f>
        <v>6529</v>
      </c>
      <c r="D116" s="421">
        <f>VLOOKUP($A116&amp;"NCP ONPK",'E11 - 2013 09 Final'!$A$46:$P$1775,$D$93,FALSE)</f>
        <v>6727</v>
      </c>
      <c r="E116" s="421">
        <f>VLOOKUP($A116&amp;"NCP ONPK",'E11 - 2013 09 Final'!$A$46:$P$1775,$E$93,FALSE)</f>
        <v>6742</v>
      </c>
      <c r="F116" s="421">
        <f>VLOOKUP($A116&amp;"NCP ONPK",'E11 - 2013 09 Final'!$A$46:$P$1775,$F$93,FALSE)</f>
        <v>6324</v>
      </c>
      <c r="G116" s="421">
        <f>VLOOKUP($A116&amp;"NCP ONPK",'E11 - 2013 09 Final'!$A$46:$P$1775,$G$93,FALSE)</f>
        <v>7555</v>
      </c>
      <c r="H116" s="421">
        <f>VLOOKUP($A116&amp;"NCP ONPK",'E11 - 2013 09 Final'!$A$46:$P$1775,$H$93,FALSE)</f>
        <v>7987</v>
      </c>
      <c r="I116" s="421">
        <f>VLOOKUP($A116&amp;"NCP ONPK",'E11 - 2013 09 Final'!$A$46:$P$1775,$I$93,FALSE)</f>
        <v>8255</v>
      </c>
      <c r="J116" s="421">
        <f>VLOOKUP($A116&amp;"NCP ONPK",'E11 - 2013 09 Final'!$A$46:$P$1775,$J$93,FALSE)</f>
        <v>8389</v>
      </c>
      <c r="K116" s="421">
        <f>VLOOKUP($A116&amp;"NCP ONPK",'E11 - 2013 09 Final'!$A$46:$P$1775,$K$93,FALSE)</f>
        <v>8163</v>
      </c>
      <c r="L116" s="421">
        <f>VLOOKUP($A116&amp;"NCP ONPK",'E11 - 2013 09 Final'!$A$46:$P$1775,$L$93,FALSE)</f>
        <v>7220</v>
      </c>
      <c r="M116" s="421">
        <f>VLOOKUP($A116&amp;"NCP ONPK",'E11 - 2013 09 Final'!$A$46:$P$1775,$M$93,FALSE)</f>
        <v>5707</v>
      </c>
      <c r="N116" s="421">
        <f>VLOOKUP($A116&amp;"NCP ONPK",'E11 - 2013 09 Final'!$A$46:$P$1775,$N$93,FALSE)</f>
        <v>6401</v>
      </c>
      <c r="O116" s="418">
        <f t="shared" ref="O116:O121" si="19">SUM(C116:N116)</f>
        <v>85999</v>
      </c>
      <c r="P116" s="419">
        <f t="shared" si="18"/>
        <v>8389</v>
      </c>
    </row>
    <row r="117" spans="1:16">
      <c r="A117" s="384" t="s">
        <v>245</v>
      </c>
      <c r="B117" s="384" t="s">
        <v>980</v>
      </c>
      <c r="C117" s="421">
        <f>VLOOKUP($A117&amp;"NCP ONPK",'E11 - 2013 09 Final'!$A$46:$P$1775,$C$93,FALSE)</f>
        <v>104213</v>
      </c>
      <c r="D117" s="421">
        <f>VLOOKUP($A117&amp;"NCP ONPK",'E11 - 2013 09 Final'!$A$46:$P$1775,$D$93,FALSE)</f>
        <v>108678</v>
      </c>
      <c r="E117" s="421">
        <f>VLOOKUP($A117&amp;"NCP ONPK",'E11 - 2013 09 Final'!$A$46:$P$1775,$E$93,FALSE)</f>
        <v>98374</v>
      </c>
      <c r="F117" s="421">
        <f>VLOOKUP($A117&amp;"NCP ONPK",'E11 - 2013 09 Final'!$A$46:$P$1775,$F$93,FALSE)</f>
        <v>126807</v>
      </c>
      <c r="G117" s="421">
        <f>VLOOKUP($A117&amp;"NCP ONPK",'E11 - 2013 09 Final'!$A$46:$P$1775,$G$93,FALSE)</f>
        <v>139147</v>
      </c>
      <c r="H117" s="421">
        <f>VLOOKUP($A117&amp;"NCP ONPK",'E11 - 2013 09 Final'!$A$46:$P$1775,$H$93,FALSE)</f>
        <v>139433</v>
      </c>
      <c r="I117" s="421">
        <f>VLOOKUP($A117&amp;"NCP ONPK",'E11 - 2013 09 Final'!$A$46:$P$1775,$I$93,FALSE)</f>
        <v>147695</v>
      </c>
      <c r="J117" s="421">
        <f>VLOOKUP($A117&amp;"NCP ONPK",'E11 - 2013 09 Final'!$A$46:$P$1775,$J$93,FALSE)</f>
        <v>140477</v>
      </c>
      <c r="K117" s="421">
        <f>VLOOKUP($A117&amp;"NCP ONPK",'E11 - 2013 09 Final'!$A$46:$P$1775,$K$93,FALSE)</f>
        <v>133456</v>
      </c>
      <c r="L117" s="421">
        <f>VLOOKUP($A117&amp;"NCP ONPK",'E11 - 2013 09 Final'!$A$46:$P$1775,$L$93,FALSE)</f>
        <v>129638</v>
      </c>
      <c r="M117" s="421">
        <f>VLOOKUP($A117&amp;"NCP ONPK",'E11 - 2013 09 Final'!$A$46:$P$1775,$M$93,FALSE)</f>
        <v>105406</v>
      </c>
      <c r="N117" s="421">
        <f>VLOOKUP($A117&amp;"NCP ONPK",'E11 - 2013 09 Final'!$A$46:$P$1775,$N$93,FALSE)</f>
        <v>115885</v>
      </c>
      <c r="O117" s="418">
        <f t="shared" si="19"/>
        <v>1489209</v>
      </c>
      <c r="P117" s="419">
        <f t="shared" si="18"/>
        <v>147695</v>
      </c>
    </row>
    <row r="118" spans="1:16">
      <c r="A118" s="384" t="s">
        <v>242</v>
      </c>
      <c r="B118" s="384" t="s">
        <v>488</v>
      </c>
      <c r="C118" s="421">
        <f>VLOOKUP($A118&amp;"NCP ONPK",'E11 - 2013 09 Final'!$A$46:$P$1775,$C$93,FALSE)</f>
        <v>45000</v>
      </c>
      <c r="D118" s="421">
        <f>VLOOKUP($A118&amp;"NCP ONPK",'E11 - 2013 09 Final'!$A$46:$P$1775,$D$93,FALSE)</f>
        <v>45000</v>
      </c>
      <c r="E118" s="421">
        <f>VLOOKUP($A118&amp;"NCP ONPK",'E11 - 2013 09 Final'!$A$46:$P$1775,$E$93,FALSE)</f>
        <v>45000</v>
      </c>
      <c r="F118" s="421">
        <f>VLOOKUP($A118&amp;"NCP ONPK",'E11 - 2013 09 Final'!$A$46:$P$1775,$F$93,FALSE)</f>
        <v>45000</v>
      </c>
      <c r="G118" s="421">
        <f>VLOOKUP($A118&amp;"NCP ONPK",'E11 - 2013 09 Final'!$A$46:$P$1775,$G$93,FALSE)</f>
        <v>45000</v>
      </c>
      <c r="H118" s="421">
        <f>VLOOKUP($A118&amp;"NCP ONPK",'E11 - 2013 09 Final'!$A$46:$P$1775,$H$93,FALSE)</f>
        <v>0</v>
      </c>
      <c r="I118" s="421">
        <f>VLOOKUP($A118&amp;"NCP ONPK",'E11 - 2013 09 Final'!$A$46:$P$1775,$I$93,FALSE)</f>
        <v>0</v>
      </c>
      <c r="J118" s="421">
        <f>VLOOKUP($A118&amp;"NCP ONPK",'E11 - 2013 09 Final'!$A$46:$P$1775,$J$93,FALSE)</f>
        <v>0</v>
      </c>
      <c r="K118" s="421">
        <f>VLOOKUP($A118&amp;"NCP ONPK",'E11 - 2013 09 Final'!$A$46:$P$1775,$K$93,FALSE)</f>
        <v>0</v>
      </c>
      <c r="L118" s="421">
        <f>VLOOKUP($A118&amp;"NCP ONPK",'E11 - 2013 09 Final'!$A$46:$P$1775,$L$93,FALSE)</f>
        <v>0</v>
      </c>
      <c r="M118" s="421">
        <f>VLOOKUP($A118&amp;"NCP ONPK",'E11 - 2013 09 Final'!$A$46:$P$1775,$M$93,FALSE)</f>
        <v>0</v>
      </c>
      <c r="N118" s="421">
        <f>VLOOKUP($A118&amp;"NCP ONPK",'E11 - 2013 09 Final'!$A$46:$P$1775,$N$93,FALSE)</f>
        <v>0</v>
      </c>
      <c r="O118" s="418">
        <f t="shared" si="19"/>
        <v>225000</v>
      </c>
      <c r="P118" s="419">
        <f t="shared" si="18"/>
        <v>45000</v>
      </c>
    </row>
    <row r="119" spans="1:16">
      <c r="A119" s="384" t="s">
        <v>658</v>
      </c>
      <c r="B119" s="384" t="s">
        <v>981</v>
      </c>
      <c r="C119" s="421">
        <f>VLOOKUP($A119&amp;"NCP ONPK",'E11 - 2013 09 Final'!$A$46:$P$1775,$C$93,FALSE)</f>
        <v>172867</v>
      </c>
      <c r="D119" s="421">
        <f>VLOOKUP($A119&amp;"NCP ONPK",'E11 - 2013 09 Final'!$A$46:$P$1775,$D$93,FALSE)</f>
        <v>194639</v>
      </c>
      <c r="E119" s="421">
        <f>VLOOKUP($A119&amp;"NCP ONPK",'E11 - 2013 09 Final'!$A$46:$P$1775,$E$93,FALSE)</f>
        <v>196069</v>
      </c>
      <c r="F119" s="421">
        <f>VLOOKUP($A119&amp;"NCP ONPK",'E11 - 2013 09 Final'!$A$46:$P$1775,$F$93,FALSE)</f>
        <v>223880</v>
      </c>
      <c r="G119" s="421">
        <f>VLOOKUP($A119&amp;"NCP ONPK",'E11 - 2013 09 Final'!$A$46:$P$1775,$G$93,FALSE)</f>
        <v>224198</v>
      </c>
      <c r="H119" s="421">
        <f>VLOOKUP($A119&amp;"NCP ONPK",'E11 - 2013 09 Final'!$A$46:$P$1775,$H$93,FALSE)</f>
        <v>231785</v>
      </c>
      <c r="I119" s="421">
        <f>VLOOKUP($A119&amp;"NCP ONPK",'E11 - 2013 09 Final'!$A$46:$P$1775,$I$93,FALSE)</f>
        <v>226251</v>
      </c>
      <c r="J119" s="421">
        <f>VLOOKUP($A119&amp;"NCP ONPK",'E11 - 2013 09 Final'!$A$46:$P$1775,$J$93,FALSE)</f>
        <v>236361</v>
      </c>
      <c r="K119" s="421">
        <f>VLOOKUP($A119&amp;"NCP ONPK",'E11 - 2013 09 Final'!$A$46:$P$1775,$K$93,FALSE)</f>
        <v>227263</v>
      </c>
      <c r="L119" s="421">
        <f>VLOOKUP($A119&amp;"NCP ONPK",'E11 - 2013 09 Final'!$A$46:$P$1775,$L$93,FALSE)</f>
        <v>220995</v>
      </c>
      <c r="M119" s="421">
        <f>VLOOKUP($A119&amp;"NCP ONPK",'E11 - 2013 09 Final'!$A$46:$P$1775,$M$93,FALSE)</f>
        <v>187306</v>
      </c>
      <c r="N119" s="421">
        <f>VLOOKUP($A119&amp;"NCP ONPK",'E11 - 2013 09 Final'!$A$46:$P$1775,$N$93,FALSE)</f>
        <v>183623</v>
      </c>
      <c r="O119" s="418">
        <f t="shared" si="19"/>
        <v>2525237</v>
      </c>
      <c r="P119" s="419">
        <f t="shared" si="18"/>
        <v>236361</v>
      </c>
    </row>
    <row r="120" spans="1:16">
      <c r="A120" s="384" t="s">
        <v>7</v>
      </c>
      <c r="B120" s="384" t="s">
        <v>984</v>
      </c>
      <c r="C120" s="421">
        <f>VLOOKUP($A120&amp;"NCP ONPK",'E11 - 2013 09 Final'!$A$46:$P$1775,$C$93,FALSE)</f>
        <v>986</v>
      </c>
      <c r="D120" s="421">
        <f>VLOOKUP($A120&amp;"NCP ONPK",'E11 - 2013 09 Final'!$A$46:$P$1775,$D$93,FALSE)</f>
        <v>587</v>
      </c>
      <c r="E120" s="421">
        <f>VLOOKUP($A120&amp;"NCP ONPK",'E11 - 2013 09 Final'!$A$46:$P$1775,$E$93,FALSE)</f>
        <v>974</v>
      </c>
      <c r="F120" s="421">
        <f>VLOOKUP($A120&amp;"NCP ONPK",'E11 - 2013 09 Final'!$A$46:$P$1775,$F$93,FALSE)</f>
        <v>978</v>
      </c>
      <c r="G120" s="421">
        <f>VLOOKUP($A120&amp;"NCP ONPK",'E11 - 2013 09 Final'!$A$46:$P$1775,$G$93,FALSE)</f>
        <v>1001</v>
      </c>
      <c r="H120" s="421">
        <f>VLOOKUP($A120&amp;"NCP ONPK",'E11 - 2013 09 Final'!$A$46:$P$1775,$H$93,FALSE)</f>
        <v>939</v>
      </c>
      <c r="I120" s="421">
        <f>VLOOKUP($A120&amp;"NCP ONPK",'E11 - 2013 09 Final'!$A$46:$P$1775,$I$93,FALSE)</f>
        <v>900</v>
      </c>
      <c r="J120" s="421">
        <f>VLOOKUP($A120&amp;"NCP ONPK",'E11 - 2013 09 Final'!$A$46:$P$1775,$J$93,FALSE)</f>
        <v>890</v>
      </c>
      <c r="K120" s="421">
        <f>VLOOKUP($A120&amp;"NCP ONPK",'E11 - 2013 09 Final'!$A$46:$P$1775,$K$93,FALSE)</f>
        <v>919</v>
      </c>
      <c r="L120" s="421">
        <f>VLOOKUP($A120&amp;"NCP ONPK",'E11 - 2013 09 Final'!$A$46:$P$1775,$L$93,FALSE)</f>
        <v>944</v>
      </c>
      <c r="M120" s="421">
        <f>VLOOKUP($A120&amp;"NCP ONPK",'E11 - 2013 09 Final'!$A$46:$P$1775,$M$93,FALSE)</f>
        <v>923</v>
      </c>
      <c r="N120" s="421">
        <f>VLOOKUP($A120&amp;"NCP ONPK",'E11 - 2013 09 Final'!$A$46:$P$1775,$N$93,FALSE)</f>
        <v>0</v>
      </c>
      <c r="O120" s="418">
        <f t="shared" si="19"/>
        <v>10041</v>
      </c>
      <c r="P120" s="419">
        <f t="shared" si="18"/>
        <v>1001</v>
      </c>
    </row>
    <row r="121" spans="1:16">
      <c r="A121" s="384" t="s">
        <v>721</v>
      </c>
      <c r="B121" s="384" t="s">
        <v>721</v>
      </c>
      <c r="C121" s="421">
        <f>VLOOKUP($A121&amp;"NCP ONPK",'E11 - 2013 09 Final'!$A$46:$P$1775,$C$93,FALSE)</f>
        <v>8708</v>
      </c>
      <c r="D121" s="421">
        <f>VLOOKUP($A121&amp;"NCP ONPK",'E11 - 2013 09 Final'!$A$46:$P$1775,$D$93,FALSE)</f>
        <v>10853</v>
      </c>
      <c r="E121" s="421">
        <f>VLOOKUP($A121&amp;"NCP ONPK",'E11 - 2013 09 Final'!$A$46:$P$1775,$E$93,FALSE)</f>
        <v>11363</v>
      </c>
      <c r="F121" s="421">
        <f>VLOOKUP($A121&amp;"NCP ONPK",'E11 - 2013 09 Final'!$A$46:$P$1775,$F$93,FALSE)</f>
        <v>11581</v>
      </c>
      <c r="G121" s="421">
        <f>VLOOKUP($A121&amp;"NCP ONPK",'E11 - 2013 09 Final'!$A$46:$P$1775,$G$93,FALSE)</f>
        <v>12367</v>
      </c>
      <c r="H121" s="421">
        <f>VLOOKUP($A121&amp;"NCP ONPK",'E11 - 2013 09 Final'!$A$46:$P$1775,$H$93,FALSE)</f>
        <v>13187</v>
      </c>
      <c r="I121" s="421">
        <f>VLOOKUP($A121&amp;"NCP ONPK",'E11 - 2013 09 Final'!$A$46:$P$1775,$I$93,FALSE)</f>
        <v>12500</v>
      </c>
      <c r="J121" s="421">
        <f>VLOOKUP($A121&amp;"NCP ONPK",'E11 - 2013 09 Final'!$A$46:$P$1775,$J$93,FALSE)</f>
        <v>13557</v>
      </c>
      <c r="K121" s="421">
        <f>VLOOKUP($A121&amp;"NCP ONPK",'E11 - 2013 09 Final'!$A$46:$P$1775,$K$93,FALSE)</f>
        <v>13021</v>
      </c>
      <c r="L121" s="421">
        <f>VLOOKUP($A121&amp;"NCP ONPK",'E11 - 2013 09 Final'!$A$46:$P$1775,$L$93,FALSE)</f>
        <v>11905</v>
      </c>
      <c r="M121" s="421">
        <f>VLOOKUP($A121&amp;"NCP ONPK",'E11 - 2013 09 Final'!$A$46:$P$1775,$M$93,FALSE)</f>
        <v>9634</v>
      </c>
      <c r="N121" s="421">
        <f>VLOOKUP($A121&amp;"NCP ONPK",'E11 - 2013 09 Final'!$A$46:$P$1775,$N$93,FALSE)</f>
        <v>9546</v>
      </c>
      <c r="O121" s="418">
        <f t="shared" si="19"/>
        <v>138222</v>
      </c>
      <c r="P121" s="419">
        <f t="shared" si="18"/>
        <v>13557</v>
      </c>
    </row>
    <row r="130" spans="1:16" ht="21">
      <c r="B130" s="477" t="s">
        <v>986</v>
      </c>
      <c r="C130" s="477"/>
      <c r="D130" s="477"/>
      <c r="E130" s="477"/>
      <c r="F130" s="477"/>
      <c r="G130" s="477"/>
      <c r="H130" s="477"/>
      <c r="I130" s="477"/>
      <c r="J130" s="477"/>
      <c r="K130" s="477"/>
      <c r="L130" s="477"/>
      <c r="M130" s="477"/>
      <c r="N130" s="477"/>
      <c r="O130" s="477"/>
      <c r="P130" s="477"/>
    </row>
    <row r="131" spans="1:16" ht="17.399999999999999">
      <c r="B131" s="478" t="str">
        <f>+MANUAL!$B$7 &amp;" as Calculated by LodeStar Except as Noted"</f>
        <v>2014 as Calculated by LodeStar Except as Noted</v>
      </c>
      <c r="C131" s="478"/>
      <c r="D131" s="478"/>
      <c r="E131" s="478"/>
      <c r="F131" s="478"/>
      <c r="G131" s="478"/>
      <c r="H131" s="478"/>
      <c r="I131" s="478"/>
      <c r="J131" s="478"/>
      <c r="K131" s="478"/>
      <c r="L131" s="478"/>
      <c r="M131" s="478"/>
      <c r="N131" s="478"/>
      <c r="O131" s="478"/>
      <c r="P131" s="478"/>
    </row>
    <row r="132" spans="1:16" ht="13.8" thickBot="1">
      <c r="B132" s="385"/>
      <c r="C132" s="385"/>
      <c r="D132" s="385"/>
      <c r="E132" s="385"/>
      <c r="F132" s="385"/>
      <c r="G132" s="385"/>
      <c r="H132" s="385"/>
      <c r="I132" s="385"/>
      <c r="J132" s="385"/>
      <c r="K132" s="385"/>
      <c r="L132" s="385"/>
      <c r="M132" s="385"/>
      <c r="N132" s="385"/>
      <c r="O132" s="385"/>
      <c r="P132" s="385"/>
    </row>
    <row r="133" spans="1:16">
      <c r="C133" s="386"/>
      <c r="D133" s="387"/>
      <c r="E133" s="388"/>
      <c r="F133" s="389"/>
      <c r="G133" s="390"/>
      <c r="H133" s="391"/>
      <c r="I133" s="392"/>
      <c r="J133" s="393"/>
      <c r="K133" s="394"/>
      <c r="L133" s="395"/>
      <c r="M133" s="396"/>
      <c r="N133" s="397"/>
      <c r="O133" s="398"/>
      <c r="P133" s="399" t="s">
        <v>573</v>
      </c>
    </row>
    <row r="134" spans="1:16" ht="13.8" thickBot="1">
      <c r="C134" s="400" t="s">
        <v>70</v>
      </c>
      <c r="D134" s="401" t="s">
        <v>71</v>
      </c>
      <c r="E134" s="402" t="s">
        <v>72</v>
      </c>
      <c r="F134" s="403" t="s">
        <v>73</v>
      </c>
      <c r="G134" s="404" t="s">
        <v>74</v>
      </c>
      <c r="H134" s="405" t="s">
        <v>75</v>
      </c>
      <c r="I134" s="406" t="s">
        <v>76</v>
      </c>
      <c r="J134" s="407" t="s">
        <v>77</v>
      </c>
      <c r="K134" s="408" t="s">
        <v>78</v>
      </c>
      <c r="L134" s="409" t="s">
        <v>79</v>
      </c>
      <c r="M134" s="410" t="s">
        <v>80</v>
      </c>
      <c r="N134" s="411" t="s">
        <v>81</v>
      </c>
      <c r="O134" s="412" t="s">
        <v>60</v>
      </c>
      <c r="P134" s="413" t="s">
        <v>82</v>
      </c>
    </row>
    <row r="135" spans="1:16" hidden="1">
      <c r="C135" s="384">
        <v>4</v>
      </c>
      <c r="D135" s="384">
        <f>C135+1</f>
        <v>5</v>
      </c>
      <c r="E135" s="384">
        <f t="shared" ref="E135:N135" si="20">D135+1</f>
        <v>6</v>
      </c>
      <c r="F135" s="384">
        <f t="shared" si="20"/>
        <v>7</v>
      </c>
      <c r="G135" s="384">
        <f t="shared" si="20"/>
        <v>8</v>
      </c>
      <c r="H135" s="384">
        <f t="shared" si="20"/>
        <v>9</v>
      </c>
      <c r="I135" s="384">
        <f t="shared" si="20"/>
        <v>10</v>
      </c>
      <c r="J135" s="384">
        <f t="shared" si="20"/>
        <v>11</v>
      </c>
      <c r="K135" s="384">
        <f t="shared" si="20"/>
        <v>12</v>
      </c>
      <c r="L135" s="384">
        <f t="shared" si="20"/>
        <v>13</v>
      </c>
      <c r="M135" s="384">
        <f t="shared" si="20"/>
        <v>14</v>
      </c>
      <c r="N135" s="384">
        <f t="shared" si="20"/>
        <v>15</v>
      </c>
      <c r="O135" s="423"/>
      <c r="P135" s="423"/>
    </row>
    <row r="137" spans="1:16">
      <c r="B137" s="414" t="s">
        <v>83</v>
      </c>
    </row>
    <row r="138" spans="1:16">
      <c r="A138" s="384" t="s">
        <v>122</v>
      </c>
      <c r="B138" s="416" t="s">
        <v>84</v>
      </c>
      <c r="C138" s="421">
        <f>VLOOKUP($A138&amp;"NCP ONPK",'E11 - 2014 09 Final'!$A$46:$P$1704,$C$135,FALSE)</f>
        <v>442529</v>
      </c>
      <c r="D138" s="421">
        <f>VLOOKUP($A138&amp;"NCP ONPK",'E11 - 2014 09 Final'!$A$46:$P$1704,$D$135,FALSE)</f>
        <v>438731</v>
      </c>
      <c r="E138" s="421">
        <f>VLOOKUP($A138&amp;"NCP ONPK",'E11 - 2014 09 Final'!$A$46:$P$1704,$E$135,FALSE)</f>
        <v>397789</v>
      </c>
      <c r="F138" s="421">
        <f>VLOOKUP($A138&amp;"NCP ONPK",'E11 - 2014 09 Final'!$A$46:$P$1704,$F$135,FALSE)</f>
        <v>426621</v>
      </c>
      <c r="G138" s="421">
        <f>VLOOKUP($A138&amp;"NCP ONPK",'E11 - 2014 09 Final'!$A$46:$P$1704,$G$135,FALSE)</f>
        <v>412899</v>
      </c>
      <c r="H138" s="421">
        <f>VLOOKUP($A138&amp;"NCP ONPK",'E11 - 2014 09 Final'!$A$46:$P$1704,$H$135,FALSE)</f>
        <v>434116</v>
      </c>
      <c r="I138" s="421">
        <f>VLOOKUP($A138&amp;"NCP ONPK",'E11 - 2014 09 Final'!$A$46:$P$1704,$I$135,FALSE)</f>
        <v>424623</v>
      </c>
      <c r="J138" s="421">
        <f>VLOOKUP($A138&amp;"NCP ONPK",'E11 - 2014 09 Final'!$A$46:$P$1704,$J$135,FALSE)</f>
        <v>429420</v>
      </c>
      <c r="K138" s="421">
        <f>VLOOKUP($A138&amp;"NCP ONPK",'E11 - 2014 09 Final'!$A$46:$P$1704,$K$135,FALSE)</f>
        <v>444510</v>
      </c>
      <c r="L138" s="421">
        <f>VLOOKUP($A138&amp;"NCP ONPK",'E11 - 2014 09 Final'!$A$46:$P$1704,$L$135,FALSE)</f>
        <v>417772</v>
      </c>
      <c r="M138" s="421">
        <f>VLOOKUP($A138&amp;"NCP ONPK",'E11 - 2014 09 Final'!$A$46:$P$1704,$M$135,FALSE)</f>
        <v>431318</v>
      </c>
      <c r="N138" s="421">
        <f>VLOOKUP($A138&amp;"NCP ONPK",'E11 - 2014 09 Final'!$A$46:$P$1704,$N$135,FALSE)</f>
        <v>405654</v>
      </c>
      <c r="O138" s="418">
        <f t="shared" ref="O138:O154" si="21">SUM(C138:N138)</f>
        <v>5105982</v>
      </c>
      <c r="P138" s="419">
        <f t="shared" ref="P138:P154" si="22">MAX(C138:N138)</f>
        <v>444510</v>
      </c>
    </row>
    <row r="139" spans="1:16">
      <c r="A139" s="384" t="s">
        <v>177</v>
      </c>
      <c r="B139" s="416" t="s">
        <v>85</v>
      </c>
      <c r="C139" s="421">
        <f>VLOOKUP($A139&amp;"NCP ONPK",'E11 - 2014 09 Final'!$A$46:$P$1704,$C$135,FALSE)</f>
        <v>30378</v>
      </c>
      <c r="D139" s="421">
        <f>VLOOKUP($A139&amp;"NCP ONPK",'E11 - 2014 09 Final'!$A$46:$P$1704,$D$135,FALSE)</f>
        <v>30669</v>
      </c>
      <c r="E139" s="421">
        <f>VLOOKUP($A139&amp;"NCP ONPK",'E11 - 2014 09 Final'!$A$46:$P$1704,$E$135,FALSE)</f>
        <v>27127</v>
      </c>
      <c r="F139" s="421">
        <f>VLOOKUP($A139&amp;"NCP ONPK",'E11 - 2014 09 Final'!$A$46:$P$1704,$F$135,FALSE)</f>
        <v>29389</v>
      </c>
      <c r="G139" s="421">
        <f>VLOOKUP($A139&amp;"NCP ONPK",'E11 - 2014 09 Final'!$A$46:$P$1704,$G$135,FALSE)</f>
        <v>21278</v>
      </c>
      <c r="H139" s="421">
        <f>VLOOKUP($A139&amp;"NCP ONPK",'E11 - 2014 09 Final'!$A$46:$P$1704,$H$135,FALSE)</f>
        <v>23294</v>
      </c>
      <c r="I139" s="421">
        <f>VLOOKUP($A139&amp;"NCP ONPK",'E11 - 2014 09 Final'!$A$46:$P$1704,$I$135,FALSE)</f>
        <v>22055</v>
      </c>
      <c r="J139" s="421">
        <f>VLOOKUP($A139&amp;"NCP ONPK",'E11 - 2014 09 Final'!$A$46:$P$1704,$J$135,FALSE)</f>
        <v>21937</v>
      </c>
      <c r="K139" s="421">
        <f>VLOOKUP($A139&amp;"NCP ONPK",'E11 - 2014 09 Final'!$A$46:$P$1704,$K$135,FALSE)</f>
        <v>22186</v>
      </c>
      <c r="L139" s="421">
        <f>VLOOKUP($A139&amp;"NCP ONPK",'E11 - 2014 09 Final'!$A$46:$P$1704,$L$135,FALSE)</f>
        <v>20172</v>
      </c>
      <c r="M139" s="421">
        <f>VLOOKUP($A139&amp;"NCP ONPK",'E11 - 2014 09 Final'!$A$46:$P$1704,$M$135,FALSE)</f>
        <v>20445</v>
      </c>
      <c r="N139" s="421">
        <f>VLOOKUP($A139&amp;"NCP ONPK",'E11 - 2014 09 Final'!$A$46:$P$1704,$N$135,FALSE)</f>
        <v>19153</v>
      </c>
      <c r="O139" s="418">
        <f t="shared" si="21"/>
        <v>288083</v>
      </c>
      <c r="P139" s="419">
        <f t="shared" si="22"/>
        <v>30669</v>
      </c>
    </row>
    <row r="140" spans="1:16">
      <c r="A140" s="384" t="s">
        <v>185</v>
      </c>
      <c r="B140" s="416" t="s">
        <v>50</v>
      </c>
      <c r="C140" s="421">
        <f>VLOOKUP($A140&amp;"NCP ONPK",'E11 - 2014 09 Final'!$A$46:$P$1704,$C$135,FALSE)</f>
        <v>192399</v>
      </c>
      <c r="D140" s="421">
        <f>VLOOKUP($A140&amp;"NCP ONPK",'E11 - 2014 09 Final'!$A$46:$P$1704,$D$135,FALSE)</f>
        <v>194679</v>
      </c>
      <c r="E140" s="421">
        <f>VLOOKUP($A140&amp;"NCP ONPK",'E11 - 2014 09 Final'!$A$46:$P$1704,$E$135,FALSE)</f>
        <v>198144</v>
      </c>
      <c r="F140" s="421">
        <f>VLOOKUP($A140&amp;"NCP ONPK",'E11 - 2014 09 Final'!$A$46:$P$1704,$F$135,FALSE)</f>
        <v>208509</v>
      </c>
      <c r="G140" s="421">
        <f>VLOOKUP($A140&amp;"NCP ONPK",'E11 - 2014 09 Final'!$A$46:$P$1704,$G$135,FALSE)</f>
        <v>215659</v>
      </c>
      <c r="H140" s="421">
        <f>VLOOKUP($A140&amp;"NCP ONPK",'E11 - 2014 09 Final'!$A$46:$P$1704,$H$135,FALSE)</f>
        <v>216795</v>
      </c>
      <c r="I140" s="421">
        <f>VLOOKUP($A140&amp;"NCP ONPK",'E11 - 2014 09 Final'!$A$46:$P$1704,$I$135,FALSE)</f>
        <v>214928</v>
      </c>
      <c r="J140" s="421">
        <f>VLOOKUP($A140&amp;"NCP ONPK",'E11 - 2014 09 Final'!$A$46:$P$1704,$J$135,FALSE)</f>
        <v>213280</v>
      </c>
      <c r="K140" s="421">
        <f>VLOOKUP($A140&amp;"NCP ONPK",'E11 - 2014 09 Final'!$A$46:$P$1704,$K$135,FALSE)</f>
        <v>215080</v>
      </c>
      <c r="L140" s="421">
        <f>VLOOKUP($A140&amp;"NCP ONPK",'E11 - 2014 09 Final'!$A$46:$P$1704,$L$135,FALSE)</f>
        <v>210796</v>
      </c>
      <c r="M140" s="421">
        <f>VLOOKUP($A140&amp;"NCP ONPK",'E11 - 2014 09 Final'!$A$46:$P$1704,$M$135,FALSE)</f>
        <v>207125</v>
      </c>
      <c r="N140" s="421">
        <f>VLOOKUP($A140&amp;"NCP ONPK",'E11 - 2014 09 Final'!$A$46:$P$1704,$N$135,FALSE)</f>
        <v>200564</v>
      </c>
      <c r="O140" s="418">
        <f t="shared" si="21"/>
        <v>2487958</v>
      </c>
      <c r="P140" s="419">
        <f t="shared" si="22"/>
        <v>216795</v>
      </c>
    </row>
    <row r="141" spans="1:16">
      <c r="A141" s="384" t="s">
        <v>629</v>
      </c>
      <c r="B141" s="416" t="s">
        <v>49</v>
      </c>
      <c r="C141" s="421">
        <f>VLOOKUP($A141&amp;"NCP ONPK",'E11 - 2014 09 Final'!$A$46:$P$1704,$C$135,FALSE)</f>
        <v>2162075</v>
      </c>
      <c r="D141" s="421">
        <f>VLOOKUP($A141&amp;"NCP ONPK",'E11 - 2014 09 Final'!$A$46:$P$1704,$D$135,FALSE)</f>
        <v>1992059</v>
      </c>
      <c r="E141" s="421">
        <f>VLOOKUP($A141&amp;"NCP ONPK",'E11 - 2014 09 Final'!$A$46:$P$1704,$E$135,FALSE)</f>
        <v>1851713</v>
      </c>
      <c r="F141" s="421">
        <f>VLOOKUP($A141&amp;"NCP ONPK",'E11 - 2014 09 Final'!$A$46:$P$1704,$F$135,FALSE)</f>
        <v>2125517</v>
      </c>
      <c r="G141" s="421">
        <f>VLOOKUP($A141&amp;"NCP ONPK",'E11 - 2014 09 Final'!$A$46:$P$1704,$G$135,FALSE)</f>
        <v>2278361</v>
      </c>
      <c r="H141" s="421">
        <f>VLOOKUP($A141&amp;"NCP ONPK",'E11 - 2014 09 Final'!$A$46:$P$1704,$H$135,FALSE)</f>
        <v>2450736</v>
      </c>
      <c r="I141" s="421">
        <f>VLOOKUP($A141&amp;"NCP ONPK",'E11 - 2014 09 Final'!$A$46:$P$1704,$I$135,FALSE)</f>
        <v>2343515</v>
      </c>
      <c r="J141" s="421">
        <f>VLOOKUP($A141&amp;"NCP ONPK",'E11 - 2014 09 Final'!$A$46:$P$1704,$J$135,FALSE)</f>
        <v>1986834</v>
      </c>
      <c r="K141" s="421">
        <f>VLOOKUP($A141&amp;"NCP ONPK",'E11 - 2014 09 Final'!$A$46:$P$1704,$K$135,FALSE)</f>
        <v>2077347</v>
      </c>
      <c r="L141" s="421">
        <f>VLOOKUP($A141&amp;"NCP ONPK",'E11 - 2014 09 Final'!$A$46:$P$1704,$L$135,FALSE)</f>
        <v>1897320</v>
      </c>
      <c r="M141" s="421">
        <f>VLOOKUP($A141&amp;"NCP ONPK",'E11 - 2014 09 Final'!$A$46:$P$1704,$M$135,FALSE)</f>
        <v>1803435</v>
      </c>
      <c r="N141" s="421">
        <f>VLOOKUP($A141&amp;"NCP ONPK",'E11 - 2014 09 Final'!$A$46:$P$1704,$N$135,FALSE)</f>
        <v>1653334</v>
      </c>
      <c r="O141" s="418">
        <f t="shared" si="21"/>
        <v>24622246</v>
      </c>
      <c r="P141" s="419">
        <f t="shared" si="22"/>
        <v>2450736</v>
      </c>
    </row>
    <row r="142" spans="1:16">
      <c r="A142" s="384" t="s">
        <v>637</v>
      </c>
      <c r="B142" s="415" t="s">
        <v>325</v>
      </c>
      <c r="C142" s="421">
        <f>VLOOKUP($A142&amp;"NCP ONPK",'E11 - 2014 09 Final'!$A$46:$P$1704,$C$135,FALSE)</f>
        <v>11612</v>
      </c>
      <c r="D142" s="421">
        <f>VLOOKUP($A142&amp;"NCP ONPK",'E11 - 2014 09 Final'!$A$46:$P$1704,$D$135,FALSE)</f>
        <v>11683</v>
      </c>
      <c r="E142" s="421">
        <f>VLOOKUP($A142&amp;"NCP ONPK",'E11 - 2014 09 Final'!$A$46:$P$1704,$E$135,FALSE)</f>
        <v>10124</v>
      </c>
      <c r="F142" s="421">
        <f>VLOOKUP($A142&amp;"NCP ONPK",'E11 - 2014 09 Final'!$A$46:$P$1704,$F$135,FALSE)</f>
        <v>10915</v>
      </c>
      <c r="G142" s="421">
        <f>VLOOKUP($A142&amp;"NCP ONPK",'E11 - 2014 09 Final'!$A$46:$P$1704,$G$135,FALSE)</f>
        <v>10908</v>
      </c>
      <c r="H142" s="421">
        <f>VLOOKUP($A142&amp;"NCP ONPK",'E11 - 2014 09 Final'!$A$46:$P$1704,$H$135,FALSE)</f>
        <v>11819</v>
      </c>
      <c r="I142" s="421">
        <f>VLOOKUP($A142&amp;"NCP ONPK",'E11 - 2014 09 Final'!$A$46:$P$1704,$I$135,FALSE)</f>
        <v>11061</v>
      </c>
      <c r="J142" s="421">
        <f>VLOOKUP($A142&amp;"NCP ONPK",'E11 - 2014 09 Final'!$A$46:$P$1704,$J$135,FALSE)</f>
        <v>9676</v>
      </c>
      <c r="K142" s="421">
        <f>VLOOKUP($A142&amp;"NCP ONPK",'E11 - 2014 09 Final'!$A$46:$P$1704,$K$135,FALSE)</f>
        <v>9877</v>
      </c>
      <c r="L142" s="421">
        <f>VLOOKUP($A142&amp;"NCP ONPK",'E11 - 2014 09 Final'!$A$46:$P$1704,$L$135,FALSE)</f>
        <v>9380</v>
      </c>
      <c r="M142" s="421">
        <f>VLOOKUP($A142&amp;"NCP ONPK",'E11 - 2014 09 Final'!$A$46:$P$1704,$M$135,FALSE)</f>
        <v>9124</v>
      </c>
      <c r="N142" s="421">
        <f>VLOOKUP($A142&amp;"NCP ONPK",'E11 - 2014 09 Final'!$A$46:$P$1704,$N$135,FALSE)</f>
        <v>9034</v>
      </c>
      <c r="O142" s="418">
        <f t="shared" si="21"/>
        <v>125213</v>
      </c>
      <c r="P142" s="419">
        <f t="shared" si="22"/>
        <v>11819</v>
      </c>
    </row>
    <row r="143" spans="1:16">
      <c r="A143" s="384" t="s">
        <v>648</v>
      </c>
      <c r="B143" s="416" t="s">
        <v>67</v>
      </c>
      <c r="C143" s="421">
        <f>VLOOKUP($A143&amp;"NCP ONPK",'E11 - 2014 09 Final'!$A$46:$P$1704,$C$135,FALSE)</f>
        <v>5716501</v>
      </c>
      <c r="D143" s="421">
        <f>VLOOKUP($A143&amp;"NCP ONPK",'E11 - 2014 09 Final'!$A$46:$P$1704,$D$135,FALSE)</f>
        <v>5376733</v>
      </c>
      <c r="E143" s="421">
        <f>VLOOKUP($A143&amp;"NCP ONPK",'E11 - 2014 09 Final'!$A$46:$P$1704,$E$135,FALSE)</f>
        <v>4949407</v>
      </c>
      <c r="F143" s="421">
        <f>VLOOKUP($A143&amp;"NCP ONPK",'E11 - 2014 09 Final'!$A$46:$P$1704,$F$135,FALSE)</f>
        <v>5359575</v>
      </c>
      <c r="G143" s="421">
        <f>VLOOKUP($A143&amp;"NCP ONPK",'E11 - 2014 09 Final'!$A$46:$P$1704,$G$135,FALSE)</f>
        <v>5534741</v>
      </c>
      <c r="H143" s="421">
        <f>VLOOKUP($A143&amp;"NCP ONPK",'E11 - 2014 09 Final'!$A$46:$P$1704,$H$135,FALSE)</f>
        <v>5746465</v>
      </c>
      <c r="I143" s="421">
        <f>VLOOKUP($A143&amp;"NCP ONPK",'E11 - 2014 09 Final'!$A$46:$P$1704,$I$135,FALSE)</f>
        <v>5670898</v>
      </c>
      <c r="J143" s="421">
        <f>VLOOKUP($A143&amp;"NCP ONPK",'E11 - 2014 09 Final'!$A$46:$P$1704,$J$135,FALSE)</f>
        <v>5798934</v>
      </c>
      <c r="K143" s="421">
        <f>VLOOKUP($A143&amp;"NCP ONPK",'E11 - 2014 09 Final'!$A$46:$P$1704,$K$135,FALSE)</f>
        <v>6114629</v>
      </c>
      <c r="L143" s="421">
        <f>VLOOKUP($A143&amp;"NCP ONPK",'E11 - 2014 09 Final'!$A$46:$P$1704,$L$135,FALSE)</f>
        <v>5696449</v>
      </c>
      <c r="M143" s="421">
        <f>VLOOKUP($A143&amp;"NCP ONPK",'E11 - 2014 09 Final'!$A$46:$P$1704,$M$135,FALSE)</f>
        <v>5770478</v>
      </c>
      <c r="N143" s="421">
        <f>VLOOKUP($A143&amp;"NCP ONPK",'E11 - 2014 09 Final'!$A$46:$P$1704,$N$135,FALSE)</f>
        <v>5081223</v>
      </c>
      <c r="O143" s="418">
        <f t="shared" si="21"/>
        <v>66816033</v>
      </c>
      <c r="P143" s="419">
        <f t="shared" si="22"/>
        <v>6114629</v>
      </c>
    </row>
    <row r="144" spans="1:16">
      <c r="A144" s="384" t="s">
        <v>653</v>
      </c>
      <c r="B144" s="416" t="s">
        <v>68</v>
      </c>
      <c r="C144" s="421">
        <f>VLOOKUP($A144&amp;"NCP ONPK",'E11 - 2014 09 Final'!$A$46:$P$1704,$C$135,FALSE)</f>
        <v>1790175</v>
      </c>
      <c r="D144" s="421">
        <f>VLOOKUP($A144&amp;"NCP ONPK",'E11 - 2014 09 Final'!$A$46:$P$1704,$D$135,FALSE)</f>
        <v>1769283</v>
      </c>
      <c r="E144" s="421">
        <f>VLOOKUP($A144&amp;"NCP ONPK",'E11 - 2014 09 Final'!$A$46:$P$1704,$E$135,FALSE)</f>
        <v>1620032</v>
      </c>
      <c r="F144" s="421">
        <f>VLOOKUP($A144&amp;"NCP ONPK",'E11 - 2014 09 Final'!$A$46:$P$1704,$F$135,FALSE)</f>
        <v>1772133</v>
      </c>
      <c r="G144" s="421">
        <f>VLOOKUP($A144&amp;"NCP ONPK",'E11 - 2014 09 Final'!$A$46:$P$1704,$G$135,FALSE)</f>
        <v>1888051</v>
      </c>
      <c r="H144" s="421">
        <f>VLOOKUP($A144&amp;"NCP ONPK",'E11 - 2014 09 Final'!$A$46:$P$1704,$H$135,FALSE)</f>
        <v>1973350</v>
      </c>
      <c r="I144" s="421">
        <f>VLOOKUP($A144&amp;"NCP ONPK",'E11 - 2014 09 Final'!$A$46:$P$1704,$I$135,FALSE)</f>
        <v>1888617</v>
      </c>
      <c r="J144" s="421">
        <f>VLOOKUP($A144&amp;"NCP ONPK",'E11 - 2014 09 Final'!$A$46:$P$1704,$J$135,FALSE)</f>
        <v>2010001</v>
      </c>
      <c r="K144" s="421">
        <f>VLOOKUP($A144&amp;"NCP ONPK",'E11 - 2014 09 Final'!$A$46:$P$1704,$K$135,FALSE)</f>
        <v>2121214</v>
      </c>
      <c r="L144" s="421">
        <f>VLOOKUP($A144&amp;"NCP ONPK",'E11 - 2014 09 Final'!$A$46:$P$1704,$L$135,FALSE)</f>
        <v>1952370</v>
      </c>
      <c r="M144" s="421">
        <f>VLOOKUP($A144&amp;"NCP ONPK",'E11 - 2014 09 Final'!$A$46:$P$1704,$M$135,FALSE)</f>
        <v>1963133</v>
      </c>
      <c r="N144" s="421">
        <f>VLOOKUP($A144&amp;"NCP ONPK",'E11 - 2014 09 Final'!$A$46:$P$1704,$N$135,FALSE)</f>
        <v>1783906</v>
      </c>
      <c r="O144" s="418">
        <f t="shared" si="21"/>
        <v>22532265</v>
      </c>
      <c r="P144" s="419">
        <f t="shared" si="22"/>
        <v>2121214</v>
      </c>
    </row>
    <row r="145" spans="1:16">
      <c r="A145" s="384" t="s">
        <v>710</v>
      </c>
      <c r="B145" s="416" t="s">
        <v>69</v>
      </c>
      <c r="C145" s="421">
        <f>VLOOKUP($A145&amp;"NCP ONPK",'E11 - 2014 09 Final'!$A$46:$P$1704,$C$135,FALSE)</f>
        <v>379439</v>
      </c>
      <c r="D145" s="421">
        <f>VLOOKUP($A145&amp;"NCP ONPK",'E11 - 2014 09 Final'!$A$46:$P$1704,$D$135,FALSE)</f>
        <v>358179</v>
      </c>
      <c r="E145" s="421">
        <f>VLOOKUP($A145&amp;"NCP ONPK",'E11 - 2014 09 Final'!$A$46:$P$1704,$E$135,FALSE)</f>
        <v>325696</v>
      </c>
      <c r="F145" s="421">
        <f>VLOOKUP($A145&amp;"NCP ONPK",'E11 - 2014 09 Final'!$A$46:$P$1704,$F$135,FALSE)</f>
        <v>348926</v>
      </c>
      <c r="G145" s="421">
        <f>VLOOKUP($A145&amp;"NCP ONPK",'E11 - 2014 09 Final'!$A$46:$P$1704,$G$135,FALSE)</f>
        <v>357202</v>
      </c>
      <c r="H145" s="421">
        <f>VLOOKUP($A145&amp;"NCP ONPK",'E11 - 2014 09 Final'!$A$46:$P$1704,$H$135,FALSE)</f>
        <v>386208</v>
      </c>
      <c r="I145" s="421">
        <f>VLOOKUP($A145&amp;"NCP ONPK",'E11 - 2014 09 Final'!$A$46:$P$1704,$I$135,FALSE)</f>
        <v>374619</v>
      </c>
      <c r="J145" s="421">
        <f>VLOOKUP($A145&amp;"NCP ONPK",'E11 - 2014 09 Final'!$A$46:$P$1704,$J$135,FALSE)</f>
        <v>398083</v>
      </c>
      <c r="K145" s="421">
        <f>VLOOKUP($A145&amp;"NCP ONPK",'E11 - 2014 09 Final'!$A$46:$P$1704,$K$135,FALSE)</f>
        <v>414868</v>
      </c>
      <c r="L145" s="421">
        <f>VLOOKUP($A145&amp;"NCP ONPK",'E11 - 2014 09 Final'!$A$46:$P$1704,$L$135,FALSE)</f>
        <v>366726</v>
      </c>
      <c r="M145" s="421">
        <f>VLOOKUP($A145&amp;"NCP ONPK",'E11 - 2014 09 Final'!$A$46:$P$1704,$M$135,FALSE)</f>
        <v>380213</v>
      </c>
      <c r="N145" s="421">
        <f>VLOOKUP($A145&amp;"NCP ONPK",'E11 - 2014 09 Final'!$A$46:$P$1704,$N$135,FALSE)</f>
        <v>348320</v>
      </c>
      <c r="O145" s="418">
        <f t="shared" si="21"/>
        <v>4438479</v>
      </c>
      <c r="P145" s="419">
        <f t="shared" si="22"/>
        <v>414868</v>
      </c>
    </row>
    <row r="146" spans="1:16">
      <c r="A146" s="384" t="s">
        <v>714</v>
      </c>
      <c r="B146" s="416" t="s">
        <v>52</v>
      </c>
      <c r="C146" s="421">
        <f>VLOOKUP($A146&amp;"NCP ONPK",'E11 - 2014 09 Final'!$A$46:$P$1704,$C$135,FALSE)</f>
        <v>23754</v>
      </c>
      <c r="D146" s="421">
        <f>VLOOKUP($A146&amp;"NCP ONPK",'E11 - 2014 09 Final'!$A$46:$P$1704,$D$135,FALSE)</f>
        <v>23713</v>
      </c>
      <c r="E146" s="421">
        <f>VLOOKUP($A146&amp;"NCP ONPK",'E11 - 2014 09 Final'!$A$46:$P$1704,$E$135,FALSE)</f>
        <v>22811</v>
      </c>
      <c r="F146" s="421">
        <f>VLOOKUP($A146&amp;"NCP ONPK",'E11 - 2014 09 Final'!$A$46:$P$1704,$F$135,FALSE)</f>
        <v>36751</v>
      </c>
      <c r="G146" s="421">
        <f>VLOOKUP($A146&amp;"NCP ONPK",'E11 - 2014 09 Final'!$A$46:$P$1704,$G$135,FALSE)</f>
        <v>37272</v>
      </c>
      <c r="H146" s="421">
        <f>VLOOKUP($A146&amp;"NCP ONPK",'E11 - 2014 09 Final'!$A$46:$P$1704,$H$135,FALSE)</f>
        <v>22695</v>
      </c>
      <c r="I146" s="421">
        <f>VLOOKUP($A146&amp;"NCP ONPK",'E11 - 2014 09 Final'!$A$46:$P$1704,$I$135,FALSE)</f>
        <v>23234</v>
      </c>
      <c r="J146" s="421">
        <f>VLOOKUP($A146&amp;"NCP ONPK",'E11 - 2014 09 Final'!$A$46:$P$1704,$J$135,FALSE)</f>
        <v>30116</v>
      </c>
      <c r="K146" s="421">
        <f>VLOOKUP($A146&amp;"NCP ONPK",'E11 - 2014 09 Final'!$A$46:$P$1704,$K$135,FALSE)</f>
        <v>23246</v>
      </c>
      <c r="L146" s="421">
        <f>VLOOKUP($A146&amp;"NCP ONPK",'E11 - 2014 09 Final'!$A$46:$P$1704,$L$135,FALSE)</f>
        <v>28844</v>
      </c>
      <c r="M146" s="421">
        <f>VLOOKUP($A146&amp;"NCP ONPK",'E11 - 2014 09 Final'!$A$46:$P$1704,$M$135,FALSE)</f>
        <v>21652</v>
      </c>
      <c r="N146" s="421">
        <f>VLOOKUP($A146&amp;"NCP ONPK",'E11 - 2014 09 Final'!$A$46:$P$1704,$N$135,FALSE)</f>
        <v>28262</v>
      </c>
      <c r="O146" s="418">
        <f t="shared" si="21"/>
        <v>322350</v>
      </c>
      <c r="P146" s="419">
        <f t="shared" si="22"/>
        <v>37272</v>
      </c>
    </row>
    <row r="147" spans="1:16">
      <c r="A147" s="384" t="s">
        <v>15</v>
      </c>
      <c r="B147" s="415" t="s">
        <v>15</v>
      </c>
      <c r="C147" s="421">
        <f>VLOOKUP($A147&amp;"NCP ONPK",'E11 - 2014 09 Final'!$A$46:$P$1704,$C$135,FALSE)</f>
        <v>17207</v>
      </c>
      <c r="D147" s="421">
        <f>VLOOKUP($A147&amp;"NCP ONPK",'E11 - 2014 09 Final'!$A$46:$P$1704,$D$135,FALSE)</f>
        <v>18749</v>
      </c>
      <c r="E147" s="421">
        <f>VLOOKUP($A147&amp;"NCP ONPK",'E11 - 2014 09 Final'!$A$46:$P$1704,$E$135,FALSE)</f>
        <v>17294</v>
      </c>
      <c r="F147" s="421">
        <f>VLOOKUP($A147&amp;"NCP ONPK",'E11 - 2014 09 Final'!$A$46:$P$1704,$F$135,FALSE)</f>
        <v>18560</v>
      </c>
      <c r="G147" s="421">
        <f>VLOOKUP($A147&amp;"NCP ONPK",'E11 - 2014 09 Final'!$A$46:$P$1704,$G$135,FALSE)</f>
        <v>18548</v>
      </c>
      <c r="H147" s="421">
        <f>VLOOKUP($A147&amp;"NCP ONPK",'E11 - 2014 09 Final'!$A$46:$P$1704,$H$135,FALSE)</f>
        <v>18834</v>
      </c>
      <c r="I147" s="421">
        <f>VLOOKUP($A147&amp;"NCP ONPK",'E11 - 2014 09 Final'!$A$46:$P$1704,$I$135,FALSE)</f>
        <v>19608</v>
      </c>
      <c r="J147" s="421">
        <f>VLOOKUP($A147&amp;"NCP ONPK",'E11 - 2014 09 Final'!$A$46:$P$1704,$J$135,FALSE)</f>
        <v>19812</v>
      </c>
      <c r="K147" s="421">
        <f>VLOOKUP($A147&amp;"NCP ONPK",'E11 - 2014 09 Final'!$A$46:$P$1704,$K$135,FALSE)</f>
        <v>19364</v>
      </c>
      <c r="L147" s="421">
        <f>VLOOKUP($A147&amp;"NCP ONPK",'E11 - 2014 09 Final'!$A$46:$P$1704,$L$135,FALSE)</f>
        <v>19004</v>
      </c>
      <c r="M147" s="421">
        <f>VLOOKUP($A147&amp;"NCP ONPK",'E11 - 2014 09 Final'!$A$46:$P$1704,$M$135,FALSE)</f>
        <v>18071</v>
      </c>
      <c r="N147" s="421">
        <f>VLOOKUP($A147&amp;"NCP ONPK",'E11 - 2014 09 Final'!$A$46:$P$1704,$N$135,FALSE)</f>
        <v>16823</v>
      </c>
      <c r="O147" s="418">
        <f t="shared" ref="O147" si="23">SUM(C147:N147)</f>
        <v>221874</v>
      </c>
      <c r="P147" s="419">
        <f t="shared" ref="P147" si="24">MAX(C147:N147)</f>
        <v>19812</v>
      </c>
    </row>
    <row r="148" spans="1:16">
      <c r="A148" s="384" t="s">
        <v>19</v>
      </c>
      <c r="B148" s="416" t="s">
        <v>56</v>
      </c>
      <c r="C148" s="421">
        <f>VLOOKUP($A148&amp;"NCP ONPK",'E11 - 2014 09 Final'!$A$46:$P$1704,$C$135,FALSE)</f>
        <v>20308</v>
      </c>
      <c r="D148" s="421">
        <f>VLOOKUP($A148&amp;"NCP ONPK",'E11 - 2014 09 Final'!$A$46:$P$1704,$D$135,FALSE)</f>
        <v>23536</v>
      </c>
      <c r="E148" s="421">
        <f>VLOOKUP($A148&amp;"NCP ONPK",'E11 - 2014 09 Final'!$A$46:$P$1704,$E$135,FALSE)</f>
        <v>22679</v>
      </c>
      <c r="F148" s="421">
        <f>VLOOKUP($A148&amp;"NCP ONPK",'E11 - 2014 09 Final'!$A$46:$P$1704,$F$135,FALSE)</f>
        <v>24797</v>
      </c>
      <c r="G148" s="421">
        <f>VLOOKUP($A148&amp;"NCP ONPK",'E11 - 2014 09 Final'!$A$46:$P$1704,$G$135,FALSE)</f>
        <v>25707</v>
      </c>
      <c r="H148" s="421">
        <f>VLOOKUP($A148&amp;"NCP ONPK",'E11 - 2014 09 Final'!$A$46:$P$1704,$H$135,FALSE)</f>
        <v>23578</v>
      </c>
      <c r="I148" s="421">
        <f>VLOOKUP($A148&amp;"NCP ONPK",'E11 - 2014 09 Final'!$A$46:$P$1704,$I$135,FALSE)</f>
        <v>22608</v>
      </c>
      <c r="J148" s="421">
        <f>VLOOKUP($A148&amp;"NCP ONPK",'E11 - 2014 09 Final'!$A$46:$P$1704,$J$135,FALSE)</f>
        <v>24714</v>
      </c>
      <c r="K148" s="421">
        <f>VLOOKUP($A148&amp;"NCP ONPK",'E11 - 2014 09 Final'!$A$46:$P$1704,$K$135,FALSE)</f>
        <v>23891</v>
      </c>
      <c r="L148" s="421">
        <f>VLOOKUP($A148&amp;"NCP ONPK",'E11 - 2014 09 Final'!$A$46:$P$1704,$L$135,FALSE)</f>
        <v>21754</v>
      </c>
      <c r="M148" s="421">
        <f>VLOOKUP($A148&amp;"NCP ONPK",'E11 - 2014 09 Final'!$A$46:$P$1704,$M$135,FALSE)</f>
        <v>21117</v>
      </c>
      <c r="N148" s="421">
        <f>VLOOKUP($A148&amp;"NCP ONPK",'E11 - 2014 09 Final'!$A$46:$P$1704,$N$135,FALSE)</f>
        <v>20192</v>
      </c>
      <c r="O148" s="418">
        <f t="shared" si="21"/>
        <v>274881</v>
      </c>
      <c r="P148" s="419">
        <f t="shared" si="22"/>
        <v>25707</v>
      </c>
    </row>
    <row r="149" spans="1:16">
      <c r="A149" s="384" t="s">
        <v>22</v>
      </c>
      <c r="B149" s="416" t="s">
        <v>57</v>
      </c>
      <c r="C149" s="421">
        <f>VLOOKUP($A149&amp;"NCP ONPK",'E11 - 2014 09 Final'!$A$46:$P$1704,$C$135,FALSE)</f>
        <v>12459</v>
      </c>
      <c r="D149" s="421">
        <f>VLOOKUP($A149&amp;"NCP ONPK",'E11 - 2014 09 Final'!$A$46:$P$1704,$D$135,FALSE)</f>
        <v>14020</v>
      </c>
      <c r="E149" s="421">
        <f>VLOOKUP($A149&amp;"NCP ONPK",'E11 - 2014 09 Final'!$A$46:$P$1704,$E$135,FALSE)</f>
        <v>15175</v>
      </c>
      <c r="F149" s="421">
        <f>VLOOKUP($A149&amp;"NCP ONPK",'E11 - 2014 09 Final'!$A$46:$P$1704,$F$135,FALSE)</f>
        <v>13601</v>
      </c>
      <c r="G149" s="421">
        <f>VLOOKUP($A149&amp;"NCP ONPK",'E11 - 2014 09 Final'!$A$46:$P$1704,$G$135,FALSE)</f>
        <v>13484</v>
      </c>
      <c r="H149" s="421">
        <f>VLOOKUP($A149&amp;"NCP ONPK",'E11 - 2014 09 Final'!$A$46:$P$1704,$H$135,FALSE)</f>
        <v>11977</v>
      </c>
      <c r="I149" s="421">
        <f>VLOOKUP($A149&amp;"NCP ONPK",'E11 - 2014 09 Final'!$A$46:$P$1704,$I$135,FALSE)</f>
        <v>9023</v>
      </c>
      <c r="J149" s="421">
        <f>VLOOKUP($A149&amp;"NCP ONPK",'E11 - 2014 09 Final'!$A$46:$P$1704,$J$135,FALSE)</f>
        <v>9868</v>
      </c>
      <c r="K149" s="421">
        <f>VLOOKUP($A149&amp;"NCP ONPK",'E11 - 2014 09 Final'!$A$46:$P$1704,$K$135,FALSE)</f>
        <v>13741</v>
      </c>
      <c r="L149" s="421">
        <f>VLOOKUP($A149&amp;"NCP ONPK",'E11 - 2014 09 Final'!$A$46:$P$1704,$L$135,FALSE)</f>
        <v>13041</v>
      </c>
      <c r="M149" s="421">
        <f>VLOOKUP($A149&amp;"NCP ONPK",'E11 - 2014 09 Final'!$A$46:$P$1704,$M$135,FALSE)</f>
        <v>15484</v>
      </c>
      <c r="N149" s="421">
        <f>VLOOKUP($A149&amp;"NCP ONPK",'E11 - 2014 09 Final'!$A$46:$P$1704,$N$135,FALSE)</f>
        <v>14318</v>
      </c>
      <c r="O149" s="418">
        <f t="shared" si="21"/>
        <v>156191</v>
      </c>
      <c r="P149" s="419">
        <f t="shared" si="22"/>
        <v>15484</v>
      </c>
    </row>
    <row r="150" spans="1:16">
      <c r="A150" s="384" t="s">
        <v>684</v>
      </c>
      <c r="B150" s="416" t="s">
        <v>48</v>
      </c>
      <c r="C150" s="421">
        <f>VLOOKUP($A150&amp;"NCP ONPK",'E11 - 2014 09 Final'!$A$46:$P$1704,$C$135,FALSE)</f>
        <v>27391882</v>
      </c>
      <c r="D150" s="421">
        <f>VLOOKUP($A150&amp;"NCP ONPK",'E11 - 2014 09 Final'!$A$46:$P$1704,$D$135,FALSE)</f>
        <v>23493714</v>
      </c>
      <c r="E150" s="421">
        <f>VLOOKUP($A150&amp;"NCP ONPK",'E11 - 2014 09 Final'!$A$46:$P$1704,$E$135,FALSE)</f>
        <v>20209655</v>
      </c>
      <c r="F150" s="421">
        <f>VLOOKUP($A150&amp;"NCP ONPK",'E11 - 2014 09 Final'!$A$46:$P$1704,$F$135,FALSE)</f>
        <v>21036145</v>
      </c>
      <c r="G150" s="421">
        <f>VLOOKUP($A150&amp;"NCP ONPK",'E11 - 2014 09 Final'!$A$46:$P$1704,$G$135,FALSE)</f>
        <v>21581543</v>
      </c>
      <c r="H150" s="421">
        <f>VLOOKUP($A150&amp;"NCP ONPK",'E11 - 2014 09 Final'!$A$46:$P$1704,$H$135,FALSE)</f>
        <v>22673132</v>
      </c>
      <c r="I150" s="421">
        <f>VLOOKUP($A150&amp;"NCP ONPK",'E11 - 2014 09 Final'!$A$46:$P$1704,$I$135,FALSE)</f>
        <v>22588857</v>
      </c>
      <c r="J150" s="421">
        <f>VLOOKUP($A150&amp;"NCP ONPK",'E11 - 2014 09 Final'!$A$46:$P$1704,$J$135,FALSE)</f>
        <v>22947321</v>
      </c>
      <c r="K150" s="421">
        <f>VLOOKUP($A150&amp;"NCP ONPK",'E11 - 2014 09 Final'!$A$46:$P$1704,$K$135,FALSE)</f>
        <v>25701682</v>
      </c>
      <c r="L150" s="421">
        <f>VLOOKUP($A150&amp;"NCP ONPK",'E11 - 2014 09 Final'!$A$46:$P$1704,$L$135,FALSE)</f>
        <v>23442680</v>
      </c>
      <c r="M150" s="421">
        <f>VLOOKUP($A150&amp;"NCP ONPK",'E11 - 2014 09 Final'!$A$46:$P$1704,$M$135,FALSE)</f>
        <v>23229953</v>
      </c>
      <c r="N150" s="421">
        <f>VLOOKUP($A150&amp;"NCP ONPK",'E11 - 2014 09 Final'!$A$46:$P$1704,$N$135,FALSE)</f>
        <v>23819641</v>
      </c>
      <c r="O150" s="418">
        <f t="shared" si="21"/>
        <v>278116205</v>
      </c>
      <c r="P150" s="419">
        <f t="shared" si="22"/>
        <v>27391882</v>
      </c>
    </row>
    <row r="151" spans="1:16">
      <c r="A151" s="384" t="s">
        <v>35</v>
      </c>
      <c r="B151" s="416" t="s">
        <v>53</v>
      </c>
      <c r="C151" s="421">
        <f>VLOOKUP($A151&amp;"NCP ONPK",'E11 - 2014 09 Final'!$A$46:$P$1704,$C$135,FALSE)</f>
        <v>98671</v>
      </c>
      <c r="D151" s="421">
        <f>VLOOKUP($A151&amp;"NCP ONPK",'E11 - 2014 09 Final'!$A$46:$P$1704,$D$135,FALSE)</f>
        <v>111238</v>
      </c>
      <c r="E151" s="421">
        <f>VLOOKUP($A151&amp;"NCP ONPK",'E11 - 2014 09 Final'!$A$46:$P$1704,$E$135,FALSE)</f>
        <v>132005</v>
      </c>
      <c r="F151" s="421">
        <f>VLOOKUP($A151&amp;"NCP ONPK",'E11 - 2014 09 Final'!$A$46:$P$1704,$F$135,FALSE)</f>
        <v>126507</v>
      </c>
      <c r="G151" s="421">
        <f>VLOOKUP($A151&amp;"NCP ONPK",'E11 - 2014 09 Final'!$A$46:$P$1704,$G$135,FALSE)</f>
        <v>132850</v>
      </c>
      <c r="H151" s="421">
        <f>VLOOKUP($A151&amp;"NCP ONPK",'E11 - 2014 09 Final'!$A$46:$P$1704,$H$135,FALSE)</f>
        <v>112556</v>
      </c>
      <c r="I151" s="421">
        <f>VLOOKUP($A151&amp;"NCP ONPK",'E11 - 2014 09 Final'!$A$46:$P$1704,$I$135,FALSE)</f>
        <v>121995</v>
      </c>
      <c r="J151" s="421">
        <f>VLOOKUP($A151&amp;"NCP ONPK",'E11 - 2014 09 Final'!$A$46:$P$1704,$J$135,FALSE)</f>
        <v>125898</v>
      </c>
      <c r="K151" s="421">
        <f>VLOOKUP($A151&amp;"NCP ONPK",'E11 - 2014 09 Final'!$A$46:$P$1704,$K$135,FALSE)</f>
        <v>124291</v>
      </c>
      <c r="L151" s="421">
        <f>VLOOKUP($A151&amp;"NCP ONPK",'E11 - 2014 09 Final'!$A$46:$P$1704,$L$135,FALSE)</f>
        <v>98173</v>
      </c>
      <c r="M151" s="421">
        <f>VLOOKUP($A151&amp;"NCP ONPK",'E11 - 2014 09 Final'!$A$46:$P$1704,$M$135,FALSE)</f>
        <v>108524</v>
      </c>
      <c r="N151" s="421">
        <f>VLOOKUP($A151&amp;"NCP ONPK",'E11 - 2014 09 Final'!$A$46:$P$1704,$N$135,FALSE)</f>
        <v>118061</v>
      </c>
      <c r="O151" s="418">
        <f t="shared" si="21"/>
        <v>1410769</v>
      </c>
      <c r="P151" s="419">
        <f t="shared" si="22"/>
        <v>132850</v>
      </c>
    </row>
    <row r="152" spans="1:16">
      <c r="A152" s="384" t="s">
        <v>38</v>
      </c>
      <c r="B152" s="416" t="s">
        <v>55</v>
      </c>
      <c r="C152" s="421">
        <f>VLOOKUP($A152&amp;"NCP ONPK",'E11 - 2014 09 Final'!$A$46:$P$1704,$C$135,FALSE)</f>
        <v>3473</v>
      </c>
      <c r="D152" s="421">
        <f>VLOOKUP($A152&amp;"NCP ONPK",'E11 - 2014 09 Final'!$A$46:$P$1704,$D$135,FALSE)</f>
        <v>3853</v>
      </c>
      <c r="E152" s="421">
        <f>VLOOKUP($A152&amp;"NCP ONPK",'E11 - 2014 09 Final'!$A$46:$P$1704,$E$135,FALSE)</f>
        <v>3488</v>
      </c>
      <c r="F152" s="421">
        <f>VLOOKUP($A152&amp;"NCP ONPK",'E11 - 2014 09 Final'!$A$46:$P$1704,$F$135,FALSE)</f>
        <v>3597</v>
      </c>
      <c r="G152" s="421">
        <f>VLOOKUP($A152&amp;"NCP ONPK",'E11 - 2014 09 Final'!$A$46:$P$1704,$G$135,FALSE)</f>
        <v>3481</v>
      </c>
      <c r="H152" s="421">
        <f>VLOOKUP($A152&amp;"NCP ONPK",'E11 - 2014 09 Final'!$A$46:$P$1704,$H$135,FALSE)</f>
        <v>3601</v>
      </c>
      <c r="I152" s="421">
        <f>VLOOKUP($A152&amp;"NCP ONPK",'E11 - 2014 09 Final'!$A$46:$P$1704,$I$135,FALSE)</f>
        <v>3484</v>
      </c>
      <c r="J152" s="421">
        <f>VLOOKUP($A152&amp;"NCP ONPK",'E11 - 2014 09 Final'!$A$46:$P$1704,$J$135,FALSE)</f>
        <v>3499</v>
      </c>
      <c r="K152" s="421">
        <f>VLOOKUP($A152&amp;"NCP ONPK",'E11 - 2014 09 Final'!$A$46:$P$1704,$K$135,FALSE)</f>
        <v>3381</v>
      </c>
      <c r="L152" s="421">
        <f>VLOOKUP($A152&amp;"NCP ONPK",'E11 - 2014 09 Final'!$A$46:$P$1704,$L$135,FALSE)</f>
        <v>3483</v>
      </c>
      <c r="M152" s="421">
        <f>VLOOKUP($A152&amp;"NCP ONPK",'E11 - 2014 09 Final'!$A$46:$P$1704,$M$135,FALSE)</f>
        <v>3566</v>
      </c>
      <c r="N152" s="421">
        <f>VLOOKUP($A152&amp;"NCP ONPK",'E11 - 2014 09 Final'!$A$46:$P$1704,$N$135,FALSE)</f>
        <v>3503</v>
      </c>
      <c r="O152" s="418">
        <f t="shared" si="21"/>
        <v>42409</v>
      </c>
      <c r="P152" s="419">
        <f t="shared" si="22"/>
        <v>3853</v>
      </c>
    </row>
    <row r="153" spans="1:16">
      <c r="A153" s="384" t="s">
        <v>40</v>
      </c>
      <c r="B153" s="416" t="s">
        <v>87</v>
      </c>
      <c r="C153" s="421">
        <f>VLOOKUP($A153&amp;"NCP ONPK",'E11 - 2014 09 Final'!$A$46:$P$1704,$C$135,FALSE)</f>
        <v>3114</v>
      </c>
      <c r="D153" s="421">
        <f>VLOOKUP($A153&amp;"NCP ONPK",'E11 - 2014 09 Final'!$A$46:$P$1704,$D$135,FALSE)</f>
        <v>3902</v>
      </c>
      <c r="E153" s="421">
        <f>VLOOKUP($A153&amp;"NCP ONPK",'E11 - 2014 09 Final'!$A$46:$P$1704,$E$135,FALSE)</f>
        <v>5818</v>
      </c>
      <c r="F153" s="421">
        <f>VLOOKUP($A153&amp;"NCP ONPK",'E11 - 2014 09 Final'!$A$46:$P$1704,$F$135,FALSE)</f>
        <v>4539</v>
      </c>
      <c r="G153" s="421">
        <f>VLOOKUP($A153&amp;"NCP ONPK",'E11 - 2014 09 Final'!$A$46:$P$1704,$G$135,FALSE)</f>
        <v>5488</v>
      </c>
      <c r="H153" s="421">
        <f>VLOOKUP($A153&amp;"NCP ONPK",'E11 - 2014 09 Final'!$A$46:$P$1704,$H$135,FALSE)</f>
        <v>3731</v>
      </c>
      <c r="I153" s="421">
        <f>VLOOKUP($A153&amp;"NCP ONPK",'E11 - 2014 09 Final'!$A$46:$P$1704,$I$135,FALSE)</f>
        <v>4444</v>
      </c>
      <c r="J153" s="421">
        <f>VLOOKUP($A153&amp;"NCP ONPK",'E11 - 2014 09 Final'!$A$46:$P$1704,$J$135,FALSE)</f>
        <v>5223</v>
      </c>
      <c r="K153" s="421">
        <f>VLOOKUP($A153&amp;"NCP ONPK",'E11 - 2014 09 Final'!$A$46:$P$1704,$K$135,FALSE)</f>
        <v>3403</v>
      </c>
      <c r="L153" s="421">
        <f>VLOOKUP($A153&amp;"NCP ONPK",'E11 - 2014 09 Final'!$A$46:$P$1704,$L$135,FALSE)</f>
        <v>4903</v>
      </c>
      <c r="M153" s="421">
        <f>VLOOKUP($A153&amp;"NCP ONPK",'E11 - 2014 09 Final'!$A$46:$P$1704,$M$135,FALSE)</f>
        <v>928</v>
      </c>
      <c r="N153" s="421">
        <f>VLOOKUP($A153&amp;"NCP ONPK",'E11 - 2014 09 Final'!$A$46:$P$1704,$N$135,FALSE)</f>
        <v>1006</v>
      </c>
      <c r="O153" s="418">
        <f t="shared" si="21"/>
        <v>46499</v>
      </c>
      <c r="P153" s="419">
        <f t="shared" si="22"/>
        <v>5818</v>
      </c>
    </row>
    <row r="154" spans="1:16">
      <c r="A154" s="384" t="s">
        <v>45</v>
      </c>
      <c r="B154" s="416" t="s">
        <v>88</v>
      </c>
      <c r="C154" s="421">
        <f>VLOOKUP($A154&amp;"NCP ONPK",'E11 - 2014 09 Final'!$A$46:$P$1704,$C$135,FALSE)</f>
        <v>46242</v>
      </c>
      <c r="D154" s="421">
        <f>VLOOKUP($A154&amp;"NCP ONPK",'E11 - 2014 09 Final'!$A$46:$P$1704,$D$135,FALSE)</f>
        <v>44488</v>
      </c>
      <c r="E154" s="421">
        <f>VLOOKUP($A154&amp;"NCP ONPK",'E11 - 2014 09 Final'!$A$46:$P$1704,$E$135,FALSE)</f>
        <v>36581</v>
      </c>
      <c r="F154" s="421">
        <f>VLOOKUP($A154&amp;"NCP ONPK",'E11 - 2014 09 Final'!$A$46:$P$1704,$F$135,FALSE)</f>
        <v>42961</v>
      </c>
      <c r="G154" s="421">
        <f>VLOOKUP($A154&amp;"NCP ONPK",'E11 - 2014 09 Final'!$A$46:$P$1704,$G$135,FALSE)</f>
        <v>54030</v>
      </c>
      <c r="H154" s="421">
        <f>VLOOKUP($A154&amp;"NCP ONPK",'E11 - 2014 09 Final'!$A$46:$P$1704,$H$135,FALSE)</f>
        <v>60507</v>
      </c>
      <c r="I154" s="421">
        <f>VLOOKUP($A154&amp;"NCP ONPK",'E11 - 2014 09 Final'!$A$46:$P$1704,$I$135,FALSE)</f>
        <v>35979</v>
      </c>
      <c r="J154" s="421">
        <f>VLOOKUP($A154&amp;"NCP ONPK",'E11 - 2014 09 Final'!$A$46:$P$1704,$J$135,FALSE)</f>
        <v>29909</v>
      </c>
      <c r="K154" s="421">
        <f>VLOOKUP($A154&amp;"NCP ONPK",'E11 - 2014 09 Final'!$A$46:$P$1704,$K$135,FALSE)</f>
        <v>61843</v>
      </c>
      <c r="L154" s="421">
        <f>VLOOKUP($A154&amp;"NCP ONPK",'E11 - 2014 09 Final'!$A$46:$P$1704,$L$135,FALSE)</f>
        <v>48390</v>
      </c>
      <c r="M154" s="421">
        <f>VLOOKUP($A154&amp;"NCP ONPK",'E11 - 2014 09 Final'!$A$46:$P$1704,$M$135,FALSE)</f>
        <v>54139</v>
      </c>
      <c r="N154" s="421">
        <f>VLOOKUP($A154&amp;"NCP ONPK",'E11 - 2014 09 Final'!$A$46:$P$1704,$N$135,FALSE)</f>
        <v>32613</v>
      </c>
      <c r="O154" s="418">
        <f t="shared" si="21"/>
        <v>547682</v>
      </c>
      <c r="P154" s="419">
        <f t="shared" si="22"/>
        <v>61843</v>
      </c>
    </row>
    <row r="155" spans="1:16">
      <c r="C155" s="417"/>
      <c r="D155" s="417"/>
      <c r="E155" s="417"/>
      <c r="F155" s="417"/>
      <c r="G155" s="417"/>
      <c r="H155" s="417"/>
      <c r="I155" s="417"/>
      <c r="J155" s="417"/>
      <c r="K155" s="417"/>
      <c r="L155" s="417"/>
      <c r="M155" s="417"/>
      <c r="N155" s="417"/>
      <c r="O155" s="418"/>
      <c r="P155" s="419"/>
    </row>
    <row r="156" spans="1:16">
      <c r="C156" s="417"/>
      <c r="D156" s="417"/>
      <c r="E156" s="417"/>
      <c r="F156" s="417"/>
      <c r="G156" s="417"/>
      <c r="H156" s="417"/>
      <c r="I156" s="417"/>
      <c r="J156" s="417"/>
      <c r="K156" s="417"/>
      <c r="L156" s="417"/>
      <c r="M156" s="417"/>
      <c r="N156" s="417"/>
      <c r="O156" s="418"/>
      <c r="P156" s="419"/>
    </row>
    <row r="157" spans="1:16">
      <c r="B157" s="414" t="s">
        <v>86</v>
      </c>
      <c r="C157" s="420"/>
      <c r="D157" s="420"/>
      <c r="E157" s="420"/>
      <c r="F157" s="420"/>
      <c r="G157" s="420"/>
      <c r="H157" s="420"/>
      <c r="I157" s="420"/>
      <c r="J157" s="420"/>
      <c r="K157" s="420"/>
      <c r="L157" s="420"/>
      <c r="M157" s="420"/>
      <c r="N157" s="420"/>
    </row>
    <row r="158" spans="1:16">
      <c r="A158" s="384" t="s">
        <v>600</v>
      </c>
      <c r="B158" s="384" t="s">
        <v>600</v>
      </c>
      <c r="C158" s="421">
        <f>VLOOKUP($A158&amp;"NCP ONPK",'E11 - 2014 09 Final'!$A$46:$P$1704,$C$135,FALSE)</f>
        <v>8505</v>
      </c>
      <c r="D158" s="421">
        <f>VLOOKUP($A158&amp;"NCP ONPK",'E11 - 2014 09 Final'!$A$46:$P$1704,$D$135,FALSE)</f>
        <v>6861</v>
      </c>
      <c r="E158" s="421">
        <f>VLOOKUP($A158&amp;"NCP ONPK",'E11 - 2014 09 Final'!$A$46:$P$1704,$E$135,FALSE)</f>
        <v>5883</v>
      </c>
      <c r="F158" s="421">
        <f>VLOOKUP($A158&amp;"NCP ONPK",'E11 - 2014 09 Final'!$A$46:$P$1704,$F$135,FALSE)</f>
        <v>6515</v>
      </c>
      <c r="G158" s="421">
        <f>VLOOKUP($A158&amp;"NCP ONPK",'E11 - 2014 09 Final'!$A$46:$P$1704,$G$135,FALSE)</f>
        <v>7297</v>
      </c>
      <c r="H158" s="421">
        <f>VLOOKUP($A158&amp;"NCP ONPK",'E11 - 2014 09 Final'!$A$46:$P$1704,$H$135,FALSE)</f>
        <v>8300</v>
      </c>
      <c r="I158" s="421">
        <f>VLOOKUP($A158&amp;"NCP ONPK",'E11 - 2014 09 Final'!$A$46:$P$1704,$I$135,FALSE)</f>
        <v>8358</v>
      </c>
      <c r="J158" s="421">
        <f>VLOOKUP($A158&amp;"NCP ONPK",'E11 - 2014 09 Final'!$A$46:$P$1704,$J$135,FALSE)</f>
        <v>8658</v>
      </c>
      <c r="K158" s="421">
        <f>VLOOKUP($A158&amp;"NCP ONPK",'E11 - 2014 09 Final'!$A$46:$P$1704,$K$135,FALSE)</f>
        <v>8237</v>
      </c>
      <c r="L158" s="421">
        <f>VLOOKUP($A158&amp;"NCP ONPK",'E11 - 2014 09 Final'!$A$46:$P$1704,$L$135,FALSE)</f>
        <v>6928</v>
      </c>
      <c r="M158" s="421">
        <f>VLOOKUP($A158&amp;"NCP ONPK",'E11 - 2014 09 Final'!$A$46:$P$1704,$M$135,FALSE)</f>
        <v>7506</v>
      </c>
      <c r="N158" s="421">
        <f>VLOOKUP($A158&amp;"NCP ONPK",'E11 - 2014 09 Final'!$A$46:$P$1704,$N$135,FALSE)</f>
        <v>6384</v>
      </c>
      <c r="O158" s="418">
        <f>SUM(C158:N158)</f>
        <v>89432</v>
      </c>
      <c r="P158" s="419">
        <f t="shared" ref="P158:P164" si="25">MAX(C158:N158)</f>
        <v>8658</v>
      </c>
    </row>
    <row r="159" spans="1:16">
      <c r="A159" s="384" t="s">
        <v>245</v>
      </c>
      <c r="B159" s="384" t="s">
        <v>980</v>
      </c>
      <c r="C159" s="421">
        <f>VLOOKUP($A159&amp;"NCP ONPK",'E11 - 2014 09 Final'!$A$46:$P$1704,$C$135,FALSE)</f>
        <v>116339</v>
      </c>
      <c r="D159" s="421">
        <f>VLOOKUP($A159&amp;"NCP ONPK",'E11 - 2014 09 Final'!$A$46:$P$1704,$D$135,FALSE)</f>
        <v>111866</v>
      </c>
      <c r="E159" s="421">
        <f>VLOOKUP($A159&amp;"NCP ONPK",'E11 - 2014 09 Final'!$A$46:$P$1704,$E$135,FALSE)</f>
        <v>112653</v>
      </c>
      <c r="F159" s="421">
        <f>VLOOKUP($A159&amp;"NCP ONPK",'E11 - 2014 09 Final'!$A$46:$P$1704,$F$135,FALSE)</f>
        <v>130649</v>
      </c>
      <c r="G159" s="421">
        <f>VLOOKUP($A159&amp;"NCP ONPK",'E11 - 2014 09 Final'!$A$46:$P$1704,$G$135,FALSE)</f>
        <v>129272</v>
      </c>
      <c r="H159" s="421">
        <f>VLOOKUP($A159&amp;"NCP ONPK",'E11 - 2014 09 Final'!$A$46:$P$1704,$H$135,FALSE)</f>
        <v>144202</v>
      </c>
      <c r="I159" s="421">
        <f>VLOOKUP($A159&amp;"NCP ONPK",'E11 - 2014 09 Final'!$A$46:$P$1704,$I$135,FALSE)</f>
        <v>158706</v>
      </c>
      <c r="J159" s="421">
        <f>VLOOKUP($A159&amp;"NCP ONPK",'E11 - 2014 09 Final'!$A$46:$P$1704,$J$135,FALSE)</f>
        <v>156563</v>
      </c>
      <c r="K159" s="421">
        <f>VLOOKUP($A159&amp;"NCP ONPK",'E11 - 2014 09 Final'!$A$46:$P$1704,$K$135,FALSE)</f>
        <v>141684</v>
      </c>
      <c r="L159" s="421">
        <f>VLOOKUP($A159&amp;"NCP ONPK",'E11 - 2014 09 Final'!$A$46:$P$1704,$L$135,FALSE)</f>
        <v>136857</v>
      </c>
      <c r="M159" s="421">
        <f>VLOOKUP($A159&amp;"NCP ONPK",'E11 - 2014 09 Final'!$A$46:$P$1704,$M$135,FALSE)</f>
        <v>110957</v>
      </c>
      <c r="N159" s="421">
        <f>VLOOKUP($A159&amp;"NCP ONPK",'E11 - 2014 09 Final'!$A$46:$P$1704,$N$135,FALSE)</f>
        <v>118302</v>
      </c>
      <c r="O159" s="418">
        <f t="shared" ref="O159:O164" si="26">SUM(C159:N159)</f>
        <v>1568050</v>
      </c>
      <c r="P159" s="419">
        <f t="shared" si="25"/>
        <v>158706</v>
      </c>
    </row>
    <row r="160" spans="1:16">
      <c r="A160" s="384" t="s">
        <v>658</v>
      </c>
      <c r="B160" s="384" t="s">
        <v>981</v>
      </c>
      <c r="C160" s="421">
        <f>VLOOKUP($A160&amp;"NCP ONPK",'E11 - 2014 09 Final'!$A$46:$P$1704,$C$135,FALSE)</f>
        <v>759818</v>
      </c>
      <c r="D160" s="421">
        <f>VLOOKUP($A160&amp;"NCP ONPK",'E11 - 2014 09 Final'!$A$46:$P$1704,$D$135,FALSE)</f>
        <v>537921</v>
      </c>
      <c r="E160" s="421">
        <f>VLOOKUP($A160&amp;"NCP ONPK",'E11 - 2014 09 Final'!$A$46:$P$1704,$E$135,FALSE)</f>
        <v>537710</v>
      </c>
      <c r="F160" s="421">
        <f>VLOOKUP($A160&amp;"NCP ONPK",'E11 - 2014 09 Final'!$A$46:$P$1704,$F$135,FALSE)</f>
        <v>720832</v>
      </c>
      <c r="G160" s="421">
        <f>VLOOKUP($A160&amp;"NCP ONPK",'E11 - 2014 09 Final'!$A$46:$P$1704,$G$135,FALSE)</f>
        <v>729301</v>
      </c>
      <c r="H160" s="421">
        <f>VLOOKUP($A160&amp;"NCP ONPK",'E11 - 2014 09 Final'!$A$46:$P$1704,$H$135,FALSE)</f>
        <v>810713</v>
      </c>
      <c r="I160" s="421">
        <f>VLOOKUP($A160&amp;"NCP ONPK",'E11 - 2014 09 Final'!$A$46:$P$1704,$I$135,FALSE)</f>
        <v>793641</v>
      </c>
      <c r="J160" s="421">
        <f>VLOOKUP($A160&amp;"NCP ONPK",'E11 - 2014 09 Final'!$A$46:$P$1704,$J$135,FALSE)</f>
        <v>836336</v>
      </c>
      <c r="K160" s="421">
        <f>VLOOKUP($A160&amp;"NCP ONPK",'E11 - 2014 09 Final'!$A$46:$P$1704,$K$135,FALSE)</f>
        <v>768510</v>
      </c>
      <c r="L160" s="421">
        <f>VLOOKUP($A160&amp;"NCP ONPK",'E11 - 2014 09 Final'!$A$46:$P$1704,$L$135,FALSE)</f>
        <v>761167</v>
      </c>
      <c r="M160" s="421">
        <f>VLOOKUP($A160&amp;"NCP ONPK",'E11 - 2014 09 Final'!$A$46:$P$1704,$M$135,FALSE)</f>
        <v>562147</v>
      </c>
      <c r="N160" s="421">
        <f>VLOOKUP($A160&amp;"NCP ONPK",'E11 - 2014 09 Final'!$A$46:$P$1704,$N$135,FALSE)</f>
        <v>539994</v>
      </c>
      <c r="O160" s="418">
        <f t="shared" si="26"/>
        <v>8358090</v>
      </c>
      <c r="P160" s="419">
        <f t="shared" si="25"/>
        <v>836336</v>
      </c>
    </row>
    <row r="161" spans="1:17">
      <c r="A161" s="384" t="s">
        <v>670</v>
      </c>
      <c r="B161" s="384" t="s">
        <v>982</v>
      </c>
      <c r="C161" s="421">
        <f>VLOOKUP($A161&amp;"NCP ONPK",'E11 - 2014 09 Final'!$A$46:$P$1704,$C$135,FALSE)</f>
        <v>0</v>
      </c>
      <c r="D161" s="421">
        <f>VLOOKUP($A161&amp;"NCP ONPK",'E11 - 2014 09 Final'!$A$46:$P$1704,$D$135,FALSE)</f>
        <v>35000</v>
      </c>
      <c r="E161" s="421">
        <f>VLOOKUP($A161&amp;"NCP ONPK",'E11 - 2014 09 Final'!$A$46:$P$1704,$E$135,FALSE)</f>
        <v>20000</v>
      </c>
      <c r="F161" s="421">
        <f>VLOOKUP($A161&amp;"NCP ONPK",'E11 - 2014 09 Final'!$A$46:$P$1704,$F$135,FALSE)</f>
        <v>10000</v>
      </c>
      <c r="G161" s="421">
        <f>VLOOKUP($A161&amp;"NCP ONPK",'E11 - 2014 09 Final'!$A$46:$P$1704,$G$135,FALSE)</f>
        <v>20000</v>
      </c>
      <c r="H161" s="421">
        <f>VLOOKUP($A161&amp;"NCP ONPK",'E11 - 2014 09 Final'!$A$46:$P$1704,$H$135,FALSE)</f>
        <v>35000</v>
      </c>
      <c r="I161" s="421">
        <f>VLOOKUP($A161&amp;"NCP ONPK",'E11 - 2014 09 Final'!$A$46:$P$1704,$I$135,FALSE)</f>
        <v>35000</v>
      </c>
      <c r="J161" s="421">
        <f>VLOOKUP($A161&amp;"NCP ONPK",'E11 - 2014 09 Final'!$A$46:$P$1704,$J$135,FALSE)</f>
        <v>35000</v>
      </c>
      <c r="K161" s="421">
        <f>VLOOKUP($A161&amp;"NCP ONPK",'E11 - 2014 09 Final'!$A$46:$P$1704,$K$135,FALSE)</f>
        <v>25000</v>
      </c>
      <c r="L161" s="421">
        <f>VLOOKUP($A161&amp;"NCP ONPK",'E11 - 2014 09 Final'!$A$46:$P$1704,$L$135,FALSE)</f>
        <v>20000</v>
      </c>
      <c r="M161" s="421">
        <f>VLOOKUP($A161&amp;"NCP ONPK",'E11 - 2014 09 Final'!$A$46:$P$1704,$M$135,FALSE)</f>
        <v>10000</v>
      </c>
      <c r="N161" s="421">
        <f>VLOOKUP($A161&amp;"NCP ONPK",'E11 - 2014 09 Final'!$A$46:$P$1704,$N$135,FALSE)</f>
        <v>20000</v>
      </c>
      <c r="O161" s="418">
        <f t="shared" si="26"/>
        <v>265000</v>
      </c>
      <c r="P161" s="419">
        <f t="shared" si="25"/>
        <v>35000</v>
      </c>
    </row>
    <row r="162" spans="1:17">
      <c r="A162" s="384" t="s">
        <v>688</v>
      </c>
      <c r="B162" s="384" t="s">
        <v>688</v>
      </c>
      <c r="C162" s="421">
        <f>VLOOKUP($A162&amp;"NCP ONPK",'E11 - 2014 09 Final'!$A$46:$P$1704,$C$135,FALSE)</f>
        <v>0</v>
      </c>
      <c r="D162" s="421">
        <f>VLOOKUP($A162&amp;"NCP ONPK",'E11 - 2014 09 Final'!$A$46:$P$1704,$D$135,FALSE)</f>
        <v>0</v>
      </c>
      <c r="E162" s="421">
        <f>VLOOKUP($A162&amp;"NCP ONPK",'E11 - 2014 09 Final'!$A$46:$P$1704,$E$135,FALSE)</f>
        <v>0</v>
      </c>
      <c r="F162" s="421">
        <f>VLOOKUP($A162&amp;"NCP ONPK",'E11 - 2014 09 Final'!$A$46:$P$1704,$F$135,FALSE)</f>
        <v>0</v>
      </c>
      <c r="G162" s="421">
        <f>VLOOKUP($A162&amp;"NCP ONPK",'E11 - 2014 09 Final'!$A$46:$P$1704,$G$135,FALSE)</f>
        <v>0</v>
      </c>
      <c r="H162" s="421">
        <f>VLOOKUP($A162&amp;"NCP ONPK",'E11 - 2014 09 Final'!$A$46:$P$1704,$H$135,FALSE)</f>
        <v>200000</v>
      </c>
      <c r="I162" s="421">
        <f>VLOOKUP($A162&amp;"NCP ONPK",'E11 - 2014 09 Final'!$A$46:$P$1704,$I$135,FALSE)</f>
        <v>200000</v>
      </c>
      <c r="J162" s="421">
        <f>VLOOKUP($A162&amp;"NCP ONPK",'E11 - 2014 09 Final'!$A$46:$P$1704,$J$135,FALSE)</f>
        <v>200000</v>
      </c>
      <c r="K162" s="421">
        <f>VLOOKUP($A162&amp;"NCP ONPK",'E11 - 2014 09 Final'!$A$46:$P$1704,$K$135,FALSE)</f>
        <v>200000</v>
      </c>
      <c r="L162" s="421">
        <f>VLOOKUP($A162&amp;"NCP ONPK",'E11 - 2014 09 Final'!$A$46:$P$1704,$L$135,FALSE)</f>
        <v>200000</v>
      </c>
      <c r="M162" s="421">
        <f>VLOOKUP($A162&amp;"NCP ONPK",'E11 - 2014 09 Final'!$A$46:$P$1704,$M$135,FALSE)</f>
        <v>200000</v>
      </c>
      <c r="N162" s="421">
        <f>VLOOKUP($A162&amp;"NCP ONPK",'E11 - 2014 09 Final'!$A$46:$P$1704,$N$135,FALSE)</f>
        <v>200000</v>
      </c>
      <c r="O162" s="418">
        <f t="shared" si="26"/>
        <v>1400000</v>
      </c>
      <c r="P162" s="419">
        <f t="shared" si="25"/>
        <v>200000</v>
      </c>
    </row>
    <row r="163" spans="1:17">
      <c r="A163" s="384" t="s">
        <v>721</v>
      </c>
      <c r="B163" s="384" t="s">
        <v>721</v>
      </c>
      <c r="C163" s="421">
        <f>VLOOKUP($A163&amp;"NCP ONPK",'E11 - 2014 09 Final'!$A$46:$P$1704,$C$135,FALSE)</f>
        <v>12444</v>
      </c>
      <c r="D163" s="421">
        <f>VLOOKUP($A163&amp;"NCP ONPK",'E11 - 2014 09 Final'!$A$46:$P$1704,$D$135,FALSE)</f>
        <v>8991</v>
      </c>
      <c r="E163" s="421">
        <f>VLOOKUP($A163&amp;"NCP ONPK",'E11 - 2014 09 Final'!$A$46:$P$1704,$E$135,FALSE)</f>
        <v>8619</v>
      </c>
      <c r="F163" s="421">
        <f>VLOOKUP($A163&amp;"NCP ONPK",'E11 - 2014 09 Final'!$A$46:$P$1704,$F$135,FALSE)</f>
        <v>12473</v>
      </c>
      <c r="G163" s="421">
        <f>VLOOKUP($A163&amp;"NCP ONPK",'E11 - 2014 09 Final'!$A$46:$P$1704,$G$135,FALSE)</f>
        <v>12655</v>
      </c>
      <c r="H163" s="421">
        <f>VLOOKUP($A163&amp;"NCP ONPK",'E11 - 2014 09 Final'!$A$46:$P$1704,$H$135,FALSE)</f>
        <v>13244</v>
      </c>
      <c r="I163" s="421">
        <f>VLOOKUP($A163&amp;"NCP ONPK",'E11 - 2014 09 Final'!$A$46:$P$1704,$I$135,FALSE)</f>
        <v>12957</v>
      </c>
      <c r="J163" s="421">
        <f>VLOOKUP($A163&amp;"NCP ONPK",'E11 - 2014 09 Final'!$A$46:$P$1704,$J$135,FALSE)</f>
        <v>13556</v>
      </c>
      <c r="K163" s="421">
        <f>VLOOKUP($A163&amp;"NCP ONPK",'E11 - 2014 09 Final'!$A$46:$P$1704,$K$135,FALSE)</f>
        <v>13084</v>
      </c>
      <c r="L163" s="421">
        <f>VLOOKUP($A163&amp;"NCP ONPK",'E11 - 2014 09 Final'!$A$46:$P$1704,$L$135,FALSE)</f>
        <v>12339</v>
      </c>
      <c r="M163" s="421">
        <f>VLOOKUP($A163&amp;"NCP ONPK",'E11 - 2014 09 Final'!$A$46:$P$1704,$M$135,FALSE)</f>
        <v>9197</v>
      </c>
      <c r="N163" s="421">
        <f>VLOOKUP($A163&amp;"NCP ONPK",'E11 - 2014 09 Final'!$A$46:$P$1704,$N$135,FALSE)</f>
        <v>9621</v>
      </c>
      <c r="O163" s="418">
        <f t="shared" si="26"/>
        <v>139180</v>
      </c>
      <c r="P163" s="419">
        <f t="shared" si="25"/>
        <v>13556</v>
      </c>
    </row>
    <row r="164" spans="1:17">
      <c r="A164" s="384" t="s">
        <v>724</v>
      </c>
      <c r="B164" s="384" t="s">
        <v>983</v>
      </c>
      <c r="C164" s="421">
        <f>VLOOKUP($A164&amp;"NCP ONPK",'E11 - 2014 09 Final'!$A$46:$P$1704,$C$135,FALSE)</f>
        <v>23000</v>
      </c>
      <c r="D164" s="421">
        <f>VLOOKUP($A164&amp;"NCP ONPK",'E11 - 2014 09 Final'!$A$46:$P$1704,$D$135,FALSE)</f>
        <v>23000</v>
      </c>
      <c r="E164" s="421">
        <f>VLOOKUP($A164&amp;"NCP ONPK",'E11 - 2014 09 Final'!$A$46:$P$1704,$E$135,FALSE)</f>
        <v>23000</v>
      </c>
      <c r="F164" s="421">
        <f>VLOOKUP($A164&amp;"NCP ONPK",'E11 - 2014 09 Final'!$A$46:$P$1704,$F$135,FALSE)</f>
        <v>23000</v>
      </c>
      <c r="G164" s="421">
        <f>VLOOKUP($A164&amp;"NCP ONPK",'E11 - 2014 09 Final'!$A$46:$P$1704,$G$135,FALSE)</f>
        <v>23000</v>
      </c>
      <c r="H164" s="421">
        <f>VLOOKUP($A164&amp;"NCP ONPK",'E11 - 2014 09 Final'!$A$46:$P$1704,$H$135,FALSE)</f>
        <v>23000</v>
      </c>
      <c r="I164" s="421">
        <f>VLOOKUP($A164&amp;"NCP ONPK",'E11 - 2014 09 Final'!$A$46:$P$1704,$I$135,FALSE)</f>
        <v>23000</v>
      </c>
      <c r="J164" s="421">
        <f>VLOOKUP($A164&amp;"NCP ONPK",'E11 - 2014 09 Final'!$A$46:$P$1704,$J$135,FALSE)</f>
        <v>23000</v>
      </c>
      <c r="K164" s="421">
        <f>VLOOKUP($A164&amp;"NCP ONPK",'E11 - 2014 09 Final'!$A$46:$P$1704,$K$135,FALSE)</f>
        <v>23000</v>
      </c>
      <c r="L164" s="421">
        <f>VLOOKUP($A164&amp;"NCP ONPK",'E11 - 2014 09 Final'!$A$46:$P$1704,$L$135,FALSE)</f>
        <v>23000</v>
      </c>
      <c r="M164" s="421">
        <f>VLOOKUP($A164&amp;"NCP ONPK",'E11 - 2014 09 Final'!$A$46:$P$1704,$M$135,FALSE)</f>
        <v>23000</v>
      </c>
      <c r="N164" s="421">
        <f>VLOOKUP($A164&amp;"NCP ONPK",'E11 - 2014 09 Final'!$A$46:$P$1704,$N$135,FALSE)</f>
        <v>23000</v>
      </c>
      <c r="O164" s="418">
        <f t="shared" si="26"/>
        <v>276000</v>
      </c>
      <c r="P164" s="419">
        <f t="shared" si="25"/>
        <v>23000</v>
      </c>
    </row>
    <row r="165" spans="1:17">
      <c r="B165" s="424"/>
      <c r="C165" s="417"/>
      <c r="D165" s="417"/>
      <c r="E165" s="417"/>
      <c r="F165" s="417"/>
      <c r="G165" s="417"/>
      <c r="H165" s="417"/>
      <c r="I165" s="417"/>
      <c r="J165" s="417"/>
      <c r="K165" s="417"/>
      <c r="L165" s="417"/>
      <c r="M165" s="417"/>
      <c r="N165" s="417"/>
      <c r="O165" s="425"/>
      <c r="P165" s="417"/>
      <c r="Q165" s="420"/>
    </row>
    <row r="166" spans="1:17">
      <c r="B166" s="424"/>
      <c r="C166" s="417"/>
      <c r="D166" s="417"/>
      <c r="E166" s="417"/>
      <c r="F166" s="417"/>
      <c r="G166" s="417"/>
      <c r="H166" s="417"/>
      <c r="I166" s="417"/>
      <c r="J166" s="417"/>
      <c r="K166" s="417"/>
      <c r="L166" s="417"/>
      <c r="M166" s="417"/>
      <c r="N166" s="417"/>
      <c r="O166" s="425"/>
      <c r="P166" s="417"/>
      <c r="Q166" s="420"/>
    </row>
    <row r="167" spans="1:17">
      <c r="B167" s="424"/>
      <c r="C167" s="417"/>
      <c r="D167" s="417"/>
      <c r="E167" s="417"/>
      <c r="F167" s="417"/>
      <c r="G167" s="417"/>
      <c r="H167" s="417"/>
      <c r="I167" s="417"/>
      <c r="J167" s="417"/>
      <c r="K167" s="417"/>
      <c r="L167" s="417"/>
      <c r="M167" s="417"/>
      <c r="N167" s="417"/>
      <c r="O167" s="425"/>
      <c r="P167" s="417"/>
      <c r="Q167" s="420"/>
    </row>
    <row r="168" spans="1:17">
      <c r="B168" s="424"/>
      <c r="C168" s="417"/>
      <c r="D168" s="417"/>
      <c r="E168" s="417"/>
      <c r="F168" s="417"/>
      <c r="G168" s="417"/>
      <c r="H168" s="417"/>
      <c r="I168" s="417"/>
      <c r="J168" s="417"/>
      <c r="K168" s="417"/>
      <c r="L168" s="417"/>
      <c r="M168" s="417"/>
      <c r="N168" s="417"/>
      <c r="O168" s="425"/>
      <c r="P168" s="417"/>
      <c r="Q168" s="420"/>
    </row>
    <row r="169" spans="1:17">
      <c r="B169" s="424"/>
      <c r="C169" s="417"/>
      <c r="D169" s="417"/>
      <c r="E169" s="417"/>
      <c r="F169" s="417"/>
      <c r="G169" s="417"/>
      <c r="H169" s="417"/>
      <c r="I169" s="417"/>
      <c r="J169" s="417"/>
      <c r="K169" s="417"/>
      <c r="L169" s="417"/>
      <c r="M169" s="417"/>
      <c r="N169" s="417"/>
      <c r="O169" s="425"/>
      <c r="P169" s="417"/>
      <c r="Q169" s="420"/>
    </row>
    <row r="170" spans="1:17">
      <c r="B170" s="424"/>
      <c r="C170" s="417"/>
      <c r="D170" s="417"/>
      <c r="E170" s="417"/>
      <c r="F170" s="417"/>
      <c r="G170" s="417"/>
      <c r="H170" s="417"/>
      <c r="I170" s="417"/>
      <c r="J170" s="417"/>
      <c r="K170" s="417"/>
      <c r="L170" s="417"/>
      <c r="M170" s="417"/>
      <c r="N170" s="417"/>
      <c r="O170" s="425"/>
      <c r="P170" s="417"/>
      <c r="Q170" s="420"/>
    </row>
    <row r="171" spans="1:17">
      <c r="B171" s="420"/>
      <c r="C171" s="417"/>
      <c r="D171" s="417"/>
      <c r="E171" s="417"/>
      <c r="F171" s="417"/>
      <c r="G171" s="417"/>
      <c r="H171" s="417"/>
      <c r="I171" s="417"/>
      <c r="J171" s="417"/>
      <c r="K171" s="417"/>
      <c r="L171" s="417"/>
      <c r="M171" s="417"/>
      <c r="N171" s="417"/>
      <c r="O171" s="425"/>
      <c r="P171" s="417"/>
      <c r="Q171" s="420"/>
    </row>
    <row r="172" spans="1:17">
      <c r="B172" s="420"/>
      <c r="C172" s="417"/>
      <c r="D172" s="417"/>
      <c r="E172" s="417"/>
      <c r="F172" s="417"/>
      <c r="G172" s="417"/>
      <c r="H172" s="417"/>
      <c r="I172" s="417"/>
      <c r="J172" s="417"/>
      <c r="K172" s="417"/>
      <c r="L172" s="417"/>
      <c r="M172" s="417"/>
      <c r="N172" s="417"/>
      <c r="O172" s="425"/>
      <c r="P172" s="417"/>
      <c r="Q172" s="420"/>
    </row>
    <row r="173" spans="1:17">
      <c r="B173" s="426"/>
      <c r="C173" s="420"/>
      <c r="D173" s="420"/>
      <c r="E173" s="420"/>
      <c r="F173" s="420"/>
      <c r="G173" s="420"/>
      <c r="H173" s="420"/>
      <c r="I173" s="420"/>
      <c r="J173" s="420"/>
      <c r="K173" s="420"/>
      <c r="L173" s="420"/>
      <c r="M173" s="420"/>
      <c r="N173" s="420"/>
      <c r="O173" s="420"/>
      <c r="P173" s="420"/>
      <c r="Q173" s="420"/>
    </row>
    <row r="174" spans="1:17">
      <c r="B174" s="424"/>
      <c r="C174" s="417"/>
      <c r="D174" s="417"/>
      <c r="E174" s="417"/>
      <c r="F174" s="417"/>
      <c r="G174" s="417"/>
      <c r="H174" s="417"/>
      <c r="I174" s="417"/>
      <c r="J174" s="417"/>
      <c r="K174" s="417"/>
      <c r="L174" s="417"/>
      <c r="M174" s="417"/>
      <c r="N174" s="417"/>
      <c r="O174" s="425"/>
      <c r="P174" s="417"/>
      <c r="Q174" s="420"/>
    </row>
    <row r="175" spans="1:17">
      <c r="B175" s="424"/>
      <c r="C175" s="417"/>
      <c r="D175" s="417"/>
      <c r="E175" s="417"/>
      <c r="F175" s="417"/>
      <c r="G175" s="417"/>
      <c r="H175" s="417"/>
      <c r="I175" s="417"/>
      <c r="J175" s="417"/>
      <c r="K175" s="417"/>
      <c r="L175" s="417"/>
      <c r="M175" s="417"/>
      <c r="N175" s="417"/>
      <c r="O175" s="425"/>
      <c r="P175" s="417"/>
      <c r="Q175" s="420"/>
    </row>
    <row r="176" spans="1:17">
      <c r="B176" s="424"/>
      <c r="C176" s="417"/>
      <c r="D176" s="417"/>
      <c r="E176" s="417"/>
      <c r="F176" s="417"/>
      <c r="G176" s="417"/>
      <c r="H176" s="417"/>
      <c r="I176" s="417"/>
      <c r="J176" s="417"/>
      <c r="K176" s="417"/>
      <c r="L176" s="417"/>
      <c r="M176" s="417"/>
      <c r="N176" s="417"/>
      <c r="O176" s="425"/>
      <c r="P176" s="417"/>
      <c r="Q176" s="420"/>
    </row>
    <row r="177" spans="2:17">
      <c r="B177" s="420"/>
      <c r="C177" s="420"/>
      <c r="D177" s="420"/>
      <c r="E177" s="420"/>
      <c r="F177" s="420"/>
      <c r="G177" s="420"/>
      <c r="H177" s="420"/>
      <c r="I177" s="420"/>
      <c r="J177" s="420"/>
      <c r="K177" s="420"/>
      <c r="L177" s="420"/>
      <c r="M177" s="420"/>
      <c r="N177" s="420"/>
      <c r="O177" s="420"/>
      <c r="P177" s="420"/>
      <c r="Q177" s="420"/>
    </row>
    <row r="178" spans="2:17">
      <c r="B178" s="420"/>
      <c r="C178" s="420"/>
      <c r="D178" s="420"/>
      <c r="E178" s="420"/>
      <c r="F178" s="420"/>
      <c r="G178" s="420"/>
      <c r="H178" s="420"/>
      <c r="I178" s="420"/>
      <c r="J178" s="420"/>
      <c r="K178" s="420"/>
      <c r="L178" s="420"/>
      <c r="M178" s="420"/>
      <c r="N178" s="420"/>
      <c r="O178" s="420"/>
      <c r="P178" s="420"/>
      <c r="Q178" s="420"/>
    </row>
  </sheetData>
  <mergeCells count="8">
    <mergeCell ref="B130:P130"/>
    <mergeCell ref="B131:P131"/>
    <mergeCell ref="B4:P4"/>
    <mergeCell ref="B5:P5"/>
    <mergeCell ref="B46:P46"/>
    <mergeCell ref="B47:P47"/>
    <mergeCell ref="B88:P88"/>
    <mergeCell ref="B89:P89"/>
  </mergeCells>
  <pageMargins left="0" right="0" top="1" bottom="1" header="0.5" footer="0.5"/>
  <pageSetup scale="70" orientation="landscape" r:id="rId1"/>
  <headerFooter alignWithMargins="0"/>
  <rowBreaks count="3" manualBreakCount="3">
    <brk id="54" max="16383" man="1"/>
    <brk id="96" max="16383" man="1"/>
    <brk id="137"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0000"/>
    <pageSetUpPr fitToPage="1"/>
  </sheetPr>
  <dimension ref="A1:N34"/>
  <sheetViews>
    <sheetView showGridLines="0" zoomScale="75" workbookViewId="0">
      <selection activeCell="A2" sqref="A1:A2"/>
    </sheetView>
  </sheetViews>
  <sheetFormatPr defaultRowHeight="13.2"/>
  <cols>
    <col min="1" max="1" width="15.44140625" style="50" customWidth="1"/>
    <col min="2" max="14" width="12.6640625" customWidth="1"/>
  </cols>
  <sheetData>
    <row r="1" spans="1:14">
      <c r="A1" s="8" t="s">
        <v>1175</v>
      </c>
    </row>
    <row r="2" spans="1:14">
      <c r="A2" s="8" t="s">
        <v>1123</v>
      </c>
    </row>
    <row r="4" spans="1:14" ht="21">
      <c r="A4" s="475" t="s">
        <v>100</v>
      </c>
      <c r="B4" s="475"/>
      <c r="C4" s="475"/>
      <c r="D4" s="475"/>
      <c r="E4" s="475"/>
      <c r="F4" s="475"/>
      <c r="G4" s="475"/>
      <c r="H4" s="475"/>
      <c r="I4" s="475"/>
      <c r="J4" s="475"/>
      <c r="K4" s="475"/>
      <c r="L4" s="475"/>
      <c r="M4" s="475"/>
      <c r="N4" s="475"/>
    </row>
    <row r="5" spans="1:14">
      <c r="A5" s="476" t="s">
        <v>92</v>
      </c>
      <c r="B5" s="476"/>
      <c r="C5" s="476"/>
      <c r="D5" s="476"/>
      <c r="E5" s="476"/>
      <c r="F5" s="476"/>
      <c r="G5" s="476"/>
      <c r="H5" s="476"/>
      <c r="I5" s="476"/>
      <c r="J5" s="476"/>
      <c r="K5" s="476"/>
      <c r="L5" s="476"/>
      <c r="M5" s="476"/>
      <c r="N5" s="476"/>
    </row>
    <row r="6" spans="1:14" ht="13.8" thickBot="1">
      <c r="A6" s="13"/>
      <c r="B6" s="13"/>
      <c r="C6" s="13"/>
      <c r="D6" s="13"/>
      <c r="E6" s="13"/>
      <c r="F6" s="13"/>
      <c r="G6" s="13"/>
      <c r="H6" s="13"/>
      <c r="I6" s="13"/>
      <c r="J6" s="13"/>
      <c r="K6" s="13"/>
      <c r="L6" s="13"/>
      <c r="M6" s="13"/>
      <c r="N6" s="13"/>
    </row>
    <row r="7" spans="1:14">
      <c r="B7" s="14"/>
      <c r="C7" s="15"/>
      <c r="D7" s="16"/>
      <c r="E7" s="17"/>
      <c r="F7" s="18"/>
      <c r="G7" s="19"/>
      <c r="H7" s="20"/>
      <c r="I7" s="21"/>
      <c r="J7" s="22"/>
      <c r="K7" s="23"/>
      <c r="L7" s="24"/>
      <c r="M7" s="25"/>
      <c r="N7" s="26"/>
    </row>
    <row r="8" spans="1:14" ht="13.8" thickBot="1">
      <c r="B8" s="28" t="s">
        <v>70</v>
      </c>
      <c r="C8" s="29" t="s">
        <v>71</v>
      </c>
      <c r="D8" s="30" t="s">
        <v>72</v>
      </c>
      <c r="E8" s="31" t="s">
        <v>73</v>
      </c>
      <c r="F8" s="32" t="s">
        <v>74</v>
      </c>
      <c r="G8" s="33" t="s">
        <v>75</v>
      </c>
      <c r="H8" s="34" t="s">
        <v>76</v>
      </c>
      <c r="I8" s="35" t="s">
        <v>77</v>
      </c>
      <c r="J8" s="36" t="s">
        <v>78</v>
      </c>
      <c r="K8" s="37" t="s">
        <v>79</v>
      </c>
      <c r="L8" s="38" t="s">
        <v>80</v>
      </c>
      <c r="M8" s="39" t="s">
        <v>81</v>
      </c>
      <c r="N8" s="40" t="s">
        <v>60</v>
      </c>
    </row>
    <row r="9" spans="1:14" hidden="1">
      <c r="B9" s="330">
        <v>1</v>
      </c>
      <c r="C9" s="331">
        <v>2</v>
      </c>
      <c r="D9" s="332">
        <v>3</v>
      </c>
      <c r="E9" s="330">
        <v>4</v>
      </c>
      <c r="F9" s="331">
        <v>5</v>
      </c>
      <c r="G9" s="332">
        <v>6</v>
      </c>
      <c r="H9" s="330">
        <v>7</v>
      </c>
      <c r="I9" s="331">
        <v>8</v>
      </c>
      <c r="J9" s="332">
        <v>9</v>
      </c>
      <c r="K9" s="330">
        <v>10</v>
      </c>
      <c r="L9" s="331">
        <v>11</v>
      </c>
      <c r="M9" s="332">
        <v>12</v>
      </c>
      <c r="N9" s="330">
        <v>13</v>
      </c>
    </row>
    <row r="11" spans="1:14">
      <c r="B11" s="51"/>
    </row>
    <row r="12" spans="1:14">
      <c r="A12" s="50">
        <v>2012</v>
      </c>
      <c r="B12" s="260">
        <f>DAY(DATE($A12,B$9+1,1)-1)*24</f>
        <v>744</v>
      </c>
      <c r="C12" s="260">
        <f t="shared" ref="C12:M14" si="0">DAY(DATE($A12,C$9+1,1)-1)*24</f>
        <v>696</v>
      </c>
      <c r="D12" s="260">
        <f t="shared" si="0"/>
        <v>744</v>
      </c>
      <c r="E12" s="260">
        <f t="shared" si="0"/>
        <v>720</v>
      </c>
      <c r="F12" s="260">
        <f t="shared" si="0"/>
        <v>744</v>
      </c>
      <c r="G12" s="260">
        <f t="shared" si="0"/>
        <v>720</v>
      </c>
      <c r="H12" s="260">
        <f t="shared" si="0"/>
        <v>744</v>
      </c>
      <c r="I12" s="260">
        <f t="shared" si="0"/>
        <v>744</v>
      </c>
      <c r="J12" s="260">
        <f t="shared" si="0"/>
        <v>720</v>
      </c>
      <c r="K12" s="260">
        <f t="shared" si="0"/>
        <v>744</v>
      </c>
      <c r="L12" s="260">
        <f t="shared" si="0"/>
        <v>720</v>
      </c>
      <c r="M12" s="260">
        <f t="shared" si="0"/>
        <v>744</v>
      </c>
      <c r="N12" s="11">
        <f>SUM(B12:M12)</f>
        <v>8784</v>
      </c>
    </row>
    <row r="13" spans="1:14">
      <c r="A13" s="50">
        <v>2013</v>
      </c>
      <c r="B13" s="260">
        <f t="shared" ref="B13:B14" si="1">DAY(DATE($A13,B$9+1,1)-1)*24</f>
        <v>744</v>
      </c>
      <c r="C13" s="260">
        <f t="shared" si="0"/>
        <v>672</v>
      </c>
      <c r="D13" s="260">
        <f t="shared" si="0"/>
        <v>744</v>
      </c>
      <c r="E13" s="260">
        <f t="shared" si="0"/>
        <v>720</v>
      </c>
      <c r="F13" s="260">
        <f t="shared" si="0"/>
        <v>744</v>
      </c>
      <c r="G13" s="260">
        <f t="shared" si="0"/>
        <v>720</v>
      </c>
      <c r="H13" s="260">
        <f t="shared" si="0"/>
        <v>744</v>
      </c>
      <c r="I13" s="260">
        <f t="shared" si="0"/>
        <v>744</v>
      </c>
      <c r="J13" s="260">
        <f t="shared" si="0"/>
        <v>720</v>
      </c>
      <c r="K13" s="260">
        <f t="shared" si="0"/>
        <v>744</v>
      </c>
      <c r="L13" s="260">
        <f t="shared" si="0"/>
        <v>720</v>
      </c>
      <c r="M13" s="260">
        <f t="shared" si="0"/>
        <v>744</v>
      </c>
      <c r="N13" s="11">
        <f>SUM(B13:M13)</f>
        <v>8760</v>
      </c>
    </row>
    <row r="14" spans="1:14">
      <c r="A14" s="50">
        <v>2014</v>
      </c>
      <c r="B14" s="260">
        <f t="shared" si="1"/>
        <v>744</v>
      </c>
      <c r="C14" s="260">
        <f t="shared" si="0"/>
        <v>672</v>
      </c>
      <c r="D14" s="260">
        <f t="shared" si="0"/>
        <v>744</v>
      </c>
      <c r="E14" s="260">
        <f t="shared" si="0"/>
        <v>720</v>
      </c>
      <c r="F14" s="260">
        <f t="shared" si="0"/>
        <v>744</v>
      </c>
      <c r="G14" s="260">
        <f t="shared" si="0"/>
        <v>720</v>
      </c>
      <c r="H14" s="260">
        <f t="shared" si="0"/>
        <v>744</v>
      </c>
      <c r="I14" s="260">
        <f t="shared" si="0"/>
        <v>744</v>
      </c>
      <c r="J14" s="260">
        <f t="shared" si="0"/>
        <v>720</v>
      </c>
      <c r="K14" s="260">
        <f t="shared" si="0"/>
        <v>744</v>
      </c>
      <c r="L14" s="260">
        <f t="shared" si="0"/>
        <v>720</v>
      </c>
      <c r="M14" s="260">
        <f t="shared" si="0"/>
        <v>744</v>
      </c>
      <c r="N14" s="11">
        <f>SUM(B14:M14)</f>
        <v>8760</v>
      </c>
    </row>
    <row r="15" spans="1:14" ht="13.8" thickBot="1">
      <c r="A15" s="50" t="s">
        <v>416</v>
      </c>
      <c r="B15" s="143">
        <f t="shared" ref="B15:M15" si="2">AVERAGE(B12:B14)</f>
        <v>744</v>
      </c>
      <c r="C15" s="143">
        <f t="shared" si="2"/>
        <v>680</v>
      </c>
      <c r="D15" s="143">
        <f t="shared" si="2"/>
        <v>744</v>
      </c>
      <c r="E15" s="143">
        <f t="shared" si="2"/>
        <v>720</v>
      </c>
      <c r="F15" s="143">
        <f t="shared" si="2"/>
        <v>744</v>
      </c>
      <c r="G15" s="143">
        <f t="shared" si="2"/>
        <v>720</v>
      </c>
      <c r="H15" s="143">
        <f t="shared" si="2"/>
        <v>744</v>
      </c>
      <c r="I15" s="143">
        <f>AVERAGE(I12:I14)</f>
        <v>744</v>
      </c>
      <c r="J15" s="143">
        <f t="shared" si="2"/>
        <v>720</v>
      </c>
      <c r="K15" s="143">
        <f t="shared" si="2"/>
        <v>744</v>
      </c>
      <c r="L15" s="143">
        <f t="shared" si="2"/>
        <v>720</v>
      </c>
      <c r="M15" s="143">
        <f t="shared" si="2"/>
        <v>744</v>
      </c>
      <c r="N15" s="144">
        <f>SUM(B15:M15)</f>
        <v>8768</v>
      </c>
    </row>
    <row r="16" spans="1:14" ht="13.8" thickTop="1">
      <c r="B16" s="11"/>
      <c r="C16" s="11"/>
      <c r="D16" s="11"/>
      <c r="E16" s="11"/>
      <c r="F16" s="11"/>
      <c r="G16" s="11"/>
      <c r="H16" s="11"/>
      <c r="I16" s="11"/>
      <c r="J16" s="11"/>
      <c r="K16" s="11"/>
      <c r="L16" s="11"/>
      <c r="M16" s="11"/>
      <c r="N16" s="11"/>
    </row>
    <row r="17" spans="1:14">
      <c r="A17" s="50">
        <v>2015</v>
      </c>
      <c r="B17" s="260">
        <f>DAY(DATE($A17,B$9+1,1)-1)*24</f>
        <v>744</v>
      </c>
      <c r="C17" s="260">
        <f t="shared" ref="C17:M20" si="3">DAY(DATE($A17,C$9+1,1)-1)*24</f>
        <v>672</v>
      </c>
      <c r="D17" s="260">
        <f t="shared" si="3"/>
        <v>744</v>
      </c>
      <c r="E17" s="260">
        <f t="shared" si="3"/>
        <v>720</v>
      </c>
      <c r="F17" s="260">
        <f t="shared" si="3"/>
        <v>744</v>
      </c>
      <c r="G17" s="260">
        <f t="shared" si="3"/>
        <v>720</v>
      </c>
      <c r="H17" s="260">
        <f t="shared" si="3"/>
        <v>744</v>
      </c>
      <c r="I17" s="260">
        <f t="shared" si="3"/>
        <v>744</v>
      </c>
      <c r="J17" s="260">
        <f t="shared" si="3"/>
        <v>720</v>
      </c>
      <c r="K17" s="260">
        <f t="shared" si="3"/>
        <v>744</v>
      </c>
      <c r="L17" s="260">
        <f t="shared" si="3"/>
        <v>720</v>
      </c>
      <c r="M17" s="260">
        <f t="shared" si="3"/>
        <v>744</v>
      </c>
      <c r="N17" s="11">
        <f>SUM(B17:M17)</f>
        <v>8760</v>
      </c>
    </row>
    <row r="18" spans="1:14">
      <c r="A18" s="50">
        <v>2016</v>
      </c>
      <c r="B18" s="260">
        <f t="shared" ref="B18:B19" si="4">DAY(DATE($A18,B$9+1,1)-1)*24</f>
        <v>744</v>
      </c>
      <c r="C18" s="260">
        <f t="shared" si="3"/>
        <v>696</v>
      </c>
      <c r="D18" s="260">
        <f t="shared" si="3"/>
        <v>744</v>
      </c>
      <c r="E18" s="260">
        <f t="shared" si="3"/>
        <v>720</v>
      </c>
      <c r="F18" s="260">
        <f t="shared" si="3"/>
        <v>744</v>
      </c>
      <c r="G18" s="260">
        <f t="shared" si="3"/>
        <v>720</v>
      </c>
      <c r="H18" s="260">
        <f t="shared" si="3"/>
        <v>744</v>
      </c>
      <c r="I18" s="260">
        <f t="shared" si="3"/>
        <v>744</v>
      </c>
      <c r="J18" s="260">
        <f t="shared" si="3"/>
        <v>720</v>
      </c>
      <c r="K18" s="260">
        <f t="shared" si="3"/>
        <v>744</v>
      </c>
      <c r="L18" s="260">
        <f t="shared" si="3"/>
        <v>720</v>
      </c>
      <c r="M18" s="260">
        <f t="shared" si="3"/>
        <v>744</v>
      </c>
      <c r="N18" s="11">
        <f>SUM(B18:M18)</f>
        <v>8784</v>
      </c>
    </row>
    <row r="19" spans="1:14">
      <c r="A19" s="50">
        <v>2017</v>
      </c>
      <c r="B19" s="260">
        <f t="shared" si="4"/>
        <v>744</v>
      </c>
      <c r="C19" s="260">
        <f t="shared" si="3"/>
        <v>672</v>
      </c>
      <c r="D19" s="260">
        <f t="shared" si="3"/>
        <v>744</v>
      </c>
      <c r="E19" s="260">
        <f t="shared" si="3"/>
        <v>720</v>
      </c>
      <c r="F19" s="260">
        <f t="shared" si="3"/>
        <v>744</v>
      </c>
      <c r="G19" s="260">
        <f t="shared" si="3"/>
        <v>720</v>
      </c>
      <c r="H19" s="260">
        <f t="shared" si="3"/>
        <v>744</v>
      </c>
      <c r="I19" s="260">
        <f t="shared" si="3"/>
        <v>744</v>
      </c>
      <c r="J19" s="260">
        <f t="shared" si="3"/>
        <v>720</v>
      </c>
      <c r="K19" s="260">
        <f t="shared" si="3"/>
        <v>744</v>
      </c>
      <c r="L19" s="260">
        <f t="shared" si="3"/>
        <v>720</v>
      </c>
      <c r="M19" s="260">
        <f t="shared" si="3"/>
        <v>744</v>
      </c>
      <c r="N19" s="11">
        <f>SUM(B19:M19)</f>
        <v>8760</v>
      </c>
    </row>
    <row r="20" spans="1:14">
      <c r="A20" s="50">
        <v>2018</v>
      </c>
      <c r="B20" s="260">
        <f>DAY(DATE($A20,B$9+1,1)-1)*24</f>
        <v>744</v>
      </c>
      <c r="C20" s="260">
        <f t="shared" si="3"/>
        <v>672</v>
      </c>
      <c r="D20" s="260">
        <f t="shared" si="3"/>
        <v>744</v>
      </c>
      <c r="E20" s="260">
        <f t="shared" si="3"/>
        <v>720</v>
      </c>
      <c r="F20" s="260">
        <f t="shared" si="3"/>
        <v>744</v>
      </c>
      <c r="G20" s="260">
        <f t="shared" si="3"/>
        <v>720</v>
      </c>
      <c r="H20" s="260">
        <f t="shared" si="3"/>
        <v>744</v>
      </c>
      <c r="I20" s="260">
        <f t="shared" si="3"/>
        <v>744</v>
      </c>
      <c r="J20" s="260">
        <f t="shared" si="3"/>
        <v>720</v>
      </c>
      <c r="K20" s="260">
        <f t="shared" si="3"/>
        <v>744</v>
      </c>
      <c r="L20" s="260">
        <f t="shared" si="3"/>
        <v>720</v>
      </c>
      <c r="M20" s="260">
        <f t="shared" si="3"/>
        <v>744</v>
      </c>
      <c r="N20" s="11">
        <f>SUM(B20:M20)</f>
        <v>8760</v>
      </c>
    </row>
    <row r="26" spans="1:14">
      <c r="A26" s="79" t="s">
        <v>101</v>
      </c>
    </row>
    <row r="27" spans="1:14">
      <c r="A27" s="86" t="s">
        <v>332</v>
      </c>
    </row>
    <row r="29" spans="1:14">
      <c r="D29" s="260"/>
      <c r="F29" s="85"/>
      <c r="G29" s="85"/>
    </row>
    <row r="33" spans="2:2">
      <c r="B33" s="1"/>
    </row>
    <row r="34" spans="2:2">
      <c r="B34" s="1"/>
    </row>
  </sheetData>
  <mergeCells count="2">
    <mergeCell ref="A4:N4"/>
    <mergeCell ref="A5:N5"/>
  </mergeCells>
  <phoneticPr fontId="8" type="noConversion"/>
  <printOptions horizontalCentered="1"/>
  <pageMargins left="0" right="0" top="0.5" bottom="0.5" header="0.5" footer="0.5"/>
  <pageSetup scale="76"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FF0000"/>
  </sheetPr>
  <dimension ref="A1:P164"/>
  <sheetViews>
    <sheetView showGridLines="0" zoomScale="75" workbookViewId="0">
      <selection activeCell="A2" sqref="A1:A2"/>
    </sheetView>
  </sheetViews>
  <sheetFormatPr defaultRowHeight="13.2"/>
  <cols>
    <col min="1" max="1" width="21.44140625" customWidth="1"/>
    <col min="2" max="2" width="20.88671875" customWidth="1"/>
    <col min="3" max="14" width="12" customWidth="1"/>
    <col min="15" max="15" width="13.109375" bestFit="1" customWidth="1"/>
    <col min="16" max="16" width="12" bestFit="1" customWidth="1"/>
    <col min="22" max="22" width="10.88671875" bestFit="1" customWidth="1"/>
  </cols>
  <sheetData>
    <row r="1" spans="1:16">
      <c r="A1" s="8" t="s">
        <v>1176</v>
      </c>
    </row>
    <row r="2" spans="1:16">
      <c r="A2" s="8" t="s">
        <v>1123</v>
      </c>
    </row>
    <row r="4" spans="1:16" ht="21">
      <c r="B4" s="475" t="s">
        <v>91</v>
      </c>
      <c r="C4" s="475"/>
      <c r="D4" s="475"/>
      <c r="E4" s="475"/>
      <c r="F4" s="475"/>
      <c r="G4" s="475"/>
      <c r="H4" s="475"/>
      <c r="I4" s="475"/>
      <c r="J4" s="475"/>
      <c r="K4" s="475"/>
      <c r="L4" s="475"/>
      <c r="M4" s="475"/>
      <c r="N4" s="475"/>
      <c r="O4" s="475"/>
      <c r="P4" s="475"/>
    </row>
    <row r="5" spans="1:16">
      <c r="B5" s="476" t="s">
        <v>89</v>
      </c>
      <c r="C5" s="476"/>
      <c r="D5" s="476"/>
      <c r="E5" s="476"/>
      <c r="F5" s="476"/>
      <c r="G5" s="476"/>
      <c r="H5" s="476"/>
      <c r="I5" s="476"/>
      <c r="J5" s="476"/>
      <c r="K5" s="476"/>
      <c r="L5" s="476"/>
      <c r="M5" s="476"/>
      <c r="N5" s="476"/>
      <c r="O5" s="476"/>
      <c r="P5" s="476"/>
    </row>
    <row r="6" spans="1:16" ht="13.8" thickBot="1">
      <c r="B6" s="13"/>
      <c r="C6" s="13"/>
      <c r="D6" s="13"/>
      <c r="E6" s="13"/>
      <c r="F6" s="13"/>
      <c r="G6" s="13"/>
      <c r="H6" s="13"/>
      <c r="I6" s="13"/>
      <c r="J6" s="13"/>
      <c r="K6" s="13"/>
      <c r="L6" s="13"/>
      <c r="M6" s="13"/>
      <c r="N6" s="13"/>
      <c r="O6" s="13"/>
      <c r="P6" s="13"/>
    </row>
    <row r="7" spans="1:16">
      <c r="C7" s="14"/>
      <c r="D7" s="15"/>
      <c r="E7" s="16"/>
      <c r="F7" s="17"/>
      <c r="G7" s="18"/>
      <c r="H7" s="19"/>
      <c r="I7" s="20"/>
      <c r="J7" s="21"/>
      <c r="K7" s="22"/>
      <c r="L7" s="23"/>
      <c r="M7" s="24"/>
      <c r="N7" s="25"/>
      <c r="O7" s="26"/>
      <c r="P7" s="27" t="s">
        <v>82</v>
      </c>
    </row>
    <row r="8" spans="1:16" ht="13.8" thickBot="1">
      <c r="C8" s="28" t="s">
        <v>70</v>
      </c>
      <c r="D8" s="29" t="s">
        <v>71</v>
      </c>
      <c r="E8" s="30" t="s">
        <v>72</v>
      </c>
      <c r="F8" s="31" t="s">
        <v>73</v>
      </c>
      <c r="G8" s="32" t="s">
        <v>74</v>
      </c>
      <c r="H8" s="33" t="s">
        <v>75</v>
      </c>
      <c r="I8" s="34" t="s">
        <v>76</v>
      </c>
      <c r="J8" s="35" t="s">
        <v>77</v>
      </c>
      <c r="K8" s="36" t="s">
        <v>78</v>
      </c>
      <c r="L8" s="37" t="s">
        <v>79</v>
      </c>
      <c r="M8" s="38" t="s">
        <v>80</v>
      </c>
      <c r="N8" s="39" t="s">
        <v>81</v>
      </c>
      <c r="O8" s="40" t="s">
        <v>60</v>
      </c>
      <c r="P8" s="41" t="s">
        <v>82</v>
      </c>
    </row>
    <row r="9" spans="1:16" hidden="1">
      <c r="C9">
        <v>2</v>
      </c>
      <c r="D9">
        <v>3</v>
      </c>
      <c r="E9">
        <v>4</v>
      </c>
      <c r="F9">
        <v>5</v>
      </c>
      <c r="G9">
        <v>6</v>
      </c>
      <c r="H9">
        <v>7</v>
      </c>
      <c r="I9">
        <v>8</v>
      </c>
      <c r="J9">
        <v>9</v>
      </c>
      <c r="K9">
        <v>10</v>
      </c>
      <c r="L9">
        <v>11</v>
      </c>
      <c r="M9">
        <v>12</v>
      </c>
      <c r="N9">
        <v>13</v>
      </c>
    </row>
    <row r="11" spans="1:16">
      <c r="B11" s="42" t="s">
        <v>83</v>
      </c>
    </row>
    <row r="12" spans="1:16">
      <c r="A12" s="43" t="s">
        <v>98</v>
      </c>
      <c r="B12" s="43" t="s">
        <v>84</v>
      </c>
      <c r="C12" s="48">
        <f t="shared" ref="C12:N21" si="0">AVERAGE(VLOOKUP($B12,$B$54:$P$79,C$9,FALSE),VLOOKUP($B12,$B$96:$N$121,C$9,FALSE),VLOOKUP($B12,$B$138:$N$164,C$9,FALSE))</f>
        <v>332313.66666666669</v>
      </c>
      <c r="D12" s="48">
        <f t="shared" si="0"/>
        <v>369368.66666666669</v>
      </c>
      <c r="E12" s="48">
        <f t="shared" si="0"/>
        <v>305458</v>
      </c>
      <c r="F12" s="48">
        <f t="shared" si="0"/>
        <v>357644</v>
      </c>
      <c r="G12" s="48">
        <f t="shared" si="0"/>
        <v>344092.66666666669</v>
      </c>
      <c r="H12" s="48">
        <f t="shared" si="0"/>
        <v>372206.66666666669</v>
      </c>
      <c r="I12" s="48">
        <f t="shared" si="0"/>
        <v>356349.33333333331</v>
      </c>
      <c r="J12" s="48">
        <f t="shared" si="0"/>
        <v>364025</v>
      </c>
      <c r="K12" s="48">
        <f t="shared" si="0"/>
        <v>374945.33333333331</v>
      </c>
      <c r="L12" s="48">
        <f t="shared" si="0"/>
        <v>352725.66666666669</v>
      </c>
      <c r="M12" s="48">
        <f t="shared" si="0"/>
        <v>361066</v>
      </c>
      <c r="N12" s="48">
        <f t="shared" si="0"/>
        <v>336866.66666666669</v>
      </c>
      <c r="O12" s="44">
        <f t="shared" ref="O12:O28" si="1">SUM(C12:N12)</f>
        <v>4227061.666666667</v>
      </c>
      <c r="P12" s="11">
        <f t="shared" ref="P12:P28" si="2">+O12/12</f>
        <v>352255.13888888893</v>
      </c>
    </row>
    <row r="13" spans="1:16">
      <c r="A13" s="43" t="s">
        <v>99</v>
      </c>
      <c r="B13" s="43" t="s">
        <v>85</v>
      </c>
      <c r="C13" s="48">
        <f t="shared" si="0"/>
        <v>22729</v>
      </c>
      <c r="D13" s="48">
        <f t="shared" si="0"/>
        <v>24828.666666666668</v>
      </c>
      <c r="E13" s="48">
        <f t="shared" si="0"/>
        <v>20799.333333333332</v>
      </c>
      <c r="F13" s="48">
        <f t="shared" si="0"/>
        <v>24229</v>
      </c>
      <c r="G13" s="48">
        <f t="shared" si="0"/>
        <v>21418</v>
      </c>
      <c r="H13" s="48">
        <f t="shared" si="0"/>
        <v>23061.333333333332</v>
      </c>
      <c r="I13" s="48">
        <f t="shared" si="0"/>
        <v>22025</v>
      </c>
      <c r="J13" s="48">
        <f t="shared" si="0"/>
        <v>22367</v>
      </c>
      <c r="K13" s="48">
        <f t="shared" si="0"/>
        <v>22825.666666666668</v>
      </c>
      <c r="L13" s="48">
        <f t="shared" si="0"/>
        <v>21756</v>
      </c>
      <c r="M13" s="48">
        <f t="shared" si="0"/>
        <v>21365.333333333332</v>
      </c>
      <c r="N13" s="48">
        <f t="shared" si="0"/>
        <v>20000</v>
      </c>
      <c r="O13" s="44">
        <f t="shared" si="1"/>
        <v>267404.33333333337</v>
      </c>
      <c r="P13" s="11">
        <f t="shared" si="2"/>
        <v>22283.694444444449</v>
      </c>
    </row>
    <row r="14" spans="1:16">
      <c r="A14" s="43" t="s">
        <v>50</v>
      </c>
      <c r="B14" s="43" t="s">
        <v>50</v>
      </c>
      <c r="C14" s="48">
        <f t="shared" si="0"/>
        <v>146104.66666666666</v>
      </c>
      <c r="D14" s="48">
        <f t="shared" si="0"/>
        <v>152075.33333333334</v>
      </c>
      <c r="E14" s="48">
        <f t="shared" si="0"/>
        <v>160446</v>
      </c>
      <c r="F14" s="48">
        <f t="shared" si="0"/>
        <v>151075.66666666666</v>
      </c>
      <c r="G14" s="48">
        <f t="shared" si="0"/>
        <v>172611</v>
      </c>
      <c r="H14" s="48">
        <f t="shared" si="0"/>
        <v>161140</v>
      </c>
      <c r="I14" s="48">
        <f t="shared" si="0"/>
        <v>166130.33333333334</v>
      </c>
      <c r="J14" s="48">
        <f t="shared" si="0"/>
        <v>167224.66666666666</v>
      </c>
      <c r="K14" s="48">
        <f t="shared" si="0"/>
        <v>157995.33333333334</v>
      </c>
      <c r="L14" s="48">
        <f t="shared" si="0"/>
        <v>164406.66666666666</v>
      </c>
      <c r="M14" s="48">
        <f t="shared" si="0"/>
        <v>163090.66666666666</v>
      </c>
      <c r="N14" s="48">
        <f t="shared" si="0"/>
        <v>158908</v>
      </c>
      <c r="O14" s="44">
        <f t="shared" si="1"/>
        <v>1921208.3333333335</v>
      </c>
      <c r="P14" s="11">
        <f t="shared" si="2"/>
        <v>160100.69444444447</v>
      </c>
    </row>
    <row r="15" spans="1:16">
      <c r="A15" s="43" t="s">
        <v>49</v>
      </c>
      <c r="B15" s="43" t="s">
        <v>49</v>
      </c>
      <c r="C15" s="48">
        <f t="shared" si="0"/>
        <v>641372.66666666663</v>
      </c>
      <c r="D15" s="48">
        <f t="shared" si="0"/>
        <v>1080195.3333333333</v>
      </c>
      <c r="E15" s="48">
        <f t="shared" si="0"/>
        <v>629371.33333333337</v>
      </c>
      <c r="F15" s="48">
        <f t="shared" si="0"/>
        <v>1047952.3333333334</v>
      </c>
      <c r="G15" s="48">
        <f t="shared" si="0"/>
        <v>1103162.6666666667</v>
      </c>
      <c r="H15" s="48">
        <f t="shared" si="0"/>
        <v>1278787.3333333333</v>
      </c>
      <c r="I15" s="48">
        <f t="shared" si="0"/>
        <v>1233323.6666666667</v>
      </c>
      <c r="J15" s="48">
        <f t="shared" si="0"/>
        <v>1177295.6666666667</v>
      </c>
      <c r="K15" s="48">
        <f t="shared" si="0"/>
        <v>1156843.3333333333</v>
      </c>
      <c r="L15" s="48">
        <f t="shared" si="0"/>
        <v>1085621.6666666667</v>
      </c>
      <c r="M15" s="48">
        <f t="shared" si="0"/>
        <v>1024511.6666666666</v>
      </c>
      <c r="N15" s="48">
        <f t="shared" si="0"/>
        <v>830039.66666666663</v>
      </c>
      <c r="O15" s="44">
        <f t="shared" si="1"/>
        <v>12288477.333333332</v>
      </c>
      <c r="P15" s="11">
        <f t="shared" si="2"/>
        <v>1024039.7777777776</v>
      </c>
    </row>
    <row r="16" spans="1:16">
      <c r="A16" s="46" t="s">
        <v>325</v>
      </c>
      <c r="B16" s="46" t="s">
        <v>325</v>
      </c>
      <c r="C16" s="48">
        <f t="shared" si="0"/>
        <v>5787.333333333333</v>
      </c>
      <c r="D16" s="48">
        <f t="shared" si="0"/>
        <v>5946.333333333333</v>
      </c>
      <c r="E16" s="48">
        <f t="shared" si="0"/>
        <v>5254.666666666667</v>
      </c>
      <c r="F16" s="48">
        <f t="shared" si="0"/>
        <v>5430.333333333333</v>
      </c>
      <c r="G16" s="48">
        <f t="shared" si="0"/>
        <v>5523.666666666667</v>
      </c>
      <c r="H16" s="48">
        <f t="shared" si="0"/>
        <v>6736</v>
      </c>
      <c r="I16" s="48">
        <f t="shared" si="0"/>
        <v>6773.666666666667</v>
      </c>
      <c r="J16" s="48">
        <f t="shared" si="0"/>
        <v>6277</v>
      </c>
      <c r="K16" s="48">
        <f t="shared" si="0"/>
        <v>6424</v>
      </c>
      <c r="L16" s="48">
        <f t="shared" si="0"/>
        <v>4273</v>
      </c>
      <c r="M16" s="48">
        <f t="shared" si="0"/>
        <v>4379.333333333333</v>
      </c>
      <c r="N16" s="48">
        <f t="shared" si="0"/>
        <v>4269.666666666667</v>
      </c>
      <c r="O16" s="44">
        <f t="shared" si="1"/>
        <v>67075</v>
      </c>
      <c r="P16" s="11">
        <f t="shared" si="2"/>
        <v>5589.583333333333</v>
      </c>
    </row>
    <row r="17" spans="1:16">
      <c r="A17" s="43" t="s">
        <v>67</v>
      </c>
      <c r="B17" s="43" t="s">
        <v>67</v>
      </c>
      <c r="C17" s="48">
        <f t="shared" si="0"/>
        <v>2841382.6666666665</v>
      </c>
      <c r="D17" s="48">
        <f t="shared" si="0"/>
        <v>3786498</v>
      </c>
      <c r="E17" s="48">
        <f t="shared" si="0"/>
        <v>2780337</v>
      </c>
      <c r="F17" s="48">
        <f t="shared" si="0"/>
        <v>3635852.3333333335</v>
      </c>
      <c r="G17" s="48">
        <f t="shared" si="0"/>
        <v>3787447</v>
      </c>
      <c r="H17" s="48">
        <f t="shared" si="0"/>
        <v>4139206.6666666665</v>
      </c>
      <c r="I17" s="48">
        <f t="shared" si="0"/>
        <v>4079722.6666666665</v>
      </c>
      <c r="J17" s="48">
        <f t="shared" si="0"/>
        <v>4107811</v>
      </c>
      <c r="K17" s="48">
        <f t="shared" si="0"/>
        <v>4252315</v>
      </c>
      <c r="L17" s="48">
        <f t="shared" si="0"/>
        <v>4043472.3333333335</v>
      </c>
      <c r="M17" s="48">
        <f t="shared" si="0"/>
        <v>3929388</v>
      </c>
      <c r="N17" s="48">
        <f t="shared" si="0"/>
        <v>3384917</v>
      </c>
      <c r="O17" s="44">
        <f t="shared" si="1"/>
        <v>44768349.666666672</v>
      </c>
      <c r="P17" s="11">
        <f t="shared" si="2"/>
        <v>3730695.805555556</v>
      </c>
    </row>
    <row r="18" spans="1:16">
      <c r="A18" s="43" t="s">
        <v>68</v>
      </c>
      <c r="B18" s="43" t="s">
        <v>68</v>
      </c>
      <c r="C18" s="48">
        <f t="shared" si="0"/>
        <v>1261424.6666666667</v>
      </c>
      <c r="D18" s="48">
        <f t="shared" si="0"/>
        <v>1654719</v>
      </c>
      <c r="E18" s="48">
        <f t="shared" si="0"/>
        <v>1231174.3333333333</v>
      </c>
      <c r="F18" s="48">
        <f t="shared" si="0"/>
        <v>1523892</v>
      </c>
      <c r="G18" s="48">
        <f t="shared" si="0"/>
        <v>1571762.3333333333</v>
      </c>
      <c r="H18" s="48">
        <f t="shared" si="0"/>
        <v>1702833.6666666667</v>
      </c>
      <c r="I18" s="48">
        <f t="shared" si="0"/>
        <v>1636746</v>
      </c>
      <c r="J18" s="48">
        <f t="shared" si="0"/>
        <v>1658614</v>
      </c>
      <c r="K18" s="48">
        <f t="shared" si="0"/>
        <v>1664582</v>
      </c>
      <c r="L18" s="48">
        <f t="shared" si="0"/>
        <v>1742295.6666666667</v>
      </c>
      <c r="M18" s="48">
        <f t="shared" si="0"/>
        <v>1610562</v>
      </c>
      <c r="N18" s="48">
        <f t="shared" si="0"/>
        <v>1404656.3333333333</v>
      </c>
      <c r="O18" s="44">
        <f t="shared" si="1"/>
        <v>18663261.999999996</v>
      </c>
      <c r="P18" s="11">
        <f t="shared" si="2"/>
        <v>1555271.833333333</v>
      </c>
    </row>
    <row r="19" spans="1:16">
      <c r="A19" s="43" t="s">
        <v>69</v>
      </c>
      <c r="B19" s="43" t="s">
        <v>69</v>
      </c>
      <c r="C19" s="48">
        <f t="shared" si="0"/>
        <v>260907.66666666666</v>
      </c>
      <c r="D19" s="48">
        <f t="shared" si="0"/>
        <v>329829.66666666669</v>
      </c>
      <c r="E19" s="48">
        <f t="shared" si="0"/>
        <v>266252</v>
      </c>
      <c r="F19" s="48">
        <f t="shared" si="0"/>
        <v>295425</v>
      </c>
      <c r="G19" s="48">
        <f t="shared" si="0"/>
        <v>298623.66666666669</v>
      </c>
      <c r="H19" s="48">
        <f t="shared" si="0"/>
        <v>325160</v>
      </c>
      <c r="I19" s="48">
        <f t="shared" si="0"/>
        <v>314880.66666666669</v>
      </c>
      <c r="J19" s="48">
        <f t="shared" si="0"/>
        <v>324988.33333333331</v>
      </c>
      <c r="K19" s="48">
        <f t="shared" si="0"/>
        <v>330938</v>
      </c>
      <c r="L19" s="48">
        <f t="shared" si="0"/>
        <v>320614</v>
      </c>
      <c r="M19" s="48">
        <f t="shared" si="0"/>
        <v>333097.33333333331</v>
      </c>
      <c r="N19" s="48">
        <f t="shared" si="0"/>
        <v>301563.66666666669</v>
      </c>
      <c r="O19" s="44">
        <f t="shared" si="1"/>
        <v>3702280.0000000005</v>
      </c>
      <c r="P19" s="11">
        <f t="shared" si="2"/>
        <v>308523.33333333337</v>
      </c>
    </row>
    <row r="20" spans="1:16">
      <c r="A20" s="43" t="s">
        <v>52</v>
      </c>
      <c r="B20" s="43" t="s">
        <v>52</v>
      </c>
      <c r="C20" s="48">
        <f t="shared" si="0"/>
        <v>21080.333333333332</v>
      </c>
      <c r="D20" s="48">
        <f t="shared" si="0"/>
        <v>20539.666666666668</v>
      </c>
      <c r="E20" s="48">
        <f t="shared" si="0"/>
        <v>21612.333333333332</v>
      </c>
      <c r="F20" s="48">
        <f t="shared" si="0"/>
        <v>24872</v>
      </c>
      <c r="G20" s="48">
        <f t="shared" si="0"/>
        <v>21485.333333333332</v>
      </c>
      <c r="H20" s="48">
        <f t="shared" si="0"/>
        <v>19161.666666666668</v>
      </c>
      <c r="I20" s="48">
        <f t="shared" si="0"/>
        <v>19640.666666666668</v>
      </c>
      <c r="J20" s="48">
        <f t="shared" si="0"/>
        <v>21956.666666666668</v>
      </c>
      <c r="K20" s="48">
        <f t="shared" si="0"/>
        <v>17685.333333333332</v>
      </c>
      <c r="L20" s="48">
        <f t="shared" si="0"/>
        <v>20227.333333333332</v>
      </c>
      <c r="M20" s="48">
        <f t="shared" si="0"/>
        <v>17431</v>
      </c>
      <c r="N20" s="48">
        <f t="shared" si="0"/>
        <v>18256.333333333332</v>
      </c>
      <c r="O20" s="44">
        <f t="shared" si="1"/>
        <v>243948.66666666669</v>
      </c>
      <c r="P20" s="11">
        <f t="shared" si="2"/>
        <v>20329.055555555558</v>
      </c>
    </row>
    <row r="21" spans="1:16">
      <c r="A21" s="213" t="s">
        <v>15</v>
      </c>
      <c r="B21" s="213" t="s">
        <v>15</v>
      </c>
      <c r="C21" s="48">
        <f t="shared" si="0"/>
        <v>12782.333333333334</v>
      </c>
      <c r="D21" s="48">
        <f t="shared" si="0"/>
        <v>12271</v>
      </c>
      <c r="E21" s="48">
        <f t="shared" si="0"/>
        <v>11673.666666666666</v>
      </c>
      <c r="F21" s="48">
        <f t="shared" si="0"/>
        <v>13480.666666666666</v>
      </c>
      <c r="G21" s="48">
        <f t="shared" si="0"/>
        <v>14119.333333333334</v>
      </c>
      <c r="H21" s="48">
        <f t="shared" si="0"/>
        <v>13971.666666666666</v>
      </c>
      <c r="I21" s="48">
        <f t="shared" si="0"/>
        <v>13942.666666666666</v>
      </c>
      <c r="J21" s="48">
        <f t="shared" si="0"/>
        <v>13961.333333333334</v>
      </c>
      <c r="K21" s="48">
        <f t="shared" si="0"/>
        <v>12414.666666666666</v>
      </c>
      <c r="L21" s="48">
        <f t="shared" si="0"/>
        <v>13032.333333333334</v>
      </c>
      <c r="M21" s="48">
        <f t="shared" si="0"/>
        <v>13306</v>
      </c>
      <c r="N21" s="48">
        <f t="shared" si="0"/>
        <v>12357.666666666666</v>
      </c>
      <c r="O21" s="44">
        <f t="shared" si="1"/>
        <v>157313.33333333334</v>
      </c>
      <c r="P21" s="11">
        <f t="shared" si="2"/>
        <v>13109.444444444445</v>
      </c>
    </row>
    <row r="22" spans="1:16">
      <c r="A22" s="43" t="s">
        <v>56</v>
      </c>
      <c r="B22" s="43" t="s">
        <v>56</v>
      </c>
      <c r="C22" s="48">
        <f t="shared" ref="C22:N28" si="3">AVERAGE(VLOOKUP($B22,$B$54:$P$79,C$9,FALSE),VLOOKUP($B22,$B$96:$N$121,C$9,FALSE),VLOOKUP($B22,$B$138:$N$164,C$9,FALSE))</f>
        <v>8384.6666666666661</v>
      </c>
      <c r="D22" s="353">
        <f t="shared" si="3"/>
        <v>0</v>
      </c>
      <c r="E22" s="48">
        <f t="shared" si="3"/>
        <v>0</v>
      </c>
      <c r="F22" s="48">
        <f t="shared" si="3"/>
        <v>0</v>
      </c>
      <c r="G22" s="48">
        <f t="shared" si="3"/>
        <v>0</v>
      </c>
      <c r="H22" s="48">
        <f t="shared" si="3"/>
        <v>0</v>
      </c>
      <c r="I22" s="48">
        <f t="shared" si="3"/>
        <v>0</v>
      </c>
      <c r="J22" s="48">
        <f t="shared" si="3"/>
        <v>0</v>
      </c>
      <c r="K22" s="48">
        <f t="shared" si="3"/>
        <v>0</v>
      </c>
      <c r="L22" s="48">
        <f t="shared" si="3"/>
        <v>0</v>
      </c>
      <c r="M22" s="48">
        <f t="shared" si="3"/>
        <v>7066</v>
      </c>
      <c r="N22" s="48">
        <f t="shared" si="3"/>
        <v>6720</v>
      </c>
      <c r="O22" s="44">
        <f t="shared" si="1"/>
        <v>22170.666666666664</v>
      </c>
      <c r="P22" s="11">
        <f t="shared" si="2"/>
        <v>1847.5555555555554</v>
      </c>
    </row>
    <row r="23" spans="1:16">
      <c r="A23" s="43" t="s">
        <v>57</v>
      </c>
      <c r="B23" s="43" t="s">
        <v>57</v>
      </c>
      <c r="C23" s="48">
        <f t="shared" si="3"/>
        <v>2414</v>
      </c>
      <c r="D23" s="48">
        <f t="shared" si="3"/>
        <v>641</v>
      </c>
      <c r="E23" s="48">
        <f t="shared" si="3"/>
        <v>893.66666666666663</v>
      </c>
      <c r="F23" s="48">
        <f t="shared" si="3"/>
        <v>969</v>
      </c>
      <c r="G23" s="48">
        <f t="shared" si="3"/>
        <v>893.33333333333337</v>
      </c>
      <c r="H23" s="48">
        <f t="shared" si="3"/>
        <v>920.33333333333337</v>
      </c>
      <c r="I23" s="48">
        <f t="shared" si="3"/>
        <v>801.66666666666663</v>
      </c>
      <c r="J23" s="48">
        <f t="shared" si="3"/>
        <v>945.66666666666663</v>
      </c>
      <c r="K23" s="48">
        <f t="shared" si="3"/>
        <v>962.33333333333337</v>
      </c>
      <c r="L23" s="48">
        <f t="shared" si="3"/>
        <v>871.33333333333337</v>
      </c>
      <c r="M23" s="48">
        <f t="shared" si="3"/>
        <v>2868.3333333333335</v>
      </c>
      <c r="N23" s="48">
        <f t="shared" si="3"/>
        <v>3339.6666666666665</v>
      </c>
      <c r="O23" s="44">
        <f t="shared" si="1"/>
        <v>16520.333333333336</v>
      </c>
      <c r="P23" s="11">
        <f t="shared" si="2"/>
        <v>1376.6944444444446</v>
      </c>
    </row>
    <row r="24" spans="1:16">
      <c r="A24" s="43" t="s">
        <v>48</v>
      </c>
      <c r="B24" s="43" t="s">
        <v>48</v>
      </c>
      <c r="C24" s="48">
        <f t="shared" si="3"/>
        <v>10161393.666666666</v>
      </c>
      <c r="D24" s="48">
        <f t="shared" si="3"/>
        <v>7701526</v>
      </c>
      <c r="E24" s="48">
        <f t="shared" si="3"/>
        <v>8387848</v>
      </c>
      <c r="F24" s="48">
        <f t="shared" si="3"/>
        <v>9396136</v>
      </c>
      <c r="G24" s="48">
        <f t="shared" si="3"/>
        <v>9905572.333333334</v>
      </c>
      <c r="H24" s="48">
        <f t="shared" si="3"/>
        <v>11019735.666666666</v>
      </c>
      <c r="I24" s="48">
        <f t="shared" si="3"/>
        <v>11215808.666666666</v>
      </c>
      <c r="J24" s="48">
        <f t="shared" si="3"/>
        <v>11636662.666666666</v>
      </c>
      <c r="K24" s="48">
        <f t="shared" si="3"/>
        <v>12289314.666666666</v>
      </c>
      <c r="L24" s="48">
        <f t="shared" si="3"/>
        <v>10480687</v>
      </c>
      <c r="M24" s="48">
        <f t="shared" si="3"/>
        <v>8903154.666666666</v>
      </c>
      <c r="N24" s="48">
        <f t="shared" si="3"/>
        <v>8121198</v>
      </c>
      <c r="O24" s="44">
        <f t="shared" si="1"/>
        <v>119219037.33333334</v>
      </c>
      <c r="P24" s="11">
        <f t="shared" si="2"/>
        <v>9934919.777777778</v>
      </c>
    </row>
    <row r="25" spans="1:16">
      <c r="A25" s="43" t="s">
        <v>53</v>
      </c>
      <c r="B25" s="43" t="s">
        <v>53</v>
      </c>
      <c r="C25" s="48">
        <f t="shared" si="3"/>
        <v>41608.666666666664</v>
      </c>
      <c r="D25" s="48">
        <f t="shared" si="3"/>
        <v>0</v>
      </c>
      <c r="E25" s="48">
        <f t="shared" si="3"/>
        <v>0</v>
      </c>
      <c r="F25" s="48">
        <f t="shared" si="3"/>
        <v>0</v>
      </c>
      <c r="G25" s="48">
        <f t="shared" si="3"/>
        <v>0</v>
      </c>
      <c r="H25" s="48">
        <f t="shared" si="3"/>
        <v>0</v>
      </c>
      <c r="I25" s="48">
        <f t="shared" si="3"/>
        <v>0</v>
      </c>
      <c r="J25" s="48">
        <f t="shared" si="3"/>
        <v>0</v>
      </c>
      <c r="K25" s="48">
        <f t="shared" si="3"/>
        <v>0</v>
      </c>
      <c r="L25" s="48">
        <f t="shared" si="3"/>
        <v>0</v>
      </c>
      <c r="M25" s="48">
        <f t="shared" si="3"/>
        <v>40447.666666666664</v>
      </c>
      <c r="N25" s="48">
        <f t="shared" si="3"/>
        <v>34218</v>
      </c>
      <c r="O25" s="44">
        <f t="shared" si="1"/>
        <v>116274.33333333333</v>
      </c>
      <c r="P25" s="11">
        <f t="shared" si="2"/>
        <v>9689.5277777777774</v>
      </c>
    </row>
    <row r="26" spans="1:16">
      <c r="A26" s="43" t="s">
        <v>55</v>
      </c>
      <c r="B26" s="43" t="s">
        <v>55</v>
      </c>
      <c r="C26" s="48">
        <f t="shared" si="3"/>
        <v>3507.3333333333335</v>
      </c>
      <c r="D26" s="48">
        <f t="shared" si="3"/>
        <v>3843</v>
      </c>
      <c r="E26" s="48">
        <f t="shared" si="3"/>
        <v>3523</v>
      </c>
      <c r="F26" s="48">
        <f t="shared" si="3"/>
        <v>3637</v>
      </c>
      <c r="G26" s="48">
        <f t="shared" si="3"/>
        <v>3508</v>
      </c>
      <c r="H26" s="48">
        <f t="shared" si="3"/>
        <v>3474</v>
      </c>
      <c r="I26" s="48">
        <f t="shared" si="3"/>
        <v>3502.6666666666665</v>
      </c>
      <c r="J26" s="48">
        <f t="shared" si="3"/>
        <v>3509.6666666666665</v>
      </c>
      <c r="K26" s="48">
        <f t="shared" si="3"/>
        <v>3497</v>
      </c>
      <c r="L26" s="48">
        <f t="shared" si="3"/>
        <v>3502.6666666666665</v>
      </c>
      <c r="M26" s="48">
        <f t="shared" si="3"/>
        <v>3608.3333333333335</v>
      </c>
      <c r="N26" s="48">
        <f t="shared" si="3"/>
        <v>3514.6666666666665</v>
      </c>
      <c r="O26" s="44">
        <f t="shared" si="1"/>
        <v>42627.333333333336</v>
      </c>
      <c r="P26" s="11">
        <f t="shared" si="2"/>
        <v>3552.2777777777778</v>
      </c>
    </row>
    <row r="27" spans="1:16">
      <c r="A27" s="43" t="s">
        <v>87</v>
      </c>
      <c r="B27" s="43" t="s">
        <v>87</v>
      </c>
      <c r="C27" s="48">
        <f t="shared" si="3"/>
        <v>657.33333333333337</v>
      </c>
      <c r="D27" s="48">
        <f t="shared" si="3"/>
        <v>1164.6666666666667</v>
      </c>
      <c r="E27" s="48">
        <f t="shared" si="3"/>
        <v>2712.6666666666665</v>
      </c>
      <c r="F27" s="48">
        <f t="shared" si="3"/>
        <v>1683</v>
      </c>
      <c r="G27" s="48">
        <f t="shared" si="3"/>
        <v>1569</v>
      </c>
      <c r="H27" s="48">
        <f t="shared" si="3"/>
        <v>1674</v>
      </c>
      <c r="I27" s="48">
        <f t="shared" si="3"/>
        <v>2251</v>
      </c>
      <c r="J27" s="48">
        <f t="shared" si="3"/>
        <v>1859.3333333333333</v>
      </c>
      <c r="K27" s="48">
        <f t="shared" si="3"/>
        <v>1224</v>
      </c>
      <c r="L27" s="48">
        <f t="shared" si="3"/>
        <v>2032.3333333333333</v>
      </c>
      <c r="M27" s="48">
        <f t="shared" si="3"/>
        <v>1216.6666666666667</v>
      </c>
      <c r="N27" s="48">
        <f t="shared" si="3"/>
        <v>723.33333333333337</v>
      </c>
      <c r="O27" s="44">
        <f t="shared" si="1"/>
        <v>18767.333333333332</v>
      </c>
      <c r="P27" s="11">
        <f t="shared" si="2"/>
        <v>1563.9444444444443</v>
      </c>
    </row>
    <row r="28" spans="1:16">
      <c r="A28" s="43" t="s">
        <v>88</v>
      </c>
      <c r="B28" s="43" t="s">
        <v>88</v>
      </c>
      <c r="C28" s="48">
        <f t="shared" si="3"/>
        <v>9842</v>
      </c>
      <c r="D28" s="48">
        <f t="shared" si="3"/>
        <v>7237</v>
      </c>
      <c r="E28" s="48">
        <f t="shared" si="3"/>
        <v>4681</v>
      </c>
      <c r="F28" s="48">
        <f t="shared" si="3"/>
        <v>8131.333333333333</v>
      </c>
      <c r="G28" s="48">
        <f t="shared" si="3"/>
        <v>6126.666666666667</v>
      </c>
      <c r="H28" s="48">
        <f t="shared" si="3"/>
        <v>5272.666666666667</v>
      </c>
      <c r="I28" s="48">
        <f t="shared" si="3"/>
        <v>4247.333333333333</v>
      </c>
      <c r="J28" s="48">
        <f t="shared" si="3"/>
        <v>4796</v>
      </c>
      <c r="K28" s="48">
        <f t="shared" si="3"/>
        <v>17356.333333333332</v>
      </c>
      <c r="L28" s="48">
        <f t="shared" si="3"/>
        <v>7469.666666666667</v>
      </c>
      <c r="M28" s="48">
        <f t="shared" si="3"/>
        <v>11558</v>
      </c>
      <c r="N28" s="48">
        <f t="shared" si="3"/>
        <v>8318.3333333333339</v>
      </c>
      <c r="O28" s="44">
        <f t="shared" si="1"/>
        <v>95036.333333333328</v>
      </c>
      <c r="P28" s="11">
        <f t="shared" si="2"/>
        <v>7919.6944444444443</v>
      </c>
    </row>
    <row r="29" spans="1:16">
      <c r="C29" s="48"/>
      <c r="D29" s="48"/>
      <c r="E29" s="48"/>
      <c r="F29" s="48"/>
      <c r="G29" s="48"/>
      <c r="H29" s="48"/>
      <c r="I29" s="48"/>
      <c r="J29" s="48"/>
      <c r="K29" s="48"/>
      <c r="L29" s="48"/>
      <c r="M29" s="48"/>
      <c r="N29" s="48"/>
      <c r="O29" s="44"/>
      <c r="P29" s="11"/>
    </row>
    <row r="30" spans="1:16">
      <c r="C30" s="48"/>
      <c r="D30" s="48"/>
      <c r="E30" s="48"/>
      <c r="F30" s="48"/>
      <c r="G30" s="48"/>
      <c r="H30" s="48"/>
      <c r="I30" s="48"/>
      <c r="J30" s="48"/>
      <c r="K30" s="48"/>
      <c r="L30" s="48"/>
      <c r="M30" s="48"/>
      <c r="N30" s="48"/>
      <c r="O30" s="44"/>
      <c r="P30" s="11"/>
    </row>
    <row r="31" spans="1:16">
      <c r="B31" s="42" t="s">
        <v>86</v>
      </c>
      <c r="C31" s="10"/>
      <c r="D31" s="10"/>
      <c r="E31" s="10"/>
      <c r="F31" s="10"/>
      <c r="G31" s="10"/>
      <c r="H31" s="10"/>
      <c r="I31" s="10"/>
      <c r="J31" s="10"/>
      <c r="K31" s="10"/>
      <c r="L31" s="10"/>
      <c r="M31" s="10"/>
      <c r="N31" s="10"/>
    </row>
    <row r="32" spans="1:16">
      <c r="A32" t="s">
        <v>600</v>
      </c>
      <c r="B32" t="s">
        <v>600</v>
      </c>
      <c r="C32" s="48">
        <f>AVERAGE(VLOOKUP($B32,$B$96:$N$121,C$9,FALSE),VLOOKUP($B32,$B$138:$N$164,C$9,FALSE))</f>
        <v>5653.5</v>
      </c>
      <c r="D32" s="48">
        <f>AVERAGE(VLOOKUP($B32,$B$96:$N$121,D$9,FALSE),VLOOKUP($B32,$B$138:$N$164,D$9,FALSE))</f>
        <v>4361.5</v>
      </c>
      <c r="E32" s="48">
        <f>AVERAGE(VLOOKUP($B32,$B$96:$N$121,E$9,FALSE),VLOOKUP($B32,$B$138:$N$164,E$9,FALSE))</f>
        <v>4907.5</v>
      </c>
      <c r="F32" s="48">
        <f>AVERAGE(VLOOKUP($B32,$B$96:$N$121,F$9,FALSE),VLOOKUP($B32,$B$138:$N$164,F$9,FALSE))</f>
        <v>5416.5</v>
      </c>
      <c r="G32" s="48">
        <f t="shared" ref="G32:N34" si="4">AVERAGE(VLOOKUP($B32,$B$54:$P$79,G$9,FALSE),VLOOKUP($B32,$B$96:$N$121,G$9,FALSE),VLOOKUP($B32,$B$138:$N$164,G$9,FALSE))</f>
        <v>7295.333333333333</v>
      </c>
      <c r="H32" s="48">
        <f t="shared" si="4"/>
        <v>7527</v>
      </c>
      <c r="I32" s="48">
        <f t="shared" si="4"/>
        <v>7812.333333333333</v>
      </c>
      <c r="J32" s="48">
        <f t="shared" si="4"/>
        <v>6969</v>
      </c>
      <c r="K32" s="48">
        <f t="shared" si="4"/>
        <v>7626.666666666667</v>
      </c>
      <c r="L32" s="48">
        <f t="shared" si="4"/>
        <v>5283.333333333333</v>
      </c>
      <c r="M32" s="48">
        <f t="shared" si="4"/>
        <v>4425.333333333333</v>
      </c>
      <c r="N32" s="48">
        <f t="shared" si="4"/>
        <v>4292</v>
      </c>
      <c r="O32" s="44">
        <f t="shared" ref="O32:O38" si="5">SUM(C32:N32)</f>
        <v>71570</v>
      </c>
      <c r="P32" s="11">
        <f t="shared" ref="P32:P38" si="6">+O32/12</f>
        <v>5964.166666666667</v>
      </c>
    </row>
    <row r="33" spans="1:16">
      <c r="A33" t="s">
        <v>980</v>
      </c>
      <c r="B33" t="s">
        <v>980</v>
      </c>
      <c r="C33" s="48">
        <f t="shared" ref="C33:F34" si="7">AVERAGE(VLOOKUP($B33,$B$54:$P$79,C$9,FALSE),VLOOKUP($B33,$B$96:$N$121,C$9,FALSE),VLOOKUP($B33,$B$138:$N$164,C$9,FALSE))</f>
        <v>95737</v>
      </c>
      <c r="D33" s="48">
        <f t="shared" si="7"/>
        <v>111036.66666666667</v>
      </c>
      <c r="E33" s="48">
        <f t="shared" si="7"/>
        <v>104868</v>
      </c>
      <c r="F33" s="48">
        <f t="shared" si="7"/>
        <v>121950.33333333333</v>
      </c>
      <c r="G33" s="48">
        <f t="shared" si="4"/>
        <v>128406.66666666667</v>
      </c>
      <c r="H33" s="48">
        <f t="shared" si="4"/>
        <v>132939</v>
      </c>
      <c r="I33" s="48">
        <f t="shared" si="4"/>
        <v>147251.66666666666</v>
      </c>
      <c r="J33" s="48">
        <f t="shared" si="4"/>
        <v>142826.66666666666</v>
      </c>
      <c r="K33" s="48">
        <f t="shared" si="4"/>
        <v>131902</v>
      </c>
      <c r="L33" s="48">
        <f t="shared" si="4"/>
        <v>130460.66666666667</v>
      </c>
      <c r="M33" s="48">
        <f t="shared" si="4"/>
        <v>104594</v>
      </c>
      <c r="N33" s="48">
        <f t="shared" si="4"/>
        <v>105012.33333333333</v>
      </c>
      <c r="O33" s="44">
        <f t="shared" si="5"/>
        <v>1456985</v>
      </c>
      <c r="P33" s="11">
        <f t="shared" si="6"/>
        <v>121415.41666666667</v>
      </c>
    </row>
    <row r="34" spans="1:16">
      <c r="A34" t="s">
        <v>981</v>
      </c>
      <c r="B34" t="s">
        <v>981</v>
      </c>
      <c r="C34" s="48">
        <f t="shared" si="7"/>
        <v>385883.33333333331</v>
      </c>
      <c r="D34" s="48">
        <f t="shared" si="7"/>
        <v>304809</v>
      </c>
      <c r="E34" s="48">
        <f t="shared" si="7"/>
        <v>323651.33333333331</v>
      </c>
      <c r="F34" s="48">
        <f t="shared" si="7"/>
        <v>374216.66666666669</v>
      </c>
      <c r="G34" s="48">
        <f t="shared" si="4"/>
        <v>389368.33333333331</v>
      </c>
      <c r="H34" s="48">
        <f t="shared" si="4"/>
        <v>402372</v>
      </c>
      <c r="I34" s="48">
        <f t="shared" si="4"/>
        <v>389398</v>
      </c>
      <c r="J34" s="48">
        <f t="shared" si="4"/>
        <v>429606.33333333331</v>
      </c>
      <c r="K34" s="48">
        <f t="shared" si="4"/>
        <v>380309.66666666669</v>
      </c>
      <c r="L34" s="48">
        <f t="shared" si="4"/>
        <v>397829.66666666669</v>
      </c>
      <c r="M34" s="48">
        <f t="shared" si="4"/>
        <v>315267.33333333331</v>
      </c>
      <c r="N34" s="48">
        <f t="shared" si="4"/>
        <v>305562.33333333331</v>
      </c>
      <c r="O34" s="44">
        <f t="shared" si="5"/>
        <v>4398274</v>
      </c>
      <c r="P34" s="11">
        <f t="shared" si="6"/>
        <v>366522.83333333331</v>
      </c>
    </row>
    <row r="35" spans="1:16">
      <c r="A35" t="s">
        <v>982</v>
      </c>
      <c r="B35" t="s">
        <v>982</v>
      </c>
      <c r="C35" s="48"/>
      <c r="D35" s="48">
        <f t="shared" ref="D35:N35" si="8">AVERAGE(VLOOKUP($B35,$B$138:$N$164,D$9,FALSE))</f>
        <v>30000</v>
      </c>
      <c r="E35" s="48">
        <f t="shared" si="8"/>
        <v>20000</v>
      </c>
      <c r="F35" s="48">
        <f t="shared" si="8"/>
        <v>10000</v>
      </c>
      <c r="G35" s="48">
        <f t="shared" si="8"/>
        <v>20000</v>
      </c>
      <c r="H35" s="48">
        <f t="shared" si="8"/>
        <v>35000</v>
      </c>
      <c r="I35" s="48">
        <f t="shared" si="8"/>
        <v>35000</v>
      </c>
      <c r="J35" s="48">
        <f t="shared" si="8"/>
        <v>35000</v>
      </c>
      <c r="K35" s="48">
        <f t="shared" si="8"/>
        <v>25000</v>
      </c>
      <c r="L35" s="48">
        <f t="shared" si="8"/>
        <v>20000</v>
      </c>
      <c r="M35" s="48">
        <f t="shared" si="8"/>
        <v>10000</v>
      </c>
      <c r="N35" s="48">
        <f t="shared" si="8"/>
        <v>20000</v>
      </c>
      <c r="O35" s="44">
        <f t="shared" si="5"/>
        <v>260000</v>
      </c>
      <c r="P35" s="11">
        <f t="shared" si="6"/>
        <v>21666.666666666668</v>
      </c>
    </row>
    <row r="36" spans="1:16">
      <c r="A36" t="s">
        <v>688</v>
      </c>
      <c r="B36" t="s">
        <v>688</v>
      </c>
      <c r="C36" s="48"/>
      <c r="D36" s="48"/>
      <c r="E36" s="48"/>
      <c r="F36" s="48"/>
      <c r="G36" s="48"/>
      <c r="H36" s="48">
        <f t="shared" ref="H36:N36" si="9">AVERAGE(VLOOKUP($B36,$B$138:$N$164,H$9,FALSE))</f>
        <v>200000</v>
      </c>
      <c r="I36" s="48">
        <f t="shared" si="9"/>
        <v>200000</v>
      </c>
      <c r="J36" s="48">
        <f t="shared" si="9"/>
        <v>200000</v>
      </c>
      <c r="K36" s="48">
        <f t="shared" si="9"/>
        <v>200000</v>
      </c>
      <c r="L36" s="48">
        <f t="shared" si="9"/>
        <v>200000</v>
      </c>
      <c r="M36" s="48">
        <f t="shared" si="9"/>
        <v>0</v>
      </c>
      <c r="N36" s="48">
        <f t="shared" si="9"/>
        <v>0</v>
      </c>
      <c r="O36" s="44">
        <f t="shared" si="5"/>
        <v>1000000</v>
      </c>
      <c r="P36" s="11">
        <f t="shared" si="6"/>
        <v>83333.333333333328</v>
      </c>
    </row>
    <row r="37" spans="1:16">
      <c r="A37" t="s">
        <v>721</v>
      </c>
      <c r="B37" t="s">
        <v>721</v>
      </c>
      <c r="C37" s="48">
        <f t="shared" ref="C37:N37" si="10">AVERAGE(VLOOKUP($B37,$B$54:$P$79,C$9,FALSE),VLOOKUP($B37,$B$96:$N$121,C$9,FALSE),VLOOKUP($B37,$B$138:$N$164,C$9,FALSE))</f>
        <v>11427</v>
      </c>
      <c r="D37" s="48">
        <f t="shared" si="10"/>
        <v>9430</v>
      </c>
      <c r="E37" s="48">
        <f t="shared" si="10"/>
        <v>9847.3333333333339</v>
      </c>
      <c r="F37" s="48">
        <f t="shared" si="10"/>
        <v>11232.666666666666</v>
      </c>
      <c r="G37" s="48">
        <f t="shared" si="10"/>
        <v>12548.333333333334</v>
      </c>
      <c r="H37" s="48">
        <f t="shared" si="10"/>
        <v>12253</v>
      </c>
      <c r="I37" s="48">
        <f t="shared" si="10"/>
        <v>11979</v>
      </c>
      <c r="J37" s="48">
        <f t="shared" si="10"/>
        <v>13279.333333333334</v>
      </c>
      <c r="K37" s="48">
        <f t="shared" si="10"/>
        <v>12310.666666666666</v>
      </c>
      <c r="L37" s="48">
        <f t="shared" si="10"/>
        <v>11474</v>
      </c>
      <c r="M37" s="48">
        <f t="shared" si="10"/>
        <v>9056.6666666666661</v>
      </c>
      <c r="N37" s="48">
        <f t="shared" si="10"/>
        <v>9128</v>
      </c>
      <c r="O37" s="44">
        <f t="shared" si="5"/>
        <v>133966</v>
      </c>
      <c r="P37" s="11">
        <f t="shared" si="6"/>
        <v>11163.833333333334</v>
      </c>
    </row>
    <row r="38" spans="1:16">
      <c r="A38" t="s">
        <v>983</v>
      </c>
      <c r="B38" t="s">
        <v>983</v>
      </c>
      <c r="C38" s="48">
        <f t="shared" ref="C38:N38" si="11">AVERAGE(VLOOKUP($B38,$B$138:$N$164,C$9,FALSE))</f>
        <v>23000</v>
      </c>
      <c r="D38" s="48">
        <f t="shared" si="11"/>
        <v>23000</v>
      </c>
      <c r="E38" s="48">
        <f t="shared" si="11"/>
        <v>23000</v>
      </c>
      <c r="F38" s="48">
        <f t="shared" si="11"/>
        <v>23000</v>
      </c>
      <c r="G38" s="48">
        <f t="shared" si="11"/>
        <v>23000</v>
      </c>
      <c r="H38" s="48">
        <f t="shared" si="11"/>
        <v>23000</v>
      </c>
      <c r="I38" s="48">
        <f t="shared" si="11"/>
        <v>23000</v>
      </c>
      <c r="J38" s="48">
        <f t="shared" si="11"/>
        <v>23000</v>
      </c>
      <c r="K38" s="48">
        <f t="shared" si="11"/>
        <v>23000</v>
      </c>
      <c r="L38" s="48">
        <f t="shared" si="11"/>
        <v>23000</v>
      </c>
      <c r="M38" s="48">
        <f t="shared" si="11"/>
        <v>23000</v>
      </c>
      <c r="N38" s="48">
        <f t="shared" si="11"/>
        <v>23000</v>
      </c>
      <c r="O38" s="44">
        <f t="shared" si="5"/>
        <v>276000</v>
      </c>
      <c r="P38" s="11">
        <f t="shared" si="6"/>
        <v>23000</v>
      </c>
    </row>
    <row r="39" spans="1:16">
      <c r="B39" s="43"/>
    </row>
    <row r="46" spans="1:16" ht="21">
      <c r="B46" s="475" t="s">
        <v>91</v>
      </c>
      <c r="C46" s="475"/>
      <c r="D46" s="475"/>
      <c r="E46" s="475"/>
      <c r="F46" s="475"/>
      <c r="G46" s="475"/>
      <c r="H46" s="475"/>
      <c r="I46" s="475"/>
      <c r="J46" s="475"/>
      <c r="K46" s="475"/>
      <c r="L46" s="475"/>
      <c r="M46" s="475"/>
      <c r="N46" s="475"/>
      <c r="O46" s="475"/>
      <c r="P46" s="475"/>
    </row>
    <row r="47" spans="1:16" ht="17.399999999999999">
      <c r="B47" s="474" t="str">
        <f>+MANUAL!$B$5 &amp;" as Calculated by LodeStar Except as Noted"</f>
        <v>2012 as Calculated by LodeStar Except as Noted</v>
      </c>
      <c r="C47" s="474"/>
      <c r="D47" s="474"/>
      <c r="E47" s="474"/>
      <c r="F47" s="474"/>
      <c r="G47" s="474"/>
      <c r="H47" s="474"/>
      <c r="I47" s="474"/>
      <c r="J47" s="474"/>
      <c r="K47" s="474"/>
      <c r="L47" s="474"/>
      <c r="M47" s="474"/>
      <c r="N47" s="474"/>
      <c r="O47" s="474"/>
      <c r="P47" s="474"/>
    </row>
    <row r="48" spans="1:16" ht="13.8" thickBot="1">
      <c r="B48" s="84"/>
      <c r="C48" s="84"/>
      <c r="D48" s="84"/>
      <c r="E48" s="84"/>
      <c r="F48" s="84"/>
      <c r="G48" s="84"/>
      <c r="H48" s="84"/>
      <c r="I48" s="84"/>
      <c r="J48" s="84"/>
      <c r="K48" s="84"/>
      <c r="L48" s="84"/>
      <c r="M48" s="84"/>
      <c r="N48" s="84"/>
      <c r="O48" s="84"/>
      <c r="P48" s="84"/>
    </row>
    <row r="49" spans="1:16">
      <c r="C49" s="14"/>
      <c r="D49" s="15"/>
      <c r="E49" s="16"/>
      <c r="F49" s="17"/>
      <c r="G49" s="18"/>
      <c r="H49" s="19"/>
      <c r="I49" s="20"/>
      <c r="J49" s="21"/>
      <c r="K49" s="22"/>
      <c r="L49" s="23"/>
      <c r="M49" s="24"/>
      <c r="N49" s="25"/>
      <c r="O49" s="26"/>
      <c r="P49" s="27" t="s">
        <v>82</v>
      </c>
    </row>
    <row r="50" spans="1:16" ht="13.8" thickBot="1">
      <c r="C50" s="28" t="s">
        <v>70</v>
      </c>
      <c r="D50" s="29" t="s">
        <v>71</v>
      </c>
      <c r="E50" s="30" t="s">
        <v>72</v>
      </c>
      <c r="F50" s="31" t="s">
        <v>73</v>
      </c>
      <c r="G50" s="32" t="s">
        <v>74</v>
      </c>
      <c r="H50" s="33" t="s">
        <v>75</v>
      </c>
      <c r="I50" s="34" t="s">
        <v>76</v>
      </c>
      <c r="J50" s="35" t="s">
        <v>77</v>
      </c>
      <c r="K50" s="36" t="s">
        <v>78</v>
      </c>
      <c r="L50" s="37" t="s">
        <v>79</v>
      </c>
      <c r="M50" s="38" t="s">
        <v>80</v>
      </c>
      <c r="N50" s="39" t="s">
        <v>81</v>
      </c>
      <c r="O50" s="40" t="s">
        <v>60</v>
      </c>
      <c r="P50" s="41" t="s">
        <v>82</v>
      </c>
    </row>
    <row r="51" spans="1:16" hidden="1">
      <c r="C51">
        <v>4</v>
      </c>
      <c r="D51">
        <f>C51+1</f>
        <v>5</v>
      </c>
      <c r="E51">
        <f t="shared" ref="E51:N51" si="12">D51+1</f>
        <v>6</v>
      </c>
      <c r="F51">
        <f t="shared" si="12"/>
        <v>7</v>
      </c>
      <c r="G51">
        <f t="shared" si="12"/>
        <v>8</v>
      </c>
      <c r="H51">
        <f t="shared" si="12"/>
        <v>9</v>
      </c>
      <c r="I51">
        <f t="shared" si="12"/>
        <v>10</v>
      </c>
      <c r="J51">
        <f t="shared" si="12"/>
        <v>11</v>
      </c>
      <c r="K51">
        <f t="shared" si="12"/>
        <v>12</v>
      </c>
      <c r="L51">
        <f t="shared" si="12"/>
        <v>13</v>
      </c>
      <c r="M51">
        <f t="shared" si="12"/>
        <v>14</v>
      </c>
      <c r="N51">
        <f t="shared" si="12"/>
        <v>15</v>
      </c>
    </row>
    <row r="53" spans="1:16">
      <c r="B53" s="42" t="s">
        <v>83</v>
      </c>
    </row>
    <row r="54" spans="1:16">
      <c r="A54" t="s">
        <v>122</v>
      </c>
      <c r="B54" s="43" t="s">
        <v>84</v>
      </c>
      <c r="C54" s="82">
        <f>VLOOKUP($A54&amp;"CP",'E11 - 2012 09 Final'!$A$46:$P$2419,$C$51,FALSE)</f>
        <v>320760</v>
      </c>
      <c r="D54" s="82">
        <f>VLOOKUP($A54&amp;"CP",'E11 - 2012 09 Final'!$A$46:$P$2419,$D$51,FALSE)</f>
        <v>351450</v>
      </c>
      <c r="E54" s="82">
        <f>VLOOKUP($A54&amp;"CP",'E11 - 2012 09 Final'!$A$46:$P$2419,$E$51,FALSE)</f>
        <v>337471</v>
      </c>
      <c r="F54" s="82">
        <f>VLOOKUP($A54&amp;"CP",'E11 - 2012 09 Final'!$A$46:$P$2419,$F$51,FALSE)</f>
        <v>372802</v>
      </c>
      <c r="G54" s="82">
        <f>VLOOKUP($A54&amp;"CP",'E11 - 2012 09 Final'!$A$46:$P$2419,$G$51,FALSE)</f>
        <v>354874</v>
      </c>
      <c r="H54" s="82">
        <f>VLOOKUP($A54&amp;"CP",'E11 - 2012 09 Final'!$A$46:$P$2419,$H$51,FALSE)</f>
        <v>375001</v>
      </c>
      <c r="I54" s="82">
        <f>VLOOKUP($A54&amp;"CP",'E11 - 2012 09 Final'!$A$46:$P$2419,$I$51,FALSE)</f>
        <v>366211</v>
      </c>
      <c r="J54" s="82">
        <f>VLOOKUP($A54&amp;"CP",'E11 - 2012 09 Final'!$A$46:$P$2419,$J$51,FALSE)</f>
        <v>370238</v>
      </c>
      <c r="K54" s="82">
        <f>VLOOKUP($A54&amp;"CP",'E11 - 2012 09 Final'!$A$46:$P$2419,$K$51,FALSE)</f>
        <v>352792</v>
      </c>
      <c r="L54" s="82">
        <f>VLOOKUP($A54&amp;"CP",'E11 - 2012 09 Final'!$A$46:$P$2419,$L$51,FALSE)</f>
        <v>359733</v>
      </c>
      <c r="M54" s="82">
        <f>VLOOKUP($A54&amp;"CP",'E11 - 2012 09 Final'!$A$46:$P$2419,$M$51,FALSE)</f>
        <v>346795</v>
      </c>
      <c r="N54" s="82">
        <f>VLOOKUP($A54&amp;"CP",'E11 - 2012 09 Final'!$A$46:$P$2419,$N$51,FALSE)</f>
        <v>349867</v>
      </c>
      <c r="O54" s="44">
        <f t="shared" ref="O54:O70" si="13">SUM(C54:N54)</f>
        <v>4257994</v>
      </c>
      <c r="P54" s="11">
        <f t="shared" ref="P54:P70" si="14">+O54/12</f>
        <v>354832.83333333331</v>
      </c>
    </row>
    <row r="55" spans="1:16">
      <c r="A55" t="s">
        <v>177</v>
      </c>
      <c r="B55" s="43" t="s">
        <v>85</v>
      </c>
      <c r="C55" s="82">
        <f>VLOOKUP($A55&amp;"CP",'E11 - 2012 09 Final'!$A$46:$P$2419,$C$51,FALSE)</f>
        <v>21883</v>
      </c>
      <c r="D55" s="82">
        <f>VLOOKUP($A55&amp;"CP",'E11 - 2012 09 Final'!$A$46:$P$2419,$D$51,FALSE)</f>
        <v>23575</v>
      </c>
      <c r="E55" s="82">
        <f>VLOOKUP($A55&amp;"CP",'E11 - 2012 09 Final'!$A$46:$P$2419,$E$51,FALSE)</f>
        <v>22290</v>
      </c>
      <c r="F55" s="82">
        <f>VLOOKUP($A55&amp;"CP",'E11 - 2012 09 Final'!$A$46:$P$2419,$F$51,FALSE)</f>
        <v>24142</v>
      </c>
      <c r="G55" s="82">
        <f>VLOOKUP($A55&amp;"CP",'E11 - 2012 09 Final'!$A$46:$P$2419,$G$51,FALSE)</f>
        <v>23781</v>
      </c>
      <c r="H55" s="82">
        <f>VLOOKUP($A55&amp;"CP",'E11 - 2012 09 Final'!$A$46:$P$2419,$H$51,FALSE)</f>
        <v>25658</v>
      </c>
      <c r="I55" s="82">
        <f>VLOOKUP($A55&amp;"CP",'E11 - 2012 09 Final'!$A$46:$P$2419,$I$51,FALSE)</f>
        <v>24842</v>
      </c>
      <c r="J55" s="82">
        <f>VLOOKUP($A55&amp;"CP",'E11 - 2012 09 Final'!$A$46:$P$2419,$J$51,FALSE)</f>
        <v>25435</v>
      </c>
      <c r="K55" s="82">
        <f>VLOOKUP($A55&amp;"CP",'E11 - 2012 09 Final'!$A$46:$P$2419,$K$51,FALSE)</f>
        <v>23910</v>
      </c>
      <c r="L55" s="82">
        <f>VLOOKUP($A55&amp;"CP",'E11 - 2012 09 Final'!$A$46:$P$2419,$L$51,FALSE)</f>
        <v>24936</v>
      </c>
      <c r="M55" s="82">
        <f>VLOOKUP($A55&amp;"CP",'E11 - 2012 09 Final'!$A$46:$P$2419,$M$51,FALSE)</f>
        <v>23037</v>
      </c>
      <c r="N55" s="82">
        <f>VLOOKUP($A55&amp;"CP",'E11 - 2012 09 Final'!$A$46:$P$2419,$N$51,FALSE)</f>
        <v>22223</v>
      </c>
      <c r="O55" s="44">
        <f t="shared" si="13"/>
        <v>285712</v>
      </c>
      <c r="P55" s="11">
        <f t="shared" si="14"/>
        <v>23809.333333333332</v>
      </c>
    </row>
    <row r="56" spans="1:16">
      <c r="A56" t="s">
        <v>185</v>
      </c>
      <c r="B56" s="43" t="s">
        <v>50</v>
      </c>
      <c r="C56" s="82">
        <f>VLOOKUP($A56&amp;"CP",'E11 - 2012 09 Final'!$A$46:$P$2419,$C$51,FALSE)</f>
        <v>139015</v>
      </c>
      <c r="D56" s="82">
        <f>VLOOKUP($A56&amp;"CP",'E11 - 2012 09 Final'!$A$46:$P$2419,$D$51,FALSE)</f>
        <v>160413</v>
      </c>
      <c r="E56" s="82">
        <f>VLOOKUP($A56&amp;"CP",'E11 - 2012 09 Final'!$A$46:$P$2419,$E$51,FALSE)</f>
        <v>170626</v>
      </c>
      <c r="F56" s="82">
        <f>VLOOKUP($A56&amp;"CP",'E11 - 2012 09 Final'!$A$46:$P$2419,$F$51,FALSE)</f>
        <v>125695</v>
      </c>
      <c r="G56" s="82">
        <f>VLOOKUP($A56&amp;"CP",'E11 - 2012 09 Final'!$A$46:$P$2419,$G$51,FALSE)</f>
        <v>182432</v>
      </c>
      <c r="H56" s="82">
        <f>VLOOKUP($A56&amp;"CP",'E11 - 2012 09 Final'!$A$46:$P$2419,$H$51,FALSE)</f>
        <v>158879</v>
      </c>
      <c r="I56" s="82">
        <f>VLOOKUP($A56&amp;"CP",'E11 - 2012 09 Final'!$A$46:$P$2419,$I$51,FALSE)</f>
        <v>173334</v>
      </c>
      <c r="J56" s="82">
        <f>VLOOKUP($A56&amp;"CP",'E11 - 2012 09 Final'!$A$46:$P$2419,$J$51,FALSE)</f>
        <v>150983</v>
      </c>
      <c r="K56" s="82">
        <f>VLOOKUP($A56&amp;"CP",'E11 - 2012 09 Final'!$A$46:$P$2419,$K$51,FALSE)</f>
        <v>148018</v>
      </c>
      <c r="L56" s="82">
        <f>VLOOKUP($A56&amp;"CP",'E11 - 2012 09 Final'!$A$46:$P$2419,$L$51,FALSE)</f>
        <v>185242</v>
      </c>
      <c r="M56" s="82">
        <f>VLOOKUP($A56&amp;"CP",'E11 - 2012 09 Final'!$A$46:$P$2419,$M$51,FALSE)</f>
        <v>153101</v>
      </c>
      <c r="N56" s="82">
        <f>VLOOKUP($A56&amp;"CP",'E11 - 2012 09 Final'!$A$46:$P$2419,$N$51,FALSE)</f>
        <v>159232</v>
      </c>
      <c r="O56" s="44">
        <f t="shared" si="13"/>
        <v>1906970</v>
      </c>
      <c r="P56" s="11">
        <f t="shared" si="14"/>
        <v>158914.16666666666</v>
      </c>
    </row>
    <row r="57" spans="1:16">
      <c r="A57" t="s">
        <v>938</v>
      </c>
      <c r="B57" s="43" t="s">
        <v>49</v>
      </c>
      <c r="C57" s="82">
        <f>VLOOKUP($A57&amp;"CP",'E11 - 2012 09 Final'!$A$46:$P$2419,$C$51,FALSE)</f>
        <v>529322</v>
      </c>
      <c r="D57" s="82">
        <f>VLOOKUP($A57&amp;"CP",'E11 - 2012 09 Final'!$A$46:$P$2419,$D$51,FALSE)</f>
        <v>920338</v>
      </c>
      <c r="E57" s="82">
        <f>VLOOKUP($A57&amp;"CP",'E11 - 2012 09 Final'!$A$46:$P$2419,$E$51,FALSE)</f>
        <v>825885</v>
      </c>
      <c r="F57" s="82">
        <f>VLOOKUP($A57&amp;"CP",'E11 - 2012 09 Final'!$A$46:$P$2419,$F$51,FALSE)</f>
        <v>892169</v>
      </c>
      <c r="G57" s="82">
        <f>VLOOKUP($A57&amp;"CP",'E11 - 2012 09 Final'!$A$46:$P$2419,$G$51,FALSE)</f>
        <v>994179</v>
      </c>
      <c r="H57" s="82">
        <f>VLOOKUP($A57&amp;"CP",'E11 - 2012 09 Final'!$A$46:$P$2419,$H$51,FALSE)</f>
        <v>1102751</v>
      </c>
      <c r="I57" s="82">
        <f>VLOOKUP($A57&amp;"CP",'E11 - 2012 09 Final'!$A$46:$P$2419,$I$51,FALSE)</f>
        <v>1084009</v>
      </c>
      <c r="J57" s="82">
        <f>VLOOKUP($A57&amp;"CP",'E11 - 2012 09 Final'!$A$46:$P$2419,$J$51,FALSE)</f>
        <v>1139761</v>
      </c>
      <c r="K57" s="82">
        <f>VLOOKUP($A57&amp;"CP",'E11 - 2012 09 Final'!$A$46:$P$2419,$K$51,FALSE)</f>
        <v>840906</v>
      </c>
      <c r="L57" s="82">
        <f>VLOOKUP($A57&amp;"CP",'E11 - 2012 09 Final'!$A$46:$P$2419,$L$51,FALSE)</f>
        <v>1052737</v>
      </c>
      <c r="M57" s="82">
        <f>VLOOKUP($A57&amp;"CP",'E11 - 2012 09 Final'!$A$46:$P$2419,$M$51,FALSE)</f>
        <v>785247</v>
      </c>
      <c r="N57" s="82">
        <f>VLOOKUP($A57&amp;"CP",'E11 - 2012 09 Final'!$A$46:$P$2419,$N$51,FALSE)</f>
        <v>778060</v>
      </c>
      <c r="O57" s="44">
        <f t="shared" si="13"/>
        <v>10945364</v>
      </c>
      <c r="P57" s="11">
        <f t="shared" si="14"/>
        <v>912113.66666666663</v>
      </c>
    </row>
    <row r="58" spans="1:16">
      <c r="A58" t="s">
        <v>941</v>
      </c>
      <c r="B58" s="46" t="s">
        <v>325</v>
      </c>
      <c r="C58" s="82">
        <f>VLOOKUP($A58&amp;"CP",'E11 - 2012 09 Final'!$A$46:$P$2419,$C$51,FALSE)</f>
        <v>3558</v>
      </c>
      <c r="D58" s="82">
        <f>VLOOKUP($A58&amp;"CP",'E11 - 2012 09 Final'!$A$46:$P$2419,$D$51,FALSE)</f>
        <v>3450</v>
      </c>
      <c r="E58" s="82">
        <f>VLOOKUP($A58&amp;"CP",'E11 - 2012 09 Final'!$A$46:$P$2419,$E$51,FALSE)</f>
        <v>3271</v>
      </c>
      <c r="F58" s="82">
        <f>VLOOKUP($A58&amp;"CP",'E11 - 2012 09 Final'!$A$46:$P$2419,$F$51,FALSE)</f>
        <v>3409</v>
      </c>
      <c r="G58" s="82">
        <f>VLOOKUP($A58&amp;"CP",'E11 - 2012 09 Final'!$A$46:$P$2419,$G$51,FALSE)</f>
        <v>3210</v>
      </c>
      <c r="H58" s="82">
        <f>VLOOKUP($A58&amp;"CP",'E11 - 2012 09 Final'!$A$46:$P$2419,$H$51,FALSE)</f>
        <v>3398</v>
      </c>
      <c r="I58" s="82">
        <f>VLOOKUP($A58&amp;"CP",'E11 - 2012 09 Final'!$A$46:$P$2419,$I$51,FALSE)</f>
        <v>3149</v>
      </c>
      <c r="J58" s="82">
        <f>VLOOKUP($A58&amp;"CP",'E11 - 2012 09 Final'!$A$46:$P$2419,$J$51,FALSE)</f>
        <v>3083</v>
      </c>
      <c r="K58" s="82">
        <f>VLOOKUP($A58&amp;"CP",'E11 - 2012 09 Final'!$A$46:$P$2419,$K$51,FALSE)</f>
        <v>3094</v>
      </c>
      <c r="L58" s="82">
        <f>VLOOKUP($A58&amp;"CP",'E11 - 2012 09 Final'!$A$46:$P$2419,$L$51,FALSE)</f>
        <v>2935</v>
      </c>
      <c r="M58" s="82">
        <f>VLOOKUP($A58&amp;"CP",'E11 - 2012 09 Final'!$A$46:$P$2419,$M$51,FALSE)</f>
        <v>2994</v>
      </c>
      <c r="N58" s="82">
        <f>VLOOKUP($A58&amp;"CP",'E11 - 2012 09 Final'!$A$46:$P$2419,$N$51,FALSE)</f>
        <v>2911</v>
      </c>
      <c r="O58" s="44">
        <f t="shared" si="13"/>
        <v>38462</v>
      </c>
      <c r="P58" s="11">
        <f t="shared" si="14"/>
        <v>3205.1666666666665</v>
      </c>
    </row>
    <row r="59" spans="1:16">
      <c r="A59" t="s">
        <v>991</v>
      </c>
      <c r="B59" s="43" t="s">
        <v>67</v>
      </c>
      <c r="C59" s="82">
        <f>VLOOKUP($A59&amp;"CP",'E11 - 2012 09 Final'!$A$46:$P$2419,$C$51,FALSE)</f>
        <v>2329607</v>
      </c>
      <c r="D59" s="82">
        <f>VLOOKUP($A59&amp;"CP",'E11 - 2012 09 Final'!$A$46:$P$2419,$D$51,FALSE)</f>
        <v>3646554</v>
      </c>
      <c r="E59" s="82">
        <f>VLOOKUP($A59&amp;"CP",'E11 - 2012 09 Final'!$A$46:$P$2419,$E$51,FALSE)</f>
        <v>3430463</v>
      </c>
      <c r="F59" s="82">
        <f>VLOOKUP($A59&amp;"CP",'E11 - 2012 09 Final'!$A$46:$P$2419,$F$51,FALSE)</f>
        <v>3719380</v>
      </c>
      <c r="G59" s="82">
        <f>VLOOKUP($A59&amp;"CP",'E11 - 2012 09 Final'!$A$46:$P$2419,$G$51,FALSE)</f>
        <v>3725307</v>
      </c>
      <c r="H59" s="82">
        <f>VLOOKUP($A59&amp;"CP",'E11 - 2012 09 Final'!$A$46:$P$2419,$H$51,FALSE)</f>
        <v>4083111</v>
      </c>
      <c r="I59" s="82">
        <f>VLOOKUP($A59&amp;"CP",'E11 - 2012 09 Final'!$A$46:$P$2419,$I$51,FALSE)</f>
        <v>4028548</v>
      </c>
      <c r="J59" s="82">
        <f>VLOOKUP($A59&amp;"CP",'E11 - 2012 09 Final'!$A$46:$P$2419,$J$51,FALSE)</f>
        <v>4027015</v>
      </c>
      <c r="K59" s="82">
        <f>VLOOKUP($A59&amp;"CP",'E11 - 2012 09 Final'!$A$46:$P$2419,$K$51,FALSE)</f>
        <v>3718796</v>
      </c>
      <c r="L59" s="82">
        <f>VLOOKUP($A59&amp;"CP",'E11 - 2012 09 Final'!$A$46:$P$2419,$L$51,FALSE)</f>
        <v>4157666</v>
      </c>
      <c r="M59" s="82">
        <f>VLOOKUP($A59&amp;"CP",'E11 - 2012 09 Final'!$A$46:$P$2419,$M$51,FALSE)</f>
        <v>3447774</v>
      </c>
      <c r="N59" s="82">
        <f>VLOOKUP($A59&amp;"CP",'E11 - 2012 09 Final'!$A$46:$P$2419,$N$51,FALSE)</f>
        <v>3306108</v>
      </c>
      <c r="O59" s="44">
        <f t="shared" si="13"/>
        <v>43620329</v>
      </c>
      <c r="P59" s="11">
        <f t="shared" si="14"/>
        <v>3635027.4166666665</v>
      </c>
    </row>
    <row r="60" spans="1:16">
      <c r="A60" t="s">
        <v>994</v>
      </c>
      <c r="B60" s="43" t="s">
        <v>68</v>
      </c>
      <c r="C60" s="82">
        <f>VLOOKUP($A60&amp;"CP",'E11 - 2012 09 Final'!$A$46:$P$2419,$C$51,FALSE)</f>
        <v>1182438</v>
      </c>
      <c r="D60" s="82">
        <f>VLOOKUP($A60&amp;"CP",'E11 - 2012 09 Final'!$A$46:$P$2419,$D$51,FALSE)</f>
        <v>1655413</v>
      </c>
      <c r="E60" s="82">
        <f>VLOOKUP($A60&amp;"CP",'E11 - 2012 09 Final'!$A$46:$P$2419,$E$51,FALSE)</f>
        <v>1495588</v>
      </c>
      <c r="F60" s="82">
        <f>VLOOKUP($A60&amp;"CP",'E11 - 2012 09 Final'!$A$46:$P$2419,$F$51,FALSE)</f>
        <v>1617606</v>
      </c>
      <c r="G60" s="82">
        <f>VLOOKUP($A60&amp;"CP",'E11 - 2012 09 Final'!$A$46:$P$2419,$G$51,FALSE)</f>
        <v>1646599</v>
      </c>
      <c r="H60" s="82">
        <f>VLOOKUP($A60&amp;"CP",'E11 - 2012 09 Final'!$A$46:$P$2419,$H$51,FALSE)</f>
        <v>1794378</v>
      </c>
      <c r="I60" s="82">
        <f>VLOOKUP($A60&amp;"CP",'E11 - 2012 09 Final'!$A$46:$P$2419,$I$51,FALSE)</f>
        <v>1742336</v>
      </c>
      <c r="J60" s="82">
        <f>VLOOKUP($A60&amp;"CP",'E11 - 2012 09 Final'!$A$46:$P$2419,$J$51,FALSE)</f>
        <v>1673753</v>
      </c>
      <c r="K60" s="82">
        <f>VLOOKUP($A60&amp;"CP",'E11 - 2012 09 Final'!$A$46:$P$2419,$K$51,FALSE)</f>
        <v>1333428</v>
      </c>
      <c r="L60" s="82">
        <f>VLOOKUP($A60&amp;"CP",'E11 - 2012 09 Final'!$A$46:$P$2419,$L$51,FALSE)</f>
        <v>1924923</v>
      </c>
      <c r="M60" s="82">
        <f>VLOOKUP($A60&amp;"CP",'E11 - 2012 09 Final'!$A$46:$P$2419,$M$51,FALSE)</f>
        <v>1384398</v>
      </c>
      <c r="N60" s="82">
        <f>VLOOKUP($A60&amp;"CP",'E11 - 2012 09 Final'!$A$46:$P$2419,$N$51,FALSE)</f>
        <v>1496608</v>
      </c>
      <c r="O60" s="44">
        <f t="shared" si="13"/>
        <v>18947468</v>
      </c>
      <c r="P60" s="11">
        <f t="shared" si="14"/>
        <v>1578955.6666666667</v>
      </c>
    </row>
    <row r="61" spans="1:16">
      <c r="A61" t="s">
        <v>710</v>
      </c>
      <c r="B61" s="43" t="s">
        <v>69</v>
      </c>
      <c r="C61" s="82">
        <f>VLOOKUP($A61&amp;"CP",'E11 - 2012 09 Final'!$A$46:$P$2419,$C$51,FALSE)</f>
        <v>235472</v>
      </c>
      <c r="D61" s="82">
        <f>VLOOKUP($A61&amp;"CP",'E11 - 2012 09 Final'!$A$46:$P$2419,$D$51,FALSE)</f>
        <v>314440</v>
      </c>
      <c r="E61" s="82">
        <f>VLOOKUP($A61&amp;"CP",'E11 - 2012 09 Final'!$A$46:$P$2419,$E$51,FALSE)</f>
        <v>313040</v>
      </c>
      <c r="F61" s="82">
        <f>VLOOKUP($A61&amp;"CP",'E11 - 2012 09 Final'!$A$46:$P$2419,$F$51,FALSE)</f>
        <v>299070</v>
      </c>
      <c r="G61" s="82">
        <f>VLOOKUP($A61&amp;"CP",'E11 - 2012 09 Final'!$A$46:$P$2419,$G$51,FALSE)</f>
        <v>296969</v>
      </c>
      <c r="H61" s="82">
        <f>VLOOKUP($A61&amp;"CP",'E11 - 2012 09 Final'!$A$46:$P$2419,$H$51,FALSE)</f>
        <v>325058</v>
      </c>
      <c r="I61" s="82">
        <f>VLOOKUP($A61&amp;"CP",'E11 - 2012 09 Final'!$A$46:$P$2419,$I$51,FALSE)</f>
        <v>318639</v>
      </c>
      <c r="J61" s="82">
        <f>VLOOKUP($A61&amp;"CP",'E11 - 2012 09 Final'!$A$46:$P$2419,$J$51,FALSE)</f>
        <v>323417</v>
      </c>
      <c r="K61" s="82">
        <f>VLOOKUP($A61&amp;"CP",'E11 - 2012 09 Final'!$A$46:$P$2419,$K$51,FALSE)</f>
        <v>311232</v>
      </c>
      <c r="L61" s="82">
        <f>VLOOKUP($A61&amp;"CP",'E11 - 2012 09 Final'!$A$46:$P$2419,$L$51,FALSE)</f>
        <v>327507</v>
      </c>
      <c r="M61" s="82">
        <f>VLOOKUP($A61&amp;"CP",'E11 - 2012 09 Final'!$A$46:$P$2419,$M$51,FALSE)</f>
        <v>294871</v>
      </c>
      <c r="N61" s="82">
        <f>VLOOKUP($A61&amp;"CP",'E11 - 2012 09 Final'!$A$46:$P$2419,$N$51,FALSE)</f>
        <v>297622</v>
      </c>
      <c r="O61" s="44">
        <f t="shared" si="13"/>
        <v>3657337</v>
      </c>
      <c r="P61" s="11">
        <f t="shared" si="14"/>
        <v>304778.08333333331</v>
      </c>
    </row>
    <row r="62" spans="1:16">
      <c r="A62" t="s">
        <v>714</v>
      </c>
      <c r="B62" s="43" t="s">
        <v>52</v>
      </c>
      <c r="C62" s="82">
        <f>VLOOKUP($A62&amp;"CP",'E11 - 2012 09 Final'!$A$46:$P$2419,$C$51,FALSE)</f>
        <v>22856</v>
      </c>
      <c r="D62" s="82">
        <f>VLOOKUP($A62&amp;"CP",'E11 - 2012 09 Final'!$A$46:$P$2419,$D$51,FALSE)</f>
        <v>23740</v>
      </c>
      <c r="E62" s="82">
        <f>VLOOKUP($A62&amp;"CP",'E11 - 2012 09 Final'!$A$46:$P$2419,$E$51,FALSE)</f>
        <v>23348</v>
      </c>
      <c r="F62" s="82">
        <f>VLOOKUP($A62&amp;"CP",'E11 - 2012 09 Final'!$A$46:$P$2419,$F$51,FALSE)</f>
        <v>25489</v>
      </c>
      <c r="G62" s="82">
        <f>VLOOKUP($A62&amp;"CP",'E11 - 2012 09 Final'!$A$46:$P$2419,$G$51,FALSE)</f>
        <v>20919</v>
      </c>
      <c r="H62" s="82">
        <f>VLOOKUP($A62&amp;"CP",'E11 - 2012 09 Final'!$A$46:$P$2419,$H$51,FALSE)</f>
        <v>19512</v>
      </c>
      <c r="I62" s="82">
        <f>VLOOKUP($A62&amp;"CP",'E11 - 2012 09 Final'!$A$46:$P$2419,$I$51,FALSE)</f>
        <v>19924</v>
      </c>
      <c r="J62" s="82">
        <f>VLOOKUP($A62&amp;"CP",'E11 - 2012 09 Final'!$A$46:$P$2419,$J$51,FALSE)</f>
        <v>19872</v>
      </c>
      <c r="K62" s="82">
        <f>VLOOKUP($A62&amp;"CP",'E11 - 2012 09 Final'!$A$46:$P$2419,$K$51,FALSE)</f>
        <v>18294</v>
      </c>
      <c r="L62" s="82">
        <f>VLOOKUP($A62&amp;"CP",'E11 - 2012 09 Final'!$A$46:$P$2419,$L$51,FALSE)</f>
        <v>17679</v>
      </c>
      <c r="M62" s="82">
        <f>VLOOKUP($A62&amp;"CP",'E11 - 2012 09 Final'!$A$46:$P$2419,$M$51,FALSE)</f>
        <v>17738</v>
      </c>
      <c r="N62" s="82">
        <f>VLOOKUP($A62&amp;"CP",'E11 - 2012 09 Final'!$A$46:$P$2419,$N$51,FALSE)</f>
        <v>23596</v>
      </c>
      <c r="O62" s="44">
        <f t="shared" si="13"/>
        <v>252967</v>
      </c>
      <c r="P62" s="11">
        <f t="shared" si="14"/>
        <v>21080.583333333332</v>
      </c>
    </row>
    <row r="63" spans="1:16">
      <c r="A63" t="s">
        <v>15</v>
      </c>
      <c r="B63" s="213" t="s">
        <v>15</v>
      </c>
      <c r="C63" s="82">
        <f>VLOOKUP($A63&amp;"CP",'E11 - 2012 09 Final'!$A$46:$P$2419,$C$51,FALSE)</f>
        <v>12232</v>
      </c>
      <c r="D63" s="82">
        <f>VLOOKUP($A63&amp;"CP",'E11 - 2012 09 Final'!$A$46:$P$2419,$D$51,FALSE)</f>
        <v>11609</v>
      </c>
      <c r="E63" s="82">
        <f>VLOOKUP($A63&amp;"CP",'E11 - 2012 09 Final'!$A$46:$P$2419,$E$51,FALSE)</f>
        <v>12758</v>
      </c>
      <c r="F63" s="82">
        <f>VLOOKUP($A63&amp;"CP",'E11 - 2012 09 Final'!$A$46:$P$2419,$F$51,FALSE)</f>
        <v>13643</v>
      </c>
      <c r="G63" s="82">
        <f>VLOOKUP($A63&amp;"CP",'E11 - 2012 09 Final'!$A$46:$P$2419,$G$51,FALSE)</f>
        <v>12865</v>
      </c>
      <c r="H63" s="82">
        <f>VLOOKUP($A63&amp;"CP",'E11 - 2012 09 Final'!$A$46:$P$2419,$H$51,FALSE)</f>
        <v>13203</v>
      </c>
      <c r="I63" s="82">
        <f>VLOOKUP($A63&amp;"CP",'E11 - 2012 09 Final'!$A$46:$P$2419,$I$51,FALSE)</f>
        <v>12177</v>
      </c>
      <c r="J63" s="82">
        <f>VLOOKUP($A63&amp;"CP",'E11 - 2012 09 Final'!$A$46:$P$2419,$J$51,FALSE)</f>
        <v>12181</v>
      </c>
      <c r="K63" s="82">
        <f>VLOOKUP($A63&amp;"CP",'E11 - 2012 09 Final'!$A$46:$P$2419,$K$51,FALSE)</f>
        <v>7599</v>
      </c>
      <c r="L63" s="82">
        <f>VLOOKUP($A63&amp;"CP",'E11 - 2012 09 Final'!$A$46:$P$2419,$L$51,FALSE)</f>
        <v>11527</v>
      </c>
      <c r="M63" s="82">
        <f>VLOOKUP($A63&amp;"CP",'E11 - 2012 09 Final'!$A$46:$P$2419,$M$51,FALSE)</f>
        <v>12963</v>
      </c>
      <c r="N63" s="82">
        <f>VLOOKUP($A63&amp;"CP",'E11 - 2012 09 Final'!$A$46:$P$2419,$N$51,FALSE)</f>
        <v>13111</v>
      </c>
      <c r="O63" s="44">
        <f t="shared" si="13"/>
        <v>145868</v>
      </c>
      <c r="P63" s="11">
        <f t="shared" si="14"/>
        <v>12155.666666666666</v>
      </c>
    </row>
    <row r="64" spans="1:16">
      <c r="A64" t="s">
        <v>19</v>
      </c>
      <c r="B64" s="43" t="s">
        <v>56</v>
      </c>
      <c r="C64" s="82">
        <f>VLOOKUP($A64&amp;"CP",'E11 - 2012 09 Final'!$A$46:$P$2419,$C$51,FALSE)</f>
        <v>2378</v>
      </c>
      <c r="D64" s="82">
        <f>VLOOKUP($A64&amp;"CP",'E11 - 2012 09 Final'!$A$46:$P$2419,$D$51,FALSE)</f>
        <v>0</v>
      </c>
      <c r="E64" s="82">
        <f>VLOOKUP($A64&amp;"CP",'E11 - 2012 09 Final'!$A$46:$P$2419,$E$51,FALSE)</f>
        <v>0</v>
      </c>
      <c r="F64" s="82">
        <f>VLOOKUP($A64&amp;"CP",'E11 - 2012 09 Final'!$A$46:$P$2419,$F$51,FALSE)</f>
        <v>0</v>
      </c>
      <c r="G64" s="82">
        <f>VLOOKUP($A64&amp;"CP",'E11 - 2012 09 Final'!$A$46:$P$2419,$G$51,FALSE)</f>
        <v>0</v>
      </c>
      <c r="H64" s="82">
        <f>VLOOKUP($A64&amp;"CP",'E11 - 2012 09 Final'!$A$46:$P$2419,$H$51,FALSE)</f>
        <v>0</v>
      </c>
      <c r="I64" s="82">
        <f>VLOOKUP($A64&amp;"CP",'E11 - 2012 09 Final'!$A$46:$P$2419,$I$51,FALSE)</f>
        <v>0</v>
      </c>
      <c r="J64" s="82">
        <f>VLOOKUP($A64&amp;"CP",'E11 - 2012 09 Final'!$A$46:$P$2419,$J$51,FALSE)</f>
        <v>0</v>
      </c>
      <c r="K64" s="82">
        <f>VLOOKUP($A64&amp;"CP",'E11 - 2012 09 Final'!$A$46:$P$2419,$K$51,FALSE)</f>
        <v>0</v>
      </c>
      <c r="L64" s="82">
        <f>VLOOKUP($A64&amp;"CP",'E11 - 2012 09 Final'!$A$46:$P$2419,$L$51,FALSE)</f>
        <v>0</v>
      </c>
      <c r="M64" s="82">
        <f>VLOOKUP($A64&amp;"CP",'E11 - 2012 09 Final'!$A$46:$P$2419,$M$51,FALSE)</f>
        <v>21198</v>
      </c>
      <c r="N64" s="82">
        <f>VLOOKUP($A64&amp;"CP",'E11 - 2012 09 Final'!$A$46:$P$2419,$N$51,FALSE)</f>
        <v>20160</v>
      </c>
      <c r="O64" s="44">
        <f t="shared" si="13"/>
        <v>43736</v>
      </c>
      <c r="P64" s="11">
        <f t="shared" si="14"/>
        <v>3644.6666666666665</v>
      </c>
    </row>
    <row r="65" spans="1:16">
      <c r="A65" t="s">
        <v>22</v>
      </c>
      <c r="B65" s="43" t="s">
        <v>57</v>
      </c>
      <c r="C65" s="82">
        <f>VLOOKUP($A65&amp;"CP",'E11 - 2012 09 Final'!$A$46:$P$2419,$C$51,FALSE)</f>
        <v>602</v>
      </c>
      <c r="D65" s="82">
        <f>VLOOKUP($A65&amp;"CP",'E11 - 2012 09 Final'!$A$46:$P$2419,$D$51,FALSE)</f>
        <v>666</v>
      </c>
      <c r="E65" s="82">
        <f>VLOOKUP($A65&amp;"CP",'E11 - 2012 09 Final'!$A$46:$P$2419,$E$51,FALSE)</f>
        <v>1036</v>
      </c>
      <c r="F65" s="82">
        <f>VLOOKUP($A65&amp;"CP",'E11 - 2012 09 Final'!$A$46:$P$2419,$F$51,FALSE)</f>
        <v>1213</v>
      </c>
      <c r="G65" s="82">
        <f>VLOOKUP($A65&amp;"CP",'E11 - 2012 09 Final'!$A$46:$P$2419,$G$51,FALSE)</f>
        <v>896</v>
      </c>
      <c r="H65" s="82">
        <f>VLOOKUP($A65&amp;"CP",'E11 - 2012 09 Final'!$A$46:$P$2419,$H$51,FALSE)</f>
        <v>903</v>
      </c>
      <c r="I65" s="82">
        <f>VLOOKUP($A65&amp;"CP",'E11 - 2012 09 Final'!$A$46:$P$2419,$I$51,FALSE)</f>
        <v>814</v>
      </c>
      <c r="J65" s="82">
        <f>VLOOKUP($A65&amp;"CP",'E11 - 2012 09 Final'!$A$46:$P$2419,$J$51,FALSE)</f>
        <v>880</v>
      </c>
      <c r="K65" s="82">
        <f>VLOOKUP($A65&amp;"CP",'E11 - 2012 09 Final'!$A$46:$P$2419,$K$51,FALSE)</f>
        <v>856</v>
      </c>
      <c r="L65" s="82">
        <f>VLOOKUP($A65&amp;"CP",'E11 - 2012 09 Final'!$A$46:$P$2419,$L$51,FALSE)</f>
        <v>943</v>
      </c>
      <c r="M65" s="82">
        <f>VLOOKUP($A65&amp;"CP",'E11 - 2012 09 Final'!$A$46:$P$2419,$M$51,FALSE)</f>
        <v>7168</v>
      </c>
      <c r="N65" s="82">
        <f>VLOOKUP($A65&amp;"CP",'E11 - 2012 09 Final'!$A$46:$P$2419,$N$51,FALSE)</f>
        <v>8883</v>
      </c>
      <c r="O65" s="44">
        <f t="shared" si="13"/>
        <v>24860</v>
      </c>
      <c r="P65" s="11">
        <f t="shared" si="14"/>
        <v>2071.6666666666665</v>
      </c>
    </row>
    <row r="66" spans="1:16">
      <c r="A66" t="s">
        <v>684</v>
      </c>
      <c r="B66" s="43" t="s">
        <v>48</v>
      </c>
      <c r="C66" s="82">
        <f>VLOOKUP($A66&amp;"CP",'E11 - 2012 09 Final'!$A$46:$P$2419,$C$51,FALSE)</f>
        <v>11904320</v>
      </c>
      <c r="D66" s="82">
        <f>VLOOKUP($A66&amp;"CP",'E11 - 2012 09 Final'!$A$46:$P$2419,$D$51,FALSE)</f>
        <v>7112688</v>
      </c>
      <c r="E66" s="82">
        <f>VLOOKUP($A66&amp;"CP",'E11 - 2012 09 Final'!$A$46:$P$2419,$E$51,FALSE)</f>
        <v>7428799</v>
      </c>
      <c r="F66" s="82">
        <f>VLOOKUP($A66&amp;"CP",'E11 - 2012 09 Final'!$A$46:$P$2419,$F$51,FALSE)</f>
        <v>9958459</v>
      </c>
      <c r="G66" s="82">
        <f>VLOOKUP($A66&amp;"CP",'E11 - 2012 09 Final'!$A$46:$P$2419,$G$51,FALSE)</f>
        <v>9088596</v>
      </c>
      <c r="H66" s="82">
        <f>VLOOKUP($A66&amp;"CP",'E11 - 2012 09 Final'!$A$46:$P$2419,$H$51,FALSE)</f>
        <v>10962459</v>
      </c>
      <c r="I66" s="82">
        <f>VLOOKUP($A66&amp;"CP",'E11 - 2012 09 Final'!$A$46:$P$2419,$I$51,FALSE)</f>
        <v>11154200</v>
      </c>
      <c r="J66" s="82">
        <f>VLOOKUP($A66&amp;"CP",'E11 - 2012 09 Final'!$A$46:$P$2419,$J$51,FALSE)</f>
        <v>11793380</v>
      </c>
      <c r="K66" s="82">
        <f>VLOOKUP($A66&amp;"CP",'E11 - 2012 09 Final'!$A$46:$P$2419,$K$51,FALSE)</f>
        <v>11922085</v>
      </c>
      <c r="L66" s="82">
        <f>VLOOKUP($A66&amp;"CP",'E11 - 2012 09 Final'!$A$46:$P$2419,$L$51,FALSE)</f>
        <v>10299292</v>
      </c>
      <c r="M66" s="82">
        <f>VLOOKUP($A66&amp;"CP",'E11 - 2012 09 Final'!$A$46:$P$2419,$M$51,FALSE)</f>
        <v>7983718</v>
      </c>
      <c r="N66" s="82">
        <f>VLOOKUP($A66&amp;"CP",'E11 - 2012 09 Final'!$A$46:$P$2419,$N$51,FALSE)</f>
        <v>7329404</v>
      </c>
      <c r="O66" s="44">
        <f t="shared" si="13"/>
        <v>116937400</v>
      </c>
      <c r="P66" s="11">
        <f t="shared" si="14"/>
        <v>9744783.333333334</v>
      </c>
    </row>
    <row r="67" spans="1:16">
      <c r="A67" s="316" t="s">
        <v>35</v>
      </c>
      <c r="B67" s="43" t="s">
        <v>53</v>
      </c>
      <c r="C67" s="82">
        <f>VLOOKUP($A67&amp;"CP",'E11 - 2012 09 Final'!$A$46:$P$2419,$C$51,FALSE)</f>
        <v>11860</v>
      </c>
      <c r="D67" s="82">
        <f>VLOOKUP($A67&amp;"CP",'E11 - 2012 09 Final'!$A$46:$P$2419,$D$51,FALSE)</f>
        <v>0</v>
      </c>
      <c r="E67" s="82">
        <f>VLOOKUP($A67&amp;"CP",'E11 - 2012 09 Final'!$A$46:$P$2419,$E$51,FALSE)</f>
        <v>0</v>
      </c>
      <c r="F67" s="82">
        <f>VLOOKUP($A67&amp;"CP",'E11 - 2012 09 Final'!$A$46:$P$2419,$F$51,FALSE)</f>
        <v>0</v>
      </c>
      <c r="G67" s="82">
        <f>VLOOKUP($A67&amp;"CP",'E11 - 2012 09 Final'!$A$46:$P$2419,$G$51,FALSE)</f>
        <v>0</v>
      </c>
      <c r="H67" s="82">
        <f>VLOOKUP($A67&amp;"CP",'E11 - 2012 09 Final'!$A$46:$P$2419,$H$51,FALSE)</f>
        <v>0</v>
      </c>
      <c r="I67" s="82">
        <f>VLOOKUP($A67&amp;"CP",'E11 - 2012 09 Final'!$A$46:$P$2419,$I$51,FALSE)</f>
        <v>0</v>
      </c>
      <c r="J67" s="82">
        <f>VLOOKUP($A67&amp;"CP",'E11 - 2012 09 Final'!$A$46:$P$2419,$J$51,FALSE)</f>
        <v>0</v>
      </c>
      <c r="K67" s="82">
        <f>VLOOKUP($A67&amp;"CP",'E11 - 2012 09 Final'!$A$46:$P$2419,$K$51,FALSE)</f>
        <v>0</v>
      </c>
      <c r="L67" s="82">
        <f>VLOOKUP($A67&amp;"CP",'E11 - 2012 09 Final'!$A$46:$P$2419,$L$51,FALSE)</f>
        <v>0</v>
      </c>
      <c r="M67" s="82">
        <f>VLOOKUP($A67&amp;"CP",'E11 - 2012 09 Final'!$A$46:$P$2419,$M$51,FALSE)</f>
        <v>121343</v>
      </c>
      <c r="N67" s="82">
        <f>VLOOKUP($A67&amp;"CP",'E11 - 2012 09 Final'!$A$46:$P$2419,$N$51,FALSE)</f>
        <v>102654</v>
      </c>
      <c r="O67" s="44">
        <f t="shared" si="13"/>
        <v>235857</v>
      </c>
      <c r="P67" s="11">
        <f t="shared" si="14"/>
        <v>19654.75</v>
      </c>
    </row>
    <row r="68" spans="1:16">
      <c r="A68" s="316" t="s">
        <v>38</v>
      </c>
      <c r="B68" s="43" t="s">
        <v>55</v>
      </c>
      <c r="C68" s="82">
        <f>VLOOKUP($A68&amp;"CP",'E11 - 2012 09 Final'!$A$46:$P$2419,$C$51,FALSE)</f>
        <v>3522</v>
      </c>
      <c r="D68" s="82">
        <f>VLOOKUP($A68&amp;"CP",'E11 - 2012 09 Final'!$A$46:$P$2419,$D$51,FALSE)</f>
        <v>3768</v>
      </c>
      <c r="E68" s="82">
        <f>VLOOKUP($A68&amp;"CP",'E11 - 2012 09 Final'!$A$46:$P$2419,$E$51,FALSE)</f>
        <v>3537</v>
      </c>
      <c r="F68" s="82">
        <f>VLOOKUP($A68&amp;"CP",'E11 - 2012 09 Final'!$A$46:$P$2419,$F$51,FALSE)</f>
        <v>3659</v>
      </c>
      <c r="G68" s="82">
        <f>VLOOKUP($A68&amp;"CP",'E11 - 2012 09 Final'!$A$46:$P$2419,$G$51,FALSE)</f>
        <v>3501</v>
      </c>
      <c r="H68" s="82">
        <f>VLOOKUP($A68&amp;"CP",'E11 - 2012 09 Final'!$A$46:$P$2419,$H$51,FALSE)</f>
        <v>3622</v>
      </c>
      <c r="I68" s="82">
        <f>VLOOKUP($A68&amp;"CP",'E11 - 2012 09 Final'!$A$46:$P$2419,$I$51,FALSE)</f>
        <v>3518</v>
      </c>
      <c r="J68" s="82">
        <f>VLOOKUP($A68&amp;"CP",'E11 - 2012 09 Final'!$A$46:$P$2419,$J$51,FALSE)</f>
        <v>3518</v>
      </c>
      <c r="K68" s="82">
        <f>VLOOKUP($A68&amp;"CP",'E11 - 2012 09 Final'!$A$46:$P$2419,$K$51,FALSE)</f>
        <v>3637</v>
      </c>
      <c r="L68" s="82">
        <f>VLOOKUP($A68&amp;"CP",'E11 - 2012 09 Final'!$A$46:$P$2419,$L$51,FALSE)</f>
        <v>3518</v>
      </c>
      <c r="M68" s="82">
        <f>VLOOKUP($A68&amp;"CP",'E11 - 2012 09 Final'!$A$46:$P$2419,$M$51,FALSE)</f>
        <v>3634</v>
      </c>
      <c r="N68" s="82">
        <f>VLOOKUP($A68&amp;"CP",'E11 - 2012 09 Final'!$A$46:$P$2419,$N$51,FALSE)</f>
        <v>3524</v>
      </c>
      <c r="O68" s="44">
        <f t="shared" si="13"/>
        <v>42958</v>
      </c>
      <c r="P68" s="11">
        <f t="shared" si="14"/>
        <v>3579.8333333333335</v>
      </c>
    </row>
    <row r="69" spans="1:16">
      <c r="A69" t="s">
        <v>40</v>
      </c>
      <c r="B69" s="43" t="s">
        <v>87</v>
      </c>
      <c r="C69" s="82">
        <f>VLOOKUP($A69&amp;"CP",'E11 - 2012 09 Final'!$A$46:$P$2419,$C$51,FALSE)</f>
        <v>0</v>
      </c>
      <c r="D69" s="82">
        <f>VLOOKUP($A69&amp;"CP",'E11 - 2012 09 Final'!$A$46:$P$2419,$D$51,FALSE)</f>
        <v>0</v>
      </c>
      <c r="E69" s="82">
        <f>VLOOKUP($A69&amp;"CP",'E11 - 2012 09 Final'!$A$46:$P$2419,$E$51,FALSE)</f>
        <v>3058</v>
      </c>
      <c r="F69" s="82">
        <f>VLOOKUP($A69&amp;"CP",'E11 - 2012 09 Final'!$A$46:$P$2419,$F$51,FALSE)</f>
        <v>1087</v>
      </c>
      <c r="G69" s="82">
        <f>VLOOKUP($A69&amp;"CP",'E11 - 2012 09 Final'!$A$46:$P$2419,$G$51,FALSE)</f>
        <v>1333</v>
      </c>
      <c r="H69" s="82">
        <f>VLOOKUP($A69&amp;"CP",'E11 - 2012 09 Final'!$A$46:$P$2419,$H$51,FALSE)</f>
        <v>1424</v>
      </c>
      <c r="I69" s="82">
        <f>VLOOKUP($A69&amp;"CP",'E11 - 2012 09 Final'!$A$46:$P$2419,$I$51,FALSE)</f>
        <v>2154</v>
      </c>
      <c r="J69" s="82">
        <f>VLOOKUP($A69&amp;"CP",'E11 - 2012 09 Final'!$A$46:$P$2419,$J$51,FALSE)</f>
        <v>2684</v>
      </c>
      <c r="K69" s="82">
        <f>VLOOKUP($A69&amp;"CP",'E11 - 2012 09 Final'!$A$46:$P$2419,$K$51,FALSE)</f>
        <v>699</v>
      </c>
      <c r="L69" s="82">
        <f>VLOOKUP($A69&amp;"CP",'E11 - 2012 09 Final'!$A$46:$P$2419,$L$51,FALSE)</f>
        <v>2680</v>
      </c>
      <c r="M69" s="82">
        <f>VLOOKUP($A69&amp;"CP",'E11 - 2012 09 Final'!$A$46:$P$2419,$M$51,FALSE)</f>
        <v>1607</v>
      </c>
      <c r="N69" s="82">
        <f>VLOOKUP($A69&amp;"CP",'E11 - 2012 09 Final'!$A$46:$P$2419,$N$51,FALSE)</f>
        <v>311</v>
      </c>
      <c r="O69" s="44">
        <f t="shared" si="13"/>
        <v>17037</v>
      </c>
      <c r="P69" s="11">
        <f t="shared" si="14"/>
        <v>1419.75</v>
      </c>
    </row>
    <row r="70" spans="1:16">
      <c r="A70" t="s">
        <v>45</v>
      </c>
      <c r="B70" s="43" t="s">
        <v>88</v>
      </c>
      <c r="C70" s="82">
        <f>VLOOKUP($A70&amp;"CP",'E11 - 2012 09 Final'!$A$46:$P$2419,$C$51,FALSE)</f>
        <v>17850</v>
      </c>
      <c r="D70" s="82">
        <f>VLOOKUP($A70&amp;"CP",'E11 - 2012 09 Final'!$A$46:$P$2419,$D$51,FALSE)</f>
        <v>6455</v>
      </c>
      <c r="E70" s="82">
        <f>VLOOKUP($A70&amp;"CP",'E11 - 2012 09 Final'!$A$46:$P$2419,$E$51,FALSE)</f>
        <v>7392</v>
      </c>
      <c r="F70" s="82">
        <f>VLOOKUP($A70&amp;"CP",'E11 - 2012 09 Final'!$A$46:$P$2419,$F$51,FALSE)</f>
        <v>319</v>
      </c>
      <c r="G70" s="82">
        <f>VLOOKUP($A70&amp;"CP",'E11 - 2012 09 Final'!$A$46:$P$2419,$G$51,FALSE)</f>
        <v>7121</v>
      </c>
      <c r="H70" s="82">
        <f>VLOOKUP($A70&amp;"CP",'E11 - 2012 09 Final'!$A$46:$P$2419,$H$51,FALSE)</f>
        <v>2950</v>
      </c>
      <c r="I70" s="82">
        <f>VLOOKUP($A70&amp;"CP",'E11 - 2012 09 Final'!$A$46:$P$2419,$I$51,FALSE)</f>
        <v>8156</v>
      </c>
      <c r="J70" s="82">
        <f>VLOOKUP($A70&amp;"CP",'E11 - 2012 09 Final'!$A$46:$P$2419,$J$51,FALSE)</f>
        <v>3713</v>
      </c>
      <c r="K70" s="82">
        <f>VLOOKUP($A70&amp;"CP",'E11 - 2012 09 Final'!$A$46:$P$2419,$K$51,FALSE)</f>
        <v>18381</v>
      </c>
      <c r="L70" s="82">
        <f>VLOOKUP($A70&amp;"CP",'E11 - 2012 09 Final'!$A$46:$P$2419,$L$51,FALSE)</f>
        <v>3168</v>
      </c>
      <c r="M70" s="82">
        <f>VLOOKUP($A70&amp;"CP",'E11 - 2012 09 Final'!$A$46:$P$2419,$M$51,FALSE)</f>
        <v>4683</v>
      </c>
      <c r="N70" s="82">
        <f>VLOOKUP($A70&amp;"CP",'E11 - 2012 09 Final'!$A$46:$P$2419,$N$51,FALSE)</f>
        <v>4274</v>
      </c>
      <c r="O70" s="44">
        <f t="shared" si="13"/>
        <v>84462</v>
      </c>
      <c r="P70" s="11">
        <f t="shared" si="14"/>
        <v>7038.5</v>
      </c>
    </row>
    <row r="71" spans="1:16">
      <c r="C71" s="48"/>
      <c r="D71" s="48"/>
      <c r="E71" s="48"/>
      <c r="F71" s="48"/>
      <c r="G71" s="48"/>
      <c r="H71" s="48"/>
      <c r="I71" s="48"/>
      <c r="J71" s="48"/>
      <c r="K71" s="48"/>
      <c r="L71" s="48"/>
      <c r="M71" s="48"/>
      <c r="N71" s="48"/>
      <c r="O71" s="44"/>
      <c r="P71" s="11"/>
    </row>
    <row r="72" spans="1:16">
      <c r="C72" s="48"/>
      <c r="D72" s="48"/>
      <c r="E72" s="48"/>
      <c r="F72" s="48"/>
      <c r="G72" s="48"/>
      <c r="H72" s="48"/>
      <c r="I72" s="48"/>
      <c r="J72" s="48"/>
      <c r="K72" s="48"/>
      <c r="L72" s="48"/>
      <c r="M72" s="48"/>
      <c r="N72" s="48"/>
      <c r="O72" s="44"/>
      <c r="P72" s="11"/>
    </row>
    <row r="73" spans="1:16">
      <c r="B73" s="42" t="s">
        <v>86</v>
      </c>
      <c r="C73" s="10"/>
      <c r="D73" s="10"/>
      <c r="E73" s="10"/>
      <c r="F73" s="10"/>
      <c r="G73" s="10"/>
      <c r="H73" s="10"/>
      <c r="I73" s="10"/>
      <c r="J73" s="10"/>
      <c r="K73" s="10"/>
      <c r="L73" s="10"/>
      <c r="M73" s="10"/>
      <c r="N73" s="10"/>
    </row>
    <row r="74" spans="1:16">
      <c r="A74" t="s">
        <v>600</v>
      </c>
      <c r="B74" s="43" t="s">
        <v>600</v>
      </c>
      <c r="C74" s="82">
        <f>VLOOKUP($A74&amp;"CP",'E11 - 2012 09 Final'!$A$46:$P$2419,$C$51,FALSE)</f>
        <v>0</v>
      </c>
      <c r="D74" s="82">
        <f>VLOOKUP($A74&amp;"CP",'E11 - 2012 09 Final'!$A$46:$P$2419,$D$51,FALSE)</f>
        <v>0</v>
      </c>
      <c r="E74" s="82">
        <f>VLOOKUP($A74&amp;"CP",'E11 - 2012 09 Final'!$A$46:$P$2419,$E$51,FALSE)</f>
        <v>0</v>
      </c>
      <c r="F74" s="82">
        <f>VLOOKUP($A74&amp;"CP",'E11 - 2012 09 Final'!$A$46:$P$2419,$F$51,FALSE)</f>
        <v>0</v>
      </c>
      <c r="G74" s="82">
        <f>VLOOKUP($A74&amp;"CP",'E11 - 2012 09 Final'!$A$46:$P$2419,$G$51,FALSE)</f>
        <v>8313</v>
      </c>
      <c r="H74" s="82">
        <f>VLOOKUP($A74&amp;"CP",'E11 - 2012 09 Final'!$A$46:$P$2419,$H$51,FALSE)</f>
        <v>7717</v>
      </c>
      <c r="I74" s="82">
        <f>VLOOKUP($A74&amp;"CP",'E11 - 2012 09 Final'!$A$46:$P$2419,$I$51,FALSE)</f>
        <v>7540</v>
      </c>
      <c r="J74" s="82">
        <f>VLOOKUP($A74&amp;"CP",'E11 - 2012 09 Final'!$A$46:$P$2419,$J$51,FALSE)</f>
        <v>6239</v>
      </c>
      <c r="K74" s="82">
        <f>VLOOKUP($A74&amp;"CP",'E11 - 2012 09 Final'!$A$46:$P$2419,$K$51,FALSE)</f>
        <v>6691</v>
      </c>
      <c r="L74" s="82">
        <f>VLOOKUP($A74&amp;"CP",'E11 - 2012 09 Final'!$A$46:$P$2419,$L$51,FALSE)</f>
        <v>5957</v>
      </c>
      <c r="M74" s="82">
        <f>VLOOKUP($A74&amp;"CP",'E11 - 2012 09 Final'!$A$46:$P$2419,$M$51,FALSE)</f>
        <v>4439</v>
      </c>
      <c r="N74" s="82">
        <f>VLOOKUP($A74&amp;"CP",'E11 - 2012 09 Final'!$A$46:$P$2419,$N$51,FALSE)</f>
        <v>4700</v>
      </c>
      <c r="O74" s="44">
        <f t="shared" ref="O74:O79" si="15">SUM(C74:N74)</f>
        <v>51596</v>
      </c>
      <c r="P74" s="11">
        <f t="shared" ref="P74:P79" si="16">+O74/12</f>
        <v>4299.666666666667</v>
      </c>
    </row>
    <row r="75" spans="1:16">
      <c r="A75" t="s">
        <v>245</v>
      </c>
      <c r="B75" s="43" t="s">
        <v>980</v>
      </c>
      <c r="C75" s="82">
        <f>VLOOKUP($A75&amp;"CP",'E11 - 2012 09 Final'!$A$46:$P$2419,$C$51,FALSE)</f>
        <v>97571</v>
      </c>
      <c r="D75" s="82">
        <f>VLOOKUP($A75&amp;"CP",'E11 - 2012 09 Final'!$A$46:$P$2419,$D$51,FALSE)</f>
        <v>110218</v>
      </c>
      <c r="E75" s="82">
        <f>VLOOKUP($A75&amp;"CP",'E11 - 2012 09 Final'!$A$46:$P$2419,$E$51,FALSE)</f>
        <v>103301</v>
      </c>
      <c r="F75" s="82">
        <f>VLOOKUP($A75&amp;"CP",'E11 - 2012 09 Final'!$A$46:$P$2419,$F$51,FALSE)</f>
        <v>117445</v>
      </c>
      <c r="G75" s="82">
        <f>VLOOKUP($A75&amp;"CP",'E11 - 2012 09 Final'!$A$46:$P$2419,$G$51,FALSE)</f>
        <v>123481</v>
      </c>
      <c r="H75" s="82">
        <f>VLOOKUP($A75&amp;"CP",'E11 - 2012 09 Final'!$A$46:$P$2419,$H$51,FALSE)</f>
        <v>121995</v>
      </c>
      <c r="I75" s="82">
        <f>VLOOKUP($A75&amp;"CP",'E11 - 2012 09 Final'!$A$46:$P$2419,$I$51,FALSE)</f>
        <v>145446</v>
      </c>
      <c r="J75" s="82">
        <f>VLOOKUP($A75&amp;"CP",'E11 - 2012 09 Final'!$A$46:$P$2419,$J$51,FALSE)</f>
        <v>143143</v>
      </c>
      <c r="K75" s="82">
        <f>VLOOKUP($A75&amp;"CP",'E11 - 2012 09 Final'!$A$46:$P$2419,$K$51,FALSE)</f>
        <v>134477</v>
      </c>
      <c r="L75" s="82">
        <f>VLOOKUP($A75&amp;"CP",'E11 - 2012 09 Final'!$A$46:$P$2419,$L$51,FALSE)</f>
        <v>125289</v>
      </c>
      <c r="M75" s="82">
        <f>VLOOKUP($A75&amp;"CP",'E11 - 2012 09 Final'!$A$46:$P$2419,$M$51,FALSE)</f>
        <v>84874</v>
      </c>
      <c r="N75" s="82">
        <f>VLOOKUP($A75&amp;"CP",'E11 - 2012 09 Final'!$A$46:$P$2419,$N$51,FALSE)</f>
        <v>99138</v>
      </c>
      <c r="O75" s="44">
        <f t="shared" si="15"/>
        <v>1406378</v>
      </c>
      <c r="P75" s="11">
        <f t="shared" si="16"/>
        <v>117198.16666666667</v>
      </c>
    </row>
    <row r="76" spans="1:16">
      <c r="A76" t="s">
        <v>242</v>
      </c>
      <c r="B76" s="43" t="s">
        <v>488</v>
      </c>
      <c r="C76" s="82">
        <f>VLOOKUP($A76&amp;"CP",'E11 - 2012 09 Final'!$A$46:$P$2419,$C$51,FALSE)</f>
        <v>45000</v>
      </c>
      <c r="D76" s="82">
        <f>VLOOKUP($A76&amp;"CP",'E11 - 2012 09 Final'!$A$46:$P$2419,$D$51,FALSE)</f>
        <v>45000</v>
      </c>
      <c r="E76" s="82">
        <f>VLOOKUP($A76&amp;"CP",'E11 - 2012 09 Final'!$A$46:$P$2419,$E$51,FALSE)</f>
        <v>45000</v>
      </c>
      <c r="F76" s="82">
        <f>VLOOKUP($A76&amp;"CP",'E11 - 2012 09 Final'!$A$46:$P$2419,$F$51,FALSE)</f>
        <v>45000</v>
      </c>
      <c r="G76" s="82">
        <f>VLOOKUP($A76&amp;"CP",'E11 - 2012 09 Final'!$A$46:$P$2419,$G$51,FALSE)</f>
        <v>45000</v>
      </c>
      <c r="H76" s="82">
        <f>VLOOKUP($A76&amp;"CP",'E11 - 2012 09 Final'!$A$46:$P$2419,$H$51,FALSE)</f>
        <v>45000</v>
      </c>
      <c r="I76" s="82">
        <f>VLOOKUP($A76&amp;"CP",'E11 - 2012 09 Final'!$A$46:$P$2419,$I$51,FALSE)</f>
        <v>45000</v>
      </c>
      <c r="J76" s="82">
        <f>VLOOKUP($A76&amp;"CP",'E11 - 2012 09 Final'!$A$46:$P$2419,$J$51,FALSE)</f>
        <v>45000</v>
      </c>
      <c r="K76" s="82">
        <f>VLOOKUP($A76&amp;"CP",'E11 - 2012 09 Final'!$A$46:$P$2419,$K$51,FALSE)</f>
        <v>45000</v>
      </c>
      <c r="L76" s="82">
        <f>VLOOKUP($A76&amp;"CP",'E11 - 2012 09 Final'!$A$46:$P$2419,$L$51,FALSE)</f>
        <v>45000</v>
      </c>
      <c r="M76" s="82">
        <f>VLOOKUP($A76&amp;"CP",'E11 - 2012 09 Final'!$A$46:$P$2419,$M$51,FALSE)</f>
        <v>45000</v>
      </c>
      <c r="N76" s="82">
        <f>VLOOKUP($A76&amp;"CP",'E11 - 2012 09 Final'!$A$46:$P$2419,$N$51,FALSE)</f>
        <v>45000</v>
      </c>
      <c r="O76" s="44">
        <f t="shared" si="15"/>
        <v>540000</v>
      </c>
      <c r="P76" s="11">
        <f t="shared" si="16"/>
        <v>45000</v>
      </c>
    </row>
    <row r="77" spans="1:16">
      <c r="A77" t="s">
        <v>658</v>
      </c>
      <c r="B77" s="43" t="s">
        <v>981</v>
      </c>
      <c r="C77" s="82">
        <f>VLOOKUP($A77&amp;"CP",'E11 - 2012 09 Final'!$A$46:$P$2419,$C$51,FALSE)</f>
        <v>224965</v>
      </c>
      <c r="D77" s="82">
        <f>VLOOKUP($A77&amp;"CP",'E11 - 2012 09 Final'!$A$46:$P$2419,$D$51,FALSE)</f>
        <v>178631</v>
      </c>
      <c r="E77" s="82">
        <f>VLOOKUP($A77&amp;"CP",'E11 - 2012 09 Final'!$A$46:$P$2419,$E$51,FALSE)</f>
        <v>189024</v>
      </c>
      <c r="F77" s="82">
        <f>VLOOKUP($A77&amp;"CP",'E11 - 2012 09 Final'!$A$46:$P$2419,$F$51,FALSE)</f>
        <v>205486</v>
      </c>
      <c r="G77" s="82">
        <f>VLOOKUP($A77&amp;"CP",'E11 - 2012 09 Final'!$A$46:$P$2419,$G$51,FALSE)</f>
        <v>215855</v>
      </c>
      <c r="H77" s="82">
        <f>VLOOKUP($A77&amp;"CP",'E11 - 2012 09 Final'!$A$46:$P$2419,$H$51,FALSE)</f>
        <v>206019</v>
      </c>
      <c r="I77" s="82">
        <f>VLOOKUP($A77&amp;"CP",'E11 - 2012 09 Final'!$A$46:$P$2419,$I$51,FALSE)</f>
        <v>226667</v>
      </c>
      <c r="J77" s="82">
        <f>VLOOKUP($A77&amp;"CP",'E11 - 2012 09 Final'!$A$46:$P$2419,$J$51,FALSE)</f>
        <v>223403</v>
      </c>
      <c r="K77" s="82">
        <f>VLOOKUP($A77&amp;"CP",'E11 - 2012 09 Final'!$A$46:$P$2419,$K$51,FALSE)</f>
        <v>215817</v>
      </c>
      <c r="L77" s="82">
        <f>VLOOKUP($A77&amp;"CP",'E11 - 2012 09 Final'!$A$46:$P$2419,$L$51,FALSE)</f>
        <v>211904</v>
      </c>
      <c r="M77" s="82">
        <f>VLOOKUP($A77&amp;"CP",'E11 - 2012 09 Final'!$A$46:$P$2419,$M$51,FALSE)</f>
        <v>147772</v>
      </c>
      <c r="N77" s="82">
        <f>VLOOKUP($A77&amp;"CP",'E11 - 2012 09 Final'!$A$46:$P$2419,$N$51,FALSE)</f>
        <v>174495</v>
      </c>
      <c r="O77" s="44">
        <f t="shared" si="15"/>
        <v>2420038</v>
      </c>
      <c r="P77" s="11">
        <f t="shared" si="16"/>
        <v>201669.83333333334</v>
      </c>
    </row>
    <row r="78" spans="1:16">
      <c r="A78" t="s">
        <v>7</v>
      </c>
      <c r="B78" s="43" t="s">
        <v>984</v>
      </c>
      <c r="C78" s="82">
        <f>VLOOKUP($A78&amp;"CP",'E11 - 2012 09 Final'!$A$46:$P$2419,$C$51,FALSE)</f>
        <v>978</v>
      </c>
      <c r="D78" s="82">
        <f>VLOOKUP($A78&amp;"CP",'E11 - 2012 09 Final'!$A$46:$P$2419,$D$51,FALSE)</f>
        <v>920</v>
      </c>
      <c r="E78" s="82">
        <f>VLOOKUP($A78&amp;"CP",'E11 - 2012 09 Final'!$A$46:$P$2419,$E$51,FALSE)</f>
        <v>350</v>
      </c>
      <c r="F78" s="82">
        <f>VLOOKUP($A78&amp;"CP",'E11 - 2012 09 Final'!$A$46:$P$2419,$F$51,FALSE)</f>
        <v>570</v>
      </c>
      <c r="G78" s="82">
        <f>VLOOKUP($A78&amp;"CP",'E11 - 2012 09 Final'!$A$46:$P$2419,$G$51,FALSE)</f>
        <v>896</v>
      </c>
      <c r="H78" s="82">
        <f>VLOOKUP($A78&amp;"CP",'E11 - 2012 09 Final'!$A$46:$P$2419,$H$51,FALSE)</f>
        <v>898</v>
      </c>
      <c r="I78" s="82">
        <f>VLOOKUP($A78&amp;"CP",'E11 - 2012 09 Final'!$A$46:$P$2419,$I$51,FALSE)</f>
        <v>601</v>
      </c>
      <c r="J78" s="82">
        <f>VLOOKUP($A78&amp;"CP",'E11 - 2012 09 Final'!$A$46:$P$2419,$J$51,FALSE)</f>
        <v>363</v>
      </c>
      <c r="K78" s="82">
        <f>VLOOKUP($A78&amp;"CP",'E11 - 2012 09 Final'!$A$46:$P$2419,$K$51,FALSE)</f>
        <v>682</v>
      </c>
      <c r="L78" s="82">
        <f>VLOOKUP($A78&amp;"CP",'E11 - 2012 09 Final'!$A$46:$P$2419,$L$51,FALSE)</f>
        <v>301</v>
      </c>
      <c r="M78" s="82">
        <f>VLOOKUP($A78&amp;"CP",'E11 - 2012 09 Final'!$A$46:$P$2419,$M$51,FALSE)</f>
        <v>573</v>
      </c>
      <c r="N78" s="82">
        <f>VLOOKUP($A78&amp;"CP",'E11 - 2012 09 Final'!$A$46:$P$2419,$N$51,FALSE)</f>
        <v>660</v>
      </c>
      <c r="O78" s="44">
        <f t="shared" si="15"/>
        <v>7792</v>
      </c>
      <c r="P78" s="11">
        <f t="shared" si="16"/>
        <v>649.33333333333337</v>
      </c>
    </row>
    <row r="79" spans="1:16">
      <c r="A79" t="s">
        <v>721</v>
      </c>
      <c r="B79" s="43" t="s">
        <v>721</v>
      </c>
      <c r="C79" s="82">
        <f>VLOOKUP($A79&amp;"CP",'E11 - 2012 09 Final'!$A$46:$P$2419,$C$51,FALSE)</f>
        <v>13129</v>
      </c>
      <c r="D79" s="82">
        <f>VLOOKUP($A79&amp;"CP",'E11 - 2012 09 Final'!$A$46:$P$2419,$D$51,FALSE)</f>
        <v>9782</v>
      </c>
      <c r="E79" s="82">
        <f>VLOOKUP($A79&amp;"CP",'E11 - 2012 09 Final'!$A$46:$P$2419,$E$51,FALSE)</f>
        <v>10638</v>
      </c>
      <c r="F79" s="82">
        <f>VLOOKUP($A79&amp;"CP",'E11 - 2012 09 Final'!$A$46:$P$2419,$F$51,FALSE)</f>
        <v>11027</v>
      </c>
      <c r="G79" s="82">
        <f>VLOOKUP($A79&amp;"CP",'E11 - 2012 09 Final'!$A$46:$P$2419,$G$51,FALSE)</f>
        <v>13132</v>
      </c>
      <c r="H79" s="82">
        <f>VLOOKUP($A79&amp;"CP",'E11 - 2012 09 Final'!$A$46:$P$2419,$H$51,FALSE)</f>
        <v>12251</v>
      </c>
      <c r="I79" s="82">
        <f>VLOOKUP($A79&amp;"CP",'E11 - 2012 09 Final'!$A$46:$P$2419,$I$51,FALSE)</f>
        <v>12666</v>
      </c>
      <c r="J79" s="82">
        <f>VLOOKUP($A79&amp;"CP",'E11 - 2012 09 Final'!$A$46:$P$2419,$J$51,FALSE)</f>
        <v>13210</v>
      </c>
      <c r="K79" s="82">
        <f>VLOOKUP($A79&amp;"CP",'E11 - 2012 09 Final'!$A$46:$P$2419,$K$51,FALSE)</f>
        <v>10827</v>
      </c>
      <c r="L79" s="82">
        <f>VLOOKUP($A79&amp;"CP",'E11 - 2012 09 Final'!$A$46:$P$2419,$L$51,FALSE)</f>
        <v>11498</v>
      </c>
      <c r="M79" s="82">
        <f>VLOOKUP($A79&amp;"CP",'E11 - 2012 09 Final'!$A$46:$P$2419,$M$51,FALSE)</f>
        <v>7682</v>
      </c>
      <c r="N79" s="82">
        <f>VLOOKUP($A79&amp;"CP",'E11 - 2012 09 Final'!$A$46:$P$2419,$N$51,FALSE)</f>
        <v>9140</v>
      </c>
      <c r="O79" s="44">
        <f t="shared" si="15"/>
        <v>134982</v>
      </c>
      <c r="P79" s="11">
        <f t="shared" si="16"/>
        <v>11248.5</v>
      </c>
    </row>
    <row r="88" spans="1:16" ht="19.5" customHeight="1">
      <c r="B88" s="475" t="s">
        <v>91</v>
      </c>
      <c r="C88" s="475"/>
      <c r="D88" s="475"/>
      <c r="E88" s="475"/>
      <c r="F88" s="475"/>
      <c r="G88" s="475"/>
      <c r="H88" s="475"/>
      <c r="I88" s="475"/>
      <c r="J88" s="475"/>
      <c r="K88" s="475"/>
      <c r="L88" s="475"/>
      <c r="M88" s="475"/>
      <c r="N88" s="475"/>
      <c r="O88" s="475"/>
      <c r="P88" s="475"/>
    </row>
    <row r="89" spans="1:16" ht="17.399999999999999">
      <c r="B89" s="474" t="str">
        <f>+MANUAL!$B$6 &amp;" as Calculated by LodeStar Except as Noted"</f>
        <v>2013 as Calculated by LodeStar Except as Noted</v>
      </c>
      <c r="C89" s="474"/>
      <c r="D89" s="474"/>
      <c r="E89" s="474"/>
      <c r="F89" s="474"/>
      <c r="G89" s="474"/>
      <c r="H89" s="474"/>
      <c r="I89" s="474"/>
      <c r="J89" s="474"/>
      <c r="K89" s="474"/>
      <c r="L89" s="474"/>
      <c r="M89" s="474"/>
      <c r="N89" s="474"/>
      <c r="O89" s="474"/>
      <c r="P89" s="474"/>
    </row>
    <row r="90" spans="1:16" ht="13.8" thickBot="1">
      <c r="B90" s="84"/>
      <c r="C90" s="84"/>
      <c r="D90" s="84"/>
      <c r="E90" s="84"/>
      <c r="F90" s="84"/>
      <c r="G90" s="84"/>
      <c r="H90" s="84"/>
      <c r="I90" s="84"/>
      <c r="J90" s="84"/>
      <c r="K90" s="84"/>
      <c r="L90" s="84"/>
      <c r="M90" s="84"/>
      <c r="N90" s="84"/>
      <c r="O90" s="84"/>
      <c r="P90" s="84"/>
    </row>
    <row r="91" spans="1:16">
      <c r="C91" s="14"/>
      <c r="D91" s="15"/>
      <c r="E91" s="16"/>
      <c r="F91" s="17"/>
      <c r="G91" s="18"/>
      <c r="H91" s="19"/>
      <c r="I91" s="20"/>
      <c r="J91" s="21"/>
      <c r="K91" s="22"/>
      <c r="L91" s="23"/>
      <c r="M91" s="24"/>
      <c r="N91" s="25"/>
      <c r="O91" s="26"/>
      <c r="P91" s="27" t="s">
        <v>82</v>
      </c>
    </row>
    <row r="92" spans="1:16" ht="13.8" thickBot="1">
      <c r="C92" s="28" t="s">
        <v>70</v>
      </c>
      <c r="D92" s="29" t="s">
        <v>71</v>
      </c>
      <c r="E92" s="30" t="s">
        <v>72</v>
      </c>
      <c r="F92" s="31" t="s">
        <v>73</v>
      </c>
      <c r="G92" s="32" t="s">
        <v>74</v>
      </c>
      <c r="H92" s="33" t="s">
        <v>75</v>
      </c>
      <c r="I92" s="34" t="s">
        <v>76</v>
      </c>
      <c r="J92" s="35" t="s">
        <v>77</v>
      </c>
      <c r="K92" s="36" t="s">
        <v>78</v>
      </c>
      <c r="L92" s="37" t="s">
        <v>79</v>
      </c>
      <c r="M92" s="38" t="s">
        <v>80</v>
      </c>
      <c r="N92" s="39" t="s">
        <v>81</v>
      </c>
      <c r="O92" s="40" t="s">
        <v>60</v>
      </c>
      <c r="P92" s="41" t="s">
        <v>82</v>
      </c>
    </row>
    <row r="93" spans="1:16" hidden="1">
      <c r="C93">
        <v>4</v>
      </c>
      <c r="D93">
        <f>C93+1</f>
        <v>5</v>
      </c>
      <c r="E93">
        <f t="shared" ref="E93:N93" si="17">D93+1</f>
        <v>6</v>
      </c>
      <c r="F93">
        <f t="shared" si="17"/>
        <v>7</v>
      </c>
      <c r="G93">
        <f t="shared" si="17"/>
        <v>8</v>
      </c>
      <c r="H93">
        <f t="shared" si="17"/>
        <v>9</v>
      </c>
      <c r="I93">
        <f t="shared" si="17"/>
        <v>10</v>
      </c>
      <c r="J93">
        <f t="shared" si="17"/>
        <v>11</v>
      </c>
      <c r="K93">
        <f t="shared" si="17"/>
        <v>12</v>
      </c>
      <c r="L93">
        <f t="shared" si="17"/>
        <v>13</v>
      </c>
      <c r="M93">
        <f t="shared" si="17"/>
        <v>14</v>
      </c>
      <c r="N93">
        <f t="shared" si="17"/>
        <v>15</v>
      </c>
    </row>
    <row r="95" spans="1:16">
      <c r="B95" s="42" t="s">
        <v>83</v>
      </c>
    </row>
    <row r="96" spans="1:16">
      <c r="A96" t="s">
        <v>122</v>
      </c>
      <c r="B96" s="43" t="s">
        <v>84</v>
      </c>
      <c r="C96" s="82">
        <f>VLOOKUP($A96&amp;"CP",'E11 - 2013 09 Final'!$A$46:$P$1775,$C$93,FALSE)</f>
        <v>352593</v>
      </c>
      <c r="D96" s="82">
        <f>VLOOKUP($A96&amp;"CP",'E11 - 2013 09 Final'!$A$46:$P$1775,$D$93,FALSE)</f>
        <v>392112</v>
      </c>
      <c r="E96" s="82">
        <f>VLOOKUP($A96&amp;"CP",'E11 - 2013 09 Final'!$A$46:$P$1775,$E$93,FALSE)</f>
        <v>288381</v>
      </c>
      <c r="F96" s="82">
        <f>VLOOKUP($A96&amp;"CP",'E11 - 2013 09 Final'!$A$46:$P$1775,$F$93,FALSE)</f>
        <v>349139</v>
      </c>
      <c r="G96" s="82">
        <f>VLOOKUP($A96&amp;"CP",'E11 - 2013 09 Final'!$A$46:$P$1775,$G$93,FALSE)</f>
        <v>352811</v>
      </c>
      <c r="H96" s="82">
        <f>VLOOKUP($A96&amp;"CP",'E11 - 2013 09 Final'!$A$46:$P$1775,$H$93,FALSE)</f>
        <v>378979</v>
      </c>
      <c r="I96" s="82">
        <f>VLOOKUP($A96&amp;"CP",'E11 - 2013 09 Final'!$A$46:$P$1775,$I$93,FALSE)</f>
        <v>352513</v>
      </c>
      <c r="J96" s="82">
        <f>VLOOKUP($A96&amp;"CP",'E11 - 2013 09 Final'!$A$46:$P$1775,$J$93,FALSE)</f>
        <v>369960</v>
      </c>
      <c r="K96" s="82">
        <f>VLOOKUP($A96&amp;"CP",'E11 - 2013 09 Final'!$A$46:$P$1775,$K$93,FALSE)</f>
        <v>402957</v>
      </c>
      <c r="L96" s="82">
        <f>VLOOKUP($A96&amp;"CP",'E11 - 2013 09 Final'!$A$46:$P$1775,$L$93,FALSE)</f>
        <v>356598</v>
      </c>
      <c r="M96" s="82">
        <f>VLOOKUP($A96&amp;"CP",'E11 - 2013 09 Final'!$A$46:$P$1775,$M$93,FALSE)</f>
        <v>360840</v>
      </c>
      <c r="N96" s="82">
        <f>VLOOKUP($A96&amp;"CP",'E11 - 2013 09 Final'!$A$46:$P$1775,$N$93,FALSE)</f>
        <v>346680</v>
      </c>
      <c r="O96" s="44">
        <f t="shared" ref="O96:O112" si="18">SUM(C96:N96)</f>
        <v>4303563</v>
      </c>
      <c r="P96" s="11">
        <f t="shared" ref="P96:P112" si="19">+O96/12</f>
        <v>358630.25</v>
      </c>
    </row>
    <row r="97" spans="1:16">
      <c r="A97" t="s">
        <v>177</v>
      </c>
      <c r="B97" s="43" t="s">
        <v>85</v>
      </c>
      <c r="C97" s="82">
        <f>VLOOKUP($A97&amp;"CP",'E11 - 2013 09 Final'!$A$46:$P$1775,$C$93,FALSE)</f>
        <v>22904</v>
      </c>
      <c r="D97" s="82">
        <f>VLOOKUP($A97&amp;"CP",'E11 - 2013 09 Final'!$A$46:$P$1775,$D$93,FALSE)</f>
        <v>25415</v>
      </c>
      <c r="E97" s="82">
        <f>VLOOKUP($A97&amp;"CP",'E11 - 2013 09 Final'!$A$46:$P$1775,$E$93,FALSE)</f>
        <v>19855</v>
      </c>
      <c r="F97" s="82">
        <f>VLOOKUP($A97&amp;"CP",'E11 - 2013 09 Final'!$A$46:$P$1775,$F$93,FALSE)</f>
        <v>24128</v>
      </c>
      <c r="G97" s="82">
        <f>VLOOKUP($A97&amp;"CP",'E11 - 2013 09 Final'!$A$46:$P$1775,$G$93,FALSE)</f>
        <v>24322</v>
      </c>
      <c r="H97" s="82">
        <f>VLOOKUP($A97&amp;"CP",'E11 - 2013 09 Final'!$A$46:$P$1775,$H$93,FALSE)</f>
        <v>25542</v>
      </c>
      <c r="I97" s="82">
        <f>VLOOKUP($A97&amp;"CP",'E11 - 2013 09 Final'!$A$46:$P$1775,$I$93,FALSE)</f>
        <v>24618</v>
      </c>
      <c r="J97" s="82">
        <f>VLOOKUP($A97&amp;"CP",'E11 - 2013 09 Final'!$A$46:$P$1775,$J$93,FALSE)</f>
        <v>24725</v>
      </c>
      <c r="K97" s="82">
        <f>VLOOKUP($A97&amp;"CP",'E11 - 2013 09 Final'!$A$46:$P$1775,$K$93,FALSE)</f>
        <v>27282</v>
      </c>
      <c r="L97" s="82">
        <f>VLOOKUP($A97&amp;"CP",'E11 - 2013 09 Final'!$A$46:$P$1775,$L$93,FALSE)</f>
        <v>24342</v>
      </c>
      <c r="M97" s="82">
        <f>VLOOKUP($A97&amp;"CP",'E11 - 2013 09 Final'!$A$46:$P$1775,$M$93,FALSE)</f>
        <v>24343</v>
      </c>
      <c r="N97" s="82">
        <f>VLOOKUP($A97&amp;"CP",'E11 - 2013 09 Final'!$A$46:$P$1775,$N$93,FALSE)</f>
        <v>23790</v>
      </c>
      <c r="O97" s="44">
        <f t="shared" si="18"/>
        <v>291266</v>
      </c>
      <c r="P97" s="11">
        <f t="shared" si="19"/>
        <v>24272.166666666668</v>
      </c>
    </row>
    <row r="98" spans="1:16">
      <c r="A98" t="s">
        <v>185</v>
      </c>
      <c r="B98" s="43" t="s">
        <v>50</v>
      </c>
      <c r="C98" s="82">
        <f>VLOOKUP($A98&amp;"CP",'E11 - 2013 09 Final'!$A$46:$P$1775,$C$93,FALSE)</f>
        <v>138470</v>
      </c>
      <c r="D98" s="82">
        <f>VLOOKUP($A98&amp;"CP",'E11 - 2013 09 Final'!$A$46:$P$1775,$D$93,FALSE)</f>
        <v>159868</v>
      </c>
      <c r="E98" s="82">
        <f>VLOOKUP($A98&amp;"CP",'E11 - 2013 09 Final'!$A$46:$P$1775,$E$93,FALSE)</f>
        <v>159962</v>
      </c>
      <c r="F98" s="82">
        <f>VLOOKUP($A98&amp;"CP",'E11 - 2013 09 Final'!$A$46:$P$1775,$F$93,FALSE)</f>
        <v>159791</v>
      </c>
      <c r="G98" s="82">
        <f>VLOOKUP($A98&amp;"CP",'E11 - 2013 09 Final'!$A$46:$P$1775,$G$93,FALSE)</f>
        <v>151128</v>
      </c>
      <c r="H98" s="82">
        <f>VLOOKUP($A98&amp;"CP",'E11 - 2013 09 Final'!$A$46:$P$1775,$H$93,FALSE)</f>
        <v>154061</v>
      </c>
      <c r="I98" s="82">
        <f>VLOOKUP($A98&amp;"CP",'E11 - 2013 09 Final'!$A$46:$P$1775,$I$93,FALSE)</f>
        <v>144778</v>
      </c>
      <c r="J98" s="82">
        <f>VLOOKUP($A98&amp;"CP",'E11 - 2013 09 Final'!$A$46:$P$1775,$J$93,FALSE)</f>
        <v>183374</v>
      </c>
      <c r="K98" s="82">
        <f>VLOOKUP($A98&amp;"CP",'E11 - 2013 09 Final'!$A$46:$P$1775,$K$93,FALSE)</f>
        <v>157680</v>
      </c>
      <c r="L98" s="82">
        <f>VLOOKUP($A98&amp;"CP",'E11 - 2013 09 Final'!$A$46:$P$1775,$L$93,FALSE)</f>
        <v>147298</v>
      </c>
      <c r="M98" s="82">
        <f>VLOOKUP($A98&amp;"CP",'E11 - 2013 09 Final'!$A$46:$P$1775,$M$93,FALSE)</f>
        <v>172686</v>
      </c>
      <c r="N98" s="82">
        <f>VLOOKUP($A98&amp;"CP",'E11 - 2013 09 Final'!$A$46:$P$1775,$N$93,FALSE)</f>
        <v>162618</v>
      </c>
      <c r="O98" s="44">
        <f t="shared" si="18"/>
        <v>1891714</v>
      </c>
      <c r="P98" s="11">
        <f t="shared" si="19"/>
        <v>157642.83333333334</v>
      </c>
    </row>
    <row r="99" spans="1:16">
      <c r="A99" t="s">
        <v>629</v>
      </c>
      <c r="B99" s="43" t="s">
        <v>49</v>
      </c>
      <c r="C99" s="82">
        <f>VLOOKUP($A99&amp;"CP",'E11 - 2013 09 Final'!$A$46:$P$1775,$C$93,FALSE)</f>
        <v>754646</v>
      </c>
      <c r="D99" s="82">
        <f>VLOOKUP($A99&amp;"CP",'E11 - 2013 09 Final'!$A$46:$P$1775,$D$93,FALSE)</f>
        <v>1050096</v>
      </c>
      <c r="E99" s="82">
        <f>VLOOKUP($A99&amp;"CP",'E11 - 2013 09 Final'!$A$46:$P$1775,$E$93,FALSE)</f>
        <v>398652</v>
      </c>
      <c r="F99" s="82">
        <f>VLOOKUP($A99&amp;"CP",'E11 - 2013 09 Final'!$A$46:$P$1775,$F$93,FALSE)</f>
        <v>978298</v>
      </c>
      <c r="G99" s="82">
        <f>VLOOKUP($A99&amp;"CP",'E11 - 2013 09 Final'!$A$46:$P$1775,$G$93,FALSE)</f>
        <v>1041044</v>
      </c>
      <c r="H99" s="82">
        <f>VLOOKUP($A99&amp;"CP",'E11 - 2013 09 Final'!$A$46:$P$1775,$H$93,FALSE)</f>
        <v>1138091</v>
      </c>
      <c r="I99" s="82">
        <f>VLOOKUP($A99&amp;"CP",'E11 - 2013 09 Final'!$A$46:$P$1775,$I$93,FALSE)</f>
        <v>1153225</v>
      </c>
      <c r="J99" s="82">
        <f>VLOOKUP($A99&amp;"CP",'E11 - 2013 09 Final'!$A$46:$P$1775,$J$93,FALSE)</f>
        <v>1181251</v>
      </c>
      <c r="K99" s="82">
        <f>VLOOKUP($A99&amp;"CP",'E11 - 2013 09 Final'!$A$46:$P$1775,$K$93,FALSE)</f>
        <v>1343042</v>
      </c>
      <c r="L99" s="82">
        <f>VLOOKUP($A99&amp;"CP",'E11 - 2013 09 Final'!$A$46:$P$1775,$L$93,FALSE)</f>
        <v>1049601</v>
      </c>
      <c r="M99" s="82">
        <f>VLOOKUP($A99&amp;"CP",'E11 - 2013 09 Final'!$A$46:$P$1775,$M$93,FALSE)</f>
        <v>1086417</v>
      </c>
      <c r="N99" s="82">
        <f>VLOOKUP($A99&amp;"CP",'E11 - 2013 09 Final'!$A$46:$P$1775,$N$93,FALSE)</f>
        <v>1023217</v>
      </c>
      <c r="O99" s="44">
        <f t="shared" si="18"/>
        <v>12197580</v>
      </c>
      <c r="P99" s="11">
        <f t="shared" si="19"/>
        <v>1016465</v>
      </c>
    </row>
    <row r="100" spans="1:16">
      <c r="A100" t="s">
        <v>637</v>
      </c>
      <c r="B100" s="46" t="s">
        <v>325</v>
      </c>
      <c r="C100" s="82">
        <f>VLOOKUP($A100&amp;"CP",'E11 - 2013 09 Final'!$A$46:$P$1775,$C$93,FALSE)</f>
        <v>2970</v>
      </c>
      <c r="D100" s="82">
        <f>VLOOKUP($A100&amp;"CP",'E11 - 2013 09 Final'!$A$46:$P$1775,$D$93,FALSE)</f>
        <v>3057</v>
      </c>
      <c r="E100" s="82">
        <f>VLOOKUP($A100&amp;"CP",'E11 - 2013 09 Final'!$A$46:$P$1775,$E$93,FALSE)</f>
        <v>2503</v>
      </c>
      <c r="F100" s="82">
        <f>VLOOKUP($A100&amp;"CP",'E11 - 2013 09 Final'!$A$46:$P$1775,$F$93,FALSE)</f>
        <v>2820</v>
      </c>
      <c r="G100" s="82">
        <f>VLOOKUP($A100&amp;"CP",'E11 - 2013 09 Final'!$A$46:$P$1775,$G$93,FALSE)</f>
        <v>2701</v>
      </c>
      <c r="H100" s="82">
        <f>VLOOKUP($A100&amp;"CP",'E11 - 2013 09 Final'!$A$46:$P$1775,$H$93,FALSE)</f>
        <v>5818</v>
      </c>
      <c r="I100" s="82">
        <f>VLOOKUP($A100&amp;"CP",'E11 - 2013 09 Final'!$A$46:$P$1775,$I$93,FALSE)</f>
        <v>6519</v>
      </c>
      <c r="J100" s="82">
        <f>VLOOKUP($A100&amp;"CP",'E11 - 2013 09 Final'!$A$46:$P$1775,$J$93,FALSE)</f>
        <v>6547</v>
      </c>
      <c r="K100" s="82">
        <f>VLOOKUP($A100&amp;"CP",'E11 - 2013 09 Final'!$A$46:$P$1775,$K$93,FALSE)</f>
        <v>6797</v>
      </c>
      <c r="L100" s="82">
        <f>VLOOKUP($A100&amp;"CP",'E11 - 2013 09 Final'!$A$46:$P$1775,$L$93,FALSE)</f>
        <v>1211</v>
      </c>
      <c r="M100" s="82">
        <f>VLOOKUP($A100&amp;"CP",'E11 - 2013 09 Final'!$A$46:$P$1775,$M$93,FALSE)</f>
        <v>1199</v>
      </c>
      <c r="N100" s="82">
        <f>VLOOKUP($A100&amp;"CP",'E11 - 2013 09 Final'!$A$46:$P$1775,$N$93,FALSE)</f>
        <v>1209</v>
      </c>
      <c r="O100" s="44">
        <f t="shared" si="18"/>
        <v>43351</v>
      </c>
      <c r="P100" s="11">
        <f t="shared" si="19"/>
        <v>3612.5833333333335</v>
      </c>
    </row>
    <row r="101" spans="1:16">
      <c r="A101" t="s">
        <v>991</v>
      </c>
      <c r="B101" s="43" t="s">
        <v>67</v>
      </c>
      <c r="C101" s="82">
        <f>VLOOKUP($A101&amp;"CP",'E11 - 2013 09 Final'!$A$46:$P$1775,$C$93,FALSE)</f>
        <v>3400470</v>
      </c>
      <c r="D101" s="82">
        <f>VLOOKUP($A101&amp;"CP",'E11 - 2013 09 Final'!$A$46:$P$1775,$D$93,FALSE)</f>
        <v>3835690</v>
      </c>
      <c r="E101" s="82">
        <f>VLOOKUP($A101&amp;"CP",'E11 - 2013 09 Final'!$A$46:$P$1775,$E$93,FALSE)</f>
        <v>2036681</v>
      </c>
      <c r="F101" s="82">
        <f>VLOOKUP($A101&amp;"CP",'E11 - 2013 09 Final'!$A$46:$P$1775,$F$93,FALSE)</f>
        <v>3585846</v>
      </c>
      <c r="G101" s="82">
        <f>VLOOKUP($A101&amp;"CP",'E11 - 2013 09 Final'!$A$46:$P$1775,$G$93,FALSE)</f>
        <v>3821051</v>
      </c>
      <c r="H101" s="82">
        <f>VLOOKUP($A101&amp;"CP",'E11 - 2013 09 Final'!$A$46:$P$1775,$H$93,FALSE)</f>
        <v>3997871</v>
      </c>
      <c r="I101" s="82">
        <f>VLOOKUP($A101&amp;"CP",'E11 - 2013 09 Final'!$A$46:$P$1775,$I$93,FALSE)</f>
        <v>4076255</v>
      </c>
      <c r="J101" s="82">
        <f>VLOOKUP($A101&amp;"CP",'E11 - 2013 09 Final'!$A$46:$P$1775,$J$93,FALSE)</f>
        <v>4126683</v>
      </c>
      <c r="K101" s="82">
        <f>VLOOKUP($A101&amp;"CP",'E11 - 2013 09 Final'!$A$46:$P$1775,$K$93,FALSE)</f>
        <v>4609471</v>
      </c>
      <c r="L101" s="82">
        <f>VLOOKUP($A101&amp;"CP",'E11 - 2013 09 Final'!$A$46:$P$1775,$L$93,FALSE)</f>
        <v>3784508</v>
      </c>
      <c r="M101" s="82">
        <f>VLOOKUP($A101&amp;"CP",'E11 - 2013 09 Final'!$A$46:$P$1775,$M$93,FALSE)</f>
        <v>3887127</v>
      </c>
      <c r="N101" s="82">
        <f>VLOOKUP($A101&amp;"CP",'E11 - 2013 09 Final'!$A$46:$P$1775,$N$93,FALSE)</f>
        <v>3608376</v>
      </c>
      <c r="O101" s="44">
        <f t="shared" si="18"/>
        <v>44770029</v>
      </c>
      <c r="P101" s="11">
        <f t="shared" si="19"/>
        <v>3730835.75</v>
      </c>
    </row>
    <row r="102" spans="1:16">
      <c r="A102" t="s">
        <v>994</v>
      </c>
      <c r="B102" s="43" t="s">
        <v>68</v>
      </c>
      <c r="C102" s="82">
        <f>VLOOKUP($A102&amp;"CP",'E11 - 2013 09 Final'!$A$46:$P$1775,$C$93,FALSE)</f>
        <v>1424053</v>
      </c>
      <c r="D102" s="82">
        <f>VLOOKUP($A102&amp;"CP",'E11 - 2013 09 Final'!$A$46:$P$1775,$D$93,FALSE)</f>
        <v>1767164</v>
      </c>
      <c r="E102" s="82">
        <f>VLOOKUP($A102&amp;"CP",'E11 - 2013 09 Final'!$A$46:$P$1775,$E$93,FALSE)</f>
        <v>1111330</v>
      </c>
      <c r="F102" s="82">
        <f>VLOOKUP($A102&amp;"CP",'E11 - 2013 09 Final'!$A$46:$P$1775,$F$93,FALSE)</f>
        <v>1521966</v>
      </c>
      <c r="G102" s="82">
        <f>VLOOKUP($A102&amp;"CP",'E11 - 2013 09 Final'!$A$46:$P$1775,$G$93,FALSE)</f>
        <v>1590541</v>
      </c>
      <c r="H102" s="82">
        <f>VLOOKUP($A102&amp;"CP",'E11 - 2013 09 Final'!$A$46:$P$1775,$H$93,FALSE)</f>
        <v>1685665</v>
      </c>
      <c r="I102" s="82">
        <f>VLOOKUP($A102&amp;"CP",'E11 - 2013 09 Final'!$A$46:$P$1775,$I$93,FALSE)</f>
        <v>1579438</v>
      </c>
      <c r="J102" s="82">
        <f>VLOOKUP($A102&amp;"CP",'E11 - 2013 09 Final'!$A$46:$P$1775,$J$93,FALSE)</f>
        <v>1652843</v>
      </c>
      <c r="K102" s="82">
        <f>VLOOKUP($A102&amp;"CP",'E11 - 2013 09 Final'!$A$46:$P$1775,$K$93,FALSE)</f>
        <v>1914669</v>
      </c>
      <c r="L102" s="82">
        <f>VLOOKUP($A102&amp;"CP",'E11 - 2013 09 Final'!$A$46:$P$1775,$L$93,FALSE)</f>
        <v>1634090</v>
      </c>
      <c r="M102" s="82">
        <f>VLOOKUP($A102&amp;"CP",'E11 - 2013 09 Final'!$A$46:$P$1775,$M$93,FALSE)</f>
        <v>1665404</v>
      </c>
      <c r="N102" s="82">
        <f>VLOOKUP($A102&amp;"CP",'E11 - 2013 09 Final'!$A$46:$P$1775,$N$93,FALSE)</f>
        <v>1431741</v>
      </c>
      <c r="O102" s="44">
        <f t="shared" si="18"/>
        <v>18978904</v>
      </c>
      <c r="P102" s="11">
        <f t="shared" si="19"/>
        <v>1581575.3333333333</v>
      </c>
    </row>
    <row r="103" spans="1:16">
      <c r="A103" t="s">
        <v>710</v>
      </c>
      <c r="B103" s="43" t="s">
        <v>69</v>
      </c>
      <c r="C103" s="82">
        <f>VLOOKUP($A103&amp;"CP",'E11 - 2013 09 Final'!$A$46:$P$1775,$C$93,FALSE)</f>
        <v>300247</v>
      </c>
      <c r="D103" s="82">
        <f>VLOOKUP($A103&amp;"CP",'E11 - 2013 09 Final'!$A$46:$P$1775,$D$93,FALSE)</f>
        <v>348274</v>
      </c>
      <c r="E103" s="82">
        <f>VLOOKUP($A103&amp;"CP",'E11 - 2013 09 Final'!$A$46:$P$1775,$E$93,FALSE)</f>
        <v>220574</v>
      </c>
      <c r="F103" s="82">
        <f>VLOOKUP($A103&amp;"CP",'E11 - 2013 09 Final'!$A$46:$P$1775,$F$93,FALSE)</f>
        <v>295288</v>
      </c>
      <c r="G103" s="82">
        <f>VLOOKUP($A103&amp;"CP",'E11 - 2013 09 Final'!$A$46:$P$1775,$G$93,FALSE)</f>
        <v>305594</v>
      </c>
      <c r="H103" s="82">
        <f>VLOOKUP($A103&amp;"CP",'E11 - 2013 09 Final'!$A$46:$P$1775,$H$93,FALSE)</f>
        <v>325176</v>
      </c>
      <c r="I103" s="82">
        <f>VLOOKUP($A103&amp;"CP",'E11 - 2013 09 Final'!$A$46:$P$1775,$I$93,FALSE)</f>
        <v>318165</v>
      </c>
      <c r="J103" s="82">
        <f>VLOOKUP($A103&amp;"CP",'E11 - 2013 09 Final'!$A$46:$P$1775,$J$93,FALSE)</f>
        <v>326115</v>
      </c>
      <c r="K103" s="82">
        <f>VLOOKUP($A103&amp;"CP",'E11 - 2013 09 Final'!$A$46:$P$1775,$K$93,FALSE)</f>
        <v>339631</v>
      </c>
      <c r="L103" s="82">
        <f>VLOOKUP($A103&amp;"CP",'E11 - 2013 09 Final'!$A$46:$P$1775,$L$93,FALSE)</f>
        <v>310951</v>
      </c>
      <c r="M103" s="82">
        <f>VLOOKUP($A103&amp;"CP",'E11 - 2013 09 Final'!$A$46:$P$1775,$M$93,FALSE)</f>
        <v>339263</v>
      </c>
      <c r="N103" s="82">
        <f>VLOOKUP($A103&amp;"CP",'E11 - 2013 09 Final'!$A$46:$P$1775,$N$93,FALSE)</f>
        <v>317599</v>
      </c>
      <c r="O103" s="44">
        <f t="shared" si="18"/>
        <v>3746877</v>
      </c>
      <c r="P103" s="11">
        <f t="shared" si="19"/>
        <v>312239.75</v>
      </c>
    </row>
    <row r="104" spans="1:16">
      <c r="A104" t="s">
        <v>714</v>
      </c>
      <c r="B104" s="43" t="s">
        <v>52</v>
      </c>
      <c r="C104" s="82">
        <f>VLOOKUP($A104&amp;"CP",'E11 - 2013 09 Final'!$A$46:$P$1775,$C$93,FALSE)</f>
        <v>21218</v>
      </c>
      <c r="D104" s="82">
        <f>VLOOKUP($A104&amp;"CP",'E11 - 2013 09 Final'!$A$46:$P$1775,$D$93,FALSE)</f>
        <v>22443</v>
      </c>
      <c r="E104" s="82">
        <f>VLOOKUP($A104&amp;"CP",'E11 - 2013 09 Final'!$A$46:$P$1775,$E$93,FALSE)</f>
        <v>17560</v>
      </c>
      <c r="F104" s="82">
        <f>VLOOKUP($A104&amp;"CP",'E11 - 2013 09 Final'!$A$46:$P$1775,$F$93,FALSE)</f>
        <v>20825</v>
      </c>
      <c r="G104" s="82">
        <f>VLOOKUP($A104&amp;"CP",'E11 - 2013 09 Final'!$A$46:$P$1775,$G$93,FALSE)</f>
        <v>20842</v>
      </c>
      <c r="H104" s="82">
        <f>VLOOKUP($A104&amp;"CP",'E11 - 2013 09 Final'!$A$46:$P$1775,$H$93,FALSE)</f>
        <v>17412</v>
      </c>
      <c r="I104" s="82">
        <f>VLOOKUP($A104&amp;"CP",'E11 - 2013 09 Final'!$A$46:$P$1775,$I$93,FALSE)</f>
        <v>18672</v>
      </c>
      <c r="J104" s="82">
        <f>VLOOKUP($A104&amp;"CP",'E11 - 2013 09 Final'!$A$46:$P$1775,$J$93,FALSE)</f>
        <v>19979</v>
      </c>
      <c r="K104" s="82">
        <f>VLOOKUP($A104&amp;"CP",'E11 - 2013 09 Final'!$A$46:$P$1775,$K$93,FALSE)</f>
        <v>15656</v>
      </c>
      <c r="L104" s="82">
        <f>VLOOKUP($A104&amp;"CP",'E11 - 2013 09 Final'!$A$46:$P$1775,$L$93,FALSE)</f>
        <v>19224</v>
      </c>
      <c r="M104" s="82">
        <f>VLOOKUP($A104&amp;"CP",'E11 - 2013 09 Final'!$A$46:$P$1775,$M$93,FALSE)</f>
        <v>15892</v>
      </c>
      <c r="N104" s="82">
        <f>VLOOKUP($A104&amp;"CP",'E11 - 2013 09 Final'!$A$46:$P$1775,$N$93,FALSE)</f>
        <v>16874</v>
      </c>
      <c r="O104" s="44">
        <f t="shared" si="18"/>
        <v>226597</v>
      </c>
      <c r="P104" s="11">
        <f t="shared" si="19"/>
        <v>18883.083333333332</v>
      </c>
    </row>
    <row r="105" spans="1:16">
      <c r="A105" t="s">
        <v>15</v>
      </c>
      <c r="B105" s="213" t="s">
        <v>15</v>
      </c>
      <c r="C105" s="82">
        <f>VLOOKUP($A105&amp;"CP",'E11 - 2013 09 Final'!$A$46:$P$1775,$C$93,FALSE)</f>
        <v>13191</v>
      </c>
      <c r="D105" s="82">
        <f>VLOOKUP($A105&amp;"CP",'E11 - 2013 09 Final'!$A$46:$P$1775,$D$93,FALSE)</f>
        <v>12593</v>
      </c>
      <c r="E105" s="82">
        <f>VLOOKUP($A105&amp;"CP",'E11 - 2013 09 Final'!$A$46:$P$1775,$E$93,FALSE)</f>
        <v>13229</v>
      </c>
      <c r="F105" s="82">
        <f>VLOOKUP($A105&amp;"CP",'E11 - 2013 09 Final'!$A$46:$P$1775,$F$93,FALSE)</f>
        <v>13472</v>
      </c>
      <c r="G105" s="82">
        <f>VLOOKUP($A105&amp;"CP",'E11 - 2013 09 Final'!$A$46:$P$1775,$G$93,FALSE)</f>
        <v>14346</v>
      </c>
      <c r="H105" s="82">
        <f>VLOOKUP($A105&amp;"CP",'E11 - 2013 09 Final'!$A$46:$P$1775,$H$93,FALSE)</f>
        <v>15187</v>
      </c>
      <c r="I105" s="82">
        <f>VLOOKUP($A105&amp;"CP",'E11 - 2013 09 Final'!$A$46:$P$1775,$I$93,FALSE)</f>
        <v>13941</v>
      </c>
      <c r="J105" s="82">
        <f>VLOOKUP($A105&amp;"CP",'E11 - 2013 09 Final'!$A$46:$P$1775,$J$93,FALSE)</f>
        <v>14588</v>
      </c>
      <c r="K105" s="82">
        <f>VLOOKUP($A105&amp;"CP",'E11 - 2013 09 Final'!$A$46:$P$1775,$K$93,FALSE)</f>
        <v>13812</v>
      </c>
      <c r="L105" s="82">
        <f>VLOOKUP($A105&amp;"CP",'E11 - 2013 09 Final'!$A$46:$P$1775,$L$93,FALSE)</f>
        <v>13361</v>
      </c>
      <c r="M105" s="82">
        <f>VLOOKUP($A105&amp;"CP",'E11 - 2013 09 Final'!$A$46:$P$1775,$M$93,FALSE)</f>
        <v>14598</v>
      </c>
      <c r="N105" s="82">
        <f>VLOOKUP($A105&amp;"CP",'E11 - 2013 09 Final'!$A$46:$P$1775,$N$93,FALSE)</f>
        <v>11975</v>
      </c>
      <c r="O105" s="44">
        <f t="shared" si="18"/>
        <v>164293</v>
      </c>
      <c r="P105" s="11">
        <f t="shared" si="19"/>
        <v>13691.083333333334</v>
      </c>
    </row>
    <row r="106" spans="1:16">
      <c r="A106" t="s">
        <v>19</v>
      </c>
      <c r="B106" s="43" t="s">
        <v>56</v>
      </c>
      <c r="C106" s="82">
        <f>VLOOKUP($A106&amp;"CP",'E11 - 2013 09 Final'!$A$46:$P$1775,$C$93,FALSE)</f>
        <v>20401</v>
      </c>
      <c r="D106" s="82">
        <f>VLOOKUP($A106&amp;"CP",'E11 - 2013 09 Final'!$A$46:$P$1775,$D$93,FALSE)</f>
        <v>0</v>
      </c>
      <c r="E106" s="82">
        <f>VLOOKUP($A106&amp;"CP",'E11 - 2013 09 Final'!$A$46:$P$1775,$E$93,FALSE)</f>
        <v>0</v>
      </c>
      <c r="F106" s="82">
        <f>VLOOKUP($A106&amp;"CP",'E11 - 2013 09 Final'!$A$46:$P$1775,$F$93,FALSE)</f>
        <v>0</v>
      </c>
      <c r="G106" s="82">
        <f>VLOOKUP($A106&amp;"CP",'E11 - 2013 09 Final'!$A$46:$P$1775,$G$93,FALSE)</f>
        <v>0</v>
      </c>
      <c r="H106" s="82">
        <f>VLOOKUP($A106&amp;"CP",'E11 - 2013 09 Final'!$A$46:$P$1775,$H$93,FALSE)</f>
        <v>0</v>
      </c>
      <c r="I106" s="82">
        <f>VLOOKUP($A106&amp;"CP",'E11 - 2013 09 Final'!$A$46:$P$1775,$I$93,FALSE)</f>
        <v>0</v>
      </c>
      <c r="J106" s="82">
        <f>VLOOKUP($A106&amp;"CP",'E11 - 2013 09 Final'!$A$46:$P$1775,$J$93,FALSE)</f>
        <v>0</v>
      </c>
      <c r="K106" s="82">
        <f>VLOOKUP($A106&amp;"CP",'E11 - 2013 09 Final'!$A$46:$P$1775,$K$93,FALSE)</f>
        <v>0</v>
      </c>
      <c r="L106" s="82">
        <f>VLOOKUP($A106&amp;"CP",'E11 - 2013 09 Final'!$A$46:$P$1775,$L$93,FALSE)</f>
        <v>0</v>
      </c>
      <c r="M106" s="82">
        <f>VLOOKUP($A106&amp;"CP",'E11 - 2013 09 Final'!$A$46:$P$1775,$M$93,FALSE)</f>
        <v>0</v>
      </c>
      <c r="N106" s="82">
        <f>VLOOKUP($A106&amp;"CP",'E11 - 2013 09 Final'!$A$46:$P$1775,$N$93,FALSE)</f>
        <v>0</v>
      </c>
      <c r="O106" s="44">
        <f t="shared" si="18"/>
        <v>20401</v>
      </c>
      <c r="P106" s="11">
        <f t="shared" si="19"/>
        <v>1700.0833333333333</v>
      </c>
    </row>
    <row r="107" spans="1:16">
      <c r="A107" t="s">
        <v>22</v>
      </c>
      <c r="B107" s="43" t="s">
        <v>57</v>
      </c>
      <c r="C107" s="82">
        <f>VLOOKUP($A107&amp;"CP",'E11 - 2013 09 Final'!$A$46:$P$1775,$C$93,FALSE)</f>
        <v>6065</v>
      </c>
      <c r="D107" s="82">
        <f>VLOOKUP($A107&amp;"CP",'E11 - 2013 09 Final'!$A$46:$P$1775,$D$93,FALSE)</f>
        <v>635</v>
      </c>
      <c r="E107" s="82">
        <f>VLOOKUP($A107&amp;"CP",'E11 - 2013 09 Final'!$A$46:$P$1775,$E$93,FALSE)</f>
        <v>647</v>
      </c>
      <c r="F107" s="82">
        <f>VLOOKUP($A107&amp;"CP",'E11 - 2013 09 Final'!$A$46:$P$1775,$F$93,FALSE)</f>
        <v>904</v>
      </c>
      <c r="G107" s="82">
        <f>VLOOKUP($A107&amp;"CP",'E11 - 2013 09 Final'!$A$46:$P$1775,$G$93,FALSE)</f>
        <v>1011</v>
      </c>
      <c r="H107" s="82">
        <f>VLOOKUP($A107&amp;"CP",'E11 - 2013 09 Final'!$A$46:$P$1775,$H$93,FALSE)</f>
        <v>892</v>
      </c>
      <c r="I107" s="82">
        <f>VLOOKUP($A107&amp;"CP",'E11 - 2013 09 Final'!$A$46:$P$1775,$I$93,FALSE)</f>
        <v>790</v>
      </c>
      <c r="J107" s="82">
        <f>VLOOKUP($A107&amp;"CP",'E11 - 2013 09 Final'!$A$46:$P$1775,$J$93,FALSE)</f>
        <v>776</v>
      </c>
      <c r="K107" s="82">
        <f>VLOOKUP($A107&amp;"CP",'E11 - 2013 09 Final'!$A$46:$P$1775,$K$93,FALSE)</f>
        <v>917</v>
      </c>
      <c r="L107" s="82">
        <f>VLOOKUP($A107&amp;"CP",'E11 - 2013 09 Final'!$A$46:$P$1775,$L$93,FALSE)</f>
        <v>681</v>
      </c>
      <c r="M107" s="82">
        <f>VLOOKUP($A107&amp;"CP",'E11 - 2013 09 Final'!$A$46:$P$1775,$M$93,FALSE)</f>
        <v>820</v>
      </c>
      <c r="N107" s="82">
        <f>VLOOKUP($A107&amp;"CP",'E11 - 2013 09 Final'!$A$46:$P$1775,$N$93,FALSE)</f>
        <v>676</v>
      </c>
      <c r="O107" s="44">
        <f t="shared" si="18"/>
        <v>14814</v>
      </c>
      <c r="P107" s="11">
        <f t="shared" si="19"/>
        <v>1234.5</v>
      </c>
    </row>
    <row r="108" spans="1:16">
      <c r="A108" t="s">
        <v>684</v>
      </c>
      <c r="B108" s="43" t="s">
        <v>48</v>
      </c>
      <c r="C108" s="82">
        <f>VLOOKUP($A108&amp;"CP",'E11 - 2013 09 Final'!$A$46:$P$1775,$C$93,FALSE)</f>
        <v>7502823</v>
      </c>
      <c r="D108" s="82">
        <f>VLOOKUP($A108&amp;"CP",'E11 - 2013 09 Final'!$A$46:$P$1775,$D$93,FALSE)</f>
        <v>7648044</v>
      </c>
      <c r="E108" s="82">
        <f>VLOOKUP($A108&amp;"CP",'E11 - 2013 09 Final'!$A$46:$P$1775,$E$93,FALSE)</f>
        <v>8597070</v>
      </c>
      <c r="F108" s="82">
        <f>VLOOKUP($A108&amp;"CP",'E11 - 2013 09 Final'!$A$46:$P$1775,$F$93,FALSE)</f>
        <v>8461719</v>
      </c>
      <c r="G108" s="82">
        <f>VLOOKUP($A108&amp;"CP",'E11 - 2013 09 Final'!$A$46:$P$1775,$G$93,FALSE)</f>
        <v>10319502</v>
      </c>
      <c r="H108" s="82">
        <f>VLOOKUP($A108&amp;"CP",'E11 - 2013 09 Final'!$A$46:$P$1775,$H$93,FALSE)</f>
        <v>10746876</v>
      </c>
      <c r="I108" s="82">
        <f>VLOOKUP($A108&amp;"CP",'E11 - 2013 09 Final'!$A$46:$P$1775,$I$93,FALSE)</f>
        <v>10588266</v>
      </c>
      <c r="J108" s="82">
        <f>VLOOKUP($A108&amp;"CP",'E11 - 2013 09 Final'!$A$46:$P$1775,$J$93,FALSE)</f>
        <v>11362260</v>
      </c>
      <c r="K108" s="82">
        <f>VLOOKUP($A108&amp;"CP",'E11 - 2013 09 Final'!$A$46:$P$1775,$K$93,FALSE)</f>
        <v>12216969</v>
      </c>
      <c r="L108" s="82">
        <f>VLOOKUP($A108&amp;"CP",'E11 - 2013 09 Final'!$A$46:$P$1775,$L$93,FALSE)</f>
        <v>10166633</v>
      </c>
      <c r="M108" s="82">
        <f>VLOOKUP($A108&amp;"CP",'E11 - 2013 09 Final'!$A$46:$P$1775,$M$93,FALSE)</f>
        <v>9647121</v>
      </c>
      <c r="N108" s="82">
        <f>VLOOKUP($A108&amp;"CP",'E11 - 2013 09 Final'!$A$46:$P$1775,$N$93,FALSE)</f>
        <v>8039326</v>
      </c>
      <c r="O108" s="44">
        <f t="shared" si="18"/>
        <v>115296609</v>
      </c>
      <c r="P108" s="11">
        <f t="shared" si="19"/>
        <v>9608050.75</v>
      </c>
    </row>
    <row r="109" spans="1:16">
      <c r="A109" t="s">
        <v>35</v>
      </c>
      <c r="B109" s="43" t="s">
        <v>53</v>
      </c>
      <c r="C109" s="82">
        <f>VLOOKUP($A109&amp;"CP",'E11 - 2013 09 Final'!$A$46:$P$1775,$C$93,FALSE)</f>
        <v>101427</v>
      </c>
      <c r="D109" s="82">
        <f>VLOOKUP($A109&amp;"CP",'E11 - 2013 09 Final'!$A$46:$P$1775,$D$93,FALSE)</f>
        <v>0</v>
      </c>
      <c r="E109" s="82">
        <f>VLOOKUP($A109&amp;"CP",'E11 - 2013 09 Final'!$A$46:$P$1775,$E$93,FALSE)</f>
        <v>0</v>
      </c>
      <c r="F109" s="82">
        <f>VLOOKUP($A109&amp;"CP",'E11 - 2013 09 Final'!$A$46:$P$1775,$F$93,FALSE)</f>
        <v>0</v>
      </c>
      <c r="G109" s="82">
        <f>VLOOKUP($A109&amp;"CP",'E11 - 2013 09 Final'!$A$46:$P$1775,$G$93,FALSE)</f>
        <v>0</v>
      </c>
      <c r="H109" s="82">
        <f>VLOOKUP($A109&amp;"CP",'E11 - 2013 09 Final'!$A$46:$P$1775,$H$93,FALSE)</f>
        <v>0</v>
      </c>
      <c r="I109" s="82">
        <f>VLOOKUP($A109&amp;"CP",'E11 - 2013 09 Final'!$A$46:$P$1775,$I$93,FALSE)</f>
        <v>0</v>
      </c>
      <c r="J109" s="82">
        <f>VLOOKUP($A109&amp;"CP",'E11 - 2013 09 Final'!$A$46:$P$1775,$J$93,FALSE)</f>
        <v>0</v>
      </c>
      <c r="K109" s="82">
        <f>VLOOKUP($A109&amp;"CP",'E11 - 2013 09 Final'!$A$46:$P$1775,$K$93,FALSE)</f>
        <v>0</v>
      </c>
      <c r="L109" s="82">
        <f>VLOOKUP($A109&amp;"CP",'E11 - 2013 09 Final'!$A$46:$P$1775,$L$93,FALSE)</f>
        <v>0</v>
      </c>
      <c r="M109" s="82">
        <f>VLOOKUP($A109&amp;"CP",'E11 - 2013 09 Final'!$A$46:$P$1775,$M$93,FALSE)</f>
        <v>0</v>
      </c>
      <c r="N109" s="82">
        <f>VLOOKUP($A109&amp;"CP",'E11 - 2013 09 Final'!$A$46:$P$1775,$N$93,FALSE)</f>
        <v>0</v>
      </c>
      <c r="O109" s="44">
        <f t="shared" si="18"/>
        <v>101427</v>
      </c>
      <c r="P109" s="11">
        <f t="shared" si="19"/>
        <v>8452.25</v>
      </c>
    </row>
    <row r="110" spans="1:16">
      <c r="A110" t="s">
        <v>38</v>
      </c>
      <c r="B110" s="43" t="s">
        <v>55</v>
      </c>
      <c r="C110" s="82">
        <f>VLOOKUP($A110&amp;"CP",'E11 - 2013 09 Final'!$A$46:$P$1775,$C$93,FALSE)</f>
        <v>3527</v>
      </c>
      <c r="D110" s="82">
        <f>VLOOKUP($A110&amp;"CP",'E11 - 2013 09 Final'!$A$46:$P$1775,$D$93,FALSE)</f>
        <v>3908</v>
      </c>
      <c r="E110" s="82">
        <f>VLOOKUP($A110&amp;"CP",'E11 - 2013 09 Final'!$A$46:$P$1775,$E$93,FALSE)</f>
        <v>3544</v>
      </c>
      <c r="F110" s="82">
        <f>VLOOKUP($A110&amp;"CP",'E11 - 2013 09 Final'!$A$46:$P$1775,$F$93,FALSE)</f>
        <v>3655</v>
      </c>
      <c r="G110" s="82">
        <f>VLOOKUP($A110&amp;"CP",'E11 - 2013 09 Final'!$A$46:$P$1775,$G$93,FALSE)</f>
        <v>3542</v>
      </c>
      <c r="H110" s="82">
        <f>VLOOKUP($A110&amp;"CP",'E11 - 2013 09 Final'!$A$46:$P$1775,$H$93,FALSE)</f>
        <v>3199</v>
      </c>
      <c r="I110" s="82">
        <f>VLOOKUP($A110&amp;"CP",'E11 - 2013 09 Final'!$A$46:$P$1775,$I$93,FALSE)</f>
        <v>3506</v>
      </c>
      <c r="J110" s="82">
        <f>VLOOKUP($A110&amp;"CP",'E11 - 2013 09 Final'!$A$46:$P$1775,$J$93,FALSE)</f>
        <v>3512</v>
      </c>
      <c r="K110" s="82">
        <f>VLOOKUP($A110&amp;"CP",'E11 - 2013 09 Final'!$A$46:$P$1775,$K$93,FALSE)</f>
        <v>3473</v>
      </c>
      <c r="L110" s="82">
        <f>VLOOKUP($A110&amp;"CP",'E11 - 2013 09 Final'!$A$46:$P$1775,$L$93,FALSE)</f>
        <v>3507</v>
      </c>
      <c r="M110" s="82">
        <f>VLOOKUP($A110&amp;"CP",'E11 - 2013 09 Final'!$A$46:$P$1775,$M$93,FALSE)</f>
        <v>3625</v>
      </c>
      <c r="N110" s="82">
        <f>VLOOKUP($A110&amp;"CP",'E11 - 2013 09 Final'!$A$46:$P$1775,$N$93,FALSE)</f>
        <v>3517</v>
      </c>
      <c r="O110" s="44">
        <f t="shared" si="18"/>
        <v>42515</v>
      </c>
      <c r="P110" s="11">
        <f t="shared" si="19"/>
        <v>3542.9166666666665</v>
      </c>
    </row>
    <row r="111" spans="1:16">
      <c r="A111" t="s">
        <v>40</v>
      </c>
      <c r="B111" s="43" t="s">
        <v>87</v>
      </c>
      <c r="C111" s="82">
        <f>VLOOKUP($A111&amp;"CP",'E11 - 2013 09 Final'!$A$46:$P$1775,$C$93,FALSE)</f>
        <v>256</v>
      </c>
      <c r="D111" s="82">
        <f>VLOOKUP($A111&amp;"CP",'E11 - 2013 09 Final'!$A$46:$P$1775,$D$93,FALSE)</f>
        <v>0</v>
      </c>
      <c r="E111" s="82">
        <f>VLOOKUP($A111&amp;"CP",'E11 - 2013 09 Final'!$A$46:$P$1775,$E$93,FALSE)</f>
        <v>452</v>
      </c>
      <c r="F111" s="82">
        <f>VLOOKUP($A111&amp;"CP",'E11 - 2013 09 Final'!$A$46:$P$1775,$F$93,FALSE)</f>
        <v>1115</v>
      </c>
      <c r="G111" s="82">
        <f>VLOOKUP($A111&amp;"CP",'E11 - 2013 09 Final'!$A$46:$P$1775,$G$93,FALSE)</f>
        <v>1700</v>
      </c>
      <c r="H111" s="82">
        <f>VLOOKUP($A111&amp;"CP",'E11 - 2013 09 Final'!$A$46:$P$1775,$H$93,FALSE)</f>
        <v>1440</v>
      </c>
      <c r="I111" s="82">
        <f>VLOOKUP($A111&amp;"CP",'E11 - 2013 09 Final'!$A$46:$P$1775,$I$93,FALSE)</f>
        <v>2392</v>
      </c>
      <c r="J111" s="82">
        <f>VLOOKUP($A111&amp;"CP",'E11 - 2013 09 Final'!$A$46:$P$1775,$J$93,FALSE)</f>
        <v>1520</v>
      </c>
      <c r="K111" s="82">
        <f>VLOOKUP($A111&amp;"CP",'E11 - 2013 09 Final'!$A$46:$P$1775,$K$93,FALSE)</f>
        <v>1501</v>
      </c>
      <c r="L111" s="82">
        <f>VLOOKUP($A111&amp;"CP",'E11 - 2013 09 Final'!$A$46:$P$1775,$L$93,FALSE)</f>
        <v>2260</v>
      </c>
      <c r="M111" s="82">
        <f>VLOOKUP($A111&amp;"CP",'E11 - 2013 09 Final'!$A$46:$P$1775,$M$93,FALSE)</f>
        <v>2020</v>
      </c>
      <c r="N111" s="82">
        <f>VLOOKUP($A111&amp;"CP",'E11 - 2013 09 Final'!$A$46:$P$1775,$N$93,FALSE)</f>
        <v>1220</v>
      </c>
      <c r="O111" s="44">
        <f t="shared" si="18"/>
        <v>15876</v>
      </c>
      <c r="P111" s="11">
        <f t="shared" si="19"/>
        <v>1323</v>
      </c>
    </row>
    <row r="112" spans="1:16">
      <c r="A112" t="s">
        <v>45</v>
      </c>
      <c r="B112" s="43" t="s">
        <v>88</v>
      </c>
      <c r="C112" s="82">
        <f>VLOOKUP($A112&amp;"CP",'E11 - 2013 09 Final'!$A$46:$P$1775,$C$93,FALSE)</f>
        <v>7248</v>
      </c>
      <c r="D112" s="82">
        <f>VLOOKUP($A112&amp;"CP",'E11 - 2013 09 Final'!$A$46:$P$1775,$D$93,FALSE)</f>
        <v>10801</v>
      </c>
      <c r="E112" s="82">
        <f>VLOOKUP($A112&amp;"CP",'E11 - 2013 09 Final'!$A$46:$P$1775,$E$93,FALSE)</f>
        <v>1220</v>
      </c>
      <c r="F112" s="82">
        <f>VLOOKUP($A112&amp;"CP",'E11 - 2013 09 Final'!$A$46:$P$1775,$F$93,FALSE)</f>
        <v>10174</v>
      </c>
      <c r="G112" s="82">
        <f>VLOOKUP($A112&amp;"CP",'E11 - 2013 09 Final'!$A$46:$P$1775,$G$93,FALSE)</f>
        <v>7890</v>
      </c>
      <c r="H112" s="82">
        <f>VLOOKUP($A112&amp;"CP",'E11 - 2013 09 Final'!$A$46:$P$1775,$H$93,FALSE)</f>
        <v>10984</v>
      </c>
      <c r="I112" s="82">
        <f>VLOOKUP($A112&amp;"CP",'E11 - 2013 09 Final'!$A$46:$P$1775,$I$93,FALSE)</f>
        <v>3236</v>
      </c>
      <c r="J112" s="82">
        <f>VLOOKUP($A112&amp;"CP",'E11 - 2013 09 Final'!$A$46:$P$1775,$J$93,FALSE)</f>
        <v>2649</v>
      </c>
      <c r="K112" s="82">
        <f>VLOOKUP($A112&amp;"CP",'E11 - 2013 09 Final'!$A$46:$P$1775,$K$93,FALSE)</f>
        <v>1979</v>
      </c>
      <c r="L112" s="82">
        <f>VLOOKUP($A112&amp;"CP",'E11 - 2013 09 Final'!$A$46:$P$1775,$L$93,FALSE)</f>
        <v>14105</v>
      </c>
      <c r="M112" s="82">
        <f>VLOOKUP($A112&amp;"CP",'E11 - 2013 09 Final'!$A$46:$P$1775,$M$93,FALSE)</f>
        <v>17325</v>
      </c>
      <c r="N112" s="82">
        <f>VLOOKUP($A112&amp;"CP",'E11 - 2013 09 Final'!$A$46:$P$1775,$N$93,FALSE)</f>
        <v>15573</v>
      </c>
      <c r="O112" s="44">
        <f t="shared" si="18"/>
        <v>103184</v>
      </c>
      <c r="P112" s="11">
        <f t="shared" si="19"/>
        <v>8598.6666666666661</v>
      </c>
    </row>
    <row r="113" spans="1:16">
      <c r="C113" s="48"/>
      <c r="D113" s="48"/>
      <c r="E113" s="48"/>
      <c r="F113" s="48"/>
      <c r="G113" s="48"/>
      <c r="H113" s="48"/>
      <c r="I113" s="48"/>
      <c r="J113" s="48"/>
      <c r="K113" s="48"/>
      <c r="L113" s="48"/>
      <c r="M113" s="48"/>
      <c r="N113" s="48"/>
      <c r="O113" s="44"/>
      <c r="P113" s="11"/>
    </row>
    <row r="114" spans="1:16">
      <c r="C114" s="48"/>
      <c r="D114" s="48"/>
      <c r="E114" s="48"/>
      <c r="F114" s="48"/>
      <c r="G114" s="48"/>
      <c r="H114" s="48"/>
      <c r="I114" s="48"/>
      <c r="J114" s="48"/>
      <c r="K114" s="48"/>
      <c r="L114" s="48"/>
      <c r="M114" s="48"/>
      <c r="N114" s="48"/>
      <c r="O114" s="44"/>
      <c r="P114" s="11"/>
    </row>
    <row r="115" spans="1:16">
      <c r="B115" s="42" t="s">
        <v>86</v>
      </c>
      <c r="C115" s="10"/>
      <c r="D115" s="10"/>
      <c r="E115" s="10"/>
      <c r="F115" s="10"/>
      <c r="G115" s="10"/>
      <c r="H115" s="10"/>
      <c r="I115" s="10"/>
      <c r="J115" s="10"/>
      <c r="K115" s="10"/>
      <c r="L115" s="10"/>
      <c r="M115" s="10"/>
      <c r="N115" s="10"/>
    </row>
    <row r="116" spans="1:16">
      <c r="A116" t="s">
        <v>600</v>
      </c>
      <c r="B116" t="s">
        <v>600</v>
      </c>
      <c r="C116" s="82">
        <f>VLOOKUP($A116&amp;"CP",'E11 - 2013 09 Final'!$A$46:$P$1775,$C$93,FALSE)</f>
        <v>4302</v>
      </c>
      <c r="D116" s="82">
        <f>VLOOKUP($A116&amp;"CP",'E11 - 2013 09 Final'!$A$46:$P$1775,$D$93,FALSE)</f>
        <v>4307</v>
      </c>
      <c r="E116" s="82">
        <f>VLOOKUP($A116&amp;"CP",'E11 - 2013 09 Final'!$A$46:$P$1775,$E$93,FALSE)</f>
        <v>6742</v>
      </c>
      <c r="F116" s="82">
        <f>VLOOKUP($A116&amp;"CP",'E11 - 2013 09 Final'!$A$46:$P$1775,$F$93,FALSE)</f>
        <v>4318</v>
      </c>
      <c r="G116" s="82">
        <f>VLOOKUP($A116&amp;"CP",'E11 - 2013 09 Final'!$A$46:$P$1775,$G$93,FALSE)</f>
        <v>6673</v>
      </c>
      <c r="H116" s="82">
        <f>VLOOKUP($A116&amp;"CP",'E11 - 2013 09 Final'!$A$46:$P$1775,$H$93,FALSE)</f>
        <v>7798</v>
      </c>
      <c r="I116" s="82">
        <f>VLOOKUP($A116&amp;"CP",'E11 - 2013 09 Final'!$A$46:$P$1775,$I$93,FALSE)</f>
        <v>7539</v>
      </c>
      <c r="J116" s="82">
        <f>VLOOKUP($A116&amp;"CP",'E11 - 2013 09 Final'!$A$46:$P$1775,$J$93,FALSE)</f>
        <v>6256</v>
      </c>
      <c r="K116" s="82">
        <f>VLOOKUP($A116&amp;"CP",'E11 - 2013 09 Final'!$A$46:$P$1775,$K$93,FALSE)</f>
        <v>7974</v>
      </c>
      <c r="L116" s="82">
        <f>VLOOKUP($A116&amp;"CP",'E11 - 2013 09 Final'!$A$46:$P$1775,$L$93,FALSE)</f>
        <v>4534</v>
      </c>
      <c r="M116" s="82">
        <f>VLOOKUP($A116&amp;"CP",'E11 - 2013 09 Final'!$A$46:$P$1775,$M$93,FALSE)</f>
        <v>4625</v>
      </c>
      <c r="N116" s="82">
        <f>VLOOKUP($A116&amp;"CP",'E11 - 2013 09 Final'!$A$46:$P$1775,$N$93,FALSE)</f>
        <v>4302</v>
      </c>
      <c r="O116" s="44">
        <f t="shared" ref="O116:O121" si="20">SUM(C116:N116)</f>
        <v>69370</v>
      </c>
      <c r="P116" s="11">
        <f t="shared" ref="P116:P121" si="21">+O116/12</f>
        <v>5780.833333333333</v>
      </c>
    </row>
    <row r="117" spans="1:16">
      <c r="A117" t="s">
        <v>245</v>
      </c>
      <c r="B117" t="s">
        <v>980</v>
      </c>
      <c r="C117" s="82">
        <f>VLOOKUP($A117&amp;"CP",'E11 - 2013 09 Final'!$A$46:$P$1775,$C$93,FALSE)</f>
        <v>101889</v>
      </c>
      <c r="D117" s="82">
        <f>VLOOKUP($A117&amp;"CP",'E11 - 2013 09 Final'!$A$46:$P$1775,$D$93,FALSE)</f>
        <v>111566</v>
      </c>
      <c r="E117" s="82">
        <f>VLOOKUP($A117&amp;"CP",'E11 - 2013 09 Final'!$A$46:$P$1775,$E$93,FALSE)</f>
        <v>88285</v>
      </c>
      <c r="F117" s="82">
        <f>VLOOKUP($A117&amp;"CP",'E11 - 2013 09 Final'!$A$46:$P$1775,$F$93,FALSE)</f>
        <v>119855</v>
      </c>
      <c r="G117" s="82">
        <f>VLOOKUP($A117&amp;"CP",'E11 - 2013 09 Final'!$A$46:$P$1775,$G$93,FALSE)</f>
        <v>139147</v>
      </c>
      <c r="H117" s="82">
        <f>VLOOKUP($A117&amp;"CP",'E11 - 2013 09 Final'!$A$46:$P$1775,$H$93,FALSE)</f>
        <v>136713</v>
      </c>
      <c r="I117" s="82">
        <f>VLOOKUP($A117&amp;"CP",'E11 - 2013 09 Final'!$A$46:$P$1775,$I$93,FALSE)</f>
        <v>145669</v>
      </c>
      <c r="J117" s="82">
        <f>VLOOKUP($A117&amp;"CP",'E11 - 2013 09 Final'!$A$46:$P$1775,$J$93,FALSE)</f>
        <v>139253</v>
      </c>
      <c r="K117" s="82">
        <f>VLOOKUP($A117&amp;"CP",'E11 - 2013 09 Final'!$A$46:$P$1775,$K$93,FALSE)</f>
        <v>132932</v>
      </c>
      <c r="L117" s="82">
        <f>VLOOKUP($A117&amp;"CP",'E11 - 2013 09 Final'!$A$46:$P$1775,$L$93,FALSE)</f>
        <v>129236</v>
      </c>
      <c r="M117" s="82">
        <f>VLOOKUP($A117&amp;"CP",'E11 - 2013 09 Final'!$A$46:$P$1775,$M$93,FALSE)</f>
        <v>113619</v>
      </c>
      <c r="N117" s="82">
        <f>VLOOKUP($A117&amp;"CP",'E11 - 2013 09 Final'!$A$46:$P$1775,$N$93,FALSE)</f>
        <v>110488</v>
      </c>
      <c r="O117" s="44">
        <f t="shared" si="20"/>
        <v>1468652</v>
      </c>
      <c r="P117" s="11">
        <f t="shared" si="21"/>
        <v>122387.66666666667</v>
      </c>
    </row>
    <row r="118" spans="1:16">
      <c r="A118" t="s">
        <v>242</v>
      </c>
      <c r="B118" t="s">
        <v>488</v>
      </c>
      <c r="C118" s="82">
        <f>VLOOKUP($A118&amp;"CP",'E11 - 2013 09 Final'!$A$46:$P$1775,$C$93,FALSE)</f>
        <v>45000</v>
      </c>
      <c r="D118" s="82">
        <f>VLOOKUP($A118&amp;"CP",'E11 - 2013 09 Final'!$A$46:$P$1775,$D$93,FALSE)</f>
        <v>45000</v>
      </c>
      <c r="E118" s="82">
        <f>VLOOKUP($A118&amp;"CP",'E11 - 2013 09 Final'!$A$46:$P$1775,$E$93,FALSE)</f>
        <v>45000</v>
      </c>
      <c r="F118" s="82">
        <f>VLOOKUP($A118&amp;"CP",'E11 - 2013 09 Final'!$A$46:$P$1775,$F$93,FALSE)</f>
        <v>45000</v>
      </c>
      <c r="G118" s="82">
        <f>VLOOKUP($A118&amp;"CP",'E11 - 2013 09 Final'!$A$46:$P$1775,$G$93,FALSE)</f>
        <v>45000</v>
      </c>
      <c r="H118" s="82">
        <f>VLOOKUP($A118&amp;"CP",'E11 - 2013 09 Final'!$A$46:$P$1775,$H$93,FALSE)</f>
        <v>0</v>
      </c>
      <c r="I118" s="82">
        <f>VLOOKUP($A118&amp;"CP",'E11 - 2013 09 Final'!$A$46:$P$1775,$I$93,FALSE)</f>
        <v>0</v>
      </c>
      <c r="J118" s="82">
        <f>VLOOKUP($A118&amp;"CP",'E11 - 2013 09 Final'!$A$46:$P$1775,$J$93,FALSE)</f>
        <v>0</v>
      </c>
      <c r="K118" s="82">
        <f>VLOOKUP($A118&amp;"CP",'E11 - 2013 09 Final'!$A$46:$P$1775,$K$93,FALSE)</f>
        <v>0</v>
      </c>
      <c r="L118" s="82">
        <f>VLOOKUP($A118&amp;"CP",'E11 - 2013 09 Final'!$A$46:$P$1775,$L$93,FALSE)</f>
        <v>0</v>
      </c>
      <c r="M118" s="82">
        <f>VLOOKUP($A118&amp;"CP",'E11 - 2013 09 Final'!$A$46:$P$1775,$M$93,FALSE)</f>
        <v>0</v>
      </c>
      <c r="N118" s="82">
        <f>VLOOKUP($A118&amp;"CP",'E11 - 2013 09 Final'!$A$46:$P$1775,$N$93,FALSE)</f>
        <v>0</v>
      </c>
      <c r="O118" s="44">
        <f t="shared" si="20"/>
        <v>225000</v>
      </c>
      <c r="P118" s="11">
        <f t="shared" si="21"/>
        <v>18750</v>
      </c>
    </row>
    <row r="119" spans="1:16">
      <c r="A119" t="s">
        <v>658</v>
      </c>
      <c r="B119" t="s">
        <v>981</v>
      </c>
      <c r="C119" s="82">
        <f>VLOOKUP($A119&amp;"CP",'E11 - 2013 09 Final'!$A$46:$P$1775,$C$93,FALSE)</f>
        <v>172867</v>
      </c>
      <c r="D119" s="82">
        <f>VLOOKUP($A119&amp;"CP",'E11 - 2013 09 Final'!$A$46:$P$1775,$D$93,FALSE)</f>
        <v>180391</v>
      </c>
      <c r="E119" s="82">
        <f>VLOOKUP($A119&amp;"CP",'E11 - 2013 09 Final'!$A$46:$P$1775,$E$93,FALSE)</f>
        <v>196069</v>
      </c>
      <c r="F119" s="82">
        <f>VLOOKUP($A119&amp;"CP",'E11 - 2013 09 Final'!$A$46:$P$1775,$F$93,FALSE)</f>
        <v>206991</v>
      </c>
      <c r="G119" s="82">
        <f>VLOOKUP($A119&amp;"CP",'E11 - 2013 09 Final'!$A$46:$P$1775,$G$93,FALSE)</f>
        <v>224198</v>
      </c>
      <c r="H119" s="82">
        <f>VLOOKUP($A119&amp;"CP",'E11 - 2013 09 Final'!$A$46:$P$1775,$H$93,FALSE)</f>
        <v>220994</v>
      </c>
      <c r="I119" s="82">
        <f>VLOOKUP($A119&amp;"CP",'E11 - 2013 09 Final'!$A$46:$P$1775,$I$93,FALSE)</f>
        <v>216226</v>
      </c>
      <c r="J119" s="82">
        <f>VLOOKUP($A119&amp;"CP",'E11 - 2013 09 Final'!$A$46:$P$1775,$J$93,FALSE)</f>
        <v>236361</v>
      </c>
      <c r="K119" s="82">
        <f>VLOOKUP($A119&amp;"CP",'E11 - 2013 09 Final'!$A$46:$P$1775,$K$93,FALSE)</f>
        <v>223470</v>
      </c>
      <c r="L119" s="82">
        <f>VLOOKUP($A119&amp;"CP",'E11 - 2013 09 Final'!$A$46:$P$1775,$L$93,FALSE)</f>
        <v>220995</v>
      </c>
      <c r="M119" s="82">
        <f>VLOOKUP($A119&amp;"CP",'E11 - 2013 09 Final'!$A$46:$P$1775,$M$93,FALSE)</f>
        <v>200240</v>
      </c>
      <c r="N119" s="82">
        <f>VLOOKUP($A119&amp;"CP",'E11 - 2013 09 Final'!$A$46:$P$1775,$N$93,FALSE)</f>
        <v>185242</v>
      </c>
      <c r="O119" s="44">
        <f t="shared" si="20"/>
        <v>2484044</v>
      </c>
      <c r="P119" s="11">
        <f t="shared" si="21"/>
        <v>207003.66666666666</v>
      </c>
    </row>
    <row r="120" spans="1:16">
      <c r="A120" t="s">
        <v>7</v>
      </c>
      <c r="B120" t="s">
        <v>984</v>
      </c>
      <c r="C120" s="82">
        <f>VLOOKUP($A120&amp;"CP",'E11 - 2013 09 Final'!$A$46:$P$1775,$C$93,FALSE)</f>
        <v>625</v>
      </c>
      <c r="D120" s="82">
        <f>VLOOKUP($A120&amp;"CP",'E11 - 2013 09 Final'!$A$46:$P$1775,$D$93,FALSE)</f>
        <v>538</v>
      </c>
      <c r="E120" s="82">
        <f>VLOOKUP($A120&amp;"CP",'E11 - 2013 09 Final'!$A$46:$P$1775,$E$93,FALSE)</f>
        <v>550</v>
      </c>
      <c r="F120" s="82">
        <f>VLOOKUP($A120&amp;"CP",'E11 - 2013 09 Final'!$A$46:$P$1775,$F$93,FALSE)</f>
        <v>801</v>
      </c>
      <c r="G120" s="82">
        <f>VLOOKUP($A120&amp;"CP",'E11 - 2013 09 Final'!$A$46:$P$1775,$G$93,FALSE)</f>
        <v>506</v>
      </c>
      <c r="H120" s="82">
        <f>VLOOKUP($A120&amp;"CP",'E11 - 2013 09 Final'!$A$46:$P$1775,$H$93,FALSE)</f>
        <v>718</v>
      </c>
      <c r="I120" s="82">
        <f>VLOOKUP($A120&amp;"CP",'E11 - 2013 09 Final'!$A$46:$P$1775,$I$93,FALSE)</f>
        <v>714</v>
      </c>
      <c r="J120" s="82">
        <f>VLOOKUP($A120&amp;"CP",'E11 - 2013 09 Final'!$A$46:$P$1775,$J$93,FALSE)</f>
        <v>818</v>
      </c>
      <c r="K120" s="82">
        <f>VLOOKUP($A120&amp;"CP",'E11 - 2013 09 Final'!$A$46:$P$1775,$K$93,FALSE)</f>
        <v>543</v>
      </c>
      <c r="L120" s="82">
        <f>VLOOKUP($A120&amp;"CP",'E11 - 2013 09 Final'!$A$46:$P$1775,$L$93,FALSE)</f>
        <v>325</v>
      </c>
      <c r="M120" s="82">
        <f>VLOOKUP($A120&amp;"CP",'E11 - 2013 09 Final'!$A$46:$P$1775,$M$93,FALSE)</f>
        <v>133</v>
      </c>
      <c r="N120" s="82">
        <f>VLOOKUP($A120&amp;"CP",'E11 - 2013 09 Final'!$A$46:$P$1775,$N$93,FALSE)</f>
        <v>0</v>
      </c>
      <c r="O120" s="44">
        <f t="shared" si="20"/>
        <v>6271</v>
      </c>
      <c r="P120" s="11">
        <f t="shared" si="21"/>
        <v>522.58333333333337</v>
      </c>
    </row>
    <row r="121" spans="1:16">
      <c r="A121" t="s">
        <v>721</v>
      </c>
      <c r="B121" t="s">
        <v>721</v>
      </c>
      <c r="C121" s="82">
        <f>VLOOKUP($A121&amp;"CP",'E11 - 2013 09 Final'!$A$46:$P$1775,$C$93,FALSE)</f>
        <v>8708</v>
      </c>
      <c r="D121" s="82">
        <f>VLOOKUP($A121&amp;"CP",'E11 - 2013 09 Final'!$A$46:$P$1775,$D$93,FALSE)</f>
        <v>9537</v>
      </c>
      <c r="E121" s="82">
        <f>VLOOKUP($A121&amp;"CP",'E11 - 2013 09 Final'!$A$46:$P$1775,$E$93,FALSE)</f>
        <v>11363</v>
      </c>
      <c r="F121" s="82">
        <f>VLOOKUP($A121&amp;"CP",'E11 - 2013 09 Final'!$A$46:$P$1775,$F$93,FALSE)</f>
        <v>10198</v>
      </c>
      <c r="G121" s="82">
        <f>VLOOKUP($A121&amp;"CP",'E11 - 2013 09 Final'!$A$46:$P$1775,$G$93,FALSE)</f>
        <v>11922</v>
      </c>
      <c r="H121" s="82">
        <f>VLOOKUP($A121&amp;"CP",'E11 - 2013 09 Final'!$A$46:$P$1775,$H$93,FALSE)</f>
        <v>11777</v>
      </c>
      <c r="I121" s="82">
        <f>VLOOKUP($A121&amp;"CP",'E11 - 2013 09 Final'!$A$46:$P$1775,$I$93,FALSE)</f>
        <v>10634</v>
      </c>
      <c r="J121" s="82">
        <f>VLOOKUP($A121&amp;"CP",'E11 - 2013 09 Final'!$A$46:$P$1775,$J$93,FALSE)</f>
        <v>13072</v>
      </c>
      <c r="K121" s="82">
        <f>VLOOKUP($A121&amp;"CP",'E11 - 2013 09 Final'!$A$46:$P$1775,$K$93,FALSE)</f>
        <v>13021</v>
      </c>
      <c r="L121" s="82">
        <f>VLOOKUP($A121&amp;"CP",'E11 - 2013 09 Final'!$A$46:$P$1775,$L$93,FALSE)</f>
        <v>11353</v>
      </c>
      <c r="M121" s="82">
        <f>VLOOKUP($A121&amp;"CP",'E11 - 2013 09 Final'!$A$46:$P$1775,$M$93,FALSE)</f>
        <v>10236</v>
      </c>
      <c r="N121" s="82">
        <f>VLOOKUP($A121&amp;"CP",'E11 - 2013 09 Final'!$A$46:$P$1775,$N$93,FALSE)</f>
        <v>9313</v>
      </c>
      <c r="O121" s="44">
        <f t="shared" si="20"/>
        <v>131134</v>
      </c>
      <c r="P121" s="11">
        <f t="shared" si="21"/>
        <v>10927.833333333334</v>
      </c>
    </row>
    <row r="130" spans="1:16" ht="21">
      <c r="B130" s="475" t="s">
        <v>91</v>
      </c>
      <c r="C130" s="475"/>
      <c r="D130" s="475"/>
      <c r="E130" s="475"/>
      <c r="F130" s="475"/>
      <c r="G130" s="475"/>
      <c r="H130" s="475"/>
      <c r="I130" s="475"/>
      <c r="J130" s="475"/>
      <c r="K130" s="475"/>
      <c r="L130" s="475"/>
      <c r="M130" s="475"/>
      <c r="N130" s="475"/>
      <c r="O130" s="475"/>
      <c r="P130" s="475"/>
    </row>
    <row r="131" spans="1:16" ht="17.399999999999999">
      <c r="B131" s="474" t="str">
        <f>+MANUAL!$B$7 &amp;" as Calculated by LodeStar Except as Noted"</f>
        <v>2014 as Calculated by LodeStar Except as Noted</v>
      </c>
      <c r="C131" s="474"/>
      <c r="D131" s="474"/>
      <c r="E131" s="474"/>
      <c r="F131" s="474"/>
      <c r="G131" s="474"/>
      <c r="H131" s="474"/>
      <c r="I131" s="474"/>
      <c r="J131" s="474"/>
      <c r="K131" s="474"/>
      <c r="L131" s="474"/>
      <c r="M131" s="474"/>
      <c r="N131" s="474"/>
      <c r="O131" s="474"/>
      <c r="P131" s="474"/>
    </row>
    <row r="132" spans="1:16" ht="13.8" thickBot="1">
      <c r="B132" s="84"/>
      <c r="C132" s="84"/>
      <c r="D132" s="84"/>
      <c r="E132" s="84"/>
      <c r="F132" s="84"/>
      <c r="G132" s="84"/>
      <c r="H132" s="84"/>
      <c r="I132" s="84"/>
      <c r="J132" s="84"/>
      <c r="K132" s="84"/>
      <c r="L132" s="84"/>
      <c r="M132" s="84"/>
      <c r="N132" s="84"/>
      <c r="O132" s="84"/>
      <c r="P132" s="84"/>
    </row>
    <row r="133" spans="1:16">
      <c r="C133" s="14"/>
      <c r="D133" s="15"/>
      <c r="E133" s="16"/>
      <c r="F133" s="17"/>
      <c r="G133" s="18"/>
      <c r="H133" s="19"/>
      <c r="I133" s="20"/>
      <c r="J133" s="21"/>
      <c r="K133" s="22"/>
      <c r="L133" s="23"/>
      <c r="M133" s="24"/>
      <c r="N133" s="25"/>
      <c r="O133" s="26"/>
      <c r="P133" s="27" t="s">
        <v>82</v>
      </c>
    </row>
    <row r="134" spans="1:16" ht="13.8" thickBot="1">
      <c r="C134" s="28" t="s">
        <v>70</v>
      </c>
      <c r="D134" s="29" t="s">
        <v>71</v>
      </c>
      <c r="E134" s="30" t="s">
        <v>72</v>
      </c>
      <c r="F134" s="31" t="s">
        <v>73</v>
      </c>
      <c r="G134" s="32" t="s">
        <v>74</v>
      </c>
      <c r="H134" s="33" t="s">
        <v>75</v>
      </c>
      <c r="I134" s="34" t="s">
        <v>76</v>
      </c>
      <c r="J134" s="35" t="s">
        <v>77</v>
      </c>
      <c r="K134" s="36" t="s">
        <v>78</v>
      </c>
      <c r="L134" s="37" t="s">
        <v>79</v>
      </c>
      <c r="M134" s="38" t="s">
        <v>80</v>
      </c>
      <c r="N134" s="39" t="s">
        <v>81</v>
      </c>
      <c r="O134" s="40" t="s">
        <v>60</v>
      </c>
      <c r="P134" s="41" t="s">
        <v>82</v>
      </c>
    </row>
    <row r="135" spans="1:16" hidden="1">
      <c r="C135">
        <v>4</v>
      </c>
      <c r="D135">
        <f>C135+1</f>
        <v>5</v>
      </c>
      <c r="E135">
        <f t="shared" ref="E135:N135" si="22">D135+1</f>
        <v>6</v>
      </c>
      <c r="F135">
        <f t="shared" si="22"/>
        <v>7</v>
      </c>
      <c r="G135">
        <f t="shared" si="22"/>
        <v>8</v>
      </c>
      <c r="H135">
        <f t="shared" si="22"/>
        <v>9</v>
      </c>
      <c r="I135">
        <f t="shared" si="22"/>
        <v>10</v>
      </c>
      <c r="J135">
        <f t="shared" si="22"/>
        <v>11</v>
      </c>
      <c r="K135">
        <f t="shared" si="22"/>
        <v>12</v>
      </c>
      <c r="L135">
        <f t="shared" si="22"/>
        <v>13</v>
      </c>
      <c r="M135">
        <f t="shared" si="22"/>
        <v>14</v>
      </c>
      <c r="N135">
        <f t="shared" si="22"/>
        <v>15</v>
      </c>
      <c r="O135" s="314"/>
      <c r="P135" s="314"/>
    </row>
    <row r="137" spans="1:16">
      <c r="B137" s="42" t="s">
        <v>83</v>
      </c>
    </row>
    <row r="138" spans="1:16">
      <c r="A138" t="s">
        <v>122</v>
      </c>
      <c r="B138" s="43" t="s">
        <v>84</v>
      </c>
      <c r="C138" s="82">
        <f>VLOOKUP($A138&amp;"CP",'E11 - 2014 09 Final'!$A$46:$P$1704,$C$135,FALSE)</f>
        <v>323588</v>
      </c>
      <c r="D138" s="82">
        <f>VLOOKUP($A138&amp;"CP",'E11 - 2014 09 Final'!$A$46:$P$1704,$D$135,FALSE)</f>
        <v>364544</v>
      </c>
      <c r="E138" s="82">
        <f>VLOOKUP($A138&amp;"CP",'E11 - 2014 09 Final'!$A$46:$P$1704,$E$135,FALSE)</f>
        <v>290522</v>
      </c>
      <c r="F138" s="82">
        <f>VLOOKUP($A138&amp;"CP",'E11 - 2014 09 Final'!$A$46:$P$1704,$F$135,FALSE)</f>
        <v>350991</v>
      </c>
      <c r="G138" s="82">
        <f>VLOOKUP($A138&amp;"CP",'E11 - 2014 09 Final'!$A$46:$P$1704,$G$135,FALSE)</f>
        <v>324593</v>
      </c>
      <c r="H138" s="82">
        <f>VLOOKUP($A138&amp;"CP",'E11 - 2014 09 Final'!$A$46:$P$1704,$H$135,FALSE)</f>
        <v>362640</v>
      </c>
      <c r="I138" s="82">
        <f>VLOOKUP($A138&amp;"CP",'E11 - 2014 09 Final'!$A$46:$P$1704,$I$135,FALSE)</f>
        <v>350324</v>
      </c>
      <c r="J138" s="82">
        <f>VLOOKUP($A138&amp;"CP",'E11 - 2014 09 Final'!$A$46:$P$1704,$J$135,FALSE)</f>
        <v>351877</v>
      </c>
      <c r="K138" s="82">
        <f>VLOOKUP($A138&amp;"CP",'E11 - 2014 09 Final'!$A$46:$P$1704,$K$135,FALSE)</f>
        <v>369087</v>
      </c>
      <c r="L138" s="82">
        <f>VLOOKUP($A138&amp;"CP",'E11 - 2014 09 Final'!$A$46:$P$1704,$L$135,FALSE)</f>
        <v>341846</v>
      </c>
      <c r="M138" s="82">
        <f>VLOOKUP($A138&amp;"CP",'E11 - 2014 09 Final'!$A$46:$P$1704,$M$135,FALSE)</f>
        <v>375563</v>
      </c>
      <c r="N138" s="82">
        <f>VLOOKUP($A138&amp;"CP",'E11 - 2014 09 Final'!$A$46:$P$1704,$N$135,FALSE)</f>
        <v>314053</v>
      </c>
      <c r="O138" s="44">
        <f t="shared" ref="O138:O154" si="23">SUM(C138:N138)</f>
        <v>4119628</v>
      </c>
      <c r="P138" s="11">
        <f t="shared" ref="P138:P154" si="24">+O138/12</f>
        <v>343302.33333333331</v>
      </c>
    </row>
    <row r="139" spans="1:16">
      <c r="A139" t="s">
        <v>177</v>
      </c>
      <c r="B139" s="43" t="s">
        <v>85</v>
      </c>
      <c r="C139" s="82">
        <f>VLOOKUP($A139&amp;"CP",'E11 - 2014 09 Final'!$A$46:$P$1704,$C$135,FALSE)</f>
        <v>23400</v>
      </c>
      <c r="D139" s="82">
        <f>VLOOKUP($A139&amp;"CP",'E11 - 2014 09 Final'!$A$46:$P$1704,$D$135,FALSE)</f>
        <v>25496</v>
      </c>
      <c r="E139" s="82">
        <f>VLOOKUP($A139&amp;"CP",'E11 - 2014 09 Final'!$A$46:$P$1704,$E$135,FALSE)</f>
        <v>20253</v>
      </c>
      <c r="F139" s="82">
        <f>VLOOKUP($A139&amp;"CP",'E11 - 2014 09 Final'!$A$46:$P$1704,$F$135,FALSE)</f>
        <v>24417</v>
      </c>
      <c r="G139" s="82">
        <f>VLOOKUP($A139&amp;"CP",'E11 - 2014 09 Final'!$A$46:$P$1704,$G$135,FALSE)</f>
        <v>16151</v>
      </c>
      <c r="H139" s="82">
        <f>VLOOKUP($A139&amp;"CP",'E11 - 2014 09 Final'!$A$46:$P$1704,$H$135,FALSE)</f>
        <v>17984</v>
      </c>
      <c r="I139" s="82">
        <f>VLOOKUP($A139&amp;"CP",'E11 - 2014 09 Final'!$A$46:$P$1704,$I$135,FALSE)</f>
        <v>16615</v>
      </c>
      <c r="J139" s="82">
        <f>VLOOKUP($A139&amp;"CP",'E11 - 2014 09 Final'!$A$46:$P$1704,$J$135,FALSE)</f>
        <v>16941</v>
      </c>
      <c r="K139" s="82">
        <f>VLOOKUP($A139&amp;"CP",'E11 - 2014 09 Final'!$A$46:$P$1704,$K$135,FALSE)</f>
        <v>17285</v>
      </c>
      <c r="L139" s="82">
        <f>VLOOKUP($A139&amp;"CP",'E11 - 2014 09 Final'!$A$46:$P$1704,$L$135,FALSE)</f>
        <v>15990</v>
      </c>
      <c r="M139" s="82">
        <f>VLOOKUP($A139&amp;"CP",'E11 - 2014 09 Final'!$A$46:$P$1704,$M$135,FALSE)</f>
        <v>16716</v>
      </c>
      <c r="N139" s="82">
        <f>VLOOKUP($A139&amp;"CP",'E11 - 2014 09 Final'!$A$46:$P$1704,$N$135,FALSE)</f>
        <v>13987</v>
      </c>
      <c r="O139" s="44">
        <f t="shared" si="23"/>
        <v>225235</v>
      </c>
      <c r="P139" s="11">
        <f t="shared" si="24"/>
        <v>18769.583333333332</v>
      </c>
    </row>
    <row r="140" spans="1:16">
      <c r="A140" t="s">
        <v>185</v>
      </c>
      <c r="B140" s="43" t="s">
        <v>50</v>
      </c>
      <c r="C140" s="82">
        <f>VLOOKUP($A140&amp;"CP",'E11 - 2014 09 Final'!$A$46:$P$1704,$C$135,FALSE)</f>
        <v>160829</v>
      </c>
      <c r="D140" s="82">
        <f>VLOOKUP($A140&amp;"CP",'E11 - 2014 09 Final'!$A$46:$P$1704,$D$135,FALSE)</f>
        <v>135945</v>
      </c>
      <c r="E140" s="82">
        <f>VLOOKUP($A140&amp;"CP",'E11 - 2014 09 Final'!$A$46:$P$1704,$E$135,FALSE)</f>
        <v>150750</v>
      </c>
      <c r="F140" s="82">
        <f>VLOOKUP($A140&amp;"CP",'E11 - 2014 09 Final'!$A$46:$P$1704,$F$135,FALSE)</f>
        <v>167741</v>
      </c>
      <c r="G140" s="82">
        <f>VLOOKUP($A140&amp;"CP",'E11 - 2014 09 Final'!$A$46:$P$1704,$G$135,FALSE)</f>
        <v>184273</v>
      </c>
      <c r="H140" s="82">
        <f>VLOOKUP($A140&amp;"CP",'E11 - 2014 09 Final'!$A$46:$P$1704,$H$135,FALSE)</f>
        <v>170480</v>
      </c>
      <c r="I140" s="82">
        <f>VLOOKUP($A140&amp;"CP",'E11 - 2014 09 Final'!$A$46:$P$1704,$I$135,FALSE)</f>
        <v>180279</v>
      </c>
      <c r="J140" s="82">
        <f>VLOOKUP($A140&amp;"CP",'E11 - 2014 09 Final'!$A$46:$P$1704,$J$135,FALSE)</f>
        <v>167317</v>
      </c>
      <c r="K140" s="82">
        <f>VLOOKUP($A140&amp;"CP",'E11 - 2014 09 Final'!$A$46:$P$1704,$K$135,FALSE)</f>
        <v>168288</v>
      </c>
      <c r="L140" s="82">
        <f>VLOOKUP($A140&amp;"CP",'E11 - 2014 09 Final'!$A$46:$P$1704,$L$135,FALSE)</f>
        <v>160680</v>
      </c>
      <c r="M140" s="82">
        <f>VLOOKUP($A140&amp;"CP",'E11 - 2014 09 Final'!$A$46:$P$1704,$M$135,FALSE)</f>
        <v>163485</v>
      </c>
      <c r="N140" s="82">
        <f>VLOOKUP($A140&amp;"CP",'E11 - 2014 09 Final'!$A$46:$P$1704,$N$135,FALSE)</f>
        <v>154874</v>
      </c>
      <c r="O140" s="44">
        <f t="shared" si="23"/>
        <v>1964941</v>
      </c>
      <c r="P140" s="11">
        <f t="shared" si="24"/>
        <v>163745.08333333334</v>
      </c>
    </row>
    <row r="141" spans="1:16">
      <c r="A141" t="s">
        <v>629</v>
      </c>
      <c r="B141" s="43" t="s">
        <v>49</v>
      </c>
      <c r="C141" s="82">
        <f>VLOOKUP($A141&amp;"CP",'E11 - 2014 09 Final'!$A$46:$P$1704,$C$135,FALSE)</f>
        <v>640150</v>
      </c>
      <c r="D141" s="82">
        <f>VLOOKUP($A141&amp;"CP",'E11 - 2014 09 Final'!$A$46:$P$1704,$D$135,FALSE)</f>
        <v>1270152</v>
      </c>
      <c r="E141" s="82">
        <f>VLOOKUP($A141&amp;"CP",'E11 - 2014 09 Final'!$A$46:$P$1704,$E$135,FALSE)</f>
        <v>663577</v>
      </c>
      <c r="F141" s="82">
        <f>VLOOKUP($A141&amp;"CP",'E11 - 2014 09 Final'!$A$46:$P$1704,$F$135,FALSE)</f>
        <v>1273390</v>
      </c>
      <c r="G141" s="82">
        <f>VLOOKUP($A141&amp;"CP",'E11 - 2014 09 Final'!$A$46:$P$1704,$G$135,FALSE)</f>
        <v>1274265</v>
      </c>
      <c r="H141" s="82">
        <f>VLOOKUP($A141&amp;"CP",'E11 - 2014 09 Final'!$A$46:$P$1704,$H$135,FALSE)</f>
        <v>1595520</v>
      </c>
      <c r="I141" s="82">
        <f>VLOOKUP($A141&amp;"CP",'E11 - 2014 09 Final'!$A$46:$P$1704,$I$135,FALSE)</f>
        <v>1462737</v>
      </c>
      <c r="J141" s="82">
        <f>VLOOKUP($A141&amp;"CP",'E11 - 2014 09 Final'!$A$46:$P$1704,$J$135,FALSE)</f>
        <v>1210875</v>
      </c>
      <c r="K141" s="82">
        <f>VLOOKUP($A141&amp;"CP",'E11 - 2014 09 Final'!$A$46:$P$1704,$K$135,FALSE)</f>
        <v>1286582</v>
      </c>
      <c r="L141" s="82">
        <f>VLOOKUP($A141&amp;"CP",'E11 - 2014 09 Final'!$A$46:$P$1704,$L$135,FALSE)</f>
        <v>1154527</v>
      </c>
      <c r="M141" s="82">
        <f>VLOOKUP($A141&amp;"CP",'E11 - 2014 09 Final'!$A$46:$P$1704,$M$135,FALSE)</f>
        <v>1201871</v>
      </c>
      <c r="N141" s="82">
        <f>VLOOKUP($A141&amp;"CP",'E11 - 2014 09 Final'!$A$46:$P$1704,$N$135,FALSE)</f>
        <v>688842</v>
      </c>
      <c r="O141" s="44">
        <f t="shared" si="23"/>
        <v>13722488</v>
      </c>
      <c r="P141" s="11">
        <f t="shared" si="24"/>
        <v>1143540.6666666667</v>
      </c>
    </row>
    <row r="142" spans="1:16">
      <c r="A142" t="s">
        <v>637</v>
      </c>
      <c r="B142" s="46" t="s">
        <v>325</v>
      </c>
      <c r="C142" s="82">
        <f>VLOOKUP($A142&amp;"CP",'E11 - 2014 09 Final'!$A$46:$P$1704,$C$135,FALSE)</f>
        <v>10834</v>
      </c>
      <c r="D142" s="82">
        <f>VLOOKUP($A142&amp;"CP",'E11 - 2014 09 Final'!$A$46:$P$1704,$D$135,FALSE)</f>
        <v>11332</v>
      </c>
      <c r="E142" s="82">
        <f>VLOOKUP($A142&amp;"CP",'E11 - 2014 09 Final'!$A$46:$P$1704,$E$135,FALSE)</f>
        <v>9990</v>
      </c>
      <c r="F142" s="82">
        <f>VLOOKUP($A142&amp;"CP",'E11 - 2014 09 Final'!$A$46:$P$1704,$F$135,FALSE)</f>
        <v>10062</v>
      </c>
      <c r="G142" s="82">
        <f>VLOOKUP($A142&amp;"CP",'E11 - 2014 09 Final'!$A$46:$P$1704,$G$135,FALSE)</f>
        <v>10660</v>
      </c>
      <c r="H142" s="82">
        <f>VLOOKUP($A142&amp;"CP",'E11 - 2014 09 Final'!$A$46:$P$1704,$H$135,FALSE)</f>
        <v>10992</v>
      </c>
      <c r="I142" s="82">
        <f>VLOOKUP($A142&amp;"CP",'E11 - 2014 09 Final'!$A$46:$P$1704,$I$135,FALSE)</f>
        <v>10653</v>
      </c>
      <c r="J142" s="82">
        <f>VLOOKUP($A142&amp;"CP",'E11 - 2014 09 Final'!$A$46:$P$1704,$J$135,FALSE)</f>
        <v>9201</v>
      </c>
      <c r="K142" s="82">
        <f>VLOOKUP($A142&amp;"CP",'E11 - 2014 09 Final'!$A$46:$P$1704,$K$135,FALSE)</f>
        <v>9381</v>
      </c>
      <c r="L142" s="82">
        <f>VLOOKUP($A142&amp;"CP",'E11 - 2014 09 Final'!$A$46:$P$1704,$L$135,FALSE)</f>
        <v>8673</v>
      </c>
      <c r="M142" s="82">
        <f>VLOOKUP($A142&amp;"CP",'E11 - 2014 09 Final'!$A$46:$P$1704,$M$135,FALSE)</f>
        <v>8945</v>
      </c>
      <c r="N142" s="82">
        <f>VLOOKUP($A142&amp;"CP",'E11 - 2014 09 Final'!$A$46:$P$1704,$N$135,FALSE)</f>
        <v>8689</v>
      </c>
      <c r="O142" s="44">
        <f t="shared" si="23"/>
        <v>119412</v>
      </c>
      <c r="P142" s="11">
        <f t="shared" si="24"/>
        <v>9951</v>
      </c>
    </row>
    <row r="143" spans="1:16">
      <c r="A143" t="s">
        <v>648</v>
      </c>
      <c r="B143" s="43" t="s">
        <v>67</v>
      </c>
      <c r="C143" s="82">
        <f>VLOOKUP($A143&amp;"CP",'E11 - 2014 09 Final'!$A$46:$P$1704,$C$135,FALSE)</f>
        <v>2794071</v>
      </c>
      <c r="D143" s="82">
        <f>VLOOKUP($A143&amp;"CP",'E11 - 2014 09 Final'!$A$46:$P$1704,$D$135,FALSE)</f>
        <v>3877250</v>
      </c>
      <c r="E143" s="82">
        <f>VLOOKUP($A143&amp;"CP",'E11 - 2014 09 Final'!$A$46:$P$1704,$E$135,FALSE)</f>
        <v>2873867</v>
      </c>
      <c r="F143" s="82">
        <f>VLOOKUP($A143&amp;"CP",'E11 - 2014 09 Final'!$A$46:$P$1704,$F$135,FALSE)</f>
        <v>3602331</v>
      </c>
      <c r="G143" s="82">
        <f>VLOOKUP($A143&amp;"CP",'E11 - 2014 09 Final'!$A$46:$P$1704,$G$135,FALSE)</f>
        <v>3815983</v>
      </c>
      <c r="H143" s="82">
        <f>VLOOKUP($A143&amp;"CP",'E11 - 2014 09 Final'!$A$46:$P$1704,$H$135,FALSE)</f>
        <v>4336638</v>
      </c>
      <c r="I143" s="82">
        <f>VLOOKUP($A143&amp;"CP",'E11 - 2014 09 Final'!$A$46:$P$1704,$I$135,FALSE)</f>
        <v>4134365</v>
      </c>
      <c r="J143" s="82">
        <f>VLOOKUP($A143&amp;"CP",'E11 - 2014 09 Final'!$A$46:$P$1704,$J$135,FALSE)</f>
        <v>4169735</v>
      </c>
      <c r="K143" s="82">
        <f>VLOOKUP($A143&amp;"CP",'E11 - 2014 09 Final'!$A$46:$P$1704,$K$135,FALSE)</f>
        <v>4428678</v>
      </c>
      <c r="L143" s="82">
        <f>VLOOKUP($A143&amp;"CP",'E11 - 2014 09 Final'!$A$46:$P$1704,$L$135,FALSE)</f>
        <v>4188243</v>
      </c>
      <c r="M143" s="82">
        <f>VLOOKUP($A143&amp;"CP",'E11 - 2014 09 Final'!$A$46:$P$1704,$M$135,FALSE)</f>
        <v>4453263</v>
      </c>
      <c r="N143" s="82">
        <f>VLOOKUP($A143&amp;"CP",'E11 - 2014 09 Final'!$A$46:$P$1704,$N$135,FALSE)</f>
        <v>3240267</v>
      </c>
      <c r="O143" s="44">
        <f t="shared" si="23"/>
        <v>45914691</v>
      </c>
      <c r="P143" s="11">
        <f t="shared" si="24"/>
        <v>3826224.25</v>
      </c>
    </row>
    <row r="144" spans="1:16">
      <c r="A144" t="s">
        <v>653</v>
      </c>
      <c r="B144" s="43" t="s">
        <v>68</v>
      </c>
      <c r="C144" s="82">
        <f>VLOOKUP($A144&amp;"CP",'E11 - 2014 09 Final'!$A$46:$P$1704,$C$135,FALSE)</f>
        <v>1177783</v>
      </c>
      <c r="D144" s="82">
        <f>VLOOKUP($A144&amp;"CP",'E11 - 2014 09 Final'!$A$46:$P$1704,$D$135,FALSE)</f>
        <v>1541580</v>
      </c>
      <c r="E144" s="82">
        <f>VLOOKUP($A144&amp;"CP",'E11 - 2014 09 Final'!$A$46:$P$1704,$E$135,FALSE)</f>
        <v>1086605</v>
      </c>
      <c r="F144" s="82">
        <f>VLOOKUP($A144&amp;"CP",'E11 - 2014 09 Final'!$A$46:$P$1704,$F$135,FALSE)</f>
        <v>1432104</v>
      </c>
      <c r="G144" s="82">
        <f>VLOOKUP($A144&amp;"CP",'E11 - 2014 09 Final'!$A$46:$P$1704,$G$135,FALSE)</f>
        <v>1478147</v>
      </c>
      <c r="H144" s="82">
        <f>VLOOKUP($A144&amp;"CP",'E11 - 2014 09 Final'!$A$46:$P$1704,$H$135,FALSE)</f>
        <v>1628458</v>
      </c>
      <c r="I144" s="82">
        <f>VLOOKUP($A144&amp;"CP",'E11 - 2014 09 Final'!$A$46:$P$1704,$I$135,FALSE)</f>
        <v>1588464</v>
      </c>
      <c r="J144" s="82">
        <f>VLOOKUP($A144&amp;"CP",'E11 - 2014 09 Final'!$A$46:$P$1704,$J$135,FALSE)</f>
        <v>1649246</v>
      </c>
      <c r="K144" s="82">
        <f>VLOOKUP($A144&amp;"CP",'E11 - 2014 09 Final'!$A$46:$P$1704,$K$135,FALSE)</f>
        <v>1745649</v>
      </c>
      <c r="L144" s="82">
        <f>VLOOKUP($A144&amp;"CP",'E11 - 2014 09 Final'!$A$46:$P$1704,$L$135,FALSE)</f>
        <v>1667874</v>
      </c>
      <c r="M144" s="82">
        <f>VLOOKUP($A144&amp;"CP",'E11 - 2014 09 Final'!$A$46:$P$1704,$M$135,FALSE)</f>
        <v>1781884</v>
      </c>
      <c r="N144" s="82">
        <f>VLOOKUP($A144&amp;"CP",'E11 - 2014 09 Final'!$A$46:$P$1704,$N$135,FALSE)</f>
        <v>1285620</v>
      </c>
      <c r="O144" s="44">
        <f t="shared" si="23"/>
        <v>18063414</v>
      </c>
      <c r="P144" s="11">
        <f t="shared" si="24"/>
        <v>1505284.5</v>
      </c>
    </row>
    <row r="145" spans="1:16">
      <c r="A145" t="s">
        <v>710</v>
      </c>
      <c r="B145" s="43" t="s">
        <v>69</v>
      </c>
      <c r="C145" s="82">
        <f>VLOOKUP($A145&amp;"CP",'E11 - 2014 09 Final'!$A$46:$P$1704,$C$135,FALSE)</f>
        <v>247004</v>
      </c>
      <c r="D145" s="82">
        <f>VLOOKUP($A145&amp;"CP",'E11 - 2014 09 Final'!$A$46:$P$1704,$D$135,FALSE)</f>
        <v>326775</v>
      </c>
      <c r="E145" s="82">
        <f>VLOOKUP($A145&amp;"CP",'E11 - 2014 09 Final'!$A$46:$P$1704,$E$135,FALSE)</f>
        <v>265142</v>
      </c>
      <c r="F145" s="82">
        <f>VLOOKUP($A145&amp;"CP",'E11 - 2014 09 Final'!$A$46:$P$1704,$F$135,FALSE)</f>
        <v>291917</v>
      </c>
      <c r="G145" s="82">
        <f>VLOOKUP($A145&amp;"CP",'E11 - 2014 09 Final'!$A$46:$P$1704,$G$135,FALSE)</f>
        <v>293308</v>
      </c>
      <c r="H145" s="82">
        <f>VLOOKUP($A145&amp;"CP",'E11 - 2014 09 Final'!$A$46:$P$1704,$H$135,FALSE)</f>
        <v>325246</v>
      </c>
      <c r="I145" s="82">
        <f>VLOOKUP($A145&amp;"CP",'E11 - 2014 09 Final'!$A$46:$P$1704,$I$135,FALSE)</f>
        <v>307838</v>
      </c>
      <c r="J145" s="82">
        <f>VLOOKUP($A145&amp;"CP",'E11 - 2014 09 Final'!$A$46:$P$1704,$J$135,FALSE)</f>
        <v>325433</v>
      </c>
      <c r="K145" s="82">
        <f>VLOOKUP($A145&amp;"CP",'E11 - 2014 09 Final'!$A$46:$P$1704,$K$135,FALSE)</f>
        <v>341951</v>
      </c>
      <c r="L145" s="82">
        <f>VLOOKUP($A145&amp;"CP",'E11 - 2014 09 Final'!$A$46:$P$1704,$L$135,FALSE)</f>
        <v>323384</v>
      </c>
      <c r="M145" s="82">
        <f>VLOOKUP($A145&amp;"CP",'E11 - 2014 09 Final'!$A$46:$P$1704,$M$135,FALSE)</f>
        <v>365158</v>
      </c>
      <c r="N145" s="82">
        <f>VLOOKUP($A145&amp;"CP",'E11 - 2014 09 Final'!$A$46:$P$1704,$N$135,FALSE)</f>
        <v>289470</v>
      </c>
      <c r="O145" s="44">
        <f t="shared" si="23"/>
        <v>3702626</v>
      </c>
      <c r="P145" s="11">
        <f t="shared" si="24"/>
        <v>308552.16666666669</v>
      </c>
    </row>
    <row r="146" spans="1:16">
      <c r="A146" t="s">
        <v>714</v>
      </c>
      <c r="B146" s="43" t="s">
        <v>52</v>
      </c>
      <c r="C146" s="82">
        <f>VLOOKUP($A146&amp;"CP",'E11 - 2014 09 Final'!$A$46:$P$1704,$C$135,FALSE)</f>
        <v>19167</v>
      </c>
      <c r="D146" s="82">
        <f>VLOOKUP($A146&amp;"CP",'E11 - 2014 09 Final'!$A$46:$P$1704,$D$135,FALSE)</f>
        <v>15436</v>
      </c>
      <c r="E146" s="82">
        <f>VLOOKUP($A146&amp;"CP",'E11 - 2014 09 Final'!$A$46:$P$1704,$E$135,FALSE)</f>
        <v>23929</v>
      </c>
      <c r="F146" s="82">
        <f>VLOOKUP($A146&amp;"CP",'E11 - 2014 09 Final'!$A$46:$P$1704,$F$135,FALSE)</f>
        <v>28302</v>
      </c>
      <c r="G146" s="82">
        <f>VLOOKUP($A146&amp;"CP",'E11 - 2014 09 Final'!$A$46:$P$1704,$G$135,FALSE)</f>
        <v>22695</v>
      </c>
      <c r="H146" s="82">
        <f>VLOOKUP($A146&amp;"CP",'E11 - 2014 09 Final'!$A$46:$P$1704,$H$135,FALSE)</f>
        <v>20561</v>
      </c>
      <c r="I146" s="82">
        <f>VLOOKUP($A146&amp;"CP",'E11 - 2014 09 Final'!$A$46:$P$1704,$I$135,FALSE)</f>
        <v>20326</v>
      </c>
      <c r="J146" s="82">
        <f>VLOOKUP($A146&amp;"CP",'E11 - 2014 09 Final'!$A$46:$P$1704,$J$135,FALSE)</f>
        <v>26019</v>
      </c>
      <c r="K146" s="82">
        <f>VLOOKUP($A146&amp;"CP",'E11 - 2014 09 Final'!$A$46:$P$1704,$K$135,FALSE)</f>
        <v>19106</v>
      </c>
      <c r="L146" s="82">
        <f>VLOOKUP($A146&amp;"CP",'E11 - 2014 09 Final'!$A$46:$P$1704,$L$135,FALSE)</f>
        <v>23779</v>
      </c>
      <c r="M146" s="82">
        <f>VLOOKUP($A146&amp;"CP",'E11 - 2014 09 Final'!$A$46:$P$1704,$M$135,FALSE)</f>
        <v>18663</v>
      </c>
      <c r="N146" s="82">
        <f>VLOOKUP($A146&amp;"CP",'E11 - 2014 09 Final'!$A$46:$P$1704,$N$135,FALSE)</f>
        <v>14299</v>
      </c>
      <c r="O146" s="44">
        <f t="shared" si="23"/>
        <v>252282</v>
      </c>
      <c r="P146" s="11">
        <f t="shared" si="24"/>
        <v>21023.5</v>
      </c>
    </row>
    <row r="147" spans="1:16">
      <c r="A147" t="s">
        <v>15</v>
      </c>
      <c r="B147" s="213" t="s">
        <v>15</v>
      </c>
      <c r="C147" s="82">
        <f>VLOOKUP($A147&amp;"CP",'E11 - 2014 09 Final'!$A$46:$P$1704,$C$135,FALSE)</f>
        <v>12924</v>
      </c>
      <c r="D147" s="82">
        <f>VLOOKUP($A147&amp;"CP",'E11 - 2014 09 Final'!$A$46:$P$1704,$D$135,FALSE)</f>
        <v>12611</v>
      </c>
      <c r="E147" s="82">
        <f>VLOOKUP($A147&amp;"CP",'E11 - 2014 09 Final'!$A$46:$P$1704,$E$135,FALSE)</f>
        <v>9034</v>
      </c>
      <c r="F147" s="82">
        <f>VLOOKUP($A147&amp;"CP",'E11 - 2014 09 Final'!$A$46:$P$1704,$F$135,FALSE)</f>
        <v>13327</v>
      </c>
      <c r="G147" s="82">
        <f>VLOOKUP($A147&amp;"CP",'E11 - 2014 09 Final'!$A$46:$P$1704,$G$135,FALSE)</f>
        <v>15147</v>
      </c>
      <c r="H147" s="82">
        <f>VLOOKUP($A147&amp;"CP",'E11 - 2014 09 Final'!$A$46:$P$1704,$H$135,FALSE)</f>
        <v>13525</v>
      </c>
      <c r="I147" s="82">
        <f>VLOOKUP($A147&amp;"CP",'E11 - 2014 09 Final'!$A$46:$P$1704,$I$135,FALSE)</f>
        <v>15710</v>
      </c>
      <c r="J147" s="82">
        <f>VLOOKUP($A147&amp;"CP",'E11 - 2014 09 Final'!$A$46:$P$1704,$J$135,FALSE)</f>
        <v>15115</v>
      </c>
      <c r="K147" s="82">
        <f>VLOOKUP($A147&amp;"CP",'E11 - 2014 09 Final'!$A$46:$P$1704,$K$135,FALSE)</f>
        <v>15833</v>
      </c>
      <c r="L147" s="82">
        <f>VLOOKUP($A147&amp;"CP",'E11 - 2014 09 Final'!$A$46:$P$1704,$L$135,FALSE)</f>
        <v>14209</v>
      </c>
      <c r="M147" s="82">
        <f>VLOOKUP($A147&amp;"CP",'E11 - 2014 09 Final'!$A$46:$P$1704,$M$135,FALSE)</f>
        <v>12357</v>
      </c>
      <c r="N147" s="82">
        <f>VLOOKUP($A147&amp;"CP",'E11 - 2014 09 Final'!$A$46:$P$1704,$N$135,FALSE)</f>
        <v>11987</v>
      </c>
      <c r="O147" s="44">
        <f t="shared" ref="O147" si="25">SUM(C147:N147)</f>
        <v>161779</v>
      </c>
      <c r="P147" s="11">
        <f t="shared" ref="P147" si="26">+O147/12</f>
        <v>13481.583333333334</v>
      </c>
    </row>
    <row r="148" spans="1:16">
      <c r="A148" t="s">
        <v>19</v>
      </c>
      <c r="B148" s="43" t="s">
        <v>56</v>
      </c>
      <c r="C148" s="82">
        <f>VLOOKUP($A148&amp;"CP",'E11 - 2014 09 Final'!$A$46:$P$1704,$C$135,FALSE)</f>
        <v>2375</v>
      </c>
      <c r="D148" s="82">
        <f>VLOOKUP($A148&amp;"CP",'E11 - 2014 09 Final'!$A$46:$P$1704,$D$135,FALSE)</f>
        <v>0</v>
      </c>
      <c r="E148" s="82">
        <f>VLOOKUP($A148&amp;"CP",'E11 - 2014 09 Final'!$A$46:$P$1704,$E$135,FALSE)</f>
        <v>0</v>
      </c>
      <c r="F148" s="82">
        <f>VLOOKUP($A148&amp;"CP",'E11 - 2014 09 Final'!$A$46:$P$1704,$F$135,FALSE)</f>
        <v>0</v>
      </c>
      <c r="G148" s="82">
        <f>VLOOKUP($A148&amp;"CP",'E11 - 2014 09 Final'!$A$46:$P$1704,$G$135,FALSE)</f>
        <v>0</v>
      </c>
      <c r="H148" s="82">
        <f>VLOOKUP($A148&amp;"CP",'E11 - 2014 09 Final'!$A$46:$P$1704,$H$135,FALSE)</f>
        <v>0</v>
      </c>
      <c r="I148" s="82">
        <f>VLOOKUP($A148&amp;"CP",'E11 - 2014 09 Final'!$A$46:$P$1704,$I$135,FALSE)</f>
        <v>0</v>
      </c>
      <c r="J148" s="82">
        <f>VLOOKUP($A148&amp;"CP",'E11 - 2014 09 Final'!$A$46:$P$1704,$J$135,FALSE)</f>
        <v>0</v>
      </c>
      <c r="K148" s="82">
        <f>VLOOKUP($A148&amp;"CP",'E11 - 2014 09 Final'!$A$46:$P$1704,$K$135,FALSE)</f>
        <v>0</v>
      </c>
      <c r="L148" s="82">
        <f>VLOOKUP($A148&amp;"CP",'E11 - 2014 09 Final'!$A$46:$P$1704,$L$135,FALSE)</f>
        <v>0</v>
      </c>
      <c r="M148" s="82">
        <f>VLOOKUP($A148&amp;"CP",'E11 - 2014 09 Final'!$A$46:$P$1704,$M$135,FALSE)</f>
        <v>0</v>
      </c>
      <c r="N148" s="82">
        <f>VLOOKUP($A148&amp;"CP",'E11 - 2014 09 Final'!$A$46:$P$1704,$N$135,FALSE)</f>
        <v>0</v>
      </c>
      <c r="O148" s="44">
        <f t="shared" si="23"/>
        <v>2375</v>
      </c>
      <c r="P148" s="11">
        <f t="shared" si="24"/>
        <v>197.91666666666666</v>
      </c>
    </row>
    <row r="149" spans="1:16">
      <c r="A149" t="s">
        <v>22</v>
      </c>
      <c r="B149" s="43" t="s">
        <v>57</v>
      </c>
      <c r="C149" s="82">
        <f>VLOOKUP($A149&amp;"CP",'E11 - 2014 09 Final'!$A$46:$P$1704,$C$135,FALSE)</f>
        <v>575</v>
      </c>
      <c r="D149" s="82">
        <f>VLOOKUP($A149&amp;"CP",'E11 - 2014 09 Final'!$A$46:$P$1704,$D$135,FALSE)</f>
        <v>622</v>
      </c>
      <c r="E149" s="82">
        <f>VLOOKUP($A149&amp;"CP",'E11 - 2014 09 Final'!$A$46:$P$1704,$E$135,FALSE)</f>
        <v>998</v>
      </c>
      <c r="F149" s="82">
        <f>VLOOKUP($A149&amp;"CP",'E11 - 2014 09 Final'!$A$46:$P$1704,$F$135,FALSE)</f>
        <v>790</v>
      </c>
      <c r="G149" s="82">
        <f>VLOOKUP($A149&amp;"CP",'E11 - 2014 09 Final'!$A$46:$P$1704,$G$135,FALSE)</f>
        <v>773</v>
      </c>
      <c r="H149" s="82">
        <f>VLOOKUP($A149&amp;"CP",'E11 - 2014 09 Final'!$A$46:$P$1704,$H$135,FALSE)</f>
        <v>966</v>
      </c>
      <c r="I149" s="82">
        <f>VLOOKUP($A149&amp;"CP",'E11 - 2014 09 Final'!$A$46:$P$1704,$I$135,FALSE)</f>
        <v>801</v>
      </c>
      <c r="J149" s="82">
        <f>VLOOKUP($A149&amp;"CP",'E11 - 2014 09 Final'!$A$46:$P$1704,$J$135,FALSE)</f>
        <v>1181</v>
      </c>
      <c r="K149" s="82">
        <f>VLOOKUP($A149&amp;"CP",'E11 - 2014 09 Final'!$A$46:$P$1704,$K$135,FALSE)</f>
        <v>1114</v>
      </c>
      <c r="L149" s="82">
        <f>VLOOKUP($A149&amp;"CP",'E11 - 2014 09 Final'!$A$46:$P$1704,$L$135,FALSE)</f>
        <v>990</v>
      </c>
      <c r="M149" s="82">
        <f>VLOOKUP($A149&amp;"CP",'E11 - 2014 09 Final'!$A$46:$P$1704,$M$135,FALSE)</f>
        <v>617</v>
      </c>
      <c r="N149" s="82">
        <f>VLOOKUP($A149&amp;"CP",'E11 - 2014 09 Final'!$A$46:$P$1704,$N$135,FALSE)</f>
        <v>460</v>
      </c>
      <c r="O149" s="44">
        <f t="shared" si="23"/>
        <v>9887</v>
      </c>
      <c r="P149" s="11">
        <f t="shared" si="24"/>
        <v>823.91666666666663</v>
      </c>
    </row>
    <row r="150" spans="1:16">
      <c r="A150" t="s">
        <v>684</v>
      </c>
      <c r="B150" s="43" t="s">
        <v>48</v>
      </c>
      <c r="C150" s="82">
        <f>VLOOKUP($A150&amp;"CP",'E11 - 2014 09 Final'!$A$46:$P$1704,$C$135,FALSE)</f>
        <v>11077038</v>
      </c>
      <c r="D150" s="82">
        <f>VLOOKUP($A150&amp;"CP",'E11 - 2014 09 Final'!$A$46:$P$1704,$D$135,FALSE)</f>
        <v>8343846</v>
      </c>
      <c r="E150" s="82">
        <f>VLOOKUP($A150&amp;"CP",'E11 - 2014 09 Final'!$A$46:$P$1704,$E$135,FALSE)</f>
        <v>9137675</v>
      </c>
      <c r="F150" s="82">
        <f>VLOOKUP($A150&amp;"CP",'E11 - 2014 09 Final'!$A$46:$P$1704,$F$135,FALSE)</f>
        <v>9768230</v>
      </c>
      <c r="G150" s="82">
        <f>VLOOKUP($A150&amp;"CP",'E11 - 2014 09 Final'!$A$46:$P$1704,$G$135,FALSE)</f>
        <v>10308619</v>
      </c>
      <c r="H150" s="82">
        <f>VLOOKUP($A150&amp;"CP",'E11 - 2014 09 Final'!$A$46:$P$1704,$H$135,FALSE)</f>
        <v>11349872</v>
      </c>
      <c r="I150" s="82">
        <f>VLOOKUP($A150&amp;"CP",'E11 - 2014 09 Final'!$A$46:$P$1704,$I$135,FALSE)</f>
        <v>11904960</v>
      </c>
      <c r="J150" s="82">
        <f>VLOOKUP($A150&amp;"CP",'E11 - 2014 09 Final'!$A$46:$P$1704,$J$135,FALSE)</f>
        <v>11754348</v>
      </c>
      <c r="K150" s="82">
        <f>VLOOKUP($A150&amp;"CP",'E11 - 2014 09 Final'!$A$46:$P$1704,$K$135,FALSE)</f>
        <v>12728890</v>
      </c>
      <c r="L150" s="82">
        <f>VLOOKUP($A150&amp;"CP",'E11 - 2014 09 Final'!$A$46:$P$1704,$L$135,FALSE)</f>
        <v>10976136</v>
      </c>
      <c r="M150" s="82">
        <f>VLOOKUP($A150&amp;"CP",'E11 - 2014 09 Final'!$A$46:$P$1704,$M$135,FALSE)</f>
        <v>9078625</v>
      </c>
      <c r="N150" s="82">
        <f>VLOOKUP($A150&amp;"CP",'E11 - 2014 09 Final'!$A$46:$P$1704,$N$135,FALSE)</f>
        <v>8994864</v>
      </c>
      <c r="O150" s="44">
        <f t="shared" si="23"/>
        <v>125423103</v>
      </c>
      <c r="P150" s="11">
        <f t="shared" si="24"/>
        <v>10451925.25</v>
      </c>
    </row>
    <row r="151" spans="1:16">
      <c r="A151" t="s">
        <v>35</v>
      </c>
      <c r="B151" s="43" t="s">
        <v>53</v>
      </c>
      <c r="C151" s="82">
        <f>VLOOKUP($A151&amp;"CP",'E11 - 2014 09 Final'!$A$46:$P$1704,$C$135,FALSE)</f>
        <v>11539</v>
      </c>
      <c r="D151" s="82">
        <f>VLOOKUP($A151&amp;"CP",'E11 - 2014 09 Final'!$A$46:$P$1704,$D$135,FALSE)</f>
        <v>0</v>
      </c>
      <c r="E151" s="82">
        <f>VLOOKUP($A151&amp;"CP",'E11 - 2014 09 Final'!$A$46:$P$1704,$E$135,FALSE)</f>
        <v>0</v>
      </c>
      <c r="F151" s="82">
        <f>VLOOKUP($A151&amp;"CP",'E11 - 2014 09 Final'!$A$46:$P$1704,$F$135,FALSE)</f>
        <v>0</v>
      </c>
      <c r="G151" s="82">
        <f>VLOOKUP($A151&amp;"CP",'E11 - 2014 09 Final'!$A$46:$P$1704,$G$135,FALSE)</f>
        <v>0</v>
      </c>
      <c r="H151" s="82">
        <f>VLOOKUP($A151&amp;"CP",'E11 - 2014 09 Final'!$A$46:$P$1704,$H$135,FALSE)</f>
        <v>0</v>
      </c>
      <c r="I151" s="82">
        <f>VLOOKUP($A151&amp;"CP",'E11 - 2014 09 Final'!$A$46:$P$1704,$I$135,FALSE)</f>
        <v>0</v>
      </c>
      <c r="J151" s="82">
        <f>VLOOKUP($A151&amp;"CP",'E11 - 2014 09 Final'!$A$46:$P$1704,$J$135,FALSE)</f>
        <v>0</v>
      </c>
      <c r="K151" s="82">
        <f>VLOOKUP($A151&amp;"CP",'E11 - 2014 09 Final'!$A$46:$P$1704,$K$135,FALSE)</f>
        <v>0</v>
      </c>
      <c r="L151" s="82">
        <f>VLOOKUP($A151&amp;"CP",'E11 - 2014 09 Final'!$A$46:$P$1704,$L$135,FALSE)</f>
        <v>0</v>
      </c>
      <c r="M151" s="82">
        <f>VLOOKUP($A151&amp;"CP",'E11 - 2014 09 Final'!$A$46:$P$1704,$M$135,FALSE)</f>
        <v>0</v>
      </c>
      <c r="N151" s="82">
        <f>VLOOKUP($A151&amp;"CP",'E11 - 2014 09 Final'!$A$46:$P$1704,$N$135,FALSE)</f>
        <v>0</v>
      </c>
      <c r="O151" s="44">
        <f t="shared" si="23"/>
        <v>11539</v>
      </c>
      <c r="P151" s="11">
        <f t="shared" si="24"/>
        <v>961.58333333333337</v>
      </c>
    </row>
    <row r="152" spans="1:16">
      <c r="A152" t="s">
        <v>38</v>
      </c>
      <c r="B152" s="43" t="s">
        <v>55</v>
      </c>
      <c r="C152" s="82">
        <f>VLOOKUP($A152&amp;"CP",'E11 - 2014 09 Final'!$A$46:$P$1704,$C$135,FALSE)</f>
        <v>3473</v>
      </c>
      <c r="D152" s="82">
        <f>VLOOKUP($A152&amp;"CP",'E11 - 2014 09 Final'!$A$46:$P$1704,$D$135,FALSE)</f>
        <v>3853</v>
      </c>
      <c r="E152" s="82">
        <f>VLOOKUP($A152&amp;"CP",'E11 - 2014 09 Final'!$A$46:$P$1704,$E$135,FALSE)</f>
        <v>3488</v>
      </c>
      <c r="F152" s="82">
        <f>VLOOKUP($A152&amp;"CP",'E11 - 2014 09 Final'!$A$46:$P$1704,$F$135,FALSE)</f>
        <v>3597</v>
      </c>
      <c r="G152" s="82">
        <f>VLOOKUP($A152&amp;"CP",'E11 - 2014 09 Final'!$A$46:$P$1704,$G$135,FALSE)</f>
        <v>3481</v>
      </c>
      <c r="H152" s="82">
        <f>VLOOKUP($A152&amp;"CP",'E11 - 2014 09 Final'!$A$46:$P$1704,$H$135,FALSE)</f>
        <v>3601</v>
      </c>
      <c r="I152" s="82">
        <f>VLOOKUP($A152&amp;"CP",'E11 - 2014 09 Final'!$A$46:$P$1704,$I$135,FALSE)</f>
        <v>3484</v>
      </c>
      <c r="J152" s="82">
        <f>VLOOKUP($A152&amp;"CP",'E11 - 2014 09 Final'!$A$46:$P$1704,$J$135,FALSE)</f>
        <v>3499</v>
      </c>
      <c r="K152" s="82">
        <f>VLOOKUP($A152&amp;"CP",'E11 - 2014 09 Final'!$A$46:$P$1704,$K$135,FALSE)</f>
        <v>3381</v>
      </c>
      <c r="L152" s="82">
        <f>VLOOKUP($A152&amp;"CP",'E11 - 2014 09 Final'!$A$46:$P$1704,$L$135,FALSE)</f>
        <v>3483</v>
      </c>
      <c r="M152" s="82">
        <f>VLOOKUP($A152&amp;"CP",'E11 - 2014 09 Final'!$A$46:$P$1704,$M$135,FALSE)</f>
        <v>3566</v>
      </c>
      <c r="N152" s="82">
        <f>VLOOKUP($A152&amp;"CP",'E11 - 2014 09 Final'!$A$46:$P$1704,$N$135,FALSE)</f>
        <v>3503</v>
      </c>
      <c r="O152" s="44">
        <f t="shared" si="23"/>
        <v>42409</v>
      </c>
      <c r="P152" s="11">
        <f t="shared" si="24"/>
        <v>3534.0833333333335</v>
      </c>
    </row>
    <row r="153" spans="1:16">
      <c r="A153" t="s">
        <v>40</v>
      </c>
      <c r="B153" s="43" t="s">
        <v>87</v>
      </c>
      <c r="C153" s="82">
        <f>VLOOKUP($A153&amp;"CP",'E11 - 2014 09 Final'!$A$46:$P$1704,$C$135,FALSE)</f>
        <v>1716</v>
      </c>
      <c r="D153" s="82">
        <f>VLOOKUP($A153&amp;"CP",'E11 - 2014 09 Final'!$A$46:$P$1704,$D$135,FALSE)</f>
        <v>3494</v>
      </c>
      <c r="E153" s="82">
        <f>VLOOKUP($A153&amp;"CP",'E11 - 2014 09 Final'!$A$46:$P$1704,$E$135,FALSE)</f>
        <v>4628</v>
      </c>
      <c r="F153" s="82">
        <f>VLOOKUP($A153&amp;"CP",'E11 - 2014 09 Final'!$A$46:$P$1704,$F$135,FALSE)</f>
        <v>2847</v>
      </c>
      <c r="G153" s="82">
        <f>VLOOKUP($A153&amp;"CP",'E11 - 2014 09 Final'!$A$46:$P$1704,$G$135,FALSE)</f>
        <v>1674</v>
      </c>
      <c r="H153" s="82">
        <f>VLOOKUP($A153&amp;"CP",'E11 - 2014 09 Final'!$A$46:$P$1704,$H$135,FALSE)</f>
        <v>2158</v>
      </c>
      <c r="I153" s="82">
        <f>VLOOKUP($A153&amp;"CP",'E11 - 2014 09 Final'!$A$46:$P$1704,$I$135,FALSE)</f>
        <v>2207</v>
      </c>
      <c r="J153" s="82">
        <f>VLOOKUP($A153&amp;"CP",'E11 - 2014 09 Final'!$A$46:$P$1704,$J$135,FALSE)</f>
        <v>1374</v>
      </c>
      <c r="K153" s="82">
        <f>VLOOKUP($A153&amp;"CP",'E11 - 2014 09 Final'!$A$46:$P$1704,$K$135,FALSE)</f>
        <v>1472</v>
      </c>
      <c r="L153" s="82">
        <f>VLOOKUP($A153&amp;"CP",'E11 - 2014 09 Final'!$A$46:$P$1704,$L$135,FALSE)</f>
        <v>1157</v>
      </c>
      <c r="M153" s="82">
        <f>VLOOKUP($A153&amp;"CP",'E11 - 2014 09 Final'!$A$46:$P$1704,$M$135,FALSE)</f>
        <v>23</v>
      </c>
      <c r="N153" s="82">
        <f>VLOOKUP($A153&amp;"CP",'E11 - 2014 09 Final'!$A$46:$P$1704,$N$135,FALSE)</f>
        <v>639</v>
      </c>
      <c r="O153" s="44">
        <f t="shared" si="23"/>
        <v>23389</v>
      </c>
      <c r="P153" s="11">
        <f t="shared" si="24"/>
        <v>1949.0833333333333</v>
      </c>
    </row>
    <row r="154" spans="1:16">
      <c r="A154" t="s">
        <v>45</v>
      </c>
      <c r="B154" s="43" t="s">
        <v>88</v>
      </c>
      <c r="C154" s="82">
        <f>VLOOKUP($A154&amp;"CP",'E11 - 2014 09 Final'!$A$46:$P$1704,$C$135,FALSE)</f>
        <v>4428</v>
      </c>
      <c r="D154" s="82">
        <f>VLOOKUP($A154&amp;"CP",'E11 - 2014 09 Final'!$A$46:$P$1704,$D$135,FALSE)</f>
        <v>4455</v>
      </c>
      <c r="E154" s="82">
        <f>VLOOKUP($A154&amp;"CP",'E11 - 2014 09 Final'!$A$46:$P$1704,$E$135,FALSE)</f>
        <v>5431</v>
      </c>
      <c r="F154" s="82">
        <f>VLOOKUP($A154&amp;"CP",'E11 - 2014 09 Final'!$A$46:$P$1704,$F$135,FALSE)</f>
        <v>13901</v>
      </c>
      <c r="G154" s="82">
        <f>VLOOKUP($A154&amp;"CP",'E11 - 2014 09 Final'!$A$46:$P$1704,$G$135,FALSE)</f>
        <v>3369</v>
      </c>
      <c r="H154" s="82">
        <f>VLOOKUP($A154&amp;"CP",'E11 - 2014 09 Final'!$A$46:$P$1704,$H$135,FALSE)</f>
        <v>1884</v>
      </c>
      <c r="I154" s="82">
        <f>VLOOKUP($A154&amp;"CP",'E11 - 2014 09 Final'!$A$46:$P$1704,$I$135,FALSE)</f>
        <v>1350</v>
      </c>
      <c r="J154" s="82">
        <f>VLOOKUP($A154&amp;"CP",'E11 - 2014 09 Final'!$A$46:$P$1704,$J$135,FALSE)</f>
        <v>8026</v>
      </c>
      <c r="K154" s="82">
        <f>VLOOKUP($A154&amp;"CP",'E11 - 2014 09 Final'!$A$46:$P$1704,$K$135,FALSE)</f>
        <v>31709</v>
      </c>
      <c r="L154" s="82">
        <f>VLOOKUP($A154&amp;"CP",'E11 - 2014 09 Final'!$A$46:$P$1704,$L$135,FALSE)</f>
        <v>5136</v>
      </c>
      <c r="M154" s="82">
        <f>VLOOKUP($A154&amp;"CP",'E11 - 2014 09 Final'!$A$46:$P$1704,$M$135,FALSE)</f>
        <v>12666</v>
      </c>
      <c r="N154" s="82">
        <f>VLOOKUP($A154&amp;"CP",'E11 - 2014 09 Final'!$A$46:$P$1704,$N$135,FALSE)</f>
        <v>5108</v>
      </c>
      <c r="O154" s="44">
        <f t="shared" si="23"/>
        <v>97463</v>
      </c>
      <c r="P154" s="11">
        <f t="shared" si="24"/>
        <v>8121.916666666667</v>
      </c>
    </row>
    <row r="155" spans="1:16">
      <c r="C155" s="48"/>
      <c r="D155" s="48"/>
      <c r="E155" s="48"/>
      <c r="F155" s="48"/>
      <c r="G155" s="48"/>
      <c r="H155" s="48"/>
      <c r="I155" s="48"/>
      <c r="J155" s="48"/>
      <c r="K155" s="48"/>
      <c r="L155" s="48"/>
      <c r="M155" s="48"/>
      <c r="N155" s="48"/>
      <c r="O155" s="44"/>
      <c r="P155" s="11"/>
    </row>
    <row r="156" spans="1:16">
      <c r="C156" s="48"/>
      <c r="D156" s="48"/>
      <c r="E156" s="48"/>
      <c r="F156" s="48"/>
      <c r="G156" s="48"/>
      <c r="H156" s="48"/>
      <c r="I156" s="48"/>
      <c r="J156" s="48"/>
      <c r="K156" s="48"/>
      <c r="L156" s="48"/>
      <c r="M156" s="48"/>
      <c r="N156" s="48"/>
      <c r="O156" s="44"/>
      <c r="P156" s="11"/>
    </row>
    <row r="157" spans="1:16">
      <c r="B157" s="42" t="s">
        <v>86</v>
      </c>
      <c r="C157" s="10"/>
      <c r="D157" s="10"/>
      <c r="E157" s="10"/>
      <c r="F157" s="10"/>
      <c r="G157" s="10"/>
      <c r="H157" s="10"/>
      <c r="I157" s="10"/>
      <c r="J157" s="10"/>
      <c r="K157" s="10"/>
      <c r="L157" s="10"/>
      <c r="M157" s="10"/>
      <c r="N157" s="10"/>
    </row>
    <row r="158" spans="1:16">
      <c r="A158" t="s">
        <v>600</v>
      </c>
      <c r="B158" t="s">
        <v>600</v>
      </c>
      <c r="C158" s="82">
        <f>VLOOKUP($A158&amp;"CP",'E11 - 2014 09 Final'!$A$46:$P$1704,$C$135,FALSE)</f>
        <v>7005</v>
      </c>
      <c r="D158" s="82">
        <f>VLOOKUP($A158&amp;"CP",'E11 - 2014 09 Final'!$A$46:$P$1704,$D$135,FALSE)</f>
        <v>4416</v>
      </c>
      <c r="E158" s="82">
        <f>VLOOKUP($A158&amp;"CP",'E11 - 2014 09 Final'!$A$46:$P$1704,$E$135,FALSE)</f>
        <v>3073</v>
      </c>
      <c r="F158" s="82">
        <f>VLOOKUP($A158&amp;"CP",'E11 - 2014 09 Final'!$A$46:$P$1704,$F$135,FALSE)</f>
        <v>6515</v>
      </c>
      <c r="G158" s="82">
        <f>VLOOKUP($A158&amp;"CP",'E11 - 2014 09 Final'!$A$46:$P$1704,$G$135,FALSE)</f>
        <v>6900</v>
      </c>
      <c r="H158" s="82">
        <f>VLOOKUP($A158&amp;"CP",'E11 - 2014 09 Final'!$A$46:$P$1704,$H$135,FALSE)</f>
        <v>7066</v>
      </c>
      <c r="I158" s="82">
        <f>VLOOKUP($A158&amp;"CP",'E11 - 2014 09 Final'!$A$46:$P$1704,$I$135,FALSE)</f>
        <v>8358</v>
      </c>
      <c r="J158" s="82">
        <f>VLOOKUP($A158&amp;"CP",'E11 - 2014 09 Final'!$A$46:$P$1704,$J$135,FALSE)</f>
        <v>8412</v>
      </c>
      <c r="K158" s="82">
        <f>VLOOKUP($A158&amp;"CP",'E11 - 2014 09 Final'!$A$46:$P$1704,$K$135,FALSE)</f>
        <v>8215</v>
      </c>
      <c r="L158" s="82">
        <f>VLOOKUP($A158&amp;"CP",'E11 - 2014 09 Final'!$A$46:$P$1704,$L$135,FALSE)</f>
        <v>5359</v>
      </c>
      <c r="M158" s="82">
        <f>VLOOKUP($A158&amp;"CP",'E11 - 2014 09 Final'!$A$46:$P$1704,$M$135,FALSE)</f>
        <v>4212</v>
      </c>
      <c r="N158" s="82">
        <f>VLOOKUP($A158&amp;"CP",'E11 - 2014 09 Final'!$A$46:$P$1704,$N$135,FALSE)</f>
        <v>3874</v>
      </c>
      <c r="O158" s="44">
        <f t="shared" ref="O158" si="27">SUM(C158:N158)</f>
        <v>73405</v>
      </c>
      <c r="P158" s="11">
        <f t="shared" ref="P158:P161" si="28">+O158/12</f>
        <v>6117.083333333333</v>
      </c>
    </row>
    <row r="159" spans="1:16">
      <c r="A159" t="s">
        <v>245</v>
      </c>
      <c r="B159" t="s">
        <v>980</v>
      </c>
      <c r="C159" s="82">
        <f>VLOOKUP($A159&amp;"CP",'E11 - 2014 09 Final'!$A$46:$P$1704,$C$135,FALSE)</f>
        <v>87751</v>
      </c>
      <c r="D159" s="82">
        <f>VLOOKUP($A159&amp;"CP",'E11 - 2014 09 Final'!$A$46:$P$1704,$D$135,FALSE)</f>
        <v>111326</v>
      </c>
      <c r="E159" s="82">
        <f>VLOOKUP($A159&amp;"CP",'E11 - 2014 09 Final'!$A$46:$P$1704,$E$135,FALSE)</f>
        <v>123018</v>
      </c>
      <c r="F159" s="82">
        <f>VLOOKUP($A159&amp;"CP",'E11 - 2014 09 Final'!$A$46:$P$1704,$F$135,FALSE)</f>
        <v>128551</v>
      </c>
      <c r="G159" s="82">
        <f>VLOOKUP($A159&amp;"CP",'E11 - 2014 09 Final'!$A$46:$P$1704,$G$135,FALSE)</f>
        <v>122592</v>
      </c>
      <c r="H159" s="82">
        <f>VLOOKUP($A159&amp;"CP",'E11 - 2014 09 Final'!$A$46:$P$1704,$H$135,FALSE)</f>
        <v>140109</v>
      </c>
      <c r="I159" s="82">
        <f>VLOOKUP($A159&amp;"CP",'E11 - 2014 09 Final'!$A$46:$P$1704,$I$135,FALSE)</f>
        <v>150640</v>
      </c>
      <c r="J159" s="82">
        <f>VLOOKUP($A159&amp;"CP",'E11 - 2014 09 Final'!$A$46:$P$1704,$J$135,FALSE)</f>
        <v>146084</v>
      </c>
      <c r="K159" s="82">
        <f>VLOOKUP($A159&amp;"CP",'E11 - 2014 09 Final'!$A$46:$P$1704,$K$135,FALSE)</f>
        <v>128297</v>
      </c>
      <c r="L159" s="82">
        <f>VLOOKUP($A159&amp;"CP",'E11 - 2014 09 Final'!$A$46:$P$1704,$L$135,FALSE)</f>
        <v>136857</v>
      </c>
      <c r="M159" s="82">
        <f>VLOOKUP($A159&amp;"CP",'E11 - 2014 09 Final'!$A$46:$P$1704,$M$135,FALSE)</f>
        <v>115289</v>
      </c>
      <c r="N159" s="82">
        <f>VLOOKUP($A159&amp;"CP",'E11 - 2014 09 Final'!$A$46:$P$1704,$N$135,FALSE)</f>
        <v>105411</v>
      </c>
      <c r="O159" s="44">
        <f>SUM(C159:N159)</f>
        <v>1495925</v>
      </c>
      <c r="P159" s="11">
        <f>+O159/12</f>
        <v>124660.41666666667</v>
      </c>
    </row>
    <row r="160" spans="1:16">
      <c r="A160" t="s">
        <v>658</v>
      </c>
      <c r="B160" t="s">
        <v>981</v>
      </c>
      <c r="C160" s="82">
        <f>VLOOKUP($A160&amp;"CP",'E11 - 2014 09 Final'!$A$46:$P$1704,$C$135,FALSE)</f>
        <v>759818</v>
      </c>
      <c r="D160" s="82">
        <f>VLOOKUP($A160&amp;"CP",'E11 - 2014 09 Final'!$A$46:$P$1704,$D$135,FALSE)</f>
        <v>555405</v>
      </c>
      <c r="E160" s="82">
        <f>VLOOKUP($A160&amp;"CP",'E11 - 2014 09 Final'!$A$46:$P$1704,$E$135,FALSE)</f>
        <v>585861</v>
      </c>
      <c r="F160" s="82">
        <f>VLOOKUP($A160&amp;"CP",'E11 - 2014 09 Final'!$A$46:$P$1704,$F$135,FALSE)</f>
        <v>710173</v>
      </c>
      <c r="G160" s="82">
        <f>VLOOKUP($A160&amp;"CP",'E11 - 2014 09 Final'!$A$46:$P$1704,$G$135,FALSE)</f>
        <v>728052</v>
      </c>
      <c r="H160" s="82">
        <f>VLOOKUP($A160&amp;"CP",'E11 - 2014 09 Final'!$A$46:$P$1704,$H$135,FALSE)</f>
        <v>780103</v>
      </c>
      <c r="I160" s="82">
        <f>VLOOKUP($A160&amp;"CP",'E11 - 2014 09 Final'!$A$46:$P$1704,$I$135,FALSE)</f>
        <v>725301</v>
      </c>
      <c r="J160" s="82">
        <f>VLOOKUP($A160&amp;"CP",'E11 - 2014 09 Final'!$A$46:$P$1704,$J$135,FALSE)</f>
        <v>829055</v>
      </c>
      <c r="K160" s="82">
        <f>VLOOKUP($A160&amp;"CP",'E11 - 2014 09 Final'!$A$46:$P$1704,$K$135,FALSE)</f>
        <v>701642</v>
      </c>
      <c r="L160" s="82">
        <f>VLOOKUP($A160&amp;"CP",'E11 - 2014 09 Final'!$A$46:$P$1704,$L$135,FALSE)</f>
        <v>760590</v>
      </c>
      <c r="M160" s="82">
        <f>VLOOKUP($A160&amp;"CP",'E11 - 2014 09 Final'!$A$46:$P$1704,$M$135,FALSE)</f>
        <v>597790</v>
      </c>
      <c r="N160" s="82">
        <f>VLOOKUP($A160&amp;"CP",'E11 - 2014 09 Final'!$A$46:$P$1704,$N$135,FALSE)</f>
        <v>556950</v>
      </c>
      <c r="O160" s="44">
        <f t="shared" ref="O160:O161" si="29">SUM(C160:N160)</f>
        <v>8290740</v>
      </c>
      <c r="P160" s="11">
        <f t="shared" si="28"/>
        <v>690895</v>
      </c>
    </row>
    <row r="161" spans="1:16">
      <c r="A161" t="s">
        <v>670</v>
      </c>
      <c r="B161" t="s">
        <v>982</v>
      </c>
      <c r="C161" s="82">
        <f>VLOOKUP($A161&amp;"CP",'E11 - 2014 09 Final'!$A$46:$P$1704,$C$135,FALSE)</f>
        <v>0</v>
      </c>
      <c r="D161" s="82">
        <f>VLOOKUP($A161&amp;"CP",'E11 - 2014 09 Final'!$A$46:$P$1704,$D$135,FALSE)</f>
        <v>30000</v>
      </c>
      <c r="E161" s="82">
        <f>VLOOKUP($A161&amp;"CP",'E11 - 2014 09 Final'!$A$46:$P$1704,$E$135,FALSE)</f>
        <v>20000</v>
      </c>
      <c r="F161" s="82">
        <f>VLOOKUP($A161&amp;"CP",'E11 - 2014 09 Final'!$A$46:$P$1704,$F$135,FALSE)</f>
        <v>10000</v>
      </c>
      <c r="G161" s="82">
        <f>VLOOKUP($A161&amp;"CP",'E11 - 2014 09 Final'!$A$46:$P$1704,$G$135,FALSE)</f>
        <v>20000</v>
      </c>
      <c r="H161" s="82">
        <f>VLOOKUP($A161&amp;"CP",'E11 - 2014 09 Final'!$A$46:$P$1704,$H$135,FALSE)</f>
        <v>35000</v>
      </c>
      <c r="I161" s="82">
        <f>VLOOKUP($A161&amp;"CP",'E11 - 2014 09 Final'!$A$46:$P$1704,$I$135,FALSE)</f>
        <v>35000</v>
      </c>
      <c r="J161" s="82">
        <f>VLOOKUP($A161&amp;"CP",'E11 - 2014 09 Final'!$A$46:$P$1704,$J$135,FALSE)</f>
        <v>35000</v>
      </c>
      <c r="K161" s="82">
        <f>VLOOKUP($A161&amp;"CP",'E11 - 2014 09 Final'!$A$46:$P$1704,$K$135,FALSE)</f>
        <v>25000</v>
      </c>
      <c r="L161" s="82">
        <f>VLOOKUP($A161&amp;"CP",'E11 - 2014 09 Final'!$A$46:$P$1704,$L$135,FALSE)</f>
        <v>20000</v>
      </c>
      <c r="M161" s="82">
        <f>VLOOKUP($A161&amp;"CP",'E11 - 2014 09 Final'!$A$46:$P$1704,$M$135,FALSE)</f>
        <v>10000</v>
      </c>
      <c r="N161" s="82">
        <f>VLOOKUP($A161&amp;"CP",'E11 - 2014 09 Final'!$A$46:$P$1704,$N$135,FALSE)</f>
        <v>20000</v>
      </c>
      <c r="O161" s="44">
        <f t="shared" si="29"/>
        <v>260000</v>
      </c>
      <c r="P161" s="11">
        <f t="shared" si="28"/>
        <v>21666.666666666668</v>
      </c>
    </row>
    <row r="162" spans="1:16">
      <c r="A162" t="s">
        <v>688</v>
      </c>
      <c r="B162" t="s">
        <v>688</v>
      </c>
      <c r="C162" s="82">
        <f>VLOOKUP($A162&amp;"CP",'E11 - 2014 09 Final'!$A$46:$P$1704,$C$135,FALSE)</f>
        <v>0</v>
      </c>
      <c r="D162" s="82">
        <f>VLOOKUP($A162&amp;"CP",'E11 - 2014 09 Final'!$A$46:$P$1704,$D$135,FALSE)</f>
        <v>0</v>
      </c>
      <c r="E162" s="82">
        <f>VLOOKUP($A162&amp;"CP",'E11 - 2014 09 Final'!$A$46:$P$1704,$E$135,FALSE)</f>
        <v>0</v>
      </c>
      <c r="F162" s="82">
        <f>VLOOKUP($A162&amp;"CP",'E11 - 2014 09 Final'!$A$46:$P$1704,$F$135,FALSE)</f>
        <v>0</v>
      </c>
      <c r="G162" s="82">
        <f>VLOOKUP($A162&amp;"CP",'E11 - 2014 09 Final'!$A$46:$P$1704,$G$135,FALSE)</f>
        <v>0</v>
      </c>
      <c r="H162" s="82">
        <f>VLOOKUP($A162&amp;"CP",'E11 - 2014 09 Final'!$A$46:$P$1704,$H$135,FALSE)</f>
        <v>200000</v>
      </c>
      <c r="I162" s="82">
        <f>VLOOKUP($A162&amp;"CP",'E11 - 2014 09 Final'!$A$46:$P$1704,$I$135,FALSE)</f>
        <v>200000</v>
      </c>
      <c r="J162" s="82">
        <f>VLOOKUP($A162&amp;"CP",'E11 - 2014 09 Final'!$A$46:$P$1704,$J$135,FALSE)</f>
        <v>200000</v>
      </c>
      <c r="K162" s="82">
        <f>VLOOKUP($A162&amp;"CP",'E11 - 2014 09 Final'!$A$46:$P$1704,$K$135,FALSE)</f>
        <v>200000</v>
      </c>
      <c r="L162" s="82">
        <f>VLOOKUP($A162&amp;"CP",'E11 - 2014 09 Final'!$A$46:$P$1704,$L$135,FALSE)</f>
        <v>200000</v>
      </c>
      <c r="M162" s="82">
        <f>VLOOKUP($A162&amp;"CP",'E11 - 2014 09 Final'!$A$46:$P$1704,$M$135,FALSE)</f>
        <v>0</v>
      </c>
      <c r="N162" s="82">
        <f>VLOOKUP($A162&amp;"CP",'E11 - 2014 09 Final'!$A$46:$P$1704,$N$135,FALSE)</f>
        <v>0</v>
      </c>
      <c r="O162" s="44">
        <f>SUM(C162:N162)</f>
        <v>1000000</v>
      </c>
      <c r="P162" s="11">
        <f>+O162/12</f>
        <v>83333.333333333328</v>
      </c>
    </row>
    <row r="163" spans="1:16">
      <c r="A163" t="s">
        <v>721</v>
      </c>
      <c r="B163" t="s">
        <v>721</v>
      </c>
      <c r="C163" s="82">
        <f>VLOOKUP($A163&amp;"CP",'E11 - 2014 09 Final'!$A$46:$P$1704,$C$135,FALSE)</f>
        <v>12444</v>
      </c>
      <c r="D163" s="82">
        <f>VLOOKUP($A163&amp;"CP",'E11 - 2014 09 Final'!$A$46:$P$1704,$D$135,FALSE)</f>
        <v>8971</v>
      </c>
      <c r="E163" s="82">
        <f>VLOOKUP($A163&amp;"CP",'E11 - 2014 09 Final'!$A$46:$P$1704,$E$135,FALSE)</f>
        <v>7541</v>
      </c>
      <c r="F163" s="82">
        <f>VLOOKUP($A163&amp;"CP",'E11 - 2014 09 Final'!$A$46:$P$1704,$F$135,FALSE)</f>
        <v>12473</v>
      </c>
      <c r="G163" s="82">
        <f>VLOOKUP($A163&amp;"CP",'E11 - 2014 09 Final'!$A$46:$P$1704,$G$135,FALSE)</f>
        <v>12591</v>
      </c>
      <c r="H163" s="82">
        <f>VLOOKUP($A163&amp;"CP",'E11 - 2014 09 Final'!$A$46:$P$1704,$H$135,FALSE)</f>
        <v>12731</v>
      </c>
      <c r="I163" s="82">
        <f>VLOOKUP($A163&amp;"CP",'E11 - 2014 09 Final'!$A$46:$P$1704,$I$135,FALSE)</f>
        <v>12637</v>
      </c>
      <c r="J163" s="82">
        <f>VLOOKUP($A163&amp;"CP",'E11 - 2014 09 Final'!$A$46:$P$1704,$J$135,FALSE)</f>
        <v>13556</v>
      </c>
      <c r="K163" s="82">
        <f>VLOOKUP($A163&amp;"CP",'E11 - 2014 09 Final'!$A$46:$P$1704,$K$135,FALSE)</f>
        <v>13084</v>
      </c>
      <c r="L163" s="82">
        <f>VLOOKUP($A163&amp;"CP",'E11 - 2014 09 Final'!$A$46:$P$1704,$L$135,FALSE)</f>
        <v>11571</v>
      </c>
      <c r="M163" s="82">
        <f>VLOOKUP($A163&amp;"CP",'E11 - 2014 09 Final'!$A$46:$P$1704,$M$135,FALSE)</f>
        <v>9252</v>
      </c>
      <c r="N163" s="82">
        <f>VLOOKUP($A163&amp;"CP",'E11 - 2014 09 Final'!$A$46:$P$1704,$N$135,FALSE)</f>
        <v>8931</v>
      </c>
      <c r="O163" s="44">
        <f>SUM(C163:N163)</f>
        <v>135782</v>
      </c>
      <c r="P163" s="11">
        <f>+O163/12</f>
        <v>11315.166666666666</v>
      </c>
    </row>
    <row r="164" spans="1:16">
      <c r="A164" t="s">
        <v>724</v>
      </c>
      <c r="B164" t="s">
        <v>983</v>
      </c>
      <c r="C164" s="82">
        <f>VLOOKUP($A164&amp;"CP",'E11 - 2014 09 Final'!$A$46:$P$1704,$C$135,FALSE)</f>
        <v>23000</v>
      </c>
      <c r="D164" s="82">
        <f>VLOOKUP($A164&amp;"CP",'E11 - 2014 09 Final'!$A$46:$P$1704,$D$135,FALSE)</f>
        <v>23000</v>
      </c>
      <c r="E164" s="82">
        <f>VLOOKUP($A164&amp;"CP",'E11 - 2014 09 Final'!$A$46:$P$1704,$E$135,FALSE)</f>
        <v>23000</v>
      </c>
      <c r="F164" s="82">
        <f>VLOOKUP($A164&amp;"CP",'E11 - 2014 09 Final'!$A$46:$P$1704,$F$135,FALSE)</f>
        <v>23000</v>
      </c>
      <c r="G164" s="82">
        <f>VLOOKUP($A164&amp;"CP",'E11 - 2014 09 Final'!$A$46:$P$1704,$G$135,FALSE)</f>
        <v>23000</v>
      </c>
      <c r="H164" s="82">
        <f>VLOOKUP($A164&amp;"CP",'E11 - 2014 09 Final'!$A$46:$P$1704,$H$135,FALSE)</f>
        <v>23000</v>
      </c>
      <c r="I164" s="82">
        <f>VLOOKUP($A164&amp;"CP",'E11 - 2014 09 Final'!$A$46:$P$1704,$I$135,FALSE)</f>
        <v>23000</v>
      </c>
      <c r="J164" s="82">
        <f>VLOOKUP($A164&amp;"CP",'E11 - 2014 09 Final'!$A$46:$P$1704,$J$135,FALSE)</f>
        <v>23000</v>
      </c>
      <c r="K164" s="82">
        <f>VLOOKUP($A164&amp;"CP",'E11 - 2014 09 Final'!$A$46:$P$1704,$K$135,FALSE)</f>
        <v>23000</v>
      </c>
      <c r="L164" s="82">
        <f>VLOOKUP($A164&amp;"CP",'E11 - 2014 09 Final'!$A$46:$P$1704,$L$135,FALSE)</f>
        <v>23000</v>
      </c>
      <c r="M164" s="82">
        <f>VLOOKUP($A164&amp;"CP",'E11 - 2014 09 Final'!$A$46:$P$1704,$M$135,FALSE)</f>
        <v>23000</v>
      </c>
      <c r="N164" s="82">
        <f>VLOOKUP($A164&amp;"CP",'E11 - 2014 09 Final'!$A$46:$P$1704,$N$135,FALSE)</f>
        <v>23000</v>
      </c>
      <c r="O164" s="44">
        <f>SUM(C164:N164)</f>
        <v>276000</v>
      </c>
      <c r="P164" s="11">
        <f>+O164/12</f>
        <v>23000</v>
      </c>
    </row>
  </sheetData>
  <mergeCells count="8">
    <mergeCell ref="B89:P89"/>
    <mergeCell ref="B130:P130"/>
    <mergeCell ref="B131:P131"/>
    <mergeCell ref="B4:P4"/>
    <mergeCell ref="B5:P5"/>
    <mergeCell ref="B46:P46"/>
    <mergeCell ref="B47:P47"/>
    <mergeCell ref="B88:P88"/>
  </mergeCells>
  <phoneticPr fontId="8" type="noConversion"/>
  <pageMargins left="0" right="0" top="0.75" bottom="0.5" header="0.5" footer="0.5"/>
  <pageSetup scale="80" orientation="landscape" r:id="rId1"/>
  <headerFooter alignWithMargins="0"/>
  <rowBreaks count="3" manualBreakCount="3">
    <brk id="45" max="16383" man="1"/>
    <brk id="87" max="16383" man="1"/>
    <brk id="12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FF0000"/>
  </sheetPr>
  <dimension ref="A1:W172"/>
  <sheetViews>
    <sheetView showGridLines="0" zoomScale="75" workbookViewId="0">
      <selection activeCell="A2" sqref="A1:A2"/>
    </sheetView>
  </sheetViews>
  <sheetFormatPr defaultRowHeight="13.2"/>
  <cols>
    <col min="1" max="1" width="18.6640625" customWidth="1"/>
    <col min="2" max="2" width="23.44140625" customWidth="1"/>
    <col min="3" max="14" width="12.5546875" customWidth="1"/>
    <col min="15" max="16" width="14.33203125" customWidth="1"/>
  </cols>
  <sheetData>
    <row r="1" spans="1:16">
      <c r="A1" s="8" t="s">
        <v>1177</v>
      </c>
    </row>
    <row r="2" spans="1:16">
      <c r="A2" s="8" t="s">
        <v>1123</v>
      </c>
    </row>
    <row r="4" spans="1:16" ht="21">
      <c r="B4" s="475" t="s">
        <v>90</v>
      </c>
      <c r="C4" s="475"/>
      <c r="D4" s="475"/>
      <c r="E4" s="475"/>
      <c r="F4" s="475"/>
      <c r="G4" s="475"/>
      <c r="H4" s="475"/>
      <c r="I4" s="475"/>
      <c r="J4" s="475"/>
      <c r="K4" s="475"/>
      <c r="L4" s="475"/>
      <c r="M4" s="475"/>
      <c r="N4" s="475"/>
      <c r="O4" s="475"/>
      <c r="P4" s="475"/>
    </row>
    <row r="5" spans="1:16" ht="17.399999999999999">
      <c r="B5" s="474" t="s">
        <v>89</v>
      </c>
      <c r="C5" s="474"/>
      <c r="D5" s="474"/>
      <c r="E5" s="474"/>
      <c r="F5" s="474"/>
      <c r="G5" s="474"/>
      <c r="H5" s="474"/>
      <c r="I5" s="474"/>
      <c r="J5" s="474"/>
      <c r="K5" s="474"/>
      <c r="L5" s="474"/>
      <c r="M5" s="474"/>
      <c r="N5" s="474"/>
      <c r="O5" s="474"/>
      <c r="P5" s="474"/>
    </row>
    <row r="6" spans="1:16" ht="13.8" thickBot="1">
      <c r="B6" s="13"/>
      <c r="C6" s="13"/>
      <c r="D6" s="13"/>
      <c r="E6" s="13"/>
      <c r="F6" s="13"/>
      <c r="G6" s="13"/>
      <c r="H6" s="13"/>
      <c r="I6" s="13"/>
      <c r="J6" s="13"/>
      <c r="K6" s="13"/>
      <c r="L6" s="13"/>
      <c r="M6" s="13"/>
      <c r="N6" s="13"/>
      <c r="O6" s="13"/>
      <c r="P6" s="13"/>
    </row>
    <row r="7" spans="1:16">
      <c r="C7" s="14"/>
      <c r="D7" s="15"/>
      <c r="E7" s="16"/>
      <c r="F7" s="17"/>
      <c r="G7" s="18"/>
      <c r="H7" s="19"/>
      <c r="I7" s="20"/>
      <c r="J7" s="21"/>
      <c r="K7" s="22"/>
      <c r="L7" s="23"/>
      <c r="M7" s="24"/>
      <c r="N7" s="25"/>
      <c r="O7" s="26"/>
      <c r="P7" s="27" t="s">
        <v>573</v>
      </c>
    </row>
    <row r="8" spans="1:16" ht="13.8" thickBot="1">
      <c r="C8" s="28" t="s">
        <v>70</v>
      </c>
      <c r="D8" s="29" t="s">
        <v>71</v>
      </c>
      <c r="E8" s="30" t="s">
        <v>72</v>
      </c>
      <c r="F8" s="31" t="s">
        <v>73</v>
      </c>
      <c r="G8" s="32" t="s">
        <v>74</v>
      </c>
      <c r="H8" s="33" t="s">
        <v>75</v>
      </c>
      <c r="I8" s="34" t="s">
        <v>76</v>
      </c>
      <c r="J8" s="35" t="s">
        <v>77</v>
      </c>
      <c r="K8" s="36" t="s">
        <v>78</v>
      </c>
      <c r="L8" s="37" t="s">
        <v>79</v>
      </c>
      <c r="M8" s="38" t="s">
        <v>80</v>
      </c>
      <c r="N8" s="39" t="s">
        <v>81</v>
      </c>
      <c r="O8" s="40" t="s">
        <v>60</v>
      </c>
      <c r="P8" s="41" t="s">
        <v>82</v>
      </c>
    </row>
    <row r="9" spans="1:16" hidden="1">
      <c r="C9">
        <v>2</v>
      </c>
      <c r="D9">
        <f>C9+1</f>
        <v>3</v>
      </c>
      <c r="E9">
        <f t="shared" ref="E9:N9" si="0">D9+1</f>
        <v>4</v>
      </c>
      <c r="F9">
        <f t="shared" si="0"/>
        <v>5</v>
      </c>
      <c r="G9">
        <f t="shared" si="0"/>
        <v>6</v>
      </c>
      <c r="H9">
        <f t="shared" si="0"/>
        <v>7</v>
      </c>
      <c r="I9">
        <f t="shared" si="0"/>
        <v>8</v>
      </c>
      <c r="J9">
        <f t="shared" si="0"/>
        <v>9</v>
      </c>
      <c r="K9">
        <f t="shared" si="0"/>
        <v>10</v>
      </c>
      <c r="L9">
        <f t="shared" si="0"/>
        <v>11</v>
      </c>
      <c r="M9">
        <f t="shared" si="0"/>
        <v>12</v>
      </c>
      <c r="N9">
        <f t="shared" si="0"/>
        <v>13</v>
      </c>
    </row>
    <row r="10" spans="1:16">
      <c r="B10" s="42" t="s">
        <v>83</v>
      </c>
    </row>
    <row r="11" spans="1:16">
      <c r="A11" s="43" t="s">
        <v>98</v>
      </c>
      <c r="B11" s="43" t="s">
        <v>84</v>
      </c>
      <c r="C11" s="48">
        <f t="shared" ref="C11:N20" si="1">AVERAGE(VLOOKUP($B11,$B$53:$P$78,C$9,FALSE),VLOOKUP($B11,$B$94:$N$120,C$9,FALSE),VLOOKUP($B11,$B$136:$N$162,C$9,FALSE))</f>
        <v>378132.66666666669</v>
      </c>
      <c r="D11" s="48">
        <f t="shared" si="1"/>
        <v>385292.33333333331</v>
      </c>
      <c r="E11" s="48">
        <f t="shared" si="1"/>
        <v>351025.33333333331</v>
      </c>
      <c r="F11" s="48">
        <f t="shared" si="1"/>
        <v>379221.66666666669</v>
      </c>
      <c r="G11" s="48">
        <f t="shared" si="1"/>
        <v>368139.33333333331</v>
      </c>
      <c r="H11" s="48">
        <f t="shared" si="1"/>
        <v>387424.33333333331</v>
      </c>
      <c r="I11" s="48">
        <f t="shared" si="1"/>
        <v>378620</v>
      </c>
      <c r="J11" s="48">
        <f t="shared" si="1"/>
        <v>387107</v>
      </c>
      <c r="K11" s="48">
        <f t="shared" si="1"/>
        <v>402431.33333333331</v>
      </c>
      <c r="L11" s="48">
        <f t="shared" si="1"/>
        <v>372857</v>
      </c>
      <c r="M11" s="48">
        <f t="shared" si="1"/>
        <v>376788</v>
      </c>
      <c r="N11" s="48">
        <f t="shared" si="1"/>
        <v>363564.33333333331</v>
      </c>
      <c r="O11" s="44">
        <f t="shared" ref="O11:O27" si="2">SUM(C11:N11)</f>
        <v>4530603.333333333</v>
      </c>
      <c r="P11" s="11">
        <f>MAX(C11:N11)</f>
        <v>402431.33333333331</v>
      </c>
    </row>
    <row r="12" spans="1:16">
      <c r="A12" s="43" t="s">
        <v>99</v>
      </c>
      <c r="B12" s="43" t="s">
        <v>85</v>
      </c>
      <c r="C12" s="48">
        <f t="shared" si="1"/>
        <v>25253</v>
      </c>
      <c r="D12" s="48">
        <f t="shared" si="1"/>
        <v>25844.666666666668</v>
      </c>
      <c r="E12" s="48">
        <f t="shared" si="1"/>
        <v>23008.333333333332</v>
      </c>
      <c r="F12" s="48">
        <f t="shared" si="1"/>
        <v>25596</v>
      </c>
      <c r="G12" s="48">
        <f t="shared" si="1"/>
        <v>22283.333333333332</v>
      </c>
      <c r="H12" s="48">
        <f t="shared" si="1"/>
        <v>23815.333333333332</v>
      </c>
      <c r="I12" s="48">
        <f t="shared" si="1"/>
        <v>23181</v>
      </c>
      <c r="J12" s="48">
        <f t="shared" si="1"/>
        <v>23426</v>
      </c>
      <c r="K12" s="48">
        <f t="shared" si="1"/>
        <v>24511</v>
      </c>
      <c r="L12" s="48">
        <f t="shared" si="1"/>
        <v>22756</v>
      </c>
      <c r="M12" s="48">
        <f t="shared" si="1"/>
        <v>22421.333333333332</v>
      </c>
      <c r="N12" s="48">
        <f t="shared" si="1"/>
        <v>21766.333333333332</v>
      </c>
      <c r="O12" s="44">
        <f t="shared" si="2"/>
        <v>283862.33333333331</v>
      </c>
      <c r="P12" s="11">
        <f t="shared" ref="P12:P27" si="3">MAX(C12:N12)</f>
        <v>25844.666666666668</v>
      </c>
    </row>
    <row r="13" spans="1:16">
      <c r="A13" s="43" t="s">
        <v>50</v>
      </c>
      <c r="B13" s="43" t="s">
        <v>50</v>
      </c>
      <c r="C13" s="48">
        <f t="shared" si="1"/>
        <v>176229.33333333334</v>
      </c>
      <c r="D13" s="48">
        <f t="shared" si="1"/>
        <v>168161.66666666666</v>
      </c>
      <c r="E13" s="48">
        <f t="shared" si="1"/>
        <v>175397</v>
      </c>
      <c r="F13" s="48">
        <f t="shared" si="1"/>
        <v>174231.66666666666</v>
      </c>
      <c r="G13" s="48">
        <f t="shared" si="1"/>
        <v>183631</v>
      </c>
      <c r="H13" s="48">
        <f t="shared" si="1"/>
        <v>181250.33333333334</v>
      </c>
      <c r="I13" s="48">
        <f t="shared" si="1"/>
        <v>185281</v>
      </c>
      <c r="J13" s="48">
        <f t="shared" si="1"/>
        <v>186593</v>
      </c>
      <c r="K13" s="48">
        <f t="shared" si="1"/>
        <v>187198.66666666666</v>
      </c>
      <c r="L13" s="48">
        <f t="shared" si="1"/>
        <v>185691.66666666666</v>
      </c>
      <c r="M13" s="48">
        <f t="shared" si="1"/>
        <v>177346</v>
      </c>
      <c r="N13" s="48">
        <f t="shared" si="1"/>
        <v>176135</v>
      </c>
      <c r="O13" s="44">
        <f t="shared" si="2"/>
        <v>2157146.3333333335</v>
      </c>
      <c r="P13" s="11">
        <f t="shared" si="3"/>
        <v>187198.66666666666</v>
      </c>
    </row>
    <row r="14" spans="1:16">
      <c r="A14" s="43" t="s">
        <v>49</v>
      </c>
      <c r="B14" s="43" t="s">
        <v>49</v>
      </c>
      <c r="C14" s="48">
        <f t="shared" si="1"/>
        <v>1049689.6666666667</v>
      </c>
      <c r="D14" s="48">
        <f t="shared" si="1"/>
        <v>1099028.3333333333</v>
      </c>
      <c r="E14" s="48">
        <f t="shared" si="1"/>
        <v>985654</v>
      </c>
      <c r="F14" s="48">
        <f t="shared" si="1"/>
        <v>1179024</v>
      </c>
      <c r="G14" s="48">
        <f t="shared" si="1"/>
        <v>1204551.3333333333</v>
      </c>
      <c r="H14" s="48">
        <f t="shared" si="1"/>
        <v>1326207.6666666667</v>
      </c>
      <c r="I14" s="48">
        <f t="shared" si="1"/>
        <v>1301892.3333333333</v>
      </c>
      <c r="J14" s="48">
        <f t="shared" si="1"/>
        <v>1242744</v>
      </c>
      <c r="K14" s="48">
        <f t="shared" si="1"/>
        <v>1319112</v>
      </c>
      <c r="L14" s="48">
        <f t="shared" si="1"/>
        <v>1186911.6666666667</v>
      </c>
      <c r="M14" s="48">
        <f t="shared" si="1"/>
        <v>1098742.6666666667</v>
      </c>
      <c r="N14" s="48">
        <f t="shared" si="1"/>
        <v>998181</v>
      </c>
      <c r="O14" s="44">
        <f t="shared" si="2"/>
        <v>13991738.666666664</v>
      </c>
      <c r="P14" s="11">
        <f t="shared" si="3"/>
        <v>1326207.6666666667</v>
      </c>
    </row>
    <row r="15" spans="1:16">
      <c r="A15" s="46" t="s">
        <v>325</v>
      </c>
      <c r="B15" s="46" t="s">
        <v>325</v>
      </c>
      <c r="C15" s="48">
        <f t="shared" si="1"/>
        <v>6057.666666666667</v>
      </c>
      <c r="D15" s="48">
        <f t="shared" si="1"/>
        <v>5979</v>
      </c>
      <c r="E15" s="48">
        <f t="shared" si="1"/>
        <v>5341.333333333333</v>
      </c>
      <c r="F15" s="48">
        <f t="shared" si="1"/>
        <v>5662</v>
      </c>
      <c r="G15" s="48">
        <f t="shared" si="1"/>
        <v>5566.333333333333</v>
      </c>
      <c r="H15" s="48">
        <f t="shared" si="1"/>
        <v>6883.333333333333</v>
      </c>
      <c r="I15" s="48">
        <f t="shared" si="1"/>
        <v>6856</v>
      </c>
      <c r="J15" s="48">
        <f t="shared" si="1"/>
        <v>6389</v>
      </c>
      <c r="K15" s="48">
        <f t="shared" si="1"/>
        <v>6480</v>
      </c>
      <c r="L15" s="48">
        <f t="shared" si="1"/>
        <v>4342.333333333333</v>
      </c>
      <c r="M15" s="48">
        <f t="shared" si="1"/>
        <v>4416</v>
      </c>
      <c r="N15" s="48">
        <f t="shared" si="1"/>
        <v>4428.333333333333</v>
      </c>
      <c r="O15" s="44">
        <f t="shared" si="2"/>
        <v>68401.333333333328</v>
      </c>
      <c r="P15" s="11">
        <f>MAX(C15:N15)</f>
        <v>6883.333333333333</v>
      </c>
    </row>
    <row r="16" spans="1:16">
      <c r="A16" s="43" t="s">
        <v>67</v>
      </c>
      <c r="B16" s="43" t="s">
        <v>67</v>
      </c>
      <c r="C16" s="48">
        <f t="shared" si="1"/>
        <v>3839245.6666666665</v>
      </c>
      <c r="D16" s="48">
        <f t="shared" si="1"/>
        <v>3901964.3333333335</v>
      </c>
      <c r="E16" s="48">
        <f t="shared" si="1"/>
        <v>3545787</v>
      </c>
      <c r="F16" s="48">
        <f t="shared" si="1"/>
        <v>4002220</v>
      </c>
      <c r="G16" s="48">
        <f t="shared" si="1"/>
        <v>4079560</v>
      </c>
      <c r="H16" s="48">
        <f t="shared" si="1"/>
        <v>4364112</v>
      </c>
      <c r="I16" s="48">
        <f t="shared" si="1"/>
        <v>4285983.666666667</v>
      </c>
      <c r="J16" s="48">
        <f t="shared" si="1"/>
        <v>4425815.333333333</v>
      </c>
      <c r="K16" s="48">
        <f t="shared" si="1"/>
        <v>4676633</v>
      </c>
      <c r="L16" s="48">
        <f t="shared" si="1"/>
        <v>4285745</v>
      </c>
      <c r="M16" s="48">
        <f t="shared" si="1"/>
        <v>4127291</v>
      </c>
      <c r="N16" s="48">
        <f t="shared" si="1"/>
        <v>3827126</v>
      </c>
      <c r="O16" s="44">
        <f t="shared" si="2"/>
        <v>49361483</v>
      </c>
      <c r="P16" s="11">
        <f t="shared" si="3"/>
        <v>4676633</v>
      </c>
    </row>
    <row r="17" spans="1:16">
      <c r="A17" s="43" t="s">
        <v>68</v>
      </c>
      <c r="B17" s="43" t="s">
        <v>68</v>
      </c>
      <c r="C17" s="48">
        <f t="shared" si="1"/>
        <v>1676569.6666666667</v>
      </c>
      <c r="D17" s="48">
        <f t="shared" si="1"/>
        <v>1738276.6666666667</v>
      </c>
      <c r="E17" s="48">
        <f t="shared" si="1"/>
        <v>1596418.6666666667</v>
      </c>
      <c r="F17" s="48">
        <f t="shared" si="1"/>
        <v>1694363.6666666667</v>
      </c>
      <c r="G17" s="48">
        <f t="shared" si="1"/>
        <v>1761738.6666666667</v>
      </c>
      <c r="H17" s="48">
        <f t="shared" si="1"/>
        <v>1800649</v>
      </c>
      <c r="I17" s="48">
        <f t="shared" si="1"/>
        <v>1745301</v>
      </c>
      <c r="J17" s="48">
        <f t="shared" si="1"/>
        <v>1852996.6666666667</v>
      </c>
      <c r="K17" s="48">
        <f t="shared" si="1"/>
        <v>1990550</v>
      </c>
      <c r="L17" s="48">
        <f t="shared" si="1"/>
        <v>1873557.6666666667</v>
      </c>
      <c r="M17" s="48">
        <f t="shared" si="1"/>
        <v>1812404.6666666667</v>
      </c>
      <c r="N17" s="48">
        <f t="shared" si="1"/>
        <v>1764105.6666666667</v>
      </c>
      <c r="O17" s="44">
        <f t="shared" si="2"/>
        <v>21306932.000000004</v>
      </c>
      <c r="P17" s="11">
        <f t="shared" si="3"/>
        <v>1990550</v>
      </c>
    </row>
    <row r="18" spans="1:16">
      <c r="A18" s="43" t="s">
        <v>69</v>
      </c>
      <c r="B18" s="43" t="s">
        <v>69</v>
      </c>
      <c r="C18" s="48">
        <f t="shared" si="1"/>
        <v>341345.66666666669</v>
      </c>
      <c r="D18" s="48">
        <f t="shared" si="1"/>
        <v>342345.66666666669</v>
      </c>
      <c r="E18" s="48">
        <f t="shared" si="1"/>
        <v>316426.66666666669</v>
      </c>
      <c r="F18" s="48">
        <f t="shared" si="1"/>
        <v>334496</v>
      </c>
      <c r="G18" s="48">
        <f t="shared" si="1"/>
        <v>333527.33333333331</v>
      </c>
      <c r="H18" s="48">
        <f t="shared" si="1"/>
        <v>359184.33333333331</v>
      </c>
      <c r="I18" s="48">
        <f t="shared" si="1"/>
        <v>348434</v>
      </c>
      <c r="J18" s="48">
        <f t="shared" si="1"/>
        <v>361749.66666666669</v>
      </c>
      <c r="K18" s="48">
        <f t="shared" si="1"/>
        <v>376100.33333333331</v>
      </c>
      <c r="L18" s="48">
        <f t="shared" si="1"/>
        <v>349409.66666666669</v>
      </c>
      <c r="M18" s="48">
        <f t="shared" si="1"/>
        <v>356070.66666666669</v>
      </c>
      <c r="N18" s="48">
        <f t="shared" si="1"/>
        <v>337410.33333333331</v>
      </c>
      <c r="O18" s="44">
        <f t="shared" si="2"/>
        <v>4156500.333333333</v>
      </c>
      <c r="P18" s="11">
        <f t="shared" si="3"/>
        <v>376100.33333333331</v>
      </c>
    </row>
    <row r="19" spans="1:16">
      <c r="A19" s="43" t="s">
        <v>52</v>
      </c>
      <c r="B19" s="43" t="s">
        <v>52</v>
      </c>
      <c r="C19" s="48">
        <f t="shared" si="1"/>
        <v>27958</v>
      </c>
      <c r="D19" s="48">
        <f t="shared" si="1"/>
        <v>28422.333333333332</v>
      </c>
      <c r="E19" s="48">
        <f t="shared" si="1"/>
        <v>27586.666666666668</v>
      </c>
      <c r="F19" s="48">
        <f t="shared" si="1"/>
        <v>31704.666666666668</v>
      </c>
      <c r="G19" s="48">
        <f t="shared" si="1"/>
        <v>29544.333333333332</v>
      </c>
      <c r="H19" s="48">
        <f t="shared" si="1"/>
        <v>25720.333333333332</v>
      </c>
      <c r="I19" s="48">
        <f t="shared" si="1"/>
        <v>23767</v>
      </c>
      <c r="J19" s="48">
        <f t="shared" si="1"/>
        <v>27148.666666666668</v>
      </c>
      <c r="K19" s="48">
        <f t="shared" si="1"/>
        <v>25856</v>
      </c>
      <c r="L19" s="48">
        <f t="shared" si="1"/>
        <v>26280</v>
      </c>
      <c r="M19" s="48">
        <f t="shared" si="1"/>
        <v>24441.666666666668</v>
      </c>
      <c r="N19" s="48">
        <f t="shared" si="1"/>
        <v>27673</v>
      </c>
      <c r="O19" s="44">
        <f>SUM(C19:N19)</f>
        <v>326102.66666666669</v>
      </c>
      <c r="P19" s="11">
        <f t="shared" si="3"/>
        <v>31704.666666666668</v>
      </c>
    </row>
    <row r="20" spans="1:16">
      <c r="A20" s="213" t="s">
        <v>15</v>
      </c>
      <c r="B20" s="213" t="s">
        <v>15</v>
      </c>
      <c r="C20" s="48">
        <f t="shared" si="1"/>
        <v>14604</v>
      </c>
      <c r="D20" s="48">
        <f t="shared" si="1"/>
        <v>15007.333333333334</v>
      </c>
      <c r="E20" s="48">
        <f t="shared" si="1"/>
        <v>14907</v>
      </c>
      <c r="F20" s="48">
        <f t="shared" si="1"/>
        <v>15013</v>
      </c>
      <c r="G20" s="48">
        <f t="shared" si="1"/>
        <v>15076</v>
      </c>
      <c r="H20" s="48">
        <f t="shared" si="1"/>
        <v>15939.333333333334</v>
      </c>
      <c r="I20" s="48">
        <f t="shared" si="1"/>
        <v>15658.666666666666</v>
      </c>
      <c r="J20" s="48">
        <f t="shared" si="1"/>
        <v>15357</v>
      </c>
      <c r="K20" s="48">
        <f t="shared" si="1"/>
        <v>15227.333333333334</v>
      </c>
      <c r="L20" s="48">
        <f t="shared" si="1"/>
        <v>15521.666666666666</v>
      </c>
      <c r="M20" s="48">
        <f t="shared" si="1"/>
        <v>15379</v>
      </c>
      <c r="N20" s="48">
        <f t="shared" si="1"/>
        <v>15187.666666666666</v>
      </c>
      <c r="O20" s="44">
        <f t="shared" si="2"/>
        <v>182878</v>
      </c>
      <c r="P20" s="11">
        <f t="shared" si="3"/>
        <v>15939.333333333334</v>
      </c>
    </row>
    <row r="21" spans="1:16">
      <c r="A21" s="43" t="s">
        <v>56</v>
      </c>
      <c r="B21" s="43" t="s">
        <v>56</v>
      </c>
      <c r="C21" s="48">
        <f t="shared" ref="C21:N26" si="4">AVERAGE(VLOOKUP($B21,$B$53:$P$78,C$9,FALSE),VLOOKUP($B21,$B$94:$N$120,C$9,FALSE),VLOOKUP($B21,$B$136:$N$162,C$9,FALSE))</f>
        <v>20347.666666666668</v>
      </c>
      <c r="D21" s="48">
        <f t="shared" si="4"/>
        <v>23238</v>
      </c>
      <c r="E21" s="48">
        <f t="shared" si="4"/>
        <v>22652.666666666668</v>
      </c>
      <c r="F21" s="48">
        <f t="shared" si="4"/>
        <v>24867.333333333332</v>
      </c>
      <c r="G21" s="48">
        <f t="shared" si="4"/>
        <v>25530.666666666668</v>
      </c>
      <c r="H21" s="48">
        <f t="shared" si="4"/>
        <v>27168.666666666668</v>
      </c>
      <c r="I21" s="48">
        <f t="shared" si="4"/>
        <v>25901</v>
      </c>
      <c r="J21" s="48">
        <f t="shared" si="4"/>
        <v>24779.333333333332</v>
      </c>
      <c r="K21" s="48">
        <f t="shared" si="4"/>
        <v>23908</v>
      </c>
      <c r="L21" s="48">
        <f t="shared" si="4"/>
        <v>21743.666666666668</v>
      </c>
      <c r="M21" s="48">
        <f t="shared" si="4"/>
        <v>21209.333333333332</v>
      </c>
      <c r="N21" s="48">
        <f t="shared" si="4"/>
        <v>20160.666666666668</v>
      </c>
      <c r="O21" s="44">
        <f>SUM(C21:N21)</f>
        <v>281507</v>
      </c>
      <c r="P21" s="11">
        <f t="shared" si="3"/>
        <v>27168.666666666668</v>
      </c>
    </row>
    <row r="22" spans="1:16">
      <c r="A22" s="43" t="s">
        <v>57</v>
      </c>
      <c r="B22" s="43" t="s">
        <v>57</v>
      </c>
      <c r="C22" s="48">
        <f t="shared" si="4"/>
        <v>8898.3333333333339</v>
      </c>
      <c r="D22" s="48">
        <f t="shared" si="4"/>
        <v>11548.666666666666</v>
      </c>
      <c r="E22" s="48">
        <f t="shared" si="4"/>
        <v>12569</v>
      </c>
      <c r="F22" s="48">
        <f t="shared" si="4"/>
        <v>9671.6666666666661</v>
      </c>
      <c r="G22" s="48">
        <f t="shared" si="4"/>
        <v>8226.6666666666661</v>
      </c>
      <c r="H22" s="48">
        <f t="shared" si="4"/>
        <v>6854.333333333333</v>
      </c>
      <c r="I22" s="48">
        <f t="shared" si="4"/>
        <v>5336.333333333333</v>
      </c>
      <c r="J22" s="48">
        <f t="shared" si="4"/>
        <v>6150.333333333333</v>
      </c>
      <c r="K22" s="48">
        <f t="shared" si="4"/>
        <v>8957.3333333333339</v>
      </c>
      <c r="L22" s="48">
        <f t="shared" si="4"/>
        <v>10025.333333333334</v>
      </c>
      <c r="M22" s="48">
        <f t="shared" si="4"/>
        <v>11568.333333333334</v>
      </c>
      <c r="N22" s="48">
        <f t="shared" si="4"/>
        <v>10315</v>
      </c>
      <c r="O22" s="44">
        <f t="shared" si="2"/>
        <v>110121.33333333331</v>
      </c>
      <c r="P22" s="11">
        <f t="shared" si="3"/>
        <v>12569</v>
      </c>
    </row>
    <row r="23" spans="1:16">
      <c r="A23" s="43" t="s">
        <v>48</v>
      </c>
      <c r="B23" s="43" t="s">
        <v>48</v>
      </c>
      <c r="C23" s="48">
        <f t="shared" si="4"/>
        <v>10424170.666666666</v>
      </c>
      <c r="D23" s="48">
        <f t="shared" si="4"/>
        <v>9521249.666666666</v>
      </c>
      <c r="E23" s="48">
        <f t="shared" si="4"/>
        <v>8693853.333333334</v>
      </c>
      <c r="F23" s="48">
        <f t="shared" si="4"/>
        <v>9597553.333333334</v>
      </c>
      <c r="G23" s="48">
        <f t="shared" si="4"/>
        <v>10125025.333333334</v>
      </c>
      <c r="H23" s="48">
        <f t="shared" si="4"/>
        <v>11391720.666666666</v>
      </c>
      <c r="I23" s="48">
        <f t="shared" si="4"/>
        <v>11741111.333333334</v>
      </c>
      <c r="J23" s="48">
        <f t="shared" si="4"/>
        <v>12132517.666666666</v>
      </c>
      <c r="K23" s="48">
        <f t="shared" si="4"/>
        <v>13120931.666666666</v>
      </c>
      <c r="L23" s="48">
        <f t="shared" si="4"/>
        <v>11166178</v>
      </c>
      <c r="M23" s="48">
        <f t="shared" si="4"/>
        <v>9254684</v>
      </c>
      <c r="N23" s="48">
        <f t="shared" si="4"/>
        <v>8339912.666666667</v>
      </c>
      <c r="O23" s="44">
        <f t="shared" si="2"/>
        <v>125508908.33333334</v>
      </c>
      <c r="P23" s="11">
        <f t="shared" si="3"/>
        <v>13120931.666666666</v>
      </c>
    </row>
    <row r="24" spans="1:16">
      <c r="A24" s="43" t="s">
        <v>53</v>
      </c>
      <c r="B24" s="43" t="s">
        <v>53</v>
      </c>
      <c r="C24" s="48">
        <f t="shared" si="4"/>
        <v>100506.33333333333</v>
      </c>
      <c r="D24" s="48">
        <f t="shared" si="4"/>
        <v>115935</v>
      </c>
      <c r="E24" s="48">
        <f t="shared" si="4"/>
        <v>120561</v>
      </c>
      <c r="F24" s="48">
        <f t="shared" si="4"/>
        <v>126040</v>
      </c>
      <c r="G24" s="48">
        <f t="shared" si="4"/>
        <v>130040.33333333333</v>
      </c>
      <c r="H24" s="48">
        <f t="shared" si="4"/>
        <v>137130.33333333334</v>
      </c>
      <c r="I24" s="48">
        <f t="shared" si="4"/>
        <v>126049.33333333333</v>
      </c>
      <c r="J24" s="48">
        <f t="shared" si="4"/>
        <v>132840.33333333334</v>
      </c>
      <c r="K24" s="48">
        <f t="shared" si="4"/>
        <v>123237.33333333333</v>
      </c>
      <c r="L24" s="48">
        <f t="shared" si="4"/>
        <v>101234.33333333333</v>
      </c>
      <c r="M24" s="48">
        <f t="shared" si="4"/>
        <v>113080</v>
      </c>
      <c r="N24" s="48">
        <f t="shared" si="4"/>
        <v>107623</v>
      </c>
      <c r="O24" s="44">
        <f t="shared" si="2"/>
        <v>1434277.3333333333</v>
      </c>
      <c r="P24" s="11">
        <f t="shared" si="3"/>
        <v>137130.33333333334</v>
      </c>
    </row>
    <row r="25" spans="1:16">
      <c r="A25" s="43" t="s">
        <v>55</v>
      </c>
      <c r="B25" s="43" t="s">
        <v>55</v>
      </c>
      <c r="C25" s="48">
        <f t="shared" si="4"/>
        <v>3507.3333333333335</v>
      </c>
      <c r="D25" s="48">
        <f t="shared" si="4"/>
        <v>3843</v>
      </c>
      <c r="E25" s="48">
        <f t="shared" si="4"/>
        <v>3523</v>
      </c>
      <c r="F25" s="48">
        <f t="shared" si="4"/>
        <v>3637</v>
      </c>
      <c r="G25" s="48">
        <f t="shared" si="4"/>
        <v>3508</v>
      </c>
      <c r="H25" s="48">
        <f t="shared" si="4"/>
        <v>3474</v>
      </c>
      <c r="I25" s="48">
        <f t="shared" si="4"/>
        <v>3502.6666666666665</v>
      </c>
      <c r="J25" s="48">
        <f t="shared" si="4"/>
        <v>3509.6666666666665</v>
      </c>
      <c r="K25" s="48">
        <f t="shared" si="4"/>
        <v>3497</v>
      </c>
      <c r="L25" s="48">
        <f t="shared" si="4"/>
        <v>3502.6666666666665</v>
      </c>
      <c r="M25" s="48">
        <f t="shared" si="4"/>
        <v>3608.3333333333335</v>
      </c>
      <c r="N25" s="48">
        <f t="shared" si="4"/>
        <v>3514.6666666666665</v>
      </c>
      <c r="O25" s="44">
        <f t="shared" si="2"/>
        <v>42627.333333333336</v>
      </c>
      <c r="P25" s="11">
        <f t="shared" si="3"/>
        <v>3843</v>
      </c>
    </row>
    <row r="26" spans="1:16">
      <c r="A26" s="43" t="s">
        <v>87</v>
      </c>
      <c r="B26" s="43" t="s">
        <v>87</v>
      </c>
      <c r="C26" s="48">
        <f t="shared" si="4"/>
        <v>1397.6666666666667</v>
      </c>
      <c r="D26" s="48">
        <f t="shared" si="4"/>
        <v>2883.6666666666665</v>
      </c>
      <c r="E26" s="48">
        <f t="shared" si="4"/>
        <v>4055</v>
      </c>
      <c r="F26" s="48">
        <f t="shared" si="4"/>
        <v>3171</v>
      </c>
      <c r="G26" s="48">
        <f t="shared" si="4"/>
        <v>3454.3333333333335</v>
      </c>
      <c r="H26" s="48">
        <f t="shared" si="4"/>
        <v>2608.3333333333335</v>
      </c>
      <c r="I26" s="48">
        <f t="shared" si="4"/>
        <v>3558.3333333333335</v>
      </c>
      <c r="J26" s="48">
        <f t="shared" si="4"/>
        <v>4002</v>
      </c>
      <c r="K26" s="48">
        <f t="shared" si="4"/>
        <v>3637</v>
      </c>
      <c r="L26" s="48">
        <f t="shared" si="4"/>
        <v>3999.6666666666665</v>
      </c>
      <c r="M26" s="48">
        <f t="shared" si="4"/>
        <v>3770.6666666666665</v>
      </c>
      <c r="N26" s="48">
        <f t="shared" si="4"/>
        <v>2951</v>
      </c>
      <c r="O26" s="44">
        <f t="shared" si="2"/>
        <v>39488.666666666664</v>
      </c>
      <c r="P26" s="11">
        <f t="shared" si="3"/>
        <v>4055</v>
      </c>
    </row>
    <row r="27" spans="1:16">
      <c r="A27" s="43" t="s">
        <v>88</v>
      </c>
      <c r="B27" s="43" t="s">
        <v>88</v>
      </c>
      <c r="C27" s="48">
        <f t="shared" ref="C27:N27" si="5">AVERAGE(VLOOKUP($B27,$B$53:$P$78,C$9,FALSE),VLOOKUP($B27,$B$95:$N$120,C$9,FALSE),VLOOKUP($B27,$B$136:$N$162,C$9,FALSE))</f>
        <v>26489</v>
      </c>
      <c r="D27" s="48">
        <f t="shared" si="5"/>
        <v>26906.333333333332</v>
      </c>
      <c r="E27" s="48">
        <f t="shared" si="5"/>
        <v>31498.333333333332</v>
      </c>
      <c r="F27" s="48">
        <f t="shared" si="5"/>
        <v>36406</v>
      </c>
      <c r="G27" s="48">
        <f t="shared" si="5"/>
        <v>34494.666666666664</v>
      </c>
      <c r="H27" s="48">
        <f t="shared" si="5"/>
        <v>28541.666666666668</v>
      </c>
      <c r="I27" s="48">
        <f t="shared" si="5"/>
        <v>17887.333333333332</v>
      </c>
      <c r="J27" s="48">
        <f t="shared" si="5"/>
        <v>28513.333333333332</v>
      </c>
      <c r="K27" s="48">
        <f t="shared" si="5"/>
        <v>42096.333333333336</v>
      </c>
      <c r="L27" s="48">
        <f t="shared" si="5"/>
        <v>37184.333333333336</v>
      </c>
      <c r="M27" s="48">
        <f t="shared" si="5"/>
        <v>34616.333333333336</v>
      </c>
      <c r="N27" s="48">
        <f t="shared" si="5"/>
        <v>32007</v>
      </c>
      <c r="O27" s="44">
        <f t="shared" si="2"/>
        <v>376640.66666666663</v>
      </c>
      <c r="P27" s="11">
        <f t="shared" si="3"/>
        <v>42096.333333333336</v>
      </c>
    </row>
    <row r="28" spans="1:16">
      <c r="C28" s="48"/>
      <c r="D28" s="48"/>
      <c r="E28" s="48"/>
      <c r="F28" s="48"/>
      <c r="G28" s="48"/>
      <c r="H28" s="48"/>
      <c r="I28" s="48"/>
      <c r="J28" s="48"/>
      <c r="K28" s="48"/>
      <c r="L28" s="48"/>
      <c r="M28" s="48"/>
      <c r="N28" s="48"/>
      <c r="O28" s="44"/>
      <c r="P28" s="11"/>
    </row>
    <row r="29" spans="1:16">
      <c r="C29" s="48"/>
      <c r="D29" s="48"/>
      <c r="E29" s="48"/>
      <c r="F29" s="48"/>
      <c r="G29" s="48"/>
      <c r="H29" s="48"/>
      <c r="I29" s="48"/>
      <c r="J29" s="48"/>
      <c r="K29" s="48"/>
      <c r="L29" s="48"/>
      <c r="M29" s="48"/>
      <c r="N29" s="48"/>
      <c r="O29" s="44"/>
      <c r="P29" s="11"/>
    </row>
    <row r="30" spans="1:16">
      <c r="B30" s="42" t="s">
        <v>86</v>
      </c>
      <c r="C30" s="48"/>
      <c r="D30" s="48"/>
      <c r="E30" s="48"/>
      <c r="F30" s="48"/>
      <c r="G30" s="48"/>
      <c r="H30" s="48"/>
      <c r="I30" s="48"/>
      <c r="J30" s="48"/>
      <c r="K30" s="48"/>
      <c r="L30" s="48"/>
      <c r="M30" s="48"/>
      <c r="N30" s="48"/>
      <c r="O30" s="44"/>
      <c r="P30" s="11"/>
    </row>
    <row r="31" spans="1:16">
      <c r="A31" t="s">
        <v>600</v>
      </c>
      <c r="B31" t="s">
        <v>600</v>
      </c>
      <c r="C31" s="48">
        <f t="shared" ref="C31:F31" si="6">AVERAGE(VLOOKUP($B31,$B$104:$N$129,C$9,FALSE),VLOOKUP($B31,$B$146:$N$172,C$9,FALSE))</f>
        <v>7517</v>
      </c>
      <c r="D31" s="48">
        <f t="shared" si="6"/>
        <v>6794</v>
      </c>
      <c r="E31" s="48">
        <f t="shared" si="6"/>
        <v>6312.5</v>
      </c>
      <c r="F31" s="48">
        <f t="shared" si="6"/>
        <v>6419.5</v>
      </c>
      <c r="G31" s="48">
        <f>AVERAGE(VLOOKUP($B31,$B$104:$N$129,G$9,FALSE),VLOOKUP($B31,$B$146:$N$172,G$9,FALSE),VLOOKUP($B31,$B$62:$N$87,G$9,FALSE))</f>
        <v>7721.666666666667</v>
      </c>
      <c r="H31" s="48">
        <f t="shared" ref="H31:N31" si="7">AVERAGE(VLOOKUP($B31,$B$104:$N$129,H$9,FALSE),VLOOKUP($B31,$B$146:$N$172,H$9,FALSE),VLOOKUP($B31,$B$62:$N$87,H$9,FALSE))</f>
        <v>8130.666666666667</v>
      </c>
      <c r="I31" s="48">
        <f t="shared" si="7"/>
        <v>8394.6666666666661</v>
      </c>
      <c r="J31" s="48">
        <f t="shared" si="7"/>
        <v>8500.6666666666661</v>
      </c>
      <c r="K31" s="48">
        <f t="shared" si="7"/>
        <v>8027</v>
      </c>
      <c r="L31" s="48">
        <f t="shared" si="7"/>
        <v>6863.333333333333</v>
      </c>
      <c r="M31" s="48">
        <f t="shared" si="7"/>
        <v>6411.333333333333</v>
      </c>
      <c r="N31" s="48">
        <f t="shared" si="7"/>
        <v>6416.333333333333</v>
      </c>
      <c r="O31" s="44">
        <f t="shared" ref="O31:O36" si="8">SUM(C31:N31)</f>
        <v>87508.666666666642</v>
      </c>
      <c r="P31" s="11">
        <f t="shared" ref="P31:P36" si="9">MAX(C31:N31)</f>
        <v>8500.6666666666661</v>
      </c>
    </row>
    <row r="32" spans="1:16">
      <c r="A32" t="s">
        <v>980</v>
      </c>
      <c r="B32" t="s">
        <v>980</v>
      </c>
      <c r="C32" s="48">
        <f t="shared" ref="C32:N33" si="10">AVERAGE(VLOOKUP($B32,$B$62:$P$87,C$9,FALSE),VLOOKUP($B32,$B$104:$N$129,C$9,FALSE),VLOOKUP($B32,$B$146:$N$172,C$9,FALSE))</f>
        <v>108652.33333333333</v>
      </c>
      <c r="D32" s="48">
        <f t="shared" si="10"/>
        <v>114882.66666666667</v>
      </c>
      <c r="E32" s="48">
        <f t="shared" si="10"/>
        <v>121209</v>
      </c>
      <c r="F32" s="48">
        <f t="shared" si="10"/>
        <v>127835.66666666667</v>
      </c>
      <c r="G32" s="48">
        <f t="shared" si="10"/>
        <v>136705.33333333334</v>
      </c>
      <c r="H32" s="48">
        <f t="shared" si="10"/>
        <v>141186.33333333334</v>
      </c>
      <c r="I32" s="48">
        <f t="shared" si="10"/>
        <v>151668.33333333334</v>
      </c>
      <c r="J32" s="48">
        <f t="shared" si="10"/>
        <v>148027</v>
      </c>
      <c r="K32" s="48">
        <f t="shared" si="10"/>
        <v>139787.33333333334</v>
      </c>
      <c r="L32" s="48">
        <f t="shared" si="10"/>
        <v>130594.66666666667</v>
      </c>
      <c r="M32" s="48">
        <f t="shared" si="10"/>
        <v>105552.66666666667</v>
      </c>
      <c r="N32" s="48">
        <f t="shared" si="10"/>
        <v>115365.33333333333</v>
      </c>
      <c r="O32" s="44">
        <f t="shared" si="8"/>
        <v>1541466.6666666667</v>
      </c>
      <c r="P32" s="11">
        <f t="shared" si="9"/>
        <v>151668.33333333334</v>
      </c>
    </row>
    <row r="33" spans="1:16">
      <c r="A33" t="s">
        <v>981</v>
      </c>
      <c r="B33" t="s">
        <v>981</v>
      </c>
      <c r="C33" s="48">
        <f t="shared" si="10"/>
        <v>385883.33333333331</v>
      </c>
      <c r="D33" s="48">
        <f t="shared" si="10"/>
        <v>336616.66666666669</v>
      </c>
      <c r="E33" s="48">
        <f t="shared" si="10"/>
        <v>324405.33333333331</v>
      </c>
      <c r="F33" s="48">
        <f t="shared" si="10"/>
        <v>384016.66666666669</v>
      </c>
      <c r="G33" s="48">
        <f t="shared" si="10"/>
        <v>398941.66666666669</v>
      </c>
      <c r="H33" s="48">
        <f t="shared" si="10"/>
        <v>420159.66666666669</v>
      </c>
      <c r="I33" s="48">
        <f t="shared" si="10"/>
        <v>420497</v>
      </c>
      <c r="J33" s="48">
        <f t="shared" si="10"/>
        <v>437258.33333333331</v>
      </c>
      <c r="K33" s="48">
        <f t="shared" si="10"/>
        <v>410711</v>
      </c>
      <c r="L33" s="48">
        <f t="shared" si="10"/>
        <v>398998.33333333331</v>
      </c>
      <c r="M33" s="48">
        <f t="shared" si="10"/>
        <v>316854</v>
      </c>
      <c r="N33" s="48">
        <f t="shared" si="10"/>
        <v>307522</v>
      </c>
      <c r="O33" s="44">
        <f t="shared" si="8"/>
        <v>4541864</v>
      </c>
      <c r="P33" s="11">
        <f t="shared" si="9"/>
        <v>437258.33333333331</v>
      </c>
    </row>
    <row r="34" spans="1:16">
      <c r="A34" t="s">
        <v>982</v>
      </c>
      <c r="B34" t="s">
        <v>982</v>
      </c>
      <c r="C34" s="48"/>
      <c r="D34" s="48">
        <f t="shared" ref="D34:N34" si="11">AVERAGE(VLOOKUP($B34,$B$146:$N$172,D$9,FALSE))</f>
        <v>35000</v>
      </c>
      <c r="E34" s="48">
        <f t="shared" si="11"/>
        <v>20000</v>
      </c>
      <c r="F34" s="48">
        <f t="shared" si="11"/>
        <v>10000</v>
      </c>
      <c r="G34" s="48">
        <f t="shared" si="11"/>
        <v>20000</v>
      </c>
      <c r="H34" s="48">
        <f t="shared" si="11"/>
        <v>35000</v>
      </c>
      <c r="I34" s="48">
        <f t="shared" si="11"/>
        <v>35000</v>
      </c>
      <c r="J34" s="48">
        <f t="shared" si="11"/>
        <v>35000</v>
      </c>
      <c r="K34" s="48">
        <f t="shared" si="11"/>
        <v>25000</v>
      </c>
      <c r="L34" s="48">
        <f t="shared" si="11"/>
        <v>20000</v>
      </c>
      <c r="M34" s="48">
        <f t="shared" si="11"/>
        <v>10000</v>
      </c>
      <c r="N34" s="48">
        <f t="shared" si="11"/>
        <v>20000</v>
      </c>
      <c r="O34" s="44">
        <f t="shared" si="8"/>
        <v>265000</v>
      </c>
      <c r="P34" s="11">
        <f t="shared" si="9"/>
        <v>35000</v>
      </c>
    </row>
    <row r="35" spans="1:16">
      <c r="A35" t="s">
        <v>688</v>
      </c>
      <c r="B35" t="s">
        <v>688</v>
      </c>
      <c r="C35" s="48"/>
      <c r="D35" s="48"/>
      <c r="E35" s="48"/>
      <c r="F35" s="48"/>
      <c r="G35" s="48"/>
      <c r="H35" s="48">
        <f t="shared" ref="H35:N35" si="12">AVERAGE(VLOOKUP($B35,$B$146:$N$172,H$9,FALSE))</f>
        <v>200000</v>
      </c>
      <c r="I35" s="48">
        <f t="shared" si="12"/>
        <v>200000</v>
      </c>
      <c r="J35" s="48">
        <f t="shared" si="12"/>
        <v>200000</v>
      </c>
      <c r="K35" s="48">
        <f t="shared" si="12"/>
        <v>200000</v>
      </c>
      <c r="L35" s="48">
        <f t="shared" si="12"/>
        <v>200000</v>
      </c>
      <c r="M35" s="48">
        <f t="shared" si="12"/>
        <v>225000</v>
      </c>
      <c r="N35" s="48">
        <f t="shared" si="12"/>
        <v>200000</v>
      </c>
      <c r="O35" s="44">
        <f t="shared" si="8"/>
        <v>1425000</v>
      </c>
      <c r="P35" s="11">
        <f t="shared" si="9"/>
        <v>225000</v>
      </c>
    </row>
    <row r="36" spans="1:16">
      <c r="A36" t="s">
        <v>721</v>
      </c>
      <c r="B36" t="s">
        <v>721</v>
      </c>
      <c r="C36" s="48">
        <f t="shared" ref="C36:N36" si="13">AVERAGE(VLOOKUP($B36,$B$62:$P$87,C$9,FALSE),VLOOKUP($B36,$B$104:$N$129,C$9,FALSE),VLOOKUP($B36,$B$146:$N$172,C$9,FALSE))</f>
        <v>11511.666666666666</v>
      </c>
      <c r="D36" s="48">
        <f t="shared" si="13"/>
        <v>10714.666666666666</v>
      </c>
      <c r="E36" s="48">
        <f t="shared" si="13"/>
        <v>10339.666666666666</v>
      </c>
      <c r="F36" s="48">
        <f t="shared" si="13"/>
        <v>11901.333333333334</v>
      </c>
      <c r="G36" s="48">
        <f t="shared" si="13"/>
        <v>12718</v>
      </c>
      <c r="H36" s="48">
        <f t="shared" si="13"/>
        <v>13161.666666666666</v>
      </c>
      <c r="I36" s="48">
        <f t="shared" si="13"/>
        <v>12958</v>
      </c>
      <c r="J36" s="48">
        <f t="shared" si="13"/>
        <v>13587.666666666666</v>
      </c>
      <c r="K36" s="48">
        <f t="shared" si="13"/>
        <v>12992.666666666666</v>
      </c>
      <c r="L36" s="48">
        <f t="shared" si="13"/>
        <v>12118.333333333334</v>
      </c>
      <c r="M36" s="48">
        <f t="shared" si="13"/>
        <v>9327.6666666666661</v>
      </c>
      <c r="N36" s="48">
        <f t="shared" si="13"/>
        <v>9742.6666666666661</v>
      </c>
      <c r="O36" s="44">
        <f t="shared" si="8"/>
        <v>141074</v>
      </c>
      <c r="P36" s="11">
        <f t="shared" si="9"/>
        <v>13587.666666666666</v>
      </c>
    </row>
    <row r="37" spans="1:16">
      <c r="A37" t="s">
        <v>983</v>
      </c>
      <c r="B37" t="s">
        <v>983</v>
      </c>
      <c r="C37" s="48">
        <f t="shared" ref="C37:N37" si="14">AVERAGE(VLOOKUP($B37,$B$146:$N$172,C$9,FALSE))</f>
        <v>23000</v>
      </c>
      <c r="D37" s="48">
        <f t="shared" si="14"/>
        <v>23000</v>
      </c>
      <c r="E37" s="48">
        <f t="shared" si="14"/>
        <v>23000</v>
      </c>
      <c r="F37" s="48">
        <f t="shared" si="14"/>
        <v>23000</v>
      </c>
      <c r="G37" s="48">
        <f t="shared" si="14"/>
        <v>23000</v>
      </c>
      <c r="H37" s="48">
        <f t="shared" si="14"/>
        <v>23000</v>
      </c>
      <c r="I37" s="48">
        <f t="shared" si="14"/>
        <v>23000</v>
      </c>
      <c r="J37" s="48">
        <f t="shared" si="14"/>
        <v>23000</v>
      </c>
      <c r="K37" s="48">
        <f t="shared" si="14"/>
        <v>23000</v>
      </c>
      <c r="L37" s="48">
        <f t="shared" si="14"/>
        <v>23000</v>
      </c>
      <c r="M37" s="48">
        <f t="shared" si="14"/>
        <v>23000</v>
      </c>
      <c r="N37" s="48">
        <f t="shared" si="14"/>
        <v>23000</v>
      </c>
      <c r="O37" s="44">
        <f t="shared" ref="O37" si="15">SUM(C37:N37)</f>
        <v>276000</v>
      </c>
      <c r="P37" s="11">
        <f t="shared" ref="P37" si="16">MAX(C37:N37)</f>
        <v>23000</v>
      </c>
    </row>
    <row r="38" spans="1:16">
      <c r="C38" s="48"/>
      <c r="D38" s="48"/>
      <c r="E38" s="48"/>
      <c r="F38" s="48"/>
      <c r="G38" s="48"/>
      <c r="H38" s="48"/>
      <c r="I38" s="48"/>
      <c r="J38" s="48"/>
      <c r="K38" s="48"/>
      <c r="L38" s="48"/>
      <c r="M38" s="48"/>
      <c r="N38" s="48"/>
      <c r="O38" s="44"/>
      <c r="P38" s="11"/>
    </row>
    <row r="39" spans="1:16">
      <c r="B39" s="42"/>
      <c r="C39" s="10"/>
      <c r="D39" s="10"/>
      <c r="E39" s="10"/>
      <c r="F39" s="10"/>
      <c r="G39" s="10"/>
      <c r="H39" s="10"/>
      <c r="I39" s="10"/>
      <c r="J39" s="10"/>
      <c r="K39" s="10"/>
      <c r="L39" s="10"/>
      <c r="M39" s="10"/>
      <c r="N39" s="10"/>
    </row>
    <row r="40" spans="1:16">
      <c r="B40" s="43"/>
      <c r="C40" s="48"/>
      <c r="D40" s="48"/>
      <c r="E40" s="48"/>
      <c r="F40" s="48"/>
      <c r="G40" s="48"/>
      <c r="H40" s="48"/>
      <c r="I40" s="48"/>
      <c r="J40" s="48"/>
      <c r="K40" s="48"/>
      <c r="L40" s="48"/>
      <c r="M40" s="48"/>
      <c r="N40" s="48"/>
      <c r="O40" s="44"/>
      <c r="P40" s="11"/>
    </row>
    <row r="41" spans="1:16">
      <c r="B41" s="43"/>
      <c r="C41" s="48"/>
      <c r="D41" s="48"/>
      <c r="E41" s="48"/>
      <c r="F41" s="48"/>
      <c r="G41" s="48"/>
      <c r="H41" s="48"/>
      <c r="I41" s="48"/>
      <c r="J41" s="48"/>
      <c r="K41" s="48"/>
      <c r="L41" s="48"/>
      <c r="M41" s="48"/>
      <c r="N41" s="48"/>
      <c r="O41" s="44"/>
      <c r="P41" s="11"/>
    </row>
    <row r="42" spans="1:16">
      <c r="B42" s="43"/>
      <c r="C42" s="48"/>
      <c r="D42" s="48"/>
      <c r="E42" s="48"/>
      <c r="F42" s="48"/>
      <c r="G42" s="48"/>
      <c r="H42" s="48"/>
      <c r="I42" s="48"/>
      <c r="J42" s="48"/>
      <c r="K42" s="48"/>
      <c r="L42" s="48"/>
      <c r="M42" s="48"/>
      <c r="N42" s="48"/>
      <c r="O42" s="44"/>
      <c r="P42" s="11"/>
    </row>
    <row r="43" spans="1:16">
      <c r="B43" s="43"/>
      <c r="C43" s="11"/>
      <c r="D43" s="11"/>
      <c r="E43" s="11"/>
      <c r="F43" s="11"/>
      <c r="G43" s="11"/>
      <c r="H43" s="11"/>
      <c r="I43" s="11"/>
      <c r="J43" s="11"/>
      <c r="K43" s="11"/>
      <c r="L43" s="11"/>
      <c r="M43" s="11"/>
      <c r="N43" s="11"/>
      <c r="O43" s="44"/>
      <c r="P43" s="11"/>
    </row>
    <row r="44" spans="1:16">
      <c r="C44" s="11"/>
      <c r="D44" s="11"/>
      <c r="E44" s="11"/>
      <c r="F44" s="11"/>
      <c r="G44" s="11"/>
      <c r="H44" s="11"/>
      <c r="I44" s="11"/>
      <c r="J44" s="11"/>
      <c r="K44" s="11"/>
      <c r="L44" s="11"/>
      <c r="M44" s="11"/>
      <c r="N44" s="11"/>
      <c r="O44" s="44"/>
      <c r="P44" s="11"/>
    </row>
    <row r="45" spans="1:16">
      <c r="B45" s="8"/>
    </row>
    <row r="46" spans="1:16">
      <c r="B46" s="42"/>
    </row>
    <row r="47" spans="1:16">
      <c r="B47" s="43"/>
    </row>
    <row r="48" spans="1:16">
      <c r="B48" s="45"/>
    </row>
    <row r="54" spans="1:16" ht="21">
      <c r="B54" s="475" t="s">
        <v>90</v>
      </c>
      <c r="C54" s="475"/>
      <c r="D54" s="475"/>
      <c r="E54" s="475"/>
      <c r="F54" s="475"/>
      <c r="G54" s="475"/>
      <c r="H54" s="475"/>
      <c r="I54" s="475"/>
      <c r="J54" s="475"/>
      <c r="K54" s="475"/>
      <c r="L54" s="475"/>
      <c r="M54" s="475"/>
      <c r="N54" s="475"/>
      <c r="O54" s="475"/>
      <c r="P54" s="475"/>
    </row>
    <row r="55" spans="1:16" ht="17.399999999999999">
      <c r="B55" s="474" t="str">
        <f>+MANUAL!$B$5 &amp;" as Calculated by LodeStar Except as Noted"</f>
        <v>2012 as Calculated by LodeStar Except as Noted</v>
      </c>
      <c r="C55" s="474"/>
      <c r="D55" s="474"/>
      <c r="E55" s="474"/>
      <c r="F55" s="474"/>
      <c r="G55" s="474"/>
      <c r="H55" s="474"/>
      <c r="I55" s="474"/>
      <c r="J55" s="474"/>
      <c r="K55" s="474"/>
      <c r="L55" s="474"/>
      <c r="M55" s="474"/>
      <c r="N55" s="474"/>
      <c r="O55" s="474"/>
      <c r="P55" s="474"/>
    </row>
    <row r="56" spans="1:16" ht="13.8" thickBot="1">
      <c r="B56" s="84"/>
      <c r="C56" s="84"/>
      <c r="D56" s="84"/>
      <c r="E56" s="84"/>
      <c r="F56" s="84"/>
      <c r="G56" s="84"/>
      <c r="H56" s="84"/>
      <c r="I56" s="84"/>
      <c r="J56" s="84"/>
      <c r="K56" s="84"/>
      <c r="L56" s="84"/>
      <c r="M56" s="84"/>
      <c r="N56" s="84"/>
      <c r="O56" s="84"/>
      <c r="P56" s="84"/>
    </row>
    <row r="57" spans="1:16">
      <c r="C57" s="14"/>
      <c r="D57" s="15"/>
      <c r="E57" s="16"/>
      <c r="F57" s="17"/>
      <c r="G57" s="18"/>
      <c r="H57" s="19"/>
      <c r="I57" s="20"/>
      <c r="J57" s="21"/>
      <c r="K57" s="22"/>
      <c r="L57" s="23"/>
      <c r="M57" s="24"/>
      <c r="N57" s="25"/>
      <c r="O57" s="26"/>
      <c r="P57" s="27" t="s">
        <v>573</v>
      </c>
    </row>
    <row r="58" spans="1:16" ht="13.8" thickBot="1">
      <c r="C58" s="28" t="s">
        <v>70</v>
      </c>
      <c r="D58" s="29" t="s">
        <v>71</v>
      </c>
      <c r="E58" s="30" t="s">
        <v>72</v>
      </c>
      <c r="F58" s="31" t="s">
        <v>73</v>
      </c>
      <c r="G58" s="32" t="s">
        <v>74</v>
      </c>
      <c r="H58" s="33" t="s">
        <v>75</v>
      </c>
      <c r="I58" s="34" t="s">
        <v>76</v>
      </c>
      <c r="J58" s="35" t="s">
        <v>77</v>
      </c>
      <c r="K58" s="36" t="s">
        <v>78</v>
      </c>
      <c r="L58" s="37" t="s">
        <v>79</v>
      </c>
      <c r="M58" s="38" t="s">
        <v>80</v>
      </c>
      <c r="N58" s="39" t="s">
        <v>81</v>
      </c>
      <c r="O58" s="40" t="s">
        <v>60</v>
      </c>
      <c r="P58" s="41" t="s">
        <v>82</v>
      </c>
    </row>
    <row r="59" spans="1:16" hidden="1">
      <c r="C59">
        <v>4</v>
      </c>
      <c r="D59">
        <f>C59+1</f>
        <v>5</v>
      </c>
      <c r="E59">
        <f t="shared" ref="E59:N59" si="17">D59+1</f>
        <v>6</v>
      </c>
      <c r="F59">
        <f t="shared" si="17"/>
        <v>7</v>
      </c>
      <c r="G59">
        <f t="shared" si="17"/>
        <v>8</v>
      </c>
      <c r="H59">
        <f t="shared" si="17"/>
        <v>9</v>
      </c>
      <c r="I59">
        <f t="shared" si="17"/>
        <v>10</v>
      </c>
      <c r="J59">
        <f t="shared" si="17"/>
        <v>11</v>
      </c>
      <c r="K59">
        <f t="shared" si="17"/>
        <v>12</v>
      </c>
      <c r="L59">
        <f t="shared" si="17"/>
        <v>13</v>
      </c>
      <c r="M59">
        <f t="shared" si="17"/>
        <v>14</v>
      </c>
      <c r="N59">
        <f t="shared" si="17"/>
        <v>15</v>
      </c>
      <c r="O59" s="312"/>
      <c r="P59" s="313"/>
    </row>
    <row r="61" spans="1:16">
      <c r="B61" s="42" t="s">
        <v>83</v>
      </c>
    </row>
    <row r="62" spans="1:16">
      <c r="A62" t="s">
        <v>122</v>
      </c>
      <c r="B62" s="43" t="s">
        <v>84</v>
      </c>
      <c r="C62" s="82">
        <f>VLOOKUP($A62&amp;"GCP",'E11 - 2012 09 Final'!$A$46:$P$2419,C$59,FALSE)</f>
        <v>379965</v>
      </c>
      <c r="D62" s="82">
        <f>VLOOKUP($A62&amp;"GCP",'E11 - 2012 09 Final'!$A$46:$P$2419,D$59,FALSE)</f>
        <v>374619</v>
      </c>
      <c r="E62" s="82">
        <f>VLOOKUP($A62&amp;"GCP",'E11 - 2012 09 Final'!$A$46:$P$2419,E$59,FALSE)</f>
        <v>366419</v>
      </c>
      <c r="F62" s="82">
        <f>VLOOKUP($A62&amp;"GCP",'E11 - 2012 09 Final'!$A$46:$P$2419,F$59,FALSE)</f>
        <v>389240</v>
      </c>
      <c r="G62" s="82">
        <f>VLOOKUP($A62&amp;"GCP",'E11 - 2012 09 Final'!$A$46:$P$2419,G$59,FALSE)</f>
        <v>362668</v>
      </c>
      <c r="H62" s="82">
        <f>VLOOKUP($A62&amp;"GCP",'E11 - 2012 09 Final'!$A$46:$P$2419,H$59,FALSE)</f>
        <v>402873</v>
      </c>
      <c r="I62" s="82">
        <f>VLOOKUP($A62&amp;"GCP",'E11 - 2012 09 Final'!$A$46:$P$2419,I$59,FALSE)</f>
        <v>386058</v>
      </c>
      <c r="J62" s="82">
        <f>VLOOKUP($A62&amp;"GCP",'E11 - 2012 09 Final'!$A$46:$P$2419,J$59,FALSE)</f>
        <v>392671</v>
      </c>
      <c r="K62" s="82">
        <f>VLOOKUP($A62&amp;"GCP",'E11 - 2012 09 Final'!$A$46:$P$2419,K$59,FALSE)</f>
        <v>403040</v>
      </c>
      <c r="L62" s="82">
        <f>VLOOKUP($A62&amp;"GCP",'E11 - 2012 09 Final'!$A$46:$P$2419,L$59,FALSE)</f>
        <v>386650</v>
      </c>
      <c r="M62" s="82">
        <f>VLOOKUP($A62&amp;"GCP",'E11 - 2012 09 Final'!$A$46:$P$2419,M$59,FALSE)</f>
        <v>377780</v>
      </c>
      <c r="N62" s="82">
        <f>VLOOKUP($A62&amp;"GCP",'E11 - 2012 09 Final'!$A$46:$P$2419,N$59,FALSE)</f>
        <v>370360</v>
      </c>
      <c r="O62" s="44">
        <f t="shared" ref="O62:O69" si="18">SUM(C62:N62)</f>
        <v>4592343</v>
      </c>
      <c r="P62" s="11">
        <f>MAX(C62:N62)</f>
        <v>403040</v>
      </c>
    </row>
    <row r="63" spans="1:16">
      <c r="A63" t="s">
        <v>177</v>
      </c>
      <c r="B63" s="43" t="s">
        <v>85</v>
      </c>
      <c r="C63" s="82">
        <f>VLOOKUP($A63&amp;"GCP",'E11 - 2012 09 Final'!$A$46:$P$2419,C$59,FALSE)</f>
        <v>25338</v>
      </c>
      <c r="D63" s="82">
        <f>VLOOKUP($A63&amp;"GCP",'E11 - 2012 09 Final'!$A$46:$P$2419,D$59,FALSE)</f>
        <v>24763</v>
      </c>
      <c r="E63" s="82">
        <f>VLOOKUP($A63&amp;"GCP",'E11 - 2012 09 Final'!$A$46:$P$2419,E$59,FALSE)</f>
        <v>22727</v>
      </c>
      <c r="F63" s="82">
        <f>VLOOKUP($A63&amp;"GCP",'E11 - 2012 09 Final'!$A$46:$P$2419,F$59,FALSE)</f>
        <v>26010</v>
      </c>
      <c r="G63" s="82">
        <f>VLOOKUP($A63&amp;"GCP",'E11 - 2012 09 Final'!$A$46:$P$2419,G$59,FALSE)</f>
        <v>24210</v>
      </c>
      <c r="H63" s="82">
        <f>VLOOKUP($A63&amp;"GCP",'E11 - 2012 09 Final'!$A$46:$P$2419,H$59,FALSE)</f>
        <v>26406</v>
      </c>
      <c r="I63" s="82">
        <f>VLOOKUP($A63&amp;"GCP",'E11 - 2012 09 Final'!$A$46:$P$2419,I$59,FALSE)</f>
        <v>25616</v>
      </c>
      <c r="J63" s="82">
        <f>VLOOKUP($A63&amp;"GCP",'E11 - 2012 09 Final'!$A$46:$P$2419,J$59,FALSE)</f>
        <v>26344</v>
      </c>
      <c r="K63" s="82">
        <f>VLOOKUP($A63&amp;"GCP",'E11 - 2012 09 Final'!$A$46:$P$2419,K$59,FALSE)</f>
        <v>27088</v>
      </c>
      <c r="L63" s="82">
        <f>VLOOKUP($A63&amp;"GCP",'E11 - 2012 09 Final'!$A$46:$P$2419,L$59,FALSE)</f>
        <v>26026</v>
      </c>
      <c r="M63" s="82">
        <f>VLOOKUP($A63&amp;"GCP",'E11 - 2012 09 Final'!$A$46:$P$2419,M$59,FALSE)</f>
        <v>24789</v>
      </c>
      <c r="N63" s="82">
        <f>VLOOKUP($A63&amp;"GCP",'E11 - 2012 09 Final'!$A$46:$P$2419,N$59,FALSE)</f>
        <v>23955</v>
      </c>
      <c r="O63" s="44">
        <f t="shared" si="18"/>
        <v>303272</v>
      </c>
      <c r="P63" s="11">
        <f t="shared" ref="P63:P78" si="19">MAX(C63:N63)</f>
        <v>27088</v>
      </c>
    </row>
    <row r="64" spans="1:16">
      <c r="A64" t="s">
        <v>185</v>
      </c>
      <c r="B64" s="43" t="s">
        <v>50</v>
      </c>
      <c r="C64" s="82">
        <f>VLOOKUP($A64&amp;"GCP",'E11 - 2012 09 Final'!$A$46:$P$2419,C$59,FALSE)</f>
        <v>185688</v>
      </c>
      <c r="D64" s="82">
        <f>VLOOKUP($A64&amp;"GCP",'E11 - 2012 09 Final'!$A$46:$P$2419,D$59,FALSE)</f>
        <v>160854</v>
      </c>
      <c r="E64" s="82">
        <f>VLOOKUP($A64&amp;"GCP",'E11 - 2012 09 Final'!$A$46:$P$2419,E$59,FALSE)</f>
        <v>180774</v>
      </c>
      <c r="F64" s="82">
        <f>VLOOKUP($A64&amp;"GCP",'E11 - 2012 09 Final'!$A$46:$P$2419,F$59,FALSE)</f>
        <v>168732</v>
      </c>
      <c r="G64" s="82">
        <f>VLOOKUP($A64&amp;"GCP",'E11 - 2012 09 Final'!$A$46:$P$2419,G$59,FALSE)</f>
        <v>184685</v>
      </c>
      <c r="H64" s="82">
        <f>VLOOKUP($A64&amp;"GCP",'E11 - 2012 09 Final'!$A$46:$P$2419,H$59,FALSE)</f>
        <v>176538</v>
      </c>
      <c r="I64" s="82">
        <f>VLOOKUP($A64&amp;"GCP",'E11 - 2012 09 Final'!$A$46:$P$2419,I$59,FALSE)</f>
        <v>185096</v>
      </c>
      <c r="J64" s="82">
        <f>VLOOKUP($A64&amp;"GCP",'E11 - 2012 09 Final'!$A$46:$P$2419,J$59,FALSE)</f>
        <v>183989</v>
      </c>
      <c r="K64" s="82">
        <f>VLOOKUP($A64&amp;"GCP",'E11 - 2012 09 Final'!$A$46:$P$2419,K$59,FALSE)</f>
        <v>186359</v>
      </c>
      <c r="L64" s="82">
        <f>VLOOKUP($A64&amp;"GCP",'E11 - 2012 09 Final'!$A$46:$P$2419,L$59,FALSE)</f>
        <v>196118</v>
      </c>
      <c r="M64" s="82">
        <f>VLOOKUP($A64&amp;"GCP",'E11 - 2012 09 Final'!$A$46:$P$2419,M$59,FALSE)</f>
        <v>176353</v>
      </c>
      <c r="N64" s="82">
        <f>VLOOKUP($A64&amp;"GCP",'E11 - 2012 09 Final'!$A$46:$P$2419,N$59,FALSE)</f>
        <v>175226</v>
      </c>
      <c r="O64" s="44">
        <f t="shared" si="18"/>
        <v>2160412</v>
      </c>
      <c r="P64" s="11">
        <f t="shared" si="19"/>
        <v>196118</v>
      </c>
    </row>
    <row r="65" spans="1:23">
      <c r="A65" t="s">
        <v>938</v>
      </c>
      <c r="B65" s="43" t="s">
        <v>49</v>
      </c>
      <c r="C65" s="82">
        <f>VLOOKUP($A65&amp;"GCP",'E11 - 2012 09 Final'!$A$46:$P$2419,C$59,FALSE)</f>
        <v>937949</v>
      </c>
      <c r="D65" s="82">
        <f>VLOOKUP($A65&amp;"GCP",'E11 - 2012 09 Final'!$A$46:$P$2419,D$59,FALSE)</f>
        <v>928858</v>
      </c>
      <c r="E65" s="82">
        <f>VLOOKUP($A65&amp;"GCP",'E11 - 2012 09 Final'!$A$46:$P$2419,E$59,FALSE)</f>
        <v>887784</v>
      </c>
      <c r="F65" s="82">
        <f>VLOOKUP($A65&amp;"GCP",'E11 - 2012 09 Final'!$A$46:$P$2419,F$59,FALSE)</f>
        <v>1071615</v>
      </c>
      <c r="G65" s="82">
        <f>VLOOKUP($A65&amp;"GCP",'E11 - 2012 09 Final'!$A$46:$P$2419,G$59,FALSE)</f>
        <v>1043117</v>
      </c>
      <c r="H65" s="82">
        <f>VLOOKUP($A65&amp;"GCP",'E11 - 2012 09 Final'!$A$46:$P$2419,H$59,FALSE)</f>
        <v>1184837</v>
      </c>
      <c r="I65" s="82">
        <f>VLOOKUP($A65&amp;"GCP",'E11 - 2012 09 Final'!$A$46:$P$2419,I$59,FALSE)</f>
        <v>1146447</v>
      </c>
      <c r="J65" s="82">
        <f>VLOOKUP($A65&amp;"GCP",'E11 - 2012 09 Final'!$A$46:$P$2419,J$59,FALSE)</f>
        <v>1199798</v>
      </c>
      <c r="K65" s="82">
        <f>VLOOKUP($A65&amp;"GCP",'E11 - 2012 09 Final'!$A$46:$P$2419,K$59,FALSE)</f>
        <v>1195183</v>
      </c>
      <c r="L65" s="82">
        <f>VLOOKUP($A65&amp;"GCP",'E11 - 2012 09 Final'!$A$46:$P$2419,L$59,FALSE)</f>
        <v>1145880</v>
      </c>
      <c r="M65" s="82">
        <f>VLOOKUP($A65&amp;"GCP",'E11 - 2012 09 Final'!$A$46:$P$2419,M$59,FALSE)</f>
        <v>942631</v>
      </c>
      <c r="N65" s="82">
        <f>VLOOKUP($A65&amp;"GCP",'E11 - 2012 09 Final'!$A$46:$P$2419,N$59,FALSE)</f>
        <v>934253</v>
      </c>
      <c r="O65" s="44">
        <f t="shared" si="18"/>
        <v>12618352</v>
      </c>
      <c r="P65" s="11">
        <f t="shared" si="19"/>
        <v>1199798</v>
      </c>
    </row>
    <row r="66" spans="1:23">
      <c r="A66" t="s">
        <v>941</v>
      </c>
      <c r="B66" s="46" t="s">
        <v>325</v>
      </c>
      <c r="C66" s="82">
        <f>VLOOKUP($A66&amp;"GCP",'E11 - 2012 09 Final'!$A$46:$P$2419,C$59,FALSE)</f>
        <v>3707</v>
      </c>
      <c r="D66" s="82">
        <f>VLOOKUP($A66&amp;"GCP",'E11 - 2012 09 Final'!$A$46:$P$2419,D$59,FALSE)</f>
        <v>3450</v>
      </c>
      <c r="E66" s="82">
        <f>VLOOKUP($A66&amp;"GCP",'E11 - 2012 09 Final'!$A$46:$P$2419,E$59,FALSE)</f>
        <v>3293</v>
      </c>
      <c r="F66" s="82">
        <f>VLOOKUP($A66&amp;"GCP",'E11 - 2012 09 Final'!$A$46:$P$2419,F$59,FALSE)</f>
        <v>3455</v>
      </c>
      <c r="G66" s="82">
        <f>VLOOKUP($A66&amp;"GCP",'E11 - 2012 09 Final'!$A$46:$P$2419,G$59,FALSE)</f>
        <v>3228</v>
      </c>
      <c r="H66" s="82">
        <f>VLOOKUP($A66&amp;"GCP",'E11 - 2012 09 Final'!$A$46:$P$2419,H$59,FALSE)</f>
        <v>3471</v>
      </c>
      <c r="I66" s="82">
        <f>VLOOKUP($A66&amp;"GCP",'E11 - 2012 09 Final'!$A$46:$P$2419,I$59,FALSE)</f>
        <v>3173</v>
      </c>
      <c r="J66" s="82">
        <f>VLOOKUP($A66&amp;"GCP",'E11 - 2012 09 Final'!$A$46:$P$2419,J$59,FALSE)</f>
        <v>3157</v>
      </c>
      <c r="K66" s="82">
        <f>VLOOKUP($A66&amp;"GCP",'E11 - 2012 09 Final'!$A$46:$P$2419,K$59,FALSE)</f>
        <v>3111</v>
      </c>
      <c r="L66" s="82">
        <f>VLOOKUP($A66&amp;"GCP",'E11 - 2012 09 Final'!$A$46:$P$2419,L$59,FALSE)</f>
        <v>2958</v>
      </c>
      <c r="M66" s="82">
        <f>VLOOKUP($A66&amp;"GCP",'E11 - 2012 09 Final'!$A$46:$P$2419,M$59,FALSE)</f>
        <v>3045</v>
      </c>
      <c r="N66" s="82">
        <f>VLOOKUP($A66&amp;"GCP",'E11 - 2012 09 Final'!$A$46:$P$2419,N$59,FALSE)</f>
        <v>2948</v>
      </c>
      <c r="O66" s="44">
        <f t="shared" si="18"/>
        <v>38996</v>
      </c>
      <c r="P66" s="11">
        <f t="shared" si="19"/>
        <v>3707</v>
      </c>
      <c r="W66" t="e">
        <f>VLOOKUP(A116,'Avg GNCP'!$B$62:$P$87,15,FALSE)</f>
        <v>#N/A</v>
      </c>
    </row>
    <row r="67" spans="1:23">
      <c r="A67" t="s">
        <v>991</v>
      </c>
      <c r="B67" s="43" t="s">
        <v>67</v>
      </c>
      <c r="C67" s="82">
        <f>VLOOKUP($A67&amp;"GCP",'E11 - 2012 09 Final'!$A$46:$P$2419,C$59,FALSE)</f>
        <v>3911017</v>
      </c>
      <c r="D67" s="82">
        <f>VLOOKUP($A67&amp;"GCP",'E11 - 2012 09 Final'!$A$46:$P$2419,D$59,FALSE)</f>
        <v>3709107</v>
      </c>
      <c r="E67" s="82">
        <f>VLOOKUP($A67&amp;"GCP",'E11 - 2012 09 Final'!$A$46:$P$2419,E$59,FALSE)</f>
        <v>3602955</v>
      </c>
      <c r="F67" s="82">
        <f>VLOOKUP($A67&amp;"GCP",'E11 - 2012 09 Final'!$A$46:$P$2419,F$59,FALSE)</f>
        <v>4068519</v>
      </c>
      <c r="G67" s="82">
        <f>VLOOKUP($A67&amp;"GCP",'E11 - 2012 09 Final'!$A$46:$P$2419,G$59,FALSE)</f>
        <v>3959026</v>
      </c>
      <c r="H67" s="82">
        <f>VLOOKUP($A67&amp;"GCP",'E11 - 2012 09 Final'!$A$46:$P$2419,H$59,FALSE)</f>
        <v>4397750</v>
      </c>
      <c r="I67" s="82">
        <f>VLOOKUP($A67&amp;"GCP",'E11 - 2012 09 Final'!$A$46:$P$2419,I$59,FALSE)</f>
        <v>4287978</v>
      </c>
      <c r="J67" s="82">
        <f>VLOOKUP($A67&amp;"GCP",'E11 - 2012 09 Final'!$A$46:$P$2419,J$59,FALSE)</f>
        <v>4360564</v>
      </c>
      <c r="K67" s="82">
        <f>VLOOKUP($A67&amp;"GCP",'E11 - 2012 09 Final'!$A$46:$P$2419,K$59,FALSE)</f>
        <v>4503487</v>
      </c>
      <c r="L67" s="82">
        <f>VLOOKUP($A67&amp;"GCP",'E11 - 2012 09 Final'!$A$46:$P$2419,L$59,FALSE)</f>
        <v>4390200</v>
      </c>
      <c r="M67" s="82">
        <f>VLOOKUP($A67&amp;"GCP",'E11 - 2012 09 Final'!$A$46:$P$2419,M$59,FALSE)</f>
        <v>3790525</v>
      </c>
      <c r="N67" s="82">
        <f>VLOOKUP($A67&amp;"GCP",'E11 - 2012 09 Final'!$A$46:$P$2419,N$59,FALSE)</f>
        <v>3814544</v>
      </c>
      <c r="O67" s="44">
        <f t="shared" si="18"/>
        <v>48795672</v>
      </c>
      <c r="P67" s="11">
        <f t="shared" si="19"/>
        <v>4503487</v>
      </c>
    </row>
    <row r="68" spans="1:23">
      <c r="A68" t="s">
        <v>994</v>
      </c>
      <c r="B68" s="43" t="s">
        <v>68</v>
      </c>
      <c r="C68" s="82">
        <f>VLOOKUP($A68&amp;"GCP",'E11 - 2012 09 Final'!$A$46:$P$2419,C$59,FALSE)</f>
        <v>1725139</v>
      </c>
      <c r="D68" s="82">
        <f>VLOOKUP($A68&amp;"GCP",'E11 - 2012 09 Final'!$A$46:$P$2419,D$59,FALSE)</f>
        <v>1724427</v>
      </c>
      <c r="E68" s="82">
        <f>VLOOKUP($A68&amp;"GCP",'E11 - 2012 09 Final'!$A$46:$P$2419,E$59,FALSE)</f>
        <v>1687140</v>
      </c>
      <c r="F68" s="82">
        <f>VLOOKUP($A68&amp;"GCP",'E11 - 2012 09 Final'!$A$46:$P$2419,F$59,FALSE)</f>
        <v>1793507</v>
      </c>
      <c r="G68" s="82">
        <f>VLOOKUP($A68&amp;"GCP",'E11 - 2012 09 Final'!$A$46:$P$2419,G$59,FALSE)</f>
        <v>1801109</v>
      </c>
      <c r="H68" s="82">
        <f>VLOOKUP($A68&amp;"GCP",'E11 - 2012 09 Final'!$A$46:$P$2419,H$59,FALSE)</f>
        <v>1929788</v>
      </c>
      <c r="I68" s="82">
        <f>VLOOKUP($A68&amp;"GCP",'E11 - 2012 09 Final'!$A$46:$P$2419,I$59,FALSE)</f>
        <v>1818688</v>
      </c>
      <c r="J68" s="82">
        <f>VLOOKUP($A68&amp;"GCP",'E11 - 2012 09 Final'!$A$46:$P$2419,J$59,FALSE)</f>
        <v>1885681</v>
      </c>
      <c r="K68" s="82">
        <f>VLOOKUP($A68&amp;"GCP",'E11 - 2012 09 Final'!$A$46:$P$2419,K$59,FALSE)</f>
        <v>2013462</v>
      </c>
      <c r="L68" s="82">
        <f>VLOOKUP($A68&amp;"GCP",'E11 - 2012 09 Final'!$A$46:$P$2419,L$59,FALSE)</f>
        <v>2072336</v>
      </c>
      <c r="M68" s="82">
        <f>VLOOKUP($A68&amp;"GCP",'E11 - 2012 09 Final'!$A$46:$P$2419,M$59,FALSE)</f>
        <v>1785896</v>
      </c>
      <c r="N68" s="82">
        <f>VLOOKUP($A68&amp;"GCP",'E11 - 2012 09 Final'!$A$46:$P$2419,N$59,FALSE)</f>
        <v>1836752</v>
      </c>
      <c r="O68" s="44">
        <f t="shared" si="18"/>
        <v>22073925</v>
      </c>
      <c r="P68" s="11">
        <f t="shared" si="19"/>
        <v>2072336</v>
      </c>
    </row>
    <row r="69" spans="1:23">
      <c r="A69" t="s">
        <v>710</v>
      </c>
      <c r="B69" s="43" t="s">
        <v>69</v>
      </c>
      <c r="C69" s="82">
        <f>VLOOKUP($A69&amp;"GCP",'E11 - 2012 09 Final'!$A$46:$P$2419,C$59,FALSE)</f>
        <v>334054</v>
      </c>
      <c r="D69" s="82">
        <f>VLOOKUP($A69&amp;"GCP",'E11 - 2012 09 Final'!$A$46:$P$2419,D$59,FALSE)</f>
        <v>323543</v>
      </c>
      <c r="E69" s="82">
        <f>VLOOKUP($A69&amp;"GCP",'E11 - 2012 09 Final'!$A$46:$P$2419,E$59,FALSE)</f>
        <v>325434</v>
      </c>
      <c r="F69" s="82">
        <f>VLOOKUP($A69&amp;"GCP",'E11 - 2012 09 Final'!$A$46:$P$2419,F$59,FALSE)</f>
        <v>334283</v>
      </c>
      <c r="G69" s="82">
        <f>VLOOKUP($A69&amp;"GCP",'E11 - 2012 09 Final'!$A$46:$P$2419,G$59,FALSE)</f>
        <v>325162</v>
      </c>
      <c r="H69" s="82">
        <f>VLOOKUP($A69&amp;"GCP",'E11 - 2012 09 Final'!$A$46:$P$2419,H$59,FALSE)</f>
        <v>358606</v>
      </c>
      <c r="I69" s="82">
        <f>VLOOKUP($A69&amp;"GCP",'E11 - 2012 09 Final'!$A$46:$P$2419,I$59,FALSE)</f>
        <v>351506</v>
      </c>
      <c r="J69" s="82">
        <f>VLOOKUP($A69&amp;"GCP",'E11 - 2012 09 Final'!$A$46:$P$2419,J$59,FALSE)</f>
        <v>355272</v>
      </c>
      <c r="K69" s="82">
        <f>VLOOKUP($A69&amp;"GCP",'E11 - 2012 09 Final'!$A$46:$P$2419,K$59,FALSE)</f>
        <v>365498</v>
      </c>
      <c r="L69" s="82">
        <f>VLOOKUP($A69&amp;"GCP",'E11 - 2012 09 Final'!$A$46:$P$2419,L$59,FALSE)</f>
        <v>361965</v>
      </c>
      <c r="M69" s="82">
        <f>VLOOKUP($A69&amp;"GCP",'E11 - 2012 09 Final'!$A$46:$P$2419,M$59,FALSE)</f>
        <v>348293</v>
      </c>
      <c r="N69" s="82">
        <f>VLOOKUP($A69&amp;"GCP",'E11 - 2012 09 Final'!$A$46:$P$2419,N$59,FALSE)</f>
        <v>332568</v>
      </c>
      <c r="O69" s="44">
        <f t="shared" si="18"/>
        <v>4116184</v>
      </c>
      <c r="P69" s="11">
        <f t="shared" si="19"/>
        <v>365498</v>
      </c>
    </row>
    <row r="70" spans="1:23">
      <c r="A70" t="s">
        <v>714</v>
      </c>
      <c r="B70" s="43" t="s">
        <v>52</v>
      </c>
      <c r="C70" s="82">
        <f>VLOOKUP($A70&amp;"GCP",'E11 - 2012 09 Final'!$A$46:$P$2419,C$59,FALSE)</f>
        <v>27522</v>
      </c>
      <c r="D70" s="82">
        <f>VLOOKUP($A70&amp;"GCP",'E11 - 2012 09 Final'!$A$46:$P$2419,D$59,FALSE)</f>
        <v>29770</v>
      </c>
      <c r="E70" s="82">
        <f>VLOOKUP($A70&amp;"GCP",'E11 - 2012 09 Final'!$A$46:$P$2419,E$59,FALSE)</f>
        <v>26797</v>
      </c>
      <c r="F70" s="82">
        <f>VLOOKUP($A70&amp;"GCP",'E11 - 2012 09 Final'!$A$46:$P$2419,F$59,FALSE)</f>
        <v>31692</v>
      </c>
      <c r="G70" s="82">
        <f>VLOOKUP($A70&amp;"GCP",'E11 - 2012 09 Final'!$A$46:$P$2419,G$59,FALSE)</f>
        <v>29061</v>
      </c>
      <c r="H70" s="82">
        <f>VLOOKUP($A70&amp;"GCP",'E11 - 2012 09 Final'!$A$46:$P$2419,H$59,FALSE)</f>
        <v>24028</v>
      </c>
      <c r="I70" s="82">
        <f>VLOOKUP($A70&amp;"GCP",'E11 - 2012 09 Final'!$A$46:$P$2419,I$59,FALSE)</f>
        <v>24104</v>
      </c>
      <c r="J70" s="82">
        <f>VLOOKUP($A70&amp;"GCP",'E11 - 2012 09 Final'!$A$46:$P$2419,J$59,FALSE)</f>
        <v>26885</v>
      </c>
      <c r="K70" s="82">
        <f>VLOOKUP($A70&amp;"GCP",'E11 - 2012 09 Final'!$A$46:$P$2419,K$59,FALSE)</f>
        <v>29287</v>
      </c>
      <c r="L70" s="82">
        <f>VLOOKUP($A70&amp;"GCP",'E11 - 2012 09 Final'!$A$46:$P$2419,L$59,FALSE)</f>
        <v>28471</v>
      </c>
      <c r="M70" s="82">
        <f>VLOOKUP($A70&amp;"GCP",'E11 - 2012 09 Final'!$A$46:$P$2419,M$59,FALSE)</f>
        <v>25482</v>
      </c>
      <c r="N70" s="82">
        <f>VLOOKUP($A70&amp;"GCP",'E11 - 2012 09 Final'!$A$46:$P$2419,N$59,FALSE)</f>
        <v>28451</v>
      </c>
      <c r="O70" s="44">
        <f>SUM(C70:N70)</f>
        <v>331550</v>
      </c>
      <c r="P70" s="11">
        <f t="shared" si="19"/>
        <v>31692</v>
      </c>
    </row>
    <row r="71" spans="1:23">
      <c r="A71" t="s">
        <v>15</v>
      </c>
      <c r="B71" s="213" t="s">
        <v>15</v>
      </c>
      <c r="C71" s="82">
        <f>VLOOKUP($A71&amp;"GCP",'E11 - 2012 09 Final'!$A$46:$P$2419,C$59,FALSE)</f>
        <v>13595</v>
      </c>
      <c r="D71" s="82">
        <f>VLOOKUP($A71&amp;"GCP",'E11 - 2012 09 Final'!$A$46:$P$2419,D$59,FALSE)</f>
        <v>13719</v>
      </c>
      <c r="E71" s="82">
        <f>VLOOKUP($A71&amp;"GCP",'E11 - 2012 09 Final'!$A$46:$P$2419,E$59,FALSE)</f>
        <v>14007</v>
      </c>
      <c r="F71" s="82">
        <f>VLOOKUP($A71&amp;"GCP",'E11 - 2012 09 Final'!$A$46:$P$2419,F$59,FALSE)</f>
        <v>13809</v>
      </c>
      <c r="G71" s="82">
        <f>VLOOKUP($A71&amp;"GCP",'E11 - 2012 09 Final'!$A$46:$P$2419,G$59,FALSE)</f>
        <v>13777</v>
      </c>
      <c r="H71" s="82">
        <f>VLOOKUP($A71&amp;"GCP",'E11 - 2012 09 Final'!$A$46:$P$2419,H$59,FALSE)</f>
        <v>14513</v>
      </c>
      <c r="I71" s="82">
        <f>VLOOKUP($A71&amp;"GCP",'E11 - 2012 09 Final'!$A$46:$P$2419,I$59,FALSE)</f>
        <v>13948</v>
      </c>
      <c r="J71" s="82">
        <f>VLOOKUP($A71&amp;"GCP",'E11 - 2012 09 Final'!$A$46:$P$2419,J$59,FALSE)</f>
        <v>13368</v>
      </c>
      <c r="K71" s="82">
        <f>VLOOKUP($A71&amp;"GCP",'E11 - 2012 09 Final'!$A$46:$P$2419,K$59,FALSE)</f>
        <v>13158</v>
      </c>
      <c r="L71" s="82">
        <f>VLOOKUP($A71&amp;"GCP",'E11 - 2012 09 Final'!$A$46:$P$2419,L$59,FALSE)</f>
        <v>14494</v>
      </c>
      <c r="M71" s="82">
        <f>VLOOKUP($A71&amp;"GCP",'E11 - 2012 09 Final'!$A$46:$P$2419,M$59,FALSE)</f>
        <v>14114</v>
      </c>
      <c r="N71" s="82">
        <f>VLOOKUP($A71&amp;"GCP",'E11 - 2012 09 Final'!$A$46:$P$2419,N$59,FALSE)</f>
        <v>14113</v>
      </c>
      <c r="O71" s="44">
        <f>SUM(C71:N71)</f>
        <v>166615</v>
      </c>
      <c r="P71" s="11">
        <f t="shared" si="19"/>
        <v>14513</v>
      </c>
    </row>
    <row r="72" spans="1:23">
      <c r="A72" t="s">
        <v>19</v>
      </c>
      <c r="B72" s="43" t="s">
        <v>56</v>
      </c>
      <c r="C72" s="82">
        <f>VLOOKUP($A72&amp;"GCP",'E11 - 2012 09 Final'!$A$46:$P$2419,C$59,FALSE)</f>
        <v>20334</v>
      </c>
      <c r="D72" s="82">
        <f>VLOOKUP($A72&amp;"GCP",'E11 - 2012 09 Final'!$A$46:$P$2419,D$59,FALSE)</f>
        <v>22670</v>
      </c>
      <c r="E72" s="82">
        <f>VLOOKUP($A72&amp;"GCP",'E11 - 2012 09 Final'!$A$46:$P$2419,E$59,FALSE)</f>
        <v>22559</v>
      </c>
      <c r="F72" s="82">
        <f>VLOOKUP($A72&amp;"GCP",'E11 - 2012 09 Final'!$A$46:$P$2419,F$59,FALSE)</f>
        <v>24862</v>
      </c>
      <c r="G72" s="82">
        <f>VLOOKUP($A72&amp;"GCP",'E11 - 2012 09 Final'!$A$46:$P$2419,G$59,FALSE)</f>
        <v>25513</v>
      </c>
      <c r="H72" s="82">
        <f>VLOOKUP($A72&amp;"GCP",'E11 - 2012 09 Final'!$A$46:$P$2419,H$59,FALSE)</f>
        <v>27122</v>
      </c>
      <c r="I72" s="82">
        <f>VLOOKUP($A72&amp;"GCP",'E11 - 2012 09 Final'!$A$46:$P$2419,I$59,FALSE)</f>
        <v>25641</v>
      </c>
      <c r="J72" s="82">
        <f>VLOOKUP($A72&amp;"GCP",'E11 - 2012 09 Final'!$A$46:$P$2419,J$59,FALSE)</f>
        <v>24696</v>
      </c>
      <c r="K72" s="82">
        <f>VLOOKUP($A72&amp;"GCP",'E11 - 2012 09 Final'!$A$46:$P$2419,K$59,FALSE)</f>
        <v>23927</v>
      </c>
      <c r="L72" s="82">
        <f>VLOOKUP($A72&amp;"GCP",'E11 - 2012 09 Final'!$A$46:$P$2419,L$59,FALSE)</f>
        <v>21698</v>
      </c>
      <c r="M72" s="82">
        <f>VLOOKUP($A72&amp;"GCP",'E11 - 2012 09 Final'!$A$46:$P$2419,M$59,FALSE)</f>
        <v>21198</v>
      </c>
      <c r="N72" s="82">
        <f>VLOOKUP($A72&amp;"GCP",'E11 - 2012 09 Final'!$A$46:$P$2419,N$59,FALSE)</f>
        <v>20160</v>
      </c>
      <c r="O72" s="44">
        <f>SUM(C72:N72)</f>
        <v>280380</v>
      </c>
      <c r="P72" s="11">
        <f t="shared" si="19"/>
        <v>27122</v>
      </c>
    </row>
    <row r="73" spans="1:23">
      <c r="A73" t="s">
        <v>22</v>
      </c>
      <c r="B73" s="43" t="s">
        <v>57</v>
      </c>
      <c r="C73" s="82">
        <f>VLOOKUP($A73&amp;"GCP",'E11 - 2012 09 Final'!$A$46:$P$2419,C$59,FALSE)</f>
        <v>9482</v>
      </c>
      <c r="D73" s="82">
        <f>VLOOKUP($A73&amp;"GCP",'E11 - 2012 09 Final'!$A$46:$P$2419,D$59,FALSE)</f>
        <v>11364</v>
      </c>
      <c r="E73" s="82">
        <f>VLOOKUP($A73&amp;"GCP",'E11 - 2012 09 Final'!$A$46:$P$2419,E$59,FALSE)</f>
        <v>12039</v>
      </c>
      <c r="F73" s="82">
        <f>VLOOKUP($A73&amp;"GCP",'E11 - 2012 09 Final'!$A$46:$P$2419,F$59,FALSE)</f>
        <v>10789</v>
      </c>
      <c r="G73" s="82">
        <f>VLOOKUP($A73&amp;"GCP",'E11 - 2012 09 Final'!$A$46:$P$2419,G$59,FALSE)</f>
        <v>7933</v>
      </c>
      <c r="H73" s="82">
        <f>VLOOKUP($A73&amp;"GCP",'E11 - 2012 09 Final'!$A$46:$P$2419,H$59,FALSE)</f>
        <v>6759</v>
      </c>
      <c r="I73" s="82">
        <f>VLOOKUP($A73&amp;"GCP",'E11 - 2012 09 Final'!$A$46:$P$2419,I$59,FALSE)</f>
        <v>5244</v>
      </c>
      <c r="J73" s="82">
        <f>VLOOKUP($A73&amp;"GCP",'E11 - 2012 09 Final'!$A$46:$P$2419,J$59,FALSE)</f>
        <v>6382</v>
      </c>
      <c r="K73" s="82">
        <f>VLOOKUP($A73&amp;"GCP",'E11 - 2012 09 Final'!$A$46:$P$2419,K$59,FALSE)</f>
        <v>9393</v>
      </c>
      <c r="L73" s="82">
        <f>VLOOKUP($A73&amp;"GCP",'E11 - 2012 09 Final'!$A$46:$P$2419,L$59,FALSE)</f>
        <v>10818</v>
      </c>
      <c r="M73" s="82">
        <f>VLOOKUP($A73&amp;"GCP",'E11 - 2012 09 Final'!$A$46:$P$2419,M$59,FALSE)</f>
        <v>11047</v>
      </c>
      <c r="N73" s="82">
        <f>VLOOKUP($A73&amp;"GCP",'E11 - 2012 09 Final'!$A$46:$P$2419,N$59,FALSE)</f>
        <v>10729</v>
      </c>
      <c r="O73" s="44">
        <f t="shared" ref="O73:O78" si="20">SUM(C73:N73)</f>
        <v>111979</v>
      </c>
      <c r="P73" s="11">
        <f t="shared" si="19"/>
        <v>12039</v>
      </c>
    </row>
    <row r="74" spans="1:23">
      <c r="A74" t="s">
        <v>684</v>
      </c>
      <c r="B74" s="43" t="s">
        <v>48</v>
      </c>
      <c r="C74" s="82">
        <f>VLOOKUP($A74&amp;"GCP",'E11 - 2012 09 Final'!$A$46:$P$2419,C$59,FALSE)</f>
        <v>11904320</v>
      </c>
      <c r="D74" s="82">
        <f>VLOOKUP($A74&amp;"GCP",'E11 - 2012 09 Final'!$A$46:$P$2419,D$59,FALSE)</f>
        <v>9568420</v>
      </c>
      <c r="E74" s="82">
        <f>VLOOKUP($A74&amp;"GCP",'E11 - 2012 09 Final'!$A$46:$P$2419,E$59,FALSE)</f>
        <v>8116901</v>
      </c>
      <c r="F74" s="82">
        <f>VLOOKUP($A74&amp;"GCP",'E11 - 2012 09 Final'!$A$46:$P$2419,F$59,FALSE)</f>
        <v>9975203</v>
      </c>
      <c r="G74" s="82">
        <f>VLOOKUP($A74&amp;"GCP",'E11 - 2012 09 Final'!$A$46:$P$2419,G$59,FALSE)</f>
        <v>9298234</v>
      </c>
      <c r="H74" s="82">
        <f>VLOOKUP($A74&amp;"GCP",'E11 - 2012 09 Final'!$A$46:$P$2419,H$59,FALSE)</f>
        <v>11363172</v>
      </c>
      <c r="I74" s="82">
        <f>VLOOKUP($A74&amp;"GCP",'E11 - 2012 09 Final'!$A$46:$P$2419,I$59,FALSE)</f>
        <v>11558790</v>
      </c>
      <c r="J74" s="82">
        <f>VLOOKUP($A74&amp;"GCP",'E11 - 2012 09 Final'!$A$46:$P$2419,J$59,FALSE)</f>
        <v>12090717</v>
      </c>
      <c r="K74" s="82">
        <f>VLOOKUP($A74&amp;"GCP",'E11 - 2012 09 Final'!$A$46:$P$2419,K$59,FALSE)</f>
        <v>12298113</v>
      </c>
      <c r="L74" s="82">
        <f>VLOOKUP($A74&amp;"GCP",'E11 - 2012 09 Final'!$A$46:$P$2419,L$59,FALSE)</f>
        <v>11077417</v>
      </c>
      <c r="M74" s="82">
        <f>VLOOKUP($A74&amp;"GCP",'E11 - 2012 09 Final'!$A$46:$P$2419,M$59,FALSE)</f>
        <v>8366554</v>
      </c>
      <c r="N74" s="82">
        <f>VLOOKUP($A74&amp;"GCP",'E11 - 2012 09 Final'!$A$46:$P$2419,N$59,FALSE)</f>
        <v>7438988</v>
      </c>
      <c r="O74" s="44">
        <f t="shared" si="20"/>
        <v>123056829</v>
      </c>
      <c r="P74" s="11">
        <f t="shared" si="19"/>
        <v>12298113</v>
      </c>
    </row>
    <row r="75" spans="1:23">
      <c r="A75" s="316" t="s">
        <v>35</v>
      </c>
      <c r="B75" s="43" t="s">
        <v>53</v>
      </c>
      <c r="C75" s="82">
        <f>VLOOKUP($A75&amp;"GCP",'E11 - 2012 09 Final'!$A$46:$P$2419,C$59,FALSE)</f>
        <v>101421</v>
      </c>
      <c r="D75" s="82">
        <f>VLOOKUP($A75&amp;"GCP",'E11 - 2012 09 Final'!$A$46:$P$2419,D$59,FALSE)</f>
        <v>113971</v>
      </c>
      <c r="E75" s="82">
        <f>VLOOKUP($A75&amp;"GCP",'E11 - 2012 09 Final'!$A$46:$P$2419,E$59,FALSE)</f>
        <v>116110</v>
      </c>
      <c r="F75" s="82">
        <f>VLOOKUP($A75&amp;"GCP",'E11 - 2012 09 Final'!$A$46:$P$2419,F$59,FALSE)</f>
        <v>126781</v>
      </c>
      <c r="G75" s="82">
        <f>VLOOKUP($A75&amp;"GCP",'E11 - 2012 09 Final'!$A$46:$P$2419,G$59,FALSE)</f>
        <v>125952</v>
      </c>
      <c r="H75" s="82">
        <f>VLOOKUP($A75&amp;"GCP",'E11 - 2012 09 Final'!$A$46:$P$2419,H$59,FALSE)</f>
        <v>144305</v>
      </c>
      <c r="I75" s="82">
        <f>VLOOKUP($A75&amp;"GCP",'E11 - 2012 09 Final'!$A$46:$P$2419,I$59,FALSE)</f>
        <v>125150</v>
      </c>
      <c r="J75" s="82">
        <f>VLOOKUP($A75&amp;"GCP",'E11 - 2012 09 Final'!$A$46:$P$2419,J$59,FALSE)</f>
        <v>129358</v>
      </c>
      <c r="K75" s="82">
        <f>VLOOKUP($A75&amp;"GCP",'E11 - 2012 09 Final'!$A$46:$P$2419,K$59,FALSE)</f>
        <v>121260</v>
      </c>
      <c r="L75" s="82">
        <f>VLOOKUP($A75&amp;"GCP",'E11 - 2012 09 Final'!$A$46:$P$2419,L$59,FALSE)</f>
        <v>96470</v>
      </c>
      <c r="M75" s="82">
        <f>VLOOKUP($A75&amp;"GCP",'E11 - 2012 09 Final'!$A$46:$P$2419,M$59,FALSE)</f>
        <v>121343</v>
      </c>
      <c r="N75" s="82">
        <f>VLOOKUP($A75&amp;"GCP",'E11 - 2012 09 Final'!$A$46:$P$2419,N$59,FALSE)</f>
        <v>102654</v>
      </c>
      <c r="O75" s="44">
        <f t="shared" si="20"/>
        <v>1424775</v>
      </c>
      <c r="P75" s="11">
        <f t="shared" si="19"/>
        <v>144305</v>
      </c>
    </row>
    <row r="76" spans="1:23">
      <c r="A76" s="316" t="s">
        <v>38</v>
      </c>
      <c r="B76" s="43" t="s">
        <v>55</v>
      </c>
      <c r="C76" s="82">
        <f>VLOOKUP($A76&amp;"GCP",'E11 - 2012 09 Final'!$A$46:$P$2419,C$59,FALSE)</f>
        <v>3522</v>
      </c>
      <c r="D76" s="82">
        <f>VLOOKUP($A76&amp;"GCP",'E11 - 2012 09 Final'!$A$46:$P$2419,D$59,FALSE)</f>
        <v>3768</v>
      </c>
      <c r="E76" s="82">
        <f>VLOOKUP($A76&amp;"GCP",'E11 - 2012 09 Final'!$A$46:$P$2419,E$59,FALSE)</f>
        <v>3537</v>
      </c>
      <c r="F76" s="82">
        <f>VLOOKUP($A76&amp;"GCP",'E11 - 2012 09 Final'!$A$46:$P$2419,F$59,FALSE)</f>
        <v>3659</v>
      </c>
      <c r="G76" s="82">
        <f>VLOOKUP($A76&amp;"GCP",'E11 - 2012 09 Final'!$A$46:$P$2419,G$59,FALSE)</f>
        <v>3501</v>
      </c>
      <c r="H76" s="82">
        <f>VLOOKUP($A76&amp;"GCP",'E11 - 2012 09 Final'!$A$46:$P$2419,H$59,FALSE)</f>
        <v>3622</v>
      </c>
      <c r="I76" s="82">
        <f>VLOOKUP($A76&amp;"GCP",'E11 - 2012 09 Final'!$A$46:$P$2419,I$59,FALSE)</f>
        <v>3518</v>
      </c>
      <c r="J76" s="82">
        <f>VLOOKUP($A76&amp;"GCP",'E11 - 2012 09 Final'!$A$46:$P$2419,J$59,FALSE)</f>
        <v>3518</v>
      </c>
      <c r="K76" s="82">
        <f>VLOOKUP($A76&amp;"GCP",'E11 - 2012 09 Final'!$A$46:$P$2419,K$59,FALSE)</f>
        <v>3637</v>
      </c>
      <c r="L76" s="82">
        <f>VLOOKUP($A76&amp;"GCP",'E11 - 2012 09 Final'!$A$46:$P$2419,L$59,FALSE)</f>
        <v>3518</v>
      </c>
      <c r="M76" s="82">
        <f>VLOOKUP($A76&amp;"GCP",'E11 - 2012 09 Final'!$A$46:$P$2419,M$59,FALSE)</f>
        <v>3634</v>
      </c>
      <c r="N76" s="82">
        <f>VLOOKUP($A76&amp;"GCP",'E11 - 2012 09 Final'!$A$46:$P$2419,N$59,FALSE)</f>
        <v>3524</v>
      </c>
      <c r="O76" s="44">
        <f t="shared" si="20"/>
        <v>42958</v>
      </c>
      <c r="P76" s="11">
        <f t="shared" si="19"/>
        <v>3768</v>
      </c>
    </row>
    <row r="77" spans="1:23">
      <c r="A77" t="s">
        <v>40</v>
      </c>
      <c r="B77" s="43" t="s">
        <v>87</v>
      </c>
      <c r="C77" s="82">
        <f>VLOOKUP($A77&amp;"GCP",'E11 - 2012 09 Final'!$A$46:$P$2419,C$59,FALSE)</f>
        <v>173</v>
      </c>
      <c r="D77" s="82">
        <f>VLOOKUP($A77&amp;"GCP",'E11 - 2012 09 Final'!$A$46:$P$2419,D$59,FALSE)</f>
        <v>3093</v>
      </c>
      <c r="E77" s="82">
        <f>VLOOKUP($A77&amp;"GCP",'E11 - 2012 09 Final'!$A$46:$P$2419,E$59,FALSE)</f>
        <v>3259</v>
      </c>
      <c r="F77" s="82">
        <f>VLOOKUP($A77&amp;"GCP",'E11 - 2012 09 Final'!$A$46:$P$2419,F$59,FALSE)</f>
        <v>1479</v>
      </c>
      <c r="G77" s="82">
        <f>VLOOKUP($A77&amp;"GCP",'E11 - 2012 09 Final'!$A$46:$P$2419,G$59,FALSE)</f>
        <v>1473</v>
      </c>
      <c r="H77" s="82">
        <f>VLOOKUP($A77&amp;"GCP",'E11 - 2012 09 Final'!$A$46:$P$2419,H$59,FALSE)</f>
        <v>1473</v>
      </c>
      <c r="I77" s="82">
        <f>VLOOKUP($A77&amp;"GCP",'E11 - 2012 09 Final'!$A$46:$P$2419,I$59,FALSE)</f>
        <v>2632</v>
      </c>
      <c r="J77" s="82">
        <f>VLOOKUP($A77&amp;"GCP",'E11 - 2012 09 Final'!$A$46:$P$2419,J$59,FALSE)</f>
        <v>2934</v>
      </c>
      <c r="K77" s="82">
        <f>VLOOKUP($A77&amp;"GCP",'E11 - 2012 09 Final'!$A$46:$P$2419,K$59,FALSE)</f>
        <v>3077</v>
      </c>
      <c r="L77" s="82">
        <f>VLOOKUP($A77&amp;"GCP",'E11 - 2012 09 Final'!$A$46:$P$2419,L$59,FALSE)</f>
        <v>4084</v>
      </c>
      <c r="M77" s="82">
        <f>VLOOKUP($A77&amp;"GCP",'E11 - 2012 09 Final'!$A$46:$P$2419,M$59,FALSE)</f>
        <v>3250</v>
      </c>
      <c r="N77" s="82">
        <f>VLOOKUP($A77&amp;"GCP",'E11 - 2012 09 Final'!$A$46:$P$2419,N$59,FALSE)</f>
        <v>3691</v>
      </c>
      <c r="O77" s="44">
        <f t="shared" si="20"/>
        <v>30618</v>
      </c>
      <c r="P77" s="11">
        <f t="shared" si="19"/>
        <v>4084</v>
      </c>
    </row>
    <row r="78" spans="1:23">
      <c r="A78" t="s">
        <v>45</v>
      </c>
      <c r="B78" s="43" t="s">
        <v>88</v>
      </c>
      <c r="C78" s="82">
        <f>VLOOKUP($A78&amp;"GCP",'E11 - 2012 09 Final'!$A$46:$P$2419,C$59,FALSE)</f>
        <v>33869</v>
      </c>
      <c r="D78" s="82">
        <f>VLOOKUP($A78&amp;"GCP",'E11 - 2012 09 Final'!$A$46:$P$2419,D$59,FALSE)</f>
        <v>24419</v>
      </c>
      <c r="E78" s="82">
        <f>VLOOKUP($A78&amp;"GCP",'E11 - 2012 09 Final'!$A$46:$P$2419,E$59,FALSE)</f>
        <v>27335</v>
      </c>
      <c r="F78" s="82">
        <f>VLOOKUP($A78&amp;"GCP",'E11 - 2012 09 Final'!$A$46:$P$2419,F$59,FALSE)</f>
        <v>38857</v>
      </c>
      <c r="G78" s="82">
        <f>VLOOKUP($A78&amp;"GCP",'E11 - 2012 09 Final'!$A$46:$P$2419,G$59,FALSE)</f>
        <v>32854</v>
      </c>
      <c r="H78" s="82">
        <f>VLOOKUP($A78&amp;"GCP",'E11 - 2012 09 Final'!$A$46:$P$2419,H$59,FALSE)</f>
        <v>23756</v>
      </c>
      <c r="I78" s="82">
        <f>VLOOKUP($A78&amp;"GCP",'E11 - 2012 09 Final'!$A$46:$P$2419,I$59,FALSE)</f>
        <v>15599</v>
      </c>
      <c r="J78" s="82">
        <f>VLOOKUP($A78&amp;"GCP",'E11 - 2012 09 Final'!$A$46:$P$2419,J$59,FALSE)</f>
        <v>36764</v>
      </c>
      <c r="K78" s="82">
        <f>VLOOKUP($A78&amp;"GCP",'E11 - 2012 09 Final'!$A$46:$P$2419,K$59,FALSE)</f>
        <v>37986</v>
      </c>
      <c r="L78" s="82">
        <f>VLOOKUP($A78&amp;"GCP",'E11 - 2012 09 Final'!$A$46:$P$2419,L$59,FALSE)</f>
        <v>44487</v>
      </c>
      <c r="M78" s="82">
        <f>VLOOKUP($A78&amp;"GCP",'E11 - 2012 09 Final'!$A$46:$P$2419,M$59,FALSE)</f>
        <v>32486</v>
      </c>
      <c r="N78" s="82">
        <f>VLOOKUP($A78&amp;"GCP",'E11 - 2012 09 Final'!$A$46:$P$2419,N$59,FALSE)</f>
        <v>36138</v>
      </c>
      <c r="O78" s="44">
        <f t="shared" si="20"/>
        <v>384550</v>
      </c>
      <c r="P78" s="11">
        <f t="shared" si="19"/>
        <v>44487</v>
      </c>
    </row>
    <row r="79" spans="1:23">
      <c r="C79" s="48"/>
      <c r="D79" s="48"/>
      <c r="E79" s="48"/>
      <c r="F79" s="48"/>
      <c r="G79" s="48"/>
      <c r="H79" s="48"/>
      <c r="I79" s="48"/>
      <c r="J79" s="48"/>
      <c r="K79" s="48"/>
      <c r="L79" s="48"/>
      <c r="M79" s="48"/>
      <c r="N79" s="48"/>
      <c r="O79" s="44"/>
      <c r="P79" s="11"/>
    </row>
    <row r="80" spans="1:23">
      <c r="C80" s="48"/>
      <c r="D80" s="48"/>
      <c r="E80" s="48"/>
      <c r="F80" s="48"/>
      <c r="G80" s="48"/>
      <c r="H80" s="48"/>
      <c r="I80" s="48"/>
      <c r="J80" s="48"/>
      <c r="K80" s="48"/>
      <c r="L80" s="48"/>
      <c r="M80" s="48"/>
      <c r="N80" s="48"/>
      <c r="O80" s="44"/>
      <c r="P80" s="11"/>
    </row>
    <row r="81" spans="1:16">
      <c r="B81" s="42" t="s">
        <v>86</v>
      </c>
      <c r="C81" s="10"/>
      <c r="D81" s="10"/>
      <c r="E81" s="10"/>
      <c r="F81" s="10"/>
      <c r="G81" s="10"/>
      <c r="H81" s="10"/>
      <c r="I81" s="10"/>
      <c r="J81" s="10"/>
      <c r="K81" s="10"/>
      <c r="L81" s="10"/>
      <c r="M81" s="10"/>
      <c r="N81" s="10"/>
    </row>
    <row r="82" spans="1:16">
      <c r="A82" t="s">
        <v>600</v>
      </c>
      <c r="B82" s="43" t="s">
        <v>600</v>
      </c>
      <c r="C82" s="82">
        <f>VLOOKUP($A82&amp;"GCP",'E11 - 2012 09 Final'!$A$46:$P$2419,C$59,FALSE)</f>
        <v>0</v>
      </c>
      <c r="D82" s="82">
        <f>VLOOKUP($A82&amp;"GCP",'E11 - 2012 09 Final'!$A$46:$P$2419,D$59,FALSE)</f>
        <v>0</v>
      </c>
      <c r="E82" s="82">
        <f>VLOOKUP($A82&amp;"GCP",'E11 - 2012 09 Final'!$A$46:$P$2419,E$59,FALSE)</f>
        <v>0</v>
      </c>
      <c r="F82" s="82">
        <f>VLOOKUP($A82&amp;"GCP",'E11 - 2012 09 Final'!$A$46:$P$2419,F$59,FALSE)</f>
        <v>0</v>
      </c>
      <c r="G82" s="82">
        <f>VLOOKUP($A82&amp;"GCP",'E11 - 2012 09 Final'!$A$46:$P$2419,G$59,FALSE)</f>
        <v>8313</v>
      </c>
      <c r="H82" s="82">
        <f>VLOOKUP($A82&amp;"GCP",'E11 - 2012 09 Final'!$A$46:$P$2419,H$59,FALSE)</f>
        <v>8105</v>
      </c>
      <c r="I82" s="82">
        <f>VLOOKUP($A82&amp;"GCP",'E11 - 2012 09 Final'!$A$46:$P$2419,I$59,FALSE)</f>
        <v>8571</v>
      </c>
      <c r="J82" s="82">
        <f>VLOOKUP($A82&amp;"GCP",'E11 - 2012 09 Final'!$A$46:$P$2419,J$59,FALSE)</f>
        <v>8455</v>
      </c>
      <c r="K82" s="82">
        <f>VLOOKUP($A82&amp;"GCP",'E11 - 2012 09 Final'!$A$46:$P$2419,K$59,FALSE)</f>
        <v>7681</v>
      </c>
      <c r="L82" s="82">
        <f>VLOOKUP($A82&amp;"GCP",'E11 - 2012 09 Final'!$A$46:$P$2419,L$59,FALSE)</f>
        <v>6442</v>
      </c>
      <c r="M82" s="82">
        <f>VLOOKUP($A82&amp;"GCP",'E11 - 2012 09 Final'!$A$46:$P$2419,M$59,FALSE)</f>
        <v>6021</v>
      </c>
      <c r="N82" s="82">
        <f>VLOOKUP($A82&amp;"GCP",'E11 - 2012 09 Final'!$A$46:$P$2419,N$59,FALSE)</f>
        <v>6464</v>
      </c>
      <c r="O82" s="44">
        <f t="shared" ref="O82:O87" si="21">SUM(C82:N82)</f>
        <v>60052</v>
      </c>
      <c r="P82" s="11">
        <f t="shared" ref="P82:P87" si="22">MAX(C82:N82)</f>
        <v>8571</v>
      </c>
    </row>
    <row r="83" spans="1:16">
      <c r="A83" t="s">
        <v>245</v>
      </c>
      <c r="B83" s="43" t="s">
        <v>980</v>
      </c>
      <c r="C83" s="82">
        <f>VLOOKUP($A83&amp;"GCP",'E11 - 2012 09 Final'!$A$46:$P$2419,C$59,FALSE)</f>
        <v>102096</v>
      </c>
      <c r="D83" s="82">
        <f>VLOOKUP($A83&amp;"GCP",'E11 - 2012 09 Final'!$A$46:$P$2419,D$59,FALSE)</f>
        <v>111487</v>
      </c>
      <c r="E83" s="82">
        <f>VLOOKUP($A83&amp;"GCP",'E11 - 2012 09 Final'!$A$46:$P$2419,E$59,FALSE)</f>
        <v>112607</v>
      </c>
      <c r="F83" s="82">
        <f>VLOOKUP($A83&amp;"GCP",'E11 - 2012 09 Final'!$A$46:$P$2419,F$59,FALSE)</f>
        <v>126051</v>
      </c>
      <c r="G83" s="82">
        <f>VLOOKUP($A83&amp;"GCP",'E11 - 2012 09 Final'!$A$46:$P$2419,G$59,FALSE)</f>
        <v>135351</v>
      </c>
      <c r="H83" s="82">
        <f>VLOOKUP($A83&amp;"GCP",'E11 - 2012 09 Final'!$A$46:$P$2419,H$59,FALSE)</f>
        <v>137906</v>
      </c>
      <c r="I83" s="82">
        <f>VLOOKUP($A83&amp;"GCP",'E11 - 2012 09 Final'!$A$46:$P$2419,I$59,FALSE)</f>
        <v>148604</v>
      </c>
      <c r="J83" s="82">
        <f>VLOOKUP($A83&amp;"GCP",'E11 - 2012 09 Final'!$A$46:$P$2419,J$59,FALSE)</f>
        <v>144516</v>
      </c>
      <c r="K83" s="82">
        <f>VLOOKUP($A83&amp;"GCP",'E11 - 2012 09 Final'!$A$46:$P$2419,K$59,FALSE)</f>
        <v>135020</v>
      </c>
      <c r="L83" s="82">
        <f>VLOOKUP($A83&amp;"GCP",'E11 - 2012 09 Final'!$A$46:$P$2419,L$59,FALSE)</f>
        <v>125289</v>
      </c>
      <c r="M83" s="82">
        <f>VLOOKUP($A83&amp;"GCP",'E11 - 2012 09 Final'!$A$46:$P$2419,M$59,FALSE)</f>
        <v>86408</v>
      </c>
      <c r="N83" s="82">
        <f>VLOOKUP($A83&amp;"GCP",'E11 - 2012 09 Final'!$A$46:$P$2419,N$59,FALSE)</f>
        <v>111909</v>
      </c>
      <c r="O83" s="44">
        <f t="shared" si="21"/>
        <v>1477244</v>
      </c>
      <c r="P83" s="11">
        <f t="shared" si="22"/>
        <v>148604</v>
      </c>
    </row>
    <row r="84" spans="1:16">
      <c r="A84" t="s">
        <v>242</v>
      </c>
      <c r="B84" s="43" t="s">
        <v>488</v>
      </c>
      <c r="C84" s="82">
        <f>VLOOKUP($A84&amp;"GCP",'E11 - 2012 09 Final'!$A$46:$P$2419,C$59,FALSE)</f>
        <v>45000</v>
      </c>
      <c r="D84" s="82">
        <f>VLOOKUP($A84&amp;"GCP",'E11 - 2012 09 Final'!$A$46:$P$2419,D$59,FALSE)</f>
        <v>45000</v>
      </c>
      <c r="E84" s="82">
        <f>VLOOKUP($A84&amp;"GCP",'E11 - 2012 09 Final'!$A$46:$P$2419,E$59,FALSE)</f>
        <v>45000</v>
      </c>
      <c r="F84" s="82">
        <f>VLOOKUP($A84&amp;"GCP",'E11 - 2012 09 Final'!$A$46:$P$2419,F$59,FALSE)</f>
        <v>45000</v>
      </c>
      <c r="G84" s="82">
        <f>VLOOKUP($A84&amp;"GCP",'E11 - 2012 09 Final'!$A$46:$P$2419,G$59,FALSE)</f>
        <v>45000</v>
      </c>
      <c r="H84" s="82">
        <f>VLOOKUP($A84&amp;"GCP",'E11 - 2012 09 Final'!$A$46:$P$2419,H$59,FALSE)</f>
        <v>45000</v>
      </c>
      <c r="I84" s="82">
        <f>VLOOKUP($A84&amp;"GCP",'E11 - 2012 09 Final'!$A$46:$P$2419,I$59,FALSE)</f>
        <v>45000</v>
      </c>
      <c r="J84" s="82">
        <f>VLOOKUP($A84&amp;"GCP",'E11 - 2012 09 Final'!$A$46:$P$2419,J$59,FALSE)</f>
        <v>45000</v>
      </c>
      <c r="K84" s="82">
        <f>VLOOKUP($A84&amp;"GCP",'E11 - 2012 09 Final'!$A$46:$P$2419,K$59,FALSE)</f>
        <v>45000</v>
      </c>
      <c r="L84" s="82">
        <f>VLOOKUP($A84&amp;"GCP",'E11 - 2012 09 Final'!$A$46:$P$2419,L$59,FALSE)</f>
        <v>45000</v>
      </c>
      <c r="M84" s="82">
        <f>VLOOKUP($A84&amp;"GCP",'E11 - 2012 09 Final'!$A$46:$P$2419,M$59,FALSE)</f>
        <v>45000</v>
      </c>
      <c r="N84" s="82">
        <f>VLOOKUP($A84&amp;"GCP",'E11 - 2012 09 Final'!$A$46:$P$2419,N$59,FALSE)</f>
        <v>45000</v>
      </c>
      <c r="O84" s="44">
        <f t="shared" si="21"/>
        <v>540000</v>
      </c>
      <c r="P84" s="11">
        <f t="shared" si="22"/>
        <v>45000</v>
      </c>
    </row>
    <row r="85" spans="1:16">
      <c r="A85" t="s">
        <v>658</v>
      </c>
      <c r="B85" s="43" t="s">
        <v>981</v>
      </c>
      <c r="C85" s="82">
        <f>VLOOKUP($A85&amp;"GCP",'E11 - 2012 09 Final'!$A$46:$P$2419,C$59,FALSE)</f>
        <v>224965</v>
      </c>
      <c r="D85" s="82">
        <f>VLOOKUP($A85&amp;"GCP",'E11 - 2012 09 Final'!$A$46:$P$2419,D$59,FALSE)</f>
        <v>207234</v>
      </c>
      <c r="E85" s="82">
        <f>VLOOKUP($A85&amp;"GCP",'E11 - 2012 09 Final'!$A$46:$P$2419,E$59,FALSE)</f>
        <v>189386</v>
      </c>
      <c r="F85" s="82">
        <f>VLOOKUP($A85&amp;"GCP",'E11 - 2012 09 Final'!$A$46:$P$2419,F$59,FALSE)</f>
        <v>207338</v>
      </c>
      <c r="G85" s="82">
        <f>VLOOKUP($A85&amp;"GCP",'E11 - 2012 09 Final'!$A$46:$P$2419,G$59,FALSE)</f>
        <v>217637</v>
      </c>
      <c r="H85" s="82">
        <f>VLOOKUP($A85&amp;"GCP",'E11 - 2012 09 Final'!$A$46:$P$2419,H$59,FALSE)</f>
        <v>217981</v>
      </c>
      <c r="I85" s="82">
        <f>VLOOKUP($A85&amp;"GCP",'E11 - 2012 09 Final'!$A$46:$P$2419,I$59,FALSE)</f>
        <v>229570</v>
      </c>
      <c r="J85" s="82">
        <f>VLOOKUP($A85&amp;"GCP",'E11 - 2012 09 Final'!$A$46:$P$2419,J$59,FALSE)</f>
        <v>238022</v>
      </c>
      <c r="K85" s="82">
        <f>VLOOKUP($A85&amp;"GCP",'E11 - 2012 09 Final'!$A$46:$P$2419,K$59,FALSE)</f>
        <v>216824</v>
      </c>
      <c r="L85" s="82">
        <f>VLOOKUP($A85&amp;"GCP",'E11 - 2012 09 Final'!$A$46:$P$2419,L$59,FALSE)</f>
        <v>214833</v>
      </c>
      <c r="M85" s="82">
        <f>VLOOKUP($A85&amp;"GCP",'E11 - 2012 09 Final'!$A$46:$P$2419,M$59,FALSE)</f>
        <v>151505</v>
      </c>
      <c r="N85" s="82">
        <f>VLOOKUP($A85&amp;"GCP",'E11 - 2012 09 Final'!$A$46:$P$2419,N$59,FALSE)</f>
        <v>174495</v>
      </c>
      <c r="O85" s="44">
        <f t="shared" si="21"/>
        <v>2489790</v>
      </c>
      <c r="P85" s="11">
        <f t="shared" si="22"/>
        <v>238022</v>
      </c>
    </row>
    <row r="86" spans="1:16">
      <c r="A86" t="s">
        <v>7</v>
      </c>
      <c r="B86" s="43" t="s">
        <v>984</v>
      </c>
      <c r="C86" s="82">
        <f>VLOOKUP($A86&amp;"GCP",'E11 - 2012 09 Final'!$A$46:$P$2419,C$59,FALSE)</f>
        <v>1058</v>
      </c>
      <c r="D86" s="82">
        <f>VLOOKUP($A86&amp;"GCP",'E11 - 2012 09 Final'!$A$46:$P$2419,D$59,FALSE)</f>
        <v>1007</v>
      </c>
      <c r="E86" s="82">
        <f>VLOOKUP($A86&amp;"GCP",'E11 - 2012 09 Final'!$A$46:$P$2419,E$59,FALSE)</f>
        <v>990</v>
      </c>
      <c r="F86" s="82">
        <f>VLOOKUP($A86&amp;"GCP",'E11 - 2012 09 Final'!$A$46:$P$2419,F$59,FALSE)</f>
        <v>973</v>
      </c>
      <c r="G86" s="82">
        <f>VLOOKUP($A86&amp;"GCP",'E11 - 2012 09 Final'!$A$46:$P$2419,G$59,FALSE)</f>
        <v>975</v>
      </c>
      <c r="H86" s="82">
        <f>VLOOKUP($A86&amp;"GCP",'E11 - 2012 09 Final'!$A$46:$P$2419,H$59,FALSE)</f>
        <v>972</v>
      </c>
      <c r="I86" s="82">
        <f>VLOOKUP($A86&amp;"GCP",'E11 - 2012 09 Final'!$A$46:$P$2419,I$59,FALSE)</f>
        <v>986</v>
      </c>
      <c r="J86" s="82">
        <f>VLOOKUP($A86&amp;"GCP",'E11 - 2012 09 Final'!$A$46:$P$2419,J$59,FALSE)</f>
        <v>950</v>
      </c>
      <c r="K86" s="82">
        <f>VLOOKUP($A86&amp;"GCP",'E11 - 2012 09 Final'!$A$46:$P$2419,K$59,FALSE)</f>
        <v>949</v>
      </c>
      <c r="L86" s="82">
        <f>VLOOKUP($A86&amp;"GCP",'E11 - 2012 09 Final'!$A$46:$P$2419,L$59,FALSE)</f>
        <v>879</v>
      </c>
      <c r="M86" s="82">
        <f>VLOOKUP($A86&amp;"GCP",'E11 - 2012 09 Final'!$A$46:$P$2419,M$59,FALSE)</f>
        <v>1010</v>
      </c>
      <c r="N86" s="82">
        <f>VLOOKUP($A86&amp;"GCP",'E11 - 2012 09 Final'!$A$46:$P$2419,N$59,FALSE)</f>
        <v>1015</v>
      </c>
      <c r="O86" s="44">
        <f t="shared" si="21"/>
        <v>11764</v>
      </c>
      <c r="P86" s="11">
        <f t="shared" si="22"/>
        <v>1058</v>
      </c>
    </row>
    <row r="87" spans="1:16">
      <c r="A87" t="s">
        <v>721</v>
      </c>
      <c r="B87" s="43" t="s">
        <v>721</v>
      </c>
      <c r="C87" s="82">
        <f>VLOOKUP($A87&amp;"GCP",'E11 - 2012 09 Final'!$A$46:$P$2419,C$59,FALSE)</f>
        <v>13129</v>
      </c>
      <c r="D87" s="82">
        <f>VLOOKUP($A87&amp;"GCP",'E11 - 2012 09 Final'!$A$46:$P$2419,D$59,FALSE)</f>
        <v>11883</v>
      </c>
      <c r="E87" s="82">
        <f>VLOOKUP($A87&amp;"GCP",'E11 - 2012 09 Final'!$A$46:$P$2419,E$59,FALSE)</f>
        <v>10638</v>
      </c>
      <c r="F87" s="82">
        <f>VLOOKUP($A87&amp;"GCP",'E11 - 2012 09 Final'!$A$46:$P$2419,F$59,FALSE)</f>
        <v>11650</v>
      </c>
      <c r="G87" s="82">
        <f>VLOOKUP($A87&amp;"GCP",'E11 - 2012 09 Final'!$A$46:$P$2419,G$59,FALSE)</f>
        <v>13132</v>
      </c>
      <c r="H87" s="82">
        <f>VLOOKUP($A87&amp;"GCP",'E11 - 2012 09 Final'!$A$46:$P$2419,H$59,FALSE)</f>
        <v>13054</v>
      </c>
      <c r="I87" s="82">
        <f>VLOOKUP($A87&amp;"GCP",'E11 - 2012 09 Final'!$A$46:$P$2419,I$59,FALSE)</f>
        <v>13417</v>
      </c>
      <c r="J87" s="82">
        <f>VLOOKUP($A87&amp;"GCP",'E11 - 2012 09 Final'!$A$46:$P$2419,J$59,FALSE)</f>
        <v>13650</v>
      </c>
      <c r="K87" s="82">
        <f>VLOOKUP($A87&amp;"GCP",'E11 - 2012 09 Final'!$A$46:$P$2419,K$59,FALSE)</f>
        <v>12873</v>
      </c>
      <c r="L87" s="82">
        <f>VLOOKUP($A87&amp;"GCP",'E11 - 2012 09 Final'!$A$46:$P$2419,L$59,FALSE)</f>
        <v>12111</v>
      </c>
      <c r="M87" s="82">
        <f>VLOOKUP($A87&amp;"GCP",'E11 - 2012 09 Final'!$A$46:$P$2419,M$59,FALSE)</f>
        <v>8158</v>
      </c>
      <c r="N87" s="82">
        <f>VLOOKUP($A87&amp;"GCP",'E11 - 2012 09 Final'!$A$46:$P$2419,N$59,FALSE)</f>
        <v>10033</v>
      </c>
      <c r="O87" s="44">
        <f t="shared" si="21"/>
        <v>143728</v>
      </c>
      <c r="P87" s="11">
        <f t="shared" si="22"/>
        <v>13650</v>
      </c>
    </row>
    <row r="96" spans="1:16" ht="21">
      <c r="B96" s="475" t="s">
        <v>90</v>
      </c>
      <c r="C96" s="475"/>
      <c r="D96" s="475"/>
      <c r="E96" s="475"/>
      <c r="F96" s="475"/>
      <c r="G96" s="475"/>
      <c r="H96" s="475"/>
      <c r="I96" s="475"/>
      <c r="J96" s="475"/>
      <c r="K96" s="475"/>
      <c r="L96" s="475"/>
      <c r="M96" s="475"/>
      <c r="N96" s="475"/>
      <c r="O96" s="475"/>
      <c r="P96" s="475"/>
    </row>
    <row r="97" spans="1:16" ht="17.399999999999999">
      <c r="B97" s="474" t="str">
        <f>+MANUAL!$B$6 &amp;" as Calculated by LodeStar Except as Noted"</f>
        <v>2013 as Calculated by LodeStar Except as Noted</v>
      </c>
      <c r="C97" s="474"/>
      <c r="D97" s="474"/>
      <c r="E97" s="474"/>
      <c r="F97" s="474"/>
      <c r="G97" s="474"/>
      <c r="H97" s="474"/>
      <c r="I97" s="474"/>
      <c r="J97" s="474"/>
      <c r="K97" s="474"/>
      <c r="L97" s="474"/>
      <c r="M97" s="474"/>
      <c r="N97" s="474"/>
      <c r="O97" s="474"/>
      <c r="P97" s="474"/>
    </row>
    <row r="98" spans="1:16" ht="13.8" thickBot="1">
      <c r="B98" s="84"/>
      <c r="C98" s="84"/>
      <c r="D98" s="84"/>
      <c r="E98" s="84"/>
      <c r="F98" s="84"/>
      <c r="G98" s="84"/>
      <c r="H98" s="84"/>
      <c r="I98" s="84"/>
      <c r="J98" s="84"/>
      <c r="K98" s="84"/>
      <c r="L98" s="84"/>
      <c r="M98" s="84"/>
      <c r="N98" s="84"/>
      <c r="O98" s="84"/>
      <c r="P98" s="84"/>
    </row>
    <row r="99" spans="1:16">
      <c r="C99" s="14"/>
      <c r="D99" s="15"/>
      <c r="E99" s="16"/>
      <c r="F99" s="17"/>
      <c r="G99" s="18"/>
      <c r="H99" s="19"/>
      <c r="I99" s="20"/>
      <c r="J99" s="21"/>
      <c r="K99" s="22"/>
      <c r="L99" s="23"/>
      <c r="M99" s="24"/>
      <c r="N99" s="25"/>
      <c r="O99" s="26"/>
      <c r="P99" s="27" t="s">
        <v>573</v>
      </c>
    </row>
    <row r="100" spans="1:16" ht="13.8" thickBot="1">
      <c r="C100" s="28" t="s">
        <v>70</v>
      </c>
      <c r="D100" s="29" t="s">
        <v>71</v>
      </c>
      <c r="E100" s="30" t="s">
        <v>72</v>
      </c>
      <c r="F100" s="31" t="s">
        <v>73</v>
      </c>
      <c r="G100" s="32" t="s">
        <v>74</v>
      </c>
      <c r="H100" s="33" t="s">
        <v>75</v>
      </c>
      <c r="I100" s="34" t="s">
        <v>76</v>
      </c>
      <c r="J100" s="35" t="s">
        <v>77</v>
      </c>
      <c r="K100" s="36" t="s">
        <v>78</v>
      </c>
      <c r="L100" s="37" t="s">
        <v>79</v>
      </c>
      <c r="M100" s="38" t="s">
        <v>80</v>
      </c>
      <c r="N100" s="39" t="s">
        <v>81</v>
      </c>
      <c r="O100" s="40" t="s">
        <v>60</v>
      </c>
      <c r="P100" s="41" t="s">
        <v>82</v>
      </c>
    </row>
    <row r="101" spans="1:16" hidden="1">
      <c r="C101">
        <v>4</v>
      </c>
      <c r="D101">
        <f>C101+1</f>
        <v>5</v>
      </c>
      <c r="E101">
        <f t="shared" ref="E101:N101" si="23">D101+1</f>
        <v>6</v>
      </c>
      <c r="F101">
        <f t="shared" si="23"/>
        <v>7</v>
      </c>
      <c r="G101">
        <f t="shared" si="23"/>
        <v>8</v>
      </c>
      <c r="H101">
        <f t="shared" si="23"/>
        <v>9</v>
      </c>
      <c r="I101">
        <f t="shared" si="23"/>
        <v>10</v>
      </c>
      <c r="J101">
        <f t="shared" si="23"/>
        <v>11</v>
      </c>
      <c r="K101">
        <f t="shared" si="23"/>
        <v>12</v>
      </c>
      <c r="L101">
        <f t="shared" si="23"/>
        <v>13</v>
      </c>
      <c r="M101">
        <f t="shared" si="23"/>
        <v>14</v>
      </c>
      <c r="N101">
        <f t="shared" si="23"/>
        <v>15</v>
      </c>
      <c r="O101" s="312"/>
      <c r="P101" s="313"/>
    </row>
    <row r="103" spans="1:16">
      <c r="B103" s="42" t="s">
        <v>83</v>
      </c>
    </row>
    <row r="104" spans="1:16">
      <c r="A104" t="s">
        <v>122</v>
      </c>
      <c r="B104" s="43" t="s">
        <v>84</v>
      </c>
      <c r="C104" s="82">
        <f>VLOOKUP($A104&amp;"GCP",'E11 - 2013 09 Final'!$A$46:$P$1775,C$101,FALSE)</f>
        <v>374886</v>
      </c>
      <c r="D104" s="82">
        <f>VLOOKUP($A104&amp;"GCP",'E11 - 2013 09 Final'!$A$46:$P$1775,D$101,FALSE)</f>
        <v>398989</v>
      </c>
      <c r="E104" s="82">
        <f>VLOOKUP($A104&amp;"GCP",'E11 - 2013 09 Final'!$A$46:$P$1775,E$101,FALSE)</f>
        <v>342129</v>
      </c>
      <c r="F104" s="82">
        <f>VLOOKUP($A104&amp;"GCP",'E11 - 2013 09 Final'!$A$46:$P$1775,F$101,FALSE)</f>
        <v>373383</v>
      </c>
      <c r="G104" s="82">
        <f>VLOOKUP($A104&amp;"GCP",'E11 - 2013 09 Final'!$A$46:$P$1775,G$101,FALSE)</f>
        <v>379168</v>
      </c>
      <c r="H104" s="82">
        <f>VLOOKUP($A104&amp;"GCP",'E11 - 2013 09 Final'!$A$46:$P$1775,H$101,FALSE)</f>
        <v>386503</v>
      </c>
      <c r="I104" s="82">
        <f>VLOOKUP($A104&amp;"GCP",'E11 - 2013 09 Final'!$A$46:$P$1775,I$101,FALSE)</f>
        <v>381032</v>
      </c>
      <c r="J104" s="82">
        <f>VLOOKUP($A104&amp;"GCP",'E11 - 2013 09 Final'!$A$46:$P$1775,J$101,FALSE)</f>
        <v>392308</v>
      </c>
      <c r="K104" s="82">
        <f>VLOOKUP($A104&amp;"GCP",'E11 - 2013 09 Final'!$A$46:$P$1775,K$101,FALSE)</f>
        <v>416826</v>
      </c>
      <c r="L104" s="82">
        <f>VLOOKUP($A104&amp;"GCP",'E11 - 2013 09 Final'!$A$46:$P$1775,L$101,FALSE)</f>
        <v>368642</v>
      </c>
      <c r="M104" s="82">
        <f>VLOOKUP($A104&amp;"GCP",'E11 - 2013 09 Final'!$A$46:$P$1775,M$101,FALSE)</f>
        <v>373453</v>
      </c>
      <c r="N104" s="82">
        <f>VLOOKUP($A104&amp;"GCP",'E11 - 2013 09 Final'!$A$46:$P$1775,N$101,FALSE)</f>
        <v>374946</v>
      </c>
      <c r="O104" s="44">
        <f t="shared" ref="O104:O111" si="24">SUM(C104:N104)</f>
        <v>4562265</v>
      </c>
      <c r="P104" s="11">
        <f>MAX(C104:N104)</f>
        <v>416826</v>
      </c>
    </row>
    <row r="105" spans="1:16">
      <c r="A105" t="s">
        <v>177</v>
      </c>
      <c r="B105" s="43" t="s">
        <v>85</v>
      </c>
      <c r="C105" s="82">
        <f>VLOOKUP($A105&amp;"GCP",'E11 - 2013 09 Final'!$A$46:$P$1775,C$101,FALSE)</f>
        <v>24910</v>
      </c>
      <c r="D105" s="82">
        <f>VLOOKUP($A105&amp;"GCP",'E11 - 2013 09 Final'!$A$46:$P$1775,D$101,FALSE)</f>
        <v>26264</v>
      </c>
      <c r="E105" s="82">
        <f>VLOOKUP($A105&amp;"GCP",'E11 - 2013 09 Final'!$A$46:$P$1775,E$101,FALSE)</f>
        <v>22751</v>
      </c>
      <c r="F105" s="82">
        <f>VLOOKUP($A105&amp;"GCP",'E11 - 2013 09 Final'!$A$46:$P$1775,F$101,FALSE)</f>
        <v>25352</v>
      </c>
      <c r="G105" s="82">
        <f>VLOOKUP($A105&amp;"GCP",'E11 - 2013 09 Final'!$A$46:$P$1775,G$101,FALSE)</f>
        <v>25091</v>
      </c>
      <c r="H105" s="82">
        <f>VLOOKUP($A105&amp;"GCP",'E11 - 2013 09 Final'!$A$46:$P$1775,H$101,FALSE)</f>
        <v>26367</v>
      </c>
      <c r="I105" s="82">
        <f>VLOOKUP($A105&amp;"GCP",'E11 - 2013 09 Final'!$A$46:$P$1775,I$101,FALSE)</f>
        <v>25681</v>
      </c>
      <c r="J105" s="82">
        <f>VLOOKUP($A105&amp;"GCP",'E11 - 2013 09 Final'!$A$46:$P$1775,J$101,FALSE)</f>
        <v>26051</v>
      </c>
      <c r="K105" s="82">
        <f>VLOOKUP($A105&amp;"GCP",'E11 - 2013 09 Final'!$A$46:$P$1775,K$101,FALSE)</f>
        <v>28011</v>
      </c>
      <c r="L105" s="82">
        <f>VLOOKUP($A105&amp;"GCP",'E11 - 2013 09 Final'!$A$46:$P$1775,L$101,FALSE)</f>
        <v>25175</v>
      </c>
      <c r="M105" s="82">
        <f>VLOOKUP($A105&amp;"GCP",'E11 - 2013 09 Final'!$A$46:$P$1775,M$101,FALSE)</f>
        <v>25271</v>
      </c>
      <c r="N105" s="82">
        <f>VLOOKUP($A105&amp;"GCP",'E11 - 2013 09 Final'!$A$46:$P$1775,N$101,FALSE)</f>
        <v>25532</v>
      </c>
      <c r="O105" s="44">
        <f t="shared" si="24"/>
        <v>306456</v>
      </c>
      <c r="P105" s="11">
        <f t="shared" ref="P105:P120" si="25">MAX(C105:N105)</f>
        <v>28011</v>
      </c>
    </row>
    <row r="106" spans="1:16">
      <c r="A106" t="s">
        <v>185</v>
      </c>
      <c r="B106" s="43" t="s">
        <v>50</v>
      </c>
      <c r="C106" s="82">
        <f>VLOOKUP($A106&amp;"GCP",'E11 - 2013 09 Final'!$A$46:$P$1775,C$101,FALSE)</f>
        <v>172733</v>
      </c>
      <c r="D106" s="82">
        <f>VLOOKUP($A106&amp;"GCP",'E11 - 2013 09 Final'!$A$46:$P$1775,D$101,FALSE)</f>
        <v>171789</v>
      </c>
      <c r="E106" s="82">
        <f>VLOOKUP($A106&amp;"GCP",'E11 - 2013 09 Final'!$A$46:$P$1775,E$101,FALSE)</f>
        <v>166606</v>
      </c>
      <c r="F106" s="82">
        <f>VLOOKUP($A106&amp;"GCP",'E11 - 2013 09 Final'!$A$46:$P$1775,F$101,FALSE)</f>
        <v>166730</v>
      </c>
      <c r="G106" s="82">
        <f>VLOOKUP($A106&amp;"GCP",'E11 - 2013 09 Final'!$A$46:$P$1775,G$101,FALSE)</f>
        <v>175094</v>
      </c>
      <c r="H106" s="82">
        <f>VLOOKUP($A106&amp;"GCP",'E11 - 2013 09 Final'!$A$46:$P$1775,H$101,FALSE)</f>
        <v>181842</v>
      </c>
      <c r="I106" s="82">
        <f>VLOOKUP($A106&amp;"GCP",'E11 - 2013 09 Final'!$A$46:$P$1775,I$101,FALSE)</f>
        <v>180847</v>
      </c>
      <c r="J106" s="82">
        <f>VLOOKUP($A106&amp;"GCP",'E11 - 2013 09 Final'!$A$46:$P$1775,J$101,FALSE)</f>
        <v>190332</v>
      </c>
      <c r="K106" s="82">
        <f>VLOOKUP($A106&amp;"GCP",'E11 - 2013 09 Final'!$A$46:$P$1775,K$101,FALSE)</f>
        <v>184543</v>
      </c>
      <c r="L106" s="82">
        <f>VLOOKUP($A106&amp;"GCP",'E11 - 2013 09 Final'!$A$46:$P$1775,L$101,FALSE)</f>
        <v>167631</v>
      </c>
      <c r="M106" s="82">
        <f>VLOOKUP($A106&amp;"GCP",'E11 - 2013 09 Final'!$A$46:$P$1775,M$101,FALSE)</f>
        <v>177380</v>
      </c>
      <c r="N106" s="82">
        <f>VLOOKUP($A106&amp;"GCP",'E11 - 2013 09 Final'!$A$46:$P$1775,N$101,FALSE)</f>
        <v>168654</v>
      </c>
      <c r="O106" s="44">
        <f t="shared" si="24"/>
        <v>2104181</v>
      </c>
      <c r="P106" s="11">
        <f t="shared" si="25"/>
        <v>190332</v>
      </c>
    </row>
    <row r="107" spans="1:16">
      <c r="A107" t="s">
        <v>629</v>
      </c>
      <c r="B107" s="43" t="s">
        <v>49</v>
      </c>
      <c r="C107" s="82">
        <f>VLOOKUP($A107&amp;"GCP",'E11 - 2013 09 Final'!$A$46:$P$1775,C$101,FALSE)</f>
        <v>979569</v>
      </c>
      <c r="D107" s="82">
        <f>VLOOKUP($A107&amp;"GCP",'E11 - 2013 09 Final'!$A$46:$P$1775,D$101,FALSE)</f>
        <v>1054849</v>
      </c>
      <c r="E107" s="82">
        <f>VLOOKUP($A107&amp;"GCP",'E11 - 2013 09 Final'!$A$46:$P$1775,E$101,FALSE)</f>
        <v>886639</v>
      </c>
      <c r="F107" s="82">
        <f>VLOOKUP($A107&amp;"GCP",'E11 - 2013 09 Final'!$A$46:$P$1775,F$101,FALSE)</f>
        <v>1081166</v>
      </c>
      <c r="G107" s="82">
        <f>VLOOKUP($A107&amp;"GCP",'E11 - 2013 09 Final'!$A$46:$P$1775,G$101,FALSE)</f>
        <v>1135987</v>
      </c>
      <c r="H107" s="82">
        <f>VLOOKUP($A107&amp;"GCP",'E11 - 2013 09 Final'!$A$46:$P$1775,H$101,FALSE)</f>
        <v>1188137</v>
      </c>
      <c r="I107" s="82">
        <f>VLOOKUP($A107&amp;"GCP",'E11 - 2013 09 Final'!$A$46:$P$1775,I$101,FALSE)</f>
        <v>1215462</v>
      </c>
      <c r="J107" s="82">
        <f>VLOOKUP($A107&amp;"GCP",'E11 - 2013 09 Final'!$A$46:$P$1775,J$101,FALSE)</f>
        <v>1234954</v>
      </c>
      <c r="K107" s="82">
        <f>VLOOKUP($A107&amp;"GCP",'E11 - 2013 09 Final'!$A$46:$P$1775,K$101,FALSE)</f>
        <v>1363722</v>
      </c>
      <c r="L107" s="82">
        <f>VLOOKUP($A107&amp;"GCP",'E11 - 2013 09 Final'!$A$46:$P$1775,L$101,FALSE)</f>
        <v>1173059</v>
      </c>
      <c r="M107" s="82">
        <f>VLOOKUP($A107&amp;"GCP",'E11 - 2013 09 Final'!$A$46:$P$1775,M$101,FALSE)</f>
        <v>1141850</v>
      </c>
      <c r="N107" s="82">
        <f>VLOOKUP($A107&amp;"GCP",'E11 - 2013 09 Final'!$A$46:$P$1775,N$101,FALSE)</f>
        <v>1106222</v>
      </c>
      <c r="O107" s="44">
        <f t="shared" si="24"/>
        <v>13561616</v>
      </c>
      <c r="P107" s="11">
        <f t="shared" si="25"/>
        <v>1363722</v>
      </c>
    </row>
    <row r="108" spans="1:16">
      <c r="A108" t="s">
        <v>637</v>
      </c>
      <c r="B108" s="46" t="s">
        <v>325</v>
      </c>
      <c r="C108" s="82">
        <f>VLOOKUP($A108&amp;"GCP",'E11 - 2013 09 Final'!$A$46:$P$1775,C$101,FALSE)</f>
        <v>2993</v>
      </c>
      <c r="D108" s="82">
        <f>VLOOKUP($A108&amp;"GCP",'E11 - 2013 09 Final'!$A$46:$P$1775,D$101,FALSE)</f>
        <v>3078</v>
      </c>
      <c r="E108" s="82">
        <f>VLOOKUP($A108&amp;"GCP",'E11 - 2013 09 Final'!$A$46:$P$1775,E$101,FALSE)</f>
        <v>2685</v>
      </c>
      <c r="F108" s="82">
        <f>VLOOKUP($A108&amp;"GCP",'E11 - 2013 09 Final'!$A$46:$P$1775,F$101,FALSE)</f>
        <v>2865</v>
      </c>
      <c r="G108" s="82">
        <f>VLOOKUP($A108&amp;"GCP",'E11 - 2013 09 Final'!$A$46:$P$1775,G$101,FALSE)</f>
        <v>2759</v>
      </c>
      <c r="H108" s="82">
        <f>VLOOKUP($A108&amp;"GCP",'E11 - 2013 09 Final'!$A$46:$P$1775,H$101,FALSE)</f>
        <v>5888</v>
      </c>
      <c r="I108" s="82">
        <f>VLOOKUP($A108&amp;"GCP",'E11 - 2013 09 Final'!$A$46:$P$1775,I$101,FALSE)</f>
        <v>6576</v>
      </c>
      <c r="J108" s="82">
        <f>VLOOKUP($A108&amp;"GCP",'E11 - 2013 09 Final'!$A$46:$P$1775,J$101,FALSE)</f>
        <v>6672</v>
      </c>
      <c r="K108" s="82">
        <f>VLOOKUP($A108&amp;"GCP",'E11 - 2013 09 Final'!$A$46:$P$1775,K$101,FALSE)</f>
        <v>6841</v>
      </c>
      <c r="L108" s="82">
        <f>VLOOKUP($A108&amp;"GCP",'E11 - 2013 09 Final'!$A$46:$P$1775,L$101,FALSE)</f>
        <v>1215</v>
      </c>
      <c r="M108" s="82">
        <f>VLOOKUP($A108&amp;"GCP",'E11 - 2013 09 Final'!$A$46:$P$1775,M$101,FALSE)</f>
        <v>1204</v>
      </c>
      <c r="N108" s="82">
        <f>VLOOKUP($A108&amp;"GCP",'E11 - 2013 09 Final'!$A$46:$P$1775,N$101,FALSE)</f>
        <v>1222</v>
      </c>
      <c r="O108" s="44">
        <f t="shared" si="24"/>
        <v>43998</v>
      </c>
      <c r="P108" s="11">
        <f t="shared" si="25"/>
        <v>6841</v>
      </c>
    </row>
    <row r="109" spans="1:16">
      <c r="A109" t="s">
        <v>991</v>
      </c>
      <c r="B109" s="43" t="s">
        <v>67</v>
      </c>
      <c r="C109" s="82">
        <f>VLOOKUP($A109&amp;"GCP",'E11 - 2013 09 Final'!$A$46:$P$1775,C$101,FALSE)</f>
        <v>3718687</v>
      </c>
      <c r="D109" s="82">
        <f>VLOOKUP($A109&amp;"GCP",'E11 - 2013 09 Final'!$A$46:$P$1775,D$101,FALSE)</f>
        <v>4029480</v>
      </c>
      <c r="E109" s="82">
        <f>VLOOKUP($A109&amp;"GCP",'E11 - 2013 09 Final'!$A$46:$P$1775,E$101,FALSE)</f>
        <v>3443746</v>
      </c>
      <c r="F109" s="82">
        <f>VLOOKUP($A109&amp;"GCP",'E11 - 2013 09 Final'!$A$46:$P$1775,F$101,FALSE)</f>
        <v>3834841</v>
      </c>
      <c r="G109" s="82">
        <f>VLOOKUP($A109&amp;"GCP",'E11 - 2013 09 Final'!$A$46:$P$1775,G$101,FALSE)</f>
        <v>4056388</v>
      </c>
      <c r="H109" s="82">
        <f>VLOOKUP($A109&amp;"GCP",'E11 - 2013 09 Final'!$A$46:$P$1775,H$101,FALSE)</f>
        <v>4252129</v>
      </c>
      <c r="I109" s="82">
        <f>VLOOKUP($A109&amp;"GCP",'E11 - 2013 09 Final'!$A$46:$P$1775,I$101,FALSE)</f>
        <v>4222956</v>
      </c>
      <c r="J109" s="82">
        <f>VLOOKUP($A109&amp;"GCP",'E11 - 2013 09 Final'!$A$46:$P$1775,J$101,FALSE)</f>
        <v>4408520</v>
      </c>
      <c r="K109" s="82">
        <f>VLOOKUP($A109&amp;"GCP",'E11 - 2013 09 Final'!$A$46:$P$1775,K$101,FALSE)</f>
        <v>4754302</v>
      </c>
      <c r="L109" s="82">
        <f>VLOOKUP($A109&amp;"GCP",'E11 - 2013 09 Final'!$A$46:$P$1775,L$101,FALSE)</f>
        <v>4139363</v>
      </c>
      <c r="M109" s="82">
        <f>VLOOKUP($A109&amp;"GCP",'E11 - 2013 09 Final'!$A$46:$P$1775,M$101,FALSE)</f>
        <v>4138085</v>
      </c>
      <c r="N109" s="82">
        <f>VLOOKUP($A109&amp;"GCP",'E11 - 2013 09 Final'!$A$46:$P$1775,N$101,FALSE)</f>
        <v>3954194</v>
      </c>
      <c r="O109" s="44">
        <f t="shared" si="24"/>
        <v>48952691</v>
      </c>
      <c r="P109" s="11">
        <f t="shared" si="25"/>
        <v>4754302</v>
      </c>
    </row>
    <row r="110" spans="1:16">
      <c r="A110" t="s">
        <v>994</v>
      </c>
      <c r="B110" s="43" t="s">
        <v>68</v>
      </c>
      <c r="C110" s="82">
        <f>VLOOKUP($A110&amp;"GCP",'E11 - 2013 09 Final'!$A$46:$P$1775,C$101,FALSE)</f>
        <v>1717389</v>
      </c>
      <c r="D110" s="82">
        <f>VLOOKUP($A110&amp;"GCP",'E11 - 2013 09 Final'!$A$46:$P$1775,D$101,FALSE)</f>
        <v>1854537</v>
      </c>
      <c r="E110" s="82">
        <f>VLOOKUP($A110&amp;"GCP",'E11 - 2013 09 Final'!$A$46:$P$1775,E$101,FALSE)</f>
        <v>1620765</v>
      </c>
      <c r="F110" s="82">
        <f>VLOOKUP($A110&amp;"GCP",'E11 - 2013 09 Final'!$A$46:$P$1775,F$101,FALSE)</f>
        <v>1681831</v>
      </c>
      <c r="G110" s="82">
        <f>VLOOKUP($A110&amp;"GCP",'E11 - 2013 09 Final'!$A$46:$P$1775,G$101,FALSE)</f>
        <v>1788105</v>
      </c>
      <c r="H110" s="82">
        <f>VLOOKUP($A110&amp;"GCP",'E11 - 2013 09 Final'!$A$46:$P$1775,H$101,FALSE)</f>
        <v>1786484</v>
      </c>
      <c r="I110" s="82">
        <f>VLOOKUP($A110&amp;"GCP",'E11 - 2013 09 Final'!$A$46:$P$1775,I$101,FALSE)</f>
        <v>1741315</v>
      </c>
      <c r="J110" s="82">
        <f>VLOOKUP($A110&amp;"GCP",'E11 - 2013 09 Final'!$A$46:$P$1775,J$101,FALSE)</f>
        <v>1872146</v>
      </c>
      <c r="K110" s="82">
        <f>VLOOKUP($A110&amp;"GCP",'E11 - 2013 09 Final'!$A$46:$P$1775,K$101,FALSE)</f>
        <v>2065260</v>
      </c>
      <c r="L110" s="82">
        <f>VLOOKUP($A110&amp;"GCP",'E11 - 2013 09 Final'!$A$46:$P$1775,L$101,FALSE)</f>
        <v>1793082</v>
      </c>
      <c r="M110" s="82">
        <f>VLOOKUP($A110&amp;"GCP",'E11 - 2013 09 Final'!$A$46:$P$1775,M$101,FALSE)</f>
        <v>1841255</v>
      </c>
      <c r="N110" s="82">
        <f>VLOOKUP($A110&amp;"GCP",'E11 - 2013 09 Final'!$A$46:$P$1775,N$101,FALSE)</f>
        <v>1841312</v>
      </c>
      <c r="O110" s="44">
        <f t="shared" si="24"/>
        <v>21603481</v>
      </c>
      <c r="P110" s="11">
        <f t="shared" si="25"/>
        <v>2065260</v>
      </c>
    </row>
    <row r="111" spans="1:16">
      <c r="A111" t="s">
        <v>710</v>
      </c>
      <c r="B111" s="43" t="s">
        <v>69</v>
      </c>
      <c r="C111" s="82">
        <f>VLOOKUP($A111&amp;"GCP",'E11 - 2013 09 Final'!$A$46:$P$1775,C$101,FALSE)</f>
        <v>335977</v>
      </c>
      <c r="D111" s="82">
        <f>VLOOKUP($A111&amp;"GCP",'E11 - 2013 09 Final'!$A$46:$P$1775,D$101,FALSE)</f>
        <v>357286</v>
      </c>
      <c r="E111" s="82">
        <f>VLOOKUP($A111&amp;"GCP",'E11 - 2013 09 Final'!$A$46:$P$1775,E$101,FALSE)</f>
        <v>307137</v>
      </c>
      <c r="F111" s="82">
        <f>VLOOKUP($A111&amp;"GCP",'E11 - 2013 09 Final'!$A$46:$P$1775,F$101,FALSE)</f>
        <v>331800</v>
      </c>
      <c r="G111" s="82">
        <f>VLOOKUP($A111&amp;"GCP",'E11 - 2013 09 Final'!$A$46:$P$1775,G$101,FALSE)</f>
        <v>336676</v>
      </c>
      <c r="H111" s="82">
        <f>VLOOKUP($A111&amp;"GCP",'E11 - 2013 09 Final'!$A$46:$P$1775,H$101,FALSE)</f>
        <v>358396</v>
      </c>
      <c r="I111" s="82">
        <f>VLOOKUP($A111&amp;"GCP",'E11 - 2013 09 Final'!$A$46:$P$1775,I$101,FALSE)</f>
        <v>350386</v>
      </c>
      <c r="J111" s="82">
        <f>VLOOKUP($A111&amp;"GCP",'E11 - 2013 09 Final'!$A$46:$P$1775,J$101,FALSE)</f>
        <v>364018</v>
      </c>
      <c r="K111" s="82">
        <f>VLOOKUP($A111&amp;"GCP",'E11 - 2013 09 Final'!$A$46:$P$1775,K$101,FALSE)</f>
        <v>377895</v>
      </c>
      <c r="L111" s="82">
        <f>VLOOKUP($A111&amp;"GCP",'E11 - 2013 09 Final'!$A$46:$P$1775,L$101,FALSE)</f>
        <v>334595</v>
      </c>
      <c r="M111" s="82">
        <f>VLOOKUP($A111&amp;"GCP",'E11 - 2013 09 Final'!$A$46:$P$1775,M$101,FALSE)</f>
        <v>345990</v>
      </c>
      <c r="N111" s="82">
        <f>VLOOKUP($A111&amp;"GCP",'E11 - 2013 09 Final'!$A$46:$P$1775,N$101,FALSE)</f>
        <v>344823</v>
      </c>
      <c r="O111" s="44">
        <f t="shared" si="24"/>
        <v>4144979</v>
      </c>
      <c r="P111" s="11">
        <f t="shared" si="25"/>
        <v>377895</v>
      </c>
    </row>
    <row r="112" spans="1:16">
      <c r="A112" t="s">
        <v>714</v>
      </c>
      <c r="B112" s="43" t="s">
        <v>52</v>
      </c>
      <c r="C112" s="82">
        <f>VLOOKUP($A112&amp;"GCP",'E11 - 2013 09 Final'!$A$46:$P$1775,C$101,FALSE)</f>
        <v>31544</v>
      </c>
      <c r="D112" s="82">
        <f>VLOOKUP($A112&amp;"GCP",'E11 - 2013 09 Final'!$A$46:$P$1775,D$101,FALSE)</f>
        <v>29139</v>
      </c>
      <c r="E112" s="82">
        <f>VLOOKUP($A112&amp;"GCP",'E11 - 2013 09 Final'!$A$46:$P$1775,E$101,FALSE)</f>
        <v>29955</v>
      </c>
      <c r="F112" s="82">
        <f>VLOOKUP($A112&amp;"GCP",'E11 - 2013 09 Final'!$A$46:$P$1775,F$101,FALSE)</f>
        <v>31101</v>
      </c>
      <c r="G112" s="82">
        <f>VLOOKUP($A112&amp;"GCP",'E11 - 2013 09 Final'!$A$46:$P$1775,G$101,FALSE)</f>
        <v>26108</v>
      </c>
      <c r="H112" s="82">
        <f>VLOOKUP($A112&amp;"GCP",'E11 - 2013 09 Final'!$A$46:$P$1775,H$101,FALSE)</f>
        <v>28619</v>
      </c>
      <c r="I112" s="82">
        <f>VLOOKUP($A112&amp;"GCP",'E11 - 2013 09 Final'!$A$46:$P$1775,I$101,FALSE)</f>
        <v>23434</v>
      </c>
      <c r="J112" s="82">
        <f>VLOOKUP($A112&amp;"GCP",'E11 - 2013 09 Final'!$A$46:$P$1775,J$101,FALSE)</f>
        <v>26355</v>
      </c>
      <c r="K112" s="82">
        <f>VLOOKUP($A112&amp;"GCP",'E11 - 2013 09 Final'!$A$46:$P$1775,K$101,FALSE)</f>
        <v>23617</v>
      </c>
      <c r="L112" s="82">
        <f>VLOOKUP($A112&amp;"GCP",'E11 - 2013 09 Final'!$A$46:$P$1775,L$101,FALSE)</f>
        <v>22934</v>
      </c>
      <c r="M112" s="82">
        <f>VLOOKUP($A112&amp;"GCP",'E11 - 2013 09 Final'!$A$46:$P$1775,M$101,FALSE)</f>
        <v>21354</v>
      </c>
      <c r="N112" s="82">
        <f>VLOOKUP($A112&amp;"GCP",'E11 - 2013 09 Final'!$A$46:$P$1775,N$101,FALSE)</f>
        <v>25855</v>
      </c>
      <c r="O112" s="44">
        <f>SUM(C112:N112)</f>
        <v>320015</v>
      </c>
      <c r="P112" s="11">
        <f t="shared" si="25"/>
        <v>31544</v>
      </c>
    </row>
    <row r="113" spans="1:16">
      <c r="A113" t="s">
        <v>15</v>
      </c>
      <c r="B113" s="213" t="s">
        <v>15</v>
      </c>
      <c r="C113" s="82">
        <f>VLOOKUP($A113&amp;"GCP",'E11 - 2013 09 Final'!$A$46:$P$1775,C$101,FALSE)</f>
        <v>14286</v>
      </c>
      <c r="D113" s="82">
        <f>VLOOKUP($A113&amp;"GCP",'E11 - 2013 09 Final'!$A$46:$P$1775,D$101,FALSE)</f>
        <v>14969</v>
      </c>
      <c r="E113" s="82">
        <f>VLOOKUP($A113&amp;"GCP",'E11 - 2013 09 Final'!$A$46:$P$1775,E$101,FALSE)</f>
        <v>14705</v>
      </c>
      <c r="F113" s="82">
        <f>VLOOKUP($A113&amp;"GCP",'E11 - 2013 09 Final'!$A$46:$P$1775,F$101,FALSE)</f>
        <v>15329</v>
      </c>
      <c r="G113" s="82">
        <f>VLOOKUP($A113&amp;"GCP",'E11 - 2013 09 Final'!$A$46:$P$1775,G$101,FALSE)</f>
        <v>15435</v>
      </c>
      <c r="H113" s="82">
        <f>VLOOKUP($A113&amp;"GCP",'E11 - 2013 09 Final'!$A$46:$P$1775,H$101,FALSE)</f>
        <v>16812</v>
      </c>
      <c r="I113" s="82">
        <f>VLOOKUP($A113&amp;"GCP",'E11 - 2013 09 Final'!$A$46:$P$1775,I$101,FALSE)</f>
        <v>16534</v>
      </c>
      <c r="J113" s="82">
        <f>VLOOKUP($A113&amp;"GCP",'E11 - 2013 09 Final'!$A$46:$P$1775,J$101,FALSE)</f>
        <v>16130</v>
      </c>
      <c r="K113" s="82">
        <f>VLOOKUP($A113&amp;"GCP",'E11 - 2013 09 Final'!$A$46:$P$1775,K$101,FALSE)</f>
        <v>16209</v>
      </c>
      <c r="L113" s="82">
        <f>VLOOKUP($A113&amp;"GCP",'E11 - 2013 09 Final'!$A$46:$P$1775,L$101,FALSE)</f>
        <v>15763</v>
      </c>
      <c r="M113" s="82">
        <f>VLOOKUP($A113&amp;"GCP",'E11 - 2013 09 Final'!$A$46:$P$1775,M$101,FALSE)</f>
        <v>15498</v>
      </c>
      <c r="N113" s="82">
        <f>VLOOKUP($A113&amp;"GCP",'E11 - 2013 09 Final'!$A$46:$P$1775,N$101,FALSE)</f>
        <v>15727</v>
      </c>
      <c r="O113" s="44">
        <f>SUM(C113:N113)</f>
        <v>187397</v>
      </c>
      <c r="P113" s="11">
        <f t="shared" si="25"/>
        <v>16812</v>
      </c>
    </row>
    <row r="114" spans="1:16">
      <c r="A114" t="s">
        <v>19</v>
      </c>
      <c r="B114" s="43" t="s">
        <v>56</v>
      </c>
      <c r="C114" s="82">
        <f>VLOOKUP($A114&amp;"GCP",'E11 - 2013 09 Final'!$A$46:$P$1775,C$101,FALSE)</f>
        <v>20401</v>
      </c>
      <c r="D114" s="82">
        <f>VLOOKUP($A114&amp;"GCP",'E11 - 2013 09 Final'!$A$46:$P$1775,D$101,FALSE)</f>
        <v>23508</v>
      </c>
      <c r="E114" s="82">
        <f>VLOOKUP($A114&amp;"GCP",'E11 - 2013 09 Final'!$A$46:$P$1775,E$101,FALSE)</f>
        <v>22720</v>
      </c>
      <c r="F114" s="82">
        <f>VLOOKUP($A114&amp;"GCP",'E11 - 2013 09 Final'!$A$46:$P$1775,F$101,FALSE)</f>
        <v>24943</v>
      </c>
      <c r="G114" s="82">
        <f>VLOOKUP($A114&amp;"GCP",'E11 - 2013 09 Final'!$A$46:$P$1775,G$101,FALSE)</f>
        <v>25372</v>
      </c>
      <c r="H114" s="82">
        <f>VLOOKUP($A114&amp;"GCP",'E11 - 2013 09 Final'!$A$46:$P$1775,H$101,FALSE)</f>
        <v>27183</v>
      </c>
      <c r="I114" s="82">
        <f>VLOOKUP($A114&amp;"GCP",'E11 - 2013 09 Final'!$A$46:$P$1775,I$101,FALSE)</f>
        <v>25980</v>
      </c>
      <c r="J114" s="82">
        <f>VLOOKUP($A114&amp;"GCP",'E11 - 2013 09 Final'!$A$46:$P$1775,J$101,FALSE)</f>
        <v>24928</v>
      </c>
      <c r="K114" s="82">
        <f>VLOOKUP($A114&amp;"GCP",'E11 - 2013 09 Final'!$A$46:$P$1775,K$101,FALSE)</f>
        <v>23906</v>
      </c>
      <c r="L114" s="82">
        <f>VLOOKUP($A114&amp;"GCP",'E11 - 2013 09 Final'!$A$46:$P$1775,L$101,FALSE)</f>
        <v>21779</v>
      </c>
      <c r="M114" s="82">
        <f>VLOOKUP($A114&amp;"GCP",'E11 - 2013 09 Final'!$A$46:$P$1775,M$101,FALSE)</f>
        <v>21313</v>
      </c>
      <c r="N114" s="82">
        <f>VLOOKUP($A114&amp;"GCP",'E11 - 2013 09 Final'!$A$46:$P$1775,N$101,FALSE)</f>
        <v>20130</v>
      </c>
      <c r="O114" s="44">
        <f>SUM(C114:N114)</f>
        <v>282163</v>
      </c>
      <c r="P114" s="11">
        <f t="shared" si="25"/>
        <v>27183</v>
      </c>
    </row>
    <row r="115" spans="1:16">
      <c r="A115" t="s">
        <v>22</v>
      </c>
      <c r="B115" s="43" t="s">
        <v>57</v>
      </c>
      <c r="C115" s="82">
        <f>VLOOKUP($A115&amp;"GCP",'E11 - 2013 09 Final'!$A$46:$P$1775,C$101,FALSE)</f>
        <v>8085</v>
      </c>
      <c r="D115" s="82">
        <f>VLOOKUP($A115&amp;"GCP",'E11 - 2013 09 Final'!$A$46:$P$1775,D$101,FALSE)</f>
        <v>11996</v>
      </c>
      <c r="E115" s="82">
        <f>VLOOKUP($A115&amp;"GCP",'E11 - 2013 09 Final'!$A$46:$P$1775,E$101,FALSE)</f>
        <v>12719</v>
      </c>
      <c r="F115" s="82">
        <f>VLOOKUP($A115&amp;"GCP",'E11 - 2013 09 Final'!$A$46:$P$1775,F$101,FALSE)</f>
        <v>9543</v>
      </c>
      <c r="G115" s="82">
        <f>VLOOKUP($A115&amp;"GCP",'E11 - 2013 09 Final'!$A$46:$P$1775,G$101,FALSE)</f>
        <v>8577</v>
      </c>
      <c r="H115" s="82">
        <f>VLOOKUP($A115&amp;"GCP",'E11 - 2013 09 Final'!$A$46:$P$1775,H$101,FALSE)</f>
        <v>6160</v>
      </c>
      <c r="I115" s="82">
        <f>VLOOKUP($A115&amp;"GCP",'E11 - 2013 09 Final'!$A$46:$P$1775,I$101,FALSE)</f>
        <v>5574</v>
      </c>
      <c r="J115" s="82">
        <f>VLOOKUP($A115&amp;"GCP",'E11 - 2013 09 Final'!$A$46:$P$1775,J$101,FALSE)</f>
        <v>6435</v>
      </c>
      <c r="K115" s="82">
        <f>VLOOKUP($A115&amp;"GCP",'E11 - 2013 09 Final'!$A$46:$P$1775,K$101,FALSE)</f>
        <v>9318</v>
      </c>
      <c r="L115" s="82">
        <f>VLOOKUP($A115&amp;"GCP",'E11 - 2013 09 Final'!$A$46:$P$1775,L$101,FALSE)</f>
        <v>9720</v>
      </c>
      <c r="M115" s="82">
        <f>VLOOKUP($A115&amp;"GCP",'E11 - 2013 09 Final'!$A$46:$P$1775,M$101,FALSE)</f>
        <v>12201</v>
      </c>
      <c r="N115" s="82">
        <f>VLOOKUP($A115&amp;"GCP",'E11 - 2013 09 Final'!$A$46:$P$1775,N$101,FALSE)</f>
        <v>10220</v>
      </c>
      <c r="O115" s="44">
        <f t="shared" ref="O115:O120" si="26">SUM(C115:N115)</f>
        <v>110548</v>
      </c>
      <c r="P115" s="11">
        <f t="shared" si="25"/>
        <v>12719</v>
      </c>
    </row>
    <row r="116" spans="1:16">
      <c r="A116" t="s">
        <v>684</v>
      </c>
      <c r="B116" s="43" t="s">
        <v>48</v>
      </c>
      <c r="C116" s="82">
        <f>VLOOKUP($A116&amp;"GCP",'E11 - 2013 09 Final'!$A$46:$P$1775,C$101,FALSE)</f>
        <v>8291154</v>
      </c>
      <c r="D116" s="82">
        <f>VLOOKUP($A116&amp;"GCP",'E11 - 2013 09 Final'!$A$46:$P$1775,D$101,FALSE)</f>
        <v>9241469</v>
      </c>
      <c r="E116" s="82">
        <f>VLOOKUP($A116&amp;"GCP",'E11 - 2013 09 Final'!$A$46:$P$1775,E$101,FALSE)</f>
        <v>8720911</v>
      </c>
      <c r="F116" s="82">
        <f>VLOOKUP($A116&amp;"GCP",'E11 - 2013 09 Final'!$A$46:$P$1775,F$101,FALSE)</f>
        <v>9049227</v>
      </c>
      <c r="G116" s="82">
        <f>VLOOKUP($A116&amp;"GCP",'E11 - 2013 09 Final'!$A$46:$P$1775,G$101,FALSE)</f>
        <v>10398686</v>
      </c>
      <c r="H116" s="82">
        <f>VLOOKUP($A116&amp;"GCP",'E11 - 2013 09 Final'!$A$46:$P$1775,H$101,FALSE)</f>
        <v>10930175</v>
      </c>
      <c r="I116" s="82">
        <f>VLOOKUP($A116&amp;"GCP",'E11 - 2013 09 Final'!$A$46:$P$1775,I$101,FALSE)</f>
        <v>11297498</v>
      </c>
      <c r="J116" s="82">
        <f>VLOOKUP($A116&amp;"GCP",'E11 - 2013 09 Final'!$A$46:$P$1775,J$101,FALSE)</f>
        <v>12065227</v>
      </c>
      <c r="K116" s="82">
        <f>VLOOKUP($A116&amp;"GCP",'E11 - 2013 09 Final'!$A$46:$P$1775,K$101,FALSE)</f>
        <v>12887259</v>
      </c>
      <c r="L116" s="82">
        <f>VLOOKUP($A116&amp;"GCP",'E11 - 2013 09 Final'!$A$46:$P$1775,L$101,FALSE)</f>
        <v>10915857</v>
      </c>
      <c r="M116" s="82">
        <f>VLOOKUP($A116&amp;"GCP",'E11 - 2013 09 Final'!$A$46:$P$1775,M$101,FALSE)</f>
        <v>9718972</v>
      </c>
      <c r="N116" s="82">
        <f>VLOOKUP($A116&amp;"GCP",'E11 - 2013 09 Final'!$A$46:$P$1775,N$101,FALSE)</f>
        <v>8585304</v>
      </c>
      <c r="O116" s="44">
        <f t="shared" si="26"/>
        <v>122101739</v>
      </c>
      <c r="P116" s="11">
        <f t="shared" si="25"/>
        <v>12887259</v>
      </c>
    </row>
    <row r="117" spans="1:16">
      <c r="A117" t="s">
        <v>35</v>
      </c>
      <c r="B117" s="43" t="s">
        <v>53</v>
      </c>
      <c r="C117" s="82">
        <f>VLOOKUP($A117&amp;"GCP",'E11 - 2013 09 Final'!$A$46:$P$1775,C$101,FALSE)</f>
        <v>101427</v>
      </c>
      <c r="D117" s="82">
        <f>VLOOKUP($A117&amp;"GCP",'E11 - 2013 09 Final'!$A$46:$P$1775,D$101,FALSE)</f>
        <v>122596</v>
      </c>
      <c r="E117" s="82">
        <f>VLOOKUP($A117&amp;"GCP",'E11 - 2013 09 Final'!$A$46:$P$1775,E$101,FALSE)</f>
        <v>113568</v>
      </c>
      <c r="F117" s="82">
        <f>VLOOKUP($A117&amp;"GCP",'E11 - 2013 09 Final'!$A$46:$P$1775,F$101,FALSE)</f>
        <v>124832</v>
      </c>
      <c r="G117" s="82">
        <f>VLOOKUP($A117&amp;"GCP",'E11 - 2013 09 Final'!$A$46:$P$1775,G$101,FALSE)</f>
        <v>131319</v>
      </c>
      <c r="H117" s="82">
        <f>VLOOKUP($A117&amp;"GCP",'E11 - 2013 09 Final'!$A$46:$P$1775,H$101,FALSE)</f>
        <v>137234</v>
      </c>
      <c r="I117" s="82">
        <f>VLOOKUP($A117&amp;"GCP",'E11 - 2013 09 Final'!$A$46:$P$1775,I$101,FALSE)</f>
        <v>112257</v>
      </c>
      <c r="J117" s="82">
        <f>VLOOKUP($A117&amp;"GCP",'E11 - 2013 09 Final'!$A$46:$P$1775,J$101,FALSE)</f>
        <v>143265</v>
      </c>
      <c r="K117" s="82">
        <f>VLOOKUP($A117&amp;"GCP",'E11 - 2013 09 Final'!$A$46:$P$1775,K$101,FALSE)</f>
        <v>124161</v>
      </c>
      <c r="L117" s="82">
        <f>VLOOKUP($A117&amp;"GCP",'E11 - 2013 09 Final'!$A$46:$P$1775,L$101,FALSE)</f>
        <v>109060</v>
      </c>
      <c r="M117" s="82">
        <f>VLOOKUP($A117&amp;"GCP",'E11 - 2013 09 Final'!$A$46:$P$1775,M$101,FALSE)</f>
        <v>109373</v>
      </c>
      <c r="N117" s="82">
        <f>VLOOKUP($A117&amp;"GCP",'E11 - 2013 09 Final'!$A$46:$P$1775,N$101,FALSE)</f>
        <v>102154</v>
      </c>
      <c r="O117" s="44">
        <f t="shared" si="26"/>
        <v>1431246</v>
      </c>
      <c r="P117" s="11">
        <f t="shared" si="25"/>
        <v>143265</v>
      </c>
    </row>
    <row r="118" spans="1:16">
      <c r="A118" t="s">
        <v>38</v>
      </c>
      <c r="B118" s="43" t="s">
        <v>55</v>
      </c>
      <c r="C118" s="82">
        <f>VLOOKUP($A118&amp;"GCP",'E11 - 2013 09 Final'!$A$46:$P$1775,C$101,FALSE)</f>
        <v>3527</v>
      </c>
      <c r="D118" s="82">
        <f>VLOOKUP($A118&amp;"GCP",'E11 - 2013 09 Final'!$A$46:$P$1775,D$101,FALSE)</f>
        <v>3908</v>
      </c>
      <c r="E118" s="82">
        <f>VLOOKUP($A118&amp;"GCP",'E11 - 2013 09 Final'!$A$46:$P$1775,E$101,FALSE)</f>
        <v>3544</v>
      </c>
      <c r="F118" s="82">
        <f>VLOOKUP($A118&amp;"GCP",'E11 - 2013 09 Final'!$A$46:$P$1775,F$101,FALSE)</f>
        <v>3655</v>
      </c>
      <c r="G118" s="82">
        <f>VLOOKUP($A118&amp;"GCP",'E11 - 2013 09 Final'!$A$46:$P$1775,G$101,FALSE)</f>
        <v>3542</v>
      </c>
      <c r="H118" s="82">
        <f>VLOOKUP($A118&amp;"GCP",'E11 - 2013 09 Final'!$A$46:$P$1775,H$101,FALSE)</f>
        <v>3199</v>
      </c>
      <c r="I118" s="82">
        <f>VLOOKUP($A118&amp;"GCP",'E11 - 2013 09 Final'!$A$46:$P$1775,I$101,FALSE)</f>
        <v>3506</v>
      </c>
      <c r="J118" s="82">
        <f>VLOOKUP($A118&amp;"GCP",'E11 - 2013 09 Final'!$A$46:$P$1775,J$101,FALSE)</f>
        <v>3512</v>
      </c>
      <c r="K118" s="82">
        <f>VLOOKUP($A118&amp;"GCP",'E11 - 2013 09 Final'!$A$46:$P$1775,K$101,FALSE)</f>
        <v>3473</v>
      </c>
      <c r="L118" s="82">
        <f>VLOOKUP($A118&amp;"GCP",'E11 - 2013 09 Final'!$A$46:$P$1775,L$101,FALSE)</f>
        <v>3507</v>
      </c>
      <c r="M118" s="82">
        <f>VLOOKUP($A118&amp;"GCP",'E11 - 2013 09 Final'!$A$46:$P$1775,M$101,FALSE)</f>
        <v>3625</v>
      </c>
      <c r="N118" s="82">
        <f>VLOOKUP($A118&amp;"GCP",'E11 - 2013 09 Final'!$A$46:$P$1775,N$101,FALSE)</f>
        <v>3517</v>
      </c>
      <c r="O118" s="44">
        <f t="shared" si="26"/>
        <v>42515</v>
      </c>
      <c r="P118" s="11">
        <f t="shared" si="25"/>
        <v>3908</v>
      </c>
    </row>
    <row r="119" spans="1:16">
      <c r="A119" t="s">
        <v>40</v>
      </c>
      <c r="B119" s="43" t="s">
        <v>87</v>
      </c>
      <c r="C119" s="82">
        <f>VLOOKUP($A119&amp;"GCP",'E11 - 2013 09 Final'!$A$46:$P$1775,C$101,FALSE)</f>
        <v>937</v>
      </c>
      <c r="D119" s="82">
        <f>VLOOKUP($A119&amp;"GCP",'E11 - 2013 09 Final'!$A$46:$P$1775,D$101,FALSE)</f>
        <v>1088</v>
      </c>
      <c r="E119" s="82">
        <f>VLOOKUP($A119&amp;"GCP",'E11 - 2013 09 Final'!$A$46:$P$1775,E$101,FALSE)</f>
        <v>3356</v>
      </c>
      <c r="F119" s="82">
        <f>VLOOKUP($A119&amp;"GCP",'E11 - 2013 09 Final'!$A$46:$P$1775,F$101,FALSE)</f>
        <v>3908</v>
      </c>
      <c r="G119" s="82">
        <f>VLOOKUP($A119&amp;"GCP",'E11 - 2013 09 Final'!$A$46:$P$1775,G$101,FALSE)</f>
        <v>3652</v>
      </c>
      <c r="H119" s="82">
        <f>VLOOKUP($A119&amp;"GCP",'E11 - 2013 09 Final'!$A$46:$P$1775,H$101,FALSE)</f>
        <v>3334</v>
      </c>
      <c r="I119" s="82">
        <f>VLOOKUP($A119&amp;"GCP",'E11 - 2013 09 Final'!$A$46:$P$1775,I$101,FALSE)</f>
        <v>4452</v>
      </c>
      <c r="J119" s="82">
        <f>VLOOKUP($A119&amp;"GCP",'E11 - 2013 09 Final'!$A$46:$P$1775,J$101,FALSE)</f>
        <v>4367</v>
      </c>
      <c r="K119" s="82">
        <f>VLOOKUP($A119&amp;"GCP",'E11 - 2013 09 Final'!$A$46:$P$1775,K$101,FALSE)</f>
        <v>4112</v>
      </c>
      <c r="L119" s="82">
        <f>VLOOKUP($A119&amp;"GCP",'E11 - 2013 09 Final'!$A$46:$P$1775,L$101,FALSE)</f>
        <v>5073</v>
      </c>
      <c r="M119" s="82">
        <f>VLOOKUP($A119&amp;"GCP",'E11 - 2013 09 Final'!$A$46:$P$1775,M$101,FALSE)</f>
        <v>3720</v>
      </c>
      <c r="N119" s="82">
        <f>VLOOKUP($A119&amp;"GCP",'E11 - 2013 09 Final'!$A$46:$P$1775,N$101,FALSE)</f>
        <v>4038</v>
      </c>
      <c r="O119" s="44">
        <f t="shared" si="26"/>
        <v>42037</v>
      </c>
      <c r="P119" s="11">
        <f t="shared" si="25"/>
        <v>5073</v>
      </c>
    </row>
    <row r="120" spans="1:16">
      <c r="A120" t="s">
        <v>45</v>
      </c>
      <c r="B120" s="43" t="s">
        <v>88</v>
      </c>
      <c r="C120" s="82">
        <f>VLOOKUP($A120&amp;"GCP",'E11 - 2013 09 Final'!$A$46:$P$1775,C$101,FALSE)</f>
        <v>21812</v>
      </c>
      <c r="D120" s="82">
        <f>VLOOKUP($A120&amp;"GCP",'E11 - 2013 09 Final'!$A$46:$P$1775,D$101,FALSE)</f>
        <v>27775</v>
      </c>
      <c r="E120" s="82">
        <f>VLOOKUP($A120&amp;"GCP",'E11 - 2013 09 Final'!$A$46:$P$1775,E$101,FALSE)</f>
        <v>40711</v>
      </c>
      <c r="F120" s="82">
        <f>VLOOKUP($A120&amp;"GCP",'E11 - 2013 09 Final'!$A$46:$P$1775,F$101,FALSE)</f>
        <v>48668</v>
      </c>
      <c r="G120" s="82">
        <f>VLOOKUP($A120&amp;"GCP",'E11 - 2013 09 Final'!$A$46:$P$1775,G$101,FALSE)</f>
        <v>37593</v>
      </c>
      <c r="H120" s="82">
        <f>VLOOKUP($A120&amp;"GCP",'E11 - 2013 09 Final'!$A$46:$P$1775,H$101,FALSE)</f>
        <v>27751</v>
      </c>
      <c r="I120" s="82">
        <f>VLOOKUP($A120&amp;"GCP",'E11 - 2013 09 Final'!$A$46:$P$1775,I$101,FALSE)</f>
        <v>22338</v>
      </c>
      <c r="J120" s="82">
        <f>VLOOKUP($A120&amp;"GCP",'E11 - 2013 09 Final'!$A$46:$P$1775,J$101,FALSE)</f>
        <v>28376</v>
      </c>
      <c r="K120" s="82">
        <f>VLOOKUP($A120&amp;"GCP",'E11 - 2013 09 Final'!$A$46:$P$1775,K$101,FALSE)</f>
        <v>49044</v>
      </c>
      <c r="L120" s="82">
        <f>VLOOKUP($A120&amp;"GCP",'E11 - 2013 09 Final'!$A$46:$P$1775,L$101,FALSE)</f>
        <v>42570</v>
      </c>
      <c r="M120" s="82">
        <f>VLOOKUP($A120&amp;"GCP",'E11 - 2013 09 Final'!$A$46:$P$1775,M$101,FALSE)</f>
        <v>34740</v>
      </c>
      <c r="N120" s="82">
        <f>VLOOKUP($A120&amp;"GCP",'E11 - 2013 09 Final'!$A$46:$P$1775,N$101,FALSE)</f>
        <v>30298</v>
      </c>
      <c r="O120" s="44">
        <f t="shared" si="26"/>
        <v>411676</v>
      </c>
      <c r="P120" s="11">
        <f t="shared" si="25"/>
        <v>49044</v>
      </c>
    </row>
    <row r="121" spans="1:16">
      <c r="C121" s="48"/>
      <c r="D121" s="48"/>
      <c r="E121" s="48"/>
      <c r="F121" s="48"/>
      <c r="G121" s="48"/>
      <c r="H121" s="48"/>
      <c r="I121" s="48"/>
      <c r="J121" s="48"/>
      <c r="K121" s="48"/>
      <c r="L121" s="48"/>
      <c r="M121" s="48"/>
      <c r="N121" s="48"/>
      <c r="O121" s="44"/>
      <c r="P121" s="11"/>
    </row>
    <row r="122" spans="1:16">
      <c r="C122" s="48"/>
      <c r="D122" s="48"/>
      <c r="E122" s="48"/>
      <c r="F122" s="48"/>
      <c r="G122" s="48"/>
      <c r="H122" s="48"/>
      <c r="I122" s="48"/>
      <c r="J122" s="48"/>
      <c r="K122" s="48"/>
      <c r="L122" s="48"/>
      <c r="M122" s="48"/>
      <c r="N122" s="48"/>
      <c r="O122" s="44"/>
      <c r="P122" s="11"/>
    </row>
    <row r="123" spans="1:16">
      <c r="B123" s="42" t="s">
        <v>86</v>
      </c>
      <c r="C123" s="10"/>
      <c r="D123" s="10"/>
      <c r="E123" s="10"/>
      <c r="F123" s="10"/>
      <c r="G123" s="10"/>
      <c r="H123" s="10"/>
      <c r="I123" s="10"/>
      <c r="J123" s="10"/>
      <c r="K123" s="10"/>
      <c r="L123" s="10"/>
      <c r="M123" s="10"/>
      <c r="N123" s="10"/>
    </row>
    <row r="124" spans="1:16">
      <c r="A124" t="s">
        <v>600</v>
      </c>
      <c r="B124" t="s">
        <v>600</v>
      </c>
      <c r="C124" s="82">
        <f>VLOOKUP($A124&amp;"GCP",'E11 - 2013 09 Final'!$A$46:$P$1775,C$101,FALSE)</f>
        <v>6529</v>
      </c>
      <c r="D124" s="82">
        <f>VLOOKUP($A124&amp;"GCP",'E11 - 2013 09 Final'!$A$46:$P$1775,D$101,FALSE)</f>
        <v>6727</v>
      </c>
      <c r="E124" s="82">
        <f>VLOOKUP($A124&amp;"GCP",'E11 - 2013 09 Final'!$A$46:$P$1775,E$101,FALSE)</f>
        <v>6742</v>
      </c>
      <c r="F124" s="82">
        <f>VLOOKUP($A124&amp;"GCP",'E11 - 2013 09 Final'!$A$46:$P$1775,F$101,FALSE)</f>
        <v>6324</v>
      </c>
      <c r="G124" s="82">
        <f>VLOOKUP($A124&amp;"GCP",'E11 - 2013 09 Final'!$A$46:$P$1775,G$101,FALSE)</f>
        <v>7555</v>
      </c>
      <c r="H124" s="82">
        <f>VLOOKUP($A124&amp;"GCP",'E11 - 2013 09 Final'!$A$46:$P$1775,H$101,FALSE)</f>
        <v>7987</v>
      </c>
      <c r="I124" s="82">
        <f>VLOOKUP($A124&amp;"GCP",'E11 - 2013 09 Final'!$A$46:$P$1775,I$101,FALSE)</f>
        <v>8255</v>
      </c>
      <c r="J124" s="82">
        <f>VLOOKUP($A124&amp;"GCP",'E11 - 2013 09 Final'!$A$46:$P$1775,J$101,FALSE)</f>
        <v>8389</v>
      </c>
      <c r="K124" s="82">
        <f>VLOOKUP($A124&amp;"GCP",'E11 - 2013 09 Final'!$A$46:$P$1775,K$101,FALSE)</f>
        <v>8163</v>
      </c>
      <c r="L124" s="82">
        <f>VLOOKUP($A124&amp;"GCP",'E11 - 2013 09 Final'!$A$46:$P$1775,L$101,FALSE)</f>
        <v>7220</v>
      </c>
      <c r="M124" s="82">
        <f>VLOOKUP($A124&amp;"GCP",'E11 - 2013 09 Final'!$A$46:$P$1775,M$101,FALSE)</f>
        <v>5707</v>
      </c>
      <c r="N124" s="82">
        <f>VLOOKUP($A124&amp;"GCP",'E11 - 2013 09 Final'!$A$46:$P$1775,N$101,FALSE)</f>
        <v>6401</v>
      </c>
      <c r="O124" s="44">
        <f t="shared" ref="O124:O129" si="27">SUM(C124:N124)</f>
        <v>85999</v>
      </c>
      <c r="P124" s="11">
        <f t="shared" ref="P124:P129" si="28">MAX(C124:N124)</f>
        <v>8389</v>
      </c>
    </row>
    <row r="125" spans="1:16">
      <c r="A125" t="s">
        <v>245</v>
      </c>
      <c r="B125" t="s">
        <v>980</v>
      </c>
      <c r="C125" s="82">
        <f>VLOOKUP($A125&amp;"GCP",'E11 - 2013 09 Final'!$A$46:$P$1775,C$101,FALSE)</f>
        <v>104213</v>
      </c>
      <c r="D125" s="82">
        <f>VLOOKUP($A125&amp;"GCP",'E11 - 2013 09 Final'!$A$46:$P$1775,D$101,FALSE)</f>
        <v>114437</v>
      </c>
      <c r="E125" s="82">
        <f>VLOOKUP($A125&amp;"GCP",'E11 - 2013 09 Final'!$A$46:$P$1775,E$101,FALSE)</f>
        <v>126051</v>
      </c>
      <c r="F125" s="82">
        <f>VLOOKUP($A125&amp;"GCP",'E11 - 2013 09 Final'!$A$46:$P$1775,F$101,FALSE)</f>
        <v>126807</v>
      </c>
      <c r="G125" s="82">
        <f>VLOOKUP($A125&amp;"GCP",'E11 - 2013 09 Final'!$A$46:$P$1775,G$101,FALSE)</f>
        <v>139147</v>
      </c>
      <c r="H125" s="82">
        <f>VLOOKUP($A125&amp;"GCP",'E11 - 2013 09 Final'!$A$46:$P$1775,H$101,FALSE)</f>
        <v>141451</v>
      </c>
      <c r="I125" s="82">
        <f>VLOOKUP($A125&amp;"GCP",'E11 - 2013 09 Final'!$A$46:$P$1775,I$101,FALSE)</f>
        <v>147695</v>
      </c>
      <c r="J125" s="82">
        <f>VLOOKUP($A125&amp;"GCP",'E11 - 2013 09 Final'!$A$46:$P$1775,J$101,FALSE)</f>
        <v>143002</v>
      </c>
      <c r="K125" s="82">
        <f>VLOOKUP($A125&amp;"GCP",'E11 - 2013 09 Final'!$A$46:$P$1775,K$101,FALSE)</f>
        <v>140826</v>
      </c>
      <c r="L125" s="82">
        <f>VLOOKUP($A125&amp;"GCP",'E11 - 2013 09 Final'!$A$46:$P$1775,L$101,FALSE)</f>
        <v>129638</v>
      </c>
      <c r="M125" s="82">
        <f>VLOOKUP($A125&amp;"GCP",'E11 - 2013 09 Final'!$A$46:$P$1775,M$101,FALSE)</f>
        <v>114961</v>
      </c>
      <c r="N125" s="82">
        <f>VLOOKUP($A125&amp;"GCP",'E11 - 2013 09 Final'!$A$46:$P$1775,N$101,FALSE)</f>
        <v>115885</v>
      </c>
      <c r="O125" s="44">
        <f t="shared" si="27"/>
        <v>1544113</v>
      </c>
      <c r="P125" s="11">
        <f t="shared" si="28"/>
        <v>147695</v>
      </c>
    </row>
    <row r="126" spans="1:16">
      <c r="A126" t="s">
        <v>242</v>
      </c>
      <c r="B126" t="s">
        <v>488</v>
      </c>
      <c r="C126" s="82">
        <f>VLOOKUP($A126&amp;"GCP",'E11 - 2013 09 Final'!$A$46:$P$1775,C$101,FALSE)</f>
        <v>45000</v>
      </c>
      <c r="D126" s="82">
        <f>VLOOKUP($A126&amp;"GCP",'E11 - 2013 09 Final'!$A$46:$P$1775,D$101,FALSE)</f>
        <v>45000</v>
      </c>
      <c r="E126" s="82">
        <f>VLOOKUP($A126&amp;"GCP",'E11 - 2013 09 Final'!$A$46:$P$1775,E$101,FALSE)</f>
        <v>45000</v>
      </c>
      <c r="F126" s="82">
        <f>VLOOKUP($A126&amp;"GCP",'E11 - 2013 09 Final'!$A$46:$P$1775,F$101,FALSE)</f>
        <v>45000</v>
      </c>
      <c r="G126" s="82">
        <f>VLOOKUP($A126&amp;"GCP",'E11 - 2013 09 Final'!$A$46:$P$1775,G$101,FALSE)</f>
        <v>45000</v>
      </c>
      <c r="H126" s="82">
        <f>VLOOKUP($A126&amp;"GCP",'E11 - 2013 09 Final'!$A$46:$P$1775,H$101,FALSE)</f>
        <v>0</v>
      </c>
      <c r="I126" s="82">
        <f>VLOOKUP($A126&amp;"GCP",'E11 - 2013 09 Final'!$A$46:$P$1775,I$101,FALSE)</f>
        <v>0</v>
      </c>
      <c r="J126" s="82">
        <f>VLOOKUP($A126&amp;"GCP",'E11 - 2013 09 Final'!$A$46:$P$1775,J$101,FALSE)</f>
        <v>0</v>
      </c>
      <c r="K126" s="82">
        <f>VLOOKUP($A126&amp;"GCP",'E11 - 2013 09 Final'!$A$46:$P$1775,K$101,FALSE)</f>
        <v>0</v>
      </c>
      <c r="L126" s="82">
        <f>VLOOKUP($A126&amp;"GCP",'E11 - 2013 09 Final'!$A$46:$P$1775,L$101,FALSE)</f>
        <v>0</v>
      </c>
      <c r="M126" s="82">
        <f>VLOOKUP($A126&amp;"GCP",'E11 - 2013 09 Final'!$A$46:$P$1775,M$101,FALSE)</f>
        <v>0</v>
      </c>
      <c r="N126" s="82">
        <f>VLOOKUP($A126&amp;"GCP",'E11 - 2013 09 Final'!$A$46:$P$1775,N$101,FALSE)</f>
        <v>0</v>
      </c>
      <c r="O126" s="44">
        <f t="shared" si="27"/>
        <v>225000</v>
      </c>
      <c r="P126" s="11">
        <f t="shared" si="28"/>
        <v>45000</v>
      </c>
    </row>
    <row r="127" spans="1:16">
      <c r="A127" t="s">
        <v>658</v>
      </c>
      <c r="B127" t="s">
        <v>981</v>
      </c>
      <c r="C127" s="82">
        <f>VLOOKUP($A127&amp;"GCP",'E11 - 2013 09 Final'!$A$46:$P$1775,C$101,FALSE)</f>
        <v>172867</v>
      </c>
      <c r="D127" s="82">
        <f>VLOOKUP($A127&amp;"GCP",'E11 - 2013 09 Final'!$A$46:$P$1775,D$101,FALSE)</f>
        <v>194639</v>
      </c>
      <c r="E127" s="82">
        <f>VLOOKUP($A127&amp;"GCP",'E11 - 2013 09 Final'!$A$46:$P$1775,E$101,FALSE)</f>
        <v>196069</v>
      </c>
      <c r="F127" s="82">
        <f>VLOOKUP($A127&amp;"GCP",'E11 - 2013 09 Final'!$A$46:$P$1775,F$101,FALSE)</f>
        <v>223880</v>
      </c>
      <c r="G127" s="82">
        <f>VLOOKUP($A127&amp;"GCP",'E11 - 2013 09 Final'!$A$46:$P$1775,G$101,FALSE)</f>
        <v>224198</v>
      </c>
      <c r="H127" s="82">
        <f>VLOOKUP($A127&amp;"GCP",'E11 - 2013 09 Final'!$A$46:$P$1775,H$101,FALSE)</f>
        <v>231785</v>
      </c>
      <c r="I127" s="82">
        <f>VLOOKUP($A127&amp;"GCP",'E11 - 2013 09 Final'!$A$46:$P$1775,I$101,FALSE)</f>
        <v>226251</v>
      </c>
      <c r="J127" s="82">
        <f>VLOOKUP($A127&amp;"GCP",'E11 - 2013 09 Final'!$A$46:$P$1775,J$101,FALSE)</f>
        <v>236361</v>
      </c>
      <c r="K127" s="82">
        <f>VLOOKUP($A127&amp;"GCP",'E11 - 2013 09 Final'!$A$46:$P$1775,K$101,FALSE)</f>
        <v>227263</v>
      </c>
      <c r="L127" s="82">
        <f>VLOOKUP($A127&amp;"GCP",'E11 - 2013 09 Final'!$A$46:$P$1775,L$101,FALSE)</f>
        <v>220995</v>
      </c>
      <c r="M127" s="82">
        <f>VLOOKUP($A127&amp;"GCP",'E11 - 2013 09 Final'!$A$46:$P$1775,M$101,FALSE)</f>
        <v>200240</v>
      </c>
      <c r="N127" s="82">
        <f>VLOOKUP($A127&amp;"GCP",'E11 - 2013 09 Final'!$A$46:$P$1775,N$101,FALSE)</f>
        <v>186591</v>
      </c>
      <c r="O127" s="44">
        <f t="shared" si="27"/>
        <v>2541139</v>
      </c>
      <c r="P127" s="11">
        <f t="shared" si="28"/>
        <v>236361</v>
      </c>
    </row>
    <row r="128" spans="1:16">
      <c r="A128" t="s">
        <v>7</v>
      </c>
      <c r="B128" t="s">
        <v>984</v>
      </c>
      <c r="C128" s="82">
        <f>VLOOKUP($A128&amp;"GCP",'E11 - 2013 09 Final'!$A$46:$P$1775,C$101,FALSE)</f>
        <v>986</v>
      </c>
      <c r="D128" s="82">
        <f>VLOOKUP($A128&amp;"GCP",'E11 - 2013 09 Final'!$A$46:$P$1775,D$101,FALSE)</f>
        <v>602</v>
      </c>
      <c r="E128" s="82">
        <f>VLOOKUP($A128&amp;"GCP",'E11 - 2013 09 Final'!$A$46:$P$1775,E$101,FALSE)</f>
        <v>980</v>
      </c>
      <c r="F128" s="82">
        <f>VLOOKUP($A128&amp;"GCP",'E11 - 2013 09 Final'!$A$46:$P$1775,F$101,FALSE)</f>
        <v>978</v>
      </c>
      <c r="G128" s="82">
        <f>VLOOKUP($A128&amp;"GCP",'E11 - 2013 09 Final'!$A$46:$P$1775,G$101,FALSE)</f>
        <v>1001</v>
      </c>
      <c r="H128" s="82">
        <f>VLOOKUP($A128&amp;"GCP",'E11 - 2013 09 Final'!$A$46:$P$1775,H$101,FALSE)</f>
        <v>972</v>
      </c>
      <c r="I128" s="82">
        <f>VLOOKUP($A128&amp;"GCP",'E11 - 2013 09 Final'!$A$46:$P$1775,I$101,FALSE)</f>
        <v>951</v>
      </c>
      <c r="J128" s="82">
        <f>VLOOKUP($A128&amp;"GCP",'E11 - 2013 09 Final'!$A$46:$P$1775,J$101,FALSE)</f>
        <v>949</v>
      </c>
      <c r="K128" s="82">
        <f>VLOOKUP($A128&amp;"GCP",'E11 - 2013 09 Final'!$A$46:$P$1775,K$101,FALSE)</f>
        <v>919</v>
      </c>
      <c r="L128" s="82">
        <f>VLOOKUP($A128&amp;"GCP",'E11 - 2013 09 Final'!$A$46:$P$1775,L$101,FALSE)</f>
        <v>960</v>
      </c>
      <c r="M128" s="82">
        <f>VLOOKUP($A128&amp;"GCP",'E11 - 2013 09 Final'!$A$46:$P$1775,M$101,FALSE)</f>
        <v>947</v>
      </c>
      <c r="N128" s="82">
        <f>VLOOKUP($A128&amp;"GCP",'E11 - 2013 09 Final'!$A$46:$P$1775,N$101,FALSE)</f>
        <v>0</v>
      </c>
      <c r="O128" s="44">
        <f t="shared" si="27"/>
        <v>10245</v>
      </c>
      <c r="P128" s="11">
        <f t="shared" si="28"/>
        <v>1001</v>
      </c>
    </row>
    <row r="129" spans="1:16">
      <c r="A129" t="s">
        <v>721</v>
      </c>
      <c r="B129" t="s">
        <v>721</v>
      </c>
      <c r="C129" s="82">
        <f>VLOOKUP($A129&amp;"GCP",'E11 - 2013 09 Final'!$A$46:$P$1775,C$101,FALSE)</f>
        <v>8962</v>
      </c>
      <c r="D129" s="82">
        <f>VLOOKUP($A129&amp;"GCP",'E11 - 2013 09 Final'!$A$46:$P$1775,D$101,FALSE)</f>
        <v>10853</v>
      </c>
      <c r="E129" s="82">
        <f>VLOOKUP($A129&amp;"GCP",'E11 - 2013 09 Final'!$A$46:$P$1775,E$101,FALSE)</f>
        <v>11363</v>
      </c>
      <c r="F129" s="82">
        <f>VLOOKUP($A129&amp;"GCP",'E11 - 2013 09 Final'!$A$46:$P$1775,F$101,FALSE)</f>
        <v>11581</v>
      </c>
      <c r="G129" s="82">
        <f>VLOOKUP($A129&amp;"GCP",'E11 - 2013 09 Final'!$A$46:$P$1775,G$101,FALSE)</f>
        <v>12367</v>
      </c>
      <c r="H129" s="82">
        <f>VLOOKUP($A129&amp;"GCP",'E11 - 2013 09 Final'!$A$46:$P$1775,H$101,FALSE)</f>
        <v>13187</v>
      </c>
      <c r="I129" s="82">
        <f>VLOOKUP($A129&amp;"GCP",'E11 - 2013 09 Final'!$A$46:$P$1775,I$101,FALSE)</f>
        <v>12500</v>
      </c>
      <c r="J129" s="82">
        <f>VLOOKUP($A129&amp;"GCP",'E11 - 2013 09 Final'!$A$46:$P$1775,J$101,FALSE)</f>
        <v>13557</v>
      </c>
      <c r="K129" s="82">
        <f>VLOOKUP($A129&amp;"GCP",'E11 - 2013 09 Final'!$A$46:$P$1775,K$101,FALSE)</f>
        <v>13021</v>
      </c>
      <c r="L129" s="82">
        <f>VLOOKUP($A129&amp;"GCP",'E11 - 2013 09 Final'!$A$46:$P$1775,L$101,FALSE)</f>
        <v>11905</v>
      </c>
      <c r="M129" s="82">
        <f>VLOOKUP($A129&amp;"GCP",'E11 - 2013 09 Final'!$A$46:$P$1775,M$101,FALSE)</f>
        <v>10309</v>
      </c>
      <c r="N129" s="82">
        <f>VLOOKUP($A129&amp;"GCP",'E11 - 2013 09 Final'!$A$46:$P$1775,N$101,FALSE)</f>
        <v>9574</v>
      </c>
      <c r="O129" s="44">
        <f t="shared" si="27"/>
        <v>139179</v>
      </c>
      <c r="P129" s="11">
        <f t="shared" si="28"/>
        <v>13557</v>
      </c>
    </row>
    <row r="138" spans="1:16" ht="21">
      <c r="B138" s="475" t="s">
        <v>90</v>
      </c>
      <c r="C138" s="475"/>
      <c r="D138" s="475"/>
      <c r="E138" s="475"/>
      <c r="F138" s="475"/>
      <c r="G138" s="475"/>
      <c r="H138" s="475"/>
      <c r="I138" s="475"/>
      <c r="J138" s="475"/>
      <c r="K138" s="475"/>
      <c r="L138" s="475"/>
      <c r="M138" s="475"/>
      <c r="N138" s="475"/>
      <c r="O138" s="475"/>
      <c r="P138" s="475"/>
    </row>
    <row r="139" spans="1:16" ht="17.399999999999999">
      <c r="B139" s="474" t="str">
        <f>+MANUAL!$B$7 &amp;" as Calculated by LodeStar Except as Noted"</f>
        <v>2014 as Calculated by LodeStar Except as Noted</v>
      </c>
      <c r="C139" s="474"/>
      <c r="D139" s="474"/>
      <c r="E139" s="474"/>
      <c r="F139" s="474"/>
      <c r="G139" s="474"/>
      <c r="H139" s="474"/>
      <c r="I139" s="474"/>
      <c r="J139" s="474"/>
      <c r="K139" s="474"/>
      <c r="L139" s="474"/>
      <c r="M139" s="474"/>
      <c r="N139" s="474"/>
      <c r="O139" s="474"/>
      <c r="P139" s="474"/>
    </row>
    <row r="140" spans="1:16" ht="13.8" thickBot="1">
      <c r="B140" s="84"/>
      <c r="C140" s="84"/>
      <c r="D140" s="84"/>
      <c r="E140" s="84"/>
      <c r="F140" s="84"/>
      <c r="G140" s="84"/>
      <c r="H140" s="84"/>
      <c r="I140" s="84"/>
      <c r="J140" s="84"/>
      <c r="K140" s="84"/>
      <c r="L140" s="84"/>
      <c r="M140" s="84"/>
      <c r="N140" s="84"/>
      <c r="O140" s="84"/>
      <c r="P140" s="84"/>
    </row>
    <row r="141" spans="1:16">
      <c r="C141" s="14"/>
      <c r="D141" s="15"/>
      <c r="E141" s="16"/>
      <c r="F141" s="17"/>
      <c r="G141" s="18"/>
      <c r="H141" s="19"/>
      <c r="I141" s="20"/>
      <c r="J141" s="21"/>
      <c r="K141" s="22"/>
      <c r="L141" s="23"/>
      <c r="M141" s="24"/>
      <c r="N141" s="25"/>
      <c r="O141" s="26"/>
      <c r="P141" s="27" t="s">
        <v>573</v>
      </c>
    </row>
    <row r="142" spans="1:16" ht="13.8" thickBot="1">
      <c r="C142" s="28" t="s">
        <v>70</v>
      </c>
      <c r="D142" s="29" t="s">
        <v>71</v>
      </c>
      <c r="E142" s="30" t="s">
        <v>72</v>
      </c>
      <c r="F142" s="31" t="s">
        <v>73</v>
      </c>
      <c r="G142" s="32" t="s">
        <v>74</v>
      </c>
      <c r="H142" s="33" t="s">
        <v>75</v>
      </c>
      <c r="I142" s="34" t="s">
        <v>76</v>
      </c>
      <c r="J142" s="35" t="s">
        <v>77</v>
      </c>
      <c r="K142" s="36" t="s">
        <v>78</v>
      </c>
      <c r="L142" s="37" t="s">
        <v>79</v>
      </c>
      <c r="M142" s="38" t="s">
        <v>80</v>
      </c>
      <c r="N142" s="39" t="s">
        <v>81</v>
      </c>
      <c r="O142" s="40" t="s">
        <v>60</v>
      </c>
      <c r="P142" s="41" t="s">
        <v>82</v>
      </c>
    </row>
    <row r="143" spans="1:16" hidden="1">
      <c r="C143">
        <v>4</v>
      </c>
      <c r="D143">
        <f>C143+1</f>
        <v>5</v>
      </c>
      <c r="E143">
        <f t="shared" ref="E143:N143" si="29">D143+1</f>
        <v>6</v>
      </c>
      <c r="F143">
        <f t="shared" si="29"/>
        <v>7</v>
      </c>
      <c r="G143">
        <f t="shared" si="29"/>
        <v>8</v>
      </c>
      <c r="H143">
        <f t="shared" si="29"/>
        <v>9</v>
      </c>
      <c r="I143">
        <f t="shared" si="29"/>
        <v>10</v>
      </c>
      <c r="J143">
        <f t="shared" si="29"/>
        <v>11</v>
      </c>
      <c r="K143">
        <f t="shared" si="29"/>
        <v>12</v>
      </c>
      <c r="L143">
        <f t="shared" si="29"/>
        <v>13</v>
      </c>
      <c r="M143">
        <f t="shared" si="29"/>
        <v>14</v>
      </c>
      <c r="N143">
        <f t="shared" si="29"/>
        <v>15</v>
      </c>
      <c r="O143" s="312"/>
      <c r="P143" s="313"/>
    </row>
    <row r="145" spans="1:16">
      <c r="B145" s="42" t="s">
        <v>83</v>
      </c>
    </row>
    <row r="146" spans="1:16">
      <c r="A146" t="s">
        <v>122</v>
      </c>
      <c r="B146" s="43" t="s">
        <v>84</v>
      </c>
      <c r="C146" s="82">
        <f>VLOOKUP($A146&amp;"GCP",'E11 - 2014 09 Final'!$A$46:$P$1704,C$143,FALSE)</f>
        <v>379547</v>
      </c>
      <c r="D146" s="82">
        <f>VLOOKUP($A146&amp;"GCP",'E11 - 2014 09 Final'!$A$46:$P$1704,D$143,FALSE)</f>
        <v>382269</v>
      </c>
      <c r="E146" s="82">
        <f>VLOOKUP($A146&amp;"GCP",'E11 - 2014 09 Final'!$A$46:$P$1704,E$143,FALSE)</f>
        <v>344528</v>
      </c>
      <c r="F146" s="82">
        <f>VLOOKUP($A146&amp;"GCP",'E11 - 2014 09 Final'!$A$46:$P$1704,F$143,FALSE)</f>
        <v>375042</v>
      </c>
      <c r="G146" s="82">
        <f>VLOOKUP($A146&amp;"GCP",'E11 - 2014 09 Final'!$A$46:$P$1704,G$143,FALSE)</f>
        <v>362582</v>
      </c>
      <c r="H146" s="82">
        <f>VLOOKUP($A146&amp;"GCP",'E11 - 2014 09 Final'!$A$46:$P$1704,H$143,FALSE)</f>
        <v>372897</v>
      </c>
      <c r="I146" s="82">
        <f>VLOOKUP($A146&amp;"GCP",'E11 - 2014 09 Final'!$A$46:$P$1704,I$143,FALSE)</f>
        <v>368770</v>
      </c>
      <c r="J146" s="82">
        <f>VLOOKUP($A146&amp;"GCP",'E11 - 2014 09 Final'!$A$46:$P$1704,J$143,FALSE)</f>
        <v>376342</v>
      </c>
      <c r="K146" s="82">
        <f>VLOOKUP($A146&amp;"GCP",'E11 - 2014 09 Final'!$A$46:$P$1704,K$143,FALSE)</f>
        <v>387428</v>
      </c>
      <c r="L146" s="82">
        <f>VLOOKUP($A146&amp;"GCP",'E11 - 2014 09 Final'!$A$46:$P$1704,L$143,FALSE)</f>
        <v>363279</v>
      </c>
      <c r="M146" s="82">
        <f>VLOOKUP($A146&amp;"GCP",'E11 - 2014 09 Final'!$A$46:$P$1704,M$143,FALSE)</f>
        <v>379131</v>
      </c>
      <c r="N146" s="82">
        <f>VLOOKUP($A146&amp;"GCP",'E11 - 2014 09 Final'!$A$46:$P$1704,N$143,FALSE)</f>
        <v>345387</v>
      </c>
      <c r="O146" s="44">
        <f t="shared" ref="O146:O153" si="30">SUM(C146:N146)</f>
        <v>4437202</v>
      </c>
      <c r="P146" s="11">
        <f>MAX(C146:N146)</f>
        <v>387428</v>
      </c>
    </row>
    <row r="147" spans="1:16">
      <c r="A147" t="s">
        <v>177</v>
      </c>
      <c r="B147" s="43" t="s">
        <v>85</v>
      </c>
      <c r="C147" s="82">
        <f>VLOOKUP($A147&amp;"GCP",'E11 - 2014 09 Final'!$A$46:$P$1704,C$143,FALSE)</f>
        <v>25511</v>
      </c>
      <c r="D147" s="82">
        <f>VLOOKUP($A147&amp;"GCP",'E11 - 2014 09 Final'!$A$46:$P$1704,D$143,FALSE)</f>
        <v>26507</v>
      </c>
      <c r="E147" s="82">
        <f>VLOOKUP($A147&amp;"GCP",'E11 - 2014 09 Final'!$A$46:$P$1704,E$143,FALSE)</f>
        <v>23547</v>
      </c>
      <c r="F147" s="82">
        <f>VLOOKUP($A147&amp;"GCP",'E11 - 2014 09 Final'!$A$46:$P$1704,F$143,FALSE)</f>
        <v>25426</v>
      </c>
      <c r="G147" s="82">
        <f>VLOOKUP($A147&amp;"GCP",'E11 - 2014 09 Final'!$A$46:$P$1704,G$143,FALSE)</f>
        <v>17549</v>
      </c>
      <c r="H147" s="82">
        <f>VLOOKUP($A147&amp;"GCP",'E11 - 2014 09 Final'!$A$46:$P$1704,H$143,FALSE)</f>
        <v>18673</v>
      </c>
      <c r="I147" s="82">
        <f>VLOOKUP($A147&amp;"GCP",'E11 - 2014 09 Final'!$A$46:$P$1704,I$143,FALSE)</f>
        <v>18246</v>
      </c>
      <c r="J147" s="82">
        <f>VLOOKUP($A147&amp;"GCP",'E11 - 2014 09 Final'!$A$46:$P$1704,J$143,FALSE)</f>
        <v>17883</v>
      </c>
      <c r="K147" s="82">
        <f>VLOOKUP($A147&amp;"GCP",'E11 - 2014 09 Final'!$A$46:$P$1704,K$143,FALSE)</f>
        <v>18434</v>
      </c>
      <c r="L147" s="82">
        <f>VLOOKUP($A147&amp;"GCP",'E11 - 2014 09 Final'!$A$46:$P$1704,L$143,FALSE)</f>
        <v>17067</v>
      </c>
      <c r="M147" s="82">
        <f>VLOOKUP($A147&amp;"GCP",'E11 - 2014 09 Final'!$A$46:$P$1704,M$143,FALSE)</f>
        <v>17204</v>
      </c>
      <c r="N147" s="82">
        <f>VLOOKUP($A147&amp;"GCP",'E11 - 2014 09 Final'!$A$46:$P$1704,N$143,FALSE)</f>
        <v>15812</v>
      </c>
      <c r="O147" s="44">
        <f t="shared" si="30"/>
        <v>241859</v>
      </c>
      <c r="P147" s="11">
        <f t="shared" ref="P147:P162" si="31">MAX(C147:N147)</f>
        <v>26507</v>
      </c>
    </row>
    <row r="148" spans="1:16">
      <c r="A148" t="s">
        <v>185</v>
      </c>
      <c r="B148" s="43" t="s">
        <v>50</v>
      </c>
      <c r="C148" s="82">
        <f>VLOOKUP($A148&amp;"GCP",'E11 - 2014 09 Final'!$A$46:$P$1704,C$143,FALSE)</f>
        <v>170267</v>
      </c>
      <c r="D148" s="82">
        <f>VLOOKUP($A148&amp;"GCP",'E11 - 2014 09 Final'!$A$46:$P$1704,D$143,FALSE)</f>
        <v>171842</v>
      </c>
      <c r="E148" s="82">
        <f>VLOOKUP($A148&amp;"GCP",'E11 - 2014 09 Final'!$A$46:$P$1704,E$143,FALSE)</f>
        <v>178811</v>
      </c>
      <c r="F148" s="82">
        <f>VLOOKUP($A148&amp;"GCP",'E11 - 2014 09 Final'!$A$46:$P$1704,F$143,FALSE)</f>
        <v>187233</v>
      </c>
      <c r="G148" s="82">
        <f>VLOOKUP($A148&amp;"GCP",'E11 - 2014 09 Final'!$A$46:$P$1704,G$143,FALSE)</f>
        <v>191114</v>
      </c>
      <c r="H148" s="82">
        <f>VLOOKUP($A148&amp;"GCP",'E11 - 2014 09 Final'!$A$46:$P$1704,H$143,FALSE)</f>
        <v>185371</v>
      </c>
      <c r="I148" s="82">
        <f>VLOOKUP($A148&amp;"GCP",'E11 - 2014 09 Final'!$A$46:$P$1704,I$143,FALSE)</f>
        <v>189900</v>
      </c>
      <c r="J148" s="82">
        <f>VLOOKUP($A148&amp;"GCP",'E11 - 2014 09 Final'!$A$46:$P$1704,J$143,FALSE)</f>
        <v>185458</v>
      </c>
      <c r="K148" s="82">
        <f>VLOOKUP($A148&amp;"GCP",'E11 - 2014 09 Final'!$A$46:$P$1704,K$143,FALSE)</f>
        <v>190694</v>
      </c>
      <c r="L148" s="82">
        <f>VLOOKUP($A148&amp;"GCP",'E11 - 2014 09 Final'!$A$46:$P$1704,L$143,FALSE)</f>
        <v>193326</v>
      </c>
      <c r="M148" s="82">
        <f>VLOOKUP($A148&amp;"GCP",'E11 - 2014 09 Final'!$A$46:$P$1704,M$143,FALSE)</f>
        <v>178305</v>
      </c>
      <c r="N148" s="82">
        <f>VLOOKUP($A148&amp;"GCP",'E11 - 2014 09 Final'!$A$46:$P$1704,N$143,FALSE)</f>
        <v>184525</v>
      </c>
      <c r="O148" s="44">
        <f t="shared" si="30"/>
        <v>2206846</v>
      </c>
      <c r="P148" s="11">
        <f t="shared" si="31"/>
        <v>193326</v>
      </c>
    </row>
    <row r="149" spans="1:16">
      <c r="A149" t="s">
        <v>629</v>
      </c>
      <c r="B149" s="43" t="s">
        <v>49</v>
      </c>
      <c r="C149" s="82">
        <f>VLOOKUP($A149&amp;"GCP",'E11 - 2014 09 Final'!$A$46:$P$1704,C$143,FALSE)</f>
        <v>1231551</v>
      </c>
      <c r="D149" s="82">
        <f>VLOOKUP($A149&amp;"GCP",'E11 - 2014 09 Final'!$A$46:$P$1704,D$143,FALSE)</f>
        <v>1313378</v>
      </c>
      <c r="E149" s="82">
        <f>VLOOKUP($A149&amp;"GCP",'E11 - 2014 09 Final'!$A$46:$P$1704,E$143,FALSE)</f>
        <v>1182539</v>
      </c>
      <c r="F149" s="82">
        <f>VLOOKUP($A149&amp;"GCP",'E11 - 2014 09 Final'!$A$46:$P$1704,F$143,FALSE)</f>
        <v>1384291</v>
      </c>
      <c r="G149" s="82">
        <f>VLOOKUP($A149&amp;"GCP",'E11 - 2014 09 Final'!$A$46:$P$1704,G$143,FALSE)</f>
        <v>1434550</v>
      </c>
      <c r="H149" s="82">
        <f>VLOOKUP($A149&amp;"GCP",'E11 - 2014 09 Final'!$A$46:$P$1704,H$143,FALSE)</f>
        <v>1605649</v>
      </c>
      <c r="I149" s="82">
        <f>VLOOKUP($A149&amp;"GCP",'E11 - 2014 09 Final'!$A$46:$P$1704,I$143,FALSE)</f>
        <v>1543768</v>
      </c>
      <c r="J149" s="82">
        <f>VLOOKUP($A149&amp;"GCP",'E11 - 2014 09 Final'!$A$46:$P$1704,J$143,FALSE)</f>
        <v>1293480</v>
      </c>
      <c r="K149" s="82">
        <f>VLOOKUP($A149&amp;"GCP",'E11 - 2014 09 Final'!$A$46:$P$1704,K$143,FALSE)</f>
        <v>1398431</v>
      </c>
      <c r="L149" s="82">
        <f>VLOOKUP($A149&amp;"GCP",'E11 - 2014 09 Final'!$A$46:$P$1704,L$143,FALSE)</f>
        <v>1241796</v>
      </c>
      <c r="M149" s="82">
        <f>VLOOKUP($A149&amp;"GCP",'E11 - 2014 09 Final'!$A$46:$P$1704,M$143,FALSE)</f>
        <v>1211747</v>
      </c>
      <c r="N149" s="82">
        <f>VLOOKUP($A149&amp;"GCP",'E11 - 2014 09 Final'!$A$46:$P$1704,N$143,FALSE)</f>
        <v>954068</v>
      </c>
      <c r="O149" s="44">
        <f t="shared" si="30"/>
        <v>15795248</v>
      </c>
      <c r="P149" s="11">
        <f t="shared" si="31"/>
        <v>1605649</v>
      </c>
    </row>
    <row r="150" spans="1:16">
      <c r="A150" t="s">
        <v>637</v>
      </c>
      <c r="B150" s="46" t="s">
        <v>325</v>
      </c>
      <c r="C150" s="82">
        <f>VLOOKUP($A150&amp;"GCP",'E11 - 2014 09 Final'!$A$46:$P$1704,C$143,FALSE)</f>
        <v>11473</v>
      </c>
      <c r="D150" s="82">
        <f>VLOOKUP($A150&amp;"GCP",'E11 - 2014 09 Final'!$A$46:$P$1704,D$143,FALSE)</f>
        <v>11409</v>
      </c>
      <c r="E150" s="82">
        <f>VLOOKUP($A150&amp;"GCP",'E11 - 2014 09 Final'!$A$46:$P$1704,E$143,FALSE)</f>
        <v>10046</v>
      </c>
      <c r="F150" s="82">
        <f>VLOOKUP($A150&amp;"GCP",'E11 - 2014 09 Final'!$A$46:$P$1704,F$143,FALSE)</f>
        <v>10666</v>
      </c>
      <c r="G150" s="82">
        <f>VLOOKUP($A150&amp;"GCP",'E11 - 2014 09 Final'!$A$46:$P$1704,G$143,FALSE)</f>
        <v>10712</v>
      </c>
      <c r="H150" s="82">
        <f>VLOOKUP($A150&amp;"GCP",'E11 - 2014 09 Final'!$A$46:$P$1704,H$143,FALSE)</f>
        <v>11291</v>
      </c>
      <c r="I150" s="82">
        <f>VLOOKUP($A150&amp;"GCP",'E11 - 2014 09 Final'!$A$46:$P$1704,I$143,FALSE)</f>
        <v>10819</v>
      </c>
      <c r="J150" s="82">
        <f>VLOOKUP($A150&amp;"GCP",'E11 - 2014 09 Final'!$A$46:$P$1704,J$143,FALSE)</f>
        <v>9338</v>
      </c>
      <c r="K150" s="82">
        <f>VLOOKUP($A150&amp;"GCP",'E11 - 2014 09 Final'!$A$46:$P$1704,K$143,FALSE)</f>
        <v>9488</v>
      </c>
      <c r="L150" s="82">
        <f>VLOOKUP($A150&amp;"GCP",'E11 - 2014 09 Final'!$A$46:$P$1704,L$143,FALSE)</f>
        <v>8854</v>
      </c>
      <c r="M150" s="82">
        <f>VLOOKUP($A150&amp;"GCP",'E11 - 2014 09 Final'!$A$46:$P$1704,M$143,FALSE)</f>
        <v>8999</v>
      </c>
      <c r="N150" s="82">
        <f>VLOOKUP($A150&amp;"GCP",'E11 - 2014 09 Final'!$A$46:$P$1704,N$143,FALSE)</f>
        <v>9115</v>
      </c>
      <c r="O150" s="44">
        <f t="shared" si="30"/>
        <v>122210</v>
      </c>
      <c r="P150" s="11">
        <f t="shared" si="31"/>
        <v>11473</v>
      </c>
    </row>
    <row r="151" spans="1:16">
      <c r="A151" t="s">
        <v>648</v>
      </c>
      <c r="B151" s="43" t="s">
        <v>67</v>
      </c>
      <c r="C151" s="82">
        <f>VLOOKUP($A151&amp;"GCP",'E11 - 2014 09 Final'!$A$46:$P$1704,C$143,FALSE)</f>
        <v>3888033</v>
      </c>
      <c r="D151" s="82">
        <f>VLOOKUP($A151&amp;"GCP",'E11 - 2014 09 Final'!$A$46:$P$1704,D$143,FALSE)</f>
        <v>3967306</v>
      </c>
      <c r="E151" s="82">
        <f>VLOOKUP($A151&amp;"GCP",'E11 - 2014 09 Final'!$A$46:$P$1704,E$143,FALSE)</f>
        <v>3590660</v>
      </c>
      <c r="F151" s="82">
        <f>VLOOKUP($A151&amp;"GCP",'E11 - 2014 09 Final'!$A$46:$P$1704,F$143,FALSE)</f>
        <v>4103300</v>
      </c>
      <c r="G151" s="82">
        <f>VLOOKUP($A151&amp;"GCP",'E11 - 2014 09 Final'!$A$46:$P$1704,G$143,FALSE)</f>
        <v>4223266</v>
      </c>
      <c r="H151" s="82">
        <f>VLOOKUP($A151&amp;"GCP",'E11 - 2014 09 Final'!$A$46:$P$1704,H$143,FALSE)</f>
        <v>4442457</v>
      </c>
      <c r="I151" s="82">
        <f>VLOOKUP($A151&amp;"GCP",'E11 - 2014 09 Final'!$A$46:$P$1704,I$143,FALSE)</f>
        <v>4347017</v>
      </c>
      <c r="J151" s="82">
        <f>VLOOKUP($A151&amp;"GCP",'E11 - 2014 09 Final'!$A$46:$P$1704,J$143,FALSE)</f>
        <v>4508362</v>
      </c>
      <c r="K151" s="82">
        <f>VLOOKUP($A151&amp;"GCP",'E11 - 2014 09 Final'!$A$46:$P$1704,K$143,FALSE)</f>
        <v>4772110</v>
      </c>
      <c r="L151" s="82">
        <f>VLOOKUP($A151&amp;"GCP",'E11 - 2014 09 Final'!$A$46:$P$1704,L$143,FALSE)</f>
        <v>4327672</v>
      </c>
      <c r="M151" s="82">
        <f>VLOOKUP($A151&amp;"GCP",'E11 - 2014 09 Final'!$A$46:$P$1704,M$143,FALSE)</f>
        <v>4453263</v>
      </c>
      <c r="N151" s="82">
        <f>VLOOKUP($A151&amp;"GCP",'E11 - 2014 09 Final'!$A$46:$P$1704,N$143,FALSE)</f>
        <v>3712640</v>
      </c>
      <c r="O151" s="44">
        <f t="shared" si="30"/>
        <v>50336086</v>
      </c>
      <c r="P151" s="11">
        <f t="shared" si="31"/>
        <v>4772110</v>
      </c>
    </row>
    <row r="152" spans="1:16">
      <c r="A152" t="s">
        <v>653</v>
      </c>
      <c r="B152" s="43" t="s">
        <v>68</v>
      </c>
      <c r="C152" s="82">
        <f>VLOOKUP($A152&amp;"GCP",'E11 - 2014 09 Final'!$A$46:$P$1704,C$143,FALSE)</f>
        <v>1587181</v>
      </c>
      <c r="D152" s="82">
        <f>VLOOKUP($A152&amp;"GCP",'E11 - 2014 09 Final'!$A$46:$P$1704,D$143,FALSE)</f>
        <v>1635866</v>
      </c>
      <c r="E152" s="82">
        <f>VLOOKUP($A152&amp;"GCP",'E11 - 2014 09 Final'!$A$46:$P$1704,E$143,FALSE)</f>
        <v>1481351</v>
      </c>
      <c r="F152" s="82">
        <f>VLOOKUP($A152&amp;"GCP",'E11 - 2014 09 Final'!$A$46:$P$1704,F$143,FALSE)</f>
        <v>1607753</v>
      </c>
      <c r="G152" s="82">
        <f>VLOOKUP($A152&amp;"GCP",'E11 - 2014 09 Final'!$A$46:$P$1704,G$143,FALSE)</f>
        <v>1696002</v>
      </c>
      <c r="H152" s="82">
        <f>VLOOKUP($A152&amp;"GCP",'E11 - 2014 09 Final'!$A$46:$P$1704,H$143,FALSE)</f>
        <v>1685675</v>
      </c>
      <c r="I152" s="82">
        <f>VLOOKUP($A152&amp;"GCP",'E11 - 2014 09 Final'!$A$46:$P$1704,I$143,FALSE)</f>
        <v>1675900</v>
      </c>
      <c r="J152" s="82">
        <f>VLOOKUP($A152&amp;"GCP",'E11 - 2014 09 Final'!$A$46:$P$1704,J$143,FALSE)</f>
        <v>1801163</v>
      </c>
      <c r="K152" s="82">
        <f>VLOOKUP($A152&amp;"GCP",'E11 - 2014 09 Final'!$A$46:$P$1704,K$143,FALSE)</f>
        <v>1892928</v>
      </c>
      <c r="L152" s="82">
        <f>VLOOKUP($A152&amp;"GCP",'E11 - 2014 09 Final'!$A$46:$P$1704,L$143,FALSE)</f>
        <v>1755255</v>
      </c>
      <c r="M152" s="82">
        <f>VLOOKUP($A152&amp;"GCP",'E11 - 2014 09 Final'!$A$46:$P$1704,M$143,FALSE)</f>
        <v>1810063</v>
      </c>
      <c r="N152" s="82">
        <f>VLOOKUP($A152&amp;"GCP",'E11 - 2014 09 Final'!$A$46:$P$1704,N$143,FALSE)</f>
        <v>1614253</v>
      </c>
      <c r="O152" s="44">
        <f t="shared" si="30"/>
        <v>20243390</v>
      </c>
      <c r="P152" s="11">
        <f t="shared" si="31"/>
        <v>1892928</v>
      </c>
    </row>
    <row r="153" spans="1:16">
      <c r="A153" t="s">
        <v>710</v>
      </c>
      <c r="B153" s="43" t="s">
        <v>69</v>
      </c>
      <c r="C153" s="82">
        <f>VLOOKUP($A153&amp;"GCP",'E11 - 2014 09 Final'!$A$46:$P$1704,C$143,FALSE)</f>
        <v>354006</v>
      </c>
      <c r="D153" s="82">
        <f>VLOOKUP($A153&amp;"GCP",'E11 - 2014 09 Final'!$A$46:$P$1704,D$143,FALSE)</f>
        <v>346208</v>
      </c>
      <c r="E153" s="82">
        <f>VLOOKUP($A153&amp;"GCP",'E11 - 2014 09 Final'!$A$46:$P$1704,E$143,FALSE)</f>
        <v>316709</v>
      </c>
      <c r="F153" s="82">
        <f>VLOOKUP($A153&amp;"GCP",'E11 - 2014 09 Final'!$A$46:$P$1704,F$143,FALSE)</f>
        <v>337405</v>
      </c>
      <c r="G153" s="82">
        <f>VLOOKUP($A153&amp;"GCP",'E11 - 2014 09 Final'!$A$46:$P$1704,G$143,FALSE)</f>
        <v>338744</v>
      </c>
      <c r="H153" s="82">
        <f>VLOOKUP($A153&amp;"GCP",'E11 - 2014 09 Final'!$A$46:$P$1704,H$143,FALSE)</f>
        <v>360551</v>
      </c>
      <c r="I153" s="82">
        <f>VLOOKUP($A153&amp;"GCP",'E11 - 2014 09 Final'!$A$46:$P$1704,I$143,FALSE)</f>
        <v>343410</v>
      </c>
      <c r="J153" s="82">
        <f>VLOOKUP($A153&amp;"GCP",'E11 - 2014 09 Final'!$A$46:$P$1704,J$143,FALSE)</f>
        <v>365959</v>
      </c>
      <c r="K153" s="82">
        <f>VLOOKUP($A153&amp;"GCP",'E11 - 2014 09 Final'!$A$46:$P$1704,K$143,FALSE)</f>
        <v>384908</v>
      </c>
      <c r="L153" s="82">
        <f>VLOOKUP($A153&amp;"GCP",'E11 - 2014 09 Final'!$A$46:$P$1704,L$143,FALSE)</f>
        <v>351669</v>
      </c>
      <c r="M153" s="82">
        <f>VLOOKUP($A153&amp;"GCP",'E11 - 2014 09 Final'!$A$46:$P$1704,M$143,FALSE)</f>
        <v>373929</v>
      </c>
      <c r="N153" s="82">
        <f>VLOOKUP($A153&amp;"GCP",'E11 - 2014 09 Final'!$A$46:$P$1704,N$143,FALSE)</f>
        <v>334840</v>
      </c>
      <c r="O153" s="44">
        <f t="shared" si="30"/>
        <v>4208338</v>
      </c>
      <c r="P153" s="11">
        <f t="shared" si="31"/>
        <v>384908</v>
      </c>
    </row>
    <row r="154" spans="1:16">
      <c r="A154" t="s">
        <v>714</v>
      </c>
      <c r="B154" s="43" t="s">
        <v>52</v>
      </c>
      <c r="C154" s="82">
        <f>VLOOKUP($A154&amp;"GCP",'E11 - 2014 09 Final'!$A$46:$P$1704,C$143,FALSE)</f>
        <v>24808</v>
      </c>
      <c r="D154" s="82">
        <f>VLOOKUP($A154&amp;"GCP",'E11 - 2014 09 Final'!$A$46:$P$1704,D$143,FALSE)</f>
        <v>26358</v>
      </c>
      <c r="E154" s="82">
        <f>VLOOKUP($A154&amp;"GCP",'E11 - 2014 09 Final'!$A$46:$P$1704,E$143,FALSE)</f>
        <v>26008</v>
      </c>
      <c r="F154" s="82">
        <f>VLOOKUP($A154&amp;"GCP",'E11 - 2014 09 Final'!$A$46:$P$1704,F$143,FALSE)</f>
        <v>32321</v>
      </c>
      <c r="G154" s="82">
        <f>VLOOKUP($A154&amp;"GCP",'E11 - 2014 09 Final'!$A$46:$P$1704,G$143,FALSE)</f>
        <v>33464</v>
      </c>
      <c r="H154" s="82">
        <f>VLOOKUP($A154&amp;"GCP",'E11 - 2014 09 Final'!$A$46:$P$1704,H$143,FALSE)</f>
        <v>24514</v>
      </c>
      <c r="I154" s="82">
        <f>VLOOKUP($A154&amp;"GCP",'E11 - 2014 09 Final'!$A$46:$P$1704,I$143,FALSE)</f>
        <v>23763</v>
      </c>
      <c r="J154" s="82">
        <f>VLOOKUP($A154&amp;"GCP",'E11 - 2014 09 Final'!$A$46:$P$1704,J$143,FALSE)</f>
        <v>28206</v>
      </c>
      <c r="K154" s="82">
        <f>VLOOKUP($A154&amp;"GCP",'E11 - 2014 09 Final'!$A$46:$P$1704,K$143,FALSE)</f>
        <v>24664</v>
      </c>
      <c r="L154" s="82">
        <f>VLOOKUP($A154&amp;"GCP",'E11 - 2014 09 Final'!$A$46:$P$1704,L$143,FALSE)</f>
        <v>27435</v>
      </c>
      <c r="M154" s="82">
        <f>VLOOKUP($A154&amp;"GCP",'E11 - 2014 09 Final'!$A$46:$P$1704,M$143,FALSE)</f>
        <v>26489</v>
      </c>
      <c r="N154" s="82">
        <f>VLOOKUP($A154&amp;"GCP",'E11 - 2014 09 Final'!$A$46:$P$1704,N$143,FALSE)</f>
        <v>28713</v>
      </c>
      <c r="O154" s="44">
        <f>SUM(C154:N154)</f>
        <v>326743</v>
      </c>
      <c r="P154" s="11">
        <f t="shared" si="31"/>
        <v>33464</v>
      </c>
    </row>
    <row r="155" spans="1:16">
      <c r="A155" t="s">
        <v>15</v>
      </c>
      <c r="B155" s="213" t="s">
        <v>15</v>
      </c>
      <c r="C155" s="82">
        <f>VLOOKUP($A155&amp;"GCP",'E11 - 2014 09 Final'!$A$46:$P$1704,C$143,FALSE)</f>
        <v>15931</v>
      </c>
      <c r="D155" s="82">
        <f>VLOOKUP($A155&amp;"GCP",'E11 - 2014 09 Final'!$A$46:$P$1704,D$143,FALSE)</f>
        <v>16334</v>
      </c>
      <c r="E155" s="82">
        <f>VLOOKUP($A155&amp;"GCP",'E11 - 2014 09 Final'!$A$46:$P$1704,E$143,FALSE)</f>
        <v>16009</v>
      </c>
      <c r="F155" s="82">
        <f>VLOOKUP($A155&amp;"GCP",'E11 - 2014 09 Final'!$A$46:$P$1704,F$143,FALSE)</f>
        <v>15901</v>
      </c>
      <c r="G155" s="82">
        <f>VLOOKUP($A155&amp;"GCP",'E11 - 2014 09 Final'!$A$46:$P$1704,G$143,FALSE)</f>
        <v>16016</v>
      </c>
      <c r="H155" s="82">
        <f>VLOOKUP($A155&amp;"GCP",'E11 - 2014 09 Final'!$A$46:$P$1704,H$143,FALSE)</f>
        <v>16493</v>
      </c>
      <c r="I155" s="82">
        <f>VLOOKUP($A155&amp;"GCP",'E11 - 2014 09 Final'!$A$46:$P$1704,I$143,FALSE)</f>
        <v>16494</v>
      </c>
      <c r="J155" s="82">
        <f>VLOOKUP($A155&amp;"GCP",'E11 - 2014 09 Final'!$A$46:$P$1704,J$143,FALSE)</f>
        <v>16573</v>
      </c>
      <c r="K155" s="82">
        <f>VLOOKUP($A155&amp;"GCP",'E11 - 2014 09 Final'!$A$46:$P$1704,K$143,FALSE)</f>
        <v>16315</v>
      </c>
      <c r="L155" s="82">
        <f>VLOOKUP($A155&amp;"GCP",'E11 - 2014 09 Final'!$A$46:$P$1704,L$143,FALSE)</f>
        <v>16308</v>
      </c>
      <c r="M155" s="82">
        <f>VLOOKUP($A155&amp;"GCP",'E11 - 2014 09 Final'!$A$46:$P$1704,M$143,FALSE)</f>
        <v>16525</v>
      </c>
      <c r="N155" s="82">
        <f>VLOOKUP($A155&amp;"GCP",'E11 - 2014 09 Final'!$A$46:$P$1704,N$143,FALSE)</f>
        <v>15723</v>
      </c>
      <c r="O155" s="44">
        <f>SUM(C155:N155)</f>
        <v>194622</v>
      </c>
      <c r="P155" s="11">
        <f t="shared" si="31"/>
        <v>16573</v>
      </c>
    </row>
    <row r="156" spans="1:16">
      <c r="A156" t="s">
        <v>19</v>
      </c>
      <c r="B156" s="43" t="s">
        <v>56</v>
      </c>
      <c r="C156" s="82">
        <f>VLOOKUP($A156&amp;"GCP",'E11 - 2014 09 Final'!$A$46:$P$1704,C$143,FALSE)</f>
        <v>20308</v>
      </c>
      <c r="D156" s="82">
        <f>VLOOKUP($A156&amp;"GCP",'E11 - 2014 09 Final'!$A$46:$P$1704,D$143,FALSE)</f>
        <v>23536</v>
      </c>
      <c r="E156" s="82">
        <f>VLOOKUP($A156&amp;"GCP",'E11 - 2014 09 Final'!$A$46:$P$1704,E$143,FALSE)</f>
        <v>22679</v>
      </c>
      <c r="F156" s="82">
        <f>VLOOKUP($A156&amp;"GCP",'E11 - 2014 09 Final'!$A$46:$P$1704,F$143,FALSE)</f>
        <v>24797</v>
      </c>
      <c r="G156" s="82">
        <f>VLOOKUP($A156&amp;"GCP",'E11 - 2014 09 Final'!$A$46:$P$1704,G$143,FALSE)</f>
        <v>25707</v>
      </c>
      <c r="H156" s="82">
        <f>VLOOKUP($A156&amp;"GCP",'E11 - 2014 09 Final'!$A$46:$P$1704,H$143,FALSE)</f>
        <v>27201</v>
      </c>
      <c r="I156" s="82">
        <f>VLOOKUP($A156&amp;"GCP",'E11 - 2014 09 Final'!$A$46:$P$1704,I$143,FALSE)</f>
        <v>26082</v>
      </c>
      <c r="J156" s="82">
        <f>VLOOKUP($A156&amp;"GCP",'E11 - 2014 09 Final'!$A$46:$P$1704,J$143,FALSE)</f>
        <v>24714</v>
      </c>
      <c r="K156" s="82">
        <f>VLOOKUP($A156&amp;"GCP",'E11 - 2014 09 Final'!$A$46:$P$1704,K$143,FALSE)</f>
        <v>23891</v>
      </c>
      <c r="L156" s="82">
        <f>VLOOKUP($A156&amp;"GCP",'E11 - 2014 09 Final'!$A$46:$P$1704,L$143,FALSE)</f>
        <v>21754</v>
      </c>
      <c r="M156" s="82">
        <f>VLOOKUP($A156&amp;"GCP",'E11 - 2014 09 Final'!$A$46:$P$1704,M$143,FALSE)</f>
        <v>21117</v>
      </c>
      <c r="N156" s="82">
        <f>VLOOKUP($A156&amp;"GCP",'E11 - 2014 09 Final'!$A$46:$P$1704,N$143,FALSE)</f>
        <v>20192</v>
      </c>
      <c r="O156" s="44">
        <f>SUM(C156:N156)</f>
        <v>281978</v>
      </c>
      <c r="P156" s="11">
        <f>MAX(C156:N156)</f>
        <v>27201</v>
      </c>
    </row>
    <row r="157" spans="1:16">
      <c r="A157" t="s">
        <v>22</v>
      </c>
      <c r="B157" s="43" t="s">
        <v>57</v>
      </c>
      <c r="C157" s="82">
        <f>VLOOKUP($A157&amp;"GCP",'E11 - 2014 09 Final'!$A$46:$P$1704,C$143,FALSE)</f>
        <v>9128</v>
      </c>
      <c r="D157" s="82">
        <f>VLOOKUP($A157&amp;"GCP",'E11 - 2014 09 Final'!$A$46:$P$1704,D$143,FALSE)</f>
        <v>11286</v>
      </c>
      <c r="E157" s="82">
        <f>VLOOKUP($A157&amp;"GCP",'E11 - 2014 09 Final'!$A$46:$P$1704,E$143,FALSE)</f>
        <v>12949</v>
      </c>
      <c r="F157" s="82">
        <f>VLOOKUP($A157&amp;"GCP",'E11 - 2014 09 Final'!$A$46:$P$1704,F$143,FALSE)</f>
        <v>8683</v>
      </c>
      <c r="G157" s="82">
        <f>VLOOKUP($A157&amp;"GCP",'E11 - 2014 09 Final'!$A$46:$P$1704,G$143,FALSE)</f>
        <v>8170</v>
      </c>
      <c r="H157" s="82">
        <f>VLOOKUP($A157&amp;"GCP",'E11 - 2014 09 Final'!$A$46:$P$1704,H$143,FALSE)</f>
        <v>7644</v>
      </c>
      <c r="I157" s="82">
        <f>VLOOKUP($A157&amp;"GCP",'E11 - 2014 09 Final'!$A$46:$P$1704,I$143,FALSE)</f>
        <v>5191</v>
      </c>
      <c r="J157" s="82">
        <f>VLOOKUP($A157&amp;"GCP",'E11 - 2014 09 Final'!$A$46:$P$1704,J$143,FALSE)</f>
        <v>5634</v>
      </c>
      <c r="K157" s="82">
        <f>VLOOKUP($A157&amp;"GCP",'E11 - 2014 09 Final'!$A$46:$P$1704,K$143,FALSE)</f>
        <v>8161</v>
      </c>
      <c r="L157" s="82">
        <f>VLOOKUP($A157&amp;"GCP",'E11 - 2014 09 Final'!$A$46:$P$1704,L$143,FALSE)</f>
        <v>9538</v>
      </c>
      <c r="M157" s="82">
        <f>VLOOKUP($A157&amp;"GCP",'E11 - 2014 09 Final'!$A$46:$P$1704,M$143,FALSE)</f>
        <v>11457</v>
      </c>
      <c r="N157" s="82">
        <f>VLOOKUP($A157&amp;"GCP",'E11 - 2014 09 Final'!$A$46:$P$1704,N$143,FALSE)</f>
        <v>9996</v>
      </c>
      <c r="O157" s="44">
        <f t="shared" ref="O157:O162" si="32">SUM(C157:N157)</f>
        <v>107837</v>
      </c>
      <c r="P157" s="11">
        <f t="shared" si="31"/>
        <v>12949</v>
      </c>
    </row>
    <row r="158" spans="1:16">
      <c r="A158" t="s">
        <v>684</v>
      </c>
      <c r="B158" s="43" t="s">
        <v>48</v>
      </c>
      <c r="C158" s="82">
        <f>VLOOKUP($A158&amp;"GCP",'E11 - 2014 09 Final'!$A$46:$P$1704,C$143,FALSE)</f>
        <v>11077038</v>
      </c>
      <c r="D158" s="82">
        <f>VLOOKUP($A158&amp;"GCP",'E11 - 2014 09 Final'!$A$46:$P$1704,D$143,FALSE)</f>
        <v>9753860</v>
      </c>
      <c r="E158" s="82">
        <f>VLOOKUP($A158&amp;"GCP",'E11 - 2014 09 Final'!$A$46:$P$1704,E$143,FALSE)</f>
        <v>9243748</v>
      </c>
      <c r="F158" s="82">
        <f>VLOOKUP($A158&amp;"GCP",'E11 - 2014 09 Final'!$A$46:$P$1704,F$143,FALSE)</f>
        <v>9768230</v>
      </c>
      <c r="G158" s="82">
        <f>VLOOKUP($A158&amp;"GCP",'E11 - 2014 09 Final'!$A$46:$P$1704,G$143,FALSE)</f>
        <v>10678156</v>
      </c>
      <c r="H158" s="82">
        <f>VLOOKUP($A158&amp;"GCP",'E11 - 2014 09 Final'!$A$46:$P$1704,H$143,FALSE)</f>
        <v>11881815</v>
      </c>
      <c r="I158" s="82">
        <f>VLOOKUP($A158&amp;"GCP",'E11 - 2014 09 Final'!$A$46:$P$1704,I$143,FALSE)</f>
        <v>12367046</v>
      </c>
      <c r="J158" s="82">
        <f>VLOOKUP($A158&amp;"GCP",'E11 - 2014 09 Final'!$A$46:$P$1704,J$143,FALSE)</f>
        <v>12241609</v>
      </c>
      <c r="K158" s="82">
        <f>VLOOKUP($A158&amp;"GCP",'E11 - 2014 09 Final'!$A$46:$P$1704,K$143,FALSE)</f>
        <v>14177423</v>
      </c>
      <c r="L158" s="82">
        <f>VLOOKUP($A158&amp;"GCP",'E11 - 2014 09 Final'!$A$46:$P$1704,L$143,FALSE)</f>
        <v>11505260</v>
      </c>
      <c r="M158" s="82">
        <f>VLOOKUP($A158&amp;"GCP",'E11 - 2014 09 Final'!$A$46:$P$1704,M$143,FALSE)</f>
        <v>9678526</v>
      </c>
      <c r="N158" s="82">
        <f>VLOOKUP($A158&amp;"GCP",'E11 - 2014 09 Final'!$A$46:$P$1704,N$143,FALSE)</f>
        <v>8995446</v>
      </c>
      <c r="O158" s="44">
        <f t="shared" si="32"/>
        <v>131368157</v>
      </c>
      <c r="P158" s="11">
        <f t="shared" si="31"/>
        <v>14177423</v>
      </c>
    </row>
    <row r="159" spans="1:16">
      <c r="A159" t="s">
        <v>35</v>
      </c>
      <c r="B159" s="43" t="s">
        <v>53</v>
      </c>
      <c r="C159" s="82">
        <f>VLOOKUP($A159&amp;"GCP",'E11 - 2014 09 Final'!$A$46:$P$1704,C$143,FALSE)</f>
        <v>98671</v>
      </c>
      <c r="D159" s="82">
        <f>VLOOKUP($A159&amp;"GCP",'E11 - 2014 09 Final'!$A$46:$P$1704,D$143,FALSE)</f>
        <v>111238</v>
      </c>
      <c r="E159" s="82">
        <f>VLOOKUP($A159&amp;"GCP",'E11 - 2014 09 Final'!$A$46:$P$1704,E$143,FALSE)</f>
        <v>132005</v>
      </c>
      <c r="F159" s="82">
        <f>VLOOKUP($A159&amp;"GCP",'E11 - 2014 09 Final'!$A$46:$P$1704,F$143,FALSE)</f>
        <v>126507</v>
      </c>
      <c r="G159" s="82">
        <f>VLOOKUP($A159&amp;"GCP",'E11 - 2014 09 Final'!$A$46:$P$1704,G$143,FALSE)</f>
        <v>132850</v>
      </c>
      <c r="H159" s="82">
        <f>VLOOKUP($A159&amp;"GCP",'E11 - 2014 09 Final'!$A$46:$P$1704,H$143,FALSE)</f>
        <v>129852</v>
      </c>
      <c r="I159" s="82">
        <f>VLOOKUP($A159&amp;"GCP",'E11 - 2014 09 Final'!$A$46:$P$1704,I$143,FALSE)</f>
        <v>140741</v>
      </c>
      <c r="J159" s="82">
        <f>VLOOKUP($A159&amp;"GCP",'E11 - 2014 09 Final'!$A$46:$P$1704,J$143,FALSE)</f>
        <v>125898</v>
      </c>
      <c r="K159" s="82">
        <f>VLOOKUP($A159&amp;"GCP",'E11 - 2014 09 Final'!$A$46:$P$1704,K$143,FALSE)</f>
        <v>124291</v>
      </c>
      <c r="L159" s="82">
        <f>VLOOKUP($A159&amp;"GCP",'E11 - 2014 09 Final'!$A$46:$P$1704,L$143,FALSE)</f>
        <v>98173</v>
      </c>
      <c r="M159" s="82">
        <f>VLOOKUP($A159&amp;"GCP",'E11 - 2014 09 Final'!$A$46:$P$1704,M$143,FALSE)</f>
        <v>108524</v>
      </c>
      <c r="N159" s="82">
        <f>VLOOKUP($A159&amp;"GCP",'E11 - 2014 09 Final'!$A$46:$P$1704,N$143,FALSE)</f>
        <v>118061</v>
      </c>
      <c r="O159" s="44">
        <f t="shared" si="32"/>
        <v>1446811</v>
      </c>
      <c r="P159" s="11">
        <f t="shared" si="31"/>
        <v>140741</v>
      </c>
    </row>
    <row r="160" spans="1:16">
      <c r="A160" t="s">
        <v>38</v>
      </c>
      <c r="B160" s="43" t="s">
        <v>55</v>
      </c>
      <c r="C160" s="82">
        <f>VLOOKUP($A160&amp;"GCP",'E11 - 2014 09 Final'!$A$46:$P$1704,C$143,FALSE)</f>
        <v>3473</v>
      </c>
      <c r="D160" s="82">
        <f>VLOOKUP($A160&amp;"GCP",'E11 - 2014 09 Final'!$A$46:$P$1704,D$143,FALSE)</f>
        <v>3853</v>
      </c>
      <c r="E160" s="82">
        <f>VLOOKUP($A160&amp;"GCP",'E11 - 2014 09 Final'!$A$46:$P$1704,E$143,FALSE)</f>
        <v>3488</v>
      </c>
      <c r="F160" s="82">
        <f>VLOOKUP($A160&amp;"GCP",'E11 - 2014 09 Final'!$A$46:$P$1704,F$143,FALSE)</f>
        <v>3597</v>
      </c>
      <c r="G160" s="82">
        <f>VLOOKUP($A160&amp;"GCP",'E11 - 2014 09 Final'!$A$46:$P$1704,G$143,FALSE)</f>
        <v>3481</v>
      </c>
      <c r="H160" s="82">
        <f>VLOOKUP($A160&amp;"GCP",'E11 - 2014 09 Final'!$A$46:$P$1704,H$143,FALSE)</f>
        <v>3601</v>
      </c>
      <c r="I160" s="82">
        <f>VLOOKUP($A160&amp;"GCP",'E11 - 2014 09 Final'!$A$46:$P$1704,I$143,FALSE)</f>
        <v>3484</v>
      </c>
      <c r="J160" s="82">
        <f>VLOOKUP($A160&amp;"GCP",'E11 - 2014 09 Final'!$A$46:$P$1704,J$143,FALSE)</f>
        <v>3499</v>
      </c>
      <c r="K160" s="82">
        <f>VLOOKUP($A160&amp;"GCP",'E11 - 2014 09 Final'!$A$46:$P$1704,K$143,FALSE)</f>
        <v>3381</v>
      </c>
      <c r="L160" s="82">
        <f>VLOOKUP($A160&amp;"GCP",'E11 - 2014 09 Final'!$A$46:$P$1704,L$143,FALSE)</f>
        <v>3483</v>
      </c>
      <c r="M160" s="82">
        <f>VLOOKUP($A160&amp;"GCP",'E11 - 2014 09 Final'!$A$46:$P$1704,M$143,FALSE)</f>
        <v>3566</v>
      </c>
      <c r="N160" s="82">
        <f>VLOOKUP($A160&amp;"GCP",'E11 - 2014 09 Final'!$A$46:$P$1704,N$143,FALSE)</f>
        <v>3503</v>
      </c>
      <c r="O160" s="44">
        <f t="shared" si="32"/>
        <v>42409</v>
      </c>
      <c r="P160" s="11">
        <f t="shared" si="31"/>
        <v>3853</v>
      </c>
    </row>
    <row r="161" spans="1:16">
      <c r="A161" t="s">
        <v>40</v>
      </c>
      <c r="B161" s="43" t="s">
        <v>87</v>
      </c>
      <c r="C161" s="82">
        <f>VLOOKUP($A161&amp;"GCP",'E11 - 2014 09 Final'!$A$46:$P$1704,C$143,FALSE)</f>
        <v>3083</v>
      </c>
      <c r="D161" s="82">
        <f>VLOOKUP($A161&amp;"GCP",'E11 - 2014 09 Final'!$A$46:$P$1704,D$143,FALSE)</f>
        <v>4470</v>
      </c>
      <c r="E161" s="82">
        <f>VLOOKUP($A161&amp;"GCP",'E11 - 2014 09 Final'!$A$46:$P$1704,E$143,FALSE)</f>
        <v>5550</v>
      </c>
      <c r="F161" s="82">
        <f>VLOOKUP($A161&amp;"GCP",'E11 - 2014 09 Final'!$A$46:$P$1704,F$143,FALSE)</f>
        <v>4126</v>
      </c>
      <c r="G161" s="82">
        <f>VLOOKUP($A161&amp;"GCP",'E11 - 2014 09 Final'!$A$46:$P$1704,G$143,FALSE)</f>
        <v>5238</v>
      </c>
      <c r="H161" s="82">
        <f>VLOOKUP($A161&amp;"GCP",'E11 - 2014 09 Final'!$A$46:$P$1704,H$143,FALSE)</f>
        <v>3018</v>
      </c>
      <c r="I161" s="82">
        <f>VLOOKUP($A161&amp;"GCP",'E11 - 2014 09 Final'!$A$46:$P$1704,I$143,FALSE)</f>
        <v>3591</v>
      </c>
      <c r="J161" s="82">
        <f>VLOOKUP($A161&amp;"GCP",'E11 - 2014 09 Final'!$A$46:$P$1704,J$143,FALSE)</f>
        <v>4705</v>
      </c>
      <c r="K161" s="82">
        <f>VLOOKUP($A161&amp;"GCP",'E11 - 2014 09 Final'!$A$46:$P$1704,K$143,FALSE)</f>
        <v>3722</v>
      </c>
      <c r="L161" s="82">
        <f>VLOOKUP($A161&amp;"GCP",'E11 - 2014 09 Final'!$A$46:$P$1704,L$143,FALSE)</f>
        <v>2842</v>
      </c>
      <c r="M161" s="82">
        <f>VLOOKUP($A161&amp;"GCP",'E11 - 2014 09 Final'!$A$46:$P$1704,M$143,FALSE)</f>
        <v>4342</v>
      </c>
      <c r="N161" s="82">
        <f>VLOOKUP($A161&amp;"GCP",'E11 - 2014 09 Final'!$A$46:$P$1704,N$143,FALSE)</f>
        <v>1124</v>
      </c>
      <c r="O161" s="44">
        <f t="shared" si="32"/>
        <v>45811</v>
      </c>
      <c r="P161" s="11">
        <f t="shared" si="31"/>
        <v>5550</v>
      </c>
    </row>
    <row r="162" spans="1:16">
      <c r="A162" t="s">
        <v>45</v>
      </c>
      <c r="B162" s="43" t="s">
        <v>88</v>
      </c>
      <c r="C162" s="82">
        <f>VLOOKUP($A162&amp;"GCP",'E11 - 2014 09 Final'!$A$46:$P$1704,C$143,FALSE)</f>
        <v>23786</v>
      </c>
      <c r="D162" s="82">
        <f>VLOOKUP($A162&amp;"GCP",'E11 - 2014 09 Final'!$A$46:$P$1704,D$143,FALSE)</f>
        <v>28525</v>
      </c>
      <c r="E162" s="82">
        <f>VLOOKUP($A162&amp;"GCP",'E11 - 2014 09 Final'!$A$46:$P$1704,E$143,FALSE)</f>
        <v>26449</v>
      </c>
      <c r="F162" s="82">
        <f>VLOOKUP($A162&amp;"GCP",'E11 - 2014 09 Final'!$A$46:$P$1704,F$143,FALSE)</f>
        <v>21693</v>
      </c>
      <c r="G162" s="82">
        <f>VLOOKUP($A162&amp;"GCP",'E11 - 2014 09 Final'!$A$46:$P$1704,G$143,FALSE)</f>
        <v>33037</v>
      </c>
      <c r="H162" s="82">
        <f>VLOOKUP($A162&amp;"GCP",'E11 - 2014 09 Final'!$A$46:$P$1704,H$143,FALSE)</f>
        <v>34118</v>
      </c>
      <c r="I162" s="82">
        <f>VLOOKUP($A162&amp;"GCP",'E11 - 2014 09 Final'!$A$46:$P$1704,I$143,FALSE)</f>
        <v>15725</v>
      </c>
      <c r="J162" s="82">
        <f>VLOOKUP($A162&amp;"GCP",'E11 - 2014 09 Final'!$A$46:$P$1704,J$143,FALSE)</f>
        <v>20400</v>
      </c>
      <c r="K162" s="82">
        <f>VLOOKUP($A162&amp;"GCP",'E11 - 2014 09 Final'!$A$46:$P$1704,K$143,FALSE)</f>
        <v>39259</v>
      </c>
      <c r="L162" s="82">
        <f>VLOOKUP($A162&amp;"GCP",'E11 - 2014 09 Final'!$A$46:$P$1704,L$143,FALSE)</f>
        <v>24496</v>
      </c>
      <c r="M162" s="82">
        <f>VLOOKUP($A162&amp;"GCP",'E11 - 2014 09 Final'!$A$46:$P$1704,M$143,FALSE)</f>
        <v>36623</v>
      </c>
      <c r="N162" s="82">
        <f>VLOOKUP($A162&amp;"GCP",'E11 - 2014 09 Final'!$A$46:$P$1704,N$143,FALSE)</f>
        <v>29585</v>
      </c>
      <c r="O162" s="44">
        <f t="shared" si="32"/>
        <v>333696</v>
      </c>
      <c r="P162" s="11">
        <f t="shared" si="31"/>
        <v>39259</v>
      </c>
    </row>
    <row r="163" spans="1:16">
      <c r="C163" s="48"/>
      <c r="D163" s="48"/>
      <c r="E163" s="48"/>
      <c r="F163" s="48"/>
      <c r="G163" s="48"/>
      <c r="H163" s="48"/>
      <c r="I163" s="48"/>
      <c r="J163" s="48"/>
      <c r="K163" s="48"/>
      <c r="L163" s="48"/>
      <c r="M163" s="48"/>
      <c r="N163" s="48"/>
      <c r="O163" s="44"/>
      <c r="P163" s="11"/>
    </row>
    <row r="164" spans="1:16">
      <c r="C164" s="48"/>
      <c r="D164" s="48"/>
      <c r="E164" s="48"/>
      <c r="F164" s="48"/>
      <c r="G164" s="48"/>
      <c r="H164" s="48"/>
      <c r="I164" s="48"/>
      <c r="J164" s="48"/>
      <c r="K164" s="48"/>
      <c r="L164" s="48"/>
      <c r="M164" s="48"/>
      <c r="N164" s="48"/>
      <c r="O164" s="44"/>
      <c r="P164" s="11"/>
    </row>
    <row r="165" spans="1:16">
      <c r="B165" s="42" t="s">
        <v>86</v>
      </c>
      <c r="C165" s="10"/>
      <c r="D165" s="10"/>
      <c r="E165" s="10"/>
      <c r="F165" s="10"/>
      <c r="G165" s="10"/>
      <c r="H165" s="10"/>
      <c r="I165" s="10"/>
      <c r="J165" s="10"/>
      <c r="K165" s="10"/>
      <c r="L165" s="10"/>
      <c r="M165" s="10"/>
      <c r="N165" s="10"/>
    </row>
    <row r="166" spans="1:16">
      <c r="A166" t="s">
        <v>600</v>
      </c>
      <c r="B166" t="s">
        <v>600</v>
      </c>
      <c r="C166" s="82">
        <f>VLOOKUP($A166&amp;"GCP",'E11 - 2014 09 Final'!$A$46:$P$1704,C$143,FALSE)</f>
        <v>8505</v>
      </c>
      <c r="D166" s="82">
        <f>VLOOKUP($A166&amp;"GCP",'E11 - 2014 09 Final'!$A$46:$P$1704,D$143,FALSE)</f>
        <v>6861</v>
      </c>
      <c r="E166" s="82">
        <f>VLOOKUP($A166&amp;"GCP",'E11 - 2014 09 Final'!$A$46:$P$1704,E$143,FALSE)</f>
        <v>5883</v>
      </c>
      <c r="F166" s="82">
        <f>VLOOKUP($A166&amp;"GCP",'E11 - 2014 09 Final'!$A$46:$P$1704,F$143,FALSE)</f>
        <v>6515</v>
      </c>
      <c r="G166" s="82">
        <f>VLOOKUP($A166&amp;"GCP",'E11 - 2014 09 Final'!$A$46:$P$1704,G$143,FALSE)</f>
        <v>7297</v>
      </c>
      <c r="H166" s="82">
        <f>VLOOKUP($A166&amp;"GCP",'E11 - 2014 09 Final'!$A$46:$P$1704,H$143,FALSE)</f>
        <v>8300</v>
      </c>
      <c r="I166" s="82">
        <f>VLOOKUP($A166&amp;"GCP",'E11 - 2014 09 Final'!$A$46:$P$1704,I$143,FALSE)</f>
        <v>8358</v>
      </c>
      <c r="J166" s="82">
        <f>VLOOKUP($A166&amp;"GCP",'E11 - 2014 09 Final'!$A$46:$P$1704,J$143,FALSE)</f>
        <v>8658</v>
      </c>
      <c r="K166" s="82">
        <f>VLOOKUP($A166&amp;"GCP",'E11 - 2014 09 Final'!$A$46:$P$1704,K$143,FALSE)</f>
        <v>8237</v>
      </c>
      <c r="L166" s="82">
        <f>VLOOKUP($A166&amp;"GCP",'E11 - 2014 09 Final'!$A$46:$P$1704,L$143,FALSE)</f>
        <v>6928</v>
      </c>
      <c r="M166" s="82">
        <f>VLOOKUP($A166&amp;"GCP",'E11 - 2014 09 Final'!$A$46:$P$1704,M$143,FALSE)</f>
        <v>7506</v>
      </c>
      <c r="N166" s="82">
        <f>VLOOKUP($A166&amp;"GCP",'E11 - 2014 09 Final'!$A$46:$P$1704,N$143,FALSE)</f>
        <v>6384</v>
      </c>
      <c r="O166" s="44">
        <f t="shared" ref="O166:O172" si="33">SUM(C166:N166)</f>
        <v>89432</v>
      </c>
      <c r="P166" s="11">
        <f t="shared" ref="P166:P172" si="34">MAX(C166:N166)</f>
        <v>8658</v>
      </c>
    </row>
    <row r="167" spans="1:16">
      <c r="A167" t="s">
        <v>245</v>
      </c>
      <c r="B167" t="s">
        <v>980</v>
      </c>
      <c r="C167" s="82">
        <f>VLOOKUP($A167&amp;"GCP",'E11 - 2014 09 Final'!$A$46:$P$1704,C$143,FALSE)</f>
        <v>119648</v>
      </c>
      <c r="D167" s="82">
        <f>VLOOKUP($A167&amp;"GCP",'E11 - 2014 09 Final'!$A$46:$P$1704,D$143,FALSE)</f>
        <v>118724</v>
      </c>
      <c r="E167" s="82">
        <f>VLOOKUP($A167&amp;"GCP",'E11 - 2014 09 Final'!$A$46:$P$1704,E$143,FALSE)</f>
        <v>124969</v>
      </c>
      <c r="F167" s="82">
        <f>VLOOKUP($A167&amp;"GCP",'E11 - 2014 09 Final'!$A$46:$P$1704,F$143,FALSE)</f>
        <v>130649</v>
      </c>
      <c r="G167" s="82">
        <f>VLOOKUP($A167&amp;"GCP",'E11 - 2014 09 Final'!$A$46:$P$1704,G$143,FALSE)</f>
        <v>135618</v>
      </c>
      <c r="H167" s="82">
        <f>VLOOKUP($A167&amp;"GCP",'E11 - 2014 09 Final'!$A$46:$P$1704,H$143,FALSE)</f>
        <v>144202</v>
      </c>
      <c r="I167" s="82">
        <f>VLOOKUP($A167&amp;"GCP",'E11 - 2014 09 Final'!$A$46:$P$1704,I$143,FALSE)</f>
        <v>158706</v>
      </c>
      <c r="J167" s="82">
        <f>VLOOKUP($A167&amp;"GCP",'E11 - 2014 09 Final'!$A$46:$P$1704,J$143,FALSE)</f>
        <v>156563</v>
      </c>
      <c r="K167" s="82">
        <f>VLOOKUP($A167&amp;"GCP",'E11 - 2014 09 Final'!$A$46:$P$1704,K$143,FALSE)</f>
        <v>143516</v>
      </c>
      <c r="L167" s="82">
        <f>VLOOKUP($A167&amp;"GCP",'E11 - 2014 09 Final'!$A$46:$P$1704,L$143,FALSE)</f>
        <v>136857</v>
      </c>
      <c r="M167" s="82">
        <f>VLOOKUP($A167&amp;"GCP",'E11 - 2014 09 Final'!$A$46:$P$1704,M$143,FALSE)</f>
        <v>115289</v>
      </c>
      <c r="N167" s="82">
        <f>VLOOKUP($A167&amp;"GCP",'E11 - 2014 09 Final'!$A$46:$P$1704,N$143,FALSE)</f>
        <v>118302</v>
      </c>
      <c r="O167" s="44">
        <f t="shared" si="33"/>
        <v>1603043</v>
      </c>
      <c r="P167" s="11">
        <f t="shared" si="34"/>
        <v>158706</v>
      </c>
    </row>
    <row r="168" spans="1:16">
      <c r="A168" t="s">
        <v>658</v>
      </c>
      <c r="B168" t="s">
        <v>981</v>
      </c>
      <c r="C168" s="82">
        <f>VLOOKUP($A168&amp;"GCP",'E11 - 2014 09 Final'!$A$46:$P$1704,C$143,FALSE)</f>
        <v>759818</v>
      </c>
      <c r="D168" s="82">
        <f>VLOOKUP($A168&amp;"GCP",'E11 - 2014 09 Final'!$A$46:$P$1704,D$143,FALSE)</f>
        <v>607977</v>
      </c>
      <c r="E168" s="82">
        <f>VLOOKUP($A168&amp;"GCP",'E11 - 2014 09 Final'!$A$46:$P$1704,E$143,FALSE)</f>
        <v>587761</v>
      </c>
      <c r="F168" s="82">
        <f>VLOOKUP($A168&amp;"GCP",'E11 - 2014 09 Final'!$A$46:$P$1704,F$143,FALSE)</f>
        <v>720832</v>
      </c>
      <c r="G168" s="82">
        <f>VLOOKUP($A168&amp;"GCP",'E11 - 2014 09 Final'!$A$46:$P$1704,G$143,FALSE)</f>
        <v>754990</v>
      </c>
      <c r="H168" s="82">
        <f>VLOOKUP($A168&amp;"GCP",'E11 - 2014 09 Final'!$A$46:$P$1704,H$143,FALSE)</f>
        <v>810713</v>
      </c>
      <c r="I168" s="82">
        <f>VLOOKUP($A168&amp;"GCP",'E11 - 2014 09 Final'!$A$46:$P$1704,I$143,FALSE)</f>
        <v>805670</v>
      </c>
      <c r="J168" s="82">
        <f>VLOOKUP($A168&amp;"GCP",'E11 - 2014 09 Final'!$A$46:$P$1704,J$143,FALSE)</f>
        <v>837392</v>
      </c>
      <c r="K168" s="82">
        <f>VLOOKUP($A168&amp;"GCP",'E11 - 2014 09 Final'!$A$46:$P$1704,K$143,FALSE)</f>
        <v>788046</v>
      </c>
      <c r="L168" s="82">
        <f>VLOOKUP($A168&amp;"GCP",'E11 - 2014 09 Final'!$A$46:$P$1704,L$143,FALSE)</f>
        <v>761167</v>
      </c>
      <c r="M168" s="82">
        <f>VLOOKUP($A168&amp;"GCP",'E11 - 2014 09 Final'!$A$46:$P$1704,M$143,FALSE)</f>
        <v>598817</v>
      </c>
      <c r="N168" s="82">
        <f>VLOOKUP($A168&amp;"GCP",'E11 - 2014 09 Final'!$A$46:$P$1704,N$143,FALSE)</f>
        <v>561480</v>
      </c>
      <c r="O168" s="44">
        <f t="shared" si="33"/>
        <v>8594663</v>
      </c>
      <c r="P168" s="11">
        <f t="shared" si="34"/>
        <v>837392</v>
      </c>
    </row>
    <row r="169" spans="1:16">
      <c r="A169" t="s">
        <v>670</v>
      </c>
      <c r="B169" t="s">
        <v>982</v>
      </c>
      <c r="C169" s="82">
        <f>VLOOKUP($A169&amp;"GCP",'E11 - 2014 09 Final'!$A$46:$P$1704,C$143,FALSE)</f>
        <v>0</v>
      </c>
      <c r="D169" s="82">
        <f>VLOOKUP($A169&amp;"GCP",'E11 - 2014 09 Final'!$A$46:$P$1704,D$143,FALSE)</f>
        <v>35000</v>
      </c>
      <c r="E169" s="82">
        <f>VLOOKUP($A169&amp;"GCP",'E11 - 2014 09 Final'!$A$46:$P$1704,E$143,FALSE)</f>
        <v>20000</v>
      </c>
      <c r="F169" s="82">
        <f>VLOOKUP($A169&amp;"GCP",'E11 - 2014 09 Final'!$A$46:$P$1704,F$143,FALSE)</f>
        <v>10000</v>
      </c>
      <c r="G169" s="82">
        <f>VLOOKUP($A169&amp;"GCP",'E11 - 2014 09 Final'!$A$46:$P$1704,G$143,FALSE)</f>
        <v>20000</v>
      </c>
      <c r="H169" s="82">
        <f>VLOOKUP($A169&amp;"GCP",'E11 - 2014 09 Final'!$A$46:$P$1704,H$143,FALSE)</f>
        <v>35000</v>
      </c>
      <c r="I169" s="82">
        <f>VLOOKUP($A169&amp;"GCP",'E11 - 2014 09 Final'!$A$46:$P$1704,I$143,FALSE)</f>
        <v>35000</v>
      </c>
      <c r="J169" s="82">
        <f>VLOOKUP($A169&amp;"GCP",'E11 - 2014 09 Final'!$A$46:$P$1704,J$143,FALSE)</f>
        <v>35000</v>
      </c>
      <c r="K169" s="82">
        <f>VLOOKUP($A169&amp;"GCP",'E11 - 2014 09 Final'!$A$46:$P$1704,K$143,FALSE)</f>
        <v>25000</v>
      </c>
      <c r="L169" s="82">
        <f>VLOOKUP($A169&amp;"GCP",'E11 - 2014 09 Final'!$A$46:$P$1704,L$143,FALSE)</f>
        <v>20000</v>
      </c>
      <c r="M169" s="82">
        <f>VLOOKUP($A169&amp;"GCP",'E11 - 2014 09 Final'!$A$46:$P$1704,M$143,FALSE)</f>
        <v>10000</v>
      </c>
      <c r="N169" s="82">
        <f>VLOOKUP($A169&amp;"GCP",'E11 - 2014 09 Final'!$A$46:$P$1704,N$143,FALSE)</f>
        <v>20000</v>
      </c>
      <c r="O169" s="44">
        <f t="shared" si="33"/>
        <v>265000</v>
      </c>
      <c r="P169" s="11">
        <f t="shared" si="34"/>
        <v>35000</v>
      </c>
    </row>
    <row r="170" spans="1:16">
      <c r="A170" t="s">
        <v>688</v>
      </c>
      <c r="B170" t="s">
        <v>688</v>
      </c>
      <c r="C170" s="82">
        <f>VLOOKUP($A170&amp;"GCP",'E11 - 2014 09 Final'!$A$46:$P$1704,C$143,FALSE)</f>
        <v>0</v>
      </c>
      <c r="D170" s="82">
        <f>VLOOKUP($A170&amp;"GCP",'E11 - 2014 09 Final'!$A$46:$P$1704,D$143,FALSE)</f>
        <v>0</v>
      </c>
      <c r="E170" s="82">
        <f>VLOOKUP($A170&amp;"GCP",'E11 - 2014 09 Final'!$A$46:$P$1704,E$143,FALSE)</f>
        <v>0</v>
      </c>
      <c r="F170" s="82">
        <f>VLOOKUP($A170&amp;"GCP",'E11 - 2014 09 Final'!$A$46:$P$1704,F$143,FALSE)</f>
        <v>0</v>
      </c>
      <c r="G170" s="82">
        <f>VLOOKUP($A170&amp;"GCP",'E11 - 2014 09 Final'!$A$46:$P$1704,G$143,FALSE)</f>
        <v>0</v>
      </c>
      <c r="H170" s="82">
        <f>VLOOKUP($A170&amp;"GCP",'E11 - 2014 09 Final'!$A$46:$P$1704,H$143,FALSE)</f>
        <v>200000</v>
      </c>
      <c r="I170" s="82">
        <f>VLOOKUP($A170&amp;"GCP",'E11 - 2014 09 Final'!$A$46:$P$1704,I$143,FALSE)</f>
        <v>200000</v>
      </c>
      <c r="J170" s="82">
        <f>VLOOKUP($A170&amp;"GCP",'E11 - 2014 09 Final'!$A$46:$P$1704,J$143,FALSE)</f>
        <v>200000</v>
      </c>
      <c r="K170" s="82">
        <f>VLOOKUP($A170&amp;"GCP",'E11 - 2014 09 Final'!$A$46:$P$1704,K$143,FALSE)</f>
        <v>200000</v>
      </c>
      <c r="L170" s="82">
        <f>VLOOKUP($A170&amp;"GCP",'E11 - 2014 09 Final'!$A$46:$P$1704,L$143,FALSE)</f>
        <v>200000</v>
      </c>
      <c r="M170" s="82">
        <f>VLOOKUP($A170&amp;"GCP",'E11 - 2014 09 Final'!$A$46:$P$1704,M$143,FALSE)</f>
        <v>225000</v>
      </c>
      <c r="N170" s="82">
        <f>VLOOKUP($A170&amp;"GCP",'E11 - 2014 09 Final'!$A$46:$P$1704,N$143,FALSE)</f>
        <v>200000</v>
      </c>
      <c r="O170" s="44">
        <f t="shared" si="33"/>
        <v>1425000</v>
      </c>
      <c r="P170" s="11">
        <f t="shared" si="34"/>
        <v>225000</v>
      </c>
    </row>
    <row r="171" spans="1:16">
      <c r="A171" t="s">
        <v>721</v>
      </c>
      <c r="B171" t="s">
        <v>721</v>
      </c>
      <c r="C171" s="82">
        <f>VLOOKUP($A171&amp;"GCP",'E11 - 2014 09 Final'!$A$46:$P$1704,C$143,FALSE)</f>
        <v>12444</v>
      </c>
      <c r="D171" s="82">
        <f>VLOOKUP($A171&amp;"GCP",'E11 - 2014 09 Final'!$A$46:$P$1704,D$143,FALSE)</f>
        <v>9408</v>
      </c>
      <c r="E171" s="82">
        <f>VLOOKUP($A171&amp;"GCP",'E11 - 2014 09 Final'!$A$46:$P$1704,E$143,FALSE)</f>
        <v>9018</v>
      </c>
      <c r="F171" s="82">
        <f>VLOOKUP($A171&amp;"GCP",'E11 - 2014 09 Final'!$A$46:$P$1704,F$143,FALSE)</f>
        <v>12473</v>
      </c>
      <c r="G171" s="82">
        <f>VLOOKUP($A171&amp;"GCP",'E11 - 2014 09 Final'!$A$46:$P$1704,G$143,FALSE)</f>
        <v>12655</v>
      </c>
      <c r="H171" s="82">
        <f>VLOOKUP($A171&amp;"GCP",'E11 - 2014 09 Final'!$A$46:$P$1704,H$143,FALSE)</f>
        <v>13244</v>
      </c>
      <c r="I171" s="82">
        <f>VLOOKUP($A171&amp;"GCP",'E11 - 2014 09 Final'!$A$46:$P$1704,I$143,FALSE)</f>
        <v>12957</v>
      </c>
      <c r="J171" s="82">
        <f>VLOOKUP($A171&amp;"GCP",'E11 - 2014 09 Final'!$A$46:$P$1704,J$143,FALSE)</f>
        <v>13556</v>
      </c>
      <c r="K171" s="82">
        <f>VLOOKUP($A171&amp;"GCP",'E11 - 2014 09 Final'!$A$46:$P$1704,K$143,FALSE)</f>
        <v>13084</v>
      </c>
      <c r="L171" s="82">
        <f>VLOOKUP($A171&amp;"GCP",'E11 - 2014 09 Final'!$A$46:$P$1704,L$143,FALSE)</f>
        <v>12339</v>
      </c>
      <c r="M171" s="82">
        <f>VLOOKUP($A171&amp;"GCP",'E11 - 2014 09 Final'!$A$46:$P$1704,M$143,FALSE)</f>
        <v>9516</v>
      </c>
      <c r="N171" s="82">
        <f>VLOOKUP($A171&amp;"GCP",'E11 - 2014 09 Final'!$A$46:$P$1704,N$143,FALSE)</f>
        <v>9621</v>
      </c>
      <c r="O171" s="44">
        <f t="shared" si="33"/>
        <v>140315</v>
      </c>
      <c r="P171" s="11">
        <f t="shared" si="34"/>
        <v>13556</v>
      </c>
    </row>
    <row r="172" spans="1:16">
      <c r="A172" t="s">
        <v>724</v>
      </c>
      <c r="B172" t="s">
        <v>983</v>
      </c>
      <c r="C172" s="82">
        <f>VLOOKUP($A172&amp;"GCP",'E11 - 2014 09 Final'!$A$46:$P$1704,C$143,FALSE)</f>
        <v>23000</v>
      </c>
      <c r="D172" s="82">
        <f>VLOOKUP($A172&amp;"GCP",'E11 - 2014 09 Final'!$A$46:$P$1704,D$143,FALSE)</f>
        <v>23000</v>
      </c>
      <c r="E172" s="82">
        <f>VLOOKUP($A172&amp;"GCP",'E11 - 2014 09 Final'!$A$46:$P$1704,E$143,FALSE)</f>
        <v>23000</v>
      </c>
      <c r="F172" s="82">
        <f>VLOOKUP($A172&amp;"GCP",'E11 - 2014 09 Final'!$A$46:$P$1704,F$143,FALSE)</f>
        <v>23000</v>
      </c>
      <c r="G172" s="82">
        <f>VLOOKUP($A172&amp;"GCP",'E11 - 2014 09 Final'!$A$46:$P$1704,G$143,FALSE)</f>
        <v>23000</v>
      </c>
      <c r="H172" s="82">
        <f>VLOOKUP($A172&amp;"GCP",'E11 - 2014 09 Final'!$A$46:$P$1704,H$143,FALSE)</f>
        <v>23000</v>
      </c>
      <c r="I172" s="82">
        <f>VLOOKUP($A172&amp;"GCP",'E11 - 2014 09 Final'!$A$46:$P$1704,I$143,FALSE)</f>
        <v>23000</v>
      </c>
      <c r="J172" s="82">
        <f>VLOOKUP($A172&amp;"GCP",'E11 - 2014 09 Final'!$A$46:$P$1704,J$143,FALSE)</f>
        <v>23000</v>
      </c>
      <c r="K172" s="82">
        <f>VLOOKUP($A172&amp;"GCP",'E11 - 2014 09 Final'!$A$46:$P$1704,K$143,FALSE)</f>
        <v>23000</v>
      </c>
      <c r="L172" s="82">
        <f>VLOOKUP($A172&amp;"GCP",'E11 - 2014 09 Final'!$A$46:$P$1704,L$143,FALSE)</f>
        <v>23000</v>
      </c>
      <c r="M172" s="82">
        <f>VLOOKUP($A172&amp;"GCP",'E11 - 2014 09 Final'!$A$46:$P$1704,M$143,FALSE)</f>
        <v>23000</v>
      </c>
      <c r="N172" s="82">
        <f>VLOOKUP($A172&amp;"GCP",'E11 - 2014 09 Final'!$A$46:$P$1704,N$143,FALSE)</f>
        <v>23000</v>
      </c>
      <c r="O172" s="44">
        <f t="shared" si="33"/>
        <v>276000</v>
      </c>
      <c r="P172" s="11">
        <f t="shared" si="34"/>
        <v>23000</v>
      </c>
    </row>
  </sheetData>
  <mergeCells count="8">
    <mergeCell ref="B97:P97"/>
    <mergeCell ref="B138:P138"/>
    <mergeCell ref="B139:P139"/>
    <mergeCell ref="B4:P4"/>
    <mergeCell ref="B5:P5"/>
    <mergeCell ref="B54:P54"/>
    <mergeCell ref="B55:P55"/>
    <mergeCell ref="B96:P96"/>
  </mergeCells>
  <phoneticPr fontId="8" type="noConversion"/>
  <pageMargins left="0" right="0" top="0.75" bottom="0.5" header="0.5" footer="0.5"/>
  <pageSetup scale="80" orientation="landscape" r:id="rId1"/>
  <headerFooter alignWithMargins="0"/>
  <rowBreaks count="3" manualBreakCount="3">
    <brk id="53" max="16383" man="1"/>
    <brk id="95" max="16383" man="1"/>
    <brk id="137"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FF0000"/>
  </sheetPr>
  <dimension ref="A1:Q178"/>
  <sheetViews>
    <sheetView showGridLines="0" zoomScale="70" zoomScaleNormal="70" workbookViewId="0">
      <selection activeCell="A2" sqref="A1:A2"/>
    </sheetView>
  </sheetViews>
  <sheetFormatPr defaultRowHeight="13.2"/>
  <cols>
    <col min="1" max="1" width="26.109375" customWidth="1"/>
    <col min="2" max="2" width="24.109375" customWidth="1"/>
    <col min="3" max="14" width="12.44140625" bestFit="1" customWidth="1"/>
    <col min="15" max="15" width="13.5546875" bestFit="1" customWidth="1"/>
    <col min="16" max="16" width="13.6640625" bestFit="1" customWidth="1"/>
  </cols>
  <sheetData>
    <row r="1" spans="1:16">
      <c r="A1" s="8" t="s">
        <v>1178</v>
      </c>
    </row>
    <row r="2" spans="1:16">
      <c r="A2" s="8" t="s">
        <v>1123</v>
      </c>
    </row>
    <row r="4" spans="1:16" ht="21">
      <c r="B4" s="475" t="s">
        <v>986</v>
      </c>
      <c r="C4" s="475"/>
      <c r="D4" s="475"/>
      <c r="E4" s="475"/>
      <c r="F4" s="475"/>
      <c r="G4" s="475"/>
      <c r="H4" s="475"/>
      <c r="I4" s="475"/>
      <c r="J4" s="475"/>
      <c r="K4" s="475"/>
      <c r="L4" s="475"/>
      <c r="M4" s="475"/>
      <c r="N4" s="475"/>
      <c r="O4" s="475"/>
      <c r="P4" s="475"/>
    </row>
    <row r="5" spans="1:16">
      <c r="B5" s="476" t="s">
        <v>89</v>
      </c>
      <c r="C5" s="476"/>
      <c r="D5" s="476"/>
      <c r="E5" s="476"/>
      <c r="F5" s="476"/>
      <c r="G5" s="476"/>
      <c r="H5" s="476"/>
      <c r="I5" s="476"/>
      <c r="J5" s="476"/>
      <c r="K5" s="476"/>
      <c r="L5" s="476"/>
      <c r="M5" s="476"/>
      <c r="N5" s="476"/>
      <c r="O5" s="476"/>
      <c r="P5" s="476"/>
    </row>
    <row r="6" spans="1:16" ht="13.8" thickBot="1">
      <c r="B6" s="309"/>
      <c r="C6" s="309"/>
      <c r="D6" s="309"/>
      <c r="E6" s="309"/>
      <c r="F6" s="309"/>
      <c r="G6" s="309"/>
      <c r="H6" s="309"/>
      <c r="I6" s="309"/>
      <c r="J6" s="309"/>
      <c r="K6" s="309"/>
      <c r="L6" s="309"/>
      <c r="M6" s="309"/>
      <c r="N6" s="309"/>
      <c r="O6" s="309"/>
      <c r="P6" s="309"/>
    </row>
    <row r="7" spans="1:16">
      <c r="C7" s="14"/>
      <c r="D7" s="15"/>
      <c r="E7" s="16"/>
      <c r="F7" s="17"/>
      <c r="G7" s="18"/>
      <c r="H7" s="19"/>
      <c r="I7" s="20"/>
      <c r="J7" s="21"/>
      <c r="K7" s="22"/>
      <c r="L7" s="23"/>
      <c r="M7" s="24"/>
      <c r="N7" s="25"/>
      <c r="O7" s="26"/>
      <c r="P7" s="27" t="s">
        <v>573</v>
      </c>
    </row>
    <row r="8" spans="1:16" ht="13.8" thickBot="1">
      <c r="C8" s="28" t="s">
        <v>70</v>
      </c>
      <c r="D8" s="29" t="s">
        <v>71</v>
      </c>
      <c r="E8" s="30" t="s">
        <v>72</v>
      </c>
      <c r="F8" s="31" t="s">
        <v>73</v>
      </c>
      <c r="G8" s="32" t="s">
        <v>74</v>
      </c>
      <c r="H8" s="33" t="s">
        <v>75</v>
      </c>
      <c r="I8" s="34" t="s">
        <v>76</v>
      </c>
      <c r="J8" s="35" t="s">
        <v>77</v>
      </c>
      <c r="K8" s="36" t="s">
        <v>78</v>
      </c>
      <c r="L8" s="37" t="s">
        <v>79</v>
      </c>
      <c r="M8" s="38" t="s">
        <v>80</v>
      </c>
      <c r="N8" s="39" t="s">
        <v>81</v>
      </c>
      <c r="O8" s="40" t="s">
        <v>60</v>
      </c>
      <c r="P8" s="41" t="s">
        <v>82</v>
      </c>
    </row>
    <row r="9" spans="1:16" hidden="1">
      <c r="C9">
        <v>2</v>
      </c>
      <c r="D9">
        <v>3</v>
      </c>
      <c r="E9">
        <v>4</v>
      </c>
      <c r="F9">
        <v>5</v>
      </c>
      <c r="G9">
        <v>6</v>
      </c>
      <c r="H9">
        <v>7</v>
      </c>
      <c r="I9">
        <v>8</v>
      </c>
      <c r="J9">
        <v>9</v>
      </c>
      <c r="K9">
        <v>10</v>
      </c>
      <c r="L9">
        <v>11</v>
      </c>
      <c r="M9">
        <v>12</v>
      </c>
      <c r="N9">
        <v>13</v>
      </c>
    </row>
    <row r="11" spans="1:16">
      <c r="B11" s="42" t="s">
        <v>83</v>
      </c>
    </row>
    <row r="12" spans="1:16">
      <c r="A12" s="213" t="s">
        <v>122</v>
      </c>
      <c r="B12" s="43" t="s">
        <v>84</v>
      </c>
      <c r="C12" s="48">
        <f t="shared" ref="C12:N21" si="0">AVERAGE(VLOOKUP($B12,$B$54:$P$79,C$9,FALSE),VLOOKUP($B12,$B$96:$N$121,C$9,FALSE),VLOOKUP($B12,$B$138:$N$164,C$9,FALSE))</f>
        <v>455972</v>
      </c>
      <c r="D12" s="48">
        <f t="shared" si="0"/>
        <v>460691</v>
      </c>
      <c r="E12" s="48">
        <f t="shared" si="0"/>
        <v>421451.33333333331</v>
      </c>
      <c r="F12" s="48">
        <f t="shared" si="0"/>
        <v>456044</v>
      </c>
      <c r="G12" s="48">
        <f t="shared" si="0"/>
        <v>446319</v>
      </c>
      <c r="H12" s="48">
        <f t="shared" si="0"/>
        <v>468671.66666666669</v>
      </c>
      <c r="I12" s="48">
        <f t="shared" si="0"/>
        <v>457274.33333333331</v>
      </c>
      <c r="J12" s="48">
        <f t="shared" si="0"/>
        <v>464046.33333333331</v>
      </c>
      <c r="K12" s="48">
        <f t="shared" si="0"/>
        <v>483509.66666666669</v>
      </c>
      <c r="L12" s="48">
        <f t="shared" si="0"/>
        <v>447825.66666666669</v>
      </c>
      <c r="M12" s="48">
        <f t="shared" si="0"/>
        <v>450076.33333333331</v>
      </c>
      <c r="N12" s="48">
        <f t="shared" si="0"/>
        <v>436228.33333333331</v>
      </c>
      <c r="O12" s="44">
        <f t="shared" ref="O12:O28" si="1">SUM(C12:N12)</f>
        <v>5448109.666666666</v>
      </c>
      <c r="P12" s="11">
        <f>MAX(C12:N12)</f>
        <v>483509.66666666669</v>
      </c>
    </row>
    <row r="13" spans="1:16">
      <c r="A13" s="213" t="s">
        <v>177</v>
      </c>
      <c r="B13" s="43" t="s">
        <v>85</v>
      </c>
      <c r="C13" s="48">
        <f t="shared" si="0"/>
        <v>31423.333333333332</v>
      </c>
      <c r="D13" s="48">
        <f t="shared" si="0"/>
        <v>31497.333333333332</v>
      </c>
      <c r="E13" s="48">
        <f t="shared" si="0"/>
        <v>28338.333333333332</v>
      </c>
      <c r="F13" s="48">
        <f t="shared" si="0"/>
        <v>31128.333333333332</v>
      </c>
      <c r="G13" s="48">
        <f t="shared" si="0"/>
        <v>28040.333333333332</v>
      </c>
      <c r="H13" s="48">
        <f t="shared" si="0"/>
        <v>29791.333333333332</v>
      </c>
      <c r="I13" s="48">
        <f t="shared" si="0"/>
        <v>28680</v>
      </c>
      <c r="J13" s="48">
        <f t="shared" si="0"/>
        <v>29285</v>
      </c>
      <c r="K13" s="48">
        <f t="shared" si="0"/>
        <v>30192.333333333332</v>
      </c>
      <c r="L13" s="48">
        <f t="shared" si="0"/>
        <v>27768.666666666668</v>
      </c>
      <c r="M13" s="48">
        <f t="shared" si="0"/>
        <v>27728.333333333332</v>
      </c>
      <c r="N13" s="48">
        <f t="shared" si="0"/>
        <v>27029.333333333332</v>
      </c>
      <c r="O13" s="44">
        <f t="shared" si="1"/>
        <v>350902.66666666663</v>
      </c>
      <c r="P13" s="11">
        <f t="shared" ref="P13:P28" si="2">MAX(C13:N13)</f>
        <v>31497.333333333332</v>
      </c>
    </row>
    <row r="14" spans="1:16">
      <c r="A14" s="213" t="s">
        <v>185</v>
      </c>
      <c r="B14" s="43" t="s">
        <v>50</v>
      </c>
      <c r="C14" s="48">
        <f t="shared" si="0"/>
        <v>204244.33333333334</v>
      </c>
      <c r="D14" s="48">
        <f t="shared" si="0"/>
        <v>195618</v>
      </c>
      <c r="E14" s="48">
        <f t="shared" si="0"/>
        <v>205068.66666666666</v>
      </c>
      <c r="F14" s="48">
        <f t="shared" si="0"/>
        <v>202403.33333333334</v>
      </c>
      <c r="G14" s="48">
        <f t="shared" si="0"/>
        <v>210544.66666666666</v>
      </c>
      <c r="H14" s="48">
        <f t="shared" si="0"/>
        <v>212989.33333333334</v>
      </c>
      <c r="I14" s="48">
        <f t="shared" si="0"/>
        <v>214519.33333333334</v>
      </c>
      <c r="J14" s="48">
        <f t="shared" si="0"/>
        <v>215307.33333333334</v>
      </c>
      <c r="K14" s="48">
        <f t="shared" si="0"/>
        <v>216232.66666666666</v>
      </c>
      <c r="L14" s="48">
        <f t="shared" si="0"/>
        <v>212792</v>
      </c>
      <c r="M14" s="48">
        <f t="shared" si="0"/>
        <v>204966</v>
      </c>
      <c r="N14" s="48">
        <f t="shared" si="0"/>
        <v>199336.33333333334</v>
      </c>
      <c r="O14" s="44">
        <f t="shared" si="1"/>
        <v>2494022</v>
      </c>
      <c r="P14" s="11">
        <f t="shared" si="2"/>
        <v>216232.66666666666</v>
      </c>
    </row>
    <row r="15" spans="1:16">
      <c r="A15" s="213" t="s">
        <v>629</v>
      </c>
      <c r="B15" s="43" t="s">
        <v>49</v>
      </c>
      <c r="C15" s="48">
        <f t="shared" si="0"/>
        <v>2139160.3333333335</v>
      </c>
      <c r="D15" s="48">
        <f t="shared" si="0"/>
        <v>2090793</v>
      </c>
      <c r="E15" s="48">
        <f t="shared" si="0"/>
        <v>1920300.6666666667</v>
      </c>
      <c r="F15" s="48">
        <f t="shared" si="0"/>
        <v>2000103.6666666667</v>
      </c>
      <c r="G15" s="48">
        <f t="shared" si="0"/>
        <v>2037519.3333333333</v>
      </c>
      <c r="H15" s="48">
        <f t="shared" si="0"/>
        <v>2199841</v>
      </c>
      <c r="I15" s="48">
        <f t="shared" si="0"/>
        <v>2127829.3333333335</v>
      </c>
      <c r="J15" s="48">
        <f t="shared" si="0"/>
        <v>2027238.3333333333</v>
      </c>
      <c r="K15" s="48">
        <f t="shared" si="0"/>
        <v>2176257</v>
      </c>
      <c r="L15" s="48">
        <f t="shared" si="0"/>
        <v>2000597.3333333333</v>
      </c>
      <c r="M15" s="48">
        <f t="shared" si="0"/>
        <v>2039329</v>
      </c>
      <c r="N15" s="48">
        <f t="shared" si="0"/>
        <v>1895084.6666666667</v>
      </c>
      <c r="O15" s="44">
        <f t="shared" si="1"/>
        <v>24654053.666666672</v>
      </c>
      <c r="P15" s="11">
        <f t="shared" si="2"/>
        <v>2199841</v>
      </c>
    </row>
    <row r="16" spans="1:16">
      <c r="A16" s="213" t="s">
        <v>637</v>
      </c>
      <c r="B16" s="46" t="s">
        <v>325</v>
      </c>
      <c r="C16" s="48">
        <f t="shared" si="0"/>
        <v>6419.333333333333</v>
      </c>
      <c r="D16" s="48">
        <f t="shared" si="0"/>
        <v>6255.666666666667</v>
      </c>
      <c r="E16" s="48">
        <f t="shared" si="0"/>
        <v>5591.666666666667</v>
      </c>
      <c r="F16" s="48">
        <f t="shared" si="0"/>
        <v>5903.333333333333</v>
      </c>
      <c r="G16" s="48">
        <f t="shared" si="0"/>
        <v>5749.333333333333</v>
      </c>
      <c r="H16" s="48">
        <f t="shared" si="0"/>
        <v>7342.666666666667</v>
      </c>
      <c r="I16" s="48">
        <f t="shared" si="0"/>
        <v>7156.666666666667</v>
      </c>
      <c r="J16" s="48">
        <f t="shared" si="0"/>
        <v>6863.333333333333</v>
      </c>
      <c r="K16" s="48">
        <f t="shared" si="0"/>
        <v>6936</v>
      </c>
      <c r="L16" s="48">
        <f t="shared" si="0"/>
        <v>4758</v>
      </c>
      <c r="M16" s="48">
        <f t="shared" si="0"/>
        <v>4631.333333333333</v>
      </c>
      <c r="N16" s="48">
        <f t="shared" si="0"/>
        <v>4706.333333333333</v>
      </c>
      <c r="O16" s="44">
        <f t="shared" si="1"/>
        <v>72313.666666666657</v>
      </c>
      <c r="P16" s="11">
        <f t="shared" si="2"/>
        <v>7342.666666666667</v>
      </c>
    </row>
    <row r="17" spans="1:16">
      <c r="A17" s="213" t="s">
        <v>648</v>
      </c>
      <c r="B17" s="43" t="s">
        <v>67</v>
      </c>
      <c r="C17" s="48">
        <f t="shared" si="0"/>
        <v>5577503.333333333</v>
      </c>
      <c r="D17" s="48">
        <f t="shared" si="0"/>
        <v>5590977.666666667</v>
      </c>
      <c r="E17" s="48">
        <f t="shared" si="0"/>
        <v>5138894</v>
      </c>
      <c r="F17" s="48">
        <f t="shared" si="0"/>
        <v>5480882.333333333</v>
      </c>
      <c r="G17" s="48">
        <f t="shared" si="0"/>
        <v>5539198.333333333</v>
      </c>
      <c r="H17" s="48">
        <f t="shared" si="0"/>
        <v>5873932.333333333</v>
      </c>
      <c r="I17" s="48">
        <f t="shared" si="0"/>
        <v>5696281</v>
      </c>
      <c r="J17" s="48">
        <f t="shared" si="0"/>
        <v>5875040</v>
      </c>
      <c r="K17" s="48">
        <f t="shared" si="0"/>
        <v>6233972</v>
      </c>
      <c r="L17" s="48">
        <f t="shared" si="0"/>
        <v>5799544</v>
      </c>
      <c r="M17" s="48">
        <f t="shared" si="0"/>
        <v>5779477.333333333</v>
      </c>
      <c r="N17" s="48">
        <f t="shared" si="0"/>
        <v>5371276.666666667</v>
      </c>
      <c r="O17" s="44">
        <f t="shared" si="1"/>
        <v>67956979</v>
      </c>
      <c r="P17" s="11">
        <f t="shared" si="2"/>
        <v>6233972</v>
      </c>
    </row>
    <row r="18" spans="1:16">
      <c r="A18" s="213" t="s">
        <v>653</v>
      </c>
      <c r="B18" s="43" t="s">
        <v>68</v>
      </c>
      <c r="C18" s="48">
        <f t="shared" si="0"/>
        <v>2002154</v>
      </c>
      <c r="D18" s="48">
        <f t="shared" si="0"/>
        <v>2041633.6666666667</v>
      </c>
      <c r="E18" s="48">
        <f t="shared" si="0"/>
        <v>1906803</v>
      </c>
      <c r="F18" s="48">
        <f t="shared" si="0"/>
        <v>1999552.6666666667</v>
      </c>
      <c r="G18" s="48">
        <f t="shared" si="0"/>
        <v>2099822.3333333335</v>
      </c>
      <c r="H18" s="48">
        <f t="shared" si="0"/>
        <v>2208555.3333333335</v>
      </c>
      <c r="I18" s="48">
        <f t="shared" si="0"/>
        <v>2110666.3333333335</v>
      </c>
      <c r="J18" s="48">
        <f t="shared" si="0"/>
        <v>2176896.6666666665</v>
      </c>
      <c r="K18" s="48">
        <f t="shared" si="0"/>
        <v>2343664.6666666665</v>
      </c>
      <c r="L18" s="48">
        <f t="shared" si="0"/>
        <v>2195681</v>
      </c>
      <c r="M18" s="48">
        <f t="shared" si="0"/>
        <v>2105058.6666666665</v>
      </c>
      <c r="N18" s="48">
        <f t="shared" si="0"/>
        <v>2047090</v>
      </c>
      <c r="O18" s="44">
        <f t="shared" si="1"/>
        <v>25237578.333333336</v>
      </c>
      <c r="P18" s="11">
        <f t="shared" si="2"/>
        <v>2343664.6666666665</v>
      </c>
    </row>
    <row r="19" spans="1:16">
      <c r="A19" s="213" t="s">
        <v>710</v>
      </c>
      <c r="B19" s="43" t="s">
        <v>69</v>
      </c>
      <c r="C19" s="48">
        <f t="shared" si="0"/>
        <v>421669.33333333331</v>
      </c>
      <c r="D19" s="48">
        <f t="shared" si="0"/>
        <v>424341.33333333331</v>
      </c>
      <c r="E19" s="48">
        <f t="shared" si="0"/>
        <v>393423.66666666669</v>
      </c>
      <c r="F19" s="48">
        <f t="shared" si="0"/>
        <v>414446</v>
      </c>
      <c r="G19" s="48">
        <f t="shared" si="0"/>
        <v>415720.33333333331</v>
      </c>
      <c r="H19" s="48">
        <f t="shared" si="0"/>
        <v>446797.33333333331</v>
      </c>
      <c r="I19" s="48">
        <f t="shared" si="0"/>
        <v>434822.33333333331</v>
      </c>
      <c r="J19" s="48">
        <f t="shared" si="0"/>
        <v>452207</v>
      </c>
      <c r="K19" s="48">
        <f t="shared" si="0"/>
        <v>469582</v>
      </c>
      <c r="L19" s="48">
        <f t="shared" si="0"/>
        <v>440011.33333333331</v>
      </c>
      <c r="M19" s="48">
        <f t="shared" si="0"/>
        <v>436574.66666666669</v>
      </c>
      <c r="N19" s="48">
        <f t="shared" si="0"/>
        <v>416126.33333333331</v>
      </c>
      <c r="O19" s="44">
        <f t="shared" si="1"/>
        <v>5165721.666666667</v>
      </c>
      <c r="P19" s="11">
        <f t="shared" si="2"/>
        <v>469582</v>
      </c>
    </row>
    <row r="20" spans="1:16">
      <c r="A20" s="213" t="s">
        <v>714</v>
      </c>
      <c r="B20" s="43" t="s">
        <v>52</v>
      </c>
      <c r="C20" s="48">
        <f t="shared" si="0"/>
        <v>35669</v>
      </c>
      <c r="D20" s="48">
        <f t="shared" si="0"/>
        <v>33633</v>
      </c>
      <c r="E20" s="48">
        <f t="shared" si="0"/>
        <v>34760</v>
      </c>
      <c r="F20" s="48">
        <f t="shared" si="0"/>
        <v>37458.333333333336</v>
      </c>
      <c r="G20" s="48">
        <f t="shared" si="0"/>
        <v>36162.666666666664</v>
      </c>
      <c r="H20" s="48">
        <f t="shared" si="0"/>
        <v>31489.333333333332</v>
      </c>
      <c r="I20" s="48">
        <f t="shared" si="0"/>
        <v>30759.333333333332</v>
      </c>
      <c r="J20" s="48">
        <f t="shared" si="0"/>
        <v>30692.333333333332</v>
      </c>
      <c r="K20" s="48">
        <f t="shared" si="0"/>
        <v>31195.666666666668</v>
      </c>
      <c r="L20" s="48">
        <f t="shared" si="0"/>
        <v>31754.333333333332</v>
      </c>
      <c r="M20" s="48">
        <f t="shared" si="0"/>
        <v>32940.333333333336</v>
      </c>
      <c r="N20" s="48">
        <f t="shared" si="0"/>
        <v>35144.666666666664</v>
      </c>
      <c r="O20" s="44">
        <f t="shared" si="1"/>
        <v>401659</v>
      </c>
      <c r="P20" s="11">
        <f t="shared" si="2"/>
        <v>37458.333333333336</v>
      </c>
    </row>
    <row r="21" spans="1:16">
      <c r="A21" s="213" t="s">
        <v>15</v>
      </c>
      <c r="B21" s="213" t="s">
        <v>15</v>
      </c>
      <c r="C21" s="48">
        <f t="shared" si="0"/>
        <v>16720</v>
      </c>
      <c r="D21" s="48">
        <f t="shared" si="0"/>
        <v>17796.333333333332</v>
      </c>
      <c r="E21" s="48">
        <f t="shared" si="0"/>
        <v>17521</v>
      </c>
      <c r="F21" s="48">
        <f t="shared" si="0"/>
        <v>18028.666666666668</v>
      </c>
      <c r="G21" s="48">
        <f t="shared" si="0"/>
        <v>17993</v>
      </c>
      <c r="H21" s="48">
        <f t="shared" si="0"/>
        <v>19150.333333333332</v>
      </c>
      <c r="I21" s="48">
        <f t="shared" si="0"/>
        <v>19486</v>
      </c>
      <c r="J21" s="48">
        <f t="shared" si="0"/>
        <v>19080</v>
      </c>
      <c r="K21" s="48">
        <f t="shared" si="0"/>
        <v>18800.666666666668</v>
      </c>
      <c r="L21" s="48">
        <f t="shared" si="0"/>
        <v>19023</v>
      </c>
      <c r="M21" s="48">
        <f t="shared" si="0"/>
        <v>17616</v>
      </c>
      <c r="N21" s="48">
        <f t="shared" si="0"/>
        <v>17173.666666666668</v>
      </c>
      <c r="O21" s="44">
        <f t="shared" si="1"/>
        <v>218388.66666666663</v>
      </c>
      <c r="P21" s="11">
        <f t="shared" si="2"/>
        <v>19486</v>
      </c>
    </row>
    <row r="22" spans="1:16">
      <c r="A22" s="213" t="s">
        <v>19</v>
      </c>
      <c r="B22" s="43" t="s">
        <v>56</v>
      </c>
      <c r="C22" s="48">
        <f t="shared" ref="C22:N28" si="3">AVERAGE(VLOOKUP($B22,$B$54:$P$79,C$9,FALSE),VLOOKUP($B22,$B$96:$N$121,C$9,FALSE),VLOOKUP($B22,$B$138:$N$164,C$9,FALSE))</f>
        <v>20347.666666666668</v>
      </c>
      <c r="D22" s="48">
        <f t="shared" si="3"/>
        <v>23238</v>
      </c>
      <c r="E22" s="48">
        <f t="shared" si="3"/>
        <v>22652.666666666668</v>
      </c>
      <c r="F22" s="48">
        <f t="shared" si="3"/>
        <v>24867.333333333332</v>
      </c>
      <c r="G22" s="48">
        <f t="shared" si="3"/>
        <v>25530.666666666668</v>
      </c>
      <c r="H22" s="48">
        <f t="shared" si="3"/>
        <v>27168.666666666668</v>
      </c>
      <c r="I22" s="48">
        <f t="shared" si="3"/>
        <v>25901</v>
      </c>
      <c r="J22" s="48">
        <f t="shared" si="3"/>
        <v>24779.333333333332</v>
      </c>
      <c r="K22" s="48">
        <f t="shared" si="3"/>
        <v>23908</v>
      </c>
      <c r="L22" s="48">
        <f t="shared" si="3"/>
        <v>21743.666666666668</v>
      </c>
      <c r="M22" s="48">
        <f t="shared" si="3"/>
        <v>21209.333333333332</v>
      </c>
      <c r="N22" s="48">
        <f t="shared" si="3"/>
        <v>20160.666666666668</v>
      </c>
      <c r="O22" s="44">
        <f t="shared" si="1"/>
        <v>281507</v>
      </c>
      <c r="P22" s="11">
        <f t="shared" si="2"/>
        <v>27168.666666666668</v>
      </c>
    </row>
    <row r="23" spans="1:16">
      <c r="A23" s="213" t="s">
        <v>22</v>
      </c>
      <c r="B23" s="43" t="s">
        <v>57</v>
      </c>
      <c r="C23" s="48">
        <f t="shared" si="3"/>
        <v>12983</v>
      </c>
      <c r="D23" s="48">
        <f t="shared" si="3"/>
        <v>14925</v>
      </c>
      <c r="E23" s="48">
        <f t="shared" si="3"/>
        <v>15825.333333333334</v>
      </c>
      <c r="F23" s="48">
        <f t="shared" si="3"/>
        <v>15131</v>
      </c>
      <c r="G23" s="48">
        <f t="shared" si="3"/>
        <v>14015.333333333334</v>
      </c>
      <c r="H23" s="48">
        <f t="shared" si="3"/>
        <v>12335.666666666666</v>
      </c>
      <c r="I23" s="48">
        <f t="shared" si="3"/>
        <v>9845.3333333333339</v>
      </c>
      <c r="J23" s="48">
        <f t="shared" si="3"/>
        <v>10775.666666666666</v>
      </c>
      <c r="K23" s="48">
        <f t="shared" si="3"/>
        <v>14729.333333333334</v>
      </c>
      <c r="L23" s="48">
        <f t="shared" si="3"/>
        <v>13991.333333333334</v>
      </c>
      <c r="M23" s="48">
        <f t="shared" si="3"/>
        <v>15532.666666666666</v>
      </c>
      <c r="N23" s="48">
        <f t="shared" si="3"/>
        <v>15535</v>
      </c>
      <c r="O23" s="44">
        <f t="shared" si="1"/>
        <v>165624.66666666666</v>
      </c>
      <c r="P23" s="11">
        <f t="shared" si="2"/>
        <v>15825.333333333334</v>
      </c>
    </row>
    <row r="24" spans="1:16">
      <c r="A24" s="213" t="s">
        <v>684</v>
      </c>
      <c r="B24" s="43" t="s">
        <v>48</v>
      </c>
      <c r="C24" s="48">
        <f t="shared" si="3"/>
        <v>30072080.333333332</v>
      </c>
      <c r="D24" s="48">
        <f t="shared" si="3"/>
        <v>27468514.666666668</v>
      </c>
      <c r="E24" s="48">
        <f t="shared" si="3"/>
        <v>24986451.666666668</v>
      </c>
      <c r="F24" s="48">
        <f t="shared" si="3"/>
        <v>24027886</v>
      </c>
      <c r="G24" s="48">
        <f t="shared" si="3"/>
        <v>23302354</v>
      </c>
      <c r="H24" s="48">
        <f t="shared" si="3"/>
        <v>24331787</v>
      </c>
      <c r="I24" s="48">
        <f t="shared" si="3"/>
        <v>24663181</v>
      </c>
      <c r="J24" s="48">
        <f t="shared" si="3"/>
        <v>25280643</v>
      </c>
      <c r="K24" s="48">
        <f t="shared" si="3"/>
        <v>27489512.666666668</v>
      </c>
      <c r="L24" s="48">
        <f t="shared" si="3"/>
        <v>25862162.666666668</v>
      </c>
      <c r="M24" s="48">
        <f t="shared" si="3"/>
        <v>27757161.666666668</v>
      </c>
      <c r="N24" s="48">
        <f t="shared" si="3"/>
        <v>26071962</v>
      </c>
      <c r="O24" s="44">
        <f t="shared" si="1"/>
        <v>311313696.66666669</v>
      </c>
      <c r="P24" s="11">
        <f t="shared" si="2"/>
        <v>30072080.333333332</v>
      </c>
    </row>
    <row r="25" spans="1:16">
      <c r="A25" s="213" t="s">
        <v>35</v>
      </c>
      <c r="B25" s="43" t="s">
        <v>53</v>
      </c>
      <c r="C25" s="48">
        <f t="shared" si="3"/>
        <v>100506.33333333333</v>
      </c>
      <c r="D25" s="48">
        <f t="shared" si="3"/>
        <v>115935</v>
      </c>
      <c r="E25" s="48">
        <f t="shared" si="3"/>
        <v>120561</v>
      </c>
      <c r="F25" s="48">
        <f t="shared" si="3"/>
        <v>126040</v>
      </c>
      <c r="G25" s="48">
        <f t="shared" si="3"/>
        <v>130040.33333333333</v>
      </c>
      <c r="H25" s="48">
        <f t="shared" si="3"/>
        <v>137130.33333333334</v>
      </c>
      <c r="I25" s="48">
        <f t="shared" si="3"/>
        <v>126049.33333333333</v>
      </c>
      <c r="J25" s="48">
        <f t="shared" si="3"/>
        <v>132840.33333333334</v>
      </c>
      <c r="K25" s="48">
        <f t="shared" si="3"/>
        <v>123237.33333333333</v>
      </c>
      <c r="L25" s="48">
        <f t="shared" si="3"/>
        <v>101234.33333333333</v>
      </c>
      <c r="M25" s="48">
        <f t="shared" si="3"/>
        <v>113080</v>
      </c>
      <c r="N25" s="48">
        <f t="shared" si="3"/>
        <v>107623</v>
      </c>
      <c r="O25" s="44">
        <f t="shared" si="1"/>
        <v>1434277.3333333333</v>
      </c>
      <c r="P25" s="11">
        <f t="shared" si="2"/>
        <v>137130.33333333334</v>
      </c>
    </row>
    <row r="26" spans="1:16">
      <c r="A26" s="213" t="s">
        <v>38</v>
      </c>
      <c r="B26" s="43" t="s">
        <v>55</v>
      </c>
      <c r="C26" s="48">
        <f t="shared" si="3"/>
        <v>3507.3333333333335</v>
      </c>
      <c r="D26" s="48">
        <f t="shared" si="3"/>
        <v>3843</v>
      </c>
      <c r="E26" s="48">
        <f t="shared" si="3"/>
        <v>3523</v>
      </c>
      <c r="F26" s="48">
        <f t="shared" si="3"/>
        <v>3637</v>
      </c>
      <c r="G26" s="48">
        <f t="shared" si="3"/>
        <v>3508</v>
      </c>
      <c r="H26" s="48">
        <f t="shared" si="3"/>
        <v>3474</v>
      </c>
      <c r="I26" s="48">
        <f t="shared" si="3"/>
        <v>3502.6666666666665</v>
      </c>
      <c r="J26" s="48">
        <f t="shared" si="3"/>
        <v>3509.6666666666665</v>
      </c>
      <c r="K26" s="48">
        <f t="shared" si="3"/>
        <v>3497</v>
      </c>
      <c r="L26" s="48">
        <f t="shared" si="3"/>
        <v>3502.6666666666665</v>
      </c>
      <c r="M26" s="48">
        <f t="shared" si="3"/>
        <v>3608.3333333333335</v>
      </c>
      <c r="N26" s="48">
        <f t="shared" si="3"/>
        <v>3514.6666666666665</v>
      </c>
      <c r="O26" s="44">
        <f t="shared" si="1"/>
        <v>42627.333333333336</v>
      </c>
      <c r="P26" s="11">
        <f t="shared" si="2"/>
        <v>3843</v>
      </c>
    </row>
    <row r="27" spans="1:16">
      <c r="A27" s="213" t="s">
        <v>40</v>
      </c>
      <c r="B27" s="43" t="s">
        <v>87</v>
      </c>
      <c r="C27" s="48">
        <f t="shared" si="3"/>
        <v>1730.3333333333333</v>
      </c>
      <c r="D27" s="48">
        <f t="shared" si="3"/>
        <v>3279.6666666666665</v>
      </c>
      <c r="E27" s="48">
        <f t="shared" si="3"/>
        <v>5393.666666666667</v>
      </c>
      <c r="F27" s="48">
        <f t="shared" si="3"/>
        <v>3804.6666666666665</v>
      </c>
      <c r="G27" s="48">
        <f t="shared" si="3"/>
        <v>4006.3333333333335</v>
      </c>
      <c r="H27" s="48">
        <f t="shared" si="3"/>
        <v>3376.6666666666665</v>
      </c>
      <c r="I27" s="48">
        <f t="shared" si="3"/>
        <v>4269.333333333333</v>
      </c>
      <c r="J27" s="48">
        <f t="shared" si="3"/>
        <v>4932</v>
      </c>
      <c r="K27" s="48">
        <f t="shared" si="3"/>
        <v>4202.666666666667</v>
      </c>
      <c r="L27" s="48">
        <f t="shared" si="3"/>
        <v>5739.333333333333</v>
      </c>
      <c r="M27" s="48">
        <f t="shared" si="3"/>
        <v>4559</v>
      </c>
      <c r="N27" s="48">
        <f t="shared" si="3"/>
        <v>4594.333333333333</v>
      </c>
      <c r="O27" s="44">
        <f t="shared" si="1"/>
        <v>49888.000000000007</v>
      </c>
      <c r="P27" s="11">
        <f t="shared" si="2"/>
        <v>5739.333333333333</v>
      </c>
    </row>
    <row r="28" spans="1:16">
      <c r="A28" s="213" t="s">
        <v>45</v>
      </c>
      <c r="B28" s="43" t="s">
        <v>88</v>
      </c>
      <c r="C28" s="48">
        <f t="shared" si="3"/>
        <v>75256</v>
      </c>
      <c r="D28" s="48">
        <f t="shared" si="3"/>
        <v>59589.333333333336</v>
      </c>
      <c r="E28" s="48">
        <f t="shared" si="3"/>
        <v>77184.333333333328</v>
      </c>
      <c r="F28" s="48">
        <f t="shared" si="3"/>
        <v>81118</v>
      </c>
      <c r="G28" s="48">
        <f t="shared" si="3"/>
        <v>86539.333333333328</v>
      </c>
      <c r="H28" s="48">
        <f t="shared" si="3"/>
        <v>63756.666666666664</v>
      </c>
      <c r="I28" s="48">
        <f t="shared" si="3"/>
        <v>45557</v>
      </c>
      <c r="J28" s="48">
        <f t="shared" si="3"/>
        <v>69575.666666666672</v>
      </c>
      <c r="K28" s="48">
        <f t="shared" si="3"/>
        <v>88197.666666666672</v>
      </c>
      <c r="L28" s="48">
        <f t="shared" si="3"/>
        <v>79973</v>
      </c>
      <c r="M28" s="48">
        <f t="shared" si="3"/>
        <v>86321</v>
      </c>
      <c r="N28" s="48">
        <f t="shared" si="3"/>
        <v>72732</v>
      </c>
      <c r="O28" s="44">
        <f t="shared" si="1"/>
        <v>885800</v>
      </c>
      <c r="P28" s="11">
        <f t="shared" si="2"/>
        <v>88197.666666666672</v>
      </c>
    </row>
    <row r="29" spans="1:16">
      <c r="C29" s="48"/>
      <c r="D29" s="48"/>
      <c r="E29" s="48"/>
      <c r="F29" s="48"/>
      <c r="G29" s="48"/>
      <c r="H29" s="48"/>
      <c r="I29" s="48"/>
      <c r="J29" s="48"/>
      <c r="K29" s="48"/>
      <c r="L29" s="48"/>
      <c r="M29" s="48"/>
      <c r="N29" s="48"/>
      <c r="O29" s="44"/>
      <c r="P29" s="11"/>
    </row>
    <row r="30" spans="1:16">
      <c r="C30" s="48"/>
      <c r="D30" s="48"/>
      <c r="E30" s="48"/>
      <c r="F30" s="48"/>
      <c r="G30" s="48"/>
      <c r="H30" s="48"/>
      <c r="I30" s="48"/>
      <c r="J30" s="48"/>
      <c r="K30" s="48"/>
      <c r="L30" s="48"/>
      <c r="M30" s="48"/>
      <c r="N30" s="48"/>
      <c r="O30" s="44"/>
      <c r="P30" s="11"/>
    </row>
    <row r="31" spans="1:16">
      <c r="B31" s="42" t="s">
        <v>86</v>
      </c>
      <c r="C31" s="10"/>
      <c r="D31" s="10"/>
      <c r="E31" s="10"/>
      <c r="F31" s="10"/>
      <c r="G31" s="10"/>
      <c r="H31" s="10"/>
      <c r="I31" s="10"/>
      <c r="J31" s="10"/>
      <c r="K31" s="10"/>
      <c r="L31" s="10"/>
      <c r="M31" s="10"/>
      <c r="N31" s="10"/>
    </row>
    <row r="32" spans="1:16">
      <c r="A32" s="213" t="s">
        <v>600</v>
      </c>
      <c r="B32" t="s">
        <v>600</v>
      </c>
      <c r="C32" s="48">
        <f>AVERAGE(VLOOKUP($B32,$B$96:$N$121,C$9,FALSE),VLOOKUP($B32,$B$138:$N$164,C$9,FALSE))</f>
        <v>7517</v>
      </c>
      <c r="D32" s="48">
        <f>AVERAGE(VLOOKUP($B32,$B$96:$N$121,D$9,FALSE),VLOOKUP($B32,$B$138:$N$164,D$9,FALSE))</f>
        <v>6794</v>
      </c>
      <c r="E32" s="48">
        <f>AVERAGE(VLOOKUP($B32,$B$96:$N$121,E$9,FALSE),VLOOKUP($B32,$B$138:$N$164,E$9,FALSE))</f>
        <v>6312.5</v>
      </c>
      <c r="F32" s="48">
        <f>AVERAGE(VLOOKUP($B32,$B$96:$N$121,F$9,FALSE),VLOOKUP($B32,$B$138:$N$164,F$9,FALSE))</f>
        <v>6419.5</v>
      </c>
      <c r="G32" s="48">
        <f t="shared" ref="G32:N34" si="4">AVERAGE(VLOOKUP($B32,$B$54:$P$79,G$9,FALSE),VLOOKUP($B32,$B$96:$N$121,G$9,FALSE),VLOOKUP($B32,$B$138:$N$164,G$9,FALSE))</f>
        <v>7721.666666666667</v>
      </c>
      <c r="H32" s="48">
        <f t="shared" si="4"/>
        <v>8130.666666666667</v>
      </c>
      <c r="I32" s="48">
        <f t="shared" si="4"/>
        <v>8394.6666666666661</v>
      </c>
      <c r="J32" s="48">
        <f t="shared" si="4"/>
        <v>8500.6666666666661</v>
      </c>
      <c r="K32" s="48">
        <f t="shared" si="4"/>
        <v>8027</v>
      </c>
      <c r="L32" s="48">
        <f t="shared" si="4"/>
        <v>6863.333333333333</v>
      </c>
      <c r="M32" s="48">
        <f t="shared" si="4"/>
        <v>6411.333333333333</v>
      </c>
      <c r="N32" s="48">
        <f t="shared" si="4"/>
        <v>6416.333333333333</v>
      </c>
      <c r="O32" s="44">
        <f t="shared" ref="O32:O38" si="5">SUM(C32:N32)</f>
        <v>87508.666666666642</v>
      </c>
      <c r="P32" s="11">
        <f t="shared" ref="P32:P38" si="6">MAX(C32:N32)</f>
        <v>8500.6666666666661</v>
      </c>
    </row>
    <row r="33" spans="1:16">
      <c r="A33" s="213" t="s">
        <v>245</v>
      </c>
      <c r="B33" t="s">
        <v>980</v>
      </c>
      <c r="C33" s="48">
        <f>AVERAGE(VLOOKUP($B33,$B$54:$P$79,C$9,FALSE),VLOOKUP($B33,$B$96:$N$121,C$9,FALSE),VLOOKUP($B33,$B$138:$N$164,C$9,FALSE))</f>
        <v>108652.33333333333</v>
      </c>
      <c r="D33" s="48">
        <f t="shared" ref="C33:F34" si="7">AVERAGE(VLOOKUP($B33,$B$54:$P$79,D$9,FALSE),VLOOKUP($B33,$B$96:$N$121,D$9,FALSE),VLOOKUP($B33,$B$138:$N$164,D$9,FALSE))</f>
        <v>114882.66666666667</v>
      </c>
      <c r="E33" s="48">
        <f t="shared" si="7"/>
        <v>121209</v>
      </c>
      <c r="F33" s="48">
        <f t="shared" si="7"/>
        <v>127835.66666666667</v>
      </c>
      <c r="G33" s="48">
        <f t="shared" si="4"/>
        <v>136705.33333333334</v>
      </c>
      <c r="H33" s="48">
        <f t="shared" si="4"/>
        <v>141186.33333333334</v>
      </c>
      <c r="I33" s="48">
        <f t="shared" si="4"/>
        <v>151668.33333333334</v>
      </c>
      <c r="J33" s="48">
        <f t="shared" si="4"/>
        <v>148027</v>
      </c>
      <c r="K33" s="48">
        <f t="shared" si="4"/>
        <v>139787.33333333334</v>
      </c>
      <c r="L33" s="48">
        <f t="shared" si="4"/>
        <v>130594.66666666667</v>
      </c>
      <c r="M33" s="48">
        <f t="shared" si="4"/>
        <v>105552.66666666667</v>
      </c>
      <c r="N33" s="48">
        <f t="shared" si="4"/>
        <v>115365.33333333333</v>
      </c>
      <c r="O33" s="44">
        <f t="shared" si="5"/>
        <v>1541466.6666666667</v>
      </c>
      <c r="P33" s="11">
        <f t="shared" si="6"/>
        <v>151668.33333333334</v>
      </c>
    </row>
    <row r="34" spans="1:16">
      <c r="A34" s="213" t="s">
        <v>658</v>
      </c>
      <c r="B34" t="s">
        <v>981</v>
      </c>
      <c r="C34" s="48">
        <f t="shared" si="7"/>
        <v>385883.33333333331</v>
      </c>
      <c r="D34" s="48">
        <f t="shared" si="7"/>
        <v>336616.66666666669</v>
      </c>
      <c r="E34" s="48">
        <f t="shared" si="7"/>
        <v>324405.33333333331</v>
      </c>
      <c r="F34" s="48">
        <f t="shared" si="7"/>
        <v>384016.66666666669</v>
      </c>
      <c r="G34" s="48">
        <f t="shared" si="4"/>
        <v>398941.66666666669</v>
      </c>
      <c r="H34" s="48">
        <f t="shared" si="4"/>
        <v>420159.66666666669</v>
      </c>
      <c r="I34" s="48">
        <f t="shared" si="4"/>
        <v>420497</v>
      </c>
      <c r="J34" s="48">
        <f t="shared" si="4"/>
        <v>437258.33333333331</v>
      </c>
      <c r="K34" s="48">
        <f t="shared" si="4"/>
        <v>410711</v>
      </c>
      <c r="L34" s="48">
        <f t="shared" si="4"/>
        <v>398998.33333333331</v>
      </c>
      <c r="M34" s="48">
        <f t="shared" si="4"/>
        <v>316854</v>
      </c>
      <c r="N34" s="48">
        <f t="shared" si="4"/>
        <v>307522</v>
      </c>
      <c r="O34" s="44">
        <f t="shared" si="5"/>
        <v>4541864</v>
      </c>
      <c r="P34" s="11">
        <f t="shared" si="6"/>
        <v>437258.33333333331</v>
      </c>
    </row>
    <row r="35" spans="1:16">
      <c r="A35" s="213" t="s">
        <v>670</v>
      </c>
      <c r="B35" t="s">
        <v>982</v>
      </c>
      <c r="C35" s="48"/>
      <c r="D35" s="48">
        <f t="shared" ref="D35:N35" si="8">AVERAGE(VLOOKUP($B35,$B$138:$N$164,D$9,FALSE))</f>
        <v>35000</v>
      </c>
      <c r="E35" s="48">
        <f t="shared" si="8"/>
        <v>20000</v>
      </c>
      <c r="F35" s="48">
        <f t="shared" si="8"/>
        <v>10000</v>
      </c>
      <c r="G35" s="48">
        <f t="shared" si="8"/>
        <v>20000</v>
      </c>
      <c r="H35" s="48">
        <f t="shared" si="8"/>
        <v>35000</v>
      </c>
      <c r="I35" s="48">
        <f t="shared" si="8"/>
        <v>35000</v>
      </c>
      <c r="J35" s="48">
        <f t="shared" si="8"/>
        <v>35000</v>
      </c>
      <c r="K35" s="48">
        <f t="shared" si="8"/>
        <v>25000</v>
      </c>
      <c r="L35" s="48">
        <f t="shared" si="8"/>
        <v>20000</v>
      </c>
      <c r="M35" s="48">
        <f t="shared" si="8"/>
        <v>10000</v>
      </c>
      <c r="N35" s="48">
        <f t="shared" si="8"/>
        <v>20000</v>
      </c>
      <c r="O35" s="44">
        <f t="shared" si="5"/>
        <v>265000</v>
      </c>
      <c r="P35" s="11">
        <f t="shared" si="6"/>
        <v>35000</v>
      </c>
    </row>
    <row r="36" spans="1:16">
      <c r="A36" s="213" t="s">
        <v>688</v>
      </c>
      <c r="B36" t="s">
        <v>688</v>
      </c>
      <c r="C36" s="48"/>
      <c r="D36" s="48"/>
      <c r="E36" s="48"/>
      <c r="F36" s="48"/>
      <c r="G36" s="48"/>
      <c r="H36" s="48">
        <f t="shared" ref="H36:N36" si="9">AVERAGE(VLOOKUP($B36,$B$138:$N$164,H$9,FALSE))</f>
        <v>200000</v>
      </c>
      <c r="I36" s="48">
        <f t="shared" si="9"/>
        <v>200000</v>
      </c>
      <c r="J36" s="48">
        <f t="shared" si="9"/>
        <v>200000</v>
      </c>
      <c r="K36" s="48">
        <f t="shared" si="9"/>
        <v>200000</v>
      </c>
      <c r="L36" s="48">
        <f t="shared" si="9"/>
        <v>200000</v>
      </c>
      <c r="M36" s="48">
        <f t="shared" si="9"/>
        <v>225000</v>
      </c>
      <c r="N36" s="48">
        <f t="shared" si="9"/>
        <v>200000</v>
      </c>
      <c r="O36" s="44">
        <f t="shared" si="5"/>
        <v>1425000</v>
      </c>
      <c r="P36" s="11">
        <f t="shared" si="6"/>
        <v>225000</v>
      </c>
    </row>
    <row r="37" spans="1:16">
      <c r="A37" s="213" t="s">
        <v>721</v>
      </c>
      <c r="B37" t="s">
        <v>721</v>
      </c>
      <c r="C37" s="48">
        <f t="shared" ref="C37:N37" si="10">AVERAGE(VLOOKUP($B37,$B$54:$P$79,C$9,FALSE),VLOOKUP($B37,$B$96:$N$121,C$9,FALSE),VLOOKUP($B37,$B$138:$N$164,C$9,FALSE))</f>
        <v>11511.666666666666</v>
      </c>
      <c r="D37" s="48">
        <f t="shared" si="10"/>
        <v>10714.666666666666</v>
      </c>
      <c r="E37" s="48">
        <f t="shared" si="10"/>
        <v>10339.666666666666</v>
      </c>
      <c r="F37" s="48">
        <f t="shared" si="10"/>
        <v>11901.333333333334</v>
      </c>
      <c r="G37" s="48">
        <f t="shared" si="10"/>
        <v>12718</v>
      </c>
      <c r="H37" s="48">
        <f t="shared" si="10"/>
        <v>13161.666666666666</v>
      </c>
      <c r="I37" s="48">
        <f t="shared" si="10"/>
        <v>12958</v>
      </c>
      <c r="J37" s="48">
        <f t="shared" si="10"/>
        <v>13587.666666666666</v>
      </c>
      <c r="K37" s="48">
        <f t="shared" si="10"/>
        <v>12992.666666666666</v>
      </c>
      <c r="L37" s="48">
        <f t="shared" si="10"/>
        <v>12118.333333333334</v>
      </c>
      <c r="M37" s="48">
        <f t="shared" si="10"/>
        <v>9327.6666666666661</v>
      </c>
      <c r="N37" s="48">
        <f t="shared" si="10"/>
        <v>9742.6666666666661</v>
      </c>
      <c r="O37" s="44">
        <f t="shared" si="5"/>
        <v>141074</v>
      </c>
      <c r="P37" s="11">
        <f t="shared" si="6"/>
        <v>13587.666666666666</v>
      </c>
    </row>
    <row r="38" spans="1:16">
      <c r="A38" s="213" t="s">
        <v>724</v>
      </c>
      <c r="B38" t="s">
        <v>983</v>
      </c>
      <c r="C38" s="48">
        <f t="shared" ref="C38:N38" si="11">AVERAGE(VLOOKUP($B38,$B$138:$N$164,C$9,FALSE))</f>
        <v>23000</v>
      </c>
      <c r="D38" s="48">
        <f t="shared" si="11"/>
        <v>23000</v>
      </c>
      <c r="E38" s="48">
        <f t="shared" si="11"/>
        <v>23000</v>
      </c>
      <c r="F38" s="48">
        <f t="shared" si="11"/>
        <v>23000</v>
      </c>
      <c r="G38" s="48">
        <f t="shared" si="11"/>
        <v>23000</v>
      </c>
      <c r="H38" s="48">
        <f t="shared" si="11"/>
        <v>23000</v>
      </c>
      <c r="I38" s="48">
        <f t="shared" si="11"/>
        <v>23000</v>
      </c>
      <c r="J38" s="48">
        <f t="shared" si="11"/>
        <v>23000</v>
      </c>
      <c r="K38" s="48">
        <f t="shared" si="11"/>
        <v>23000</v>
      </c>
      <c r="L38" s="48">
        <f t="shared" si="11"/>
        <v>23000</v>
      </c>
      <c r="M38" s="48">
        <f t="shared" si="11"/>
        <v>23000</v>
      </c>
      <c r="N38" s="48">
        <f t="shared" si="11"/>
        <v>23000</v>
      </c>
      <c r="O38" s="44">
        <f t="shared" si="5"/>
        <v>276000</v>
      </c>
      <c r="P38" s="11">
        <f t="shared" si="6"/>
        <v>23000</v>
      </c>
    </row>
    <row r="39" spans="1:16">
      <c r="B39" s="43"/>
    </row>
    <row r="46" spans="1:16" ht="21">
      <c r="B46" s="475" t="s">
        <v>986</v>
      </c>
      <c r="C46" s="475"/>
      <c r="D46" s="475"/>
      <c r="E46" s="475"/>
      <c r="F46" s="475"/>
      <c r="G46" s="475"/>
      <c r="H46" s="475"/>
      <c r="I46" s="475"/>
      <c r="J46" s="475"/>
      <c r="K46" s="475"/>
      <c r="L46" s="475"/>
      <c r="M46" s="475"/>
      <c r="N46" s="475"/>
      <c r="O46" s="475"/>
      <c r="P46" s="475"/>
    </row>
    <row r="47" spans="1:16" ht="17.399999999999999">
      <c r="B47" s="474" t="str">
        <f>+MANUAL!$B$5 &amp;" as Calculated by LodeStar Except as Noted"</f>
        <v>2012 as Calculated by LodeStar Except as Noted</v>
      </c>
      <c r="C47" s="474"/>
      <c r="D47" s="474"/>
      <c r="E47" s="474"/>
      <c r="F47" s="474"/>
      <c r="G47" s="474"/>
      <c r="H47" s="474"/>
      <c r="I47" s="474"/>
      <c r="J47" s="474"/>
      <c r="K47" s="474"/>
      <c r="L47" s="474"/>
      <c r="M47" s="474"/>
      <c r="N47" s="474"/>
      <c r="O47" s="474"/>
      <c r="P47" s="474"/>
    </row>
    <row r="48" spans="1:16" ht="13.8" thickBot="1">
      <c r="B48" s="309"/>
      <c r="C48" s="309"/>
      <c r="D48" s="309"/>
      <c r="E48" s="309"/>
      <c r="F48" s="309"/>
      <c r="G48" s="309"/>
      <c r="H48" s="309"/>
      <c r="I48" s="309"/>
      <c r="J48" s="309"/>
      <c r="K48" s="309"/>
      <c r="L48" s="309"/>
      <c r="M48" s="309"/>
      <c r="N48" s="309"/>
      <c r="O48" s="309"/>
      <c r="P48" s="309"/>
    </row>
    <row r="49" spans="1:16">
      <c r="C49" s="14"/>
      <c r="D49" s="15"/>
      <c r="E49" s="16"/>
      <c r="F49" s="17"/>
      <c r="G49" s="18"/>
      <c r="H49" s="19"/>
      <c r="I49" s="20"/>
      <c r="J49" s="21"/>
      <c r="K49" s="22"/>
      <c r="L49" s="23"/>
      <c r="M49" s="24"/>
      <c r="N49" s="25"/>
      <c r="O49" s="26"/>
      <c r="P49" s="27" t="s">
        <v>573</v>
      </c>
    </row>
    <row r="50" spans="1:16" ht="13.8" thickBot="1">
      <c r="C50" s="28" t="s">
        <v>70</v>
      </c>
      <c r="D50" s="29" t="s">
        <v>71</v>
      </c>
      <c r="E50" s="30" t="s">
        <v>72</v>
      </c>
      <c r="F50" s="31" t="s">
        <v>73</v>
      </c>
      <c r="G50" s="32" t="s">
        <v>74</v>
      </c>
      <c r="H50" s="33" t="s">
        <v>75</v>
      </c>
      <c r="I50" s="34" t="s">
        <v>76</v>
      </c>
      <c r="J50" s="35" t="s">
        <v>77</v>
      </c>
      <c r="K50" s="36" t="s">
        <v>78</v>
      </c>
      <c r="L50" s="37" t="s">
        <v>79</v>
      </c>
      <c r="M50" s="38" t="s">
        <v>80</v>
      </c>
      <c r="N50" s="39" t="s">
        <v>81</v>
      </c>
      <c r="O50" s="40" t="s">
        <v>60</v>
      </c>
      <c r="P50" s="41" t="s">
        <v>82</v>
      </c>
    </row>
    <row r="51" spans="1:16" hidden="1">
      <c r="C51">
        <v>4</v>
      </c>
      <c r="D51">
        <f>C51+1</f>
        <v>5</v>
      </c>
      <c r="E51">
        <f t="shared" ref="E51:N51" si="12">D51+1</f>
        <v>6</v>
      </c>
      <c r="F51">
        <f t="shared" si="12"/>
        <v>7</v>
      </c>
      <c r="G51">
        <f t="shared" si="12"/>
        <v>8</v>
      </c>
      <c r="H51">
        <f t="shared" si="12"/>
        <v>9</v>
      </c>
      <c r="I51">
        <f t="shared" si="12"/>
        <v>10</v>
      </c>
      <c r="J51">
        <f t="shared" si="12"/>
        <v>11</v>
      </c>
      <c r="K51">
        <f t="shared" si="12"/>
        <v>12</v>
      </c>
      <c r="L51">
        <f t="shared" si="12"/>
        <v>13</v>
      </c>
      <c r="M51">
        <f t="shared" si="12"/>
        <v>14</v>
      </c>
      <c r="N51">
        <f t="shared" si="12"/>
        <v>15</v>
      </c>
    </row>
    <row r="53" spans="1:16">
      <c r="B53" s="42" t="s">
        <v>83</v>
      </c>
    </row>
    <row r="54" spans="1:16">
      <c r="A54" t="s">
        <v>122</v>
      </c>
      <c r="B54" s="43" t="s">
        <v>84</v>
      </c>
      <c r="C54" s="82">
        <f>VLOOKUP($A54&amp;"NCP",'E11 - 2012 09 Final'!$A$46:$P$2419,$C$51,FALSE)</f>
        <v>464891</v>
      </c>
      <c r="D54" s="82">
        <f>VLOOKUP($A54&amp;"NCP",'E11 - 2012 09 Final'!$A$46:$P$2419,$D$51,FALSE)</f>
        <v>450121</v>
      </c>
      <c r="E54" s="82">
        <f>VLOOKUP($A54&amp;"NCP",'E11 - 2012 09 Final'!$A$46:$P$2419,$E$51,FALSE)</f>
        <v>436741</v>
      </c>
      <c r="F54" s="82">
        <f>VLOOKUP($A54&amp;"NCP",'E11 - 2012 09 Final'!$A$46:$P$2419,$F$51,FALSE)</f>
        <v>472311</v>
      </c>
      <c r="G54" s="82">
        <f>VLOOKUP($A54&amp;"NCP",'E11 - 2012 09 Final'!$A$46:$P$2419,$G$51,FALSE)</f>
        <v>445083</v>
      </c>
      <c r="H54" s="82">
        <f>VLOOKUP($A54&amp;"NCP",'E11 - 2012 09 Final'!$A$46:$P$2419,$H$51,FALSE)</f>
        <v>489022</v>
      </c>
      <c r="I54" s="82">
        <f>VLOOKUP($A54&amp;"NCP",'E11 - 2012 09 Final'!$A$46:$P$2419,$I$51,FALSE)</f>
        <v>464823</v>
      </c>
      <c r="J54" s="82">
        <f>VLOOKUP($A54&amp;"NCP",'E11 - 2012 09 Final'!$A$46:$P$2419,$J$51,FALSE)</f>
        <v>479985</v>
      </c>
      <c r="K54" s="82">
        <f>VLOOKUP($A54&amp;"NCP",'E11 - 2012 09 Final'!$A$46:$P$2419,$K$51,FALSE)</f>
        <v>482019</v>
      </c>
      <c r="L54" s="82">
        <f>VLOOKUP($A54&amp;"NCP",'E11 - 2012 09 Final'!$A$46:$P$2419,$L$51,FALSE)</f>
        <v>466700</v>
      </c>
      <c r="M54" s="82">
        <f>VLOOKUP($A54&amp;"NCP",'E11 - 2012 09 Final'!$A$46:$P$2419,$M$51,FALSE)</f>
        <v>448728</v>
      </c>
      <c r="N54" s="82">
        <f>VLOOKUP($A54&amp;"NCP",'E11 - 2012 09 Final'!$A$46:$P$2419,$N$51,FALSE)</f>
        <v>443355</v>
      </c>
      <c r="O54" s="44">
        <f t="shared" ref="O54:O70" si="13">SUM(C54:N54)</f>
        <v>5543779</v>
      </c>
      <c r="P54" s="11">
        <f t="shared" ref="P54:P70" si="14">MAX(C54:N54)</f>
        <v>489022</v>
      </c>
    </row>
    <row r="55" spans="1:16">
      <c r="A55" t="s">
        <v>177</v>
      </c>
      <c r="B55" s="43" t="s">
        <v>85</v>
      </c>
      <c r="C55" s="82">
        <f>VLOOKUP($A55&amp;"NCP",'E11 - 2012 09 Final'!$A$46:$P$2419,$C$51,FALSE)</f>
        <v>31607</v>
      </c>
      <c r="D55" s="82">
        <f>VLOOKUP($A55&amp;"NCP",'E11 - 2012 09 Final'!$A$46:$P$2419,$D$51,FALSE)</f>
        <v>29796</v>
      </c>
      <c r="E55" s="82">
        <f>VLOOKUP($A55&amp;"NCP",'E11 - 2012 09 Final'!$A$46:$P$2419,$E$51,FALSE)</f>
        <v>27723</v>
      </c>
      <c r="F55" s="82">
        <f>VLOOKUP($A55&amp;"NCP",'E11 - 2012 09 Final'!$A$46:$P$2419,$F$51,FALSE)</f>
        <v>31416</v>
      </c>
      <c r="G55" s="82">
        <f>VLOOKUP($A55&amp;"NCP",'E11 - 2012 09 Final'!$A$46:$P$2419,$G$51,FALSE)</f>
        <v>29917</v>
      </c>
      <c r="H55" s="82">
        <f>VLOOKUP($A55&amp;"NCP",'E11 - 2012 09 Final'!$A$46:$P$2419,$H$51,FALSE)</f>
        <v>32318</v>
      </c>
      <c r="I55" s="82">
        <f>VLOOKUP($A55&amp;"NCP",'E11 - 2012 09 Final'!$A$46:$P$2419,$I$51,FALSE)</f>
        <v>31252</v>
      </c>
      <c r="J55" s="82">
        <f>VLOOKUP($A55&amp;"NCP",'E11 - 2012 09 Final'!$A$46:$P$2419,$J$51,FALSE)</f>
        <v>32184</v>
      </c>
      <c r="K55" s="82">
        <f>VLOOKUP($A55&amp;"NCP",'E11 - 2012 09 Final'!$A$46:$P$2419,$K$51,FALSE)</f>
        <v>33086</v>
      </c>
      <c r="L55" s="82">
        <f>VLOOKUP($A55&amp;"NCP",'E11 - 2012 09 Final'!$A$46:$P$2419,$L$51,FALSE)</f>
        <v>31548</v>
      </c>
      <c r="M55" s="82">
        <f>VLOOKUP($A55&amp;"NCP",'E11 - 2012 09 Final'!$A$46:$P$2419,$M$51,FALSE)</f>
        <v>30268</v>
      </c>
      <c r="N55" s="82">
        <f>VLOOKUP($A55&amp;"NCP",'E11 - 2012 09 Final'!$A$46:$P$2419,$N$51,FALSE)</f>
        <v>29476</v>
      </c>
      <c r="O55" s="44">
        <f t="shared" si="13"/>
        <v>370591</v>
      </c>
      <c r="P55" s="11">
        <f t="shared" si="14"/>
        <v>33086</v>
      </c>
    </row>
    <row r="56" spans="1:16">
      <c r="A56" t="s">
        <v>185</v>
      </c>
      <c r="B56" s="43" t="s">
        <v>50</v>
      </c>
      <c r="C56" s="82">
        <f>VLOOKUP($A56&amp;"NCP",'E11 - 2012 09 Final'!$A$46:$P$2419,$C$51,FALSE)</f>
        <v>217973</v>
      </c>
      <c r="D56" s="82">
        <f>VLOOKUP($A56&amp;"NCP",'E11 - 2012 09 Final'!$A$46:$P$2419,$D$51,FALSE)</f>
        <v>187035</v>
      </c>
      <c r="E56" s="82">
        <f>VLOOKUP($A56&amp;"NCP",'E11 - 2012 09 Final'!$A$46:$P$2419,$E$51,FALSE)</f>
        <v>215155</v>
      </c>
      <c r="F56" s="82">
        <f>VLOOKUP($A56&amp;"NCP",'E11 - 2012 09 Final'!$A$46:$P$2419,$F$51,FALSE)</f>
        <v>194563</v>
      </c>
      <c r="G56" s="82">
        <f>VLOOKUP($A56&amp;"NCP",'E11 - 2012 09 Final'!$A$46:$P$2419,$G$51,FALSE)</f>
        <v>211637</v>
      </c>
      <c r="H56" s="82">
        <f>VLOOKUP($A56&amp;"NCP",'E11 - 2012 09 Final'!$A$46:$P$2419,$H$51,FALSE)</f>
        <v>207944</v>
      </c>
      <c r="I56" s="82">
        <f>VLOOKUP($A56&amp;"NCP",'E11 - 2012 09 Final'!$A$46:$P$2419,$I$51,FALSE)</f>
        <v>219513</v>
      </c>
      <c r="J56" s="82">
        <f>VLOOKUP($A56&amp;"NCP",'E11 - 2012 09 Final'!$A$46:$P$2419,$J$51,FALSE)</f>
        <v>215704</v>
      </c>
      <c r="K56" s="82">
        <f>VLOOKUP($A56&amp;"NCP",'E11 - 2012 09 Final'!$A$46:$P$2419,$K$51,FALSE)</f>
        <v>217027</v>
      </c>
      <c r="L56" s="82">
        <f>VLOOKUP($A56&amp;"NCP",'E11 - 2012 09 Final'!$A$46:$P$2419,$L$51,FALSE)</f>
        <v>221144</v>
      </c>
      <c r="M56" s="82">
        <f>VLOOKUP($A56&amp;"NCP",'E11 - 2012 09 Final'!$A$46:$P$2419,$M$51,FALSE)</f>
        <v>203537</v>
      </c>
      <c r="N56" s="82">
        <f>VLOOKUP($A56&amp;"NCP",'E11 - 2012 09 Final'!$A$46:$P$2419,$N$51,FALSE)</f>
        <v>196475</v>
      </c>
      <c r="O56" s="44">
        <f t="shared" si="13"/>
        <v>2507707</v>
      </c>
      <c r="P56" s="11">
        <f t="shared" si="14"/>
        <v>221144</v>
      </c>
    </row>
    <row r="57" spans="1:16">
      <c r="A57" t="s">
        <v>938</v>
      </c>
      <c r="B57" s="43" t="s">
        <v>49</v>
      </c>
      <c r="C57" s="82">
        <f>VLOOKUP($A57&amp;"NCP",'E11 - 2012 09 Final'!$A$46:$P$2419,$C$51,FALSE)</f>
        <v>2050823</v>
      </c>
      <c r="D57" s="82">
        <f>VLOOKUP($A57&amp;"NCP",'E11 - 2012 09 Final'!$A$46:$P$2419,$D$51,FALSE)</f>
        <v>1881623</v>
      </c>
      <c r="E57" s="82">
        <f>VLOOKUP($A57&amp;"NCP",'E11 - 2012 09 Final'!$A$46:$P$2419,$E$51,FALSE)</f>
        <v>1787686</v>
      </c>
      <c r="F57" s="82">
        <f>VLOOKUP($A57&amp;"NCP",'E11 - 2012 09 Final'!$A$46:$P$2419,$F$51,FALSE)</f>
        <v>1974048</v>
      </c>
      <c r="G57" s="82">
        <f>VLOOKUP($A57&amp;"NCP",'E11 - 2012 09 Final'!$A$46:$P$2419,$G$51,FALSE)</f>
        <v>1808592</v>
      </c>
      <c r="H57" s="82">
        <f>VLOOKUP($A57&amp;"NCP",'E11 - 2012 09 Final'!$A$46:$P$2419,$H$51,FALSE)</f>
        <v>2059033</v>
      </c>
      <c r="I57" s="82">
        <f>VLOOKUP($A57&amp;"NCP",'E11 - 2012 09 Final'!$A$46:$P$2419,$I$51,FALSE)</f>
        <v>1945565</v>
      </c>
      <c r="J57" s="82">
        <f>VLOOKUP($A57&amp;"NCP",'E11 - 2012 09 Final'!$A$46:$P$2419,$J$51,FALSE)</f>
        <v>2015514</v>
      </c>
      <c r="K57" s="82">
        <f>VLOOKUP($A57&amp;"NCP",'E11 - 2012 09 Final'!$A$46:$P$2419,$K$51,FALSE)</f>
        <v>2127107</v>
      </c>
      <c r="L57" s="82">
        <f>VLOOKUP($A57&amp;"NCP",'E11 - 2012 09 Final'!$A$46:$P$2419,$L$51,FALSE)</f>
        <v>2054774</v>
      </c>
      <c r="M57" s="82">
        <f>VLOOKUP($A57&amp;"NCP",'E11 - 2012 09 Final'!$A$46:$P$2419,$M$51,FALSE)</f>
        <v>1948475</v>
      </c>
      <c r="N57" s="82">
        <f>VLOOKUP($A57&amp;"NCP",'E11 - 2012 09 Final'!$A$46:$P$2419,$N$51,FALSE)</f>
        <v>1846402</v>
      </c>
      <c r="O57" s="44">
        <f t="shared" si="13"/>
        <v>23499642</v>
      </c>
      <c r="P57" s="11">
        <f t="shared" si="14"/>
        <v>2127107</v>
      </c>
    </row>
    <row r="58" spans="1:16">
      <c r="A58" t="s">
        <v>941</v>
      </c>
      <c r="B58" s="46" t="s">
        <v>325</v>
      </c>
      <c r="C58" s="82">
        <f>VLOOKUP($A58&amp;"NCP",'E11 - 2012 09 Final'!$A$46:$P$2419,$C$51,FALSE)</f>
        <v>3859</v>
      </c>
      <c r="D58" s="82">
        <f>VLOOKUP($A58&amp;"NCP",'E11 - 2012 09 Final'!$A$46:$P$2419,$D$51,FALSE)</f>
        <v>3543</v>
      </c>
      <c r="E58" s="82">
        <f>VLOOKUP($A58&amp;"NCP",'E11 - 2012 09 Final'!$A$46:$P$2419,$E$51,FALSE)</f>
        <v>3394</v>
      </c>
      <c r="F58" s="82">
        <f>VLOOKUP($A58&amp;"NCP",'E11 - 2012 09 Final'!$A$46:$P$2419,$F$51,FALSE)</f>
        <v>3626</v>
      </c>
      <c r="G58" s="82">
        <f>VLOOKUP($A58&amp;"NCP",'E11 - 2012 09 Final'!$A$46:$P$2419,$G$51,FALSE)</f>
        <v>3322</v>
      </c>
      <c r="H58" s="82">
        <f>VLOOKUP($A58&amp;"NCP",'E11 - 2012 09 Final'!$A$46:$P$2419,$H$51,FALSE)</f>
        <v>3630</v>
      </c>
      <c r="I58" s="82">
        <f>VLOOKUP($A58&amp;"NCP",'E11 - 2012 09 Final'!$A$46:$P$2419,$I$51,FALSE)</f>
        <v>3266</v>
      </c>
      <c r="J58" s="82">
        <f>VLOOKUP($A58&amp;"NCP",'E11 - 2012 09 Final'!$A$46:$P$2419,$J$51,FALSE)</f>
        <v>3361</v>
      </c>
      <c r="K58" s="82">
        <f>VLOOKUP($A58&amp;"NCP",'E11 - 2012 09 Final'!$A$46:$P$2419,$K$51,FALSE)</f>
        <v>3258</v>
      </c>
      <c r="L58" s="82">
        <f>VLOOKUP($A58&amp;"NCP",'E11 - 2012 09 Final'!$A$46:$P$2419,$L$51,FALSE)</f>
        <v>3105</v>
      </c>
      <c r="M58" s="82">
        <f>VLOOKUP($A58&amp;"NCP",'E11 - 2012 09 Final'!$A$46:$P$2419,$M$51,FALSE)</f>
        <v>3212</v>
      </c>
      <c r="N58" s="82">
        <f>VLOOKUP($A58&amp;"NCP",'E11 - 2012 09 Final'!$A$46:$P$2419,$N$51,FALSE)</f>
        <v>3088</v>
      </c>
      <c r="O58" s="44">
        <f t="shared" si="13"/>
        <v>40664</v>
      </c>
      <c r="P58" s="11">
        <f t="shared" si="14"/>
        <v>3859</v>
      </c>
    </row>
    <row r="59" spans="1:16">
      <c r="A59" t="s">
        <v>991</v>
      </c>
      <c r="B59" s="43" t="s">
        <v>67</v>
      </c>
      <c r="C59" s="82">
        <f>VLOOKUP($A59&amp;"NCP",'E11 - 2012 09 Final'!$A$46:$P$2419,$C$51,FALSE)</f>
        <v>5374431</v>
      </c>
      <c r="D59" s="82">
        <f>VLOOKUP($A59&amp;"NCP",'E11 - 2012 09 Final'!$A$46:$P$2419,$D$51,FALSE)</f>
        <v>5274091</v>
      </c>
      <c r="E59" s="82">
        <f>VLOOKUP($A59&amp;"NCP",'E11 - 2012 09 Final'!$A$46:$P$2419,$E$51,FALSE)</f>
        <v>5008972</v>
      </c>
      <c r="F59" s="82">
        <f>VLOOKUP($A59&amp;"NCP",'E11 - 2012 09 Final'!$A$46:$P$2419,$F$51,FALSE)</f>
        <v>5521833</v>
      </c>
      <c r="G59" s="82">
        <f>VLOOKUP($A59&amp;"NCP",'E11 - 2012 09 Final'!$A$46:$P$2419,$G$51,FALSE)</f>
        <v>5193640</v>
      </c>
      <c r="H59" s="82">
        <f>VLOOKUP($A59&amp;"NCP",'E11 - 2012 09 Final'!$A$46:$P$2419,$H$51,FALSE)</f>
        <v>5882347</v>
      </c>
      <c r="I59" s="82">
        <f>VLOOKUP($A59&amp;"NCP",'E11 - 2012 09 Final'!$A$46:$P$2419,$I$51,FALSE)</f>
        <v>5601284</v>
      </c>
      <c r="J59" s="82">
        <f>VLOOKUP($A59&amp;"NCP",'E11 - 2012 09 Final'!$A$46:$P$2419,$J$51,FALSE)</f>
        <v>5747980</v>
      </c>
      <c r="K59" s="82">
        <f>VLOOKUP($A59&amp;"NCP",'E11 - 2012 09 Final'!$A$46:$P$2419,$K$51,FALSE)</f>
        <v>5914223</v>
      </c>
      <c r="L59" s="82">
        <f>VLOOKUP($A59&amp;"NCP",'E11 - 2012 09 Final'!$A$46:$P$2419,$L$51,FALSE)</f>
        <v>5836802</v>
      </c>
      <c r="M59" s="82">
        <f>VLOOKUP($A59&amp;"NCP",'E11 - 2012 09 Final'!$A$46:$P$2419,$M$51,FALSE)</f>
        <v>5457009</v>
      </c>
      <c r="N59" s="82">
        <f>VLOOKUP($A59&amp;"NCP",'E11 - 2012 09 Final'!$A$46:$P$2419,$N$51,FALSE)</f>
        <v>5185520</v>
      </c>
      <c r="O59" s="44">
        <f t="shared" si="13"/>
        <v>65998132</v>
      </c>
      <c r="P59" s="11">
        <f t="shared" si="14"/>
        <v>5914223</v>
      </c>
    </row>
    <row r="60" spans="1:16">
      <c r="A60" t="s">
        <v>994</v>
      </c>
      <c r="B60" s="43" t="s">
        <v>68</v>
      </c>
      <c r="C60" s="82">
        <f>VLOOKUP($A60&amp;"NCP",'E11 - 2012 09 Final'!$A$46:$P$2419,$C$51,FALSE)</f>
        <v>2098175</v>
      </c>
      <c r="D60" s="82">
        <f>VLOOKUP($A60&amp;"NCP",'E11 - 2012 09 Final'!$A$46:$P$2419,$D$51,FALSE)</f>
        <v>2057824</v>
      </c>
      <c r="E60" s="82">
        <f>VLOOKUP($A60&amp;"NCP",'E11 - 2012 09 Final'!$A$46:$P$2419,$E$51,FALSE)</f>
        <v>2013556</v>
      </c>
      <c r="F60" s="82">
        <f>VLOOKUP($A60&amp;"NCP",'E11 - 2012 09 Final'!$A$46:$P$2419,$F$51,FALSE)</f>
        <v>2150695</v>
      </c>
      <c r="G60" s="82">
        <f>VLOOKUP($A60&amp;"NCP",'E11 - 2012 09 Final'!$A$46:$P$2419,$G$51,FALSE)</f>
        <v>2145826</v>
      </c>
      <c r="H60" s="82">
        <f>VLOOKUP($A60&amp;"NCP",'E11 - 2012 09 Final'!$A$46:$P$2419,$H$51,FALSE)</f>
        <v>2348628</v>
      </c>
      <c r="I60" s="82">
        <f>VLOOKUP($A60&amp;"NCP",'E11 - 2012 09 Final'!$A$46:$P$2419,$I$51,FALSE)</f>
        <v>2239010</v>
      </c>
      <c r="J60" s="82">
        <f>VLOOKUP($A60&amp;"NCP",'E11 - 2012 09 Final'!$A$46:$P$2419,$J$51,FALSE)</f>
        <v>2245256</v>
      </c>
      <c r="K60" s="82">
        <f>VLOOKUP($A60&amp;"NCP",'E11 - 2012 09 Final'!$A$46:$P$2419,$K$51,FALSE)</f>
        <v>2395989</v>
      </c>
      <c r="L60" s="82">
        <f>VLOOKUP($A60&amp;"NCP",'E11 - 2012 09 Final'!$A$46:$P$2419,$L$51,FALSE)</f>
        <v>2438934</v>
      </c>
      <c r="M60" s="82">
        <f>VLOOKUP($A60&amp;"NCP",'E11 - 2012 09 Final'!$A$46:$P$2419,$M$51,FALSE)</f>
        <v>2078698</v>
      </c>
      <c r="N60" s="82">
        <f>VLOOKUP($A60&amp;"NCP",'E11 - 2012 09 Final'!$A$46:$P$2419,$N$51,FALSE)</f>
        <v>2101903</v>
      </c>
      <c r="O60" s="44">
        <f t="shared" si="13"/>
        <v>26314494</v>
      </c>
      <c r="P60" s="11">
        <f t="shared" si="14"/>
        <v>2438934</v>
      </c>
    </row>
    <row r="61" spans="1:16">
      <c r="A61" t="s">
        <v>710</v>
      </c>
      <c r="B61" s="43" t="s">
        <v>69</v>
      </c>
      <c r="C61" s="82">
        <f>VLOOKUP($A61&amp;"NCP",'E11 - 2012 09 Final'!$A$46:$P$2419,$C$51,FALSE)</f>
        <v>404433</v>
      </c>
      <c r="D61" s="82">
        <f>VLOOKUP($A61&amp;"NCP",'E11 - 2012 09 Final'!$A$46:$P$2419,$D$51,FALSE)</f>
        <v>403383</v>
      </c>
      <c r="E61" s="82">
        <f>VLOOKUP($A61&amp;"NCP",'E11 - 2012 09 Final'!$A$46:$P$2419,$E$51,FALSE)</f>
        <v>396749</v>
      </c>
      <c r="F61" s="82">
        <f>VLOOKUP($A61&amp;"NCP",'E11 - 2012 09 Final'!$A$46:$P$2419,$F$51,FALSE)</f>
        <v>416585</v>
      </c>
      <c r="G61" s="82">
        <f>VLOOKUP($A61&amp;"NCP",'E11 - 2012 09 Final'!$A$46:$P$2419,$G$51,FALSE)</f>
        <v>401592</v>
      </c>
      <c r="H61" s="82">
        <f>VLOOKUP($A61&amp;"NCP",'E11 - 2012 09 Final'!$A$46:$P$2419,$H$51,FALSE)</f>
        <v>453309</v>
      </c>
      <c r="I61" s="82">
        <f>VLOOKUP($A61&amp;"NCP",'E11 - 2012 09 Final'!$A$46:$P$2419,$I$51,FALSE)</f>
        <v>433698</v>
      </c>
      <c r="J61" s="82">
        <f>VLOOKUP($A61&amp;"NCP",'E11 - 2012 09 Final'!$A$46:$P$2419,$J$51,FALSE)</f>
        <v>451522</v>
      </c>
      <c r="K61" s="82">
        <f>VLOOKUP($A61&amp;"NCP",'E11 - 2012 09 Final'!$A$46:$P$2419,$K$51,FALSE)</f>
        <v>460146</v>
      </c>
      <c r="L61" s="82">
        <f>VLOOKUP($A61&amp;"NCP",'E11 - 2012 09 Final'!$A$46:$P$2419,$L$51,FALSE)</f>
        <v>461794</v>
      </c>
      <c r="M61" s="82">
        <f>VLOOKUP($A61&amp;"NCP",'E11 - 2012 09 Final'!$A$46:$P$2419,$M$51,FALSE)</f>
        <v>422550</v>
      </c>
      <c r="N61" s="82">
        <f>VLOOKUP($A61&amp;"NCP",'E11 - 2012 09 Final'!$A$46:$P$2419,$N$51,FALSE)</f>
        <v>413979</v>
      </c>
      <c r="O61" s="44">
        <f t="shared" si="13"/>
        <v>5119740</v>
      </c>
      <c r="P61" s="11">
        <f t="shared" si="14"/>
        <v>461794</v>
      </c>
    </row>
    <row r="62" spans="1:16">
      <c r="A62" t="s">
        <v>714</v>
      </c>
      <c r="B62" s="43" t="s">
        <v>52</v>
      </c>
      <c r="C62" s="82">
        <f>VLOOKUP($A62&amp;"NCP",'E11 - 2012 09 Final'!$A$46:$P$2419,$C$51,FALSE)</f>
        <v>36769</v>
      </c>
      <c r="D62" s="82">
        <f>VLOOKUP($A62&amp;"NCP",'E11 - 2012 09 Final'!$A$46:$P$2419,$D$51,FALSE)</f>
        <v>35955</v>
      </c>
      <c r="E62" s="82">
        <f>VLOOKUP($A62&amp;"NCP",'E11 - 2012 09 Final'!$A$46:$P$2419,$E$51,FALSE)</f>
        <v>36567</v>
      </c>
      <c r="F62" s="82">
        <f>VLOOKUP($A62&amp;"NCP",'E11 - 2012 09 Final'!$A$46:$P$2419,$F$51,FALSE)</f>
        <v>36171</v>
      </c>
      <c r="G62" s="82">
        <f>VLOOKUP($A62&amp;"NCP",'E11 - 2012 09 Final'!$A$46:$P$2419,$G$51,FALSE)</f>
        <v>37716</v>
      </c>
      <c r="H62" s="82">
        <f>VLOOKUP($A62&amp;"NCP",'E11 - 2012 09 Final'!$A$46:$P$2419,$H$51,FALSE)</f>
        <v>31012</v>
      </c>
      <c r="I62" s="82">
        <f>VLOOKUP($A62&amp;"NCP",'E11 - 2012 09 Final'!$A$46:$P$2419,$I$51,FALSE)</f>
        <v>31690</v>
      </c>
      <c r="J62" s="82">
        <f>VLOOKUP($A62&amp;"NCP",'E11 - 2012 09 Final'!$A$46:$P$2419,$J$51,FALSE)</f>
        <v>31593</v>
      </c>
      <c r="K62" s="82">
        <f>VLOOKUP($A62&amp;"NCP",'E11 - 2012 09 Final'!$A$46:$P$2419,$K$51,FALSE)</f>
        <v>35242</v>
      </c>
      <c r="L62" s="82">
        <f>VLOOKUP($A62&amp;"NCP",'E11 - 2012 09 Final'!$A$46:$P$2419,$L$51,FALSE)</f>
        <v>35476</v>
      </c>
      <c r="M62" s="82">
        <f>VLOOKUP($A62&amp;"NCP",'E11 - 2012 09 Final'!$A$46:$P$2419,$M$51,FALSE)</f>
        <v>36969</v>
      </c>
      <c r="N62" s="82">
        <f>VLOOKUP($A62&amp;"NCP",'E11 - 2012 09 Final'!$A$46:$P$2419,$N$51,FALSE)</f>
        <v>34145</v>
      </c>
      <c r="O62" s="44">
        <f t="shared" si="13"/>
        <v>419305</v>
      </c>
      <c r="P62" s="11">
        <f t="shared" si="14"/>
        <v>37716</v>
      </c>
    </row>
    <row r="63" spans="1:16">
      <c r="A63" t="s">
        <v>15</v>
      </c>
      <c r="B63" s="213" t="s">
        <v>15</v>
      </c>
      <c r="C63" s="82">
        <f>VLOOKUP($A63&amp;"NCP",'E11 - 2012 09 Final'!$A$46:$P$2419,$C$51,FALSE)</f>
        <v>15637</v>
      </c>
      <c r="D63" s="82">
        <f>VLOOKUP($A63&amp;"NCP",'E11 - 2012 09 Final'!$A$46:$P$2419,$D$51,FALSE)</f>
        <v>16041</v>
      </c>
      <c r="E63" s="82">
        <f>VLOOKUP($A63&amp;"NCP",'E11 - 2012 09 Final'!$A$46:$P$2419,$E$51,FALSE)</f>
        <v>16232</v>
      </c>
      <c r="F63" s="82">
        <f>VLOOKUP($A63&amp;"NCP",'E11 - 2012 09 Final'!$A$46:$P$2419,$F$51,FALSE)</f>
        <v>15754</v>
      </c>
      <c r="G63" s="82">
        <f>VLOOKUP($A63&amp;"NCP",'E11 - 2012 09 Final'!$A$46:$P$2419,$G$51,FALSE)</f>
        <v>16225</v>
      </c>
      <c r="H63" s="82">
        <f>VLOOKUP($A63&amp;"NCP",'E11 - 2012 09 Final'!$A$46:$P$2419,$H$51,FALSE)</f>
        <v>17746</v>
      </c>
      <c r="I63" s="82">
        <f>VLOOKUP($A63&amp;"NCP",'E11 - 2012 09 Final'!$A$46:$P$2419,$I$51,FALSE)</f>
        <v>17306</v>
      </c>
      <c r="J63" s="82">
        <f>VLOOKUP($A63&amp;"NCP",'E11 - 2012 09 Final'!$A$46:$P$2419,$J$51,FALSE)</f>
        <v>15471</v>
      </c>
      <c r="K63" s="82">
        <f>VLOOKUP($A63&amp;"NCP",'E11 - 2012 09 Final'!$A$46:$P$2419,$K$51,FALSE)</f>
        <v>15046</v>
      </c>
      <c r="L63" s="82">
        <f>VLOOKUP($A63&amp;"NCP",'E11 - 2012 09 Final'!$A$46:$P$2419,$L$51,FALSE)</f>
        <v>17727</v>
      </c>
      <c r="M63" s="82">
        <f>VLOOKUP($A63&amp;"NCP",'E11 - 2012 09 Final'!$A$46:$P$2419,$M$51,FALSE)</f>
        <v>15736</v>
      </c>
      <c r="N63" s="82">
        <f>VLOOKUP($A63&amp;"NCP",'E11 - 2012 09 Final'!$A$46:$P$2419,$N$51,FALSE)</f>
        <v>15983</v>
      </c>
      <c r="O63" s="44">
        <f t="shared" si="13"/>
        <v>194904</v>
      </c>
      <c r="P63" s="11">
        <f t="shared" si="14"/>
        <v>17746</v>
      </c>
    </row>
    <row r="64" spans="1:16">
      <c r="A64" t="s">
        <v>19</v>
      </c>
      <c r="B64" s="43" t="s">
        <v>56</v>
      </c>
      <c r="C64" s="82">
        <f>VLOOKUP($A64&amp;"NCP",'E11 - 2012 09 Final'!$A$46:$P$2419,$C$51,FALSE)</f>
        <v>20334</v>
      </c>
      <c r="D64" s="82">
        <f>VLOOKUP($A64&amp;"NCP",'E11 - 2012 09 Final'!$A$46:$P$2419,$D$51,FALSE)</f>
        <v>22670</v>
      </c>
      <c r="E64" s="82">
        <f>VLOOKUP($A64&amp;"NCP",'E11 - 2012 09 Final'!$A$46:$P$2419,$E$51,FALSE)</f>
        <v>22559</v>
      </c>
      <c r="F64" s="82">
        <f>VLOOKUP($A64&amp;"NCP",'E11 - 2012 09 Final'!$A$46:$P$2419,$F$51,FALSE)</f>
        <v>24862</v>
      </c>
      <c r="G64" s="82">
        <f>VLOOKUP($A64&amp;"NCP",'E11 - 2012 09 Final'!$A$46:$P$2419,$G$51,FALSE)</f>
        <v>25513</v>
      </c>
      <c r="H64" s="82">
        <f>VLOOKUP($A64&amp;"NCP",'E11 - 2012 09 Final'!$A$46:$P$2419,$H$51,FALSE)</f>
        <v>27122</v>
      </c>
      <c r="I64" s="82">
        <f>VLOOKUP($A64&amp;"NCP",'E11 - 2012 09 Final'!$A$46:$P$2419,$I$51,FALSE)</f>
        <v>25641</v>
      </c>
      <c r="J64" s="82">
        <f>VLOOKUP($A64&amp;"NCP",'E11 - 2012 09 Final'!$A$46:$P$2419,$J$51,FALSE)</f>
        <v>24696</v>
      </c>
      <c r="K64" s="82">
        <f>VLOOKUP($A64&amp;"NCP",'E11 - 2012 09 Final'!$A$46:$P$2419,$K$51,FALSE)</f>
        <v>23927</v>
      </c>
      <c r="L64" s="82">
        <f>VLOOKUP($A64&amp;"NCP",'E11 - 2012 09 Final'!$A$46:$P$2419,$L$51,FALSE)</f>
        <v>21698</v>
      </c>
      <c r="M64" s="82">
        <f>VLOOKUP($A64&amp;"NCP",'E11 - 2012 09 Final'!$A$46:$P$2419,$M$51,FALSE)</f>
        <v>21198</v>
      </c>
      <c r="N64" s="82">
        <f>VLOOKUP($A64&amp;"NCP",'E11 - 2012 09 Final'!$A$46:$P$2419,$N$51,FALSE)</f>
        <v>20160</v>
      </c>
      <c r="O64" s="44">
        <f t="shared" si="13"/>
        <v>280380</v>
      </c>
      <c r="P64" s="11">
        <f t="shared" si="14"/>
        <v>27122</v>
      </c>
    </row>
    <row r="65" spans="1:16">
      <c r="A65" t="s">
        <v>22</v>
      </c>
      <c r="B65" s="43" t="s">
        <v>57</v>
      </c>
      <c r="C65" s="82">
        <f>VLOOKUP($A65&amp;"NCP",'E11 - 2012 09 Final'!$A$46:$P$2419,$C$51,FALSE)</f>
        <v>14025</v>
      </c>
      <c r="D65" s="82">
        <f>VLOOKUP($A65&amp;"NCP",'E11 - 2012 09 Final'!$A$46:$P$2419,$D$51,FALSE)</f>
        <v>14580</v>
      </c>
      <c r="E65" s="82">
        <f>VLOOKUP($A65&amp;"NCP",'E11 - 2012 09 Final'!$A$46:$P$2419,$E$51,FALSE)</f>
        <v>15515</v>
      </c>
      <c r="F65" s="82">
        <f>VLOOKUP($A65&amp;"NCP",'E11 - 2012 09 Final'!$A$46:$P$2419,$F$51,FALSE)</f>
        <v>16881</v>
      </c>
      <c r="G65" s="82">
        <f>VLOOKUP($A65&amp;"NCP",'E11 - 2012 09 Final'!$A$46:$P$2419,$G$51,FALSE)</f>
        <v>14043</v>
      </c>
      <c r="H65" s="82">
        <f>VLOOKUP($A65&amp;"NCP",'E11 - 2012 09 Final'!$A$46:$P$2419,$H$51,FALSE)</f>
        <v>12790</v>
      </c>
      <c r="I65" s="82">
        <f>VLOOKUP($A65&amp;"NCP",'E11 - 2012 09 Final'!$A$46:$P$2419,$I$51,FALSE)</f>
        <v>9957</v>
      </c>
      <c r="J65" s="82">
        <f>VLOOKUP($A65&amp;"NCP",'E11 - 2012 09 Final'!$A$46:$P$2419,$J$51,FALSE)</f>
        <v>11026</v>
      </c>
      <c r="K65" s="82">
        <f>VLOOKUP($A65&amp;"NCP",'E11 - 2012 09 Final'!$A$46:$P$2419,$K$51,FALSE)</f>
        <v>14487</v>
      </c>
      <c r="L65" s="82">
        <f>VLOOKUP($A65&amp;"NCP",'E11 - 2012 09 Final'!$A$46:$P$2419,$L$51,FALSE)</f>
        <v>15125</v>
      </c>
      <c r="M65" s="82">
        <f>VLOOKUP($A65&amp;"NCP",'E11 - 2012 09 Final'!$A$46:$P$2419,$M$51,FALSE)</f>
        <v>14665</v>
      </c>
      <c r="N65" s="82">
        <f>VLOOKUP($A65&amp;"NCP",'E11 - 2012 09 Final'!$A$46:$P$2419,$N$51,FALSE)</f>
        <v>16497</v>
      </c>
      <c r="O65" s="44">
        <f t="shared" si="13"/>
        <v>169591</v>
      </c>
      <c r="P65" s="11">
        <f t="shared" si="14"/>
        <v>16881</v>
      </c>
    </row>
    <row r="66" spans="1:16">
      <c r="A66" t="s">
        <v>684</v>
      </c>
      <c r="B66" s="43" t="s">
        <v>48</v>
      </c>
      <c r="C66" s="82">
        <f>VLOOKUP($A66&amp;"NCP",'E11 - 2012 09 Final'!$A$46:$P$2419,$C$51,FALSE)</f>
        <v>31118474</v>
      </c>
      <c r="D66" s="82">
        <f>VLOOKUP($A66&amp;"NCP",'E11 - 2012 09 Final'!$A$46:$P$2419,$D$51,FALSE)</f>
        <v>25886873</v>
      </c>
      <c r="E66" s="82">
        <f>VLOOKUP($A66&amp;"NCP",'E11 - 2012 09 Final'!$A$46:$P$2419,$E$51,FALSE)</f>
        <v>23440701</v>
      </c>
      <c r="F66" s="82">
        <f>VLOOKUP($A66&amp;"NCP",'E11 - 2012 09 Final'!$A$46:$P$2419,$F$51,FALSE)</f>
        <v>25212065</v>
      </c>
      <c r="G66" s="82">
        <f>VLOOKUP($A66&amp;"NCP",'E11 - 2012 09 Final'!$A$46:$P$2419,$G$51,FALSE)</f>
        <v>21553115</v>
      </c>
      <c r="H66" s="82">
        <f>VLOOKUP($A66&amp;"NCP",'E11 - 2012 09 Final'!$A$46:$P$2419,$H$51,FALSE)</f>
        <v>25029198</v>
      </c>
      <c r="I66" s="82">
        <f>VLOOKUP($A66&amp;"NCP",'E11 - 2012 09 Final'!$A$46:$P$2419,$I$51,FALSE)</f>
        <v>24226593</v>
      </c>
      <c r="J66" s="82">
        <f>VLOOKUP($A66&amp;"NCP",'E11 - 2012 09 Final'!$A$46:$P$2419,$J$51,FALSE)</f>
        <v>25406883</v>
      </c>
      <c r="K66" s="82">
        <f>VLOOKUP($A66&amp;"NCP",'E11 - 2012 09 Final'!$A$46:$P$2419,$K$51,FALSE)</f>
        <v>25973806</v>
      </c>
      <c r="L66" s="82">
        <f>VLOOKUP($A66&amp;"NCP",'E11 - 2012 09 Final'!$A$46:$P$2419,$L$51,FALSE)</f>
        <v>26534798</v>
      </c>
      <c r="M66" s="82">
        <f>VLOOKUP($A66&amp;"NCP",'E11 - 2012 09 Final'!$A$46:$P$2419,$M$51,FALSE)</f>
        <v>27621089</v>
      </c>
      <c r="N66" s="82">
        <f>VLOOKUP($A66&amp;"NCP",'E11 - 2012 09 Final'!$A$46:$P$2419,$N$51,FALSE)</f>
        <v>25025983</v>
      </c>
      <c r="O66" s="44">
        <f t="shared" si="13"/>
        <v>307029578</v>
      </c>
      <c r="P66" s="11">
        <f t="shared" si="14"/>
        <v>31118474</v>
      </c>
    </row>
    <row r="67" spans="1:16">
      <c r="A67" s="316" t="s">
        <v>35</v>
      </c>
      <c r="B67" s="43" t="s">
        <v>53</v>
      </c>
      <c r="C67" s="82">
        <f>VLOOKUP($A67&amp;"NCP",'E11 - 2012 09 Final'!$A$46:$P$2419,$C$51,FALSE)</f>
        <v>101421</v>
      </c>
      <c r="D67" s="82">
        <f>VLOOKUP($A67&amp;"NCP",'E11 - 2012 09 Final'!$A$46:$P$2419,$D$51,FALSE)</f>
        <v>113971</v>
      </c>
      <c r="E67" s="82">
        <f>VLOOKUP($A67&amp;"NCP",'E11 - 2012 09 Final'!$A$46:$P$2419,$E$51,FALSE)</f>
        <v>116110</v>
      </c>
      <c r="F67" s="82">
        <f>VLOOKUP($A67&amp;"NCP",'E11 - 2012 09 Final'!$A$46:$P$2419,$F$51,FALSE)</f>
        <v>126781</v>
      </c>
      <c r="G67" s="82">
        <f>VLOOKUP($A67&amp;"NCP",'E11 - 2012 09 Final'!$A$46:$P$2419,$G$51,FALSE)</f>
        <v>125952</v>
      </c>
      <c r="H67" s="82">
        <f>VLOOKUP($A67&amp;"NCP",'E11 - 2012 09 Final'!$A$46:$P$2419,$H$51,FALSE)</f>
        <v>144305</v>
      </c>
      <c r="I67" s="82">
        <f>VLOOKUP($A67&amp;"NCP",'E11 - 2012 09 Final'!$A$46:$P$2419,$I$51,FALSE)</f>
        <v>125150</v>
      </c>
      <c r="J67" s="82">
        <f>VLOOKUP($A67&amp;"NCP",'E11 - 2012 09 Final'!$A$46:$P$2419,$J$51,FALSE)</f>
        <v>129358</v>
      </c>
      <c r="K67" s="82">
        <f>VLOOKUP($A67&amp;"NCP",'E11 - 2012 09 Final'!$A$46:$P$2419,$K$51,FALSE)</f>
        <v>121260</v>
      </c>
      <c r="L67" s="82">
        <f>VLOOKUP($A67&amp;"NCP",'E11 - 2012 09 Final'!$A$46:$P$2419,$L$51,FALSE)</f>
        <v>96470</v>
      </c>
      <c r="M67" s="82">
        <f>VLOOKUP($A67&amp;"NCP",'E11 - 2012 09 Final'!$A$46:$P$2419,$M$51,FALSE)</f>
        <v>121343</v>
      </c>
      <c r="N67" s="82">
        <f>VLOOKUP($A67&amp;"NCP",'E11 - 2012 09 Final'!$A$46:$P$2419,$N$51,FALSE)</f>
        <v>102654</v>
      </c>
      <c r="O67" s="44">
        <f t="shared" si="13"/>
        <v>1424775</v>
      </c>
      <c r="P67" s="11">
        <f t="shared" si="14"/>
        <v>144305</v>
      </c>
    </row>
    <row r="68" spans="1:16">
      <c r="A68" s="316" t="s">
        <v>38</v>
      </c>
      <c r="B68" s="43" t="s">
        <v>55</v>
      </c>
      <c r="C68" s="82">
        <f>VLOOKUP($A68&amp;"NCP",'E11 - 2012 09 Final'!$A$46:$P$2419,$C$51,FALSE)</f>
        <v>3522</v>
      </c>
      <c r="D68" s="82">
        <f>VLOOKUP($A68&amp;"NCP",'E11 - 2012 09 Final'!$A$46:$P$2419,$D$51,FALSE)</f>
        <v>3768</v>
      </c>
      <c r="E68" s="82">
        <f>VLOOKUP($A68&amp;"NCP",'E11 - 2012 09 Final'!$A$46:$P$2419,$E$51,FALSE)</f>
        <v>3537</v>
      </c>
      <c r="F68" s="82">
        <f>VLOOKUP($A68&amp;"NCP",'E11 - 2012 09 Final'!$A$46:$P$2419,$F$51,FALSE)</f>
        <v>3659</v>
      </c>
      <c r="G68" s="82">
        <f>VLOOKUP($A68&amp;"NCP",'E11 - 2012 09 Final'!$A$46:$P$2419,$G$51,FALSE)</f>
        <v>3501</v>
      </c>
      <c r="H68" s="82">
        <f>VLOOKUP($A68&amp;"NCP",'E11 - 2012 09 Final'!$A$46:$P$2419,$H$51,FALSE)</f>
        <v>3622</v>
      </c>
      <c r="I68" s="82">
        <f>VLOOKUP($A68&amp;"NCP",'E11 - 2012 09 Final'!$A$46:$P$2419,$I$51,FALSE)</f>
        <v>3518</v>
      </c>
      <c r="J68" s="82">
        <f>VLOOKUP($A68&amp;"NCP",'E11 - 2012 09 Final'!$A$46:$P$2419,$J$51,FALSE)</f>
        <v>3518</v>
      </c>
      <c r="K68" s="82">
        <f>VLOOKUP($A68&amp;"NCP",'E11 - 2012 09 Final'!$A$46:$P$2419,$K$51,FALSE)</f>
        <v>3637</v>
      </c>
      <c r="L68" s="82">
        <f>VLOOKUP($A68&amp;"NCP",'E11 - 2012 09 Final'!$A$46:$P$2419,$L$51,FALSE)</f>
        <v>3518</v>
      </c>
      <c r="M68" s="82">
        <f>VLOOKUP($A68&amp;"NCP",'E11 - 2012 09 Final'!$A$46:$P$2419,$M$51,FALSE)</f>
        <v>3634</v>
      </c>
      <c r="N68" s="82">
        <f>VLOOKUP($A68&amp;"NCP",'E11 - 2012 09 Final'!$A$46:$P$2419,$N$51,FALSE)</f>
        <v>3524</v>
      </c>
      <c r="O68" s="44">
        <f t="shared" si="13"/>
        <v>42958</v>
      </c>
      <c r="P68" s="11">
        <f t="shared" si="14"/>
        <v>3768</v>
      </c>
    </row>
    <row r="69" spans="1:16">
      <c r="A69" t="s">
        <v>40</v>
      </c>
      <c r="B69" s="43" t="s">
        <v>87</v>
      </c>
      <c r="C69" s="82">
        <f>VLOOKUP($A69&amp;"NCP",'E11 - 2012 09 Final'!$A$46:$P$2419,$C$51,FALSE)</f>
        <v>343</v>
      </c>
      <c r="D69" s="82">
        <f>VLOOKUP($A69&amp;"NCP",'E11 - 2012 09 Final'!$A$46:$P$2419,$D$51,FALSE)</f>
        <v>3476</v>
      </c>
      <c r="E69" s="82">
        <f>VLOOKUP($A69&amp;"NCP",'E11 - 2012 09 Final'!$A$46:$P$2419,$E$51,FALSE)</f>
        <v>3811</v>
      </c>
      <c r="F69" s="82">
        <f>VLOOKUP($A69&amp;"NCP",'E11 - 2012 09 Final'!$A$46:$P$2419,$F$51,FALSE)</f>
        <v>1881</v>
      </c>
      <c r="G69" s="82">
        <f>VLOOKUP($A69&amp;"NCP",'E11 - 2012 09 Final'!$A$46:$P$2419,$G$51,FALSE)</f>
        <v>1730</v>
      </c>
      <c r="H69" s="82">
        <f>VLOOKUP($A69&amp;"NCP",'E11 - 2012 09 Final'!$A$46:$P$2419,$H$51,FALSE)</f>
        <v>1870</v>
      </c>
      <c r="I69" s="82">
        <f>VLOOKUP($A69&amp;"NCP",'E11 - 2012 09 Final'!$A$46:$P$2419,$I$51,FALSE)</f>
        <v>3340</v>
      </c>
      <c r="J69" s="82">
        <f>VLOOKUP($A69&amp;"NCP",'E11 - 2012 09 Final'!$A$46:$P$2419,$J$51,FALSE)</f>
        <v>3730</v>
      </c>
      <c r="K69" s="82">
        <f>VLOOKUP($A69&amp;"NCP",'E11 - 2012 09 Final'!$A$46:$P$2419,$K$51,FALSE)</f>
        <v>3704</v>
      </c>
      <c r="L69" s="82">
        <f>VLOOKUP($A69&amp;"NCP",'E11 - 2012 09 Final'!$A$46:$P$2419,$L$51,FALSE)</f>
        <v>5932</v>
      </c>
      <c r="M69" s="82">
        <f>VLOOKUP($A69&amp;"NCP",'E11 - 2012 09 Final'!$A$46:$P$2419,$M$51,FALSE)</f>
        <v>5021</v>
      </c>
      <c r="N69" s="82">
        <f>VLOOKUP($A69&amp;"NCP",'E11 - 2012 09 Final'!$A$46:$P$2419,$N$51,FALSE)</f>
        <v>5687</v>
      </c>
      <c r="O69" s="44">
        <f t="shared" si="13"/>
        <v>40525</v>
      </c>
      <c r="P69" s="11">
        <f t="shared" si="14"/>
        <v>5932</v>
      </c>
    </row>
    <row r="70" spans="1:16">
      <c r="A70" t="s">
        <v>45</v>
      </c>
      <c r="B70" s="43" t="s">
        <v>88</v>
      </c>
      <c r="C70" s="82">
        <f>VLOOKUP($A70&amp;"NCP",'E11 - 2012 09 Final'!$A$46:$P$2419,$C$51,FALSE)</f>
        <v>95511</v>
      </c>
      <c r="D70" s="82">
        <f>VLOOKUP($A70&amp;"NCP",'E11 - 2012 09 Final'!$A$46:$P$2419,$D$51,FALSE)</f>
        <v>56730</v>
      </c>
      <c r="E70" s="82">
        <f>VLOOKUP($A70&amp;"NCP",'E11 - 2012 09 Final'!$A$46:$P$2419,$E$51,FALSE)</f>
        <v>62571</v>
      </c>
      <c r="F70" s="82">
        <f>VLOOKUP($A70&amp;"NCP",'E11 - 2012 09 Final'!$A$46:$P$2419,$F$51,FALSE)</f>
        <v>83426</v>
      </c>
      <c r="G70" s="82">
        <f>VLOOKUP($A70&amp;"NCP",'E11 - 2012 09 Final'!$A$46:$P$2419,$G$51,FALSE)</f>
        <v>65762</v>
      </c>
      <c r="H70" s="82">
        <f>VLOOKUP($A70&amp;"NCP",'E11 - 2012 09 Final'!$A$46:$P$2419,$H$51,FALSE)</f>
        <v>68651</v>
      </c>
      <c r="I70" s="82">
        <f>VLOOKUP($A70&amp;"NCP",'E11 - 2012 09 Final'!$A$46:$P$2419,$I$51,FALSE)</f>
        <v>42232</v>
      </c>
      <c r="J70" s="82">
        <f>VLOOKUP($A70&amp;"NCP",'E11 - 2012 09 Final'!$A$46:$P$2419,$J$51,FALSE)</f>
        <v>91235</v>
      </c>
      <c r="K70" s="82">
        <f>VLOOKUP($A70&amp;"NCP",'E11 - 2012 09 Final'!$A$46:$P$2419,$K$51,FALSE)</f>
        <v>68088</v>
      </c>
      <c r="L70" s="82">
        <f>VLOOKUP($A70&amp;"NCP",'E11 - 2012 09 Final'!$A$46:$P$2419,$L$51,FALSE)</f>
        <v>89054</v>
      </c>
      <c r="M70" s="82">
        <f>VLOOKUP($A70&amp;"NCP",'E11 - 2012 09 Final'!$A$46:$P$2419,$M$51,FALSE)</f>
        <v>70729</v>
      </c>
      <c r="N70" s="82">
        <f>VLOOKUP($A70&amp;"NCP",'E11 - 2012 09 Final'!$A$46:$P$2419,$N$51,FALSE)</f>
        <v>78262</v>
      </c>
      <c r="O70" s="44">
        <f t="shared" si="13"/>
        <v>872251</v>
      </c>
      <c r="P70" s="11">
        <f t="shared" si="14"/>
        <v>95511</v>
      </c>
    </row>
    <row r="71" spans="1:16">
      <c r="C71" s="48"/>
      <c r="D71" s="48"/>
      <c r="E71" s="48"/>
      <c r="F71" s="48"/>
      <c r="G71" s="48"/>
      <c r="H71" s="48"/>
      <c r="I71" s="48"/>
      <c r="J71" s="48"/>
      <c r="K71" s="48"/>
      <c r="L71" s="48"/>
      <c r="M71" s="48"/>
      <c r="N71" s="48"/>
      <c r="O71" s="44"/>
      <c r="P71" s="11"/>
    </row>
    <row r="72" spans="1:16">
      <c r="C72" s="48"/>
      <c r="D72" s="48"/>
      <c r="E72" s="48"/>
      <c r="F72" s="48"/>
      <c r="G72" s="48"/>
      <c r="H72" s="48"/>
      <c r="I72" s="48"/>
      <c r="J72" s="48"/>
      <c r="K72" s="48"/>
      <c r="L72" s="48"/>
      <c r="M72" s="48"/>
      <c r="N72" s="48"/>
      <c r="O72" s="44"/>
      <c r="P72" s="11"/>
    </row>
    <row r="73" spans="1:16">
      <c r="B73" s="42" t="s">
        <v>86</v>
      </c>
      <c r="C73" s="10"/>
      <c r="D73" s="10"/>
      <c r="E73" s="10"/>
      <c r="F73" s="10"/>
      <c r="G73" s="10"/>
      <c r="H73" s="10"/>
      <c r="I73" s="10"/>
      <c r="J73" s="10"/>
      <c r="K73" s="10"/>
      <c r="L73" s="10"/>
      <c r="M73" s="10"/>
      <c r="N73" s="10"/>
    </row>
    <row r="74" spans="1:16">
      <c r="A74" t="s">
        <v>600</v>
      </c>
      <c r="B74" s="43" t="s">
        <v>600</v>
      </c>
      <c r="C74" s="82">
        <f>VLOOKUP($A74&amp;"NCP",'E11 - 2012 09 Final'!$A$46:$P$2419,$C$51,FALSE)</f>
        <v>0</v>
      </c>
      <c r="D74" s="82">
        <f>VLOOKUP($A74&amp;"NCP",'E11 - 2012 09 Final'!$A$46:$P$2419,$D$51,FALSE)</f>
        <v>0</v>
      </c>
      <c r="E74" s="82">
        <f>VLOOKUP($A74&amp;"NCP",'E11 - 2012 09 Final'!$A$46:$P$2419,$E$51,FALSE)</f>
        <v>0</v>
      </c>
      <c r="F74" s="82">
        <f>VLOOKUP($A74&amp;"NCP",'E11 - 2012 09 Final'!$A$46:$P$2419,$F$51,FALSE)</f>
        <v>0</v>
      </c>
      <c r="G74" s="82">
        <f>VLOOKUP($A74&amp;"NCP",'E11 - 2012 09 Final'!$A$46:$P$2419,$G$51,FALSE)</f>
        <v>8313</v>
      </c>
      <c r="H74" s="82">
        <f>VLOOKUP($A74&amp;"NCP",'E11 - 2012 09 Final'!$A$46:$P$2419,$H$51,FALSE)</f>
        <v>8105</v>
      </c>
      <c r="I74" s="82">
        <f>VLOOKUP($A74&amp;"NCP",'E11 - 2012 09 Final'!$A$46:$P$2419,$I$51,FALSE)</f>
        <v>8571</v>
      </c>
      <c r="J74" s="82">
        <f>VLOOKUP($A74&amp;"NCP",'E11 - 2012 09 Final'!$A$46:$P$2419,$J$51,FALSE)</f>
        <v>8455</v>
      </c>
      <c r="K74" s="82">
        <f>VLOOKUP($A74&amp;"NCP",'E11 - 2012 09 Final'!$A$46:$P$2419,$K$51,FALSE)</f>
        <v>7681</v>
      </c>
      <c r="L74" s="82">
        <f>VLOOKUP($A74&amp;"NCP",'E11 - 2012 09 Final'!$A$46:$P$2419,$L$51,FALSE)</f>
        <v>6442</v>
      </c>
      <c r="M74" s="82">
        <f>VLOOKUP($A74&amp;"NCP",'E11 - 2012 09 Final'!$A$46:$P$2419,$M$51,FALSE)</f>
        <v>6021</v>
      </c>
      <c r="N74" s="82">
        <f>VLOOKUP($A74&amp;"NCP",'E11 - 2012 09 Final'!$A$46:$P$2419,$N$51,FALSE)</f>
        <v>6464</v>
      </c>
      <c r="O74" s="44">
        <f t="shared" ref="O74:O79" si="15">SUM(C74:N74)</f>
        <v>60052</v>
      </c>
      <c r="P74" s="11">
        <f t="shared" ref="P74:P79" si="16">MAX(C74:N74)</f>
        <v>8571</v>
      </c>
    </row>
    <row r="75" spans="1:16">
      <c r="A75" t="s">
        <v>245</v>
      </c>
      <c r="B75" s="43" t="s">
        <v>980</v>
      </c>
      <c r="C75" s="82">
        <f>VLOOKUP($A75&amp;"NCP",'E11 - 2012 09 Final'!$A$46:$P$2419,$C$51,FALSE)</f>
        <v>102096</v>
      </c>
      <c r="D75" s="82">
        <f>VLOOKUP($A75&amp;"NCP",'E11 - 2012 09 Final'!$A$46:$P$2419,$D$51,FALSE)</f>
        <v>111487</v>
      </c>
      <c r="E75" s="82">
        <f>VLOOKUP($A75&amp;"NCP",'E11 - 2012 09 Final'!$A$46:$P$2419,$E$51,FALSE)</f>
        <v>112607</v>
      </c>
      <c r="F75" s="82">
        <f>VLOOKUP($A75&amp;"NCP",'E11 - 2012 09 Final'!$A$46:$P$2419,$F$51,FALSE)</f>
        <v>126051</v>
      </c>
      <c r="G75" s="82">
        <f>VLOOKUP($A75&amp;"NCP",'E11 - 2012 09 Final'!$A$46:$P$2419,$G$51,FALSE)</f>
        <v>135351</v>
      </c>
      <c r="H75" s="82">
        <f>VLOOKUP($A75&amp;"NCP",'E11 - 2012 09 Final'!$A$46:$P$2419,$H$51,FALSE)</f>
        <v>137906</v>
      </c>
      <c r="I75" s="82">
        <f>VLOOKUP($A75&amp;"NCP",'E11 - 2012 09 Final'!$A$46:$P$2419,$I$51,FALSE)</f>
        <v>148604</v>
      </c>
      <c r="J75" s="82">
        <f>VLOOKUP($A75&amp;"NCP",'E11 - 2012 09 Final'!$A$46:$P$2419,$J$51,FALSE)</f>
        <v>144516</v>
      </c>
      <c r="K75" s="82">
        <f>VLOOKUP($A75&amp;"NCP",'E11 - 2012 09 Final'!$A$46:$P$2419,$K$51,FALSE)</f>
        <v>135020</v>
      </c>
      <c r="L75" s="82">
        <f>VLOOKUP($A75&amp;"NCP",'E11 - 2012 09 Final'!$A$46:$P$2419,$L$51,FALSE)</f>
        <v>125289</v>
      </c>
      <c r="M75" s="82">
        <f>VLOOKUP($A75&amp;"NCP",'E11 - 2012 09 Final'!$A$46:$P$2419,$M$51,FALSE)</f>
        <v>86408</v>
      </c>
      <c r="N75" s="82">
        <f>VLOOKUP($A75&amp;"NCP",'E11 - 2012 09 Final'!$A$46:$P$2419,$N$51,FALSE)</f>
        <v>111909</v>
      </c>
      <c r="O75" s="44">
        <f t="shared" si="15"/>
        <v>1477244</v>
      </c>
      <c r="P75" s="11">
        <f t="shared" si="16"/>
        <v>148604</v>
      </c>
    </row>
    <row r="76" spans="1:16">
      <c r="A76" t="s">
        <v>242</v>
      </c>
      <c r="B76" s="43" t="s">
        <v>488</v>
      </c>
      <c r="C76" s="82">
        <f>VLOOKUP($A76&amp;"NCP",'E11 - 2012 09 Final'!$A$46:$P$2419,$C$51,FALSE)</f>
        <v>45000</v>
      </c>
      <c r="D76" s="82">
        <f>VLOOKUP($A76&amp;"NCP",'E11 - 2012 09 Final'!$A$46:$P$2419,$D$51,FALSE)</f>
        <v>45000</v>
      </c>
      <c r="E76" s="82">
        <f>VLOOKUP($A76&amp;"NCP",'E11 - 2012 09 Final'!$A$46:$P$2419,$E$51,FALSE)</f>
        <v>45000</v>
      </c>
      <c r="F76" s="82">
        <f>VLOOKUP($A76&amp;"NCP",'E11 - 2012 09 Final'!$A$46:$P$2419,$F$51,FALSE)</f>
        <v>45000</v>
      </c>
      <c r="G76" s="82">
        <f>VLOOKUP($A76&amp;"NCP",'E11 - 2012 09 Final'!$A$46:$P$2419,$G$51,FALSE)</f>
        <v>45000</v>
      </c>
      <c r="H76" s="82">
        <f>VLOOKUP($A76&amp;"NCP",'E11 - 2012 09 Final'!$A$46:$P$2419,$H$51,FALSE)</f>
        <v>45000</v>
      </c>
      <c r="I76" s="82">
        <f>VLOOKUP($A76&amp;"NCP",'E11 - 2012 09 Final'!$A$46:$P$2419,$I$51,FALSE)</f>
        <v>45000</v>
      </c>
      <c r="J76" s="82">
        <f>VLOOKUP($A76&amp;"NCP",'E11 - 2012 09 Final'!$A$46:$P$2419,$J$51,FALSE)</f>
        <v>45000</v>
      </c>
      <c r="K76" s="82">
        <f>VLOOKUP($A76&amp;"NCP",'E11 - 2012 09 Final'!$A$46:$P$2419,$K$51,FALSE)</f>
        <v>45000</v>
      </c>
      <c r="L76" s="82">
        <f>VLOOKUP($A76&amp;"NCP",'E11 - 2012 09 Final'!$A$46:$P$2419,$L$51,FALSE)</f>
        <v>45000</v>
      </c>
      <c r="M76" s="82">
        <f>VLOOKUP($A76&amp;"NCP",'E11 - 2012 09 Final'!$A$46:$P$2419,$M$51,FALSE)</f>
        <v>45000</v>
      </c>
      <c r="N76" s="82">
        <f>VLOOKUP($A76&amp;"NCP",'E11 - 2012 09 Final'!$A$46:$P$2419,$N$51,FALSE)</f>
        <v>45000</v>
      </c>
      <c r="O76" s="44">
        <f t="shared" si="15"/>
        <v>540000</v>
      </c>
      <c r="P76" s="11">
        <f t="shared" si="16"/>
        <v>45000</v>
      </c>
    </row>
    <row r="77" spans="1:16">
      <c r="A77" t="s">
        <v>658</v>
      </c>
      <c r="B77" s="43" t="s">
        <v>981</v>
      </c>
      <c r="C77" s="82">
        <f>VLOOKUP($A77&amp;"NCP",'E11 - 2012 09 Final'!$A$46:$P$2419,$C$51,FALSE)</f>
        <v>224965</v>
      </c>
      <c r="D77" s="82">
        <f>VLOOKUP($A77&amp;"NCP",'E11 - 2012 09 Final'!$A$46:$P$2419,$D$51,FALSE)</f>
        <v>207234</v>
      </c>
      <c r="E77" s="82">
        <f>VLOOKUP($A77&amp;"NCP",'E11 - 2012 09 Final'!$A$46:$P$2419,$E$51,FALSE)</f>
        <v>189386</v>
      </c>
      <c r="F77" s="82">
        <f>VLOOKUP($A77&amp;"NCP",'E11 - 2012 09 Final'!$A$46:$P$2419,$F$51,FALSE)</f>
        <v>207338</v>
      </c>
      <c r="G77" s="82">
        <f>VLOOKUP($A77&amp;"NCP",'E11 - 2012 09 Final'!$A$46:$P$2419,$G$51,FALSE)</f>
        <v>217637</v>
      </c>
      <c r="H77" s="82">
        <f>VLOOKUP($A77&amp;"NCP",'E11 - 2012 09 Final'!$A$46:$P$2419,$H$51,FALSE)</f>
        <v>217981</v>
      </c>
      <c r="I77" s="82">
        <f>VLOOKUP($A77&amp;"NCP",'E11 - 2012 09 Final'!$A$46:$P$2419,$I$51,FALSE)</f>
        <v>229570</v>
      </c>
      <c r="J77" s="82">
        <f>VLOOKUP($A77&amp;"NCP",'E11 - 2012 09 Final'!$A$46:$P$2419,$J$51,FALSE)</f>
        <v>238022</v>
      </c>
      <c r="K77" s="82">
        <f>VLOOKUP($A77&amp;"NCP",'E11 - 2012 09 Final'!$A$46:$P$2419,$K$51,FALSE)</f>
        <v>216824</v>
      </c>
      <c r="L77" s="82">
        <f>VLOOKUP($A77&amp;"NCP",'E11 - 2012 09 Final'!$A$46:$P$2419,$L$51,FALSE)</f>
        <v>214833</v>
      </c>
      <c r="M77" s="82">
        <f>VLOOKUP($A77&amp;"NCP",'E11 - 2012 09 Final'!$A$46:$P$2419,$M$51,FALSE)</f>
        <v>151505</v>
      </c>
      <c r="N77" s="82">
        <f>VLOOKUP($A77&amp;"NCP",'E11 - 2012 09 Final'!$A$46:$P$2419,$N$51,FALSE)</f>
        <v>174495</v>
      </c>
      <c r="O77" s="44">
        <f t="shared" si="15"/>
        <v>2489790</v>
      </c>
      <c r="P77" s="11">
        <f t="shared" si="16"/>
        <v>238022</v>
      </c>
    </row>
    <row r="78" spans="1:16">
      <c r="A78" t="s">
        <v>7</v>
      </c>
      <c r="B78" s="43" t="s">
        <v>984</v>
      </c>
      <c r="C78" s="82">
        <f>VLOOKUP($A78&amp;"NCP",'E11 - 2012 09 Final'!$A$46:$P$2419,$C$51,FALSE)</f>
        <v>1058</v>
      </c>
      <c r="D78" s="82">
        <f>VLOOKUP($A78&amp;"NCP",'E11 - 2012 09 Final'!$A$46:$P$2419,$D$51,FALSE)</f>
        <v>1007</v>
      </c>
      <c r="E78" s="82">
        <f>VLOOKUP($A78&amp;"NCP",'E11 - 2012 09 Final'!$A$46:$P$2419,$E$51,FALSE)</f>
        <v>990</v>
      </c>
      <c r="F78" s="82">
        <f>VLOOKUP($A78&amp;"NCP",'E11 - 2012 09 Final'!$A$46:$P$2419,$F$51,FALSE)</f>
        <v>973</v>
      </c>
      <c r="G78" s="82">
        <f>VLOOKUP($A78&amp;"NCP",'E11 - 2012 09 Final'!$A$46:$P$2419,$G$51,FALSE)</f>
        <v>975</v>
      </c>
      <c r="H78" s="82">
        <f>VLOOKUP($A78&amp;"NCP",'E11 - 2012 09 Final'!$A$46:$P$2419,$H$51,FALSE)</f>
        <v>972</v>
      </c>
      <c r="I78" s="82">
        <f>VLOOKUP($A78&amp;"NCP",'E11 - 2012 09 Final'!$A$46:$P$2419,$I$51,FALSE)</f>
        <v>986</v>
      </c>
      <c r="J78" s="82">
        <f>VLOOKUP($A78&amp;"NCP",'E11 - 2012 09 Final'!$A$46:$P$2419,$J$51,FALSE)</f>
        <v>950</v>
      </c>
      <c r="K78" s="82">
        <f>VLOOKUP($A78&amp;"NCP",'E11 - 2012 09 Final'!$A$46:$P$2419,$K$51,FALSE)</f>
        <v>949</v>
      </c>
      <c r="L78" s="82">
        <f>VLOOKUP($A78&amp;"NCP",'E11 - 2012 09 Final'!$A$46:$P$2419,$L$51,FALSE)</f>
        <v>879</v>
      </c>
      <c r="M78" s="82">
        <f>VLOOKUP($A78&amp;"NCP",'E11 - 2012 09 Final'!$A$46:$P$2419,$M$51,FALSE)</f>
        <v>1010</v>
      </c>
      <c r="N78" s="82">
        <f>VLOOKUP($A78&amp;"NCP",'E11 - 2012 09 Final'!$A$46:$P$2419,$N$51,FALSE)</f>
        <v>1015</v>
      </c>
      <c r="O78" s="44">
        <f t="shared" si="15"/>
        <v>11764</v>
      </c>
      <c r="P78" s="11">
        <f t="shared" si="16"/>
        <v>1058</v>
      </c>
    </row>
    <row r="79" spans="1:16">
      <c r="A79" t="s">
        <v>721</v>
      </c>
      <c r="B79" s="43" t="s">
        <v>721</v>
      </c>
      <c r="C79" s="82">
        <f>VLOOKUP($A79&amp;"NCP",'E11 - 2012 09 Final'!$A$46:$P$2419,$C$51,FALSE)</f>
        <v>13129</v>
      </c>
      <c r="D79" s="82">
        <f>VLOOKUP($A79&amp;"NCP",'E11 - 2012 09 Final'!$A$46:$P$2419,$D$51,FALSE)</f>
        <v>11883</v>
      </c>
      <c r="E79" s="82">
        <f>VLOOKUP($A79&amp;"NCP",'E11 - 2012 09 Final'!$A$46:$P$2419,$E$51,FALSE)</f>
        <v>10638</v>
      </c>
      <c r="F79" s="82">
        <f>VLOOKUP($A79&amp;"NCP",'E11 - 2012 09 Final'!$A$46:$P$2419,$F$51,FALSE)</f>
        <v>11650</v>
      </c>
      <c r="G79" s="82">
        <f>VLOOKUP($A79&amp;"NCP",'E11 - 2012 09 Final'!$A$46:$P$2419,$G$51,FALSE)</f>
        <v>13132</v>
      </c>
      <c r="H79" s="82">
        <f>VLOOKUP($A79&amp;"NCP",'E11 - 2012 09 Final'!$A$46:$P$2419,$H$51,FALSE)</f>
        <v>13054</v>
      </c>
      <c r="I79" s="82">
        <f>VLOOKUP($A79&amp;"NCP",'E11 - 2012 09 Final'!$A$46:$P$2419,$I$51,FALSE)</f>
        <v>13417</v>
      </c>
      <c r="J79" s="82">
        <f>VLOOKUP($A79&amp;"NCP",'E11 - 2012 09 Final'!$A$46:$P$2419,$J$51,FALSE)</f>
        <v>13650</v>
      </c>
      <c r="K79" s="82">
        <f>VLOOKUP($A79&amp;"NCP",'E11 - 2012 09 Final'!$A$46:$P$2419,$K$51,FALSE)</f>
        <v>12873</v>
      </c>
      <c r="L79" s="82">
        <f>VLOOKUP($A79&amp;"NCP",'E11 - 2012 09 Final'!$A$46:$P$2419,$L$51,FALSE)</f>
        <v>12111</v>
      </c>
      <c r="M79" s="82">
        <f>VLOOKUP($A79&amp;"NCP",'E11 - 2012 09 Final'!$A$46:$P$2419,$M$51,FALSE)</f>
        <v>8158</v>
      </c>
      <c r="N79" s="82">
        <f>VLOOKUP($A79&amp;"NCP",'E11 - 2012 09 Final'!$A$46:$P$2419,$N$51,FALSE)</f>
        <v>10033</v>
      </c>
      <c r="O79" s="44">
        <f t="shared" si="15"/>
        <v>143728</v>
      </c>
      <c r="P79" s="11">
        <f t="shared" si="16"/>
        <v>13650</v>
      </c>
    </row>
    <row r="88" spans="1:16" ht="21">
      <c r="B88" s="475" t="s">
        <v>986</v>
      </c>
      <c r="C88" s="475"/>
      <c r="D88" s="475"/>
      <c r="E88" s="475"/>
      <c r="F88" s="475"/>
      <c r="G88" s="475"/>
      <c r="H88" s="475"/>
      <c r="I88" s="475"/>
      <c r="J88" s="475"/>
      <c r="K88" s="475"/>
      <c r="L88" s="475"/>
      <c r="M88" s="475"/>
      <c r="N88" s="475"/>
      <c r="O88" s="475"/>
      <c r="P88" s="475"/>
    </row>
    <row r="89" spans="1:16" ht="17.399999999999999">
      <c r="B89" s="474" t="str">
        <f>+MANUAL!$B$6 &amp;" as Calculated by LodeStar Except as Noted"</f>
        <v>2013 as Calculated by LodeStar Except as Noted</v>
      </c>
      <c r="C89" s="474"/>
      <c r="D89" s="474"/>
      <c r="E89" s="474"/>
      <c r="F89" s="474"/>
      <c r="G89" s="474"/>
      <c r="H89" s="474"/>
      <c r="I89" s="474"/>
      <c r="J89" s="474"/>
      <c r="K89" s="474"/>
      <c r="L89" s="474"/>
      <c r="M89" s="474"/>
      <c r="N89" s="474"/>
      <c r="O89" s="474"/>
      <c r="P89" s="474"/>
    </row>
    <row r="90" spans="1:16" ht="13.8" thickBot="1">
      <c r="B90" s="309"/>
      <c r="C90" s="309"/>
      <c r="D90" s="309"/>
      <c r="E90" s="309"/>
      <c r="F90" s="309"/>
      <c r="G90" s="309"/>
      <c r="H90" s="309"/>
      <c r="I90" s="309"/>
      <c r="J90" s="309"/>
      <c r="K90" s="309"/>
      <c r="L90" s="309"/>
      <c r="M90" s="309"/>
      <c r="N90" s="309"/>
      <c r="O90" s="309"/>
      <c r="P90" s="309"/>
    </row>
    <row r="91" spans="1:16">
      <c r="C91" s="14"/>
      <c r="D91" s="15"/>
      <c r="E91" s="16"/>
      <c r="F91" s="17"/>
      <c r="G91" s="18"/>
      <c r="H91" s="19"/>
      <c r="I91" s="20"/>
      <c r="J91" s="21"/>
      <c r="K91" s="22"/>
      <c r="L91" s="23"/>
      <c r="M91" s="24"/>
      <c r="N91" s="25"/>
      <c r="O91" s="26"/>
      <c r="P91" s="27" t="s">
        <v>573</v>
      </c>
    </row>
    <row r="92" spans="1:16" ht="13.8" thickBot="1">
      <c r="C92" s="28" t="s">
        <v>70</v>
      </c>
      <c r="D92" s="29" t="s">
        <v>71</v>
      </c>
      <c r="E92" s="30" t="s">
        <v>72</v>
      </c>
      <c r="F92" s="31" t="s">
        <v>73</v>
      </c>
      <c r="G92" s="32" t="s">
        <v>74</v>
      </c>
      <c r="H92" s="33" t="s">
        <v>75</v>
      </c>
      <c r="I92" s="34" t="s">
        <v>76</v>
      </c>
      <c r="J92" s="35" t="s">
        <v>77</v>
      </c>
      <c r="K92" s="36" t="s">
        <v>78</v>
      </c>
      <c r="L92" s="37" t="s">
        <v>79</v>
      </c>
      <c r="M92" s="38" t="s">
        <v>80</v>
      </c>
      <c r="N92" s="39" t="s">
        <v>81</v>
      </c>
      <c r="O92" s="40" t="s">
        <v>60</v>
      </c>
      <c r="P92" s="41" t="s">
        <v>82</v>
      </c>
    </row>
    <row r="93" spans="1:16" hidden="1">
      <c r="C93">
        <v>4</v>
      </c>
      <c r="D93">
        <f>C93+1</f>
        <v>5</v>
      </c>
      <c r="E93">
        <f t="shared" ref="E93:N93" si="17">D93+1</f>
        <v>6</v>
      </c>
      <c r="F93">
        <f t="shared" si="17"/>
        <v>7</v>
      </c>
      <c r="G93">
        <f t="shared" si="17"/>
        <v>8</v>
      </c>
      <c r="H93">
        <f t="shared" si="17"/>
        <v>9</v>
      </c>
      <c r="I93">
        <f t="shared" si="17"/>
        <v>10</v>
      </c>
      <c r="J93">
        <f t="shared" si="17"/>
        <v>11</v>
      </c>
      <c r="K93">
        <f t="shared" si="17"/>
        <v>12</v>
      </c>
      <c r="L93">
        <f t="shared" si="17"/>
        <v>13</v>
      </c>
      <c r="M93">
        <f t="shared" si="17"/>
        <v>14</v>
      </c>
      <c r="N93">
        <f t="shared" si="17"/>
        <v>15</v>
      </c>
    </row>
    <row r="95" spans="1:16">
      <c r="B95" s="42" t="s">
        <v>83</v>
      </c>
    </row>
    <row r="96" spans="1:16">
      <c r="A96" t="s">
        <v>122</v>
      </c>
      <c r="B96" s="43" t="s">
        <v>84</v>
      </c>
      <c r="C96" s="82">
        <f>VLOOKUP($A96&amp;"NCP",'E11 - 2013 09 Final'!$A$46:$P$1775,$C$93,FALSE)</f>
        <v>444782</v>
      </c>
      <c r="D96" s="82">
        <f>VLOOKUP($A96&amp;"NCP",'E11 - 2013 09 Final'!$A$46:$P$1775,$D$93,FALSE)</f>
        <v>472220</v>
      </c>
      <c r="E96" s="82">
        <f>VLOOKUP($A96&amp;"NCP",'E11 - 2013 09 Final'!$A$46:$P$1775,$E$93,FALSE)</f>
        <v>414095</v>
      </c>
      <c r="F96" s="82">
        <f>VLOOKUP($A96&amp;"NCP",'E11 - 2013 09 Final'!$A$46:$P$1775,$F$93,FALSE)</f>
        <v>452550</v>
      </c>
      <c r="G96" s="82">
        <f>VLOOKUP($A96&amp;"NCP",'E11 - 2013 09 Final'!$A$46:$P$1775,$G$93,FALSE)</f>
        <v>462553</v>
      </c>
      <c r="H96" s="82">
        <f>VLOOKUP($A96&amp;"NCP",'E11 - 2013 09 Final'!$A$46:$P$1775,$H$93,FALSE)</f>
        <v>466586</v>
      </c>
      <c r="I96" s="82">
        <f>VLOOKUP($A96&amp;"NCP",'E11 - 2013 09 Final'!$A$46:$P$1775,$I$93,FALSE)</f>
        <v>465006</v>
      </c>
      <c r="J96" s="82">
        <f>VLOOKUP($A96&amp;"NCP",'E11 - 2013 09 Final'!$A$46:$P$1775,$J$93,FALSE)</f>
        <v>463695</v>
      </c>
      <c r="K96" s="82">
        <f>VLOOKUP($A96&amp;"NCP",'E11 - 2013 09 Final'!$A$46:$P$1775,$K$93,FALSE)</f>
        <v>504734</v>
      </c>
      <c r="L96" s="82">
        <f>VLOOKUP($A96&amp;"NCP",'E11 - 2013 09 Final'!$A$46:$P$1775,$L$93,FALSE)</f>
        <v>441738</v>
      </c>
      <c r="M96" s="82">
        <f>VLOOKUP($A96&amp;"NCP",'E11 - 2013 09 Final'!$A$46:$P$1775,$M$93,FALSE)</f>
        <v>448957</v>
      </c>
      <c r="N96" s="82">
        <f>VLOOKUP($A96&amp;"NCP",'E11 - 2013 09 Final'!$A$46:$P$1775,$N$93,FALSE)</f>
        <v>445264</v>
      </c>
      <c r="O96" s="44">
        <f t="shared" ref="O96:O112" si="18">SUM(C96:N96)</f>
        <v>5482180</v>
      </c>
      <c r="P96" s="11">
        <f t="shared" ref="P96:P121" si="19">MAX(C96:N96)</f>
        <v>504734</v>
      </c>
    </row>
    <row r="97" spans="1:16">
      <c r="A97" t="s">
        <v>177</v>
      </c>
      <c r="B97" s="43" t="s">
        <v>85</v>
      </c>
      <c r="C97" s="82">
        <f>VLOOKUP($A97&amp;"NCP",'E11 - 2013 09 Final'!$A$46:$P$1775,$C$93,FALSE)</f>
        <v>30381</v>
      </c>
      <c r="D97" s="82">
        <f>VLOOKUP($A97&amp;"NCP",'E11 - 2013 09 Final'!$A$46:$P$1775,$D$93,FALSE)</f>
        <v>32149</v>
      </c>
      <c r="E97" s="82">
        <f>VLOOKUP($A97&amp;"NCP",'E11 - 2013 09 Final'!$A$46:$P$1775,$E$93,FALSE)</f>
        <v>28622</v>
      </c>
      <c r="F97" s="82">
        <f>VLOOKUP($A97&amp;"NCP",'E11 - 2013 09 Final'!$A$46:$P$1775,$F$93,FALSE)</f>
        <v>30971</v>
      </c>
      <c r="G97" s="82">
        <f>VLOOKUP($A97&amp;"NCP",'E11 - 2013 09 Final'!$A$46:$P$1775,$G$93,FALSE)</f>
        <v>31447</v>
      </c>
      <c r="H97" s="82">
        <f>VLOOKUP($A97&amp;"NCP",'E11 - 2013 09 Final'!$A$46:$P$1775,$H$93,FALSE)</f>
        <v>32356</v>
      </c>
      <c r="I97" s="82">
        <f>VLOOKUP($A97&amp;"NCP",'E11 - 2013 09 Final'!$A$46:$P$1775,$I$93,FALSE)</f>
        <v>31449</v>
      </c>
      <c r="J97" s="82">
        <f>VLOOKUP($A97&amp;"NCP",'E11 - 2013 09 Final'!$A$46:$P$1775,$J$93,FALSE)</f>
        <v>32503</v>
      </c>
      <c r="K97" s="82">
        <f>VLOOKUP($A97&amp;"NCP",'E11 - 2013 09 Final'!$A$46:$P$1775,$K$93,FALSE)</f>
        <v>33959</v>
      </c>
      <c r="L97" s="82">
        <f>VLOOKUP($A97&amp;"NCP",'E11 - 2013 09 Final'!$A$46:$P$1775,$L$93,FALSE)</f>
        <v>30459</v>
      </c>
      <c r="M97" s="82">
        <f>VLOOKUP($A97&amp;"NCP",'E11 - 2013 09 Final'!$A$46:$P$1775,$M$93,FALSE)</f>
        <v>31019</v>
      </c>
      <c r="N97" s="82">
        <f>VLOOKUP($A97&amp;"NCP",'E11 - 2013 09 Final'!$A$46:$P$1775,$N$93,FALSE)</f>
        <v>31289</v>
      </c>
      <c r="O97" s="44">
        <f t="shared" si="18"/>
        <v>376604</v>
      </c>
      <c r="P97" s="11">
        <f t="shared" si="19"/>
        <v>33959</v>
      </c>
    </row>
    <row r="98" spans="1:16">
      <c r="A98" t="s">
        <v>185</v>
      </c>
      <c r="B98" s="43" t="s">
        <v>50</v>
      </c>
      <c r="C98" s="82">
        <f>VLOOKUP($A98&amp;"NCP",'E11 - 2013 09 Final'!$A$46:$P$1775,$C$93,FALSE)</f>
        <v>198261</v>
      </c>
      <c r="D98" s="82">
        <f>VLOOKUP($A98&amp;"NCP",'E11 - 2013 09 Final'!$A$46:$P$1775,$D$93,FALSE)</f>
        <v>200653</v>
      </c>
      <c r="E98" s="82">
        <f>VLOOKUP($A98&amp;"NCP",'E11 - 2013 09 Final'!$A$46:$P$1775,$E$93,FALSE)</f>
        <v>197636</v>
      </c>
      <c r="F98" s="82">
        <f>VLOOKUP($A98&amp;"NCP",'E11 - 2013 09 Final'!$A$46:$P$1775,$F$93,FALSE)</f>
        <v>199707</v>
      </c>
      <c r="G98" s="82">
        <f>VLOOKUP($A98&amp;"NCP",'E11 - 2013 09 Final'!$A$46:$P$1775,$G$93,FALSE)</f>
        <v>202956</v>
      </c>
      <c r="H98" s="82">
        <f>VLOOKUP($A98&amp;"NCP",'E11 - 2013 09 Final'!$A$46:$P$1775,$H$93,FALSE)</f>
        <v>207432</v>
      </c>
      <c r="I98" s="82">
        <f>VLOOKUP($A98&amp;"NCP",'E11 - 2013 09 Final'!$A$46:$P$1775,$I$93,FALSE)</f>
        <v>206131</v>
      </c>
      <c r="J98" s="82">
        <f>VLOOKUP($A98&amp;"NCP",'E11 - 2013 09 Final'!$A$46:$P$1775,$J$93,FALSE)</f>
        <v>212712</v>
      </c>
      <c r="K98" s="82">
        <f>VLOOKUP($A98&amp;"NCP",'E11 - 2013 09 Final'!$A$46:$P$1775,$K$93,FALSE)</f>
        <v>212144</v>
      </c>
      <c r="L98" s="82">
        <f>VLOOKUP($A98&amp;"NCP",'E11 - 2013 09 Final'!$A$46:$P$1775,$L$93,FALSE)</f>
        <v>201003</v>
      </c>
      <c r="M98" s="82">
        <f>VLOOKUP($A98&amp;"NCP",'E11 - 2013 09 Final'!$A$46:$P$1775,$M$93,FALSE)</f>
        <v>200121</v>
      </c>
      <c r="N98" s="82">
        <f>VLOOKUP($A98&amp;"NCP",'E11 - 2013 09 Final'!$A$46:$P$1775,$N$93,FALSE)</f>
        <v>197069</v>
      </c>
      <c r="O98" s="44">
        <f t="shared" si="18"/>
        <v>2435825</v>
      </c>
      <c r="P98" s="11">
        <f t="shared" si="19"/>
        <v>212712</v>
      </c>
    </row>
    <row r="99" spans="1:16">
      <c r="A99" t="s">
        <v>629</v>
      </c>
      <c r="B99" s="43" t="s">
        <v>49</v>
      </c>
      <c r="C99" s="82">
        <f>VLOOKUP($A99&amp;"NCP",'E11 - 2013 09 Final'!$A$46:$P$1775,$C$93,FALSE)</f>
        <v>1822066</v>
      </c>
      <c r="D99" s="82">
        <f>VLOOKUP($A99&amp;"NCP",'E11 - 2013 09 Final'!$A$46:$P$1775,$D$93,FALSE)</f>
        <v>2032594</v>
      </c>
      <c r="E99" s="82">
        <f>VLOOKUP($A99&amp;"NCP",'E11 - 2013 09 Final'!$A$46:$P$1775,$E$93,FALSE)</f>
        <v>1819436</v>
      </c>
      <c r="F99" s="82">
        <f>VLOOKUP($A99&amp;"NCP",'E11 - 2013 09 Final'!$A$46:$P$1775,$F$93,FALSE)</f>
        <v>1772656</v>
      </c>
      <c r="G99" s="82">
        <f>VLOOKUP($A99&amp;"NCP",'E11 - 2013 09 Final'!$A$46:$P$1775,$G$93,FALSE)</f>
        <v>1928147</v>
      </c>
      <c r="H99" s="82">
        <f>VLOOKUP($A99&amp;"NCP",'E11 - 2013 09 Final'!$A$46:$P$1775,$H$93,FALSE)</f>
        <v>1949022</v>
      </c>
      <c r="I99" s="82">
        <f>VLOOKUP($A99&amp;"NCP",'E11 - 2013 09 Final'!$A$46:$P$1775,$I$93,FALSE)</f>
        <v>1984997</v>
      </c>
      <c r="J99" s="82">
        <f>VLOOKUP($A99&amp;"NCP",'E11 - 2013 09 Final'!$A$46:$P$1775,$J$93,FALSE)</f>
        <v>1984318</v>
      </c>
      <c r="K99" s="82">
        <f>VLOOKUP($A99&amp;"NCP",'E11 - 2013 09 Final'!$A$46:$P$1775,$K$93,FALSE)</f>
        <v>2199307</v>
      </c>
      <c r="L99" s="82">
        <f>VLOOKUP($A99&amp;"NCP",'E11 - 2013 09 Final'!$A$46:$P$1775,$L$93,FALSE)</f>
        <v>1947806</v>
      </c>
      <c r="M99" s="82">
        <f>VLOOKUP($A99&amp;"NCP",'E11 - 2013 09 Final'!$A$46:$P$1775,$M$93,FALSE)</f>
        <v>2049212</v>
      </c>
      <c r="N99" s="82">
        <f>VLOOKUP($A99&amp;"NCP",'E11 - 2013 09 Final'!$A$46:$P$1775,$N$93,FALSE)</f>
        <v>1933033</v>
      </c>
      <c r="O99" s="44">
        <f t="shared" si="18"/>
        <v>23422594</v>
      </c>
      <c r="P99" s="11">
        <f t="shared" si="19"/>
        <v>2199307</v>
      </c>
    </row>
    <row r="100" spans="1:16">
      <c r="A100" t="s">
        <v>637</v>
      </c>
      <c r="B100" s="46" t="s">
        <v>325</v>
      </c>
      <c r="C100" s="82">
        <f>VLOOKUP($A100&amp;"NCP",'E11 - 2013 09 Final'!$A$46:$P$1775,$C$93,FALSE)</f>
        <v>3135</v>
      </c>
      <c r="D100" s="82">
        <f>VLOOKUP($A100&amp;"NCP",'E11 - 2013 09 Final'!$A$46:$P$1775,$D$93,FALSE)</f>
        <v>3248</v>
      </c>
      <c r="E100" s="82">
        <f>VLOOKUP($A100&amp;"NCP",'E11 - 2013 09 Final'!$A$46:$P$1775,$E$93,FALSE)</f>
        <v>2845</v>
      </c>
      <c r="F100" s="82">
        <f>VLOOKUP($A100&amp;"NCP",'E11 - 2013 09 Final'!$A$46:$P$1775,$F$93,FALSE)</f>
        <v>3051</v>
      </c>
      <c r="G100" s="82">
        <f>VLOOKUP($A100&amp;"NCP",'E11 - 2013 09 Final'!$A$46:$P$1775,$G$93,FALSE)</f>
        <v>2966</v>
      </c>
      <c r="H100" s="82">
        <f>VLOOKUP($A100&amp;"NCP",'E11 - 2013 09 Final'!$A$46:$P$1775,$H$93,FALSE)</f>
        <v>6359</v>
      </c>
      <c r="I100" s="82">
        <f>VLOOKUP($A100&amp;"NCP",'E11 - 2013 09 Final'!$A$46:$P$1775,$I$93,FALSE)</f>
        <v>7002</v>
      </c>
      <c r="J100" s="82">
        <f>VLOOKUP($A100&amp;"NCP",'E11 - 2013 09 Final'!$A$46:$P$1775,$J$93,FALSE)</f>
        <v>7135</v>
      </c>
      <c r="K100" s="82">
        <f>VLOOKUP($A100&amp;"NCP",'E11 - 2013 09 Final'!$A$46:$P$1775,$K$93,FALSE)</f>
        <v>7163</v>
      </c>
      <c r="L100" s="82">
        <f>VLOOKUP($A100&amp;"NCP",'E11 - 2013 09 Final'!$A$46:$P$1775,$L$93,FALSE)</f>
        <v>1277</v>
      </c>
      <c r="M100" s="82">
        <f>VLOOKUP($A100&amp;"NCP",'E11 - 2013 09 Final'!$A$46:$P$1775,$M$93,FALSE)</f>
        <v>1257</v>
      </c>
      <c r="N100" s="82">
        <f>VLOOKUP($A100&amp;"NCP",'E11 - 2013 09 Final'!$A$46:$P$1775,$N$93,FALSE)</f>
        <v>1285</v>
      </c>
      <c r="O100" s="44">
        <f t="shared" si="18"/>
        <v>46723</v>
      </c>
      <c r="P100" s="11">
        <f t="shared" si="19"/>
        <v>7163</v>
      </c>
    </row>
    <row r="101" spans="1:16">
      <c r="A101" t="s">
        <v>991</v>
      </c>
      <c r="B101" s="43" t="s">
        <v>67</v>
      </c>
      <c r="C101" s="82">
        <f>VLOOKUP($A101&amp;"NCP",'E11 - 2013 09 Final'!$A$46:$P$1775,$C$93,FALSE)</f>
        <v>5075959</v>
      </c>
      <c r="D101" s="82">
        <f>VLOOKUP($A101&amp;"NCP",'E11 - 2013 09 Final'!$A$46:$P$1775,$D$93,FALSE)</f>
        <v>5560669</v>
      </c>
      <c r="E101" s="82">
        <f>VLOOKUP($A101&amp;"NCP",'E11 - 2013 09 Final'!$A$46:$P$1775,$E$93,FALSE)</f>
        <v>5040997</v>
      </c>
      <c r="F101" s="82">
        <f>VLOOKUP($A101&amp;"NCP",'E11 - 2013 09 Final'!$A$46:$P$1775,$F$93,FALSE)</f>
        <v>5227747</v>
      </c>
      <c r="G101" s="82">
        <f>VLOOKUP($A101&amp;"NCP",'E11 - 2013 09 Final'!$A$46:$P$1775,$G$93,FALSE)</f>
        <v>5571337</v>
      </c>
      <c r="H101" s="82">
        <f>VLOOKUP($A101&amp;"NCP",'E11 - 2013 09 Final'!$A$46:$P$1775,$H$93,FALSE)</f>
        <v>5616268</v>
      </c>
      <c r="I101" s="82">
        <f>VLOOKUP($A101&amp;"NCP",'E11 - 2013 09 Final'!$A$46:$P$1775,$I$93,FALSE)</f>
        <v>5486164</v>
      </c>
      <c r="J101" s="82">
        <f>VLOOKUP($A101&amp;"NCP",'E11 - 2013 09 Final'!$A$46:$P$1775,$J$93,FALSE)</f>
        <v>5769811</v>
      </c>
      <c r="K101" s="82">
        <f>VLOOKUP($A101&amp;"NCP",'E11 - 2013 09 Final'!$A$46:$P$1775,$K$93,FALSE)</f>
        <v>6302910</v>
      </c>
      <c r="L101" s="82">
        <f>VLOOKUP($A101&amp;"NCP",'E11 - 2013 09 Final'!$A$46:$P$1775,$L$93,FALSE)</f>
        <v>5523735</v>
      </c>
      <c r="M101" s="82">
        <f>VLOOKUP($A101&amp;"NCP",'E11 - 2013 09 Final'!$A$46:$P$1775,$M$93,FALSE)</f>
        <v>5582497</v>
      </c>
      <c r="N101" s="82">
        <f>VLOOKUP($A101&amp;"NCP",'E11 - 2013 09 Final'!$A$46:$P$1775,$N$93,FALSE)</f>
        <v>5424970</v>
      </c>
      <c r="O101" s="44">
        <f t="shared" si="18"/>
        <v>66183064</v>
      </c>
      <c r="P101" s="11">
        <f t="shared" si="19"/>
        <v>6302910</v>
      </c>
    </row>
    <row r="102" spans="1:16">
      <c r="A102" t="s">
        <v>994</v>
      </c>
      <c r="B102" s="43" t="s">
        <v>68</v>
      </c>
      <c r="C102" s="82">
        <f>VLOOKUP($A102&amp;"NCP",'E11 - 2013 09 Final'!$A$46:$P$1775,$C$93,FALSE)</f>
        <v>2006979</v>
      </c>
      <c r="D102" s="82">
        <f>VLOOKUP($A102&amp;"NCP",'E11 - 2013 09 Final'!$A$46:$P$1775,$D$93,FALSE)</f>
        <v>2174824</v>
      </c>
      <c r="E102" s="82">
        <f>VLOOKUP($A102&amp;"NCP",'E11 - 2013 09 Final'!$A$46:$P$1775,$E$93,FALSE)</f>
        <v>1977752</v>
      </c>
      <c r="F102" s="82">
        <f>VLOOKUP($A102&amp;"NCP",'E11 - 2013 09 Final'!$A$46:$P$1775,$F$93,FALSE)</f>
        <v>2017806</v>
      </c>
      <c r="G102" s="82">
        <f>VLOOKUP($A102&amp;"NCP",'E11 - 2013 09 Final'!$A$46:$P$1775,$G$93,FALSE)</f>
        <v>2188417</v>
      </c>
      <c r="H102" s="82">
        <f>VLOOKUP($A102&amp;"NCP",'E11 - 2013 09 Final'!$A$46:$P$1775,$H$93,FALSE)</f>
        <v>2227775</v>
      </c>
      <c r="I102" s="82">
        <f>VLOOKUP($A102&amp;"NCP",'E11 - 2013 09 Final'!$A$46:$P$1775,$I$93,FALSE)</f>
        <v>2105714</v>
      </c>
      <c r="J102" s="82">
        <f>VLOOKUP($A102&amp;"NCP",'E11 - 2013 09 Final'!$A$46:$P$1775,$J$93,FALSE)</f>
        <v>2207396</v>
      </c>
      <c r="K102" s="82">
        <f>VLOOKUP($A102&amp;"NCP",'E11 - 2013 09 Final'!$A$46:$P$1775,$K$93,FALSE)</f>
        <v>2436863</v>
      </c>
      <c r="L102" s="82">
        <f>VLOOKUP($A102&amp;"NCP",'E11 - 2013 09 Final'!$A$46:$P$1775,$L$93,FALSE)</f>
        <v>2134464</v>
      </c>
      <c r="M102" s="82">
        <f>VLOOKUP($A102&amp;"NCP",'E11 - 2013 09 Final'!$A$46:$P$1775,$M$93,FALSE)</f>
        <v>2162349</v>
      </c>
      <c r="N102" s="82">
        <f>VLOOKUP($A102&amp;"NCP",'E11 - 2013 09 Final'!$A$46:$P$1775,$N$93,FALSE)</f>
        <v>2159376</v>
      </c>
      <c r="O102" s="44">
        <f t="shared" si="18"/>
        <v>25799715</v>
      </c>
      <c r="P102" s="11">
        <f t="shared" si="19"/>
        <v>2436863</v>
      </c>
    </row>
    <row r="103" spans="1:16">
      <c r="A103" t="s">
        <v>710</v>
      </c>
      <c r="B103" s="43" t="s">
        <v>69</v>
      </c>
      <c r="C103" s="82">
        <f>VLOOKUP($A103&amp;"NCP",'E11 - 2013 09 Final'!$A$46:$P$1775,$C$93,FALSE)</f>
        <v>413634</v>
      </c>
      <c r="D103" s="82">
        <f>VLOOKUP($A103&amp;"NCP",'E11 - 2013 09 Final'!$A$46:$P$1775,$D$93,FALSE)</f>
        <v>442732</v>
      </c>
      <c r="E103" s="82">
        <f>VLOOKUP($A103&amp;"NCP",'E11 - 2013 09 Final'!$A$46:$P$1775,$E$93,FALSE)</f>
        <v>391085</v>
      </c>
      <c r="F103" s="82">
        <f>VLOOKUP($A103&amp;"NCP",'E11 - 2013 09 Final'!$A$46:$P$1775,$F$93,FALSE)</f>
        <v>413501</v>
      </c>
      <c r="G103" s="82">
        <f>VLOOKUP($A103&amp;"NCP",'E11 - 2013 09 Final'!$A$46:$P$1775,$G$93,FALSE)</f>
        <v>421937</v>
      </c>
      <c r="H103" s="82">
        <f>VLOOKUP($A103&amp;"NCP",'E11 - 2013 09 Final'!$A$46:$P$1775,$H$93,FALSE)</f>
        <v>434381</v>
      </c>
      <c r="I103" s="82">
        <f>VLOOKUP($A103&amp;"NCP",'E11 - 2013 09 Final'!$A$46:$P$1775,$I$93,FALSE)</f>
        <v>438336</v>
      </c>
      <c r="J103" s="82">
        <f>VLOOKUP($A103&amp;"NCP",'E11 - 2013 09 Final'!$A$46:$P$1775,$J$93,FALSE)</f>
        <v>444070</v>
      </c>
      <c r="K103" s="82">
        <f>VLOOKUP($A103&amp;"NCP",'E11 - 2013 09 Final'!$A$46:$P$1775,$K$93,FALSE)</f>
        <v>467940</v>
      </c>
      <c r="L103" s="82">
        <f>VLOOKUP($A103&amp;"NCP",'E11 - 2013 09 Final'!$A$46:$P$1775,$L$93,FALSE)</f>
        <v>421938</v>
      </c>
      <c r="M103" s="82">
        <f>VLOOKUP($A103&amp;"NCP",'E11 - 2013 09 Final'!$A$46:$P$1775,$M$93,FALSE)</f>
        <v>434236</v>
      </c>
      <c r="N103" s="82">
        <f>VLOOKUP($A103&amp;"NCP",'E11 - 2013 09 Final'!$A$46:$P$1775,$N$93,FALSE)</f>
        <v>420649</v>
      </c>
      <c r="O103" s="44">
        <f t="shared" si="18"/>
        <v>5144439</v>
      </c>
      <c r="P103" s="11">
        <f t="shared" si="19"/>
        <v>467940</v>
      </c>
    </row>
    <row r="104" spans="1:16">
      <c r="A104" t="s">
        <v>714</v>
      </c>
      <c r="B104" s="43" t="s">
        <v>52</v>
      </c>
      <c r="C104" s="82">
        <f>VLOOKUP($A104&amp;"NCP",'E11 - 2013 09 Final'!$A$46:$P$1775,$C$93,FALSE)</f>
        <v>38641</v>
      </c>
      <c r="D104" s="82">
        <f>VLOOKUP($A104&amp;"NCP",'E11 - 2013 09 Final'!$A$46:$P$1775,$D$93,FALSE)</f>
        <v>32524</v>
      </c>
      <c r="E104" s="82">
        <f>VLOOKUP($A104&amp;"NCP",'E11 - 2013 09 Final'!$A$46:$P$1775,$E$93,FALSE)</f>
        <v>36469</v>
      </c>
      <c r="F104" s="82">
        <f>VLOOKUP($A104&amp;"NCP",'E11 - 2013 09 Final'!$A$46:$P$1775,$F$93,FALSE)</f>
        <v>38875</v>
      </c>
      <c r="G104" s="82">
        <f>VLOOKUP($A104&amp;"NCP",'E11 - 2013 09 Final'!$A$46:$P$1775,$G$93,FALSE)</f>
        <v>33109</v>
      </c>
      <c r="H104" s="82">
        <f>VLOOKUP($A104&amp;"NCP",'E11 - 2013 09 Final'!$A$46:$P$1775,$H$93,FALSE)</f>
        <v>33596</v>
      </c>
      <c r="I104" s="82">
        <f>VLOOKUP($A104&amp;"NCP",'E11 - 2013 09 Final'!$A$46:$P$1775,$I$93,FALSE)</f>
        <v>30181</v>
      </c>
      <c r="J104" s="82">
        <f>VLOOKUP($A104&amp;"NCP",'E11 - 2013 09 Final'!$A$46:$P$1775,$J$93,FALSE)</f>
        <v>30019</v>
      </c>
      <c r="K104" s="82">
        <f>VLOOKUP($A104&amp;"NCP",'E11 - 2013 09 Final'!$A$46:$P$1775,$K$93,FALSE)</f>
        <v>27830</v>
      </c>
      <c r="L104" s="82">
        <f>VLOOKUP($A104&amp;"NCP",'E11 - 2013 09 Final'!$A$46:$P$1775,$L$93,FALSE)</f>
        <v>30532</v>
      </c>
      <c r="M104" s="82">
        <f>VLOOKUP($A104&amp;"NCP",'E11 - 2013 09 Final'!$A$46:$P$1775,$M$93,FALSE)</f>
        <v>27424</v>
      </c>
      <c r="N104" s="82">
        <f>VLOOKUP($A104&amp;"NCP",'E11 - 2013 09 Final'!$A$46:$P$1775,$N$93,FALSE)</f>
        <v>35760</v>
      </c>
      <c r="O104" s="44">
        <f t="shared" si="18"/>
        <v>394960</v>
      </c>
      <c r="P104" s="11">
        <f t="shared" si="19"/>
        <v>38875</v>
      </c>
    </row>
    <row r="105" spans="1:16">
      <c r="A105" t="s">
        <v>15</v>
      </c>
      <c r="B105" s="213" t="s">
        <v>15</v>
      </c>
      <c r="C105" s="82">
        <f>VLOOKUP($A105&amp;"NCP",'E11 - 2013 09 Final'!$A$46:$P$1775,$C$93,FALSE)</f>
        <v>16306</v>
      </c>
      <c r="D105" s="82">
        <f>VLOOKUP($A105&amp;"NCP",'E11 - 2013 09 Final'!$A$46:$P$1775,$D$93,FALSE)</f>
        <v>17819</v>
      </c>
      <c r="E105" s="82">
        <f>VLOOKUP($A105&amp;"NCP",'E11 - 2013 09 Final'!$A$46:$P$1775,$E$93,FALSE)</f>
        <v>17998</v>
      </c>
      <c r="F105" s="82">
        <f>VLOOKUP($A105&amp;"NCP",'E11 - 2013 09 Final'!$A$46:$P$1775,$F$93,FALSE)</f>
        <v>18696</v>
      </c>
      <c r="G105" s="82">
        <f>VLOOKUP($A105&amp;"NCP",'E11 - 2013 09 Final'!$A$46:$P$1775,$G$93,FALSE)</f>
        <v>18452</v>
      </c>
      <c r="H105" s="82">
        <f>VLOOKUP($A105&amp;"NCP",'E11 - 2013 09 Final'!$A$46:$P$1775,$H$93,FALSE)</f>
        <v>20116</v>
      </c>
      <c r="I105" s="82">
        <f>VLOOKUP($A105&amp;"NCP",'E11 - 2013 09 Final'!$A$46:$P$1775,$I$93,FALSE)</f>
        <v>20577</v>
      </c>
      <c r="J105" s="82">
        <f>VLOOKUP($A105&amp;"NCP",'E11 - 2013 09 Final'!$A$46:$P$1775,$J$93,FALSE)</f>
        <v>21020</v>
      </c>
      <c r="K105" s="82">
        <f>VLOOKUP($A105&amp;"NCP",'E11 - 2013 09 Final'!$A$46:$P$1775,$K$93,FALSE)</f>
        <v>20990</v>
      </c>
      <c r="L105" s="82">
        <f>VLOOKUP($A105&amp;"NCP",'E11 - 2013 09 Final'!$A$46:$P$1775,$L$93,FALSE)</f>
        <v>19594</v>
      </c>
      <c r="M105" s="82">
        <f>VLOOKUP($A105&amp;"NCP",'E11 - 2013 09 Final'!$A$46:$P$1775,$M$93,FALSE)</f>
        <v>18280</v>
      </c>
      <c r="N105" s="82">
        <f>VLOOKUP($A105&amp;"NCP",'E11 - 2013 09 Final'!$A$46:$P$1775,$N$93,FALSE)</f>
        <v>17733</v>
      </c>
      <c r="O105" s="44">
        <f t="shared" si="18"/>
        <v>227581</v>
      </c>
      <c r="P105" s="11">
        <f t="shared" si="19"/>
        <v>21020</v>
      </c>
    </row>
    <row r="106" spans="1:16">
      <c r="A106" t="s">
        <v>19</v>
      </c>
      <c r="B106" s="43" t="s">
        <v>56</v>
      </c>
      <c r="C106" s="82">
        <f>VLOOKUP($A106&amp;"NCP",'E11 - 2013 09 Final'!$A$46:$P$1775,$C$93,FALSE)</f>
        <v>20401</v>
      </c>
      <c r="D106" s="82">
        <f>VLOOKUP($A106&amp;"NCP",'E11 - 2013 09 Final'!$A$46:$P$1775,$D$93,FALSE)</f>
        <v>23508</v>
      </c>
      <c r="E106" s="82">
        <f>VLOOKUP($A106&amp;"NCP",'E11 - 2013 09 Final'!$A$46:$P$1775,$E$93,FALSE)</f>
        <v>22720</v>
      </c>
      <c r="F106" s="82">
        <f>VLOOKUP($A106&amp;"NCP",'E11 - 2013 09 Final'!$A$46:$P$1775,$F$93,FALSE)</f>
        <v>24943</v>
      </c>
      <c r="G106" s="82">
        <f>VLOOKUP($A106&amp;"NCP",'E11 - 2013 09 Final'!$A$46:$P$1775,$G$93,FALSE)</f>
        <v>25372</v>
      </c>
      <c r="H106" s="82">
        <f>VLOOKUP($A106&amp;"NCP",'E11 - 2013 09 Final'!$A$46:$P$1775,$H$93,FALSE)</f>
        <v>27183</v>
      </c>
      <c r="I106" s="82">
        <f>VLOOKUP($A106&amp;"NCP",'E11 - 2013 09 Final'!$A$46:$P$1775,$I$93,FALSE)</f>
        <v>25980</v>
      </c>
      <c r="J106" s="82">
        <f>VLOOKUP($A106&amp;"NCP",'E11 - 2013 09 Final'!$A$46:$P$1775,$J$93,FALSE)</f>
        <v>24928</v>
      </c>
      <c r="K106" s="82">
        <f>VLOOKUP($A106&amp;"NCP",'E11 - 2013 09 Final'!$A$46:$P$1775,$K$93,FALSE)</f>
        <v>23906</v>
      </c>
      <c r="L106" s="82">
        <f>VLOOKUP($A106&amp;"NCP",'E11 - 2013 09 Final'!$A$46:$P$1775,$L$93,FALSE)</f>
        <v>21779</v>
      </c>
      <c r="M106" s="82">
        <f>VLOOKUP($A106&amp;"NCP",'E11 - 2013 09 Final'!$A$46:$P$1775,$M$93,FALSE)</f>
        <v>21313</v>
      </c>
      <c r="N106" s="82">
        <f>VLOOKUP($A106&amp;"NCP",'E11 - 2013 09 Final'!$A$46:$P$1775,$N$93,FALSE)</f>
        <v>20130</v>
      </c>
      <c r="O106" s="44">
        <f t="shared" si="18"/>
        <v>282163</v>
      </c>
      <c r="P106" s="11">
        <f t="shared" si="19"/>
        <v>27183</v>
      </c>
    </row>
    <row r="107" spans="1:16">
      <c r="A107" t="s">
        <v>22</v>
      </c>
      <c r="B107" s="43" t="s">
        <v>57</v>
      </c>
      <c r="C107" s="82">
        <f>VLOOKUP($A107&amp;"NCP",'E11 - 2013 09 Final'!$A$46:$P$1775,$C$93,FALSE)</f>
        <v>12137</v>
      </c>
      <c r="D107" s="82">
        <f>VLOOKUP($A107&amp;"NCP",'E11 - 2013 09 Final'!$A$46:$P$1775,$D$93,FALSE)</f>
        <v>15897</v>
      </c>
      <c r="E107" s="82">
        <f>VLOOKUP($A107&amp;"NCP",'E11 - 2013 09 Final'!$A$46:$P$1775,$E$93,FALSE)</f>
        <v>16406</v>
      </c>
      <c r="F107" s="82">
        <f>VLOOKUP($A107&amp;"NCP",'E11 - 2013 09 Final'!$A$46:$P$1775,$F$93,FALSE)</f>
        <v>14536</v>
      </c>
      <c r="G107" s="82">
        <f>VLOOKUP($A107&amp;"NCP",'E11 - 2013 09 Final'!$A$46:$P$1775,$G$93,FALSE)</f>
        <v>14187</v>
      </c>
      <c r="H107" s="82">
        <f>VLOOKUP($A107&amp;"NCP",'E11 - 2013 09 Final'!$A$46:$P$1775,$H$93,FALSE)</f>
        <v>11423</v>
      </c>
      <c r="I107" s="82">
        <f>VLOOKUP($A107&amp;"NCP",'E11 - 2013 09 Final'!$A$46:$P$1775,$I$93,FALSE)</f>
        <v>9712</v>
      </c>
      <c r="J107" s="82">
        <f>VLOOKUP($A107&amp;"NCP",'E11 - 2013 09 Final'!$A$46:$P$1775,$J$93,FALSE)</f>
        <v>10989</v>
      </c>
      <c r="K107" s="82">
        <f>VLOOKUP($A107&amp;"NCP",'E11 - 2013 09 Final'!$A$46:$P$1775,$K$93,FALSE)</f>
        <v>15223</v>
      </c>
      <c r="L107" s="82">
        <f>VLOOKUP($A107&amp;"NCP",'E11 - 2013 09 Final'!$A$46:$P$1775,$L$93,FALSE)</f>
        <v>13668</v>
      </c>
      <c r="M107" s="82">
        <f>VLOOKUP($A107&amp;"NCP",'E11 - 2013 09 Final'!$A$46:$P$1775,$M$93,FALSE)</f>
        <v>16020</v>
      </c>
      <c r="N107" s="82">
        <f>VLOOKUP($A107&amp;"NCP",'E11 - 2013 09 Final'!$A$46:$P$1775,$N$93,FALSE)</f>
        <v>15474</v>
      </c>
      <c r="O107" s="44">
        <f t="shared" si="18"/>
        <v>165672</v>
      </c>
      <c r="P107" s="11">
        <f t="shared" si="19"/>
        <v>16406</v>
      </c>
    </row>
    <row r="108" spans="1:16">
      <c r="A108" t="s">
        <v>684</v>
      </c>
      <c r="B108" s="43" t="s">
        <v>48</v>
      </c>
      <c r="C108" s="82">
        <f>VLOOKUP($A108&amp;"NCP",'E11 - 2013 09 Final'!$A$46:$P$1775,$C$93,FALSE)</f>
        <v>27475476</v>
      </c>
      <c r="D108" s="82">
        <f>VLOOKUP($A108&amp;"NCP",'E11 - 2013 09 Final'!$A$46:$P$1775,$D$93,FALSE)</f>
        <v>27923233</v>
      </c>
      <c r="E108" s="82">
        <f>VLOOKUP($A108&amp;"NCP",'E11 - 2013 09 Final'!$A$46:$P$1775,$E$93,FALSE)</f>
        <v>27043129</v>
      </c>
      <c r="F108" s="82">
        <f>VLOOKUP($A108&amp;"NCP",'E11 - 2013 09 Final'!$A$46:$P$1775,$F$93,FALSE)</f>
        <v>23406572</v>
      </c>
      <c r="G108" s="82">
        <f>VLOOKUP($A108&amp;"NCP",'E11 - 2013 09 Final'!$A$46:$P$1775,$G$93,FALSE)</f>
        <v>24166010</v>
      </c>
      <c r="H108" s="82">
        <f>VLOOKUP($A108&amp;"NCP",'E11 - 2013 09 Final'!$A$46:$P$1775,$H$93,FALSE)</f>
        <v>23029873</v>
      </c>
      <c r="I108" s="82">
        <f>VLOOKUP($A108&amp;"NCP",'E11 - 2013 09 Final'!$A$46:$P$1775,$I$93,FALSE)</f>
        <v>25081511</v>
      </c>
      <c r="J108" s="82">
        <f>VLOOKUP($A108&amp;"NCP",'E11 - 2013 09 Final'!$A$46:$P$1775,$J$93,FALSE)</f>
        <v>25459602</v>
      </c>
      <c r="K108" s="82">
        <f>VLOOKUP($A108&amp;"NCP",'E11 - 2013 09 Final'!$A$46:$P$1775,$K$93,FALSE)</f>
        <v>28027482</v>
      </c>
      <c r="L108" s="82">
        <f>VLOOKUP($A108&amp;"NCP",'E11 - 2013 09 Final'!$A$46:$P$1775,$L$93,FALSE)</f>
        <v>25502217</v>
      </c>
      <c r="M108" s="82">
        <f>VLOOKUP($A108&amp;"NCP",'E11 - 2013 09 Final'!$A$46:$P$1775,$M$93,FALSE)</f>
        <v>27060209</v>
      </c>
      <c r="N108" s="82">
        <f>VLOOKUP($A108&amp;"NCP",'E11 - 2013 09 Final'!$A$46:$P$1775,$N$93,FALSE)</f>
        <v>25722581</v>
      </c>
      <c r="O108" s="44">
        <f t="shared" si="18"/>
        <v>309897895</v>
      </c>
      <c r="P108" s="11">
        <f t="shared" si="19"/>
        <v>28027482</v>
      </c>
    </row>
    <row r="109" spans="1:16">
      <c r="A109" t="s">
        <v>35</v>
      </c>
      <c r="B109" s="43" t="s">
        <v>53</v>
      </c>
      <c r="C109" s="82">
        <f>VLOOKUP($A109&amp;"NCP",'E11 - 2013 09 Final'!$A$46:$P$1775,$C$93,FALSE)</f>
        <v>101427</v>
      </c>
      <c r="D109" s="82">
        <f>VLOOKUP($A109&amp;"NCP",'E11 - 2013 09 Final'!$A$46:$P$1775,$D$93,FALSE)</f>
        <v>122596</v>
      </c>
      <c r="E109" s="82">
        <f>VLOOKUP($A109&amp;"NCP",'E11 - 2013 09 Final'!$A$46:$P$1775,$E$93,FALSE)</f>
        <v>113568</v>
      </c>
      <c r="F109" s="82">
        <f>VLOOKUP($A109&amp;"NCP",'E11 - 2013 09 Final'!$A$46:$P$1775,$F$93,FALSE)</f>
        <v>124832</v>
      </c>
      <c r="G109" s="82">
        <f>VLOOKUP($A109&amp;"NCP",'E11 - 2013 09 Final'!$A$46:$P$1775,$G$93,FALSE)</f>
        <v>131319</v>
      </c>
      <c r="H109" s="82">
        <f>VLOOKUP($A109&amp;"NCP",'E11 - 2013 09 Final'!$A$46:$P$1775,$H$93,FALSE)</f>
        <v>137234</v>
      </c>
      <c r="I109" s="82">
        <f>VLOOKUP($A109&amp;"NCP",'E11 - 2013 09 Final'!$A$46:$P$1775,$I$93,FALSE)</f>
        <v>112257</v>
      </c>
      <c r="J109" s="82">
        <f>VLOOKUP($A109&amp;"NCP",'E11 - 2013 09 Final'!$A$46:$P$1775,$J$93,FALSE)</f>
        <v>143265</v>
      </c>
      <c r="K109" s="82">
        <f>VLOOKUP($A109&amp;"NCP",'E11 - 2013 09 Final'!$A$46:$P$1775,$K$93,FALSE)</f>
        <v>124161</v>
      </c>
      <c r="L109" s="82">
        <f>VLOOKUP($A109&amp;"NCP",'E11 - 2013 09 Final'!$A$46:$P$1775,$L$93,FALSE)</f>
        <v>109060</v>
      </c>
      <c r="M109" s="82">
        <f>VLOOKUP($A109&amp;"NCP",'E11 - 2013 09 Final'!$A$46:$P$1775,$M$93,FALSE)</f>
        <v>109373</v>
      </c>
      <c r="N109" s="82">
        <f>VLOOKUP($A109&amp;"NCP",'E11 - 2013 09 Final'!$A$46:$P$1775,$N$93,FALSE)</f>
        <v>102154</v>
      </c>
      <c r="O109" s="44">
        <f t="shared" si="18"/>
        <v>1431246</v>
      </c>
      <c r="P109" s="11">
        <f t="shared" si="19"/>
        <v>143265</v>
      </c>
    </row>
    <row r="110" spans="1:16">
      <c r="A110" t="s">
        <v>38</v>
      </c>
      <c r="B110" s="43" t="s">
        <v>55</v>
      </c>
      <c r="C110" s="82">
        <f>VLOOKUP($A110&amp;"NCP",'E11 - 2013 09 Final'!$A$46:$P$1775,$C$93,FALSE)</f>
        <v>3527</v>
      </c>
      <c r="D110" s="82">
        <f>VLOOKUP($A110&amp;"NCP",'E11 - 2013 09 Final'!$A$46:$P$1775,$D$93,FALSE)</f>
        <v>3908</v>
      </c>
      <c r="E110" s="82">
        <f>VLOOKUP($A110&amp;"NCP",'E11 - 2013 09 Final'!$A$46:$P$1775,$E$93,FALSE)</f>
        <v>3544</v>
      </c>
      <c r="F110" s="82">
        <f>VLOOKUP($A110&amp;"NCP",'E11 - 2013 09 Final'!$A$46:$P$1775,$F$93,FALSE)</f>
        <v>3655</v>
      </c>
      <c r="G110" s="82">
        <f>VLOOKUP($A110&amp;"NCP",'E11 - 2013 09 Final'!$A$46:$P$1775,$G$93,FALSE)</f>
        <v>3542</v>
      </c>
      <c r="H110" s="82">
        <f>VLOOKUP($A110&amp;"NCP",'E11 - 2013 09 Final'!$A$46:$P$1775,$H$93,FALSE)</f>
        <v>3199</v>
      </c>
      <c r="I110" s="82">
        <f>VLOOKUP($A110&amp;"NCP",'E11 - 2013 09 Final'!$A$46:$P$1775,$I$93,FALSE)</f>
        <v>3506</v>
      </c>
      <c r="J110" s="82">
        <f>VLOOKUP($A110&amp;"NCP",'E11 - 2013 09 Final'!$A$46:$P$1775,$J$93,FALSE)</f>
        <v>3512</v>
      </c>
      <c r="K110" s="82">
        <f>VLOOKUP($A110&amp;"NCP",'E11 - 2013 09 Final'!$A$46:$P$1775,$K$93,FALSE)</f>
        <v>3473</v>
      </c>
      <c r="L110" s="82">
        <f>VLOOKUP($A110&amp;"NCP",'E11 - 2013 09 Final'!$A$46:$P$1775,$L$93,FALSE)</f>
        <v>3507</v>
      </c>
      <c r="M110" s="82">
        <f>VLOOKUP($A110&amp;"NCP",'E11 - 2013 09 Final'!$A$46:$P$1775,$M$93,FALSE)</f>
        <v>3625</v>
      </c>
      <c r="N110" s="82">
        <f>VLOOKUP($A110&amp;"NCP",'E11 - 2013 09 Final'!$A$46:$P$1775,$N$93,FALSE)</f>
        <v>3517</v>
      </c>
      <c r="O110" s="44">
        <f t="shared" si="18"/>
        <v>42515</v>
      </c>
      <c r="P110" s="11">
        <f t="shared" si="19"/>
        <v>3908</v>
      </c>
    </row>
    <row r="111" spans="1:16">
      <c r="A111" t="s">
        <v>40</v>
      </c>
      <c r="B111" s="43" t="s">
        <v>87</v>
      </c>
      <c r="C111" s="82">
        <f>VLOOKUP($A111&amp;"NCP",'E11 - 2013 09 Final'!$A$46:$P$1775,$C$93,FALSE)</f>
        <v>1397</v>
      </c>
      <c r="D111" s="82">
        <f>VLOOKUP($A111&amp;"NCP",'E11 - 2013 09 Final'!$A$46:$P$1775,$D$93,FALSE)</f>
        <v>1654</v>
      </c>
      <c r="E111" s="82">
        <f>VLOOKUP($A111&amp;"NCP",'E11 - 2013 09 Final'!$A$46:$P$1775,$E$93,FALSE)</f>
        <v>4875</v>
      </c>
      <c r="F111" s="82">
        <f>VLOOKUP($A111&amp;"NCP",'E11 - 2013 09 Final'!$A$46:$P$1775,$F$93,FALSE)</f>
        <v>4501</v>
      </c>
      <c r="G111" s="82">
        <f>VLOOKUP($A111&amp;"NCP",'E11 - 2013 09 Final'!$A$46:$P$1775,$G$93,FALSE)</f>
        <v>4240</v>
      </c>
      <c r="H111" s="82">
        <f>VLOOKUP($A111&amp;"NCP",'E11 - 2013 09 Final'!$A$46:$P$1775,$H$93,FALSE)</f>
        <v>4402</v>
      </c>
      <c r="I111" s="82">
        <f>VLOOKUP($A111&amp;"NCP",'E11 - 2013 09 Final'!$A$46:$P$1775,$I$93,FALSE)</f>
        <v>4910</v>
      </c>
      <c r="J111" s="82">
        <f>VLOOKUP($A111&amp;"NCP",'E11 - 2013 09 Final'!$A$46:$P$1775,$J$93,FALSE)</f>
        <v>5174</v>
      </c>
      <c r="K111" s="82">
        <f>VLOOKUP($A111&amp;"NCP",'E11 - 2013 09 Final'!$A$46:$P$1775,$K$93,FALSE)</f>
        <v>4549</v>
      </c>
      <c r="L111" s="82">
        <f>VLOOKUP($A111&amp;"NCP",'E11 - 2013 09 Final'!$A$46:$P$1775,$L$93,FALSE)</f>
        <v>6260</v>
      </c>
      <c r="M111" s="82">
        <f>VLOOKUP($A111&amp;"NCP",'E11 - 2013 09 Final'!$A$46:$P$1775,$M$93,FALSE)</f>
        <v>3911</v>
      </c>
      <c r="N111" s="82">
        <f>VLOOKUP($A111&amp;"NCP",'E11 - 2013 09 Final'!$A$46:$P$1775,$N$93,FALSE)</f>
        <v>6779</v>
      </c>
      <c r="O111" s="44">
        <f t="shared" si="18"/>
        <v>52652</v>
      </c>
      <c r="P111" s="11">
        <f t="shared" si="19"/>
        <v>6779</v>
      </c>
    </row>
    <row r="112" spans="1:16">
      <c r="A112" t="s">
        <v>45</v>
      </c>
      <c r="B112" s="43" t="s">
        <v>88</v>
      </c>
      <c r="C112" s="82">
        <f>VLOOKUP($A112&amp;"NCP",'E11 - 2013 09 Final'!$A$46:$P$1775,$C$93,FALSE)</f>
        <v>57647</v>
      </c>
      <c r="D112" s="82">
        <f>VLOOKUP($A112&amp;"NCP",'E11 - 2013 09 Final'!$A$46:$P$1775,$D$93,FALSE)</f>
        <v>55295</v>
      </c>
      <c r="E112" s="82">
        <f>VLOOKUP($A112&amp;"NCP",'E11 - 2013 09 Final'!$A$46:$P$1775,$E$93,FALSE)</f>
        <v>85041</v>
      </c>
      <c r="F112" s="82">
        <f>VLOOKUP($A112&amp;"NCP",'E11 - 2013 09 Final'!$A$46:$P$1775,$F$93,FALSE)</f>
        <v>93910</v>
      </c>
      <c r="G112" s="82">
        <f>VLOOKUP($A112&amp;"NCP",'E11 - 2013 09 Final'!$A$46:$P$1775,$G$93,FALSE)</f>
        <v>100347</v>
      </c>
      <c r="H112" s="82">
        <f>VLOOKUP($A112&amp;"NCP",'E11 - 2013 09 Final'!$A$46:$P$1775,$H$93,FALSE)</f>
        <v>56057</v>
      </c>
      <c r="I112" s="82">
        <f>VLOOKUP($A112&amp;"NCP",'E11 - 2013 09 Final'!$A$46:$P$1775,$I$93,FALSE)</f>
        <v>57792</v>
      </c>
      <c r="J112" s="82">
        <f>VLOOKUP($A112&amp;"NCP",'E11 - 2013 09 Final'!$A$46:$P$1775,$J$93,FALSE)</f>
        <v>63990</v>
      </c>
      <c r="K112" s="82">
        <f>VLOOKUP($A112&amp;"NCP",'E11 - 2013 09 Final'!$A$46:$P$1775,$K$93,FALSE)</f>
        <v>98828</v>
      </c>
      <c r="L112" s="82">
        <f>VLOOKUP($A112&amp;"NCP",'E11 - 2013 09 Final'!$A$46:$P$1775,$L$93,FALSE)</f>
        <v>84405</v>
      </c>
      <c r="M112" s="82">
        <f>VLOOKUP($A112&amp;"NCP",'E11 - 2013 09 Final'!$A$46:$P$1775,$M$93,FALSE)</f>
        <v>95466</v>
      </c>
      <c r="N112" s="82">
        <f>VLOOKUP($A112&amp;"NCP",'E11 - 2013 09 Final'!$A$46:$P$1775,$N$93,FALSE)</f>
        <v>75212</v>
      </c>
      <c r="O112" s="44">
        <f t="shared" si="18"/>
        <v>923990</v>
      </c>
      <c r="P112" s="11">
        <f t="shared" si="19"/>
        <v>100347</v>
      </c>
    </row>
    <row r="113" spans="1:16">
      <c r="C113" s="48"/>
      <c r="D113" s="48"/>
      <c r="E113" s="48"/>
      <c r="F113" s="48"/>
      <c r="G113" s="48"/>
      <c r="H113" s="48"/>
      <c r="I113" s="48"/>
      <c r="J113" s="48"/>
      <c r="K113" s="48"/>
      <c r="L113" s="48"/>
      <c r="M113" s="48"/>
      <c r="N113" s="48"/>
      <c r="O113" s="44"/>
      <c r="P113" s="11"/>
    </row>
    <row r="114" spans="1:16">
      <c r="C114" s="48"/>
      <c r="D114" s="48"/>
      <c r="E114" s="48"/>
      <c r="F114" s="48"/>
      <c r="G114" s="48"/>
      <c r="H114" s="48"/>
      <c r="I114" s="48"/>
      <c r="J114" s="48"/>
      <c r="K114" s="48"/>
      <c r="L114" s="48"/>
      <c r="M114" s="48"/>
      <c r="N114" s="48"/>
      <c r="O114" s="44"/>
      <c r="P114" s="11"/>
    </row>
    <row r="115" spans="1:16">
      <c r="B115" s="42" t="s">
        <v>86</v>
      </c>
      <c r="C115" s="10"/>
      <c r="D115" s="10"/>
      <c r="E115" s="10"/>
      <c r="F115" s="10"/>
      <c r="G115" s="10"/>
      <c r="H115" s="10"/>
      <c r="I115" s="10"/>
      <c r="J115" s="10"/>
      <c r="K115" s="10"/>
      <c r="L115" s="10"/>
      <c r="M115" s="10"/>
      <c r="N115" s="10"/>
      <c r="P115" s="11"/>
    </row>
    <row r="116" spans="1:16">
      <c r="A116" t="s">
        <v>600</v>
      </c>
      <c r="B116" t="s">
        <v>600</v>
      </c>
      <c r="C116" s="82">
        <f>VLOOKUP($A116&amp;"NCP",'E11 - 2013 09 Final'!$A$46:$P$1775,$C$93,FALSE)</f>
        <v>6529</v>
      </c>
      <c r="D116" s="82">
        <f>VLOOKUP($A116&amp;"NCP",'E11 - 2013 09 Final'!$A$46:$P$1775,$D$93,FALSE)</f>
        <v>6727</v>
      </c>
      <c r="E116" s="82">
        <f>VLOOKUP($A116&amp;"NCP",'E11 - 2013 09 Final'!$A$46:$P$1775,$E$93,FALSE)</f>
        <v>6742</v>
      </c>
      <c r="F116" s="82">
        <f>VLOOKUP($A116&amp;"NCP",'E11 - 2013 09 Final'!$A$46:$P$1775,$F$93,FALSE)</f>
        <v>6324</v>
      </c>
      <c r="G116" s="82">
        <f>VLOOKUP($A116&amp;"NCP",'E11 - 2013 09 Final'!$A$46:$P$1775,$G$93,FALSE)</f>
        <v>7555</v>
      </c>
      <c r="H116" s="82">
        <f>VLOOKUP($A116&amp;"NCP",'E11 - 2013 09 Final'!$A$46:$P$1775,$H$93,FALSE)</f>
        <v>7987</v>
      </c>
      <c r="I116" s="82">
        <f>VLOOKUP($A116&amp;"NCP",'E11 - 2013 09 Final'!$A$46:$P$1775,$I$93,FALSE)</f>
        <v>8255</v>
      </c>
      <c r="J116" s="82">
        <f>VLOOKUP($A116&amp;"NCP",'E11 - 2013 09 Final'!$A$46:$P$1775,$J$93,FALSE)</f>
        <v>8389</v>
      </c>
      <c r="K116" s="82">
        <f>VLOOKUP($A116&amp;"NCP",'E11 - 2013 09 Final'!$A$46:$P$1775,$K$93,FALSE)</f>
        <v>8163</v>
      </c>
      <c r="L116" s="82">
        <f>VLOOKUP($A116&amp;"NCP",'E11 - 2013 09 Final'!$A$46:$P$1775,$L$93,FALSE)</f>
        <v>7220</v>
      </c>
      <c r="M116" s="82">
        <f>VLOOKUP($A116&amp;"NCP",'E11 - 2013 09 Final'!$A$46:$P$1775,$M$93,FALSE)</f>
        <v>5707</v>
      </c>
      <c r="N116" s="82">
        <f>VLOOKUP($A116&amp;"NCP",'E11 - 2013 09 Final'!$A$46:$P$1775,$N$93,FALSE)</f>
        <v>6401</v>
      </c>
      <c r="O116" s="44">
        <f t="shared" ref="O116:O121" si="20">SUM(C116:N116)</f>
        <v>85999</v>
      </c>
      <c r="P116" s="11">
        <f t="shared" si="19"/>
        <v>8389</v>
      </c>
    </row>
    <row r="117" spans="1:16">
      <c r="A117" t="s">
        <v>245</v>
      </c>
      <c r="B117" t="s">
        <v>980</v>
      </c>
      <c r="C117" s="82">
        <f>VLOOKUP($A117&amp;"NCP",'E11 - 2013 09 Final'!$A$46:$P$1775,$C$93,FALSE)</f>
        <v>104213</v>
      </c>
      <c r="D117" s="82">
        <f>VLOOKUP($A117&amp;"NCP",'E11 - 2013 09 Final'!$A$46:$P$1775,$D$93,FALSE)</f>
        <v>114437</v>
      </c>
      <c r="E117" s="82">
        <f>VLOOKUP($A117&amp;"NCP",'E11 - 2013 09 Final'!$A$46:$P$1775,$E$93,FALSE)</f>
        <v>126051</v>
      </c>
      <c r="F117" s="82">
        <f>VLOOKUP($A117&amp;"NCP",'E11 - 2013 09 Final'!$A$46:$P$1775,$F$93,FALSE)</f>
        <v>126807</v>
      </c>
      <c r="G117" s="82">
        <f>VLOOKUP($A117&amp;"NCP",'E11 - 2013 09 Final'!$A$46:$P$1775,$G$93,FALSE)</f>
        <v>139147</v>
      </c>
      <c r="H117" s="82">
        <f>VLOOKUP($A117&amp;"NCP",'E11 - 2013 09 Final'!$A$46:$P$1775,$H$93,FALSE)</f>
        <v>141451</v>
      </c>
      <c r="I117" s="82">
        <f>VLOOKUP($A117&amp;"NCP",'E11 - 2013 09 Final'!$A$46:$P$1775,$I$93,FALSE)</f>
        <v>147695</v>
      </c>
      <c r="J117" s="82">
        <f>VLOOKUP($A117&amp;"NCP",'E11 - 2013 09 Final'!$A$46:$P$1775,$J$93,FALSE)</f>
        <v>143002</v>
      </c>
      <c r="K117" s="82">
        <f>VLOOKUP($A117&amp;"NCP",'E11 - 2013 09 Final'!$A$46:$P$1775,$K$93,FALSE)</f>
        <v>140826</v>
      </c>
      <c r="L117" s="82">
        <f>VLOOKUP($A117&amp;"NCP",'E11 - 2013 09 Final'!$A$46:$P$1775,$L$93,FALSE)</f>
        <v>129638</v>
      </c>
      <c r="M117" s="82">
        <f>VLOOKUP($A117&amp;"NCP",'E11 - 2013 09 Final'!$A$46:$P$1775,$M$93,FALSE)</f>
        <v>114961</v>
      </c>
      <c r="N117" s="82">
        <f>VLOOKUP($A117&amp;"NCP",'E11 - 2013 09 Final'!$A$46:$P$1775,$N$93,FALSE)</f>
        <v>115885</v>
      </c>
      <c r="O117" s="44">
        <f t="shared" si="20"/>
        <v>1544113</v>
      </c>
      <c r="P117" s="11">
        <f t="shared" si="19"/>
        <v>147695</v>
      </c>
    </row>
    <row r="118" spans="1:16">
      <c r="A118" t="s">
        <v>242</v>
      </c>
      <c r="B118" t="s">
        <v>488</v>
      </c>
      <c r="C118" s="82">
        <f>VLOOKUP($A118&amp;"NCP",'E11 - 2013 09 Final'!$A$46:$P$1775,$C$93,FALSE)</f>
        <v>45000</v>
      </c>
      <c r="D118" s="82">
        <f>VLOOKUP($A118&amp;"NCP",'E11 - 2013 09 Final'!$A$46:$P$1775,$D$93,FALSE)</f>
        <v>45000</v>
      </c>
      <c r="E118" s="82">
        <f>VLOOKUP($A118&amp;"NCP",'E11 - 2013 09 Final'!$A$46:$P$1775,$E$93,FALSE)</f>
        <v>45000</v>
      </c>
      <c r="F118" s="82">
        <f>VLOOKUP($A118&amp;"NCP",'E11 - 2013 09 Final'!$A$46:$P$1775,$F$93,FALSE)</f>
        <v>45000</v>
      </c>
      <c r="G118" s="82">
        <f>VLOOKUP($A118&amp;"NCP",'E11 - 2013 09 Final'!$A$46:$P$1775,$G$93,FALSE)</f>
        <v>45000</v>
      </c>
      <c r="H118" s="82">
        <f>VLOOKUP($A118&amp;"NCP",'E11 - 2013 09 Final'!$A$46:$P$1775,$H$93,FALSE)</f>
        <v>0</v>
      </c>
      <c r="I118" s="82">
        <f>VLOOKUP($A118&amp;"NCP",'E11 - 2013 09 Final'!$A$46:$P$1775,$I$93,FALSE)</f>
        <v>0</v>
      </c>
      <c r="J118" s="82">
        <f>VLOOKUP($A118&amp;"NCP",'E11 - 2013 09 Final'!$A$46:$P$1775,$J$93,FALSE)</f>
        <v>0</v>
      </c>
      <c r="K118" s="82">
        <f>VLOOKUP($A118&amp;"NCP",'E11 - 2013 09 Final'!$A$46:$P$1775,$K$93,FALSE)</f>
        <v>0</v>
      </c>
      <c r="L118" s="82">
        <f>VLOOKUP($A118&amp;"NCP",'E11 - 2013 09 Final'!$A$46:$P$1775,$L$93,FALSE)</f>
        <v>0</v>
      </c>
      <c r="M118" s="82">
        <f>VLOOKUP($A118&amp;"NCP",'E11 - 2013 09 Final'!$A$46:$P$1775,$M$93,FALSE)</f>
        <v>0</v>
      </c>
      <c r="N118" s="82">
        <f>VLOOKUP($A118&amp;"NCP",'E11 - 2013 09 Final'!$A$46:$P$1775,$N$93,FALSE)</f>
        <v>0</v>
      </c>
      <c r="O118" s="44">
        <f t="shared" si="20"/>
        <v>225000</v>
      </c>
      <c r="P118" s="11">
        <f t="shared" si="19"/>
        <v>45000</v>
      </c>
    </row>
    <row r="119" spans="1:16">
      <c r="A119" t="s">
        <v>658</v>
      </c>
      <c r="B119" t="s">
        <v>981</v>
      </c>
      <c r="C119" s="82">
        <f>VLOOKUP($A119&amp;"NCP",'E11 - 2013 09 Final'!$A$46:$P$1775,$C$93,FALSE)</f>
        <v>172867</v>
      </c>
      <c r="D119" s="82">
        <f>VLOOKUP($A119&amp;"NCP",'E11 - 2013 09 Final'!$A$46:$P$1775,$D$93,FALSE)</f>
        <v>194639</v>
      </c>
      <c r="E119" s="82">
        <f>VLOOKUP($A119&amp;"NCP",'E11 - 2013 09 Final'!$A$46:$P$1775,$E$93,FALSE)</f>
        <v>196069</v>
      </c>
      <c r="F119" s="82">
        <f>VLOOKUP($A119&amp;"NCP",'E11 - 2013 09 Final'!$A$46:$P$1775,$F$93,FALSE)</f>
        <v>223880</v>
      </c>
      <c r="G119" s="82">
        <f>VLOOKUP($A119&amp;"NCP",'E11 - 2013 09 Final'!$A$46:$P$1775,$G$93,FALSE)</f>
        <v>224198</v>
      </c>
      <c r="H119" s="82">
        <f>VLOOKUP($A119&amp;"NCP",'E11 - 2013 09 Final'!$A$46:$P$1775,$H$93,FALSE)</f>
        <v>231785</v>
      </c>
      <c r="I119" s="82">
        <f>VLOOKUP($A119&amp;"NCP",'E11 - 2013 09 Final'!$A$46:$P$1775,$I$93,FALSE)</f>
        <v>226251</v>
      </c>
      <c r="J119" s="82">
        <f>VLOOKUP($A119&amp;"NCP",'E11 - 2013 09 Final'!$A$46:$P$1775,$J$93,FALSE)</f>
        <v>236361</v>
      </c>
      <c r="K119" s="82">
        <f>VLOOKUP($A119&amp;"NCP",'E11 - 2013 09 Final'!$A$46:$P$1775,$K$93,FALSE)</f>
        <v>227263</v>
      </c>
      <c r="L119" s="82">
        <f>VLOOKUP($A119&amp;"NCP",'E11 - 2013 09 Final'!$A$46:$P$1775,$L$93,FALSE)</f>
        <v>220995</v>
      </c>
      <c r="M119" s="82">
        <f>VLOOKUP($A119&amp;"NCP",'E11 - 2013 09 Final'!$A$46:$P$1775,$M$93,FALSE)</f>
        <v>200240</v>
      </c>
      <c r="N119" s="82">
        <f>VLOOKUP($A119&amp;"NCP",'E11 - 2013 09 Final'!$A$46:$P$1775,$N$93,FALSE)</f>
        <v>186591</v>
      </c>
      <c r="O119" s="44">
        <f t="shared" si="20"/>
        <v>2541139</v>
      </c>
      <c r="P119" s="11">
        <f t="shared" si="19"/>
        <v>236361</v>
      </c>
    </row>
    <row r="120" spans="1:16">
      <c r="A120" t="s">
        <v>7</v>
      </c>
      <c r="B120" t="s">
        <v>984</v>
      </c>
      <c r="C120" s="82">
        <f>VLOOKUP($A120&amp;"NCP",'E11 - 2013 09 Final'!$A$46:$P$1775,$C$93,FALSE)</f>
        <v>986</v>
      </c>
      <c r="D120" s="82">
        <f>VLOOKUP($A120&amp;"NCP",'E11 - 2013 09 Final'!$A$46:$P$1775,$D$93,FALSE)</f>
        <v>602</v>
      </c>
      <c r="E120" s="82">
        <f>VLOOKUP($A120&amp;"NCP",'E11 - 2013 09 Final'!$A$46:$P$1775,$E$93,FALSE)</f>
        <v>980</v>
      </c>
      <c r="F120" s="82">
        <f>VLOOKUP($A120&amp;"NCP",'E11 - 2013 09 Final'!$A$46:$P$1775,$F$93,FALSE)</f>
        <v>978</v>
      </c>
      <c r="G120" s="82">
        <f>VLOOKUP($A120&amp;"NCP",'E11 - 2013 09 Final'!$A$46:$P$1775,$G$93,FALSE)</f>
        <v>1001</v>
      </c>
      <c r="H120" s="82">
        <f>VLOOKUP($A120&amp;"NCP",'E11 - 2013 09 Final'!$A$46:$P$1775,$H$93,FALSE)</f>
        <v>972</v>
      </c>
      <c r="I120" s="82">
        <f>VLOOKUP($A120&amp;"NCP",'E11 - 2013 09 Final'!$A$46:$P$1775,$I$93,FALSE)</f>
        <v>951</v>
      </c>
      <c r="J120" s="82">
        <f>VLOOKUP($A120&amp;"NCP",'E11 - 2013 09 Final'!$A$46:$P$1775,$J$93,FALSE)</f>
        <v>949</v>
      </c>
      <c r="K120" s="82">
        <f>VLOOKUP($A120&amp;"NCP",'E11 - 2013 09 Final'!$A$46:$P$1775,$K$93,FALSE)</f>
        <v>919</v>
      </c>
      <c r="L120" s="82">
        <f>VLOOKUP($A120&amp;"NCP",'E11 - 2013 09 Final'!$A$46:$P$1775,$L$93,FALSE)</f>
        <v>960</v>
      </c>
      <c r="M120" s="82">
        <f>VLOOKUP($A120&amp;"NCP",'E11 - 2013 09 Final'!$A$46:$P$1775,$M$93,FALSE)</f>
        <v>947</v>
      </c>
      <c r="N120" s="82">
        <f>VLOOKUP($A120&amp;"NCP",'E11 - 2013 09 Final'!$A$46:$P$1775,$N$93,FALSE)</f>
        <v>0</v>
      </c>
      <c r="O120" s="44">
        <f t="shared" si="20"/>
        <v>10245</v>
      </c>
      <c r="P120" s="11">
        <f t="shared" si="19"/>
        <v>1001</v>
      </c>
    </row>
    <row r="121" spans="1:16">
      <c r="A121" t="s">
        <v>721</v>
      </c>
      <c r="B121" t="s">
        <v>721</v>
      </c>
      <c r="C121" s="82">
        <f>VLOOKUP($A121&amp;"NCP",'E11 - 2013 09 Final'!$A$46:$P$1775,$C$93,FALSE)</f>
        <v>8962</v>
      </c>
      <c r="D121" s="82">
        <f>VLOOKUP($A121&amp;"NCP",'E11 - 2013 09 Final'!$A$46:$P$1775,$D$93,FALSE)</f>
        <v>10853</v>
      </c>
      <c r="E121" s="82">
        <f>VLOOKUP($A121&amp;"NCP",'E11 - 2013 09 Final'!$A$46:$P$1775,$E$93,FALSE)</f>
        <v>11363</v>
      </c>
      <c r="F121" s="82">
        <f>VLOOKUP($A121&amp;"NCP",'E11 - 2013 09 Final'!$A$46:$P$1775,$F$93,FALSE)</f>
        <v>11581</v>
      </c>
      <c r="G121" s="82">
        <f>VLOOKUP($A121&amp;"NCP",'E11 - 2013 09 Final'!$A$46:$P$1775,$G$93,FALSE)</f>
        <v>12367</v>
      </c>
      <c r="H121" s="82">
        <f>VLOOKUP($A121&amp;"NCP",'E11 - 2013 09 Final'!$A$46:$P$1775,$H$93,FALSE)</f>
        <v>13187</v>
      </c>
      <c r="I121" s="82">
        <f>VLOOKUP($A121&amp;"NCP",'E11 - 2013 09 Final'!$A$46:$P$1775,$I$93,FALSE)</f>
        <v>12500</v>
      </c>
      <c r="J121" s="82">
        <f>VLOOKUP($A121&amp;"NCP",'E11 - 2013 09 Final'!$A$46:$P$1775,$J$93,FALSE)</f>
        <v>13557</v>
      </c>
      <c r="K121" s="82">
        <f>VLOOKUP($A121&amp;"NCP",'E11 - 2013 09 Final'!$A$46:$P$1775,$K$93,FALSE)</f>
        <v>13021</v>
      </c>
      <c r="L121" s="82">
        <f>VLOOKUP($A121&amp;"NCP",'E11 - 2013 09 Final'!$A$46:$P$1775,$L$93,FALSE)</f>
        <v>11905</v>
      </c>
      <c r="M121" s="82">
        <f>VLOOKUP($A121&amp;"NCP",'E11 - 2013 09 Final'!$A$46:$P$1775,$M$93,FALSE)</f>
        <v>10309</v>
      </c>
      <c r="N121" s="82">
        <f>VLOOKUP($A121&amp;"NCP",'E11 - 2013 09 Final'!$A$46:$P$1775,$N$93,FALSE)</f>
        <v>9574</v>
      </c>
      <c r="O121" s="44">
        <f t="shared" si="20"/>
        <v>139179</v>
      </c>
      <c r="P121" s="11">
        <f t="shared" si="19"/>
        <v>13557</v>
      </c>
    </row>
    <row r="130" spans="1:16" ht="21">
      <c r="B130" s="475" t="s">
        <v>986</v>
      </c>
      <c r="C130" s="475"/>
      <c r="D130" s="475"/>
      <c r="E130" s="475"/>
      <c r="F130" s="475"/>
      <c r="G130" s="475"/>
      <c r="H130" s="475"/>
      <c r="I130" s="475"/>
      <c r="J130" s="475"/>
      <c r="K130" s="475"/>
      <c r="L130" s="475"/>
      <c r="M130" s="475"/>
      <c r="N130" s="475"/>
      <c r="O130" s="475"/>
      <c r="P130" s="475"/>
    </row>
    <row r="131" spans="1:16" ht="17.399999999999999">
      <c r="B131" s="474" t="str">
        <f>+MANUAL!$B$7 &amp;" as Calculated by LodeStar Except as Noted"</f>
        <v>2014 as Calculated by LodeStar Except as Noted</v>
      </c>
      <c r="C131" s="474"/>
      <c r="D131" s="474"/>
      <c r="E131" s="474"/>
      <c r="F131" s="474"/>
      <c r="G131" s="474"/>
      <c r="H131" s="474"/>
      <c r="I131" s="474"/>
      <c r="J131" s="474"/>
      <c r="K131" s="474"/>
      <c r="L131" s="474"/>
      <c r="M131" s="474"/>
      <c r="N131" s="474"/>
      <c r="O131" s="474"/>
      <c r="P131" s="474"/>
    </row>
    <row r="132" spans="1:16" ht="13.8" thickBot="1">
      <c r="B132" s="309"/>
      <c r="C132" s="309"/>
      <c r="D132" s="309"/>
      <c r="E132" s="309"/>
      <c r="F132" s="309"/>
      <c r="G132" s="309"/>
      <c r="H132" s="309"/>
      <c r="I132" s="309"/>
      <c r="J132" s="309"/>
      <c r="K132" s="309"/>
      <c r="L132" s="309"/>
      <c r="M132" s="309"/>
      <c r="N132" s="309"/>
      <c r="O132" s="309"/>
      <c r="P132" s="309"/>
    </row>
    <row r="133" spans="1:16">
      <c r="C133" s="14"/>
      <c r="D133" s="15"/>
      <c r="E133" s="16"/>
      <c r="F133" s="17"/>
      <c r="G133" s="18"/>
      <c r="H133" s="19"/>
      <c r="I133" s="20"/>
      <c r="J133" s="21"/>
      <c r="K133" s="22"/>
      <c r="L133" s="23"/>
      <c r="M133" s="24"/>
      <c r="N133" s="25"/>
      <c r="O133" s="26"/>
      <c r="P133" s="27" t="s">
        <v>573</v>
      </c>
    </row>
    <row r="134" spans="1:16" ht="13.8" thickBot="1">
      <c r="C134" s="28" t="s">
        <v>70</v>
      </c>
      <c r="D134" s="29" t="s">
        <v>71</v>
      </c>
      <c r="E134" s="30" t="s">
        <v>72</v>
      </c>
      <c r="F134" s="31" t="s">
        <v>73</v>
      </c>
      <c r="G134" s="32" t="s">
        <v>74</v>
      </c>
      <c r="H134" s="33" t="s">
        <v>75</v>
      </c>
      <c r="I134" s="34" t="s">
        <v>76</v>
      </c>
      <c r="J134" s="35" t="s">
        <v>77</v>
      </c>
      <c r="K134" s="36" t="s">
        <v>78</v>
      </c>
      <c r="L134" s="37" t="s">
        <v>79</v>
      </c>
      <c r="M134" s="38" t="s">
        <v>80</v>
      </c>
      <c r="N134" s="39" t="s">
        <v>81</v>
      </c>
      <c r="O134" s="40" t="s">
        <v>60</v>
      </c>
      <c r="P134" s="41" t="s">
        <v>82</v>
      </c>
    </row>
    <row r="135" spans="1:16" hidden="1">
      <c r="C135">
        <v>4</v>
      </c>
      <c r="D135">
        <f>C135+1</f>
        <v>5</v>
      </c>
      <c r="E135">
        <f t="shared" ref="E135:N135" si="21">D135+1</f>
        <v>6</v>
      </c>
      <c r="F135">
        <f t="shared" si="21"/>
        <v>7</v>
      </c>
      <c r="G135">
        <f t="shared" si="21"/>
        <v>8</v>
      </c>
      <c r="H135">
        <f t="shared" si="21"/>
        <v>9</v>
      </c>
      <c r="I135">
        <f t="shared" si="21"/>
        <v>10</v>
      </c>
      <c r="J135">
        <f t="shared" si="21"/>
        <v>11</v>
      </c>
      <c r="K135">
        <f t="shared" si="21"/>
        <v>12</v>
      </c>
      <c r="L135">
        <f t="shared" si="21"/>
        <v>13</v>
      </c>
      <c r="M135">
        <f t="shared" si="21"/>
        <v>14</v>
      </c>
      <c r="N135">
        <f t="shared" si="21"/>
        <v>15</v>
      </c>
      <c r="O135" s="314"/>
      <c r="P135" s="314"/>
    </row>
    <row r="137" spans="1:16">
      <c r="B137" s="42" t="s">
        <v>83</v>
      </c>
    </row>
    <row r="138" spans="1:16">
      <c r="A138" t="s">
        <v>122</v>
      </c>
      <c r="B138" s="43" t="s">
        <v>84</v>
      </c>
      <c r="C138" s="82">
        <f>VLOOKUP($A138&amp;"NCP",'E11 - 2014 09 Final'!$A$46:$P$1704,$C$135,FALSE)</f>
        <v>458243</v>
      </c>
      <c r="D138" s="82">
        <f>VLOOKUP($A138&amp;"NCP",'E11 - 2014 09 Final'!$A$46:$P$1704,$D$135,FALSE)</f>
        <v>459732</v>
      </c>
      <c r="E138" s="82">
        <f>VLOOKUP($A138&amp;"NCP",'E11 - 2014 09 Final'!$A$46:$P$1704,$E$135,FALSE)</f>
        <v>413518</v>
      </c>
      <c r="F138" s="82">
        <f>VLOOKUP($A138&amp;"NCP",'E11 - 2014 09 Final'!$A$46:$P$1704,$F$135,FALSE)</f>
        <v>443271</v>
      </c>
      <c r="G138" s="82">
        <f>VLOOKUP($A138&amp;"NCP",'E11 - 2014 09 Final'!$A$46:$P$1704,$G$135,FALSE)</f>
        <v>431321</v>
      </c>
      <c r="H138" s="82">
        <f>VLOOKUP($A138&amp;"NCP",'E11 - 2014 09 Final'!$A$46:$P$1704,$H$135,FALSE)</f>
        <v>450407</v>
      </c>
      <c r="I138" s="82">
        <f>VLOOKUP($A138&amp;"NCP",'E11 - 2014 09 Final'!$A$46:$P$1704,$I$135,FALSE)</f>
        <v>441994</v>
      </c>
      <c r="J138" s="82">
        <f>VLOOKUP($A138&amp;"NCP",'E11 - 2014 09 Final'!$A$46:$P$1704,$J$135,FALSE)</f>
        <v>448459</v>
      </c>
      <c r="K138" s="82">
        <f>VLOOKUP($A138&amp;"NCP",'E11 - 2014 09 Final'!$A$46:$P$1704,$K$135,FALSE)</f>
        <v>463776</v>
      </c>
      <c r="L138" s="82">
        <f>VLOOKUP($A138&amp;"NCP",'E11 - 2014 09 Final'!$A$46:$P$1704,$L$135,FALSE)</f>
        <v>435039</v>
      </c>
      <c r="M138" s="82">
        <f>VLOOKUP($A138&amp;"NCP",'E11 - 2014 09 Final'!$A$46:$P$1704,$M$135,FALSE)</f>
        <v>452544</v>
      </c>
      <c r="N138" s="82">
        <f>VLOOKUP($A138&amp;"NCP",'E11 - 2014 09 Final'!$A$46:$P$1704,$N$135,FALSE)</f>
        <v>420066</v>
      </c>
      <c r="O138" s="44">
        <f t="shared" ref="O138:O154" si="22">SUM(C138:N138)</f>
        <v>5318370</v>
      </c>
      <c r="P138" s="11">
        <f t="shared" ref="P138:P154" si="23">MAX(C138:N138)</f>
        <v>463776</v>
      </c>
    </row>
    <row r="139" spans="1:16">
      <c r="A139" t="s">
        <v>177</v>
      </c>
      <c r="B139" s="43" t="s">
        <v>85</v>
      </c>
      <c r="C139" s="82">
        <f>VLOOKUP($A139&amp;"NCP",'E11 - 2014 09 Final'!$A$46:$P$1704,$C$135,FALSE)</f>
        <v>32282</v>
      </c>
      <c r="D139" s="82">
        <f>VLOOKUP($A139&amp;"NCP",'E11 - 2014 09 Final'!$A$46:$P$1704,$D$135,FALSE)</f>
        <v>32547</v>
      </c>
      <c r="E139" s="82">
        <f>VLOOKUP($A139&amp;"NCP",'E11 - 2014 09 Final'!$A$46:$P$1704,$E$135,FALSE)</f>
        <v>28670</v>
      </c>
      <c r="F139" s="82">
        <f>VLOOKUP($A139&amp;"NCP",'E11 - 2014 09 Final'!$A$46:$P$1704,$F$135,FALSE)</f>
        <v>30998</v>
      </c>
      <c r="G139" s="82">
        <f>VLOOKUP($A139&amp;"NCP",'E11 - 2014 09 Final'!$A$46:$P$1704,$G$135,FALSE)</f>
        <v>22757</v>
      </c>
      <c r="H139" s="82">
        <f>VLOOKUP($A139&amp;"NCP",'E11 - 2014 09 Final'!$A$46:$P$1704,$H$135,FALSE)</f>
        <v>24700</v>
      </c>
      <c r="I139" s="82">
        <f>VLOOKUP($A139&amp;"NCP",'E11 - 2014 09 Final'!$A$46:$P$1704,$I$135,FALSE)</f>
        <v>23339</v>
      </c>
      <c r="J139" s="82">
        <f>VLOOKUP($A139&amp;"NCP",'E11 - 2014 09 Final'!$A$46:$P$1704,$J$135,FALSE)</f>
        <v>23168</v>
      </c>
      <c r="K139" s="82">
        <f>VLOOKUP($A139&amp;"NCP",'E11 - 2014 09 Final'!$A$46:$P$1704,$K$135,FALSE)</f>
        <v>23532</v>
      </c>
      <c r="L139" s="82">
        <f>VLOOKUP($A139&amp;"NCP",'E11 - 2014 09 Final'!$A$46:$P$1704,$L$135,FALSE)</f>
        <v>21299</v>
      </c>
      <c r="M139" s="82">
        <f>VLOOKUP($A139&amp;"NCP",'E11 - 2014 09 Final'!$A$46:$P$1704,$M$135,FALSE)</f>
        <v>21898</v>
      </c>
      <c r="N139" s="82">
        <f>VLOOKUP($A139&amp;"NCP",'E11 - 2014 09 Final'!$A$46:$P$1704,$N$135,FALSE)</f>
        <v>20323</v>
      </c>
      <c r="O139" s="44">
        <f t="shared" si="22"/>
        <v>305513</v>
      </c>
      <c r="P139" s="11">
        <f t="shared" si="23"/>
        <v>32547</v>
      </c>
    </row>
    <row r="140" spans="1:16">
      <c r="A140" t="s">
        <v>185</v>
      </c>
      <c r="B140" s="43" t="s">
        <v>50</v>
      </c>
      <c r="C140" s="82">
        <f>VLOOKUP($A140&amp;"NCP",'E11 - 2014 09 Final'!$A$46:$P$1704,$C$135,FALSE)</f>
        <v>196499</v>
      </c>
      <c r="D140" s="82">
        <f>VLOOKUP($A140&amp;"NCP",'E11 - 2014 09 Final'!$A$46:$P$1704,$D$135,FALSE)</f>
        <v>199166</v>
      </c>
      <c r="E140" s="82">
        <f>VLOOKUP($A140&amp;"NCP",'E11 - 2014 09 Final'!$A$46:$P$1704,$E$135,FALSE)</f>
        <v>202415</v>
      </c>
      <c r="F140" s="82">
        <f>VLOOKUP($A140&amp;"NCP",'E11 - 2014 09 Final'!$A$46:$P$1704,$F$135,FALSE)</f>
        <v>212940</v>
      </c>
      <c r="G140" s="82">
        <f>VLOOKUP($A140&amp;"NCP",'E11 - 2014 09 Final'!$A$46:$P$1704,$G$135,FALSE)</f>
        <v>217041</v>
      </c>
      <c r="H140" s="82">
        <f>VLOOKUP($A140&amp;"NCP",'E11 - 2014 09 Final'!$A$46:$P$1704,$H$135,FALSE)</f>
        <v>223592</v>
      </c>
      <c r="I140" s="82">
        <f>VLOOKUP($A140&amp;"NCP",'E11 - 2014 09 Final'!$A$46:$P$1704,$I$135,FALSE)</f>
        <v>217914</v>
      </c>
      <c r="J140" s="82">
        <f>VLOOKUP($A140&amp;"NCP",'E11 - 2014 09 Final'!$A$46:$P$1704,$J$135,FALSE)</f>
        <v>217506</v>
      </c>
      <c r="K140" s="82">
        <f>VLOOKUP($A140&amp;"NCP",'E11 - 2014 09 Final'!$A$46:$P$1704,$K$135,FALSE)</f>
        <v>219527</v>
      </c>
      <c r="L140" s="82">
        <f>VLOOKUP($A140&amp;"NCP",'E11 - 2014 09 Final'!$A$46:$P$1704,$L$135,FALSE)</f>
        <v>216229</v>
      </c>
      <c r="M140" s="82">
        <f>VLOOKUP($A140&amp;"NCP",'E11 - 2014 09 Final'!$A$46:$P$1704,$M$135,FALSE)</f>
        <v>211240</v>
      </c>
      <c r="N140" s="82">
        <f>VLOOKUP($A140&amp;"NCP",'E11 - 2014 09 Final'!$A$46:$P$1704,$N$135,FALSE)</f>
        <v>204465</v>
      </c>
      <c r="O140" s="44">
        <f t="shared" si="22"/>
        <v>2538534</v>
      </c>
      <c r="P140" s="11">
        <f t="shared" si="23"/>
        <v>223592</v>
      </c>
    </row>
    <row r="141" spans="1:16">
      <c r="A141" t="s">
        <v>629</v>
      </c>
      <c r="B141" s="43" t="s">
        <v>49</v>
      </c>
      <c r="C141" s="82">
        <f>VLOOKUP($A141&amp;"NCP",'E11 - 2014 09 Final'!$A$46:$P$1704,$C$135,FALSE)</f>
        <v>2544592</v>
      </c>
      <c r="D141" s="82">
        <f>VLOOKUP($A141&amp;"NCP",'E11 - 2014 09 Final'!$A$46:$P$1704,$D$135,FALSE)</f>
        <v>2358162</v>
      </c>
      <c r="E141" s="82">
        <f>VLOOKUP($A141&amp;"NCP",'E11 - 2014 09 Final'!$A$46:$P$1704,$E$135,FALSE)</f>
        <v>2153780</v>
      </c>
      <c r="F141" s="82">
        <f>VLOOKUP($A141&amp;"NCP",'E11 - 2014 09 Final'!$A$46:$P$1704,$F$135,FALSE)</f>
        <v>2253607</v>
      </c>
      <c r="G141" s="82">
        <f>VLOOKUP($A141&amp;"NCP",'E11 - 2014 09 Final'!$A$46:$P$1704,$G$135,FALSE)</f>
        <v>2375819</v>
      </c>
      <c r="H141" s="82">
        <f>VLOOKUP($A141&amp;"NCP",'E11 - 2014 09 Final'!$A$46:$P$1704,$H$135,FALSE)</f>
        <v>2591468</v>
      </c>
      <c r="I141" s="82">
        <f>VLOOKUP($A141&amp;"NCP",'E11 - 2014 09 Final'!$A$46:$P$1704,$I$135,FALSE)</f>
        <v>2452926</v>
      </c>
      <c r="J141" s="82">
        <f>VLOOKUP($A141&amp;"NCP",'E11 - 2014 09 Final'!$A$46:$P$1704,$J$135,FALSE)</f>
        <v>2081883</v>
      </c>
      <c r="K141" s="82">
        <f>VLOOKUP($A141&amp;"NCP",'E11 - 2014 09 Final'!$A$46:$P$1704,$K$135,FALSE)</f>
        <v>2202357</v>
      </c>
      <c r="L141" s="82">
        <f>VLOOKUP($A141&amp;"NCP",'E11 - 2014 09 Final'!$A$46:$P$1704,$L$135,FALSE)</f>
        <v>1999212</v>
      </c>
      <c r="M141" s="82">
        <f>VLOOKUP($A141&amp;"NCP",'E11 - 2014 09 Final'!$A$46:$P$1704,$M$135,FALSE)</f>
        <v>2120300</v>
      </c>
      <c r="N141" s="82">
        <f>VLOOKUP($A141&amp;"NCP",'E11 - 2014 09 Final'!$A$46:$P$1704,$N$135,FALSE)</f>
        <v>1905819</v>
      </c>
      <c r="O141" s="44">
        <f t="shared" si="22"/>
        <v>27039925</v>
      </c>
      <c r="P141" s="11">
        <f t="shared" si="23"/>
        <v>2591468</v>
      </c>
    </row>
    <row r="142" spans="1:16">
      <c r="A142" t="s">
        <v>637</v>
      </c>
      <c r="B142" s="46" t="s">
        <v>325</v>
      </c>
      <c r="C142" s="82">
        <f>VLOOKUP($A142&amp;"NCP",'E11 - 2014 09 Final'!$A$46:$P$1704,$C$135,FALSE)</f>
        <v>12264</v>
      </c>
      <c r="D142" s="82">
        <f>VLOOKUP($A142&amp;"NCP",'E11 - 2014 09 Final'!$A$46:$P$1704,$D$135,FALSE)</f>
        <v>11976</v>
      </c>
      <c r="E142" s="82">
        <f>VLOOKUP($A142&amp;"NCP",'E11 - 2014 09 Final'!$A$46:$P$1704,$E$135,FALSE)</f>
        <v>10536</v>
      </c>
      <c r="F142" s="82">
        <f>VLOOKUP($A142&amp;"NCP",'E11 - 2014 09 Final'!$A$46:$P$1704,$F$135,FALSE)</f>
        <v>11033</v>
      </c>
      <c r="G142" s="82">
        <f>VLOOKUP($A142&amp;"NCP",'E11 - 2014 09 Final'!$A$46:$P$1704,$G$135,FALSE)</f>
        <v>10960</v>
      </c>
      <c r="H142" s="82">
        <f>VLOOKUP($A142&amp;"NCP",'E11 - 2014 09 Final'!$A$46:$P$1704,$H$135,FALSE)</f>
        <v>12039</v>
      </c>
      <c r="I142" s="82">
        <f>VLOOKUP($A142&amp;"NCP",'E11 - 2014 09 Final'!$A$46:$P$1704,$I$135,FALSE)</f>
        <v>11202</v>
      </c>
      <c r="J142" s="82">
        <f>VLOOKUP($A142&amp;"NCP",'E11 - 2014 09 Final'!$A$46:$P$1704,$J$135,FALSE)</f>
        <v>10094</v>
      </c>
      <c r="K142" s="82">
        <f>VLOOKUP($A142&amp;"NCP",'E11 - 2014 09 Final'!$A$46:$P$1704,$K$135,FALSE)</f>
        <v>10387</v>
      </c>
      <c r="L142" s="82">
        <f>VLOOKUP($A142&amp;"NCP",'E11 - 2014 09 Final'!$A$46:$P$1704,$L$135,FALSE)</f>
        <v>9892</v>
      </c>
      <c r="M142" s="82">
        <f>VLOOKUP($A142&amp;"NCP",'E11 - 2014 09 Final'!$A$46:$P$1704,$M$135,FALSE)</f>
        <v>9425</v>
      </c>
      <c r="N142" s="82">
        <f>VLOOKUP($A142&amp;"NCP",'E11 - 2014 09 Final'!$A$46:$P$1704,$N$135,FALSE)</f>
        <v>9746</v>
      </c>
      <c r="O142" s="44">
        <f t="shared" si="22"/>
        <v>129554</v>
      </c>
      <c r="P142" s="11">
        <f t="shared" si="23"/>
        <v>12264</v>
      </c>
    </row>
    <row r="143" spans="1:16">
      <c r="A143" t="s">
        <v>648</v>
      </c>
      <c r="B143" s="43" t="s">
        <v>67</v>
      </c>
      <c r="C143" s="82">
        <f>VLOOKUP($A143&amp;"NCP",'E11 - 2014 09 Final'!$A$46:$P$1704,$C$135,FALSE)</f>
        <v>6282120</v>
      </c>
      <c r="D143" s="82">
        <f>VLOOKUP($A143&amp;"NCP",'E11 - 2014 09 Final'!$A$46:$P$1704,$D$135,FALSE)</f>
        <v>5938173</v>
      </c>
      <c r="E143" s="82">
        <f>VLOOKUP($A143&amp;"NCP",'E11 - 2014 09 Final'!$A$46:$P$1704,$E$135,FALSE)</f>
        <v>5366713</v>
      </c>
      <c r="F143" s="82">
        <f>VLOOKUP($A143&amp;"NCP",'E11 - 2014 09 Final'!$A$46:$P$1704,$F$135,FALSE)</f>
        <v>5693067</v>
      </c>
      <c r="G143" s="82">
        <f>VLOOKUP($A143&amp;"NCP",'E11 - 2014 09 Final'!$A$46:$P$1704,$G$135,FALSE)</f>
        <v>5852618</v>
      </c>
      <c r="H143" s="82">
        <f>VLOOKUP($A143&amp;"NCP",'E11 - 2014 09 Final'!$A$46:$P$1704,$H$135,FALSE)</f>
        <v>6123182</v>
      </c>
      <c r="I143" s="82">
        <f>VLOOKUP($A143&amp;"NCP",'E11 - 2014 09 Final'!$A$46:$P$1704,$I$135,FALSE)</f>
        <v>6001395</v>
      </c>
      <c r="J143" s="82">
        <f>VLOOKUP($A143&amp;"NCP",'E11 - 2014 09 Final'!$A$46:$P$1704,$J$135,FALSE)</f>
        <v>6107329</v>
      </c>
      <c r="K143" s="82">
        <f>VLOOKUP($A143&amp;"NCP",'E11 - 2014 09 Final'!$A$46:$P$1704,$K$135,FALSE)</f>
        <v>6484783</v>
      </c>
      <c r="L143" s="82">
        <f>VLOOKUP($A143&amp;"NCP",'E11 - 2014 09 Final'!$A$46:$P$1704,$L$135,FALSE)</f>
        <v>6038095</v>
      </c>
      <c r="M143" s="82">
        <f>VLOOKUP($A143&amp;"NCP",'E11 - 2014 09 Final'!$A$46:$P$1704,$M$135,FALSE)</f>
        <v>6298926</v>
      </c>
      <c r="N143" s="82">
        <f>VLOOKUP($A143&amp;"NCP",'E11 - 2014 09 Final'!$A$46:$P$1704,$N$135,FALSE)</f>
        <v>5503340</v>
      </c>
      <c r="O143" s="44">
        <f t="shared" si="22"/>
        <v>71689741</v>
      </c>
      <c r="P143" s="11">
        <f t="shared" si="23"/>
        <v>6484783</v>
      </c>
    </row>
    <row r="144" spans="1:16">
      <c r="A144" t="s">
        <v>653</v>
      </c>
      <c r="B144" s="43" t="s">
        <v>68</v>
      </c>
      <c r="C144" s="82">
        <f>VLOOKUP($A144&amp;"NCP",'E11 - 2014 09 Final'!$A$46:$P$1704,$C$135,FALSE)</f>
        <v>1901308</v>
      </c>
      <c r="D144" s="82">
        <f>VLOOKUP($A144&amp;"NCP",'E11 - 2014 09 Final'!$A$46:$P$1704,$D$135,FALSE)</f>
        <v>1892253</v>
      </c>
      <c r="E144" s="82">
        <f>VLOOKUP($A144&amp;"NCP",'E11 - 2014 09 Final'!$A$46:$P$1704,$E$135,FALSE)</f>
        <v>1729101</v>
      </c>
      <c r="F144" s="82">
        <f>VLOOKUP($A144&amp;"NCP",'E11 - 2014 09 Final'!$A$46:$P$1704,$F$135,FALSE)</f>
        <v>1830157</v>
      </c>
      <c r="G144" s="82">
        <f>VLOOKUP($A144&amp;"NCP",'E11 - 2014 09 Final'!$A$46:$P$1704,$G$135,FALSE)</f>
        <v>1965224</v>
      </c>
      <c r="H144" s="82">
        <f>VLOOKUP($A144&amp;"NCP",'E11 - 2014 09 Final'!$A$46:$P$1704,$H$135,FALSE)</f>
        <v>2049263</v>
      </c>
      <c r="I144" s="82">
        <f>VLOOKUP($A144&amp;"NCP",'E11 - 2014 09 Final'!$A$46:$P$1704,$I$135,FALSE)</f>
        <v>1987275</v>
      </c>
      <c r="J144" s="82">
        <f>VLOOKUP($A144&amp;"NCP",'E11 - 2014 09 Final'!$A$46:$P$1704,$J$135,FALSE)</f>
        <v>2078038</v>
      </c>
      <c r="K144" s="82">
        <f>VLOOKUP($A144&amp;"NCP",'E11 - 2014 09 Final'!$A$46:$P$1704,$K$135,FALSE)</f>
        <v>2198142</v>
      </c>
      <c r="L144" s="82">
        <f>VLOOKUP($A144&amp;"NCP",'E11 - 2014 09 Final'!$A$46:$P$1704,$L$135,FALSE)</f>
        <v>2013645</v>
      </c>
      <c r="M144" s="82">
        <f>VLOOKUP($A144&amp;"NCP",'E11 - 2014 09 Final'!$A$46:$P$1704,$M$135,FALSE)</f>
        <v>2074129</v>
      </c>
      <c r="N144" s="82">
        <f>VLOOKUP($A144&amp;"NCP",'E11 - 2014 09 Final'!$A$46:$P$1704,$N$135,FALSE)</f>
        <v>1879991</v>
      </c>
      <c r="O144" s="44">
        <f t="shared" si="22"/>
        <v>23598526</v>
      </c>
      <c r="P144" s="11">
        <f t="shared" si="23"/>
        <v>2198142</v>
      </c>
    </row>
    <row r="145" spans="1:16">
      <c r="A145" t="s">
        <v>710</v>
      </c>
      <c r="B145" s="43" t="s">
        <v>69</v>
      </c>
      <c r="C145" s="82">
        <f>VLOOKUP($A145&amp;"NCP",'E11 - 2014 09 Final'!$A$46:$P$1704,$C$135,FALSE)</f>
        <v>446941</v>
      </c>
      <c r="D145" s="82">
        <f>VLOOKUP($A145&amp;"NCP",'E11 - 2014 09 Final'!$A$46:$P$1704,$D$135,FALSE)</f>
        <v>426909</v>
      </c>
      <c r="E145" s="82">
        <f>VLOOKUP($A145&amp;"NCP",'E11 - 2014 09 Final'!$A$46:$P$1704,$E$135,FALSE)</f>
        <v>392437</v>
      </c>
      <c r="F145" s="82">
        <f>VLOOKUP($A145&amp;"NCP",'E11 - 2014 09 Final'!$A$46:$P$1704,$F$135,FALSE)</f>
        <v>413252</v>
      </c>
      <c r="G145" s="82">
        <f>VLOOKUP($A145&amp;"NCP",'E11 - 2014 09 Final'!$A$46:$P$1704,$G$135,FALSE)</f>
        <v>423632</v>
      </c>
      <c r="H145" s="82">
        <f>VLOOKUP($A145&amp;"NCP",'E11 - 2014 09 Final'!$A$46:$P$1704,$H$135,FALSE)</f>
        <v>452702</v>
      </c>
      <c r="I145" s="82">
        <f>VLOOKUP($A145&amp;"NCP",'E11 - 2014 09 Final'!$A$46:$P$1704,$I$135,FALSE)</f>
        <v>432433</v>
      </c>
      <c r="J145" s="82">
        <f>VLOOKUP($A145&amp;"NCP",'E11 - 2014 09 Final'!$A$46:$P$1704,$J$135,FALSE)</f>
        <v>461029</v>
      </c>
      <c r="K145" s="82">
        <f>VLOOKUP($A145&amp;"NCP",'E11 - 2014 09 Final'!$A$46:$P$1704,$K$135,FALSE)</f>
        <v>480660</v>
      </c>
      <c r="L145" s="82">
        <f>VLOOKUP($A145&amp;"NCP",'E11 - 2014 09 Final'!$A$46:$P$1704,$L$135,FALSE)</f>
        <v>436302</v>
      </c>
      <c r="M145" s="82">
        <f>VLOOKUP($A145&amp;"NCP",'E11 - 2014 09 Final'!$A$46:$P$1704,$M$135,FALSE)</f>
        <v>452938</v>
      </c>
      <c r="N145" s="82">
        <f>VLOOKUP($A145&amp;"NCP",'E11 - 2014 09 Final'!$A$46:$P$1704,$N$135,FALSE)</f>
        <v>413751</v>
      </c>
      <c r="O145" s="44">
        <f t="shared" si="22"/>
        <v>5232986</v>
      </c>
      <c r="P145" s="11">
        <f t="shared" si="23"/>
        <v>480660</v>
      </c>
    </row>
    <row r="146" spans="1:16">
      <c r="A146" t="s">
        <v>714</v>
      </c>
      <c r="B146" s="43" t="s">
        <v>52</v>
      </c>
      <c r="C146" s="82">
        <f>VLOOKUP($A146&amp;"NCP",'E11 - 2014 09 Final'!$A$46:$P$1704,$C$135,FALSE)</f>
        <v>31597</v>
      </c>
      <c r="D146" s="82">
        <f>VLOOKUP($A146&amp;"NCP",'E11 - 2014 09 Final'!$A$46:$P$1704,$D$135,FALSE)</f>
        <v>32420</v>
      </c>
      <c r="E146" s="82">
        <f>VLOOKUP($A146&amp;"NCP",'E11 - 2014 09 Final'!$A$46:$P$1704,$E$135,FALSE)</f>
        <v>31244</v>
      </c>
      <c r="F146" s="82">
        <f>VLOOKUP($A146&amp;"NCP",'E11 - 2014 09 Final'!$A$46:$P$1704,$F$135,FALSE)</f>
        <v>37329</v>
      </c>
      <c r="G146" s="82">
        <f>VLOOKUP($A146&amp;"NCP",'E11 - 2014 09 Final'!$A$46:$P$1704,$G$135,FALSE)</f>
        <v>37663</v>
      </c>
      <c r="H146" s="82">
        <f>VLOOKUP($A146&amp;"NCP",'E11 - 2014 09 Final'!$A$46:$P$1704,$H$135,FALSE)</f>
        <v>29860</v>
      </c>
      <c r="I146" s="82">
        <f>VLOOKUP($A146&amp;"NCP",'E11 - 2014 09 Final'!$A$46:$P$1704,$I$135,FALSE)</f>
        <v>30407</v>
      </c>
      <c r="J146" s="82">
        <f>VLOOKUP($A146&amp;"NCP",'E11 - 2014 09 Final'!$A$46:$P$1704,$J$135,FALSE)</f>
        <v>30465</v>
      </c>
      <c r="K146" s="82">
        <f>VLOOKUP($A146&amp;"NCP",'E11 - 2014 09 Final'!$A$46:$P$1704,$K$135,FALSE)</f>
        <v>30515</v>
      </c>
      <c r="L146" s="82">
        <f>VLOOKUP($A146&amp;"NCP",'E11 - 2014 09 Final'!$A$46:$P$1704,$L$135,FALSE)</f>
        <v>29255</v>
      </c>
      <c r="M146" s="82">
        <f>VLOOKUP($A146&amp;"NCP",'E11 - 2014 09 Final'!$A$46:$P$1704,$M$135,FALSE)</f>
        <v>34428</v>
      </c>
      <c r="N146" s="82">
        <f>VLOOKUP($A146&amp;"NCP",'E11 - 2014 09 Final'!$A$46:$P$1704,$N$135,FALSE)</f>
        <v>35529</v>
      </c>
      <c r="O146" s="44">
        <f t="shared" si="22"/>
        <v>390712</v>
      </c>
      <c r="P146" s="11">
        <f t="shared" si="23"/>
        <v>37663</v>
      </c>
    </row>
    <row r="147" spans="1:16">
      <c r="A147" t="s">
        <v>15</v>
      </c>
      <c r="B147" s="213" t="s">
        <v>15</v>
      </c>
      <c r="C147" s="82">
        <f>VLOOKUP($A147&amp;"NCP",'E11 - 2014 09 Final'!$A$46:$P$1704,$C$135,FALSE)</f>
        <v>18217</v>
      </c>
      <c r="D147" s="82">
        <f>VLOOKUP($A147&amp;"NCP",'E11 - 2014 09 Final'!$A$46:$P$1704,$D$135,FALSE)</f>
        <v>19529</v>
      </c>
      <c r="E147" s="82">
        <f>VLOOKUP($A147&amp;"NCP",'E11 - 2014 09 Final'!$A$46:$P$1704,$E$135,FALSE)</f>
        <v>18333</v>
      </c>
      <c r="F147" s="82">
        <f>VLOOKUP($A147&amp;"NCP",'E11 - 2014 09 Final'!$A$46:$P$1704,$F$135,FALSE)</f>
        <v>19636</v>
      </c>
      <c r="G147" s="82">
        <f>VLOOKUP($A147&amp;"NCP",'E11 - 2014 09 Final'!$A$46:$P$1704,$G$135,FALSE)</f>
        <v>19302</v>
      </c>
      <c r="H147" s="82">
        <f>VLOOKUP($A147&amp;"NCP",'E11 - 2014 09 Final'!$A$46:$P$1704,$H$135,FALSE)</f>
        <v>19589</v>
      </c>
      <c r="I147" s="82">
        <f>VLOOKUP($A147&amp;"NCP",'E11 - 2014 09 Final'!$A$46:$P$1704,$I$135,FALSE)</f>
        <v>20575</v>
      </c>
      <c r="J147" s="82">
        <f>VLOOKUP($A147&amp;"NCP",'E11 - 2014 09 Final'!$A$46:$P$1704,$J$135,FALSE)</f>
        <v>20749</v>
      </c>
      <c r="K147" s="82">
        <f>VLOOKUP($A147&amp;"NCP",'E11 - 2014 09 Final'!$A$46:$P$1704,$K$135,FALSE)</f>
        <v>20366</v>
      </c>
      <c r="L147" s="82">
        <f>VLOOKUP($A147&amp;"NCP",'E11 - 2014 09 Final'!$A$46:$P$1704,$L$135,FALSE)</f>
        <v>19748</v>
      </c>
      <c r="M147" s="82">
        <f>VLOOKUP($A147&amp;"NCP",'E11 - 2014 09 Final'!$A$46:$P$1704,$M$135,FALSE)</f>
        <v>18832</v>
      </c>
      <c r="N147" s="82">
        <f>VLOOKUP($A147&amp;"NCP",'E11 - 2014 09 Final'!$A$46:$P$1704,$N$135,FALSE)</f>
        <v>17805</v>
      </c>
      <c r="O147" s="44">
        <f t="shared" ref="O147" si="24">SUM(C147:N147)</f>
        <v>232681</v>
      </c>
      <c r="P147" s="11">
        <f t="shared" ref="P147" si="25">MAX(C147:N147)</f>
        <v>20749</v>
      </c>
    </row>
    <row r="148" spans="1:16">
      <c r="A148" t="s">
        <v>19</v>
      </c>
      <c r="B148" s="43" t="s">
        <v>56</v>
      </c>
      <c r="C148" s="82">
        <f>VLOOKUP($A148&amp;"NCP",'E11 - 2014 09 Final'!$A$46:$P$1704,$C$135,FALSE)</f>
        <v>20308</v>
      </c>
      <c r="D148" s="82">
        <f>VLOOKUP($A148&amp;"NCP",'E11 - 2014 09 Final'!$A$46:$P$1704,$D$135,FALSE)</f>
        <v>23536</v>
      </c>
      <c r="E148" s="82">
        <f>VLOOKUP($A148&amp;"NCP",'E11 - 2014 09 Final'!$A$46:$P$1704,$E$135,FALSE)</f>
        <v>22679</v>
      </c>
      <c r="F148" s="82">
        <f>VLOOKUP($A148&amp;"NCP",'E11 - 2014 09 Final'!$A$46:$P$1704,$F$135,FALSE)</f>
        <v>24797</v>
      </c>
      <c r="G148" s="82">
        <f>VLOOKUP($A148&amp;"NCP",'E11 - 2014 09 Final'!$A$46:$P$1704,$G$135,FALSE)</f>
        <v>25707</v>
      </c>
      <c r="H148" s="82">
        <f>VLOOKUP($A148&amp;"NCP",'E11 - 2014 09 Final'!$A$46:$P$1704,$H$135,FALSE)</f>
        <v>27201</v>
      </c>
      <c r="I148" s="82">
        <f>VLOOKUP($A148&amp;"NCP",'E11 - 2014 09 Final'!$A$46:$P$1704,$I$135,FALSE)</f>
        <v>26082</v>
      </c>
      <c r="J148" s="82">
        <f>VLOOKUP($A148&amp;"NCP",'E11 - 2014 09 Final'!$A$46:$P$1704,$J$135,FALSE)</f>
        <v>24714</v>
      </c>
      <c r="K148" s="82">
        <f>VLOOKUP($A148&amp;"NCP",'E11 - 2014 09 Final'!$A$46:$P$1704,$K$135,FALSE)</f>
        <v>23891</v>
      </c>
      <c r="L148" s="82">
        <f>VLOOKUP($A148&amp;"NCP",'E11 - 2014 09 Final'!$A$46:$P$1704,$L$135,FALSE)</f>
        <v>21754</v>
      </c>
      <c r="M148" s="82">
        <f>VLOOKUP($A148&amp;"NCP",'E11 - 2014 09 Final'!$A$46:$P$1704,$M$135,FALSE)</f>
        <v>21117</v>
      </c>
      <c r="N148" s="82">
        <f>VLOOKUP($A148&amp;"NCP",'E11 - 2014 09 Final'!$A$46:$P$1704,$N$135,FALSE)</f>
        <v>20192</v>
      </c>
      <c r="O148" s="44">
        <f t="shared" si="22"/>
        <v>281978</v>
      </c>
      <c r="P148" s="11">
        <f t="shared" si="23"/>
        <v>27201</v>
      </c>
    </row>
    <row r="149" spans="1:16">
      <c r="A149" t="s">
        <v>22</v>
      </c>
      <c r="B149" s="43" t="s">
        <v>57</v>
      </c>
      <c r="C149" s="82">
        <f>VLOOKUP($A149&amp;"NCP",'E11 - 2014 09 Final'!$A$46:$P$1704,$C$135,FALSE)</f>
        <v>12787</v>
      </c>
      <c r="D149" s="82">
        <f>VLOOKUP($A149&amp;"NCP",'E11 - 2014 09 Final'!$A$46:$P$1704,$D$135,FALSE)</f>
        <v>14298</v>
      </c>
      <c r="E149" s="82">
        <f>VLOOKUP($A149&amp;"NCP",'E11 - 2014 09 Final'!$A$46:$P$1704,$E$135,FALSE)</f>
        <v>15555</v>
      </c>
      <c r="F149" s="82">
        <f>VLOOKUP($A149&amp;"NCP",'E11 - 2014 09 Final'!$A$46:$P$1704,$F$135,FALSE)</f>
        <v>13976</v>
      </c>
      <c r="G149" s="82">
        <f>VLOOKUP($A149&amp;"NCP",'E11 - 2014 09 Final'!$A$46:$P$1704,$G$135,FALSE)</f>
        <v>13816</v>
      </c>
      <c r="H149" s="82">
        <f>VLOOKUP($A149&amp;"NCP",'E11 - 2014 09 Final'!$A$46:$P$1704,$H$135,FALSE)</f>
        <v>12794</v>
      </c>
      <c r="I149" s="82">
        <f>VLOOKUP($A149&amp;"NCP",'E11 - 2014 09 Final'!$A$46:$P$1704,$I$135,FALSE)</f>
        <v>9867</v>
      </c>
      <c r="J149" s="82">
        <f>VLOOKUP($A149&amp;"NCP",'E11 - 2014 09 Final'!$A$46:$P$1704,$J$135,FALSE)</f>
        <v>10312</v>
      </c>
      <c r="K149" s="82">
        <f>VLOOKUP($A149&amp;"NCP",'E11 - 2014 09 Final'!$A$46:$P$1704,$K$135,FALSE)</f>
        <v>14478</v>
      </c>
      <c r="L149" s="82">
        <f>VLOOKUP($A149&amp;"NCP",'E11 - 2014 09 Final'!$A$46:$P$1704,$L$135,FALSE)</f>
        <v>13181</v>
      </c>
      <c r="M149" s="82">
        <f>VLOOKUP($A149&amp;"NCP",'E11 - 2014 09 Final'!$A$46:$P$1704,$M$135,FALSE)</f>
        <v>15913</v>
      </c>
      <c r="N149" s="82">
        <f>VLOOKUP($A149&amp;"NCP",'E11 - 2014 09 Final'!$A$46:$P$1704,$N$135,FALSE)</f>
        <v>14634</v>
      </c>
      <c r="O149" s="44">
        <f t="shared" si="22"/>
        <v>161611</v>
      </c>
      <c r="P149" s="11">
        <f t="shared" si="23"/>
        <v>15913</v>
      </c>
    </row>
    <row r="150" spans="1:16">
      <c r="A150" t="s">
        <v>684</v>
      </c>
      <c r="B150" s="43" t="s">
        <v>48</v>
      </c>
      <c r="C150" s="82">
        <f>VLOOKUP($A150&amp;"NCP",'E11 - 2014 09 Final'!$A$46:$P$1704,$C$135,FALSE)</f>
        <v>31622291</v>
      </c>
      <c r="D150" s="82">
        <f>VLOOKUP($A150&amp;"NCP",'E11 - 2014 09 Final'!$A$46:$P$1704,$D$135,FALSE)</f>
        <v>28595438</v>
      </c>
      <c r="E150" s="82">
        <f>VLOOKUP($A150&amp;"NCP",'E11 - 2014 09 Final'!$A$46:$P$1704,$E$135,FALSE)</f>
        <v>24475525</v>
      </c>
      <c r="F150" s="82">
        <f>VLOOKUP($A150&amp;"NCP",'E11 - 2014 09 Final'!$A$46:$P$1704,$F$135,FALSE)</f>
        <v>23465021</v>
      </c>
      <c r="G150" s="82">
        <f>VLOOKUP($A150&amp;"NCP",'E11 - 2014 09 Final'!$A$46:$P$1704,$G$135,FALSE)</f>
        <v>24187937</v>
      </c>
      <c r="H150" s="82">
        <f>VLOOKUP($A150&amp;"NCP",'E11 - 2014 09 Final'!$A$46:$P$1704,$H$135,FALSE)</f>
        <v>24936290</v>
      </c>
      <c r="I150" s="82">
        <f>VLOOKUP($A150&amp;"NCP",'E11 - 2014 09 Final'!$A$46:$P$1704,$I$135,FALSE)</f>
        <v>24681439</v>
      </c>
      <c r="J150" s="82">
        <f>VLOOKUP($A150&amp;"NCP",'E11 - 2014 09 Final'!$A$46:$P$1704,$J$135,FALSE)</f>
        <v>24975444</v>
      </c>
      <c r="K150" s="82">
        <f>VLOOKUP($A150&amp;"NCP",'E11 - 2014 09 Final'!$A$46:$P$1704,$K$135,FALSE)</f>
        <v>28467250</v>
      </c>
      <c r="L150" s="82">
        <f>VLOOKUP($A150&amp;"NCP",'E11 - 2014 09 Final'!$A$46:$P$1704,$L$135,FALSE)</f>
        <v>25549473</v>
      </c>
      <c r="M150" s="82">
        <f>VLOOKUP($A150&amp;"NCP",'E11 - 2014 09 Final'!$A$46:$P$1704,$M$135,FALSE)</f>
        <v>28590187</v>
      </c>
      <c r="N150" s="82">
        <f>VLOOKUP($A150&amp;"NCP",'E11 - 2014 09 Final'!$A$46:$P$1704,$N$135,FALSE)</f>
        <v>27467322</v>
      </c>
      <c r="O150" s="44">
        <f t="shared" si="22"/>
        <v>317013617</v>
      </c>
      <c r="P150" s="11">
        <f t="shared" si="23"/>
        <v>31622291</v>
      </c>
    </row>
    <row r="151" spans="1:16">
      <c r="A151" t="s">
        <v>35</v>
      </c>
      <c r="B151" s="43" t="s">
        <v>53</v>
      </c>
      <c r="C151" s="82">
        <f>VLOOKUP($A151&amp;"NCP",'E11 - 2014 09 Final'!$A$46:$P$1704,$C$135,FALSE)</f>
        <v>98671</v>
      </c>
      <c r="D151" s="82">
        <f>VLOOKUP($A151&amp;"NCP",'E11 - 2014 09 Final'!$A$46:$P$1704,$D$135,FALSE)</f>
        <v>111238</v>
      </c>
      <c r="E151" s="82">
        <f>VLOOKUP($A151&amp;"NCP",'E11 - 2014 09 Final'!$A$46:$P$1704,$E$135,FALSE)</f>
        <v>132005</v>
      </c>
      <c r="F151" s="82">
        <f>VLOOKUP($A151&amp;"NCP",'E11 - 2014 09 Final'!$A$46:$P$1704,$F$135,FALSE)</f>
        <v>126507</v>
      </c>
      <c r="G151" s="82">
        <f>VLOOKUP($A151&amp;"NCP",'E11 - 2014 09 Final'!$A$46:$P$1704,$G$135,FALSE)</f>
        <v>132850</v>
      </c>
      <c r="H151" s="82">
        <f>VLOOKUP($A151&amp;"NCP",'E11 - 2014 09 Final'!$A$46:$P$1704,$H$135,FALSE)</f>
        <v>129852</v>
      </c>
      <c r="I151" s="82">
        <f>VLOOKUP($A151&amp;"NCP",'E11 - 2014 09 Final'!$A$46:$P$1704,$I$135,FALSE)</f>
        <v>140741</v>
      </c>
      <c r="J151" s="82">
        <f>VLOOKUP($A151&amp;"NCP",'E11 - 2014 09 Final'!$A$46:$P$1704,$J$135,FALSE)</f>
        <v>125898</v>
      </c>
      <c r="K151" s="82">
        <f>VLOOKUP($A151&amp;"NCP",'E11 - 2014 09 Final'!$A$46:$P$1704,$K$135,FALSE)</f>
        <v>124291</v>
      </c>
      <c r="L151" s="82">
        <f>VLOOKUP($A151&amp;"NCP",'E11 - 2014 09 Final'!$A$46:$P$1704,$L$135,FALSE)</f>
        <v>98173</v>
      </c>
      <c r="M151" s="82">
        <f>VLOOKUP($A151&amp;"NCP",'E11 - 2014 09 Final'!$A$46:$P$1704,$M$135,FALSE)</f>
        <v>108524</v>
      </c>
      <c r="N151" s="82">
        <f>VLOOKUP($A151&amp;"NCP",'E11 - 2014 09 Final'!$A$46:$P$1704,$N$135,FALSE)</f>
        <v>118061</v>
      </c>
      <c r="O151" s="44">
        <f t="shared" si="22"/>
        <v>1446811</v>
      </c>
      <c r="P151" s="11">
        <f t="shared" si="23"/>
        <v>140741</v>
      </c>
    </row>
    <row r="152" spans="1:16">
      <c r="A152" t="s">
        <v>38</v>
      </c>
      <c r="B152" s="43" t="s">
        <v>55</v>
      </c>
      <c r="C152" s="82">
        <f>VLOOKUP($A152&amp;"NCP",'E11 - 2014 09 Final'!$A$46:$P$1704,$C$135,FALSE)</f>
        <v>3473</v>
      </c>
      <c r="D152" s="82">
        <f>VLOOKUP($A152&amp;"NCP",'E11 - 2014 09 Final'!$A$46:$P$1704,$D$135,FALSE)</f>
        <v>3853</v>
      </c>
      <c r="E152" s="82">
        <f>VLOOKUP($A152&amp;"NCP",'E11 - 2014 09 Final'!$A$46:$P$1704,$E$135,FALSE)</f>
        <v>3488</v>
      </c>
      <c r="F152" s="82">
        <f>VLOOKUP($A152&amp;"NCP",'E11 - 2014 09 Final'!$A$46:$P$1704,$F$135,FALSE)</f>
        <v>3597</v>
      </c>
      <c r="G152" s="82">
        <f>VLOOKUP($A152&amp;"NCP",'E11 - 2014 09 Final'!$A$46:$P$1704,$G$135,FALSE)</f>
        <v>3481</v>
      </c>
      <c r="H152" s="82">
        <f>VLOOKUP($A152&amp;"NCP",'E11 - 2014 09 Final'!$A$46:$P$1704,$H$135,FALSE)</f>
        <v>3601</v>
      </c>
      <c r="I152" s="82">
        <f>VLOOKUP($A152&amp;"NCP",'E11 - 2014 09 Final'!$A$46:$P$1704,$I$135,FALSE)</f>
        <v>3484</v>
      </c>
      <c r="J152" s="82">
        <f>VLOOKUP($A152&amp;"NCP",'E11 - 2014 09 Final'!$A$46:$P$1704,$J$135,FALSE)</f>
        <v>3499</v>
      </c>
      <c r="K152" s="82">
        <f>VLOOKUP($A152&amp;"NCP",'E11 - 2014 09 Final'!$A$46:$P$1704,$K$135,FALSE)</f>
        <v>3381</v>
      </c>
      <c r="L152" s="82">
        <f>VLOOKUP($A152&amp;"NCP",'E11 - 2014 09 Final'!$A$46:$P$1704,$L$135,FALSE)</f>
        <v>3483</v>
      </c>
      <c r="M152" s="82">
        <f>VLOOKUP($A152&amp;"NCP",'E11 - 2014 09 Final'!$A$46:$P$1704,$M$135,FALSE)</f>
        <v>3566</v>
      </c>
      <c r="N152" s="82">
        <f>VLOOKUP($A152&amp;"NCP",'E11 - 2014 09 Final'!$A$46:$P$1704,$N$135,FALSE)</f>
        <v>3503</v>
      </c>
      <c r="O152" s="44">
        <f t="shared" si="22"/>
        <v>42409</v>
      </c>
      <c r="P152" s="11">
        <f t="shared" si="23"/>
        <v>3853</v>
      </c>
    </row>
    <row r="153" spans="1:16">
      <c r="A153" t="s">
        <v>40</v>
      </c>
      <c r="B153" s="43" t="s">
        <v>87</v>
      </c>
      <c r="C153" s="82">
        <f>VLOOKUP($A153&amp;"NCP",'E11 - 2014 09 Final'!$A$46:$P$1704,$C$135,FALSE)</f>
        <v>3451</v>
      </c>
      <c r="D153" s="82">
        <f>VLOOKUP($A153&amp;"NCP",'E11 - 2014 09 Final'!$A$46:$P$1704,$D$135,FALSE)</f>
        <v>4709</v>
      </c>
      <c r="E153" s="82">
        <f>VLOOKUP($A153&amp;"NCP",'E11 - 2014 09 Final'!$A$46:$P$1704,$E$135,FALSE)</f>
        <v>7495</v>
      </c>
      <c r="F153" s="82">
        <f>VLOOKUP($A153&amp;"NCP",'E11 - 2014 09 Final'!$A$46:$P$1704,$F$135,FALSE)</f>
        <v>5032</v>
      </c>
      <c r="G153" s="82">
        <f>VLOOKUP($A153&amp;"NCP",'E11 - 2014 09 Final'!$A$46:$P$1704,$G$135,FALSE)</f>
        <v>6049</v>
      </c>
      <c r="H153" s="82">
        <f>VLOOKUP($A153&amp;"NCP",'E11 - 2014 09 Final'!$A$46:$P$1704,$H$135,FALSE)</f>
        <v>3858</v>
      </c>
      <c r="I153" s="82">
        <f>VLOOKUP($A153&amp;"NCP",'E11 - 2014 09 Final'!$A$46:$P$1704,$I$135,FALSE)</f>
        <v>4558</v>
      </c>
      <c r="J153" s="82">
        <f>VLOOKUP($A153&amp;"NCP",'E11 - 2014 09 Final'!$A$46:$P$1704,$J$135,FALSE)</f>
        <v>5892</v>
      </c>
      <c r="K153" s="82">
        <f>VLOOKUP($A153&amp;"NCP",'E11 - 2014 09 Final'!$A$46:$P$1704,$K$135,FALSE)</f>
        <v>4355</v>
      </c>
      <c r="L153" s="82">
        <f>VLOOKUP($A153&amp;"NCP",'E11 - 2014 09 Final'!$A$46:$P$1704,$L$135,FALSE)</f>
        <v>5026</v>
      </c>
      <c r="M153" s="82">
        <f>VLOOKUP($A153&amp;"NCP",'E11 - 2014 09 Final'!$A$46:$P$1704,$M$135,FALSE)</f>
        <v>4745</v>
      </c>
      <c r="N153" s="82">
        <f>VLOOKUP($A153&amp;"NCP",'E11 - 2014 09 Final'!$A$46:$P$1704,$N$135,FALSE)</f>
        <v>1317</v>
      </c>
      <c r="O153" s="44">
        <f t="shared" si="22"/>
        <v>56487</v>
      </c>
      <c r="P153" s="11">
        <f t="shared" si="23"/>
        <v>7495</v>
      </c>
    </row>
    <row r="154" spans="1:16">
      <c r="A154" t="s">
        <v>45</v>
      </c>
      <c r="B154" s="43" t="s">
        <v>88</v>
      </c>
      <c r="C154" s="82">
        <f>VLOOKUP($A154&amp;"NCP",'E11 - 2014 09 Final'!$A$46:$P$1704,$C$135,FALSE)</f>
        <v>72610</v>
      </c>
      <c r="D154" s="82">
        <f>VLOOKUP($A154&amp;"NCP",'E11 - 2014 09 Final'!$A$46:$P$1704,$D$135,FALSE)</f>
        <v>66743</v>
      </c>
      <c r="E154" s="82">
        <f>VLOOKUP($A154&amp;"NCP",'E11 - 2014 09 Final'!$A$46:$P$1704,$E$135,FALSE)</f>
        <v>83941</v>
      </c>
      <c r="F154" s="82">
        <f>VLOOKUP($A154&amp;"NCP",'E11 - 2014 09 Final'!$A$46:$P$1704,$F$135,FALSE)</f>
        <v>66018</v>
      </c>
      <c r="G154" s="82">
        <f>VLOOKUP($A154&amp;"NCP",'E11 - 2014 09 Final'!$A$46:$P$1704,$G$135,FALSE)</f>
        <v>93509</v>
      </c>
      <c r="H154" s="82">
        <f>VLOOKUP($A154&amp;"NCP",'E11 - 2014 09 Final'!$A$46:$P$1704,$H$135,FALSE)</f>
        <v>66562</v>
      </c>
      <c r="I154" s="82">
        <f>VLOOKUP($A154&amp;"NCP",'E11 - 2014 09 Final'!$A$46:$P$1704,$I$135,FALSE)</f>
        <v>36647</v>
      </c>
      <c r="J154" s="82">
        <f>VLOOKUP($A154&amp;"NCP",'E11 - 2014 09 Final'!$A$46:$P$1704,$J$135,FALSE)</f>
        <v>53502</v>
      </c>
      <c r="K154" s="82">
        <f>VLOOKUP($A154&amp;"NCP",'E11 - 2014 09 Final'!$A$46:$P$1704,$K$135,FALSE)</f>
        <v>97677</v>
      </c>
      <c r="L154" s="82">
        <f>VLOOKUP($A154&amp;"NCP",'E11 - 2014 09 Final'!$A$46:$P$1704,$L$135,FALSE)</f>
        <v>66460</v>
      </c>
      <c r="M154" s="82">
        <f>VLOOKUP($A154&amp;"NCP",'E11 - 2014 09 Final'!$A$46:$P$1704,$M$135,FALSE)</f>
        <v>92768</v>
      </c>
      <c r="N154" s="82">
        <f>VLOOKUP($A154&amp;"NCP",'E11 - 2014 09 Final'!$A$46:$P$1704,$N$135,FALSE)</f>
        <v>64722</v>
      </c>
      <c r="O154" s="44">
        <f t="shared" si="22"/>
        <v>861159</v>
      </c>
      <c r="P154" s="11">
        <f t="shared" si="23"/>
        <v>97677</v>
      </c>
    </row>
    <row r="155" spans="1:16">
      <c r="C155" s="48"/>
      <c r="D155" s="48"/>
      <c r="E155" s="48"/>
      <c r="F155" s="48"/>
      <c r="G155" s="48"/>
      <c r="H155" s="48"/>
      <c r="I155" s="48"/>
      <c r="J155" s="48"/>
      <c r="K155" s="48"/>
      <c r="L155" s="48"/>
      <c r="M155" s="48"/>
      <c r="N155" s="48"/>
      <c r="O155" s="44"/>
      <c r="P155" s="11"/>
    </row>
    <row r="156" spans="1:16">
      <c r="C156" s="48"/>
      <c r="D156" s="48"/>
      <c r="E156" s="48"/>
      <c r="F156" s="48"/>
      <c r="G156" s="48"/>
      <c r="H156" s="48"/>
      <c r="I156" s="48"/>
      <c r="J156" s="48"/>
      <c r="K156" s="48"/>
      <c r="L156" s="48"/>
      <c r="M156" s="48"/>
      <c r="N156" s="48"/>
      <c r="O156" s="44"/>
      <c r="P156" s="11"/>
    </row>
    <row r="157" spans="1:16">
      <c r="B157" s="42" t="s">
        <v>86</v>
      </c>
      <c r="C157" s="10"/>
      <c r="D157" s="10"/>
      <c r="E157" s="10"/>
      <c r="F157" s="10"/>
      <c r="G157" s="10"/>
      <c r="H157" s="10"/>
      <c r="I157" s="10"/>
      <c r="J157" s="10"/>
      <c r="K157" s="10"/>
      <c r="L157" s="10"/>
      <c r="M157" s="10"/>
      <c r="N157" s="10"/>
    </row>
    <row r="158" spans="1:16">
      <c r="A158" t="s">
        <v>600</v>
      </c>
      <c r="B158" t="s">
        <v>600</v>
      </c>
      <c r="C158" s="82">
        <f>VLOOKUP($A158&amp;"NCP",'E11 - 2014 09 Final'!$A$46:$P$1704,$C$135,FALSE)</f>
        <v>8505</v>
      </c>
      <c r="D158" s="82">
        <f>VLOOKUP($A158&amp;"NCP",'E11 - 2014 09 Final'!$A$46:$P$1704,$D$135,FALSE)</f>
        <v>6861</v>
      </c>
      <c r="E158" s="82">
        <f>VLOOKUP($A158&amp;"NCP",'E11 - 2014 09 Final'!$A$46:$P$1704,$E$135,FALSE)</f>
        <v>5883</v>
      </c>
      <c r="F158" s="82">
        <f>VLOOKUP($A158&amp;"NCP",'E11 - 2014 09 Final'!$A$46:$P$1704,$F$135,FALSE)</f>
        <v>6515</v>
      </c>
      <c r="G158" s="82">
        <f>VLOOKUP($A158&amp;"NCP",'E11 - 2014 09 Final'!$A$46:$P$1704,$G$135,FALSE)</f>
        <v>7297</v>
      </c>
      <c r="H158" s="82">
        <f>VLOOKUP($A158&amp;"NCP",'E11 - 2014 09 Final'!$A$46:$P$1704,$H$135,FALSE)</f>
        <v>8300</v>
      </c>
      <c r="I158" s="82">
        <f>VLOOKUP($A158&amp;"NCP",'E11 - 2014 09 Final'!$A$46:$P$1704,$I$135,FALSE)</f>
        <v>8358</v>
      </c>
      <c r="J158" s="82">
        <f>VLOOKUP($A158&amp;"NCP",'E11 - 2014 09 Final'!$A$46:$P$1704,$J$135,FALSE)</f>
        <v>8658</v>
      </c>
      <c r="K158" s="82">
        <f>VLOOKUP($A158&amp;"NCP",'E11 - 2014 09 Final'!$A$46:$P$1704,$K$135,FALSE)</f>
        <v>8237</v>
      </c>
      <c r="L158" s="82">
        <f>VLOOKUP($A158&amp;"NCP",'E11 - 2014 09 Final'!$A$46:$P$1704,$L$135,FALSE)</f>
        <v>6928</v>
      </c>
      <c r="M158" s="82">
        <f>VLOOKUP($A158&amp;"NCP",'E11 - 2014 09 Final'!$A$46:$P$1704,$M$135,FALSE)</f>
        <v>7506</v>
      </c>
      <c r="N158" s="82">
        <f>VLOOKUP($A158&amp;"NCP",'E11 - 2014 09 Final'!$A$46:$P$1704,$N$135,FALSE)</f>
        <v>6384</v>
      </c>
      <c r="O158" s="44">
        <f>SUM(C158:N158)</f>
        <v>89432</v>
      </c>
      <c r="P158" s="11">
        <f t="shared" ref="P158:P164" si="26">MAX(C158:N158)</f>
        <v>8658</v>
      </c>
    </row>
    <row r="159" spans="1:16">
      <c r="A159" t="s">
        <v>245</v>
      </c>
      <c r="B159" t="s">
        <v>980</v>
      </c>
      <c r="C159" s="82">
        <f>VLOOKUP($A159&amp;"NCP",'E11 - 2014 09 Final'!$A$46:$P$1704,$C$135,FALSE)</f>
        <v>119648</v>
      </c>
      <c r="D159" s="82">
        <f>VLOOKUP($A159&amp;"NCP",'E11 - 2014 09 Final'!$A$46:$P$1704,$D$135,FALSE)</f>
        <v>118724</v>
      </c>
      <c r="E159" s="82">
        <f>VLOOKUP($A159&amp;"NCP",'E11 - 2014 09 Final'!$A$46:$P$1704,$E$135,FALSE)</f>
        <v>124969</v>
      </c>
      <c r="F159" s="82">
        <f>VLOOKUP($A159&amp;"NCP",'E11 - 2014 09 Final'!$A$46:$P$1704,$F$135,FALSE)</f>
        <v>130649</v>
      </c>
      <c r="G159" s="82">
        <f>VLOOKUP($A159&amp;"NCP",'E11 - 2014 09 Final'!$A$46:$P$1704,$G$135,FALSE)</f>
        <v>135618</v>
      </c>
      <c r="H159" s="82">
        <f>VLOOKUP($A159&amp;"NCP",'E11 - 2014 09 Final'!$A$46:$P$1704,$H$135,FALSE)</f>
        <v>144202</v>
      </c>
      <c r="I159" s="82">
        <f>VLOOKUP($A159&amp;"NCP",'E11 - 2014 09 Final'!$A$46:$P$1704,$I$135,FALSE)</f>
        <v>158706</v>
      </c>
      <c r="J159" s="82">
        <f>VLOOKUP($A159&amp;"NCP",'E11 - 2014 09 Final'!$A$46:$P$1704,$J$135,FALSE)</f>
        <v>156563</v>
      </c>
      <c r="K159" s="82">
        <f>VLOOKUP($A159&amp;"NCP",'E11 - 2014 09 Final'!$A$46:$P$1704,$K$135,FALSE)</f>
        <v>143516</v>
      </c>
      <c r="L159" s="82">
        <f>VLOOKUP($A159&amp;"NCP",'E11 - 2014 09 Final'!$A$46:$P$1704,$L$135,FALSE)</f>
        <v>136857</v>
      </c>
      <c r="M159" s="82">
        <f>VLOOKUP($A159&amp;"NCP",'E11 - 2014 09 Final'!$A$46:$P$1704,$M$135,FALSE)</f>
        <v>115289</v>
      </c>
      <c r="N159" s="82">
        <f>VLOOKUP($A159&amp;"NCP",'E11 - 2014 09 Final'!$A$46:$P$1704,$N$135,FALSE)</f>
        <v>118302</v>
      </c>
      <c r="O159" s="44">
        <f t="shared" ref="O159:O164" si="27">SUM(C159:N159)</f>
        <v>1603043</v>
      </c>
      <c r="P159" s="11">
        <f t="shared" si="26"/>
        <v>158706</v>
      </c>
    </row>
    <row r="160" spans="1:16">
      <c r="A160" t="s">
        <v>658</v>
      </c>
      <c r="B160" t="s">
        <v>981</v>
      </c>
      <c r="C160" s="82">
        <f>VLOOKUP($A160&amp;"NCP",'E11 - 2014 09 Final'!$A$46:$P$1704,$C$135,FALSE)</f>
        <v>759818</v>
      </c>
      <c r="D160" s="82">
        <f>VLOOKUP($A160&amp;"NCP",'E11 - 2014 09 Final'!$A$46:$P$1704,$D$135,FALSE)</f>
        <v>607977</v>
      </c>
      <c r="E160" s="82">
        <f>VLOOKUP($A160&amp;"NCP",'E11 - 2014 09 Final'!$A$46:$P$1704,$E$135,FALSE)</f>
        <v>587761</v>
      </c>
      <c r="F160" s="82">
        <f>VLOOKUP($A160&amp;"NCP",'E11 - 2014 09 Final'!$A$46:$P$1704,$F$135,FALSE)</f>
        <v>720832</v>
      </c>
      <c r="G160" s="82">
        <f>VLOOKUP($A160&amp;"NCP",'E11 - 2014 09 Final'!$A$46:$P$1704,$G$135,FALSE)</f>
        <v>754990</v>
      </c>
      <c r="H160" s="82">
        <f>VLOOKUP($A160&amp;"NCP",'E11 - 2014 09 Final'!$A$46:$P$1704,$H$135,FALSE)</f>
        <v>810713</v>
      </c>
      <c r="I160" s="82">
        <f>VLOOKUP($A160&amp;"NCP",'E11 - 2014 09 Final'!$A$46:$P$1704,$I$135,FALSE)</f>
        <v>805670</v>
      </c>
      <c r="J160" s="82">
        <f>VLOOKUP($A160&amp;"NCP",'E11 - 2014 09 Final'!$A$46:$P$1704,$J$135,FALSE)</f>
        <v>837392</v>
      </c>
      <c r="K160" s="82">
        <f>VLOOKUP($A160&amp;"NCP",'E11 - 2014 09 Final'!$A$46:$P$1704,$K$135,FALSE)</f>
        <v>788046</v>
      </c>
      <c r="L160" s="82">
        <f>VLOOKUP($A160&amp;"NCP",'E11 - 2014 09 Final'!$A$46:$P$1704,$L$135,FALSE)</f>
        <v>761167</v>
      </c>
      <c r="M160" s="82">
        <f>VLOOKUP($A160&amp;"NCP",'E11 - 2014 09 Final'!$A$46:$P$1704,$M$135,FALSE)</f>
        <v>598817</v>
      </c>
      <c r="N160" s="82">
        <f>VLOOKUP($A160&amp;"NCP",'E11 - 2014 09 Final'!$A$46:$P$1704,$N$135,FALSE)</f>
        <v>561480</v>
      </c>
      <c r="O160" s="44">
        <f t="shared" si="27"/>
        <v>8594663</v>
      </c>
      <c r="P160" s="11">
        <f t="shared" si="26"/>
        <v>837392</v>
      </c>
    </row>
    <row r="161" spans="1:17">
      <c r="A161" t="s">
        <v>670</v>
      </c>
      <c r="B161" t="s">
        <v>982</v>
      </c>
      <c r="C161" s="82">
        <f>VLOOKUP($A161&amp;"NCP",'E11 - 2014 09 Final'!$A$46:$P$1704,$C$135,FALSE)</f>
        <v>0</v>
      </c>
      <c r="D161" s="82">
        <f>VLOOKUP($A161&amp;"NCP",'E11 - 2014 09 Final'!$A$46:$P$1704,$D$135,FALSE)</f>
        <v>35000</v>
      </c>
      <c r="E161" s="82">
        <f>VLOOKUP($A161&amp;"NCP",'E11 - 2014 09 Final'!$A$46:$P$1704,$E$135,FALSE)</f>
        <v>20000</v>
      </c>
      <c r="F161" s="82">
        <f>VLOOKUP($A161&amp;"NCP",'E11 - 2014 09 Final'!$A$46:$P$1704,$F$135,FALSE)</f>
        <v>10000</v>
      </c>
      <c r="G161" s="82">
        <f>VLOOKUP($A161&amp;"NCP",'E11 - 2014 09 Final'!$A$46:$P$1704,$G$135,FALSE)</f>
        <v>20000</v>
      </c>
      <c r="H161" s="82">
        <f>VLOOKUP($A161&amp;"NCP",'E11 - 2014 09 Final'!$A$46:$P$1704,$H$135,FALSE)</f>
        <v>35000</v>
      </c>
      <c r="I161" s="82">
        <f>VLOOKUP($A161&amp;"NCP",'E11 - 2014 09 Final'!$A$46:$P$1704,$I$135,FALSE)</f>
        <v>35000</v>
      </c>
      <c r="J161" s="82">
        <f>VLOOKUP($A161&amp;"NCP",'E11 - 2014 09 Final'!$A$46:$P$1704,$J$135,FALSE)</f>
        <v>35000</v>
      </c>
      <c r="K161" s="82">
        <f>VLOOKUP($A161&amp;"NCP",'E11 - 2014 09 Final'!$A$46:$P$1704,$K$135,FALSE)</f>
        <v>25000</v>
      </c>
      <c r="L161" s="82">
        <f>VLOOKUP($A161&amp;"NCP",'E11 - 2014 09 Final'!$A$46:$P$1704,$L$135,FALSE)</f>
        <v>20000</v>
      </c>
      <c r="M161" s="82">
        <f>VLOOKUP($A161&amp;"NCP",'E11 - 2014 09 Final'!$A$46:$P$1704,$M$135,FALSE)</f>
        <v>10000</v>
      </c>
      <c r="N161" s="82">
        <f>VLOOKUP($A161&amp;"NCP",'E11 - 2014 09 Final'!$A$46:$P$1704,$N$135,FALSE)</f>
        <v>20000</v>
      </c>
      <c r="O161" s="44">
        <f t="shared" si="27"/>
        <v>265000</v>
      </c>
      <c r="P161" s="11">
        <f t="shared" si="26"/>
        <v>35000</v>
      </c>
    </row>
    <row r="162" spans="1:17">
      <c r="A162" t="s">
        <v>688</v>
      </c>
      <c r="B162" t="s">
        <v>688</v>
      </c>
      <c r="C162" s="82">
        <f>VLOOKUP($A162&amp;"NCP",'E11 - 2014 09 Final'!$A$46:$P$1704,$C$135,FALSE)</f>
        <v>0</v>
      </c>
      <c r="D162" s="82">
        <f>VLOOKUP($A162&amp;"NCP",'E11 - 2014 09 Final'!$A$46:$P$1704,$D$135,FALSE)</f>
        <v>0</v>
      </c>
      <c r="E162" s="82">
        <f>VLOOKUP($A162&amp;"NCP",'E11 - 2014 09 Final'!$A$46:$P$1704,$E$135,FALSE)</f>
        <v>0</v>
      </c>
      <c r="F162" s="82">
        <f>VLOOKUP($A162&amp;"NCP",'E11 - 2014 09 Final'!$A$46:$P$1704,$F$135,FALSE)</f>
        <v>0</v>
      </c>
      <c r="G162" s="82">
        <f>VLOOKUP($A162&amp;"NCP",'E11 - 2014 09 Final'!$A$46:$P$1704,$G$135,FALSE)</f>
        <v>0</v>
      </c>
      <c r="H162" s="82">
        <f>VLOOKUP($A162&amp;"NCP",'E11 - 2014 09 Final'!$A$46:$P$1704,$H$135,FALSE)</f>
        <v>200000</v>
      </c>
      <c r="I162" s="82">
        <f>VLOOKUP($A162&amp;"NCP",'E11 - 2014 09 Final'!$A$46:$P$1704,$I$135,FALSE)</f>
        <v>200000</v>
      </c>
      <c r="J162" s="82">
        <f>VLOOKUP($A162&amp;"NCP",'E11 - 2014 09 Final'!$A$46:$P$1704,$J$135,FALSE)</f>
        <v>200000</v>
      </c>
      <c r="K162" s="82">
        <f>VLOOKUP($A162&amp;"NCP",'E11 - 2014 09 Final'!$A$46:$P$1704,$K$135,FALSE)</f>
        <v>200000</v>
      </c>
      <c r="L162" s="82">
        <f>VLOOKUP($A162&amp;"NCP",'E11 - 2014 09 Final'!$A$46:$P$1704,$L$135,FALSE)</f>
        <v>200000</v>
      </c>
      <c r="M162" s="82">
        <f>VLOOKUP($A162&amp;"NCP",'E11 - 2014 09 Final'!$A$46:$P$1704,$M$135,FALSE)</f>
        <v>225000</v>
      </c>
      <c r="N162" s="82">
        <f>VLOOKUP($A162&amp;"NCP",'E11 - 2014 09 Final'!$A$46:$P$1704,$N$135,FALSE)</f>
        <v>200000</v>
      </c>
      <c r="O162" s="44">
        <f t="shared" si="27"/>
        <v>1425000</v>
      </c>
      <c r="P162" s="11">
        <f t="shared" si="26"/>
        <v>225000</v>
      </c>
    </row>
    <row r="163" spans="1:17">
      <c r="A163" t="s">
        <v>721</v>
      </c>
      <c r="B163" t="s">
        <v>721</v>
      </c>
      <c r="C163" s="82">
        <f>VLOOKUP($A163&amp;"NCP",'E11 - 2014 09 Final'!$A$46:$P$1704,$C$135,FALSE)</f>
        <v>12444</v>
      </c>
      <c r="D163" s="82">
        <f>VLOOKUP($A163&amp;"NCP",'E11 - 2014 09 Final'!$A$46:$P$1704,$D$135,FALSE)</f>
        <v>9408</v>
      </c>
      <c r="E163" s="82">
        <f>VLOOKUP($A163&amp;"NCP",'E11 - 2014 09 Final'!$A$46:$P$1704,$E$135,FALSE)</f>
        <v>9018</v>
      </c>
      <c r="F163" s="82">
        <f>VLOOKUP($A163&amp;"NCP",'E11 - 2014 09 Final'!$A$46:$P$1704,$F$135,FALSE)</f>
        <v>12473</v>
      </c>
      <c r="G163" s="82">
        <f>VLOOKUP($A163&amp;"NCP",'E11 - 2014 09 Final'!$A$46:$P$1704,$G$135,FALSE)</f>
        <v>12655</v>
      </c>
      <c r="H163" s="82">
        <f>VLOOKUP($A163&amp;"NCP",'E11 - 2014 09 Final'!$A$46:$P$1704,$H$135,FALSE)</f>
        <v>13244</v>
      </c>
      <c r="I163" s="82">
        <f>VLOOKUP($A163&amp;"NCP",'E11 - 2014 09 Final'!$A$46:$P$1704,$I$135,FALSE)</f>
        <v>12957</v>
      </c>
      <c r="J163" s="82">
        <f>VLOOKUP($A163&amp;"NCP",'E11 - 2014 09 Final'!$A$46:$P$1704,$J$135,FALSE)</f>
        <v>13556</v>
      </c>
      <c r="K163" s="82">
        <f>VLOOKUP($A163&amp;"NCP",'E11 - 2014 09 Final'!$A$46:$P$1704,$K$135,FALSE)</f>
        <v>13084</v>
      </c>
      <c r="L163" s="82">
        <f>VLOOKUP($A163&amp;"NCP",'E11 - 2014 09 Final'!$A$46:$P$1704,$L$135,FALSE)</f>
        <v>12339</v>
      </c>
      <c r="M163" s="82">
        <f>VLOOKUP($A163&amp;"NCP",'E11 - 2014 09 Final'!$A$46:$P$1704,$M$135,FALSE)</f>
        <v>9516</v>
      </c>
      <c r="N163" s="82">
        <f>VLOOKUP($A163&amp;"NCP",'E11 - 2014 09 Final'!$A$46:$P$1704,$N$135,FALSE)</f>
        <v>9621</v>
      </c>
      <c r="O163" s="44">
        <f t="shared" si="27"/>
        <v>140315</v>
      </c>
      <c r="P163" s="11">
        <f t="shared" si="26"/>
        <v>13556</v>
      </c>
    </row>
    <row r="164" spans="1:17">
      <c r="A164" t="s">
        <v>724</v>
      </c>
      <c r="B164" t="s">
        <v>983</v>
      </c>
      <c r="C164" s="82">
        <f>VLOOKUP($A164&amp;"NCP",'E11 - 2014 09 Final'!$A$46:$P$1704,$C$135,FALSE)</f>
        <v>23000</v>
      </c>
      <c r="D164" s="82">
        <f>VLOOKUP($A164&amp;"NCP",'E11 - 2014 09 Final'!$A$46:$P$1704,$D$135,FALSE)</f>
        <v>23000</v>
      </c>
      <c r="E164" s="82">
        <f>VLOOKUP($A164&amp;"NCP",'E11 - 2014 09 Final'!$A$46:$P$1704,$E$135,FALSE)</f>
        <v>23000</v>
      </c>
      <c r="F164" s="82">
        <f>VLOOKUP($A164&amp;"NCP",'E11 - 2014 09 Final'!$A$46:$P$1704,$F$135,FALSE)</f>
        <v>23000</v>
      </c>
      <c r="G164" s="82">
        <f>VLOOKUP($A164&amp;"NCP",'E11 - 2014 09 Final'!$A$46:$P$1704,$G$135,FALSE)</f>
        <v>23000</v>
      </c>
      <c r="H164" s="82">
        <f>VLOOKUP($A164&amp;"NCP",'E11 - 2014 09 Final'!$A$46:$P$1704,$H$135,FALSE)</f>
        <v>23000</v>
      </c>
      <c r="I164" s="82">
        <f>VLOOKUP($A164&amp;"NCP",'E11 - 2014 09 Final'!$A$46:$P$1704,$I$135,FALSE)</f>
        <v>23000</v>
      </c>
      <c r="J164" s="82">
        <f>VLOOKUP($A164&amp;"NCP",'E11 - 2014 09 Final'!$A$46:$P$1704,$J$135,FALSE)</f>
        <v>23000</v>
      </c>
      <c r="K164" s="82">
        <f>VLOOKUP($A164&amp;"NCP",'E11 - 2014 09 Final'!$A$46:$P$1704,$K$135,FALSE)</f>
        <v>23000</v>
      </c>
      <c r="L164" s="82">
        <f>VLOOKUP($A164&amp;"NCP",'E11 - 2014 09 Final'!$A$46:$P$1704,$L$135,FALSE)</f>
        <v>23000</v>
      </c>
      <c r="M164" s="82">
        <f>VLOOKUP($A164&amp;"NCP",'E11 - 2014 09 Final'!$A$46:$P$1704,$M$135,FALSE)</f>
        <v>23000</v>
      </c>
      <c r="N164" s="82">
        <f>VLOOKUP($A164&amp;"NCP",'E11 - 2014 09 Final'!$A$46:$P$1704,$N$135,FALSE)</f>
        <v>23000</v>
      </c>
      <c r="O164" s="44">
        <f t="shared" si="27"/>
        <v>276000</v>
      </c>
      <c r="P164" s="11">
        <f t="shared" si="26"/>
        <v>23000</v>
      </c>
    </row>
    <row r="165" spans="1:17">
      <c r="B165" s="77"/>
      <c r="C165" s="48"/>
      <c r="D165" s="48"/>
      <c r="E165" s="48"/>
      <c r="F165" s="48"/>
      <c r="G165" s="48"/>
      <c r="H165" s="48"/>
      <c r="I165" s="48"/>
      <c r="J165" s="48"/>
      <c r="K165" s="48"/>
      <c r="L165" s="48"/>
      <c r="M165" s="48"/>
      <c r="N165" s="48"/>
      <c r="O165" s="78"/>
      <c r="P165" s="48"/>
      <c r="Q165" s="10"/>
    </row>
    <row r="166" spans="1:17">
      <c r="B166" s="77"/>
      <c r="C166" s="48"/>
      <c r="D166" s="48"/>
      <c r="E166" s="48"/>
      <c r="F166" s="48"/>
      <c r="G166" s="48"/>
      <c r="H166" s="48"/>
      <c r="I166" s="48"/>
      <c r="J166" s="48"/>
      <c r="K166" s="48"/>
      <c r="L166" s="48"/>
      <c r="M166" s="48"/>
      <c r="N166" s="48"/>
      <c r="O166" s="78"/>
      <c r="P166" s="48"/>
      <c r="Q166" s="10"/>
    </row>
    <row r="167" spans="1:17">
      <c r="B167" s="77"/>
      <c r="C167" s="48"/>
      <c r="D167" s="48"/>
      <c r="E167" s="48"/>
      <c r="F167" s="48"/>
      <c r="G167" s="48"/>
      <c r="H167" s="48"/>
      <c r="I167" s="48"/>
      <c r="J167" s="48"/>
      <c r="K167" s="48"/>
      <c r="L167" s="48"/>
      <c r="M167" s="48"/>
      <c r="N167" s="48"/>
      <c r="O167" s="78"/>
      <c r="P167" s="48"/>
      <c r="Q167" s="10"/>
    </row>
    <row r="168" spans="1:17">
      <c r="B168" s="77"/>
      <c r="C168" s="48"/>
      <c r="D168" s="48"/>
      <c r="E168" s="48"/>
      <c r="F168" s="48"/>
      <c r="G168" s="48"/>
      <c r="H168" s="48"/>
      <c r="I168" s="48"/>
      <c r="J168" s="48"/>
      <c r="K168" s="48"/>
      <c r="L168" s="48"/>
      <c r="M168" s="48"/>
      <c r="N168" s="48"/>
      <c r="O168" s="78"/>
      <c r="P168" s="48"/>
      <c r="Q168" s="10"/>
    </row>
    <row r="169" spans="1:17">
      <c r="B169" s="77"/>
      <c r="C169" s="48"/>
      <c r="D169" s="48"/>
      <c r="E169" s="48"/>
      <c r="F169" s="48"/>
      <c r="G169" s="48"/>
      <c r="H169" s="48"/>
      <c r="I169" s="48"/>
      <c r="J169" s="48"/>
      <c r="K169" s="48"/>
      <c r="L169" s="48"/>
      <c r="M169" s="48"/>
      <c r="N169" s="48"/>
      <c r="O169" s="78"/>
      <c r="P169" s="48"/>
      <c r="Q169" s="10"/>
    </row>
    <row r="170" spans="1:17">
      <c r="B170" s="77"/>
      <c r="C170" s="48"/>
      <c r="D170" s="48"/>
      <c r="E170" s="48"/>
      <c r="F170" s="48"/>
      <c r="G170" s="48"/>
      <c r="H170" s="48"/>
      <c r="I170" s="48"/>
      <c r="J170" s="48"/>
      <c r="K170" s="48"/>
      <c r="L170" s="48"/>
      <c r="M170" s="48"/>
      <c r="N170" s="48"/>
      <c r="O170" s="78"/>
      <c r="P170" s="48"/>
      <c r="Q170" s="10"/>
    </row>
    <row r="171" spans="1:17">
      <c r="B171" s="10"/>
      <c r="C171" s="48"/>
      <c r="D171" s="48"/>
      <c r="E171" s="48"/>
      <c r="F171" s="48"/>
      <c r="G171" s="48"/>
      <c r="H171" s="48"/>
      <c r="I171" s="48"/>
      <c r="J171" s="48"/>
      <c r="K171" s="48"/>
      <c r="L171" s="48"/>
      <c r="M171" s="48"/>
      <c r="N171" s="48"/>
      <c r="O171" s="78"/>
      <c r="P171" s="48"/>
      <c r="Q171" s="10"/>
    </row>
    <row r="172" spans="1:17">
      <c r="B172" s="10"/>
      <c r="C172" s="48"/>
      <c r="D172" s="48"/>
      <c r="E172" s="48"/>
      <c r="F172" s="48"/>
      <c r="G172" s="48"/>
      <c r="H172" s="48"/>
      <c r="I172" s="48"/>
      <c r="J172" s="48"/>
      <c r="K172" s="48"/>
      <c r="L172" s="48"/>
      <c r="M172" s="48"/>
      <c r="N172" s="48"/>
      <c r="O172" s="78"/>
      <c r="P172" s="48"/>
      <c r="Q172" s="10"/>
    </row>
    <row r="173" spans="1:17">
      <c r="B173" s="320"/>
      <c r="C173" s="10"/>
      <c r="D173" s="10"/>
      <c r="E173" s="10"/>
      <c r="F173" s="10"/>
      <c r="G173" s="10"/>
      <c r="H173" s="10"/>
      <c r="I173" s="10"/>
      <c r="J173" s="10"/>
      <c r="K173" s="10"/>
      <c r="L173" s="10"/>
      <c r="M173" s="10"/>
      <c r="N173" s="10"/>
      <c r="O173" s="10"/>
      <c r="P173" s="10"/>
      <c r="Q173" s="10"/>
    </row>
    <row r="174" spans="1:17">
      <c r="B174" s="77"/>
      <c r="C174" s="48"/>
      <c r="D174" s="48"/>
      <c r="E174" s="48"/>
      <c r="F174" s="48"/>
      <c r="G174" s="48"/>
      <c r="H174" s="48"/>
      <c r="I174" s="48"/>
      <c r="J174" s="48"/>
      <c r="K174" s="48"/>
      <c r="L174" s="48"/>
      <c r="M174" s="48"/>
      <c r="N174" s="48"/>
      <c r="O174" s="78"/>
      <c r="P174" s="48"/>
      <c r="Q174" s="10"/>
    </row>
    <row r="175" spans="1:17">
      <c r="B175" s="77"/>
      <c r="C175" s="48"/>
      <c r="D175" s="48"/>
      <c r="E175" s="48"/>
      <c r="F175" s="48"/>
      <c r="G175" s="48"/>
      <c r="H175" s="48"/>
      <c r="I175" s="48"/>
      <c r="J175" s="48"/>
      <c r="K175" s="48"/>
      <c r="L175" s="48"/>
      <c r="M175" s="48"/>
      <c r="N175" s="48"/>
      <c r="O175" s="78"/>
      <c r="P175" s="48"/>
      <c r="Q175" s="10"/>
    </row>
    <row r="176" spans="1:17">
      <c r="B176" s="77"/>
      <c r="C176" s="48"/>
      <c r="D176" s="48"/>
      <c r="E176" s="48"/>
      <c r="F176" s="48"/>
      <c r="G176" s="48"/>
      <c r="H176" s="48"/>
      <c r="I176" s="48"/>
      <c r="J176" s="48"/>
      <c r="K176" s="48"/>
      <c r="L176" s="48"/>
      <c r="M176" s="48"/>
      <c r="N176" s="48"/>
      <c r="O176" s="78"/>
      <c r="P176" s="48"/>
      <c r="Q176" s="10"/>
    </row>
    <row r="177" spans="2:17">
      <c r="B177" s="10"/>
      <c r="C177" s="10"/>
      <c r="D177" s="10"/>
      <c r="E177" s="10"/>
      <c r="F177" s="10"/>
      <c r="G177" s="10"/>
      <c r="H177" s="10"/>
      <c r="I177" s="10"/>
      <c r="J177" s="10"/>
      <c r="K177" s="10"/>
      <c r="L177" s="10"/>
      <c r="M177" s="10"/>
      <c r="N177" s="10"/>
      <c r="O177" s="10"/>
      <c r="P177" s="10"/>
      <c r="Q177" s="10"/>
    </row>
    <row r="178" spans="2:17">
      <c r="B178" s="10"/>
      <c r="C178" s="10"/>
      <c r="D178" s="10"/>
      <c r="E178" s="10"/>
      <c r="F178" s="10"/>
      <c r="G178" s="10"/>
      <c r="H178" s="10"/>
      <c r="I178" s="10"/>
      <c r="J178" s="10"/>
      <c r="K178" s="10"/>
      <c r="L178" s="10"/>
      <c r="M178" s="10"/>
      <c r="N178" s="10"/>
      <c r="O178" s="10"/>
      <c r="P178" s="10"/>
      <c r="Q178" s="10"/>
    </row>
  </sheetData>
  <mergeCells count="8">
    <mergeCell ref="B89:P89"/>
    <mergeCell ref="B130:P130"/>
    <mergeCell ref="B131:P131"/>
    <mergeCell ref="B4:P4"/>
    <mergeCell ref="B5:P5"/>
    <mergeCell ref="B46:P46"/>
    <mergeCell ref="B47:P47"/>
    <mergeCell ref="B88:P88"/>
  </mergeCells>
  <phoneticPr fontId="8" type="noConversion"/>
  <pageMargins left="0" right="0" top="1" bottom="1" header="0.5" footer="0.5"/>
  <pageSetup scale="70" orientation="landscape" r:id="rId1"/>
  <headerFooter alignWithMargins="0"/>
  <rowBreaks count="3" manualBreakCount="3">
    <brk id="54" max="16383" man="1"/>
    <brk id="96" max="16383" man="1"/>
    <brk id="137"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FF0000"/>
  </sheetPr>
  <dimension ref="A1:Q178"/>
  <sheetViews>
    <sheetView showGridLines="0" zoomScale="75" zoomScaleNormal="75" workbookViewId="0">
      <selection activeCell="A2" sqref="A1:A2"/>
    </sheetView>
  </sheetViews>
  <sheetFormatPr defaultRowHeight="13.2"/>
  <cols>
    <col min="1" max="1" width="19.88671875" customWidth="1"/>
    <col min="2" max="2" width="22.6640625" bestFit="1" customWidth="1"/>
    <col min="3" max="4" width="16.33203125" bestFit="1" customWidth="1"/>
    <col min="5" max="6" width="16.109375" bestFit="1" customWidth="1"/>
    <col min="7" max="8" width="16.5546875" bestFit="1" customWidth="1"/>
    <col min="9" max="9" width="16.109375" bestFit="1" customWidth="1"/>
    <col min="10" max="10" width="16.33203125" bestFit="1" customWidth="1"/>
    <col min="11" max="11" width="15.5546875" bestFit="1" customWidth="1"/>
    <col min="12" max="12" width="16.5546875" bestFit="1" customWidth="1"/>
    <col min="13" max="13" width="16.33203125" bestFit="1" customWidth="1"/>
    <col min="14" max="14" width="16.109375" bestFit="1" customWidth="1"/>
    <col min="15" max="15" width="17.33203125" bestFit="1" customWidth="1"/>
    <col min="16" max="16" width="16.109375" bestFit="1" customWidth="1"/>
    <col min="20" max="22" width="16.5546875" customWidth="1"/>
  </cols>
  <sheetData>
    <row r="1" spans="1:16">
      <c r="A1" s="8" t="s">
        <v>1179</v>
      </c>
    </row>
    <row r="2" spans="1:16">
      <c r="A2" s="8" t="s">
        <v>1123</v>
      </c>
    </row>
    <row r="4" spans="1:16" ht="21">
      <c r="B4" s="475" t="s">
        <v>987</v>
      </c>
      <c r="C4" s="475"/>
      <c r="D4" s="475"/>
      <c r="E4" s="475"/>
      <c r="F4" s="475"/>
      <c r="G4" s="475"/>
      <c r="H4" s="475"/>
      <c r="I4" s="475"/>
      <c r="J4" s="475"/>
      <c r="K4" s="475"/>
      <c r="L4" s="475"/>
      <c r="M4" s="475"/>
      <c r="N4" s="475"/>
      <c r="O4" s="475"/>
      <c r="P4" s="475"/>
    </row>
    <row r="5" spans="1:16">
      <c r="B5" s="476" t="s">
        <v>89</v>
      </c>
      <c r="C5" s="476"/>
      <c r="D5" s="476"/>
      <c r="E5" s="476"/>
      <c r="F5" s="476"/>
      <c r="G5" s="476"/>
      <c r="H5" s="476"/>
      <c r="I5" s="476"/>
      <c r="J5" s="476"/>
      <c r="K5" s="476"/>
      <c r="L5" s="476"/>
      <c r="M5" s="476"/>
      <c r="N5" s="476"/>
      <c r="O5" s="476"/>
      <c r="P5" s="476"/>
    </row>
    <row r="6" spans="1:16" ht="13.8" thickBot="1">
      <c r="B6" s="309"/>
      <c r="C6" s="309"/>
      <c r="D6" s="309"/>
      <c r="E6" s="309"/>
      <c r="F6" s="309"/>
      <c r="G6" s="309"/>
      <c r="H6" s="309"/>
      <c r="I6" s="309"/>
      <c r="J6" s="309"/>
      <c r="K6" s="309"/>
      <c r="L6" s="309"/>
      <c r="M6" s="309"/>
      <c r="N6" s="309"/>
      <c r="O6" s="309"/>
      <c r="P6" s="309"/>
    </row>
    <row r="7" spans="1:16">
      <c r="C7" s="14"/>
      <c r="D7" s="15"/>
      <c r="E7" s="16"/>
      <c r="F7" s="17"/>
      <c r="G7" s="18"/>
      <c r="H7" s="19"/>
      <c r="I7" s="20"/>
      <c r="J7" s="21"/>
      <c r="K7" s="22"/>
      <c r="L7" s="23"/>
      <c r="M7" s="24"/>
      <c r="N7" s="25"/>
      <c r="O7" s="26"/>
      <c r="P7" s="27" t="s">
        <v>988</v>
      </c>
    </row>
    <row r="8" spans="1:16" ht="13.8" thickBot="1">
      <c r="C8" s="28" t="s">
        <v>70</v>
      </c>
      <c r="D8" s="29" t="s">
        <v>71</v>
      </c>
      <c r="E8" s="30" t="s">
        <v>72</v>
      </c>
      <c r="F8" s="31" t="s">
        <v>73</v>
      </c>
      <c r="G8" s="32" t="s">
        <v>74</v>
      </c>
      <c r="H8" s="33" t="s">
        <v>75</v>
      </c>
      <c r="I8" s="34" t="s">
        <v>76</v>
      </c>
      <c r="J8" s="35" t="s">
        <v>77</v>
      </c>
      <c r="K8" s="36" t="s">
        <v>78</v>
      </c>
      <c r="L8" s="37" t="s">
        <v>79</v>
      </c>
      <c r="M8" s="38" t="s">
        <v>80</v>
      </c>
      <c r="N8" s="39" t="s">
        <v>81</v>
      </c>
      <c r="O8" s="40" t="s">
        <v>60</v>
      </c>
      <c r="P8" s="41" t="s">
        <v>82</v>
      </c>
    </row>
    <row r="9" spans="1:16" hidden="1">
      <c r="C9">
        <v>2</v>
      </c>
      <c r="D9">
        <v>3</v>
      </c>
      <c r="E9">
        <v>4</v>
      </c>
      <c r="F9">
        <v>5</v>
      </c>
      <c r="G9">
        <v>6</v>
      </c>
      <c r="H9">
        <v>7</v>
      </c>
      <c r="I9">
        <v>8</v>
      </c>
      <c r="J9">
        <v>9</v>
      </c>
      <c r="K9">
        <v>10</v>
      </c>
      <c r="L9">
        <v>11</v>
      </c>
      <c r="M9">
        <v>12</v>
      </c>
      <c r="N9">
        <v>13</v>
      </c>
    </row>
    <row r="11" spans="1:16">
      <c r="B11" s="42" t="s">
        <v>83</v>
      </c>
    </row>
    <row r="12" spans="1:16">
      <c r="A12" s="43" t="s">
        <v>98</v>
      </c>
      <c r="B12" s="43" t="s">
        <v>84</v>
      </c>
      <c r="C12" s="48">
        <f t="shared" ref="C12:N21" si="0">AVERAGE(VLOOKUP($B12,$B$54:$P$79,C$9,FALSE),VLOOKUP($B12,$B$96:$N$121,C$9,FALSE),VLOOKUP($B12,$B$138:$N$164,C$9,FALSE))</f>
        <v>238514691</v>
      </c>
      <c r="D12" s="48">
        <f t="shared" si="0"/>
        <v>222125503.66666666</v>
      </c>
      <c r="E12" s="48">
        <f t="shared" si="0"/>
        <v>221251790.66666666</v>
      </c>
      <c r="F12" s="48">
        <f t="shared" si="0"/>
        <v>232648186</v>
      </c>
      <c r="G12" s="48">
        <f t="shared" si="0"/>
        <v>236231832.66666666</v>
      </c>
      <c r="H12" s="48">
        <f t="shared" si="0"/>
        <v>242314120.33333334</v>
      </c>
      <c r="I12" s="48">
        <f t="shared" si="0"/>
        <v>245821197.66666666</v>
      </c>
      <c r="J12" s="48">
        <f t="shared" si="0"/>
        <v>249740256.33333334</v>
      </c>
      <c r="K12" s="48">
        <f t="shared" si="0"/>
        <v>251824604.33333334</v>
      </c>
      <c r="L12" s="48">
        <f t="shared" si="0"/>
        <v>237380827.66666666</v>
      </c>
      <c r="M12" s="48">
        <f t="shared" si="0"/>
        <v>225655204</v>
      </c>
      <c r="N12" s="48">
        <f t="shared" si="0"/>
        <v>226513303.66666666</v>
      </c>
      <c r="O12" s="44">
        <f t="shared" ref="O12:O28" si="1">SUM(C12:N12)</f>
        <v>2830021517.9999995</v>
      </c>
      <c r="P12" s="11">
        <f>+O12/12</f>
        <v>235835126.49999997</v>
      </c>
    </row>
    <row r="13" spans="1:16">
      <c r="A13" s="43" t="s">
        <v>99</v>
      </c>
      <c r="B13" s="43" t="s">
        <v>85</v>
      </c>
      <c r="C13" s="48">
        <f t="shared" si="0"/>
        <v>15983084.333333334</v>
      </c>
      <c r="D13" s="48">
        <f t="shared" si="0"/>
        <v>14676071</v>
      </c>
      <c r="E13" s="48">
        <f t="shared" si="0"/>
        <v>14516795</v>
      </c>
      <c r="F13" s="48">
        <f t="shared" si="0"/>
        <v>15466433.666666666</v>
      </c>
      <c r="G13" s="48">
        <f t="shared" si="0"/>
        <v>14095739.666666666</v>
      </c>
      <c r="H13" s="48">
        <f t="shared" si="0"/>
        <v>14579161.666666666</v>
      </c>
      <c r="I13" s="48">
        <f t="shared" si="0"/>
        <v>14624318.666666666</v>
      </c>
      <c r="J13" s="48">
        <f t="shared" si="0"/>
        <v>14876254.666666666</v>
      </c>
      <c r="K13" s="48">
        <f t="shared" si="0"/>
        <v>14927642</v>
      </c>
      <c r="L13" s="48">
        <f t="shared" si="0"/>
        <v>14164949.333333334</v>
      </c>
      <c r="M13" s="48">
        <f t="shared" si="0"/>
        <v>13514631.333333334</v>
      </c>
      <c r="N13" s="48">
        <f t="shared" si="0"/>
        <v>13620076.333333334</v>
      </c>
      <c r="O13" s="44">
        <f t="shared" si="1"/>
        <v>175045157.66666672</v>
      </c>
      <c r="P13" s="11">
        <f t="shared" ref="P13:P28" si="2">+O13/12</f>
        <v>14587096.472222226</v>
      </c>
    </row>
    <row r="14" spans="1:16">
      <c r="A14" s="43" t="s">
        <v>50</v>
      </c>
      <c r="B14" s="43" t="s">
        <v>50</v>
      </c>
      <c r="C14" s="48">
        <f t="shared" si="0"/>
        <v>112189099.66666667</v>
      </c>
      <c r="D14" s="48">
        <f t="shared" si="0"/>
        <v>95729652.333333328</v>
      </c>
      <c r="E14" s="48">
        <f t="shared" si="0"/>
        <v>109665332.33333333</v>
      </c>
      <c r="F14" s="48">
        <f t="shared" si="0"/>
        <v>108295786</v>
      </c>
      <c r="G14" s="48">
        <f t="shared" si="0"/>
        <v>118370561.66666667</v>
      </c>
      <c r="H14" s="48">
        <f t="shared" si="0"/>
        <v>112470773</v>
      </c>
      <c r="I14" s="48">
        <f t="shared" si="0"/>
        <v>118755565.33333333</v>
      </c>
      <c r="J14" s="48">
        <f t="shared" si="0"/>
        <v>120466728.33333333</v>
      </c>
      <c r="K14" s="48">
        <f t="shared" si="0"/>
        <v>113178203.66666667</v>
      </c>
      <c r="L14" s="48">
        <f t="shared" si="0"/>
        <v>117550262.66666667</v>
      </c>
      <c r="M14" s="48">
        <f t="shared" si="0"/>
        <v>108047615.33333333</v>
      </c>
      <c r="N14" s="48">
        <f t="shared" si="0"/>
        <v>110012672</v>
      </c>
      <c r="O14" s="44">
        <f t="shared" si="1"/>
        <v>1344732252.3333333</v>
      </c>
      <c r="P14" s="11">
        <f t="shared" si="2"/>
        <v>112061021.02777778</v>
      </c>
    </row>
    <row r="15" spans="1:16">
      <c r="A15" s="43" t="s">
        <v>49</v>
      </c>
      <c r="B15" s="43" t="s">
        <v>49</v>
      </c>
      <c r="C15" s="48">
        <f t="shared" si="0"/>
        <v>480599855</v>
      </c>
      <c r="D15" s="48">
        <f t="shared" si="0"/>
        <v>449314287</v>
      </c>
      <c r="E15" s="48">
        <f t="shared" si="0"/>
        <v>455172554.33333331</v>
      </c>
      <c r="F15" s="48">
        <f t="shared" si="0"/>
        <v>489131129.33333331</v>
      </c>
      <c r="G15" s="48">
        <f t="shared" si="0"/>
        <v>534012642.66666669</v>
      </c>
      <c r="H15" s="48">
        <f t="shared" si="0"/>
        <v>565573006.33333337</v>
      </c>
      <c r="I15" s="48">
        <f t="shared" si="0"/>
        <v>586217762.66666663</v>
      </c>
      <c r="J15" s="48">
        <f t="shared" si="0"/>
        <v>566477814.66666663</v>
      </c>
      <c r="K15" s="48">
        <f t="shared" si="0"/>
        <v>563409981</v>
      </c>
      <c r="L15" s="48">
        <f t="shared" si="0"/>
        <v>515598001.66666669</v>
      </c>
      <c r="M15" s="48">
        <f t="shared" si="0"/>
        <v>462848806.33333331</v>
      </c>
      <c r="N15" s="48">
        <f t="shared" si="0"/>
        <v>439007310.33333331</v>
      </c>
      <c r="O15" s="44">
        <f t="shared" si="1"/>
        <v>6107363151.333333</v>
      </c>
      <c r="P15" s="11">
        <f t="shared" si="2"/>
        <v>508946929.27777773</v>
      </c>
    </row>
    <row r="16" spans="1:16">
      <c r="A16" s="46" t="s">
        <v>325</v>
      </c>
      <c r="B16" s="46" t="s">
        <v>325</v>
      </c>
      <c r="C16" s="48">
        <f t="shared" si="0"/>
        <v>4403864.333333333</v>
      </c>
      <c r="D16" s="48">
        <f t="shared" si="0"/>
        <v>3973948.3333333335</v>
      </c>
      <c r="E16" s="48">
        <f t="shared" si="0"/>
        <v>3901855.3333333335</v>
      </c>
      <c r="F16" s="48">
        <f t="shared" si="0"/>
        <v>4015776</v>
      </c>
      <c r="G16" s="48">
        <f t="shared" si="0"/>
        <v>4090618.3333333335</v>
      </c>
      <c r="H16" s="48">
        <f t="shared" si="0"/>
        <v>4831550.333333333</v>
      </c>
      <c r="I16" s="48">
        <f t="shared" si="0"/>
        <v>5022404.333333333</v>
      </c>
      <c r="J16" s="48">
        <f t="shared" si="0"/>
        <v>4650763</v>
      </c>
      <c r="K16" s="48">
        <f t="shared" si="0"/>
        <v>4600936.666666667</v>
      </c>
      <c r="L16" s="48">
        <f t="shared" si="0"/>
        <v>3164371.3333333335</v>
      </c>
      <c r="M16" s="48">
        <f t="shared" si="0"/>
        <v>3123086.3333333335</v>
      </c>
      <c r="N16" s="48">
        <f t="shared" si="0"/>
        <v>3159198.6666666665</v>
      </c>
      <c r="O16" s="44">
        <f t="shared" si="1"/>
        <v>48938373</v>
      </c>
      <c r="P16" s="11">
        <f t="shared" si="2"/>
        <v>4078197.75</v>
      </c>
    </row>
    <row r="17" spans="1:16">
      <c r="A17" s="43" t="s">
        <v>67</v>
      </c>
      <c r="B17" s="43" t="s">
        <v>67</v>
      </c>
      <c r="C17" s="48">
        <f t="shared" si="0"/>
        <v>1959769536.3333333</v>
      </c>
      <c r="D17" s="48">
        <f t="shared" si="0"/>
        <v>1819902989.6666667</v>
      </c>
      <c r="E17" s="48">
        <f t="shared" si="0"/>
        <v>1825308188</v>
      </c>
      <c r="F17" s="48">
        <f t="shared" si="0"/>
        <v>1949269219</v>
      </c>
      <c r="G17" s="48">
        <f t="shared" si="0"/>
        <v>2100212387.3333333</v>
      </c>
      <c r="H17" s="48">
        <f t="shared" si="0"/>
        <v>2200740419.3333335</v>
      </c>
      <c r="I17" s="48">
        <f t="shared" si="0"/>
        <v>2257563585.3333335</v>
      </c>
      <c r="J17" s="48">
        <f t="shared" si="0"/>
        <v>2337351263.3333335</v>
      </c>
      <c r="K17" s="48">
        <f t="shared" si="0"/>
        <v>2353890473</v>
      </c>
      <c r="L17" s="48">
        <f t="shared" si="0"/>
        <v>2178461850.3333335</v>
      </c>
      <c r="M17" s="48">
        <f t="shared" si="0"/>
        <v>1993632365</v>
      </c>
      <c r="N17" s="48">
        <f t="shared" si="0"/>
        <v>1933221694.3333333</v>
      </c>
      <c r="O17" s="44">
        <f t="shared" si="1"/>
        <v>24909323971</v>
      </c>
      <c r="P17" s="11">
        <f t="shared" si="2"/>
        <v>2075776997.5833333</v>
      </c>
    </row>
    <row r="18" spans="1:16">
      <c r="A18" s="43" t="s">
        <v>68</v>
      </c>
      <c r="B18" s="43" t="s">
        <v>68</v>
      </c>
      <c r="C18" s="48">
        <f t="shared" si="0"/>
        <v>825873330</v>
      </c>
      <c r="D18" s="48">
        <f t="shared" si="0"/>
        <v>781305028</v>
      </c>
      <c r="E18" s="48">
        <f t="shared" si="0"/>
        <v>780550870.33333337</v>
      </c>
      <c r="F18" s="48">
        <f t="shared" si="0"/>
        <v>820751141.66666663</v>
      </c>
      <c r="G18" s="48">
        <f t="shared" si="0"/>
        <v>894048241.33333337</v>
      </c>
      <c r="H18" s="48">
        <f t="shared" si="0"/>
        <v>907429390.33333337</v>
      </c>
      <c r="I18" s="48">
        <f t="shared" si="0"/>
        <v>934207210</v>
      </c>
      <c r="J18" s="48">
        <f t="shared" si="0"/>
        <v>952979693.66666663</v>
      </c>
      <c r="K18" s="48">
        <f t="shared" si="0"/>
        <v>976244394</v>
      </c>
      <c r="L18" s="48">
        <f t="shared" si="0"/>
        <v>932916235.33333337</v>
      </c>
      <c r="M18" s="48">
        <f t="shared" si="0"/>
        <v>832799839.66666663</v>
      </c>
      <c r="N18" s="48">
        <f t="shared" si="0"/>
        <v>822585942.33333337</v>
      </c>
      <c r="O18" s="44">
        <f t="shared" si="1"/>
        <v>10461691316.666668</v>
      </c>
      <c r="P18" s="11">
        <f t="shared" si="2"/>
        <v>871807609.72222233</v>
      </c>
    </row>
    <row r="19" spans="1:16">
      <c r="A19" s="43" t="s">
        <v>69</v>
      </c>
      <c r="B19" s="43" t="s">
        <v>69</v>
      </c>
      <c r="C19" s="48">
        <f t="shared" si="0"/>
        <v>200244396.33333334</v>
      </c>
      <c r="D19" s="48">
        <f t="shared" si="0"/>
        <v>185184222</v>
      </c>
      <c r="E19" s="48">
        <f t="shared" si="0"/>
        <v>186715675.66666666</v>
      </c>
      <c r="F19" s="48">
        <f t="shared" si="0"/>
        <v>194336281</v>
      </c>
      <c r="G19" s="48">
        <f t="shared" si="0"/>
        <v>205122251.66666666</v>
      </c>
      <c r="H19" s="48">
        <f t="shared" si="0"/>
        <v>224106919</v>
      </c>
      <c r="I19" s="48">
        <f t="shared" si="0"/>
        <v>220143039</v>
      </c>
      <c r="J19" s="48">
        <f t="shared" si="0"/>
        <v>234209288.33333334</v>
      </c>
      <c r="K19" s="48">
        <f t="shared" si="0"/>
        <v>226726093.66666666</v>
      </c>
      <c r="L19" s="48">
        <f t="shared" si="0"/>
        <v>214304034</v>
      </c>
      <c r="M19" s="48">
        <f t="shared" si="0"/>
        <v>198741785.66666666</v>
      </c>
      <c r="N19" s="48">
        <f t="shared" si="0"/>
        <v>194878341</v>
      </c>
      <c r="O19" s="44">
        <f t="shared" si="1"/>
        <v>2484712327.333333</v>
      </c>
      <c r="P19" s="11">
        <f t="shared" si="2"/>
        <v>207059360.61111107</v>
      </c>
    </row>
    <row r="20" spans="1:16">
      <c r="A20" s="43" t="s">
        <v>52</v>
      </c>
      <c r="B20" s="43" t="s">
        <v>52</v>
      </c>
      <c r="C20" s="48">
        <f t="shared" si="0"/>
        <v>15467559.333333334</v>
      </c>
      <c r="D20" s="48">
        <f t="shared" si="0"/>
        <v>13070280.666666666</v>
      </c>
      <c r="E20" s="48">
        <f t="shared" si="0"/>
        <v>14269971</v>
      </c>
      <c r="F20" s="48">
        <f t="shared" si="0"/>
        <v>15085743</v>
      </c>
      <c r="G20" s="48">
        <f t="shared" si="0"/>
        <v>15340453</v>
      </c>
      <c r="H20" s="48">
        <f t="shared" si="0"/>
        <v>12191105</v>
      </c>
      <c r="I20" s="48">
        <f t="shared" si="0"/>
        <v>12651587.333333334</v>
      </c>
      <c r="J20" s="48">
        <f t="shared" si="0"/>
        <v>13344069.666666666</v>
      </c>
      <c r="K20" s="48">
        <f t="shared" si="0"/>
        <v>12061166</v>
      </c>
      <c r="L20" s="48">
        <f t="shared" si="0"/>
        <v>12789885.333333334</v>
      </c>
      <c r="M20" s="48">
        <f t="shared" si="0"/>
        <v>11596015.333333334</v>
      </c>
      <c r="N20" s="48">
        <f t="shared" si="0"/>
        <v>14208613</v>
      </c>
      <c r="O20" s="44">
        <f t="shared" si="1"/>
        <v>162076448.66666669</v>
      </c>
      <c r="P20" s="11">
        <f t="shared" si="2"/>
        <v>13506370.722222224</v>
      </c>
    </row>
    <row r="21" spans="1:16">
      <c r="A21" s="213" t="s">
        <v>15</v>
      </c>
      <c r="B21" s="213" t="s">
        <v>15</v>
      </c>
      <c r="C21" s="48">
        <f t="shared" si="0"/>
        <v>6888703.333333333</v>
      </c>
      <c r="D21" s="48">
        <f t="shared" si="0"/>
        <v>6386477.333333333</v>
      </c>
      <c r="E21" s="48">
        <f t="shared" si="0"/>
        <v>7105757.666666667</v>
      </c>
      <c r="F21" s="48">
        <f t="shared" si="0"/>
        <v>7164324.333333333</v>
      </c>
      <c r="G21" s="48">
        <f t="shared" si="0"/>
        <v>7530532</v>
      </c>
      <c r="H21" s="48">
        <f t="shared" si="0"/>
        <v>7431296.666666667</v>
      </c>
      <c r="I21" s="48">
        <f t="shared" si="0"/>
        <v>7642733.333333333</v>
      </c>
      <c r="J21" s="48">
        <f t="shared" si="0"/>
        <v>7620951.333333333</v>
      </c>
      <c r="K21" s="48">
        <f t="shared" si="0"/>
        <v>7196011.333333333</v>
      </c>
      <c r="L21" s="48">
        <f t="shared" si="0"/>
        <v>7629249.333333333</v>
      </c>
      <c r="M21" s="48">
        <f t="shared" si="0"/>
        <v>6853701</v>
      </c>
      <c r="N21" s="48">
        <f t="shared" si="0"/>
        <v>7162568.666666667</v>
      </c>
      <c r="O21" s="44">
        <f t="shared" si="1"/>
        <v>86612306.333333343</v>
      </c>
      <c r="P21" s="11">
        <f t="shared" si="2"/>
        <v>7217692.194444445</v>
      </c>
    </row>
    <row r="22" spans="1:16">
      <c r="A22" s="43" t="s">
        <v>56</v>
      </c>
      <c r="B22" s="43" t="s">
        <v>56</v>
      </c>
      <c r="C22" s="48">
        <f t="shared" ref="C22:N28" si="3">AVERAGE(VLOOKUP($B22,$B$54:$P$79,C$9,FALSE),VLOOKUP($B22,$B$96:$N$121,C$9,FALSE),VLOOKUP($B22,$B$138:$N$164,C$9,FALSE))</f>
        <v>8359807.666666667</v>
      </c>
      <c r="D22" s="48">
        <f t="shared" si="3"/>
        <v>8374125</v>
      </c>
      <c r="E22" s="48">
        <f t="shared" si="3"/>
        <v>8401502.666666666</v>
      </c>
      <c r="F22" s="48">
        <f t="shared" si="3"/>
        <v>8379273.666666667</v>
      </c>
      <c r="G22" s="48">
        <f t="shared" si="3"/>
        <v>8397134.333333334</v>
      </c>
      <c r="H22" s="48">
        <f t="shared" si="3"/>
        <v>8400028.333333334</v>
      </c>
      <c r="I22" s="48">
        <f t="shared" si="3"/>
        <v>8385551</v>
      </c>
      <c r="J22" s="48">
        <f t="shared" si="3"/>
        <v>8424775.666666666</v>
      </c>
      <c r="K22" s="48">
        <f t="shared" si="3"/>
        <v>8383566.666666667</v>
      </c>
      <c r="L22" s="48">
        <f t="shared" si="3"/>
        <v>8390996</v>
      </c>
      <c r="M22" s="48">
        <f t="shared" si="3"/>
        <v>8330476</v>
      </c>
      <c r="N22" s="48">
        <f t="shared" si="3"/>
        <v>8379338.666666667</v>
      </c>
      <c r="O22" s="44">
        <f t="shared" si="1"/>
        <v>100606575.66666669</v>
      </c>
      <c r="P22" s="11">
        <f t="shared" si="2"/>
        <v>8383881.3055555569</v>
      </c>
    </row>
    <row r="23" spans="1:16">
      <c r="A23" s="43" t="s">
        <v>57</v>
      </c>
      <c r="B23" s="43" t="s">
        <v>57</v>
      </c>
      <c r="C23" s="48">
        <f t="shared" si="3"/>
        <v>939843.66666666663</v>
      </c>
      <c r="D23" s="48">
        <f t="shared" si="3"/>
        <v>1073844</v>
      </c>
      <c r="E23" s="48">
        <f t="shared" si="3"/>
        <v>1122809.3333333333</v>
      </c>
      <c r="F23" s="48">
        <f t="shared" si="3"/>
        <v>965246.33333333337</v>
      </c>
      <c r="G23" s="48">
        <f t="shared" si="3"/>
        <v>890366.33333333337</v>
      </c>
      <c r="H23" s="48">
        <f t="shared" si="3"/>
        <v>849697</v>
      </c>
      <c r="I23" s="48">
        <f t="shared" si="3"/>
        <v>756408.66666666663</v>
      </c>
      <c r="J23" s="48">
        <f t="shared" si="3"/>
        <v>779879.66666666663</v>
      </c>
      <c r="K23" s="48">
        <f t="shared" si="3"/>
        <v>938037.66666666663</v>
      </c>
      <c r="L23" s="48">
        <f t="shared" si="3"/>
        <v>1023862.6666666666</v>
      </c>
      <c r="M23" s="48">
        <f t="shared" si="3"/>
        <v>1134102.6666666667</v>
      </c>
      <c r="N23" s="48">
        <f t="shared" si="3"/>
        <v>1056387.3333333333</v>
      </c>
      <c r="O23" s="44">
        <f t="shared" si="1"/>
        <v>11530485.333333334</v>
      </c>
      <c r="P23" s="11">
        <f t="shared" si="2"/>
        <v>960873.77777777787</v>
      </c>
    </row>
    <row r="24" spans="1:16">
      <c r="A24" s="43" t="s">
        <v>48</v>
      </c>
      <c r="B24" s="43" t="s">
        <v>48</v>
      </c>
      <c r="C24" s="48">
        <f t="shared" si="3"/>
        <v>4034001142.6666665</v>
      </c>
      <c r="D24" s="48">
        <f t="shared" si="3"/>
        <v>3569368219.6666665</v>
      </c>
      <c r="E24" s="48">
        <f t="shared" si="3"/>
        <v>3606369831.3333335</v>
      </c>
      <c r="F24" s="48">
        <f t="shared" si="3"/>
        <v>3943397617.3333335</v>
      </c>
      <c r="G24" s="48">
        <f t="shared" si="3"/>
        <v>4462489963</v>
      </c>
      <c r="H24" s="48">
        <f t="shared" si="3"/>
        <v>5042083419.666667</v>
      </c>
      <c r="I24" s="48">
        <f t="shared" si="3"/>
        <v>5460502108.333333</v>
      </c>
      <c r="J24" s="48">
        <f t="shared" si="3"/>
        <v>5788789032</v>
      </c>
      <c r="K24" s="48">
        <f t="shared" si="3"/>
        <v>5675478739</v>
      </c>
      <c r="L24" s="48">
        <f t="shared" si="3"/>
        <v>4894824089.333333</v>
      </c>
      <c r="M24" s="48">
        <f t="shared" si="3"/>
        <v>3957522494.6666665</v>
      </c>
      <c r="N24" s="48">
        <f t="shared" si="3"/>
        <v>3724556841.3333335</v>
      </c>
      <c r="O24" s="44">
        <f t="shared" si="1"/>
        <v>54159383498.333336</v>
      </c>
      <c r="P24" s="11">
        <f t="shared" si="2"/>
        <v>4513281958.1944447</v>
      </c>
    </row>
    <row r="25" spans="1:16">
      <c r="A25" s="43" t="s">
        <v>53</v>
      </c>
      <c r="B25" s="43" t="s">
        <v>53</v>
      </c>
      <c r="C25" s="48">
        <f t="shared" si="3"/>
        <v>41292872.333333336</v>
      </c>
      <c r="D25" s="48">
        <f t="shared" si="3"/>
        <v>41781565.666666664</v>
      </c>
      <c r="E25" s="48">
        <f t="shared" si="3"/>
        <v>44714978</v>
      </c>
      <c r="F25" s="48">
        <f t="shared" si="3"/>
        <v>42470327.666666664</v>
      </c>
      <c r="G25" s="48">
        <f t="shared" si="3"/>
        <v>42771207.333333336</v>
      </c>
      <c r="H25" s="48">
        <f t="shared" si="3"/>
        <v>42399831</v>
      </c>
      <c r="I25" s="48">
        <f t="shared" si="3"/>
        <v>40806162.666666664</v>
      </c>
      <c r="J25" s="48">
        <f t="shared" si="3"/>
        <v>45165090.333333336</v>
      </c>
      <c r="K25" s="48">
        <f t="shared" si="3"/>
        <v>43214015</v>
      </c>
      <c r="L25" s="48">
        <f t="shared" si="3"/>
        <v>39065498.333333336</v>
      </c>
      <c r="M25" s="48">
        <f t="shared" si="3"/>
        <v>44415900.666666664</v>
      </c>
      <c r="N25" s="48">
        <f t="shared" si="3"/>
        <v>44756490.333333336</v>
      </c>
      <c r="O25" s="44">
        <f t="shared" si="1"/>
        <v>512853939.33333331</v>
      </c>
      <c r="P25" s="11">
        <f t="shared" si="2"/>
        <v>42737828.277777776</v>
      </c>
    </row>
    <row r="26" spans="1:16">
      <c r="A26" s="43" t="s">
        <v>55</v>
      </c>
      <c r="B26" s="43" t="s">
        <v>55</v>
      </c>
      <c r="C26" s="48">
        <f t="shared" si="3"/>
        <v>2609654</v>
      </c>
      <c r="D26" s="48">
        <f t="shared" si="3"/>
        <v>2612675</v>
      </c>
      <c r="E26" s="48">
        <f t="shared" si="3"/>
        <v>2617567</v>
      </c>
      <c r="F26" s="48">
        <f t="shared" si="3"/>
        <v>2618703</v>
      </c>
      <c r="G26" s="48">
        <f t="shared" si="3"/>
        <v>2610046</v>
      </c>
      <c r="H26" s="48">
        <f t="shared" si="3"/>
        <v>2501523</v>
      </c>
      <c r="I26" s="48">
        <f t="shared" si="3"/>
        <v>2605854</v>
      </c>
      <c r="J26" s="48">
        <f t="shared" si="3"/>
        <v>2611299</v>
      </c>
      <c r="K26" s="48">
        <f t="shared" si="3"/>
        <v>2517623.6666666665</v>
      </c>
      <c r="L26" s="48">
        <f t="shared" si="3"/>
        <v>2605982</v>
      </c>
      <c r="M26" s="48">
        <f t="shared" si="3"/>
        <v>2594345.3333333335</v>
      </c>
      <c r="N26" s="48">
        <f t="shared" si="3"/>
        <v>2614916.6666666665</v>
      </c>
      <c r="O26" s="44">
        <f t="shared" si="1"/>
        <v>31120188.666666668</v>
      </c>
      <c r="P26" s="11">
        <f t="shared" si="2"/>
        <v>2593349.0555555555</v>
      </c>
    </row>
    <row r="27" spans="1:16">
      <c r="A27" s="43" t="s">
        <v>87</v>
      </c>
      <c r="B27" s="43" t="s">
        <v>87</v>
      </c>
      <c r="C27" s="48">
        <f t="shared" si="3"/>
        <v>402211</v>
      </c>
      <c r="D27" s="48">
        <f t="shared" si="3"/>
        <v>542559.66666666663</v>
      </c>
      <c r="E27" s="48">
        <f t="shared" si="3"/>
        <v>1733168</v>
      </c>
      <c r="F27" s="48">
        <f t="shared" si="3"/>
        <v>1039908.3333333334</v>
      </c>
      <c r="G27" s="48">
        <f t="shared" si="3"/>
        <v>1335911</v>
      </c>
      <c r="H27" s="48">
        <f t="shared" si="3"/>
        <v>939509.66666666663</v>
      </c>
      <c r="I27" s="48">
        <f t="shared" si="3"/>
        <v>1227258.6666666667</v>
      </c>
      <c r="J27" s="48">
        <f t="shared" si="3"/>
        <v>1412691.3333333333</v>
      </c>
      <c r="K27" s="48">
        <f t="shared" si="3"/>
        <v>1206733.3333333333</v>
      </c>
      <c r="L27" s="48">
        <f t="shared" si="3"/>
        <v>989023.33333333337</v>
      </c>
      <c r="M27" s="48">
        <f t="shared" si="3"/>
        <v>367636.66666666669</v>
      </c>
      <c r="N27" s="48">
        <f t="shared" si="3"/>
        <v>669246</v>
      </c>
      <c r="O27" s="44">
        <f t="shared" si="1"/>
        <v>11865857.000000002</v>
      </c>
      <c r="P27" s="11">
        <f t="shared" si="2"/>
        <v>988821.41666666686</v>
      </c>
    </row>
    <row r="28" spans="1:16">
      <c r="A28" s="43" t="s">
        <v>88</v>
      </c>
      <c r="B28" s="43" t="s">
        <v>88</v>
      </c>
      <c r="C28" s="48">
        <f t="shared" si="3"/>
        <v>5667907.333333333</v>
      </c>
      <c r="D28" s="48">
        <f t="shared" si="3"/>
        <v>5158419.666666667</v>
      </c>
      <c r="E28" s="48">
        <f t="shared" si="3"/>
        <v>5087561.666666667</v>
      </c>
      <c r="F28" s="48">
        <f t="shared" si="3"/>
        <v>7312525.333333333</v>
      </c>
      <c r="G28" s="48">
        <f t="shared" si="3"/>
        <v>7094717.666666667</v>
      </c>
      <c r="H28" s="48">
        <f t="shared" si="3"/>
        <v>5037210.333333333</v>
      </c>
      <c r="I28" s="48">
        <f t="shared" si="3"/>
        <v>4698935.333333333</v>
      </c>
      <c r="J28" s="48">
        <f t="shared" si="3"/>
        <v>5513644</v>
      </c>
      <c r="K28" s="48">
        <f t="shared" si="3"/>
        <v>7676244.666666667</v>
      </c>
      <c r="L28" s="48">
        <f t="shared" si="3"/>
        <v>10384029.666666666</v>
      </c>
      <c r="M28" s="48">
        <f t="shared" si="3"/>
        <v>5862043</v>
      </c>
      <c r="N28" s="48">
        <f t="shared" si="3"/>
        <v>5337671.333333333</v>
      </c>
      <c r="O28" s="44">
        <f t="shared" si="1"/>
        <v>74830909.999999985</v>
      </c>
      <c r="P28" s="11">
        <f t="shared" si="2"/>
        <v>6235909.1666666651</v>
      </c>
    </row>
    <row r="29" spans="1:16">
      <c r="C29" s="48"/>
      <c r="D29" s="48"/>
      <c r="E29" s="48"/>
      <c r="F29" s="48"/>
      <c r="G29" s="48"/>
      <c r="H29" s="48"/>
      <c r="I29" s="48"/>
      <c r="J29" s="48"/>
      <c r="K29" s="48"/>
      <c r="L29" s="48"/>
      <c r="M29" s="48"/>
      <c r="N29" s="48"/>
      <c r="O29" s="44"/>
      <c r="P29" s="11"/>
    </row>
    <row r="30" spans="1:16">
      <c r="C30" s="48"/>
      <c r="D30" s="48"/>
      <c r="E30" s="48"/>
      <c r="F30" s="48"/>
      <c r="G30" s="48"/>
      <c r="H30" s="48"/>
      <c r="I30" s="48"/>
      <c r="J30" s="48"/>
      <c r="K30" s="48"/>
      <c r="L30" s="48"/>
      <c r="M30" s="48"/>
      <c r="N30" s="48"/>
      <c r="O30" s="44"/>
      <c r="P30" s="11"/>
    </row>
    <row r="31" spans="1:16">
      <c r="B31" s="42" t="s">
        <v>86</v>
      </c>
      <c r="C31" s="10"/>
      <c r="D31" s="10"/>
      <c r="E31" s="10"/>
      <c r="F31" s="10"/>
      <c r="G31" s="10"/>
      <c r="H31" s="10"/>
      <c r="I31" s="10"/>
      <c r="J31" s="10"/>
      <c r="K31" s="10"/>
      <c r="L31" s="10"/>
      <c r="M31" s="10"/>
      <c r="N31" s="10"/>
    </row>
    <row r="32" spans="1:16">
      <c r="A32" t="s">
        <v>600</v>
      </c>
      <c r="B32" t="s">
        <v>600</v>
      </c>
      <c r="C32" s="48">
        <f>AVERAGE(VLOOKUP($B32,$B$98:$N$123,C$9,FALSE),VLOOKUP($B32,$B$140:$N$166,C$9,FALSE))</f>
        <v>3294598.5</v>
      </c>
      <c r="D32" s="48">
        <f>AVERAGE(VLOOKUP($B32,$B$98:$N$123,D$9,FALSE),VLOOKUP($B32,$B$140:$N$166,D$9,FALSE))</f>
        <v>2654782.5</v>
      </c>
      <c r="E32" s="48">
        <f>AVERAGE(VLOOKUP($B32,$B$98:$N$123,E$9,FALSE),VLOOKUP($B32,$B$140:$N$166,E$9,FALSE))</f>
        <v>2817248</v>
      </c>
      <c r="F32" s="48">
        <f>AVERAGE(VLOOKUP($B32,$B$98:$N$123,F$9,FALSE),VLOOKUP($B32,$B$140:$N$166,F$9,FALSE))</f>
        <v>2711259</v>
      </c>
      <c r="G32" s="48">
        <f t="shared" ref="G32:N34" si="4">AVERAGE(VLOOKUP($B32,$B$55:$P$80,G$9,FALSE),VLOOKUP($B32,$B$98:$N$123,G$9,FALSE),VLOOKUP($B32,$B$140:$N$166,G$9,FALSE))</f>
        <v>3310263.6666666665</v>
      </c>
      <c r="H32" s="48">
        <f t="shared" si="4"/>
        <v>3695046.3333333335</v>
      </c>
      <c r="I32" s="48">
        <f t="shared" si="4"/>
        <v>3914312.6666666665</v>
      </c>
      <c r="J32" s="48">
        <f t="shared" si="4"/>
        <v>3958081</v>
      </c>
      <c r="K32" s="48">
        <f t="shared" si="4"/>
        <v>3538837</v>
      </c>
      <c r="L32" s="48">
        <f t="shared" si="4"/>
        <v>2969199.3333333335</v>
      </c>
      <c r="M32" s="48">
        <f t="shared" si="4"/>
        <v>2748514</v>
      </c>
      <c r="N32" s="48">
        <f t="shared" si="4"/>
        <v>2954986.6666666665</v>
      </c>
      <c r="O32" s="44">
        <f t="shared" ref="O32:O38" si="5">SUM(C32:N32)</f>
        <v>38567128.666666664</v>
      </c>
      <c r="P32" s="11">
        <f t="shared" ref="P32:P38" si="6">+O32/12</f>
        <v>3213927.3888888885</v>
      </c>
    </row>
    <row r="33" spans="1:16">
      <c r="A33" t="s">
        <v>980</v>
      </c>
      <c r="B33" t="s">
        <v>980</v>
      </c>
      <c r="C33" s="48">
        <f t="shared" ref="C33:F34" si="7">AVERAGE(VLOOKUP($B33,$B$55:$P$80,C$9,FALSE),VLOOKUP($B33,$B$98:$N$123,C$9,FALSE),VLOOKUP($B33,$B$140:$N$166,C$9,FALSE))</f>
        <v>53295305.333333336</v>
      </c>
      <c r="D33" s="48">
        <f t="shared" si="7"/>
        <v>52706849.333333336</v>
      </c>
      <c r="E33" s="48">
        <f t="shared" si="7"/>
        <v>57198364.333333336</v>
      </c>
      <c r="F33" s="48">
        <f t="shared" si="7"/>
        <v>60767172.666666664</v>
      </c>
      <c r="G33" s="48">
        <f t="shared" si="4"/>
        <v>66444631</v>
      </c>
      <c r="H33" s="48">
        <f t="shared" si="4"/>
        <v>71370090.666666672</v>
      </c>
      <c r="I33" s="48">
        <f t="shared" si="4"/>
        <v>79070950</v>
      </c>
      <c r="J33" s="48">
        <f t="shared" si="4"/>
        <v>80221915.666666672</v>
      </c>
      <c r="K33" s="48">
        <f t="shared" si="4"/>
        <v>67951175.333333328</v>
      </c>
      <c r="L33" s="48">
        <f t="shared" si="4"/>
        <v>64123981.333333336</v>
      </c>
      <c r="M33" s="48">
        <f t="shared" si="4"/>
        <v>50518354</v>
      </c>
      <c r="N33" s="48">
        <f t="shared" si="4"/>
        <v>54989853.666666664</v>
      </c>
      <c r="O33" s="44">
        <f t="shared" si="5"/>
        <v>758658643.33333337</v>
      </c>
      <c r="P33" s="11">
        <f t="shared" si="6"/>
        <v>63221553.611111112</v>
      </c>
    </row>
    <row r="34" spans="1:16">
      <c r="A34" t="s">
        <v>981</v>
      </c>
      <c r="B34" t="s">
        <v>981</v>
      </c>
      <c r="C34" s="48">
        <f t="shared" si="7"/>
        <v>161008492.33333334</v>
      </c>
      <c r="D34" s="48">
        <f t="shared" si="7"/>
        <v>143621911</v>
      </c>
      <c r="E34" s="48">
        <f t="shared" si="7"/>
        <v>156292899.33333334</v>
      </c>
      <c r="F34" s="48">
        <f t="shared" si="7"/>
        <v>165940982.33333334</v>
      </c>
      <c r="G34" s="48">
        <f t="shared" si="4"/>
        <v>185627778.66666666</v>
      </c>
      <c r="H34" s="48">
        <f t="shared" si="4"/>
        <v>188692266.33333334</v>
      </c>
      <c r="I34" s="48">
        <f t="shared" si="4"/>
        <v>201609608</v>
      </c>
      <c r="J34" s="48">
        <f t="shared" si="4"/>
        <v>212677903.33333334</v>
      </c>
      <c r="K34" s="48">
        <f t="shared" si="4"/>
        <v>182750127.33333334</v>
      </c>
      <c r="L34" s="48">
        <f t="shared" si="4"/>
        <v>176607408</v>
      </c>
      <c r="M34" s="48">
        <f t="shared" si="4"/>
        <v>144419361.66666666</v>
      </c>
      <c r="N34" s="48">
        <f t="shared" si="4"/>
        <v>153797090</v>
      </c>
      <c r="O34" s="44">
        <f t="shared" si="5"/>
        <v>2073045828.3333333</v>
      </c>
      <c r="P34" s="11">
        <f t="shared" si="6"/>
        <v>172753819.02777776</v>
      </c>
    </row>
    <row r="35" spans="1:16">
      <c r="A35" t="s">
        <v>982</v>
      </c>
      <c r="B35" t="s">
        <v>982</v>
      </c>
      <c r="C35" s="48"/>
      <c r="D35" s="48">
        <f t="shared" ref="D35:N35" si="8">AVERAGE(VLOOKUP($B35,$B$140:$N$166,D$9,FALSE))</f>
        <v>18643000</v>
      </c>
      <c r="E35" s="48">
        <f t="shared" si="8"/>
        <v>14860000</v>
      </c>
      <c r="F35" s="48">
        <f t="shared" si="8"/>
        <v>7200000</v>
      </c>
      <c r="G35" s="48">
        <f t="shared" si="8"/>
        <v>14775000</v>
      </c>
      <c r="H35" s="48">
        <f t="shared" si="8"/>
        <v>23090000</v>
      </c>
      <c r="I35" s="48">
        <f t="shared" si="8"/>
        <v>24630000</v>
      </c>
      <c r="J35" s="48">
        <f t="shared" si="8"/>
        <v>24970000</v>
      </c>
      <c r="K35" s="48">
        <f t="shared" si="8"/>
        <v>17900000</v>
      </c>
      <c r="L35" s="48">
        <f t="shared" si="8"/>
        <v>14585000</v>
      </c>
      <c r="M35" s="48">
        <f t="shared" si="8"/>
        <v>7190000</v>
      </c>
      <c r="N35" s="48">
        <f t="shared" si="8"/>
        <v>14375000</v>
      </c>
      <c r="O35" s="44">
        <f t="shared" si="5"/>
        <v>182218000</v>
      </c>
      <c r="P35" s="11">
        <f t="shared" si="6"/>
        <v>15184833.333333334</v>
      </c>
    </row>
    <row r="36" spans="1:16">
      <c r="A36" t="s">
        <v>688</v>
      </c>
      <c r="B36" t="s">
        <v>688</v>
      </c>
      <c r="C36" s="48"/>
      <c r="D36" s="48"/>
      <c r="E36" s="48"/>
      <c r="F36" s="48"/>
      <c r="G36" s="48"/>
      <c r="H36" s="48">
        <f t="shared" ref="H36:N36" si="9">AVERAGE(VLOOKUP($B36,$B$140:$N$166,H$9,FALSE))</f>
        <v>81900000</v>
      </c>
      <c r="I36" s="48">
        <f t="shared" si="9"/>
        <v>90850000</v>
      </c>
      <c r="J36" s="48">
        <f t="shared" si="9"/>
        <v>96050000</v>
      </c>
      <c r="K36" s="48">
        <f t="shared" si="9"/>
        <v>93375000</v>
      </c>
      <c r="L36" s="48">
        <f t="shared" si="9"/>
        <v>87075000</v>
      </c>
      <c r="M36" s="48">
        <f t="shared" si="9"/>
        <v>43795000</v>
      </c>
      <c r="N36" s="48">
        <f t="shared" si="9"/>
        <v>13575000</v>
      </c>
      <c r="O36" s="44">
        <f t="shared" si="5"/>
        <v>506620000</v>
      </c>
      <c r="P36" s="11">
        <f t="shared" si="6"/>
        <v>42218333.333333336</v>
      </c>
    </row>
    <row r="37" spans="1:16">
      <c r="A37" t="s">
        <v>721</v>
      </c>
      <c r="B37" t="s">
        <v>721</v>
      </c>
      <c r="C37" s="48">
        <f t="shared" ref="C37:N37" si="10">AVERAGE(VLOOKUP($B37,$B$55:$P$80,C$9,FALSE),VLOOKUP($B37,$B$98:$N$123,C$9,FALSE),VLOOKUP($B37,$B$140:$N$166,C$9,FALSE))</f>
        <v>4740945</v>
      </c>
      <c r="D37" s="48">
        <f t="shared" si="10"/>
        <v>4257517.666666667</v>
      </c>
      <c r="E37" s="48">
        <f t="shared" si="10"/>
        <v>4637623.666666667</v>
      </c>
      <c r="F37" s="48">
        <f t="shared" si="10"/>
        <v>4991949</v>
      </c>
      <c r="G37" s="48">
        <f t="shared" si="10"/>
        <v>5793260.333333333</v>
      </c>
      <c r="H37" s="48">
        <f t="shared" si="10"/>
        <v>5819183.666666667</v>
      </c>
      <c r="I37" s="48">
        <f t="shared" si="10"/>
        <v>6041801</v>
      </c>
      <c r="J37" s="48">
        <f t="shared" si="10"/>
        <v>6446813</v>
      </c>
      <c r="K37" s="48">
        <f t="shared" si="10"/>
        <v>5766664.666666667</v>
      </c>
      <c r="L37" s="48">
        <f t="shared" si="10"/>
        <v>5385845.666666667</v>
      </c>
      <c r="M37" s="48">
        <f t="shared" si="10"/>
        <v>4304812.333333333</v>
      </c>
      <c r="N37" s="48">
        <f t="shared" si="10"/>
        <v>4639133.666666667</v>
      </c>
      <c r="O37" s="44">
        <f t="shared" si="5"/>
        <v>62825549.666666664</v>
      </c>
      <c r="P37" s="11">
        <f t="shared" si="6"/>
        <v>5235462.472222222</v>
      </c>
    </row>
    <row r="38" spans="1:16">
      <c r="A38" t="s">
        <v>983</v>
      </c>
      <c r="B38" t="s">
        <v>983</v>
      </c>
      <c r="C38" s="48">
        <f t="shared" ref="C38:N38" si="11">AVERAGE(VLOOKUP($B38,$B$140:$N$166,C$9,FALSE))</f>
        <v>16537000</v>
      </c>
      <c r="D38" s="48">
        <f t="shared" si="11"/>
        <v>15456000</v>
      </c>
      <c r="E38" s="48">
        <f t="shared" si="11"/>
        <v>16974000</v>
      </c>
      <c r="F38" s="48">
        <f t="shared" si="11"/>
        <v>15387000</v>
      </c>
      <c r="G38" s="48">
        <f t="shared" si="11"/>
        <v>16790000</v>
      </c>
      <c r="H38" s="48">
        <f t="shared" si="11"/>
        <v>16560000</v>
      </c>
      <c r="I38" s="48">
        <f t="shared" si="11"/>
        <v>17112000</v>
      </c>
      <c r="J38" s="48">
        <f t="shared" si="11"/>
        <v>17112000</v>
      </c>
      <c r="K38" s="48">
        <f t="shared" si="11"/>
        <v>16560000</v>
      </c>
      <c r="L38" s="48">
        <f t="shared" si="11"/>
        <v>16583000</v>
      </c>
      <c r="M38" s="48">
        <f t="shared" si="11"/>
        <v>16031000</v>
      </c>
      <c r="N38" s="48">
        <f t="shared" si="11"/>
        <v>15847000</v>
      </c>
      <c r="O38" s="44">
        <f t="shared" si="5"/>
        <v>196949000</v>
      </c>
      <c r="P38" s="11">
        <f t="shared" si="6"/>
        <v>16412416.666666666</v>
      </c>
    </row>
    <row r="39" spans="1:16">
      <c r="B39" s="43"/>
    </row>
    <row r="46" spans="1:16" ht="21">
      <c r="B46" s="475" t="s">
        <v>987</v>
      </c>
      <c r="C46" s="475"/>
      <c r="D46" s="475"/>
      <c r="E46" s="475"/>
      <c r="F46" s="475"/>
      <c r="G46" s="475"/>
      <c r="H46" s="475"/>
      <c r="I46" s="475"/>
      <c r="J46" s="475"/>
      <c r="K46" s="475"/>
      <c r="L46" s="475"/>
      <c r="M46" s="475"/>
      <c r="N46" s="475"/>
      <c r="O46" s="475"/>
      <c r="P46" s="475"/>
    </row>
    <row r="47" spans="1:16" ht="17.399999999999999">
      <c r="B47" s="474" t="str">
        <f>+MANUAL!$B$5 &amp;" as Calculated by LodeStar Except as Noted"</f>
        <v>2012 as Calculated by LodeStar Except as Noted</v>
      </c>
      <c r="C47" s="474"/>
      <c r="D47" s="474"/>
      <c r="E47" s="474"/>
      <c r="F47" s="474"/>
      <c r="G47" s="474"/>
      <c r="H47" s="474"/>
      <c r="I47" s="474"/>
      <c r="J47" s="474"/>
      <c r="K47" s="474"/>
      <c r="L47" s="474"/>
      <c r="M47" s="474"/>
      <c r="N47" s="474"/>
      <c r="O47" s="474"/>
      <c r="P47" s="474"/>
    </row>
    <row r="48" spans="1:16" ht="13.8" thickBot="1">
      <c r="B48" s="309"/>
      <c r="C48" s="309"/>
      <c r="D48" s="309"/>
      <c r="E48" s="309"/>
      <c r="F48" s="309"/>
      <c r="G48" s="309"/>
      <c r="H48" s="309"/>
      <c r="I48" s="309"/>
      <c r="J48" s="309"/>
      <c r="K48" s="309"/>
      <c r="L48" s="309"/>
      <c r="M48" s="309"/>
      <c r="N48" s="309"/>
      <c r="O48" s="309"/>
      <c r="P48" s="309"/>
    </row>
    <row r="49" spans="1:16">
      <c r="C49" s="14"/>
      <c r="D49" s="15"/>
      <c r="E49" s="16"/>
      <c r="F49" s="17"/>
      <c r="G49" s="18"/>
      <c r="H49" s="19"/>
      <c r="I49" s="20"/>
      <c r="J49" s="21"/>
      <c r="K49" s="22"/>
      <c r="L49" s="23"/>
      <c r="M49" s="24"/>
      <c r="N49" s="25"/>
      <c r="O49" s="26"/>
      <c r="P49" s="27" t="s">
        <v>988</v>
      </c>
    </row>
    <row r="50" spans="1:16" ht="13.8" thickBot="1">
      <c r="C50" s="28" t="s">
        <v>70</v>
      </c>
      <c r="D50" s="29" t="s">
        <v>71</v>
      </c>
      <c r="E50" s="30" t="s">
        <v>72</v>
      </c>
      <c r="F50" s="31" t="s">
        <v>73</v>
      </c>
      <c r="G50" s="32" t="s">
        <v>74</v>
      </c>
      <c r="H50" s="33" t="s">
        <v>75</v>
      </c>
      <c r="I50" s="34" t="s">
        <v>76</v>
      </c>
      <c r="J50" s="35" t="s">
        <v>77</v>
      </c>
      <c r="K50" s="36" t="s">
        <v>78</v>
      </c>
      <c r="L50" s="37" t="s">
        <v>79</v>
      </c>
      <c r="M50" s="38" t="s">
        <v>80</v>
      </c>
      <c r="N50" s="39" t="s">
        <v>81</v>
      </c>
      <c r="O50" s="40" t="s">
        <v>60</v>
      </c>
      <c r="P50" s="41" t="s">
        <v>82</v>
      </c>
    </row>
    <row r="51" spans="1:16" hidden="1">
      <c r="C51">
        <v>4</v>
      </c>
      <c r="D51">
        <f>C51+1</f>
        <v>5</v>
      </c>
      <c r="E51">
        <f t="shared" ref="E51:N51" si="12">D51+1</f>
        <v>6</v>
      </c>
      <c r="F51">
        <f t="shared" si="12"/>
        <v>7</v>
      </c>
      <c r="G51">
        <f t="shared" si="12"/>
        <v>8</v>
      </c>
      <c r="H51">
        <f t="shared" si="12"/>
        <v>9</v>
      </c>
      <c r="I51">
        <f t="shared" si="12"/>
        <v>10</v>
      </c>
      <c r="J51">
        <f t="shared" si="12"/>
        <v>11</v>
      </c>
      <c r="K51">
        <f t="shared" si="12"/>
        <v>12</v>
      </c>
      <c r="L51">
        <f t="shared" si="12"/>
        <v>13</v>
      </c>
      <c r="M51">
        <f t="shared" si="12"/>
        <v>14</v>
      </c>
      <c r="N51">
        <f t="shared" si="12"/>
        <v>15</v>
      </c>
    </row>
    <row r="53" spans="1:16">
      <c r="B53" s="42" t="s">
        <v>83</v>
      </c>
    </row>
    <row r="54" spans="1:16">
      <c r="A54" t="s">
        <v>122</v>
      </c>
      <c r="B54" s="43" t="s">
        <v>84</v>
      </c>
      <c r="C54" s="82">
        <f>VLOOKUP($A54&amp;"KWH",'E11 - 2012 09 Final'!$A$46:$P$2419,$C$51,FALSE)</f>
        <v>239853027</v>
      </c>
      <c r="D54" s="82">
        <f>VLOOKUP($A54&amp;"KWH",'E11 - 2012 09 Final'!$A$46:$P$2419,$D$51,FALSE)</f>
        <v>221510912</v>
      </c>
      <c r="E54" s="82">
        <f>VLOOKUP($A54&amp;"KWH",'E11 - 2012 09 Final'!$A$46:$P$2419,$E$51,FALSE)</f>
        <v>231465244</v>
      </c>
      <c r="F54" s="82">
        <f>VLOOKUP($A54&amp;"KWH",'E11 - 2012 09 Final'!$A$46:$P$2419,$F$51,FALSE)</f>
        <v>239895103</v>
      </c>
      <c r="G54" s="82">
        <f>VLOOKUP($A54&amp;"KWH",'E11 - 2012 09 Final'!$A$46:$P$2419,$G$51,FALSE)</f>
        <v>235822650</v>
      </c>
      <c r="H54" s="82">
        <f>VLOOKUP($A54&amp;"KWH",'E11 - 2012 09 Final'!$A$46:$P$2419,$H$51,FALSE)</f>
        <v>251627300</v>
      </c>
      <c r="I54" s="82">
        <f>VLOOKUP($A54&amp;"KWH",'E11 - 2012 09 Final'!$A$46:$P$2419,$I$51,FALSE)</f>
        <v>253028204</v>
      </c>
      <c r="J54" s="82">
        <f>VLOOKUP($A54&amp;"KWH",'E11 - 2012 09 Final'!$A$46:$P$2419,$J$51,FALSE)</f>
        <v>253954652</v>
      </c>
      <c r="K54" s="82">
        <f>VLOOKUP($A54&amp;"KWH",'E11 - 2012 09 Final'!$A$46:$P$2419,$K$51,FALSE)</f>
        <v>251873684</v>
      </c>
      <c r="L54" s="82">
        <f>VLOOKUP($A54&amp;"KWH",'E11 - 2012 09 Final'!$A$46:$P$2419,$L$51,FALSE)</f>
        <v>246996400</v>
      </c>
      <c r="M54" s="82">
        <f>VLOOKUP($A54&amp;"KWH",'E11 - 2012 09 Final'!$A$46:$P$2419,$M$51,FALSE)</f>
        <v>229184830</v>
      </c>
      <c r="N54" s="82">
        <f>VLOOKUP($A54&amp;"KWH",'E11 - 2012 09 Final'!$A$46:$P$2419,$N$51,FALSE)</f>
        <v>228387595</v>
      </c>
      <c r="O54" s="44">
        <f t="shared" ref="O54:O70" si="13">SUM(C54:N54)</f>
        <v>2883599601</v>
      </c>
      <c r="P54" s="11">
        <f t="shared" ref="P54:P70" si="14">+O54/12</f>
        <v>240299966.75</v>
      </c>
    </row>
    <row r="55" spans="1:16">
      <c r="A55" t="s">
        <v>177</v>
      </c>
      <c r="B55" s="43" t="s">
        <v>85</v>
      </c>
      <c r="C55" s="82">
        <f>VLOOKUP($A55&amp;"KWH",'E11 - 2012 09 Final'!$A$46:$P$2419,$C$51,FALSE)</f>
        <v>15961053</v>
      </c>
      <c r="D55" s="82">
        <f>VLOOKUP($A55&amp;"KWH",'E11 - 2012 09 Final'!$A$46:$P$2419,$D$51,FALSE)</f>
        <v>14296128</v>
      </c>
      <c r="E55" s="82">
        <f>VLOOKUP($A55&amp;"KWH",'E11 - 2012 09 Final'!$A$46:$P$2419,$E$51,FALSE)</f>
        <v>14504413</v>
      </c>
      <c r="F55" s="82">
        <f>VLOOKUP($A55&amp;"KWH",'E11 - 2012 09 Final'!$A$46:$P$2419,$F$51,FALSE)</f>
        <v>15499880</v>
      </c>
      <c r="G55" s="82">
        <f>VLOOKUP($A55&amp;"KWH",'E11 - 2012 09 Final'!$A$46:$P$2419,$G$51,FALSE)</f>
        <v>15360694</v>
      </c>
      <c r="H55" s="82">
        <f>VLOOKUP($A55&amp;"KWH",'E11 - 2012 09 Final'!$A$46:$P$2419,$H$51,FALSE)</f>
        <v>16352528</v>
      </c>
      <c r="I55" s="82">
        <f>VLOOKUP($A55&amp;"KWH",'E11 - 2012 09 Final'!$A$46:$P$2419,$I$51,FALSE)</f>
        <v>16354076</v>
      </c>
      <c r="J55" s="82">
        <f>VLOOKUP($A55&amp;"KWH",'E11 - 2012 09 Final'!$A$46:$P$2419,$J$51,FALSE)</f>
        <v>16691424</v>
      </c>
      <c r="K55" s="82">
        <f>VLOOKUP($A55&amp;"KWH",'E11 - 2012 09 Final'!$A$46:$P$2419,$K$51,FALSE)</f>
        <v>16496283</v>
      </c>
      <c r="L55" s="82">
        <f>VLOOKUP($A55&amp;"KWH",'E11 - 2012 09 Final'!$A$46:$P$2419,$L$51,FALSE)</f>
        <v>16236782</v>
      </c>
      <c r="M55" s="82">
        <f>VLOOKUP($A55&amp;"KWH",'E11 - 2012 09 Final'!$A$46:$P$2419,$M$51,FALSE)</f>
        <v>15190829</v>
      </c>
      <c r="N55" s="82">
        <f>VLOOKUP($A55&amp;"KWH",'E11 - 2012 09 Final'!$A$46:$P$2419,$N$51,FALSE)</f>
        <v>14910803</v>
      </c>
      <c r="O55" s="44">
        <f t="shared" si="13"/>
        <v>187854893</v>
      </c>
      <c r="P55" s="11">
        <f t="shared" si="14"/>
        <v>15654574.416666666</v>
      </c>
    </row>
    <row r="56" spans="1:16">
      <c r="A56" t="s">
        <v>185</v>
      </c>
      <c r="B56" s="43" t="s">
        <v>50</v>
      </c>
      <c r="C56" s="82">
        <f>VLOOKUP($A56&amp;"KWH",'E11 - 2012 09 Final'!$A$46:$P$2419,$C$51,FALSE)</f>
        <v>120157275</v>
      </c>
      <c r="D56" s="82">
        <f>VLOOKUP($A56&amp;"KWH",'E11 - 2012 09 Final'!$A$46:$P$2419,$D$51,FALSE)</f>
        <v>93335490</v>
      </c>
      <c r="E56" s="82">
        <f>VLOOKUP($A56&amp;"KWH",'E11 - 2012 09 Final'!$A$46:$P$2419,$E$51,FALSE)</f>
        <v>111625386</v>
      </c>
      <c r="F56" s="82">
        <f>VLOOKUP($A56&amp;"KWH",'E11 - 2012 09 Final'!$A$46:$P$2419,$F$51,FALSE)</f>
        <v>103051052</v>
      </c>
      <c r="G56" s="82">
        <f>VLOOKUP($A56&amp;"KWH",'E11 - 2012 09 Final'!$A$46:$P$2419,$G$51,FALSE)</f>
        <v>119321764</v>
      </c>
      <c r="H56" s="82">
        <f>VLOOKUP($A56&amp;"KWH",'E11 - 2012 09 Final'!$A$46:$P$2419,$H$51,FALSE)</f>
        <v>112494740</v>
      </c>
      <c r="I56" s="82">
        <f>VLOOKUP($A56&amp;"KWH",'E11 - 2012 09 Final'!$A$46:$P$2419,$I$51,FALSE)</f>
        <v>119890037</v>
      </c>
      <c r="J56" s="82">
        <f>VLOOKUP($A56&amp;"KWH",'E11 - 2012 09 Final'!$A$46:$P$2419,$J$51,FALSE)</f>
        <v>115386094</v>
      </c>
      <c r="K56" s="82">
        <f>VLOOKUP($A56&amp;"KWH",'E11 - 2012 09 Final'!$A$46:$P$2419,$K$51,FALSE)</f>
        <v>115265036</v>
      </c>
      <c r="L56" s="82">
        <f>VLOOKUP($A56&amp;"KWH",'E11 - 2012 09 Final'!$A$46:$P$2419,$L$51,FALSE)</f>
        <v>123963255</v>
      </c>
      <c r="M56" s="82">
        <f>VLOOKUP($A56&amp;"KWH",'E11 - 2012 09 Final'!$A$46:$P$2419,$M$51,FALSE)</f>
        <v>104622727</v>
      </c>
      <c r="N56" s="82">
        <f>VLOOKUP($A56&amp;"KWH",'E11 - 2012 09 Final'!$A$46:$P$2419,$N$51,FALSE)</f>
        <v>107059964</v>
      </c>
      <c r="O56" s="44">
        <f t="shared" si="13"/>
        <v>1346172820</v>
      </c>
      <c r="P56" s="11">
        <f t="shared" si="14"/>
        <v>112181068.33333333</v>
      </c>
    </row>
    <row r="57" spans="1:16">
      <c r="A57" t="s">
        <v>938</v>
      </c>
      <c r="B57" s="43" t="s">
        <v>49</v>
      </c>
      <c r="C57" s="82">
        <f>VLOOKUP($A57&amp;"KWH",'E11 - 2012 09 Final'!$A$46:$P$2419,$C$51,FALSE)</f>
        <v>442996535</v>
      </c>
      <c r="D57" s="82">
        <f>VLOOKUP($A57&amp;"KWH",'E11 - 2012 09 Final'!$A$46:$P$2419,$D$51,FALSE)</f>
        <v>406558049</v>
      </c>
      <c r="E57" s="82">
        <f>VLOOKUP($A57&amp;"KWH",'E11 - 2012 09 Final'!$A$46:$P$2419,$E$51,FALSE)</f>
        <v>439720773</v>
      </c>
      <c r="F57" s="82">
        <f>VLOOKUP($A57&amp;"KWH",'E11 - 2012 09 Final'!$A$46:$P$2419,$F$51,FALSE)</f>
        <v>471223095</v>
      </c>
      <c r="G57" s="82">
        <f>VLOOKUP($A57&amp;"KWH",'E11 - 2012 09 Final'!$A$46:$P$2419,$G$51,FALSE)</f>
        <v>473402825</v>
      </c>
      <c r="H57" s="82">
        <f>VLOOKUP($A57&amp;"KWH",'E11 - 2012 09 Final'!$A$46:$P$2419,$H$51,FALSE)</f>
        <v>533320673</v>
      </c>
      <c r="I57" s="82">
        <f>VLOOKUP($A57&amp;"KWH",'E11 - 2012 09 Final'!$A$46:$P$2419,$I$51,FALSE)</f>
        <v>544013658</v>
      </c>
      <c r="J57" s="82">
        <f>VLOOKUP($A57&amp;"KWH",'E11 - 2012 09 Final'!$A$46:$P$2419,$J$51,FALSE)</f>
        <v>560524830</v>
      </c>
      <c r="K57" s="82">
        <f>VLOOKUP($A57&amp;"KWH",'E11 - 2012 09 Final'!$A$46:$P$2419,$K$51,FALSE)</f>
        <v>540643364</v>
      </c>
      <c r="L57" s="82">
        <f>VLOOKUP($A57&amp;"KWH",'E11 - 2012 09 Final'!$A$46:$P$2419,$L$51,FALSE)</f>
        <v>516395119</v>
      </c>
      <c r="M57" s="82">
        <f>VLOOKUP($A57&amp;"KWH",'E11 - 2012 09 Final'!$A$46:$P$2419,$M$51,FALSE)</f>
        <v>443218764</v>
      </c>
      <c r="N57" s="82">
        <f>VLOOKUP($A57&amp;"KWH",'E11 - 2012 09 Final'!$A$46:$P$2419,$N$51,FALSE)</f>
        <v>422861805</v>
      </c>
      <c r="O57" s="44">
        <f t="shared" si="13"/>
        <v>5794879490</v>
      </c>
      <c r="P57" s="11">
        <f t="shared" si="14"/>
        <v>482906624.16666669</v>
      </c>
    </row>
    <row r="58" spans="1:16">
      <c r="A58" t="s">
        <v>941</v>
      </c>
      <c r="B58" s="46" t="s">
        <v>325</v>
      </c>
      <c r="C58" s="82">
        <f>VLOOKUP($A58&amp;"KWH",'E11 - 2012 09 Final'!$A$46:$P$2419,$C$51,FALSE)</f>
        <v>2712462</v>
      </c>
      <c r="D58" s="82">
        <f>VLOOKUP($A58&amp;"KWH",'E11 - 2012 09 Final'!$A$46:$P$2419,$D$51,FALSE)</f>
        <v>2380979</v>
      </c>
      <c r="E58" s="82">
        <f>VLOOKUP($A58&amp;"KWH",'E11 - 2012 09 Final'!$A$46:$P$2419,$E$51,FALSE)</f>
        <v>2417152</v>
      </c>
      <c r="F58" s="82">
        <f>VLOOKUP($A58&amp;"KWH",'E11 - 2012 09 Final'!$A$46:$P$2419,$F$51,FALSE)</f>
        <v>2443598</v>
      </c>
      <c r="G58" s="82">
        <f>VLOOKUP($A58&amp;"KWH",'E11 - 2012 09 Final'!$A$46:$P$2419,$G$51,FALSE)</f>
        <v>2379805</v>
      </c>
      <c r="H58" s="82">
        <f>VLOOKUP($A58&amp;"KWH",'E11 - 2012 09 Final'!$A$46:$P$2419,$H$51,FALSE)</f>
        <v>2439863</v>
      </c>
      <c r="I58" s="82">
        <f>VLOOKUP($A58&amp;"KWH",'E11 - 2012 09 Final'!$A$46:$P$2419,$I$51,FALSE)</f>
        <v>2335971</v>
      </c>
      <c r="J58" s="82">
        <f>VLOOKUP($A58&amp;"KWH",'E11 - 2012 09 Final'!$A$46:$P$2419,$J$51,FALSE)</f>
        <v>2288478</v>
      </c>
      <c r="K58" s="82">
        <f>VLOOKUP($A58&amp;"KWH",'E11 - 2012 09 Final'!$A$46:$P$2419,$K$51,FALSE)</f>
        <v>2223990</v>
      </c>
      <c r="L58" s="82">
        <f>VLOOKUP($A58&amp;"KWH",'E11 - 2012 09 Final'!$A$46:$P$2419,$L$51,FALSE)</f>
        <v>2183929</v>
      </c>
      <c r="M58" s="82">
        <f>VLOOKUP($A58&amp;"KWH",'E11 - 2012 09 Final'!$A$46:$P$2419,$M$51,FALSE)</f>
        <v>2138289</v>
      </c>
      <c r="N58" s="82">
        <f>VLOOKUP($A58&amp;"KWH",'E11 - 2012 09 Final'!$A$46:$P$2419,$N$51,FALSE)</f>
        <v>2151248</v>
      </c>
      <c r="O58" s="44">
        <f t="shared" si="13"/>
        <v>28095764</v>
      </c>
      <c r="P58" s="11">
        <f t="shared" si="14"/>
        <v>2341313.6666666665</v>
      </c>
    </row>
    <row r="59" spans="1:16">
      <c r="A59" t="s">
        <v>991</v>
      </c>
      <c r="B59" s="43" t="s">
        <v>67</v>
      </c>
      <c r="C59" s="82">
        <f>VLOOKUP($A59&amp;"KWH",'E11 - 2012 09 Final'!$A$46:$P$2419,$C$51,FALSE)</f>
        <v>1924054108</v>
      </c>
      <c r="D59" s="82">
        <f>VLOOKUP($A59&amp;"KWH",'E11 - 2012 09 Final'!$A$46:$P$2419,$D$51,FALSE)</f>
        <v>1770327580</v>
      </c>
      <c r="E59" s="82">
        <f>VLOOKUP($A59&amp;"KWH",'E11 - 2012 09 Final'!$A$46:$P$2419,$E$51,FALSE)</f>
        <v>1889449337</v>
      </c>
      <c r="F59" s="82">
        <f>VLOOKUP($A59&amp;"KWH",'E11 - 2012 09 Final'!$A$46:$P$2419,$F$51,FALSE)</f>
        <v>1993569086</v>
      </c>
      <c r="G59" s="82">
        <f>VLOOKUP($A59&amp;"KWH",'E11 - 2012 09 Final'!$A$46:$P$2419,$G$51,FALSE)</f>
        <v>2000839356</v>
      </c>
      <c r="H59" s="82">
        <f>VLOOKUP($A59&amp;"KWH",'E11 - 2012 09 Final'!$A$46:$P$2419,$H$51,FALSE)</f>
        <v>2215933425</v>
      </c>
      <c r="I59" s="82">
        <f>VLOOKUP($A59&amp;"KWH",'E11 - 2012 09 Final'!$A$46:$P$2419,$I$51,FALSE)</f>
        <v>2246815097</v>
      </c>
      <c r="J59" s="82">
        <f>VLOOKUP($A59&amp;"KWH",'E11 - 2012 09 Final'!$A$46:$P$2419,$J$51,FALSE)</f>
        <v>2283347585</v>
      </c>
      <c r="K59" s="82">
        <f>VLOOKUP($A59&amp;"KWH",'E11 - 2012 09 Final'!$A$46:$P$2419,$K$51,FALSE)</f>
        <v>2264143538</v>
      </c>
      <c r="L59" s="82">
        <f>VLOOKUP($A59&amp;"KWH",'E11 - 2012 09 Final'!$A$46:$P$2419,$L$51,FALSE)</f>
        <v>2194203414</v>
      </c>
      <c r="M59" s="82">
        <f>VLOOKUP($A59&amp;"KWH",'E11 - 2012 09 Final'!$A$46:$P$2419,$M$51,FALSE)</f>
        <v>1929618719</v>
      </c>
      <c r="N59" s="82">
        <f>VLOOKUP($A59&amp;"KWH",'E11 - 2012 09 Final'!$A$46:$P$2419,$N$51,FALSE)</f>
        <v>1862000094</v>
      </c>
      <c r="O59" s="44">
        <f t="shared" si="13"/>
        <v>24574301339</v>
      </c>
      <c r="P59" s="11">
        <f t="shared" si="14"/>
        <v>2047858444.9166667</v>
      </c>
    </row>
    <row r="60" spans="1:16">
      <c r="A60" t="s">
        <v>994</v>
      </c>
      <c r="B60" s="43" t="s">
        <v>68</v>
      </c>
      <c r="C60" s="82">
        <f>VLOOKUP($A60&amp;"KWH",'E11 - 2012 09 Final'!$A$46:$P$2419,$C$51,FALSE)</f>
        <v>828796952</v>
      </c>
      <c r="D60" s="82">
        <f>VLOOKUP($A60&amp;"KWH",'E11 - 2012 09 Final'!$A$46:$P$2419,$D$51,FALSE)</f>
        <v>783226217</v>
      </c>
      <c r="E60" s="82">
        <f>VLOOKUP($A60&amp;"KWH",'E11 - 2012 09 Final'!$A$46:$P$2419,$E$51,FALSE)</f>
        <v>814454027</v>
      </c>
      <c r="F60" s="82">
        <f>VLOOKUP($A60&amp;"KWH",'E11 - 2012 09 Final'!$A$46:$P$2419,$F$51,FALSE)</f>
        <v>853018446</v>
      </c>
      <c r="G60" s="82">
        <f>VLOOKUP($A60&amp;"KWH",'E11 - 2012 09 Final'!$A$46:$P$2419,$G$51,FALSE)</f>
        <v>890579029</v>
      </c>
      <c r="H60" s="82">
        <f>VLOOKUP($A60&amp;"KWH",'E11 - 2012 09 Final'!$A$46:$P$2419,$H$51,FALSE)</f>
        <v>936367206</v>
      </c>
      <c r="I60" s="82">
        <f>VLOOKUP($A60&amp;"KWH",'E11 - 2012 09 Final'!$A$46:$P$2419,$I$51,FALSE)</f>
        <v>956532603</v>
      </c>
      <c r="J60" s="82">
        <f>VLOOKUP($A60&amp;"KWH",'E11 - 2012 09 Final'!$A$46:$P$2419,$J$51,FALSE)</f>
        <v>953756918</v>
      </c>
      <c r="K60" s="82">
        <f>VLOOKUP($A60&amp;"KWH",'E11 - 2012 09 Final'!$A$46:$P$2419,$K$51,FALSE)</f>
        <v>958249658</v>
      </c>
      <c r="L60" s="82">
        <f>VLOOKUP($A60&amp;"KWH",'E11 - 2012 09 Final'!$A$46:$P$2419,$L$51,FALSE)</f>
        <v>1000828928</v>
      </c>
      <c r="M60" s="82">
        <f>VLOOKUP($A60&amp;"KWH",'E11 - 2012 09 Final'!$A$46:$P$2419,$M$51,FALSE)</f>
        <v>823634345</v>
      </c>
      <c r="N60" s="82">
        <f>VLOOKUP($A60&amp;"KWH",'E11 - 2012 09 Final'!$A$46:$P$2419,$N$51,FALSE)</f>
        <v>805201580</v>
      </c>
      <c r="O60" s="44">
        <f t="shared" si="13"/>
        <v>10604645909</v>
      </c>
      <c r="P60" s="11">
        <f t="shared" si="14"/>
        <v>883720492.41666663</v>
      </c>
    </row>
    <row r="61" spans="1:16">
      <c r="A61" t="s">
        <v>710</v>
      </c>
      <c r="B61" s="43" t="s">
        <v>69</v>
      </c>
      <c r="C61" s="82">
        <f>VLOOKUP($A61&amp;"KWH",'E11 - 2012 09 Final'!$A$46:$P$2419,$C$51,FALSE)</f>
        <v>194629182</v>
      </c>
      <c r="D61" s="82">
        <f>VLOOKUP($A61&amp;"KWH",'E11 - 2012 09 Final'!$A$46:$P$2419,$D$51,FALSE)</f>
        <v>183181351</v>
      </c>
      <c r="E61" s="82">
        <f>VLOOKUP($A61&amp;"KWH",'E11 - 2012 09 Final'!$A$46:$P$2419,$E$51,FALSE)</f>
        <v>194348539</v>
      </c>
      <c r="F61" s="82">
        <f>VLOOKUP($A61&amp;"KWH",'E11 - 2012 09 Final'!$A$46:$P$2419,$F$51,FALSE)</f>
        <v>197324479</v>
      </c>
      <c r="G61" s="82">
        <f>VLOOKUP($A61&amp;"KWH",'E11 - 2012 09 Final'!$A$46:$P$2419,$G$51,FALSE)</f>
        <v>200784776</v>
      </c>
      <c r="H61" s="82">
        <f>VLOOKUP($A61&amp;"KWH",'E11 - 2012 09 Final'!$A$46:$P$2419,$H$51,FALSE)</f>
        <v>220576853</v>
      </c>
      <c r="I61" s="82">
        <f>VLOOKUP($A61&amp;"KWH",'E11 - 2012 09 Final'!$A$46:$P$2419,$I$51,FALSE)</f>
        <v>218326169</v>
      </c>
      <c r="J61" s="82">
        <f>VLOOKUP($A61&amp;"KWH",'E11 - 2012 09 Final'!$A$46:$P$2419,$J$51,FALSE)</f>
        <v>223937859</v>
      </c>
      <c r="K61" s="82">
        <f>VLOOKUP($A61&amp;"KWH",'E11 - 2012 09 Final'!$A$46:$P$2419,$K$51,FALSE)</f>
        <v>220025826</v>
      </c>
      <c r="L61" s="82">
        <f>VLOOKUP($A61&amp;"KWH",'E11 - 2012 09 Final'!$A$46:$P$2419,$L$51,FALSE)</f>
        <v>221008037</v>
      </c>
      <c r="M61" s="82">
        <f>VLOOKUP($A61&amp;"KWH",'E11 - 2012 09 Final'!$A$46:$P$2419,$M$51,FALSE)</f>
        <v>193650988</v>
      </c>
      <c r="N61" s="82">
        <f>VLOOKUP($A61&amp;"KWH",'E11 - 2012 09 Final'!$A$46:$P$2419,$N$51,FALSE)</f>
        <v>188927426</v>
      </c>
      <c r="O61" s="44">
        <f t="shared" si="13"/>
        <v>2456721485</v>
      </c>
      <c r="P61" s="11">
        <f t="shared" si="14"/>
        <v>204726790.41666666</v>
      </c>
    </row>
    <row r="62" spans="1:16">
      <c r="A62" t="s">
        <v>714</v>
      </c>
      <c r="B62" s="43" t="s">
        <v>52</v>
      </c>
      <c r="C62" s="82">
        <f>VLOOKUP($A62&amp;"KWH",'E11 - 2012 09 Final'!$A$46:$P$2419,$C$51,FALSE)</f>
        <v>15545888</v>
      </c>
      <c r="D62" s="82">
        <f>VLOOKUP($A62&amp;"KWH",'E11 - 2012 09 Final'!$A$46:$P$2419,$D$51,FALSE)</f>
        <v>14409474</v>
      </c>
      <c r="E62" s="82">
        <f>VLOOKUP($A62&amp;"KWH",'E11 - 2012 09 Final'!$A$46:$P$2419,$E$51,FALSE)</f>
        <v>15583845</v>
      </c>
      <c r="F62" s="82">
        <f>VLOOKUP($A62&amp;"KWH",'E11 - 2012 09 Final'!$A$46:$P$2419,$F$51,FALSE)</f>
        <v>15657780</v>
      </c>
      <c r="G62" s="82">
        <f>VLOOKUP($A62&amp;"KWH",'E11 - 2012 09 Final'!$A$46:$P$2419,$G$51,FALSE)</f>
        <v>15061955</v>
      </c>
      <c r="H62" s="82">
        <f>VLOOKUP($A62&amp;"KWH",'E11 - 2012 09 Final'!$A$46:$P$2419,$H$51,FALSE)</f>
        <v>12861708</v>
      </c>
      <c r="I62" s="82">
        <f>VLOOKUP($A62&amp;"KWH",'E11 - 2012 09 Final'!$A$46:$P$2419,$I$51,FALSE)</f>
        <v>13027603</v>
      </c>
      <c r="J62" s="82">
        <f>VLOOKUP($A62&amp;"KWH",'E11 - 2012 09 Final'!$A$46:$P$2419,$J$51,FALSE)</f>
        <v>13232097</v>
      </c>
      <c r="K62" s="82">
        <f>VLOOKUP($A62&amp;"KWH",'E11 - 2012 09 Final'!$A$46:$P$2419,$K$51,FALSE)</f>
        <v>12597552</v>
      </c>
      <c r="L62" s="82">
        <f>VLOOKUP($A62&amp;"KWH",'E11 - 2012 09 Final'!$A$46:$P$2419,$L$51,FALSE)</f>
        <v>12461853</v>
      </c>
      <c r="M62" s="82">
        <f>VLOOKUP($A62&amp;"KWH",'E11 - 2012 09 Final'!$A$46:$P$2419,$M$51,FALSE)</f>
        <v>12635354</v>
      </c>
      <c r="N62" s="82">
        <f>VLOOKUP($A62&amp;"KWH",'E11 - 2012 09 Final'!$A$46:$P$2419,$N$51,FALSE)</f>
        <v>14958781</v>
      </c>
      <c r="O62" s="44">
        <f t="shared" si="13"/>
        <v>168033890</v>
      </c>
      <c r="P62" s="11">
        <f t="shared" si="14"/>
        <v>14002824.166666666</v>
      </c>
    </row>
    <row r="63" spans="1:16">
      <c r="A63" t="s">
        <v>15</v>
      </c>
      <c r="B63" s="213" t="s">
        <v>15</v>
      </c>
      <c r="C63" s="82">
        <f>VLOOKUP($A63&amp;"KWH",'E11 - 2012 09 Final'!$A$46:$P$2419,$C$51,FALSE)</f>
        <v>6510581</v>
      </c>
      <c r="D63" s="82">
        <f>VLOOKUP($A63&amp;"KWH",'E11 - 2012 09 Final'!$A$46:$P$2419,$D$51,FALSE)</f>
        <v>6196531</v>
      </c>
      <c r="E63" s="82">
        <f>VLOOKUP($A63&amp;"KWH",'E11 - 2012 09 Final'!$A$46:$P$2419,$E$51,FALSE)</f>
        <v>6827619</v>
      </c>
      <c r="F63" s="82">
        <f>VLOOKUP($A63&amp;"KWH",'E11 - 2012 09 Final'!$A$46:$P$2419,$F$51,FALSE)</f>
        <v>6599191</v>
      </c>
      <c r="G63" s="82">
        <f>VLOOKUP($A63&amp;"KWH",'E11 - 2012 09 Final'!$A$46:$P$2419,$G$51,FALSE)</f>
        <v>6994195</v>
      </c>
      <c r="H63" s="82">
        <f>VLOOKUP($A63&amp;"KWH",'E11 - 2012 09 Final'!$A$46:$P$2419,$H$51,FALSE)</f>
        <v>6820919</v>
      </c>
      <c r="I63" s="82">
        <f>VLOOKUP($A63&amp;"KWH",'E11 - 2012 09 Final'!$A$46:$P$2419,$I$51,FALSE)</f>
        <v>6791602</v>
      </c>
      <c r="J63" s="82">
        <f>VLOOKUP($A63&amp;"KWH",'E11 - 2012 09 Final'!$A$46:$P$2419,$J$51,FALSE)</f>
        <v>6643306</v>
      </c>
      <c r="K63" s="82">
        <f>VLOOKUP($A63&amp;"KWH",'E11 - 2012 09 Final'!$A$46:$P$2419,$K$51,FALSE)</f>
        <v>6218802</v>
      </c>
      <c r="L63" s="82">
        <f>VLOOKUP($A63&amp;"KWH",'E11 - 2012 09 Final'!$A$46:$P$2419,$L$51,FALSE)</f>
        <v>7224126</v>
      </c>
      <c r="M63" s="82">
        <f>VLOOKUP($A63&amp;"KWH",'E11 - 2012 09 Final'!$A$46:$P$2419,$M$51,FALSE)</f>
        <v>6533638</v>
      </c>
      <c r="N63" s="82">
        <f>VLOOKUP($A63&amp;"KWH",'E11 - 2012 09 Final'!$A$46:$P$2419,$N$51,FALSE)</f>
        <v>6750303</v>
      </c>
      <c r="O63" s="44">
        <f t="shared" si="13"/>
        <v>80110813</v>
      </c>
      <c r="P63" s="11">
        <f t="shared" si="14"/>
        <v>6675901.083333333</v>
      </c>
    </row>
    <row r="64" spans="1:16">
      <c r="A64" t="s">
        <v>19</v>
      </c>
      <c r="B64" s="43" t="s">
        <v>56</v>
      </c>
      <c r="C64" s="82">
        <f>VLOOKUP($A64&amp;"KWH",'E11 - 2012 09 Final'!$A$46:$P$2419,$C$51,FALSE)</f>
        <v>8354345</v>
      </c>
      <c r="D64" s="82">
        <f>VLOOKUP($A64&amp;"KWH",'E11 - 2012 09 Final'!$A$46:$P$2419,$D$51,FALSE)</f>
        <v>8356642</v>
      </c>
      <c r="E64" s="82">
        <f>VLOOKUP($A64&amp;"KWH",'E11 - 2012 09 Final'!$A$46:$P$2419,$E$51,FALSE)</f>
        <v>8354529</v>
      </c>
      <c r="F64" s="82">
        <f>VLOOKUP($A64&amp;"KWH",'E11 - 2012 09 Final'!$A$46:$P$2419,$F$51,FALSE)</f>
        <v>8367666</v>
      </c>
      <c r="G64" s="82">
        <f>VLOOKUP($A64&amp;"KWH",'E11 - 2012 09 Final'!$A$46:$P$2419,$G$51,FALSE)</f>
        <v>8387503</v>
      </c>
      <c r="H64" s="82">
        <f>VLOOKUP($A64&amp;"KWH",'E11 - 2012 09 Final'!$A$46:$P$2419,$H$51,FALSE)</f>
        <v>8390203</v>
      </c>
      <c r="I64" s="82">
        <f>VLOOKUP($A64&amp;"KWH",'E11 - 2012 09 Final'!$A$46:$P$2419,$I$51,FALSE)</f>
        <v>8312816</v>
      </c>
      <c r="J64" s="82">
        <f>VLOOKUP($A64&amp;"KWH",'E11 - 2012 09 Final'!$A$46:$P$2419,$J$51,FALSE)</f>
        <v>8410470</v>
      </c>
      <c r="K64" s="82">
        <f>VLOOKUP($A64&amp;"KWH",'E11 - 2012 09 Final'!$A$46:$P$2419,$K$51,FALSE)</f>
        <v>8403011</v>
      </c>
      <c r="L64" s="82">
        <f>VLOOKUP($A64&amp;"KWH",'E11 - 2012 09 Final'!$A$46:$P$2419,$L$51,FALSE)</f>
        <v>8382619</v>
      </c>
      <c r="M64" s="82">
        <f>VLOOKUP($A64&amp;"KWH",'E11 - 2012 09 Final'!$A$46:$P$2419,$M$51,FALSE)</f>
        <v>8329394</v>
      </c>
      <c r="N64" s="82">
        <f>VLOOKUP($A64&amp;"KWH",'E11 - 2012 09 Final'!$A$46:$P$2419,$N$51,FALSE)</f>
        <v>8380317</v>
      </c>
      <c r="O64" s="44">
        <f t="shared" si="13"/>
        <v>100429515</v>
      </c>
      <c r="P64" s="11">
        <f t="shared" si="14"/>
        <v>8369126.25</v>
      </c>
    </row>
    <row r="65" spans="1:16">
      <c r="A65" t="s">
        <v>22</v>
      </c>
      <c r="B65" s="43" t="s">
        <v>57</v>
      </c>
      <c r="C65" s="82">
        <f>VLOOKUP($A65&amp;"KWH",'E11 - 2012 09 Final'!$A$46:$P$2419,$C$51,FALSE)</f>
        <v>1022726</v>
      </c>
      <c r="D65" s="82">
        <f>VLOOKUP($A65&amp;"KWH",'E11 - 2012 09 Final'!$A$46:$P$2419,$D$51,FALSE)</f>
        <v>1059960</v>
      </c>
      <c r="E65" s="82">
        <f>VLOOKUP($A65&amp;"KWH",'E11 - 2012 09 Final'!$A$46:$P$2419,$E$51,FALSE)</f>
        <v>1158236</v>
      </c>
      <c r="F65" s="82">
        <f>VLOOKUP($A65&amp;"KWH",'E11 - 2012 09 Final'!$A$46:$P$2419,$F$51,FALSE)</f>
        <v>1042364</v>
      </c>
      <c r="G65" s="82">
        <f>VLOOKUP($A65&amp;"KWH",'E11 - 2012 09 Final'!$A$46:$P$2419,$G$51,FALSE)</f>
        <v>858877</v>
      </c>
      <c r="H65" s="82">
        <f>VLOOKUP($A65&amp;"KWH",'E11 - 2012 09 Final'!$A$46:$P$2419,$H$51,FALSE)</f>
        <v>860869</v>
      </c>
      <c r="I65" s="82">
        <f>VLOOKUP($A65&amp;"KWH",'E11 - 2012 09 Final'!$A$46:$P$2419,$I$51,FALSE)</f>
        <v>753434</v>
      </c>
      <c r="J65" s="82">
        <f>VLOOKUP($A65&amp;"KWH",'E11 - 2012 09 Final'!$A$46:$P$2419,$J$51,FALSE)</f>
        <v>803701</v>
      </c>
      <c r="K65" s="82">
        <f>VLOOKUP($A65&amp;"KWH",'E11 - 2012 09 Final'!$A$46:$P$2419,$K$51,FALSE)</f>
        <v>891962</v>
      </c>
      <c r="L65" s="82">
        <f>VLOOKUP($A65&amp;"KWH",'E11 - 2012 09 Final'!$A$46:$P$2419,$L$51,FALSE)</f>
        <v>1076211</v>
      </c>
      <c r="M65" s="82">
        <f>VLOOKUP($A65&amp;"KWH",'E11 - 2012 09 Final'!$A$46:$P$2419,$M$51,FALSE)</f>
        <v>1122975</v>
      </c>
      <c r="N65" s="82">
        <f>VLOOKUP($A65&amp;"KWH",'E11 - 2012 09 Final'!$A$46:$P$2419,$N$51,FALSE)</f>
        <v>1151684</v>
      </c>
      <c r="O65" s="44">
        <f t="shared" si="13"/>
        <v>11802999</v>
      </c>
      <c r="P65" s="11">
        <f t="shared" si="14"/>
        <v>983583.25</v>
      </c>
    </row>
    <row r="66" spans="1:16">
      <c r="A66" t="s">
        <v>684</v>
      </c>
      <c r="B66" s="43" t="s">
        <v>48</v>
      </c>
      <c r="C66" s="82">
        <f>VLOOKUP($A66&amp;"KWH",'E11 - 2012 09 Final'!$A$46:$P$2419,$C$51,FALSE)</f>
        <v>3998081065</v>
      </c>
      <c r="D66" s="82">
        <f>VLOOKUP($A66&amp;"KWH",'E11 - 2012 09 Final'!$A$46:$P$2419,$D$51,FALSE)</f>
        <v>3387930544</v>
      </c>
      <c r="E66" s="82">
        <f>VLOOKUP($A66&amp;"KWH",'E11 - 2012 09 Final'!$A$46:$P$2419,$E$51,FALSE)</f>
        <v>3699050314</v>
      </c>
      <c r="F66" s="82">
        <f>VLOOKUP($A66&amp;"KWH",'E11 - 2012 09 Final'!$A$46:$P$2419,$F$51,FALSE)</f>
        <v>4088185842</v>
      </c>
      <c r="G66" s="82">
        <f>VLOOKUP($A66&amp;"KWH",'E11 - 2012 09 Final'!$A$46:$P$2419,$G$51,FALSE)</f>
        <v>4191383822</v>
      </c>
      <c r="H66" s="82">
        <f>VLOOKUP($A66&amp;"KWH",'E11 - 2012 09 Final'!$A$46:$P$2419,$H$51,FALSE)</f>
        <v>5172508013</v>
      </c>
      <c r="I66" s="82">
        <f>VLOOKUP($A66&amp;"KWH",'E11 - 2012 09 Final'!$A$46:$P$2419,$I$51,FALSE)</f>
        <v>5519033833</v>
      </c>
      <c r="J66" s="82">
        <f>VLOOKUP($A66&amp;"KWH",'E11 - 2012 09 Final'!$A$46:$P$2419,$J$51,FALSE)</f>
        <v>5760945499</v>
      </c>
      <c r="K66" s="82">
        <f>VLOOKUP($A66&amp;"KWH",'E11 - 2012 09 Final'!$A$46:$P$2419,$K$51,FALSE)</f>
        <v>5419556567</v>
      </c>
      <c r="L66" s="82">
        <f>VLOOKUP($A66&amp;"KWH",'E11 - 2012 09 Final'!$A$46:$P$2419,$L$51,FALSE)</f>
        <v>4947427811</v>
      </c>
      <c r="M66" s="82">
        <f>VLOOKUP($A66&amp;"KWH",'E11 - 2012 09 Final'!$A$46:$P$2419,$M$51,FALSE)</f>
        <v>3730833980</v>
      </c>
      <c r="N66" s="82">
        <f>VLOOKUP($A66&amp;"KWH",'E11 - 2012 09 Final'!$A$46:$P$2419,$N$51,FALSE)</f>
        <v>3486557116</v>
      </c>
      <c r="O66" s="44">
        <f t="shared" si="13"/>
        <v>53401494406</v>
      </c>
      <c r="P66" s="11">
        <f t="shared" si="14"/>
        <v>4450124533.833333</v>
      </c>
    </row>
    <row r="67" spans="1:16">
      <c r="A67" s="316" t="s">
        <v>35</v>
      </c>
      <c r="B67" s="43" t="s">
        <v>53</v>
      </c>
      <c r="C67" s="82">
        <f>VLOOKUP($A67&amp;"KWH",'E11 - 2012 09 Final'!$A$46:$P$2419,$C$51,FALSE)</f>
        <v>41668746</v>
      </c>
      <c r="D67" s="82">
        <f>VLOOKUP($A67&amp;"KWH",'E11 - 2012 09 Final'!$A$46:$P$2419,$D$51,FALSE)</f>
        <v>42011719</v>
      </c>
      <c r="E67" s="82">
        <f>VLOOKUP($A67&amp;"KWH",'E11 - 2012 09 Final'!$A$46:$P$2419,$E$51,FALSE)</f>
        <v>42999581</v>
      </c>
      <c r="F67" s="82">
        <f>VLOOKUP($A67&amp;"KWH",'E11 - 2012 09 Final'!$A$46:$P$2419,$F$51,FALSE)</f>
        <v>42670162</v>
      </c>
      <c r="G67" s="82">
        <f>VLOOKUP($A67&amp;"KWH",'E11 - 2012 09 Final'!$A$46:$P$2419,$G$51,FALSE)</f>
        <v>41406832</v>
      </c>
      <c r="H67" s="82">
        <f>VLOOKUP($A67&amp;"KWH",'E11 - 2012 09 Final'!$A$46:$P$2419,$H$51,FALSE)</f>
        <v>44640719</v>
      </c>
      <c r="I67" s="82">
        <f>VLOOKUP($A67&amp;"KWH",'E11 - 2012 09 Final'!$A$46:$P$2419,$I$51,FALSE)</f>
        <v>40573526</v>
      </c>
      <c r="J67" s="82">
        <f>VLOOKUP($A67&amp;"KWH",'E11 - 2012 09 Final'!$A$46:$P$2419,$J$51,FALSE)</f>
        <v>44054863</v>
      </c>
      <c r="K67" s="82">
        <f>VLOOKUP($A67&amp;"KWH",'E11 - 2012 09 Final'!$A$46:$P$2419,$K$51,FALSE)</f>
        <v>42586639</v>
      </c>
      <c r="L67" s="82">
        <f>VLOOKUP($A67&amp;"KWH",'E11 - 2012 09 Final'!$A$46:$P$2419,$L$51,FALSE)</f>
        <v>37269479</v>
      </c>
      <c r="M67" s="82">
        <f>VLOOKUP($A67&amp;"KWH",'E11 - 2012 09 Final'!$A$46:$P$2419,$M$51,FALSE)</f>
        <v>47679735</v>
      </c>
      <c r="N67" s="82">
        <f>VLOOKUP($A67&amp;"KWH",'E11 - 2012 09 Final'!$A$46:$P$2419,$N$51,FALSE)</f>
        <v>42673216</v>
      </c>
      <c r="O67" s="44">
        <f t="shared" si="13"/>
        <v>510235217</v>
      </c>
      <c r="P67" s="11">
        <f t="shared" si="14"/>
        <v>42519601.416666664</v>
      </c>
    </row>
    <row r="68" spans="1:16">
      <c r="A68" s="316" t="s">
        <v>38</v>
      </c>
      <c r="B68" s="43" t="s">
        <v>55</v>
      </c>
      <c r="C68" s="82">
        <f>VLOOKUP($A68&amp;"KWH",'E11 - 2012 09 Final'!$A$46:$P$2419,$C$51,FALSE)</f>
        <v>2620338</v>
      </c>
      <c r="D68" s="82">
        <f>VLOOKUP($A68&amp;"KWH",'E11 - 2012 09 Final'!$A$46:$P$2419,$D$51,FALSE)</f>
        <v>2622566</v>
      </c>
      <c r="E68" s="82">
        <f>VLOOKUP($A68&amp;"KWH",'E11 - 2012 09 Final'!$A$46:$P$2419,$E$51,FALSE)</f>
        <v>2627776</v>
      </c>
      <c r="F68" s="82">
        <f>VLOOKUP($A68&amp;"KWH",'E11 - 2012 09 Final'!$A$46:$P$2419,$F$51,FALSE)</f>
        <v>2634561</v>
      </c>
      <c r="G68" s="82">
        <f>VLOOKUP($A68&amp;"KWH",'E11 - 2012 09 Final'!$A$46:$P$2419,$G$51,FALSE)</f>
        <v>2605014</v>
      </c>
      <c r="H68" s="82">
        <f>VLOOKUP($A68&amp;"KWH",'E11 - 2012 09 Final'!$A$46:$P$2419,$H$51,FALSE)</f>
        <v>2608018</v>
      </c>
      <c r="I68" s="82">
        <f>VLOOKUP($A68&amp;"KWH",'E11 - 2012 09 Final'!$A$46:$P$2419,$I$51,FALSE)</f>
        <v>2617137</v>
      </c>
      <c r="J68" s="82">
        <f>VLOOKUP($A68&amp;"KWH",'E11 - 2012 09 Final'!$A$46:$P$2419,$J$51,FALSE)</f>
        <v>2617347</v>
      </c>
      <c r="K68" s="82">
        <f>VLOOKUP($A68&amp;"KWH",'E11 - 2012 09 Final'!$A$46:$P$2419,$K$51,FALSE)</f>
        <v>2618401</v>
      </c>
      <c r="L68" s="82">
        <f>VLOOKUP($A68&amp;"KWH",'E11 - 2012 09 Final'!$A$46:$P$2419,$L$51,FALSE)</f>
        <v>2617578</v>
      </c>
      <c r="M68" s="82">
        <f>VLOOKUP($A68&amp;"KWH",'E11 - 2012 09 Final'!$A$46:$P$2419,$M$51,FALSE)</f>
        <v>2612828</v>
      </c>
      <c r="N68" s="82">
        <f>VLOOKUP($A68&amp;"KWH",'E11 - 2012 09 Final'!$A$46:$P$2419,$N$51,FALSE)</f>
        <v>2621807</v>
      </c>
      <c r="O68" s="44">
        <f t="shared" si="13"/>
        <v>31423371</v>
      </c>
      <c r="P68" s="11">
        <f t="shared" si="14"/>
        <v>2618614.25</v>
      </c>
    </row>
    <row r="69" spans="1:16">
      <c r="A69" t="s">
        <v>40</v>
      </c>
      <c r="B69" s="43" t="s">
        <v>87</v>
      </c>
      <c r="C69" s="82">
        <f>VLOOKUP($A69&amp;"KWH",'E11 - 2012 09 Final'!$A$46:$P$2419,$C$51,FALSE)</f>
        <v>3644</v>
      </c>
      <c r="D69" s="82">
        <f>VLOOKUP($A69&amp;"KWH",'E11 - 2012 09 Final'!$A$46:$P$2419,$D$51,FALSE)</f>
        <v>239645</v>
      </c>
      <c r="E69" s="82">
        <f>VLOOKUP($A69&amp;"KWH",'E11 - 2012 09 Final'!$A$46:$P$2419,$E$51,FALSE)</f>
        <v>1909633</v>
      </c>
      <c r="F69" s="82">
        <f>VLOOKUP($A69&amp;"KWH",'E11 - 2012 09 Final'!$A$46:$P$2419,$F$51,FALSE)</f>
        <v>720953</v>
      </c>
      <c r="G69" s="82">
        <f>VLOOKUP($A69&amp;"KWH",'E11 - 2012 09 Final'!$A$46:$P$2419,$G$51,FALSE)</f>
        <v>732039</v>
      </c>
      <c r="H69" s="82">
        <f>VLOOKUP($A69&amp;"KWH",'E11 - 2012 09 Final'!$A$46:$P$2419,$H$51,FALSE)</f>
        <v>714121</v>
      </c>
      <c r="I69" s="82">
        <f>VLOOKUP($A69&amp;"KWH",'E11 - 2012 09 Final'!$A$46:$P$2419,$I$51,FALSE)</f>
        <v>1255514</v>
      </c>
      <c r="J69" s="82">
        <f>VLOOKUP($A69&amp;"KWH",'E11 - 2012 09 Final'!$A$46:$P$2419,$J$51,FALSE)</f>
        <v>1550424</v>
      </c>
      <c r="K69" s="82">
        <f>VLOOKUP($A69&amp;"KWH",'E11 - 2012 09 Final'!$A$46:$P$2419,$K$51,FALSE)</f>
        <v>1496846</v>
      </c>
      <c r="L69" s="82">
        <f>VLOOKUP($A69&amp;"KWH",'E11 - 2012 09 Final'!$A$46:$P$2419,$L$51,FALSE)</f>
        <v>731680</v>
      </c>
      <c r="M69" s="82">
        <f>VLOOKUP($A69&amp;"KWH",'E11 - 2012 09 Final'!$A$46:$P$2419,$M$51,FALSE)</f>
        <v>190308</v>
      </c>
      <c r="N69" s="82">
        <f>VLOOKUP($A69&amp;"KWH",'E11 - 2012 09 Final'!$A$46:$P$2419,$N$51,FALSE)</f>
        <v>301432</v>
      </c>
      <c r="O69" s="44">
        <f t="shared" si="13"/>
        <v>9846239</v>
      </c>
      <c r="P69" s="11">
        <f t="shared" si="14"/>
        <v>820519.91666666663</v>
      </c>
    </row>
    <row r="70" spans="1:16">
      <c r="A70" t="s">
        <v>45</v>
      </c>
      <c r="B70" s="43" t="s">
        <v>88</v>
      </c>
      <c r="C70" s="82">
        <f>VLOOKUP($A70&amp;"KWH",'E11 - 2012 09 Final'!$A$46:$P$2419,$C$51,FALSE)</f>
        <v>7742157</v>
      </c>
      <c r="D70" s="82">
        <f>VLOOKUP($A70&amp;"KWH",'E11 - 2012 09 Final'!$A$46:$P$2419,$D$51,FALSE)</f>
        <v>4940026</v>
      </c>
      <c r="E70" s="82">
        <f>VLOOKUP($A70&amp;"KWH",'E11 - 2012 09 Final'!$A$46:$P$2419,$E$51,FALSE)</f>
        <v>3463550</v>
      </c>
      <c r="F70" s="82">
        <f>VLOOKUP($A70&amp;"KWH",'E11 - 2012 09 Final'!$A$46:$P$2419,$F$51,FALSE)</f>
        <v>7512545</v>
      </c>
      <c r="G70" s="82">
        <f>VLOOKUP($A70&amp;"KWH",'E11 - 2012 09 Final'!$A$46:$P$2419,$G$51,FALSE)</f>
        <v>6317518</v>
      </c>
      <c r="H70" s="82">
        <f>VLOOKUP($A70&amp;"KWH",'E11 - 2012 09 Final'!$A$46:$P$2419,$H$51,FALSE)</f>
        <v>3779798</v>
      </c>
      <c r="I70" s="82">
        <f>VLOOKUP($A70&amp;"KWH",'E11 - 2012 09 Final'!$A$46:$P$2419,$I$51,FALSE)</f>
        <v>3701337</v>
      </c>
      <c r="J70" s="82">
        <f>VLOOKUP($A70&amp;"KWH",'E11 - 2012 09 Final'!$A$46:$P$2419,$J$51,FALSE)</f>
        <v>5568370</v>
      </c>
      <c r="K70" s="82">
        <f>VLOOKUP($A70&amp;"KWH",'E11 - 2012 09 Final'!$A$46:$P$2419,$K$51,FALSE)</f>
        <v>9874613</v>
      </c>
      <c r="L70" s="82">
        <f>VLOOKUP($A70&amp;"KWH",'E11 - 2012 09 Final'!$A$46:$P$2419,$L$51,FALSE)</f>
        <v>13017757</v>
      </c>
      <c r="M70" s="82">
        <f>VLOOKUP($A70&amp;"KWH",'E11 - 2012 09 Final'!$A$46:$P$2419,$M$51,FALSE)</f>
        <v>6352365</v>
      </c>
      <c r="N70" s="82">
        <f>VLOOKUP($A70&amp;"KWH",'E11 - 2012 09 Final'!$A$46:$P$2419,$N$51,FALSE)</f>
        <v>4984535</v>
      </c>
      <c r="O70" s="44">
        <f t="shared" si="13"/>
        <v>77254571</v>
      </c>
      <c r="P70" s="11">
        <f t="shared" si="14"/>
        <v>6437880.916666667</v>
      </c>
    </row>
    <row r="71" spans="1:16">
      <c r="C71" s="48"/>
      <c r="D71" s="48"/>
      <c r="E71" s="48"/>
      <c r="F71" s="48"/>
      <c r="G71" s="48"/>
      <c r="H71" s="48"/>
      <c r="I71" s="48"/>
      <c r="J71" s="48"/>
      <c r="K71" s="48"/>
      <c r="L71" s="48"/>
      <c r="M71" s="48"/>
      <c r="N71" s="48"/>
      <c r="O71" s="44"/>
      <c r="P71" s="11"/>
    </row>
    <row r="72" spans="1:16">
      <c r="C72" s="48"/>
      <c r="D72" s="48"/>
      <c r="E72" s="48"/>
      <c r="F72" s="48"/>
      <c r="G72" s="48"/>
      <c r="H72" s="48"/>
      <c r="I72" s="48"/>
      <c r="J72" s="48"/>
      <c r="K72" s="48"/>
      <c r="L72" s="48"/>
      <c r="M72" s="48"/>
      <c r="N72" s="48"/>
      <c r="O72" s="44"/>
      <c r="P72" s="11"/>
    </row>
    <row r="73" spans="1:16">
      <c r="B73" s="42" t="s">
        <v>86</v>
      </c>
      <c r="C73" s="10"/>
      <c r="D73" s="10"/>
      <c r="E73" s="10"/>
      <c r="F73" s="10"/>
      <c r="G73" s="10"/>
      <c r="H73" s="10"/>
      <c r="I73" s="10"/>
      <c r="J73" s="10"/>
      <c r="K73" s="10"/>
      <c r="L73" s="10"/>
      <c r="M73" s="10"/>
      <c r="N73" s="10"/>
    </row>
    <row r="74" spans="1:16">
      <c r="A74" t="s">
        <v>600</v>
      </c>
      <c r="B74" s="43" t="s">
        <v>600</v>
      </c>
      <c r="C74" s="82">
        <f>VLOOKUP($A74&amp;"KWH",'E11 - 2012 09 Final'!$A$46:$P$2419,$C$51,FALSE)</f>
        <v>0</v>
      </c>
      <c r="D74" s="82">
        <f>VLOOKUP($A74&amp;"KWH",'E11 - 2012 09 Final'!$A$46:$P$2419,$D$51,FALSE)</f>
        <v>0</v>
      </c>
      <c r="E74" s="82">
        <f>VLOOKUP($A74&amp;"KWH",'E11 - 2012 09 Final'!$A$46:$P$2419,$E$51,FALSE)</f>
        <v>0</v>
      </c>
      <c r="F74" s="82">
        <f>VLOOKUP($A74&amp;"KWH",'E11 - 2012 09 Final'!$A$46:$P$2419,$F$51,FALSE)</f>
        <v>0</v>
      </c>
      <c r="G74" s="82">
        <f>VLOOKUP($A74&amp;"KWH",'E11 - 2012 09 Final'!$A$46:$P$2419,$G$51,FALSE)</f>
        <v>3589862</v>
      </c>
      <c r="H74" s="82">
        <f>VLOOKUP($A74&amp;"KWH",'E11 - 2012 09 Final'!$A$46:$P$2419,$H$51,FALSE)</f>
        <v>3674229</v>
      </c>
      <c r="I74" s="82">
        <f>VLOOKUP($A74&amp;"KWH",'E11 - 2012 09 Final'!$A$46:$P$2419,$I$51,FALSE)</f>
        <v>4116013</v>
      </c>
      <c r="J74" s="82">
        <f>VLOOKUP($A74&amp;"KWH",'E11 - 2012 09 Final'!$A$46:$P$2419,$J$51,FALSE)</f>
        <v>3897045</v>
      </c>
      <c r="K74" s="82">
        <f>VLOOKUP($A74&amp;"KWH",'E11 - 2012 09 Final'!$A$46:$P$2419,$K$51,FALSE)</f>
        <v>3490948</v>
      </c>
      <c r="L74" s="82">
        <f>VLOOKUP($A74&amp;"KWH",'E11 - 2012 09 Final'!$A$46:$P$2419,$L$51,FALSE)</f>
        <v>3039865</v>
      </c>
      <c r="M74" s="82">
        <f>VLOOKUP($A74&amp;"KWH",'E11 - 2012 09 Final'!$A$46:$P$2419,$M$51,FALSE)</f>
        <v>2758265</v>
      </c>
      <c r="N74" s="82">
        <f>VLOOKUP($A74&amp;"KWH",'E11 - 2012 09 Final'!$A$46:$P$2419,$N$51,FALSE)</f>
        <v>3043736</v>
      </c>
      <c r="O74" s="44">
        <f t="shared" ref="O74:O79" si="15">SUM(C74:N74)</f>
        <v>27609963</v>
      </c>
      <c r="P74" s="11">
        <f t="shared" ref="P74:P79" si="16">+O74/12</f>
        <v>2300830.25</v>
      </c>
    </row>
    <row r="75" spans="1:16">
      <c r="A75" t="s">
        <v>245</v>
      </c>
      <c r="B75" s="43" t="s">
        <v>980</v>
      </c>
      <c r="C75" s="82">
        <f>VLOOKUP($A75&amp;"KWH",'E11 - 2012 09 Final'!$A$46:$P$2419,$C$51,FALSE)</f>
        <v>50700167</v>
      </c>
      <c r="D75" s="82">
        <f>VLOOKUP($A75&amp;"KWH",'E11 - 2012 09 Final'!$A$46:$P$2419,$D$51,FALSE)</f>
        <v>52001391</v>
      </c>
      <c r="E75" s="82">
        <f>VLOOKUP($A75&amp;"KWH",'E11 - 2012 09 Final'!$A$46:$P$2419,$E$51,FALSE)</f>
        <v>59426613</v>
      </c>
      <c r="F75" s="82">
        <f>VLOOKUP($A75&amp;"KWH",'E11 - 2012 09 Final'!$A$46:$P$2419,$F$51,FALSE)</f>
        <v>56812768</v>
      </c>
      <c r="G75" s="82">
        <f>VLOOKUP($A75&amp;"KWH",'E11 - 2012 09 Final'!$A$46:$P$2419,$G$51,FALSE)</f>
        <v>65761789</v>
      </c>
      <c r="H75" s="82">
        <f>VLOOKUP($A75&amp;"KWH",'E11 - 2012 09 Final'!$A$46:$P$2419,$H$51,FALSE)</f>
        <v>69686606</v>
      </c>
      <c r="I75" s="82">
        <f>VLOOKUP($A75&amp;"KWH",'E11 - 2012 09 Final'!$A$46:$P$2419,$I$51,FALSE)</f>
        <v>77142427</v>
      </c>
      <c r="J75" s="82">
        <f>VLOOKUP($A75&amp;"KWH",'E11 - 2012 09 Final'!$A$46:$P$2419,$J$51,FALSE)</f>
        <v>77510269</v>
      </c>
      <c r="K75" s="82">
        <f>VLOOKUP($A75&amp;"KWH",'E11 - 2012 09 Final'!$A$46:$P$2419,$K$51,FALSE)</f>
        <v>67199957</v>
      </c>
      <c r="L75" s="82">
        <f>VLOOKUP($A75&amp;"KWH",'E11 - 2012 09 Final'!$A$46:$P$2419,$L$51,FALSE)</f>
        <v>62223980</v>
      </c>
      <c r="M75" s="82">
        <f>VLOOKUP($A75&amp;"KWH",'E11 - 2012 09 Final'!$A$46:$P$2419,$M$51,FALSE)</f>
        <v>45468804</v>
      </c>
      <c r="N75" s="82">
        <f>VLOOKUP($A75&amp;"KWH",'E11 - 2012 09 Final'!$A$46:$P$2419,$N$51,FALSE)</f>
        <v>52971707</v>
      </c>
      <c r="O75" s="44">
        <f t="shared" si="15"/>
        <v>736906478</v>
      </c>
      <c r="P75" s="11">
        <f t="shared" si="16"/>
        <v>61408873.166666664</v>
      </c>
    </row>
    <row r="76" spans="1:16">
      <c r="A76" t="s">
        <v>242</v>
      </c>
      <c r="B76" s="43" t="s">
        <v>488</v>
      </c>
      <c r="C76" s="82">
        <f>VLOOKUP($A76&amp;"KWH",'E11 - 2012 09 Final'!$A$46:$P$2419,$C$51,FALSE)</f>
        <v>16110000</v>
      </c>
      <c r="D76" s="82">
        <f>VLOOKUP($A76&amp;"KWH",'E11 - 2012 09 Final'!$A$46:$P$2419,$D$51,FALSE)</f>
        <v>15975000</v>
      </c>
      <c r="E76" s="82">
        <f>VLOOKUP($A76&amp;"KWH",'E11 - 2012 09 Final'!$A$46:$P$2419,$E$51,FALSE)</f>
        <v>17100000</v>
      </c>
      <c r="F76" s="82">
        <f>VLOOKUP($A76&amp;"KWH",'E11 - 2012 09 Final'!$A$46:$P$2419,$F$51,FALSE)</f>
        <v>17235000</v>
      </c>
      <c r="G76" s="82">
        <f>VLOOKUP($A76&amp;"KWH",'E11 - 2012 09 Final'!$A$46:$P$2419,$G$51,FALSE)</f>
        <v>20115000</v>
      </c>
      <c r="H76" s="82">
        <f>VLOOKUP($A76&amp;"KWH",'E11 - 2012 09 Final'!$A$46:$P$2419,$H$51,FALSE)</f>
        <v>21060000</v>
      </c>
      <c r="I76" s="82">
        <f>VLOOKUP($A76&amp;"KWH",'E11 - 2012 09 Final'!$A$46:$P$2419,$I$51,FALSE)</f>
        <v>22140000</v>
      </c>
      <c r="J76" s="82">
        <f>VLOOKUP($A76&amp;"KWH",'E11 - 2012 09 Final'!$A$46:$P$2419,$J$51,FALSE)</f>
        <v>22815000</v>
      </c>
      <c r="K76" s="82">
        <f>VLOOKUP($A76&amp;"KWH",'E11 - 2012 09 Final'!$A$46:$P$2419,$K$51,FALSE)</f>
        <v>21060000</v>
      </c>
      <c r="L76" s="82">
        <f>VLOOKUP($A76&amp;"KWH",'E11 - 2012 09 Final'!$A$46:$P$2419,$L$51,FALSE)</f>
        <v>19395000</v>
      </c>
      <c r="M76" s="82">
        <f>VLOOKUP($A76&amp;"KWH",'E11 - 2012 09 Final'!$A$46:$P$2419,$M$51,FALSE)</f>
        <v>16560000</v>
      </c>
      <c r="N76" s="82">
        <f>VLOOKUP($A76&amp;"KWH",'E11 - 2012 09 Final'!$A$46:$P$2419,$N$51,FALSE)</f>
        <v>16110000</v>
      </c>
      <c r="O76" s="44">
        <f t="shared" si="15"/>
        <v>225675000</v>
      </c>
      <c r="P76" s="11">
        <f t="shared" si="16"/>
        <v>18806250</v>
      </c>
    </row>
    <row r="77" spans="1:16">
      <c r="A77" t="s">
        <v>658</v>
      </c>
      <c r="B77" s="43" t="s">
        <v>981</v>
      </c>
      <c r="C77" s="82">
        <f>VLOOKUP($A77&amp;"KWH",'E11 - 2012 09 Final'!$A$46:$P$2419,$C$51,FALSE)</f>
        <v>89991552</v>
      </c>
      <c r="D77" s="82">
        <f>VLOOKUP($A77&amp;"KWH",'E11 - 2012 09 Final'!$A$46:$P$2419,$D$51,FALSE)</f>
        <v>86884369</v>
      </c>
      <c r="E77" s="82">
        <f>VLOOKUP($A77&amp;"KWH",'E11 - 2012 09 Final'!$A$46:$P$2419,$E$51,FALSE)</f>
        <v>97530484</v>
      </c>
      <c r="F77" s="82">
        <f>VLOOKUP($A77&amp;"KWH",'E11 - 2012 09 Final'!$A$46:$P$2419,$F$51,FALSE)</f>
        <v>95089901</v>
      </c>
      <c r="G77" s="82">
        <f>VLOOKUP($A77&amp;"KWH",'E11 - 2012 09 Final'!$A$46:$P$2419,$G$51,FALSE)</f>
        <v>109264307</v>
      </c>
      <c r="H77" s="82">
        <f>VLOOKUP($A77&amp;"KWH",'E11 - 2012 09 Final'!$A$46:$P$2419,$H$51,FALSE)</f>
        <v>105197222</v>
      </c>
      <c r="I77" s="82">
        <f>VLOOKUP($A77&amp;"KWH",'E11 - 2012 09 Final'!$A$46:$P$2419,$I$51,FALSE)</f>
        <v>113098673</v>
      </c>
      <c r="J77" s="82">
        <f>VLOOKUP($A77&amp;"KWH",'E11 - 2012 09 Final'!$A$46:$P$2419,$J$51,FALSE)</f>
        <v>115344101</v>
      </c>
      <c r="K77" s="82">
        <f>VLOOKUP($A77&amp;"KWH",'E11 - 2012 09 Final'!$A$46:$P$2419,$K$51,FALSE)</f>
        <v>104982932</v>
      </c>
      <c r="L77" s="82">
        <f>VLOOKUP($A77&amp;"KWH",'E11 - 2012 09 Final'!$A$46:$P$2419,$L$51,FALSE)</f>
        <v>100006795</v>
      </c>
      <c r="M77" s="82">
        <f>VLOOKUP($A77&amp;"KWH",'E11 - 2012 09 Final'!$A$46:$P$2419,$M$51,FALSE)</f>
        <v>79387660</v>
      </c>
      <c r="N77" s="82">
        <f>VLOOKUP($A77&amp;"KWH",'E11 - 2012 09 Final'!$A$46:$P$2419,$N$51,FALSE)</f>
        <v>87505906</v>
      </c>
      <c r="O77" s="44">
        <f t="shared" si="15"/>
        <v>1184283902</v>
      </c>
      <c r="P77" s="11">
        <f t="shared" si="16"/>
        <v>98690325.166666672</v>
      </c>
    </row>
    <row r="78" spans="1:16">
      <c r="A78" t="s">
        <v>7</v>
      </c>
      <c r="B78" s="43" t="s">
        <v>984</v>
      </c>
      <c r="C78" s="82">
        <f>VLOOKUP($A78&amp;"KWH",'E11 - 2012 09 Final'!$A$46:$P$2419,$C$51,FALSE)</f>
        <v>573010</v>
      </c>
      <c r="D78" s="82">
        <f>VLOOKUP($A78&amp;"KWH",'E11 - 2012 09 Final'!$A$46:$P$2419,$D$51,FALSE)</f>
        <v>365380</v>
      </c>
      <c r="E78" s="82">
        <f>VLOOKUP($A78&amp;"KWH",'E11 - 2012 09 Final'!$A$46:$P$2419,$E$51,FALSE)</f>
        <v>568669</v>
      </c>
      <c r="F78" s="82">
        <f>VLOOKUP($A78&amp;"KWH",'E11 - 2012 09 Final'!$A$46:$P$2419,$F$51,FALSE)</f>
        <v>500344</v>
      </c>
      <c r="G78" s="82">
        <f>VLOOKUP($A78&amp;"KWH",'E11 - 2012 09 Final'!$A$46:$P$2419,$G$51,FALSE)</f>
        <v>520575</v>
      </c>
      <c r="H78" s="82">
        <f>VLOOKUP($A78&amp;"KWH",'E11 - 2012 09 Final'!$A$46:$P$2419,$H$51,FALSE)</f>
        <v>532691</v>
      </c>
      <c r="I78" s="82">
        <f>VLOOKUP($A78&amp;"KWH",'E11 - 2012 09 Final'!$A$46:$P$2419,$I$51,FALSE)</f>
        <v>551085</v>
      </c>
      <c r="J78" s="82">
        <f>VLOOKUP($A78&amp;"KWH",'E11 - 2012 09 Final'!$A$46:$P$2419,$J$51,FALSE)</f>
        <v>497992</v>
      </c>
      <c r="K78" s="82">
        <f>VLOOKUP($A78&amp;"KWH",'E11 - 2012 09 Final'!$A$46:$P$2419,$K$51,FALSE)</f>
        <v>479164</v>
      </c>
      <c r="L78" s="82">
        <f>VLOOKUP($A78&amp;"KWH",'E11 - 2012 09 Final'!$A$46:$P$2419,$L$51,FALSE)</f>
        <v>437069</v>
      </c>
      <c r="M78" s="82">
        <f>VLOOKUP($A78&amp;"KWH",'E11 - 2012 09 Final'!$A$46:$P$2419,$M$51,FALSE)</f>
        <v>487405</v>
      </c>
      <c r="N78" s="82">
        <f>VLOOKUP($A78&amp;"KWH",'E11 - 2012 09 Final'!$A$46:$P$2419,$N$51,FALSE)</f>
        <v>594618</v>
      </c>
      <c r="O78" s="44">
        <f t="shared" si="15"/>
        <v>6108002</v>
      </c>
      <c r="P78" s="11">
        <f t="shared" si="16"/>
        <v>509000.16666666669</v>
      </c>
    </row>
    <row r="79" spans="1:16">
      <c r="A79" t="s">
        <v>721</v>
      </c>
      <c r="B79" s="43" t="s">
        <v>721</v>
      </c>
      <c r="C79" s="82">
        <f>VLOOKUP($A79&amp;"KWH",'E11 - 2012 09 Final'!$A$46:$P$2419,$C$51,FALSE)</f>
        <v>4696802</v>
      </c>
      <c r="D79" s="82">
        <f>VLOOKUP($A79&amp;"KWH",'E11 - 2012 09 Final'!$A$46:$P$2419,$D$51,FALSE)</f>
        <v>4387832</v>
      </c>
      <c r="E79" s="82">
        <f>VLOOKUP($A79&amp;"KWH",'E11 - 2012 09 Final'!$A$46:$P$2419,$E$51,FALSE)</f>
        <v>4923176</v>
      </c>
      <c r="F79" s="82">
        <f>VLOOKUP($A79&amp;"KWH",'E11 - 2012 09 Final'!$A$46:$P$2419,$F$51,FALSE)</f>
        <v>4983318</v>
      </c>
      <c r="G79" s="82">
        <f>VLOOKUP($A79&amp;"KWH",'E11 - 2012 09 Final'!$A$46:$P$2419,$G$51,FALSE)</f>
        <v>6121061</v>
      </c>
      <c r="H79" s="82">
        <f>VLOOKUP($A79&amp;"KWH",'E11 - 2012 09 Final'!$A$46:$P$2419,$H$51,FALSE)</f>
        <v>5728761</v>
      </c>
      <c r="I79" s="82">
        <f>VLOOKUP($A79&amp;"KWH",'E11 - 2012 09 Final'!$A$46:$P$2419,$I$51,FALSE)</f>
        <v>6238877</v>
      </c>
      <c r="J79" s="82">
        <f>VLOOKUP($A79&amp;"KWH",'E11 - 2012 09 Final'!$A$46:$P$2419,$J$51,FALSE)</f>
        <v>6415755</v>
      </c>
      <c r="K79" s="82">
        <f>VLOOKUP($A79&amp;"KWH",'E11 - 2012 09 Final'!$A$46:$P$2419,$K$51,FALSE)</f>
        <v>5749036</v>
      </c>
      <c r="L79" s="82">
        <f>VLOOKUP($A79&amp;"KWH",'E11 - 2012 09 Final'!$A$46:$P$2419,$L$51,FALSE)</f>
        <v>5337916</v>
      </c>
      <c r="M79" s="82">
        <f>VLOOKUP($A79&amp;"KWH",'E11 - 2012 09 Final'!$A$46:$P$2419,$M$51,FALSE)</f>
        <v>4118235</v>
      </c>
      <c r="N79" s="82">
        <f>VLOOKUP($A79&amp;"KWH",'E11 - 2012 09 Final'!$A$46:$P$2419,$N$51,FALSE)</f>
        <v>4579340</v>
      </c>
      <c r="O79" s="44">
        <f t="shared" si="15"/>
        <v>63280109</v>
      </c>
      <c r="P79" s="11">
        <f t="shared" si="16"/>
        <v>5273342.416666667</v>
      </c>
    </row>
    <row r="88" spans="1:16" ht="21">
      <c r="B88" s="475" t="s">
        <v>987</v>
      </c>
      <c r="C88" s="475"/>
      <c r="D88" s="475"/>
      <c r="E88" s="475"/>
      <c r="F88" s="475"/>
      <c r="G88" s="475"/>
      <c r="H88" s="475"/>
      <c r="I88" s="475"/>
      <c r="J88" s="475"/>
      <c r="K88" s="475"/>
      <c r="L88" s="475"/>
      <c r="M88" s="475"/>
      <c r="N88" s="475"/>
      <c r="O88" s="475"/>
      <c r="P88" s="475"/>
    </row>
    <row r="89" spans="1:16" ht="17.399999999999999">
      <c r="B89" s="474" t="str">
        <f>+MANUAL!$B$6 &amp;" as Calculated by LodeStar Except as Noted"</f>
        <v>2013 as Calculated by LodeStar Except as Noted</v>
      </c>
      <c r="C89" s="474"/>
      <c r="D89" s="474"/>
      <c r="E89" s="474"/>
      <c r="F89" s="474"/>
      <c r="G89" s="474"/>
      <c r="H89" s="474"/>
      <c r="I89" s="474"/>
      <c r="J89" s="474"/>
      <c r="K89" s="474"/>
      <c r="L89" s="474"/>
      <c r="M89" s="474"/>
      <c r="N89" s="474"/>
      <c r="O89" s="474"/>
      <c r="P89" s="474"/>
    </row>
    <row r="90" spans="1:16" ht="13.8" thickBot="1">
      <c r="B90" s="309"/>
      <c r="C90" s="309"/>
      <c r="D90" s="309"/>
      <c r="E90" s="309"/>
      <c r="F90" s="309"/>
      <c r="G90" s="309"/>
      <c r="H90" s="309"/>
      <c r="I90" s="309"/>
      <c r="J90" s="309"/>
      <c r="K90" s="309"/>
      <c r="L90" s="309"/>
      <c r="M90" s="309"/>
      <c r="N90" s="309"/>
      <c r="O90" s="309"/>
      <c r="P90" s="309"/>
    </row>
    <row r="91" spans="1:16">
      <c r="C91" s="14"/>
      <c r="D91" s="15"/>
      <c r="E91" s="16"/>
      <c r="F91" s="17"/>
      <c r="G91" s="18"/>
      <c r="H91" s="19"/>
      <c r="I91" s="20"/>
      <c r="J91" s="21"/>
      <c r="K91" s="22"/>
      <c r="L91" s="23"/>
      <c r="M91" s="24"/>
      <c r="N91" s="25"/>
      <c r="O91" s="26"/>
      <c r="P91" s="27" t="s">
        <v>988</v>
      </c>
    </row>
    <row r="92" spans="1:16" ht="13.8" thickBot="1">
      <c r="C92" s="28" t="s">
        <v>70</v>
      </c>
      <c r="D92" s="29" t="s">
        <v>71</v>
      </c>
      <c r="E92" s="30" t="s">
        <v>72</v>
      </c>
      <c r="F92" s="31" t="s">
        <v>73</v>
      </c>
      <c r="G92" s="32" t="s">
        <v>74</v>
      </c>
      <c r="H92" s="33" t="s">
        <v>75</v>
      </c>
      <c r="I92" s="34" t="s">
        <v>76</v>
      </c>
      <c r="J92" s="35" t="s">
        <v>77</v>
      </c>
      <c r="K92" s="36" t="s">
        <v>78</v>
      </c>
      <c r="L92" s="37" t="s">
        <v>79</v>
      </c>
      <c r="M92" s="38" t="s">
        <v>80</v>
      </c>
      <c r="N92" s="39" t="s">
        <v>81</v>
      </c>
      <c r="O92" s="40" t="s">
        <v>60</v>
      </c>
      <c r="P92" s="41" t="s">
        <v>82</v>
      </c>
    </row>
    <row r="93" spans="1:16" hidden="1">
      <c r="C93">
        <v>4</v>
      </c>
      <c r="D93">
        <f>C93+1</f>
        <v>5</v>
      </c>
      <c r="E93">
        <f t="shared" ref="E93:N93" si="17">D93+1</f>
        <v>6</v>
      </c>
      <c r="F93">
        <f t="shared" si="17"/>
        <v>7</v>
      </c>
      <c r="G93">
        <f t="shared" si="17"/>
        <v>8</v>
      </c>
      <c r="H93">
        <f t="shared" si="17"/>
        <v>9</v>
      </c>
      <c r="I93">
        <f t="shared" si="17"/>
        <v>10</v>
      </c>
      <c r="J93">
        <f t="shared" si="17"/>
        <v>11</v>
      </c>
      <c r="K93">
        <f t="shared" si="17"/>
        <v>12</v>
      </c>
      <c r="L93">
        <f t="shared" si="17"/>
        <v>13</v>
      </c>
      <c r="M93">
        <f t="shared" si="17"/>
        <v>14</v>
      </c>
      <c r="N93">
        <f t="shared" si="17"/>
        <v>15</v>
      </c>
    </row>
    <row r="95" spans="1:16">
      <c r="B95" s="42" t="s">
        <v>83</v>
      </c>
    </row>
    <row r="96" spans="1:16">
      <c r="A96" t="s">
        <v>122</v>
      </c>
      <c r="B96" s="43" t="s">
        <v>84</v>
      </c>
      <c r="C96" s="82">
        <f>VLOOKUP($A96&amp;"KWH",'E11 - 2013 09 Final'!$A$46:$P$1775,$C$93,FALSE)</f>
        <v>237455148</v>
      </c>
      <c r="D96" s="82">
        <f>VLOOKUP($A96&amp;"KWH",'E11 - 2013 09 Final'!$A$46:$P$1775,$D$93,FALSE)</f>
        <v>224589723</v>
      </c>
      <c r="E96" s="82">
        <f>VLOOKUP($A96&amp;"KWH",'E11 - 2013 09 Final'!$A$46:$P$1775,$E$93,FALSE)</f>
        <v>215691041</v>
      </c>
      <c r="F96" s="82">
        <f>VLOOKUP($A96&amp;"KWH",'E11 - 2013 09 Final'!$A$46:$P$1775,$F$93,FALSE)</f>
        <v>231521252</v>
      </c>
      <c r="G96" s="82">
        <f>VLOOKUP($A96&amp;"KWH",'E11 - 2013 09 Final'!$A$46:$P$1775,$G$93,FALSE)</f>
        <v>243133579</v>
      </c>
      <c r="H96" s="82">
        <f>VLOOKUP($A96&amp;"KWH",'E11 - 2013 09 Final'!$A$46:$P$1775,$H$93,FALSE)</f>
        <v>241945532</v>
      </c>
      <c r="I96" s="82">
        <f>VLOOKUP($A96&amp;"KWH",'E11 - 2013 09 Final'!$A$46:$P$1775,$I$93,FALSE)</f>
        <v>245212136</v>
      </c>
      <c r="J96" s="82">
        <f>VLOOKUP($A96&amp;"KWH",'E11 - 2013 09 Final'!$A$46:$P$1775,$J$93,FALSE)</f>
        <v>251840117</v>
      </c>
      <c r="K96" s="82">
        <f>VLOOKUP($A96&amp;"KWH",'E11 - 2013 09 Final'!$A$46:$P$1775,$K$93,FALSE)</f>
        <v>260019952</v>
      </c>
      <c r="L96" s="82">
        <f>VLOOKUP($A96&amp;"KWH",'E11 - 2013 09 Final'!$A$46:$P$1775,$L$93,FALSE)</f>
        <v>235575458</v>
      </c>
      <c r="M96" s="82">
        <f>VLOOKUP($A96&amp;"KWH",'E11 - 2013 09 Final'!$A$46:$P$1775,$M$93,FALSE)</f>
        <v>228430701</v>
      </c>
      <c r="N96" s="82">
        <f>VLOOKUP($A96&amp;"KWH",'E11 - 2013 09 Final'!$A$46:$P$1775,$N$93,FALSE)</f>
        <v>234295211</v>
      </c>
      <c r="O96" s="44">
        <f t="shared" ref="O96:O112" si="18">SUM(C96:N96)</f>
        <v>2849709850</v>
      </c>
      <c r="P96" s="11">
        <f t="shared" ref="P96:P112" si="19">+O96/12</f>
        <v>237475820.83333334</v>
      </c>
    </row>
    <row r="97" spans="1:16">
      <c r="A97" t="s">
        <v>177</v>
      </c>
      <c r="B97" s="43" t="s">
        <v>85</v>
      </c>
      <c r="C97" s="82">
        <f>VLOOKUP($A97&amp;"KWH",'E11 - 2013 09 Final'!$A$46:$P$1775,$C$93,FALSE)</f>
        <v>15530104</v>
      </c>
      <c r="D97" s="82">
        <f>VLOOKUP($A97&amp;"KWH",'E11 - 2013 09 Final'!$A$46:$P$1775,$D$93,FALSE)</f>
        <v>14503304</v>
      </c>
      <c r="E97" s="82">
        <f>VLOOKUP($A97&amp;"KWH",'E11 - 2013 09 Final'!$A$46:$P$1775,$E$93,FALSE)</f>
        <v>14204414</v>
      </c>
      <c r="F97" s="82">
        <f>VLOOKUP($A97&amp;"KWH",'E11 - 2013 09 Final'!$A$46:$P$1775,$F$93,FALSE)</f>
        <v>15396162</v>
      </c>
      <c r="G97" s="82">
        <f>VLOOKUP($A97&amp;"KWH",'E11 - 2013 09 Final'!$A$46:$P$1775,$G$93,FALSE)</f>
        <v>16085247</v>
      </c>
      <c r="H97" s="82">
        <f>VLOOKUP($A97&amp;"KWH",'E11 - 2013 09 Final'!$A$46:$P$1775,$H$93,FALSE)</f>
        <v>16179938</v>
      </c>
      <c r="I97" s="82">
        <f>VLOOKUP($A97&amp;"KWH",'E11 - 2013 09 Final'!$A$46:$P$1775,$I$93,FALSE)</f>
        <v>16373128</v>
      </c>
      <c r="J97" s="82">
        <f>VLOOKUP($A97&amp;"KWH",'E11 - 2013 09 Final'!$A$46:$P$1775,$J$93,FALSE)</f>
        <v>16724332</v>
      </c>
      <c r="K97" s="82">
        <f>VLOOKUP($A97&amp;"KWH",'E11 - 2013 09 Final'!$A$46:$P$1775,$K$93,FALSE)</f>
        <v>17336820</v>
      </c>
      <c r="L97" s="82">
        <f>VLOOKUP($A97&amp;"KWH",'E11 - 2013 09 Final'!$A$46:$P$1775,$L$93,FALSE)</f>
        <v>16007820</v>
      </c>
      <c r="M97" s="82">
        <f>VLOOKUP($A97&amp;"KWH",'E11 - 2013 09 Final'!$A$46:$P$1775,$M$93,FALSE)</f>
        <v>15580456</v>
      </c>
      <c r="N97" s="82">
        <f>VLOOKUP($A97&amp;"KWH",'E11 - 2013 09 Final'!$A$46:$P$1775,$N$93,FALSE)</f>
        <v>16397980</v>
      </c>
      <c r="O97" s="44">
        <f t="shared" si="18"/>
        <v>190319705</v>
      </c>
      <c r="P97" s="11">
        <f t="shared" si="19"/>
        <v>15859975.416666666</v>
      </c>
    </row>
    <row r="98" spans="1:16">
      <c r="A98" t="s">
        <v>185</v>
      </c>
      <c r="B98" s="43" t="s">
        <v>50</v>
      </c>
      <c r="C98" s="82">
        <f>VLOOKUP($A98&amp;"KWH",'E11 - 2013 09 Final'!$A$46:$P$1775,$C$93,FALSE)</f>
        <v>106752907</v>
      </c>
      <c r="D98" s="82">
        <f>VLOOKUP($A98&amp;"KWH",'E11 - 2013 09 Final'!$A$46:$P$1775,$D$93,FALSE)</f>
        <v>98699726</v>
      </c>
      <c r="E98" s="82">
        <f>VLOOKUP($A98&amp;"KWH",'E11 - 2013 09 Final'!$A$46:$P$1775,$E$93,FALSE)</f>
        <v>106642522</v>
      </c>
      <c r="F98" s="82">
        <f>VLOOKUP($A98&amp;"KWH",'E11 - 2013 09 Final'!$A$46:$P$1775,$F$93,FALSE)</f>
        <v>108419860</v>
      </c>
      <c r="G98" s="82">
        <f>VLOOKUP($A98&amp;"KWH",'E11 - 2013 09 Final'!$A$46:$P$1775,$G$93,FALSE)</f>
        <v>112476573</v>
      </c>
      <c r="H98" s="82">
        <f>VLOOKUP($A98&amp;"KWH",'E11 - 2013 09 Final'!$A$46:$P$1775,$H$93,FALSE)</f>
        <v>111099584</v>
      </c>
      <c r="I98" s="82">
        <f>VLOOKUP($A98&amp;"KWH",'E11 - 2013 09 Final'!$A$46:$P$1775,$I$93,FALSE)</f>
        <v>114278417</v>
      </c>
      <c r="J98" s="82">
        <f>VLOOKUP($A98&amp;"KWH",'E11 - 2013 09 Final'!$A$46:$P$1775,$J$93,FALSE)</f>
        <v>122284200</v>
      </c>
      <c r="K98" s="82">
        <f>VLOOKUP($A98&amp;"KWH",'E11 - 2013 09 Final'!$A$46:$P$1775,$K$93,FALSE)</f>
        <v>107645379</v>
      </c>
      <c r="L98" s="82">
        <f>VLOOKUP($A98&amp;"KWH",'E11 - 2013 09 Final'!$A$46:$P$1775,$L$93,FALSE)</f>
        <v>109628994</v>
      </c>
      <c r="M98" s="82">
        <f>VLOOKUP($A98&amp;"KWH",'E11 - 2013 09 Final'!$A$46:$P$1775,$M$93,FALSE)</f>
        <v>110249892</v>
      </c>
      <c r="N98" s="82">
        <f>VLOOKUP($A98&amp;"KWH",'E11 - 2013 09 Final'!$A$46:$P$1775,$N$93,FALSE)</f>
        <v>106184186</v>
      </c>
      <c r="O98" s="44">
        <f t="shared" si="18"/>
        <v>1314362240</v>
      </c>
      <c r="P98" s="11">
        <f t="shared" si="19"/>
        <v>109530186.66666667</v>
      </c>
    </row>
    <row r="99" spans="1:16">
      <c r="A99" t="s">
        <v>629</v>
      </c>
      <c r="B99" s="43" t="s">
        <v>49</v>
      </c>
      <c r="C99" s="82">
        <f>VLOOKUP($A99&amp;"KWH",'E11 - 2013 09 Final'!$A$46:$P$1775,$C$93,FALSE)</f>
        <v>438632493</v>
      </c>
      <c r="D99" s="82">
        <f>VLOOKUP($A99&amp;"KWH",'E11 - 2013 09 Final'!$A$46:$P$1775,$D$93,FALSE)</f>
        <v>419130492</v>
      </c>
      <c r="E99" s="82">
        <f>VLOOKUP($A99&amp;"KWH",'E11 - 2013 09 Final'!$A$46:$P$1775,$E$93,FALSE)</f>
        <v>400800672</v>
      </c>
      <c r="F99" s="82">
        <f>VLOOKUP($A99&amp;"KWH",'E11 - 2013 09 Final'!$A$46:$P$1775,$F$93,FALSE)</f>
        <v>441897864</v>
      </c>
      <c r="G99" s="82">
        <f>VLOOKUP($A99&amp;"KWH",'E11 - 2013 09 Final'!$A$46:$P$1775,$G$93,FALSE)</f>
        <v>494310513</v>
      </c>
      <c r="H99" s="82">
        <f>VLOOKUP($A99&amp;"KWH",'E11 - 2013 09 Final'!$A$46:$P$1775,$H$93,FALSE)</f>
        <v>509159880</v>
      </c>
      <c r="I99" s="82">
        <f>VLOOKUP($A99&amp;"KWH",'E11 - 2013 09 Final'!$A$46:$P$1775,$I$93,FALSE)</f>
        <v>533744277</v>
      </c>
      <c r="J99" s="82">
        <f>VLOOKUP($A99&amp;"KWH",'E11 - 2013 09 Final'!$A$46:$P$1775,$J$93,FALSE)</f>
        <v>563437135</v>
      </c>
      <c r="K99" s="82">
        <f>VLOOKUP($A99&amp;"KWH",'E11 - 2013 09 Final'!$A$46:$P$1775,$K$93,FALSE)</f>
        <v>572532020</v>
      </c>
      <c r="L99" s="82">
        <f>VLOOKUP($A99&amp;"KWH",'E11 - 2013 09 Final'!$A$46:$P$1775,$L$93,FALSE)</f>
        <v>515827482</v>
      </c>
      <c r="M99" s="82">
        <f>VLOOKUP($A99&amp;"KWH",'E11 - 2013 09 Final'!$A$46:$P$1775,$M$93,FALSE)</f>
        <v>483284703</v>
      </c>
      <c r="N99" s="82">
        <f>VLOOKUP($A99&amp;"KWH",'E11 - 2013 09 Final'!$A$46:$P$1775,$N$93,FALSE)</f>
        <v>465453640</v>
      </c>
      <c r="O99" s="44">
        <f t="shared" si="18"/>
        <v>5838211171</v>
      </c>
      <c r="P99" s="11">
        <f t="shared" si="19"/>
        <v>486517597.58333331</v>
      </c>
    </row>
    <row r="100" spans="1:16">
      <c r="A100" t="s">
        <v>637</v>
      </c>
      <c r="B100" s="46" t="s">
        <v>325</v>
      </c>
      <c r="C100" s="82">
        <f>VLOOKUP($A100&amp;"KWH",'E11 - 2013 09 Final'!$A$46:$P$1775,$C$93,FALSE)</f>
        <v>2199758</v>
      </c>
      <c r="D100" s="82">
        <f>VLOOKUP($A100&amp;"KWH",'E11 - 2013 09 Final'!$A$46:$P$1775,$D$93,FALSE)</f>
        <v>2028689</v>
      </c>
      <c r="E100" s="82">
        <f>VLOOKUP($A100&amp;"KWH",'E11 - 2013 09 Final'!$A$46:$P$1775,$E$93,FALSE)</f>
        <v>1922866</v>
      </c>
      <c r="F100" s="82">
        <f>VLOOKUP($A100&amp;"KWH",'E11 - 2013 09 Final'!$A$46:$P$1775,$F$93,FALSE)</f>
        <v>2019508</v>
      </c>
      <c r="G100" s="82">
        <f>VLOOKUP($A100&amp;"KWH",'E11 - 2013 09 Final'!$A$46:$P$1775,$G$93,FALSE)</f>
        <v>1998791</v>
      </c>
      <c r="H100" s="82">
        <f>VLOOKUP($A100&amp;"KWH",'E11 - 2013 09 Final'!$A$46:$P$1775,$H$93,FALSE)</f>
        <v>4173966</v>
      </c>
      <c r="I100" s="82">
        <f>VLOOKUP($A100&amp;"KWH",'E11 - 2013 09 Final'!$A$46:$P$1775,$I$93,FALSE)</f>
        <v>4819399</v>
      </c>
      <c r="J100" s="82">
        <f>VLOOKUP($A100&amp;"KWH",'E11 - 2013 09 Final'!$A$46:$P$1775,$J$93,FALSE)</f>
        <v>4840420</v>
      </c>
      <c r="K100" s="82">
        <f>VLOOKUP($A100&amp;"KWH",'E11 - 2013 09 Final'!$A$46:$P$1775,$K$93,FALSE)</f>
        <v>4850906</v>
      </c>
      <c r="L100" s="82">
        <f>VLOOKUP($A100&amp;"KWH",'E11 - 2013 09 Final'!$A$46:$P$1775,$L$93,FALSE)</f>
        <v>895007</v>
      </c>
      <c r="M100" s="82">
        <f>VLOOKUP($A100&amp;"KWH",'E11 - 2013 09 Final'!$A$46:$P$1775,$M$93,FALSE)</f>
        <v>852730</v>
      </c>
      <c r="N100" s="82">
        <f>VLOOKUP($A100&amp;"KWH",'E11 - 2013 09 Final'!$A$46:$P$1775,$N$93,FALSE)</f>
        <v>894920</v>
      </c>
      <c r="O100" s="44">
        <f t="shared" si="18"/>
        <v>31496960</v>
      </c>
      <c r="P100" s="11">
        <f t="shared" si="19"/>
        <v>2624746.6666666665</v>
      </c>
    </row>
    <row r="101" spans="1:16">
      <c r="A101" t="s">
        <v>991</v>
      </c>
      <c r="B101" s="43" t="s">
        <v>67</v>
      </c>
      <c r="C101" s="82">
        <f>VLOOKUP($A101&amp;"KWH",'E11 - 2013 09 Final'!$A$46:$P$1775,$C$93,FALSE)</f>
        <v>1954254475</v>
      </c>
      <c r="D101" s="82">
        <f>VLOOKUP($A101&amp;"KWH",'E11 - 2013 09 Final'!$A$46:$P$1775,$D$93,FALSE)</f>
        <v>1850363668</v>
      </c>
      <c r="E101" s="82">
        <f>VLOOKUP($A101&amp;"KWH",'E11 - 2013 09 Final'!$A$46:$P$1775,$E$93,FALSE)</f>
        <v>1747565407</v>
      </c>
      <c r="F101" s="82">
        <f>VLOOKUP($A101&amp;"KWH",'E11 - 2013 09 Final'!$A$46:$P$1775,$F$93,FALSE)</f>
        <v>1930271326</v>
      </c>
      <c r="G101" s="82">
        <f>VLOOKUP($A101&amp;"KWH",'E11 - 2013 09 Final'!$A$46:$P$1775,$G$93,FALSE)</f>
        <v>2131021662</v>
      </c>
      <c r="H101" s="82">
        <f>VLOOKUP($A101&amp;"KWH",'E11 - 2013 09 Final'!$A$46:$P$1775,$H$93,FALSE)</f>
        <v>2174700544</v>
      </c>
      <c r="I101" s="82">
        <f>VLOOKUP($A101&amp;"KWH",'E11 - 2013 09 Final'!$A$46:$P$1775,$I$93,FALSE)</f>
        <v>2247125544</v>
      </c>
      <c r="J101" s="82">
        <f>VLOOKUP($A101&amp;"KWH",'E11 - 2013 09 Final'!$A$46:$P$1775,$J$93,FALSE)</f>
        <v>2356627770</v>
      </c>
      <c r="K101" s="82">
        <f>VLOOKUP($A101&amp;"KWH",'E11 - 2013 09 Final'!$A$46:$P$1775,$K$93,FALSE)</f>
        <v>2394215780</v>
      </c>
      <c r="L101" s="82">
        <f>VLOOKUP($A101&amp;"KWH",'E11 - 2013 09 Final'!$A$46:$P$1775,$L$93,FALSE)</f>
        <v>2153472963</v>
      </c>
      <c r="M101" s="82">
        <f>VLOOKUP($A101&amp;"KWH",'E11 - 2013 09 Final'!$A$46:$P$1775,$M$93,FALSE)</f>
        <v>2042148688</v>
      </c>
      <c r="N101" s="82">
        <f>VLOOKUP($A101&amp;"KWH",'E11 - 2013 09 Final'!$A$46:$P$1775,$N$93,FALSE)</f>
        <v>2028688093</v>
      </c>
      <c r="O101" s="44">
        <f t="shared" si="18"/>
        <v>25010455920</v>
      </c>
      <c r="P101" s="11">
        <f t="shared" si="19"/>
        <v>2084204660</v>
      </c>
    </row>
    <row r="102" spans="1:16">
      <c r="A102" t="s">
        <v>994</v>
      </c>
      <c r="B102" s="43" t="s">
        <v>68</v>
      </c>
      <c r="C102" s="82">
        <f>VLOOKUP($A102&amp;"KWH",'E11 - 2013 09 Final'!$A$46:$P$1775,$C$93,FALSE)</f>
        <v>823546198</v>
      </c>
      <c r="D102" s="82">
        <f>VLOOKUP($A102&amp;"KWH",'E11 - 2013 09 Final'!$A$46:$P$1775,$D$93,FALSE)</f>
        <v>782911300</v>
      </c>
      <c r="E102" s="82">
        <f>VLOOKUP($A102&amp;"KWH",'E11 - 2013 09 Final'!$A$46:$P$1775,$E$93,FALSE)</f>
        <v>751409328</v>
      </c>
      <c r="F102" s="82">
        <f>VLOOKUP($A102&amp;"KWH",'E11 - 2013 09 Final'!$A$46:$P$1775,$F$93,FALSE)</f>
        <v>812397329</v>
      </c>
      <c r="G102" s="82">
        <f>VLOOKUP($A102&amp;"KWH",'E11 - 2013 09 Final'!$A$46:$P$1775,$G$93,FALSE)</f>
        <v>893530992</v>
      </c>
      <c r="H102" s="82">
        <f>VLOOKUP($A102&amp;"KWH",'E11 - 2013 09 Final'!$A$46:$P$1775,$H$93,FALSE)</f>
        <v>888691482</v>
      </c>
      <c r="I102" s="82">
        <f>VLOOKUP($A102&amp;"KWH",'E11 - 2013 09 Final'!$A$46:$P$1775,$I$93,FALSE)</f>
        <v>931437729</v>
      </c>
      <c r="J102" s="82">
        <f>VLOOKUP($A102&amp;"KWH",'E11 - 2013 09 Final'!$A$46:$P$1775,$J$93,FALSE)</f>
        <v>949277384</v>
      </c>
      <c r="K102" s="82">
        <f>VLOOKUP($A102&amp;"KWH",'E11 - 2013 09 Final'!$A$46:$P$1775,$K$93,FALSE)</f>
        <v>991427871</v>
      </c>
      <c r="L102" s="82">
        <f>VLOOKUP($A102&amp;"KWH",'E11 - 2013 09 Final'!$A$46:$P$1775,$L$93,FALSE)</f>
        <v>890444090</v>
      </c>
      <c r="M102" s="82">
        <f>VLOOKUP($A102&amp;"KWH",'E11 - 2013 09 Final'!$A$46:$P$1775,$M$93,FALSE)</f>
        <v>842094027</v>
      </c>
      <c r="N102" s="82">
        <f>VLOOKUP($A102&amp;"KWH",'E11 - 2013 09 Final'!$A$46:$P$1775,$N$93,FALSE)</f>
        <v>851172159</v>
      </c>
      <c r="O102" s="44">
        <f t="shared" si="18"/>
        <v>10408339889</v>
      </c>
      <c r="P102" s="11">
        <f t="shared" si="19"/>
        <v>867361657.41666663</v>
      </c>
    </row>
    <row r="103" spans="1:16">
      <c r="A103" t="s">
        <v>710</v>
      </c>
      <c r="B103" s="43" t="s">
        <v>69</v>
      </c>
      <c r="C103" s="82">
        <f>VLOOKUP($A103&amp;"KWH",'E11 - 2013 09 Final'!$A$46:$P$1775,$C$93,FALSE)</f>
        <v>199633330</v>
      </c>
      <c r="D103" s="82">
        <f>VLOOKUP($A103&amp;"KWH",'E11 - 2013 09 Final'!$A$46:$P$1775,$D$93,FALSE)</f>
        <v>187328272</v>
      </c>
      <c r="E103" s="82">
        <f>VLOOKUP($A103&amp;"KWH",'E11 - 2013 09 Final'!$A$46:$P$1775,$E$93,FALSE)</f>
        <v>179501716</v>
      </c>
      <c r="F103" s="82">
        <f>VLOOKUP($A103&amp;"KWH",'E11 - 2013 09 Final'!$A$46:$P$1775,$F$93,FALSE)</f>
        <v>195046693</v>
      </c>
      <c r="G103" s="82">
        <f>VLOOKUP($A103&amp;"KWH",'E11 - 2013 09 Final'!$A$46:$P$1775,$G$93,FALSE)</f>
        <v>207164109</v>
      </c>
      <c r="H103" s="82">
        <f>VLOOKUP($A103&amp;"KWH",'E11 - 2013 09 Final'!$A$46:$P$1775,$H$93,FALSE)</f>
        <v>236154680</v>
      </c>
      <c r="I103" s="82">
        <f>VLOOKUP($A103&amp;"KWH",'E11 - 2013 09 Final'!$A$46:$P$1775,$I$93,FALSE)</f>
        <v>225013194</v>
      </c>
      <c r="J103" s="82">
        <f>VLOOKUP($A103&amp;"KWH",'E11 - 2013 09 Final'!$A$46:$P$1775,$J$93,FALSE)</f>
        <v>248169698</v>
      </c>
      <c r="K103" s="82">
        <f>VLOOKUP($A103&amp;"KWH",'E11 - 2013 09 Final'!$A$46:$P$1775,$K$93,FALSE)</f>
        <v>226955503</v>
      </c>
      <c r="L103" s="82">
        <f>VLOOKUP($A103&amp;"KWH",'E11 - 2013 09 Final'!$A$46:$P$1775,$L$93,FALSE)</f>
        <v>207626624</v>
      </c>
      <c r="M103" s="82">
        <f>VLOOKUP($A103&amp;"KWH",'E11 - 2013 09 Final'!$A$46:$P$1775,$M$93,FALSE)</f>
        <v>201222971</v>
      </c>
      <c r="N103" s="82">
        <f>VLOOKUP($A103&amp;"KWH",'E11 - 2013 09 Final'!$A$46:$P$1775,$N$93,FALSE)</f>
        <v>202532997</v>
      </c>
      <c r="O103" s="44">
        <f t="shared" si="18"/>
        <v>2516349787</v>
      </c>
      <c r="P103" s="11">
        <f t="shared" si="19"/>
        <v>209695815.58333334</v>
      </c>
    </row>
    <row r="104" spans="1:16">
      <c r="A104" t="s">
        <v>714</v>
      </c>
      <c r="B104" s="43" t="s">
        <v>52</v>
      </c>
      <c r="C104" s="82">
        <f>VLOOKUP($A104&amp;"KWH",'E11 - 2013 09 Final'!$A$46:$P$1775,$C$93,FALSE)</f>
        <v>16805416</v>
      </c>
      <c r="D104" s="82">
        <f>VLOOKUP($A104&amp;"KWH",'E11 - 2013 09 Final'!$A$46:$P$1775,$D$93,FALSE)</f>
        <v>12488943</v>
      </c>
      <c r="E104" s="82">
        <f>VLOOKUP($A104&amp;"KWH",'E11 - 2013 09 Final'!$A$46:$P$1775,$E$93,FALSE)</f>
        <v>14315233</v>
      </c>
      <c r="F104" s="82">
        <f>VLOOKUP($A104&amp;"KWH",'E11 - 2013 09 Final'!$A$46:$P$1775,$F$93,FALSE)</f>
        <v>14608459</v>
      </c>
      <c r="G104" s="82">
        <f>VLOOKUP($A104&amp;"KWH",'E11 - 2013 09 Final'!$A$46:$P$1775,$G$93,FALSE)</f>
        <v>14566871</v>
      </c>
      <c r="H104" s="82">
        <f>VLOOKUP($A104&amp;"KWH",'E11 - 2013 09 Final'!$A$46:$P$1775,$H$93,FALSE)</f>
        <v>11576923</v>
      </c>
      <c r="I104" s="82">
        <f>VLOOKUP($A104&amp;"KWH",'E11 - 2013 09 Final'!$A$46:$P$1775,$I$93,FALSE)</f>
        <v>12074340</v>
      </c>
      <c r="J104" s="82">
        <f>VLOOKUP($A104&amp;"KWH",'E11 - 2013 09 Final'!$A$46:$P$1775,$J$93,FALSE)</f>
        <v>12864442</v>
      </c>
      <c r="K104" s="82">
        <f>VLOOKUP($A104&amp;"KWH",'E11 - 2013 09 Final'!$A$46:$P$1775,$K$93,FALSE)</f>
        <v>11008116</v>
      </c>
      <c r="L104" s="82">
        <f>VLOOKUP($A104&amp;"KWH",'E11 - 2013 09 Final'!$A$46:$P$1775,$L$93,FALSE)</f>
        <v>11884295</v>
      </c>
      <c r="M104" s="82">
        <f>VLOOKUP($A104&amp;"KWH",'E11 - 2013 09 Final'!$A$46:$P$1775,$M$93,FALSE)</f>
        <v>10443460</v>
      </c>
      <c r="N104" s="82">
        <f>VLOOKUP($A104&amp;"KWH",'E11 - 2013 09 Final'!$A$46:$P$1775,$N$93,FALSE)</f>
        <v>13199876</v>
      </c>
      <c r="O104" s="44">
        <f t="shared" si="18"/>
        <v>155836374</v>
      </c>
      <c r="P104" s="11">
        <f t="shared" si="19"/>
        <v>12986364.5</v>
      </c>
    </row>
    <row r="105" spans="1:16">
      <c r="A105" t="s">
        <v>15</v>
      </c>
      <c r="B105" s="213" t="s">
        <v>15</v>
      </c>
      <c r="C105" s="82">
        <f>VLOOKUP($A105&amp;"KWH",'E11 - 2013 09 Final'!$A$46:$P$1775,$C$93,FALSE)</f>
        <v>6879605</v>
      </c>
      <c r="D105" s="82">
        <f>VLOOKUP($A105&amp;"KWH",'E11 - 2013 09 Final'!$A$46:$P$1775,$D$93,FALSE)</f>
        <v>6340211</v>
      </c>
      <c r="E105" s="82">
        <f>VLOOKUP($A105&amp;"KWH",'E11 - 2013 09 Final'!$A$46:$P$1775,$E$93,FALSE)</f>
        <v>6975898</v>
      </c>
      <c r="F105" s="82">
        <f>VLOOKUP($A105&amp;"KWH",'E11 - 2013 09 Final'!$A$46:$P$1775,$F$93,FALSE)</f>
        <v>7286304</v>
      </c>
      <c r="G105" s="82">
        <f>VLOOKUP($A105&amp;"KWH",'E11 - 2013 09 Final'!$A$46:$P$1775,$G$93,FALSE)</f>
        <v>7571534</v>
      </c>
      <c r="H105" s="82">
        <f>VLOOKUP($A105&amp;"KWH",'E11 - 2013 09 Final'!$A$46:$P$1775,$H$93,FALSE)</f>
        <v>7606903</v>
      </c>
      <c r="I105" s="82">
        <f>VLOOKUP($A105&amp;"KWH",'E11 - 2013 09 Final'!$A$46:$P$1775,$I$93,FALSE)</f>
        <v>7910220</v>
      </c>
      <c r="J105" s="82">
        <f>VLOOKUP($A105&amp;"KWH",'E11 - 2013 09 Final'!$A$46:$P$1775,$J$93,FALSE)</f>
        <v>8026600</v>
      </c>
      <c r="K105" s="82">
        <f>VLOOKUP($A105&amp;"KWH",'E11 - 2013 09 Final'!$A$46:$P$1775,$K$93,FALSE)</f>
        <v>7529625</v>
      </c>
      <c r="L105" s="82">
        <f>VLOOKUP($A105&amp;"KWH",'E11 - 2013 09 Final'!$A$46:$P$1775,$L$93,FALSE)</f>
        <v>7763665</v>
      </c>
      <c r="M105" s="82">
        <f>VLOOKUP($A105&amp;"KWH",'E11 - 2013 09 Final'!$A$46:$P$1775,$M$93,FALSE)</f>
        <v>7072185</v>
      </c>
      <c r="N105" s="82">
        <f>VLOOKUP($A105&amp;"KWH",'E11 - 2013 09 Final'!$A$46:$P$1775,$N$93,FALSE)</f>
        <v>7382731</v>
      </c>
      <c r="O105" s="44">
        <f t="shared" si="18"/>
        <v>88345481</v>
      </c>
      <c r="P105" s="11">
        <f t="shared" si="19"/>
        <v>7362123.416666667</v>
      </c>
    </row>
    <row r="106" spans="1:16">
      <c r="A106" t="s">
        <v>19</v>
      </c>
      <c r="B106" s="43" t="s">
        <v>56</v>
      </c>
      <c r="C106" s="82">
        <f>VLOOKUP($A106&amp;"KWH",'E11 - 2013 09 Final'!$A$46:$P$1775,$C$93,FALSE)</f>
        <v>8381610</v>
      </c>
      <c r="D106" s="82">
        <f>VLOOKUP($A106&amp;"KWH",'E11 - 2013 09 Final'!$A$46:$P$1775,$D$93,FALSE)</f>
        <v>8374489</v>
      </c>
      <c r="E106" s="82">
        <f>VLOOKUP($A106&amp;"KWH",'E11 - 2013 09 Final'!$A$46:$P$1775,$E$93,FALSE)</f>
        <v>8431732</v>
      </c>
      <c r="F106" s="82">
        <f>VLOOKUP($A106&amp;"KWH",'E11 - 2013 09 Final'!$A$46:$P$1775,$F$93,FALSE)</f>
        <v>8412790</v>
      </c>
      <c r="G106" s="82">
        <f>VLOOKUP($A106&amp;"KWH",'E11 - 2013 09 Final'!$A$46:$P$1775,$G$93,FALSE)</f>
        <v>8353306</v>
      </c>
      <c r="H106" s="82">
        <f>VLOOKUP($A106&amp;"KWH",'E11 - 2013 09 Final'!$A$46:$P$1775,$H$93,FALSE)</f>
        <v>8411643</v>
      </c>
      <c r="I106" s="82">
        <f>VLOOKUP($A106&amp;"KWH",'E11 - 2013 09 Final'!$A$46:$P$1775,$I$93,FALSE)</f>
        <v>8413312</v>
      </c>
      <c r="J106" s="82">
        <f>VLOOKUP($A106&amp;"KWH",'E11 - 2013 09 Final'!$A$46:$P$1775,$J$93,FALSE)</f>
        <v>8473492</v>
      </c>
      <c r="K106" s="82">
        <f>VLOOKUP($A106&amp;"KWH",'E11 - 2013 09 Final'!$A$46:$P$1775,$K$93,FALSE)</f>
        <v>8377611</v>
      </c>
      <c r="L106" s="82">
        <f>VLOOKUP($A106&amp;"KWH",'E11 - 2013 09 Final'!$A$46:$P$1775,$L$93,FALSE)</f>
        <v>8397953</v>
      </c>
      <c r="M106" s="82">
        <f>VLOOKUP($A106&amp;"KWH",'E11 - 2013 09 Final'!$A$46:$P$1775,$M$93,FALSE)</f>
        <v>8363908</v>
      </c>
      <c r="N106" s="82">
        <f>VLOOKUP($A106&amp;"KWH",'E11 - 2013 09 Final'!$A$46:$P$1775,$N$93,FALSE)</f>
        <v>8365897</v>
      </c>
      <c r="O106" s="44">
        <f t="shared" si="18"/>
        <v>100757743</v>
      </c>
      <c r="P106" s="11">
        <f t="shared" si="19"/>
        <v>8396478.583333334</v>
      </c>
    </row>
    <row r="107" spans="1:16">
      <c r="A107" t="s">
        <v>22</v>
      </c>
      <c r="B107" s="43" t="s">
        <v>57</v>
      </c>
      <c r="C107" s="82">
        <f>VLOOKUP($A107&amp;"KWH",'E11 - 2013 09 Final'!$A$46:$P$1775,$C$93,FALSE)</f>
        <v>903263</v>
      </c>
      <c r="D107" s="82">
        <f>VLOOKUP($A107&amp;"KWH",'E11 - 2013 09 Final'!$A$46:$P$1775,$D$93,FALSE)</f>
        <v>1124390</v>
      </c>
      <c r="E107" s="82">
        <f>VLOOKUP($A107&amp;"KWH",'E11 - 2013 09 Final'!$A$46:$P$1775,$E$93,FALSE)</f>
        <v>1109925</v>
      </c>
      <c r="F107" s="82">
        <f>VLOOKUP($A107&amp;"KWH",'E11 - 2013 09 Final'!$A$46:$P$1775,$F$93,FALSE)</f>
        <v>937985</v>
      </c>
      <c r="G107" s="82">
        <f>VLOOKUP($A107&amp;"KWH",'E11 - 2013 09 Final'!$A$46:$P$1775,$G$93,FALSE)</f>
        <v>884813</v>
      </c>
      <c r="H107" s="82">
        <f>VLOOKUP($A107&amp;"KWH",'E11 - 2013 09 Final'!$A$46:$P$1775,$H$93,FALSE)</f>
        <v>821135</v>
      </c>
      <c r="I107" s="82">
        <f>VLOOKUP($A107&amp;"KWH",'E11 - 2013 09 Final'!$A$46:$P$1775,$I$93,FALSE)</f>
        <v>764368</v>
      </c>
      <c r="J107" s="82">
        <f>VLOOKUP($A107&amp;"KWH",'E11 - 2013 09 Final'!$A$46:$P$1775,$J$93,FALSE)</f>
        <v>789236</v>
      </c>
      <c r="K107" s="82">
        <f>VLOOKUP($A107&amp;"KWH",'E11 - 2013 09 Final'!$A$46:$P$1775,$K$93,FALSE)</f>
        <v>957475</v>
      </c>
      <c r="L107" s="82">
        <f>VLOOKUP($A107&amp;"KWH",'E11 - 2013 09 Final'!$A$46:$P$1775,$L$93,FALSE)</f>
        <v>1023140</v>
      </c>
      <c r="M107" s="82">
        <f>VLOOKUP($A107&amp;"KWH",'E11 - 2013 09 Final'!$A$46:$P$1775,$M$93,FALSE)</f>
        <v>1142558</v>
      </c>
      <c r="N107" s="82">
        <f>VLOOKUP($A107&amp;"KWH",'E11 - 2013 09 Final'!$A$46:$P$1775,$N$93,FALSE)</f>
        <v>1045115</v>
      </c>
      <c r="O107" s="44">
        <f t="shared" si="18"/>
        <v>11503403</v>
      </c>
      <c r="P107" s="11">
        <f t="shared" si="19"/>
        <v>958616.91666666663</v>
      </c>
    </row>
    <row r="108" spans="1:16">
      <c r="A108" t="s">
        <v>684</v>
      </c>
      <c r="B108" s="43" t="s">
        <v>48</v>
      </c>
      <c r="C108" s="82">
        <f>VLOOKUP($A108&amp;"KWH",'E11 - 2013 09 Final'!$A$46:$P$1775,$C$93,FALSE)</f>
        <v>3854898868</v>
      </c>
      <c r="D108" s="82">
        <f>VLOOKUP($A108&amp;"KWH",'E11 - 2013 09 Final'!$A$46:$P$1775,$D$93,FALSE)</f>
        <v>3476505327</v>
      </c>
      <c r="E108" s="82">
        <f>VLOOKUP($A108&amp;"KWH",'E11 - 2013 09 Final'!$A$46:$P$1775,$E$93,FALSE)</f>
        <v>3502481624</v>
      </c>
      <c r="F108" s="82">
        <f>VLOOKUP($A108&amp;"KWH",'E11 - 2013 09 Final'!$A$46:$P$1775,$F$93,FALSE)</f>
        <v>3878283075</v>
      </c>
      <c r="G108" s="82">
        <f>VLOOKUP($A108&amp;"KWH",'E11 - 2013 09 Final'!$A$46:$P$1775,$G$93,FALSE)</f>
        <v>4439157429</v>
      </c>
      <c r="H108" s="82">
        <f>VLOOKUP($A108&amp;"KWH",'E11 - 2013 09 Final'!$A$46:$P$1775,$H$93,FALSE)</f>
        <v>4884788501</v>
      </c>
      <c r="I108" s="82">
        <f>VLOOKUP($A108&amp;"KWH",'E11 - 2013 09 Final'!$A$46:$P$1775,$I$93,FALSE)</f>
        <v>5400710213</v>
      </c>
      <c r="J108" s="82">
        <f>VLOOKUP($A108&amp;"KWH",'E11 - 2013 09 Final'!$A$46:$P$1775,$J$93,FALSE)</f>
        <v>5716990634</v>
      </c>
      <c r="K108" s="82">
        <f>VLOOKUP($A108&amp;"KWH",'E11 - 2013 09 Final'!$A$46:$P$1775,$K$93,FALSE)</f>
        <v>5722780526</v>
      </c>
      <c r="L108" s="82">
        <f>VLOOKUP($A108&amp;"KWH",'E11 - 2013 09 Final'!$A$46:$P$1775,$L$93,FALSE)</f>
        <v>4865811236</v>
      </c>
      <c r="M108" s="82">
        <f>VLOOKUP($A108&amp;"KWH",'E11 - 2013 09 Final'!$A$46:$P$1775,$M$93,FALSE)</f>
        <v>4221523243</v>
      </c>
      <c r="N108" s="82">
        <f>VLOOKUP($A108&amp;"KWH",'E11 - 2013 09 Final'!$A$46:$P$1775,$N$93,FALSE)</f>
        <v>3938635150</v>
      </c>
      <c r="O108" s="44">
        <f t="shared" si="18"/>
        <v>53902565826</v>
      </c>
      <c r="P108" s="11">
        <f t="shared" si="19"/>
        <v>4491880485.5</v>
      </c>
    </row>
    <row r="109" spans="1:16">
      <c r="A109" t="s">
        <v>35</v>
      </c>
      <c r="B109" s="43" t="s">
        <v>53</v>
      </c>
      <c r="C109" s="82">
        <f>VLOOKUP($A109&amp;"KWH",'E11 - 2013 09 Final'!$A$46:$P$1775,$C$93,FALSE)</f>
        <v>41671089</v>
      </c>
      <c r="D109" s="82">
        <f>VLOOKUP($A109&amp;"KWH",'E11 - 2013 09 Final'!$A$46:$P$1775,$D$93,FALSE)</f>
        <v>43672909</v>
      </c>
      <c r="E109" s="82">
        <f>VLOOKUP($A109&amp;"KWH",'E11 - 2013 09 Final'!$A$46:$P$1775,$E$93,FALSE)</f>
        <v>42147117</v>
      </c>
      <c r="F109" s="82">
        <f>VLOOKUP($A109&amp;"KWH",'E11 - 2013 09 Final'!$A$46:$P$1775,$F$93,FALSE)</f>
        <v>42103867</v>
      </c>
      <c r="G109" s="82">
        <f>VLOOKUP($A109&amp;"KWH",'E11 - 2013 09 Final'!$A$46:$P$1775,$G$93,FALSE)</f>
        <v>43234602</v>
      </c>
      <c r="H109" s="82">
        <f>VLOOKUP($A109&amp;"KWH",'E11 - 2013 09 Final'!$A$46:$P$1775,$H$93,FALSE)</f>
        <v>42467103</v>
      </c>
      <c r="I109" s="82">
        <f>VLOOKUP($A109&amp;"KWH",'E11 - 2013 09 Final'!$A$46:$P$1775,$I$93,FALSE)</f>
        <v>36352708</v>
      </c>
      <c r="J109" s="82">
        <f>VLOOKUP($A109&amp;"KWH",'E11 - 2013 09 Final'!$A$46:$P$1775,$J$93,FALSE)</f>
        <v>48698040</v>
      </c>
      <c r="K109" s="82">
        <f>VLOOKUP($A109&amp;"KWH",'E11 - 2013 09 Final'!$A$46:$P$1775,$K$93,FALSE)</f>
        <v>43510070</v>
      </c>
      <c r="L109" s="82">
        <f>VLOOKUP($A109&amp;"KWH",'E11 - 2013 09 Final'!$A$46:$P$1775,$L$93,FALSE)</f>
        <v>42053494</v>
      </c>
      <c r="M109" s="82">
        <f>VLOOKUP($A109&amp;"KWH",'E11 - 2013 09 Final'!$A$46:$P$1775,$M$93,FALSE)</f>
        <v>42921725</v>
      </c>
      <c r="N109" s="82">
        <f>VLOOKUP($A109&amp;"KWH",'E11 - 2013 09 Final'!$A$46:$P$1775,$N$93,FALSE)</f>
        <v>42455256</v>
      </c>
      <c r="O109" s="44">
        <f t="shared" si="18"/>
        <v>511287980</v>
      </c>
      <c r="P109" s="11">
        <f t="shared" si="19"/>
        <v>42607331.666666664</v>
      </c>
    </row>
    <row r="110" spans="1:16">
      <c r="A110" t="s">
        <v>38</v>
      </c>
      <c r="B110" s="43" t="s">
        <v>55</v>
      </c>
      <c r="C110" s="82">
        <f>VLOOKUP($A110&amp;"KWH",'E11 - 2013 09 Final'!$A$46:$P$1775,$C$93,FALSE)</f>
        <v>2624447</v>
      </c>
      <c r="D110" s="82">
        <f>VLOOKUP($A110&amp;"KWH",'E11 - 2013 09 Final'!$A$46:$P$1775,$D$93,FALSE)</f>
        <v>2626224</v>
      </c>
      <c r="E110" s="82">
        <f>VLOOKUP($A110&amp;"KWH",'E11 - 2013 09 Final'!$A$46:$P$1775,$E$93,FALSE)</f>
        <v>2633107</v>
      </c>
      <c r="F110" s="82">
        <f>VLOOKUP($A110&amp;"KWH",'E11 - 2013 09 Final'!$A$46:$P$1775,$F$93,FALSE)</f>
        <v>2631862</v>
      </c>
      <c r="G110" s="82">
        <f>VLOOKUP($A110&amp;"KWH",'E11 - 2013 09 Final'!$A$46:$P$1775,$G$93,FALSE)</f>
        <v>2635261</v>
      </c>
      <c r="H110" s="82">
        <f>VLOOKUP($A110&amp;"KWH",'E11 - 2013 09 Final'!$A$46:$P$1775,$H$93,FALSE)</f>
        <v>2303509</v>
      </c>
      <c r="I110" s="82">
        <f>VLOOKUP($A110&amp;"KWH",'E11 - 2013 09 Final'!$A$46:$P$1775,$I$93,FALSE)</f>
        <v>2608307</v>
      </c>
      <c r="J110" s="82">
        <f>VLOOKUP($A110&amp;"KWH",'E11 - 2013 09 Final'!$A$46:$P$1775,$J$93,FALSE)</f>
        <v>2613245</v>
      </c>
      <c r="K110" s="82">
        <f>VLOOKUP($A110&amp;"KWH",'E11 - 2013 09 Final'!$A$46:$P$1775,$K$93,FALSE)</f>
        <v>2500217</v>
      </c>
      <c r="L110" s="82">
        <f>VLOOKUP($A110&amp;"KWH",'E11 - 2013 09 Final'!$A$46:$P$1775,$L$93,FALSE)</f>
        <v>2609206</v>
      </c>
      <c r="M110" s="82">
        <f>VLOOKUP($A110&amp;"KWH",'E11 - 2013 09 Final'!$A$46:$P$1775,$M$93,FALSE)</f>
        <v>2606451</v>
      </c>
      <c r="N110" s="82">
        <f>VLOOKUP($A110&amp;"KWH",'E11 - 2013 09 Final'!$A$46:$P$1775,$N$93,FALSE)</f>
        <v>2616757</v>
      </c>
      <c r="O110" s="44">
        <f t="shared" si="18"/>
        <v>31008593</v>
      </c>
      <c r="P110" s="11">
        <f t="shared" si="19"/>
        <v>2584049.4166666665</v>
      </c>
    </row>
    <row r="111" spans="1:16">
      <c r="A111" t="s">
        <v>40</v>
      </c>
      <c r="B111" s="43" t="s">
        <v>87</v>
      </c>
      <c r="C111" s="82">
        <f>VLOOKUP($A111&amp;"KWH",'E11 - 2013 09 Final'!$A$46:$P$1775,$C$93,FALSE)</f>
        <v>234192</v>
      </c>
      <c r="D111" s="82">
        <f>VLOOKUP($A111&amp;"KWH",'E11 - 2013 09 Final'!$A$46:$P$1775,$D$93,FALSE)</f>
        <v>75897</v>
      </c>
      <c r="E111" s="82">
        <f>VLOOKUP($A111&amp;"KWH",'E11 - 2013 09 Final'!$A$46:$P$1775,$E$93,FALSE)</f>
        <v>711188</v>
      </c>
      <c r="F111" s="82">
        <f>VLOOKUP($A111&amp;"KWH",'E11 - 2013 09 Final'!$A$46:$P$1775,$F$93,FALSE)</f>
        <v>908208</v>
      </c>
      <c r="G111" s="82">
        <f>VLOOKUP($A111&amp;"KWH",'E11 - 2013 09 Final'!$A$46:$P$1775,$G$93,FALSE)</f>
        <v>869648</v>
      </c>
      <c r="H111" s="82">
        <f>VLOOKUP($A111&amp;"KWH",'E11 - 2013 09 Final'!$A$46:$P$1775,$H$93,FALSE)</f>
        <v>899128</v>
      </c>
      <c r="I111" s="82">
        <f>VLOOKUP($A111&amp;"KWH",'E11 - 2013 09 Final'!$A$46:$P$1775,$I$93,FALSE)</f>
        <v>910583</v>
      </c>
      <c r="J111" s="82">
        <f>VLOOKUP($A111&amp;"KWH",'E11 - 2013 09 Final'!$A$46:$P$1775,$J$93,FALSE)</f>
        <v>997492</v>
      </c>
      <c r="K111" s="82">
        <f>VLOOKUP($A111&amp;"KWH",'E11 - 2013 09 Final'!$A$46:$P$1775,$K$93,FALSE)</f>
        <v>1298353</v>
      </c>
      <c r="L111" s="82">
        <f>VLOOKUP($A111&amp;"KWH",'E11 - 2013 09 Final'!$A$46:$P$1775,$L$93,FALSE)</f>
        <v>1534746</v>
      </c>
      <c r="M111" s="82">
        <f>VLOOKUP($A111&amp;"KWH",'E11 - 2013 09 Final'!$A$46:$P$1775,$M$93,FALSE)</f>
        <v>686248</v>
      </c>
      <c r="N111" s="82">
        <f>VLOOKUP($A111&amp;"KWH",'E11 - 2013 09 Final'!$A$46:$P$1775,$N$93,FALSE)</f>
        <v>1291496</v>
      </c>
      <c r="O111" s="44">
        <f t="shared" si="18"/>
        <v>10417179</v>
      </c>
      <c r="P111" s="11">
        <f t="shared" si="19"/>
        <v>868098.25</v>
      </c>
    </row>
    <row r="112" spans="1:16">
      <c r="A112" t="s">
        <v>45</v>
      </c>
      <c r="B112" s="43" t="s">
        <v>88</v>
      </c>
      <c r="C112" s="82">
        <f>VLOOKUP($A112&amp;"KWH",'E11 - 2013 09 Final'!$A$46:$P$1775,$C$93,FALSE)</f>
        <v>4309918</v>
      </c>
      <c r="D112" s="82">
        <f>VLOOKUP($A112&amp;"KWH",'E11 - 2013 09 Final'!$A$46:$P$1775,$D$93,FALSE)</f>
        <v>5323274</v>
      </c>
      <c r="E112" s="82">
        <f>VLOOKUP($A112&amp;"KWH",'E11 - 2013 09 Final'!$A$46:$P$1775,$E$93,FALSE)</f>
        <v>6856604</v>
      </c>
      <c r="F112" s="82">
        <f>VLOOKUP($A112&amp;"KWH",'E11 - 2013 09 Final'!$A$46:$P$1775,$F$93,FALSE)</f>
        <v>10403985</v>
      </c>
      <c r="G112" s="82">
        <f>VLOOKUP($A112&amp;"KWH",'E11 - 2013 09 Final'!$A$46:$P$1775,$G$93,FALSE)</f>
        <v>8353992</v>
      </c>
      <c r="H112" s="82">
        <f>VLOOKUP($A112&amp;"KWH",'E11 - 2013 09 Final'!$A$46:$P$1775,$H$93,FALSE)</f>
        <v>8263119</v>
      </c>
      <c r="I112" s="82">
        <f>VLOOKUP($A112&amp;"KWH",'E11 - 2013 09 Final'!$A$46:$P$1775,$I$93,FALSE)</f>
        <v>8066323</v>
      </c>
      <c r="J112" s="82">
        <f>VLOOKUP($A112&amp;"KWH",'E11 - 2013 09 Final'!$A$46:$P$1775,$J$93,FALSE)</f>
        <v>6967912</v>
      </c>
      <c r="K112" s="82">
        <f>VLOOKUP($A112&amp;"KWH",'E11 - 2013 09 Final'!$A$46:$P$1775,$K$93,FALSE)</f>
        <v>7324805</v>
      </c>
      <c r="L112" s="82">
        <f>VLOOKUP($A112&amp;"KWH",'E11 - 2013 09 Final'!$A$46:$P$1775,$L$93,FALSE)</f>
        <v>13071178</v>
      </c>
      <c r="M112" s="82">
        <f>VLOOKUP($A112&amp;"KWH",'E11 - 2013 09 Final'!$A$46:$P$1775,$M$93,FALSE)</f>
        <v>5866250</v>
      </c>
      <c r="N112" s="82">
        <f>VLOOKUP($A112&amp;"KWH",'E11 - 2013 09 Final'!$A$46:$P$1775,$N$93,FALSE)</f>
        <v>7120254</v>
      </c>
      <c r="O112" s="44">
        <f t="shared" si="18"/>
        <v>91927614</v>
      </c>
      <c r="P112" s="11">
        <f t="shared" si="19"/>
        <v>7660634.5</v>
      </c>
    </row>
    <row r="113" spans="1:16">
      <c r="C113" s="48"/>
      <c r="D113" s="48"/>
      <c r="E113" s="48"/>
      <c r="F113" s="48"/>
      <c r="G113" s="48"/>
      <c r="H113" s="48"/>
      <c r="I113" s="48"/>
      <c r="J113" s="48"/>
      <c r="K113" s="48"/>
      <c r="L113" s="48"/>
      <c r="M113" s="48"/>
      <c r="N113" s="48"/>
      <c r="O113" s="44"/>
      <c r="P113" s="11"/>
    </row>
    <row r="114" spans="1:16">
      <c r="C114" s="48"/>
      <c r="D114" s="48"/>
      <c r="E114" s="48"/>
      <c r="F114" s="48"/>
      <c r="G114" s="48"/>
      <c r="H114" s="48"/>
      <c r="I114" s="48"/>
      <c r="J114" s="48"/>
      <c r="K114" s="48"/>
      <c r="L114" s="48"/>
      <c r="M114" s="48"/>
      <c r="N114" s="48"/>
      <c r="O114" s="44"/>
      <c r="P114" s="11"/>
    </row>
    <row r="115" spans="1:16">
      <c r="B115" s="42" t="s">
        <v>86</v>
      </c>
      <c r="C115" s="10"/>
      <c r="D115" s="10"/>
      <c r="E115" s="10"/>
      <c r="F115" s="10"/>
      <c r="G115" s="10"/>
      <c r="H115" s="10"/>
      <c r="I115" s="10"/>
      <c r="J115" s="10"/>
      <c r="K115" s="10"/>
      <c r="L115" s="10"/>
      <c r="M115" s="10"/>
      <c r="N115" s="10"/>
    </row>
    <row r="116" spans="1:16">
      <c r="A116" t="s">
        <v>600</v>
      </c>
      <c r="B116" t="s">
        <v>600</v>
      </c>
      <c r="C116" s="82">
        <f>VLOOKUP($A116&amp;"KWH",'E11 - 2013 09 Final'!$A$46:$P$1775,$C$93,FALSE)</f>
        <v>2945213</v>
      </c>
      <c r="D116" s="82">
        <f>VLOOKUP($A116&amp;"KWH",'E11 - 2013 09 Final'!$A$46:$P$1775,$D$93,FALSE)</f>
        <v>2702863</v>
      </c>
      <c r="E116" s="82">
        <f>VLOOKUP($A116&amp;"KWH",'E11 - 2013 09 Final'!$A$46:$P$1775,$E$93,FALSE)</f>
        <v>2949091</v>
      </c>
      <c r="F116" s="82">
        <f>VLOOKUP($A116&amp;"KWH",'E11 - 2013 09 Final'!$A$46:$P$1775,$F$93,FALSE)</f>
        <v>2772409</v>
      </c>
      <c r="G116" s="82">
        <f>VLOOKUP($A116&amp;"KWH",'E11 - 2013 09 Final'!$A$46:$P$1775,$G$93,FALSE)</f>
        <v>3156020</v>
      </c>
      <c r="H116" s="82">
        <f>VLOOKUP($A116&amp;"KWH",'E11 - 2013 09 Final'!$A$46:$P$1775,$H$93,FALSE)</f>
        <v>3746268</v>
      </c>
      <c r="I116" s="82">
        <f>VLOOKUP($A116&amp;"KWH",'E11 - 2013 09 Final'!$A$46:$P$1775,$I$93,FALSE)</f>
        <v>3766602</v>
      </c>
      <c r="J116" s="82">
        <f>VLOOKUP($A116&amp;"KWH",'E11 - 2013 09 Final'!$A$46:$P$1775,$J$93,FALSE)</f>
        <v>3922942</v>
      </c>
      <c r="K116" s="82">
        <f>VLOOKUP($A116&amp;"KWH",'E11 - 2013 09 Final'!$A$46:$P$1775,$K$93,FALSE)</f>
        <v>3620488</v>
      </c>
      <c r="L116" s="82">
        <f>VLOOKUP($A116&amp;"KWH",'E11 - 2013 09 Final'!$A$46:$P$1775,$L$93,FALSE)</f>
        <v>2964078</v>
      </c>
      <c r="M116" s="82">
        <f>VLOOKUP($A116&amp;"KWH",'E11 - 2013 09 Final'!$A$46:$P$1775,$M$93,FALSE)</f>
        <v>2659422</v>
      </c>
      <c r="N116" s="82">
        <f>VLOOKUP($A116&amp;"KWH",'E11 - 2013 09 Final'!$A$46:$P$1775,$N$93,FALSE)</f>
        <v>2936488</v>
      </c>
      <c r="O116" s="44">
        <f t="shared" ref="O116:O121" si="20">SUM(C116:N116)</f>
        <v>38141884</v>
      </c>
      <c r="P116" s="11">
        <f t="shared" ref="P116:P121" si="21">+O116/12</f>
        <v>3178490.3333333335</v>
      </c>
    </row>
    <row r="117" spans="1:16">
      <c r="A117" t="s">
        <v>245</v>
      </c>
      <c r="B117" t="s">
        <v>980</v>
      </c>
      <c r="C117" s="82">
        <f>VLOOKUP($A117&amp;"KWH",'E11 - 2013 09 Final'!$A$46:$P$1775,$C$93,FALSE)</f>
        <v>55277672</v>
      </c>
      <c r="D117" s="82">
        <f>VLOOKUP($A117&amp;"KWH",'E11 - 2013 09 Final'!$A$46:$P$1775,$D$93,FALSE)</f>
        <v>50969284</v>
      </c>
      <c r="E117" s="82">
        <f>VLOOKUP($A117&amp;"KWH",'E11 - 2013 09 Final'!$A$46:$P$1775,$E$93,FALSE)</f>
        <v>53073832</v>
      </c>
      <c r="F117" s="82">
        <f>VLOOKUP($A117&amp;"KWH",'E11 - 2013 09 Final'!$A$46:$P$1775,$F$93,FALSE)</f>
        <v>61920103</v>
      </c>
      <c r="G117" s="82">
        <f>VLOOKUP($A117&amp;"KWH",'E11 - 2013 09 Final'!$A$46:$P$1775,$G$93,FALSE)</f>
        <v>64215223</v>
      </c>
      <c r="H117" s="82">
        <f>VLOOKUP($A117&amp;"KWH",'E11 - 2013 09 Final'!$A$46:$P$1775,$H$93,FALSE)</f>
        <v>71684757</v>
      </c>
      <c r="I117" s="82">
        <f>VLOOKUP($A117&amp;"KWH",'E11 - 2013 09 Final'!$A$46:$P$1775,$I$93,FALSE)</f>
        <v>75399325</v>
      </c>
      <c r="J117" s="82">
        <f>VLOOKUP($A117&amp;"KWH",'E11 - 2013 09 Final'!$A$46:$P$1775,$J$93,FALSE)</f>
        <v>77640402</v>
      </c>
      <c r="K117" s="82">
        <f>VLOOKUP($A117&amp;"KWH",'E11 - 2013 09 Final'!$A$46:$P$1775,$K$93,FALSE)</f>
        <v>68405081</v>
      </c>
      <c r="L117" s="82">
        <f>VLOOKUP($A117&amp;"KWH",'E11 - 2013 09 Final'!$A$46:$P$1775,$L$93,FALSE)</f>
        <v>66036123</v>
      </c>
      <c r="M117" s="82">
        <f>VLOOKUP($A117&amp;"KWH",'E11 - 2013 09 Final'!$A$46:$P$1775,$M$93,FALSE)</f>
        <v>55849706</v>
      </c>
      <c r="N117" s="82">
        <f>VLOOKUP($A117&amp;"KWH",'E11 - 2013 09 Final'!$A$46:$P$1775,$N$93,FALSE)</f>
        <v>58139677</v>
      </c>
      <c r="O117" s="44">
        <f t="shared" si="20"/>
        <v>758611185</v>
      </c>
      <c r="P117" s="11">
        <f t="shared" si="21"/>
        <v>63217598.75</v>
      </c>
    </row>
    <row r="118" spans="1:16">
      <c r="A118" t="s">
        <v>242</v>
      </c>
      <c r="B118" t="s">
        <v>488</v>
      </c>
      <c r="C118" s="82">
        <f>VLOOKUP($A118&amp;"KWH",'E11 - 2013 09 Final'!$A$46:$P$1775,$C$93,FALSE)</f>
        <v>16110000</v>
      </c>
      <c r="D118" s="82">
        <f>VLOOKUP($A118&amp;"KWH",'E11 - 2013 09 Final'!$A$46:$P$1775,$D$93,FALSE)</f>
        <v>15615000</v>
      </c>
      <c r="E118" s="82">
        <f>VLOOKUP($A118&amp;"KWH",'E11 - 2013 09 Final'!$A$46:$P$1775,$E$93,FALSE)</f>
        <v>17100000</v>
      </c>
      <c r="F118" s="82">
        <f>VLOOKUP($A118&amp;"KWH",'E11 - 2013 09 Final'!$A$46:$P$1775,$F$93,FALSE)</f>
        <v>17235000</v>
      </c>
      <c r="G118" s="82">
        <f>VLOOKUP($A118&amp;"KWH",'E11 - 2013 09 Final'!$A$46:$P$1775,$G$93,FALSE)</f>
        <v>20115000</v>
      </c>
      <c r="H118" s="82">
        <f>VLOOKUP($A118&amp;"KWH",'E11 - 2013 09 Final'!$A$46:$P$1775,$H$93,FALSE)</f>
        <v>0</v>
      </c>
      <c r="I118" s="82">
        <f>VLOOKUP($A118&amp;"KWH",'E11 - 2013 09 Final'!$A$46:$P$1775,$I$93,FALSE)</f>
        <v>0</v>
      </c>
      <c r="J118" s="82">
        <f>VLOOKUP($A118&amp;"KWH",'E11 - 2013 09 Final'!$A$46:$P$1775,$J$93,FALSE)</f>
        <v>0</v>
      </c>
      <c r="K118" s="82">
        <f>VLOOKUP($A118&amp;"KWH",'E11 - 2013 09 Final'!$A$46:$P$1775,$K$93,FALSE)</f>
        <v>0</v>
      </c>
      <c r="L118" s="82">
        <f>VLOOKUP($A118&amp;"KWH",'E11 - 2013 09 Final'!$A$46:$P$1775,$L$93,FALSE)</f>
        <v>0</v>
      </c>
      <c r="M118" s="82">
        <f>VLOOKUP($A118&amp;"KWH",'E11 - 2013 09 Final'!$A$46:$P$1775,$M$93,FALSE)</f>
        <v>0</v>
      </c>
      <c r="N118" s="82">
        <f>VLOOKUP($A118&amp;"KWH",'E11 - 2013 09 Final'!$A$46:$P$1775,$N$93,FALSE)</f>
        <v>0</v>
      </c>
      <c r="O118" s="44">
        <f t="shared" si="20"/>
        <v>86175000</v>
      </c>
      <c r="P118" s="11">
        <f t="shared" si="21"/>
        <v>7181250</v>
      </c>
    </row>
    <row r="119" spans="1:16">
      <c r="A119" t="s">
        <v>658</v>
      </c>
      <c r="B119" t="s">
        <v>981</v>
      </c>
      <c r="C119" s="82">
        <f>VLOOKUP($A119&amp;"KWH",'E11 - 2013 09 Final'!$A$46:$P$1775,$C$93,FALSE)</f>
        <v>89785672</v>
      </c>
      <c r="D119" s="82">
        <f>VLOOKUP($A119&amp;"KWH",'E11 - 2013 09 Final'!$A$46:$P$1775,$D$93,FALSE)</f>
        <v>84957961</v>
      </c>
      <c r="E119" s="82">
        <f>VLOOKUP($A119&amp;"KWH",'E11 - 2013 09 Final'!$A$46:$P$1775,$E$93,FALSE)</f>
        <v>92661425</v>
      </c>
      <c r="F119" s="82">
        <f>VLOOKUP($A119&amp;"KWH",'E11 - 2013 09 Final'!$A$46:$P$1775,$F$93,FALSE)</f>
        <v>101519631</v>
      </c>
      <c r="G119" s="82">
        <f>VLOOKUP($A119&amp;"KWH",'E11 - 2013 09 Final'!$A$46:$P$1775,$G$93,FALSE)</f>
        <v>102931109</v>
      </c>
      <c r="H119" s="82">
        <f>VLOOKUP($A119&amp;"KWH",'E11 - 2013 09 Final'!$A$46:$P$1775,$H$93,FALSE)</f>
        <v>107377484</v>
      </c>
      <c r="I119" s="82">
        <f>VLOOKUP($A119&amp;"KWH",'E11 - 2013 09 Final'!$A$46:$P$1775,$I$93,FALSE)</f>
        <v>108943682</v>
      </c>
      <c r="J119" s="82">
        <f>VLOOKUP($A119&amp;"KWH",'E11 - 2013 09 Final'!$A$46:$P$1775,$J$93,FALSE)</f>
        <v>116065392</v>
      </c>
      <c r="K119" s="82">
        <f>VLOOKUP($A119&amp;"KWH",'E11 - 2013 09 Final'!$A$46:$P$1775,$K$93,FALSE)</f>
        <v>104906815</v>
      </c>
      <c r="L119" s="82">
        <f>VLOOKUP($A119&amp;"KWH",'E11 - 2013 09 Final'!$A$46:$P$1775,$L$93,FALSE)</f>
        <v>106316485</v>
      </c>
      <c r="M119" s="82">
        <f>VLOOKUP($A119&amp;"KWH",'E11 - 2013 09 Final'!$A$46:$P$1775,$M$93,FALSE)</f>
        <v>93554288</v>
      </c>
      <c r="N119" s="82">
        <f>VLOOKUP($A119&amp;"KWH",'E11 - 2013 09 Final'!$A$46:$P$1775,$N$93,FALSE)</f>
        <v>93355584</v>
      </c>
      <c r="O119" s="44">
        <f t="shared" si="20"/>
        <v>1202375528</v>
      </c>
      <c r="P119" s="11">
        <f t="shared" si="21"/>
        <v>100197960.66666667</v>
      </c>
    </row>
    <row r="120" spans="1:16">
      <c r="A120" t="s">
        <v>7</v>
      </c>
      <c r="B120" t="s">
        <v>984</v>
      </c>
      <c r="C120" s="82">
        <f>VLOOKUP($A120&amp;"KWH",'E11 - 2013 09 Final'!$A$46:$P$1775,$C$93,FALSE)</f>
        <v>495657</v>
      </c>
      <c r="D120" s="82">
        <f>VLOOKUP($A120&amp;"KWH",'E11 - 2013 09 Final'!$A$46:$P$1775,$D$93,FALSE)</f>
        <v>262108</v>
      </c>
      <c r="E120" s="82">
        <f>VLOOKUP($A120&amp;"KWH",'E11 - 2013 09 Final'!$A$46:$P$1775,$E$93,FALSE)</f>
        <v>399068</v>
      </c>
      <c r="F120" s="82">
        <f>VLOOKUP($A120&amp;"KWH",'E11 - 2013 09 Final'!$A$46:$P$1775,$F$93,FALSE)</f>
        <v>563317</v>
      </c>
      <c r="G120" s="82">
        <f>VLOOKUP($A120&amp;"KWH",'E11 - 2013 09 Final'!$A$46:$P$1775,$G$93,FALSE)</f>
        <v>547913</v>
      </c>
      <c r="H120" s="82">
        <f>VLOOKUP($A120&amp;"KWH",'E11 - 2013 09 Final'!$A$46:$P$1775,$H$93,FALSE)</f>
        <v>531087</v>
      </c>
      <c r="I120" s="82">
        <f>VLOOKUP($A120&amp;"KWH",'E11 - 2013 09 Final'!$A$46:$P$1775,$I$93,FALSE)</f>
        <v>487205</v>
      </c>
      <c r="J120" s="82">
        <f>VLOOKUP($A120&amp;"KWH",'E11 - 2013 09 Final'!$A$46:$P$1775,$J$93,FALSE)</f>
        <v>523511</v>
      </c>
      <c r="K120" s="82">
        <f>VLOOKUP($A120&amp;"KWH",'E11 - 2013 09 Final'!$A$46:$P$1775,$K$93,FALSE)</f>
        <v>513303</v>
      </c>
      <c r="L120" s="82">
        <f>VLOOKUP($A120&amp;"KWH",'E11 - 2013 09 Final'!$A$46:$P$1775,$L$93,FALSE)</f>
        <v>483480</v>
      </c>
      <c r="M120" s="82">
        <f>VLOOKUP($A120&amp;"KWH",'E11 - 2013 09 Final'!$A$46:$P$1775,$M$93,FALSE)</f>
        <v>414089</v>
      </c>
      <c r="N120" s="82">
        <f>VLOOKUP($A120&amp;"KWH",'E11 - 2013 09 Final'!$A$46:$P$1775,$N$93,FALSE)</f>
        <v>0</v>
      </c>
      <c r="O120" s="44">
        <f t="shared" si="20"/>
        <v>5220738</v>
      </c>
      <c r="P120" s="11">
        <f t="shared" si="21"/>
        <v>435061.5</v>
      </c>
    </row>
    <row r="121" spans="1:16">
      <c r="A121" t="s">
        <v>721</v>
      </c>
      <c r="B121" t="s">
        <v>721</v>
      </c>
      <c r="C121" s="82">
        <f>VLOOKUP($A121&amp;"KWH",'E11 - 2013 09 Final'!$A$46:$P$1775,$C$93,FALSE)</f>
        <v>4430530</v>
      </c>
      <c r="D121" s="82">
        <f>VLOOKUP($A121&amp;"KWH",'E11 - 2013 09 Final'!$A$46:$P$1775,$D$93,FALSE)</f>
        <v>4216119</v>
      </c>
      <c r="E121" s="82">
        <f>VLOOKUP($A121&amp;"KWH",'E11 - 2013 09 Final'!$A$46:$P$1775,$E$93,FALSE)</f>
        <v>4511771</v>
      </c>
      <c r="F121" s="82">
        <f>VLOOKUP($A121&amp;"KWH",'E11 - 2013 09 Final'!$A$46:$P$1775,$F$93,FALSE)</f>
        <v>5016720</v>
      </c>
      <c r="G121" s="82">
        <f>VLOOKUP($A121&amp;"KWH",'E11 - 2013 09 Final'!$A$46:$P$1775,$G$93,FALSE)</f>
        <v>5417904</v>
      </c>
      <c r="H121" s="82">
        <f>VLOOKUP($A121&amp;"KWH",'E11 - 2013 09 Final'!$A$46:$P$1775,$H$93,FALSE)</f>
        <v>5724584</v>
      </c>
      <c r="I121" s="82">
        <f>VLOOKUP($A121&amp;"KWH",'E11 - 2013 09 Final'!$A$46:$P$1775,$I$93,FALSE)</f>
        <v>5675470</v>
      </c>
      <c r="J121" s="82">
        <f>VLOOKUP($A121&amp;"KWH",'E11 - 2013 09 Final'!$A$46:$P$1775,$J$93,FALSE)</f>
        <v>6416429</v>
      </c>
      <c r="K121" s="82">
        <f>VLOOKUP($A121&amp;"KWH",'E11 - 2013 09 Final'!$A$46:$P$1775,$K$93,FALSE)</f>
        <v>5734275</v>
      </c>
      <c r="L121" s="82">
        <f>VLOOKUP($A121&amp;"KWH",'E11 - 2013 09 Final'!$A$46:$P$1775,$L$93,FALSE)</f>
        <v>5499348</v>
      </c>
      <c r="M121" s="82">
        <f>VLOOKUP($A121&amp;"KWH",'E11 - 2013 09 Final'!$A$46:$P$1775,$M$93,FALSE)</f>
        <v>4489660</v>
      </c>
      <c r="N121" s="82">
        <f>VLOOKUP($A121&amp;"KWH",'E11 - 2013 09 Final'!$A$46:$P$1775,$N$93,FALSE)</f>
        <v>4642288</v>
      </c>
      <c r="O121" s="44">
        <f t="shared" si="20"/>
        <v>61775098</v>
      </c>
      <c r="P121" s="11">
        <f t="shared" si="21"/>
        <v>5147924.833333333</v>
      </c>
    </row>
    <row r="130" spans="1:16" ht="21">
      <c r="B130" s="475" t="s">
        <v>987</v>
      </c>
      <c r="C130" s="475"/>
      <c r="D130" s="475"/>
      <c r="E130" s="475"/>
      <c r="F130" s="475"/>
      <c r="G130" s="475"/>
      <c r="H130" s="475"/>
      <c r="I130" s="475"/>
      <c r="J130" s="475"/>
      <c r="K130" s="475"/>
      <c r="L130" s="475"/>
      <c r="M130" s="475"/>
      <c r="N130" s="475"/>
      <c r="O130" s="475"/>
      <c r="P130" s="475"/>
    </row>
    <row r="131" spans="1:16" ht="17.399999999999999">
      <c r="B131" s="474" t="str">
        <f>+MANUAL!$B$7 &amp;" as Calculated by LodeStar Except as Noted"</f>
        <v>2014 as Calculated by LodeStar Except as Noted</v>
      </c>
      <c r="C131" s="474"/>
      <c r="D131" s="474"/>
      <c r="E131" s="474"/>
      <c r="F131" s="474"/>
      <c r="G131" s="474"/>
      <c r="H131" s="474"/>
      <c r="I131" s="474"/>
      <c r="J131" s="474"/>
      <c r="K131" s="474"/>
      <c r="L131" s="474"/>
      <c r="M131" s="474"/>
      <c r="N131" s="474"/>
      <c r="O131" s="474"/>
      <c r="P131" s="474"/>
    </row>
    <row r="132" spans="1:16" ht="13.8" thickBot="1">
      <c r="B132" s="309"/>
      <c r="C132" s="309"/>
      <c r="D132" s="309"/>
      <c r="E132" s="309"/>
      <c r="F132" s="309"/>
      <c r="G132" s="309"/>
      <c r="H132" s="309"/>
      <c r="I132" s="309"/>
      <c r="J132" s="309"/>
      <c r="K132" s="309"/>
      <c r="L132" s="309"/>
      <c r="M132" s="309"/>
      <c r="N132" s="309"/>
      <c r="O132" s="309"/>
      <c r="P132" s="309"/>
    </row>
    <row r="133" spans="1:16">
      <c r="C133" s="14"/>
      <c r="D133" s="15"/>
      <c r="E133" s="16"/>
      <c r="F133" s="17"/>
      <c r="G133" s="18"/>
      <c r="H133" s="19"/>
      <c r="I133" s="20"/>
      <c r="J133" s="21"/>
      <c r="K133" s="22"/>
      <c r="L133" s="23"/>
      <c r="M133" s="24"/>
      <c r="N133" s="25"/>
      <c r="O133" s="26"/>
      <c r="P133" s="27" t="s">
        <v>988</v>
      </c>
    </row>
    <row r="134" spans="1:16" ht="13.8" thickBot="1">
      <c r="C134" s="28" t="s">
        <v>70</v>
      </c>
      <c r="D134" s="29" t="s">
        <v>71</v>
      </c>
      <c r="E134" s="30" t="s">
        <v>72</v>
      </c>
      <c r="F134" s="31" t="s">
        <v>73</v>
      </c>
      <c r="G134" s="32" t="s">
        <v>74</v>
      </c>
      <c r="H134" s="33" t="s">
        <v>75</v>
      </c>
      <c r="I134" s="34" t="s">
        <v>76</v>
      </c>
      <c r="J134" s="35" t="s">
        <v>77</v>
      </c>
      <c r="K134" s="36" t="s">
        <v>78</v>
      </c>
      <c r="L134" s="37" t="s">
        <v>79</v>
      </c>
      <c r="M134" s="38" t="s">
        <v>80</v>
      </c>
      <c r="N134" s="39" t="s">
        <v>81</v>
      </c>
      <c r="O134" s="40" t="s">
        <v>60</v>
      </c>
      <c r="P134" s="41" t="s">
        <v>82</v>
      </c>
    </row>
    <row r="135" spans="1:16" hidden="1">
      <c r="C135">
        <v>4</v>
      </c>
      <c r="D135">
        <f>C135+1</f>
        <v>5</v>
      </c>
      <c r="E135">
        <f t="shared" ref="E135:N135" si="22">D135+1</f>
        <v>6</v>
      </c>
      <c r="F135">
        <f t="shared" si="22"/>
        <v>7</v>
      </c>
      <c r="G135">
        <f t="shared" si="22"/>
        <v>8</v>
      </c>
      <c r="H135">
        <f t="shared" si="22"/>
        <v>9</v>
      </c>
      <c r="I135">
        <f t="shared" si="22"/>
        <v>10</v>
      </c>
      <c r="J135">
        <f t="shared" si="22"/>
        <v>11</v>
      </c>
      <c r="K135">
        <f t="shared" si="22"/>
        <v>12</v>
      </c>
      <c r="L135">
        <f t="shared" si="22"/>
        <v>13</v>
      </c>
      <c r="M135">
        <f t="shared" si="22"/>
        <v>14</v>
      </c>
      <c r="N135">
        <f t="shared" si="22"/>
        <v>15</v>
      </c>
      <c r="O135" s="314"/>
      <c r="P135" s="314"/>
    </row>
    <row r="137" spans="1:16">
      <c r="B137" s="42" t="s">
        <v>83</v>
      </c>
    </row>
    <row r="138" spans="1:16">
      <c r="A138" t="s">
        <v>122</v>
      </c>
      <c r="B138" s="43" t="s">
        <v>84</v>
      </c>
      <c r="C138" s="82">
        <f>VLOOKUP($A138&amp;"KWH",'E11 - 2014 09 Final'!$A$46:$P$1704,$C$135,FALSE)</f>
        <v>238235898</v>
      </c>
      <c r="D138" s="82">
        <f>VLOOKUP($A138&amp;"KWH",'E11 - 2014 09 Final'!$A$46:$P$1704,$D$135,FALSE)</f>
        <v>220275876</v>
      </c>
      <c r="E138" s="82">
        <f>VLOOKUP($A138&amp;"KWH",'E11 - 2014 09 Final'!$A$46:$P$1704,$E$135,FALSE)</f>
        <v>216599087</v>
      </c>
      <c r="F138" s="82">
        <f>VLOOKUP($A138&amp;"KWH",'E11 - 2014 09 Final'!$A$46:$P$1704,$F$135,FALSE)</f>
        <v>226528203</v>
      </c>
      <c r="G138" s="82">
        <f>VLOOKUP($A138&amp;"KWH",'E11 - 2014 09 Final'!$A$46:$P$1704,$G$135,FALSE)</f>
        <v>229739269</v>
      </c>
      <c r="H138" s="82">
        <f>VLOOKUP($A138&amp;"KWH",'E11 - 2014 09 Final'!$A$46:$P$1704,$H$135,FALSE)</f>
        <v>233369529</v>
      </c>
      <c r="I138" s="82">
        <f>VLOOKUP($A138&amp;"KWH",'E11 - 2014 09 Final'!$A$46:$P$1704,$I$135,FALSE)</f>
        <v>239223253</v>
      </c>
      <c r="J138" s="82">
        <f>VLOOKUP($A138&amp;"KWH",'E11 - 2014 09 Final'!$A$46:$P$1704,$J$135,FALSE)</f>
        <v>243426000</v>
      </c>
      <c r="K138" s="82">
        <f>VLOOKUP($A138&amp;"KWH",'E11 - 2014 09 Final'!$A$46:$P$1704,$K$135,FALSE)</f>
        <v>243580177</v>
      </c>
      <c r="L138" s="82">
        <f>VLOOKUP($A138&amp;"KWH",'E11 - 2014 09 Final'!$A$46:$P$1704,$L$135,FALSE)</f>
        <v>229570625</v>
      </c>
      <c r="M138" s="82">
        <f>VLOOKUP($A138&amp;"KWH",'E11 - 2014 09 Final'!$A$46:$P$1704,$M$135,FALSE)</f>
        <v>219350081</v>
      </c>
      <c r="N138" s="82">
        <f>VLOOKUP($A138&amp;"KWH",'E11 - 2014 09 Final'!$A$46:$P$1704,$N$135,FALSE)</f>
        <v>216857105</v>
      </c>
      <c r="O138" s="44">
        <f t="shared" ref="O138:O154" si="23">SUM(C138:N138)</f>
        <v>2756755103</v>
      </c>
      <c r="P138" s="11">
        <f t="shared" ref="P138:P154" si="24">+O138/12</f>
        <v>229729591.91666666</v>
      </c>
    </row>
    <row r="139" spans="1:16">
      <c r="A139" t="s">
        <v>177</v>
      </c>
      <c r="B139" s="43" t="s">
        <v>85</v>
      </c>
      <c r="C139" s="82">
        <f>VLOOKUP($A139&amp;"KWH",'E11 - 2014 09 Final'!$A$46:$P$1704,$C$135,FALSE)</f>
        <v>16458096</v>
      </c>
      <c r="D139" s="82">
        <f>VLOOKUP($A139&amp;"KWH",'E11 - 2014 09 Final'!$A$46:$P$1704,$D$135,FALSE)</f>
        <v>15228781</v>
      </c>
      <c r="E139" s="82">
        <f>VLOOKUP($A139&amp;"KWH",'E11 - 2014 09 Final'!$A$46:$P$1704,$E$135,FALSE)</f>
        <v>14841558</v>
      </c>
      <c r="F139" s="82">
        <f>VLOOKUP($A139&amp;"KWH",'E11 - 2014 09 Final'!$A$46:$P$1704,$F$135,FALSE)</f>
        <v>15503259</v>
      </c>
      <c r="G139" s="82">
        <f>VLOOKUP($A139&amp;"KWH",'E11 - 2014 09 Final'!$A$46:$P$1704,$G$135,FALSE)</f>
        <v>10841278</v>
      </c>
      <c r="H139" s="82">
        <f>VLOOKUP($A139&amp;"KWH",'E11 - 2014 09 Final'!$A$46:$P$1704,$H$135,FALSE)</f>
        <v>11205019</v>
      </c>
      <c r="I139" s="82">
        <f>VLOOKUP($A139&amp;"KWH",'E11 - 2014 09 Final'!$A$46:$P$1704,$I$135,FALSE)</f>
        <v>11145752</v>
      </c>
      <c r="J139" s="82">
        <f>VLOOKUP($A139&amp;"KWH",'E11 - 2014 09 Final'!$A$46:$P$1704,$J$135,FALSE)</f>
        <v>11213008</v>
      </c>
      <c r="K139" s="82">
        <f>VLOOKUP($A139&amp;"KWH",'E11 - 2014 09 Final'!$A$46:$P$1704,$K$135,FALSE)</f>
        <v>10949823</v>
      </c>
      <c r="L139" s="82">
        <f>VLOOKUP($A139&amp;"KWH",'E11 - 2014 09 Final'!$A$46:$P$1704,$L$135,FALSE)</f>
        <v>10250246</v>
      </c>
      <c r="M139" s="82">
        <f>VLOOKUP($A139&amp;"KWH",'E11 - 2014 09 Final'!$A$46:$P$1704,$M$135,FALSE)</f>
        <v>9772609</v>
      </c>
      <c r="N139" s="82">
        <f>VLOOKUP($A139&amp;"KWH",'E11 - 2014 09 Final'!$A$46:$P$1704,$N$135,FALSE)</f>
        <v>9551446</v>
      </c>
      <c r="O139" s="44">
        <f t="shared" si="23"/>
        <v>146960875</v>
      </c>
      <c r="P139" s="11">
        <f t="shared" si="24"/>
        <v>12246739.583333334</v>
      </c>
    </row>
    <row r="140" spans="1:16">
      <c r="A140" t="s">
        <v>185</v>
      </c>
      <c r="B140" s="43" t="s">
        <v>50</v>
      </c>
      <c r="C140" s="82">
        <f>VLOOKUP($A140&amp;"KWH",'E11 - 2014 09 Final'!$A$46:$P$1704,$C$135,FALSE)</f>
        <v>109657117</v>
      </c>
      <c r="D140" s="82">
        <f>VLOOKUP($A140&amp;"KWH",'E11 - 2014 09 Final'!$A$46:$P$1704,$D$135,FALSE)</f>
        <v>95153741</v>
      </c>
      <c r="E140" s="82">
        <f>VLOOKUP($A140&amp;"KWH",'E11 - 2014 09 Final'!$A$46:$P$1704,$E$135,FALSE)</f>
        <v>110728089</v>
      </c>
      <c r="F140" s="82">
        <f>VLOOKUP($A140&amp;"KWH",'E11 - 2014 09 Final'!$A$46:$P$1704,$F$135,FALSE)</f>
        <v>113416446</v>
      </c>
      <c r="G140" s="82">
        <f>VLOOKUP($A140&amp;"KWH",'E11 - 2014 09 Final'!$A$46:$P$1704,$G$135,FALSE)</f>
        <v>123313348</v>
      </c>
      <c r="H140" s="82">
        <f>VLOOKUP($A140&amp;"KWH",'E11 - 2014 09 Final'!$A$46:$P$1704,$H$135,FALSE)</f>
        <v>113817995</v>
      </c>
      <c r="I140" s="82">
        <f>VLOOKUP($A140&amp;"KWH",'E11 - 2014 09 Final'!$A$46:$P$1704,$I$135,FALSE)</f>
        <v>122098242</v>
      </c>
      <c r="J140" s="82">
        <f>VLOOKUP($A140&amp;"KWH",'E11 - 2014 09 Final'!$A$46:$P$1704,$J$135,FALSE)</f>
        <v>123729891</v>
      </c>
      <c r="K140" s="82">
        <f>VLOOKUP($A140&amp;"KWH",'E11 - 2014 09 Final'!$A$46:$P$1704,$K$135,FALSE)</f>
        <v>116624196</v>
      </c>
      <c r="L140" s="82">
        <f>VLOOKUP($A140&amp;"KWH",'E11 - 2014 09 Final'!$A$46:$P$1704,$L$135,FALSE)</f>
        <v>119058539</v>
      </c>
      <c r="M140" s="82">
        <f>VLOOKUP($A140&amp;"KWH",'E11 - 2014 09 Final'!$A$46:$P$1704,$M$135,FALSE)</f>
        <v>109270227</v>
      </c>
      <c r="N140" s="82">
        <f>VLOOKUP($A140&amp;"KWH",'E11 - 2014 09 Final'!$A$46:$P$1704,$N$135,FALSE)</f>
        <v>116793866</v>
      </c>
      <c r="O140" s="44">
        <f t="shared" si="23"/>
        <v>1373661697</v>
      </c>
      <c r="P140" s="11">
        <f t="shared" si="24"/>
        <v>114471808.08333333</v>
      </c>
    </row>
    <row r="141" spans="1:16">
      <c r="A141" t="s">
        <v>629</v>
      </c>
      <c r="B141" s="43" t="s">
        <v>49</v>
      </c>
      <c r="C141" s="82">
        <f>VLOOKUP($A141&amp;"KWH",'E11 - 2014 09 Final'!$A$46:$P$1704,$C$135,FALSE)</f>
        <v>560170537</v>
      </c>
      <c r="D141" s="82">
        <f>VLOOKUP($A141&amp;"KWH",'E11 - 2014 09 Final'!$A$46:$P$1704,$D$135,FALSE)</f>
        <v>522254320</v>
      </c>
      <c r="E141" s="82">
        <f>VLOOKUP($A141&amp;"KWH",'E11 - 2014 09 Final'!$A$46:$P$1704,$E$135,FALSE)</f>
        <v>524996218</v>
      </c>
      <c r="F141" s="82">
        <f>VLOOKUP($A141&amp;"KWH",'E11 - 2014 09 Final'!$A$46:$P$1704,$F$135,FALSE)</f>
        <v>554272429</v>
      </c>
      <c r="G141" s="82">
        <f>VLOOKUP($A141&amp;"KWH",'E11 - 2014 09 Final'!$A$46:$P$1704,$G$135,FALSE)</f>
        <v>634324590</v>
      </c>
      <c r="H141" s="82">
        <f>VLOOKUP($A141&amp;"KWH",'E11 - 2014 09 Final'!$A$46:$P$1704,$H$135,FALSE)</f>
        <v>654238466</v>
      </c>
      <c r="I141" s="82">
        <f>VLOOKUP($A141&amp;"KWH",'E11 - 2014 09 Final'!$A$46:$P$1704,$I$135,FALSE)</f>
        <v>680895353</v>
      </c>
      <c r="J141" s="82">
        <f>VLOOKUP($A141&amp;"KWH",'E11 - 2014 09 Final'!$A$46:$P$1704,$J$135,FALSE)</f>
        <v>575471479</v>
      </c>
      <c r="K141" s="82">
        <f>VLOOKUP($A141&amp;"KWH",'E11 - 2014 09 Final'!$A$46:$P$1704,$K$135,FALSE)</f>
        <v>577054559</v>
      </c>
      <c r="L141" s="82">
        <f>VLOOKUP($A141&amp;"KWH",'E11 - 2014 09 Final'!$A$46:$P$1704,$L$135,FALSE)</f>
        <v>514571404</v>
      </c>
      <c r="M141" s="82">
        <f>VLOOKUP($A141&amp;"KWH",'E11 - 2014 09 Final'!$A$46:$P$1704,$M$135,FALSE)</f>
        <v>462042952</v>
      </c>
      <c r="N141" s="82">
        <f>VLOOKUP($A141&amp;"KWH",'E11 - 2014 09 Final'!$A$46:$P$1704,$N$135,FALSE)</f>
        <v>428706486</v>
      </c>
      <c r="O141" s="44">
        <f t="shared" si="23"/>
        <v>6688998793</v>
      </c>
      <c r="P141" s="11">
        <f t="shared" si="24"/>
        <v>557416566.08333337</v>
      </c>
    </row>
    <row r="142" spans="1:16">
      <c r="A142" t="s">
        <v>637</v>
      </c>
      <c r="B142" s="46" t="s">
        <v>325</v>
      </c>
      <c r="C142" s="82">
        <f>VLOOKUP($A142&amp;"KWH",'E11 - 2014 09 Final'!$A$46:$P$1704,$C$135,FALSE)</f>
        <v>8299373</v>
      </c>
      <c r="D142" s="82">
        <f>VLOOKUP($A142&amp;"KWH",'E11 - 2014 09 Final'!$A$46:$P$1704,$D$135,FALSE)</f>
        <v>7512177</v>
      </c>
      <c r="E142" s="82">
        <f>VLOOKUP($A142&amp;"KWH",'E11 - 2014 09 Final'!$A$46:$P$1704,$E$135,FALSE)</f>
        <v>7365548</v>
      </c>
      <c r="F142" s="82">
        <f>VLOOKUP($A142&amp;"KWH",'E11 - 2014 09 Final'!$A$46:$P$1704,$F$135,FALSE)</f>
        <v>7584222</v>
      </c>
      <c r="G142" s="82">
        <f>VLOOKUP($A142&amp;"KWH",'E11 - 2014 09 Final'!$A$46:$P$1704,$G$135,FALSE)</f>
        <v>7893259</v>
      </c>
      <c r="H142" s="82">
        <f>VLOOKUP($A142&amp;"KWH",'E11 - 2014 09 Final'!$A$46:$P$1704,$H$135,FALSE)</f>
        <v>7880822</v>
      </c>
      <c r="I142" s="82">
        <f>VLOOKUP($A142&amp;"KWH",'E11 - 2014 09 Final'!$A$46:$P$1704,$I$135,FALSE)</f>
        <v>7911843</v>
      </c>
      <c r="J142" s="82">
        <f>VLOOKUP($A142&amp;"KWH",'E11 - 2014 09 Final'!$A$46:$P$1704,$J$135,FALSE)</f>
        <v>6823391</v>
      </c>
      <c r="K142" s="82">
        <f>VLOOKUP($A142&amp;"KWH",'E11 - 2014 09 Final'!$A$46:$P$1704,$K$135,FALSE)</f>
        <v>6727914</v>
      </c>
      <c r="L142" s="82">
        <f>VLOOKUP($A142&amp;"KWH",'E11 - 2014 09 Final'!$A$46:$P$1704,$L$135,FALSE)</f>
        <v>6414178</v>
      </c>
      <c r="M142" s="82">
        <f>VLOOKUP($A142&amp;"KWH",'E11 - 2014 09 Final'!$A$46:$P$1704,$M$135,FALSE)</f>
        <v>6378240</v>
      </c>
      <c r="N142" s="82">
        <f>VLOOKUP($A142&amp;"KWH",'E11 - 2014 09 Final'!$A$46:$P$1704,$N$135,FALSE)</f>
        <v>6431428</v>
      </c>
      <c r="O142" s="44">
        <f t="shared" si="23"/>
        <v>87222395</v>
      </c>
      <c r="P142" s="11">
        <f t="shared" si="24"/>
        <v>7268532.916666667</v>
      </c>
    </row>
    <row r="143" spans="1:16">
      <c r="A143" t="s">
        <v>648</v>
      </c>
      <c r="B143" s="43" t="s">
        <v>67</v>
      </c>
      <c r="C143" s="82">
        <f>VLOOKUP($A143&amp;"KWH",'E11 - 2014 09 Final'!$A$46:$P$1704,$C$135,FALSE)</f>
        <v>2001000026</v>
      </c>
      <c r="D143" s="82">
        <f>VLOOKUP($A143&amp;"KWH",'E11 - 2014 09 Final'!$A$46:$P$1704,$D$135,FALSE)</f>
        <v>1839017721</v>
      </c>
      <c r="E143" s="82">
        <f>VLOOKUP($A143&amp;"KWH",'E11 - 2014 09 Final'!$A$46:$P$1704,$E$135,FALSE)</f>
        <v>1838909820</v>
      </c>
      <c r="F143" s="82">
        <f>VLOOKUP($A143&amp;"KWH",'E11 - 2014 09 Final'!$A$46:$P$1704,$F$135,FALSE)</f>
        <v>1923967245</v>
      </c>
      <c r="G143" s="82">
        <f>VLOOKUP($A143&amp;"KWH",'E11 - 2014 09 Final'!$A$46:$P$1704,$G$135,FALSE)</f>
        <v>2168776144</v>
      </c>
      <c r="H143" s="82">
        <f>VLOOKUP($A143&amp;"KWH",'E11 - 2014 09 Final'!$A$46:$P$1704,$H$135,FALSE)</f>
        <v>2211587289</v>
      </c>
      <c r="I143" s="82">
        <f>VLOOKUP($A143&amp;"KWH",'E11 - 2014 09 Final'!$A$46:$P$1704,$I$135,FALSE)</f>
        <v>2278750115</v>
      </c>
      <c r="J143" s="82">
        <f>VLOOKUP($A143&amp;"KWH",'E11 - 2014 09 Final'!$A$46:$P$1704,$J$135,FALSE)</f>
        <v>2372078435</v>
      </c>
      <c r="K143" s="82">
        <f>VLOOKUP($A143&amp;"KWH",'E11 - 2014 09 Final'!$A$46:$P$1704,$K$135,FALSE)</f>
        <v>2403312101</v>
      </c>
      <c r="L143" s="82">
        <f>VLOOKUP($A143&amp;"KWH",'E11 - 2014 09 Final'!$A$46:$P$1704,$L$135,FALSE)</f>
        <v>2187709174</v>
      </c>
      <c r="M143" s="82">
        <f>VLOOKUP($A143&amp;"KWH",'E11 - 2014 09 Final'!$A$46:$P$1704,$M$135,FALSE)</f>
        <v>2009129688</v>
      </c>
      <c r="N143" s="82">
        <f>VLOOKUP($A143&amp;"KWH",'E11 - 2014 09 Final'!$A$46:$P$1704,$N$135,FALSE)</f>
        <v>1908976896</v>
      </c>
      <c r="O143" s="44">
        <f t="shared" si="23"/>
        <v>25143214654</v>
      </c>
      <c r="P143" s="11">
        <f t="shared" si="24"/>
        <v>2095267887.8333333</v>
      </c>
    </row>
    <row r="144" spans="1:16">
      <c r="A144" t="s">
        <v>653</v>
      </c>
      <c r="B144" s="43" t="s">
        <v>68</v>
      </c>
      <c r="C144" s="82">
        <f>VLOOKUP($A144&amp;"KWH",'E11 - 2014 09 Final'!$A$46:$P$1704,$C$135,FALSE)</f>
        <v>825276840</v>
      </c>
      <c r="D144" s="82">
        <f>VLOOKUP($A144&amp;"KWH",'E11 - 2014 09 Final'!$A$46:$P$1704,$D$135,FALSE)</f>
        <v>777777567</v>
      </c>
      <c r="E144" s="82">
        <f>VLOOKUP($A144&amp;"KWH",'E11 - 2014 09 Final'!$A$46:$P$1704,$E$135,FALSE)</f>
        <v>775789256</v>
      </c>
      <c r="F144" s="82">
        <f>VLOOKUP($A144&amp;"KWH",'E11 - 2014 09 Final'!$A$46:$P$1704,$F$135,FALSE)</f>
        <v>796837650</v>
      </c>
      <c r="G144" s="82">
        <f>VLOOKUP($A144&amp;"KWH",'E11 - 2014 09 Final'!$A$46:$P$1704,$G$135,FALSE)</f>
        <v>898034703</v>
      </c>
      <c r="H144" s="82">
        <f>VLOOKUP($A144&amp;"KWH",'E11 - 2014 09 Final'!$A$46:$P$1704,$H$135,FALSE)</f>
        <v>897229483</v>
      </c>
      <c r="I144" s="82">
        <f>VLOOKUP($A144&amp;"KWH",'E11 - 2014 09 Final'!$A$46:$P$1704,$I$135,FALSE)</f>
        <v>914651298</v>
      </c>
      <c r="J144" s="82">
        <f>VLOOKUP($A144&amp;"KWH",'E11 - 2014 09 Final'!$A$46:$P$1704,$J$135,FALSE)</f>
        <v>955904779</v>
      </c>
      <c r="K144" s="82">
        <f>VLOOKUP($A144&amp;"KWH",'E11 - 2014 09 Final'!$A$46:$P$1704,$K$135,FALSE)</f>
        <v>979055653</v>
      </c>
      <c r="L144" s="82">
        <f>VLOOKUP($A144&amp;"KWH",'E11 - 2014 09 Final'!$A$46:$P$1704,$L$135,FALSE)</f>
        <v>907475688</v>
      </c>
      <c r="M144" s="82">
        <f>VLOOKUP($A144&amp;"KWH",'E11 - 2014 09 Final'!$A$46:$P$1704,$M$135,FALSE)</f>
        <v>832671147</v>
      </c>
      <c r="N144" s="82">
        <f>VLOOKUP($A144&amp;"KWH",'E11 - 2014 09 Final'!$A$46:$P$1704,$N$135,FALSE)</f>
        <v>811384088</v>
      </c>
      <c r="O144" s="44">
        <f t="shared" si="23"/>
        <v>10372088152</v>
      </c>
      <c r="P144" s="11">
        <f t="shared" si="24"/>
        <v>864340679.33333337</v>
      </c>
    </row>
    <row r="145" spans="1:16">
      <c r="A145" t="s">
        <v>710</v>
      </c>
      <c r="B145" s="43" t="s">
        <v>69</v>
      </c>
      <c r="C145" s="82">
        <f>VLOOKUP($A145&amp;"KWH",'E11 - 2014 09 Final'!$A$46:$P$1704,$C$135,FALSE)</f>
        <v>206470677</v>
      </c>
      <c r="D145" s="82">
        <f>VLOOKUP($A145&amp;"KWH",'E11 - 2014 09 Final'!$A$46:$P$1704,$D$135,FALSE)</f>
        <v>185043043</v>
      </c>
      <c r="E145" s="82">
        <f>VLOOKUP($A145&amp;"KWH",'E11 - 2014 09 Final'!$A$46:$P$1704,$E$135,FALSE)</f>
        <v>186296772</v>
      </c>
      <c r="F145" s="82">
        <f>VLOOKUP($A145&amp;"KWH",'E11 - 2014 09 Final'!$A$46:$P$1704,$F$135,FALSE)</f>
        <v>190637671</v>
      </c>
      <c r="G145" s="82">
        <f>VLOOKUP($A145&amp;"KWH",'E11 - 2014 09 Final'!$A$46:$P$1704,$G$135,FALSE)</f>
        <v>207417870</v>
      </c>
      <c r="H145" s="82">
        <f>VLOOKUP($A145&amp;"KWH",'E11 - 2014 09 Final'!$A$46:$P$1704,$H$135,FALSE)</f>
        <v>215589224</v>
      </c>
      <c r="I145" s="82">
        <f>VLOOKUP($A145&amp;"KWH",'E11 - 2014 09 Final'!$A$46:$P$1704,$I$135,FALSE)</f>
        <v>217089754</v>
      </c>
      <c r="J145" s="82">
        <f>VLOOKUP($A145&amp;"KWH",'E11 - 2014 09 Final'!$A$46:$P$1704,$J$135,FALSE)</f>
        <v>230520308</v>
      </c>
      <c r="K145" s="82">
        <f>VLOOKUP($A145&amp;"KWH",'E11 - 2014 09 Final'!$A$46:$P$1704,$K$135,FALSE)</f>
        <v>233196952</v>
      </c>
      <c r="L145" s="82">
        <f>VLOOKUP($A145&amp;"KWH",'E11 - 2014 09 Final'!$A$46:$P$1704,$L$135,FALSE)</f>
        <v>214277441</v>
      </c>
      <c r="M145" s="82">
        <f>VLOOKUP($A145&amp;"KWH",'E11 - 2014 09 Final'!$A$46:$P$1704,$M$135,FALSE)</f>
        <v>201351398</v>
      </c>
      <c r="N145" s="82">
        <f>VLOOKUP($A145&amp;"KWH",'E11 - 2014 09 Final'!$A$46:$P$1704,$N$135,FALSE)</f>
        <v>193174600</v>
      </c>
      <c r="O145" s="44">
        <f t="shared" si="23"/>
        <v>2481065710</v>
      </c>
      <c r="P145" s="11">
        <f t="shared" si="24"/>
        <v>206755475.83333334</v>
      </c>
    </row>
    <row r="146" spans="1:16">
      <c r="A146" t="s">
        <v>714</v>
      </c>
      <c r="B146" s="43" t="s">
        <v>52</v>
      </c>
      <c r="C146" s="82">
        <f>VLOOKUP($A146&amp;"KWH",'E11 - 2014 09 Final'!$A$46:$P$1704,$C$135,FALSE)</f>
        <v>14051374</v>
      </c>
      <c r="D146" s="82">
        <f>VLOOKUP($A146&amp;"KWH",'E11 - 2014 09 Final'!$A$46:$P$1704,$D$135,FALSE)</f>
        <v>12312425</v>
      </c>
      <c r="E146" s="82">
        <f>VLOOKUP($A146&amp;"KWH",'E11 - 2014 09 Final'!$A$46:$P$1704,$E$135,FALSE)</f>
        <v>12910835</v>
      </c>
      <c r="F146" s="82">
        <f>VLOOKUP($A146&amp;"KWH",'E11 - 2014 09 Final'!$A$46:$P$1704,$F$135,FALSE)</f>
        <v>14990990</v>
      </c>
      <c r="G146" s="82">
        <f>VLOOKUP($A146&amp;"KWH",'E11 - 2014 09 Final'!$A$46:$P$1704,$G$135,FALSE)</f>
        <v>16392533</v>
      </c>
      <c r="H146" s="82">
        <f>VLOOKUP($A146&amp;"KWH",'E11 - 2014 09 Final'!$A$46:$P$1704,$H$135,FALSE)</f>
        <v>12134684</v>
      </c>
      <c r="I146" s="82">
        <f>VLOOKUP($A146&amp;"KWH",'E11 - 2014 09 Final'!$A$46:$P$1704,$I$135,FALSE)</f>
        <v>12852819</v>
      </c>
      <c r="J146" s="82">
        <f>VLOOKUP($A146&amp;"KWH",'E11 - 2014 09 Final'!$A$46:$P$1704,$J$135,FALSE)</f>
        <v>13935670</v>
      </c>
      <c r="K146" s="82">
        <f>VLOOKUP($A146&amp;"KWH",'E11 - 2014 09 Final'!$A$46:$P$1704,$K$135,FALSE)</f>
        <v>12577830</v>
      </c>
      <c r="L146" s="82">
        <f>VLOOKUP($A146&amp;"KWH",'E11 - 2014 09 Final'!$A$46:$P$1704,$L$135,FALSE)</f>
        <v>14023508</v>
      </c>
      <c r="M146" s="82">
        <f>VLOOKUP($A146&amp;"KWH",'E11 - 2014 09 Final'!$A$46:$P$1704,$M$135,FALSE)</f>
        <v>11709232</v>
      </c>
      <c r="N146" s="82">
        <f>VLOOKUP($A146&amp;"KWH",'E11 - 2014 09 Final'!$A$46:$P$1704,$N$135,FALSE)</f>
        <v>14467182</v>
      </c>
      <c r="O146" s="44">
        <f t="shared" si="23"/>
        <v>162359082</v>
      </c>
      <c r="P146" s="11">
        <f t="shared" si="24"/>
        <v>13529923.5</v>
      </c>
    </row>
    <row r="147" spans="1:16">
      <c r="A147" t="s">
        <v>15</v>
      </c>
      <c r="B147" s="213" t="s">
        <v>15</v>
      </c>
      <c r="C147" s="82">
        <f>VLOOKUP($A147&amp;"KWH",'E11 - 2014 09 Final'!$A$46:$P$1704,$C$135,FALSE)</f>
        <v>7275924</v>
      </c>
      <c r="D147" s="82">
        <f>VLOOKUP($A147&amp;"KWH",'E11 - 2014 09 Final'!$A$46:$P$1704,$D$135,FALSE)</f>
        <v>6622690</v>
      </c>
      <c r="E147" s="82">
        <f>VLOOKUP($A147&amp;"KWH",'E11 - 2014 09 Final'!$A$46:$P$1704,$E$135,FALSE)</f>
        <v>7513756</v>
      </c>
      <c r="F147" s="82">
        <f>VLOOKUP($A147&amp;"KWH",'E11 - 2014 09 Final'!$A$46:$P$1704,$F$135,FALSE)</f>
        <v>7607478</v>
      </c>
      <c r="G147" s="82">
        <f>VLOOKUP($A147&amp;"KWH",'E11 - 2014 09 Final'!$A$46:$P$1704,$G$135,FALSE)</f>
        <v>8025867</v>
      </c>
      <c r="H147" s="82">
        <f>VLOOKUP($A147&amp;"KWH",'E11 - 2014 09 Final'!$A$46:$P$1704,$H$135,FALSE)</f>
        <v>7866068</v>
      </c>
      <c r="I147" s="82">
        <f>VLOOKUP($A147&amp;"KWH",'E11 - 2014 09 Final'!$A$46:$P$1704,$I$135,FALSE)</f>
        <v>8226378</v>
      </c>
      <c r="J147" s="82">
        <f>VLOOKUP($A147&amp;"KWH",'E11 - 2014 09 Final'!$A$46:$P$1704,$J$135,FALSE)</f>
        <v>8192948</v>
      </c>
      <c r="K147" s="82">
        <f>VLOOKUP($A147&amp;"KWH",'E11 - 2014 09 Final'!$A$46:$P$1704,$K$135,FALSE)</f>
        <v>7839607</v>
      </c>
      <c r="L147" s="82">
        <f>VLOOKUP($A147&amp;"KWH",'E11 - 2014 09 Final'!$A$46:$P$1704,$L$135,FALSE)</f>
        <v>7899957</v>
      </c>
      <c r="M147" s="82">
        <f>VLOOKUP($A147&amp;"KWH",'E11 - 2014 09 Final'!$A$46:$P$1704,$M$135,FALSE)</f>
        <v>6955280</v>
      </c>
      <c r="N147" s="82">
        <f>VLOOKUP($A147&amp;"KWH",'E11 - 2014 09 Final'!$A$46:$P$1704,$N$135,FALSE)</f>
        <v>7354672</v>
      </c>
      <c r="O147" s="44">
        <f t="shared" ref="O147" si="25">SUM(C147:N147)</f>
        <v>91380625</v>
      </c>
      <c r="P147" s="11">
        <f t="shared" ref="P147" si="26">+O147/12</f>
        <v>7615052.083333333</v>
      </c>
    </row>
    <row r="148" spans="1:16">
      <c r="A148" t="s">
        <v>19</v>
      </c>
      <c r="B148" s="43" t="s">
        <v>56</v>
      </c>
      <c r="C148" s="82">
        <f>VLOOKUP($A148&amp;"KWH",'E11 - 2014 09 Final'!$A$46:$P$1704,$C$135,FALSE)</f>
        <v>8343468</v>
      </c>
      <c r="D148" s="82">
        <f>VLOOKUP($A148&amp;"KWH",'E11 - 2014 09 Final'!$A$46:$P$1704,$D$135,FALSE)</f>
        <v>8391244</v>
      </c>
      <c r="E148" s="82">
        <f>VLOOKUP($A148&amp;"KWH",'E11 - 2014 09 Final'!$A$46:$P$1704,$E$135,FALSE)</f>
        <v>8418247</v>
      </c>
      <c r="F148" s="82">
        <f>VLOOKUP($A148&amp;"KWH",'E11 - 2014 09 Final'!$A$46:$P$1704,$F$135,FALSE)</f>
        <v>8357365</v>
      </c>
      <c r="G148" s="82">
        <f>VLOOKUP($A148&amp;"KWH",'E11 - 2014 09 Final'!$A$46:$P$1704,$G$135,FALSE)</f>
        <v>8450594</v>
      </c>
      <c r="H148" s="82">
        <f>VLOOKUP($A148&amp;"KWH",'E11 - 2014 09 Final'!$A$46:$P$1704,$H$135,FALSE)</f>
        <v>8398239</v>
      </c>
      <c r="I148" s="82">
        <f>VLOOKUP($A148&amp;"KWH",'E11 - 2014 09 Final'!$A$46:$P$1704,$I$135,FALSE)</f>
        <v>8430525</v>
      </c>
      <c r="J148" s="82">
        <f>VLOOKUP($A148&amp;"KWH",'E11 - 2014 09 Final'!$A$46:$P$1704,$J$135,FALSE)</f>
        <v>8390365</v>
      </c>
      <c r="K148" s="82">
        <f>VLOOKUP($A148&amp;"KWH",'E11 - 2014 09 Final'!$A$46:$P$1704,$K$135,FALSE)</f>
        <v>8370078</v>
      </c>
      <c r="L148" s="82">
        <f>VLOOKUP($A148&amp;"KWH",'E11 - 2014 09 Final'!$A$46:$P$1704,$L$135,FALSE)</f>
        <v>8392416</v>
      </c>
      <c r="M148" s="82">
        <f>VLOOKUP($A148&amp;"KWH",'E11 - 2014 09 Final'!$A$46:$P$1704,$M$135,FALSE)</f>
        <v>8298126</v>
      </c>
      <c r="N148" s="82">
        <f>VLOOKUP($A148&amp;"KWH",'E11 - 2014 09 Final'!$A$46:$P$1704,$N$135,FALSE)</f>
        <v>8391802</v>
      </c>
      <c r="O148" s="44">
        <f t="shared" si="23"/>
        <v>100632469</v>
      </c>
      <c r="P148" s="11">
        <f t="shared" si="24"/>
        <v>8386039.083333333</v>
      </c>
    </row>
    <row r="149" spans="1:16">
      <c r="A149" t="s">
        <v>22</v>
      </c>
      <c r="B149" s="43" t="s">
        <v>57</v>
      </c>
      <c r="C149" s="82">
        <f>VLOOKUP($A149&amp;"KWH",'E11 - 2014 09 Final'!$A$46:$P$1704,$C$135,FALSE)</f>
        <v>893542</v>
      </c>
      <c r="D149" s="82">
        <f>VLOOKUP($A149&amp;"KWH",'E11 - 2014 09 Final'!$A$46:$P$1704,$D$135,FALSE)</f>
        <v>1037182</v>
      </c>
      <c r="E149" s="82">
        <f>VLOOKUP($A149&amp;"KWH",'E11 - 2014 09 Final'!$A$46:$P$1704,$E$135,FALSE)</f>
        <v>1100267</v>
      </c>
      <c r="F149" s="82">
        <f>VLOOKUP($A149&amp;"KWH",'E11 - 2014 09 Final'!$A$46:$P$1704,$F$135,FALSE)</f>
        <v>915390</v>
      </c>
      <c r="G149" s="82">
        <f>VLOOKUP($A149&amp;"KWH",'E11 - 2014 09 Final'!$A$46:$P$1704,$G$135,FALSE)</f>
        <v>927409</v>
      </c>
      <c r="H149" s="82">
        <f>VLOOKUP($A149&amp;"KWH",'E11 - 2014 09 Final'!$A$46:$P$1704,$H$135,FALSE)</f>
        <v>867087</v>
      </c>
      <c r="I149" s="82">
        <f>VLOOKUP($A149&amp;"KWH",'E11 - 2014 09 Final'!$A$46:$P$1704,$I$135,FALSE)</f>
        <v>751424</v>
      </c>
      <c r="J149" s="82">
        <f>VLOOKUP($A149&amp;"KWH",'E11 - 2014 09 Final'!$A$46:$P$1704,$J$135,FALSE)</f>
        <v>746702</v>
      </c>
      <c r="K149" s="82">
        <f>VLOOKUP($A149&amp;"KWH",'E11 - 2014 09 Final'!$A$46:$P$1704,$K$135,FALSE)</f>
        <v>964676</v>
      </c>
      <c r="L149" s="82">
        <f>VLOOKUP($A149&amp;"KWH",'E11 - 2014 09 Final'!$A$46:$P$1704,$L$135,FALSE)</f>
        <v>972237</v>
      </c>
      <c r="M149" s="82">
        <f>VLOOKUP($A149&amp;"KWH",'E11 - 2014 09 Final'!$A$46:$P$1704,$M$135,FALSE)</f>
        <v>1136775</v>
      </c>
      <c r="N149" s="82">
        <f>VLOOKUP($A149&amp;"KWH",'E11 - 2014 09 Final'!$A$46:$P$1704,$N$135,FALSE)</f>
        <v>972363</v>
      </c>
      <c r="O149" s="44">
        <f t="shared" si="23"/>
        <v>11285054</v>
      </c>
      <c r="P149" s="11">
        <f t="shared" si="24"/>
        <v>940421.16666666663</v>
      </c>
    </row>
    <row r="150" spans="1:16">
      <c r="A150" t="s">
        <v>684</v>
      </c>
      <c r="B150" s="43" t="s">
        <v>48</v>
      </c>
      <c r="C150" s="82">
        <f>VLOOKUP($A150&amp;"KWH",'E11 - 2014 09 Final'!$A$46:$P$1704,$C$135,FALSE)</f>
        <v>4249023495</v>
      </c>
      <c r="D150" s="82">
        <f>VLOOKUP($A150&amp;"KWH",'E11 - 2014 09 Final'!$A$46:$P$1704,$D$135,FALSE)</f>
        <v>3843668788</v>
      </c>
      <c r="E150" s="82">
        <f>VLOOKUP($A150&amp;"KWH",'E11 - 2014 09 Final'!$A$46:$P$1704,$E$135,FALSE)</f>
        <v>3617577556</v>
      </c>
      <c r="F150" s="82">
        <f>VLOOKUP($A150&amp;"KWH",'E11 - 2014 09 Final'!$A$46:$P$1704,$F$135,FALSE)</f>
        <v>3863723935</v>
      </c>
      <c r="G150" s="82">
        <f>VLOOKUP($A150&amp;"KWH",'E11 - 2014 09 Final'!$A$46:$P$1704,$G$135,FALSE)</f>
        <v>4756928638</v>
      </c>
      <c r="H150" s="82">
        <f>VLOOKUP($A150&amp;"KWH",'E11 - 2014 09 Final'!$A$46:$P$1704,$H$135,FALSE)</f>
        <v>5068953745</v>
      </c>
      <c r="I150" s="82">
        <f>VLOOKUP($A150&amp;"KWH",'E11 - 2014 09 Final'!$A$46:$P$1704,$I$135,FALSE)</f>
        <v>5461762279</v>
      </c>
      <c r="J150" s="82">
        <f>VLOOKUP($A150&amp;"KWH",'E11 - 2014 09 Final'!$A$46:$P$1704,$J$135,FALSE)</f>
        <v>5888430963</v>
      </c>
      <c r="K150" s="82">
        <f>VLOOKUP($A150&amp;"KWH",'E11 - 2014 09 Final'!$A$46:$P$1704,$K$135,FALSE)</f>
        <v>5884099124</v>
      </c>
      <c r="L150" s="82">
        <f>VLOOKUP($A150&amp;"KWH",'E11 - 2014 09 Final'!$A$46:$P$1704,$L$135,FALSE)</f>
        <v>4871233221</v>
      </c>
      <c r="M150" s="82">
        <f>VLOOKUP($A150&amp;"KWH",'E11 - 2014 09 Final'!$A$46:$P$1704,$M$135,FALSE)</f>
        <v>3920210261</v>
      </c>
      <c r="N150" s="82">
        <f>VLOOKUP($A150&amp;"KWH",'E11 - 2014 09 Final'!$A$46:$P$1704,$N$135,FALSE)</f>
        <v>3748478258</v>
      </c>
      <c r="O150" s="44">
        <f t="shared" si="23"/>
        <v>55174090263</v>
      </c>
      <c r="P150" s="11">
        <f t="shared" si="24"/>
        <v>4597840855.25</v>
      </c>
    </row>
    <row r="151" spans="1:16">
      <c r="A151" t="s">
        <v>35</v>
      </c>
      <c r="B151" s="43" t="s">
        <v>53</v>
      </c>
      <c r="C151" s="82">
        <f>VLOOKUP($A151&amp;"KWH",'E11 - 2014 09 Final'!$A$46:$P$1704,$C$135,FALSE)</f>
        <v>40538782</v>
      </c>
      <c r="D151" s="82">
        <f>VLOOKUP($A151&amp;"KWH",'E11 - 2014 09 Final'!$A$46:$P$1704,$D$135,FALSE)</f>
        <v>39660069</v>
      </c>
      <c r="E151" s="82">
        <f>VLOOKUP($A151&amp;"KWH",'E11 - 2014 09 Final'!$A$46:$P$1704,$E$135,FALSE)</f>
        <v>48998236</v>
      </c>
      <c r="F151" s="82">
        <f>VLOOKUP($A151&amp;"KWH",'E11 - 2014 09 Final'!$A$46:$P$1704,$F$135,FALSE)</f>
        <v>42636954</v>
      </c>
      <c r="G151" s="82">
        <f>VLOOKUP($A151&amp;"KWH",'E11 - 2014 09 Final'!$A$46:$P$1704,$G$135,FALSE)</f>
        <v>43672188</v>
      </c>
      <c r="H151" s="82">
        <f>VLOOKUP($A151&amp;"KWH",'E11 - 2014 09 Final'!$A$46:$P$1704,$H$135,FALSE)</f>
        <v>40091671</v>
      </c>
      <c r="I151" s="82">
        <f>VLOOKUP($A151&amp;"KWH",'E11 - 2014 09 Final'!$A$46:$P$1704,$I$135,FALSE)</f>
        <v>45492254</v>
      </c>
      <c r="J151" s="82">
        <f>VLOOKUP($A151&amp;"KWH",'E11 - 2014 09 Final'!$A$46:$P$1704,$J$135,FALSE)</f>
        <v>42742368</v>
      </c>
      <c r="K151" s="82">
        <f>VLOOKUP($A151&amp;"KWH",'E11 - 2014 09 Final'!$A$46:$P$1704,$K$135,FALSE)</f>
        <v>43545336</v>
      </c>
      <c r="L151" s="82">
        <f>VLOOKUP($A151&amp;"KWH",'E11 - 2014 09 Final'!$A$46:$P$1704,$L$135,FALSE)</f>
        <v>37873522</v>
      </c>
      <c r="M151" s="82">
        <f>VLOOKUP($A151&amp;"KWH",'E11 - 2014 09 Final'!$A$46:$P$1704,$M$135,FALSE)</f>
        <v>42646242</v>
      </c>
      <c r="N151" s="82">
        <f>VLOOKUP($A151&amp;"KWH",'E11 - 2014 09 Final'!$A$46:$P$1704,$N$135,FALSE)</f>
        <v>49140999</v>
      </c>
      <c r="O151" s="44">
        <f t="shared" si="23"/>
        <v>517038621</v>
      </c>
      <c r="P151" s="11">
        <f t="shared" si="24"/>
        <v>43086551.75</v>
      </c>
    </row>
    <row r="152" spans="1:16">
      <c r="A152" t="s">
        <v>38</v>
      </c>
      <c r="B152" s="43" t="s">
        <v>55</v>
      </c>
      <c r="C152" s="82">
        <f>VLOOKUP($A152&amp;"KWH",'E11 - 2014 09 Final'!$A$46:$P$1704,$C$135,FALSE)</f>
        <v>2584177</v>
      </c>
      <c r="D152" s="82">
        <f>VLOOKUP($A152&amp;"KWH",'E11 - 2014 09 Final'!$A$46:$P$1704,$D$135,FALSE)</f>
        <v>2589235</v>
      </c>
      <c r="E152" s="82">
        <f>VLOOKUP($A152&amp;"KWH",'E11 - 2014 09 Final'!$A$46:$P$1704,$E$135,FALSE)</f>
        <v>2591818</v>
      </c>
      <c r="F152" s="82">
        <f>VLOOKUP($A152&amp;"KWH",'E11 - 2014 09 Final'!$A$46:$P$1704,$F$135,FALSE)</f>
        <v>2589686</v>
      </c>
      <c r="G152" s="82">
        <f>VLOOKUP($A152&amp;"KWH",'E11 - 2014 09 Final'!$A$46:$P$1704,$G$135,FALSE)</f>
        <v>2589863</v>
      </c>
      <c r="H152" s="82">
        <f>VLOOKUP($A152&amp;"KWH",'E11 - 2014 09 Final'!$A$46:$P$1704,$H$135,FALSE)</f>
        <v>2593042</v>
      </c>
      <c r="I152" s="82">
        <f>VLOOKUP($A152&amp;"KWH",'E11 - 2014 09 Final'!$A$46:$P$1704,$I$135,FALSE)</f>
        <v>2592118</v>
      </c>
      <c r="J152" s="82">
        <f>VLOOKUP($A152&amp;"KWH",'E11 - 2014 09 Final'!$A$46:$P$1704,$J$135,FALSE)</f>
        <v>2603305</v>
      </c>
      <c r="K152" s="82">
        <f>VLOOKUP($A152&amp;"KWH",'E11 - 2014 09 Final'!$A$46:$P$1704,$K$135,FALSE)</f>
        <v>2434253</v>
      </c>
      <c r="L152" s="82">
        <f>VLOOKUP($A152&amp;"KWH",'E11 - 2014 09 Final'!$A$46:$P$1704,$L$135,FALSE)</f>
        <v>2591162</v>
      </c>
      <c r="M152" s="82">
        <f>VLOOKUP($A152&amp;"KWH",'E11 - 2014 09 Final'!$A$46:$P$1704,$M$135,FALSE)</f>
        <v>2563757</v>
      </c>
      <c r="N152" s="82">
        <f>VLOOKUP($A152&amp;"KWH",'E11 - 2014 09 Final'!$A$46:$P$1704,$N$135,FALSE)</f>
        <v>2606186</v>
      </c>
      <c r="O152" s="44">
        <f t="shared" si="23"/>
        <v>30928602</v>
      </c>
      <c r="P152" s="11">
        <f t="shared" si="24"/>
        <v>2577383.5</v>
      </c>
    </row>
    <row r="153" spans="1:16">
      <c r="A153" t="s">
        <v>40</v>
      </c>
      <c r="B153" s="43" t="s">
        <v>87</v>
      </c>
      <c r="C153" s="82">
        <f>VLOOKUP($A153&amp;"KWH",'E11 - 2014 09 Final'!$A$46:$P$1704,$C$135,FALSE)</f>
        <v>968797</v>
      </c>
      <c r="D153" s="82">
        <f>VLOOKUP($A153&amp;"KWH",'E11 - 2014 09 Final'!$A$46:$P$1704,$D$135,FALSE)</f>
        <v>1312137</v>
      </c>
      <c r="E153" s="82">
        <f>VLOOKUP($A153&amp;"KWH",'E11 - 2014 09 Final'!$A$46:$P$1704,$E$135,FALSE)</f>
        <v>2578683</v>
      </c>
      <c r="F153" s="82">
        <f>VLOOKUP($A153&amp;"KWH",'E11 - 2014 09 Final'!$A$46:$P$1704,$F$135,FALSE)</f>
        <v>1490564</v>
      </c>
      <c r="G153" s="82">
        <f>VLOOKUP($A153&amp;"KWH",'E11 - 2014 09 Final'!$A$46:$P$1704,$G$135,FALSE)</f>
        <v>2406046</v>
      </c>
      <c r="H153" s="82">
        <f>VLOOKUP($A153&amp;"KWH",'E11 - 2014 09 Final'!$A$46:$P$1704,$H$135,FALSE)</f>
        <v>1205280</v>
      </c>
      <c r="I153" s="82">
        <f>VLOOKUP($A153&amp;"KWH",'E11 - 2014 09 Final'!$A$46:$P$1704,$I$135,FALSE)</f>
        <v>1515679</v>
      </c>
      <c r="J153" s="82">
        <f>VLOOKUP($A153&amp;"KWH",'E11 - 2014 09 Final'!$A$46:$P$1704,$J$135,FALSE)</f>
        <v>1690158</v>
      </c>
      <c r="K153" s="82">
        <f>VLOOKUP($A153&amp;"KWH",'E11 - 2014 09 Final'!$A$46:$P$1704,$K$135,FALSE)</f>
        <v>825001</v>
      </c>
      <c r="L153" s="82">
        <f>VLOOKUP($A153&amp;"KWH",'E11 - 2014 09 Final'!$A$46:$P$1704,$L$135,FALSE)</f>
        <v>700644</v>
      </c>
      <c r="M153" s="82">
        <f>VLOOKUP($A153&amp;"KWH",'E11 - 2014 09 Final'!$A$46:$P$1704,$M$135,FALSE)</f>
        <v>226354</v>
      </c>
      <c r="N153" s="82">
        <f>VLOOKUP($A153&amp;"KWH",'E11 - 2014 09 Final'!$A$46:$P$1704,$N$135,FALSE)</f>
        <v>414810</v>
      </c>
      <c r="O153" s="44">
        <f t="shared" si="23"/>
        <v>15334153</v>
      </c>
      <c r="P153" s="11">
        <f t="shared" si="24"/>
        <v>1277846.0833333333</v>
      </c>
    </row>
    <row r="154" spans="1:16">
      <c r="A154" t="s">
        <v>45</v>
      </c>
      <c r="B154" s="43" t="s">
        <v>88</v>
      </c>
      <c r="C154" s="82">
        <f>VLOOKUP($A154&amp;"KWH",'E11 - 2014 09 Final'!$A$46:$P$1704,$C$135,FALSE)</f>
        <v>4951647</v>
      </c>
      <c r="D154" s="82">
        <f>VLOOKUP($A154&amp;"KWH",'E11 - 2014 09 Final'!$A$46:$P$1704,$D$135,FALSE)</f>
        <v>5211959</v>
      </c>
      <c r="E154" s="82">
        <f>VLOOKUP($A154&amp;"KWH",'E11 - 2014 09 Final'!$A$46:$P$1704,$E$135,FALSE)</f>
        <v>4942531</v>
      </c>
      <c r="F154" s="82">
        <f>VLOOKUP($A154&amp;"KWH",'E11 - 2014 09 Final'!$A$46:$P$1704,$F$135,FALSE)</f>
        <v>4021046</v>
      </c>
      <c r="G154" s="82">
        <f>VLOOKUP($A154&amp;"KWH",'E11 - 2014 09 Final'!$A$46:$P$1704,$G$135,FALSE)</f>
        <v>6612643</v>
      </c>
      <c r="H154" s="82">
        <f>VLOOKUP($A154&amp;"KWH",'E11 - 2014 09 Final'!$A$46:$P$1704,$H$135,FALSE)</f>
        <v>3068714</v>
      </c>
      <c r="I154" s="82">
        <f>VLOOKUP($A154&amp;"KWH",'E11 - 2014 09 Final'!$A$46:$P$1704,$I$135,FALSE)</f>
        <v>2329146</v>
      </c>
      <c r="J154" s="82">
        <f>VLOOKUP($A154&amp;"KWH",'E11 - 2014 09 Final'!$A$46:$P$1704,$J$135,FALSE)</f>
        <v>4004650</v>
      </c>
      <c r="K154" s="82">
        <f>VLOOKUP($A154&amp;"KWH",'E11 - 2014 09 Final'!$A$46:$P$1704,$K$135,FALSE)</f>
        <v>5829316</v>
      </c>
      <c r="L154" s="82">
        <f>VLOOKUP($A154&amp;"KWH",'E11 - 2014 09 Final'!$A$46:$P$1704,$L$135,FALSE)</f>
        <v>5063154</v>
      </c>
      <c r="M154" s="82">
        <f>VLOOKUP($A154&amp;"KWH",'E11 - 2014 09 Final'!$A$46:$P$1704,$M$135,FALSE)</f>
        <v>5367514</v>
      </c>
      <c r="N154" s="82">
        <f>VLOOKUP($A154&amp;"KWH",'E11 - 2014 09 Final'!$A$46:$P$1704,$N$135,FALSE)</f>
        <v>3908225</v>
      </c>
      <c r="O154" s="44">
        <f t="shared" si="23"/>
        <v>55310545</v>
      </c>
      <c r="P154" s="11">
        <f t="shared" si="24"/>
        <v>4609212.083333333</v>
      </c>
    </row>
    <row r="155" spans="1:16">
      <c r="C155" s="48"/>
      <c r="D155" s="48"/>
      <c r="E155" s="48"/>
      <c r="F155" s="48"/>
      <c r="G155" s="48"/>
      <c r="H155" s="48"/>
      <c r="I155" s="48"/>
      <c r="J155" s="48"/>
      <c r="K155" s="48"/>
      <c r="L155" s="48"/>
      <c r="M155" s="48"/>
      <c r="N155" s="48"/>
      <c r="O155" s="44"/>
      <c r="P155" s="11"/>
    </row>
    <row r="156" spans="1:16">
      <c r="C156" s="48"/>
      <c r="D156" s="48"/>
      <c r="E156" s="48"/>
      <c r="F156" s="48"/>
      <c r="G156" s="48"/>
      <c r="H156" s="48"/>
      <c r="I156" s="48"/>
      <c r="J156" s="48"/>
      <c r="K156" s="48"/>
      <c r="L156" s="48"/>
      <c r="M156" s="48"/>
      <c r="N156" s="48"/>
      <c r="O156" s="44"/>
      <c r="P156" s="11"/>
    </row>
    <row r="157" spans="1:16">
      <c r="B157" s="42" t="s">
        <v>86</v>
      </c>
      <c r="C157" s="10"/>
      <c r="D157" s="10"/>
      <c r="E157" s="10"/>
      <c r="F157" s="10"/>
      <c r="G157" s="10"/>
      <c r="H157" s="10"/>
      <c r="I157" s="10"/>
      <c r="J157" s="10"/>
      <c r="K157" s="10"/>
      <c r="L157" s="10"/>
      <c r="M157" s="10"/>
      <c r="N157" s="10"/>
    </row>
    <row r="158" spans="1:16">
      <c r="A158" t="s">
        <v>600</v>
      </c>
      <c r="B158" t="s">
        <v>600</v>
      </c>
      <c r="C158" s="82">
        <f>VLOOKUP($A158&amp;"KWH",'E11 - 2014 09 Final'!$A$46:$P$1704,$C$135,FALSE)</f>
        <v>3643984</v>
      </c>
      <c r="D158" s="82">
        <f>VLOOKUP($A158&amp;"KWH",'E11 - 2014 09 Final'!$A$46:$P$1704,$D$135,FALSE)</f>
        <v>2606702</v>
      </c>
      <c r="E158" s="82">
        <f>VLOOKUP($A158&amp;"KWH",'E11 - 2014 09 Final'!$A$46:$P$1704,$E$135,FALSE)</f>
        <v>2685405</v>
      </c>
      <c r="F158" s="82">
        <f>VLOOKUP($A158&amp;"KWH",'E11 - 2014 09 Final'!$A$46:$P$1704,$F$135,FALSE)</f>
        <v>2650109</v>
      </c>
      <c r="G158" s="82">
        <f>VLOOKUP($A158&amp;"KWH",'E11 - 2014 09 Final'!$A$46:$P$1704,$G$135,FALSE)</f>
        <v>3184909</v>
      </c>
      <c r="H158" s="82">
        <f>VLOOKUP($A158&amp;"KWH",'E11 - 2014 09 Final'!$A$46:$P$1704,$H$135,FALSE)</f>
        <v>3664642</v>
      </c>
      <c r="I158" s="82">
        <f>VLOOKUP($A158&amp;"KWH",'E11 - 2014 09 Final'!$A$46:$P$1704,$I$135,FALSE)</f>
        <v>3860323</v>
      </c>
      <c r="J158" s="82">
        <f>VLOOKUP($A158&amp;"KWH",'E11 - 2014 09 Final'!$A$46:$P$1704,$J$135,FALSE)</f>
        <v>4054256</v>
      </c>
      <c r="K158" s="82">
        <f>VLOOKUP($A158&amp;"KWH",'E11 - 2014 09 Final'!$A$46:$P$1704,$K$135,FALSE)</f>
        <v>3505075</v>
      </c>
      <c r="L158" s="82">
        <f>VLOOKUP($A158&amp;"KWH",'E11 - 2014 09 Final'!$A$46:$P$1704,$L$135,FALSE)</f>
        <v>2903655</v>
      </c>
      <c r="M158" s="82">
        <f>VLOOKUP($A158&amp;"KWH",'E11 - 2014 09 Final'!$A$46:$P$1704,$M$135,FALSE)</f>
        <v>2827855</v>
      </c>
      <c r="N158" s="82">
        <f>VLOOKUP($A158&amp;"KWH",'E11 - 2014 09 Final'!$A$46:$P$1704,$N$135,FALSE)</f>
        <v>2884736</v>
      </c>
      <c r="O158" s="44">
        <f t="shared" ref="O158:O164" si="27">SUM(C158:N158)</f>
        <v>38471651</v>
      </c>
      <c r="P158" s="11">
        <f t="shared" ref="P158:P164" si="28">+O158/12</f>
        <v>3205970.9166666665</v>
      </c>
    </row>
    <row r="159" spans="1:16">
      <c r="A159" t="s">
        <v>245</v>
      </c>
      <c r="B159" t="s">
        <v>980</v>
      </c>
      <c r="C159" s="82">
        <f>VLOOKUP($A159&amp;"KWH",'E11 - 2014 09 Final'!$A$46:$P$1704,$C$135,FALSE)</f>
        <v>53908077</v>
      </c>
      <c r="D159" s="82">
        <f>VLOOKUP($A159&amp;"KWH",'E11 - 2014 09 Final'!$A$46:$P$1704,$D$135,FALSE)</f>
        <v>55149873</v>
      </c>
      <c r="E159" s="82">
        <f>VLOOKUP($A159&amp;"KWH",'E11 - 2014 09 Final'!$A$46:$P$1704,$E$135,FALSE)</f>
        <v>59094648</v>
      </c>
      <c r="F159" s="82">
        <f>VLOOKUP($A159&amp;"KWH",'E11 - 2014 09 Final'!$A$46:$P$1704,$F$135,FALSE)</f>
        <v>63568647</v>
      </c>
      <c r="G159" s="82">
        <f>VLOOKUP($A159&amp;"KWH",'E11 - 2014 09 Final'!$A$46:$P$1704,$G$135,FALSE)</f>
        <v>69356881</v>
      </c>
      <c r="H159" s="82">
        <f>VLOOKUP($A159&amp;"KWH",'E11 - 2014 09 Final'!$A$46:$P$1704,$H$135,FALSE)</f>
        <v>72738909</v>
      </c>
      <c r="I159" s="82">
        <f>VLOOKUP($A159&amp;"KWH",'E11 - 2014 09 Final'!$A$46:$P$1704,$I$135,FALSE)</f>
        <v>84671098</v>
      </c>
      <c r="J159" s="82">
        <f>VLOOKUP($A159&amp;"KWH",'E11 - 2014 09 Final'!$A$46:$P$1704,$J$135,FALSE)</f>
        <v>85515076</v>
      </c>
      <c r="K159" s="82">
        <f>VLOOKUP($A159&amp;"KWH",'E11 - 2014 09 Final'!$A$46:$P$1704,$K$135,FALSE)</f>
        <v>68248488</v>
      </c>
      <c r="L159" s="82">
        <f>VLOOKUP($A159&amp;"KWH",'E11 - 2014 09 Final'!$A$46:$P$1704,$L$135,FALSE)</f>
        <v>64111841</v>
      </c>
      <c r="M159" s="82">
        <f>VLOOKUP($A159&amp;"KWH",'E11 - 2014 09 Final'!$A$46:$P$1704,$M$135,FALSE)</f>
        <v>50236552</v>
      </c>
      <c r="N159" s="82">
        <f>VLOOKUP($A159&amp;"KWH",'E11 - 2014 09 Final'!$A$46:$P$1704,$N$135,FALSE)</f>
        <v>53858177</v>
      </c>
      <c r="O159" s="44">
        <f t="shared" si="27"/>
        <v>780458267</v>
      </c>
      <c r="P159" s="11">
        <f t="shared" si="28"/>
        <v>65038188.916666664</v>
      </c>
    </row>
    <row r="160" spans="1:16">
      <c r="A160" t="s">
        <v>658</v>
      </c>
      <c r="B160" t="s">
        <v>981</v>
      </c>
      <c r="C160" s="82">
        <f>VLOOKUP($A160&amp;"KWH",'E11 - 2014 09 Final'!$A$46:$P$1704,$C$135,FALSE)</f>
        <v>303248253</v>
      </c>
      <c r="D160" s="82">
        <f>VLOOKUP($A160&amp;"KWH",'E11 - 2014 09 Final'!$A$46:$P$1704,$D$135,FALSE)</f>
        <v>259023403</v>
      </c>
      <c r="E160" s="82">
        <f>VLOOKUP($A160&amp;"KWH",'E11 - 2014 09 Final'!$A$46:$P$1704,$E$135,FALSE)</f>
        <v>278686789</v>
      </c>
      <c r="F160" s="82">
        <f>VLOOKUP($A160&amp;"KWH",'E11 - 2014 09 Final'!$A$46:$P$1704,$F$135,FALSE)</f>
        <v>301213415</v>
      </c>
      <c r="G160" s="82">
        <f>VLOOKUP($A160&amp;"KWH",'E11 - 2014 09 Final'!$A$46:$P$1704,$G$135,FALSE)</f>
        <v>344687920</v>
      </c>
      <c r="H160" s="82">
        <f>VLOOKUP($A160&amp;"KWH",'E11 - 2014 09 Final'!$A$46:$P$1704,$H$135,FALSE)</f>
        <v>353502093</v>
      </c>
      <c r="I160" s="82">
        <f>VLOOKUP($A160&amp;"KWH",'E11 - 2014 09 Final'!$A$46:$P$1704,$I$135,FALSE)</f>
        <v>382786469</v>
      </c>
      <c r="J160" s="82">
        <f>VLOOKUP($A160&amp;"KWH",'E11 - 2014 09 Final'!$A$46:$P$1704,$J$135,FALSE)</f>
        <v>406624217</v>
      </c>
      <c r="K160" s="82">
        <f>VLOOKUP($A160&amp;"KWH",'E11 - 2014 09 Final'!$A$46:$P$1704,$K$135,FALSE)</f>
        <v>338360635</v>
      </c>
      <c r="L160" s="82">
        <f>VLOOKUP($A160&amp;"KWH",'E11 - 2014 09 Final'!$A$46:$P$1704,$L$135,FALSE)</f>
        <v>323498944</v>
      </c>
      <c r="M160" s="82">
        <f>VLOOKUP($A160&amp;"KWH",'E11 - 2014 09 Final'!$A$46:$P$1704,$M$135,FALSE)</f>
        <v>260316137</v>
      </c>
      <c r="N160" s="82">
        <f>VLOOKUP($A160&amp;"KWH",'E11 - 2014 09 Final'!$A$46:$P$1704,$N$135,FALSE)</f>
        <v>280529780</v>
      </c>
      <c r="O160" s="44">
        <f t="shared" si="27"/>
        <v>3832478055</v>
      </c>
      <c r="P160" s="11">
        <f t="shared" si="28"/>
        <v>319373171.25</v>
      </c>
    </row>
    <row r="161" spans="1:17">
      <c r="A161" t="s">
        <v>670</v>
      </c>
      <c r="B161" t="s">
        <v>982</v>
      </c>
      <c r="C161" s="82">
        <f>VLOOKUP($A161&amp;"KWH",'E11 - 2014 09 Final'!$A$46:$P$1704,$C$135,FALSE)</f>
        <v>0</v>
      </c>
      <c r="D161" s="82">
        <f>VLOOKUP($A161&amp;"KWH",'E11 - 2014 09 Final'!$A$46:$P$1704,$D$135,FALSE)</f>
        <v>18643000</v>
      </c>
      <c r="E161" s="82">
        <f>VLOOKUP($A161&amp;"KWH",'E11 - 2014 09 Final'!$A$46:$P$1704,$E$135,FALSE)</f>
        <v>14860000</v>
      </c>
      <c r="F161" s="82">
        <f>VLOOKUP($A161&amp;"KWH",'E11 - 2014 09 Final'!$A$46:$P$1704,$F$135,FALSE)</f>
        <v>7200000</v>
      </c>
      <c r="G161" s="82">
        <f>VLOOKUP($A161&amp;"KWH",'E11 - 2014 09 Final'!$A$46:$P$1704,$G$135,FALSE)</f>
        <v>14775000</v>
      </c>
      <c r="H161" s="82">
        <f>VLOOKUP($A161&amp;"KWH",'E11 - 2014 09 Final'!$A$46:$P$1704,$H$135,FALSE)</f>
        <v>23090000</v>
      </c>
      <c r="I161" s="82">
        <f>VLOOKUP($A161&amp;"KWH",'E11 - 2014 09 Final'!$A$46:$P$1704,$I$135,FALSE)</f>
        <v>24630000</v>
      </c>
      <c r="J161" s="82">
        <f>VLOOKUP($A161&amp;"KWH",'E11 - 2014 09 Final'!$A$46:$P$1704,$J$135,FALSE)</f>
        <v>24970000</v>
      </c>
      <c r="K161" s="82">
        <f>VLOOKUP($A161&amp;"KWH",'E11 - 2014 09 Final'!$A$46:$P$1704,$K$135,FALSE)</f>
        <v>17900000</v>
      </c>
      <c r="L161" s="82">
        <f>VLOOKUP($A161&amp;"KWH",'E11 - 2014 09 Final'!$A$46:$P$1704,$L$135,FALSE)</f>
        <v>14585000</v>
      </c>
      <c r="M161" s="82">
        <f>VLOOKUP($A161&amp;"KWH",'E11 - 2014 09 Final'!$A$46:$P$1704,$M$135,FALSE)</f>
        <v>7190000</v>
      </c>
      <c r="N161" s="82">
        <f>VLOOKUP($A161&amp;"KWH",'E11 - 2014 09 Final'!$A$46:$P$1704,$N$135,FALSE)</f>
        <v>14375000</v>
      </c>
      <c r="O161" s="44">
        <f t="shared" si="27"/>
        <v>182218000</v>
      </c>
      <c r="P161" s="11">
        <f t="shared" si="28"/>
        <v>15184833.333333334</v>
      </c>
    </row>
    <row r="162" spans="1:17">
      <c r="A162" t="s">
        <v>688</v>
      </c>
      <c r="B162" t="s">
        <v>688</v>
      </c>
      <c r="C162" s="82">
        <f>VLOOKUP($A162&amp;"KWH",'E11 - 2014 09 Final'!$A$46:$P$1704,$C$135,FALSE)</f>
        <v>0</v>
      </c>
      <c r="D162" s="82">
        <f>VLOOKUP($A162&amp;"KWH",'E11 - 2014 09 Final'!$A$46:$P$1704,$D$135,FALSE)</f>
        <v>0</v>
      </c>
      <c r="E162" s="82">
        <f>VLOOKUP($A162&amp;"KWH",'E11 - 2014 09 Final'!$A$46:$P$1704,$E$135,FALSE)</f>
        <v>0</v>
      </c>
      <c r="F162" s="82">
        <f>VLOOKUP($A162&amp;"KWH",'E11 - 2014 09 Final'!$A$46:$P$1704,$F$135,FALSE)</f>
        <v>0</v>
      </c>
      <c r="G162" s="82">
        <f>VLOOKUP($A162&amp;"KWH",'E11 - 2014 09 Final'!$A$46:$P$1704,$G$135,FALSE)</f>
        <v>0</v>
      </c>
      <c r="H162" s="82">
        <f>VLOOKUP($A162&amp;"KWH",'E11 - 2014 09 Final'!$A$46:$P$1704,$H$135,FALSE)</f>
        <v>81900000</v>
      </c>
      <c r="I162" s="82">
        <f>VLOOKUP($A162&amp;"KWH",'E11 - 2014 09 Final'!$A$46:$P$1704,$I$135,FALSE)</f>
        <v>90850000</v>
      </c>
      <c r="J162" s="82">
        <f>VLOOKUP($A162&amp;"KWH",'E11 - 2014 09 Final'!$A$46:$P$1704,$J$135,FALSE)</f>
        <v>96050000</v>
      </c>
      <c r="K162" s="82">
        <f>VLOOKUP($A162&amp;"KWH",'E11 - 2014 09 Final'!$A$46:$P$1704,$K$135,FALSE)</f>
        <v>93375000</v>
      </c>
      <c r="L162" s="82">
        <f>VLOOKUP($A162&amp;"KWH",'E11 - 2014 09 Final'!$A$46:$P$1704,$L$135,FALSE)</f>
        <v>87075000</v>
      </c>
      <c r="M162" s="82">
        <f>VLOOKUP($A162&amp;"KWH",'E11 - 2014 09 Final'!$A$46:$P$1704,$M$135,FALSE)</f>
        <v>43795000</v>
      </c>
      <c r="N162" s="82">
        <f>VLOOKUP($A162&amp;"KWH",'E11 - 2014 09 Final'!$A$46:$P$1704,$N$135,FALSE)</f>
        <v>13575000</v>
      </c>
      <c r="O162" s="44">
        <f t="shared" si="27"/>
        <v>506620000</v>
      </c>
      <c r="P162" s="11">
        <f t="shared" si="28"/>
        <v>42218333.333333336</v>
      </c>
    </row>
    <row r="163" spans="1:17">
      <c r="A163" t="s">
        <v>721</v>
      </c>
      <c r="B163" t="s">
        <v>721</v>
      </c>
      <c r="C163" s="82">
        <f>VLOOKUP($A163&amp;"KWH",'E11 - 2014 09 Final'!$A$46:$P$1704,$C$135,FALSE)</f>
        <v>5095503</v>
      </c>
      <c r="D163" s="82">
        <f>VLOOKUP($A163&amp;"KWH",'E11 - 2014 09 Final'!$A$46:$P$1704,$D$135,FALSE)</f>
        <v>4168602</v>
      </c>
      <c r="E163" s="82">
        <f>VLOOKUP($A163&amp;"KWH",'E11 - 2014 09 Final'!$A$46:$P$1704,$E$135,FALSE)</f>
        <v>4477924</v>
      </c>
      <c r="F163" s="82">
        <f>VLOOKUP($A163&amp;"KWH",'E11 - 2014 09 Final'!$A$46:$P$1704,$F$135,FALSE)</f>
        <v>4975809</v>
      </c>
      <c r="G163" s="82">
        <f>VLOOKUP($A163&amp;"KWH",'E11 - 2014 09 Final'!$A$46:$P$1704,$G$135,FALSE)</f>
        <v>5840816</v>
      </c>
      <c r="H163" s="82">
        <f>VLOOKUP($A163&amp;"KWH",'E11 - 2014 09 Final'!$A$46:$P$1704,$H$135,FALSE)</f>
        <v>6004206</v>
      </c>
      <c r="I163" s="82">
        <f>VLOOKUP($A163&amp;"KWH",'E11 - 2014 09 Final'!$A$46:$P$1704,$I$135,FALSE)</f>
        <v>6211056</v>
      </c>
      <c r="J163" s="82">
        <f>VLOOKUP($A163&amp;"KWH",'E11 - 2014 09 Final'!$A$46:$P$1704,$J$135,FALSE)</f>
        <v>6508255</v>
      </c>
      <c r="K163" s="82">
        <f>VLOOKUP($A163&amp;"KWH",'E11 - 2014 09 Final'!$A$46:$P$1704,$K$135,FALSE)</f>
        <v>5816683</v>
      </c>
      <c r="L163" s="82">
        <f>VLOOKUP($A163&amp;"KWH",'E11 - 2014 09 Final'!$A$46:$P$1704,$L$135,FALSE)</f>
        <v>5320273</v>
      </c>
      <c r="M163" s="82">
        <f>VLOOKUP($A163&amp;"KWH",'E11 - 2014 09 Final'!$A$46:$P$1704,$M$135,FALSE)</f>
        <v>4306542</v>
      </c>
      <c r="N163" s="82">
        <f>VLOOKUP($A163&amp;"KWH",'E11 - 2014 09 Final'!$A$46:$P$1704,$N$135,FALSE)</f>
        <v>4695773</v>
      </c>
      <c r="O163" s="44">
        <f t="shared" si="27"/>
        <v>63421442</v>
      </c>
      <c r="P163" s="11">
        <f t="shared" si="28"/>
        <v>5285120.166666667</v>
      </c>
    </row>
    <row r="164" spans="1:17">
      <c r="A164" t="s">
        <v>724</v>
      </c>
      <c r="B164" t="s">
        <v>983</v>
      </c>
      <c r="C164" s="82">
        <f>VLOOKUP($A164&amp;"KWH",'E11 - 2014 09 Final'!$A$46:$P$1704,$C$135,FALSE)</f>
        <v>16537000</v>
      </c>
      <c r="D164" s="82">
        <f>VLOOKUP($A164&amp;"KWH",'E11 - 2014 09 Final'!$A$46:$P$1704,$D$135,FALSE)</f>
        <v>15456000</v>
      </c>
      <c r="E164" s="82">
        <f>VLOOKUP($A164&amp;"KWH",'E11 - 2014 09 Final'!$A$46:$P$1704,$E$135,FALSE)</f>
        <v>16974000</v>
      </c>
      <c r="F164" s="82">
        <f>VLOOKUP($A164&amp;"KWH",'E11 - 2014 09 Final'!$A$46:$P$1704,$F$135,FALSE)</f>
        <v>15387000</v>
      </c>
      <c r="G164" s="82">
        <f>VLOOKUP($A164&amp;"KWH",'E11 - 2014 09 Final'!$A$46:$P$1704,$G$135,FALSE)</f>
        <v>16790000</v>
      </c>
      <c r="H164" s="82">
        <f>VLOOKUP($A164&amp;"KWH",'E11 - 2014 09 Final'!$A$46:$P$1704,$H$135,FALSE)</f>
        <v>16560000</v>
      </c>
      <c r="I164" s="82">
        <f>VLOOKUP($A164&amp;"KWH",'E11 - 2014 09 Final'!$A$46:$P$1704,$I$135,FALSE)</f>
        <v>17112000</v>
      </c>
      <c r="J164" s="82">
        <f>VLOOKUP($A164&amp;"KWH",'E11 - 2014 09 Final'!$A$46:$P$1704,$J$135,FALSE)</f>
        <v>17112000</v>
      </c>
      <c r="K164" s="82">
        <f>VLOOKUP($A164&amp;"KWH",'E11 - 2014 09 Final'!$A$46:$P$1704,$K$135,FALSE)</f>
        <v>16560000</v>
      </c>
      <c r="L164" s="82">
        <f>VLOOKUP($A164&amp;"KWH",'E11 - 2014 09 Final'!$A$46:$P$1704,$L$135,FALSE)</f>
        <v>16583000</v>
      </c>
      <c r="M164" s="82">
        <f>VLOOKUP($A164&amp;"KWH",'E11 - 2014 09 Final'!$A$46:$P$1704,$M$135,FALSE)</f>
        <v>16031000</v>
      </c>
      <c r="N164" s="82">
        <f>VLOOKUP($A164&amp;"KWH",'E11 - 2014 09 Final'!$A$46:$P$1704,$N$135,FALSE)</f>
        <v>15847000</v>
      </c>
      <c r="O164" s="44">
        <f t="shared" si="27"/>
        <v>196949000</v>
      </c>
      <c r="P164" s="11">
        <f t="shared" si="28"/>
        <v>16412416.666666666</v>
      </c>
    </row>
    <row r="165" spans="1:17">
      <c r="B165" s="77"/>
      <c r="C165" s="48"/>
      <c r="D165" s="48"/>
      <c r="E165" s="48"/>
      <c r="F165" s="48"/>
      <c r="G165" s="48"/>
      <c r="H165" s="48"/>
      <c r="I165" s="48"/>
      <c r="J165" s="48"/>
      <c r="K165" s="48"/>
      <c r="L165" s="48"/>
      <c r="M165" s="48"/>
      <c r="N165" s="48"/>
      <c r="O165" s="78"/>
      <c r="P165" s="48"/>
      <c r="Q165" s="10"/>
    </row>
    <row r="166" spans="1:17">
      <c r="B166" s="77"/>
      <c r="C166" s="48"/>
      <c r="D166" s="48"/>
      <c r="E166" s="48"/>
      <c r="F166" s="48"/>
      <c r="G166" s="48"/>
      <c r="H166" s="48"/>
      <c r="I166" s="48"/>
      <c r="J166" s="48"/>
      <c r="K166" s="48"/>
      <c r="L166" s="48"/>
      <c r="M166" s="48"/>
      <c r="N166" s="48"/>
      <c r="O166" s="78"/>
      <c r="P166" s="48"/>
      <c r="Q166" s="10"/>
    </row>
    <row r="167" spans="1:17">
      <c r="B167" s="77"/>
      <c r="C167" s="48"/>
      <c r="D167" s="48"/>
      <c r="E167" s="48"/>
      <c r="F167" s="48"/>
      <c r="G167" s="48"/>
      <c r="H167" s="48"/>
      <c r="I167" s="48"/>
      <c r="J167" s="48"/>
      <c r="K167" s="48"/>
      <c r="L167" s="48"/>
      <c r="M167" s="48"/>
      <c r="N167" s="48"/>
      <c r="O167" s="78"/>
      <c r="P167" s="48"/>
      <c r="Q167" s="10"/>
    </row>
    <row r="168" spans="1:17">
      <c r="B168" s="77"/>
      <c r="C168" s="48"/>
      <c r="D168" s="48"/>
      <c r="E168" s="48"/>
      <c r="F168" s="48"/>
      <c r="G168" s="48"/>
      <c r="H168" s="48"/>
      <c r="I168" s="48"/>
      <c r="J168" s="48"/>
      <c r="K168" s="48"/>
      <c r="L168" s="48"/>
      <c r="M168" s="48"/>
      <c r="N168" s="48"/>
      <c r="O168" s="78"/>
      <c r="P168" s="48"/>
      <c r="Q168" s="10"/>
    </row>
    <row r="169" spans="1:17">
      <c r="B169" s="77"/>
      <c r="C169" s="48"/>
      <c r="D169" s="48"/>
      <c r="E169" s="48"/>
      <c r="F169" s="48"/>
      <c r="G169" s="48"/>
      <c r="H169" s="48"/>
      <c r="I169" s="48"/>
      <c r="J169" s="48"/>
      <c r="K169" s="48"/>
      <c r="L169" s="48"/>
      <c r="M169" s="48"/>
      <c r="N169" s="48"/>
      <c r="O169" s="78"/>
      <c r="P169" s="48"/>
      <c r="Q169" s="10"/>
    </row>
    <row r="170" spans="1:17">
      <c r="B170" s="77"/>
      <c r="C170" s="48"/>
      <c r="D170" s="48"/>
      <c r="E170" s="48"/>
      <c r="F170" s="48"/>
      <c r="G170" s="48"/>
      <c r="H170" s="48"/>
      <c r="I170" s="48"/>
      <c r="J170" s="48"/>
      <c r="K170" s="48"/>
      <c r="L170" s="48"/>
      <c r="M170" s="48"/>
      <c r="N170" s="48"/>
      <c r="O170" s="78"/>
      <c r="P170" s="48"/>
      <c r="Q170" s="10"/>
    </row>
    <row r="171" spans="1:17">
      <c r="B171" s="10"/>
      <c r="C171" s="48"/>
      <c r="D171" s="48"/>
      <c r="E171" s="48"/>
      <c r="F171" s="48"/>
      <c r="G171" s="48"/>
      <c r="H171" s="48"/>
      <c r="I171" s="48"/>
      <c r="J171" s="48"/>
      <c r="K171" s="48"/>
      <c r="L171" s="48"/>
      <c r="M171" s="48"/>
      <c r="N171" s="48"/>
      <c r="O171" s="78"/>
      <c r="P171" s="48"/>
      <c r="Q171" s="10"/>
    </row>
    <row r="172" spans="1:17">
      <c r="B172" s="10"/>
      <c r="C172" s="48"/>
      <c r="D172" s="48"/>
      <c r="E172" s="48"/>
      <c r="F172" s="48"/>
      <c r="G172" s="48"/>
      <c r="H172" s="48"/>
      <c r="I172" s="48"/>
      <c r="J172" s="48"/>
      <c r="K172" s="48"/>
      <c r="L172" s="48"/>
      <c r="M172" s="48"/>
      <c r="N172" s="48"/>
      <c r="O172" s="78"/>
      <c r="P172" s="48"/>
      <c r="Q172" s="10"/>
    </row>
    <row r="173" spans="1:17">
      <c r="B173" s="320"/>
      <c r="C173" s="10"/>
      <c r="D173" s="10"/>
      <c r="E173" s="10"/>
      <c r="F173" s="10"/>
      <c r="G173" s="10"/>
      <c r="H173" s="10"/>
      <c r="I173" s="10"/>
      <c r="J173" s="10"/>
      <c r="K173" s="10"/>
      <c r="L173" s="10"/>
      <c r="M173" s="10"/>
      <c r="N173" s="10"/>
      <c r="O173" s="10"/>
      <c r="P173" s="10"/>
      <c r="Q173" s="10"/>
    </row>
    <row r="174" spans="1:17">
      <c r="B174" s="77"/>
      <c r="C174" s="48"/>
      <c r="D174" s="48"/>
      <c r="E174" s="48"/>
      <c r="F174" s="48"/>
      <c r="G174" s="48"/>
      <c r="H174" s="48"/>
      <c r="I174" s="48"/>
      <c r="J174" s="48"/>
      <c r="K174" s="48"/>
      <c r="L174" s="48"/>
      <c r="M174" s="48"/>
      <c r="N174" s="48"/>
      <c r="O174" s="78"/>
      <c r="P174" s="48"/>
      <c r="Q174" s="10"/>
    </row>
    <row r="175" spans="1:17">
      <c r="B175" s="77"/>
      <c r="C175" s="48"/>
      <c r="D175" s="48"/>
      <c r="E175" s="48"/>
      <c r="F175" s="48"/>
      <c r="G175" s="48"/>
      <c r="H175" s="48"/>
      <c r="I175" s="48"/>
      <c r="J175" s="48"/>
      <c r="K175" s="48"/>
      <c r="L175" s="48"/>
      <c r="M175" s="48"/>
      <c r="N175" s="48"/>
      <c r="O175" s="78"/>
      <c r="P175" s="48"/>
      <c r="Q175" s="10"/>
    </row>
    <row r="176" spans="1:17">
      <c r="B176" s="77"/>
      <c r="C176" s="48"/>
      <c r="D176" s="48"/>
      <c r="E176" s="48"/>
      <c r="F176" s="48"/>
      <c r="G176" s="48"/>
      <c r="H176" s="48"/>
      <c r="I176" s="48"/>
      <c r="J176" s="48"/>
      <c r="K176" s="48"/>
      <c r="L176" s="48"/>
      <c r="M176" s="48"/>
      <c r="N176" s="48"/>
      <c r="O176" s="78"/>
      <c r="P176" s="48"/>
      <c r="Q176" s="10"/>
    </row>
    <row r="177" spans="2:17">
      <c r="B177" s="10"/>
      <c r="C177" s="10"/>
      <c r="D177" s="10"/>
      <c r="E177" s="10"/>
      <c r="F177" s="10"/>
      <c r="G177" s="10"/>
      <c r="H177" s="10"/>
      <c r="I177" s="10"/>
      <c r="J177" s="10"/>
      <c r="K177" s="10"/>
      <c r="L177" s="10"/>
      <c r="M177" s="10"/>
      <c r="N177" s="10"/>
      <c r="O177" s="10"/>
      <c r="P177" s="10"/>
      <c r="Q177" s="10"/>
    </row>
    <row r="178" spans="2:17">
      <c r="B178" s="10"/>
      <c r="C178" s="10"/>
      <c r="D178" s="10"/>
      <c r="E178" s="10"/>
      <c r="F178" s="10"/>
      <c r="G178" s="10"/>
      <c r="H178" s="10"/>
      <c r="I178" s="10"/>
      <c r="J178" s="10"/>
      <c r="K178" s="10"/>
      <c r="L178" s="10"/>
      <c r="M178" s="10"/>
      <c r="N178" s="10"/>
      <c r="O178" s="10"/>
      <c r="P178" s="10"/>
      <c r="Q178" s="10"/>
    </row>
  </sheetData>
  <mergeCells count="8">
    <mergeCell ref="B89:P89"/>
    <mergeCell ref="B130:P130"/>
    <mergeCell ref="B131:P131"/>
    <mergeCell ref="B4:P4"/>
    <mergeCell ref="B5:P5"/>
    <mergeCell ref="B46:P46"/>
    <mergeCell ref="B47:P47"/>
    <mergeCell ref="B88:P88"/>
  </mergeCells>
  <phoneticPr fontId="8" type="noConversion"/>
  <pageMargins left="0.75" right="0.75" top="1" bottom="1" header="0.5" footer="0.5"/>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158"/>
  <sheetViews>
    <sheetView showGridLines="0" zoomScale="80" zoomScaleNormal="80" zoomScaleSheetLayoutView="75" workbookViewId="0">
      <selection activeCell="A2" sqref="A1:A2"/>
    </sheetView>
  </sheetViews>
  <sheetFormatPr defaultRowHeight="13.2"/>
  <cols>
    <col min="1" max="1" width="25.109375" bestFit="1" customWidth="1"/>
    <col min="2" max="2" width="34.33203125" customWidth="1"/>
    <col min="3" max="3" width="8.6640625" customWidth="1"/>
    <col min="4" max="4" width="15.6640625" customWidth="1"/>
    <col min="5" max="15" width="11.6640625" customWidth="1"/>
    <col min="16" max="16" width="18.88671875" bestFit="1" customWidth="1"/>
    <col min="17" max="17" width="12.6640625" customWidth="1"/>
  </cols>
  <sheetData>
    <row r="1" spans="1:16">
      <c r="A1" s="8" t="s">
        <v>1180</v>
      </c>
    </row>
    <row r="2" spans="1:16">
      <c r="A2" s="8" t="s">
        <v>1123</v>
      </c>
    </row>
    <row r="4" spans="1:16">
      <c r="A4" t="s">
        <v>880</v>
      </c>
      <c r="B4" t="s">
        <v>998</v>
      </c>
    </row>
    <row r="5" spans="1:16">
      <c r="B5" t="s">
        <v>252</v>
      </c>
    </row>
    <row r="6" spans="1:16">
      <c r="B6" t="s">
        <v>251</v>
      </c>
    </row>
    <row r="7" spans="1:16">
      <c r="C7" t="s">
        <v>102</v>
      </c>
    </row>
    <row r="8" spans="1:16">
      <c r="C8" t="s">
        <v>103</v>
      </c>
    </row>
    <row r="9" spans="1:16">
      <c r="C9" t="s">
        <v>104</v>
      </c>
    </row>
    <row r="10" spans="1:16">
      <c r="B10" t="s">
        <v>250</v>
      </c>
    </row>
    <row r="11" spans="1:16">
      <c r="B11" t="s">
        <v>881</v>
      </c>
    </row>
    <row r="12" spans="1:16">
      <c r="B12" t="s">
        <v>105</v>
      </c>
      <c r="P12" s="1"/>
    </row>
    <row r="13" spans="1:16">
      <c r="B13" t="s">
        <v>106</v>
      </c>
      <c r="D13" s="1">
        <v>40912</v>
      </c>
      <c r="E13" s="1">
        <v>40963</v>
      </c>
      <c r="F13" s="1">
        <v>40990</v>
      </c>
      <c r="G13" s="1">
        <v>41003</v>
      </c>
      <c r="H13" s="1">
        <v>41059</v>
      </c>
      <c r="I13" s="1">
        <v>41064</v>
      </c>
      <c r="J13" s="1">
        <v>41116</v>
      </c>
      <c r="K13" s="1">
        <v>41130</v>
      </c>
      <c r="L13" s="1">
        <v>41153</v>
      </c>
      <c r="M13" s="1">
        <v>41187</v>
      </c>
      <c r="N13" s="1">
        <v>41225</v>
      </c>
      <c r="O13" s="1">
        <v>41253</v>
      </c>
    </row>
    <row r="14" spans="1:16">
      <c r="B14" t="s">
        <v>107</v>
      </c>
      <c r="D14" s="80" t="s">
        <v>882</v>
      </c>
      <c r="E14" s="80" t="s">
        <v>883</v>
      </c>
      <c r="F14" s="80" t="s">
        <v>310</v>
      </c>
      <c r="G14" s="80" t="s">
        <v>882</v>
      </c>
      <c r="H14" s="80" t="s">
        <v>882</v>
      </c>
      <c r="I14" s="80" t="s">
        <v>884</v>
      </c>
      <c r="J14" s="80" t="s">
        <v>310</v>
      </c>
      <c r="K14" s="80" t="s">
        <v>310</v>
      </c>
      <c r="L14" s="80" t="s">
        <v>885</v>
      </c>
      <c r="M14" s="80" t="s">
        <v>883</v>
      </c>
      <c r="N14" s="80" t="s">
        <v>884</v>
      </c>
      <c r="O14" s="80" t="s">
        <v>884</v>
      </c>
      <c r="P14" s="2"/>
    </row>
    <row r="15" spans="1:16">
      <c r="B15" t="s">
        <v>112</v>
      </c>
      <c r="D15" s="2">
        <v>0.33333333333333331</v>
      </c>
      <c r="E15" s="2">
        <v>0.66666666666666663</v>
      </c>
      <c r="F15" s="2">
        <v>0.70833333333333337</v>
      </c>
      <c r="G15" s="2">
        <v>0.75</v>
      </c>
      <c r="H15" s="2">
        <v>0.70833333333333337</v>
      </c>
      <c r="I15" s="2">
        <v>0.70833333333333337</v>
      </c>
      <c r="J15" s="2">
        <v>0.70833333333333337</v>
      </c>
      <c r="K15" s="2">
        <v>0.70833333333333337</v>
      </c>
      <c r="L15" s="2">
        <v>0.70833333333333337</v>
      </c>
      <c r="M15" s="2">
        <v>0.66666666666666663</v>
      </c>
      <c r="N15" s="2">
        <v>0.79166666666666663</v>
      </c>
      <c r="O15" s="2">
        <v>0.79166666666666663</v>
      </c>
    </row>
    <row r="16" spans="1:16">
      <c r="B16" t="s">
        <v>113</v>
      </c>
      <c r="D16">
        <v>17934</v>
      </c>
      <c r="E16">
        <v>16228</v>
      </c>
      <c r="F16">
        <v>16310</v>
      </c>
      <c r="G16">
        <v>18108</v>
      </c>
      <c r="H16">
        <v>19981</v>
      </c>
      <c r="I16">
        <v>20351</v>
      </c>
      <c r="J16">
        <v>21343</v>
      </c>
      <c r="K16">
        <v>21440</v>
      </c>
      <c r="L16">
        <v>19711</v>
      </c>
      <c r="M16">
        <v>19337</v>
      </c>
      <c r="N16">
        <v>14282</v>
      </c>
      <c r="O16">
        <v>16025</v>
      </c>
    </row>
    <row r="21" spans="2:16">
      <c r="P21" s="2"/>
    </row>
    <row r="22" spans="2:16">
      <c r="B22" t="s">
        <v>114</v>
      </c>
      <c r="D22" s="2">
        <v>0.29652777777777778</v>
      </c>
      <c r="E22" s="2">
        <v>0.28402777777777777</v>
      </c>
      <c r="F22" s="2">
        <v>0.30694444444444441</v>
      </c>
      <c r="G22" s="2">
        <v>0.29722222222222222</v>
      </c>
      <c r="H22" s="2">
        <v>0.27083333333333331</v>
      </c>
      <c r="I22" s="2">
        <v>0.27013888888888887</v>
      </c>
      <c r="J22" s="2">
        <v>0.28055555555555556</v>
      </c>
      <c r="K22" s="2">
        <v>0.28541666666666665</v>
      </c>
      <c r="L22" s="2">
        <v>0.29166666666666669</v>
      </c>
      <c r="M22" s="2">
        <v>0.30138888888888887</v>
      </c>
      <c r="N22" s="2">
        <v>0.27499999999999997</v>
      </c>
      <c r="O22" s="2">
        <v>0.28888888888888892</v>
      </c>
      <c r="P22" s="2"/>
    </row>
    <row r="23" spans="2:16">
      <c r="B23" t="s">
        <v>115</v>
      </c>
      <c r="D23" s="2">
        <v>0.73819444444444438</v>
      </c>
      <c r="E23" s="2">
        <v>0.7631944444444444</v>
      </c>
      <c r="F23" s="2">
        <v>0.81458333333333333</v>
      </c>
      <c r="G23" s="2">
        <v>0.81874999999999998</v>
      </c>
      <c r="H23" s="2">
        <v>0.83750000000000002</v>
      </c>
      <c r="I23" s="2">
        <v>0.83888888888888891</v>
      </c>
      <c r="J23" s="2">
        <v>0.83958333333333324</v>
      </c>
      <c r="K23" s="2">
        <v>0.8340277777777777</v>
      </c>
      <c r="L23" s="2">
        <v>0.81944444444444453</v>
      </c>
      <c r="M23" s="2">
        <v>0.79305555555555562</v>
      </c>
      <c r="N23" s="2">
        <v>0.73125000000000007</v>
      </c>
      <c r="O23" s="2">
        <v>0.73055555555555562</v>
      </c>
    </row>
    <row r="26" spans="2:16">
      <c r="B26" t="s">
        <v>886</v>
      </c>
    </row>
    <row r="28" spans="2:16">
      <c r="C28" t="s">
        <v>887</v>
      </c>
    </row>
    <row r="29" spans="2:16">
      <c r="C29" t="s">
        <v>888</v>
      </c>
    </row>
    <row r="30" spans="2:16">
      <c r="C30" t="s">
        <v>889</v>
      </c>
    </row>
    <row r="31" spans="2:16">
      <c r="C31" t="s">
        <v>890</v>
      </c>
    </row>
    <row r="32" spans="2:16">
      <c r="C32" t="s">
        <v>891</v>
      </c>
    </row>
    <row r="33" spans="2:10">
      <c r="C33" t="s">
        <v>892</v>
      </c>
    </row>
    <row r="34" spans="2:10">
      <c r="C34" t="s">
        <v>893</v>
      </c>
    </row>
    <row r="35" spans="2:10">
      <c r="C35" t="s">
        <v>894</v>
      </c>
    </row>
    <row r="36" spans="2:10">
      <c r="C36" t="s">
        <v>895</v>
      </c>
    </row>
    <row r="37" spans="2:10">
      <c r="C37" t="s">
        <v>896</v>
      </c>
    </row>
    <row r="38" spans="2:10">
      <c r="C38" t="s">
        <v>897</v>
      </c>
    </row>
    <row r="39" spans="2:10">
      <c r="C39" t="s">
        <v>898</v>
      </c>
    </row>
    <row r="40" spans="2:10">
      <c r="C40" t="s">
        <v>899</v>
      </c>
    </row>
    <row r="45" spans="2:10">
      <c r="B45" t="s">
        <v>900</v>
      </c>
    </row>
    <row r="47" spans="2:10">
      <c r="C47" t="s">
        <v>117</v>
      </c>
      <c r="J47" t="s">
        <v>739</v>
      </c>
    </row>
    <row r="48" spans="2:10">
      <c r="C48" t="s">
        <v>594</v>
      </c>
      <c r="J48" t="s">
        <v>595</v>
      </c>
    </row>
    <row r="49" spans="1:16">
      <c r="C49" t="s">
        <v>118</v>
      </c>
      <c r="J49" t="s">
        <v>596</v>
      </c>
    </row>
    <row r="50" spans="1:16">
      <c r="C50" t="s">
        <v>597</v>
      </c>
      <c r="J50" t="s">
        <v>119</v>
      </c>
    </row>
    <row r="52" spans="1:16">
      <c r="B52" s="3"/>
    </row>
    <row r="53" spans="1:16">
      <c r="A53" t="str">
        <f>B53&amp;C53</f>
        <v xml:space="preserve">BLOUNTSTOWN Wholesale City of Blountstown </v>
      </c>
      <c r="B53" t="s">
        <v>598</v>
      </c>
      <c r="C53" t="s">
        <v>599</v>
      </c>
      <c r="P53" s="4"/>
    </row>
    <row r="54" spans="1:16">
      <c r="A54" t="str">
        <f t="shared" ref="A54:A117" si="0">B54&amp;C54</f>
        <v xml:space="preserve">BLOUNTSTOWNMONTH </v>
      </c>
      <c r="B54" t="s">
        <v>600</v>
      </c>
      <c r="C54" t="s">
        <v>123</v>
      </c>
      <c r="D54" s="4">
        <v>40909</v>
      </c>
      <c r="E54" s="4">
        <v>40940</v>
      </c>
      <c r="F54" s="4">
        <v>40969</v>
      </c>
      <c r="G54" s="4">
        <v>41000</v>
      </c>
      <c r="H54" s="4">
        <v>41030</v>
      </c>
      <c r="I54" s="4">
        <v>41061</v>
      </c>
      <c r="J54" s="4">
        <v>41091</v>
      </c>
      <c r="K54" s="4">
        <v>41122</v>
      </c>
      <c r="L54" s="4">
        <v>41153</v>
      </c>
      <c r="M54" s="4">
        <v>41183</v>
      </c>
      <c r="N54" s="4">
        <v>41214</v>
      </c>
      <c r="O54" s="4">
        <v>41244</v>
      </c>
    </row>
    <row r="55" spans="1:16">
      <c r="A55" t="str">
        <f t="shared" si="0"/>
        <v xml:space="preserve">BLOUNTSTOWNCUSTOMERS </v>
      </c>
      <c r="B55" t="s">
        <v>600</v>
      </c>
      <c r="C55" t="s">
        <v>124</v>
      </c>
      <c r="H55">
        <v>3</v>
      </c>
      <c r="I55">
        <v>4</v>
      </c>
      <c r="J55">
        <v>4</v>
      </c>
      <c r="K55">
        <v>4</v>
      </c>
      <c r="L55">
        <v>4</v>
      </c>
      <c r="M55">
        <v>4</v>
      </c>
      <c r="N55">
        <v>4</v>
      </c>
      <c r="O55">
        <v>4</v>
      </c>
    </row>
    <row r="56" spans="1:16">
      <c r="A56" t="str">
        <f t="shared" si="0"/>
        <v xml:space="preserve">BLOUNTSTOWNSALES </v>
      </c>
      <c r="B56" t="s">
        <v>600</v>
      </c>
      <c r="C56" t="s">
        <v>125</v>
      </c>
      <c r="H56">
        <v>62296913</v>
      </c>
      <c r="I56">
        <v>75993810</v>
      </c>
      <c r="J56">
        <v>79622845</v>
      </c>
      <c r="K56">
        <v>88049119</v>
      </c>
      <c r="L56">
        <v>88321780</v>
      </c>
      <c r="M56">
        <v>76919724</v>
      </c>
      <c r="N56">
        <v>71039401</v>
      </c>
      <c r="O56">
        <v>52889179</v>
      </c>
    </row>
    <row r="57" spans="1:16">
      <c r="A57" t="str">
        <f t="shared" si="0"/>
        <v>BLOUNTSTOWNKW</v>
      </c>
      <c r="B57" t="s">
        <v>600</v>
      </c>
      <c r="C57" t="s">
        <v>126</v>
      </c>
    </row>
    <row r="58" spans="1:16">
      <c r="A58" t="str">
        <f t="shared" si="0"/>
        <v>BLOUNTSTOWNN</v>
      </c>
      <c r="B58" t="s">
        <v>600</v>
      </c>
      <c r="C58" t="s">
        <v>127</v>
      </c>
      <c r="H58">
        <v>1</v>
      </c>
      <c r="I58">
        <v>1</v>
      </c>
      <c r="J58">
        <v>1</v>
      </c>
      <c r="K58">
        <v>1</v>
      </c>
      <c r="L58">
        <v>1</v>
      </c>
      <c r="M58">
        <v>1</v>
      </c>
      <c r="N58">
        <v>1</v>
      </c>
      <c r="O58">
        <v>1</v>
      </c>
      <c r="P58" s="10"/>
    </row>
    <row r="59" spans="1:16">
      <c r="A59" t="str">
        <f t="shared" si="0"/>
        <v>BLOUNTSTOWNRLR ENERGY:</v>
      </c>
      <c r="B59" t="s">
        <v>600</v>
      </c>
      <c r="C59" t="s">
        <v>61</v>
      </c>
      <c r="P59" s="10"/>
    </row>
    <row r="60" spans="1:16">
      <c r="A60" t="str">
        <f t="shared" si="0"/>
        <v>BLOUNTSTOWNKWH</v>
      </c>
      <c r="B60" t="s">
        <v>600</v>
      </c>
      <c r="C60" t="s">
        <v>128</v>
      </c>
      <c r="H60">
        <v>3589862</v>
      </c>
      <c r="I60">
        <v>3674229</v>
      </c>
      <c r="J60">
        <v>4116013</v>
      </c>
      <c r="K60">
        <v>3897045</v>
      </c>
      <c r="L60">
        <v>3490948</v>
      </c>
      <c r="M60">
        <v>3039865</v>
      </c>
      <c r="N60">
        <v>2758265</v>
      </c>
      <c r="O60">
        <v>3043736</v>
      </c>
    </row>
    <row r="61" spans="1:16">
      <c r="A61" t="str">
        <f t="shared" si="0"/>
        <v>BLOUNTSTOWNKWH ONPK</v>
      </c>
      <c r="B61" t="s">
        <v>600</v>
      </c>
      <c r="C61" t="s">
        <v>129</v>
      </c>
      <c r="H61">
        <v>1236115</v>
      </c>
      <c r="I61">
        <v>1251097</v>
      </c>
      <c r="J61">
        <v>1312891</v>
      </c>
      <c r="K61">
        <v>1351874</v>
      </c>
      <c r="L61">
        <v>1052865</v>
      </c>
      <c r="M61">
        <v>1039136</v>
      </c>
      <c r="N61">
        <v>703847</v>
      </c>
      <c r="O61">
        <v>710016</v>
      </c>
    </row>
    <row r="62" spans="1:16">
      <c r="A62" t="str">
        <f t="shared" si="0"/>
        <v>BLOUNTSTOWNKWH OFFPK</v>
      </c>
      <c r="B62" t="s">
        <v>600</v>
      </c>
      <c r="C62" t="s">
        <v>130</v>
      </c>
      <c r="H62">
        <v>2353747</v>
      </c>
      <c r="I62">
        <v>2423132</v>
      </c>
      <c r="J62">
        <v>2803123</v>
      </c>
      <c r="K62">
        <v>2545171</v>
      </c>
      <c r="L62">
        <v>2438082</v>
      </c>
      <c r="M62">
        <v>2000730</v>
      </c>
      <c r="N62">
        <v>2054418</v>
      </c>
      <c r="O62">
        <v>2333720</v>
      </c>
      <c r="P62" s="5"/>
    </row>
    <row r="63" spans="1:16">
      <c r="A63" t="str">
        <f t="shared" si="0"/>
        <v>BLOUNTSTOWNKWH ONPK%</v>
      </c>
      <c r="B63" t="s">
        <v>600</v>
      </c>
      <c r="C63" t="s">
        <v>131</v>
      </c>
      <c r="D63" s="6"/>
      <c r="E63" s="6"/>
      <c r="F63" s="6"/>
      <c r="G63" s="6"/>
      <c r="H63" s="5">
        <v>0.34433000000000002</v>
      </c>
      <c r="I63" s="5">
        <v>0.34050999999999998</v>
      </c>
      <c r="J63" s="5">
        <v>0.31896999999999998</v>
      </c>
      <c r="K63" s="5">
        <v>0.34689999999999999</v>
      </c>
      <c r="L63" s="5">
        <v>0.30159999999999998</v>
      </c>
      <c r="M63" s="5">
        <v>0.34183999999999998</v>
      </c>
      <c r="N63" s="5">
        <v>0.25518000000000002</v>
      </c>
      <c r="O63" s="5">
        <v>0.23327000000000001</v>
      </c>
      <c r="P63" s="5"/>
    </row>
    <row r="64" spans="1:16">
      <c r="A64" t="str">
        <f t="shared" si="0"/>
        <v>BLOUNTSTOWNKWH OFFPK%</v>
      </c>
      <c r="B64" t="s">
        <v>600</v>
      </c>
      <c r="C64" t="s">
        <v>132</v>
      </c>
      <c r="D64" s="6"/>
      <c r="E64" s="6"/>
      <c r="F64" s="6"/>
      <c r="G64" s="6"/>
      <c r="H64" s="5">
        <v>0.65566999999999998</v>
      </c>
      <c r="I64" s="5">
        <v>0.65949000000000002</v>
      </c>
      <c r="J64" s="5">
        <v>0.68103000000000002</v>
      </c>
      <c r="K64" s="5">
        <v>0.65310000000000001</v>
      </c>
      <c r="L64" s="5">
        <v>0.69840000000000002</v>
      </c>
      <c r="M64" s="5">
        <v>0.65815999999999997</v>
      </c>
      <c r="N64" s="5">
        <v>0.74482000000000004</v>
      </c>
      <c r="O64" s="5">
        <v>0.76673000000000002</v>
      </c>
    </row>
    <row r="65" spans="1:16">
      <c r="A65" t="str">
        <f t="shared" si="0"/>
        <v>BLOUNTSTOWNDEMAND (KW):</v>
      </c>
      <c r="B65" t="s">
        <v>600</v>
      </c>
      <c r="C65" t="s">
        <v>62</v>
      </c>
      <c r="P65" s="89"/>
    </row>
    <row r="66" spans="1:16">
      <c r="A66" t="str">
        <f t="shared" si="0"/>
        <v>BLOUNTSTOWNNCP</v>
      </c>
      <c r="B66" t="s">
        <v>600</v>
      </c>
      <c r="C66" t="s">
        <v>133</v>
      </c>
      <c r="H66">
        <v>8313</v>
      </c>
      <c r="I66">
        <v>8105</v>
      </c>
      <c r="J66">
        <v>8571</v>
      </c>
      <c r="K66">
        <v>8455</v>
      </c>
      <c r="L66">
        <v>7681</v>
      </c>
      <c r="M66">
        <v>6442</v>
      </c>
      <c r="N66">
        <v>6021</v>
      </c>
      <c r="O66">
        <v>6464</v>
      </c>
    </row>
    <row r="67" spans="1:16">
      <c r="A67" t="str">
        <f t="shared" si="0"/>
        <v>BLOUNTSTOWNNCP ONPK</v>
      </c>
      <c r="B67" t="s">
        <v>600</v>
      </c>
      <c r="C67" t="s">
        <v>134</v>
      </c>
      <c r="H67">
        <v>8313</v>
      </c>
      <c r="I67">
        <v>8105</v>
      </c>
      <c r="J67">
        <v>8571</v>
      </c>
      <c r="K67">
        <v>8455</v>
      </c>
      <c r="L67">
        <v>7681</v>
      </c>
      <c r="M67">
        <v>6442</v>
      </c>
      <c r="N67">
        <v>6021</v>
      </c>
      <c r="O67">
        <v>6200</v>
      </c>
    </row>
    <row r="68" spans="1:16">
      <c r="A68" t="str">
        <f t="shared" si="0"/>
        <v>BLOUNTSTOWNNCP OFFPK</v>
      </c>
      <c r="B68" t="s">
        <v>600</v>
      </c>
      <c r="C68" t="s">
        <v>135</v>
      </c>
      <c r="H68">
        <v>7220</v>
      </c>
      <c r="I68">
        <v>7683</v>
      </c>
      <c r="J68">
        <v>7625</v>
      </c>
      <c r="K68">
        <v>7252</v>
      </c>
      <c r="L68">
        <v>6936</v>
      </c>
      <c r="M68">
        <v>5980</v>
      </c>
      <c r="N68">
        <v>5378</v>
      </c>
      <c r="O68">
        <v>6464</v>
      </c>
    </row>
    <row r="69" spans="1:16">
      <c r="A69" t="str">
        <f t="shared" si="0"/>
        <v>BLOUNTSTOWNGCP DATE</v>
      </c>
      <c r="B69" t="s">
        <v>600</v>
      </c>
      <c r="C69" t="s">
        <v>136</v>
      </c>
      <c r="H69" t="s">
        <v>207</v>
      </c>
      <c r="I69" t="s">
        <v>139</v>
      </c>
      <c r="J69" t="s">
        <v>41</v>
      </c>
      <c r="K69" t="s">
        <v>901</v>
      </c>
      <c r="L69" t="s">
        <v>2</v>
      </c>
      <c r="M69" t="s">
        <v>902</v>
      </c>
      <c r="N69" t="s">
        <v>903</v>
      </c>
      <c r="O69" t="s">
        <v>47</v>
      </c>
    </row>
    <row r="70" spans="1:16">
      <c r="A70" t="str">
        <f t="shared" si="0"/>
        <v>BLOUNTSTOWNGCP TIME</v>
      </c>
      <c r="B70" t="s">
        <v>600</v>
      </c>
      <c r="C70" t="s">
        <v>142</v>
      </c>
      <c r="H70" t="s">
        <v>195</v>
      </c>
      <c r="I70" t="s">
        <v>145</v>
      </c>
      <c r="J70" t="s">
        <v>144</v>
      </c>
      <c r="K70" t="s">
        <v>145</v>
      </c>
      <c r="L70" t="s">
        <v>145</v>
      </c>
      <c r="M70" t="s">
        <v>195</v>
      </c>
      <c r="N70" t="s">
        <v>203</v>
      </c>
      <c r="O70" t="s">
        <v>203</v>
      </c>
      <c r="P70" s="87"/>
    </row>
    <row r="71" spans="1:16">
      <c r="A71" t="str">
        <f t="shared" si="0"/>
        <v>BLOUNTSTOWNGCP</v>
      </c>
      <c r="B71" t="s">
        <v>600</v>
      </c>
      <c r="C71" t="s">
        <v>147</v>
      </c>
      <c r="H71">
        <v>8313</v>
      </c>
      <c r="I71">
        <v>8105</v>
      </c>
      <c r="J71">
        <v>8571</v>
      </c>
      <c r="K71">
        <v>8455</v>
      </c>
      <c r="L71">
        <v>7681</v>
      </c>
      <c r="M71">
        <v>6442</v>
      </c>
      <c r="N71">
        <v>6021</v>
      </c>
      <c r="O71">
        <v>6464</v>
      </c>
    </row>
    <row r="72" spans="1:16">
      <c r="A72" t="str">
        <f t="shared" si="0"/>
        <v>BLOUNTSTOWNGCP ONPK</v>
      </c>
      <c r="B72" t="s">
        <v>600</v>
      </c>
      <c r="C72" t="s">
        <v>63</v>
      </c>
      <c r="H72">
        <v>8313</v>
      </c>
      <c r="I72">
        <v>8105</v>
      </c>
      <c r="J72">
        <v>8571</v>
      </c>
      <c r="K72">
        <v>8455</v>
      </c>
      <c r="L72">
        <v>7681</v>
      </c>
      <c r="M72">
        <v>6442</v>
      </c>
      <c r="N72">
        <v>6021</v>
      </c>
      <c r="O72">
        <v>6200</v>
      </c>
    </row>
    <row r="73" spans="1:16">
      <c r="A73" t="str">
        <f t="shared" si="0"/>
        <v>BLOUNTSTOWNGCP OFFPK</v>
      </c>
      <c r="B73" t="s">
        <v>600</v>
      </c>
      <c r="C73" t="s">
        <v>64</v>
      </c>
      <c r="H73">
        <v>7220</v>
      </c>
      <c r="I73">
        <v>7683</v>
      </c>
      <c r="J73">
        <v>7625</v>
      </c>
      <c r="K73">
        <v>7252</v>
      </c>
      <c r="L73">
        <v>6936</v>
      </c>
      <c r="M73">
        <v>5980</v>
      </c>
      <c r="N73">
        <v>5378</v>
      </c>
      <c r="O73">
        <v>6464</v>
      </c>
      <c r="P73" s="83"/>
    </row>
    <row r="74" spans="1:16">
      <c r="A74" t="str">
        <f t="shared" si="0"/>
        <v>BLOUNTSTOWNCP</v>
      </c>
      <c r="B74" t="s">
        <v>600</v>
      </c>
      <c r="C74" t="s">
        <v>148</v>
      </c>
      <c r="H74">
        <v>8313</v>
      </c>
      <c r="I74">
        <v>7717</v>
      </c>
      <c r="J74">
        <v>7540</v>
      </c>
      <c r="K74">
        <v>6239</v>
      </c>
      <c r="L74">
        <v>6691</v>
      </c>
      <c r="M74">
        <v>5957</v>
      </c>
      <c r="N74">
        <v>4439</v>
      </c>
      <c r="O74">
        <v>4700</v>
      </c>
      <c r="P74" s="1"/>
    </row>
    <row r="75" spans="1:16">
      <c r="A75" t="str">
        <f t="shared" si="0"/>
        <v>BLOUNTSTOWNPERIOD START</v>
      </c>
      <c r="B75" t="s">
        <v>600</v>
      </c>
      <c r="C75" t="s">
        <v>149</v>
      </c>
      <c r="D75" s="1"/>
      <c r="E75" s="1"/>
      <c r="F75" s="1"/>
      <c r="G75" s="1"/>
      <c r="H75" s="1">
        <v>41030</v>
      </c>
      <c r="I75" s="1">
        <v>41061</v>
      </c>
      <c r="J75" s="1">
        <v>41091</v>
      </c>
      <c r="K75" s="1">
        <v>41122</v>
      </c>
      <c r="L75" s="1">
        <v>41153</v>
      </c>
      <c r="M75" s="1">
        <v>41183</v>
      </c>
      <c r="N75" s="1">
        <v>41214</v>
      </c>
      <c r="O75" s="1">
        <v>41244</v>
      </c>
      <c r="P75" s="5"/>
    </row>
    <row r="76" spans="1:16">
      <c r="A76" t="str">
        <f t="shared" si="0"/>
        <v>BLOUNTSTOWNNCP LF</v>
      </c>
      <c r="B76" t="s">
        <v>600</v>
      </c>
      <c r="C76" t="s">
        <v>150</v>
      </c>
      <c r="H76" s="5">
        <v>0.58040000000000003</v>
      </c>
      <c r="I76" s="5">
        <v>0.62970000000000004</v>
      </c>
      <c r="J76" s="5">
        <v>0.64549999999999996</v>
      </c>
      <c r="K76" s="5">
        <v>0.61950000000000005</v>
      </c>
      <c r="L76" s="5">
        <v>0.63119999999999998</v>
      </c>
      <c r="M76" s="5">
        <v>0.63419999999999999</v>
      </c>
      <c r="N76" s="5">
        <v>0.63629999999999998</v>
      </c>
      <c r="O76" s="5">
        <v>0.63290000000000002</v>
      </c>
      <c r="P76" s="5"/>
    </row>
    <row r="77" spans="1:16">
      <c r="A77" t="str">
        <f t="shared" si="0"/>
        <v>BLOUNTSTOWNNCP LF ONPK</v>
      </c>
      <c r="B77" t="s">
        <v>600</v>
      </c>
      <c r="C77" t="s">
        <v>151</v>
      </c>
      <c r="H77" s="5">
        <v>0.751</v>
      </c>
      <c r="I77" s="5">
        <v>0.81679999999999997</v>
      </c>
      <c r="J77" s="5">
        <v>0.8105</v>
      </c>
      <c r="K77" s="5">
        <v>0.77239999999999998</v>
      </c>
      <c r="L77" s="5">
        <v>0.80159999999999998</v>
      </c>
      <c r="M77" s="5">
        <v>0.77929999999999999</v>
      </c>
      <c r="N77" s="5">
        <v>0.69589999999999996</v>
      </c>
      <c r="O77" s="5">
        <v>0.7157</v>
      </c>
      <c r="P77" s="5"/>
    </row>
    <row r="78" spans="1:16">
      <c r="A78" t="str">
        <f t="shared" si="0"/>
        <v>BLOUNTSTOWNNCP LF OFFPK</v>
      </c>
      <c r="B78" t="s">
        <v>600</v>
      </c>
      <c r="C78" t="s">
        <v>152</v>
      </c>
      <c r="H78" s="5">
        <v>0.59709999999999996</v>
      </c>
      <c r="I78" s="5">
        <v>0.59389999999999998</v>
      </c>
      <c r="J78" s="5">
        <v>0.66239999999999999</v>
      </c>
      <c r="K78" s="5">
        <v>0.65349999999999997</v>
      </c>
      <c r="L78" s="5">
        <v>0.64029999999999998</v>
      </c>
      <c r="M78" s="5">
        <v>0.62309999999999999</v>
      </c>
      <c r="N78" s="5">
        <v>0.69210000000000005</v>
      </c>
      <c r="O78" s="5">
        <v>0.61819999999999997</v>
      </c>
      <c r="P78" s="5"/>
    </row>
    <row r="79" spans="1:16">
      <c r="A79" t="str">
        <f t="shared" si="0"/>
        <v>BLOUNTSTOWNGCP CF</v>
      </c>
      <c r="B79" t="s">
        <v>600</v>
      </c>
      <c r="C79" t="s">
        <v>153</v>
      </c>
      <c r="D79" t="s">
        <v>536</v>
      </c>
      <c r="E79" t="s">
        <v>536</v>
      </c>
      <c r="F79" t="s">
        <v>536</v>
      </c>
      <c r="G79" t="s">
        <v>536</v>
      </c>
      <c r="H79" s="5">
        <v>1</v>
      </c>
      <c r="I79" s="5">
        <v>1</v>
      </c>
      <c r="J79" s="5">
        <v>1</v>
      </c>
      <c r="K79" s="5">
        <v>1</v>
      </c>
      <c r="L79" s="5">
        <v>1</v>
      </c>
      <c r="M79" s="5">
        <v>1</v>
      </c>
      <c r="N79" s="5">
        <v>1</v>
      </c>
      <c r="O79" s="5">
        <v>1</v>
      </c>
      <c r="P79" s="5"/>
    </row>
    <row r="80" spans="1:16">
      <c r="A80" t="str">
        <f t="shared" si="0"/>
        <v>BLOUNTSTOWNCP CF</v>
      </c>
      <c r="B80" t="s">
        <v>600</v>
      </c>
      <c r="C80" t="s">
        <v>154</v>
      </c>
      <c r="D80" t="s">
        <v>536</v>
      </c>
      <c r="E80" t="s">
        <v>536</v>
      </c>
      <c r="F80" t="s">
        <v>536</v>
      </c>
      <c r="G80" t="s">
        <v>536</v>
      </c>
      <c r="H80" s="5">
        <v>1</v>
      </c>
      <c r="I80" s="5">
        <v>0.95209999999999995</v>
      </c>
      <c r="J80" s="5">
        <v>0.87970000000000004</v>
      </c>
      <c r="K80" s="5">
        <v>0.7379</v>
      </c>
      <c r="L80" s="5">
        <v>0.87109999999999999</v>
      </c>
      <c r="M80" s="5">
        <v>0.92469999999999997</v>
      </c>
      <c r="N80" s="5">
        <v>0.73719999999999997</v>
      </c>
      <c r="O80" s="5">
        <v>0.72709999999999997</v>
      </c>
      <c r="P80" s="5"/>
    </row>
    <row r="81" spans="1:16">
      <c r="A81" t="str">
        <f t="shared" si="0"/>
        <v>BLOUNTSTOWNGCP LF</v>
      </c>
      <c r="B81" t="s">
        <v>600</v>
      </c>
      <c r="C81" t="s">
        <v>155</v>
      </c>
      <c r="D81" t="s">
        <v>536</v>
      </c>
      <c r="E81" t="s">
        <v>536</v>
      </c>
      <c r="F81" t="s">
        <v>536</v>
      </c>
      <c r="G81" t="s">
        <v>536</v>
      </c>
      <c r="H81" s="5">
        <v>0.58040000000000003</v>
      </c>
      <c r="I81" s="5">
        <v>0.62970000000000004</v>
      </c>
      <c r="J81" s="5">
        <v>0.64549999999999996</v>
      </c>
      <c r="K81" s="5">
        <v>0.61950000000000005</v>
      </c>
      <c r="L81" s="5">
        <v>0.63119999999999998</v>
      </c>
      <c r="M81" s="5">
        <v>0.63419999999999999</v>
      </c>
      <c r="N81" s="5">
        <v>0.63629999999999998</v>
      </c>
      <c r="O81" s="5">
        <v>0.63290000000000002</v>
      </c>
      <c r="P81" s="5"/>
    </row>
    <row r="82" spans="1:16">
      <c r="A82" t="str">
        <f t="shared" si="0"/>
        <v>BLOUNTSTOWNGCP LF ONPK</v>
      </c>
      <c r="B82" t="s">
        <v>600</v>
      </c>
      <c r="C82" t="s">
        <v>156</v>
      </c>
      <c r="D82" t="s">
        <v>536</v>
      </c>
      <c r="E82" t="s">
        <v>536</v>
      </c>
      <c r="F82" t="s">
        <v>536</v>
      </c>
      <c r="G82" t="s">
        <v>536</v>
      </c>
      <c r="H82" s="5">
        <v>0.751</v>
      </c>
      <c r="I82" s="5">
        <v>0.81679999999999997</v>
      </c>
      <c r="J82" s="5">
        <v>0.8105</v>
      </c>
      <c r="K82" s="5">
        <v>0.77239999999999998</v>
      </c>
      <c r="L82" s="5">
        <v>0.80159999999999998</v>
      </c>
      <c r="M82" s="5">
        <v>0.77929999999999999</v>
      </c>
      <c r="N82" s="5">
        <v>0.69589999999999996</v>
      </c>
      <c r="O82" s="5">
        <v>0.7157</v>
      </c>
      <c r="P82" s="5"/>
    </row>
    <row r="83" spans="1:16">
      <c r="A83" t="str">
        <f t="shared" si="0"/>
        <v>BLOUNTSTOWNGCP LF OFFPK</v>
      </c>
      <c r="B83" t="s">
        <v>600</v>
      </c>
      <c r="C83" t="s">
        <v>157</v>
      </c>
      <c r="D83" t="s">
        <v>536</v>
      </c>
      <c r="E83" t="s">
        <v>536</v>
      </c>
      <c r="F83" t="s">
        <v>536</v>
      </c>
      <c r="G83" t="s">
        <v>536</v>
      </c>
      <c r="H83" s="5">
        <v>0.59709999999999996</v>
      </c>
      <c r="I83" s="5">
        <v>0.59389999999999998</v>
      </c>
      <c r="J83" s="5">
        <v>0.66239999999999999</v>
      </c>
      <c r="K83" s="5">
        <v>0.65349999999999997</v>
      </c>
      <c r="L83" s="5">
        <v>0.64029999999999998</v>
      </c>
      <c r="M83" s="5">
        <v>0.62309999999999999</v>
      </c>
      <c r="N83" s="5">
        <v>0.69210000000000005</v>
      </c>
      <c r="O83" s="5">
        <v>0.61819999999999997</v>
      </c>
      <c r="P83" s="5"/>
    </row>
    <row r="84" spans="1:16">
      <c r="A84" t="str">
        <f t="shared" si="0"/>
        <v>BLOUNTSTOWNCP LF</v>
      </c>
      <c r="B84" t="s">
        <v>600</v>
      </c>
      <c r="C84" t="s">
        <v>158</v>
      </c>
      <c r="D84" t="s">
        <v>536</v>
      </c>
      <c r="E84" t="s">
        <v>536</v>
      </c>
      <c r="F84" t="s">
        <v>536</v>
      </c>
      <c r="G84" t="s">
        <v>536</v>
      </c>
      <c r="H84" s="5">
        <v>0.58040000000000003</v>
      </c>
      <c r="I84" s="5">
        <v>0.6613</v>
      </c>
      <c r="J84" s="5">
        <v>0.73370000000000002</v>
      </c>
      <c r="K84" s="5">
        <v>0.83950000000000002</v>
      </c>
      <c r="L84" s="5">
        <v>0.72470000000000001</v>
      </c>
      <c r="M84" s="5">
        <v>0.68589999999999995</v>
      </c>
      <c r="N84" s="5">
        <v>0.86309999999999998</v>
      </c>
      <c r="O84" s="5">
        <v>0.87039999999999995</v>
      </c>
    </row>
    <row r="85" spans="1:16">
      <c r="A85" t="str">
        <f t="shared" si="0"/>
        <v>BLOUNTSTOWNREL PREC:</v>
      </c>
      <c r="B85" t="s">
        <v>600</v>
      </c>
      <c r="C85" t="s">
        <v>65</v>
      </c>
      <c r="P85" s="5"/>
    </row>
    <row r="86" spans="1:16">
      <c r="A86" t="str">
        <f t="shared" si="0"/>
        <v>BLOUNTSTOWNNCP RP</v>
      </c>
      <c r="B86" t="s">
        <v>600</v>
      </c>
      <c r="C86" t="s">
        <v>159</v>
      </c>
      <c r="D86" t="s">
        <v>536</v>
      </c>
      <c r="E86" t="s">
        <v>536</v>
      </c>
      <c r="F86" t="s">
        <v>536</v>
      </c>
      <c r="G86" t="s">
        <v>536</v>
      </c>
      <c r="H86" s="5">
        <v>0</v>
      </c>
      <c r="I86" s="5">
        <v>0</v>
      </c>
      <c r="J86" s="5">
        <v>0</v>
      </c>
      <c r="K86" s="5">
        <v>0</v>
      </c>
      <c r="L86" s="5">
        <v>0</v>
      </c>
      <c r="M86" s="5">
        <v>0</v>
      </c>
      <c r="N86" s="5">
        <v>0</v>
      </c>
      <c r="O86" s="5">
        <v>0</v>
      </c>
      <c r="P86" s="5"/>
    </row>
    <row r="87" spans="1:16">
      <c r="A87" t="str">
        <f t="shared" si="0"/>
        <v>BLOUNTSTOWNNCP RP ONPK</v>
      </c>
      <c r="B87" t="s">
        <v>600</v>
      </c>
      <c r="C87" t="s">
        <v>160</v>
      </c>
      <c r="D87" t="s">
        <v>536</v>
      </c>
      <c r="E87" t="s">
        <v>536</v>
      </c>
      <c r="F87" t="s">
        <v>536</v>
      </c>
      <c r="G87" t="s">
        <v>536</v>
      </c>
      <c r="H87" s="5">
        <v>0</v>
      </c>
      <c r="I87" s="5">
        <v>0</v>
      </c>
      <c r="J87" s="5">
        <v>0</v>
      </c>
      <c r="K87" s="5">
        <v>0</v>
      </c>
      <c r="L87" s="5">
        <v>0</v>
      </c>
      <c r="M87" s="5">
        <v>0</v>
      </c>
      <c r="N87" s="5">
        <v>0</v>
      </c>
      <c r="O87" s="5">
        <v>0</v>
      </c>
      <c r="P87" s="5"/>
    </row>
    <row r="88" spans="1:16">
      <c r="A88" t="str">
        <f t="shared" si="0"/>
        <v>BLOUNTSTOWNNCP RP OFFPK</v>
      </c>
      <c r="B88" t="s">
        <v>600</v>
      </c>
      <c r="C88" t="s">
        <v>161</v>
      </c>
      <c r="D88" t="s">
        <v>536</v>
      </c>
      <c r="E88" t="s">
        <v>536</v>
      </c>
      <c r="F88" t="s">
        <v>536</v>
      </c>
      <c r="G88" t="s">
        <v>536</v>
      </c>
      <c r="H88" s="5">
        <v>0</v>
      </c>
      <c r="I88" s="5">
        <v>0</v>
      </c>
      <c r="J88" s="5">
        <v>0</v>
      </c>
      <c r="K88" s="5">
        <v>0</v>
      </c>
      <c r="L88" s="5">
        <v>0</v>
      </c>
      <c r="M88" s="5">
        <v>0</v>
      </c>
      <c r="N88" s="5">
        <v>0</v>
      </c>
      <c r="O88" s="5">
        <v>0</v>
      </c>
      <c r="P88" s="5"/>
    </row>
    <row r="89" spans="1:16">
      <c r="A89" t="str">
        <f t="shared" si="0"/>
        <v>BLOUNTSTOWNGCP RP</v>
      </c>
      <c r="B89" t="s">
        <v>600</v>
      </c>
      <c r="C89" t="s">
        <v>162</v>
      </c>
      <c r="D89" t="s">
        <v>536</v>
      </c>
      <c r="E89" t="s">
        <v>536</v>
      </c>
      <c r="F89" t="s">
        <v>536</v>
      </c>
      <c r="G89" t="s">
        <v>536</v>
      </c>
      <c r="H89" s="5">
        <v>0</v>
      </c>
      <c r="I89" s="5">
        <v>0</v>
      </c>
      <c r="J89" s="5">
        <v>0</v>
      </c>
      <c r="K89" s="5">
        <v>0</v>
      </c>
      <c r="L89" s="5">
        <v>0</v>
      </c>
      <c r="M89" s="5">
        <v>0</v>
      </c>
      <c r="N89" s="5">
        <v>0</v>
      </c>
      <c r="O89" s="5">
        <v>0</v>
      </c>
      <c r="P89" s="5"/>
    </row>
    <row r="90" spans="1:16">
      <c r="A90" t="str">
        <f t="shared" si="0"/>
        <v>BLOUNTSTOWNGCP RP ONPK</v>
      </c>
      <c r="B90" t="s">
        <v>600</v>
      </c>
      <c r="C90" t="s">
        <v>163</v>
      </c>
      <c r="D90" t="s">
        <v>536</v>
      </c>
      <c r="E90" t="s">
        <v>536</v>
      </c>
      <c r="F90" t="s">
        <v>536</v>
      </c>
      <c r="G90" t="s">
        <v>536</v>
      </c>
      <c r="H90" s="5">
        <v>0</v>
      </c>
      <c r="I90" s="5">
        <v>0</v>
      </c>
      <c r="J90" s="5">
        <v>0</v>
      </c>
      <c r="K90" s="5">
        <v>0</v>
      </c>
      <c r="L90" s="5">
        <v>0</v>
      </c>
      <c r="M90" s="5">
        <v>0</v>
      </c>
      <c r="N90" s="5">
        <v>0</v>
      </c>
      <c r="O90" s="5">
        <v>0</v>
      </c>
      <c r="P90" s="5"/>
    </row>
    <row r="91" spans="1:16">
      <c r="A91" t="str">
        <f t="shared" si="0"/>
        <v>BLOUNTSTOWNGCP RP OFFPK</v>
      </c>
      <c r="B91" t="s">
        <v>600</v>
      </c>
      <c r="C91" t="s">
        <v>164</v>
      </c>
      <c r="D91" t="s">
        <v>536</v>
      </c>
      <c r="E91" t="s">
        <v>536</v>
      </c>
      <c r="F91" t="s">
        <v>536</v>
      </c>
      <c r="G91" t="s">
        <v>536</v>
      </c>
      <c r="H91" s="5">
        <v>0</v>
      </c>
      <c r="I91" s="5">
        <v>0</v>
      </c>
      <c r="J91" s="5">
        <v>0</v>
      </c>
      <c r="K91" s="5">
        <v>0</v>
      </c>
      <c r="L91" s="5">
        <v>0</v>
      </c>
      <c r="M91" s="5">
        <v>0</v>
      </c>
      <c r="N91" s="5">
        <v>0</v>
      </c>
      <c r="O91" s="5">
        <v>0</v>
      </c>
      <c r="P91" s="5"/>
    </row>
    <row r="92" spans="1:16">
      <c r="A92" t="str">
        <f t="shared" si="0"/>
        <v>BLOUNTSTOWNCP RP</v>
      </c>
      <c r="B92" t="s">
        <v>600</v>
      </c>
      <c r="C92" t="s">
        <v>165</v>
      </c>
      <c r="D92" t="s">
        <v>536</v>
      </c>
      <c r="E92" t="s">
        <v>536</v>
      </c>
      <c r="F92" t="s">
        <v>536</v>
      </c>
      <c r="G92" t="s">
        <v>536</v>
      </c>
      <c r="H92" s="5">
        <v>0</v>
      </c>
      <c r="I92" s="5">
        <v>0</v>
      </c>
      <c r="J92" s="5">
        <v>0</v>
      </c>
      <c r="K92" s="5">
        <v>0</v>
      </c>
      <c r="L92" s="5">
        <v>0</v>
      </c>
      <c r="M92" s="5">
        <v>0</v>
      </c>
      <c r="N92" s="5">
        <v>0</v>
      </c>
      <c r="O92" s="5">
        <v>0</v>
      </c>
    </row>
    <row r="93" spans="1:16">
      <c r="A93" t="str">
        <f t="shared" si="0"/>
        <v>BLOUNTSTOWNSAMPLE SIZE:</v>
      </c>
      <c r="B93" t="s">
        <v>600</v>
      </c>
      <c r="C93" t="s">
        <v>66</v>
      </c>
    </row>
    <row r="94" spans="1:16">
      <c r="A94" t="str">
        <f t="shared" si="0"/>
        <v>BLOUNTSTOWNGCPSZ</v>
      </c>
      <c r="B94" t="s">
        <v>600</v>
      </c>
      <c r="C94" t="s">
        <v>166</v>
      </c>
      <c r="D94" t="s">
        <v>536</v>
      </c>
      <c r="E94" t="s">
        <v>536</v>
      </c>
      <c r="F94" t="s">
        <v>536</v>
      </c>
      <c r="G94" t="s">
        <v>536</v>
      </c>
      <c r="H94">
        <v>1</v>
      </c>
      <c r="I94">
        <v>1</v>
      </c>
      <c r="J94">
        <v>1</v>
      </c>
      <c r="K94">
        <v>1</v>
      </c>
      <c r="L94">
        <v>1</v>
      </c>
      <c r="M94">
        <v>1</v>
      </c>
      <c r="N94">
        <v>1</v>
      </c>
      <c r="O94">
        <v>1</v>
      </c>
    </row>
    <row r="95" spans="1:16">
      <c r="A95" t="str">
        <f t="shared" si="0"/>
        <v>BLOUNTSTOWNGCPSZ ONPK</v>
      </c>
      <c r="B95" t="s">
        <v>600</v>
      </c>
      <c r="C95" t="s">
        <v>167</v>
      </c>
      <c r="D95" t="s">
        <v>536</v>
      </c>
      <c r="E95" t="s">
        <v>536</v>
      </c>
      <c r="F95" t="s">
        <v>536</v>
      </c>
      <c r="G95" t="s">
        <v>536</v>
      </c>
      <c r="H95">
        <v>1</v>
      </c>
      <c r="I95">
        <v>1</v>
      </c>
      <c r="J95">
        <v>1</v>
      </c>
      <c r="K95">
        <v>1</v>
      </c>
      <c r="L95">
        <v>1</v>
      </c>
      <c r="M95">
        <v>1</v>
      </c>
      <c r="N95">
        <v>1</v>
      </c>
      <c r="O95">
        <v>1</v>
      </c>
    </row>
    <row r="96" spans="1:16">
      <c r="A96" t="str">
        <f t="shared" si="0"/>
        <v>BLOUNTSTOWNGCPSZ OFFPK</v>
      </c>
      <c r="B96" t="s">
        <v>600</v>
      </c>
      <c r="C96" t="s">
        <v>168</v>
      </c>
      <c r="D96" t="s">
        <v>536</v>
      </c>
      <c r="E96" t="s">
        <v>536</v>
      </c>
      <c r="F96" t="s">
        <v>536</v>
      </c>
      <c r="G96" t="s">
        <v>536</v>
      </c>
      <c r="H96">
        <v>1</v>
      </c>
      <c r="I96">
        <v>1</v>
      </c>
      <c r="J96">
        <v>1</v>
      </c>
      <c r="K96">
        <v>1</v>
      </c>
      <c r="L96">
        <v>1</v>
      </c>
      <c r="M96">
        <v>1</v>
      </c>
      <c r="N96">
        <v>1</v>
      </c>
      <c r="O96">
        <v>1</v>
      </c>
    </row>
    <row r="97" spans="1:16">
      <c r="A97" t="str">
        <f t="shared" si="0"/>
        <v>BLOUNTSTOWNCPSZ</v>
      </c>
      <c r="B97" t="s">
        <v>600</v>
      </c>
      <c r="C97" t="s">
        <v>169</v>
      </c>
      <c r="D97" t="s">
        <v>536</v>
      </c>
      <c r="E97" t="s">
        <v>536</v>
      </c>
      <c r="F97" t="s">
        <v>536</v>
      </c>
      <c r="G97" t="s">
        <v>536</v>
      </c>
      <c r="H97">
        <v>1</v>
      </c>
      <c r="I97">
        <v>1</v>
      </c>
      <c r="J97">
        <v>1</v>
      </c>
      <c r="K97">
        <v>1</v>
      </c>
      <c r="L97">
        <v>1</v>
      </c>
      <c r="M97">
        <v>1</v>
      </c>
      <c r="N97">
        <v>1</v>
      </c>
      <c r="O97">
        <v>1</v>
      </c>
    </row>
    <row r="98" spans="1:16">
      <c r="A98" t="str">
        <f t="shared" si="0"/>
        <v/>
      </c>
    </row>
    <row r="99" spans="1:16">
      <c r="A99" t="str">
        <f t="shared" si="0"/>
        <v/>
      </c>
    </row>
    <row r="100" spans="1:16">
      <c r="A100" t="str">
        <f t="shared" si="0"/>
        <v/>
      </c>
    </row>
    <row r="101" spans="1:16">
      <c r="A101" t="str">
        <f t="shared" si="0"/>
        <v/>
      </c>
    </row>
    <row r="102" spans="1:16">
      <c r="A102" t="str">
        <f t="shared" si="0"/>
        <v/>
      </c>
    </row>
    <row r="103" spans="1:16">
      <c r="A103" t="str">
        <f t="shared" si="0"/>
        <v/>
      </c>
    </row>
    <row r="104" spans="1:16">
      <c r="A104" t="str">
        <f t="shared" si="0"/>
        <v/>
      </c>
      <c r="P104" s="4"/>
    </row>
    <row r="105" spans="1:16" ht="14.4">
      <c r="A105" t="str">
        <f t="shared" si="0"/>
        <v>NOTE:     City of Blountstown contract began May 1, 2012.  Sales line does not match sales in the Rate and Revenue Report due to billing lag.</v>
      </c>
      <c r="B105" s="310" t="s">
        <v>904</v>
      </c>
    </row>
    <row r="106" spans="1:16" ht="14.4">
      <c r="A106" t="str">
        <f t="shared" si="0"/>
        <v xml:space="preserve">                 In addition, the City of Blountstown, FKEC, Metro Dade and City of Wauchula are classified as Rate Code 940. The sales for the contracts are reported combined in the Rate &amp; Revenue Report.</v>
      </c>
      <c r="B106" s="328" t="s">
        <v>751</v>
      </c>
    </row>
    <row r="107" spans="1:16">
      <c r="A107" t="str">
        <f t="shared" si="0"/>
        <v xml:space="preserve">CILC1D Commercial/Industrial Load Control - Distribution (54) </v>
      </c>
      <c r="B107" t="s">
        <v>120</v>
      </c>
      <c r="C107" t="s">
        <v>121</v>
      </c>
    </row>
    <row r="108" spans="1:16">
      <c r="A108" t="str">
        <f t="shared" si="0"/>
        <v xml:space="preserve">CILC1DMONTH </v>
      </c>
      <c r="B108" t="s">
        <v>122</v>
      </c>
      <c r="C108" t="s">
        <v>123</v>
      </c>
      <c r="D108" s="4">
        <v>40909</v>
      </c>
      <c r="E108" s="4">
        <v>40940</v>
      </c>
      <c r="F108" s="4">
        <v>40969</v>
      </c>
      <c r="G108" s="4">
        <v>41000</v>
      </c>
      <c r="H108" s="4">
        <v>41030</v>
      </c>
      <c r="I108" s="4">
        <v>41061</v>
      </c>
      <c r="J108" s="4">
        <v>41091</v>
      </c>
      <c r="K108" s="4">
        <v>41122</v>
      </c>
      <c r="L108" s="4">
        <v>41153</v>
      </c>
      <c r="M108" s="4">
        <v>41183</v>
      </c>
      <c r="N108" s="4">
        <v>41214</v>
      </c>
      <c r="O108" s="4">
        <v>41244</v>
      </c>
    </row>
    <row r="109" spans="1:16">
      <c r="A109" t="str">
        <f t="shared" si="0"/>
        <v xml:space="preserve">CILC1DCUSTOMERS </v>
      </c>
      <c r="B109" t="s">
        <v>122</v>
      </c>
      <c r="C109" t="s">
        <v>124</v>
      </c>
      <c r="D109">
        <v>329</v>
      </c>
      <c r="E109">
        <v>327</v>
      </c>
      <c r="F109">
        <v>328</v>
      </c>
      <c r="G109">
        <v>326</v>
      </c>
      <c r="H109">
        <v>325</v>
      </c>
      <c r="I109">
        <v>326</v>
      </c>
      <c r="J109">
        <v>325</v>
      </c>
      <c r="K109">
        <v>322</v>
      </c>
      <c r="L109">
        <v>322</v>
      </c>
      <c r="M109">
        <v>322</v>
      </c>
      <c r="N109">
        <v>322</v>
      </c>
      <c r="O109">
        <v>321</v>
      </c>
    </row>
    <row r="110" spans="1:16">
      <c r="A110" t="str">
        <f t="shared" si="0"/>
        <v xml:space="preserve">CILC1DSALES </v>
      </c>
      <c r="B110" t="s">
        <v>122</v>
      </c>
      <c r="C110" t="s">
        <v>125</v>
      </c>
      <c r="D110">
        <v>240060582</v>
      </c>
      <c r="E110">
        <v>224214863</v>
      </c>
      <c r="F110">
        <v>230521509</v>
      </c>
      <c r="G110">
        <v>241758458</v>
      </c>
      <c r="H110">
        <v>234910121</v>
      </c>
      <c r="I110">
        <v>254778662</v>
      </c>
      <c r="J110">
        <v>254806610</v>
      </c>
      <c r="K110">
        <v>253796272</v>
      </c>
      <c r="L110">
        <v>245903197</v>
      </c>
      <c r="M110">
        <v>195161909</v>
      </c>
      <c r="N110">
        <v>226348921</v>
      </c>
      <c r="O110">
        <v>232145640</v>
      </c>
      <c r="P110" s="91"/>
    </row>
    <row r="111" spans="1:16">
      <c r="A111" t="str">
        <f t="shared" si="0"/>
        <v>CILC1DKW</v>
      </c>
      <c r="B111" t="s">
        <v>122</v>
      </c>
      <c r="C111" t="s">
        <v>126</v>
      </c>
    </row>
    <row r="112" spans="1:16">
      <c r="A112" t="str">
        <f t="shared" si="0"/>
        <v>CILC1DN</v>
      </c>
      <c r="B112" t="s">
        <v>122</v>
      </c>
      <c r="C112" t="s">
        <v>127</v>
      </c>
      <c r="D112">
        <v>324</v>
      </c>
      <c r="E112">
        <v>325</v>
      </c>
      <c r="F112">
        <v>326</v>
      </c>
      <c r="G112">
        <v>325</v>
      </c>
      <c r="H112">
        <v>323</v>
      </c>
      <c r="I112">
        <v>324</v>
      </c>
      <c r="J112">
        <v>323</v>
      </c>
      <c r="K112">
        <v>321</v>
      </c>
      <c r="L112">
        <v>322</v>
      </c>
      <c r="M112">
        <v>322</v>
      </c>
      <c r="N112">
        <v>321</v>
      </c>
      <c r="O112">
        <v>321</v>
      </c>
    </row>
    <row r="113" spans="1:16">
      <c r="A113" t="str">
        <f t="shared" si="0"/>
        <v>CILC1DRLR ENERGY:</v>
      </c>
      <c r="B113" t="s">
        <v>122</v>
      </c>
      <c r="C113" t="s">
        <v>61</v>
      </c>
      <c r="P113" s="5"/>
    </row>
    <row r="114" spans="1:16">
      <c r="A114" t="str">
        <f t="shared" si="0"/>
        <v>CILC1DKWH</v>
      </c>
      <c r="B114" t="s">
        <v>122</v>
      </c>
      <c r="C114" t="s">
        <v>128</v>
      </c>
      <c r="D114">
        <v>239853027</v>
      </c>
      <c r="E114">
        <v>221510912</v>
      </c>
      <c r="F114">
        <v>231465244</v>
      </c>
      <c r="G114">
        <v>239895103</v>
      </c>
      <c r="H114">
        <v>235822650</v>
      </c>
      <c r="I114">
        <v>251627300</v>
      </c>
      <c r="J114">
        <v>253028204</v>
      </c>
      <c r="K114">
        <v>253954652</v>
      </c>
      <c r="L114">
        <v>251873684</v>
      </c>
      <c r="M114">
        <v>246996400</v>
      </c>
      <c r="N114">
        <v>229184830</v>
      </c>
      <c r="O114">
        <v>228387595</v>
      </c>
      <c r="P114" s="5"/>
    </row>
    <row r="115" spans="1:16">
      <c r="A115" t="str">
        <f t="shared" si="0"/>
        <v>CILC1DKWH ONPK</v>
      </c>
      <c r="B115" t="s">
        <v>122</v>
      </c>
      <c r="C115" t="s">
        <v>129</v>
      </c>
      <c r="D115">
        <v>56558056</v>
      </c>
      <c r="E115">
        <v>55609206</v>
      </c>
      <c r="F115">
        <v>56651332</v>
      </c>
      <c r="G115">
        <v>67399252</v>
      </c>
      <c r="H115">
        <v>66765181</v>
      </c>
      <c r="I115">
        <v>70162320</v>
      </c>
      <c r="J115">
        <v>68374210</v>
      </c>
      <c r="K115">
        <v>74774474</v>
      </c>
      <c r="L115">
        <v>63856929</v>
      </c>
      <c r="M115">
        <v>72914836</v>
      </c>
      <c r="N115">
        <v>55151339</v>
      </c>
      <c r="O115">
        <v>51234855</v>
      </c>
    </row>
    <row r="116" spans="1:16">
      <c r="A116" t="str">
        <f t="shared" si="0"/>
        <v>CILC1DKWH OFFPK</v>
      </c>
      <c r="B116" t="s">
        <v>122</v>
      </c>
      <c r="C116" t="s">
        <v>130</v>
      </c>
      <c r="D116">
        <v>183294971</v>
      </c>
      <c r="E116">
        <v>165901706</v>
      </c>
      <c r="F116">
        <v>174813911</v>
      </c>
      <c r="G116">
        <v>172495850</v>
      </c>
      <c r="H116">
        <v>169057469</v>
      </c>
      <c r="I116">
        <v>181464980</v>
      </c>
      <c r="J116">
        <v>184653993</v>
      </c>
      <c r="K116">
        <v>179180178</v>
      </c>
      <c r="L116">
        <v>188016755</v>
      </c>
      <c r="M116">
        <v>174081564</v>
      </c>
      <c r="N116">
        <v>174033491</v>
      </c>
      <c r="O116">
        <v>177152739</v>
      </c>
      <c r="P116" s="89"/>
    </row>
    <row r="117" spans="1:16">
      <c r="A117" t="str">
        <f t="shared" si="0"/>
        <v>CILC1DKWH ONPK%</v>
      </c>
      <c r="B117" t="s">
        <v>122</v>
      </c>
      <c r="C117" t="s">
        <v>131</v>
      </c>
      <c r="D117" s="5">
        <v>0.23580000000000001</v>
      </c>
      <c r="E117" s="5">
        <v>0.25103999999999999</v>
      </c>
      <c r="F117" s="5">
        <v>0.24475</v>
      </c>
      <c r="G117" s="5">
        <v>0.28094999999999998</v>
      </c>
      <c r="H117" s="5">
        <v>0.28311999999999998</v>
      </c>
      <c r="I117" s="5">
        <v>0.27883000000000002</v>
      </c>
      <c r="J117" s="5">
        <v>0.27022000000000002</v>
      </c>
      <c r="K117" s="5">
        <v>0.29443999999999998</v>
      </c>
      <c r="L117" s="5">
        <v>0.25352999999999998</v>
      </c>
      <c r="M117" s="5">
        <v>0.29520999999999997</v>
      </c>
      <c r="N117" s="5">
        <v>0.24063999999999999</v>
      </c>
      <c r="O117" s="5">
        <v>0.22433</v>
      </c>
    </row>
    <row r="118" spans="1:16">
      <c r="A118" t="str">
        <f t="shared" ref="A118:A181" si="1">B118&amp;C118</f>
        <v>CILC1DKWH OFFPK%</v>
      </c>
      <c r="B118" t="s">
        <v>122</v>
      </c>
      <c r="C118" t="s">
        <v>132</v>
      </c>
      <c r="D118" s="5">
        <v>0.76419999999999999</v>
      </c>
      <c r="E118" s="5">
        <v>0.74895999999999996</v>
      </c>
      <c r="F118" s="5">
        <v>0.75524999999999998</v>
      </c>
      <c r="G118" s="5">
        <v>0.71904999999999997</v>
      </c>
      <c r="H118" s="5">
        <v>0.71687999999999996</v>
      </c>
      <c r="I118" s="5">
        <v>0.72116999999999998</v>
      </c>
      <c r="J118" s="5">
        <v>0.72977999999999998</v>
      </c>
      <c r="K118" s="5">
        <v>0.70555999999999996</v>
      </c>
      <c r="L118" s="5">
        <v>0.74646999999999997</v>
      </c>
      <c r="M118" s="5">
        <v>0.70479000000000003</v>
      </c>
      <c r="N118" s="5">
        <v>0.75936000000000003</v>
      </c>
      <c r="O118" s="5">
        <v>0.77566999999999997</v>
      </c>
    </row>
    <row r="119" spans="1:16">
      <c r="A119" t="str">
        <f t="shared" si="1"/>
        <v>CILC1DDEMAND (KW):</v>
      </c>
      <c r="B119" t="s">
        <v>122</v>
      </c>
      <c r="C119" t="s">
        <v>62</v>
      </c>
    </row>
    <row r="120" spans="1:16">
      <c r="A120" t="str">
        <f t="shared" si="1"/>
        <v>CILC1DNCP</v>
      </c>
      <c r="B120" t="s">
        <v>122</v>
      </c>
      <c r="C120" t="s">
        <v>133</v>
      </c>
      <c r="D120">
        <v>464891</v>
      </c>
      <c r="E120">
        <v>450121</v>
      </c>
      <c r="F120">
        <v>436741</v>
      </c>
      <c r="G120">
        <v>472311</v>
      </c>
      <c r="H120">
        <v>445083</v>
      </c>
      <c r="I120">
        <v>489022</v>
      </c>
      <c r="J120">
        <v>464823</v>
      </c>
      <c r="K120">
        <v>479985</v>
      </c>
      <c r="L120">
        <v>482019</v>
      </c>
      <c r="M120">
        <v>466700</v>
      </c>
      <c r="N120">
        <v>448728</v>
      </c>
      <c r="O120">
        <v>443355</v>
      </c>
    </row>
    <row r="121" spans="1:16">
      <c r="A121" t="str">
        <f t="shared" si="1"/>
        <v>CILC1DNCP ONPK</v>
      </c>
      <c r="B121" t="s">
        <v>122</v>
      </c>
      <c r="C121" t="s">
        <v>134</v>
      </c>
      <c r="D121">
        <v>441437</v>
      </c>
      <c r="E121">
        <v>426518</v>
      </c>
      <c r="F121">
        <v>411585</v>
      </c>
      <c r="G121">
        <v>451577</v>
      </c>
      <c r="H121">
        <v>422677</v>
      </c>
      <c r="I121">
        <v>464538</v>
      </c>
      <c r="J121">
        <v>446510</v>
      </c>
      <c r="K121">
        <v>462127</v>
      </c>
      <c r="L121">
        <v>463058</v>
      </c>
      <c r="M121">
        <v>448595</v>
      </c>
      <c r="N121">
        <v>426872</v>
      </c>
      <c r="O121">
        <v>422615</v>
      </c>
      <c r="P121" s="87"/>
    </row>
    <row r="122" spans="1:16">
      <c r="A122" t="str">
        <f t="shared" si="1"/>
        <v>CILC1DNCP OFFPK</v>
      </c>
      <c r="B122" t="s">
        <v>122</v>
      </c>
      <c r="C122" t="s">
        <v>135</v>
      </c>
      <c r="D122">
        <v>462176</v>
      </c>
      <c r="E122">
        <v>447828</v>
      </c>
      <c r="F122">
        <v>434651</v>
      </c>
      <c r="G122">
        <v>467333</v>
      </c>
      <c r="H122">
        <v>441285</v>
      </c>
      <c r="I122">
        <v>484310</v>
      </c>
      <c r="J122">
        <v>459787</v>
      </c>
      <c r="K122">
        <v>473946</v>
      </c>
      <c r="L122">
        <v>477594</v>
      </c>
      <c r="M122">
        <v>461180</v>
      </c>
      <c r="N122">
        <v>446334</v>
      </c>
      <c r="O122">
        <v>441593</v>
      </c>
    </row>
    <row r="123" spans="1:16">
      <c r="A123" t="str">
        <f t="shared" si="1"/>
        <v>CILC1DGCP DATE</v>
      </c>
      <c r="B123" t="s">
        <v>122</v>
      </c>
      <c r="C123" t="s">
        <v>136</v>
      </c>
      <c r="D123" t="s">
        <v>905</v>
      </c>
      <c r="E123" t="s">
        <v>906</v>
      </c>
      <c r="F123" t="s">
        <v>907</v>
      </c>
      <c r="G123" t="s">
        <v>138</v>
      </c>
      <c r="H123" t="s">
        <v>207</v>
      </c>
      <c r="I123" t="s">
        <v>908</v>
      </c>
      <c r="J123" t="s">
        <v>240</v>
      </c>
      <c r="K123" t="s">
        <v>188</v>
      </c>
      <c r="L123" t="s">
        <v>16</v>
      </c>
      <c r="M123" t="s">
        <v>909</v>
      </c>
      <c r="N123" t="s">
        <v>910</v>
      </c>
      <c r="O123" t="s">
        <v>210</v>
      </c>
    </row>
    <row r="124" spans="1:16">
      <c r="A124" t="str">
        <f t="shared" si="1"/>
        <v>CILC1DGCP TIME</v>
      </c>
      <c r="B124" t="s">
        <v>122</v>
      </c>
      <c r="C124" t="s">
        <v>142</v>
      </c>
      <c r="D124" t="s">
        <v>146</v>
      </c>
      <c r="E124" t="s">
        <v>182</v>
      </c>
      <c r="F124" t="s">
        <v>144</v>
      </c>
      <c r="G124" t="s">
        <v>144</v>
      </c>
      <c r="H124" t="s">
        <v>144</v>
      </c>
      <c r="I124" t="s">
        <v>143</v>
      </c>
      <c r="J124" t="s">
        <v>146</v>
      </c>
      <c r="K124" t="s">
        <v>146</v>
      </c>
      <c r="L124" t="s">
        <v>146</v>
      </c>
      <c r="M124" t="s">
        <v>146</v>
      </c>
      <c r="N124" t="s">
        <v>146</v>
      </c>
      <c r="O124" t="s">
        <v>146</v>
      </c>
      <c r="P124" s="83"/>
    </row>
    <row r="125" spans="1:16">
      <c r="A125" t="str">
        <f t="shared" si="1"/>
        <v>CILC1DGCP</v>
      </c>
      <c r="B125" t="s">
        <v>122</v>
      </c>
      <c r="C125" t="s">
        <v>147</v>
      </c>
      <c r="D125">
        <v>379965</v>
      </c>
      <c r="E125">
        <v>374619</v>
      </c>
      <c r="F125">
        <v>366419</v>
      </c>
      <c r="G125">
        <v>389240</v>
      </c>
      <c r="H125">
        <v>362668</v>
      </c>
      <c r="I125">
        <v>402873</v>
      </c>
      <c r="J125">
        <v>386058</v>
      </c>
      <c r="K125">
        <v>392671</v>
      </c>
      <c r="L125">
        <v>403040</v>
      </c>
      <c r="M125">
        <v>386650</v>
      </c>
      <c r="N125">
        <v>377780</v>
      </c>
      <c r="O125">
        <v>370360</v>
      </c>
      <c r="P125" s="1"/>
    </row>
    <row r="126" spans="1:16">
      <c r="A126" t="str">
        <f t="shared" si="1"/>
        <v>CILC1DGCP ONPK</v>
      </c>
      <c r="B126" t="s">
        <v>122</v>
      </c>
      <c r="C126" t="s">
        <v>63</v>
      </c>
      <c r="D126">
        <v>366546</v>
      </c>
      <c r="E126">
        <v>360459</v>
      </c>
      <c r="F126">
        <v>345090</v>
      </c>
      <c r="G126">
        <v>389240</v>
      </c>
      <c r="H126">
        <v>362668</v>
      </c>
      <c r="I126">
        <v>402873</v>
      </c>
      <c r="J126">
        <v>385619</v>
      </c>
      <c r="K126">
        <v>391197</v>
      </c>
      <c r="L126">
        <v>402694</v>
      </c>
      <c r="M126">
        <v>384898</v>
      </c>
      <c r="N126">
        <v>366699</v>
      </c>
      <c r="O126">
        <v>361419</v>
      </c>
      <c r="P126" s="5"/>
    </row>
    <row r="127" spans="1:16">
      <c r="A127" t="str">
        <f t="shared" si="1"/>
        <v>CILC1DGCP OFFPK</v>
      </c>
      <c r="B127" t="s">
        <v>122</v>
      </c>
      <c r="C127" t="s">
        <v>64</v>
      </c>
      <c r="D127">
        <v>379965</v>
      </c>
      <c r="E127">
        <v>374619</v>
      </c>
      <c r="F127">
        <v>366419</v>
      </c>
      <c r="G127">
        <v>387649</v>
      </c>
      <c r="H127">
        <v>361701</v>
      </c>
      <c r="I127">
        <v>400015</v>
      </c>
      <c r="J127">
        <v>386058</v>
      </c>
      <c r="K127">
        <v>392671</v>
      </c>
      <c r="L127">
        <v>403040</v>
      </c>
      <c r="M127">
        <v>386650</v>
      </c>
      <c r="N127">
        <v>377780</v>
      </c>
      <c r="O127">
        <v>370360</v>
      </c>
      <c r="P127" s="5"/>
    </row>
    <row r="128" spans="1:16">
      <c r="A128" t="str">
        <f t="shared" si="1"/>
        <v>CILC1DCP</v>
      </c>
      <c r="B128" t="s">
        <v>122</v>
      </c>
      <c r="C128" t="s">
        <v>148</v>
      </c>
      <c r="D128">
        <v>320760</v>
      </c>
      <c r="E128">
        <v>351450</v>
      </c>
      <c r="F128">
        <v>337471</v>
      </c>
      <c r="G128">
        <v>372802</v>
      </c>
      <c r="H128">
        <v>354874</v>
      </c>
      <c r="I128">
        <v>375001</v>
      </c>
      <c r="J128">
        <v>366211</v>
      </c>
      <c r="K128">
        <v>370238</v>
      </c>
      <c r="L128">
        <v>352792</v>
      </c>
      <c r="M128">
        <v>359733</v>
      </c>
      <c r="N128">
        <v>346795</v>
      </c>
      <c r="O128">
        <v>349867</v>
      </c>
      <c r="P128" s="5"/>
    </row>
    <row r="129" spans="1:16">
      <c r="A129" t="str">
        <f t="shared" si="1"/>
        <v>CILC1DPERIOD START</v>
      </c>
      <c r="B129" t="s">
        <v>122</v>
      </c>
      <c r="C129" t="s">
        <v>149</v>
      </c>
      <c r="D129" s="1">
        <v>40909</v>
      </c>
      <c r="E129" s="1">
        <v>40940</v>
      </c>
      <c r="F129" s="1">
        <v>40969</v>
      </c>
      <c r="G129" s="1">
        <v>41000</v>
      </c>
      <c r="H129" s="1">
        <v>41030</v>
      </c>
      <c r="I129" s="1">
        <v>41061</v>
      </c>
      <c r="J129" s="1">
        <v>41091</v>
      </c>
      <c r="K129" s="1">
        <v>41122</v>
      </c>
      <c r="L129" s="1">
        <v>41153</v>
      </c>
      <c r="M129" s="1">
        <v>41183</v>
      </c>
      <c r="N129" s="1">
        <v>41214</v>
      </c>
      <c r="O129" s="1">
        <v>41244</v>
      </c>
      <c r="P129" s="5"/>
    </row>
    <row r="130" spans="1:16">
      <c r="A130" t="str">
        <f t="shared" si="1"/>
        <v>CILC1DNCP LF</v>
      </c>
      <c r="B130" t="s">
        <v>122</v>
      </c>
      <c r="C130" t="s">
        <v>150</v>
      </c>
      <c r="D130" s="5">
        <v>0.69350000000000001</v>
      </c>
      <c r="E130" s="5">
        <v>0.70709999999999995</v>
      </c>
      <c r="F130" s="5">
        <v>0.71230000000000004</v>
      </c>
      <c r="G130" s="5">
        <v>0.70540000000000003</v>
      </c>
      <c r="H130" s="5">
        <v>0.71220000000000006</v>
      </c>
      <c r="I130" s="5">
        <v>0.7147</v>
      </c>
      <c r="J130" s="5">
        <v>0.73170000000000002</v>
      </c>
      <c r="K130" s="5">
        <v>0.71109999999999995</v>
      </c>
      <c r="L130" s="5">
        <v>0.72570000000000001</v>
      </c>
      <c r="M130" s="5">
        <v>0.71130000000000004</v>
      </c>
      <c r="N130" s="5">
        <v>0.70940000000000003</v>
      </c>
      <c r="O130" s="5">
        <v>0.69240000000000002</v>
      </c>
      <c r="P130" s="5"/>
    </row>
    <row r="131" spans="1:16">
      <c r="A131" t="str">
        <f t="shared" si="1"/>
        <v>CILC1DNCP LF ONPK</v>
      </c>
      <c r="B131" t="s">
        <v>122</v>
      </c>
      <c r="C131" t="s">
        <v>151</v>
      </c>
      <c r="D131" s="5">
        <v>0.76259999999999994</v>
      </c>
      <c r="E131" s="5">
        <v>0.77610000000000001</v>
      </c>
      <c r="F131" s="5">
        <v>0.78210000000000002</v>
      </c>
      <c r="G131" s="5">
        <v>0.78969999999999996</v>
      </c>
      <c r="H131" s="5">
        <v>0.79779999999999995</v>
      </c>
      <c r="I131" s="5">
        <v>0.79910000000000003</v>
      </c>
      <c r="J131" s="5">
        <v>0.81020000000000003</v>
      </c>
      <c r="K131" s="5">
        <v>0.78169999999999995</v>
      </c>
      <c r="L131" s="5">
        <v>0.80640000000000001</v>
      </c>
      <c r="M131" s="5">
        <v>0.78520000000000001</v>
      </c>
      <c r="N131" s="5">
        <v>0.76900000000000002</v>
      </c>
      <c r="O131" s="5">
        <v>0.75770000000000004</v>
      </c>
      <c r="P131" s="5"/>
    </row>
    <row r="132" spans="1:16">
      <c r="A132" t="str">
        <f t="shared" si="1"/>
        <v>CILC1DNCP LF OFFPK</v>
      </c>
      <c r="B132" t="s">
        <v>122</v>
      </c>
      <c r="C132" t="s">
        <v>152</v>
      </c>
      <c r="D132" s="5">
        <v>0.6885</v>
      </c>
      <c r="E132" s="5">
        <v>0.7016</v>
      </c>
      <c r="F132" s="5">
        <v>0.70809999999999995</v>
      </c>
      <c r="G132" s="5">
        <v>0.69510000000000005</v>
      </c>
      <c r="H132" s="5">
        <v>0.70169999999999999</v>
      </c>
      <c r="I132" s="5">
        <v>0.7056</v>
      </c>
      <c r="J132" s="5">
        <v>0.72360000000000002</v>
      </c>
      <c r="K132" s="5">
        <v>0.70399999999999996</v>
      </c>
      <c r="L132" s="5">
        <v>0.71709999999999996</v>
      </c>
      <c r="M132" s="5">
        <v>0.70289999999999997</v>
      </c>
      <c r="N132" s="5">
        <v>0.70640000000000003</v>
      </c>
      <c r="O132" s="5">
        <v>0.68689999999999996</v>
      </c>
      <c r="P132" s="5"/>
    </row>
    <row r="133" spans="1:16">
      <c r="A133" t="str">
        <f t="shared" si="1"/>
        <v>CILC1DGCP CF</v>
      </c>
      <c r="B133" t="s">
        <v>122</v>
      </c>
      <c r="C133" t="s">
        <v>153</v>
      </c>
      <c r="D133" s="5">
        <v>0.81730000000000003</v>
      </c>
      <c r="E133" s="5">
        <v>0.83230000000000004</v>
      </c>
      <c r="F133" s="5">
        <v>0.83899999999999997</v>
      </c>
      <c r="G133" s="5">
        <v>0.82410000000000005</v>
      </c>
      <c r="H133" s="5">
        <v>0.81479999999999997</v>
      </c>
      <c r="I133" s="5">
        <v>0.82379999999999998</v>
      </c>
      <c r="J133" s="5">
        <v>0.83050000000000002</v>
      </c>
      <c r="K133" s="5">
        <v>0.81810000000000005</v>
      </c>
      <c r="L133" s="5">
        <v>0.83620000000000005</v>
      </c>
      <c r="M133" s="5">
        <v>0.82850000000000001</v>
      </c>
      <c r="N133" s="5">
        <v>0.84189999999999998</v>
      </c>
      <c r="O133" s="5">
        <v>0.83540000000000003</v>
      </c>
      <c r="P133" s="5"/>
    </row>
    <row r="134" spans="1:16">
      <c r="A134" t="str">
        <f t="shared" si="1"/>
        <v>CILC1DCP CF</v>
      </c>
      <c r="B134" t="s">
        <v>122</v>
      </c>
      <c r="C134" t="s">
        <v>154</v>
      </c>
      <c r="D134" s="5">
        <v>0.69</v>
      </c>
      <c r="E134" s="5">
        <v>0.78080000000000005</v>
      </c>
      <c r="F134" s="5">
        <v>0.77270000000000005</v>
      </c>
      <c r="G134" s="5">
        <v>0.7893</v>
      </c>
      <c r="H134" s="5">
        <v>0.79730000000000001</v>
      </c>
      <c r="I134" s="5">
        <v>0.76680000000000004</v>
      </c>
      <c r="J134" s="5">
        <v>0.78790000000000004</v>
      </c>
      <c r="K134" s="5">
        <v>0.77139999999999997</v>
      </c>
      <c r="L134" s="5">
        <v>0.7319</v>
      </c>
      <c r="M134" s="5">
        <v>0.77080000000000004</v>
      </c>
      <c r="N134" s="5">
        <v>0.77280000000000004</v>
      </c>
      <c r="O134" s="5">
        <v>0.78910000000000002</v>
      </c>
      <c r="P134" s="5"/>
    </row>
    <row r="135" spans="1:16">
      <c r="A135" t="str">
        <f t="shared" si="1"/>
        <v>CILC1DGCP LF</v>
      </c>
      <c r="B135" t="s">
        <v>122</v>
      </c>
      <c r="C135" t="s">
        <v>155</v>
      </c>
      <c r="D135" s="5">
        <v>0.84850000000000003</v>
      </c>
      <c r="E135" s="5">
        <v>0.84960000000000002</v>
      </c>
      <c r="F135" s="5">
        <v>0.84909999999999997</v>
      </c>
      <c r="G135" s="5">
        <v>0.85599999999999998</v>
      </c>
      <c r="H135" s="5">
        <v>0.874</v>
      </c>
      <c r="I135" s="5">
        <v>0.86750000000000005</v>
      </c>
      <c r="J135" s="5">
        <v>0.88090000000000002</v>
      </c>
      <c r="K135" s="5">
        <v>0.86929999999999996</v>
      </c>
      <c r="L135" s="5">
        <v>0.86799999999999999</v>
      </c>
      <c r="M135" s="5">
        <v>0.85860000000000003</v>
      </c>
      <c r="N135" s="5">
        <v>0.84260000000000002</v>
      </c>
      <c r="O135" s="5">
        <v>0.82879999999999998</v>
      </c>
    </row>
    <row r="136" spans="1:16">
      <c r="A136" t="str">
        <f t="shared" si="1"/>
        <v>CILC1DGCP LF ONPK</v>
      </c>
      <c r="B136" t="s">
        <v>122</v>
      </c>
      <c r="C136" t="s">
        <v>156</v>
      </c>
      <c r="D136" s="5">
        <v>0.91849999999999998</v>
      </c>
      <c r="E136" s="5">
        <v>0.91830000000000001</v>
      </c>
      <c r="F136" s="5">
        <v>0.93279999999999996</v>
      </c>
      <c r="G136" s="5">
        <v>0.91620000000000001</v>
      </c>
      <c r="H136" s="5">
        <v>0.92979999999999996</v>
      </c>
      <c r="I136" s="5">
        <v>0.92149999999999999</v>
      </c>
      <c r="J136" s="5">
        <v>0.93820000000000003</v>
      </c>
      <c r="K136" s="5">
        <v>0.9234</v>
      </c>
      <c r="L136" s="5">
        <v>0.92730000000000001</v>
      </c>
      <c r="M136" s="5">
        <v>0.91520000000000001</v>
      </c>
      <c r="N136" s="5">
        <v>0.8952</v>
      </c>
      <c r="O136" s="5">
        <v>0.88600000000000001</v>
      </c>
      <c r="P136" s="5"/>
    </row>
    <row r="137" spans="1:16">
      <c r="A137" t="str">
        <f t="shared" si="1"/>
        <v>CILC1DGCP LF OFFPK</v>
      </c>
      <c r="B137" t="s">
        <v>122</v>
      </c>
      <c r="C137" t="s">
        <v>157</v>
      </c>
      <c r="D137" s="5">
        <v>0.83750000000000002</v>
      </c>
      <c r="E137" s="5">
        <v>0.8387</v>
      </c>
      <c r="F137" s="5">
        <v>0.83989999999999998</v>
      </c>
      <c r="G137" s="5">
        <v>0.83799999999999997</v>
      </c>
      <c r="H137" s="5">
        <v>0.85599999999999998</v>
      </c>
      <c r="I137" s="5">
        <v>0.85429999999999995</v>
      </c>
      <c r="J137" s="5">
        <v>0.86180000000000001</v>
      </c>
      <c r="K137" s="5">
        <v>0.84970000000000001</v>
      </c>
      <c r="L137" s="5">
        <v>0.84970000000000001</v>
      </c>
      <c r="M137" s="5">
        <v>0.83840000000000003</v>
      </c>
      <c r="N137" s="5">
        <v>0.83460000000000001</v>
      </c>
      <c r="O137" s="5">
        <v>0.81910000000000005</v>
      </c>
      <c r="P137" s="5"/>
    </row>
    <row r="138" spans="1:16">
      <c r="A138" t="str">
        <f t="shared" si="1"/>
        <v>CILC1DCP LF</v>
      </c>
      <c r="B138" t="s">
        <v>122</v>
      </c>
      <c r="C138" t="s">
        <v>158</v>
      </c>
      <c r="D138" s="5">
        <v>1.0051000000000001</v>
      </c>
      <c r="E138" s="5">
        <v>0.90559999999999996</v>
      </c>
      <c r="F138" s="5">
        <v>0.92190000000000005</v>
      </c>
      <c r="G138" s="5">
        <v>0.89370000000000005</v>
      </c>
      <c r="H138" s="5">
        <v>0.89319999999999999</v>
      </c>
      <c r="I138" s="5">
        <v>0.93189999999999995</v>
      </c>
      <c r="J138" s="5">
        <v>0.92869999999999997</v>
      </c>
      <c r="K138" s="5">
        <v>0.92190000000000005</v>
      </c>
      <c r="L138" s="5">
        <v>0.99160000000000004</v>
      </c>
      <c r="M138" s="5">
        <v>0.92290000000000005</v>
      </c>
      <c r="N138" s="5">
        <v>0.91790000000000005</v>
      </c>
      <c r="O138" s="5">
        <v>0.87739999999999996</v>
      </c>
      <c r="P138" s="5"/>
    </row>
    <row r="139" spans="1:16">
      <c r="A139" t="str">
        <f t="shared" si="1"/>
        <v>CILC1DREL PREC:</v>
      </c>
      <c r="B139" t="s">
        <v>122</v>
      </c>
      <c r="C139" t="s">
        <v>65</v>
      </c>
      <c r="P139" s="5"/>
    </row>
    <row r="140" spans="1:16">
      <c r="A140" t="str">
        <f t="shared" si="1"/>
        <v>CILC1DNCP RP</v>
      </c>
      <c r="B140" t="s">
        <v>122</v>
      </c>
      <c r="C140" t="s">
        <v>159</v>
      </c>
      <c r="D140" s="5">
        <v>3.8E-3</v>
      </c>
      <c r="E140" s="5">
        <v>3.0000000000000001E-3</v>
      </c>
      <c r="F140" s="5">
        <v>3.2000000000000002E-3</v>
      </c>
      <c r="G140" s="5">
        <v>2E-3</v>
      </c>
      <c r="H140" s="5">
        <v>2.2000000000000001E-3</v>
      </c>
      <c r="I140" s="5">
        <v>3.3E-3</v>
      </c>
      <c r="J140" s="5">
        <v>0</v>
      </c>
      <c r="K140" s="5">
        <v>3.3E-3</v>
      </c>
      <c r="L140" s="5">
        <v>3.0999999999999999E-3</v>
      </c>
      <c r="M140" s="5">
        <v>3.7000000000000002E-3</v>
      </c>
      <c r="N140" s="5">
        <v>2.8E-3</v>
      </c>
      <c r="O140" s="5">
        <v>2E-3</v>
      </c>
      <c r="P140" s="5"/>
    </row>
    <row r="141" spans="1:16">
      <c r="A141" t="str">
        <f t="shared" si="1"/>
        <v>CILC1DNCP RP ONPK</v>
      </c>
      <c r="B141" t="s">
        <v>122</v>
      </c>
      <c r="C141" t="s">
        <v>160</v>
      </c>
      <c r="D141" s="5">
        <v>3.5999999999999999E-3</v>
      </c>
      <c r="E141" s="5">
        <v>2.8E-3</v>
      </c>
      <c r="F141" s="5">
        <v>2.8E-3</v>
      </c>
      <c r="G141" s="5">
        <v>2E-3</v>
      </c>
      <c r="H141" s="5">
        <v>2.0999999999999999E-3</v>
      </c>
      <c r="I141" s="5">
        <v>3.2000000000000002E-3</v>
      </c>
      <c r="J141" s="5">
        <v>0</v>
      </c>
      <c r="K141" s="5">
        <v>3.2000000000000002E-3</v>
      </c>
      <c r="L141" s="5">
        <v>3.0999999999999999E-3</v>
      </c>
      <c r="M141" s="5">
        <v>3.5999999999999999E-3</v>
      </c>
      <c r="N141" s="5">
        <v>2.5999999999999999E-3</v>
      </c>
      <c r="O141" s="5">
        <v>2E-3</v>
      </c>
      <c r="P141" s="5"/>
    </row>
    <row r="142" spans="1:16">
      <c r="A142" t="str">
        <f t="shared" si="1"/>
        <v>CILC1DNCP RP OFFPK</v>
      </c>
      <c r="B142" t="s">
        <v>122</v>
      </c>
      <c r="C142" t="s">
        <v>161</v>
      </c>
      <c r="D142" s="5">
        <v>3.8E-3</v>
      </c>
      <c r="E142" s="5">
        <v>3.0000000000000001E-3</v>
      </c>
      <c r="F142" s="5">
        <v>3.2000000000000002E-3</v>
      </c>
      <c r="G142" s="5">
        <v>2E-3</v>
      </c>
      <c r="H142" s="5">
        <v>2.2000000000000001E-3</v>
      </c>
      <c r="I142" s="5">
        <v>3.3E-3</v>
      </c>
      <c r="J142" s="5">
        <v>0</v>
      </c>
      <c r="K142" s="5">
        <v>3.3E-3</v>
      </c>
      <c r="L142" s="5">
        <v>3.2000000000000002E-3</v>
      </c>
      <c r="M142" s="5">
        <v>3.7000000000000002E-3</v>
      </c>
      <c r="N142" s="5">
        <v>2.7000000000000001E-3</v>
      </c>
      <c r="O142" s="5">
        <v>2E-3</v>
      </c>
      <c r="P142" s="5"/>
    </row>
    <row r="143" spans="1:16">
      <c r="A143" t="str">
        <f t="shared" si="1"/>
        <v>CILC1DGCP RP</v>
      </c>
      <c r="B143" t="s">
        <v>122</v>
      </c>
      <c r="C143" t="s">
        <v>162</v>
      </c>
      <c r="D143" s="5">
        <v>3.2000000000000002E-3</v>
      </c>
      <c r="E143" s="5">
        <v>2.8E-3</v>
      </c>
      <c r="F143" s="5">
        <v>3.0000000000000001E-3</v>
      </c>
      <c r="G143" s="5">
        <v>1.8E-3</v>
      </c>
      <c r="H143" s="5">
        <v>2.5000000000000001E-3</v>
      </c>
      <c r="I143" s="5">
        <v>3.3999999999999998E-3</v>
      </c>
      <c r="J143" s="5">
        <v>0</v>
      </c>
      <c r="K143" s="5">
        <v>2.7000000000000001E-3</v>
      </c>
      <c r="L143" s="5">
        <v>2.8E-3</v>
      </c>
      <c r="M143" s="5">
        <v>2.7000000000000001E-3</v>
      </c>
      <c r="N143" s="5">
        <v>2.3999999999999998E-3</v>
      </c>
      <c r="O143" s="5">
        <v>2.5000000000000001E-3</v>
      </c>
    </row>
    <row r="144" spans="1:16">
      <c r="A144" t="str">
        <f t="shared" si="1"/>
        <v>CILC1DGCP RP ONPK</v>
      </c>
      <c r="B144" t="s">
        <v>122</v>
      </c>
      <c r="C144" t="s">
        <v>163</v>
      </c>
      <c r="D144" s="5">
        <v>2.5000000000000001E-3</v>
      </c>
      <c r="E144" s="5">
        <v>2.5000000000000001E-3</v>
      </c>
      <c r="F144" s="5">
        <v>2.0999999999999999E-3</v>
      </c>
      <c r="G144" s="5">
        <v>1.8E-3</v>
      </c>
      <c r="H144" s="5">
        <v>2.5000000000000001E-3</v>
      </c>
      <c r="I144" s="5">
        <v>3.3999999999999998E-3</v>
      </c>
      <c r="J144" s="5">
        <v>0</v>
      </c>
      <c r="K144" s="5">
        <v>2.0999999999999999E-3</v>
      </c>
      <c r="L144" s="5">
        <v>2.8999999999999998E-3</v>
      </c>
      <c r="M144" s="5">
        <v>2.5999999999999999E-3</v>
      </c>
      <c r="N144" s="5">
        <v>2.3E-3</v>
      </c>
      <c r="O144" s="5">
        <v>2.8999999999999998E-3</v>
      </c>
    </row>
    <row r="145" spans="1:16">
      <c r="A145" t="str">
        <f t="shared" si="1"/>
        <v>CILC1DGCP RP OFFPK</v>
      </c>
      <c r="B145" t="s">
        <v>122</v>
      </c>
      <c r="C145" t="s">
        <v>164</v>
      </c>
      <c r="D145" s="5">
        <v>3.2000000000000002E-3</v>
      </c>
      <c r="E145" s="5">
        <v>2.8E-3</v>
      </c>
      <c r="F145" s="5">
        <v>3.0000000000000001E-3</v>
      </c>
      <c r="G145" s="5">
        <v>1.8E-3</v>
      </c>
      <c r="H145" s="5">
        <v>1.9E-3</v>
      </c>
      <c r="I145" s="5">
        <v>4.0000000000000001E-3</v>
      </c>
      <c r="J145" s="5">
        <v>0</v>
      </c>
      <c r="K145" s="5">
        <v>2.7000000000000001E-3</v>
      </c>
      <c r="L145" s="5">
        <v>2.8E-3</v>
      </c>
      <c r="M145" s="5">
        <v>2.7000000000000001E-3</v>
      </c>
      <c r="N145" s="5">
        <v>2.3999999999999998E-3</v>
      </c>
      <c r="O145" s="5">
        <v>2.5000000000000001E-3</v>
      </c>
    </row>
    <row r="146" spans="1:16">
      <c r="A146" t="str">
        <f t="shared" si="1"/>
        <v>CILC1DCP RP</v>
      </c>
      <c r="B146" t="s">
        <v>122</v>
      </c>
      <c r="C146" t="s">
        <v>165</v>
      </c>
      <c r="D146" s="5">
        <v>3.3E-3</v>
      </c>
      <c r="E146" s="5">
        <v>1.6000000000000001E-3</v>
      </c>
      <c r="F146" s="5">
        <v>2.8E-3</v>
      </c>
      <c r="G146" s="5">
        <v>1.1000000000000001E-3</v>
      </c>
      <c r="H146" s="5">
        <v>1.5E-3</v>
      </c>
      <c r="I146" s="5">
        <v>1.5E-3</v>
      </c>
      <c r="J146" s="5">
        <v>0</v>
      </c>
      <c r="K146" s="5">
        <v>1.6999999999999999E-3</v>
      </c>
      <c r="L146" s="5">
        <v>2E-3</v>
      </c>
      <c r="M146" s="5">
        <v>2.3999999999999998E-3</v>
      </c>
      <c r="N146" s="5">
        <v>2.2000000000000001E-3</v>
      </c>
      <c r="O146" s="5">
        <v>1.2999999999999999E-3</v>
      </c>
    </row>
    <row r="147" spans="1:16">
      <c r="A147" t="str">
        <f t="shared" si="1"/>
        <v>CILC1DSAMPLE SIZE:</v>
      </c>
      <c r="B147" t="s">
        <v>122</v>
      </c>
      <c r="C147" t="s">
        <v>66</v>
      </c>
    </row>
    <row r="148" spans="1:16">
      <c r="A148" t="str">
        <f t="shared" si="1"/>
        <v>CILC1DGCPSZ</v>
      </c>
      <c r="B148" t="s">
        <v>122</v>
      </c>
      <c r="C148" t="s">
        <v>166</v>
      </c>
      <c r="D148">
        <v>321</v>
      </c>
      <c r="E148">
        <v>323</v>
      </c>
      <c r="F148">
        <v>324</v>
      </c>
      <c r="G148">
        <v>324</v>
      </c>
      <c r="H148">
        <v>321</v>
      </c>
      <c r="I148">
        <v>320</v>
      </c>
      <c r="J148">
        <v>323</v>
      </c>
      <c r="K148">
        <v>318</v>
      </c>
      <c r="L148">
        <v>318</v>
      </c>
      <c r="M148">
        <v>318</v>
      </c>
      <c r="N148">
        <v>319</v>
      </c>
      <c r="O148">
        <v>319</v>
      </c>
    </row>
    <row r="149" spans="1:16">
      <c r="A149" t="str">
        <f t="shared" si="1"/>
        <v>CILC1DGCPSZ ONPK</v>
      </c>
      <c r="B149" t="s">
        <v>122</v>
      </c>
      <c r="C149" t="s">
        <v>167</v>
      </c>
      <c r="D149">
        <v>321</v>
      </c>
      <c r="E149">
        <v>323</v>
      </c>
      <c r="F149">
        <v>324</v>
      </c>
      <c r="G149">
        <v>324</v>
      </c>
      <c r="H149">
        <v>321</v>
      </c>
      <c r="I149">
        <v>320</v>
      </c>
      <c r="J149">
        <v>323</v>
      </c>
      <c r="K149">
        <v>318</v>
      </c>
      <c r="L149">
        <v>318</v>
      </c>
      <c r="M149">
        <v>318</v>
      </c>
      <c r="N149">
        <v>319</v>
      </c>
      <c r="O149">
        <v>318</v>
      </c>
    </row>
    <row r="150" spans="1:16">
      <c r="A150" t="str">
        <f t="shared" si="1"/>
        <v>CILC1DGCPSZ OFFPK</v>
      </c>
      <c r="B150" t="s">
        <v>122</v>
      </c>
      <c r="C150" t="s">
        <v>168</v>
      </c>
      <c r="D150">
        <v>321</v>
      </c>
      <c r="E150">
        <v>323</v>
      </c>
      <c r="F150">
        <v>324</v>
      </c>
      <c r="G150">
        <v>324</v>
      </c>
      <c r="H150">
        <v>322</v>
      </c>
      <c r="I150">
        <v>321</v>
      </c>
      <c r="J150">
        <v>323</v>
      </c>
      <c r="K150">
        <v>318</v>
      </c>
      <c r="L150">
        <v>318</v>
      </c>
      <c r="M150">
        <v>318</v>
      </c>
      <c r="N150">
        <v>319</v>
      </c>
      <c r="O150">
        <v>319</v>
      </c>
    </row>
    <row r="151" spans="1:16">
      <c r="A151" t="str">
        <f t="shared" si="1"/>
        <v>CILC1DCPSZ</v>
      </c>
      <c r="B151" t="s">
        <v>122</v>
      </c>
      <c r="C151" t="s">
        <v>169</v>
      </c>
      <c r="D151">
        <v>321</v>
      </c>
      <c r="E151">
        <v>323</v>
      </c>
      <c r="F151">
        <v>324</v>
      </c>
      <c r="G151">
        <v>324</v>
      </c>
      <c r="H151">
        <v>322</v>
      </c>
      <c r="I151">
        <v>321</v>
      </c>
      <c r="J151">
        <v>323</v>
      </c>
      <c r="K151">
        <v>318</v>
      </c>
      <c r="L151">
        <v>319</v>
      </c>
      <c r="M151">
        <v>318</v>
      </c>
      <c r="N151">
        <v>319</v>
      </c>
      <c r="O151">
        <v>320</v>
      </c>
    </row>
    <row r="152" spans="1:16">
      <c r="A152" t="str">
        <f t="shared" si="1"/>
        <v>CILC1DSTD DEV OF R</v>
      </c>
      <c r="B152" t="s">
        <v>122</v>
      </c>
      <c r="C152" t="s">
        <v>170</v>
      </c>
    </row>
    <row r="153" spans="1:16">
      <c r="A153" t="str">
        <f t="shared" si="1"/>
        <v>CILC1DSDR GCP</v>
      </c>
      <c r="B153" t="s">
        <v>122</v>
      </c>
      <c r="C153" t="s">
        <v>171</v>
      </c>
      <c r="D153">
        <v>429.40100000000001</v>
      </c>
      <c r="E153">
        <v>454.93200000000002</v>
      </c>
      <c r="F153">
        <v>466.69499999999999</v>
      </c>
      <c r="G153">
        <v>427.57799999999997</v>
      </c>
      <c r="H153">
        <v>390.90899999999999</v>
      </c>
      <c r="I153">
        <v>416.54899999999998</v>
      </c>
      <c r="J153">
        <v>342.23</v>
      </c>
      <c r="K153">
        <v>369.98899999999998</v>
      </c>
      <c r="L153">
        <v>343.73599999999999</v>
      </c>
      <c r="M153">
        <v>309.68200000000002</v>
      </c>
      <c r="N153">
        <v>390.31</v>
      </c>
      <c r="O153">
        <v>401.84100000000001</v>
      </c>
    </row>
    <row r="154" spans="1:16">
      <c r="A154" t="str">
        <f t="shared" si="1"/>
        <v>CILC1DSDR GCP ONPK</v>
      </c>
      <c r="B154" t="s">
        <v>122</v>
      </c>
      <c r="C154" t="s">
        <v>172</v>
      </c>
      <c r="D154">
        <v>322.22300000000001</v>
      </c>
      <c r="E154">
        <v>391.53300000000002</v>
      </c>
      <c r="F154">
        <v>309.77600000000001</v>
      </c>
      <c r="G154">
        <v>427.57799999999997</v>
      </c>
      <c r="H154">
        <v>390.90899999999999</v>
      </c>
      <c r="I154">
        <v>416.54899999999998</v>
      </c>
      <c r="J154">
        <v>385.43799999999999</v>
      </c>
      <c r="K154">
        <v>290.15600000000001</v>
      </c>
      <c r="L154">
        <v>351.90199999999999</v>
      </c>
      <c r="M154">
        <v>300.96100000000001</v>
      </c>
      <c r="N154">
        <v>365.18900000000002</v>
      </c>
      <c r="O154">
        <v>360.42200000000003</v>
      </c>
    </row>
    <row r="155" spans="1:16">
      <c r="A155" t="str">
        <f t="shared" si="1"/>
        <v>CILC1DSDR GCP OFFPK</v>
      </c>
      <c r="B155" t="s">
        <v>122</v>
      </c>
      <c r="C155" t="s">
        <v>173</v>
      </c>
      <c r="D155">
        <v>429.40100000000001</v>
      </c>
      <c r="E155">
        <v>454.93200000000002</v>
      </c>
      <c r="F155">
        <v>466.69499999999999</v>
      </c>
      <c r="G155">
        <v>435.23500000000001</v>
      </c>
      <c r="H155">
        <v>417.02199999999999</v>
      </c>
      <c r="I155">
        <v>557.81600000000003</v>
      </c>
      <c r="J155">
        <v>342.23</v>
      </c>
      <c r="K155">
        <v>369.98899999999998</v>
      </c>
      <c r="L155">
        <v>343.73599999999999</v>
      </c>
      <c r="M155">
        <v>309.68200000000002</v>
      </c>
      <c r="N155">
        <v>390.31</v>
      </c>
      <c r="O155">
        <v>401.84100000000001</v>
      </c>
      <c r="P155" s="4"/>
    </row>
    <row r="156" spans="1:16">
      <c r="A156" t="str">
        <f t="shared" si="1"/>
        <v>CILC1DSDR CP</v>
      </c>
      <c r="B156" t="s">
        <v>122</v>
      </c>
      <c r="C156" t="s">
        <v>174</v>
      </c>
      <c r="D156">
        <v>365.95600000000002</v>
      </c>
      <c r="E156">
        <v>234.65100000000001</v>
      </c>
      <c r="F156">
        <v>403.75099999999998</v>
      </c>
      <c r="G156">
        <v>242.143</v>
      </c>
      <c r="H156">
        <v>332.29899999999998</v>
      </c>
      <c r="I156">
        <v>191.304</v>
      </c>
      <c r="J156">
        <v>237.25399999999999</v>
      </c>
      <c r="K156">
        <v>215.32599999999999</v>
      </c>
      <c r="L156">
        <v>241.56299999999999</v>
      </c>
      <c r="M156">
        <v>264.17</v>
      </c>
      <c r="N156">
        <v>322.06299999999999</v>
      </c>
      <c r="O156">
        <v>282.08499999999998</v>
      </c>
    </row>
    <row r="157" spans="1:16">
      <c r="A157" t="str">
        <f t="shared" si="1"/>
        <v/>
      </c>
    </row>
    <row r="158" spans="1:16">
      <c r="A158" t="str">
        <f t="shared" si="1"/>
        <v/>
      </c>
    </row>
    <row r="159" spans="1:16">
      <c r="A159" t="str">
        <f t="shared" si="1"/>
        <v/>
      </c>
    </row>
    <row r="160" spans="1:16">
      <c r="A160" t="str">
        <f t="shared" si="1"/>
        <v/>
      </c>
    </row>
    <row r="161" spans="1:16">
      <c r="A161" t="str">
        <f t="shared" si="1"/>
        <v xml:space="preserve">CILC1G Commercial/Industrial Load Control - General (56) </v>
      </c>
      <c r="B161" t="s">
        <v>175</v>
      </c>
      <c r="C161" t="s">
        <v>176</v>
      </c>
      <c r="P161" s="91"/>
    </row>
    <row r="162" spans="1:16">
      <c r="A162" t="str">
        <f t="shared" si="1"/>
        <v xml:space="preserve">CILC1GMONTH </v>
      </c>
      <c r="B162" t="s">
        <v>177</v>
      </c>
      <c r="C162" t="s">
        <v>123</v>
      </c>
      <c r="D162" s="4">
        <v>40909</v>
      </c>
      <c r="E162" s="4">
        <v>40940</v>
      </c>
      <c r="F162" s="4">
        <v>40969</v>
      </c>
      <c r="G162" s="4">
        <v>41000</v>
      </c>
      <c r="H162" s="4">
        <v>41030</v>
      </c>
      <c r="I162" s="4">
        <v>41061</v>
      </c>
      <c r="J162" s="4">
        <v>41091</v>
      </c>
      <c r="K162" s="4">
        <v>41122</v>
      </c>
      <c r="L162" s="4">
        <v>41153</v>
      </c>
      <c r="M162" s="4">
        <v>41183</v>
      </c>
      <c r="N162" s="4">
        <v>41214</v>
      </c>
      <c r="O162" s="4">
        <v>41244</v>
      </c>
    </row>
    <row r="163" spans="1:16">
      <c r="A163" t="str">
        <f t="shared" si="1"/>
        <v xml:space="preserve">CILC1GCUSTOMERS </v>
      </c>
      <c r="B163" t="s">
        <v>177</v>
      </c>
      <c r="C163" t="s">
        <v>124</v>
      </c>
      <c r="D163">
        <v>107</v>
      </c>
      <c r="E163">
        <v>106</v>
      </c>
      <c r="F163">
        <v>105</v>
      </c>
      <c r="G163">
        <v>106</v>
      </c>
      <c r="H163">
        <v>107</v>
      </c>
      <c r="I163">
        <v>105</v>
      </c>
      <c r="J163">
        <v>106</v>
      </c>
      <c r="K163">
        <v>107</v>
      </c>
      <c r="L163">
        <v>106</v>
      </c>
      <c r="M163">
        <v>106</v>
      </c>
      <c r="N163">
        <v>106</v>
      </c>
      <c r="O163">
        <v>106</v>
      </c>
    </row>
    <row r="164" spans="1:16">
      <c r="A164" t="str">
        <f t="shared" si="1"/>
        <v xml:space="preserve">CILC1GSALES </v>
      </c>
      <c r="B164" t="s">
        <v>177</v>
      </c>
      <c r="C164" t="s">
        <v>125</v>
      </c>
      <c r="D164">
        <v>16302100</v>
      </c>
      <c r="E164">
        <v>14465220</v>
      </c>
      <c r="F164">
        <v>14500004</v>
      </c>
      <c r="G164">
        <v>14979920</v>
      </c>
      <c r="H164">
        <v>15759740</v>
      </c>
      <c r="I164">
        <v>16252240</v>
      </c>
      <c r="J164">
        <v>16563340</v>
      </c>
      <c r="K164">
        <v>16450131</v>
      </c>
      <c r="L164">
        <v>16213620</v>
      </c>
      <c r="M164">
        <v>16295516</v>
      </c>
      <c r="N164">
        <v>15453984</v>
      </c>
      <c r="O164">
        <v>14909600</v>
      </c>
      <c r="P164" s="5"/>
    </row>
    <row r="165" spans="1:16">
      <c r="A165" t="str">
        <f t="shared" si="1"/>
        <v>CILC1GKW</v>
      </c>
      <c r="B165" t="s">
        <v>177</v>
      </c>
      <c r="C165" t="s">
        <v>126</v>
      </c>
      <c r="P165" s="5"/>
    </row>
    <row r="166" spans="1:16">
      <c r="A166" t="str">
        <f t="shared" si="1"/>
        <v>CILC1GN</v>
      </c>
      <c r="B166" t="s">
        <v>177</v>
      </c>
      <c r="C166" t="s">
        <v>127</v>
      </c>
      <c r="D166">
        <v>107</v>
      </c>
      <c r="E166">
        <v>107</v>
      </c>
      <c r="F166">
        <v>105</v>
      </c>
      <c r="G166">
        <v>106</v>
      </c>
      <c r="H166">
        <v>107</v>
      </c>
      <c r="I166">
        <v>105</v>
      </c>
      <c r="J166">
        <v>105</v>
      </c>
      <c r="K166">
        <v>107</v>
      </c>
      <c r="L166">
        <v>106</v>
      </c>
      <c r="M166">
        <v>106</v>
      </c>
      <c r="N166">
        <v>106</v>
      </c>
      <c r="O166">
        <v>106</v>
      </c>
    </row>
    <row r="167" spans="1:16">
      <c r="A167" t="str">
        <f t="shared" si="1"/>
        <v>CILC1GRLR ENERGY:</v>
      </c>
      <c r="B167" t="s">
        <v>177</v>
      </c>
      <c r="C167" t="s">
        <v>61</v>
      </c>
      <c r="P167" s="89"/>
    </row>
    <row r="168" spans="1:16">
      <c r="A168" t="str">
        <f t="shared" si="1"/>
        <v>CILC1GKWH</v>
      </c>
      <c r="B168" t="s">
        <v>177</v>
      </c>
      <c r="C168" t="s">
        <v>128</v>
      </c>
      <c r="D168">
        <v>15961053</v>
      </c>
      <c r="E168">
        <v>14296128</v>
      </c>
      <c r="F168">
        <v>14504413</v>
      </c>
      <c r="G168">
        <v>15499880</v>
      </c>
      <c r="H168">
        <v>15360694</v>
      </c>
      <c r="I168">
        <v>16352528</v>
      </c>
      <c r="J168">
        <v>16354076</v>
      </c>
      <c r="K168">
        <v>16691424</v>
      </c>
      <c r="L168">
        <v>16496283</v>
      </c>
      <c r="M168">
        <v>16236782</v>
      </c>
      <c r="N168">
        <v>15190829</v>
      </c>
      <c r="O168">
        <v>14910803</v>
      </c>
    </row>
    <row r="169" spans="1:16">
      <c r="A169" t="str">
        <f t="shared" si="1"/>
        <v>CILC1GKWH ONPK</v>
      </c>
      <c r="B169" t="s">
        <v>177</v>
      </c>
      <c r="C169" t="s">
        <v>129</v>
      </c>
      <c r="D169">
        <v>3755080</v>
      </c>
      <c r="E169">
        <v>3582228</v>
      </c>
      <c r="F169">
        <v>3557865</v>
      </c>
      <c r="G169">
        <v>4445736</v>
      </c>
      <c r="H169">
        <v>4442519</v>
      </c>
      <c r="I169">
        <v>4663687</v>
      </c>
      <c r="J169">
        <v>4500522</v>
      </c>
      <c r="K169">
        <v>5022212</v>
      </c>
      <c r="L169">
        <v>4263971</v>
      </c>
      <c r="M169">
        <v>4871473</v>
      </c>
      <c r="N169">
        <v>3650033</v>
      </c>
      <c r="O169">
        <v>3349473</v>
      </c>
    </row>
    <row r="170" spans="1:16">
      <c r="A170" t="str">
        <f t="shared" si="1"/>
        <v>CILC1GKWH OFFPK</v>
      </c>
      <c r="B170" t="s">
        <v>177</v>
      </c>
      <c r="C170" t="s">
        <v>130</v>
      </c>
      <c r="D170">
        <v>12205973</v>
      </c>
      <c r="E170">
        <v>10713900</v>
      </c>
      <c r="F170">
        <v>10946548</v>
      </c>
      <c r="G170">
        <v>11054144</v>
      </c>
      <c r="H170">
        <v>10918175</v>
      </c>
      <c r="I170">
        <v>11688841</v>
      </c>
      <c r="J170">
        <v>11853554</v>
      </c>
      <c r="K170">
        <v>11669213</v>
      </c>
      <c r="L170">
        <v>12232312</v>
      </c>
      <c r="M170">
        <v>11365309</v>
      </c>
      <c r="N170">
        <v>11540796</v>
      </c>
      <c r="O170">
        <v>11561330</v>
      </c>
    </row>
    <row r="171" spans="1:16">
      <c r="A171" t="str">
        <f t="shared" si="1"/>
        <v>CILC1GKWH ONPK%</v>
      </c>
      <c r="B171" t="s">
        <v>177</v>
      </c>
      <c r="C171" t="s">
        <v>131</v>
      </c>
      <c r="D171" s="5">
        <v>0.23527000000000001</v>
      </c>
      <c r="E171" s="5">
        <v>0.25057000000000001</v>
      </c>
      <c r="F171" s="5">
        <v>0.24529999999999999</v>
      </c>
      <c r="G171" s="5">
        <v>0.28682000000000002</v>
      </c>
      <c r="H171" s="5">
        <v>0.28921000000000002</v>
      </c>
      <c r="I171" s="5">
        <v>0.28520000000000001</v>
      </c>
      <c r="J171" s="5">
        <v>0.27518999999999999</v>
      </c>
      <c r="K171" s="5">
        <v>0.30088999999999999</v>
      </c>
      <c r="L171" s="5">
        <v>0.25847999999999999</v>
      </c>
      <c r="M171" s="5">
        <v>0.30003000000000002</v>
      </c>
      <c r="N171" s="5">
        <v>0.24027999999999999</v>
      </c>
      <c r="O171" s="5">
        <v>0.22463</v>
      </c>
    </row>
    <row r="172" spans="1:16">
      <c r="A172" t="str">
        <f t="shared" si="1"/>
        <v>CILC1GKWH OFFPK%</v>
      </c>
      <c r="B172" t="s">
        <v>177</v>
      </c>
      <c r="C172" t="s">
        <v>132</v>
      </c>
      <c r="D172" s="5">
        <v>0.76473000000000002</v>
      </c>
      <c r="E172" s="5">
        <v>0.74943000000000004</v>
      </c>
      <c r="F172" s="5">
        <v>0.75470000000000004</v>
      </c>
      <c r="G172" s="5">
        <v>0.71318000000000004</v>
      </c>
      <c r="H172" s="5">
        <v>0.71079000000000003</v>
      </c>
      <c r="I172" s="5">
        <v>0.71479999999999999</v>
      </c>
      <c r="J172" s="5">
        <v>0.72480999999999995</v>
      </c>
      <c r="K172" s="5">
        <v>0.69911000000000001</v>
      </c>
      <c r="L172" s="5">
        <v>0.74151999999999996</v>
      </c>
      <c r="M172" s="5">
        <v>0.69996999999999998</v>
      </c>
      <c r="N172" s="5">
        <v>0.75971999999999995</v>
      </c>
      <c r="O172" s="5">
        <v>0.77537</v>
      </c>
      <c r="P172" s="87"/>
    </row>
    <row r="173" spans="1:16">
      <c r="A173" t="str">
        <f t="shared" si="1"/>
        <v>CILC1GDEMAND (KW):</v>
      </c>
      <c r="B173" t="s">
        <v>177</v>
      </c>
      <c r="C173" t="s">
        <v>62</v>
      </c>
    </row>
    <row r="174" spans="1:16">
      <c r="A174" t="str">
        <f t="shared" si="1"/>
        <v>CILC1GNCP</v>
      </c>
      <c r="B174" t="s">
        <v>177</v>
      </c>
      <c r="C174" t="s">
        <v>133</v>
      </c>
      <c r="D174">
        <v>31607</v>
      </c>
      <c r="E174">
        <v>29796</v>
      </c>
      <c r="F174">
        <v>27723</v>
      </c>
      <c r="G174">
        <v>31416</v>
      </c>
      <c r="H174">
        <v>29917</v>
      </c>
      <c r="I174">
        <v>32318</v>
      </c>
      <c r="J174">
        <v>31252</v>
      </c>
      <c r="K174">
        <v>32184</v>
      </c>
      <c r="L174">
        <v>33086</v>
      </c>
      <c r="M174">
        <v>31548</v>
      </c>
      <c r="N174">
        <v>30268</v>
      </c>
      <c r="O174">
        <v>29476</v>
      </c>
    </row>
    <row r="175" spans="1:16">
      <c r="A175" t="str">
        <f t="shared" si="1"/>
        <v>CILC1GNCP ONPK</v>
      </c>
      <c r="B175" t="s">
        <v>177</v>
      </c>
      <c r="C175" t="s">
        <v>134</v>
      </c>
      <c r="D175">
        <v>29964</v>
      </c>
      <c r="E175">
        <v>28624</v>
      </c>
      <c r="F175">
        <v>26441</v>
      </c>
      <c r="G175">
        <v>30075</v>
      </c>
      <c r="H175">
        <v>28966</v>
      </c>
      <c r="I175">
        <v>31318</v>
      </c>
      <c r="J175">
        <v>29581</v>
      </c>
      <c r="K175">
        <v>30948</v>
      </c>
      <c r="L175">
        <v>31377</v>
      </c>
      <c r="M175">
        <v>30078</v>
      </c>
      <c r="N175">
        <v>28638</v>
      </c>
      <c r="O175">
        <v>27931</v>
      </c>
      <c r="P175" s="83"/>
    </row>
    <row r="176" spans="1:16">
      <c r="A176" t="str">
        <f t="shared" si="1"/>
        <v>CILC1GNCP OFFPK</v>
      </c>
      <c r="B176" t="s">
        <v>177</v>
      </c>
      <c r="C176" t="s">
        <v>135</v>
      </c>
      <c r="D176">
        <v>31335</v>
      </c>
      <c r="E176">
        <v>29029</v>
      </c>
      <c r="F176">
        <v>27209</v>
      </c>
      <c r="G176">
        <v>30687</v>
      </c>
      <c r="H176">
        <v>29210</v>
      </c>
      <c r="I176">
        <v>31581</v>
      </c>
      <c r="J176">
        <v>30672</v>
      </c>
      <c r="K176">
        <v>31682</v>
      </c>
      <c r="L176">
        <v>32593</v>
      </c>
      <c r="M176">
        <v>30946</v>
      </c>
      <c r="N176">
        <v>30063</v>
      </c>
      <c r="O176">
        <v>29317</v>
      </c>
      <c r="P176" s="1"/>
    </row>
    <row r="177" spans="1:16">
      <c r="A177" t="str">
        <f t="shared" si="1"/>
        <v>CILC1GGCP DATE</v>
      </c>
      <c r="B177" t="s">
        <v>177</v>
      </c>
      <c r="C177" t="s">
        <v>136</v>
      </c>
      <c r="D177" t="s">
        <v>911</v>
      </c>
      <c r="E177" t="s">
        <v>912</v>
      </c>
      <c r="F177" t="s">
        <v>913</v>
      </c>
      <c r="G177" t="s">
        <v>241</v>
      </c>
      <c r="H177" t="s">
        <v>207</v>
      </c>
      <c r="I177" t="s">
        <v>914</v>
      </c>
      <c r="J177" t="s">
        <v>240</v>
      </c>
      <c r="K177" t="s">
        <v>179</v>
      </c>
      <c r="L177" t="s">
        <v>915</v>
      </c>
      <c r="M177" t="s">
        <v>141</v>
      </c>
      <c r="N177" t="s">
        <v>910</v>
      </c>
      <c r="O177" t="s">
        <v>3</v>
      </c>
      <c r="P177" s="5"/>
    </row>
    <row r="178" spans="1:16">
      <c r="A178" t="str">
        <f t="shared" si="1"/>
        <v>CILC1GGCP TIME</v>
      </c>
      <c r="B178" t="s">
        <v>177</v>
      </c>
      <c r="C178" t="s">
        <v>142</v>
      </c>
      <c r="D178" t="s">
        <v>144</v>
      </c>
      <c r="E178" t="s">
        <v>144</v>
      </c>
      <c r="F178" t="s">
        <v>144</v>
      </c>
      <c r="G178" t="s">
        <v>143</v>
      </c>
      <c r="H178" t="s">
        <v>146</v>
      </c>
      <c r="I178" t="s">
        <v>143</v>
      </c>
      <c r="J178" t="s">
        <v>144</v>
      </c>
      <c r="K178" t="s">
        <v>182</v>
      </c>
      <c r="L178" t="s">
        <v>144</v>
      </c>
      <c r="M178" t="s">
        <v>143</v>
      </c>
      <c r="N178" t="s">
        <v>143</v>
      </c>
      <c r="O178" t="s">
        <v>145</v>
      </c>
      <c r="P178" s="5"/>
    </row>
    <row r="179" spans="1:16">
      <c r="A179" t="str">
        <f t="shared" si="1"/>
        <v>CILC1GGCP</v>
      </c>
      <c r="B179" t="s">
        <v>177</v>
      </c>
      <c r="C179" t="s">
        <v>147</v>
      </c>
      <c r="D179">
        <v>25338</v>
      </c>
      <c r="E179">
        <v>24763</v>
      </c>
      <c r="F179">
        <v>22727</v>
      </c>
      <c r="G179">
        <v>26010</v>
      </c>
      <c r="H179">
        <v>24210</v>
      </c>
      <c r="I179">
        <v>26406</v>
      </c>
      <c r="J179">
        <v>25616</v>
      </c>
      <c r="K179">
        <v>26344</v>
      </c>
      <c r="L179">
        <v>27088</v>
      </c>
      <c r="M179">
        <v>26026</v>
      </c>
      <c r="N179">
        <v>24789</v>
      </c>
      <c r="O179">
        <v>23955</v>
      </c>
      <c r="P179" s="5"/>
    </row>
    <row r="180" spans="1:16">
      <c r="A180" t="str">
        <f t="shared" si="1"/>
        <v>CILC1GGCP ONPK</v>
      </c>
      <c r="B180" t="s">
        <v>177</v>
      </c>
      <c r="C180" t="s">
        <v>63</v>
      </c>
      <c r="D180">
        <v>24597</v>
      </c>
      <c r="E180">
        <v>23707</v>
      </c>
      <c r="F180">
        <v>22178</v>
      </c>
      <c r="G180">
        <v>26010</v>
      </c>
      <c r="H180">
        <v>24081</v>
      </c>
      <c r="I180">
        <v>26406</v>
      </c>
      <c r="J180">
        <v>25616</v>
      </c>
      <c r="K180">
        <v>26344</v>
      </c>
      <c r="L180">
        <v>27088</v>
      </c>
      <c r="M180">
        <v>26026</v>
      </c>
      <c r="N180">
        <v>24283</v>
      </c>
      <c r="O180">
        <v>23430</v>
      </c>
      <c r="P180" s="5"/>
    </row>
    <row r="181" spans="1:16">
      <c r="A181" t="str">
        <f t="shared" si="1"/>
        <v>CILC1GGCP OFFPK</v>
      </c>
      <c r="B181" t="s">
        <v>177</v>
      </c>
      <c r="C181" t="s">
        <v>64</v>
      </c>
      <c r="D181">
        <v>25338</v>
      </c>
      <c r="E181">
        <v>24763</v>
      </c>
      <c r="F181">
        <v>22727</v>
      </c>
      <c r="G181">
        <v>25833</v>
      </c>
      <c r="H181">
        <v>24210</v>
      </c>
      <c r="I181">
        <v>26359</v>
      </c>
      <c r="J181">
        <v>25581</v>
      </c>
      <c r="K181">
        <v>25815</v>
      </c>
      <c r="L181">
        <v>26697</v>
      </c>
      <c r="M181">
        <v>25829</v>
      </c>
      <c r="N181">
        <v>24789</v>
      </c>
      <c r="O181">
        <v>23955</v>
      </c>
      <c r="P181" s="5"/>
    </row>
    <row r="182" spans="1:16">
      <c r="A182" t="str">
        <f t="shared" ref="A182:A245" si="2">B182&amp;C182</f>
        <v>CILC1GCP</v>
      </c>
      <c r="B182" t="s">
        <v>177</v>
      </c>
      <c r="C182" t="s">
        <v>148</v>
      </c>
      <c r="D182">
        <v>21883</v>
      </c>
      <c r="E182">
        <v>23575</v>
      </c>
      <c r="F182">
        <v>22290</v>
      </c>
      <c r="G182">
        <v>24142</v>
      </c>
      <c r="H182">
        <v>23781</v>
      </c>
      <c r="I182">
        <v>25658</v>
      </c>
      <c r="J182">
        <v>24842</v>
      </c>
      <c r="K182">
        <v>25435</v>
      </c>
      <c r="L182">
        <v>23910</v>
      </c>
      <c r="M182">
        <v>24936</v>
      </c>
      <c r="N182">
        <v>23037</v>
      </c>
      <c r="O182">
        <v>22223</v>
      </c>
      <c r="P182" s="5"/>
    </row>
    <row r="183" spans="1:16">
      <c r="A183" t="str">
        <f t="shared" si="2"/>
        <v>CILC1GPERIOD START</v>
      </c>
      <c r="B183" t="s">
        <v>177</v>
      </c>
      <c r="C183" t="s">
        <v>149</v>
      </c>
      <c r="D183" s="1">
        <v>40909</v>
      </c>
      <c r="E183" s="1">
        <v>40940</v>
      </c>
      <c r="F183" s="1">
        <v>40969</v>
      </c>
      <c r="G183" s="1">
        <v>41000</v>
      </c>
      <c r="H183" s="1">
        <v>41030</v>
      </c>
      <c r="I183" s="1">
        <v>41061</v>
      </c>
      <c r="J183" s="1">
        <v>41091</v>
      </c>
      <c r="K183" s="1">
        <v>41122</v>
      </c>
      <c r="L183" s="1">
        <v>41153</v>
      </c>
      <c r="M183" s="1">
        <v>41183</v>
      </c>
      <c r="N183" s="1">
        <v>41214</v>
      </c>
      <c r="O183" s="1">
        <v>41244</v>
      </c>
      <c r="P183" s="5"/>
    </row>
    <row r="184" spans="1:16">
      <c r="A184" t="str">
        <f t="shared" si="2"/>
        <v>CILC1GNCP LF</v>
      </c>
      <c r="B184" t="s">
        <v>177</v>
      </c>
      <c r="C184" t="s">
        <v>150</v>
      </c>
      <c r="D184" s="5">
        <v>0.67869999999999997</v>
      </c>
      <c r="E184" s="5">
        <v>0.68940000000000001</v>
      </c>
      <c r="F184" s="5">
        <v>0.70320000000000005</v>
      </c>
      <c r="G184" s="5">
        <v>0.68530000000000002</v>
      </c>
      <c r="H184" s="5">
        <v>0.69010000000000005</v>
      </c>
      <c r="I184" s="5">
        <v>0.70279999999999998</v>
      </c>
      <c r="J184" s="5">
        <v>0.70330000000000004</v>
      </c>
      <c r="K184" s="5">
        <v>0.69710000000000005</v>
      </c>
      <c r="L184" s="5">
        <v>0.6925</v>
      </c>
      <c r="M184" s="5">
        <v>0.69169999999999998</v>
      </c>
      <c r="N184" s="5">
        <v>0.69699999999999995</v>
      </c>
      <c r="O184" s="5">
        <v>0.67989999999999995</v>
      </c>
      <c r="P184" s="5"/>
    </row>
    <row r="185" spans="1:16">
      <c r="A185" t="str">
        <f t="shared" si="2"/>
        <v>CILC1GNCP LF ONPK</v>
      </c>
      <c r="B185" t="s">
        <v>177</v>
      </c>
      <c r="C185" t="s">
        <v>151</v>
      </c>
      <c r="D185" s="5">
        <v>0.746</v>
      </c>
      <c r="E185" s="5">
        <v>0.74490000000000001</v>
      </c>
      <c r="F185" s="5">
        <v>0.76449999999999996</v>
      </c>
      <c r="G185" s="5">
        <v>0.78210000000000002</v>
      </c>
      <c r="H185" s="5">
        <v>0.77459999999999996</v>
      </c>
      <c r="I185" s="5">
        <v>0.78790000000000004</v>
      </c>
      <c r="J185" s="5">
        <v>0.80500000000000005</v>
      </c>
      <c r="K185" s="5">
        <v>0.78400000000000003</v>
      </c>
      <c r="L185" s="5">
        <v>0.79469999999999996</v>
      </c>
      <c r="M185" s="5">
        <v>0.78239999999999998</v>
      </c>
      <c r="N185" s="5">
        <v>0.75870000000000004</v>
      </c>
      <c r="O185" s="5">
        <v>0.74950000000000006</v>
      </c>
      <c r="P185" s="5"/>
    </row>
    <row r="186" spans="1:16">
      <c r="A186" t="str">
        <f t="shared" si="2"/>
        <v>CILC1GNCP LF OFFPK</v>
      </c>
      <c r="B186" t="s">
        <v>177</v>
      </c>
      <c r="C186" t="s">
        <v>152</v>
      </c>
      <c r="D186" s="5">
        <v>0.67630000000000001</v>
      </c>
      <c r="E186" s="5">
        <v>0.69899999999999995</v>
      </c>
      <c r="F186" s="5">
        <v>0.70830000000000004</v>
      </c>
      <c r="G186" s="5">
        <v>0.6784</v>
      </c>
      <c r="H186" s="5">
        <v>0.68459999999999999</v>
      </c>
      <c r="I186" s="5">
        <v>0.69699999999999995</v>
      </c>
      <c r="J186" s="5">
        <v>0.69630000000000003</v>
      </c>
      <c r="K186" s="5">
        <v>0.68589999999999995</v>
      </c>
      <c r="L186" s="5">
        <v>0.68359999999999999</v>
      </c>
      <c r="M186" s="5">
        <v>0.68389999999999995</v>
      </c>
      <c r="N186" s="5">
        <v>0.69550000000000001</v>
      </c>
      <c r="O186" s="5">
        <v>0.67530000000000001</v>
      </c>
    </row>
    <row r="187" spans="1:16">
      <c r="A187" t="str">
        <f t="shared" si="2"/>
        <v>CILC1GGCP CF</v>
      </c>
      <c r="B187" t="s">
        <v>177</v>
      </c>
      <c r="C187" t="s">
        <v>153</v>
      </c>
      <c r="D187" s="5">
        <v>0.80159999999999998</v>
      </c>
      <c r="E187" s="5">
        <v>0.83109999999999995</v>
      </c>
      <c r="F187" s="5">
        <v>0.81979999999999997</v>
      </c>
      <c r="G187" s="5">
        <v>0.82789999999999997</v>
      </c>
      <c r="H187" s="5">
        <v>0.80920000000000003</v>
      </c>
      <c r="I187" s="5">
        <v>0.81710000000000005</v>
      </c>
      <c r="J187" s="5">
        <v>0.81969999999999998</v>
      </c>
      <c r="K187" s="5">
        <v>0.81850000000000001</v>
      </c>
      <c r="L187" s="5">
        <v>0.81869999999999998</v>
      </c>
      <c r="M187" s="5">
        <v>0.82499999999999996</v>
      </c>
      <c r="N187" s="5">
        <v>0.81899999999999995</v>
      </c>
      <c r="O187" s="5">
        <v>0.81269999999999998</v>
      </c>
      <c r="P187" s="5"/>
    </row>
    <row r="188" spans="1:16">
      <c r="A188" t="str">
        <f t="shared" si="2"/>
        <v>CILC1GCP CF</v>
      </c>
      <c r="B188" t="s">
        <v>177</v>
      </c>
      <c r="C188" t="s">
        <v>154</v>
      </c>
      <c r="D188" s="5">
        <v>0.69230000000000003</v>
      </c>
      <c r="E188" s="5">
        <v>0.79120000000000001</v>
      </c>
      <c r="F188" s="5">
        <v>0.80400000000000005</v>
      </c>
      <c r="G188" s="5">
        <v>0.76849999999999996</v>
      </c>
      <c r="H188" s="5">
        <v>0.79490000000000005</v>
      </c>
      <c r="I188" s="5">
        <v>0.79390000000000005</v>
      </c>
      <c r="J188" s="5">
        <v>0.79490000000000005</v>
      </c>
      <c r="K188" s="5">
        <v>0.7903</v>
      </c>
      <c r="L188" s="5">
        <v>0.72270000000000001</v>
      </c>
      <c r="M188" s="5">
        <v>0.79039999999999999</v>
      </c>
      <c r="N188" s="5">
        <v>0.7611</v>
      </c>
      <c r="O188" s="5">
        <v>0.75390000000000001</v>
      </c>
      <c r="P188" s="5"/>
    </row>
    <row r="189" spans="1:16">
      <c r="A189" t="str">
        <f t="shared" si="2"/>
        <v>CILC1GGCP LF</v>
      </c>
      <c r="B189" t="s">
        <v>177</v>
      </c>
      <c r="C189" t="s">
        <v>155</v>
      </c>
      <c r="D189" s="5">
        <v>0.84670000000000001</v>
      </c>
      <c r="E189" s="5">
        <v>0.82950000000000002</v>
      </c>
      <c r="F189" s="5">
        <v>0.85780000000000001</v>
      </c>
      <c r="G189" s="5">
        <v>0.82769999999999999</v>
      </c>
      <c r="H189" s="5">
        <v>0.8528</v>
      </c>
      <c r="I189" s="5">
        <v>0.86009999999999998</v>
      </c>
      <c r="J189" s="5">
        <v>0.85809999999999997</v>
      </c>
      <c r="K189" s="5">
        <v>0.85160000000000002</v>
      </c>
      <c r="L189" s="5">
        <v>0.8458</v>
      </c>
      <c r="M189" s="5">
        <v>0.83850000000000002</v>
      </c>
      <c r="N189" s="5">
        <v>0.85109999999999997</v>
      </c>
      <c r="O189" s="5">
        <v>0.83660000000000001</v>
      </c>
      <c r="P189" s="5"/>
    </row>
    <row r="190" spans="1:16">
      <c r="A190" t="str">
        <f t="shared" si="2"/>
        <v>CILC1GGCP LF ONPK</v>
      </c>
      <c r="B190" t="s">
        <v>177</v>
      </c>
      <c r="C190" t="s">
        <v>156</v>
      </c>
      <c r="D190" s="5">
        <v>0.90869999999999995</v>
      </c>
      <c r="E190" s="5">
        <v>0.89939999999999998</v>
      </c>
      <c r="F190" s="5">
        <v>0.91149999999999998</v>
      </c>
      <c r="G190" s="5">
        <v>0.90439999999999998</v>
      </c>
      <c r="H190" s="5">
        <v>0.93169999999999997</v>
      </c>
      <c r="I190" s="5">
        <v>0.9345</v>
      </c>
      <c r="J190" s="5">
        <v>0.92959999999999998</v>
      </c>
      <c r="K190" s="5">
        <v>0.92100000000000004</v>
      </c>
      <c r="L190" s="5">
        <v>0.92049999999999998</v>
      </c>
      <c r="M190" s="5">
        <v>0.9042</v>
      </c>
      <c r="N190" s="5">
        <v>0.89470000000000005</v>
      </c>
      <c r="O190" s="5">
        <v>0.89349999999999996</v>
      </c>
      <c r="P190" s="5"/>
    </row>
    <row r="191" spans="1:16">
      <c r="A191" t="str">
        <f t="shared" si="2"/>
        <v>CILC1GGCP LF OFFPK</v>
      </c>
      <c r="B191" t="s">
        <v>177</v>
      </c>
      <c r="C191" t="s">
        <v>157</v>
      </c>
      <c r="D191" s="5">
        <v>0.83630000000000004</v>
      </c>
      <c r="E191" s="5">
        <v>0.81940000000000002</v>
      </c>
      <c r="F191" s="5">
        <v>0.84799999999999998</v>
      </c>
      <c r="G191" s="5">
        <v>0.80589999999999995</v>
      </c>
      <c r="H191" s="5">
        <v>0.82599999999999996</v>
      </c>
      <c r="I191" s="5">
        <v>0.83509999999999995</v>
      </c>
      <c r="J191" s="5">
        <v>0.83489999999999998</v>
      </c>
      <c r="K191" s="5">
        <v>0.84179999999999999</v>
      </c>
      <c r="L191" s="5">
        <v>0.83460000000000001</v>
      </c>
      <c r="M191" s="5">
        <v>0.81940000000000002</v>
      </c>
      <c r="N191" s="5">
        <v>0.84340000000000004</v>
      </c>
      <c r="O191" s="5">
        <v>0.82640000000000002</v>
      </c>
      <c r="P191" s="5"/>
    </row>
    <row r="192" spans="1:16">
      <c r="A192" t="str">
        <f t="shared" si="2"/>
        <v>CILC1GCP LF</v>
      </c>
      <c r="B192" t="s">
        <v>177</v>
      </c>
      <c r="C192" t="s">
        <v>158</v>
      </c>
      <c r="D192" s="5">
        <v>0.98029999999999995</v>
      </c>
      <c r="E192" s="5">
        <v>0.87129999999999996</v>
      </c>
      <c r="F192" s="5">
        <v>0.87460000000000004</v>
      </c>
      <c r="G192" s="5">
        <v>0.89170000000000005</v>
      </c>
      <c r="H192" s="5">
        <v>0.86819999999999997</v>
      </c>
      <c r="I192" s="5">
        <v>0.88519999999999999</v>
      </c>
      <c r="J192" s="5">
        <v>0.88480000000000003</v>
      </c>
      <c r="K192" s="5">
        <v>0.88200000000000001</v>
      </c>
      <c r="L192" s="5">
        <v>0.95820000000000005</v>
      </c>
      <c r="M192" s="5">
        <v>0.87519999999999998</v>
      </c>
      <c r="N192" s="5">
        <v>0.91579999999999995</v>
      </c>
      <c r="O192" s="5">
        <v>0.90180000000000005</v>
      </c>
      <c r="P192" s="5"/>
    </row>
    <row r="193" spans="1:16">
      <c r="A193" t="str">
        <f t="shared" si="2"/>
        <v>CILC1GREL PREC:</v>
      </c>
      <c r="B193" t="s">
        <v>177</v>
      </c>
      <c r="C193" t="s">
        <v>65</v>
      </c>
      <c r="P193" s="5"/>
    </row>
    <row r="194" spans="1:16">
      <c r="A194" t="str">
        <f t="shared" si="2"/>
        <v>CILC1GNCP RP</v>
      </c>
      <c r="B194" t="s">
        <v>177</v>
      </c>
      <c r="C194" t="s">
        <v>159</v>
      </c>
      <c r="D194" s="5">
        <v>4.3E-3</v>
      </c>
      <c r="E194" s="5">
        <v>4.4000000000000003E-3</v>
      </c>
      <c r="F194" s="5">
        <v>0</v>
      </c>
      <c r="G194" s="5">
        <v>0</v>
      </c>
      <c r="H194" s="5">
        <v>0</v>
      </c>
      <c r="I194" s="5">
        <v>0</v>
      </c>
      <c r="J194" s="5">
        <v>0</v>
      </c>
      <c r="K194" s="5">
        <v>0</v>
      </c>
      <c r="L194" s="5">
        <v>0</v>
      </c>
      <c r="M194" s="5">
        <v>0</v>
      </c>
      <c r="N194" s="5">
        <v>0</v>
      </c>
      <c r="O194" s="5">
        <v>4.4000000000000003E-3</v>
      </c>
    </row>
    <row r="195" spans="1:16">
      <c r="A195" t="str">
        <f t="shared" si="2"/>
        <v>CILC1GNCP RP ONPK</v>
      </c>
      <c r="B195" t="s">
        <v>177</v>
      </c>
      <c r="C195" t="s">
        <v>160</v>
      </c>
      <c r="D195" s="5">
        <v>4.0000000000000001E-3</v>
      </c>
      <c r="E195" s="5">
        <v>4.4000000000000003E-3</v>
      </c>
      <c r="F195" s="5">
        <v>0</v>
      </c>
      <c r="G195" s="5">
        <v>0</v>
      </c>
      <c r="H195" s="5">
        <v>0</v>
      </c>
      <c r="I195" s="5">
        <v>0</v>
      </c>
      <c r="J195" s="5">
        <v>0</v>
      </c>
      <c r="K195" s="5">
        <v>0</v>
      </c>
      <c r="L195" s="5">
        <v>0</v>
      </c>
      <c r="M195" s="5">
        <v>0</v>
      </c>
      <c r="N195" s="5">
        <v>0</v>
      </c>
      <c r="O195" s="5">
        <v>4.1999999999999997E-3</v>
      </c>
    </row>
    <row r="196" spans="1:16">
      <c r="A196" t="str">
        <f t="shared" si="2"/>
        <v>CILC1GNCP RP OFFPK</v>
      </c>
      <c r="B196" t="s">
        <v>177</v>
      </c>
      <c r="C196" t="s">
        <v>161</v>
      </c>
      <c r="D196" s="5">
        <v>4.3E-3</v>
      </c>
      <c r="E196" s="5">
        <v>3.8999999999999998E-3</v>
      </c>
      <c r="F196" s="5">
        <v>0</v>
      </c>
      <c r="G196" s="5">
        <v>0</v>
      </c>
      <c r="H196" s="5">
        <v>0</v>
      </c>
      <c r="I196" s="5">
        <v>0</v>
      </c>
      <c r="J196" s="5">
        <v>0</v>
      </c>
      <c r="K196" s="5">
        <v>0</v>
      </c>
      <c r="L196" s="5">
        <v>0</v>
      </c>
      <c r="M196" s="5">
        <v>0</v>
      </c>
      <c r="N196" s="5">
        <v>0</v>
      </c>
      <c r="O196" s="5">
        <v>4.3E-3</v>
      </c>
    </row>
    <row r="197" spans="1:16">
      <c r="A197" t="str">
        <f t="shared" si="2"/>
        <v>CILC1GGCP RP</v>
      </c>
      <c r="B197" t="s">
        <v>177</v>
      </c>
      <c r="C197" t="s">
        <v>162</v>
      </c>
      <c r="D197" s="5">
        <v>2.8999999999999998E-3</v>
      </c>
      <c r="E197" s="5">
        <v>3.2000000000000002E-3</v>
      </c>
      <c r="F197" s="5">
        <v>0</v>
      </c>
      <c r="G197" s="5">
        <v>0</v>
      </c>
      <c r="H197" s="5">
        <v>0</v>
      </c>
      <c r="I197" s="5">
        <v>0</v>
      </c>
      <c r="J197" s="5">
        <v>0</v>
      </c>
      <c r="K197" s="5">
        <v>0</v>
      </c>
      <c r="L197" s="5">
        <v>0</v>
      </c>
      <c r="M197" s="5">
        <v>0</v>
      </c>
      <c r="N197" s="5">
        <v>0</v>
      </c>
      <c r="O197" s="5">
        <v>3.5000000000000001E-3</v>
      </c>
    </row>
    <row r="198" spans="1:16">
      <c r="A198" t="str">
        <f t="shared" si="2"/>
        <v>CILC1GGCP RP ONPK</v>
      </c>
      <c r="B198" t="s">
        <v>177</v>
      </c>
      <c r="C198" t="s">
        <v>163</v>
      </c>
      <c r="D198" s="5">
        <v>3.3999999999999998E-3</v>
      </c>
      <c r="E198" s="5">
        <v>2.7000000000000001E-3</v>
      </c>
      <c r="F198" s="5">
        <v>0</v>
      </c>
      <c r="G198" s="5">
        <v>0</v>
      </c>
      <c r="H198" s="5">
        <v>0</v>
      </c>
      <c r="I198" s="5">
        <v>0</v>
      </c>
      <c r="J198" s="5">
        <v>0</v>
      </c>
      <c r="K198" s="5">
        <v>0</v>
      </c>
      <c r="L198" s="5">
        <v>0</v>
      </c>
      <c r="M198" s="5">
        <v>0</v>
      </c>
      <c r="N198" s="5">
        <v>0</v>
      </c>
      <c r="O198" s="5">
        <v>3.7000000000000002E-3</v>
      </c>
    </row>
    <row r="199" spans="1:16">
      <c r="A199" t="str">
        <f t="shared" si="2"/>
        <v>CILC1GGCP RP OFFPK</v>
      </c>
      <c r="B199" t="s">
        <v>177</v>
      </c>
      <c r="C199" t="s">
        <v>164</v>
      </c>
      <c r="D199" s="5">
        <v>2.8999999999999998E-3</v>
      </c>
      <c r="E199" s="5">
        <v>3.2000000000000002E-3</v>
      </c>
      <c r="F199" s="5">
        <v>0</v>
      </c>
      <c r="G199" s="5">
        <v>0</v>
      </c>
      <c r="H199" s="5">
        <v>0</v>
      </c>
      <c r="I199" s="5">
        <v>0</v>
      </c>
      <c r="J199" s="5">
        <v>0</v>
      </c>
      <c r="K199" s="5">
        <v>0</v>
      </c>
      <c r="L199" s="5">
        <v>3.3999999999999998E-3</v>
      </c>
      <c r="M199" s="5">
        <v>0</v>
      </c>
      <c r="N199" s="5">
        <v>0</v>
      </c>
      <c r="O199" s="5">
        <v>3.5000000000000001E-3</v>
      </c>
    </row>
    <row r="200" spans="1:16">
      <c r="A200" t="str">
        <f t="shared" si="2"/>
        <v>CILC1GCP RP</v>
      </c>
      <c r="B200" t="s">
        <v>177</v>
      </c>
      <c r="C200" t="s">
        <v>165</v>
      </c>
      <c r="D200" s="5">
        <v>3.3E-3</v>
      </c>
      <c r="E200" s="5">
        <v>3.0999999999999999E-3</v>
      </c>
      <c r="F200" s="5">
        <v>0</v>
      </c>
      <c r="G200" s="5">
        <v>0</v>
      </c>
      <c r="H200" s="5">
        <v>0</v>
      </c>
      <c r="I200" s="5">
        <v>0</v>
      </c>
      <c r="J200" s="5">
        <v>0</v>
      </c>
      <c r="K200" s="5">
        <v>0</v>
      </c>
      <c r="L200" s="5">
        <v>0</v>
      </c>
      <c r="M200" s="5">
        <v>0</v>
      </c>
      <c r="N200" s="5">
        <v>0</v>
      </c>
      <c r="O200" s="5">
        <v>3.0999999999999999E-3</v>
      </c>
    </row>
    <row r="201" spans="1:16">
      <c r="A201" t="str">
        <f t="shared" si="2"/>
        <v>CILC1GSAMPLE SIZE:</v>
      </c>
      <c r="B201" t="s">
        <v>177</v>
      </c>
      <c r="C201" t="s">
        <v>66</v>
      </c>
      <c r="P201" s="4"/>
    </row>
    <row r="202" spans="1:16">
      <c r="A202" t="str">
        <f t="shared" si="2"/>
        <v>CILC1GGCPSZ</v>
      </c>
      <c r="B202" t="s">
        <v>177</v>
      </c>
      <c r="C202" t="s">
        <v>166</v>
      </c>
      <c r="D202">
        <v>106</v>
      </c>
      <c r="E202">
        <v>106</v>
      </c>
      <c r="F202">
        <v>105</v>
      </c>
      <c r="G202">
        <v>106</v>
      </c>
      <c r="H202">
        <v>107</v>
      </c>
      <c r="I202">
        <v>105</v>
      </c>
      <c r="J202">
        <v>105</v>
      </c>
      <c r="K202">
        <v>107</v>
      </c>
      <c r="L202">
        <v>106</v>
      </c>
      <c r="M202">
        <v>106</v>
      </c>
      <c r="N202">
        <v>106</v>
      </c>
      <c r="O202">
        <v>105</v>
      </c>
    </row>
    <row r="203" spans="1:16">
      <c r="A203" t="str">
        <f t="shared" si="2"/>
        <v>CILC1GGCPSZ ONPK</v>
      </c>
      <c r="B203" t="s">
        <v>177</v>
      </c>
      <c r="C203" t="s">
        <v>167</v>
      </c>
      <c r="D203">
        <v>106</v>
      </c>
      <c r="E203">
        <v>106</v>
      </c>
      <c r="F203">
        <v>105</v>
      </c>
      <c r="G203">
        <v>106</v>
      </c>
      <c r="H203">
        <v>107</v>
      </c>
      <c r="I203">
        <v>105</v>
      </c>
      <c r="J203">
        <v>105</v>
      </c>
      <c r="K203">
        <v>107</v>
      </c>
      <c r="L203">
        <v>106</v>
      </c>
      <c r="M203">
        <v>106</v>
      </c>
      <c r="N203">
        <v>106</v>
      </c>
      <c r="O203">
        <v>105</v>
      </c>
    </row>
    <row r="204" spans="1:16">
      <c r="A204" t="str">
        <f t="shared" si="2"/>
        <v>CILC1GGCPSZ OFFPK</v>
      </c>
      <c r="B204" t="s">
        <v>177</v>
      </c>
      <c r="C204" t="s">
        <v>168</v>
      </c>
      <c r="D204">
        <v>106</v>
      </c>
      <c r="E204">
        <v>106</v>
      </c>
      <c r="F204">
        <v>105</v>
      </c>
      <c r="G204">
        <v>106</v>
      </c>
      <c r="H204">
        <v>107</v>
      </c>
      <c r="I204">
        <v>105</v>
      </c>
      <c r="J204">
        <v>105</v>
      </c>
      <c r="K204">
        <v>107</v>
      </c>
      <c r="L204">
        <v>105</v>
      </c>
      <c r="M204">
        <v>106</v>
      </c>
      <c r="N204">
        <v>106</v>
      </c>
      <c r="O204">
        <v>105</v>
      </c>
    </row>
    <row r="205" spans="1:16">
      <c r="A205" t="str">
        <f t="shared" si="2"/>
        <v>CILC1GCPSZ</v>
      </c>
      <c r="B205" t="s">
        <v>177</v>
      </c>
      <c r="C205" t="s">
        <v>169</v>
      </c>
      <c r="D205">
        <v>106</v>
      </c>
      <c r="E205">
        <v>106</v>
      </c>
      <c r="F205">
        <v>105</v>
      </c>
      <c r="G205">
        <v>106</v>
      </c>
      <c r="H205">
        <v>107</v>
      </c>
      <c r="I205">
        <v>105</v>
      </c>
      <c r="J205">
        <v>105</v>
      </c>
      <c r="K205">
        <v>107</v>
      </c>
      <c r="L205">
        <v>106</v>
      </c>
      <c r="M205">
        <v>106</v>
      </c>
      <c r="N205">
        <v>106</v>
      </c>
      <c r="O205">
        <v>105</v>
      </c>
    </row>
    <row r="206" spans="1:16">
      <c r="A206" t="str">
        <f t="shared" si="2"/>
        <v>CILC1GSTD DEV OF R</v>
      </c>
      <c r="B206" t="s">
        <v>177</v>
      </c>
      <c r="C206" t="s">
        <v>170</v>
      </c>
    </row>
    <row r="207" spans="1:16">
      <c r="A207" t="str">
        <f t="shared" si="2"/>
        <v>CILC1GSDR GCP</v>
      </c>
      <c r="B207" t="s">
        <v>177</v>
      </c>
      <c r="C207" t="s">
        <v>171</v>
      </c>
      <c r="D207">
        <v>43.959000000000003</v>
      </c>
      <c r="E207">
        <v>47.276000000000003</v>
      </c>
      <c r="F207">
        <v>40.128999999999998</v>
      </c>
      <c r="G207">
        <v>50.912999999999997</v>
      </c>
      <c r="H207">
        <v>47.143000000000001</v>
      </c>
      <c r="I207">
        <v>41.636000000000003</v>
      </c>
      <c r="J207">
        <v>51.165999999999997</v>
      </c>
      <c r="K207">
        <v>55.316000000000003</v>
      </c>
      <c r="L207">
        <v>53.332000000000001</v>
      </c>
      <c r="M207">
        <v>46.457000000000001</v>
      </c>
      <c r="N207">
        <v>52.718000000000004</v>
      </c>
      <c r="O207">
        <v>50.645000000000003</v>
      </c>
      <c r="P207" s="91"/>
    </row>
    <row r="208" spans="1:16">
      <c r="A208" t="str">
        <f t="shared" si="2"/>
        <v>CILC1GSDR GCP ONPK</v>
      </c>
      <c r="B208" t="s">
        <v>177</v>
      </c>
      <c r="C208" t="s">
        <v>172</v>
      </c>
      <c r="D208">
        <v>50.761000000000003</v>
      </c>
      <c r="E208">
        <v>38.338000000000001</v>
      </c>
      <c r="F208">
        <v>32.814</v>
      </c>
      <c r="G208">
        <v>50.912999999999997</v>
      </c>
      <c r="H208">
        <v>44.325000000000003</v>
      </c>
      <c r="I208">
        <v>41.636000000000003</v>
      </c>
      <c r="J208">
        <v>51.165999999999997</v>
      </c>
      <c r="K208">
        <v>55.316000000000003</v>
      </c>
      <c r="L208">
        <v>53.332000000000001</v>
      </c>
      <c r="M208">
        <v>46.457000000000001</v>
      </c>
      <c r="N208">
        <v>46.536999999999999</v>
      </c>
      <c r="O208">
        <v>52.610999999999997</v>
      </c>
    </row>
    <row r="209" spans="1:16">
      <c r="A209" t="str">
        <f t="shared" si="2"/>
        <v>CILC1GSDR GCP OFFPK</v>
      </c>
      <c r="B209" t="s">
        <v>177</v>
      </c>
      <c r="C209" t="s">
        <v>173</v>
      </c>
      <c r="D209">
        <v>43.959000000000003</v>
      </c>
      <c r="E209">
        <v>47.276000000000003</v>
      </c>
      <c r="F209">
        <v>40.128999999999998</v>
      </c>
      <c r="G209">
        <v>50.610999999999997</v>
      </c>
      <c r="H209">
        <v>47.143000000000001</v>
      </c>
      <c r="I209">
        <v>41.790999999999997</v>
      </c>
      <c r="J209">
        <v>53.807000000000002</v>
      </c>
      <c r="K209">
        <v>63.41</v>
      </c>
      <c r="L209">
        <v>54.674999999999997</v>
      </c>
      <c r="M209">
        <v>60.868000000000002</v>
      </c>
      <c r="N209">
        <v>52.718000000000004</v>
      </c>
      <c r="O209">
        <v>50.645000000000003</v>
      </c>
    </row>
    <row r="210" spans="1:16">
      <c r="A210" t="str">
        <f t="shared" si="2"/>
        <v>CILC1GSDR CP</v>
      </c>
      <c r="B210" t="s">
        <v>177</v>
      </c>
      <c r="C210" t="s">
        <v>174</v>
      </c>
      <c r="D210">
        <v>44.168999999999997</v>
      </c>
      <c r="E210">
        <v>43.832000000000001</v>
      </c>
      <c r="F210">
        <v>37.491</v>
      </c>
      <c r="G210">
        <v>38.743000000000002</v>
      </c>
      <c r="H210">
        <v>41.256999999999998</v>
      </c>
      <c r="I210">
        <v>44.292999999999999</v>
      </c>
      <c r="J210">
        <v>39.655000000000001</v>
      </c>
      <c r="K210">
        <v>37.728999999999999</v>
      </c>
      <c r="L210">
        <v>39.898000000000003</v>
      </c>
      <c r="M210">
        <v>42.320999999999998</v>
      </c>
      <c r="N210">
        <v>38.201000000000001</v>
      </c>
      <c r="O210">
        <v>42.133000000000003</v>
      </c>
      <c r="P210" s="5"/>
    </row>
    <row r="211" spans="1:16">
      <c r="A211" t="str">
        <f t="shared" si="2"/>
        <v/>
      </c>
      <c r="P211" s="5"/>
    </row>
    <row r="212" spans="1:16">
      <c r="A212" t="str">
        <f t="shared" si="2"/>
        <v/>
      </c>
    </row>
    <row r="213" spans="1:16">
      <c r="A213" t="str">
        <f t="shared" si="2"/>
        <v/>
      </c>
      <c r="P213" s="89"/>
    </row>
    <row r="214" spans="1:16">
      <c r="A214" t="str">
        <f t="shared" si="2"/>
        <v/>
      </c>
    </row>
    <row r="215" spans="1:16">
      <c r="A215" t="str">
        <f t="shared" si="2"/>
        <v xml:space="preserve">CILC1T Commercial/Industrial Load Control - Transmission (55) </v>
      </c>
      <c r="B215" t="s">
        <v>183</v>
      </c>
      <c r="C215" t="s">
        <v>184</v>
      </c>
    </row>
    <row r="216" spans="1:16">
      <c r="A216" t="str">
        <f t="shared" si="2"/>
        <v xml:space="preserve">CILC1TMONTH </v>
      </c>
      <c r="B216" t="s">
        <v>185</v>
      </c>
      <c r="C216" t="s">
        <v>123</v>
      </c>
      <c r="D216" s="4">
        <v>40909</v>
      </c>
      <c r="E216" s="4">
        <v>40940</v>
      </c>
      <c r="F216" s="4">
        <v>40969</v>
      </c>
      <c r="G216" s="4">
        <v>41000</v>
      </c>
      <c r="H216" s="4">
        <v>41030</v>
      </c>
      <c r="I216" s="4">
        <v>41061</v>
      </c>
      <c r="J216" s="4">
        <v>41091</v>
      </c>
      <c r="K216" s="4">
        <v>41122</v>
      </c>
      <c r="L216" s="4">
        <v>41153</v>
      </c>
      <c r="M216" s="4">
        <v>41183</v>
      </c>
      <c r="N216" s="4">
        <v>41214</v>
      </c>
      <c r="O216" s="4">
        <v>41244</v>
      </c>
    </row>
    <row r="217" spans="1:16">
      <c r="A217" t="str">
        <f t="shared" si="2"/>
        <v xml:space="preserve">CILC1TCUSTOMERS </v>
      </c>
      <c r="B217" t="s">
        <v>185</v>
      </c>
      <c r="C217" t="s">
        <v>124</v>
      </c>
      <c r="D217">
        <v>17</v>
      </c>
      <c r="E217">
        <v>17</v>
      </c>
      <c r="F217">
        <v>17</v>
      </c>
      <c r="G217">
        <v>17</v>
      </c>
      <c r="H217">
        <v>17</v>
      </c>
      <c r="I217">
        <v>17</v>
      </c>
      <c r="J217">
        <v>17</v>
      </c>
      <c r="K217">
        <v>17</v>
      </c>
      <c r="L217">
        <v>17</v>
      </c>
      <c r="M217">
        <v>17</v>
      </c>
      <c r="N217">
        <v>17</v>
      </c>
      <c r="O217">
        <v>17</v>
      </c>
    </row>
    <row r="218" spans="1:16">
      <c r="A218" t="str">
        <f t="shared" si="2"/>
        <v xml:space="preserve">CILC1TSALES </v>
      </c>
      <c r="B218" t="s">
        <v>185</v>
      </c>
      <c r="C218" t="s">
        <v>125</v>
      </c>
      <c r="D218">
        <v>106283651</v>
      </c>
      <c r="E218">
        <v>112915427</v>
      </c>
      <c r="F218">
        <v>105335416</v>
      </c>
      <c r="G218">
        <v>106777174</v>
      </c>
      <c r="H218">
        <v>109262478</v>
      </c>
      <c r="I218">
        <v>124949200</v>
      </c>
      <c r="J218">
        <v>114736529</v>
      </c>
      <c r="K218">
        <v>123399323</v>
      </c>
      <c r="L218">
        <v>99303513</v>
      </c>
      <c r="M218">
        <v>127146139</v>
      </c>
      <c r="N218">
        <v>116831896</v>
      </c>
      <c r="O218">
        <v>105490500</v>
      </c>
      <c r="P218" s="87"/>
    </row>
    <row r="219" spans="1:16">
      <c r="A219" t="str">
        <f t="shared" si="2"/>
        <v>CILC1TKW</v>
      </c>
      <c r="B219" t="s">
        <v>185</v>
      </c>
      <c r="C219" t="s">
        <v>126</v>
      </c>
    </row>
    <row r="220" spans="1:16">
      <c r="A220" t="str">
        <f t="shared" si="2"/>
        <v>CILC1TN</v>
      </c>
      <c r="B220" t="s">
        <v>185</v>
      </c>
      <c r="C220" t="s">
        <v>127</v>
      </c>
      <c r="D220">
        <v>17</v>
      </c>
      <c r="E220">
        <v>17</v>
      </c>
      <c r="F220">
        <v>17</v>
      </c>
      <c r="G220">
        <v>17</v>
      </c>
      <c r="H220">
        <v>17</v>
      </c>
      <c r="I220">
        <v>17</v>
      </c>
      <c r="J220">
        <v>17</v>
      </c>
      <c r="K220">
        <v>17</v>
      </c>
      <c r="L220">
        <v>17</v>
      </c>
      <c r="M220">
        <v>17</v>
      </c>
      <c r="N220">
        <v>17</v>
      </c>
      <c r="O220">
        <v>17</v>
      </c>
    </row>
    <row r="221" spans="1:16">
      <c r="A221" t="str">
        <f t="shared" si="2"/>
        <v>CILC1TRLR ENERGY:</v>
      </c>
      <c r="B221" t="s">
        <v>185</v>
      </c>
      <c r="C221" t="s">
        <v>61</v>
      </c>
      <c r="P221" s="83"/>
    </row>
    <row r="222" spans="1:16">
      <c r="A222" t="str">
        <f t="shared" si="2"/>
        <v>CILC1TKWH</v>
      </c>
      <c r="B222" t="s">
        <v>185</v>
      </c>
      <c r="C222" t="s">
        <v>128</v>
      </c>
      <c r="D222">
        <v>120157275</v>
      </c>
      <c r="E222">
        <v>93335490</v>
      </c>
      <c r="F222">
        <v>111625386</v>
      </c>
      <c r="G222">
        <v>103051052</v>
      </c>
      <c r="H222">
        <v>119321764</v>
      </c>
      <c r="I222">
        <v>112494740</v>
      </c>
      <c r="J222">
        <v>119890037</v>
      </c>
      <c r="K222">
        <v>115386094</v>
      </c>
      <c r="L222">
        <v>115265036</v>
      </c>
      <c r="M222">
        <v>123963255</v>
      </c>
      <c r="N222">
        <v>104622727</v>
      </c>
      <c r="O222">
        <v>107059964</v>
      </c>
      <c r="P222" s="1"/>
    </row>
    <row r="223" spans="1:16">
      <c r="A223" t="str">
        <f t="shared" si="2"/>
        <v>CILC1TKWH ONPK</v>
      </c>
      <c r="B223" t="s">
        <v>185</v>
      </c>
      <c r="C223" t="s">
        <v>129</v>
      </c>
      <c r="D223">
        <v>26842852</v>
      </c>
      <c r="E223">
        <v>22546175</v>
      </c>
      <c r="F223">
        <v>26433696</v>
      </c>
      <c r="G223">
        <v>27298153</v>
      </c>
      <c r="H223">
        <v>32124911</v>
      </c>
      <c r="I223">
        <v>29461914</v>
      </c>
      <c r="J223">
        <v>31082998</v>
      </c>
      <c r="K223">
        <v>32481334</v>
      </c>
      <c r="L223">
        <v>28075167</v>
      </c>
      <c r="M223">
        <v>34614403</v>
      </c>
      <c r="N223">
        <v>24665383</v>
      </c>
      <c r="O223">
        <v>23444667</v>
      </c>
      <c r="P223" s="5"/>
    </row>
    <row r="224" spans="1:16">
      <c r="A224" t="str">
        <f t="shared" si="2"/>
        <v>CILC1TKWH OFFPK</v>
      </c>
      <c r="B224" t="s">
        <v>185</v>
      </c>
      <c r="C224" t="s">
        <v>130</v>
      </c>
      <c r="D224">
        <v>93314423</v>
      </c>
      <c r="E224">
        <v>70789315</v>
      </c>
      <c r="F224">
        <v>85191689</v>
      </c>
      <c r="G224">
        <v>75752899</v>
      </c>
      <c r="H224">
        <v>87196853</v>
      </c>
      <c r="I224">
        <v>83032825</v>
      </c>
      <c r="J224">
        <v>88807039</v>
      </c>
      <c r="K224">
        <v>82904759</v>
      </c>
      <c r="L224">
        <v>87189869</v>
      </c>
      <c r="M224">
        <v>89348852</v>
      </c>
      <c r="N224">
        <v>79957344</v>
      </c>
      <c r="O224">
        <v>83615297</v>
      </c>
      <c r="P224" s="5"/>
    </row>
    <row r="225" spans="1:16">
      <c r="A225" t="str">
        <f t="shared" si="2"/>
        <v>CILC1TKWH ONPK%</v>
      </c>
      <c r="B225" t="s">
        <v>185</v>
      </c>
      <c r="C225" t="s">
        <v>131</v>
      </c>
      <c r="D225" s="5">
        <v>0.22339999999999999</v>
      </c>
      <c r="E225" s="5">
        <v>0.24156</v>
      </c>
      <c r="F225" s="5">
        <v>0.23680999999999999</v>
      </c>
      <c r="G225" s="5">
        <v>0.26490000000000002</v>
      </c>
      <c r="H225" s="5">
        <v>0.26923000000000002</v>
      </c>
      <c r="I225" s="5">
        <v>0.26190000000000002</v>
      </c>
      <c r="J225" s="5">
        <v>0.25925999999999999</v>
      </c>
      <c r="K225" s="5">
        <v>0.28149999999999997</v>
      </c>
      <c r="L225" s="5">
        <v>0.24357000000000001</v>
      </c>
      <c r="M225" s="5">
        <v>0.27922999999999998</v>
      </c>
      <c r="N225" s="5">
        <v>0.23576</v>
      </c>
      <c r="O225" s="5">
        <v>0.21898999999999999</v>
      </c>
      <c r="P225" s="5"/>
    </row>
    <row r="226" spans="1:16">
      <c r="A226" t="str">
        <f t="shared" si="2"/>
        <v>CILC1TKWH OFFPK%</v>
      </c>
      <c r="B226" t="s">
        <v>185</v>
      </c>
      <c r="C226" t="s">
        <v>132</v>
      </c>
      <c r="D226" s="5">
        <v>0.77659999999999996</v>
      </c>
      <c r="E226" s="5">
        <v>0.75844</v>
      </c>
      <c r="F226" s="5">
        <v>0.76319000000000004</v>
      </c>
      <c r="G226" s="5">
        <v>0.73509999999999998</v>
      </c>
      <c r="H226" s="5">
        <v>0.73077000000000003</v>
      </c>
      <c r="I226" s="5">
        <v>0.73809999999999998</v>
      </c>
      <c r="J226" s="5">
        <v>0.74073999999999995</v>
      </c>
      <c r="K226" s="5">
        <v>0.71850000000000003</v>
      </c>
      <c r="L226" s="5">
        <v>0.75643000000000005</v>
      </c>
      <c r="M226" s="5">
        <v>0.72077000000000002</v>
      </c>
      <c r="N226" s="5">
        <v>0.76424000000000003</v>
      </c>
      <c r="O226" s="5">
        <v>0.78100999999999998</v>
      </c>
      <c r="P226" s="5"/>
    </row>
    <row r="227" spans="1:16">
      <c r="A227" t="str">
        <f t="shared" si="2"/>
        <v>CILC1TDEMAND (KW):</v>
      </c>
      <c r="B227" t="s">
        <v>185</v>
      </c>
      <c r="C227" t="s">
        <v>62</v>
      </c>
      <c r="P227" s="5"/>
    </row>
    <row r="228" spans="1:16">
      <c r="A228" t="str">
        <f t="shared" si="2"/>
        <v>CILC1TNCP</v>
      </c>
      <c r="B228" t="s">
        <v>185</v>
      </c>
      <c r="C228" t="s">
        <v>133</v>
      </c>
      <c r="D228">
        <v>217973</v>
      </c>
      <c r="E228">
        <v>187035</v>
      </c>
      <c r="F228">
        <v>215155</v>
      </c>
      <c r="G228">
        <v>194563</v>
      </c>
      <c r="H228">
        <v>211637</v>
      </c>
      <c r="I228">
        <v>207944</v>
      </c>
      <c r="J228">
        <v>219513</v>
      </c>
      <c r="K228">
        <v>215704</v>
      </c>
      <c r="L228">
        <v>217027</v>
      </c>
      <c r="M228">
        <v>221144</v>
      </c>
      <c r="N228">
        <v>203537</v>
      </c>
      <c r="O228">
        <v>196475</v>
      </c>
      <c r="P228" s="5"/>
    </row>
    <row r="229" spans="1:16">
      <c r="A229" t="str">
        <f t="shared" si="2"/>
        <v>CILC1TNCP ONPK</v>
      </c>
      <c r="B229" t="s">
        <v>185</v>
      </c>
      <c r="C229" t="s">
        <v>134</v>
      </c>
      <c r="D229">
        <v>203142</v>
      </c>
      <c r="E229">
        <v>172148</v>
      </c>
      <c r="F229">
        <v>198042</v>
      </c>
      <c r="G229">
        <v>183601</v>
      </c>
      <c r="H229">
        <v>201807</v>
      </c>
      <c r="I229">
        <v>189828</v>
      </c>
      <c r="J229">
        <v>207822</v>
      </c>
      <c r="K229">
        <v>200631</v>
      </c>
      <c r="L229">
        <v>212745</v>
      </c>
      <c r="M229">
        <v>219939</v>
      </c>
      <c r="N229">
        <v>198119</v>
      </c>
      <c r="O229">
        <v>191171</v>
      </c>
      <c r="P229" s="5"/>
    </row>
    <row r="230" spans="1:16">
      <c r="A230" t="str">
        <f t="shared" si="2"/>
        <v>CILC1TNCP OFFPK</v>
      </c>
      <c r="B230" t="s">
        <v>185</v>
      </c>
      <c r="C230" t="s">
        <v>135</v>
      </c>
      <c r="D230">
        <v>217639</v>
      </c>
      <c r="E230">
        <v>186682</v>
      </c>
      <c r="F230">
        <v>214664</v>
      </c>
      <c r="G230">
        <v>191964</v>
      </c>
      <c r="H230">
        <v>209080</v>
      </c>
      <c r="I230">
        <v>205114</v>
      </c>
      <c r="J230">
        <v>217233</v>
      </c>
      <c r="K230">
        <v>213401</v>
      </c>
      <c r="L230">
        <v>214401</v>
      </c>
      <c r="M230">
        <v>218992</v>
      </c>
      <c r="N230">
        <v>202614</v>
      </c>
      <c r="O230">
        <v>195887</v>
      </c>
      <c r="P230" s="5"/>
    </row>
    <row r="231" spans="1:16">
      <c r="A231" t="str">
        <f t="shared" si="2"/>
        <v>CILC1TGCP DATE</v>
      </c>
      <c r="B231" t="s">
        <v>185</v>
      </c>
      <c r="C231" t="s">
        <v>136</v>
      </c>
      <c r="D231" t="s">
        <v>911</v>
      </c>
      <c r="E231" t="s">
        <v>916</v>
      </c>
      <c r="F231" t="s">
        <v>907</v>
      </c>
      <c r="G231" t="s">
        <v>917</v>
      </c>
      <c r="H231" t="s">
        <v>24</v>
      </c>
      <c r="I231" t="s">
        <v>908</v>
      </c>
      <c r="J231" t="s">
        <v>918</v>
      </c>
      <c r="K231" t="s">
        <v>919</v>
      </c>
      <c r="L231" t="s">
        <v>42</v>
      </c>
      <c r="M231" t="s">
        <v>212</v>
      </c>
      <c r="N231" t="s">
        <v>920</v>
      </c>
      <c r="O231" t="s">
        <v>205</v>
      </c>
      <c r="P231" s="5"/>
    </row>
    <row r="232" spans="1:16">
      <c r="A232" t="str">
        <f t="shared" si="2"/>
        <v>CILC1TGCP TIME</v>
      </c>
      <c r="B232" t="s">
        <v>185</v>
      </c>
      <c r="C232" t="s">
        <v>142</v>
      </c>
      <c r="D232" t="s">
        <v>182</v>
      </c>
      <c r="E232" t="s">
        <v>195</v>
      </c>
      <c r="F232" t="s">
        <v>143</v>
      </c>
      <c r="G232" t="s">
        <v>202</v>
      </c>
      <c r="H232" t="s">
        <v>189</v>
      </c>
      <c r="I232" t="s">
        <v>194</v>
      </c>
      <c r="J232" t="s">
        <v>200</v>
      </c>
      <c r="K232" t="s">
        <v>189</v>
      </c>
      <c r="L232" t="s">
        <v>182</v>
      </c>
      <c r="M232" t="s">
        <v>182</v>
      </c>
      <c r="N232" t="s">
        <v>182</v>
      </c>
      <c r="O232" t="s">
        <v>200</v>
      </c>
    </row>
    <row r="233" spans="1:16">
      <c r="A233" t="str">
        <f t="shared" si="2"/>
        <v>CILC1TGCP</v>
      </c>
      <c r="B233" t="s">
        <v>185</v>
      </c>
      <c r="C233" t="s">
        <v>147</v>
      </c>
      <c r="D233">
        <v>185688</v>
      </c>
      <c r="E233">
        <v>160854</v>
      </c>
      <c r="F233">
        <v>180774</v>
      </c>
      <c r="G233">
        <v>168732</v>
      </c>
      <c r="H233">
        <v>184685</v>
      </c>
      <c r="I233">
        <v>176538</v>
      </c>
      <c r="J233">
        <v>185096</v>
      </c>
      <c r="K233">
        <v>183989</v>
      </c>
      <c r="L233">
        <v>186359</v>
      </c>
      <c r="M233">
        <v>196118</v>
      </c>
      <c r="N233">
        <v>176353</v>
      </c>
      <c r="O233">
        <v>175226</v>
      </c>
      <c r="P233" s="5"/>
    </row>
    <row r="234" spans="1:16">
      <c r="A234" t="str">
        <f t="shared" si="2"/>
        <v>CILC1TGCP ONPK</v>
      </c>
      <c r="B234" t="s">
        <v>185</v>
      </c>
      <c r="C234" t="s">
        <v>63</v>
      </c>
      <c r="D234">
        <v>181122</v>
      </c>
      <c r="E234">
        <v>155893</v>
      </c>
      <c r="F234">
        <v>169985</v>
      </c>
      <c r="G234">
        <v>166024</v>
      </c>
      <c r="H234">
        <v>182432</v>
      </c>
      <c r="I234">
        <v>176027</v>
      </c>
      <c r="J234">
        <v>180997</v>
      </c>
      <c r="K234">
        <v>179488</v>
      </c>
      <c r="L234">
        <v>186359</v>
      </c>
      <c r="M234">
        <v>196118</v>
      </c>
      <c r="N234">
        <v>174877</v>
      </c>
      <c r="O234">
        <v>175226</v>
      </c>
      <c r="P234" s="5"/>
    </row>
    <row r="235" spans="1:16">
      <c r="A235" t="str">
        <f t="shared" si="2"/>
        <v>CILC1TGCP OFFPK</v>
      </c>
      <c r="B235" t="s">
        <v>185</v>
      </c>
      <c r="C235" t="s">
        <v>64</v>
      </c>
      <c r="D235">
        <v>185688</v>
      </c>
      <c r="E235">
        <v>160854</v>
      </c>
      <c r="F235">
        <v>180774</v>
      </c>
      <c r="G235">
        <v>168732</v>
      </c>
      <c r="H235">
        <v>184685</v>
      </c>
      <c r="I235">
        <v>176538</v>
      </c>
      <c r="J235">
        <v>185096</v>
      </c>
      <c r="K235">
        <v>183989</v>
      </c>
      <c r="L235">
        <v>185192</v>
      </c>
      <c r="M235">
        <v>191986</v>
      </c>
      <c r="N235">
        <v>176353</v>
      </c>
      <c r="O235">
        <v>172978</v>
      </c>
      <c r="P235" s="5"/>
    </row>
    <row r="236" spans="1:16">
      <c r="A236" t="str">
        <f t="shared" si="2"/>
        <v>CILC1TCP</v>
      </c>
      <c r="B236" t="s">
        <v>185</v>
      </c>
      <c r="C236" t="s">
        <v>148</v>
      </c>
      <c r="D236">
        <v>139015</v>
      </c>
      <c r="E236">
        <v>160413</v>
      </c>
      <c r="F236">
        <v>170626</v>
      </c>
      <c r="G236">
        <v>125695</v>
      </c>
      <c r="H236">
        <v>182432</v>
      </c>
      <c r="I236">
        <v>158879</v>
      </c>
      <c r="J236">
        <v>173334</v>
      </c>
      <c r="K236">
        <v>150983</v>
      </c>
      <c r="L236">
        <v>148018</v>
      </c>
      <c r="M236">
        <v>185242</v>
      </c>
      <c r="N236">
        <v>153101</v>
      </c>
      <c r="O236">
        <v>159232</v>
      </c>
      <c r="P236" s="5"/>
    </row>
    <row r="237" spans="1:16">
      <c r="A237" t="str">
        <f t="shared" si="2"/>
        <v>CILC1TPERIOD START</v>
      </c>
      <c r="B237" t="s">
        <v>185</v>
      </c>
      <c r="C237" t="s">
        <v>149</v>
      </c>
      <c r="D237" s="1">
        <v>40909</v>
      </c>
      <c r="E237" s="1">
        <v>40940</v>
      </c>
      <c r="F237" s="1">
        <v>40969</v>
      </c>
      <c r="G237" s="1">
        <v>41000</v>
      </c>
      <c r="H237" s="1">
        <v>41030</v>
      </c>
      <c r="I237" s="1">
        <v>41061</v>
      </c>
      <c r="J237" s="1">
        <v>41091</v>
      </c>
      <c r="K237" s="1">
        <v>41122</v>
      </c>
      <c r="L237" s="1">
        <v>41153</v>
      </c>
      <c r="M237" s="1">
        <v>41183</v>
      </c>
      <c r="N237" s="1">
        <v>41214</v>
      </c>
      <c r="O237" s="1">
        <v>41244</v>
      </c>
      <c r="P237" s="5"/>
    </row>
    <row r="238" spans="1:16">
      <c r="A238" t="str">
        <f t="shared" si="2"/>
        <v>CILC1TNCP LF</v>
      </c>
      <c r="B238" t="s">
        <v>185</v>
      </c>
      <c r="C238" t="s">
        <v>150</v>
      </c>
      <c r="D238" s="5">
        <v>0.7409</v>
      </c>
      <c r="E238" s="5">
        <v>0.71699999999999997</v>
      </c>
      <c r="F238" s="5">
        <v>0.69830000000000003</v>
      </c>
      <c r="G238" s="5">
        <v>0.73560000000000003</v>
      </c>
      <c r="H238" s="5">
        <v>0.75780000000000003</v>
      </c>
      <c r="I238" s="5">
        <v>0.75139999999999996</v>
      </c>
      <c r="J238" s="5">
        <v>0.73409999999999997</v>
      </c>
      <c r="K238" s="5">
        <v>0.71899999999999997</v>
      </c>
      <c r="L238" s="5">
        <v>0.73770000000000002</v>
      </c>
      <c r="M238" s="5">
        <v>0.75339999999999996</v>
      </c>
      <c r="N238" s="5">
        <v>0.71389999999999998</v>
      </c>
      <c r="O238" s="5">
        <v>0.73240000000000005</v>
      </c>
      <c r="P238" s="5"/>
    </row>
    <row r="239" spans="1:16">
      <c r="A239" t="str">
        <f t="shared" si="2"/>
        <v>CILC1TNCP LF ONPK</v>
      </c>
      <c r="B239" t="s">
        <v>185</v>
      </c>
      <c r="C239" t="s">
        <v>151</v>
      </c>
      <c r="D239" s="5">
        <v>0.78649999999999998</v>
      </c>
      <c r="E239" s="5">
        <v>0.77959999999999996</v>
      </c>
      <c r="F239" s="5">
        <v>0.75839999999999996</v>
      </c>
      <c r="G239" s="5">
        <v>0.78669999999999995</v>
      </c>
      <c r="H239" s="5">
        <v>0.80400000000000005</v>
      </c>
      <c r="I239" s="5">
        <v>0.82120000000000004</v>
      </c>
      <c r="J239" s="5">
        <v>0.79139999999999999</v>
      </c>
      <c r="K239" s="5">
        <v>0.78210000000000002</v>
      </c>
      <c r="L239" s="5">
        <v>0.77170000000000005</v>
      </c>
      <c r="M239" s="5">
        <v>0.76029999999999998</v>
      </c>
      <c r="N239" s="5">
        <v>0.74109999999999998</v>
      </c>
      <c r="O239" s="5">
        <v>0.76649999999999996</v>
      </c>
      <c r="P239" s="5"/>
    </row>
    <row r="240" spans="1:16">
      <c r="A240" t="str">
        <f t="shared" si="2"/>
        <v>CILC1TNCP LF OFFPK</v>
      </c>
      <c r="B240" t="s">
        <v>185</v>
      </c>
      <c r="C240" t="s">
        <v>152</v>
      </c>
      <c r="D240" s="5">
        <v>0.74439999999999995</v>
      </c>
      <c r="E240" s="5">
        <v>0.71819999999999995</v>
      </c>
      <c r="F240" s="5">
        <v>0.69989999999999997</v>
      </c>
      <c r="G240" s="5">
        <v>0.74319999999999997</v>
      </c>
      <c r="H240" s="5">
        <v>0.76380000000000003</v>
      </c>
      <c r="I240" s="5">
        <v>0.76239999999999997</v>
      </c>
      <c r="J240" s="5">
        <v>0.73660000000000003</v>
      </c>
      <c r="K240" s="5">
        <v>0.72350000000000003</v>
      </c>
      <c r="L240" s="5">
        <v>0.74070000000000003</v>
      </c>
      <c r="M240" s="5">
        <v>0.75980000000000003</v>
      </c>
      <c r="N240" s="5">
        <v>0.71489999999999998</v>
      </c>
      <c r="O240" s="5">
        <v>0.73089999999999999</v>
      </c>
    </row>
    <row r="241" spans="1:16">
      <c r="A241" t="str">
        <f t="shared" si="2"/>
        <v>CILC1TGCP CF</v>
      </c>
      <c r="B241" t="s">
        <v>185</v>
      </c>
      <c r="C241" t="s">
        <v>153</v>
      </c>
      <c r="D241" s="5">
        <v>0.85189999999999999</v>
      </c>
      <c r="E241" s="5">
        <v>0.86</v>
      </c>
      <c r="F241" s="5">
        <v>0.84019999999999995</v>
      </c>
      <c r="G241" s="5">
        <v>0.86719999999999997</v>
      </c>
      <c r="H241" s="5">
        <v>0.87260000000000004</v>
      </c>
      <c r="I241" s="5">
        <v>0.84899999999999998</v>
      </c>
      <c r="J241" s="5">
        <v>0.84319999999999995</v>
      </c>
      <c r="K241" s="5">
        <v>0.85299999999999998</v>
      </c>
      <c r="L241" s="5">
        <v>0.85870000000000002</v>
      </c>
      <c r="M241" s="5">
        <v>0.88680000000000003</v>
      </c>
      <c r="N241" s="5">
        <v>0.86639999999999995</v>
      </c>
      <c r="O241" s="5">
        <v>0.89180000000000004</v>
      </c>
    </row>
    <row r="242" spans="1:16">
      <c r="A242" t="str">
        <f t="shared" si="2"/>
        <v>CILC1TCP CF</v>
      </c>
      <c r="B242" t="s">
        <v>185</v>
      </c>
      <c r="C242" t="s">
        <v>154</v>
      </c>
      <c r="D242" s="5">
        <v>0.63780000000000003</v>
      </c>
      <c r="E242" s="5">
        <v>0.85770000000000002</v>
      </c>
      <c r="F242" s="5">
        <v>0.79300000000000004</v>
      </c>
      <c r="G242" s="5">
        <v>0.64600000000000002</v>
      </c>
      <c r="H242" s="5">
        <v>0.86199999999999999</v>
      </c>
      <c r="I242" s="5">
        <v>0.76400000000000001</v>
      </c>
      <c r="J242" s="5">
        <v>0.78959999999999997</v>
      </c>
      <c r="K242" s="5">
        <v>0.7</v>
      </c>
      <c r="L242" s="5">
        <v>0.68200000000000005</v>
      </c>
      <c r="M242" s="5">
        <v>0.8377</v>
      </c>
      <c r="N242" s="5">
        <v>0.75219999999999998</v>
      </c>
      <c r="O242" s="5">
        <v>0.81040000000000001</v>
      </c>
    </row>
    <row r="243" spans="1:16">
      <c r="A243" t="str">
        <f t="shared" si="2"/>
        <v>CILC1TGCP LF</v>
      </c>
      <c r="B243" t="s">
        <v>185</v>
      </c>
      <c r="C243" t="s">
        <v>155</v>
      </c>
      <c r="D243" s="5">
        <v>0.86970000000000003</v>
      </c>
      <c r="E243" s="5">
        <v>0.8337</v>
      </c>
      <c r="F243" s="5">
        <v>0.83109999999999995</v>
      </c>
      <c r="G243" s="5">
        <v>0.84819999999999995</v>
      </c>
      <c r="H243" s="5">
        <v>0.86839999999999995</v>
      </c>
      <c r="I243" s="5">
        <v>0.88500000000000001</v>
      </c>
      <c r="J243" s="5">
        <v>0.87060000000000004</v>
      </c>
      <c r="K243" s="5">
        <v>0.84289999999999998</v>
      </c>
      <c r="L243" s="5">
        <v>0.85899999999999999</v>
      </c>
      <c r="M243" s="5">
        <v>0.84960000000000002</v>
      </c>
      <c r="N243" s="5">
        <v>0.82399999999999995</v>
      </c>
      <c r="O243" s="5">
        <v>0.82120000000000004</v>
      </c>
    </row>
    <row r="244" spans="1:16">
      <c r="A244" t="str">
        <f t="shared" si="2"/>
        <v>CILC1TGCP LF ONPK</v>
      </c>
      <c r="B244" t="s">
        <v>185</v>
      </c>
      <c r="C244" t="s">
        <v>156</v>
      </c>
      <c r="D244" s="5">
        <v>0.88219999999999998</v>
      </c>
      <c r="E244" s="5">
        <v>0.8609</v>
      </c>
      <c r="F244" s="5">
        <v>0.88360000000000005</v>
      </c>
      <c r="G244" s="5">
        <v>0.87</v>
      </c>
      <c r="H244" s="5">
        <v>0.88939999999999997</v>
      </c>
      <c r="I244" s="5">
        <v>0.88560000000000005</v>
      </c>
      <c r="J244" s="5">
        <v>0.90859999999999996</v>
      </c>
      <c r="K244" s="5">
        <v>0.87419999999999998</v>
      </c>
      <c r="L244" s="5">
        <v>0.88100000000000001</v>
      </c>
      <c r="M244" s="5">
        <v>0.85260000000000002</v>
      </c>
      <c r="N244" s="5">
        <v>0.83960000000000001</v>
      </c>
      <c r="O244" s="5">
        <v>0.83620000000000005</v>
      </c>
    </row>
    <row r="245" spans="1:16">
      <c r="A245" t="str">
        <f t="shared" si="2"/>
        <v>CILC1TGCP LF OFFPK</v>
      </c>
      <c r="B245" t="s">
        <v>185</v>
      </c>
      <c r="C245" t="s">
        <v>157</v>
      </c>
      <c r="D245" s="5">
        <v>0.87250000000000005</v>
      </c>
      <c r="E245" s="5">
        <v>0.83350000000000002</v>
      </c>
      <c r="F245" s="5">
        <v>0.83109999999999995</v>
      </c>
      <c r="G245" s="5">
        <v>0.84550000000000003</v>
      </c>
      <c r="H245" s="5">
        <v>0.86470000000000002</v>
      </c>
      <c r="I245" s="5">
        <v>0.88580000000000003</v>
      </c>
      <c r="J245" s="5">
        <v>0.86450000000000005</v>
      </c>
      <c r="K245" s="5">
        <v>0.83909999999999996</v>
      </c>
      <c r="L245" s="5">
        <v>0.85760000000000003</v>
      </c>
      <c r="M245" s="5">
        <v>0.86670000000000003</v>
      </c>
      <c r="N245" s="5">
        <v>0.82140000000000002</v>
      </c>
      <c r="O245" s="5">
        <v>0.82769999999999999</v>
      </c>
    </row>
    <row r="246" spans="1:16">
      <c r="A246" t="str">
        <f t="shared" ref="A246:A309" si="3">B246&amp;C246</f>
        <v>CILC1TCP LF</v>
      </c>
      <c r="B246" t="s">
        <v>185</v>
      </c>
      <c r="C246" t="s">
        <v>158</v>
      </c>
      <c r="D246" s="5">
        <v>1.1617999999999999</v>
      </c>
      <c r="E246" s="5">
        <v>0.83599999999999997</v>
      </c>
      <c r="F246" s="5">
        <v>0.88049999999999995</v>
      </c>
      <c r="G246" s="5">
        <v>1.1387</v>
      </c>
      <c r="H246" s="5">
        <v>0.87909999999999999</v>
      </c>
      <c r="I246" s="5">
        <v>0.98340000000000005</v>
      </c>
      <c r="J246" s="5">
        <v>0.92969999999999997</v>
      </c>
      <c r="K246" s="5">
        <v>1.0271999999999999</v>
      </c>
      <c r="L246" s="5">
        <v>1.0815999999999999</v>
      </c>
      <c r="M246" s="5">
        <v>0.89949999999999997</v>
      </c>
      <c r="N246" s="5">
        <v>0.94910000000000005</v>
      </c>
      <c r="O246" s="5">
        <v>0.90369999999999995</v>
      </c>
    </row>
    <row r="247" spans="1:16">
      <c r="A247" t="str">
        <f t="shared" si="3"/>
        <v>CILC1TREL PREC:</v>
      </c>
      <c r="B247" t="s">
        <v>185</v>
      </c>
      <c r="C247" t="s">
        <v>65</v>
      </c>
      <c r="P247" s="4"/>
    </row>
    <row r="248" spans="1:16">
      <c r="A248" t="str">
        <f t="shared" si="3"/>
        <v>CILC1TNCP RP</v>
      </c>
      <c r="B248" t="s">
        <v>185</v>
      </c>
      <c r="C248" t="s">
        <v>159</v>
      </c>
      <c r="D248" s="5">
        <v>7.17E-2</v>
      </c>
      <c r="E248" s="5">
        <v>8.8900000000000007E-2</v>
      </c>
      <c r="F248" s="5">
        <v>7.2700000000000001E-2</v>
      </c>
      <c r="G248" s="5">
        <v>0</v>
      </c>
      <c r="H248" s="5">
        <v>7.3599999999999999E-2</v>
      </c>
      <c r="I248" s="5">
        <v>0</v>
      </c>
      <c r="J248" s="5">
        <v>0</v>
      </c>
      <c r="K248" s="5">
        <v>0</v>
      </c>
      <c r="L248" s="5">
        <v>0</v>
      </c>
      <c r="M248" s="5">
        <v>0</v>
      </c>
      <c r="N248" s="5">
        <v>7.0800000000000002E-2</v>
      </c>
      <c r="O248" s="5">
        <v>6.5600000000000006E-2</v>
      </c>
    </row>
    <row r="249" spans="1:16">
      <c r="A249" t="str">
        <f t="shared" si="3"/>
        <v>CILC1TNCP RP ONPK</v>
      </c>
      <c r="B249" t="s">
        <v>185</v>
      </c>
      <c r="C249" t="s">
        <v>160</v>
      </c>
      <c r="D249" s="5">
        <v>0.06</v>
      </c>
      <c r="E249" s="5">
        <v>8.6300000000000002E-2</v>
      </c>
      <c r="F249" s="5">
        <v>7.0499999999999993E-2</v>
      </c>
      <c r="G249" s="5">
        <v>0</v>
      </c>
      <c r="H249" s="5">
        <v>6.2899999999999998E-2</v>
      </c>
      <c r="I249" s="5">
        <v>0</v>
      </c>
      <c r="J249" s="5">
        <v>0</v>
      </c>
      <c r="K249" s="5">
        <v>0</v>
      </c>
      <c r="L249" s="5">
        <v>0</v>
      </c>
      <c r="M249" s="5">
        <v>0</v>
      </c>
      <c r="N249" s="5">
        <v>7.22E-2</v>
      </c>
      <c r="O249" s="5">
        <v>6.6699999999999995E-2</v>
      </c>
    </row>
    <row r="250" spans="1:16">
      <c r="A250" t="str">
        <f t="shared" si="3"/>
        <v>CILC1TNCP RP OFFPK</v>
      </c>
      <c r="B250" t="s">
        <v>185</v>
      </c>
      <c r="C250" t="s">
        <v>161</v>
      </c>
      <c r="D250" s="5">
        <v>7.1900000000000006E-2</v>
      </c>
      <c r="E250" s="5">
        <v>8.9200000000000002E-2</v>
      </c>
      <c r="F250" s="5">
        <v>7.2700000000000001E-2</v>
      </c>
      <c r="G250" s="5">
        <v>0</v>
      </c>
      <c r="H250" s="5">
        <v>7.46E-2</v>
      </c>
      <c r="I250" s="5">
        <v>0</v>
      </c>
      <c r="J250" s="5">
        <v>0</v>
      </c>
      <c r="K250" s="5">
        <v>0</v>
      </c>
      <c r="L250" s="5">
        <v>0</v>
      </c>
      <c r="M250" s="5">
        <v>0</v>
      </c>
      <c r="N250" s="5">
        <v>7.0499999999999993E-2</v>
      </c>
      <c r="O250" s="5">
        <v>6.5299999999999997E-2</v>
      </c>
    </row>
    <row r="251" spans="1:16">
      <c r="A251" t="str">
        <f t="shared" si="3"/>
        <v>CILC1TGCP RP</v>
      </c>
      <c r="B251" t="s">
        <v>185</v>
      </c>
      <c r="C251" t="s">
        <v>162</v>
      </c>
      <c r="D251" s="5">
        <v>6.08E-2</v>
      </c>
      <c r="E251" s="5">
        <v>8.77E-2</v>
      </c>
      <c r="F251" s="5">
        <v>7.5800000000000006E-2</v>
      </c>
      <c r="G251" s="5">
        <v>0</v>
      </c>
      <c r="H251" s="5">
        <v>7.3999999999999996E-2</v>
      </c>
      <c r="I251" s="5">
        <v>0</v>
      </c>
      <c r="J251" s="5">
        <v>0</v>
      </c>
      <c r="K251" s="5">
        <v>0</v>
      </c>
      <c r="L251" s="5">
        <v>0</v>
      </c>
      <c r="M251" s="5">
        <v>0</v>
      </c>
      <c r="N251" s="5">
        <v>7.7499999999999999E-2</v>
      </c>
      <c r="O251" s="5">
        <v>7.2099999999999997E-2</v>
      </c>
    </row>
    <row r="252" spans="1:16">
      <c r="A252" t="str">
        <f t="shared" si="3"/>
        <v>CILC1TGCP RP ONPK</v>
      </c>
      <c r="B252" t="s">
        <v>185</v>
      </c>
      <c r="C252" t="s">
        <v>163</v>
      </c>
      <c r="D252" s="5">
        <v>6.3399999999999998E-2</v>
      </c>
      <c r="E252" s="5">
        <v>8.6400000000000005E-2</v>
      </c>
      <c r="F252" s="5">
        <v>6.8400000000000002E-2</v>
      </c>
      <c r="G252" s="5">
        <v>0</v>
      </c>
      <c r="H252" s="5">
        <v>6.54E-2</v>
      </c>
      <c r="I252" s="5">
        <v>0</v>
      </c>
      <c r="J252" s="5">
        <v>0</v>
      </c>
      <c r="K252" s="5">
        <v>0</v>
      </c>
      <c r="L252" s="5">
        <v>0</v>
      </c>
      <c r="M252" s="5">
        <v>0</v>
      </c>
      <c r="N252" s="5">
        <v>7.8799999999999995E-2</v>
      </c>
      <c r="O252" s="5">
        <v>7.2099999999999997E-2</v>
      </c>
    </row>
    <row r="253" spans="1:16">
      <c r="A253" t="str">
        <f t="shared" si="3"/>
        <v>CILC1TGCP RP OFFPK</v>
      </c>
      <c r="B253" t="s">
        <v>185</v>
      </c>
      <c r="C253" t="s">
        <v>164</v>
      </c>
      <c r="D253" s="5">
        <v>6.08E-2</v>
      </c>
      <c r="E253" s="5">
        <v>8.77E-2</v>
      </c>
      <c r="F253" s="5">
        <v>7.5800000000000006E-2</v>
      </c>
      <c r="G253" s="5">
        <v>0</v>
      </c>
      <c r="H253" s="5">
        <v>7.3999999999999996E-2</v>
      </c>
      <c r="I253" s="5">
        <v>0</v>
      </c>
      <c r="J253" s="5">
        <v>0</v>
      </c>
      <c r="K253" s="5">
        <v>0</v>
      </c>
      <c r="L253" s="5">
        <v>0</v>
      </c>
      <c r="M253" s="5">
        <v>0</v>
      </c>
      <c r="N253" s="5">
        <v>7.7499999999999999E-2</v>
      </c>
      <c r="O253" s="5">
        <v>6.9199999999999998E-2</v>
      </c>
    </row>
    <row r="254" spans="1:16">
      <c r="A254" t="str">
        <f t="shared" si="3"/>
        <v>CILC1TCP RP</v>
      </c>
      <c r="B254" t="s">
        <v>185</v>
      </c>
      <c r="C254" t="s">
        <v>165</v>
      </c>
      <c r="D254" s="5">
        <v>5.4399999999999997E-2</v>
      </c>
      <c r="E254" s="5">
        <v>8.8999999999999996E-2</v>
      </c>
      <c r="F254" s="5">
        <v>8.1000000000000003E-2</v>
      </c>
      <c r="G254" s="5">
        <v>0</v>
      </c>
      <c r="H254" s="5">
        <v>6.54E-2</v>
      </c>
      <c r="I254" s="5">
        <v>0</v>
      </c>
      <c r="J254" s="5">
        <v>0</v>
      </c>
      <c r="K254" s="5">
        <v>0</v>
      </c>
      <c r="L254" s="5">
        <v>0</v>
      </c>
      <c r="M254" s="5">
        <v>0</v>
      </c>
      <c r="N254" s="5">
        <v>6.5799999999999997E-2</v>
      </c>
      <c r="O254" s="5">
        <v>5.8700000000000002E-2</v>
      </c>
    </row>
    <row r="255" spans="1:16">
      <c r="A255" t="str">
        <f t="shared" si="3"/>
        <v>CILC1TSAMPLE SIZE:</v>
      </c>
      <c r="B255" t="s">
        <v>185</v>
      </c>
      <c r="C255" t="s">
        <v>66</v>
      </c>
    </row>
    <row r="256" spans="1:16">
      <c r="A256" t="str">
        <f t="shared" si="3"/>
        <v>CILC1TGCPSZ</v>
      </c>
      <c r="B256" t="s">
        <v>185</v>
      </c>
      <c r="C256" t="s">
        <v>166</v>
      </c>
      <c r="D256">
        <v>16</v>
      </c>
      <c r="E256">
        <v>15</v>
      </c>
      <c r="F256">
        <v>16</v>
      </c>
      <c r="G256">
        <v>17</v>
      </c>
      <c r="H256">
        <v>16</v>
      </c>
      <c r="I256">
        <v>17</v>
      </c>
      <c r="J256">
        <v>17</v>
      </c>
      <c r="K256">
        <v>17</v>
      </c>
      <c r="L256">
        <v>17</v>
      </c>
      <c r="M256">
        <v>17</v>
      </c>
      <c r="N256">
        <v>16</v>
      </c>
      <c r="O256">
        <v>16</v>
      </c>
      <c r="P256" s="5"/>
    </row>
    <row r="257" spans="1:16">
      <c r="A257" t="str">
        <f t="shared" si="3"/>
        <v>CILC1TGCPSZ ONPK</v>
      </c>
      <c r="B257" t="s">
        <v>185</v>
      </c>
      <c r="C257" t="s">
        <v>167</v>
      </c>
      <c r="D257">
        <v>16</v>
      </c>
      <c r="E257">
        <v>15</v>
      </c>
      <c r="F257">
        <v>16</v>
      </c>
      <c r="G257">
        <v>17</v>
      </c>
      <c r="H257">
        <v>16</v>
      </c>
      <c r="I257">
        <v>17</v>
      </c>
      <c r="J257">
        <v>17</v>
      </c>
      <c r="K257">
        <v>17</v>
      </c>
      <c r="L257">
        <v>17</v>
      </c>
      <c r="M257">
        <v>17</v>
      </c>
      <c r="N257">
        <v>16</v>
      </c>
      <c r="O257">
        <v>16</v>
      </c>
      <c r="P257" s="5"/>
    </row>
    <row r="258" spans="1:16">
      <c r="A258" t="str">
        <f t="shared" si="3"/>
        <v>CILC1TGCPSZ OFFPK</v>
      </c>
      <c r="B258" t="s">
        <v>185</v>
      </c>
      <c r="C258" t="s">
        <v>168</v>
      </c>
      <c r="D258">
        <v>16</v>
      </c>
      <c r="E258">
        <v>15</v>
      </c>
      <c r="F258">
        <v>16</v>
      </c>
      <c r="G258">
        <v>17</v>
      </c>
      <c r="H258">
        <v>16</v>
      </c>
      <c r="I258">
        <v>17</v>
      </c>
      <c r="J258">
        <v>17</v>
      </c>
      <c r="K258">
        <v>17</v>
      </c>
      <c r="L258">
        <v>17</v>
      </c>
      <c r="M258">
        <v>17</v>
      </c>
      <c r="N258">
        <v>16</v>
      </c>
      <c r="O258">
        <v>16</v>
      </c>
    </row>
    <row r="259" spans="1:16">
      <c r="A259" t="str">
        <f t="shared" si="3"/>
        <v>CILC1TCPSZ</v>
      </c>
      <c r="B259" t="s">
        <v>185</v>
      </c>
      <c r="C259" t="s">
        <v>169</v>
      </c>
      <c r="D259">
        <v>16</v>
      </c>
      <c r="E259">
        <v>15</v>
      </c>
      <c r="F259">
        <v>16</v>
      </c>
      <c r="G259">
        <v>17</v>
      </c>
      <c r="H259">
        <v>16</v>
      </c>
      <c r="I259">
        <v>17</v>
      </c>
      <c r="J259">
        <v>17</v>
      </c>
      <c r="K259">
        <v>17</v>
      </c>
      <c r="L259">
        <v>17</v>
      </c>
      <c r="M259">
        <v>17</v>
      </c>
      <c r="N259">
        <v>16</v>
      </c>
      <c r="O259">
        <v>16</v>
      </c>
    </row>
    <row r="260" spans="1:16">
      <c r="A260" t="str">
        <f t="shared" si="3"/>
        <v/>
      </c>
    </row>
    <row r="261" spans="1:16">
      <c r="A261" t="str">
        <f t="shared" si="3"/>
        <v/>
      </c>
    </row>
    <row r="262" spans="1:16">
      <c r="A262" t="str">
        <f t="shared" si="3"/>
        <v/>
      </c>
    </row>
    <row r="263" spans="1:16">
      <c r="A263" t="str">
        <f t="shared" si="3"/>
        <v/>
      </c>
    </row>
    <row r="264" spans="1:16">
      <c r="A264" t="str">
        <f t="shared" si="3"/>
        <v/>
      </c>
    </row>
    <row r="265" spans="1:16">
      <c r="A265" t="str">
        <f t="shared" si="3"/>
        <v/>
      </c>
    </row>
    <row r="266" spans="1:16">
      <c r="A266" t="str">
        <f t="shared" si="3"/>
        <v/>
      </c>
    </row>
    <row r="267" spans="1:16">
      <c r="A267" t="str">
        <f t="shared" si="3"/>
        <v/>
      </c>
    </row>
    <row r="268" spans="1:16">
      <c r="A268" t="str">
        <f t="shared" si="3"/>
        <v/>
      </c>
      <c r="P268" s="1"/>
    </row>
    <row r="269" spans="1:16">
      <c r="A269" t="str">
        <f t="shared" si="3"/>
        <v xml:space="preserve">CNTRFK Wholesale - Contract Rate (FKEC) </v>
      </c>
      <c r="B269" t="s">
        <v>247</v>
      </c>
      <c r="C269" t="s">
        <v>246</v>
      </c>
      <c r="P269" s="5"/>
    </row>
    <row r="270" spans="1:16">
      <c r="A270" t="str">
        <f t="shared" si="3"/>
        <v xml:space="preserve">CNTRFKMONTH </v>
      </c>
      <c r="B270" t="s">
        <v>245</v>
      </c>
      <c r="C270" t="s">
        <v>123</v>
      </c>
      <c r="D270" s="4">
        <v>40909</v>
      </c>
      <c r="E270" s="4">
        <v>40940</v>
      </c>
      <c r="F270" s="4">
        <v>40969</v>
      </c>
      <c r="G270" s="4">
        <v>41000</v>
      </c>
      <c r="H270" s="4">
        <v>41030</v>
      </c>
      <c r="I270" s="4">
        <v>41061</v>
      </c>
      <c r="J270" s="4">
        <v>41091</v>
      </c>
      <c r="K270" s="4">
        <v>41122</v>
      </c>
      <c r="L270" s="4">
        <v>41153</v>
      </c>
      <c r="M270" s="4">
        <v>41183</v>
      </c>
      <c r="N270" s="4">
        <v>41214</v>
      </c>
      <c r="O270" s="4">
        <v>41244</v>
      </c>
      <c r="P270" s="5"/>
    </row>
    <row r="271" spans="1:16">
      <c r="A271" t="str">
        <f t="shared" si="3"/>
        <v xml:space="preserve">CNTRFKCUSTOMERS </v>
      </c>
      <c r="B271" t="s">
        <v>245</v>
      </c>
      <c r="C271" t="s">
        <v>124</v>
      </c>
      <c r="D271">
        <v>3</v>
      </c>
      <c r="E271">
        <v>3</v>
      </c>
      <c r="F271">
        <v>3</v>
      </c>
      <c r="G271">
        <v>3</v>
      </c>
      <c r="H271">
        <v>3</v>
      </c>
      <c r="I271">
        <v>4</v>
      </c>
      <c r="J271">
        <v>4</v>
      </c>
      <c r="K271">
        <v>4</v>
      </c>
      <c r="L271">
        <v>4</v>
      </c>
      <c r="M271">
        <v>4</v>
      </c>
      <c r="N271">
        <v>4</v>
      </c>
      <c r="O271">
        <v>4</v>
      </c>
      <c r="P271" s="5"/>
    </row>
    <row r="272" spans="1:16">
      <c r="A272" t="str">
        <f t="shared" si="3"/>
        <v xml:space="preserve">CNTRFKSALES </v>
      </c>
      <c r="B272" t="s">
        <v>245</v>
      </c>
      <c r="C272" t="s">
        <v>125</v>
      </c>
      <c r="D272">
        <v>56129329</v>
      </c>
      <c r="E272">
        <v>55969779</v>
      </c>
      <c r="F272">
        <v>56754611</v>
      </c>
      <c r="G272">
        <v>64918601</v>
      </c>
      <c r="H272">
        <v>62296913</v>
      </c>
      <c r="I272">
        <v>75993810</v>
      </c>
      <c r="J272">
        <v>79622845</v>
      </c>
      <c r="K272">
        <v>88049119</v>
      </c>
      <c r="L272">
        <v>88321780</v>
      </c>
      <c r="M272">
        <v>76919724</v>
      </c>
      <c r="N272">
        <v>71039401</v>
      </c>
      <c r="O272">
        <v>52889179</v>
      </c>
      <c r="P272" s="5"/>
    </row>
    <row r="273" spans="1:16">
      <c r="A273" t="str">
        <f t="shared" si="3"/>
        <v>CNTRFKKW</v>
      </c>
      <c r="B273" t="s">
        <v>245</v>
      </c>
      <c r="C273" t="s">
        <v>126</v>
      </c>
      <c r="P273" s="5"/>
    </row>
    <row r="274" spans="1:16">
      <c r="A274" t="str">
        <f t="shared" si="3"/>
        <v>CNTRFKN</v>
      </c>
      <c r="B274" t="s">
        <v>245</v>
      </c>
      <c r="C274" t="s">
        <v>127</v>
      </c>
      <c r="D274">
        <v>1</v>
      </c>
      <c r="E274">
        <v>1</v>
      </c>
      <c r="F274">
        <v>1</v>
      </c>
      <c r="G274">
        <v>1</v>
      </c>
      <c r="H274">
        <v>1</v>
      </c>
      <c r="I274">
        <v>1</v>
      </c>
      <c r="J274">
        <v>1</v>
      </c>
      <c r="K274">
        <v>1</v>
      </c>
      <c r="L274">
        <v>1</v>
      </c>
      <c r="M274">
        <v>1</v>
      </c>
      <c r="N274">
        <v>1</v>
      </c>
      <c r="O274">
        <v>1</v>
      </c>
      <c r="P274" s="5"/>
    </row>
    <row r="275" spans="1:16">
      <c r="A275" t="str">
        <f t="shared" si="3"/>
        <v>CNTRFKRLR ENERGY:</v>
      </c>
      <c r="B275" t="s">
        <v>245</v>
      </c>
      <c r="C275" t="s">
        <v>61</v>
      </c>
      <c r="P275" s="5"/>
    </row>
    <row r="276" spans="1:16">
      <c r="A276" t="str">
        <f t="shared" si="3"/>
        <v>CNTRFKKWH</v>
      </c>
      <c r="B276" t="s">
        <v>245</v>
      </c>
      <c r="C276" t="s">
        <v>128</v>
      </c>
      <c r="D276">
        <v>50700167</v>
      </c>
      <c r="E276">
        <v>52001391</v>
      </c>
      <c r="F276">
        <v>59426613</v>
      </c>
      <c r="G276">
        <v>56812768</v>
      </c>
      <c r="H276">
        <v>65761789</v>
      </c>
      <c r="I276">
        <v>69686606</v>
      </c>
      <c r="J276">
        <v>77142427</v>
      </c>
      <c r="K276">
        <v>77510269</v>
      </c>
      <c r="L276">
        <v>67199957</v>
      </c>
      <c r="M276">
        <v>62223980</v>
      </c>
      <c r="N276">
        <v>45468804</v>
      </c>
      <c r="O276">
        <v>52971707</v>
      </c>
      <c r="P276" s="5"/>
    </row>
    <row r="277" spans="1:16">
      <c r="A277" t="str">
        <f t="shared" si="3"/>
        <v>CNTRFKKWH ONPK</v>
      </c>
      <c r="B277" t="s">
        <v>245</v>
      </c>
      <c r="C277" t="s">
        <v>129</v>
      </c>
      <c r="D277">
        <v>12416321</v>
      </c>
      <c r="E277">
        <v>13233387</v>
      </c>
      <c r="F277">
        <v>14425756</v>
      </c>
      <c r="G277">
        <v>18247992</v>
      </c>
      <c r="H277">
        <v>20703989</v>
      </c>
      <c r="I277">
        <v>21594726</v>
      </c>
      <c r="J277">
        <v>23499464</v>
      </c>
      <c r="K277">
        <v>26093239</v>
      </c>
      <c r="L277">
        <v>18882517</v>
      </c>
      <c r="M277">
        <v>20483711</v>
      </c>
      <c r="N277">
        <v>11229136</v>
      </c>
      <c r="O277">
        <v>12063256</v>
      </c>
      <c r="P277" s="5"/>
    </row>
    <row r="278" spans="1:16">
      <c r="A278" t="str">
        <f t="shared" si="3"/>
        <v>CNTRFKKWH OFFPK</v>
      </c>
      <c r="B278" t="s">
        <v>245</v>
      </c>
      <c r="C278" t="s">
        <v>130</v>
      </c>
      <c r="D278">
        <v>38283846</v>
      </c>
      <c r="E278">
        <v>38768004</v>
      </c>
      <c r="F278">
        <v>45000857</v>
      </c>
      <c r="G278">
        <v>38564776</v>
      </c>
      <c r="H278">
        <v>45057799</v>
      </c>
      <c r="I278">
        <v>48091880</v>
      </c>
      <c r="J278">
        <v>53642963</v>
      </c>
      <c r="K278">
        <v>51417030</v>
      </c>
      <c r="L278">
        <v>48317440</v>
      </c>
      <c r="M278">
        <v>41740269</v>
      </c>
      <c r="N278">
        <v>34239669</v>
      </c>
      <c r="O278">
        <v>40908450</v>
      </c>
    </row>
    <row r="279" spans="1:16">
      <c r="A279" t="str">
        <f t="shared" si="3"/>
        <v>CNTRFKKWH ONPK%</v>
      </c>
      <c r="B279" t="s">
        <v>245</v>
      </c>
      <c r="C279" t="s">
        <v>131</v>
      </c>
      <c r="D279" s="5">
        <v>0.24490000000000001</v>
      </c>
      <c r="E279" s="5">
        <v>0.25447999999999998</v>
      </c>
      <c r="F279" s="5">
        <v>0.24274999999999999</v>
      </c>
      <c r="G279" s="5">
        <v>0.32119999999999999</v>
      </c>
      <c r="H279" s="5">
        <v>0.31483</v>
      </c>
      <c r="I279" s="5">
        <v>0.30987999999999999</v>
      </c>
      <c r="J279" s="5">
        <v>0.30462</v>
      </c>
      <c r="K279" s="5">
        <v>0.33663999999999999</v>
      </c>
      <c r="L279" s="5">
        <v>0.28099000000000002</v>
      </c>
      <c r="M279" s="5">
        <v>0.32918999999999998</v>
      </c>
      <c r="N279" s="5">
        <v>0.24696000000000001</v>
      </c>
      <c r="O279" s="5">
        <v>0.22772999999999999</v>
      </c>
      <c r="P279" s="5"/>
    </row>
    <row r="280" spans="1:16">
      <c r="A280" t="str">
        <f t="shared" si="3"/>
        <v>CNTRFKKWH OFFPK%</v>
      </c>
      <c r="B280" t="s">
        <v>245</v>
      </c>
      <c r="C280" t="s">
        <v>132</v>
      </c>
      <c r="D280" s="5">
        <v>0.75509999999999999</v>
      </c>
      <c r="E280" s="5">
        <v>0.74551999999999996</v>
      </c>
      <c r="F280" s="5">
        <v>0.75724999999999998</v>
      </c>
      <c r="G280" s="5">
        <v>0.67879999999999996</v>
      </c>
      <c r="H280" s="5">
        <v>0.68516999999999995</v>
      </c>
      <c r="I280" s="5">
        <v>0.69011999999999996</v>
      </c>
      <c r="J280" s="5">
        <v>0.69538</v>
      </c>
      <c r="K280" s="5">
        <v>0.66335999999999995</v>
      </c>
      <c r="L280" s="5">
        <v>0.71901000000000004</v>
      </c>
      <c r="M280" s="5">
        <v>0.67081000000000002</v>
      </c>
      <c r="N280" s="5">
        <v>0.75304000000000004</v>
      </c>
      <c r="O280" s="5">
        <v>0.77227000000000001</v>
      </c>
      <c r="P280" s="5"/>
    </row>
    <row r="281" spans="1:16">
      <c r="A281" t="str">
        <f t="shared" si="3"/>
        <v>CNTRFKDEMAND (KW):</v>
      </c>
      <c r="B281" t="s">
        <v>245</v>
      </c>
      <c r="C281" t="s">
        <v>62</v>
      </c>
      <c r="P281" s="5"/>
    </row>
    <row r="282" spans="1:16">
      <c r="A282" t="str">
        <f t="shared" si="3"/>
        <v>CNTRFKNCP</v>
      </c>
      <c r="B282" t="s">
        <v>245</v>
      </c>
      <c r="C282" t="s">
        <v>133</v>
      </c>
      <c r="D282">
        <v>102096</v>
      </c>
      <c r="E282">
        <v>111487</v>
      </c>
      <c r="F282">
        <v>112607</v>
      </c>
      <c r="G282">
        <v>126051</v>
      </c>
      <c r="H282">
        <v>135351</v>
      </c>
      <c r="I282">
        <v>137906</v>
      </c>
      <c r="J282">
        <v>148604</v>
      </c>
      <c r="K282">
        <v>144516</v>
      </c>
      <c r="L282">
        <v>135020</v>
      </c>
      <c r="M282">
        <v>125289</v>
      </c>
      <c r="N282">
        <v>86408</v>
      </c>
      <c r="O282">
        <v>111909</v>
      </c>
      <c r="P282" s="5"/>
    </row>
    <row r="283" spans="1:16">
      <c r="A283" t="str">
        <f t="shared" si="3"/>
        <v>CNTRFKNCP ONPK</v>
      </c>
      <c r="B283" t="s">
        <v>245</v>
      </c>
      <c r="C283" t="s">
        <v>134</v>
      </c>
      <c r="D283">
        <v>102096</v>
      </c>
      <c r="E283">
        <v>107003</v>
      </c>
      <c r="F283">
        <v>104613</v>
      </c>
      <c r="G283">
        <v>126051</v>
      </c>
      <c r="H283">
        <v>129326</v>
      </c>
      <c r="I283">
        <v>137847</v>
      </c>
      <c r="J283">
        <v>148604</v>
      </c>
      <c r="K283">
        <v>143829</v>
      </c>
      <c r="L283">
        <v>127756</v>
      </c>
      <c r="M283">
        <v>125289</v>
      </c>
      <c r="N283">
        <v>84874</v>
      </c>
      <c r="O283">
        <v>105265</v>
      </c>
      <c r="P283" s="5"/>
    </row>
    <row r="284" spans="1:16">
      <c r="A284" t="str">
        <f t="shared" si="3"/>
        <v>CNTRFKNCP OFFPK</v>
      </c>
      <c r="B284" t="s">
        <v>245</v>
      </c>
      <c r="C284" t="s">
        <v>135</v>
      </c>
      <c r="D284">
        <v>96636</v>
      </c>
      <c r="E284">
        <v>111487</v>
      </c>
      <c r="F284">
        <v>112607</v>
      </c>
      <c r="G284">
        <v>116503</v>
      </c>
      <c r="H284">
        <v>135351</v>
      </c>
      <c r="I284">
        <v>137906</v>
      </c>
      <c r="J284">
        <v>144986</v>
      </c>
      <c r="K284">
        <v>144516</v>
      </c>
      <c r="L284">
        <v>135020</v>
      </c>
      <c r="M284">
        <v>125288</v>
      </c>
      <c r="N284">
        <v>86408</v>
      </c>
      <c r="O284">
        <v>111909</v>
      </c>
      <c r="P284" s="5"/>
    </row>
    <row r="285" spans="1:16">
      <c r="A285" t="str">
        <f t="shared" si="3"/>
        <v>CNTRFKGCP DATE</v>
      </c>
      <c r="B285" t="s">
        <v>245</v>
      </c>
      <c r="C285" t="s">
        <v>136</v>
      </c>
      <c r="D285" t="s">
        <v>921</v>
      </c>
      <c r="E285" t="s">
        <v>922</v>
      </c>
      <c r="F285" t="s">
        <v>190</v>
      </c>
      <c r="G285" t="s">
        <v>923</v>
      </c>
      <c r="H285" t="s">
        <v>924</v>
      </c>
      <c r="I285" t="s">
        <v>925</v>
      </c>
      <c r="J285" t="s">
        <v>236</v>
      </c>
      <c r="K285" t="s">
        <v>192</v>
      </c>
      <c r="L285" t="s">
        <v>926</v>
      </c>
      <c r="M285" t="s">
        <v>212</v>
      </c>
      <c r="N285" t="s">
        <v>25</v>
      </c>
      <c r="O285" t="s">
        <v>266</v>
      </c>
      <c r="P285" s="5"/>
    </row>
    <row r="286" spans="1:16">
      <c r="A286" t="str">
        <f t="shared" si="3"/>
        <v>CNTRFKGCP TIME</v>
      </c>
      <c r="B286" t="s">
        <v>245</v>
      </c>
      <c r="C286" t="s">
        <v>142</v>
      </c>
      <c r="D286" t="s">
        <v>194</v>
      </c>
      <c r="E286" t="s">
        <v>195</v>
      </c>
      <c r="F286" t="s">
        <v>195</v>
      </c>
      <c r="G286" t="s">
        <v>195</v>
      </c>
      <c r="H286" t="s">
        <v>196</v>
      </c>
      <c r="I286" t="s">
        <v>196</v>
      </c>
      <c r="J286" t="s">
        <v>195</v>
      </c>
      <c r="K286" t="s">
        <v>196</v>
      </c>
      <c r="L286" t="s">
        <v>196</v>
      </c>
      <c r="M286" t="s">
        <v>145</v>
      </c>
      <c r="N286" t="s">
        <v>145</v>
      </c>
      <c r="O286" t="s">
        <v>193</v>
      </c>
    </row>
    <row r="287" spans="1:16">
      <c r="A287" t="str">
        <f t="shared" si="3"/>
        <v>CNTRFKGCP</v>
      </c>
      <c r="B287" t="s">
        <v>245</v>
      </c>
      <c r="C287" t="s">
        <v>147</v>
      </c>
      <c r="D287">
        <v>102096</v>
      </c>
      <c r="E287">
        <v>111487</v>
      </c>
      <c r="F287">
        <v>112607</v>
      </c>
      <c r="G287">
        <v>126051</v>
      </c>
      <c r="H287">
        <v>135351</v>
      </c>
      <c r="I287">
        <v>137906</v>
      </c>
      <c r="J287">
        <v>148604</v>
      </c>
      <c r="K287">
        <v>144516</v>
      </c>
      <c r="L287">
        <v>135020</v>
      </c>
      <c r="M287">
        <v>125289</v>
      </c>
      <c r="N287">
        <v>86408</v>
      </c>
      <c r="O287">
        <v>111909</v>
      </c>
    </row>
    <row r="288" spans="1:16">
      <c r="A288" t="str">
        <f t="shared" si="3"/>
        <v>CNTRFKGCP ONPK</v>
      </c>
      <c r="B288" t="s">
        <v>245</v>
      </c>
      <c r="C288" t="s">
        <v>63</v>
      </c>
      <c r="D288">
        <v>102096</v>
      </c>
      <c r="E288">
        <v>107003</v>
      </c>
      <c r="F288">
        <v>104613</v>
      </c>
      <c r="G288">
        <v>126051</v>
      </c>
      <c r="H288">
        <v>129326</v>
      </c>
      <c r="I288">
        <v>137847</v>
      </c>
      <c r="J288">
        <v>148604</v>
      </c>
      <c r="K288">
        <v>143829</v>
      </c>
      <c r="L288">
        <v>127756</v>
      </c>
      <c r="M288">
        <v>125289</v>
      </c>
      <c r="N288">
        <v>84874</v>
      </c>
      <c r="O288">
        <v>105265</v>
      </c>
    </row>
    <row r="289" spans="1:16">
      <c r="A289" t="str">
        <f t="shared" si="3"/>
        <v>CNTRFKGCP OFFPK</v>
      </c>
      <c r="B289" t="s">
        <v>245</v>
      </c>
      <c r="C289" t="s">
        <v>64</v>
      </c>
      <c r="D289">
        <v>96636</v>
      </c>
      <c r="E289">
        <v>111487</v>
      </c>
      <c r="F289">
        <v>112607</v>
      </c>
      <c r="G289">
        <v>116503</v>
      </c>
      <c r="H289">
        <v>135351</v>
      </c>
      <c r="I289">
        <v>137906</v>
      </c>
      <c r="J289">
        <v>144986</v>
      </c>
      <c r="K289">
        <v>144516</v>
      </c>
      <c r="L289">
        <v>135020</v>
      </c>
      <c r="M289">
        <v>125288</v>
      </c>
      <c r="N289">
        <v>86408</v>
      </c>
      <c r="O289">
        <v>111909</v>
      </c>
    </row>
    <row r="290" spans="1:16">
      <c r="A290" t="str">
        <f t="shared" si="3"/>
        <v>CNTRFKCP</v>
      </c>
      <c r="B290" t="s">
        <v>245</v>
      </c>
      <c r="C290" t="s">
        <v>148</v>
      </c>
      <c r="D290">
        <v>97571</v>
      </c>
      <c r="E290">
        <v>110218</v>
      </c>
      <c r="F290">
        <v>103301</v>
      </c>
      <c r="G290">
        <v>117445</v>
      </c>
      <c r="H290">
        <v>123481</v>
      </c>
      <c r="I290">
        <v>121995</v>
      </c>
      <c r="J290">
        <v>145446</v>
      </c>
      <c r="K290">
        <v>143143</v>
      </c>
      <c r="L290">
        <v>134477</v>
      </c>
      <c r="M290">
        <v>125289</v>
      </c>
      <c r="N290">
        <v>84874</v>
      </c>
      <c r="O290">
        <v>99138</v>
      </c>
    </row>
    <row r="291" spans="1:16">
      <c r="A291" t="str">
        <f t="shared" si="3"/>
        <v>CNTRFKPERIOD START</v>
      </c>
      <c r="B291" t="s">
        <v>245</v>
      </c>
      <c r="C291" t="s">
        <v>149</v>
      </c>
      <c r="D291" s="1">
        <v>40909</v>
      </c>
      <c r="E291" s="1">
        <v>40940</v>
      </c>
      <c r="F291" s="1">
        <v>40969</v>
      </c>
      <c r="G291" s="1">
        <v>41000</v>
      </c>
      <c r="H291" s="1">
        <v>41030</v>
      </c>
      <c r="I291" s="1">
        <v>41061</v>
      </c>
      <c r="J291" s="1">
        <v>41091</v>
      </c>
      <c r="K291" s="1">
        <v>41122</v>
      </c>
      <c r="L291" s="1">
        <v>41153</v>
      </c>
      <c r="M291" s="1">
        <v>41183</v>
      </c>
      <c r="N291" s="1">
        <v>41214</v>
      </c>
      <c r="O291" s="1">
        <v>41244</v>
      </c>
    </row>
    <row r="292" spans="1:16">
      <c r="A292" t="str">
        <f t="shared" si="3"/>
        <v>CNTRFKNCP LF</v>
      </c>
      <c r="B292" t="s">
        <v>245</v>
      </c>
      <c r="C292" t="s">
        <v>150</v>
      </c>
      <c r="D292" s="5">
        <v>0.66749999999999998</v>
      </c>
      <c r="E292" s="5">
        <v>0.67020000000000002</v>
      </c>
      <c r="F292" s="5">
        <v>0.71030000000000004</v>
      </c>
      <c r="G292" s="5">
        <v>0.626</v>
      </c>
      <c r="H292" s="5">
        <v>0.65300000000000002</v>
      </c>
      <c r="I292" s="5">
        <v>0.70179999999999998</v>
      </c>
      <c r="J292" s="5">
        <v>0.69769999999999999</v>
      </c>
      <c r="K292" s="5">
        <v>0.72089999999999999</v>
      </c>
      <c r="L292" s="5">
        <v>0.69130000000000003</v>
      </c>
      <c r="M292" s="5">
        <v>0.66749999999999998</v>
      </c>
      <c r="N292" s="5">
        <v>0.73080000000000001</v>
      </c>
      <c r="O292" s="5">
        <v>0.63619999999999999</v>
      </c>
    </row>
    <row r="293" spans="1:16">
      <c r="A293" t="str">
        <f t="shared" si="3"/>
        <v>CNTRFKNCP LF ONPK</v>
      </c>
      <c r="B293" t="s">
        <v>245</v>
      </c>
      <c r="C293" t="s">
        <v>151</v>
      </c>
      <c r="D293" s="5">
        <v>0.72389999999999999</v>
      </c>
      <c r="E293" s="5">
        <v>0.73609999999999998</v>
      </c>
      <c r="F293" s="5">
        <v>0.78349999999999997</v>
      </c>
      <c r="G293" s="5">
        <v>0.76600000000000001</v>
      </c>
      <c r="H293" s="5">
        <v>0.8085</v>
      </c>
      <c r="I293" s="5">
        <v>0.82889999999999997</v>
      </c>
      <c r="J293" s="5">
        <v>0.8367</v>
      </c>
      <c r="K293" s="5">
        <v>0.87639999999999996</v>
      </c>
      <c r="L293" s="5">
        <v>0.86429999999999996</v>
      </c>
      <c r="M293" s="5">
        <v>0.78979999999999995</v>
      </c>
      <c r="N293" s="5">
        <v>0.78749999999999998</v>
      </c>
      <c r="O293" s="5">
        <v>0.71619999999999995</v>
      </c>
      <c r="P293" s="4"/>
    </row>
    <row r="294" spans="1:16">
      <c r="A294" t="str">
        <f t="shared" si="3"/>
        <v>CNTRFKNCP LF OFFPK</v>
      </c>
      <c r="B294" t="s">
        <v>245</v>
      </c>
      <c r="C294" t="s">
        <v>152</v>
      </c>
      <c r="D294" s="5">
        <v>0.68779999999999997</v>
      </c>
      <c r="E294" s="5">
        <v>0.65859999999999996</v>
      </c>
      <c r="F294" s="5">
        <v>0.70479999999999998</v>
      </c>
      <c r="G294" s="5">
        <v>0.62339999999999995</v>
      </c>
      <c r="H294" s="5">
        <v>0.60970000000000002</v>
      </c>
      <c r="I294" s="5">
        <v>0.65669999999999995</v>
      </c>
      <c r="J294" s="5">
        <v>0.66659999999999997</v>
      </c>
      <c r="K294" s="5">
        <v>0.66249999999999998</v>
      </c>
      <c r="L294" s="5">
        <v>0.65180000000000005</v>
      </c>
      <c r="M294" s="5">
        <v>0.62039999999999995</v>
      </c>
      <c r="N294" s="5">
        <v>0.71789999999999998</v>
      </c>
      <c r="O294" s="5">
        <v>0.62590000000000001</v>
      </c>
    </row>
    <row r="295" spans="1:16">
      <c r="A295" t="str">
        <f t="shared" si="3"/>
        <v>CNTRFKGCP CF</v>
      </c>
      <c r="B295" t="s">
        <v>245</v>
      </c>
      <c r="C295" t="s">
        <v>153</v>
      </c>
      <c r="D295" s="5">
        <v>1</v>
      </c>
      <c r="E295" s="5">
        <v>1</v>
      </c>
      <c r="F295" s="5">
        <v>1</v>
      </c>
      <c r="G295" s="5">
        <v>1</v>
      </c>
      <c r="H295" s="5">
        <v>1</v>
      </c>
      <c r="I295" s="5">
        <v>1</v>
      </c>
      <c r="J295" s="5">
        <v>1</v>
      </c>
      <c r="K295" s="5">
        <v>1</v>
      </c>
      <c r="L295" s="5">
        <v>1</v>
      </c>
      <c r="M295" s="5">
        <v>1</v>
      </c>
      <c r="N295" s="5">
        <v>1</v>
      </c>
      <c r="O295" s="5">
        <v>1</v>
      </c>
    </row>
    <row r="296" spans="1:16">
      <c r="A296" t="str">
        <f t="shared" si="3"/>
        <v>CNTRFKCP CF</v>
      </c>
      <c r="B296" t="s">
        <v>245</v>
      </c>
      <c r="C296" t="s">
        <v>154</v>
      </c>
      <c r="D296" s="5">
        <v>0.95569999999999999</v>
      </c>
      <c r="E296" s="5">
        <v>0.98860000000000003</v>
      </c>
      <c r="F296" s="5">
        <v>0.91739999999999999</v>
      </c>
      <c r="G296" s="5">
        <v>0.93169999999999997</v>
      </c>
      <c r="H296" s="5">
        <v>0.9123</v>
      </c>
      <c r="I296" s="5">
        <v>0.88460000000000005</v>
      </c>
      <c r="J296" s="5">
        <v>0.97870000000000001</v>
      </c>
      <c r="K296" s="5">
        <v>0.99050000000000005</v>
      </c>
      <c r="L296" s="5">
        <v>0.996</v>
      </c>
      <c r="M296" s="5">
        <v>1</v>
      </c>
      <c r="N296" s="5">
        <v>0.98219999999999996</v>
      </c>
      <c r="O296" s="5">
        <v>0.88590000000000002</v>
      </c>
    </row>
    <row r="297" spans="1:16">
      <c r="A297" t="str">
        <f t="shared" si="3"/>
        <v>CNTRFKGCP LF</v>
      </c>
      <c r="B297" t="s">
        <v>245</v>
      </c>
      <c r="C297" t="s">
        <v>155</v>
      </c>
      <c r="D297" s="5">
        <v>0.66749999999999998</v>
      </c>
      <c r="E297" s="5">
        <v>0.67020000000000002</v>
      </c>
      <c r="F297" s="5">
        <v>0.71030000000000004</v>
      </c>
      <c r="G297" s="5">
        <v>0.626</v>
      </c>
      <c r="H297" s="5">
        <v>0.65300000000000002</v>
      </c>
      <c r="I297" s="5">
        <v>0.70179999999999998</v>
      </c>
      <c r="J297" s="5">
        <v>0.69769999999999999</v>
      </c>
      <c r="K297" s="5">
        <v>0.72089999999999999</v>
      </c>
      <c r="L297" s="5">
        <v>0.69130000000000003</v>
      </c>
      <c r="M297" s="5">
        <v>0.66749999999999998</v>
      </c>
      <c r="N297" s="5">
        <v>0.73080000000000001</v>
      </c>
      <c r="O297" s="5">
        <v>0.63619999999999999</v>
      </c>
    </row>
    <row r="298" spans="1:16">
      <c r="A298" t="str">
        <f t="shared" si="3"/>
        <v>CNTRFKGCP LF ONPK</v>
      </c>
      <c r="B298" t="s">
        <v>245</v>
      </c>
      <c r="C298" t="s">
        <v>156</v>
      </c>
      <c r="D298" s="5">
        <v>0.72389999999999999</v>
      </c>
      <c r="E298" s="5">
        <v>0.73609999999999998</v>
      </c>
      <c r="F298" s="5">
        <v>0.78349999999999997</v>
      </c>
      <c r="G298" s="5">
        <v>0.76600000000000001</v>
      </c>
      <c r="H298" s="5">
        <v>0.8085</v>
      </c>
      <c r="I298" s="5">
        <v>0.82889999999999997</v>
      </c>
      <c r="J298" s="5">
        <v>0.8367</v>
      </c>
      <c r="K298" s="5">
        <v>0.87639999999999996</v>
      </c>
      <c r="L298" s="5">
        <v>0.86429999999999996</v>
      </c>
      <c r="M298" s="5">
        <v>0.78979999999999995</v>
      </c>
      <c r="N298" s="5">
        <v>0.78749999999999998</v>
      </c>
      <c r="O298" s="5">
        <v>0.71619999999999995</v>
      </c>
    </row>
    <row r="299" spans="1:16">
      <c r="A299" t="str">
        <f t="shared" si="3"/>
        <v>CNTRFKGCP LF OFFPK</v>
      </c>
      <c r="B299" t="s">
        <v>245</v>
      </c>
      <c r="C299" t="s">
        <v>157</v>
      </c>
      <c r="D299" s="5">
        <v>0.68779999999999997</v>
      </c>
      <c r="E299" s="5">
        <v>0.65859999999999996</v>
      </c>
      <c r="F299" s="5">
        <v>0.70479999999999998</v>
      </c>
      <c r="G299" s="5">
        <v>0.62339999999999995</v>
      </c>
      <c r="H299" s="5">
        <v>0.60970000000000002</v>
      </c>
      <c r="I299" s="5">
        <v>0.65669999999999995</v>
      </c>
      <c r="J299" s="5">
        <v>0.66659999999999997</v>
      </c>
      <c r="K299" s="5">
        <v>0.66249999999999998</v>
      </c>
      <c r="L299" s="5">
        <v>0.65180000000000005</v>
      </c>
      <c r="M299" s="5">
        <v>0.62039999999999995</v>
      </c>
      <c r="N299" s="5">
        <v>0.71789999999999998</v>
      </c>
      <c r="O299" s="5">
        <v>0.62590000000000001</v>
      </c>
    </row>
    <row r="300" spans="1:16">
      <c r="A300" t="str">
        <f t="shared" si="3"/>
        <v>CNTRFKCP LF</v>
      </c>
      <c r="B300" t="s">
        <v>245</v>
      </c>
      <c r="C300" t="s">
        <v>158</v>
      </c>
      <c r="D300" s="5">
        <v>0.69840000000000002</v>
      </c>
      <c r="E300" s="5">
        <v>0.67789999999999995</v>
      </c>
      <c r="F300" s="5">
        <v>0.77429999999999999</v>
      </c>
      <c r="G300" s="5">
        <v>0.67190000000000005</v>
      </c>
      <c r="H300" s="5">
        <v>0.71579999999999999</v>
      </c>
      <c r="I300" s="5">
        <v>0.79339999999999999</v>
      </c>
      <c r="J300" s="5">
        <v>0.71289999999999998</v>
      </c>
      <c r="K300" s="5">
        <v>0.7278</v>
      </c>
      <c r="L300" s="5">
        <v>0.69399999999999995</v>
      </c>
      <c r="M300" s="5">
        <v>0.66749999999999998</v>
      </c>
      <c r="N300" s="5">
        <v>0.74409999999999998</v>
      </c>
      <c r="O300" s="5">
        <v>0.71819999999999995</v>
      </c>
    </row>
    <row r="301" spans="1:16">
      <c r="A301" t="str">
        <f t="shared" si="3"/>
        <v>CNTRFKREL PREC:</v>
      </c>
      <c r="B301" t="s">
        <v>245</v>
      </c>
      <c r="C301" t="s">
        <v>65</v>
      </c>
    </row>
    <row r="302" spans="1:16">
      <c r="A302" t="str">
        <f t="shared" si="3"/>
        <v>CNTRFKNCP RP</v>
      </c>
      <c r="B302" t="s">
        <v>245</v>
      </c>
      <c r="C302" t="s">
        <v>159</v>
      </c>
      <c r="D302" s="5">
        <v>0</v>
      </c>
      <c r="E302" s="5">
        <v>0</v>
      </c>
      <c r="F302" s="5">
        <v>0</v>
      </c>
      <c r="G302" s="5">
        <v>0</v>
      </c>
      <c r="H302" s="5">
        <v>0</v>
      </c>
      <c r="I302" s="5">
        <v>0</v>
      </c>
      <c r="J302" s="5">
        <v>0</v>
      </c>
      <c r="K302" s="5">
        <v>0</v>
      </c>
      <c r="L302" s="5">
        <v>0</v>
      </c>
      <c r="M302" s="5">
        <v>0</v>
      </c>
      <c r="N302" s="5">
        <v>0</v>
      </c>
      <c r="O302" s="5">
        <v>0</v>
      </c>
      <c r="P302" s="5"/>
    </row>
    <row r="303" spans="1:16">
      <c r="A303" t="str">
        <f t="shared" si="3"/>
        <v>CNTRFKNCP RP ONPK</v>
      </c>
      <c r="B303" t="s">
        <v>245</v>
      </c>
      <c r="C303" t="s">
        <v>160</v>
      </c>
      <c r="D303" s="5">
        <v>0</v>
      </c>
      <c r="E303" s="5">
        <v>0</v>
      </c>
      <c r="F303" s="5">
        <v>0</v>
      </c>
      <c r="G303" s="5">
        <v>0</v>
      </c>
      <c r="H303" s="5">
        <v>0</v>
      </c>
      <c r="I303" s="5">
        <v>0</v>
      </c>
      <c r="J303" s="5">
        <v>0</v>
      </c>
      <c r="K303" s="5">
        <v>0</v>
      </c>
      <c r="L303" s="5">
        <v>0</v>
      </c>
      <c r="M303" s="5">
        <v>0</v>
      </c>
      <c r="N303" s="5">
        <v>0</v>
      </c>
      <c r="O303" s="5">
        <v>0</v>
      </c>
      <c r="P303" s="5"/>
    </row>
    <row r="304" spans="1:16">
      <c r="A304" t="str">
        <f t="shared" si="3"/>
        <v>CNTRFKNCP RP OFFPK</v>
      </c>
      <c r="B304" t="s">
        <v>245</v>
      </c>
      <c r="C304" t="s">
        <v>161</v>
      </c>
      <c r="D304" s="5">
        <v>0</v>
      </c>
      <c r="E304" s="5">
        <v>0</v>
      </c>
      <c r="F304" s="5">
        <v>0</v>
      </c>
      <c r="G304" s="5">
        <v>0</v>
      </c>
      <c r="H304" s="5">
        <v>0</v>
      </c>
      <c r="I304" s="5">
        <v>0</v>
      </c>
      <c r="J304" s="5">
        <v>0</v>
      </c>
      <c r="K304" s="5">
        <v>0</v>
      </c>
      <c r="L304" s="5">
        <v>0</v>
      </c>
      <c r="M304" s="5">
        <v>0</v>
      </c>
      <c r="N304" s="5">
        <v>0</v>
      </c>
      <c r="O304" s="5">
        <v>0</v>
      </c>
    </row>
    <row r="305" spans="1:16">
      <c r="A305" t="str">
        <f t="shared" si="3"/>
        <v>CNTRFKGCP RP</v>
      </c>
      <c r="B305" t="s">
        <v>245</v>
      </c>
      <c r="C305" t="s">
        <v>162</v>
      </c>
      <c r="D305" s="5">
        <v>0</v>
      </c>
      <c r="E305" s="5">
        <v>0</v>
      </c>
      <c r="F305" s="5">
        <v>0</v>
      </c>
      <c r="G305" s="5">
        <v>0</v>
      </c>
      <c r="H305" s="5">
        <v>0</v>
      </c>
      <c r="I305" s="5">
        <v>0</v>
      </c>
      <c r="J305" s="5">
        <v>0</v>
      </c>
      <c r="K305" s="5">
        <v>0</v>
      </c>
      <c r="L305" s="5">
        <v>0</v>
      </c>
      <c r="M305" s="5">
        <v>0</v>
      </c>
      <c r="N305" s="5">
        <v>0</v>
      </c>
      <c r="O305" s="5">
        <v>0</v>
      </c>
    </row>
    <row r="306" spans="1:16">
      <c r="A306" t="str">
        <f t="shared" si="3"/>
        <v>CNTRFKGCP RP ONPK</v>
      </c>
      <c r="B306" t="s">
        <v>245</v>
      </c>
      <c r="C306" t="s">
        <v>163</v>
      </c>
      <c r="D306" s="5">
        <v>0</v>
      </c>
      <c r="E306" s="5">
        <v>0</v>
      </c>
      <c r="F306" s="5">
        <v>0</v>
      </c>
      <c r="G306" s="5">
        <v>0</v>
      </c>
      <c r="H306" s="5">
        <v>0</v>
      </c>
      <c r="I306" s="5">
        <v>0</v>
      </c>
      <c r="J306" s="5">
        <v>0</v>
      </c>
      <c r="K306" s="5">
        <v>0</v>
      </c>
      <c r="L306" s="5">
        <v>0</v>
      </c>
      <c r="M306" s="5">
        <v>0</v>
      </c>
      <c r="N306" s="5">
        <v>0</v>
      </c>
      <c r="O306" s="5">
        <v>0</v>
      </c>
    </row>
    <row r="307" spans="1:16">
      <c r="A307" t="str">
        <f t="shared" si="3"/>
        <v>CNTRFKGCP RP OFFPK</v>
      </c>
      <c r="B307" t="s">
        <v>245</v>
      </c>
      <c r="C307" t="s">
        <v>164</v>
      </c>
      <c r="D307" s="5">
        <v>0</v>
      </c>
      <c r="E307" s="5">
        <v>0</v>
      </c>
      <c r="F307" s="5">
        <v>0</v>
      </c>
      <c r="G307" s="5">
        <v>0</v>
      </c>
      <c r="H307" s="5">
        <v>0</v>
      </c>
      <c r="I307" s="5">
        <v>0</v>
      </c>
      <c r="J307" s="5">
        <v>0</v>
      </c>
      <c r="K307" s="5">
        <v>0</v>
      </c>
      <c r="L307" s="5">
        <v>0</v>
      </c>
      <c r="M307" s="5">
        <v>0</v>
      </c>
      <c r="N307" s="5">
        <v>0</v>
      </c>
      <c r="O307" s="5">
        <v>0</v>
      </c>
    </row>
    <row r="308" spans="1:16">
      <c r="A308" t="str">
        <f t="shared" si="3"/>
        <v>CNTRFKCP RP</v>
      </c>
      <c r="B308" t="s">
        <v>245</v>
      </c>
      <c r="C308" t="s">
        <v>165</v>
      </c>
      <c r="D308" s="5">
        <v>0</v>
      </c>
      <c r="E308" s="5">
        <v>0</v>
      </c>
      <c r="F308" s="5">
        <v>0</v>
      </c>
      <c r="G308" s="5">
        <v>0</v>
      </c>
      <c r="H308" s="5">
        <v>0</v>
      </c>
      <c r="I308" s="5">
        <v>0</v>
      </c>
      <c r="J308" s="5">
        <v>0</v>
      </c>
      <c r="K308" s="5">
        <v>0</v>
      </c>
      <c r="L308" s="5">
        <v>0</v>
      </c>
      <c r="M308" s="5">
        <v>0</v>
      </c>
      <c r="N308" s="5">
        <v>0</v>
      </c>
      <c r="O308" s="5">
        <v>0</v>
      </c>
    </row>
    <row r="309" spans="1:16">
      <c r="A309" t="str">
        <f t="shared" si="3"/>
        <v>CNTRFKSAMPLE SIZE:</v>
      </c>
      <c r="B309" t="s">
        <v>245</v>
      </c>
      <c r="C309" t="s">
        <v>66</v>
      </c>
    </row>
    <row r="310" spans="1:16">
      <c r="A310" t="str">
        <f t="shared" ref="A310:A373" si="4">B310&amp;C310</f>
        <v>CNTRFKGCPSZ</v>
      </c>
      <c r="B310" t="s">
        <v>245</v>
      </c>
      <c r="C310" t="s">
        <v>166</v>
      </c>
      <c r="D310">
        <v>1</v>
      </c>
      <c r="E310">
        <v>1</v>
      </c>
      <c r="F310">
        <v>1</v>
      </c>
      <c r="G310">
        <v>1</v>
      </c>
      <c r="H310">
        <v>1</v>
      </c>
      <c r="I310">
        <v>1</v>
      </c>
      <c r="J310">
        <v>1</v>
      </c>
      <c r="K310">
        <v>1</v>
      </c>
      <c r="L310">
        <v>1</v>
      </c>
      <c r="M310">
        <v>1</v>
      </c>
      <c r="N310">
        <v>1</v>
      </c>
      <c r="O310">
        <v>1</v>
      </c>
    </row>
    <row r="311" spans="1:16">
      <c r="A311" t="str">
        <f t="shared" si="4"/>
        <v>CNTRFKGCPSZ ONPK</v>
      </c>
      <c r="B311" t="s">
        <v>245</v>
      </c>
      <c r="C311" t="s">
        <v>167</v>
      </c>
      <c r="D311">
        <v>1</v>
      </c>
      <c r="E311">
        <v>1</v>
      </c>
      <c r="F311">
        <v>1</v>
      </c>
      <c r="G311">
        <v>1</v>
      </c>
      <c r="H311">
        <v>1</v>
      </c>
      <c r="I311">
        <v>1</v>
      </c>
      <c r="J311">
        <v>1</v>
      </c>
      <c r="K311">
        <v>1</v>
      </c>
      <c r="L311">
        <v>1</v>
      </c>
      <c r="M311">
        <v>1</v>
      </c>
      <c r="N311">
        <v>1</v>
      </c>
      <c r="O311">
        <v>1</v>
      </c>
    </row>
    <row r="312" spans="1:16">
      <c r="A312" t="str">
        <f t="shared" si="4"/>
        <v>CNTRFKGCPSZ OFFPK</v>
      </c>
      <c r="B312" t="s">
        <v>245</v>
      </c>
      <c r="C312" t="s">
        <v>168</v>
      </c>
      <c r="D312">
        <v>1</v>
      </c>
      <c r="E312">
        <v>1</v>
      </c>
      <c r="F312">
        <v>1</v>
      </c>
      <c r="G312">
        <v>1</v>
      </c>
      <c r="H312">
        <v>1</v>
      </c>
      <c r="I312">
        <v>1</v>
      </c>
      <c r="J312">
        <v>1</v>
      </c>
      <c r="K312">
        <v>1</v>
      </c>
      <c r="L312">
        <v>1</v>
      </c>
      <c r="M312">
        <v>1</v>
      </c>
      <c r="N312">
        <v>1</v>
      </c>
      <c r="O312">
        <v>1</v>
      </c>
    </row>
    <row r="313" spans="1:16">
      <c r="A313" t="str">
        <f t="shared" si="4"/>
        <v>CNTRFKCPSZ</v>
      </c>
      <c r="B313" t="s">
        <v>245</v>
      </c>
      <c r="C313" t="s">
        <v>169</v>
      </c>
      <c r="D313">
        <v>1</v>
      </c>
      <c r="E313">
        <v>1</v>
      </c>
      <c r="F313">
        <v>1</v>
      </c>
      <c r="G313">
        <v>1</v>
      </c>
      <c r="H313">
        <v>1</v>
      </c>
      <c r="I313">
        <v>1</v>
      </c>
      <c r="J313">
        <v>1</v>
      </c>
      <c r="K313">
        <v>1</v>
      </c>
      <c r="L313">
        <v>1</v>
      </c>
      <c r="M313">
        <v>1</v>
      </c>
      <c r="N313">
        <v>1</v>
      </c>
      <c r="O313">
        <v>1</v>
      </c>
    </row>
    <row r="314" spans="1:16">
      <c r="A314" t="str">
        <f t="shared" si="4"/>
        <v/>
      </c>
      <c r="P314" s="1"/>
    </row>
    <row r="315" spans="1:16">
      <c r="A315" t="str">
        <f t="shared" si="4"/>
        <v/>
      </c>
      <c r="P315" s="5"/>
    </row>
    <row r="316" spans="1:16">
      <c r="A316" t="str">
        <f t="shared" si="4"/>
        <v/>
      </c>
      <c r="P316" s="5"/>
    </row>
    <row r="317" spans="1:16">
      <c r="A317" t="str">
        <f t="shared" si="4"/>
        <v/>
      </c>
      <c r="P317" s="5"/>
    </row>
    <row r="318" spans="1:16">
      <c r="A318" t="str">
        <f t="shared" si="4"/>
        <v/>
      </c>
      <c r="P318" s="5"/>
    </row>
    <row r="319" spans="1:16">
      <c r="A319" t="str">
        <f t="shared" si="4"/>
        <v/>
      </c>
      <c r="P319" s="5"/>
    </row>
    <row r="320" spans="1:16">
      <c r="A320" t="str">
        <f t="shared" si="4"/>
        <v/>
      </c>
      <c r="P320" s="5"/>
    </row>
    <row r="321" spans="1:16" ht="14.4">
      <c r="A321" t="str">
        <f t="shared" si="4"/>
        <v>NOTE:     Sales line does not match sales in the Rate and Revenue Report due to billing lag.</v>
      </c>
      <c r="B321" s="310" t="s">
        <v>605</v>
      </c>
      <c r="P321" s="5"/>
    </row>
    <row r="322" spans="1:16" ht="14.4">
      <c r="A322" t="str">
        <f t="shared" si="4"/>
        <v xml:space="preserve">                 In addition, the City of Blountstown, FKEC, Metro Dade and City of Wauchula are classified as Rate Code 940. The sales for the contracts are reported combined in the Rate &amp; Revenue Report.</v>
      </c>
      <c r="B322" s="328" t="s">
        <v>751</v>
      </c>
      <c r="P322" s="5"/>
    </row>
    <row r="323" spans="1:16">
      <c r="A323" t="str">
        <f t="shared" si="4"/>
        <v xml:space="preserve">CNTRKE Wholesale - Contract Rate (Key West) </v>
      </c>
      <c r="B323" t="s">
        <v>244</v>
      </c>
      <c r="C323" t="s">
        <v>243</v>
      </c>
      <c r="P323" s="5"/>
    </row>
    <row r="324" spans="1:16">
      <c r="A324" t="str">
        <f t="shared" si="4"/>
        <v xml:space="preserve">CNTRKEMONTH </v>
      </c>
      <c r="B324" t="s">
        <v>242</v>
      </c>
      <c r="C324" t="s">
        <v>123</v>
      </c>
      <c r="D324" s="4">
        <v>40909</v>
      </c>
      <c r="E324" s="4">
        <v>40940</v>
      </c>
      <c r="F324" s="4">
        <v>40969</v>
      </c>
      <c r="G324" s="4">
        <v>41000</v>
      </c>
      <c r="H324" s="4">
        <v>41030</v>
      </c>
      <c r="I324" s="4">
        <v>41061</v>
      </c>
      <c r="J324" s="4">
        <v>41091</v>
      </c>
      <c r="K324" s="4">
        <v>41122</v>
      </c>
      <c r="L324" s="4">
        <v>41153</v>
      </c>
      <c r="M324" s="4">
        <v>41183</v>
      </c>
      <c r="N324" s="4">
        <v>41214</v>
      </c>
      <c r="O324" s="4">
        <v>41244</v>
      </c>
    </row>
    <row r="325" spans="1:16">
      <c r="A325" t="str">
        <f t="shared" si="4"/>
        <v xml:space="preserve">CNTRKECUSTOMERS </v>
      </c>
      <c r="B325" t="s">
        <v>242</v>
      </c>
      <c r="C325" t="s">
        <v>124</v>
      </c>
      <c r="D325">
        <v>1</v>
      </c>
      <c r="E325">
        <v>1</v>
      </c>
      <c r="F325">
        <v>1</v>
      </c>
      <c r="G325">
        <v>1</v>
      </c>
      <c r="H325">
        <v>1</v>
      </c>
      <c r="I325">
        <v>1</v>
      </c>
      <c r="J325">
        <v>1</v>
      </c>
      <c r="K325">
        <v>1</v>
      </c>
      <c r="L325">
        <v>1</v>
      </c>
      <c r="M325">
        <v>1</v>
      </c>
      <c r="N325">
        <v>1</v>
      </c>
      <c r="O325">
        <v>1</v>
      </c>
      <c r="P325" s="5"/>
    </row>
    <row r="326" spans="1:16">
      <c r="A326" t="str">
        <f t="shared" si="4"/>
        <v xml:space="preserve">CNTRKESALES </v>
      </c>
      <c r="B326" t="s">
        <v>242</v>
      </c>
      <c r="C326" t="s">
        <v>125</v>
      </c>
      <c r="D326">
        <v>32670000</v>
      </c>
      <c r="E326">
        <v>16110000</v>
      </c>
      <c r="F326">
        <v>15975000</v>
      </c>
      <c r="G326">
        <v>17100000</v>
      </c>
      <c r="H326">
        <v>17235000</v>
      </c>
      <c r="I326">
        <v>20115000</v>
      </c>
      <c r="J326">
        <v>21060000</v>
      </c>
      <c r="K326">
        <v>22140000</v>
      </c>
      <c r="L326">
        <v>22815000</v>
      </c>
      <c r="M326">
        <v>21060000</v>
      </c>
      <c r="N326">
        <v>19395000</v>
      </c>
      <c r="O326">
        <v>16560000</v>
      </c>
      <c r="P326" s="5"/>
    </row>
    <row r="327" spans="1:16">
      <c r="A327" t="str">
        <f t="shared" si="4"/>
        <v>CNTRKEKW</v>
      </c>
      <c r="B327" t="s">
        <v>242</v>
      </c>
      <c r="C327" t="s">
        <v>126</v>
      </c>
      <c r="P327" s="5"/>
    </row>
    <row r="328" spans="1:16">
      <c r="A328" t="str">
        <f t="shared" si="4"/>
        <v>CNTRKEN</v>
      </c>
      <c r="B328" t="s">
        <v>242</v>
      </c>
      <c r="C328" t="s">
        <v>127</v>
      </c>
      <c r="D328">
        <v>1</v>
      </c>
      <c r="E328">
        <v>1</v>
      </c>
      <c r="F328">
        <v>1</v>
      </c>
      <c r="G328">
        <v>1</v>
      </c>
      <c r="H328">
        <v>1</v>
      </c>
      <c r="I328">
        <v>1</v>
      </c>
      <c r="J328">
        <v>1</v>
      </c>
      <c r="K328">
        <v>1</v>
      </c>
      <c r="L328">
        <v>1</v>
      </c>
      <c r="M328">
        <v>1</v>
      </c>
      <c r="N328">
        <v>1</v>
      </c>
      <c r="O328">
        <v>1</v>
      </c>
      <c r="P328" s="5"/>
    </row>
    <row r="329" spans="1:16">
      <c r="A329" t="str">
        <f t="shared" si="4"/>
        <v>CNTRKERLR ENERGY:</v>
      </c>
      <c r="B329" t="s">
        <v>242</v>
      </c>
      <c r="C329" t="s">
        <v>61</v>
      </c>
      <c r="P329" s="5"/>
    </row>
    <row r="330" spans="1:16">
      <c r="A330" t="str">
        <f t="shared" si="4"/>
        <v>CNTRKEKWH</v>
      </c>
      <c r="B330" t="s">
        <v>242</v>
      </c>
      <c r="C330" t="s">
        <v>128</v>
      </c>
      <c r="D330">
        <v>16110000</v>
      </c>
      <c r="E330">
        <v>15975000</v>
      </c>
      <c r="F330">
        <v>17100000</v>
      </c>
      <c r="G330">
        <v>17235000</v>
      </c>
      <c r="H330">
        <v>20115000</v>
      </c>
      <c r="I330">
        <v>21060000</v>
      </c>
      <c r="J330">
        <v>22140000</v>
      </c>
      <c r="K330">
        <v>22815000</v>
      </c>
      <c r="L330">
        <v>21060000</v>
      </c>
      <c r="M330">
        <v>19395000</v>
      </c>
      <c r="N330">
        <v>16560000</v>
      </c>
      <c r="O330">
        <v>16110000</v>
      </c>
      <c r="P330" s="5"/>
    </row>
    <row r="331" spans="1:16">
      <c r="A331" t="str">
        <f t="shared" si="4"/>
        <v>CNTRKEKWH ONPK</v>
      </c>
      <c r="B331" t="s">
        <v>242</v>
      </c>
      <c r="C331" t="s">
        <v>129</v>
      </c>
      <c r="D331">
        <v>4815000</v>
      </c>
      <c r="E331">
        <v>4230000</v>
      </c>
      <c r="F331">
        <v>4410000</v>
      </c>
      <c r="G331">
        <v>8505000</v>
      </c>
      <c r="H331">
        <v>8910000</v>
      </c>
      <c r="I331">
        <v>8505000</v>
      </c>
      <c r="J331">
        <v>8505000</v>
      </c>
      <c r="K331">
        <v>9315000</v>
      </c>
      <c r="L331">
        <v>7695000</v>
      </c>
      <c r="M331">
        <v>9090000</v>
      </c>
      <c r="N331">
        <v>4230000</v>
      </c>
      <c r="O331">
        <v>3780000</v>
      </c>
      <c r="P331" s="5"/>
    </row>
    <row r="332" spans="1:16">
      <c r="A332" t="str">
        <f t="shared" si="4"/>
        <v>CNTRKEKWH OFFPK</v>
      </c>
      <c r="B332" t="s">
        <v>242</v>
      </c>
      <c r="C332" t="s">
        <v>130</v>
      </c>
      <c r="D332">
        <v>11295000</v>
      </c>
      <c r="E332">
        <v>11745000</v>
      </c>
      <c r="F332">
        <v>12690000</v>
      </c>
      <c r="G332">
        <v>8730000</v>
      </c>
      <c r="H332">
        <v>11205000</v>
      </c>
      <c r="I332">
        <v>12555000</v>
      </c>
      <c r="J332">
        <v>13635000</v>
      </c>
      <c r="K332">
        <v>13500000</v>
      </c>
      <c r="L332">
        <v>13365000</v>
      </c>
      <c r="M332">
        <v>10305000</v>
      </c>
      <c r="N332">
        <v>12330000</v>
      </c>
      <c r="O332">
        <v>12330000</v>
      </c>
    </row>
    <row r="333" spans="1:16">
      <c r="A333" t="str">
        <f t="shared" si="4"/>
        <v>CNTRKEKWH ONPK%</v>
      </c>
      <c r="B333" t="s">
        <v>242</v>
      </c>
      <c r="C333" t="s">
        <v>131</v>
      </c>
      <c r="D333" s="5">
        <v>0.29887999999999998</v>
      </c>
      <c r="E333" s="5">
        <v>0.26479000000000003</v>
      </c>
      <c r="F333" s="5">
        <v>0.25789000000000001</v>
      </c>
      <c r="G333" s="5">
        <v>0.49347000000000002</v>
      </c>
      <c r="H333" s="5">
        <v>0.44295000000000001</v>
      </c>
      <c r="I333" s="5">
        <v>0.40384999999999999</v>
      </c>
      <c r="J333" s="5">
        <v>0.38414999999999999</v>
      </c>
      <c r="K333" s="5">
        <v>0.40827999999999998</v>
      </c>
      <c r="L333" s="5">
        <v>0.36537999999999998</v>
      </c>
      <c r="M333" s="5">
        <v>0.46867999999999999</v>
      </c>
      <c r="N333" s="5">
        <v>0.25542999999999999</v>
      </c>
      <c r="O333" s="5">
        <v>0.23463999999999999</v>
      </c>
    </row>
    <row r="334" spans="1:16">
      <c r="A334" t="str">
        <f t="shared" si="4"/>
        <v>CNTRKEKWH OFFPK%</v>
      </c>
      <c r="B334" t="s">
        <v>242</v>
      </c>
      <c r="C334" t="s">
        <v>132</v>
      </c>
      <c r="D334" s="5">
        <v>0.70111999999999997</v>
      </c>
      <c r="E334" s="5">
        <v>0.73521000000000003</v>
      </c>
      <c r="F334" s="5">
        <v>0.74211000000000005</v>
      </c>
      <c r="G334" s="5">
        <v>0.50653000000000004</v>
      </c>
      <c r="H334" s="5">
        <v>0.55705000000000005</v>
      </c>
      <c r="I334" s="5">
        <v>0.59614999999999996</v>
      </c>
      <c r="J334" s="5">
        <v>0.61585000000000001</v>
      </c>
      <c r="K334" s="5">
        <v>0.59172000000000002</v>
      </c>
      <c r="L334" s="5">
        <v>0.63461999999999996</v>
      </c>
      <c r="M334" s="5">
        <v>0.53132000000000001</v>
      </c>
      <c r="N334" s="5">
        <v>0.74456999999999995</v>
      </c>
      <c r="O334" s="5">
        <v>0.76536000000000004</v>
      </c>
    </row>
    <row r="335" spans="1:16">
      <c r="A335" t="str">
        <f t="shared" si="4"/>
        <v>CNTRKEDEMAND (KW):</v>
      </c>
      <c r="B335" t="s">
        <v>242</v>
      </c>
      <c r="C335" t="s">
        <v>62</v>
      </c>
    </row>
    <row r="336" spans="1:16">
      <c r="A336" t="str">
        <f t="shared" si="4"/>
        <v>CNTRKENCP</v>
      </c>
      <c r="B336" t="s">
        <v>242</v>
      </c>
      <c r="C336" t="s">
        <v>133</v>
      </c>
      <c r="D336">
        <v>45000</v>
      </c>
      <c r="E336">
        <v>45000</v>
      </c>
      <c r="F336">
        <v>45000</v>
      </c>
      <c r="G336">
        <v>45000</v>
      </c>
      <c r="H336">
        <v>45000</v>
      </c>
      <c r="I336">
        <v>45000</v>
      </c>
      <c r="J336">
        <v>45000</v>
      </c>
      <c r="K336">
        <v>45000</v>
      </c>
      <c r="L336">
        <v>45000</v>
      </c>
      <c r="M336">
        <v>45000</v>
      </c>
      <c r="N336">
        <v>45000</v>
      </c>
      <c r="O336">
        <v>45000</v>
      </c>
    </row>
    <row r="337" spans="1:16">
      <c r="A337" t="str">
        <f t="shared" si="4"/>
        <v>CNTRKENCP ONPK</v>
      </c>
      <c r="B337" t="s">
        <v>242</v>
      </c>
      <c r="C337" t="s">
        <v>134</v>
      </c>
      <c r="D337">
        <v>45000</v>
      </c>
      <c r="E337">
        <v>45000</v>
      </c>
      <c r="F337">
        <v>45000</v>
      </c>
      <c r="G337">
        <v>45000</v>
      </c>
      <c r="H337">
        <v>45000</v>
      </c>
      <c r="I337">
        <v>45000</v>
      </c>
      <c r="J337">
        <v>45000</v>
      </c>
      <c r="K337">
        <v>45000</v>
      </c>
      <c r="L337">
        <v>45000</v>
      </c>
      <c r="M337">
        <v>45000</v>
      </c>
      <c r="N337">
        <v>45000</v>
      </c>
      <c r="O337">
        <v>45000</v>
      </c>
    </row>
    <row r="338" spans="1:16">
      <c r="A338" t="str">
        <f t="shared" si="4"/>
        <v>CNTRKENCP OFFPK</v>
      </c>
      <c r="B338" t="s">
        <v>242</v>
      </c>
      <c r="C338" t="s">
        <v>135</v>
      </c>
      <c r="D338">
        <v>45000</v>
      </c>
      <c r="E338">
        <v>45000</v>
      </c>
      <c r="F338">
        <v>45000</v>
      </c>
      <c r="G338">
        <v>45000</v>
      </c>
      <c r="H338">
        <v>45000</v>
      </c>
      <c r="I338">
        <v>45000</v>
      </c>
      <c r="J338">
        <v>45000</v>
      </c>
      <c r="K338">
        <v>45000</v>
      </c>
      <c r="L338">
        <v>45000</v>
      </c>
      <c r="M338">
        <v>45000</v>
      </c>
      <c r="N338">
        <v>45000</v>
      </c>
      <c r="O338">
        <v>45000</v>
      </c>
    </row>
    <row r="339" spans="1:16">
      <c r="A339" t="str">
        <f t="shared" si="4"/>
        <v>CNTRKEGCP DATE</v>
      </c>
      <c r="B339" t="s">
        <v>242</v>
      </c>
      <c r="C339" t="s">
        <v>136</v>
      </c>
      <c r="D339" t="s">
        <v>927</v>
      </c>
      <c r="E339" t="s">
        <v>928</v>
      </c>
      <c r="F339" t="s">
        <v>23</v>
      </c>
      <c r="G339" t="s">
        <v>929</v>
      </c>
      <c r="H339" t="s">
        <v>930</v>
      </c>
      <c r="I339" t="s">
        <v>0</v>
      </c>
      <c r="J339" t="s">
        <v>931</v>
      </c>
      <c r="K339" t="s">
        <v>932</v>
      </c>
      <c r="L339" t="s">
        <v>926</v>
      </c>
      <c r="M339" t="s">
        <v>909</v>
      </c>
      <c r="N339" t="s">
        <v>181</v>
      </c>
      <c r="O339" t="s">
        <v>933</v>
      </c>
      <c r="P339" s="4"/>
    </row>
    <row r="340" spans="1:16">
      <c r="A340" t="str">
        <f t="shared" si="4"/>
        <v>CNTRKEGCP TIME</v>
      </c>
      <c r="B340" t="s">
        <v>242</v>
      </c>
      <c r="C340" t="s">
        <v>142</v>
      </c>
      <c r="D340" t="s">
        <v>146</v>
      </c>
      <c r="E340" t="s">
        <v>189</v>
      </c>
      <c r="F340" t="s">
        <v>202</v>
      </c>
      <c r="G340" t="s">
        <v>189</v>
      </c>
      <c r="H340" t="s">
        <v>194</v>
      </c>
      <c r="I340" t="s">
        <v>194</v>
      </c>
      <c r="J340" t="s">
        <v>194</v>
      </c>
      <c r="K340" t="s">
        <v>203</v>
      </c>
      <c r="L340" t="s">
        <v>203</v>
      </c>
      <c r="M340" t="s">
        <v>202</v>
      </c>
      <c r="N340" t="s">
        <v>189</v>
      </c>
      <c r="O340" t="s">
        <v>202</v>
      </c>
    </row>
    <row r="341" spans="1:16">
      <c r="A341" t="str">
        <f t="shared" si="4"/>
        <v>CNTRKEGCP</v>
      </c>
      <c r="B341" t="s">
        <v>242</v>
      </c>
      <c r="C341" t="s">
        <v>147</v>
      </c>
      <c r="D341">
        <v>45000</v>
      </c>
      <c r="E341">
        <v>45000</v>
      </c>
      <c r="F341">
        <v>45000</v>
      </c>
      <c r="G341">
        <v>45000</v>
      </c>
      <c r="H341">
        <v>45000</v>
      </c>
      <c r="I341">
        <v>45000</v>
      </c>
      <c r="J341">
        <v>45000</v>
      </c>
      <c r="K341">
        <v>45000</v>
      </c>
      <c r="L341">
        <v>45000</v>
      </c>
      <c r="M341">
        <v>45000</v>
      </c>
      <c r="N341">
        <v>45000</v>
      </c>
      <c r="O341">
        <v>45000</v>
      </c>
    </row>
    <row r="342" spans="1:16">
      <c r="A342" t="str">
        <f t="shared" si="4"/>
        <v>CNTRKEGCP ONPK</v>
      </c>
      <c r="B342" t="s">
        <v>242</v>
      </c>
      <c r="C342" t="s">
        <v>63</v>
      </c>
      <c r="D342">
        <v>45000</v>
      </c>
      <c r="E342">
        <v>45000</v>
      </c>
      <c r="F342">
        <v>45000</v>
      </c>
      <c r="G342">
        <v>45000</v>
      </c>
      <c r="H342">
        <v>45000</v>
      </c>
      <c r="I342">
        <v>45000</v>
      </c>
      <c r="J342">
        <v>45000</v>
      </c>
      <c r="K342">
        <v>45000</v>
      </c>
      <c r="L342">
        <v>45000</v>
      </c>
      <c r="M342">
        <v>45000</v>
      </c>
      <c r="N342">
        <v>45000</v>
      </c>
      <c r="O342">
        <v>45000</v>
      </c>
    </row>
    <row r="343" spans="1:16">
      <c r="A343" t="str">
        <f t="shared" si="4"/>
        <v>CNTRKEGCP OFFPK</v>
      </c>
      <c r="B343" t="s">
        <v>242</v>
      </c>
      <c r="C343" t="s">
        <v>64</v>
      </c>
      <c r="D343">
        <v>45000</v>
      </c>
      <c r="E343">
        <v>45000</v>
      </c>
      <c r="F343">
        <v>45000</v>
      </c>
      <c r="G343">
        <v>45000</v>
      </c>
      <c r="H343">
        <v>45000</v>
      </c>
      <c r="I343">
        <v>45000</v>
      </c>
      <c r="J343">
        <v>45000</v>
      </c>
      <c r="K343">
        <v>45000</v>
      </c>
      <c r="L343">
        <v>45000</v>
      </c>
      <c r="M343">
        <v>45000</v>
      </c>
      <c r="N343">
        <v>45000</v>
      </c>
      <c r="O343">
        <v>45000</v>
      </c>
    </row>
    <row r="344" spans="1:16">
      <c r="A344" t="str">
        <f t="shared" si="4"/>
        <v>CNTRKECP</v>
      </c>
      <c r="B344" t="s">
        <v>242</v>
      </c>
      <c r="C344" t="s">
        <v>148</v>
      </c>
      <c r="D344">
        <v>45000</v>
      </c>
      <c r="E344">
        <v>45000</v>
      </c>
      <c r="F344">
        <v>45000</v>
      </c>
      <c r="G344">
        <v>45000</v>
      </c>
      <c r="H344">
        <v>45000</v>
      </c>
      <c r="I344">
        <v>45000</v>
      </c>
      <c r="J344">
        <v>45000</v>
      </c>
      <c r="K344">
        <v>45000</v>
      </c>
      <c r="L344">
        <v>45000</v>
      </c>
      <c r="M344">
        <v>45000</v>
      </c>
      <c r="N344">
        <v>45000</v>
      </c>
      <c r="O344">
        <v>45000</v>
      </c>
    </row>
    <row r="345" spans="1:16">
      <c r="A345" t="str">
        <f t="shared" si="4"/>
        <v>CNTRKEPERIOD START</v>
      </c>
      <c r="B345" t="s">
        <v>242</v>
      </c>
      <c r="C345" t="s">
        <v>149</v>
      </c>
      <c r="D345" s="1">
        <v>40909</v>
      </c>
      <c r="E345" s="1">
        <v>40940</v>
      </c>
      <c r="F345" s="1">
        <v>40969</v>
      </c>
      <c r="G345" s="1">
        <v>41000</v>
      </c>
      <c r="H345" s="1">
        <v>41030</v>
      </c>
      <c r="I345" s="1">
        <v>41061</v>
      </c>
      <c r="J345" s="1">
        <v>41091</v>
      </c>
      <c r="K345" s="1">
        <v>41122</v>
      </c>
      <c r="L345" s="1">
        <v>41153</v>
      </c>
      <c r="M345" s="1">
        <v>41183</v>
      </c>
      <c r="N345" s="1">
        <v>41214</v>
      </c>
      <c r="O345" s="1">
        <v>41244</v>
      </c>
      <c r="P345" s="91"/>
    </row>
    <row r="346" spans="1:16">
      <c r="A346" t="str">
        <f t="shared" si="4"/>
        <v>CNTRKENCP LF</v>
      </c>
      <c r="B346" t="s">
        <v>242</v>
      </c>
      <c r="C346" t="s">
        <v>150</v>
      </c>
      <c r="D346" s="5">
        <v>0.48120000000000002</v>
      </c>
      <c r="E346" s="5">
        <v>0.5101</v>
      </c>
      <c r="F346" s="5">
        <v>0.51139999999999997</v>
      </c>
      <c r="G346" s="5">
        <v>0.53190000000000004</v>
      </c>
      <c r="H346" s="5">
        <v>0.6008</v>
      </c>
      <c r="I346" s="5">
        <v>0.65</v>
      </c>
      <c r="J346" s="5">
        <v>0.6613</v>
      </c>
      <c r="K346" s="5">
        <v>0.68149999999999999</v>
      </c>
      <c r="L346" s="5">
        <v>0.65</v>
      </c>
      <c r="M346" s="5">
        <v>0.57930000000000004</v>
      </c>
      <c r="N346" s="5">
        <v>0.5111</v>
      </c>
      <c r="O346" s="5">
        <v>0.48120000000000002</v>
      </c>
    </row>
    <row r="347" spans="1:16">
      <c r="A347" t="str">
        <f t="shared" si="4"/>
        <v>CNTRKENCP LF ONPK</v>
      </c>
      <c r="B347" t="s">
        <v>242</v>
      </c>
      <c r="C347" t="s">
        <v>151</v>
      </c>
      <c r="D347" s="5">
        <v>0.63690000000000002</v>
      </c>
      <c r="E347" s="5">
        <v>0.5595</v>
      </c>
      <c r="F347" s="5">
        <v>0.55679999999999996</v>
      </c>
      <c r="G347" s="5">
        <v>1</v>
      </c>
      <c r="H347" s="5">
        <v>1</v>
      </c>
      <c r="I347" s="5">
        <v>1</v>
      </c>
      <c r="J347" s="5">
        <v>1</v>
      </c>
      <c r="K347" s="5">
        <v>1</v>
      </c>
      <c r="L347" s="5">
        <v>1</v>
      </c>
      <c r="M347" s="5">
        <v>0.9758</v>
      </c>
      <c r="N347" s="5">
        <v>0.5595</v>
      </c>
      <c r="O347" s="5">
        <v>0.52500000000000002</v>
      </c>
    </row>
    <row r="348" spans="1:16">
      <c r="A348" t="str">
        <f t="shared" si="4"/>
        <v>CNTRKENCP LF OFFPK</v>
      </c>
      <c r="B348" t="s">
        <v>242</v>
      </c>
      <c r="C348" t="s">
        <v>152</v>
      </c>
      <c r="D348" s="5">
        <v>0.43580000000000002</v>
      </c>
      <c r="E348" s="5">
        <v>0.49430000000000002</v>
      </c>
      <c r="F348" s="5">
        <v>0.49740000000000001</v>
      </c>
      <c r="G348" s="5">
        <v>0.36530000000000001</v>
      </c>
      <c r="H348" s="5">
        <v>0.45600000000000002</v>
      </c>
      <c r="I348" s="5">
        <v>0.52539999999999998</v>
      </c>
      <c r="J348" s="5">
        <v>0.54590000000000005</v>
      </c>
      <c r="K348" s="5">
        <v>0.55869999999999997</v>
      </c>
      <c r="L348" s="5">
        <v>0.54100000000000004</v>
      </c>
      <c r="M348" s="5">
        <v>0.4264</v>
      </c>
      <c r="N348" s="5">
        <v>0.49640000000000001</v>
      </c>
      <c r="O348" s="5">
        <v>0.46920000000000001</v>
      </c>
      <c r="P348" s="5"/>
    </row>
    <row r="349" spans="1:16">
      <c r="A349" t="str">
        <f t="shared" si="4"/>
        <v>CNTRKEGCP CF</v>
      </c>
      <c r="B349" t="s">
        <v>242</v>
      </c>
      <c r="C349" t="s">
        <v>153</v>
      </c>
      <c r="D349" s="5">
        <v>1</v>
      </c>
      <c r="E349" s="5">
        <v>1</v>
      </c>
      <c r="F349" s="5">
        <v>1</v>
      </c>
      <c r="G349" s="5">
        <v>1</v>
      </c>
      <c r="H349" s="5">
        <v>1</v>
      </c>
      <c r="I349" s="5">
        <v>1</v>
      </c>
      <c r="J349" s="5">
        <v>1</v>
      </c>
      <c r="K349" s="5">
        <v>1</v>
      </c>
      <c r="L349" s="5">
        <v>1</v>
      </c>
      <c r="M349" s="5">
        <v>1</v>
      </c>
      <c r="N349" s="5">
        <v>1</v>
      </c>
      <c r="O349" s="5">
        <v>1</v>
      </c>
      <c r="P349" s="5"/>
    </row>
    <row r="350" spans="1:16">
      <c r="A350" t="str">
        <f t="shared" si="4"/>
        <v>CNTRKECP CF</v>
      </c>
      <c r="B350" t="s">
        <v>242</v>
      </c>
      <c r="C350" t="s">
        <v>154</v>
      </c>
      <c r="D350" s="5">
        <v>1</v>
      </c>
      <c r="E350" s="5">
        <v>1</v>
      </c>
      <c r="F350" s="5">
        <v>1</v>
      </c>
      <c r="G350" s="5">
        <v>1</v>
      </c>
      <c r="H350" s="5">
        <v>1</v>
      </c>
      <c r="I350" s="5">
        <v>1</v>
      </c>
      <c r="J350" s="5">
        <v>1</v>
      </c>
      <c r="K350" s="5">
        <v>1</v>
      </c>
      <c r="L350" s="5">
        <v>1</v>
      </c>
      <c r="M350" s="5">
        <v>1</v>
      </c>
      <c r="N350" s="5">
        <v>1</v>
      </c>
      <c r="O350" s="5">
        <v>1</v>
      </c>
    </row>
    <row r="351" spans="1:16">
      <c r="A351" t="str">
        <f t="shared" si="4"/>
        <v>CNTRKEGCP LF</v>
      </c>
      <c r="B351" t="s">
        <v>242</v>
      </c>
      <c r="C351" t="s">
        <v>155</v>
      </c>
      <c r="D351" s="5">
        <v>0.48120000000000002</v>
      </c>
      <c r="E351" s="5">
        <v>0.5101</v>
      </c>
      <c r="F351" s="5">
        <v>0.51139999999999997</v>
      </c>
      <c r="G351" s="5">
        <v>0.53190000000000004</v>
      </c>
      <c r="H351" s="5">
        <v>0.6008</v>
      </c>
      <c r="I351" s="5">
        <v>0.65</v>
      </c>
      <c r="J351" s="5">
        <v>0.6613</v>
      </c>
      <c r="K351" s="5">
        <v>0.68149999999999999</v>
      </c>
      <c r="L351" s="5">
        <v>0.65</v>
      </c>
      <c r="M351" s="5">
        <v>0.57930000000000004</v>
      </c>
      <c r="N351" s="5">
        <v>0.5111</v>
      </c>
      <c r="O351" s="5">
        <v>0.48120000000000002</v>
      </c>
      <c r="P351" s="89"/>
    </row>
    <row r="352" spans="1:16">
      <c r="A352" t="str">
        <f t="shared" si="4"/>
        <v>CNTRKEGCP LF ONPK</v>
      </c>
      <c r="B352" t="s">
        <v>242</v>
      </c>
      <c r="C352" t="s">
        <v>156</v>
      </c>
      <c r="D352" s="5">
        <v>0.63690000000000002</v>
      </c>
      <c r="E352" s="5">
        <v>0.5595</v>
      </c>
      <c r="F352" s="5">
        <v>0.55679999999999996</v>
      </c>
      <c r="G352" s="5">
        <v>1</v>
      </c>
      <c r="H352" s="5">
        <v>1</v>
      </c>
      <c r="I352" s="5">
        <v>1</v>
      </c>
      <c r="J352" s="5">
        <v>1</v>
      </c>
      <c r="K352" s="5">
        <v>1</v>
      </c>
      <c r="L352" s="5">
        <v>1</v>
      </c>
      <c r="M352" s="5">
        <v>0.9758</v>
      </c>
      <c r="N352" s="5">
        <v>0.5595</v>
      </c>
      <c r="O352" s="5">
        <v>0.52500000000000002</v>
      </c>
    </row>
    <row r="353" spans="1:16">
      <c r="A353" t="str">
        <f t="shared" si="4"/>
        <v>CNTRKEGCP LF OFFPK</v>
      </c>
      <c r="B353" t="s">
        <v>242</v>
      </c>
      <c r="C353" t="s">
        <v>157</v>
      </c>
      <c r="D353" s="5">
        <v>0.43580000000000002</v>
      </c>
      <c r="E353" s="5">
        <v>0.49430000000000002</v>
      </c>
      <c r="F353" s="5">
        <v>0.49740000000000001</v>
      </c>
      <c r="G353" s="5">
        <v>0.36530000000000001</v>
      </c>
      <c r="H353" s="5">
        <v>0.45600000000000002</v>
      </c>
      <c r="I353" s="5">
        <v>0.52539999999999998</v>
      </c>
      <c r="J353" s="5">
        <v>0.54590000000000005</v>
      </c>
      <c r="K353" s="5">
        <v>0.55869999999999997</v>
      </c>
      <c r="L353" s="5">
        <v>0.54100000000000004</v>
      </c>
      <c r="M353" s="5">
        <v>0.4264</v>
      </c>
      <c r="N353" s="5">
        <v>0.49640000000000001</v>
      </c>
      <c r="O353" s="5">
        <v>0.46920000000000001</v>
      </c>
    </row>
    <row r="354" spans="1:16">
      <c r="A354" t="str">
        <f t="shared" si="4"/>
        <v>CNTRKECP LF</v>
      </c>
      <c r="B354" t="s">
        <v>242</v>
      </c>
      <c r="C354" t="s">
        <v>158</v>
      </c>
      <c r="D354" s="5">
        <v>0.48120000000000002</v>
      </c>
      <c r="E354" s="5">
        <v>0.5101</v>
      </c>
      <c r="F354" s="5">
        <v>0.51139999999999997</v>
      </c>
      <c r="G354" s="5">
        <v>0.53190000000000004</v>
      </c>
      <c r="H354" s="5">
        <v>0.6008</v>
      </c>
      <c r="I354" s="5">
        <v>0.65</v>
      </c>
      <c r="J354" s="5">
        <v>0.6613</v>
      </c>
      <c r="K354" s="5">
        <v>0.68149999999999999</v>
      </c>
      <c r="L354" s="5">
        <v>0.65</v>
      </c>
      <c r="M354" s="5">
        <v>0.57930000000000004</v>
      </c>
      <c r="N354" s="5">
        <v>0.5111</v>
      </c>
      <c r="O354" s="5">
        <v>0.48120000000000002</v>
      </c>
    </row>
    <row r="355" spans="1:16">
      <c r="A355" t="str">
        <f t="shared" si="4"/>
        <v>CNTRKEREL PREC:</v>
      </c>
      <c r="B355" t="s">
        <v>242</v>
      </c>
      <c r="C355" t="s">
        <v>65</v>
      </c>
    </row>
    <row r="356" spans="1:16">
      <c r="A356" t="str">
        <f t="shared" si="4"/>
        <v>CNTRKENCP RP</v>
      </c>
      <c r="B356" t="s">
        <v>242</v>
      </c>
      <c r="C356" t="s">
        <v>159</v>
      </c>
      <c r="D356" s="5">
        <v>0</v>
      </c>
      <c r="E356" s="5">
        <v>0</v>
      </c>
      <c r="F356" s="5">
        <v>0</v>
      </c>
      <c r="G356" s="5">
        <v>0</v>
      </c>
      <c r="H356" s="5">
        <v>0</v>
      </c>
      <c r="I356" s="5">
        <v>0</v>
      </c>
      <c r="J356" s="5">
        <v>0</v>
      </c>
      <c r="K356" s="5">
        <v>0</v>
      </c>
      <c r="L356" s="5">
        <v>0</v>
      </c>
      <c r="M356" s="5">
        <v>0</v>
      </c>
      <c r="N356" s="5">
        <v>0</v>
      </c>
      <c r="O356" s="5">
        <v>0</v>
      </c>
      <c r="P356" s="87"/>
    </row>
    <row r="357" spans="1:16">
      <c r="A357" t="str">
        <f t="shared" si="4"/>
        <v>CNTRKENCP RP ONPK</v>
      </c>
      <c r="B357" t="s">
        <v>242</v>
      </c>
      <c r="C357" t="s">
        <v>160</v>
      </c>
      <c r="D357" s="5">
        <v>0</v>
      </c>
      <c r="E357" s="5">
        <v>0</v>
      </c>
      <c r="F357" s="5">
        <v>0</v>
      </c>
      <c r="G357" s="5">
        <v>0</v>
      </c>
      <c r="H357" s="5">
        <v>0</v>
      </c>
      <c r="I357" s="5">
        <v>0</v>
      </c>
      <c r="J357" s="5">
        <v>0</v>
      </c>
      <c r="K357" s="5">
        <v>0</v>
      </c>
      <c r="L357" s="5">
        <v>0</v>
      </c>
      <c r="M357" s="5">
        <v>0</v>
      </c>
      <c r="N357" s="5">
        <v>0</v>
      </c>
      <c r="O357" s="5">
        <v>0</v>
      </c>
    </row>
    <row r="358" spans="1:16">
      <c r="A358" t="str">
        <f t="shared" si="4"/>
        <v>CNTRKENCP RP OFFPK</v>
      </c>
      <c r="B358" t="s">
        <v>242</v>
      </c>
      <c r="C358" t="s">
        <v>161</v>
      </c>
      <c r="D358" s="5">
        <v>0</v>
      </c>
      <c r="E358" s="5">
        <v>0</v>
      </c>
      <c r="F358" s="5">
        <v>0</v>
      </c>
      <c r="G358" s="5">
        <v>0</v>
      </c>
      <c r="H358" s="5">
        <v>0</v>
      </c>
      <c r="I358" s="5">
        <v>0</v>
      </c>
      <c r="J358" s="5">
        <v>0</v>
      </c>
      <c r="K358" s="5">
        <v>0</v>
      </c>
      <c r="L358" s="5">
        <v>0</v>
      </c>
      <c r="M358" s="5">
        <v>0</v>
      </c>
      <c r="N358" s="5">
        <v>0</v>
      </c>
      <c r="O358" s="5">
        <v>0</v>
      </c>
    </row>
    <row r="359" spans="1:16">
      <c r="A359" t="str">
        <f t="shared" si="4"/>
        <v>CNTRKEGCP RP</v>
      </c>
      <c r="B359" t="s">
        <v>242</v>
      </c>
      <c r="C359" t="s">
        <v>162</v>
      </c>
      <c r="D359" s="5">
        <v>0</v>
      </c>
      <c r="E359" s="5">
        <v>0</v>
      </c>
      <c r="F359" s="5">
        <v>0</v>
      </c>
      <c r="G359" s="5">
        <v>0</v>
      </c>
      <c r="H359" s="5">
        <v>0</v>
      </c>
      <c r="I359" s="5">
        <v>0</v>
      </c>
      <c r="J359" s="5">
        <v>0</v>
      </c>
      <c r="K359" s="5">
        <v>0</v>
      </c>
      <c r="L359" s="5">
        <v>0</v>
      </c>
      <c r="M359" s="5">
        <v>0</v>
      </c>
      <c r="N359" s="5">
        <v>0</v>
      </c>
      <c r="O359" s="5">
        <v>0</v>
      </c>
      <c r="P359" s="83"/>
    </row>
    <row r="360" spans="1:16">
      <c r="A360" t="str">
        <f t="shared" si="4"/>
        <v>CNTRKEGCP RP ONPK</v>
      </c>
      <c r="B360" t="s">
        <v>242</v>
      </c>
      <c r="C360" t="s">
        <v>163</v>
      </c>
      <c r="D360" s="5">
        <v>0</v>
      </c>
      <c r="E360" s="5">
        <v>0</v>
      </c>
      <c r="F360" s="5">
        <v>0</v>
      </c>
      <c r="G360" s="5">
        <v>0</v>
      </c>
      <c r="H360" s="5">
        <v>0</v>
      </c>
      <c r="I360" s="5">
        <v>0</v>
      </c>
      <c r="J360" s="5">
        <v>0</v>
      </c>
      <c r="K360" s="5">
        <v>0</v>
      </c>
      <c r="L360" s="5">
        <v>0</v>
      </c>
      <c r="M360" s="5">
        <v>0</v>
      </c>
      <c r="N360" s="5">
        <v>0</v>
      </c>
      <c r="O360" s="5">
        <v>0</v>
      </c>
      <c r="P360" s="1"/>
    </row>
    <row r="361" spans="1:16">
      <c r="A361" t="str">
        <f t="shared" si="4"/>
        <v>CNTRKEGCP RP OFFPK</v>
      </c>
      <c r="B361" t="s">
        <v>242</v>
      </c>
      <c r="C361" t="s">
        <v>164</v>
      </c>
      <c r="D361" s="5">
        <v>0</v>
      </c>
      <c r="E361" s="5">
        <v>0</v>
      </c>
      <c r="F361" s="5">
        <v>0</v>
      </c>
      <c r="G361" s="5">
        <v>0</v>
      </c>
      <c r="H361" s="5">
        <v>0</v>
      </c>
      <c r="I361" s="5">
        <v>0</v>
      </c>
      <c r="J361" s="5">
        <v>0</v>
      </c>
      <c r="K361" s="5">
        <v>0</v>
      </c>
      <c r="L361" s="5">
        <v>0</v>
      </c>
      <c r="M361" s="5">
        <v>0</v>
      </c>
      <c r="N361" s="5">
        <v>0</v>
      </c>
      <c r="O361" s="5">
        <v>0</v>
      </c>
      <c r="P361" s="5"/>
    </row>
    <row r="362" spans="1:16">
      <c r="A362" t="str">
        <f t="shared" si="4"/>
        <v>CNTRKECP RP</v>
      </c>
      <c r="B362" t="s">
        <v>242</v>
      </c>
      <c r="C362" t="s">
        <v>165</v>
      </c>
      <c r="D362" s="5">
        <v>0</v>
      </c>
      <c r="E362" s="5">
        <v>0</v>
      </c>
      <c r="F362" s="5">
        <v>0</v>
      </c>
      <c r="G362" s="5">
        <v>0</v>
      </c>
      <c r="H362" s="5">
        <v>0</v>
      </c>
      <c r="I362" s="5">
        <v>0</v>
      </c>
      <c r="J362" s="5">
        <v>0</v>
      </c>
      <c r="K362" s="5">
        <v>0</v>
      </c>
      <c r="L362" s="5">
        <v>0</v>
      </c>
      <c r="M362" s="5">
        <v>0</v>
      </c>
      <c r="N362" s="5">
        <v>0</v>
      </c>
      <c r="O362" s="5">
        <v>0</v>
      </c>
      <c r="P362" s="5"/>
    </row>
    <row r="363" spans="1:16">
      <c r="A363" t="str">
        <f t="shared" si="4"/>
        <v>CNTRKESAMPLE SIZE:</v>
      </c>
      <c r="B363" t="s">
        <v>242</v>
      </c>
      <c r="C363" t="s">
        <v>66</v>
      </c>
      <c r="P363" s="5"/>
    </row>
    <row r="364" spans="1:16">
      <c r="A364" t="str">
        <f t="shared" si="4"/>
        <v>CNTRKEGCPSZ</v>
      </c>
      <c r="B364" t="s">
        <v>242</v>
      </c>
      <c r="C364" t="s">
        <v>166</v>
      </c>
      <c r="D364">
        <v>1</v>
      </c>
      <c r="E364">
        <v>1</v>
      </c>
      <c r="F364">
        <v>1</v>
      </c>
      <c r="G364">
        <v>1</v>
      </c>
      <c r="H364">
        <v>1</v>
      </c>
      <c r="I364">
        <v>1</v>
      </c>
      <c r="J364">
        <v>1</v>
      </c>
      <c r="K364">
        <v>1</v>
      </c>
      <c r="L364">
        <v>1</v>
      </c>
      <c r="M364">
        <v>1</v>
      </c>
      <c r="N364">
        <v>1</v>
      </c>
      <c r="O364">
        <v>1</v>
      </c>
      <c r="P364" s="5"/>
    </row>
    <row r="365" spans="1:16">
      <c r="A365" t="str">
        <f t="shared" si="4"/>
        <v>CNTRKEGCPSZ ONPK</v>
      </c>
      <c r="B365" t="s">
        <v>242</v>
      </c>
      <c r="C365" t="s">
        <v>167</v>
      </c>
      <c r="D365">
        <v>1</v>
      </c>
      <c r="E365">
        <v>1</v>
      </c>
      <c r="F365">
        <v>1</v>
      </c>
      <c r="G365">
        <v>1</v>
      </c>
      <c r="H365">
        <v>1</v>
      </c>
      <c r="I365">
        <v>1</v>
      </c>
      <c r="J365">
        <v>1</v>
      </c>
      <c r="K365">
        <v>1</v>
      </c>
      <c r="L365">
        <v>1</v>
      </c>
      <c r="M365">
        <v>1</v>
      </c>
      <c r="N365">
        <v>1</v>
      </c>
      <c r="O365">
        <v>1</v>
      </c>
      <c r="P365" s="5"/>
    </row>
    <row r="366" spans="1:16">
      <c r="A366" t="str">
        <f t="shared" si="4"/>
        <v>CNTRKEGCPSZ OFFPK</v>
      </c>
      <c r="B366" t="s">
        <v>242</v>
      </c>
      <c r="C366" t="s">
        <v>168</v>
      </c>
      <c r="D366">
        <v>1</v>
      </c>
      <c r="E366">
        <v>1</v>
      </c>
      <c r="F366">
        <v>1</v>
      </c>
      <c r="G366">
        <v>1</v>
      </c>
      <c r="H366">
        <v>1</v>
      </c>
      <c r="I366">
        <v>1</v>
      </c>
      <c r="J366">
        <v>1</v>
      </c>
      <c r="K366">
        <v>1</v>
      </c>
      <c r="L366">
        <v>1</v>
      </c>
      <c r="M366">
        <v>1</v>
      </c>
      <c r="N366">
        <v>1</v>
      </c>
      <c r="O366">
        <v>1</v>
      </c>
      <c r="P366" s="5"/>
    </row>
    <row r="367" spans="1:16">
      <c r="A367" t="str">
        <f t="shared" si="4"/>
        <v>CNTRKECPSZ</v>
      </c>
      <c r="B367" t="s">
        <v>242</v>
      </c>
      <c r="C367" t="s">
        <v>169</v>
      </c>
      <c r="D367">
        <v>1</v>
      </c>
      <c r="E367">
        <v>1</v>
      </c>
      <c r="F367">
        <v>1</v>
      </c>
      <c r="G367">
        <v>1</v>
      </c>
      <c r="H367">
        <v>1</v>
      </c>
      <c r="I367">
        <v>1</v>
      </c>
      <c r="J367">
        <v>1</v>
      </c>
      <c r="K367">
        <v>1</v>
      </c>
      <c r="L367">
        <v>1</v>
      </c>
      <c r="M367">
        <v>1</v>
      </c>
      <c r="N367">
        <v>1</v>
      </c>
      <c r="O367">
        <v>1</v>
      </c>
      <c r="P367" s="5"/>
    </row>
    <row r="368" spans="1:16">
      <c r="A368" t="str">
        <f t="shared" si="4"/>
        <v/>
      </c>
      <c r="P368" s="5"/>
    </row>
    <row r="369" spans="1:16">
      <c r="A369" t="str">
        <f t="shared" si="4"/>
        <v/>
      </c>
      <c r="P369" s="5"/>
    </row>
    <row r="370" spans="1:16">
      <c r="A370" t="str">
        <f t="shared" si="4"/>
        <v/>
      </c>
    </row>
    <row r="371" spans="1:16">
      <c r="A371" t="str">
        <f t="shared" si="4"/>
        <v/>
      </c>
      <c r="P371" s="5"/>
    </row>
    <row r="372" spans="1:16">
      <c r="A372" t="str">
        <f t="shared" si="4"/>
        <v/>
      </c>
      <c r="P372" s="5"/>
    </row>
    <row r="373" spans="1:16">
      <c r="A373" t="str">
        <f t="shared" si="4"/>
        <v/>
      </c>
      <c r="P373" s="5"/>
    </row>
    <row r="374" spans="1:16">
      <c r="A374" t="str">
        <f t="shared" ref="A374:A437" si="5">B374&amp;C374</f>
        <v/>
      </c>
      <c r="P374" s="5"/>
    </row>
    <row r="375" spans="1:16" ht="14.4">
      <c r="A375" t="str">
        <f t="shared" si="5"/>
        <v>NOTE:     Sales line does not match sales in the Rate and Revenue Report due to billing lag.</v>
      </c>
      <c r="B375" s="310" t="s">
        <v>605</v>
      </c>
      <c r="P375" s="5"/>
    </row>
    <row r="376" spans="1:16">
      <c r="A376" t="str">
        <f t="shared" si="5"/>
        <v/>
      </c>
      <c r="P376" s="5"/>
    </row>
    <row r="377" spans="1:16">
      <c r="A377" t="str">
        <f t="shared" si="5"/>
        <v xml:space="preserve">GS09 GS(T)-1 General Service Non Demand including TOU (0-20 kW)  (Sampled) </v>
      </c>
      <c r="B377" t="s">
        <v>937</v>
      </c>
      <c r="C377" t="s">
        <v>628</v>
      </c>
      <c r="P377" s="5"/>
    </row>
    <row r="378" spans="1:16">
      <c r="A378" t="str">
        <f t="shared" si="5"/>
        <v xml:space="preserve">GS09MONTH </v>
      </c>
      <c r="B378" t="s">
        <v>938</v>
      </c>
      <c r="C378" t="s">
        <v>123</v>
      </c>
      <c r="D378" s="4">
        <v>40909</v>
      </c>
      <c r="E378" s="4">
        <v>40940</v>
      </c>
      <c r="F378" s="4">
        <v>40969</v>
      </c>
      <c r="G378" s="4">
        <v>41000</v>
      </c>
      <c r="H378" s="4">
        <v>41030</v>
      </c>
      <c r="I378" s="4">
        <v>41061</v>
      </c>
      <c r="J378" s="4">
        <v>41091</v>
      </c>
      <c r="K378" s="4">
        <v>41122</v>
      </c>
      <c r="L378" s="4">
        <v>41153</v>
      </c>
      <c r="M378" s="4">
        <v>41183</v>
      </c>
      <c r="N378" s="4">
        <v>41214</v>
      </c>
      <c r="O378" s="4">
        <v>41244</v>
      </c>
    </row>
    <row r="379" spans="1:16">
      <c r="A379" t="str">
        <f t="shared" si="5"/>
        <v xml:space="preserve">GS09CUSTOMERS </v>
      </c>
      <c r="B379" t="s">
        <v>938</v>
      </c>
      <c r="C379" t="s">
        <v>124</v>
      </c>
      <c r="D379">
        <v>402713</v>
      </c>
      <c r="E379">
        <v>403251</v>
      </c>
      <c r="F379">
        <v>403708</v>
      </c>
      <c r="G379">
        <v>404300</v>
      </c>
      <c r="H379">
        <v>404881</v>
      </c>
      <c r="I379">
        <v>404581</v>
      </c>
      <c r="J379">
        <v>404847</v>
      </c>
      <c r="K379">
        <v>405107</v>
      </c>
      <c r="L379">
        <v>405383</v>
      </c>
      <c r="M379">
        <v>405746</v>
      </c>
      <c r="N379">
        <v>406152</v>
      </c>
      <c r="O379">
        <v>406488</v>
      </c>
    </row>
    <row r="380" spans="1:16">
      <c r="A380" t="str">
        <f t="shared" si="5"/>
        <v xml:space="preserve">GS09SALES </v>
      </c>
      <c r="B380" t="s">
        <v>938</v>
      </c>
      <c r="C380" t="s">
        <v>125</v>
      </c>
      <c r="D380">
        <v>442992228</v>
      </c>
      <c r="E380">
        <v>406558049</v>
      </c>
      <c r="F380">
        <v>439715670</v>
      </c>
      <c r="G380">
        <v>471223095</v>
      </c>
      <c r="H380">
        <v>473402826</v>
      </c>
      <c r="I380">
        <v>533320673</v>
      </c>
      <c r="J380">
        <v>544013657</v>
      </c>
      <c r="K380">
        <v>560463570</v>
      </c>
      <c r="L380">
        <v>540643364</v>
      </c>
      <c r="M380">
        <v>516395119</v>
      </c>
      <c r="N380">
        <v>443218764</v>
      </c>
      <c r="O380">
        <v>422861805</v>
      </c>
    </row>
    <row r="381" spans="1:16">
      <c r="A381" t="str">
        <f t="shared" si="5"/>
        <v>GS09KW</v>
      </c>
      <c r="B381" t="s">
        <v>938</v>
      </c>
      <c r="C381" t="s">
        <v>126</v>
      </c>
    </row>
    <row r="382" spans="1:16">
      <c r="A382" t="str">
        <f t="shared" si="5"/>
        <v>GS09N</v>
      </c>
      <c r="B382" t="s">
        <v>938</v>
      </c>
      <c r="C382" t="s">
        <v>127</v>
      </c>
      <c r="D382">
        <v>402713</v>
      </c>
      <c r="E382">
        <v>403251</v>
      </c>
      <c r="F382">
        <v>403709</v>
      </c>
      <c r="G382">
        <v>404300</v>
      </c>
      <c r="H382">
        <v>404881</v>
      </c>
      <c r="I382">
        <v>404581</v>
      </c>
      <c r="J382">
        <v>404846</v>
      </c>
      <c r="K382">
        <v>405106</v>
      </c>
      <c r="L382">
        <v>405382</v>
      </c>
      <c r="M382">
        <v>405746</v>
      </c>
      <c r="N382">
        <v>406152</v>
      </c>
      <c r="O382">
        <v>406488</v>
      </c>
    </row>
    <row r="383" spans="1:16">
      <c r="A383" t="str">
        <f t="shared" si="5"/>
        <v>GS09RLR ENERGY:</v>
      </c>
      <c r="B383" t="s">
        <v>938</v>
      </c>
      <c r="C383" t="s">
        <v>61</v>
      </c>
    </row>
    <row r="384" spans="1:16">
      <c r="A384" t="str">
        <f t="shared" si="5"/>
        <v>GS09KWH</v>
      </c>
      <c r="B384" t="s">
        <v>938</v>
      </c>
      <c r="C384" t="s">
        <v>128</v>
      </c>
      <c r="D384">
        <v>442996535</v>
      </c>
      <c r="E384">
        <v>406558049</v>
      </c>
      <c r="F384">
        <v>439720773</v>
      </c>
      <c r="G384">
        <v>471223095</v>
      </c>
      <c r="H384">
        <v>473402825</v>
      </c>
      <c r="I384">
        <v>533320673</v>
      </c>
      <c r="J384">
        <v>544013658</v>
      </c>
      <c r="K384">
        <v>560524830</v>
      </c>
      <c r="L384">
        <v>540643364</v>
      </c>
      <c r="M384">
        <v>516395119</v>
      </c>
      <c r="N384">
        <v>443218764</v>
      </c>
      <c r="O384">
        <v>422861805</v>
      </c>
    </row>
    <row r="385" spans="1:16">
      <c r="A385" t="str">
        <f t="shared" si="5"/>
        <v>GS09KWH ONPK</v>
      </c>
      <c r="B385" t="s">
        <v>938</v>
      </c>
      <c r="C385" t="s">
        <v>129</v>
      </c>
      <c r="D385">
        <v>102164779</v>
      </c>
      <c r="E385">
        <v>98376793</v>
      </c>
      <c r="F385">
        <v>103617301</v>
      </c>
      <c r="G385">
        <v>157742022</v>
      </c>
      <c r="H385">
        <v>161226724</v>
      </c>
      <c r="I385">
        <v>178410992</v>
      </c>
      <c r="J385">
        <v>175733575</v>
      </c>
      <c r="K385">
        <v>199855438</v>
      </c>
      <c r="L385">
        <v>164428975</v>
      </c>
      <c r="M385">
        <v>180532439</v>
      </c>
      <c r="N385">
        <v>104762548</v>
      </c>
      <c r="O385">
        <v>93865871</v>
      </c>
    </row>
    <row r="386" spans="1:16">
      <c r="A386" t="str">
        <f t="shared" si="5"/>
        <v>GS09KWH OFFPK</v>
      </c>
      <c r="B386" t="s">
        <v>938</v>
      </c>
      <c r="C386" t="s">
        <v>130</v>
      </c>
      <c r="D386">
        <v>340831756</v>
      </c>
      <c r="E386">
        <v>308181256</v>
      </c>
      <c r="F386">
        <v>336103472</v>
      </c>
      <c r="G386">
        <v>313481073</v>
      </c>
      <c r="H386">
        <v>312176101</v>
      </c>
      <c r="I386">
        <v>354909681</v>
      </c>
      <c r="J386">
        <v>368280083</v>
      </c>
      <c r="K386">
        <v>360669393</v>
      </c>
      <c r="L386">
        <v>376214389</v>
      </c>
      <c r="M386">
        <v>335862680</v>
      </c>
      <c r="N386">
        <v>338456216</v>
      </c>
      <c r="O386">
        <v>328995934</v>
      </c>
    </row>
    <row r="387" spans="1:16">
      <c r="A387" t="str">
        <f t="shared" si="5"/>
        <v>GS09KWH ONPK%</v>
      </c>
      <c r="B387" t="s">
        <v>938</v>
      </c>
      <c r="C387" t="s">
        <v>131</v>
      </c>
      <c r="D387" s="5">
        <v>0.23061999999999999</v>
      </c>
      <c r="E387" s="5">
        <v>0.24196999999999999</v>
      </c>
      <c r="F387" s="5">
        <v>0.23563999999999999</v>
      </c>
      <c r="G387" s="5">
        <v>0.33474999999999999</v>
      </c>
      <c r="H387" s="5">
        <v>0.34056999999999998</v>
      </c>
      <c r="I387" s="5">
        <v>0.33452999999999999</v>
      </c>
      <c r="J387" s="5">
        <v>0.32302999999999998</v>
      </c>
      <c r="K387" s="5">
        <v>0.35654999999999998</v>
      </c>
      <c r="L387" s="5">
        <v>0.30414000000000002</v>
      </c>
      <c r="M387" s="5">
        <v>0.34960000000000002</v>
      </c>
      <c r="N387" s="5">
        <v>0.23637</v>
      </c>
      <c r="O387" s="5">
        <v>0.22198000000000001</v>
      </c>
    </row>
    <row r="388" spans="1:16">
      <c r="A388" t="str">
        <f t="shared" si="5"/>
        <v>GS09KWH OFFPK%</v>
      </c>
      <c r="B388" t="s">
        <v>938</v>
      </c>
      <c r="C388" t="s">
        <v>132</v>
      </c>
      <c r="D388" s="5">
        <v>0.76937999999999995</v>
      </c>
      <c r="E388" s="5">
        <v>0.75802999999999998</v>
      </c>
      <c r="F388" s="5">
        <v>0.76436000000000004</v>
      </c>
      <c r="G388" s="5">
        <v>0.66525000000000001</v>
      </c>
      <c r="H388" s="5">
        <v>0.65942999999999996</v>
      </c>
      <c r="I388" s="5">
        <v>0.66547000000000001</v>
      </c>
      <c r="J388" s="5">
        <v>0.67696999999999996</v>
      </c>
      <c r="K388" s="5">
        <v>0.64344999999999997</v>
      </c>
      <c r="L388" s="5">
        <v>0.69586000000000003</v>
      </c>
      <c r="M388" s="5">
        <v>0.65039999999999998</v>
      </c>
      <c r="N388" s="5">
        <v>0.76363000000000003</v>
      </c>
      <c r="O388" s="5">
        <v>0.77802000000000004</v>
      </c>
    </row>
    <row r="389" spans="1:16">
      <c r="A389" t="str">
        <f t="shared" si="5"/>
        <v>GS09DEMAND (KW):</v>
      </c>
      <c r="B389" t="s">
        <v>938</v>
      </c>
      <c r="C389" t="s">
        <v>62</v>
      </c>
    </row>
    <row r="390" spans="1:16">
      <c r="A390" t="str">
        <f t="shared" si="5"/>
        <v>GS09NCP</v>
      </c>
      <c r="B390" t="s">
        <v>938</v>
      </c>
      <c r="C390" t="s">
        <v>133</v>
      </c>
      <c r="D390">
        <v>2050823</v>
      </c>
      <c r="E390">
        <v>1881623</v>
      </c>
      <c r="F390">
        <v>1787686</v>
      </c>
      <c r="G390">
        <v>1974048</v>
      </c>
      <c r="H390">
        <v>1808592</v>
      </c>
      <c r="I390">
        <v>2059033</v>
      </c>
      <c r="J390">
        <v>1945565</v>
      </c>
      <c r="K390">
        <v>2015514</v>
      </c>
      <c r="L390">
        <v>2127107</v>
      </c>
      <c r="M390">
        <v>2054774</v>
      </c>
      <c r="N390">
        <v>1948475</v>
      </c>
      <c r="O390">
        <v>1846402</v>
      </c>
      <c r="P390" s="4"/>
    </row>
    <row r="391" spans="1:16">
      <c r="A391" t="str">
        <f t="shared" si="5"/>
        <v>GS09NCP ONPK</v>
      </c>
      <c r="B391" t="s">
        <v>938</v>
      </c>
      <c r="C391" t="s">
        <v>134</v>
      </c>
      <c r="D391">
        <v>1734985</v>
      </c>
      <c r="E391">
        <v>1664145</v>
      </c>
      <c r="F391">
        <v>1558237</v>
      </c>
      <c r="G391">
        <v>1848489</v>
      </c>
      <c r="H391">
        <v>1690171</v>
      </c>
      <c r="I391">
        <v>1897489</v>
      </c>
      <c r="J391">
        <v>1831491</v>
      </c>
      <c r="K391">
        <v>1900238</v>
      </c>
      <c r="L391">
        <v>1941676</v>
      </c>
      <c r="M391">
        <v>1893710</v>
      </c>
      <c r="N391">
        <v>1704974</v>
      </c>
      <c r="O391">
        <v>1598218</v>
      </c>
    </row>
    <row r="392" spans="1:16">
      <c r="A392" t="str">
        <f t="shared" si="5"/>
        <v>GS09NCP OFFPK</v>
      </c>
      <c r="B392" t="s">
        <v>938</v>
      </c>
      <c r="C392" t="s">
        <v>135</v>
      </c>
      <c r="D392">
        <v>2003966</v>
      </c>
      <c r="E392">
        <v>1834526</v>
      </c>
      <c r="F392">
        <v>1748628</v>
      </c>
      <c r="G392">
        <v>1871531</v>
      </c>
      <c r="H392">
        <v>1745369</v>
      </c>
      <c r="I392">
        <v>1985081</v>
      </c>
      <c r="J392">
        <v>1880146</v>
      </c>
      <c r="K392">
        <v>1916360</v>
      </c>
      <c r="L392">
        <v>2056705</v>
      </c>
      <c r="M392">
        <v>1965345</v>
      </c>
      <c r="N392">
        <v>1913910</v>
      </c>
      <c r="O392">
        <v>1799253</v>
      </c>
    </row>
    <row r="393" spans="1:16">
      <c r="A393" t="str">
        <f t="shared" si="5"/>
        <v>GS09GCP DATE</v>
      </c>
      <c r="B393" t="s">
        <v>938</v>
      </c>
      <c r="C393" t="s">
        <v>136</v>
      </c>
      <c r="D393" t="s">
        <v>905</v>
      </c>
      <c r="E393" t="s">
        <v>912</v>
      </c>
      <c r="F393" t="s">
        <v>23</v>
      </c>
      <c r="G393" t="s">
        <v>241</v>
      </c>
      <c r="H393" t="s">
        <v>207</v>
      </c>
      <c r="I393" t="s">
        <v>914</v>
      </c>
      <c r="J393" t="s">
        <v>41</v>
      </c>
      <c r="K393" t="s">
        <v>939</v>
      </c>
      <c r="L393" t="s">
        <v>16</v>
      </c>
      <c r="M393" t="s">
        <v>141</v>
      </c>
      <c r="N393" t="s">
        <v>25</v>
      </c>
      <c r="O393" t="s">
        <v>3</v>
      </c>
    </row>
    <row r="394" spans="1:16">
      <c r="A394" t="str">
        <f t="shared" si="5"/>
        <v>GS09GCP TIME</v>
      </c>
      <c r="B394" t="s">
        <v>938</v>
      </c>
      <c r="C394" t="s">
        <v>142</v>
      </c>
      <c r="D394" t="s">
        <v>144</v>
      </c>
      <c r="E394" t="s">
        <v>145</v>
      </c>
      <c r="F394" t="s">
        <v>145</v>
      </c>
      <c r="G394" t="s">
        <v>144</v>
      </c>
      <c r="H394" t="s">
        <v>144</v>
      </c>
      <c r="I394" t="s">
        <v>144</v>
      </c>
      <c r="J394" t="s">
        <v>144</v>
      </c>
      <c r="K394" t="s">
        <v>144</v>
      </c>
      <c r="L394" t="s">
        <v>144</v>
      </c>
      <c r="M394" t="s">
        <v>143</v>
      </c>
      <c r="N394" t="s">
        <v>146</v>
      </c>
      <c r="O394" t="s">
        <v>146</v>
      </c>
    </row>
    <row r="395" spans="1:16">
      <c r="A395" t="str">
        <f t="shared" si="5"/>
        <v>GS09GCP</v>
      </c>
      <c r="B395" t="s">
        <v>938</v>
      </c>
      <c r="C395" t="s">
        <v>147</v>
      </c>
      <c r="D395">
        <v>937949</v>
      </c>
      <c r="E395">
        <v>928858</v>
      </c>
      <c r="F395">
        <v>887784</v>
      </c>
      <c r="G395">
        <v>1071615</v>
      </c>
      <c r="H395">
        <v>1043117</v>
      </c>
      <c r="I395">
        <v>1184837</v>
      </c>
      <c r="J395">
        <v>1146447</v>
      </c>
      <c r="K395">
        <v>1199798</v>
      </c>
      <c r="L395">
        <v>1195183</v>
      </c>
      <c r="M395">
        <v>1145880</v>
      </c>
      <c r="N395">
        <v>942631</v>
      </c>
      <c r="O395">
        <v>934253</v>
      </c>
    </row>
    <row r="396" spans="1:16">
      <c r="A396" t="str">
        <f t="shared" si="5"/>
        <v>GS09GCP ONPK</v>
      </c>
      <c r="B396" t="s">
        <v>938</v>
      </c>
      <c r="C396" t="s">
        <v>63</v>
      </c>
      <c r="D396">
        <v>793630</v>
      </c>
      <c r="E396">
        <v>800479</v>
      </c>
      <c r="F396">
        <v>754953</v>
      </c>
      <c r="G396">
        <v>1071615</v>
      </c>
      <c r="H396">
        <v>1043117</v>
      </c>
      <c r="I396">
        <v>1184837</v>
      </c>
      <c r="J396">
        <v>1146447</v>
      </c>
      <c r="K396">
        <v>1199798</v>
      </c>
      <c r="L396">
        <v>1195183</v>
      </c>
      <c r="M396">
        <v>1145880</v>
      </c>
      <c r="N396">
        <v>820052</v>
      </c>
      <c r="O396">
        <v>809889</v>
      </c>
      <c r="P396" s="91"/>
    </row>
    <row r="397" spans="1:16">
      <c r="A397" t="str">
        <f t="shared" si="5"/>
        <v>GS09GCP OFFPK</v>
      </c>
      <c r="B397" t="s">
        <v>938</v>
      </c>
      <c r="C397" t="s">
        <v>64</v>
      </c>
      <c r="D397">
        <v>937949</v>
      </c>
      <c r="E397">
        <v>928858</v>
      </c>
      <c r="F397">
        <v>887784</v>
      </c>
      <c r="G397">
        <v>982006</v>
      </c>
      <c r="H397">
        <v>994347</v>
      </c>
      <c r="I397">
        <v>1111928</v>
      </c>
      <c r="J397">
        <v>1066585</v>
      </c>
      <c r="K397">
        <v>1129783</v>
      </c>
      <c r="L397">
        <v>1156998</v>
      </c>
      <c r="M397">
        <v>1083802</v>
      </c>
      <c r="N397">
        <v>942631</v>
      </c>
      <c r="O397">
        <v>934253</v>
      </c>
    </row>
    <row r="398" spans="1:16">
      <c r="A398" t="str">
        <f t="shared" si="5"/>
        <v>GS09CP</v>
      </c>
      <c r="B398" t="s">
        <v>938</v>
      </c>
      <c r="C398" t="s">
        <v>148</v>
      </c>
      <c r="D398">
        <v>529322</v>
      </c>
      <c r="E398">
        <v>920338</v>
      </c>
      <c r="F398">
        <v>825885</v>
      </c>
      <c r="G398">
        <v>892169</v>
      </c>
      <c r="H398">
        <v>994179</v>
      </c>
      <c r="I398">
        <v>1102751</v>
      </c>
      <c r="J398">
        <v>1084009</v>
      </c>
      <c r="K398">
        <v>1139761</v>
      </c>
      <c r="L398">
        <v>840906</v>
      </c>
      <c r="M398">
        <v>1052737</v>
      </c>
      <c r="N398">
        <v>785247</v>
      </c>
      <c r="O398">
        <v>778060</v>
      </c>
    </row>
    <row r="399" spans="1:16">
      <c r="A399" t="str">
        <f t="shared" si="5"/>
        <v>GS09PERIOD START</v>
      </c>
      <c r="B399" t="s">
        <v>938</v>
      </c>
      <c r="C399" t="s">
        <v>149</v>
      </c>
      <c r="D399" s="1">
        <v>40909</v>
      </c>
      <c r="E399" s="1">
        <v>40940</v>
      </c>
      <c r="F399" s="1">
        <v>40969</v>
      </c>
      <c r="G399" s="1">
        <v>41000</v>
      </c>
      <c r="H399" s="1">
        <v>41030</v>
      </c>
      <c r="I399" s="1">
        <v>41061</v>
      </c>
      <c r="J399" s="1">
        <v>41091</v>
      </c>
      <c r="K399" s="1">
        <v>41122</v>
      </c>
      <c r="L399" s="1">
        <v>41153</v>
      </c>
      <c r="M399" s="1">
        <v>41183</v>
      </c>
      <c r="N399" s="1">
        <v>41214</v>
      </c>
      <c r="O399" s="1">
        <v>41244</v>
      </c>
      <c r="P399" s="5"/>
    </row>
    <row r="400" spans="1:16">
      <c r="A400" t="str">
        <f t="shared" si="5"/>
        <v>GS09NCP LF</v>
      </c>
      <c r="B400" t="s">
        <v>938</v>
      </c>
      <c r="C400" t="s">
        <v>150</v>
      </c>
      <c r="D400" s="5">
        <v>0.2903</v>
      </c>
      <c r="E400" s="5">
        <v>0.31040000000000001</v>
      </c>
      <c r="F400" s="5">
        <v>0.3306</v>
      </c>
      <c r="G400" s="5">
        <v>0.33150000000000002</v>
      </c>
      <c r="H400" s="5">
        <v>0.3518</v>
      </c>
      <c r="I400" s="5">
        <v>0.35970000000000002</v>
      </c>
      <c r="J400" s="5">
        <v>0.37580000000000002</v>
      </c>
      <c r="K400" s="5">
        <v>0.37380000000000002</v>
      </c>
      <c r="L400" s="5">
        <v>0.35299999999999998</v>
      </c>
      <c r="M400" s="5">
        <v>0.33779999999999999</v>
      </c>
      <c r="N400" s="5">
        <v>0.31590000000000001</v>
      </c>
      <c r="O400" s="5">
        <v>0.30780000000000002</v>
      </c>
      <c r="P400" s="5"/>
    </row>
    <row r="401" spans="1:16">
      <c r="A401" t="str">
        <f t="shared" si="5"/>
        <v>GS09NCP LF ONPK</v>
      </c>
      <c r="B401" t="s">
        <v>938</v>
      </c>
      <c r="C401" t="s">
        <v>151</v>
      </c>
      <c r="D401" s="5">
        <v>0.35049999999999998</v>
      </c>
      <c r="E401" s="5">
        <v>0.35189999999999999</v>
      </c>
      <c r="F401" s="5">
        <v>0.37780000000000002</v>
      </c>
      <c r="G401" s="5">
        <v>0.45150000000000001</v>
      </c>
      <c r="H401" s="5">
        <v>0.48180000000000001</v>
      </c>
      <c r="I401" s="5">
        <v>0.4975</v>
      </c>
      <c r="J401" s="5">
        <v>0.50770000000000004</v>
      </c>
      <c r="K401" s="5">
        <v>0.5081</v>
      </c>
      <c r="L401" s="5">
        <v>0.49519999999999997</v>
      </c>
      <c r="M401" s="5">
        <v>0.46050000000000002</v>
      </c>
      <c r="N401" s="5">
        <v>0.36570000000000003</v>
      </c>
      <c r="O401" s="5">
        <v>0.36709999999999998</v>
      </c>
    </row>
    <row r="402" spans="1:16">
      <c r="A402" t="str">
        <f t="shared" si="5"/>
        <v>GS09NCP LF OFFPK</v>
      </c>
      <c r="B402" t="s">
        <v>938</v>
      </c>
      <c r="C402" t="s">
        <v>152</v>
      </c>
      <c r="D402" s="5">
        <v>0.29530000000000001</v>
      </c>
      <c r="E402" s="5">
        <v>0.31819999999999998</v>
      </c>
      <c r="F402" s="5">
        <v>0.33839999999999998</v>
      </c>
      <c r="G402" s="5">
        <v>0.31540000000000001</v>
      </c>
      <c r="H402" s="5">
        <v>0.3276</v>
      </c>
      <c r="I402" s="5">
        <v>0.3367</v>
      </c>
      <c r="J402" s="5">
        <v>0.35289999999999999</v>
      </c>
      <c r="K402" s="5">
        <v>0.35049999999999998</v>
      </c>
      <c r="L402" s="5">
        <v>0.3332</v>
      </c>
      <c r="M402" s="5">
        <v>0.31819999999999998</v>
      </c>
      <c r="N402" s="5">
        <v>0.32040000000000002</v>
      </c>
      <c r="O402" s="5">
        <v>0.31309999999999999</v>
      </c>
      <c r="P402" s="89"/>
    </row>
    <row r="403" spans="1:16">
      <c r="A403" t="str">
        <f t="shared" si="5"/>
        <v>GS09GCP CF</v>
      </c>
      <c r="B403" t="s">
        <v>938</v>
      </c>
      <c r="C403" t="s">
        <v>153</v>
      </c>
      <c r="D403" s="5">
        <v>0.45739999999999997</v>
      </c>
      <c r="E403" s="5">
        <v>0.49359999999999998</v>
      </c>
      <c r="F403" s="5">
        <v>0.49659999999999999</v>
      </c>
      <c r="G403" s="5">
        <v>0.54290000000000005</v>
      </c>
      <c r="H403" s="5">
        <v>0.57679999999999998</v>
      </c>
      <c r="I403" s="5">
        <v>0.57540000000000002</v>
      </c>
      <c r="J403" s="5">
        <v>0.58930000000000005</v>
      </c>
      <c r="K403" s="5">
        <v>0.59530000000000005</v>
      </c>
      <c r="L403" s="5">
        <v>0.56189999999999996</v>
      </c>
      <c r="M403" s="5">
        <v>0.55769999999999997</v>
      </c>
      <c r="N403" s="5">
        <v>0.48380000000000001</v>
      </c>
      <c r="O403" s="5">
        <v>0.50600000000000001</v>
      </c>
    </row>
    <row r="404" spans="1:16">
      <c r="A404" t="str">
        <f t="shared" si="5"/>
        <v>GS09CP CF</v>
      </c>
      <c r="B404" t="s">
        <v>938</v>
      </c>
      <c r="C404" t="s">
        <v>154</v>
      </c>
      <c r="D404" s="5">
        <v>0.2581</v>
      </c>
      <c r="E404" s="5">
        <v>0.48909999999999998</v>
      </c>
      <c r="F404" s="5">
        <v>0.46200000000000002</v>
      </c>
      <c r="G404" s="5">
        <v>0.45190000000000002</v>
      </c>
      <c r="H404" s="5">
        <v>0.54969999999999997</v>
      </c>
      <c r="I404" s="5">
        <v>0.53559999999999997</v>
      </c>
      <c r="J404" s="5">
        <v>0.55720000000000003</v>
      </c>
      <c r="K404" s="5">
        <v>0.5655</v>
      </c>
      <c r="L404" s="5">
        <v>0.39529999999999998</v>
      </c>
      <c r="M404" s="5">
        <v>0.51229999999999998</v>
      </c>
      <c r="N404" s="5">
        <v>0.40300000000000002</v>
      </c>
      <c r="O404" s="5">
        <v>0.4214</v>
      </c>
    </row>
    <row r="405" spans="1:16">
      <c r="A405" t="str">
        <f t="shared" si="5"/>
        <v>GS09GCP LF</v>
      </c>
      <c r="B405" t="s">
        <v>938</v>
      </c>
      <c r="C405" t="s">
        <v>155</v>
      </c>
      <c r="D405" s="5">
        <v>0.63480000000000003</v>
      </c>
      <c r="E405" s="5">
        <v>0.62890000000000001</v>
      </c>
      <c r="F405" s="5">
        <v>0.66569999999999996</v>
      </c>
      <c r="G405" s="5">
        <v>0.61070000000000002</v>
      </c>
      <c r="H405" s="5">
        <v>0.61</v>
      </c>
      <c r="I405" s="5">
        <v>0.62519999999999998</v>
      </c>
      <c r="J405" s="5">
        <v>0.63780000000000003</v>
      </c>
      <c r="K405" s="5">
        <v>0.62790000000000001</v>
      </c>
      <c r="L405" s="5">
        <v>0.62829999999999997</v>
      </c>
      <c r="M405" s="5">
        <v>0.60570000000000002</v>
      </c>
      <c r="N405" s="5">
        <v>0.65300000000000002</v>
      </c>
      <c r="O405" s="5">
        <v>0.60840000000000005</v>
      </c>
    </row>
    <row r="406" spans="1:16">
      <c r="A406" t="str">
        <f t="shared" si="5"/>
        <v>GS09GCP LF ONPK</v>
      </c>
      <c r="B406" t="s">
        <v>938</v>
      </c>
      <c r="C406" t="s">
        <v>156</v>
      </c>
      <c r="D406" s="5">
        <v>0.76629999999999998</v>
      </c>
      <c r="E406" s="5">
        <v>0.73150000000000004</v>
      </c>
      <c r="F406" s="5">
        <v>0.77980000000000005</v>
      </c>
      <c r="G406" s="5">
        <v>0.77880000000000005</v>
      </c>
      <c r="H406" s="5">
        <v>0.78059999999999996</v>
      </c>
      <c r="I406" s="5">
        <v>0.79669999999999996</v>
      </c>
      <c r="J406" s="5">
        <v>0.81100000000000005</v>
      </c>
      <c r="K406" s="5">
        <v>0.80469999999999997</v>
      </c>
      <c r="L406" s="5">
        <v>0.80449999999999999</v>
      </c>
      <c r="M406" s="5">
        <v>0.7611</v>
      </c>
      <c r="N406" s="5">
        <v>0.76039999999999996</v>
      </c>
      <c r="O406" s="5">
        <v>0.72440000000000004</v>
      </c>
    </row>
    <row r="407" spans="1:16">
      <c r="A407" t="str">
        <f t="shared" si="5"/>
        <v>GS09GCP LF OFFPK</v>
      </c>
      <c r="B407" t="s">
        <v>938</v>
      </c>
      <c r="C407" t="s">
        <v>157</v>
      </c>
      <c r="D407" s="5">
        <v>0.63090000000000002</v>
      </c>
      <c r="E407" s="5">
        <v>0.62839999999999996</v>
      </c>
      <c r="F407" s="5">
        <v>0.66649999999999998</v>
      </c>
      <c r="G407" s="5">
        <v>0.60119999999999996</v>
      </c>
      <c r="H407" s="5">
        <v>0.57499999999999996</v>
      </c>
      <c r="I407" s="5">
        <v>0.60109999999999997</v>
      </c>
      <c r="J407" s="5">
        <v>0.62209999999999999</v>
      </c>
      <c r="K407" s="5">
        <v>0.59450000000000003</v>
      </c>
      <c r="L407" s="5">
        <v>0.59230000000000005</v>
      </c>
      <c r="M407" s="5">
        <v>0.57709999999999995</v>
      </c>
      <c r="N407" s="5">
        <v>0.65049999999999997</v>
      </c>
      <c r="O407" s="5">
        <v>0.60299999999999998</v>
      </c>
      <c r="P407" s="87"/>
    </row>
    <row r="408" spans="1:16">
      <c r="A408" t="str">
        <f t="shared" si="5"/>
        <v>GS09CP LF</v>
      </c>
      <c r="B408" t="s">
        <v>938</v>
      </c>
      <c r="C408" t="s">
        <v>158</v>
      </c>
      <c r="D408" s="5">
        <v>1.1249</v>
      </c>
      <c r="E408" s="5">
        <v>0.63470000000000004</v>
      </c>
      <c r="F408" s="5">
        <v>0.71560000000000001</v>
      </c>
      <c r="G408" s="5">
        <v>0.73360000000000003</v>
      </c>
      <c r="H408" s="5">
        <v>0.64</v>
      </c>
      <c r="I408" s="5">
        <v>0.67169999999999996</v>
      </c>
      <c r="J408" s="5">
        <v>0.67449999999999999</v>
      </c>
      <c r="K408" s="5">
        <v>0.66100000000000003</v>
      </c>
      <c r="L408" s="5">
        <v>0.89300000000000002</v>
      </c>
      <c r="M408" s="5">
        <v>0.6593</v>
      </c>
      <c r="N408" s="5">
        <v>0.78390000000000004</v>
      </c>
      <c r="O408" s="5">
        <v>0.73050000000000004</v>
      </c>
    </row>
    <row r="409" spans="1:16">
      <c r="A409" t="str">
        <f t="shared" si="5"/>
        <v>GS09REL PREC:</v>
      </c>
      <c r="B409" t="s">
        <v>938</v>
      </c>
      <c r="C409" t="s">
        <v>65</v>
      </c>
    </row>
    <row r="410" spans="1:16">
      <c r="A410" t="str">
        <f t="shared" si="5"/>
        <v>GS09NCP RP</v>
      </c>
      <c r="B410" t="s">
        <v>938</v>
      </c>
      <c r="C410" t="s">
        <v>159</v>
      </c>
      <c r="D410" s="5">
        <v>7.5700000000000003E-2</v>
      </c>
      <c r="E410" s="5">
        <v>8.0100000000000005E-2</v>
      </c>
      <c r="F410" s="5">
        <v>7.1800000000000003E-2</v>
      </c>
      <c r="G410" s="5">
        <v>5.74E-2</v>
      </c>
      <c r="H410" s="5">
        <v>6.4500000000000002E-2</v>
      </c>
      <c r="I410" s="5">
        <v>5.6300000000000003E-2</v>
      </c>
      <c r="J410" s="5">
        <v>5.9400000000000001E-2</v>
      </c>
      <c r="K410" s="5">
        <v>5.3699999999999998E-2</v>
      </c>
      <c r="L410" s="5">
        <v>5.5399999999999998E-2</v>
      </c>
      <c r="M410" s="5">
        <v>5.8099999999999999E-2</v>
      </c>
      <c r="N410" s="5">
        <v>7.0099999999999996E-2</v>
      </c>
      <c r="O410" s="5">
        <v>7.7100000000000002E-2</v>
      </c>
      <c r="P410" s="83"/>
    </row>
    <row r="411" spans="1:16">
      <c r="A411" t="str">
        <f t="shared" si="5"/>
        <v>GS09NCP RP ONPK</v>
      </c>
      <c r="B411" t="s">
        <v>938</v>
      </c>
      <c r="C411" t="s">
        <v>160</v>
      </c>
      <c r="D411" s="5">
        <v>7.4700000000000003E-2</v>
      </c>
      <c r="E411" s="5">
        <v>8.0500000000000002E-2</v>
      </c>
      <c r="F411" s="5">
        <v>7.1400000000000005E-2</v>
      </c>
      <c r="G411" s="5">
        <v>5.5899999999999998E-2</v>
      </c>
      <c r="H411" s="5">
        <v>6.0499999999999998E-2</v>
      </c>
      <c r="I411" s="5">
        <v>5.2600000000000001E-2</v>
      </c>
      <c r="J411" s="5">
        <v>5.6300000000000003E-2</v>
      </c>
      <c r="K411" s="5">
        <v>5.2200000000000003E-2</v>
      </c>
      <c r="L411" s="5">
        <v>5.2200000000000003E-2</v>
      </c>
      <c r="M411" s="5">
        <v>5.3800000000000001E-2</v>
      </c>
      <c r="N411" s="5">
        <v>6.9599999999999995E-2</v>
      </c>
      <c r="O411" s="5">
        <v>7.4399999999999994E-2</v>
      </c>
      <c r="P411" s="1"/>
    </row>
    <row r="412" spans="1:16">
      <c r="A412" t="str">
        <f t="shared" si="5"/>
        <v>GS09NCP RP OFFPK</v>
      </c>
      <c r="B412" t="s">
        <v>938</v>
      </c>
      <c r="C412" t="s">
        <v>161</v>
      </c>
      <c r="D412" s="5">
        <v>7.5200000000000003E-2</v>
      </c>
      <c r="E412" s="5">
        <v>7.8100000000000003E-2</v>
      </c>
      <c r="F412" s="5">
        <v>6.83E-2</v>
      </c>
      <c r="G412" s="5">
        <v>5.7200000000000001E-2</v>
      </c>
      <c r="H412" s="5">
        <v>6.3200000000000006E-2</v>
      </c>
      <c r="I412" s="5">
        <v>5.57E-2</v>
      </c>
      <c r="J412" s="5">
        <v>6.0199999999999997E-2</v>
      </c>
      <c r="K412" s="5">
        <v>5.2200000000000003E-2</v>
      </c>
      <c r="L412" s="5">
        <v>5.5399999999999998E-2</v>
      </c>
      <c r="M412" s="5">
        <v>5.7700000000000001E-2</v>
      </c>
      <c r="N412" s="5">
        <v>6.9800000000000001E-2</v>
      </c>
      <c r="O412" s="5">
        <v>7.4800000000000005E-2</v>
      </c>
      <c r="P412" s="5"/>
    </row>
    <row r="413" spans="1:16">
      <c r="A413" t="str">
        <f t="shared" si="5"/>
        <v>GS09GCP RP</v>
      </c>
      <c r="B413" t="s">
        <v>938</v>
      </c>
      <c r="C413" t="s">
        <v>162</v>
      </c>
      <c r="D413" s="5">
        <v>8.1799999999999998E-2</v>
      </c>
      <c r="E413" s="5">
        <v>9.6500000000000002E-2</v>
      </c>
      <c r="F413" s="5">
        <v>8.6400000000000005E-2</v>
      </c>
      <c r="G413" s="5">
        <v>7.46E-2</v>
      </c>
      <c r="H413" s="5">
        <v>7.2800000000000004E-2</v>
      </c>
      <c r="I413" s="5">
        <v>6.3799999999999996E-2</v>
      </c>
      <c r="J413" s="5">
        <v>6.3399999999999998E-2</v>
      </c>
      <c r="K413" s="5">
        <v>6.2399999999999997E-2</v>
      </c>
      <c r="L413" s="5">
        <v>6.3399999999999998E-2</v>
      </c>
      <c r="M413" s="5">
        <v>6.7900000000000002E-2</v>
      </c>
      <c r="N413" s="5">
        <v>8.5800000000000001E-2</v>
      </c>
      <c r="O413" s="5">
        <v>9.0499999999999997E-2</v>
      </c>
      <c r="P413" s="5"/>
    </row>
    <row r="414" spans="1:16">
      <c r="A414" t="str">
        <f t="shared" si="5"/>
        <v>GS09GCP RP ONPK</v>
      </c>
      <c r="B414" t="s">
        <v>938</v>
      </c>
      <c r="C414" t="s">
        <v>163</v>
      </c>
      <c r="D414" s="5">
        <v>6.2700000000000006E-2</v>
      </c>
      <c r="E414" s="5">
        <v>9.9699999999999997E-2</v>
      </c>
      <c r="F414" s="5">
        <v>8.5999999999999993E-2</v>
      </c>
      <c r="G414" s="5">
        <v>7.46E-2</v>
      </c>
      <c r="H414" s="5">
        <v>7.2800000000000004E-2</v>
      </c>
      <c r="I414" s="5">
        <v>6.3799999999999996E-2</v>
      </c>
      <c r="J414" s="5">
        <v>6.3399999999999998E-2</v>
      </c>
      <c r="K414" s="5">
        <v>6.2399999999999997E-2</v>
      </c>
      <c r="L414" s="5">
        <v>6.3399999999999998E-2</v>
      </c>
      <c r="M414" s="5">
        <v>6.7900000000000002E-2</v>
      </c>
      <c r="N414" s="5">
        <v>8.5099999999999995E-2</v>
      </c>
      <c r="O414" s="5">
        <v>9.9599999999999994E-2</v>
      </c>
      <c r="P414" s="5"/>
    </row>
    <row r="415" spans="1:16">
      <c r="A415" t="str">
        <f t="shared" si="5"/>
        <v>GS09GCP RP OFFPK</v>
      </c>
      <c r="B415" t="s">
        <v>938</v>
      </c>
      <c r="C415" t="s">
        <v>164</v>
      </c>
      <c r="D415" s="5">
        <v>8.1799999999999998E-2</v>
      </c>
      <c r="E415" s="5">
        <v>9.6500000000000002E-2</v>
      </c>
      <c r="F415" s="5">
        <v>8.6400000000000005E-2</v>
      </c>
      <c r="G415" s="5">
        <v>7.6899999999999996E-2</v>
      </c>
      <c r="H415" s="5">
        <v>7.3700000000000002E-2</v>
      </c>
      <c r="I415" s="5">
        <v>6.7199999999999996E-2</v>
      </c>
      <c r="J415" s="5">
        <v>7.1400000000000005E-2</v>
      </c>
      <c r="K415" s="5">
        <v>6.7400000000000002E-2</v>
      </c>
      <c r="L415" s="5">
        <v>6.83E-2</v>
      </c>
      <c r="M415" s="5">
        <v>7.1999999999999995E-2</v>
      </c>
      <c r="N415" s="5">
        <v>8.5800000000000001E-2</v>
      </c>
      <c r="O415" s="5">
        <v>9.0499999999999997E-2</v>
      </c>
      <c r="P415" s="5"/>
    </row>
    <row r="416" spans="1:16">
      <c r="A416" t="str">
        <f t="shared" si="5"/>
        <v>GS09CP RP</v>
      </c>
      <c r="B416" t="s">
        <v>938</v>
      </c>
      <c r="C416" t="s">
        <v>165</v>
      </c>
      <c r="D416" s="5">
        <v>0.1293</v>
      </c>
      <c r="E416" s="5">
        <v>9.3799999999999994E-2</v>
      </c>
      <c r="F416" s="5">
        <v>8.7599999999999997E-2</v>
      </c>
      <c r="G416" s="5">
        <v>7.3499999999999996E-2</v>
      </c>
      <c r="H416" s="5">
        <v>6.9699999999999998E-2</v>
      </c>
      <c r="I416" s="5">
        <v>5.8700000000000002E-2</v>
      </c>
      <c r="J416" s="5">
        <v>6.25E-2</v>
      </c>
      <c r="K416" s="5">
        <v>6.0699999999999997E-2</v>
      </c>
      <c r="L416" s="5">
        <v>7.3800000000000004E-2</v>
      </c>
      <c r="M416" s="5">
        <v>6.93E-2</v>
      </c>
      <c r="N416" s="5">
        <v>5.7700000000000001E-2</v>
      </c>
      <c r="O416" s="5">
        <v>7.0800000000000002E-2</v>
      </c>
      <c r="P416" s="5"/>
    </row>
    <row r="417" spans="1:16">
      <c r="A417" t="str">
        <f t="shared" si="5"/>
        <v>GS09SAMPLE SIZE:</v>
      </c>
      <c r="B417" t="s">
        <v>938</v>
      </c>
      <c r="C417" t="s">
        <v>66</v>
      </c>
      <c r="P417" s="5"/>
    </row>
    <row r="418" spans="1:16">
      <c r="A418" t="str">
        <f t="shared" si="5"/>
        <v>GS09GCPSZ</v>
      </c>
      <c r="B418" t="s">
        <v>938</v>
      </c>
      <c r="C418" t="s">
        <v>166</v>
      </c>
      <c r="D418">
        <v>281</v>
      </c>
      <c r="E418">
        <v>278</v>
      </c>
      <c r="F418">
        <v>279</v>
      </c>
      <c r="G418">
        <v>278</v>
      </c>
      <c r="H418">
        <v>282</v>
      </c>
      <c r="I418">
        <v>285</v>
      </c>
      <c r="J418">
        <v>284</v>
      </c>
      <c r="K418">
        <v>285</v>
      </c>
      <c r="L418">
        <v>286</v>
      </c>
      <c r="M418">
        <v>284</v>
      </c>
      <c r="N418">
        <v>284</v>
      </c>
      <c r="O418">
        <v>283</v>
      </c>
      <c r="P418" s="5"/>
    </row>
    <row r="419" spans="1:16">
      <c r="A419" t="str">
        <f t="shared" si="5"/>
        <v>GS09GCPSZ ONPK</v>
      </c>
      <c r="B419" t="s">
        <v>938</v>
      </c>
      <c r="C419" t="s">
        <v>167</v>
      </c>
      <c r="D419">
        <v>281</v>
      </c>
      <c r="E419">
        <v>278</v>
      </c>
      <c r="F419">
        <v>279</v>
      </c>
      <c r="G419">
        <v>278</v>
      </c>
      <c r="H419">
        <v>282</v>
      </c>
      <c r="I419">
        <v>285</v>
      </c>
      <c r="J419">
        <v>284</v>
      </c>
      <c r="K419">
        <v>285</v>
      </c>
      <c r="L419">
        <v>286</v>
      </c>
      <c r="M419">
        <v>284</v>
      </c>
      <c r="N419">
        <v>284</v>
      </c>
      <c r="O419">
        <v>283</v>
      </c>
      <c r="P419" s="5"/>
    </row>
    <row r="420" spans="1:16">
      <c r="A420" t="str">
        <f t="shared" si="5"/>
        <v>GS09GCPSZ OFFPK</v>
      </c>
      <c r="B420" t="s">
        <v>938</v>
      </c>
      <c r="C420" t="s">
        <v>168</v>
      </c>
      <c r="D420">
        <v>281</v>
      </c>
      <c r="E420">
        <v>278</v>
      </c>
      <c r="F420">
        <v>279</v>
      </c>
      <c r="G420">
        <v>278</v>
      </c>
      <c r="H420">
        <v>282</v>
      </c>
      <c r="I420">
        <v>285</v>
      </c>
      <c r="J420">
        <v>284</v>
      </c>
      <c r="K420">
        <v>285</v>
      </c>
      <c r="L420">
        <v>286</v>
      </c>
      <c r="M420">
        <v>284</v>
      </c>
      <c r="N420">
        <v>284</v>
      </c>
      <c r="O420">
        <v>283</v>
      </c>
      <c r="P420" s="5"/>
    </row>
    <row r="421" spans="1:16">
      <c r="A421" t="str">
        <f t="shared" si="5"/>
        <v>GS09CPSZ</v>
      </c>
      <c r="B421" t="s">
        <v>938</v>
      </c>
      <c r="C421" t="s">
        <v>169</v>
      </c>
      <c r="D421">
        <v>281</v>
      </c>
      <c r="E421">
        <v>278</v>
      </c>
      <c r="F421">
        <v>279</v>
      </c>
      <c r="G421">
        <v>278</v>
      </c>
      <c r="H421">
        <v>282</v>
      </c>
      <c r="I421">
        <v>285</v>
      </c>
      <c r="J421">
        <v>284</v>
      </c>
      <c r="K421">
        <v>285</v>
      </c>
      <c r="L421">
        <v>286</v>
      </c>
      <c r="M421">
        <v>284</v>
      </c>
      <c r="N421">
        <v>284</v>
      </c>
      <c r="O421">
        <v>283</v>
      </c>
    </row>
    <row r="422" spans="1:16">
      <c r="A422" t="str">
        <f t="shared" si="5"/>
        <v/>
      </c>
      <c r="P422" s="5"/>
    </row>
    <row r="423" spans="1:16">
      <c r="A423" t="str">
        <f t="shared" si="5"/>
        <v/>
      </c>
      <c r="P423" s="5"/>
    </row>
    <row r="424" spans="1:16">
      <c r="A424" t="str">
        <f t="shared" si="5"/>
        <v/>
      </c>
      <c r="P424" s="5"/>
    </row>
    <row r="425" spans="1:16">
      <c r="A425" t="str">
        <f t="shared" si="5"/>
        <v/>
      </c>
      <c r="P425" s="5"/>
    </row>
    <row r="426" spans="1:16">
      <c r="A426" t="str">
        <f t="shared" si="5"/>
        <v/>
      </c>
      <c r="P426" s="5"/>
    </row>
    <row r="427" spans="1:16">
      <c r="A427" t="str">
        <f t="shared" si="5"/>
        <v/>
      </c>
      <c r="P427" s="5"/>
    </row>
    <row r="428" spans="1:16">
      <c r="A428" t="str">
        <f t="shared" si="5"/>
        <v/>
      </c>
      <c r="P428" s="5"/>
    </row>
    <row r="429" spans="1:16">
      <c r="A429" t="str">
        <f t="shared" si="5"/>
        <v/>
      </c>
    </row>
    <row r="430" spans="1:16">
      <c r="A430" t="str">
        <f t="shared" si="5"/>
        <v/>
      </c>
    </row>
    <row r="431" spans="1:16">
      <c r="A431" t="str">
        <f t="shared" si="5"/>
        <v xml:space="preserve">GS09 GS(T)-1 General Service Non Demand including TOU (0-20 kW)  (Sampled) </v>
      </c>
      <c r="B431" t="s">
        <v>937</v>
      </c>
      <c r="C431" t="s">
        <v>628</v>
      </c>
    </row>
    <row r="432" spans="1:16">
      <c r="A432" t="str">
        <f t="shared" si="5"/>
        <v xml:space="preserve">GS09MONTH </v>
      </c>
      <c r="B432" t="s">
        <v>938</v>
      </c>
      <c r="C432" t="s">
        <v>123</v>
      </c>
      <c r="D432" s="4">
        <v>40909</v>
      </c>
      <c r="E432" s="4">
        <v>40940</v>
      </c>
      <c r="F432" s="4">
        <v>40969</v>
      </c>
      <c r="G432" s="4">
        <v>41000</v>
      </c>
      <c r="H432" s="4">
        <v>41030</v>
      </c>
      <c r="I432" s="4">
        <v>41061</v>
      </c>
      <c r="J432" s="4">
        <v>41091</v>
      </c>
      <c r="K432" s="4">
        <v>41122</v>
      </c>
      <c r="L432" s="4">
        <v>41153</v>
      </c>
      <c r="M432" s="4">
        <v>41183</v>
      </c>
      <c r="N432" s="4">
        <v>41214</v>
      </c>
      <c r="O432" s="4">
        <v>41244</v>
      </c>
    </row>
    <row r="433" spans="1:16">
      <c r="A433" t="str">
        <f t="shared" si="5"/>
        <v/>
      </c>
    </row>
    <row r="434" spans="1:16">
      <c r="A434" t="str">
        <f t="shared" si="5"/>
        <v>GS09SDR GCP</v>
      </c>
      <c r="B434" t="s">
        <v>938</v>
      </c>
      <c r="C434" t="s">
        <v>171</v>
      </c>
      <c r="D434">
        <v>1.2549999999999999</v>
      </c>
      <c r="E434">
        <v>1.5029999999999999</v>
      </c>
      <c r="F434">
        <v>1.2509999999999999</v>
      </c>
      <c r="G434">
        <v>1.3149999999999999</v>
      </c>
      <c r="H434">
        <v>1.2490000000000001</v>
      </c>
      <c r="I434">
        <v>1.2509999999999999</v>
      </c>
      <c r="J434">
        <v>1.1950000000000001</v>
      </c>
      <c r="K434">
        <v>1.2470000000000001</v>
      </c>
      <c r="L434">
        <v>1.258</v>
      </c>
      <c r="M434">
        <v>1.2749999999999999</v>
      </c>
      <c r="N434">
        <v>1.343</v>
      </c>
      <c r="O434">
        <v>1.3859999999999999</v>
      </c>
    </row>
    <row r="435" spans="1:16">
      <c r="A435" t="str">
        <f t="shared" si="5"/>
        <v>GS09SDR GCP ONPK</v>
      </c>
      <c r="B435" t="s">
        <v>938</v>
      </c>
      <c r="C435" t="s">
        <v>172</v>
      </c>
      <c r="D435">
        <v>0.80300000000000005</v>
      </c>
      <c r="E435">
        <v>1.351</v>
      </c>
      <c r="F435">
        <v>1.0529999999999999</v>
      </c>
      <c r="G435">
        <v>1.3149999999999999</v>
      </c>
      <c r="H435">
        <v>1.2490000000000001</v>
      </c>
      <c r="I435">
        <v>1.2509999999999999</v>
      </c>
      <c r="J435">
        <v>1.1950000000000001</v>
      </c>
      <c r="K435">
        <v>1.2470000000000001</v>
      </c>
      <c r="L435">
        <v>1.258</v>
      </c>
      <c r="M435">
        <v>1.2749999999999999</v>
      </c>
      <c r="N435">
        <v>1.147</v>
      </c>
      <c r="O435">
        <v>1.3180000000000001</v>
      </c>
    </row>
    <row r="436" spans="1:16">
      <c r="A436" t="str">
        <f t="shared" si="5"/>
        <v>GS09SDR GCP OFFP</v>
      </c>
      <c r="B436" t="s">
        <v>938</v>
      </c>
      <c r="C436" t="s">
        <v>219</v>
      </c>
      <c r="D436">
        <v>1.2549999999999999</v>
      </c>
      <c r="E436">
        <v>1.5029999999999999</v>
      </c>
      <c r="F436">
        <v>1.2509999999999999</v>
      </c>
      <c r="G436">
        <v>1.2310000000000001</v>
      </c>
      <c r="H436">
        <v>1.1910000000000001</v>
      </c>
      <c r="I436">
        <v>1.234</v>
      </c>
      <c r="J436">
        <v>1.246</v>
      </c>
      <c r="K436">
        <v>1.252</v>
      </c>
      <c r="L436">
        <v>1.3169999999999999</v>
      </c>
      <c r="M436">
        <v>1.2889999999999999</v>
      </c>
      <c r="N436">
        <v>1.343</v>
      </c>
      <c r="O436">
        <v>1.3859999999999999</v>
      </c>
      <c r="P436" s="4"/>
    </row>
    <row r="437" spans="1:16">
      <c r="A437" t="str">
        <f t="shared" si="5"/>
        <v>GS09SDR CP</v>
      </c>
      <c r="B437" t="s">
        <v>938</v>
      </c>
      <c r="C437" t="s">
        <v>174</v>
      </c>
      <c r="D437">
        <v>1.167</v>
      </c>
      <c r="E437">
        <v>1.425</v>
      </c>
      <c r="F437">
        <v>1.1859999999999999</v>
      </c>
      <c r="G437">
        <v>1.0509999999999999</v>
      </c>
      <c r="H437">
        <v>1.1379999999999999</v>
      </c>
      <c r="I437">
        <v>1.0429999999999999</v>
      </c>
      <c r="J437">
        <v>1.103</v>
      </c>
      <c r="K437">
        <v>1.137</v>
      </c>
      <c r="L437">
        <v>1.0209999999999999</v>
      </c>
      <c r="M437">
        <v>1.1990000000000001</v>
      </c>
      <c r="N437">
        <v>0.72499999999999998</v>
      </c>
      <c r="O437">
        <v>0.90800000000000003</v>
      </c>
    </row>
    <row r="438" spans="1:16">
      <c r="A438" t="str">
        <f t="shared" ref="A438:A501" si="6">B438&amp;C438</f>
        <v/>
      </c>
    </row>
    <row r="439" spans="1:16">
      <c r="A439" t="str">
        <f t="shared" si="6"/>
        <v>GS09I   SDR GCP</v>
      </c>
      <c r="B439" t="s">
        <v>938</v>
      </c>
      <c r="C439" t="s">
        <v>220</v>
      </c>
      <c r="D439">
        <v>1.431</v>
      </c>
      <c r="E439">
        <v>1.8160000000000001</v>
      </c>
      <c r="F439">
        <v>1.4470000000000001</v>
      </c>
      <c r="G439">
        <v>1.5309999999999999</v>
      </c>
      <c r="H439">
        <v>1.46</v>
      </c>
      <c r="I439">
        <v>1.4510000000000001</v>
      </c>
      <c r="J439">
        <v>1.3759999999999999</v>
      </c>
      <c r="K439">
        <v>1.4730000000000001</v>
      </c>
      <c r="L439">
        <v>1.4570000000000001</v>
      </c>
      <c r="M439">
        <v>1.4770000000000001</v>
      </c>
      <c r="N439">
        <v>1.5820000000000001</v>
      </c>
      <c r="O439">
        <v>1.603</v>
      </c>
    </row>
    <row r="440" spans="1:16">
      <c r="A440" t="str">
        <f t="shared" si="6"/>
        <v>GS09I   SDR GCP ONPK</v>
      </c>
      <c r="B440" t="s">
        <v>938</v>
      </c>
      <c r="C440" t="s">
        <v>221</v>
      </c>
      <c r="D440">
        <v>0.92100000000000004</v>
      </c>
      <c r="E440">
        <v>1.706</v>
      </c>
      <c r="F440">
        <v>1.1970000000000001</v>
      </c>
      <c r="G440">
        <v>1.5309999999999999</v>
      </c>
      <c r="H440">
        <v>1.46</v>
      </c>
      <c r="I440">
        <v>1.4510000000000001</v>
      </c>
      <c r="J440">
        <v>1.3759999999999999</v>
      </c>
      <c r="K440">
        <v>1.4730000000000001</v>
      </c>
      <c r="L440">
        <v>1.4570000000000001</v>
      </c>
      <c r="M440">
        <v>1.4770000000000001</v>
      </c>
      <c r="N440">
        <v>1.331</v>
      </c>
      <c r="O440">
        <v>1.5069999999999999</v>
      </c>
    </row>
    <row r="441" spans="1:16">
      <c r="A441" t="str">
        <f t="shared" si="6"/>
        <v>GS09I   SDR GCP OFFPK</v>
      </c>
      <c r="B441" t="s">
        <v>938</v>
      </c>
      <c r="C441" t="s">
        <v>222</v>
      </c>
      <c r="D441">
        <v>1.431</v>
      </c>
      <c r="E441">
        <v>1.8160000000000001</v>
      </c>
      <c r="F441">
        <v>1.4470000000000001</v>
      </c>
      <c r="G441">
        <v>1.4019999999999999</v>
      </c>
      <c r="H441">
        <v>1.347</v>
      </c>
      <c r="I441">
        <v>1.4279999999999999</v>
      </c>
      <c r="J441">
        <v>1.419</v>
      </c>
      <c r="K441">
        <v>1.4370000000000001</v>
      </c>
      <c r="L441">
        <v>1.5549999999999999</v>
      </c>
      <c r="M441">
        <v>1.5189999999999999</v>
      </c>
      <c r="N441">
        <v>1.5820000000000001</v>
      </c>
      <c r="O441">
        <v>1.603</v>
      </c>
    </row>
    <row r="442" spans="1:16">
      <c r="A442" t="str">
        <f t="shared" si="6"/>
        <v>GS09I   SDR CP</v>
      </c>
      <c r="B442" t="s">
        <v>938</v>
      </c>
      <c r="C442" t="s">
        <v>635</v>
      </c>
      <c r="D442">
        <v>1.464</v>
      </c>
      <c r="E442">
        <v>1.6919999999999999</v>
      </c>
      <c r="F442">
        <v>1.391</v>
      </c>
      <c r="G442">
        <v>1.1819999999999999</v>
      </c>
      <c r="H442">
        <v>1.32</v>
      </c>
      <c r="I442">
        <v>1.1339999999999999</v>
      </c>
      <c r="J442">
        <v>1.2549999999999999</v>
      </c>
      <c r="K442">
        <v>1.3280000000000001</v>
      </c>
      <c r="L442">
        <v>1.1919999999999999</v>
      </c>
      <c r="M442">
        <v>1.403</v>
      </c>
      <c r="N442">
        <v>0.84099999999999997</v>
      </c>
      <c r="O442">
        <v>1.0960000000000001</v>
      </c>
      <c r="P442" s="91"/>
    </row>
    <row r="443" spans="1:16">
      <c r="A443" t="str">
        <f t="shared" si="6"/>
        <v/>
      </c>
    </row>
    <row r="444" spans="1:16">
      <c r="A444" t="str">
        <f t="shared" si="6"/>
        <v>GS09II  SDR GCP</v>
      </c>
      <c r="B444" t="s">
        <v>938</v>
      </c>
      <c r="C444" t="s">
        <v>223</v>
      </c>
      <c r="D444">
        <v>1.768</v>
      </c>
      <c r="E444">
        <v>2.59</v>
      </c>
      <c r="F444">
        <v>2.327</v>
      </c>
      <c r="G444">
        <v>2.1320000000000001</v>
      </c>
      <c r="H444">
        <v>2.637</v>
      </c>
      <c r="I444">
        <v>2.3559999999999999</v>
      </c>
      <c r="J444">
        <v>2.3650000000000002</v>
      </c>
      <c r="K444">
        <v>2.54</v>
      </c>
      <c r="L444">
        <v>2.8540000000000001</v>
      </c>
      <c r="M444">
        <v>3.15</v>
      </c>
      <c r="N444">
        <v>2.1960000000000002</v>
      </c>
      <c r="O444">
        <v>3.2650000000000001</v>
      </c>
    </row>
    <row r="445" spans="1:16">
      <c r="A445" t="str">
        <f t="shared" si="6"/>
        <v>GS09II  SDR GCP ONPK</v>
      </c>
      <c r="B445" t="s">
        <v>938</v>
      </c>
      <c r="C445" t="s">
        <v>224</v>
      </c>
      <c r="D445">
        <v>2.2040000000000002</v>
      </c>
      <c r="E445">
        <v>2.323</v>
      </c>
      <c r="F445">
        <v>2.3809999999999998</v>
      </c>
      <c r="G445">
        <v>2.1320000000000001</v>
      </c>
      <c r="H445">
        <v>2.637</v>
      </c>
      <c r="I445">
        <v>2.3559999999999999</v>
      </c>
      <c r="J445">
        <v>2.3650000000000002</v>
      </c>
      <c r="K445">
        <v>2.54</v>
      </c>
      <c r="L445">
        <v>2.8540000000000001</v>
      </c>
      <c r="M445">
        <v>3.15</v>
      </c>
      <c r="N445">
        <v>2.4329999999999998</v>
      </c>
      <c r="O445">
        <v>2.375</v>
      </c>
      <c r="P445" s="5"/>
    </row>
    <row r="446" spans="1:16">
      <c r="A446" t="str">
        <f t="shared" si="6"/>
        <v>GS09II  SDR GCP OFFPK</v>
      </c>
      <c r="B446" t="s">
        <v>938</v>
      </c>
      <c r="C446" t="s">
        <v>225</v>
      </c>
      <c r="D446">
        <v>1.768</v>
      </c>
      <c r="E446">
        <v>2.59</v>
      </c>
      <c r="F446">
        <v>2.327</v>
      </c>
      <c r="G446">
        <v>2.0110000000000001</v>
      </c>
      <c r="H446">
        <v>2.1709999999999998</v>
      </c>
      <c r="I446">
        <v>2.859</v>
      </c>
      <c r="J446">
        <v>2.6360000000000001</v>
      </c>
      <c r="K446">
        <v>2.742</v>
      </c>
      <c r="L446">
        <v>2.452</v>
      </c>
      <c r="M446">
        <v>3.2639999999999998</v>
      </c>
      <c r="N446">
        <v>2.1960000000000002</v>
      </c>
      <c r="O446">
        <v>3.2650000000000001</v>
      </c>
      <c r="P446" s="5"/>
    </row>
    <row r="447" spans="1:16">
      <c r="A447" t="str">
        <f t="shared" si="6"/>
        <v>GS09II  SDR CP</v>
      </c>
      <c r="B447" t="s">
        <v>938</v>
      </c>
      <c r="C447" t="s">
        <v>226</v>
      </c>
      <c r="D447">
        <v>1.204</v>
      </c>
      <c r="E447">
        <v>2.6160000000000001</v>
      </c>
      <c r="F447">
        <v>2.653</v>
      </c>
      <c r="G447">
        <v>3.08</v>
      </c>
      <c r="H447">
        <v>2.351</v>
      </c>
      <c r="I447">
        <v>2.895</v>
      </c>
      <c r="J447">
        <v>2.2269999999999999</v>
      </c>
      <c r="K447">
        <v>3.0270000000000001</v>
      </c>
      <c r="L447">
        <v>1.7729999999999999</v>
      </c>
      <c r="M447">
        <v>2.9060000000000001</v>
      </c>
      <c r="N447">
        <v>2.9430000000000001</v>
      </c>
      <c r="O447">
        <v>2.468</v>
      </c>
    </row>
    <row r="448" spans="1:16">
      <c r="A448" t="str">
        <f t="shared" si="6"/>
        <v/>
      </c>
      <c r="P448" s="89"/>
    </row>
    <row r="449" spans="1:16">
      <c r="A449" t="str">
        <f t="shared" si="6"/>
        <v>GS09III SDR GCP</v>
      </c>
      <c r="B449" t="s">
        <v>938</v>
      </c>
      <c r="C449" t="s">
        <v>227</v>
      </c>
      <c r="D449">
        <v>5.3680000000000003</v>
      </c>
      <c r="E449">
        <v>4.4580000000000002</v>
      </c>
      <c r="F449">
        <v>3.9220000000000002</v>
      </c>
      <c r="G449">
        <v>3.6360000000000001</v>
      </c>
      <c r="H449">
        <v>3.4220000000000002</v>
      </c>
      <c r="I449">
        <v>3.3530000000000002</v>
      </c>
      <c r="J449">
        <v>3.24</v>
      </c>
      <c r="K449">
        <v>3.2690000000000001</v>
      </c>
      <c r="L449">
        <v>3.4329999999999998</v>
      </c>
      <c r="M449">
        <v>3.9129999999999998</v>
      </c>
      <c r="N449">
        <v>4.3010000000000002</v>
      </c>
      <c r="O449">
        <v>4.9550000000000001</v>
      </c>
    </row>
    <row r="450" spans="1:16">
      <c r="A450" t="str">
        <f t="shared" si="6"/>
        <v>GS09III SDR GCP ONPK</v>
      </c>
      <c r="B450" t="s">
        <v>938</v>
      </c>
      <c r="C450" t="s">
        <v>228</v>
      </c>
      <c r="D450">
        <v>3.5819999999999999</v>
      </c>
      <c r="E450">
        <v>2.52</v>
      </c>
      <c r="F450">
        <v>2.875</v>
      </c>
      <c r="G450">
        <v>3.6360000000000001</v>
      </c>
      <c r="H450">
        <v>3.4220000000000002</v>
      </c>
      <c r="I450">
        <v>3.3530000000000002</v>
      </c>
      <c r="J450">
        <v>3.24</v>
      </c>
      <c r="K450">
        <v>3.2690000000000001</v>
      </c>
      <c r="L450">
        <v>3.4329999999999998</v>
      </c>
      <c r="M450">
        <v>3.9129999999999998</v>
      </c>
      <c r="N450">
        <v>3.609</v>
      </c>
      <c r="O450">
        <v>3.7959999999999998</v>
      </c>
    </row>
    <row r="451" spans="1:16">
      <c r="A451" t="str">
        <f t="shared" si="6"/>
        <v>GS09III SDR GCP OFFPK</v>
      </c>
      <c r="B451" t="s">
        <v>938</v>
      </c>
      <c r="C451" t="s">
        <v>229</v>
      </c>
      <c r="D451">
        <v>5.3680000000000003</v>
      </c>
      <c r="E451">
        <v>4.4580000000000002</v>
      </c>
      <c r="F451">
        <v>3.9220000000000002</v>
      </c>
      <c r="G451">
        <v>2.97</v>
      </c>
      <c r="H451">
        <v>3.2909999999999999</v>
      </c>
      <c r="I451">
        <v>3.1560000000000001</v>
      </c>
      <c r="J451">
        <v>3.0510000000000002</v>
      </c>
      <c r="K451">
        <v>3.1749999999999998</v>
      </c>
      <c r="L451">
        <v>3.302</v>
      </c>
      <c r="M451">
        <v>3.7149999999999999</v>
      </c>
      <c r="N451">
        <v>4.3010000000000002</v>
      </c>
      <c r="O451">
        <v>4.9550000000000001</v>
      </c>
    </row>
    <row r="452" spans="1:16">
      <c r="A452" t="str">
        <f t="shared" si="6"/>
        <v>GS09III SDR CP</v>
      </c>
      <c r="B452" t="s">
        <v>938</v>
      </c>
      <c r="C452" t="s">
        <v>230</v>
      </c>
      <c r="D452">
        <v>2.8969999999999998</v>
      </c>
      <c r="E452">
        <v>4.5229999999999997</v>
      </c>
      <c r="F452">
        <v>3.3159999999999998</v>
      </c>
      <c r="G452">
        <v>2.9209999999999998</v>
      </c>
      <c r="H452">
        <v>3.2829999999999999</v>
      </c>
      <c r="I452">
        <v>3.024</v>
      </c>
      <c r="J452">
        <v>3.2050000000000001</v>
      </c>
      <c r="K452">
        <v>3.1269999999999998</v>
      </c>
      <c r="L452">
        <v>2.488</v>
      </c>
      <c r="M452">
        <v>3.2610000000000001</v>
      </c>
      <c r="N452">
        <v>2.4740000000000002</v>
      </c>
      <c r="O452">
        <v>2.62</v>
      </c>
    </row>
    <row r="453" spans="1:16">
      <c r="A453" t="str">
        <f t="shared" si="6"/>
        <v/>
      </c>
      <c r="P453" s="87"/>
    </row>
    <row r="454" spans="1:16">
      <c r="A454" t="str">
        <f t="shared" si="6"/>
        <v>GS09IV  SDR GCP</v>
      </c>
      <c r="B454" t="s">
        <v>938</v>
      </c>
      <c r="C454" t="s">
        <v>231</v>
      </c>
      <c r="D454">
        <v>3.222</v>
      </c>
      <c r="E454">
        <v>3.1269999999999998</v>
      </c>
      <c r="F454">
        <v>3.0720000000000001</v>
      </c>
      <c r="G454">
        <v>3.1760000000000002</v>
      </c>
      <c r="H454">
        <v>2.9660000000000002</v>
      </c>
      <c r="I454">
        <v>3.0470000000000002</v>
      </c>
      <c r="J454">
        <v>2.9820000000000002</v>
      </c>
      <c r="K454">
        <v>2.8559999999999999</v>
      </c>
      <c r="L454">
        <v>3.069</v>
      </c>
      <c r="M454">
        <v>3.1040000000000001</v>
      </c>
      <c r="N454">
        <v>3.1139999999999999</v>
      </c>
      <c r="O454">
        <v>3.383</v>
      </c>
    </row>
    <row r="455" spans="1:16">
      <c r="A455" t="str">
        <f t="shared" si="6"/>
        <v>GS09IV  SDR GCP ONPK</v>
      </c>
      <c r="B455" t="s">
        <v>938</v>
      </c>
      <c r="C455" t="s">
        <v>232</v>
      </c>
      <c r="D455">
        <v>2</v>
      </c>
      <c r="E455">
        <v>2.129</v>
      </c>
      <c r="F455">
        <v>2.718</v>
      </c>
      <c r="G455">
        <v>3.1760000000000002</v>
      </c>
      <c r="H455">
        <v>2.9660000000000002</v>
      </c>
      <c r="I455">
        <v>3.0470000000000002</v>
      </c>
      <c r="J455">
        <v>2.9820000000000002</v>
      </c>
      <c r="K455">
        <v>2.8559999999999999</v>
      </c>
      <c r="L455">
        <v>3.069</v>
      </c>
      <c r="M455">
        <v>3.1040000000000001</v>
      </c>
      <c r="N455">
        <v>2.7850000000000001</v>
      </c>
      <c r="O455">
        <v>3.3620000000000001</v>
      </c>
    </row>
    <row r="456" spans="1:16">
      <c r="A456" t="str">
        <f t="shared" si="6"/>
        <v>GS09IV  SDR GCP OFFPK</v>
      </c>
      <c r="B456" t="s">
        <v>938</v>
      </c>
      <c r="C456" t="s">
        <v>233</v>
      </c>
      <c r="D456">
        <v>3.222</v>
      </c>
      <c r="E456">
        <v>3.1269999999999998</v>
      </c>
      <c r="F456">
        <v>3.0720000000000001</v>
      </c>
      <c r="G456">
        <v>3.17</v>
      </c>
      <c r="H456">
        <v>3.1280000000000001</v>
      </c>
      <c r="I456">
        <v>3.0249999999999999</v>
      </c>
      <c r="J456">
        <v>3.2050000000000001</v>
      </c>
      <c r="K456">
        <v>3.1429999999999998</v>
      </c>
      <c r="L456">
        <v>3.03</v>
      </c>
      <c r="M456">
        <v>2.952</v>
      </c>
      <c r="N456">
        <v>3.1139999999999999</v>
      </c>
      <c r="O456">
        <v>3.383</v>
      </c>
      <c r="P456" s="83"/>
    </row>
    <row r="457" spans="1:16">
      <c r="A457" t="str">
        <f t="shared" si="6"/>
        <v>GS09IV  SDR CP</v>
      </c>
      <c r="B457" t="s">
        <v>938</v>
      </c>
      <c r="C457" t="s">
        <v>234</v>
      </c>
      <c r="D457">
        <v>1.96</v>
      </c>
      <c r="E457">
        <v>3.2029999999999998</v>
      </c>
      <c r="F457">
        <v>2.7759999999999998</v>
      </c>
      <c r="G457">
        <v>2.77</v>
      </c>
      <c r="H457">
        <v>2.77</v>
      </c>
      <c r="I457">
        <v>2.9729999999999999</v>
      </c>
      <c r="J457">
        <v>2.8460000000000001</v>
      </c>
      <c r="K457">
        <v>2.6869999999999998</v>
      </c>
      <c r="L457">
        <v>2.4460000000000002</v>
      </c>
      <c r="M457">
        <v>2.8220000000000001</v>
      </c>
      <c r="N457">
        <v>1.7</v>
      </c>
      <c r="O457">
        <v>1.8779999999999999</v>
      </c>
      <c r="P457" s="1"/>
    </row>
    <row r="458" spans="1:16">
      <c r="A458" t="str">
        <f t="shared" si="6"/>
        <v/>
      </c>
      <c r="P458" s="5"/>
    </row>
    <row r="459" spans="1:16">
      <c r="A459" t="str">
        <f t="shared" si="6"/>
        <v/>
      </c>
      <c r="P459" s="5"/>
    </row>
    <row r="460" spans="1:16">
      <c r="A460" t="str">
        <f t="shared" si="6"/>
        <v/>
      </c>
      <c r="P460" s="5"/>
    </row>
    <row r="461" spans="1:16">
      <c r="A461" t="str">
        <f t="shared" si="6"/>
        <v/>
      </c>
      <c r="P461" s="5"/>
    </row>
    <row r="462" spans="1:16">
      <c r="A462" t="str">
        <f t="shared" si="6"/>
        <v/>
      </c>
      <c r="P462" s="5"/>
    </row>
    <row r="463" spans="1:16">
      <c r="A463" t="str">
        <f t="shared" si="6"/>
        <v/>
      </c>
      <c r="P463" s="5"/>
    </row>
    <row r="464" spans="1:16">
      <c r="A464" t="str">
        <f t="shared" si="6"/>
        <v/>
      </c>
      <c r="P464" s="5"/>
    </row>
    <row r="465" spans="1:16">
      <c r="A465" t="str">
        <f t="shared" si="6"/>
        <v/>
      </c>
      <c r="P465" s="5"/>
    </row>
    <row r="466" spans="1:16">
      <c r="A466" t="str">
        <f t="shared" si="6"/>
        <v/>
      </c>
      <c r="P466" s="5"/>
    </row>
    <row r="467" spans="1:16">
      <c r="A467" t="str">
        <f t="shared" si="6"/>
        <v/>
      </c>
    </row>
    <row r="468" spans="1:16">
      <c r="A468" t="str">
        <f t="shared" si="6"/>
        <v/>
      </c>
      <c r="P468" s="5"/>
    </row>
    <row r="469" spans="1:16">
      <c r="A469" t="str">
        <f t="shared" si="6"/>
        <v/>
      </c>
      <c r="P469" s="5"/>
    </row>
    <row r="470" spans="1:16">
      <c r="A470" t="str">
        <f t="shared" si="6"/>
        <v/>
      </c>
      <c r="P470" s="5"/>
    </row>
    <row r="471" spans="1:16">
      <c r="A471" t="str">
        <f t="shared" si="6"/>
        <v/>
      </c>
      <c r="P471" s="5"/>
    </row>
    <row r="472" spans="1:16">
      <c r="A472" t="str">
        <f t="shared" si="6"/>
        <v/>
      </c>
      <c r="P472" s="5"/>
    </row>
    <row r="473" spans="1:16">
      <c r="A473" t="str">
        <f t="shared" si="6"/>
        <v/>
      </c>
      <c r="P473" s="5"/>
    </row>
    <row r="474" spans="1:16">
      <c r="A474" t="str">
        <f t="shared" si="6"/>
        <v/>
      </c>
      <c r="P474" s="5"/>
    </row>
    <row r="475" spans="1:16">
      <c r="A475" t="str">
        <f t="shared" si="6"/>
        <v/>
      </c>
    </row>
    <row r="476" spans="1:16">
      <c r="A476" t="str">
        <f t="shared" si="6"/>
        <v/>
      </c>
    </row>
    <row r="477" spans="1:16">
      <c r="A477" t="str">
        <f t="shared" si="6"/>
        <v/>
      </c>
    </row>
    <row r="478" spans="1:16">
      <c r="A478" t="str">
        <f t="shared" si="6"/>
        <v/>
      </c>
    </row>
    <row r="479" spans="1:16">
      <c r="A479" t="str">
        <f t="shared" si="6"/>
        <v/>
      </c>
    </row>
    <row r="480" spans="1:16">
      <c r="A480" t="str">
        <f t="shared" si="6"/>
        <v/>
      </c>
    </row>
    <row r="481" spans="1:16">
      <c r="A481" t="str">
        <f t="shared" si="6"/>
        <v/>
      </c>
    </row>
    <row r="482" spans="1:16">
      <c r="A482" t="str">
        <f t="shared" si="6"/>
        <v/>
      </c>
      <c r="P482" s="4"/>
    </row>
    <row r="483" spans="1:16">
      <c r="A483" t="str">
        <f t="shared" si="6"/>
        <v/>
      </c>
    </row>
    <row r="484" spans="1:16">
      <c r="A484" t="str">
        <f t="shared" si="6"/>
        <v/>
      </c>
    </row>
    <row r="485" spans="1:16">
      <c r="A485" t="str">
        <f t="shared" si="6"/>
        <v xml:space="preserve">GSCU09 GSCU-1 General Service Constant Usage (0-20 kW) (Sampled) </v>
      </c>
      <c r="B485" t="s">
        <v>940</v>
      </c>
      <c r="C485" t="s">
        <v>297</v>
      </c>
    </row>
    <row r="486" spans="1:16">
      <c r="A486" t="str">
        <f t="shared" si="6"/>
        <v xml:space="preserve">GSCU09MONTH </v>
      </c>
      <c r="B486" t="s">
        <v>941</v>
      </c>
      <c r="C486" t="s">
        <v>123</v>
      </c>
      <c r="D486" s="4">
        <v>40909</v>
      </c>
      <c r="E486" s="4">
        <v>40940</v>
      </c>
      <c r="F486" s="4">
        <v>40969</v>
      </c>
      <c r="G486" s="4">
        <v>41000</v>
      </c>
      <c r="H486" s="4">
        <v>41030</v>
      </c>
      <c r="I486" s="4">
        <v>41061</v>
      </c>
      <c r="J486" s="4">
        <v>41091</v>
      </c>
      <c r="K486" s="4">
        <v>41122</v>
      </c>
      <c r="L486" s="4">
        <v>41153</v>
      </c>
      <c r="M486" s="4">
        <v>41183</v>
      </c>
      <c r="N486" s="4">
        <v>41214</v>
      </c>
      <c r="O486" s="4">
        <v>41244</v>
      </c>
    </row>
    <row r="487" spans="1:16">
      <c r="A487" t="str">
        <f t="shared" si="6"/>
        <v xml:space="preserve">GSCU09CUSTOMERS </v>
      </c>
      <c r="B487" t="s">
        <v>941</v>
      </c>
      <c r="C487" t="s">
        <v>124</v>
      </c>
      <c r="D487">
        <v>3747</v>
      </c>
      <c r="E487">
        <v>3707</v>
      </c>
      <c r="F487">
        <v>3663</v>
      </c>
      <c r="G487">
        <v>3613</v>
      </c>
      <c r="H487">
        <v>3564</v>
      </c>
      <c r="I487">
        <v>3513</v>
      </c>
      <c r="J487">
        <v>3451</v>
      </c>
      <c r="K487">
        <v>3394</v>
      </c>
      <c r="L487">
        <v>3347</v>
      </c>
      <c r="M487">
        <v>3301</v>
      </c>
      <c r="N487">
        <v>3252</v>
      </c>
      <c r="O487">
        <v>3209</v>
      </c>
    </row>
    <row r="488" spans="1:16">
      <c r="A488" t="str">
        <f t="shared" si="6"/>
        <v xml:space="preserve">GSCU09SALES </v>
      </c>
      <c r="B488" t="s">
        <v>941</v>
      </c>
      <c r="C488" t="s">
        <v>125</v>
      </c>
      <c r="D488">
        <v>2712462</v>
      </c>
      <c r="E488">
        <v>2380979</v>
      </c>
      <c r="F488">
        <v>2417152</v>
      </c>
      <c r="G488">
        <v>2443598</v>
      </c>
      <c r="H488">
        <v>2379805</v>
      </c>
      <c r="I488">
        <v>2439863</v>
      </c>
      <c r="J488">
        <v>2335971</v>
      </c>
      <c r="K488">
        <v>2288478</v>
      </c>
      <c r="L488">
        <v>2223990</v>
      </c>
      <c r="M488">
        <v>2183929</v>
      </c>
      <c r="N488">
        <v>2138289</v>
      </c>
      <c r="O488">
        <v>2151175</v>
      </c>
    </row>
    <row r="489" spans="1:16">
      <c r="A489" t="str">
        <f t="shared" si="6"/>
        <v>GSCU09KW</v>
      </c>
      <c r="B489" t="s">
        <v>941</v>
      </c>
      <c r="C489" t="s">
        <v>126</v>
      </c>
    </row>
    <row r="490" spans="1:16">
      <c r="A490" t="str">
        <f t="shared" si="6"/>
        <v>GSCU09N</v>
      </c>
      <c r="B490" t="s">
        <v>941</v>
      </c>
      <c r="C490" t="s">
        <v>127</v>
      </c>
      <c r="D490">
        <v>3747</v>
      </c>
      <c r="E490">
        <v>3707</v>
      </c>
      <c r="F490">
        <v>3663</v>
      </c>
      <c r="G490">
        <v>3613</v>
      </c>
      <c r="H490">
        <v>3564</v>
      </c>
      <c r="I490">
        <v>3513</v>
      </c>
      <c r="J490">
        <v>3451</v>
      </c>
      <c r="K490">
        <v>3394</v>
      </c>
      <c r="L490">
        <v>3347</v>
      </c>
      <c r="M490">
        <v>3301</v>
      </c>
      <c r="N490">
        <v>3252</v>
      </c>
      <c r="O490">
        <v>3209</v>
      </c>
    </row>
    <row r="491" spans="1:16">
      <c r="A491" t="str">
        <f t="shared" si="6"/>
        <v>GSCU09RLR ENERGY:</v>
      </c>
      <c r="B491" t="s">
        <v>941</v>
      </c>
      <c r="C491" t="s">
        <v>61</v>
      </c>
      <c r="P491" s="5"/>
    </row>
    <row r="492" spans="1:16">
      <c r="A492" t="str">
        <f t="shared" si="6"/>
        <v>GSCU09KWH</v>
      </c>
      <c r="B492" t="s">
        <v>941</v>
      </c>
      <c r="C492" t="s">
        <v>128</v>
      </c>
      <c r="D492">
        <v>2712462</v>
      </c>
      <c r="E492">
        <v>2380979</v>
      </c>
      <c r="F492">
        <v>2417152</v>
      </c>
      <c r="G492">
        <v>2443598</v>
      </c>
      <c r="H492">
        <v>2379805</v>
      </c>
      <c r="I492">
        <v>2439863</v>
      </c>
      <c r="J492">
        <v>2335971</v>
      </c>
      <c r="K492">
        <v>2288478</v>
      </c>
      <c r="L492">
        <v>2223990</v>
      </c>
      <c r="M492">
        <v>2183929</v>
      </c>
      <c r="N492">
        <v>2138289</v>
      </c>
      <c r="O492">
        <v>2151248</v>
      </c>
      <c r="P492" s="5"/>
    </row>
    <row r="493" spans="1:16">
      <c r="A493" t="str">
        <f t="shared" si="6"/>
        <v>GSCU09KWH ONPK</v>
      </c>
      <c r="B493" t="s">
        <v>941</v>
      </c>
      <c r="C493" t="s">
        <v>129</v>
      </c>
      <c r="D493">
        <v>611897</v>
      </c>
      <c r="E493">
        <v>574522</v>
      </c>
      <c r="F493">
        <v>571928</v>
      </c>
      <c r="G493">
        <v>643613</v>
      </c>
      <c r="H493">
        <v>634497</v>
      </c>
      <c r="I493">
        <v>641506</v>
      </c>
      <c r="J493">
        <v>594674</v>
      </c>
      <c r="K493">
        <v>638184</v>
      </c>
      <c r="L493">
        <v>528821</v>
      </c>
      <c r="M493">
        <v>608589</v>
      </c>
      <c r="N493">
        <v>498445</v>
      </c>
      <c r="O493">
        <v>462929</v>
      </c>
    </row>
    <row r="494" spans="1:16">
      <c r="A494" t="str">
        <f t="shared" si="6"/>
        <v>GSCU09KWH OFFPK</v>
      </c>
      <c r="B494" t="s">
        <v>941</v>
      </c>
      <c r="C494" t="s">
        <v>130</v>
      </c>
      <c r="D494">
        <v>2100565</v>
      </c>
      <c r="E494">
        <v>1806457</v>
      </c>
      <c r="F494">
        <v>1845224</v>
      </c>
      <c r="G494">
        <v>1799985</v>
      </c>
      <c r="H494">
        <v>1745308</v>
      </c>
      <c r="I494">
        <v>1798357</v>
      </c>
      <c r="J494">
        <v>1741297</v>
      </c>
      <c r="K494">
        <v>1650294</v>
      </c>
      <c r="L494">
        <v>1695169</v>
      </c>
      <c r="M494">
        <v>1575340</v>
      </c>
      <c r="N494">
        <v>1639844</v>
      </c>
      <c r="O494">
        <v>1688319</v>
      </c>
    </row>
    <row r="495" spans="1:16">
      <c r="A495" t="str">
        <f t="shared" si="6"/>
        <v>GSCU09KWH ONPK%</v>
      </c>
      <c r="B495" t="s">
        <v>941</v>
      </c>
      <c r="C495" t="s">
        <v>131</v>
      </c>
      <c r="D495" s="5">
        <v>0.22559000000000001</v>
      </c>
      <c r="E495" s="5">
        <v>0.24129999999999999</v>
      </c>
      <c r="F495" s="5">
        <v>0.23660999999999999</v>
      </c>
      <c r="G495" s="5">
        <v>0.26339000000000001</v>
      </c>
      <c r="H495" s="5">
        <v>0.26662000000000002</v>
      </c>
      <c r="I495" s="5">
        <v>0.26293</v>
      </c>
      <c r="J495" s="5">
        <v>0.25457000000000002</v>
      </c>
      <c r="K495" s="5">
        <v>0.27887000000000001</v>
      </c>
      <c r="L495" s="5">
        <v>0.23777999999999999</v>
      </c>
      <c r="M495" s="5">
        <v>0.27866999999999997</v>
      </c>
      <c r="N495" s="5">
        <v>0.2331</v>
      </c>
      <c r="O495" s="5">
        <v>0.21518999999999999</v>
      </c>
    </row>
    <row r="496" spans="1:16">
      <c r="A496" t="str">
        <f t="shared" si="6"/>
        <v>GSCU09KWH OFFPK%</v>
      </c>
      <c r="B496" t="s">
        <v>941</v>
      </c>
      <c r="C496" t="s">
        <v>132</v>
      </c>
      <c r="D496" s="5">
        <v>0.77441000000000004</v>
      </c>
      <c r="E496" s="5">
        <v>0.75870000000000004</v>
      </c>
      <c r="F496" s="5">
        <v>0.76339000000000001</v>
      </c>
      <c r="G496" s="5">
        <v>0.73660999999999999</v>
      </c>
      <c r="H496" s="5">
        <v>0.73338000000000003</v>
      </c>
      <c r="I496" s="5">
        <v>0.73707</v>
      </c>
      <c r="J496" s="5">
        <v>0.74543000000000004</v>
      </c>
      <c r="K496" s="5">
        <v>0.72113000000000005</v>
      </c>
      <c r="L496" s="5">
        <v>0.76222000000000001</v>
      </c>
      <c r="M496" s="5">
        <v>0.72133000000000003</v>
      </c>
      <c r="N496" s="5">
        <v>0.76690000000000003</v>
      </c>
      <c r="O496" s="5">
        <v>0.78481000000000001</v>
      </c>
    </row>
    <row r="497" spans="1:16">
      <c r="A497" t="str">
        <f t="shared" si="6"/>
        <v>GSCU09DEMAND (KW):</v>
      </c>
      <c r="B497" t="s">
        <v>941</v>
      </c>
      <c r="C497" t="s">
        <v>62</v>
      </c>
    </row>
    <row r="498" spans="1:16">
      <c r="A498" t="str">
        <f t="shared" si="6"/>
        <v>GSCU09NCP</v>
      </c>
      <c r="B498" t="s">
        <v>941</v>
      </c>
      <c r="C498" t="s">
        <v>133</v>
      </c>
      <c r="D498">
        <v>3859</v>
      </c>
      <c r="E498">
        <v>3543</v>
      </c>
      <c r="F498">
        <v>3394</v>
      </c>
      <c r="G498">
        <v>3626</v>
      </c>
      <c r="H498">
        <v>3322</v>
      </c>
      <c r="I498">
        <v>3630</v>
      </c>
      <c r="J498">
        <v>3266</v>
      </c>
      <c r="K498">
        <v>3361</v>
      </c>
      <c r="L498">
        <v>3258</v>
      </c>
      <c r="M498">
        <v>3105</v>
      </c>
      <c r="N498">
        <v>3212</v>
      </c>
      <c r="O498">
        <v>3088</v>
      </c>
    </row>
    <row r="499" spans="1:16">
      <c r="A499" t="str">
        <f t="shared" si="6"/>
        <v>GSCU09NCP ONPK</v>
      </c>
      <c r="B499" t="s">
        <v>941</v>
      </c>
      <c r="C499" t="s">
        <v>134</v>
      </c>
      <c r="D499">
        <v>3786</v>
      </c>
      <c r="E499">
        <v>3499</v>
      </c>
      <c r="F499">
        <v>3339</v>
      </c>
      <c r="G499">
        <v>3466</v>
      </c>
      <c r="H499">
        <v>3275</v>
      </c>
      <c r="I499">
        <v>3477</v>
      </c>
      <c r="J499">
        <v>3229</v>
      </c>
      <c r="K499">
        <v>3297</v>
      </c>
      <c r="L499">
        <v>3180</v>
      </c>
      <c r="M499">
        <v>3010</v>
      </c>
      <c r="N499">
        <v>3103</v>
      </c>
      <c r="O499">
        <v>3018</v>
      </c>
    </row>
    <row r="500" spans="1:16">
      <c r="A500" t="str">
        <f t="shared" si="6"/>
        <v>GSCU09NCP OFFPK</v>
      </c>
      <c r="B500" t="s">
        <v>941</v>
      </c>
      <c r="C500" t="s">
        <v>135</v>
      </c>
      <c r="D500">
        <v>3835</v>
      </c>
      <c r="E500">
        <v>3526</v>
      </c>
      <c r="F500">
        <v>3384</v>
      </c>
      <c r="G500">
        <v>3622</v>
      </c>
      <c r="H500">
        <v>3318</v>
      </c>
      <c r="I500">
        <v>3611</v>
      </c>
      <c r="J500">
        <v>3237</v>
      </c>
      <c r="K500">
        <v>3223</v>
      </c>
      <c r="L500">
        <v>3231</v>
      </c>
      <c r="M500">
        <v>3086</v>
      </c>
      <c r="N500">
        <v>3170</v>
      </c>
      <c r="O500">
        <v>3026</v>
      </c>
    </row>
    <row r="501" spans="1:16">
      <c r="A501" t="str">
        <f t="shared" si="6"/>
        <v>GSCU09GCP DATE</v>
      </c>
      <c r="B501" t="s">
        <v>941</v>
      </c>
      <c r="C501" t="s">
        <v>136</v>
      </c>
      <c r="D501" t="s">
        <v>942</v>
      </c>
      <c r="E501" t="s">
        <v>943</v>
      </c>
      <c r="F501" t="s">
        <v>944</v>
      </c>
      <c r="G501" t="s">
        <v>945</v>
      </c>
      <c r="H501" t="s">
        <v>946</v>
      </c>
      <c r="I501" t="s">
        <v>211</v>
      </c>
      <c r="J501" t="s">
        <v>178</v>
      </c>
      <c r="K501" t="s">
        <v>947</v>
      </c>
      <c r="L501" t="s">
        <v>948</v>
      </c>
      <c r="M501" t="s">
        <v>212</v>
      </c>
      <c r="N501" t="s">
        <v>46</v>
      </c>
      <c r="O501" t="s">
        <v>205</v>
      </c>
    </row>
    <row r="502" spans="1:16" s="10" customFormat="1">
      <c r="A502" t="str">
        <f t="shared" ref="A502:A565" si="7">B502&amp;C502</f>
        <v>GSCU09GCP TIME</v>
      </c>
      <c r="B502" t="s">
        <v>941</v>
      </c>
      <c r="C502" t="s">
        <v>142</v>
      </c>
      <c r="D502" t="s">
        <v>189</v>
      </c>
      <c r="E502" t="s">
        <v>145</v>
      </c>
      <c r="F502" t="s">
        <v>195</v>
      </c>
      <c r="G502" t="s">
        <v>202</v>
      </c>
      <c r="H502" t="s">
        <v>237</v>
      </c>
      <c r="I502" t="s">
        <v>299</v>
      </c>
      <c r="J502" t="s">
        <v>143</v>
      </c>
      <c r="K502" t="s">
        <v>145</v>
      </c>
      <c r="L502" t="s">
        <v>12</v>
      </c>
      <c r="M502" t="s">
        <v>189</v>
      </c>
      <c r="N502" t="s">
        <v>202</v>
      </c>
      <c r="O502" t="s">
        <v>193</v>
      </c>
    </row>
    <row r="503" spans="1:16">
      <c r="A503" t="str">
        <f t="shared" si="7"/>
        <v>GSCU09GCP</v>
      </c>
      <c r="B503" t="s">
        <v>941</v>
      </c>
      <c r="C503" t="s">
        <v>147</v>
      </c>
      <c r="D503">
        <v>3707</v>
      </c>
      <c r="E503">
        <v>3450</v>
      </c>
      <c r="F503">
        <v>3293</v>
      </c>
      <c r="G503">
        <v>3455</v>
      </c>
      <c r="H503">
        <v>3228</v>
      </c>
      <c r="I503">
        <v>3471</v>
      </c>
      <c r="J503">
        <v>3173</v>
      </c>
      <c r="K503">
        <v>3157</v>
      </c>
      <c r="L503">
        <v>3111</v>
      </c>
      <c r="M503">
        <v>2958</v>
      </c>
      <c r="N503">
        <v>3045</v>
      </c>
      <c r="O503">
        <v>2948</v>
      </c>
      <c r="P503" s="1"/>
    </row>
    <row r="504" spans="1:16">
      <c r="A504" t="str">
        <f t="shared" si="7"/>
        <v>GSCU09GCP ONPK</v>
      </c>
      <c r="B504" t="s">
        <v>941</v>
      </c>
      <c r="C504" t="s">
        <v>63</v>
      </c>
      <c r="D504">
        <v>3700</v>
      </c>
      <c r="E504">
        <v>3443</v>
      </c>
      <c r="F504">
        <v>3285</v>
      </c>
      <c r="G504">
        <v>3418</v>
      </c>
      <c r="H504">
        <v>3223</v>
      </c>
      <c r="I504">
        <v>3408</v>
      </c>
      <c r="J504">
        <v>3173</v>
      </c>
      <c r="K504">
        <v>3157</v>
      </c>
      <c r="L504">
        <v>3107</v>
      </c>
      <c r="M504">
        <v>2953</v>
      </c>
      <c r="N504">
        <v>3045</v>
      </c>
      <c r="O504">
        <v>2948</v>
      </c>
      <c r="P504" s="5"/>
    </row>
    <row r="505" spans="1:16">
      <c r="A505" t="str">
        <f t="shared" si="7"/>
        <v>GSCU09GCP OFFPK</v>
      </c>
      <c r="B505" t="s">
        <v>941</v>
      </c>
      <c r="C505" t="s">
        <v>64</v>
      </c>
      <c r="D505">
        <v>3707</v>
      </c>
      <c r="E505">
        <v>3450</v>
      </c>
      <c r="F505">
        <v>3293</v>
      </c>
      <c r="G505">
        <v>3455</v>
      </c>
      <c r="H505">
        <v>3228</v>
      </c>
      <c r="I505">
        <v>3471</v>
      </c>
      <c r="J505">
        <v>3169</v>
      </c>
      <c r="K505">
        <v>3105</v>
      </c>
      <c r="L505">
        <v>3111</v>
      </c>
      <c r="M505">
        <v>2958</v>
      </c>
      <c r="N505">
        <v>3028</v>
      </c>
      <c r="O505">
        <v>2926</v>
      </c>
      <c r="P505" s="5"/>
    </row>
    <row r="506" spans="1:16">
      <c r="A506" t="str">
        <f t="shared" si="7"/>
        <v>GSCU09CP</v>
      </c>
      <c r="B506" t="s">
        <v>941</v>
      </c>
      <c r="C506" t="s">
        <v>148</v>
      </c>
      <c r="D506">
        <v>3558</v>
      </c>
      <c r="E506">
        <v>3450</v>
      </c>
      <c r="F506">
        <v>3271</v>
      </c>
      <c r="G506">
        <v>3409</v>
      </c>
      <c r="H506">
        <v>3210</v>
      </c>
      <c r="I506">
        <v>3398</v>
      </c>
      <c r="J506">
        <v>3149</v>
      </c>
      <c r="K506">
        <v>3083</v>
      </c>
      <c r="L506">
        <v>3094</v>
      </c>
      <c r="M506">
        <v>2935</v>
      </c>
      <c r="N506">
        <v>2994</v>
      </c>
      <c r="O506">
        <v>2911</v>
      </c>
      <c r="P506" s="5"/>
    </row>
    <row r="507" spans="1:16">
      <c r="A507" t="str">
        <f t="shared" si="7"/>
        <v>GSCU09PERIOD START</v>
      </c>
      <c r="B507" t="s">
        <v>941</v>
      </c>
      <c r="C507" t="s">
        <v>149</v>
      </c>
      <c r="D507" s="1">
        <v>40909</v>
      </c>
      <c r="E507" s="1">
        <v>40940</v>
      </c>
      <c r="F507" s="1">
        <v>40969</v>
      </c>
      <c r="G507" s="1">
        <v>41000</v>
      </c>
      <c r="H507" s="1">
        <v>41030</v>
      </c>
      <c r="I507" s="1">
        <v>41061</v>
      </c>
      <c r="J507" s="1">
        <v>41091</v>
      </c>
      <c r="K507" s="1">
        <v>41122</v>
      </c>
      <c r="L507" s="1">
        <v>41153</v>
      </c>
      <c r="M507" s="1">
        <v>41183</v>
      </c>
      <c r="N507" s="1">
        <v>41214</v>
      </c>
      <c r="O507" s="1">
        <v>41244</v>
      </c>
      <c r="P507" s="5"/>
    </row>
    <row r="508" spans="1:16">
      <c r="A508" t="str">
        <f t="shared" si="7"/>
        <v>GSCU09NCP LF</v>
      </c>
      <c r="B508" t="s">
        <v>941</v>
      </c>
      <c r="C508" t="s">
        <v>150</v>
      </c>
      <c r="D508" s="5">
        <v>0.94479999999999997</v>
      </c>
      <c r="E508" s="5">
        <v>0.96550000000000002</v>
      </c>
      <c r="F508" s="5">
        <v>0.95730000000000004</v>
      </c>
      <c r="G508" s="5">
        <v>0.93589999999999995</v>
      </c>
      <c r="H508" s="5">
        <v>0.96289999999999998</v>
      </c>
      <c r="I508" s="5">
        <v>0.93359999999999999</v>
      </c>
      <c r="J508" s="5">
        <v>0.96120000000000005</v>
      </c>
      <c r="K508" s="5">
        <v>0.91520000000000001</v>
      </c>
      <c r="L508" s="5">
        <v>0.94799999999999995</v>
      </c>
      <c r="M508" s="5">
        <v>0.94550000000000001</v>
      </c>
      <c r="N508" s="5">
        <v>0.92449999999999999</v>
      </c>
      <c r="O508" s="5">
        <v>0.93630000000000002</v>
      </c>
      <c r="P508" s="5"/>
    </row>
    <row r="509" spans="1:16">
      <c r="A509" t="str">
        <f t="shared" si="7"/>
        <v>GSCU09NCP LF ONPK</v>
      </c>
      <c r="B509" t="s">
        <v>941</v>
      </c>
      <c r="C509" t="s">
        <v>151</v>
      </c>
      <c r="D509" s="5">
        <v>0.96199999999999997</v>
      </c>
      <c r="E509" s="5">
        <v>0.97729999999999995</v>
      </c>
      <c r="F509" s="5">
        <v>0.97309999999999997</v>
      </c>
      <c r="G509" s="5">
        <v>0.98250000000000004</v>
      </c>
      <c r="H509" s="5">
        <v>0.97840000000000005</v>
      </c>
      <c r="I509" s="5">
        <v>0.97609999999999997</v>
      </c>
      <c r="J509" s="5">
        <v>0.97440000000000004</v>
      </c>
      <c r="K509" s="5">
        <v>0.93510000000000004</v>
      </c>
      <c r="L509" s="5">
        <v>0.97260000000000002</v>
      </c>
      <c r="M509" s="5">
        <v>0.97689999999999999</v>
      </c>
      <c r="N509" s="5">
        <v>0.95620000000000005</v>
      </c>
      <c r="O509" s="5">
        <v>0.95860000000000001</v>
      </c>
      <c r="P509" s="5"/>
    </row>
    <row r="510" spans="1:16">
      <c r="A510" t="str">
        <f t="shared" si="7"/>
        <v>GSCU09NCP LF OFFPK</v>
      </c>
      <c r="B510" t="s">
        <v>941</v>
      </c>
      <c r="C510" t="s">
        <v>152</v>
      </c>
      <c r="D510" s="5">
        <v>0.95099999999999996</v>
      </c>
      <c r="E510" s="5">
        <v>0.97030000000000005</v>
      </c>
      <c r="F510" s="5">
        <v>0.95989999999999998</v>
      </c>
      <c r="G510" s="5">
        <v>0.93579999999999997</v>
      </c>
      <c r="H510" s="5">
        <v>0.96350000000000002</v>
      </c>
      <c r="I510" s="5">
        <v>0.93789999999999996</v>
      </c>
      <c r="J510" s="5">
        <v>0.96919999999999995</v>
      </c>
      <c r="K510" s="5">
        <v>0.95340000000000003</v>
      </c>
      <c r="L510" s="5">
        <v>0.95569999999999999</v>
      </c>
      <c r="M510" s="5">
        <v>0.9506</v>
      </c>
      <c r="N510" s="5">
        <v>0.93720000000000003</v>
      </c>
      <c r="O510" s="5">
        <v>0.95530000000000004</v>
      </c>
      <c r="P510" s="5"/>
    </row>
    <row r="511" spans="1:16">
      <c r="A511" t="str">
        <f t="shared" si="7"/>
        <v>GSCU09GCP CF</v>
      </c>
      <c r="B511" t="s">
        <v>941</v>
      </c>
      <c r="C511" t="s">
        <v>153</v>
      </c>
      <c r="D511" s="5">
        <v>0.96079999999999999</v>
      </c>
      <c r="E511" s="5">
        <v>0.97370000000000001</v>
      </c>
      <c r="F511" s="5">
        <v>0.97040000000000004</v>
      </c>
      <c r="G511" s="5">
        <v>0.95279999999999998</v>
      </c>
      <c r="H511" s="5">
        <v>0.97160000000000002</v>
      </c>
      <c r="I511" s="5">
        <v>0.95620000000000005</v>
      </c>
      <c r="J511" s="5">
        <v>0.97160000000000002</v>
      </c>
      <c r="K511" s="5">
        <v>0.93940000000000001</v>
      </c>
      <c r="L511" s="5">
        <v>0.95469999999999999</v>
      </c>
      <c r="M511" s="5">
        <v>0.95279999999999998</v>
      </c>
      <c r="N511" s="5">
        <v>0.94799999999999995</v>
      </c>
      <c r="O511" s="5">
        <v>0.95479999999999998</v>
      </c>
      <c r="P511" s="5"/>
    </row>
    <row r="512" spans="1:16">
      <c r="A512" t="str">
        <f t="shared" si="7"/>
        <v>GSCU09CP CF</v>
      </c>
      <c r="B512" t="s">
        <v>941</v>
      </c>
      <c r="C512" t="s">
        <v>154</v>
      </c>
      <c r="D512" s="5">
        <v>0.92220000000000002</v>
      </c>
      <c r="E512" s="5">
        <v>0.97370000000000001</v>
      </c>
      <c r="F512" s="5">
        <v>0.96389999999999998</v>
      </c>
      <c r="G512" s="5">
        <v>0.94010000000000005</v>
      </c>
      <c r="H512" s="5">
        <v>0.96630000000000005</v>
      </c>
      <c r="I512" s="5">
        <v>0.93620000000000003</v>
      </c>
      <c r="J512" s="5">
        <v>0.96399999999999997</v>
      </c>
      <c r="K512" s="5">
        <v>0.9173</v>
      </c>
      <c r="L512" s="5">
        <v>0.94969999999999999</v>
      </c>
      <c r="M512" s="5">
        <v>0.94540000000000002</v>
      </c>
      <c r="N512" s="5">
        <v>0.93200000000000005</v>
      </c>
      <c r="O512" s="5">
        <v>0.94259999999999999</v>
      </c>
      <c r="P512" s="5"/>
    </row>
    <row r="513" spans="1:16">
      <c r="A513" t="str">
        <f t="shared" si="7"/>
        <v>GSCU09GCP LF</v>
      </c>
      <c r="B513" t="s">
        <v>941</v>
      </c>
      <c r="C513" t="s">
        <v>155</v>
      </c>
      <c r="D513" s="5">
        <v>0.98340000000000005</v>
      </c>
      <c r="E513" s="5">
        <v>0.99160000000000004</v>
      </c>
      <c r="F513" s="5">
        <v>0.98650000000000004</v>
      </c>
      <c r="G513" s="5">
        <v>0.98219999999999996</v>
      </c>
      <c r="H513" s="5">
        <v>0.99109999999999998</v>
      </c>
      <c r="I513" s="5">
        <v>0.97640000000000005</v>
      </c>
      <c r="J513" s="5">
        <v>0.98939999999999995</v>
      </c>
      <c r="K513" s="5">
        <v>0.97430000000000005</v>
      </c>
      <c r="L513" s="5">
        <v>0.99299999999999999</v>
      </c>
      <c r="M513" s="5">
        <v>0.99229999999999996</v>
      </c>
      <c r="N513" s="5">
        <v>0.97529999999999994</v>
      </c>
      <c r="O513" s="5">
        <v>0.98070000000000002</v>
      </c>
    </row>
    <row r="514" spans="1:16">
      <c r="A514" t="str">
        <f t="shared" si="7"/>
        <v>GSCU09GCP LF ONPK</v>
      </c>
      <c r="B514" t="s">
        <v>941</v>
      </c>
      <c r="C514" t="s">
        <v>156</v>
      </c>
      <c r="D514" s="5">
        <v>0.98429999999999995</v>
      </c>
      <c r="E514" s="5">
        <v>0.99329999999999996</v>
      </c>
      <c r="F514" s="5">
        <v>0.98919999999999997</v>
      </c>
      <c r="G514" s="5">
        <v>0.99639999999999995</v>
      </c>
      <c r="H514" s="5">
        <v>0.99429999999999996</v>
      </c>
      <c r="I514" s="5">
        <v>0.99590000000000001</v>
      </c>
      <c r="J514" s="5">
        <v>0.99150000000000005</v>
      </c>
      <c r="K514" s="5">
        <v>0.97650000000000003</v>
      </c>
      <c r="L514" s="5">
        <v>0.99550000000000005</v>
      </c>
      <c r="M514" s="5">
        <v>0.99550000000000005</v>
      </c>
      <c r="N514" s="5">
        <v>0.97430000000000005</v>
      </c>
      <c r="O514" s="5">
        <v>0.98129999999999995</v>
      </c>
      <c r="P514" s="5"/>
    </row>
    <row r="515" spans="1:16">
      <c r="A515" t="str">
        <f t="shared" si="7"/>
        <v>GSCU09GCP LF OFFPK</v>
      </c>
      <c r="B515" t="s">
        <v>941</v>
      </c>
      <c r="C515" t="s">
        <v>157</v>
      </c>
      <c r="D515" s="5">
        <v>0.98360000000000003</v>
      </c>
      <c r="E515" s="5">
        <v>0.99170000000000003</v>
      </c>
      <c r="F515" s="5">
        <v>0.98640000000000005</v>
      </c>
      <c r="G515" s="5">
        <v>0.98099999999999998</v>
      </c>
      <c r="H515" s="5">
        <v>0.99039999999999995</v>
      </c>
      <c r="I515" s="5">
        <v>0.9758</v>
      </c>
      <c r="J515" s="5">
        <v>0.99009999999999998</v>
      </c>
      <c r="K515" s="5">
        <v>0.98960000000000004</v>
      </c>
      <c r="L515" s="5">
        <v>0.99270000000000003</v>
      </c>
      <c r="M515" s="5">
        <v>0.99170000000000003</v>
      </c>
      <c r="N515" s="5">
        <v>0.98109999999999997</v>
      </c>
      <c r="O515" s="5">
        <v>0.98799999999999999</v>
      </c>
      <c r="P515" s="5"/>
    </row>
    <row r="516" spans="1:16">
      <c r="A516" t="str">
        <f t="shared" si="7"/>
        <v>GSCU09CP LF</v>
      </c>
      <c r="B516" t="s">
        <v>941</v>
      </c>
      <c r="C516" t="s">
        <v>158</v>
      </c>
      <c r="D516" s="5">
        <v>1.0245</v>
      </c>
      <c r="E516" s="5">
        <v>0.99160000000000004</v>
      </c>
      <c r="F516" s="5">
        <v>0.99319999999999997</v>
      </c>
      <c r="G516" s="5">
        <v>0.99550000000000005</v>
      </c>
      <c r="H516" s="5">
        <v>0.99650000000000005</v>
      </c>
      <c r="I516" s="5">
        <v>0.99719999999999998</v>
      </c>
      <c r="J516" s="5">
        <v>0.99709999999999999</v>
      </c>
      <c r="K516" s="5">
        <v>0.99770000000000003</v>
      </c>
      <c r="L516" s="5">
        <v>0.99829999999999997</v>
      </c>
      <c r="M516" s="5">
        <v>1.0001</v>
      </c>
      <c r="N516" s="5">
        <v>0.99199999999999999</v>
      </c>
      <c r="O516" s="5">
        <v>0.99339999999999995</v>
      </c>
      <c r="P516" s="5"/>
    </row>
    <row r="517" spans="1:16">
      <c r="A517" t="str">
        <f t="shared" si="7"/>
        <v>GSCU09REL PREC:</v>
      </c>
      <c r="B517" t="s">
        <v>941</v>
      </c>
      <c r="C517" t="s">
        <v>65</v>
      </c>
      <c r="P517" s="5"/>
    </row>
    <row r="518" spans="1:16">
      <c r="A518" t="str">
        <f t="shared" si="7"/>
        <v>GSCU09NCP RP</v>
      </c>
      <c r="B518" t="s">
        <v>941</v>
      </c>
      <c r="C518" t="s">
        <v>159</v>
      </c>
      <c r="D518" s="5">
        <v>1.4999999999999999E-2</v>
      </c>
      <c r="E518" s="5">
        <v>8.0999999999999996E-3</v>
      </c>
      <c r="F518" s="5">
        <v>1.0500000000000001E-2</v>
      </c>
      <c r="G518" s="5">
        <v>3.09E-2</v>
      </c>
      <c r="H518" s="5">
        <v>1.5699999999999999E-2</v>
      </c>
      <c r="I518" s="5">
        <v>3.4299999999999997E-2</v>
      </c>
      <c r="J518" s="5">
        <v>1.6500000000000001E-2</v>
      </c>
      <c r="K518" s="5">
        <v>4.2099999999999999E-2</v>
      </c>
      <c r="L518" s="5">
        <v>1.44E-2</v>
      </c>
      <c r="M518" s="5">
        <v>1.67E-2</v>
      </c>
      <c r="N518" s="5">
        <v>4.0300000000000002E-2</v>
      </c>
      <c r="O518" s="5">
        <v>2.8000000000000001E-2</v>
      </c>
      <c r="P518" s="5"/>
    </row>
    <row r="519" spans="1:16">
      <c r="A519" t="str">
        <f t="shared" si="7"/>
        <v>GSCU09NCP RP ONPK</v>
      </c>
      <c r="B519" t="s">
        <v>941</v>
      </c>
      <c r="C519" t="s">
        <v>160</v>
      </c>
      <c r="D519" s="5">
        <v>1.2999999999999999E-2</v>
      </c>
      <c r="E519" s="5">
        <v>5.3E-3</v>
      </c>
      <c r="F519" s="5">
        <v>7.7999999999999996E-3</v>
      </c>
      <c r="G519" s="5">
        <v>6.6E-3</v>
      </c>
      <c r="H519" s="5">
        <v>8.6999999999999994E-3</v>
      </c>
      <c r="I519" s="5">
        <v>8.0999999999999996E-3</v>
      </c>
      <c r="J519" s="5">
        <v>1.38E-2</v>
      </c>
      <c r="K519" s="5">
        <v>4.1500000000000002E-2</v>
      </c>
      <c r="L519" s="5">
        <v>9.4999999999999998E-3</v>
      </c>
      <c r="M519" s="5">
        <v>9.1999999999999998E-3</v>
      </c>
      <c r="N519" s="5">
        <v>3.2899999999999999E-2</v>
      </c>
      <c r="O519" s="5">
        <v>2.7E-2</v>
      </c>
      <c r="P519" s="5"/>
    </row>
    <row r="520" spans="1:16">
      <c r="A520" t="str">
        <f t="shared" si="7"/>
        <v>GSCU09NCP RP OFFPK</v>
      </c>
      <c r="B520" t="s">
        <v>941</v>
      </c>
      <c r="C520" t="s">
        <v>161</v>
      </c>
      <c r="D520" s="5">
        <v>1.44E-2</v>
      </c>
      <c r="E520" s="5">
        <v>7.3000000000000001E-3</v>
      </c>
      <c r="F520" s="5">
        <v>1.03E-2</v>
      </c>
      <c r="G520" s="5">
        <v>3.1E-2</v>
      </c>
      <c r="H520" s="5">
        <v>1.5800000000000002E-2</v>
      </c>
      <c r="I520" s="5">
        <v>3.4299999999999997E-2</v>
      </c>
      <c r="J520" s="5">
        <v>1.11E-2</v>
      </c>
      <c r="K520" s="5">
        <v>1.78E-2</v>
      </c>
      <c r="L520" s="5">
        <v>1.35E-2</v>
      </c>
      <c r="M520" s="5">
        <v>1.52E-2</v>
      </c>
      <c r="N520" s="5">
        <v>3.1E-2</v>
      </c>
      <c r="O520" s="5">
        <v>1.26E-2</v>
      </c>
      <c r="P520" s="5"/>
    </row>
    <row r="521" spans="1:16">
      <c r="A521" t="str">
        <f t="shared" si="7"/>
        <v>GSCU09GCP RP</v>
      </c>
      <c r="B521" t="s">
        <v>941</v>
      </c>
      <c r="C521" t="s">
        <v>162</v>
      </c>
      <c r="D521" s="5">
        <v>1.2500000000000001E-2</v>
      </c>
      <c r="E521" s="5">
        <v>3.0000000000000001E-3</v>
      </c>
      <c r="F521" s="5">
        <v>6.4000000000000003E-3</v>
      </c>
      <c r="G521" s="5">
        <v>2.5399999999999999E-2</v>
      </c>
      <c r="H521" s="5">
        <v>1.2999999999999999E-2</v>
      </c>
      <c r="I521" s="5">
        <v>3.5299999999999998E-2</v>
      </c>
      <c r="J521" s="5">
        <v>1.35E-2</v>
      </c>
      <c r="K521" s="5">
        <v>3.6600000000000001E-2</v>
      </c>
      <c r="L521" s="5">
        <v>7.6E-3</v>
      </c>
      <c r="M521" s="5">
        <v>6.1999999999999998E-3</v>
      </c>
      <c r="N521" s="5">
        <v>3.3000000000000002E-2</v>
      </c>
      <c r="O521" s="5">
        <v>2.7699999999999999E-2</v>
      </c>
    </row>
    <row r="522" spans="1:16">
      <c r="A522" t="str">
        <f t="shared" si="7"/>
        <v>GSCU09GCP RP ONPK</v>
      </c>
      <c r="B522" t="s">
        <v>941</v>
      </c>
      <c r="C522" t="s">
        <v>163</v>
      </c>
      <c r="D522" s="5">
        <v>1.2E-2</v>
      </c>
      <c r="E522" s="5">
        <v>3.0999999999999999E-3</v>
      </c>
      <c r="F522" s="5">
        <v>5.0000000000000001E-3</v>
      </c>
      <c r="G522" s="5">
        <v>2.3E-3</v>
      </c>
      <c r="H522" s="5">
        <v>8.2000000000000007E-3</v>
      </c>
      <c r="I522" s="5">
        <v>2.2000000000000001E-3</v>
      </c>
      <c r="J522" s="5">
        <v>1.35E-2</v>
      </c>
      <c r="K522" s="5">
        <v>3.6600000000000001E-2</v>
      </c>
      <c r="L522" s="5">
        <v>4.4000000000000003E-3</v>
      </c>
      <c r="M522" s="5">
        <v>9.1000000000000004E-3</v>
      </c>
      <c r="N522" s="5">
        <v>3.3000000000000002E-2</v>
      </c>
      <c r="O522" s="5">
        <v>2.7699999999999999E-2</v>
      </c>
    </row>
    <row r="523" spans="1:16">
      <c r="A523" t="str">
        <f t="shared" si="7"/>
        <v>GSCU09GCP RP OFFPK</v>
      </c>
      <c r="B523" t="s">
        <v>941</v>
      </c>
      <c r="C523" t="s">
        <v>164</v>
      </c>
      <c r="D523" s="5">
        <v>1.2500000000000001E-2</v>
      </c>
      <c r="E523" s="5">
        <v>3.0000000000000001E-3</v>
      </c>
      <c r="F523" s="5">
        <v>6.4000000000000003E-3</v>
      </c>
      <c r="G523" s="5">
        <v>2.5399999999999999E-2</v>
      </c>
      <c r="H523" s="5">
        <v>1.2999999999999999E-2</v>
      </c>
      <c r="I523" s="5">
        <v>3.5299999999999998E-2</v>
      </c>
      <c r="J523" s="5">
        <v>1.03E-2</v>
      </c>
      <c r="K523" s="5">
        <v>7.3000000000000001E-3</v>
      </c>
      <c r="L523" s="5">
        <v>7.6E-3</v>
      </c>
      <c r="M523" s="5">
        <v>6.1999999999999998E-3</v>
      </c>
      <c r="N523" s="5">
        <v>2.1299999999999999E-2</v>
      </c>
      <c r="O523" s="5">
        <v>5.1000000000000004E-3</v>
      </c>
    </row>
    <row r="524" spans="1:16">
      <c r="A524" t="str">
        <f t="shared" si="7"/>
        <v>GSCU09CP RP</v>
      </c>
      <c r="B524" t="s">
        <v>941</v>
      </c>
      <c r="C524" t="s">
        <v>165</v>
      </c>
      <c r="D524" s="5">
        <v>6.7999999999999996E-3</v>
      </c>
      <c r="E524" s="5">
        <v>3.0000000000000001E-3</v>
      </c>
      <c r="F524" s="5">
        <v>2.7000000000000001E-3</v>
      </c>
      <c r="G524" s="5">
        <v>2.0999999999999999E-3</v>
      </c>
      <c r="H524" s="5">
        <v>1.5E-3</v>
      </c>
      <c r="I524" s="5">
        <v>1.2999999999999999E-3</v>
      </c>
      <c r="J524" s="5">
        <v>1.4E-3</v>
      </c>
      <c r="K524" s="5">
        <v>1.4E-3</v>
      </c>
      <c r="L524" s="5">
        <v>1.6000000000000001E-3</v>
      </c>
      <c r="M524" s="5">
        <v>5.1000000000000004E-3</v>
      </c>
      <c r="N524" s="5">
        <v>3.5000000000000001E-3</v>
      </c>
      <c r="O524" s="5">
        <v>3.3999999999999998E-3</v>
      </c>
    </row>
    <row r="525" spans="1:16">
      <c r="A525" t="str">
        <f t="shared" si="7"/>
        <v>GSCU09SAMPLE SIZE:</v>
      </c>
      <c r="B525" t="s">
        <v>941</v>
      </c>
      <c r="C525" t="s">
        <v>66</v>
      </c>
    </row>
    <row r="526" spans="1:16">
      <c r="A526" t="str">
        <f t="shared" si="7"/>
        <v>GSCU09GCPSZ</v>
      </c>
      <c r="B526" t="s">
        <v>941</v>
      </c>
      <c r="C526" t="s">
        <v>166</v>
      </c>
      <c r="D526">
        <v>60</v>
      </c>
      <c r="E526">
        <v>60</v>
      </c>
      <c r="F526">
        <v>60</v>
      </c>
      <c r="G526">
        <v>59</v>
      </c>
      <c r="H526">
        <v>59</v>
      </c>
      <c r="I526">
        <v>59</v>
      </c>
      <c r="J526">
        <v>59</v>
      </c>
      <c r="K526">
        <v>56</v>
      </c>
      <c r="L526">
        <v>57</v>
      </c>
      <c r="M526">
        <v>58</v>
      </c>
      <c r="N526">
        <v>57</v>
      </c>
      <c r="O526">
        <v>55</v>
      </c>
    </row>
    <row r="527" spans="1:16">
      <c r="A527" t="str">
        <f t="shared" si="7"/>
        <v>GSCU09GCPSZ ONPK</v>
      </c>
      <c r="B527" t="s">
        <v>941</v>
      </c>
      <c r="C527" t="s">
        <v>167</v>
      </c>
      <c r="D527">
        <v>60</v>
      </c>
      <c r="E527">
        <v>60</v>
      </c>
      <c r="F527">
        <v>60</v>
      </c>
      <c r="G527">
        <v>59</v>
      </c>
      <c r="H527">
        <v>59</v>
      </c>
      <c r="I527">
        <v>59</v>
      </c>
      <c r="J527">
        <v>59</v>
      </c>
      <c r="K527">
        <v>56</v>
      </c>
      <c r="L527">
        <v>57</v>
      </c>
      <c r="M527">
        <v>58</v>
      </c>
      <c r="N527">
        <v>57</v>
      </c>
      <c r="O527">
        <v>55</v>
      </c>
    </row>
    <row r="528" spans="1:16">
      <c r="A528" t="str">
        <f t="shared" si="7"/>
        <v>GSCU09GCPSZ OFFPK</v>
      </c>
      <c r="B528" t="s">
        <v>941</v>
      </c>
      <c r="C528" t="s">
        <v>168</v>
      </c>
      <c r="D528">
        <v>60</v>
      </c>
      <c r="E528">
        <v>60</v>
      </c>
      <c r="F528">
        <v>60</v>
      </c>
      <c r="G528">
        <v>59</v>
      </c>
      <c r="H528">
        <v>59</v>
      </c>
      <c r="I528">
        <v>59</v>
      </c>
      <c r="J528">
        <v>59</v>
      </c>
      <c r="K528">
        <v>56</v>
      </c>
      <c r="L528">
        <v>57</v>
      </c>
      <c r="M528">
        <v>58</v>
      </c>
      <c r="N528">
        <v>57</v>
      </c>
      <c r="O528">
        <v>55</v>
      </c>
      <c r="P528" s="4"/>
    </row>
    <row r="529" spans="1:16">
      <c r="A529" t="str">
        <f t="shared" si="7"/>
        <v>GSCU09CPSZ</v>
      </c>
      <c r="B529" t="s">
        <v>941</v>
      </c>
      <c r="C529" t="s">
        <v>169</v>
      </c>
      <c r="D529">
        <v>60</v>
      </c>
      <c r="E529">
        <v>60</v>
      </c>
      <c r="F529">
        <v>60</v>
      </c>
      <c r="G529">
        <v>59</v>
      </c>
      <c r="H529">
        <v>59</v>
      </c>
      <c r="I529">
        <v>59</v>
      </c>
      <c r="J529">
        <v>59</v>
      </c>
      <c r="K529">
        <v>56</v>
      </c>
      <c r="L529">
        <v>57</v>
      </c>
      <c r="M529">
        <v>58</v>
      </c>
      <c r="N529">
        <v>57</v>
      </c>
      <c r="O529">
        <v>55</v>
      </c>
    </row>
    <row r="530" spans="1:16">
      <c r="A530" t="str">
        <f t="shared" si="7"/>
        <v/>
      </c>
    </row>
    <row r="531" spans="1:16">
      <c r="A531" t="str">
        <f t="shared" si="7"/>
        <v/>
      </c>
    </row>
    <row r="532" spans="1:16">
      <c r="A532" t="str">
        <f t="shared" si="7"/>
        <v/>
      </c>
    </row>
    <row r="533" spans="1:16">
      <c r="A533" t="str">
        <f t="shared" si="7"/>
        <v/>
      </c>
    </row>
    <row r="534" spans="1:16">
      <c r="A534" t="str">
        <f t="shared" si="7"/>
        <v/>
      </c>
      <c r="P534" s="91"/>
    </row>
    <row r="535" spans="1:16">
      <c r="A535" t="str">
        <f t="shared" si="7"/>
        <v/>
      </c>
    </row>
    <row r="536" spans="1:16">
      <c r="A536" t="str">
        <f t="shared" si="7"/>
        <v/>
      </c>
    </row>
    <row r="537" spans="1:16">
      <c r="A537" t="str">
        <f t="shared" si="7"/>
        <v/>
      </c>
      <c r="P537" s="5"/>
    </row>
    <row r="538" spans="1:16">
      <c r="A538" t="str">
        <f t="shared" si="7"/>
        <v/>
      </c>
      <c r="P538" s="5"/>
    </row>
    <row r="539" spans="1:16">
      <c r="A539" t="str">
        <f t="shared" si="7"/>
        <v xml:space="preserve">GSCU09 GSCU-1 General Service Constant Usage (0-20 kW) (Sampled) </v>
      </c>
      <c r="B539" t="s">
        <v>940</v>
      </c>
      <c r="C539" t="s">
        <v>297</v>
      </c>
    </row>
    <row r="540" spans="1:16">
      <c r="A540" t="str">
        <f t="shared" si="7"/>
        <v xml:space="preserve">GSCU09MONTH </v>
      </c>
      <c r="B540" t="s">
        <v>941</v>
      </c>
      <c r="C540" t="s">
        <v>123</v>
      </c>
      <c r="D540" s="4">
        <v>40909</v>
      </c>
      <c r="E540" s="4">
        <v>40940</v>
      </c>
      <c r="F540" s="4">
        <v>40969</v>
      </c>
      <c r="G540" s="4">
        <v>41000</v>
      </c>
      <c r="H540" s="4">
        <v>41030</v>
      </c>
      <c r="I540" s="4">
        <v>41061</v>
      </c>
      <c r="J540" s="4">
        <v>41091</v>
      </c>
      <c r="K540" s="4">
        <v>41122</v>
      </c>
      <c r="L540" s="4">
        <v>41153</v>
      </c>
      <c r="M540" s="4">
        <v>41183</v>
      </c>
      <c r="N540" s="4">
        <v>41214</v>
      </c>
      <c r="O540" s="4">
        <v>41244</v>
      </c>
      <c r="P540" s="89"/>
    </row>
    <row r="541" spans="1:16">
      <c r="A541" t="str">
        <f t="shared" si="7"/>
        <v/>
      </c>
    </row>
    <row r="542" spans="1:16">
      <c r="A542" t="str">
        <f t="shared" si="7"/>
        <v>GSCU09SDR GCP</v>
      </c>
      <c r="B542" t="s">
        <v>941</v>
      </c>
      <c r="C542" t="s">
        <v>171</v>
      </c>
      <c r="D542">
        <v>4.2999999999999997E-2</v>
      </c>
      <c r="E542">
        <v>8.9999999999999993E-3</v>
      </c>
      <c r="F542">
        <v>0.02</v>
      </c>
      <c r="G542">
        <v>8.4000000000000005E-2</v>
      </c>
      <c r="H542">
        <v>3.9E-2</v>
      </c>
      <c r="I542">
        <v>0.121</v>
      </c>
      <c r="J542">
        <v>4.1000000000000002E-2</v>
      </c>
      <c r="K542">
        <v>0.107</v>
      </c>
      <c r="L542">
        <v>2.3E-2</v>
      </c>
      <c r="M542">
        <v>1.7999999999999999E-2</v>
      </c>
      <c r="N542">
        <v>0.105</v>
      </c>
      <c r="O542">
        <v>8.5000000000000006E-2</v>
      </c>
    </row>
    <row r="543" spans="1:16">
      <c r="A543" t="str">
        <f t="shared" si="7"/>
        <v>GSCU09SDR GCP ONPK</v>
      </c>
      <c r="B543" t="s">
        <v>941</v>
      </c>
      <c r="C543" t="s">
        <v>172</v>
      </c>
      <c r="D543">
        <v>4.1000000000000002E-2</v>
      </c>
      <c r="E543">
        <v>0.01</v>
      </c>
      <c r="F543">
        <v>1.4999999999999999E-2</v>
      </c>
      <c r="G543">
        <v>7.0000000000000001E-3</v>
      </c>
      <c r="H543">
        <v>2.5000000000000001E-2</v>
      </c>
      <c r="I543">
        <v>7.0000000000000001E-3</v>
      </c>
      <c r="J543">
        <v>4.1000000000000002E-2</v>
      </c>
      <c r="K543">
        <v>0.107</v>
      </c>
      <c r="L543">
        <v>1.2999999999999999E-2</v>
      </c>
      <c r="M543">
        <v>2.8000000000000001E-2</v>
      </c>
      <c r="N543">
        <v>0.105</v>
      </c>
      <c r="O543">
        <v>8.5000000000000006E-2</v>
      </c>
    </row>
    <row r="544" spans="1:16">
      <c r="A544" t="str">
        <f t="shared" si="7"/>
        <v>GSCU09SDR GCP OFFP</v>
      </c>
      <c r="B544" t="s">
        <v>941</v>
      </c>
      <c r="C544" t="s">
        <v>219</v>
      </c>
      <c r="D544">
        <v>4.2999999999999997E-2</v>
      </c>
      <c r="E544">
        <v>8.9999999999999993E-3</v>
      </c>
      <c r="F544">
        <v>0.02</v>
      </c>
      <c r="G544">
        <v>8.4000000000000005E-2</v>
      </c>
      <c r="H544">
        <v>3.9E-2</v>
      </c>
      <c r="I544">
        <v>0.121</v>
      </c>
      <c r="J544">
        <v>3.2000000000000001E-2</v>
      </c>
      <c r="K544">
        <v>2.1000000000000001E-2</v>
      </c>
      <c r="L544">
        <v>2.3E-2</v>
      </c>
      <c r="M544">
        <v>1.7999999999999999E-2</v>
      </c>
      <c r="N544">
        <v>6.7000000000000004E-2</v>
      </c>
      <c r="O544">
        <v>1.4999999999999999E-2</v>
      </c>
    </row>
    <row r="545" spans="1:16">
      <c r="A545" t="str">
        <f t="shared" si="7"/>
        <v>GSCU09SDR CP</v>
      </c>
      <c r="B545" t="s">
        <v>941</v>
      </c>
      <c r="C545" t="s">
        <v>174</v>
      </c>
      <c r="D545">
        <v>2.4E-2</v>
      </c>
      <c r="E545">
        <v>8.9999999999999993E-3</v>
      </c>
      <c r="F545">
        <v>8.0000000000000002E-3</v>
      </c>
      <c r="G545">
        <v>7.0000000000000001E-3</v>
      </c>
      <c r="H545">
        <v>5.0000000000000001E-3</v>
      </c>
      <c r="I545">
        <v>4.0000000000000001E-3</v>
      </c>
      <c r="J545">
        <v>4.0000000000000001E-3</v>
      </c>
      <c r="K545">
        <v>4.0000000000000001E-3</v>
      </c>
      <c r="L545">
        <v>5.0000000000000001E-3</v>
      </c>
      <c r="M545">
        <v>1.4999999999999999E-2</v>
      </c>
      <c r="N545">
        <v>1.0999999999999999E-2</v>
      </c>
      <c r="O545">
        <v>0.01</v>
      </c>
      <c r="P545" s="87"/>
    </row>
    <row r="546" spans="1:16">
      <c r="A546" t="str">
        <f t="shared" si="7"/>
        <v/>
      </c>
    </row>
    <row r="547" spans="1:16">
      <c r="A547" t="str">
        <f t="shared" si="7"/>
        <v>GSCU09I   SDR GCP</v>
      </c>
      <c r="B547" t="s">
        <v>941</v>
      </c>
      <c r="C547" t="s">
        <v>220</v>
      </c>
      <c r="D547">
        <v>8.0000000000000002E-3</v>
      </c>
      <c r="E547">
        <v>8.0000000000000002E-3</v>
      </c>
      <c r="F547">
        <v>1.6E-2</v>
      </c>
      <c r="G547">
        <v>1.0999999999999999E-2</v>
      </c>
      <c r="H547">
        <v>4.5999999999999999E-2</v>
      </c>
      <c r="I547">
        <v>1.6E-2</v>
      </c>
      <c r="J547">
        <v>4.9000000000000002E-2</v>
      </c>
      <c r="K547">
        <v>0.127</v>
      </c>
      <c r="L547">
        <v>2.7E-2</v>
      </c>
      <c r="M547">
        <v>2.1000000000000001E-2</v>
      </c>
      <c r="N547">
        <v>1.2999999999999999E-2</v>
      </c>
      <c r="O547">
        <v>1.2999999999999999E-2</v>
      </c>
    </row>
    <row r="548" spans="1:16">
      <c r="A548" t="str">
        <f t="shared" si="7"/>
        <v>GSCU09I   SDR GCP ONPK</v>
      </c>
      <c r="B548" t="s">
        <v>941</v>
      </c>
      <c r="C548" t="s">
        <v>221</v>
      </c>
      <c r="D548">
        <v>8.0000000000000002E-3</v>
      </c>
      <c r="E548">
        <v>0.01</v>
      </c>
      <c r="F548">
        <v>1.6E-2</v>
      </c>
      <c r="G548">
        <v>4.0000000000000001E-3</v>
      </c>
      <c r="H548">
        <v>2.9000000000000001E-2</v>
      </c>
      <c r="I548">
        <v>8.0000000000000002E-3</v>
      </c>
      <c r="J548">
        <v>4.9000000000000002E-2</v>
      </c>
      <c r="K548">
        <v>0.127</v>
      </c>
      <c r="L548">
        <v>1.4999999999999999E-2</v>
      </c>
      <c r="M548">
        <v>5.0000000000000001E-3</v>
      </c>
      <c r="N548">
        <v>1.2999999999999999E-2</v>
      </c>
      <c r="O548">
        <v>1.2999999999999999E-2</v>
      </c>
      <c r="P548" s="83"/>
    </row>
    <row r="549" spans="1:16">
      <c r="A549" t="str">
        <f t="shared" si="7"/>
        <v>GSCU09I   SDR GCP OFFPK</v>
      </c>
      <c r="B549" t="s">
        <v>941</v>
      </c>
      <c r="C549" t="s">
        <v>222</v>
      </c>
      <c r="D549">
        <v>8.0000000000000002E-3</v>
      </c>
      <c r="E549">
        <v>8.0000000000000002E-3</v>
      </c>
      <c r="F549">
        <v>1.6E-2</v>
      </c>
      <c r="G549">
        <v>1.0999999999999999E-2</v>
      </c>
      <c r="H549">
        <v>4.5999999999999999E-2</v>
      </c>
      <c r="I549">
        <v>1.6E-2</v>
      </c>
      <c r="J549">
        <v>3.6999999999999998E-2</v>
      </c>
      <c r="K549">
        <v>2.5000000000000001E-2</v>
      </c>
      <c r="L549">
        <v>2.7E-2</v>
      </c>
      <c r="M549">
        <v>2.1000000000000001E-2</v>
      </c>
      <c r="N549">
        <v>0.01</v>
      </c>
      <c r="O549">
        <v>1.2999999999999999E-2</v>
      </c>
      <c r="P549" s="1"/>
    </row>
    <row r="550" spans="1:16">
      <c r="A550" t="str">
        <f t="shared" si="7"/>
        <v>GSCU09I   SDR CP</v>
      </c>
      <c r="B550" t="s">
        <v>941</v>
      </c>
      <c r="C550" t="s">
        <v>635</v>
      </c>
      <c r="D550">
        <v>0.01</v>
      </c>
      <c r="E550">
        <v>8.0000000000000002E-3</v>
      </c>
      <c r="F550">
        <v>7.0000000000000001E-3</v>
      </c>
      <c r="G550">
        <v>5.0000000000000001E-3</v>
      </c>
      <c r="H550">
        <v>3.0000000000000001E-3</v>
      </c>
      <c r="I550">
        <v>4.0000000000000001E-3</v>
      </c>
      <c r="J550">
        <v>4.0000000000000001E-3</v>
      </c>
      <c r="K550">
        <v>4.0000000000000001E-3</v>
      </c>
      <c r="L550">
        <v>4.0000000000000001E-3</v>
      </c>
      <c r="M550">
        <v>1.7000000000000001E-2</v>
      </c>
      <c r="N550">
        <v>4.0000000000000001E-3</v>
      </c>
      <c r="O550">
        <v>4.0000000000000001E-3</v>
      </c>
      <c r="P550" s="5"/>
    </row>
    <row r="551" spans="1:16">
      <c r="A551" t="str">
        <f t="shared" si="7"/>
        <v/>
      </c>
      <c r="P551" s="5"/>
    </row>
    <row r="552" spans="1:16">
      <c r="A552" t="str">
        <f t="shared" si="7"/>
        <v>GSCU09II  SDR GCP</v>
      </c>
      <c r="B552" t="s">
        <v>941</v>
      </c>
      <c r="C552" t="s">
        <v>223</v>
      </c>
      <c r="D552">
        <v>0.26200000000000001</v>
      </c>
      <c r="E552">
        <v>0.04</v>
      </c>
      <c r="F552">
        <v>8.8999999999999996E-2</v>
      </c>
      <c r="G552">
        <v>0.51300000000000001</v>
      </c>
      <c r="H552">
        <v>3.4000000000000002E-2</v>
      </c>
      <c r="I552">
        <v>0.73699999999999999</v>
      </c>
      <c r="J552">
        <v>2.9000000000000001E-2</v>
      </c>
      <c r="K552">
        <v>6.5000000000000002E-2</v>
      </c>
      <c r="L552">
        <v>2.1999999999999999E-2</v>
      </c>
      <c r="M552">
        <v>2.3E-2</v>
      </c>
      <c r="N552">
        <v>0.64300000000000002</v>
      </c>
      <c r="O552">
        <v>0.52200000000000002</v>
      </c>
      <c r="P552" s="5"/>
    </row>
    <row r="553" spans="1:16">
      <c r="A553" t="str">
        <f t="shared" si="7"/>
        <v>GSCU09II  SDR GCP ONPK</v>
      </c>
      <c r="B553" t="s">
        <v>941</v>
      </c>
      <c r="C553" t="s">
        <v>224</v>
      </c>
      <c r="D553">
        <v>0.251</v>
      </c>
      <c r="E553">
        <v>3.4000000000000002E-2</v>
      </c>
      <c r="F553">
        <v>3.7999999999999999E-2</v>
      </c>
      <c r="G553">
        <v>3.9E-2</v>
      </c>
      <c r="H553">
        <v>0.03</v>
      </c>
      <c r="I553">
        <v>1.9E-2</v>
      </c>
      <c r="J553">
        <v>2.9000000000000001E-2</v>
      </c>
      <c r="K553">
        <v>6.5000000000000002E-2</v>
      </c>
      <c r="L553">
        <v>2.1000000000000001E-2</v>
      </c>
      <c r="M553">
        <v>0.16900000000000001</v>
      </c>
      <c r="N553">
        <v>0.64300000000000002</v>
      </c>
      <c r="O553">
        <v>0.52200000000000002</v>
      </c>
      <c r="P553" s="5"/>
    </row>
    <row r="554" spans="1:16">
      <c r="A554" t="str">
        <f t="shared" si="7"/>
        <v>GSCU09II  SDR GCP OFFPK</v>
      </c>
      <c r="B554" t="s">
        <v>941</v>
      </c>
      <c r="C554" t="s">
        <v>225</v>
      </c>
      <c r="D554">
        <v>0.26200000000000001</v>
      </c>
      <c r="E554">
        <v>0.04</v>
      </c>
      <c r="F554">
        <v>8.8999999999999996E-2</v>
      </c>
      <c r="G554">
        <v>0.51300000000000001</v>
      </c>
      <c r="H554">
        <v>3.4000000000000002E-2</v>
      </c>
      <c r="I554">
        <v>0.73699999999999999</v>
      </c>
      <c r="J554">
        <v>3.2000000000000001E-2</v>
      </c>
      <c r="K554">
        <v>2.5999999999999999E-2</v>
      </c>
      <c r="L554">
        <v>2.1999999999999999E-2</v>
      </c>
      <c r="M554">
        <v>2.3E-2</v>
      </c>
      <c r="N554">
        <v>0.41199999999999998</v>
      </c>
      <c r="O554">
        <v>6.7000000000000004E-2</v>
      </c>
      <c r="P554" s="5"/>
    </row>
    <row r="555" spans="1:16">
      <c r="A555" t="str">
        <f t="shared" si="7"/>
        <v>GSCU09II  SDR CP</v>
      </c>
      <c r="B555" t="s">
        <v>941</v>
      </c>
      <c r="C555" t="s">
        <v>226</v>
      </c>
      <c r="D555">
        <v>0.13500000000000001</v>
      </c>
      <c r="E555">
        <v>0.04</v>
      </c>
      <c r="F555">
        <v>3.3000000000000002E-2</v>
      </c>
      <c r="G555">
        <v>3.4000000000000002E-2</v>
      </c>
      <c r="H555">
        <v>2.5000000000000001E-2</v>
      </c>
      <c r="I555">
        <v>1.6E-2</v>
      </c>
      <c r="J555">
        <v>1.7999999999999999E-2</v>
      </c>
      <c r="K555">
        <v>1.7000000000000001E-2</v>
      </c>
      <c r="L555">
        <v>2.1999999999999999E-2</v>
      </c>
      <c r="M555">
        <v>2.5999999999999999E-2</v>
      </c>
      <c r="N555">
        <v>6.6000000000000003E-2</v>
      </c>
      <c r="O555">
        <v>6.0999999999999999E-2</v>
      </c>
      <c r="P555" s="5"/>
    </row>
    <row r="556" spans="1:16">
      <c r="A556" t="str">
        <f t="shared" si="7"/>
        <v/>
      </c>
      <c r="P556" s="5"/>
    </row>
    <row r="557" spans="1:16">
      <c r="A557" t="str">
        <f t="shared" si="7"/>
        <v/>
      </c>
      <c r="P557" s="5"/>
    </row>
    <row r="558" spans="1:16">
      <c r="A558" t="str">
        <f t="shared" si="7"/>
        <v/>
      </c>
      <c r="P558" s="5"/>
    </row>
    <row r="559" spans="1:16">
      <c r="A559" t="str">
        <f t="shared" si="7"/>
        <v/>
      </c>
    </row>
    <row r="560" spans="1:16">
      <c r="A560" t="str">
        <f t="shared" si="7"/>
        <v/>
      </c>
      <c r="P560" s="5"/>
    </row>
    <row r="561" spans="1:16">
      <c r="A561" t="str">
        <f t="shared" si="7"/>
        <v/>
      </c>
      <c r="P561" s="5"/>
    </row>
    <row r="562" spans="1:16">
      <c r="A562" t="str">
        <f t="shared" si="7"/>
        <v/>
      </c>
      <c r="P562" s="5"/>
    </row>
    <row r="563" spans="1:16">
      <c r="A563" t="str">
        <f t="shared" si="7"/>
        <v/>
      </c>
      <c r="P563" s="5"/>
    </row>
    <row r="564" spans="1:16">
      <c r="A564" t="str">
        <f t="shared" si="7"/>
        <v/>
      </c>
      <c r="P564" s="5"/>
    </row>
    <row r="565" spans="1:16">
      <c r="A565" t="str">
        <f t="shared" si="7"/>
        <v/>
      </c>
      <c r="P565" s="5"/>
    </row>
    <row r="566" spans="1:16">
      <c r="A566" t="str">
        <f t="shared" ref="A566:A629" si="8">B566&amp;C566</f>
        <v/>
      </c>
      <c r="P566" s="5"/>
    </row>
    <row r="567" spans="1:16">
      <c r="A567" t="str">
        <f t="shared" si="8"/>
        <v/>
      </c>
    </row>
    <row r="568" spans="1:16">
      <c r="A568" t="str">
        <f t="shared" si="8"/>
        <v/>
      </c>
    </row>
    <row r="569" spans="1:16">
      <c r="A569" t="str">
        <f t="shared" si="8"/>
        <v/>
      </c>
    </row>
    <row r="570" spans="1:16">
      <c r="A570" t="str">
        <f t="shared" si="8"/>
        <v/>
      </c>
    </row>
    <row r="571" spans="1:16">
      <c r="A571" t="str">
        <f t="shared" si="8"/>
        <v/>
      </c>
    </row>
    <row r="572" spans="1:16">
      <c r="A572" t="str">
        <f t="shared" si="8"/>
        <v/>
      </c>
    </row>
    <row r="573" spans="1:16">
      <c r="A573" t="str">
        <f t="shared" si="8"/>
        <v/>
      </c>
    </row>
    <row r="574" spans="1:16">
      <c r="A574" t="str">
        <f t="shared" si="8"/>
        <v/>
      </c>
      <c r="P574" s="4"/>
    </row>
    <row r="575" spans="1:16">
      <c r="A575" t="str">
        <f t="shared" si="8"/>
        <v/>
      </c>
    </row>
    <row r="576" spans="1:16">
      <c r="A576" t="str">
        <f t="shared" si="8"/>
        <v/>
      </c>
    </row>
    <row r="577" spans="1:1">
      <c r="A577" t="str">
        <f t="shared" si="8"/>
        <v/>
      </c>
    </row>
    <row r="578" spans="1:1">
      <c r="A578" t="str">
        <f t="shared" si="8"/>
        <v/>
      </c>
    </row>
    <row r="579" spans="1:1">
      <c r="A579" t="str">
        <f t="shared" si="8"/>
        <v/>
      </c>
    </row>
    <row r="580" spans="1:1">
      <c r="A580" t="str">
        <f t="shared" si="8"/>
        <v/>
      </c>
    </row>
    <row r="581" spans="1:1">
      <c r="A581" t="str">
        <f t="shared" si="8"/>
        <v/>
      </c>
    </row>
    <row r="582" spans="1:1">
      <c r="A582" t="str">
        <f t="shared" si="8"/>
        <v/>
      </c>
    </row>
    <row r="583" spans="1:1">
      <c r="A583" t="str">
        <f t="shared" si="8"/>
        <v/>
      </c>
    </row>
    <row r="584" spans="1:1">
      <c r="A584" t="str">
        <f t="shared" si="8"/>
        <v/>
      </c>
    </row>
    <row r="585" spans="1:1">
      <c r="A585" t="str">
        <f t="shared" si="8"/>
        <v/>
      </c>
    </row>
    <row r="586" spans="1:1">
      <c r="A586" t="str">
        <f t="shared" si="8"/>
        <v/>
      </c>
    </row>
    <row r="587" spans="1:1">
      <c r="A587" t="str">
        <f t="shared" si="8"/>
        <v/>
      </c>
    </row>
    <row r="588" spans="1:1">
      <c r="A588" t="str">
        <f t="shared" si="8"/>
        <v/>
      </c>
    </row>
    <row r="589" spans="1:1">
      <c r="A589" t="str">
        <f t="shared" si="8"/>
        <v/>
      </c>
    </row>
    <row r="590" spans="1:1">
      <c r="A590" t="str">
        <f t="shared" si="8"/>
        <v/>
      </c>
    </row>
    <row r="591" spans="1:1">
      <c r="A591" t="str">
        <f t="shared" si="8"/>
        <v/>
      </c>
    </row>
    <row r="592" spans="1:1">
      <c r="A592" t="str">
        <f t="shared" si="8"/>
        <v/>
      </c>
    </row>
    <row r="593" spans="1:16">
      <c r="A593" t="str">
        <f t="shared" si="8"/>
        <v xml:space="preserve">LEE Lee County Wholesale </v>
      </c>
      <c r="B593" t="s">
        <v>656</v>
      </c>
      <c r="C593" t="s">
        <v>835</v>
      </c>
    </row>
    <row r="594" spans="1:16">
      <c r="A594" t="str">
        <f t="shared" si="8"/>
        <v xml:space="preserve">LEEMONTH </v>
      </c>
      <c r="B594" t="s">
        <v>658</v>
      </c>
      <c r="C594" t="s">
        <v>123</v>
      </c>
      <c r="D594" s="4">
        <v>40909</v>
      </c>
      <c r="E594" s="4">
        <v>40940</v>
      </c>
      <c r="F594" s="4">
        <v>40969</v>
      </c>
      <c r="G594" s="4">
        <v>41000</v>
      </c>
      <c r="H594" s="4">
        <v>41030</v>
      </c>
      <c r="I594" s="4">
        <v>41061</v>
      </c>
      <c r="J594" s="4">
        <v>41091</v>
      </c>
      <c r="K594" s="4">
        <v>41122</v>
      </c>
      <c r="L594" s="4">
        <v>41153</v>
      </c>
      <c r="M594" s="4">
        <v>41183</v>
      </c>
      <c r="N594" s="4">
        <v>41214</v>
      </c>
      <c r="O594" s="4">
        <v>41244</v>
      </c>
    </row>
    <row r="595" spans="1:16">
      <c r="A595" t="str">
        <f t="shared" si="8"/>
        <v xml:space="preserve">LEECUSTOMERS </v>
      </c>
      <c r="B595" t="s">
        <v>658</v>
      </c>
      <c r="C595" t="s">
        <v>124</v>
      </c>
      <c r="D595">
        <v>2</v>
      </c>
      <c r="E595">
        <v>2</v>
      </c>
      <c r="F595">
        <v>2</v>
      </c>
      <c r="G595">
        <v>2</v>
      </c>
      <c r="H595">
        <v>2</v>
      </c>
      <c r="I595">
        <v>2</v>
      </c>
      <c r="J595">
        <v>2</v>
      </c>
      <c r="K595">
        <v>2</v>
      </c>
      <c r="L595">
        <v>2</v>
      </c>
      <c r="M595">
        <v>2</v>
      </c>
      <c r="N595">
        <v>2</v>
      </c>
      <c r="O595">
        <v>2</v>
      </c>
    </row>
    <row r="596" spans="1:16">
      <c r="A596" t="str">
        <f t="shared" si="8"/>
        <v xml:space="preserve">LEESALES </v>
      </c>
      <c r="B596" t="s">
        <v>658</v>
      </c>
      <c r="C596" t="s">
        <v>125</v>
      </c>
      <c r="D596">
        <v>85559116</v>
      </c>
      <c r="E596">
        <v>89991825</v>
      </c>
      <c r="F596">
        <v>86884248</v>
      </c>
      <c r="G596">
        <v>97530348</v>
      </c>
      <c r="H596">
        <v>95089768</v>
      </c>
      <c r="I596">
        <v>109264155</v>
      </c>
      <c r="J596">
        <v>105197075</v>
      </c>
      <c r="K596">
        <v>113099623</v>
      </c>
      <c r="L596">
        <v>115345071</v>
      </c>
      <c r="M596">
        <v>104983170</v>
      </c>
      <c r="N596">
        <v>100007636</v>
      </c>
      <c r="O596">
        <v>79468152</v>
      </c>
    </row>
    <row r="597" spans="1:16">
      <c r="A597" t="str">
        <f t="shared" si="8"/>
        <v>LEEKW</v>
      </c>
      <c r="B597" t="s">
        <v>658</v>
      </c>
      <c r="C597" t="s">
        <v>126</v>
      </c>
    </row>
    <row r="598" spans="1:16">
      <c r="A598" t="str">
        <f t="shared" si="8"/>
        <v>LEEN</v>
      </c>
      <c r="B598" t="s">
        <v>658</v>
      </c>
      <c r="C598" t="s">
        <v>127</v>
      </c>
      <c r="D598">
        <v>1</v>
      </c>
      <c r="E598">
        <v>1</v>
      </c>
      <c r="F598">
        <v>1</v>
      </c>
      <c r="G598">
        <v>1</v>
      </c>
      <c r="H598">
        <v>1</v>
      </c>
      <c r="I598">
        <v>1</v>
      </c>
      <c r="J598">
        <v>1</v>
      </c>
      <c r="K598">
        <v>1</v>
      </c>
      <c r="L598">
        <v>1</v>
      </c>
      <c r="M598">
        <v>1</v>
      </c>
      <c r="N598">
        <v>1</v>
      </c>
      <c r="O598">
        <v>1</v>
      </c>
    </row>
    <row r="599" spans="1:16">
      <c r="A599" t="str">
        <f t="shared" si="8"/>
        <v>LEERLR ENERGY:</v>
      </c>
      <c r="B599" t="s">
        <v>658</v>
      </c>
      <c r="C599" t="s">
        <v>61</v>
      </c>
    </row>
    <row r="600" spans="1:16">
      <c r="A600" t="str">
        <f t="shared" si="8"/>
        <v>LEEKWH</v>
      </c>
      <c r="B600" t="s">
        <v>658</v>
      </c>
      <c r="C600" t="s">
        <v>128</v>
      </c>
      <c r="D600">
        <v>89991552</v>
      </c>
      <c r="E600">
        <v>86884369</v>
      </c>
      <c r="F600">
        <v>97530484</v>
      </c>
      <c r="G600">
        <v>95089901</v>
      </c>
      <c r="H600">
        <v>109264307</v>
      </c>
      <c r="I600">
        <v>105197222</v>
      </c>
      <c r="J600">
        <v>113098673</v>
      </c>
      <c r="K600">
        <v>115344101</v>
      </c>
      <c r="L600">
        <v>104982932</v>
      </c>
      <c r="M600">
        <v>100006795</v>
      </c>
      <c r="N600">
        <v>79387660</v>
      </c>
      <c r="O600">
        <v>87505906</v>
      </c>
    </row>
    <row r="601" spans="1:16">
      <c r="A601" t="str">
        <f t="shared" si="8"/>
        <v>LEEKWH ONPK</v>
      </c>
      <c r="B601" t="s">
        <v>658</v>
      </c>
      <c r="C601" t="s">
        <v>129</v>
      </c>
      <c r="D601">
        <v>22801289</v>
      </c>
      <c r="E601">
        <v>22762726</v>
      </c>
      <c r="F601">
        <v>24347818</v>
      </c>
      <c r="G601">
        <v>32047873</v>
      </c>
      <c r="H601">
        <v>36953365</v>
      </c>
      <c r="I601">
        <v>34560665</v>
      </c>
      <c r="J601">
        <v>36594677</v>
      </c>
      <c r="K601">
        <v>41669762</v>
      </c>
      <c r="L601">
        <v>31160096</v>
      </c>
      <c r="M601">
        <v>34906021</v>
      </c>
      <c r="N601">
        <v>20004750</v>
      </c>
      <c r="O601">
        <v>20273621</v>
      </c>
    </row>
    <row r="602" spans="1:16">
      <c r="A602" t="str">
        <f t="shared" si="8"/>
        <v>LEEKWH OFFPK</v>
      </c>
      <c r="B602" t="s">
        <v>658</v>
      </c>
      <c r="C602" t="s">
        <v>130</v>
      </c>
      <c r="D602">
        <v>67190263</v>
      </c>
      <c r="E602">
        <v>64121643</v>
      </c>
      <c r="F602">
        <v>73182666</v>
      </c>
      <c r="G602">
        <v>63042028</v>
      </c>
      <c r="H602">
        <v>72310942</v>
      </c>
      <c r="I602">
        <v>70636557</v>
      </c>
      <c r="J602">
        <v>76503996</v>
      </c>
      <c r="K602">
        <v>73674340</v>
      </c>
      <c r="L602">
        <v>73822837</v>
      </c>
      <c r="M602">
        <v>65100774</v>
      </c>
      <c r="N602">
        <v>59382910</v>
      </c>
      <c r="O602">
        <v>67232285</v>
      </c>
      <c r="P602" s="4"/>
    </row>
    <row r="603" spans="1:16">
      <c r="A603" t="str">
        <f t="shared" si="8"/>
        <v>LEEKWH ONPK%</v>
      </c>
      <c r="B603" t="s">
        <v>658</v>
      </c>
      <c r="C603" t="s">
        <v>131</v>
      </c>
      <c r="D603" s="5">
        <v>0.25336999999999998</v>
      </c>
      <c r="E603" s="5">
        <v>0.26199</v>
      </c>
      <c r="F603" s="5">
        <v>0.24964</v>
      </c>
      <c r="G603" s="5">
        <v>0.33703</v>
      </c>
      <c r="H603" s="5">
        <v>0.3382</v>
      </c>
      <c r="I603" s="5">
        <v>0.32852999999999999</v>
      </c>
      <c r="J603" s="5">
        <v>0.32356000000000001</v>
      </c>
      <c r="K603" s="5">
        <v>0.36126000000000003</v>
      </c>
      <c r="L603" s="5">
        <v>0.29681000000000002</v>
      </c>
      <c r="M603" s="5">
        <v>0.34904000000000002</v>
      </c>
      <c r="N603" s="5">
        <v>0.25198999999999999</v>
      </c>
      <c r="O603" s="5">
        <v>0.23168</v>
      </c>
    </row>
    <row r="604" spans="1:16">
      <c r="A604" t="str">
        <f t="shared" si="8"/>
        <v>LEEKWH OFFPK%</v>
      </c>
      <c r="B604" t="s">
        <v>658</v>
      </c>
      <c r="C604" t="s">
        <v>132</v>
      </c>
      <c r="D604" s="5">
        <v>0.74663000000000002</v>
      </c>
      <c r="E604" s="5">
        <v>0.73801000000000005</v>
      </c>
      <c r="F604" s="5">
        <v>0.75036000000000003</v>
      </c>
      <c r="G604" s="5">
        <v>0.66296999999999995</v>
      </c>
      <c r="H604" s="5">
        <v>0.66180000000000005</v>
      </c>
      <c r="I604" s="5">
        <v>0.67147000000000001</v>
      </c>
      <c r="J604" s="5">
        <v>0.67644000000000004</v>
      </c>
      <c r="K604" s="5">
        <v>0.63873999999999997</v>
      </c>
      <c r="L604" s="5">
        <v>0.70318999999999998</v>
      </c>
      <c r="M604" s="5">
        <v>0.65095999999999998</v>
      </c>
      <c r="N604" s="5">
        <v>0.74800999999999995</v>
      </c>
      <c r="O604" s="5">
        <v>0.76832</v>
      </c>
    </row>
    <row r="605" spans="1:16">
      <c r="A605" t="str">
        <f t="shared" si="8"/>
        <v>LEEDEMAND (KW):</v>
      </c>
      <c r="B605" t="s">
        <v>658</v>
      </c>
      <c r="C605" t="s">
        <v>62</v>
      </c>
    </row>
    <row r="606" spans="1:16">
      <c r="A606" t="str">
        <f t="shared" si="8"/>
        <v>LEENCP</v>
      </c>
      <c r="B606" t="s">
        <v>658</v>
      </c>
      <c r="C606" t="s">
        <v>133</v>
      </c>
      <c r="D606">
        <v>224965</v>
      </c>
      <c r="E606">
        <v>207234</v>
      </c>
      <c r="F606">
        <v>189386</v>
      </c>
      <c r="G606">
        <v>207338</v>
      </c>
      <c r="H606">
        <v>217637</v>
      </c>
      <c r="I606">
        <v>217981</v>
      </c>
      <c r="J606">
        <v>229570</v>
      </c>
      <c r="K606">
        <v>238022</v>
      </c>
      <c r="L606">
        <v>216824</v>
      </c>
      <c r="M606">
        <v>214833</v>
      </c>
      <c r="N606">
        <v>151505</v>
      </c>
      <c r="O606">
        <v>174495</v>
      </c>
    </row>
    <row r="607" spans="1:16">
      <c r="A607" t="str">
        <f t="shared" si="8"/>
        <v>LEENCP ONPK</v>
      </c>
      <c r="B607" t="s">
        <v>658</v>
      </c>
      <c r="C607" t="s">
        <v>134</v>
      </c>
      <c r="D607">
        <v>224965</v>
      </c>
      <c r="E607">
        <v>207234</v>
      </c>
      <c r="F607">
        <v>183138</v>
      </c>
      <c r="G607">
        <v>207338</v>
      </c>
      <c r="H607">
        <v>217637</v>
      </c>
      <c r="I607">
        <v>217981</v>
      </c>
      <c r="J607">
        <v>229570</v>
      </c>
      <c r="K607">
        <v>238022</v>
      </c>
      <c r="L607">
        <v>211763</v>
      </c>
      <c r="M607">
        <v>214833</v>
      </c>
      <c r="N607">
        <v>151505</v>
      </c>
      <c r="O607">
        <v>174495</v>
      </c>
    </row>
    <row r="608" spans="1:16">
      <c r="A608" t="str">
        <f t="shared" si="8"/>
        <v>LEENCP OFFPK</v>
      </c>
      <c r="B608" t="s">
        <v>658</v>
      </c>
      <c r="C608" t="s">
        <v>135</v>
      </c>
      <c r="D608">
        <v>200993</v>
      </c>
      <c r="E608">
        <v>182287</v>
      </c>
      <c r="F608">
        <v>189386</v>
      </c>
      <c r="G608">
        <v>191445</v>
      </c>
      <c r="H608">
        <v>207415</v>
      </c>
      <c r="I608">
        <v>216450</v>
      </c>
      <c r="J608">
        <v>222337</v>
      </c>
      <c r="K608">
        <v>220628</v>
      </c>
      <c r="L608">
        <v>216824</v>
      </c>
      <c r="M608">
        <v>203934</v>
      </c>
      <c r="N608">
        <v>150479</v>
      </c>
      <c r="O608">
        <v>169791</v>
      </c>
      <c r="P608" s="91"/>
    </row>
    <row r="609" spans="1:16">
      <c r="A609" t="str">
        <f t="shared" si="8"/>
        <v>LEEGCP DATE</v>
      </c>
      <c r="B609" t="s">
        <v>658</v>
      </c>
      <c r="C609" t="s">
        <v>136</v>
      </c>
      <c r="D609" t="s">
        <v>921</v>
      </c>
      <c r="E609" t="s">
        <v>955</v>
      </c>
      <c r="F609" t="s">
        <v>944</v>
      </c>
      <c r="G609" t="s">
        <v>241</v>
      </c>
      <c r="H609" t="s">
        <v>197</v>
      </c>
      <c r="I609" t="s">
        <v>934</v>
      </c>
      <c r="J609" t="s">
        <v>4</v>
      </c>
      <c r="K609" t="s">
        <v>956</v>
      </c>
      <c r="L609" t="s">
        <v>926</v>
      </c>
      <c r="M609" t="s">
        <v>212</v>
      </c>
      <c r="N609" t="s">
        <v>59</v>
      </c>
      <c r="O609" t="s">
        <v>210</v>
      </c>
    </row>
    <row r="610" spans="1:16">
      <c r="A610" t="str">
        <f t="shared" si="8"/>
        <v>LEEGCP TIME</v>
      </c>
      <c r="B610" t="s">
        <v>658</v>
      </c>
      <c r="C610" t="s">
        <v>142</v>
      </c>
      <c r="D610" t="s">
        <v>203</v>
      </c>
      <c r="E610" t="s">
        <v>203</v>
      </c>
      <c r="F610" t="s">
        <v>195</v>
      </c>
      <c r="G610" t="s">
        <v>196</v>
      </c>
      <c r="H610" t="s">
        <v>195</v>
      </c>
      <c r="I610" t="s">
        <v>195</v>
      </c>
      <c r="J610" t="s">
        <v>195</v>
      </c>
      <c r="K610" t="s">
        <v>195</v>
      </c>
      <c r="L610" t="s">
        <v>145</v>
      </c>
      <c r="M610" t="s">
        <v>195</v>
      </c>
      <c r="N610" t="s">
        <v>193</v>
      </c>
      <c r="O610" t="s">
        <v>193</v>
      </c>
    </row>
    <row r="611" spans="1:16">
      <c r="A611" t="str">
        <f t="shared" si="8"/>
        <v>LEEGCP</v>
      </c>
      <c r="B611" t="s">
        <v>658</v>
      </c>
      <c r="C611" t="s">
        <v>147</v>
      </c>
      <c r="D611">
        <v>224965</v>
      </c>
      <c r="E611">
        <v>207234</v>
      </c>
      <c r="F611">
        <v>189386</v>
      </c>
      <c r="G611">
        <v>207338</v>
      </c>
      <c r="H611">
        <v>217637</v>
      </c>
      <c r="I611">
        <v>217981</v>
      </c>
      <c r="J611">
        <v>229570</v>
      </c>
      <c r="K611">
        <v>238022</v>
      </c>
      <c r="L611">
        <v>216824</v>
      </c>
      <c r="M611">
        <v>214833</v>
      </c>
      <c r="N611">
        <v>151505</v>
      </c>
      <c r="O611">
        <v>174495</v>
      </c>
      <c r="P611" s="5"/>
    </row>
    <row r="612" spans="1:16">
      <c r="A612" t="str">
        <f t="shared" si="8"/>
        <v>LEEGCP ONPK</v>
      </c>
      <c r="B612" t="s">
        <v>658</v>
      </c>
      <c r="C612" t="s">
        <v>63</v>
      </c>
      <c r="D612">
        <v>224965</v>
      </c>
      <c r="E612">
        <v>207234</v>
      </c>
      <c r="F612">
        <v>183138</v>
      </c>
      <c r="G612">
        <v>207338</v>
      </c>
      <c r="H612">
        <v>217637</v>
      </c>
      <c r="I612">
        <v>217981</v>
      </c>
      <c r="J612">
        <v>229570</v>
      </c>
      <c r="K612">
        <v>238022</v>
      </c>
      <c r="L612">
        <v>211763</v>
      </c>
      <c r="M612">
        <v>214833</v>
      </c>
      <c r="N612">
        <v>151505</v>
      </c>
      <c r="O612">
        <v>174495</v>
      </c>
      <c r="P612" s="5"/>
    </row>
    <row r="613" spans="1:16">
      <c r="A613" t="str">
        <f t="shared" si="8"/>
        <v>LEEGCP OFFPK</v>
      </c>
      <c r="B613" t="s">
        <v>658</v>
      </c>
      <c r="C613" t="s">
        <v>64</v>
      </c>
      <c r="D613">
        <v>200993</v>
      </c>
      <c r="E613">
        <v>182287</v>
      </c>
      <c r="F613">
        <v>189386</v>
      </c>
      <c r="G613">
        <v>191445</v>
      </c>
      <c r="H613">
        <v>207415</v>
      </c>
      <c r="I613">
        <v>216450</v>
      </c>
      <c r="J613">
        <v>222337</v>
      </c>
      <c r="K613">
        <v>220628</v>
      </c>
      <c r="L613">
        <v>216824</v>
      </c>
      <c r="M613">
        <v>203934</v>
      </c>
      <c r="N613">
        <v>150479</v>
      </c>
      <c r="O613">
        <v>169791</v>
      </c>
    </row>
    <row r="614" spans="1:16">
      <c r="A614" t="str">
        <f t="shared" si="8"/>
        <v>LEECP</v>
      </c>
      <c r="B614" t="s">
        <v>658</v>
      </c>
      <c r="C614" t="s">
        <v>148</v>
      </c>
      <c r="D614">
        <v>224965</v>
      </c>
      <c r="E614">
        <v>178631</v>
      </c>
      <c r="F614">
        <v>189024</v>
      </c>
      <c r="G614">
        <v>205486</v>
      </c>
      <c r="H614">
        <v>215855</v>
      </c>
      <c r="I614">
        <v>206019</v>
      </c>
      <c r="J614">
        <v>226667</v>
      </c>
      <c r="K614">
        <v>223403</v>
      </c>
      <c r="L614">
        <v>215817</v>
      </c>
      <c r="M614">
        <v>211904</v>
      </c>
      <c r="N614">
        <v>147772</v>
      </c>
      <c r="O614">
        <v>174495</v>
      </c>
      <c r="P614" s="89"/>
    </row>
    <row r="615" spans="1:16">
      <c r="A615" t="str">
        <f t="shared" si="8"/>
        <v>LEEPERIOD START</v>
      </c>
      <c r="B615" t="s">
        <v>658</v>
      </c>
      <c r="C615" t="s">
        <v>149</v>
      </c>
      <c r="D615" s="1">
        <v>40909</v>
      </c>
      <c r="E615" s="1">
        <v>40940</v>
      </c>
      <c r="F615" s="1">
        <v>40969</v>
      </c>
      <c r="G615" s="1">
        <v>41000</v>
      </c>
      <c r="H615" s="1">
        <v>41030</v>
      </c>
      <c r="I615" s="1">
        <v>41061</v>
      </c>
      <c r="J615" s="1">
        <v>41091</v>
      </c>
      <c r="K615" s="1">
        <v>41122</v>
      </c>
      <c r="L615" s="1">
        <v>41153</v>
      </c>
      <c r="M615" s="1">
        <v>41183</v>
      </c>
      <c r="N615" s="1">
        <v>41214</v>
      </c>
      <c r="O615" s="1">
        <v>41244</v>
      </c>
    </row>
    <row r="616" spans="1:16">
      <c r="A616" t="str">
        <f t="shared" si="8"/>
        <v>LEENCP LF</v>
      </c>
      <c r="B616" t="s">
        <v>658</v>
      </c>
      <c r="C616" t="s">
        <v>150</v>
      </c>
      <c r="D616" s="5">
        <v>0.53769999999999996</v>
      </c>
      <c r="E616" s="5">
        <v>0.60240000000000005</v>
      </c>
      <c r="F616" s="5">
        <v>0.69310000000000005</v>
      </c>
      <c r="G616" s="5">
        <v>0.63700000000000001</v>
      </c>
      <c r="H616" s="5">
        <v>0.67479999999999996</v>
      </c>
      <c r="I616" s="5">
        <v>0.67030000000000001</v>
      </c>
      <c r="J616" s="5">
        <v>0.66220000000000001</v>
      </c>
      <c r="K616" s="5">
        <v>0.65129999999999999</v>
      </c>
      <c r="L616" s="5">
        <v>0.67249999999999999</v>
      </c>
      <c r="M616" s="5">
        <v>0.62570000000000003</v>
      </c>
      <c r="N616" s="5">
        <v>0.7278</v>
      </c>
      <c r="O616" s="5">
        <v>0.67400000000000004</v>
      </c>
    </row>
    <row r="617" spans="1:16">
      <c r="A617" t="str">
        <f t="shared" si="8"/>
        <v>LEENCP LF ONPK</v>
      </c>
      <c r="B617" t="s">
        <v>658</v>
      </c>
      <c r="C617" t="s">
        <v>151</v>
      </c>
      <c r="D617" s="5">
        <v>0.60329999999999995</v>
      </c>
      <c r="E617" s="5">
        <v>0.65380000000000005</v>
      </c>
      <c r="F617" s="5">
        <v>0.75539999999999996</v>
      </c>
      <c r="G617" s="5">
        <v>0.81779999999999997</v>
      </c>
      <c r="H617" s="5">
        <v>0.85750000000000004</v>
      </c>
      <c r="I617" s="5">
        <v>0.83889999999999998</v>
      </c>
      <c r="J617" s="5">
        <v>0.84340000000000004</v>
      </c>
      <c r="K617" s="5">
        <v>0.84570000000000001</v>
      </c>
      <c r="L617" s="5">
        <v>0.86050000000000004</v>
      </c>
      <c r="M617" s="5">
        <v>0.78490000000000004</v>
      </c>
      <c r="N617" s="5">
        <v>0.78600000000000003</v>
      </c>
      <c r="O617" s="5">
        <v>0.72619999999999996</v>
      </c>
    </row>
    <row r="618" spans="1:16">
      <c r="A618" t="str">
        <f t="shared" si="8"/>
        <v>LEENCP LF OFFPK</v>
      </c>
      <c r="B618" t="s">
        <v>658</v>
      </c>
      <c r="C618" t="s">
        <v>152</v>
      </c>
      <c r="D618" s="5">
        <v>0.58040000000000003</v>
      </c>
      <c r="E618" s="5">
        <v>0.66620000000000001</v>
      </c>
      <c r="F618" s="5">
        <v>0.68149999999999999</v>
      </c>
      <c r="G618" s="5">
        <v>0.62009999999999998</v>
      </c>
      <c r="H618" s="5">
        <v>0.63849999999999996</v>
      </c>
      <c r="I618" s="5">
        <v>0.61460000000000004</v>
      </c>
      <c r="J618" s="5">
        <v>0.62</v>
      </c>
      <c r="K618" s="5">
        <v>0.62180000000000002</v>
      </c>
      <c r="L618" s="5">
        <v>0.62019999999999997</v>
      </c>
      <c r="M618" s="5">
        <v>0.59450000000000003</v>
      </c>
      <c r="N618" s="5">
        <v>0.71489999999999998</v>
      </c>
      <c r="O618" s="5">
        <v>0.67800000000000005</v>
      </c>
    </row>
    <row r="619" spans="1:16">
      <c r="A619" t="str">
        <f t="shared" si="8"/>
        <v>LEEGCP CF</v>
      </c>
      <c r="B619" t="s">
        <v>658</v>
      </c>
      <c r="C619" t="s">
        <v>153</v>
      </c>
      <c r="D619" s="5">
        <v>1</v>
      </c>
      <c r="E619" s="5">
        <v>1</v>
      </c>
      <c r="F619" s="5">
        <v>1</v>
      </c>
      <c r="G619" s="5">
        <v>1</v>
      </c>
      <c r="H619" s="5">
        <v>1</v>
      </c>
      <c r="I619" s="5">
        <v>1</v>
      </c>
      <c r="J619" s="5">
        <v>1</v>
      </c>
      <c r="K619" s="5">
        <v>1</v>
      </c>
      <c r="L619" s="5">
        <v>1</v>
      </c>
      <c r="M619" s="5">
        <v>1</v>
      </c>
      <c r="N619" s="5">
        <v>1</v>
      </c>
      <c r="O619" s="5">
        <v>1</v>
      </c>
      <c r="P619" s="87"/>
    </row>
    <row r="620" spans="1:16">
      <c r="A620" t="str">
        <f t="shared" si="8"/>
        <v>LEECP CF</v>
      </c>
      <c r="B620" t="s">
        <v>658</v>
      </c>
      <c r="C620" t="s">
        <v>154</v>
      </c>
      <c r="D620" s="5">
        <v>1</v>
      </c>
      <c r="E620" s="5">
        <v>0.86199999999999999</v>
      </c>
      <c r="F620" s="5">
        <v>0.99809999999999999</v>
      </c>
      <c r="G620" s="5">
        <v>0.99109999999999998</v>
      </c>
      <c r="H620" s="5">
        <v>0.99180000000000001</v>
      </c>
      <c r="I620" s="5">
        <v>0.94510000000000005</v>
      </c>
      <c r="J620" s="5">
        <v>0.98740000000000006</v>
      </c>
      <c r="K620" s="5">
        <v>0.93859999999999999</v>
      </c>
      <c r="L620" s="5">
        <v>0.99539999999999995</v>
      </c>
      <c r="M620" s="5">
        <v>0.98640000000000005</v>
      </c>
      <c r="N620" s="5">
        <v>0.97540000000000004</v>
      </c>
      <c r="O620" s="5">
        <v>1</v>
      </c>
    </row>
    <row r="621" spans="1:16">
      <c r="A621" t="str">
        <f t="shared" si="8"/>
        <v>LEEGCP LF</v>
      </c>
      <c r="B621" t="s">
        <v>658</v>
      </c>
      <c r="C621" t="s">
        <v>155</v>
      </c>
      <c r="D621" s="5">
        <v>0.53769999999999996</v>
      </c>
      <c r="E621" s="5">
        <v>0.60240000000000005</v>
      </c>
      <c r="F621" s="5">
        <v>0.69310000000000005</v>
      </c>
      <c r="G621" s="5">
        <v>0.63700000000000001</v>
      </c>
      <c r="H621" s="5">
        <v>0.67479999999999996</v>
      </c>
      <c r="I621" s="5">
        <v>0.67030000000000001</v>
      </c>
      <c r="J621" s="5">
        <v>0.66220000000000001</v>
      </c>
      <c r="K621" s="5">
        <v>0.65129999999999999</v>
      </c>
      <c r="L621" s="5">
        <v>0.67249999999999999</v>
      </c>
      <c r="M621" s="5">
        <v>0.62570000000000003</v>
      </c>
      <c r="N621" s="5">
        <v>0.7278</v>
      </c>
      <c r="O621" s="5">
        <v>0.67400000000000004</v>
      </c>
    </row>
    <row r="622" spans="1:16">
      <c r="A622" t="str">
        <f t="shared" si="8"/>
        <v>LEEGCP LF ONPK</v>
      </c>
      <c r="B622" t="s">
        <v>658</v>
      </c>
      <c r="C622" t="s">
        <v>156</v>
      </c>
      <c r="D622" s="5">
        <v>0.60329999999999995</v>
      </c>
      <c r="E622" s="5">
        <v>0.65380000000000005</v>
      </c>
      <c r="F622" s="5">
        <v>0.75539999999999996</v>
      </c>
      <c r="G622" s="5">
        <v>0.81779999999999997</v>
      </c>
      <c r="H622" s="5">
        <v>0.85750000000000004</v>
      </c>
      <c r="I622" s="5">
        <v>0.83889999999999998</v>
      </c>
      <c r="J622" s="5">
        <v>0.84340000000000004</v>
      </c>
      <c r="K622" s="5">
        <v>0.84570000000000001</v>
      </c>
      <c r="L622" s="5">
        <v>0.86050000000000004</v>
      </c>
      <c r="M622" s="5">
        <v>0.78490000000000004</v>
      </c>
      <c r="N622" s="5">
        <v>0.78600000000000003</v>
      </c>
      <c r="O622" s="5">
        <v>0.72619999999999996</v>
      </c>
      <c r="P622" s="83"/>
    </row>
    <row r="623" spans="1:16">
      <c r="A623" t="str">
        <f t="shared" si="8"/>
        <v>LEEGCP LF OFFPK</v>
      </c>
      <c r="B623" t="s">
        <v>658</v>
      </c>
      <c r="C623" t="s">
        <v>157</v>
      </c>
      <c r="D623" s="5">
        <v>0.58040000000000003</v>
      </c>
      <c r="E623" s="5">
        <v>0.66620000000000001</v>
      </c>
      <c r="F623" s="5">
        <v>0.68149999999999999</v>
      </c>
      <c r="G623" s="5">
        <v>0.62009999999999998</v>
      </c>
      <c r="H623" s="5">
        <v>0.63849999999999996</v>
      </c>
      <c r="I623" s="5">
        <v>0.61460000000000004</v>
      </c>
      <c r="J623" s="5">
        <v>0.62</v>
      </c>
      <c r="K623" s="5">
        <v>0.62180000000000002</v>
      </c>
      <c r="L623" s="5">
        <v>0.62019999999999997</v>
      </c>
      <c r="M623" s="5">
        <v>0.59450000000000003</v>
      </c>
      <c r="N623" s="5">
        <v>0.71489999999999998</v>
      </c>
      <c r="O623" s="5">
        <v>0.67800000000000005</v>
      </c>
      <c r="P623" s="1"/>
    </row>
    <row r="624" spans="1:16">
      <c r="A624" t="str">
        <f t="shared" si="8"/>
        <v>LEECP LF</v>
      </c>
      <c r="B624" t="s">
        <v>658</v>
      </c>
      <c r="C624" t="s">
        <v>158</v>
      </c>
      <c r="D624" s="5">
        <v>0.53769999999999996</v>
      </c>
      <c r="E624" s="5">
        <v>0.69879999999999998</v>
      </c>
      <c r="F624" s="5">
        <v>0.69440000000000002</v>
      </c>
      <c r="G624" s="5">
        <v>0.64270000000000005</v>
      </c>
      <c r="H624" s="5">
        <v>0.6804</v>
      </c>
      <c r="I624" s="5">
        <v>0.70920000000000005</v>
      </c>
      <c r="J624" s="5">
        <v>0.67069999999999996</v>
      </c>
      <c r="K624" s="5">
        <v>0.69399999999999995</v>
      </c>
      <c r="L624" s="5">
        <v>0.67559999999999998</v>
      </c>
      <c r="M624" s="5">
        <v>0.63429999999999997</v>
      </c>
      <c r="N624" s="5">
        <v>0.74619999999999997</v>
      </c>
      <c r="O624" s="5">
        <v>0.67400000000000004</v>
      </c>
      <c r="P624" s="5"/>
    </row>
    <row r="625" spans="1:16">
      <c r="A625" t="str">
        <f t="shared" si="8"/>
        <v>LEEREL PREC:</v>
      </c>
      <c r="B625" t="s">
        <v>658</v>
      </c>
      <c r="C625" t="s">
        <v>65</v>
      </c>
      <c r="P625" s="5"/>
    </row>
    <row r="626" spans="1:16">
      <c r="A626" t="str">
        <f t="shared" si="8"/>
        <v>LEENCP RP</v>
      </c>
      <c r="B626" t="s">
        <v>658</v>
      </c>
      <c r="C626" t="s">
        <v>159</v>
      </c>
      <c r="D626" s="5">
        <v>0</v>
      </c>
      <c r="E626" s="5">
        <v>0</v>
      </c>
      <c r="F626" s="5">
        <v>0</v>
      </c>
      <c r="G626" s="5">
        <v>0</v>
      </c>
      <c r="H626" s="5">
        <v>0</v>
      </c>
      <c r="I626" s="5">
        <v>0</v>
      </c>
      <c r="J626" s="5">
        <v>0</v>
      </c>
      <c r="K626" s="5">
        <v>0</v>
      </c>
      <c r="L626" s="5">
        <v>0</v>
      </c>
      <c r="M626" s="5">
        <v>0</v>
      </c>
      <c r="N626" s="5">
        <v>0</v>
      </c>
      <c r="O626" s="5">
        <v>0</v>
      </c>
      <c r="P626" s="5"/>
    </row>
    <row r="627" spans="1:16">
      <c r="A627" t="str">
        <f t="shared" si="8"/>
        <v>LEENCP RP ONPK</v>
      </c>
      <c r="B627" t="s">
        <v>658</v>
      </c>
      <c r="C627" t="s">
        <v>160</v>
      </c>
      <c r="D627" s="5">
        <v>0</v>
      </c>
      <c r="E627" s="5">
        <v>0</v>
      </c>
      <c r="F627" s="5">
        <v>0</v>
      </c>
      <c r="G627" s="5">
        <v>0</v>
      </c>
      <c r="H627" s="5">
        <v>0</v>
      </c>
      <c r="I627" s="5">
        <v>0</v>
      </c>
      <c r="J627" s="5">
        <v>0</v>
      </c>
      <c r="K627" s="5">
        <v>0</v>
      </c>
      <c r="L627" s="5">
        <v>0</v>
      </c>
      <c r="M627" s="5">
        <v>0</v>
      </c>
      <c r="N627" s="5">
        <v>0</v>
      </c>
      <c r="O627" s="5">
        <v>0</v>
      </c>
      <c r="P627" s="5"/>
    </row>
    <row r="628" spans="1:16">
      <c r="A628" t="str">
        <f t="shared" si="8"/>
        <v>LEENCP RP OFFPK</v>
      </c>
      <c r="B628" t="s">
        <v>658</v>
      </c>
      <c r="C628" t="s">
        <v>161</v>
      </c>
      <c r="D628" s="5">
        <v>0</v>
      </c>
      <c r="E628" s="5">
        <v>0</v>
      </c>
      <c r="F628" s="5">
        <v>0</v>
      </c>
      <c r="G628" s="5">
        <v>0</v>
      </c>
      <c r="H628" s="5">
        <v>0</v>
      </c>
      <c r="I628" s="5">
        <v>0</v>
      </c>
      <c r="J628" s="5">
        <v>0</v>
      </c>
      <c r="K628" s="5">
        <v>0</v>
      </c>
      <c r="L628" s="5">
        <v>0</v>
      </c>
      <c r="M628" s="5">
        <v>0</v>
      </c>
      <c r="N628" s="5">
        <v>0</v>
      </c>
      <c r="O628" s="5">
        <v>0</v>
      </c>
      <c r="P628" s="5"/>
    </row>
    <row r="629" spans="1:16">
      <c r="A629" t="str">
        <f t="shared" si="8"/>
        <v>LEEGCP RP</v>
      </c>
      <c r="B629" t="s">
        <v>658</v>
      </c>
      <c r="C629" t="s">
        <v>162</v>
      </c>
      <c r="D629" s="5">
        <v>0</v>
      </c>
      <c r="E629" s="5">
        <v>0</v>
      </c>
      <c r="F629" s="5">
        <v>0</v>
      </c>
      <c r="G629" s="5">
        <v>0</v>
      </c>
      <c r="H629" s="5">
        <v>0</v>
      </c>
      <c r="I629" s="5">
        <v>0</v>
      </c>
      <c r="J629" s="5">
        <v>0</v>
      </c>
      <c r="K629" s="5">
        <v>0</v>
      </c>
      <c r="L629" s="5">
        <v>0</v>
      </c>
      <c r="M629" s="5">
        <v>0</v>
      </c>
      <c r="N629" s="5">
        <v>0</v>
      </c>
      <c r="O629" s="5">
        <v>0</v>
      </c>
      <c r="P629" s="5"/>
    </row>
    <row r="630" spans="1:16">
      <c r="A630" t="str">
        <f t="shared" ref="A630:A693" si="9">B630&amp;C630</f>
        <v>LEEGCP RP ONPK</v>
      </c>
      <c r="B630" t="s">
        <v>658</v>
      </c>
      <c r="C630" t="s">
        <v>163</v>
      </c>
      <c r="D630" s="5">
        <v>0</v>
      </c>
      <c r="E630" s="5">
        <v>0</v>
      </c>
      <c r="F630" s="5">
        <v>0</v>
      </c>
      <c r="G630" s="5">
        <v>0</v>
      </c>
      <c r="H630" s="5">
        <v>0</v>
      </c>
      <c r="I630" s="5">
        <v>0</v>
      </c>
      <c r="J630" s="5">
        <v>0</v>
      </c>
      <c r="K630" s="5">
        <v>0</v>
      </c>
      <c r="L630" s="5">
        <v>0</v>
      </c>
      <c r="M630" s="5">
        <v>0</v>
      </c>
      <c r="N630" s="5">
        <v>0</v>
      </c>
      <c r="O630" s="5">
        <v>0</v>
      </c>
      <c r="P630" s="5"/>
    </row>
    <row r="631" spans="1:16">
      <c r="A631" t="str">
        <f t="shared" si="9"/>
        <v>LEEGCP RP OFFPK</v>
      </c>
      <c r="B631" t="s">
        <v>658</v>
      </c>
      <c r="C631" t="s">
        <v>164</v>
      </c>
      <c r="D631" s="5">
        <v>0</v>
      </c>
      <c r="E631" s="5">
        <v>0</v>
      </c>
      <c r="F631" s="5">
        <v>0</v>
      </c>
      <c r="G631" s="5">
        <v>0</v>
      </c>
      <c r="H631" s="5">
        <v>0</v>
      </c>
      <c r="I631" s="5">
        <v>0</v>
      </c>
      <c r="J631" s="5">
        <v>0</v>
      </c>
      <c r="K631" s="5">
        <v>0</v>
      </c>
      <c r="L631" s="5">
        <v>0</v>
      </c>
      <c r="M631" s="5">
        <v>0</v>
      </c>
      <c r="N631" s="5">
        <v>0</v>
      </c>
      <c r="O631" s="5">
        <v>0</v>
      </c>
      <c r="P631" s="5"/>
    </row>
    <row r="632" spans="1:16">
      <c r="A632" t="str">
        <f t="shared" si="9"/>
        <v>LEECP RP</v>
      </c>
      <c r="B632" t="s">
        <v>658</v>
      </c>
      <c r="C632" t="s">
        <v>165</v>
      </c>
      <c r="D632" s="5">
        <v>0</v>
      </c>
      <c r="E632" s="5">
        <v>0</v>
      </c>
      <c r="F632" s="5">
        <v>0</v>
      </c>
      <c r="G632" s="5">
        <v>0</v>
      </c>
      <c r="H632" s="5">
        <v>0</v>
      </c>
      <c r="I632" s="5">
        <v>0</v>
      </c>
      <c r="J632" s="5">
        <v>0</v>
      </c>
      <c r="K632" s="5">
        <v>0</v>
      </c>
      <c r="L632" s="5">
        <v>0</v>
      </c>
      <c r="M632" s="5">
        <v>0</v>
      </c>
      <c r="N632" s="5">
        <v>0</v>
      </c>
      <c r="O632" s="5">
        <v>0</v>
      </c>
      <c r="P632" s="5"/>
    </row>
    <row r="633" spans="1:16">
      <c r="A633" t="str">
        <f t="shared" si="9"/>
        <v>LEESAMPLE SIZE:</v>
      </c>
      <c r="B633" t="s">
        <v>658</v>
      </c>
      <c r="C633" t="s">
        <v>66</v>
      </c>
    </row>
    <row r="634" spans="1:16">
      <c r="A634" t="str">
        <f t="shared" si="9"/>
        <v>LEEGCPSZ</v>
      </c>
      <c r="B634" t="s">
        <v>658</v>
      </c>
      <c r="C634" t="s">
        <v>166</v>
      </c>
      <c r="D634">
        <v>1</v>
      </c>
      <c r="E634">
        <v>1</v>
      </c>
      <c r="F634">
        <v>1</v>
      </c>
      <c r="G634">
        <v>1</v>
      </c>
      <c r="H634">
        <v>1</v>
      </c>
      <c r="I634">
        <v>1</v>
      </c>
      <c r="J634">
        <v>1</v>
      </c>
      <c r="K634">
        <v>1</v>
      </c>
      <c r="L634">
        <v>1</v>
      </c>
      <c r="M634">
        <v>1</v>
      </c>
      <c r="N634">
        <v>1</v>
      </c>
      <c r="O634">
        <v>1</v>
      </c>
      <c r="P634" s="5"/>
    </row>
    <row r="635" spans="1:16">
      <c r="A635" t="str">
        <f t="shared" si="9"/>
        <v>LEEGCPSZ ONPK</v>
      </c>
      <c r="B635" t="s">
        <v>658</v>
      </c>
      <c r="C635" t="s">
        <v>167</v>
      </c>
      <c r="D635">
        <v>1</v>
      </c>
      <c r="E635">
        <v>1</v>
      </c>
      <c r="F635">
        <v>1</v>
      </c>
      <c r="G635">
        <v>1</v>
      </c>
      <c r="H635">
        <v>1</v>
      </c>
      <c r="I635">
        <v>1</v>
      </c>
      <c r="J635">
        <v>1</v>
      </c>
      <c r="K635">
        <v>1</v>
      </c>
      <c r="L635">
        <v>1</v>
      </c>
      <c r="M635">
        <v>1</v>
      </c>
      <c r="N635">
        <v>1</v>
      </c>
      <c r="O635">
        <v>1</v>
      </c>
      <c r="P635" s="5"/>
    </row>
    <row r="636" spans="1:16">
      <c r="A636" t="str">
        <f t="shared" si="9"/>
        <v>LEEGCPSZ OFFPK</v>
      </c>
      <c r="B636" t="s">
        <v>658</v>
      </c>
      <c r="C636" t="s">
        <v>168</v>
      </c>
      <c r="D636">
        <v>1</v>
      </c>
      <c r="E636">
        <v>1</v>
      </c>
      <c r="F636">
        <v>1</v>
      </c>
      <c r="G636">
        <v>1</v>
      </c>
      <c r="H636">
        <v>1</v>
      </c>
      <c r="I636">
        <v>1</v>
      </c>
      <c r="J636">
        <v>1</v>
      </c>
      <c r="K636">
        <v>1</v>
      </c>
      <c r="L636">
        <v>1</v>
      </c>
      <c r="M636">
        <v>1</v>
      </c>
      <c r="N636">
        <v>1</v>
      </c>
      <c r="O636">
        <v>1</v>
      </c>
      <c r="P636" s="5"/>
    </row>
    <row r="637" spans="1:16">
      <c r="A637" t="str">
        <f t="shared" si="9"/>
        <v>LEECPSZ</v>
      </c>
      <c r="B637" t="s">
        <v>658</v>
      </c>
      <c r="C637" t="s">
        <v>169</v>
      </c>
      <c r="D637">
        <v>1</v>
      </c>
      <c r="E637">
        <v>1</v>
      </c>
      <c r="F637">
        <v>1</v>
      </c>
      <c r="G637">
        <v>1</v>
      </c>
      <c r="H637">
        <v>1</v>
      </c>
      <c r="I637">
        <v>1</v>
      </c>
      <c r="J637">
        <v>1</v>
      </c>
      <c r="K637">
        <v>1</v>
      </c>
      <c r="L637">
        <v>1</v>
      </c>
      <c r="M637">
        <v>1</v>
      </c>
      <c r="N637">
        <v>1</v>
      </c>
      <c r="O637">
        <v>1</v>
      </c>
      <c r="P637" s="5"/>
    </row>
    <row r="638" spans="1:16">
      <c r="A638" t="str">
        <f t="shared" si="9"/>
        <v/>
      </c>
      <c r="P638" s="5"/>
    </row>
    <row r="639" spans="1:16">
      <c r="A639" t="str">
        <f t="shared" si="9"/>
        <v/>
      </c>
      <c r="P639" s="5"/>
    </row>
    <row r="640" spans="1:16">
      <c r="A640" t="str">
        <f t="shared" si="9"/>
        <v/>
      </c>
      <c r="P640" s="5"/>
    </row>
    <row r="641" spans="1:16">
      <c r="A641" t="str">
        <f t="shared" si="9"/>
        <v/>
      </c>
    </row>
    <row r="642" spans="1:16">
      <c r="A642" t="str">
        <f t="shared" si="9"/>
        <v/>
      </c>
    </row>
    <row r="643" spans="1:16">
      <c r="A643" t="str">
        <f t="shared" si="9"/>
        <v/>
      </c>
    </row>
    <row r="644" spans="1:16">
      <c r="A644" t="str">
        <f t="shared" si="9"/>
        <v/>
      </c>
    </row>
    <row r="645" spans="1:16" ht="14.4">
      <c r="A645" t="str">
        <f t="shared" si="9"/>
        <v>NOTE:     Sales line does not match sales in the Rate and Revenue Report due to billing lag.</v>
      </c>
      <c r="B645" s="310" t="s">
        <v>605</v>
      </c>
    </row>
    <row r="646" spans="1:16">
      <c r="A646" t="str">
        <f t="shared" si="9"/>
        <v/>
      </c>
    </row>
    <row r="647" spans="1:16">
      <c r="A647" t="str">
        <f t="shared" si="9"/>
        <v xml:space="preserve">MDWS Wholesale - Metro Dade County Solid Waste Management </v>
      </c>
      <c r="B647" t="s">
        <v>5</v>
      </c>
      <c r="C647" t="s">
        <v>6</v>
      </c>
    </row>
    <row r="648" spans="1:16">
      <c r="A648" t="str">
        <f t="shared" si="9"/>
        <v xml:space="preserve">MDWSMONTH </v>
      </c>
      <c r="B648" t="s">
        <v>7</v>
      </c>
      <c r="C648" t="s">
        <v>123</v>
      </c>
      <c r="D648" s="4">
        <v>40909</v>
      </c>
      <c r="E648" s="4">
        <v>40940</v>
      </c>
      <c r="F648" s="4">
        <v>40969</v>
      </c>
      <c r="G648" s="4">
        <v>41000</v>
      </c>
      <c r="H648" s="4">
        <v>41030</v>
      </c>
      <c r="I648" s="4">
        <v>41061</v>
      </c>
      <c r="J648" s="4">
        <v>41091</v>
      </c>
      <c r="K648" s="4">
        <v>41122</v>
      </c>
      <c r="L648" s="4">
        <v>41153</v>
      </c>
      <c r="M648" s="4">
        <v>41183</v>
      </c>
      <c r="N648" s="4">
        <v>41214</v>
      </c>
      <c r="O648" s="4">
        <v>41244</v>
      </c>
      <c r="P648" s="4"/>
    </row>
    <row r="649" spans="1:16">
      <c r="A649" t="str">
        <f t="shared" si="9"/>
        <v xml:space="preserve">MDWSCUSTOMERS </v>
      </c>
      <c r="B649" t="s">
        <v>7</v>
      </c>
      <c r="C649" t="s">
        <v>124</v>
      </c>
      <c r="D649">
        <v>3</v>
      </c>
      <c r="E649">
        <v>3</v>
      </c>
      <c r="F649">
        <v>3</v>
      </c>
      <c r="G649">
        <v>3</v>
      </c>
      <c r="H649">
        <v>3</v>
      </c>
      <c r="I649">
        <v>4</v>
      </c>
      <c r="J649">
        <v>4</v>
      </c>
      <c r="K649">
        <v>4</v>
      </c>
      <c r="L649">
        <v>4</v>
      </c>
      <c r="M649">
        <v>4</v>
      </c>
      <c r="N649">
        <v>4</v>
      </c>
      <c r="O649">
        <v>4</v>
      </c>
    </row>
    <row r="650" spans="1:16">
      <c r="A650" t="str">
        <f t="shared" si="9"/>
        <v xml:space="preserve">MDWSSALES </v>
      </c>
      <c r="B650" t="s">
        <v>7</v>
      </c>
      <c r="C650" t="s">
        <v>125</v>
      </c>
      <c r="D650">
        <v>56129329</v>
      </c>
      <c r="E650">
        <v>55969779</v>
      </c>
      <c r="F650">
        <v>56754611</v>
      </c>
      <c r="G650">
        <v>64918601</v>
      </c>
      <c r="H650">
        <v>62296913</v>
      </c>
      <c r="I650">
        <v>75993810</v>
      </c>
      <c r="J650">
        <v>79622845</v>
      </c>
      <c r="K650">
        <v>88049119</v>
      </c>
      <c r="L650">
        <v>88321780</v>
      </c>
      <c r="M650">
        <v>76919724</v>
      </c>
      <c r="N650">
        <v>71039401</v>
      </c>
      <c r="O650">
        <v>52889179</v>
      </c>
    </row>
    <row r="651" spans="1:16">
      <c r="A651" t="str">
        <f t="shared" si="9"/>
        <v>MDWSKW</v>
      </c>
      <c r="B651" t="s">
        <v>7</v>
      </c>
      <c r="C651" t="s">
        <v>126</v>
      </c>
    </row>
    <row r="652" spans="1:16">
      <c r="A652" t="str">
        <f t="shared" si="9"/>
        <v>MDWSN</v>
      </c>
      <c r="B652" t="s">
        <v>7</v>
      </c>
      <c r="C652" t="s">
        <v>127</v>
      </c>
      <c r="D652">
        <v>1</v>
      </c>
      <c r="E652">
        <v>1</v>
      </c>
      <c r="F652">
        <v>1</v>
      </c>
      <c r="G652">
        <v>1</v>
      </c>
      <c r="H652">
        <v>1</v>
      </c>
      <c r="I652">
        <v>1</v>
      </c>
      <c r="J652">
        <v>1</v>
      </c>
      <c r="K652">
        <v>1</v>
      </c>
      <c r="L652">
        <v>1</v>
      </c>
      <c r="M652">
        <v>1</v>
      </c>
      <c r="N652">
        <v>1</v>
      </c>
      <c r="O652">
        <v>1</v>
      </c>
    </row>
    <row r="653" spans="1:16">
      <c r="A653" t="str">
        <f t="shared" si="9"/>
        <v>MDWSRLR ENERGY:</v>
      </c>
      <c r="B653" t="s">
        <v>7</v>
      </c>
      <c r="C653" t="s">
        <v>61</v>
      </c>
    </row>
    <row r="654" spans="1:16">
      <c r="A654" t="str">
        <f t="shared" si="9"/>
        <v>MDWSKWH</v>
      </c>
      <c r="B654" t="s">
        <v>7</v>
      </c>
      <c r="C654" t="s">
        <v>128</v>
      </c>
      <c r="D654">
        <v>573010</v>
      </c>
      <c r="E654">
        <v>365380</v>
      </c>
      <c r="F654">
        <v>568669</v>
      </c>
      <c r="G654">
        <v>500344</v>
      </c>
      <c r="H654">
        <v>520575</v>
      </c>
      <c r="I654">
        <v>532691</v>
      </c>
      <c r="J654">
        <v>551085</v>
      </c>
      <c r="K654">
        <v>497992</v>
      </c>
      <c r="L654">
        <v>479164</v>
      </c>
      <c r="M654">
        <v>437069</v>
      </c>
      <c r="N654">
        <v>487405</v>
      </c>
      <c r="O654">
        <v>594618</v>
      </c>
    </row>
    <row r="655" spans="1:16">
      <c r="A655" t="str">
        <f t="shared" si="9"/>
        <v>MDWSKWH ONPK</v>
      </c>
      <c r="B655" t="s">
        <v>7</v>
      </c>
      <c r="C655" t="s">
        <v>129</v>
      </c>
      <c r="D655">
        <v>126645</v>
      </c>
      <c r="E655">
        <v>87966</v>
      </c>
      <c r="F655">
        <v>132664</v>
      </c>
      <c r="G655">
        <v>128025</v>
      </c>
      <c r="H655">
        <v>136923</v>
      </c>
      <c r="I655">
        <v>139779</v>
      </c>
      <c r="J655">
        <v>132523</v>
      </c>
      <c r="K655">
        <v>128207</v>
      </c>
      <c r="L655">
        <v>110725</v>
      </c>
      <c r="M655">
        <v>123900</v>
      </c>
      <c r="N655">
        <v>113097</v>
      </c>
      <c r="O655">
        <v>132995</v>
      </c>
    </row>
    <row r="656" spans="1:16">
      <c r="A656" t="str">
        <f t="shared" si="9"/>
        <v>MDWSKWH OFFPK</v>
      </c>
      <c r="B656" t="s">
        <v>7</v>
      </c>
      <c r="C656" t="s">
        <v>130</v>
      </c>
      <c r="D656">
        <v>446364</v>
      </c>
      <c r="E656">
        <v>277413</v>
      </c>
      <c r="F656">
        <v>436005</v>
      </c>
      <c r="G656">
        <v>372319</v>
      </c>
      <c r="H656">
        <v>383652</v>
      </c>
      <c r="I656">
        <v>392912</v>
      </c>
      <c r="J656">
        <v>418562</v>
      </c>
      <c r="K656">
        <v>369785</v>
      </c>
      <c r="L656">
        <v>368439</v>
      </c>
      <c r="M656">
        <v>313169</v>
      </c>
      <c r="N656">
        <v>374308</v>
      </c>
      <c r="O656">
        <v>461623</v>
      </c>
      <c r="P656" s="4"/>
    </row>
    <row r="657" spans="1:16">
      <c r="A657" t="str">
        <f t="shared" si="9"/>
        <v>MDWSKWH ONPK%</v>
      </c>
      <c r="B657" t="s">
        <v>7</v>
      </c>
      <c r="C657" t="s">
        <v>131</v>
      </c>
      <c r="D657" s="5">
        <v>0.22101999999999999</v>
      </c>
      <c r="E657" s="5">
        <v>0.24074999999999999</v>
      </c>
      <c r="F657" s="5">
        <v>0.23329</v>
      </c>
      <c r="G657" s="5">
        <v>0.25586999999999999</v>
      </c>
      <c r="H657" s="5">
        <v>0.26301999999999998</v>
      </c>
      <c r="I657" s="5">
        <v>0.26240000000000002</v>
      </c>
      <c r="J657" s="5">
        <v>0.24048</v>
      </c>
      <c r="K657" s="5">
        <v>0.25745000000000001</v>
      </c>
      <c r="L657" s="5">
        <v>0.23108000000000001</v>
      </c>
      <c r="M657" s="5">
        <v>0.28348000000000001</v>
      </c>
      <c r="N657" s="5">
        <v>0.23204</v>
      </c>
      <c r="O657" s="5">
        <v>0.22366</v>
      </c>
    </row>
    <row r="658" spans="1:16">
      <c r="A658" t="str">
        <f t="shared" si="9"/>
        <v>MDWSKWH OFFPK%</v>
      </c>
      <c r="B658" t="s">
        <v>7</v>
      </c>
      <c r="C658" t="s">
        <v>132</v>
      </c>
      <c r="D658" s="5">
        <v>0.77898000000000001</v>
      </c>
      <c r="E658" s="5">
        <v>0.75924999999999998</v>
      </c>
      <c r="F658" s="5">
        <v>0.76671</v>
      </c>
      <c r="G658" s="5">
        <v>0.74412999999999996</v>
      </c>
      <c r="H658" s="5">
        <v>0.73697999999999997</v>
      </c>
      <c r="I658" s="5">
        <v>0.73760000000000003</v>
      </c>
      <c r="J658" s="5">
        <v>0.75951999999999997</v>
      </c>
      <c r="K658" s="5">
        <v>0.74255000000000004</v>
      </c>
      <c r="L658" s="5">
        <v>0.76892000000000005</v>
      </c>
      <c r="M658" s="5">
        <v>0.71652000000000005</v>
      </c>
      <c r="N658" s="5">
        <v>0.76795999999999998</v>
      </c>
      <c r="O658" s="5">
        <v>0.77634000000000003</v>
      </c>
    </row>
    <row r="659" spans="1:16">
      <c r="A659" t="str">
        <f t="shared" si="9"/>
        <v>MDWSDEMAND (KW):</v>
      </c>
      <c r="B659" t="s">
        <v>7</v>
      </c>
      <c r="C659" t="s">
        <v>62</v>
      </c>
    </row>
    <row r="660" spans="1:16">
      <c r="A660" t="str">
        <f t="shared" si="9"/>
        <v>MDWSNCP</v>
      </c>
      <c r="B660" t="s">
        <v>7</v>
      </c>
      <c r="C660" t="s">
        <v>133</v>
      </c>
      <c r="D660">
        <v>1058</v>
      </c>
      <c r="E660">
        <v>1007</v>
      </c>
      <c r="F660">
        <v>990</v>
      </c>
      <c r="G660">
        <v>973</v>
      </c>
      <c r="H660">
        <v>975</v>
      </c>
      <c r="I660">
        <v>972</v>
      </c>
      <c r="J660">
        <v>986</v>
      </c>
      <c r="K660">
        <v>950</v>
      </c>
      <c r="L660">
        <v>949</v>
      </c>
      <c r="M660">
        <v>879</v>
      </c>
      <c r="N660">
        <v>1010</v>
      </c>
      <c r="O660">
        <v>1015</v>
      </c>
    </row>
    <row r="661" spans="1:16">
      <c r="A661" t="str">
        <f t="shared" si="9"/>
        <v>MDWSNCP ONPK</v>
      </c>
      <c r="B661" t="s">
        <v>7</v>
      </c>
      <c r="C661" t="s">
        <v>134</v>
      </c>
      <c r="D661">
        <v>1025</v>
      </c>
      <c r="E661">
        <v>990</v>
      </c>
      <c r="F661">
        <v>955</v>
      </c>
      <c r="G661">
        <v>973</v>
      </c>
      <c r="H661">
        <v>975</v>
      </c>
      <c r="I661">
        <v>944</v>
      </c>
      <c r="J661">
        <v>986</v>
      </c>
      <c r="K661">
        <v>916</v>
      </c>
      <c r="L661">
        <v>923</v>
      </c>
      <c r="M661">
        <v>879</v>
      </c>
      <c r="N661">
        <v>979</v>
      </c>
      <c r="O661">
        <v>995</v>
      </c>
    </row>
    <row r="662" spans="1:16">
      <c r="A662" t="str">
        <f t="shared" si="9"/>
        <v>MDWSNCP OFFPK</v>
      </c>
      <c r="B662" t="s">
        <v>7</v>
      </c>
      <c r="C662" t="s">
        <v>135</v>
      </c>
      <c r="D662">
        <v>1058</v>
      </c>
      <c r="E662">
        <v>1007</v>
      </c>
      <c r="F662">
        <v>990</v>
      </c>
      <c r="G662">
        <v>955</v>
      </c>
      <c r="H662">
        <v>957</v>
      </c>
      <c r="I662">
        <v>972</v>
      </c>
      <c r="J662">
        <v>986</v>
      </c>
      <c r="K662">
        <v>950</v>
      </c>
      <c r="L662">
        <v>949</v>
      </c>
      <c r="M662">
        <v>875</v>
      </c>
      <c r="N662">
        <v>1010</v>
      </c>
      <c r="O662">
        <v>1015</v>
      </c>
      <c r="P662" s="91"/>
    </row>
    <row r="663" spans="1:16">
      <c r="A663" t="str">
        <f t="shared" si="9"/>
        <v>MDWSGCP DATE</v>
      </c>
      <c r="B663" t="s">
        <v>7</v>
      </c>
      <c r="C663" t="s">
        <v>136</v>
      </c>
      <c r="D663" t="s">
        <v>957</v>
      </c>
      <c r="E663" t="s">
        <v>958</v>
      </c>
      <c r="F663" t="s">
        <v>8</v>
      </c>
      <c r="G663" t="s">
        <v>959</v>
      </c>
      <c r="H663" t="s">
        <v>207</v>
      </c>
      <c r="I663" t="s">
        <v>960</v>
      </c>
      <c r="J663" t="s">
        <v>918</v>
      </c>
      <c r="K663" t="s">
        <v>961</v>
      </c>
      <c r="L663" t="s">
        <v>32</v>
      </c>
      <c r="M663" t="s">
        <v>962</v>
      </c>
      <c r="N663" t="s">
        <v>963</v>
      </c>
      <c r="O663" t="s">
        <v>26</v>
      </c>
    </row>
    <row r="664" spans="1:16">
      <c r="A664" t="str">
        <f t="shared" si="9"/>
        <v>MDWSGCP TIME</v>
      </c>
      <c r="B664" t="s">
        <v>7</v>
      </c>
      <c r="C664" t="s">
        <v>142</v>
      </c>
      <c r="D664" t="s">
        <v>182</v>
      </c>
      <c r="E664" t="s">
        <v>189</v>
      </c>
      <c r="F664" t="s">
        <v>145</v>
      </c>
      <c r="G664" t="s">
        <v>196</v>
      </c>
      <c r="H664" t="s">
        <v>182</v>
      </c>
      <c r="I664" t="s">
        <v>203</v>
      </c>
      <c r="J664" t="s">
        <v>213</v>
      </c>
      <c r="K664" t="s">
        <v>202</v>
      </c>
      <c r="L664" t="s">
        <v>200</v>
      </c>
      <c r="M664" t="s">
        <v>193</v>
      </c>
      <c r="N664" t="s">
        <v>193</v>
      </c>
      <c r="O664" t="s">
        <v>182</v>
      </c>
    </row>
    <row r="665" spans="1:16">
      <c r="A665" t="str">
        <f t="shared" si="9"/>
        <v>MDWSGCP</v>
      </c>
      <c r="B665" t="s">
        <v>7</v>
      </c>
      <c r="C665" t="s">
        <v>147</v>
      </c>
      <c r="D665">
        <v>1058</v>
      </c>
      <c r="E665">
        <v>1007</v>
      </c>
      <c r="F665">
        <v>990</v>
      </c>
      <c r="G665">
        <v>973</v>
      </c>
      <c r="H665">
        <v>975</v>
      </c>
      <c r="I665">
        <v>972</v>
      </c>
      <c r="J665">
        <v>986</v>
      </c>
      <c r="K665">
        <v>950</v>
      </c>
      <c r="L665">
        <v>949</v>
      </c>
      <c r="M665">
        <v>879</v>
      </c>
      <c r="N665">
        <v>1010</v>
      </c>
      <c r="O665">
        <v>1015</v>
      </c>
      <c r="P665" s="5"/>
    </row>
    <row r="666" spans="1:16">
      <c r="A666" t="str">
        <f t="shared" si="9"/>
        <v>MDWSGCP ONPK</v>
      </c>
      <c r="B666" t="s">
        <v>7</v>
      </c>
      <c r="C666" t="s">
        <v>63</v>
      </c>
      <c r="D666">
        <v>1025</v>
      </c>
      <c r="E666">
        <v>990</v>
      </c>
      <c r="F666">
        <v>955</v>
      </c>
      <c r="G666">
        <v>973</v>
      </c>
      <c r="H666">
        <v>975</v>
      </c>
      <c r="I666">
        <v>944</v>
      </c>
      <c r="J666">
        <v>986</v>
      </c>
      <c r="K666">
        <v>916</v>
      </c>
      <c r="L666">
        <v>923</v>
      </c>
      <c r="M666">
        <v>879</v>
      </c>
      <c r="N666">
        <v>979</v>
      </c>
      <c r="O666">
        <v>995</v>
      </c>
      <c r="P666" s="5"/>
    </row>
    <row r="667" spans="1:16">
      <c r="A667" t="str">
        <f t="shared" si="9"/>
        <v>MDWSGCP OFFPK</v>
      </c>
      <c r="B667" t="s">
        <v>7</v>
      </c>
      <c r="C667" t="s">
        <v>64</v>
      </c>
      <c r="D667">
        <v>1058</v>
      </c>
      <c r="E667">
        <v>1007</v>
      </c>
      <c r="F667">
        <v>990</v>
      </c>
      <c r="G667">
        <v>955</v>
      </c>
      <c r="H667">
        <v>957</v>
      </c>
      <c r="I667">
        <v>972</v>
      </c>
      <c r="J667">
        <v>986</v>
      </c>
      <c r="K667">
        <v>950</v>
      </c>
      <c r="L667">
        <v>949</v>
      </c>
      <c r="M667">
        <v>875</v>
      </c>
      <c r="N667">
        <v>1010</v>
      </c>
      <c r="O667">
        <v>1015</v>
      </c>
    </row>
    <row r="668" spans="1:16">
      <c r="A668" t="str">
        <f t="shared" si="9"/>
        <v>MDWSCP</v>
      </c>
      <c r="B668" t="s">
        <v>7</v>
      </c>
      <c r="C668" t="s">
        <v>148</v>
      </c>
      <c r="D668">
        <v>978</v>
      </c>
      <c r="E668">
        <v>920</v>
      </c>
      <c r="F668">
        <v>350</v>
      </c>
      <c r="G668">
        <v>570</v>
      </c>
      <c r="H668">
        <v>896</v>
      </c>
      <c r="I668">
        <v>898</v>
      </c>
      <c r="J668">
        <v>601</v>
      </c>
      <c r="K668">
        <v>363</v>
      </c>
      <c r="L668">
        <v>682</v>
      </c>
      <c r="M668">
        <v>301</v>
      </c>
      <c r="N668">
        <v>573</v>
      </c>
      <c r="O668">
        <v>660</v>
      </c>
      <c r="P668" s="89"/>
    </row>
    <row r="669" spans="1:16">
      <c r="A669" t="str">
        <f t="shared" si="9"/>
        <v>MDWSPERIOD START</v>
      </c>
      <c r="B669" t="s">
        <v>7</v>
      </c>
      <c r="C669" t="s">
        <v>149</v>
      </c>
      <c r="D669" s="1">
        <v>40909</v>
      </c>
      <c r="E669" s="1">
        <v>40940</v>
      </c>
      <c r="F669" s="1">
        <v>40969</v>
      </c>
      <c r="G669" s="1">
        <v>41000</v>
      </c>
      <c r="H669" s="1">
        <v>41030</v>
      </c>
      <c r="I669" s="1">
        <v>41061</v>
      </c>
      <c r="J669" s="1">
        <v>41091</v>
      </c>
      <c r="K669" s="1">
        <v>41122</v>
      </c>
      <c r="L669" s="1">
        <v>41153</v>
      </c>
      <c r="M669" s="1">
        <v>41183</v>
      </c>
      <c r="N669" s="1">
        <v>41214</v>
      </c>
      <c r="O669" s="1">
        <v>41244</v>
      </c>
    </row>
    <row r="670" spans="1:16">
      <c r="A670" t="str">
        <f t="shared" si="9"/>
        <v>MDWSNCP LF</v>
      </c>
      <c r="B670" t="s">
        <v>7</v>
      </c>
      <c r="C670" t="s">
        <v>150</v>
      </c>
      <c r="D670" s="5">
        <v>0.72789999999999999</v>
      </c>
      <c r="E670" s="5">
        <v>0.5212</v>
      </c>
      <c r="F670" s="5">
        <v>0.7732</v>
      </c>
      <c r="G670" s="5">
        <v>0.71430000000000005</v>
      </c>
      <c r="H670" s="5">
        <v>0.71730000000000005</v>
      </c>
      <c r="I670" s="5">
        <v>0.76100000000000001</v>
      </c>
      <c r="J670" s="5">
        <v>0.75109999999999999</v>
      </c>
      <c r="K670" s="5">
        <v>0.70469999999999999</v>
      </c>
      <c r="L670" s="5">
        <v>0.70150000000000001</v>
      </c>
      <c r="M670" s="5">
        <v>0.66869999999999996</v>
      </c>
      <c r="N670" s="5">
        <v>0.67030000000000001</v>
      </c>
      <c r="O670" s="5">
        <v>0.78759999999999997</v>
      </c>
    </row>
    <row r="671" spans="1:16">
      <c r="A671" t="str">
        <f t="shared" si="9"/>
        <v>MDWSNCP LF ONPK</v>
      </c>
      <c r="B671" t="s">
        <v>7</v>
      </c>
      <c r="C671" t="s">
        <v>151</v>
      </c>
      <c r="D671" s="5">
        <v>0.73519999999999996</v>
      </c>
      <c r="E671" s="5">
        <v>0.52869999999999995</v>
      </c>
      <c r="F671" s="5">
        <v>0.78939999999999999</v>
      </c>
      <c r="G671" s="5">
        <v>0.69630000000000003</v>
      </c>
      <c r="H671" s="5">
        <v>0.70889999999999997</v>
      </c>
      <c r="I671" s="5">
        <v>0.78310000000000002</v>
      </c>
      <c r="J671" s="5">
        <v>0.71140000000000003</v>
      </c>
      <c r="K671" s="5">
        <v>0.67610000000000003</v>
      </c>
      <c r="L671" s="5">
        <v>0.70120000000000005</v>
      </c>
      <c r="M671" s="5">
        <v>0.68130000000000002</v>
      </c>
      <c r="N671" s="5">
        <v>0.68759999999999999</v>
      </c>
      <c r="O671" s="5">
        <v>0.83520000000000005</v>
      </c>
    </row>
    <row r="672" spans="1:16">
      <c r="A672" t="str">
        <f t="shared" si="9"/>
        <v>MDWSNCP LF OFFPK</v>
      </c>
      <c r="B672" t="s">
        <v>7</v>
      </c>
      <c r="C672" t="s">
        <v>152</v>
      </c>
      <c r="D672" s="5">
        <v>0.73240000000000005</v>
      </c>
      <c r="E672" s="5">
        <v>0.52170000000000005</v>
      </c>
      <c r="F672" s="5">
        <v>0.77690000000000003</v>
      </c>
      <c r="G672" s="5">
        <v>0.7339</v>
      </c>
      <c r="H672" s="5">
        <v>0.73419999999999996</v>
      </c>
      <c r="I672" s="5">
        <v>0.7611</v>
      </c>
      <c r="J672" s="5">
        <v>0.76470000000000005</v>
      </c>
      <c r="K672" s="5">
        <v>0.72499999999999998</v>
      </c>
      <c r="L672" s="5">
        <v>0.70740000000000003</v>
      </c>
      <c r="M672" s="5">
        <v>0.6663</v>
      </c>
      <c r="N672" s="5">
        <v>0.6714</v>
      </c>
      <c r="O672" s="5">
        <v>0.77890000000000004</v>
      </c>
    </row>
    <row r="673" spans="1:16">
      <c r="A673" t="str">
        <f t="shared" si="9"/>
        <v>MDWSGCP CF</v>
      </c>
      <c r="B673" t="s">
        <v>7</v>
      </c>
      <c r="C673" t="s">
        <v>153</v>
      </c>
      <c r="D673" s="5">
        <v>1</v>
      </c>
      <c r="E673" s="5">
        <v>1</v>
      </c>
      <c r="F673" s="5">
        <v>1</v>
      </c>
      <c r="G673" s="5">
        <v>1</v>
      </c>
      <c r="H673" s="5">
        <v>1</v>
      </c>
      <c r="I673" s="5">
        <v>1</v>
      </c>
      <c r="J673" s="5">
        <v>1</v>
      </c>
      <c r="K673" s="5">
        <v>1</v>
      </c>
      <c r="L673" s="5">
        <v>1</v>
      </c>
      <c r="M673" s="5">
        <v>1</v>
      </c>
      <c r="N673" s="5">
        <v>1</v>
      </c>
      <c r="O673" s="5">
        <v>1</v>
      </c>
      <c r="P673" s="87"/>
    </row>
    <row r="674" spans="1:16">
      <c r="A674" t="str">
        <f t="shared" si="9"/>
        <v>MDWSCP CF</v>
      </c>
      <c r="B674" t="s">
        <v>7</v>
      </c>
      <c r="C674" t="s">
        <v>154</v>
      </c>
      <c r="D674" s="5">
        <v>0.92410000000000003</v>
      </c>
      <c r="E674" s="5">
        <v>0.91369999999999996</v>
      </c>
      <c r="F674" s="5">
        <v>0.35399999999999998</v>
      </c>
      <c r="G674" s="5">
        <v>0.58550000000000002</v>
      </c>
      <c r="H674" s="5">
        <v>0.91890000000000005</v>
      </c>
      <c r="I674" s="5">
        <v>0.92320000000000002</v>
      </c>
      <c r="J674" s="5">
        <v>0.60940000000000005</v>
      </c>
      <c r="K674" s="5">
        <v>0.38240000000000002</v>
      </c>
      <c r="L674" s="5">
        <v>0.71840000000000004</v>
      </c>
      <c r="M674" s="5">
        <v>0.34320000000000001</v>
      </c>
      <c r="N674" s="5">
        <v>0.56720000000000004</v>
      </c>
      <c r="O674" s="5">
        <v>0.65010000000000001</v>
      </c>
    </row>
    <row r="675" spans="1:16">
      <c r="A675" t="str">
        <f t="shared" si="9"/>
        <v>MDWSGCP LF</v>
      </c>
      <c r="B675" t="s">
        <v>7</v>
      </c>
      <c r="C675" t="s">
        <v>155</v>
      </c>
      <c r="D675" s="5">
        <v>0.72789999999999999</v>
      </c>
      <c r="E675" s="5">
        <v>0.5212</v>
      </c>
      <c r="F675" s="5">
        <v>0.7732</v>
      </c>
      <c r="G675" s="5">
        <v>0.71430000000000005</v>
      </c>
      <c r="H675" s="5">
        <v>0.71730000000000005</v>
      </c>
      <c r="I675" s="5">
        <v>0.76100000000000001</v>
      </c>
      <c r="J675" s="5">
        <v>0.75109999999999999</v>
      </c>
      <c r="K675" s="5">
        <v>0.70469999999999999</v>
      </c>
      <c r="L675" s="5">
        <v>0.70150000000000001</v>
      </c>
      <c r="M675" s="5">
        <v>0.66869999999999996</v>
      </c>
      <c r="N675" s="5">
        <v>0.67030000000000001</v>
      </c>
      <c r="O675" s="5">
        <v>0.78759999999999997</v>
      </c>
    </row>
    <row r="676" spans="1:16">
      <c r="A676" t="str">
        <f t="shared" si="9"/>
        <v>MDWSGCP LF ONPK</v>
      </c>
      <c r="B676" t="s">
        <v>7</v>
      </c>
      <c r="C676" t="s">
        <v>156</v>
      </c>
      <c r="D676" s="5">
        <v>0.73519999999999996</v>
      </c>
      <c r="E676" s="5">
        <v>0.52869999999999995</v>
      </c>
      <c r="F676" s="5">
        <v>0.78939999999999999</v>
      </c>
      <c r="G676" s="5">
        <v>0.69630000000000003</v>
      </c>
      <c r="H676" s="5">
        <v>0.70889999999999997</v>
      </c>
      <c r="I676" s="5">
        <v>0.78310000000000002</v>
      </c>
      <c r="J676" s="5">
        <v>0.71140000000000003</v>
      </c>
      <c r="K676" s="5">
        <v>0.67610000000000003</v>
      </c>
      <c r="L676" s="5">
        <v>0.70120000000000005</v>
      </c>
      <c r="M676" s="5">
        <v>0.68130000000000002</v>
      </c>
      <c r="N676" s="5">
        <v>0.68759999999999999</v>
      </c>
      <c r="O676" s="5">
        <v>0.83520000000000005</v>
      </c>
      <c r="P676" s="83"/>
    </row>
    <row r="677" spans="1:16">
      <c r="A677" t="str">
        <f t="shared" si="9"/>
        <v>MDWSGCP LF OFFPK</v>
      </c>
      <c r="B677" t="s">
        <v>7</v>
      </c>
      <c r="C677" t="s">
        <v>157</v>
      </c>
      <c r="D677" s="5">
        <v>0.73240000000000005</v>
      </c>
      <c r="E677" s="5">
        <v>0.52170000000000005</v>
      </c>
      <c r="F677" s="5">
        <v>0.77690000000000003</v>
      </c>
      <c r="G677" s="5">
        <v>0.7339</v>
      </c>
      <c r="H677" s="5">
        <v>0.73419999999999996</v>
      </c>
      <c r="I677" s="5">
        <v>0.7611</v>
      </c>
      <c r="J677" s="5">
        <v>0.76470000000000005</v>
      </c>
      <c r="K677" s="5">
        <v>0.72499999999999998</v>
      </c>
      <c r="L677" s="5">
        <v>0.70740000000000003</v>
      </c>
      <c r="M677" s="5">
        <v>0.6663</v>
      </c>
      <c r="N677" s="5">
        <v>0.6714</v>
      </c>
      <c r="O677" s="5">
        <v>0.77890000000000004</v>
      </c>
      <c r="P677" s="1"/>
    </row>
    <row r="678" spans="1:16">
      <c r="A678" t="str">
        <f t="shared" si="9"/>
        <v>MDWSCP LF</v>
      </c>
      <c r="B678" t="s">
        <v>7</v>
      </c>
      <c r="C678" t="s">
        <v>158</v>
      </c>
      <c r="D678" s="5">
        <v>0.78759999999999997</v>
      </c>
      <c r="E678" s="5">
        <v>0.57050000000000001</v>
      </c>
      <c r="F678" s="5">
        <v>2.1840000000000002</v>
      </c>
      <c r="G678" s="5">
        <v>1.2199</v>
      </c>
      <c r="H678" s="5">
        <v>0.78069999999999995</v>
      </c>
      <c r="I678" s="5">
        <v>0.82430000000000003</v>
      </c>
      <c r="J678" s="5">
        <v>1.2324999999999999</v>
      </c>
      <c r="K678" s="5">
        <v>1.8427</v>
      </c>
      <c r="L678" s="5">
        <v>0.97650000000000003</v>
      </c>
      <c r="M678" s="5">
        <v>1.9484999999999999</v>
      </c>
      <c r="N678" s="5">
        <v>1.1818</v>
      </c>
      <c r="O678" s="5">
        <v>1.2114</v>
      </c>
      <c r="P678" s="5"/>
    </row>
    <row r="679" spans="1:16">
      <c r="A679" t="str">
        <f t="shared" si="9"/>
        <v>MDWSREL PREC:</v>
      </c>
      <c r="B679" t="s">
        <v>7</v>
      </c>
      <c r="C679" t="s">
        <v>65</v>
      </c>
      <c r="P679" s="5"/>
    </row>
    <row r="680" spans="1:16">
      <c r="A680" t="str">
        <f t="shared" si="9"/>
        <v>MDWSNCP RP</v>
      </c>
      <c r="B680" t="s">
        <v>7</v>
      </c>
      <c r="C680" t="s">
        <v>159</v>
      </c>
      <c r="D680" s="5">
        <v>0</v>
      </c>
      <c r="E680" s="5">
        <v>0</v>
      </c>
      <c r="F680" s="5">
        <v>0</v>
      </c>
      <c r="G680" s="5">
        <v>0</v>
      </c>
      <c r="H680" s="5">
        <v>0</v>
      </c>
      <c r="I680" s="5">
        <v>0</v>
      </c>
      <c r="J680" s="5">
        <v>0</v>
      </c>
      <c r="K680" s="5">
        <v>0</v>
      </c>
      <c r="L680" s="5">
        <v>0</v>
      </c>
      <c r="M680" s="5">
        <v>0</v>
      </c>
      <c r="N680" s="5">
        <v>0</v>
      </c>
      <c r="O680" s="5">
        <v>0</v>
      </c>
      <c r="P680" s="5"/>
    </row>
    <row r="681" spans="1:16">
      <c r="A681" t="str">
        <f t="shared" si="9"/>
        <v>MDWSNCP RP ONPK</v>
      </c>
      <c r="B681" t="s">
        <v>7</v>
      </c>
      <c r="C681" t="s">
        <v>160</v>
      </c>
      <c r="D681" s="5">
        <v>0</v>
      </c>
      <c r="E681" s="5">
        <v>0</v>
      </c>
      <c r="F681" s="5">
        <v>0</v>
      </c>
      <c r="G681" s="5">
        <v>0</v>
      </c>
      <c r="H681" s="5">
        <v>0</v>
      </c>
      <c r="I681" s="5">
        <v>0</v>
      </c>
      <c r="J681" s="5">
        <v>0</v>
      </c>
      <c r="K681" s="5">
        <v>0</v>
      </c>
      <c r="L681" s="5">
        <v>0</v>
      </c>
      <c r="M681" s="5">
        <v>0</v>
      </c>
      <c r="N681" s="5">
        <v>0</v>
      </c>
      <c r="O681" s="5">
        <v>0</v>
      </c>
      <c r="P681" s="5"/>
    </row>
    <row r="682" spans="1:16">
      <c r="A682" t="str">
        <f t="shared" si="9"/>
        <v>MDWSNCP RP OFFPK</v>
      </c>
      <c r="B682" t="s">
        <v>7</v>
      </c>
      <c r="C682" t="s">
        <v>161</v>
      </c>
      <c r="D682" s="5">
        <v>0</v>
      </c>
      <c r="E682" s="5">
        <v>0</v>
      </c>
      <c r="F682" s="5">
        <v>0</v>
      </c>
      <c r="G682" s="5">
        <v>0</v>
      </c>
      <c r="H682" s="5">
        <v>0</v>
      </c>
      <c r="I682" s="5">
        <v>0</v>
      </c>
      <c r="J682" s="5">
        <v>0</v>
      </c>
      <c r="K682" s="5">
        <v>0</v>
      </c>
      <c r="L682" s="5">
        <v>0</v>
      </c>
      <c r="M682" s="5">
        <v>0</v>
      </c>
      <c r="N682" s="5">
        <v>0</v>
      </c>
      <c r="O682" s="5">
        <v>0</v>
      </c>
      <c r="P682" s="5"/>
    </row>
    <row r="683" spans="1:16">
      <c r="A683" t="str">
        <f t="shared" si="9"/>
        <v>MDWSGCP RP</v>
      </c>
      <c r="B683" t="s">
        <v>7</v>
      </c>
      <c r="C683" t="s">
        <v>162</v>
      </c>
      <c r="D683" s="5">
        <v>0</v>
      </c>
      <c r="E683" s="5">
        <v>0</v>
      </c>
      <c r="F683" s="5">
        <v>0</v>
      </c>
      <c r="G683" s="5">
        <v>0</v>
      </c>
      <c r="H683" s="5">
        <v>0</v>
      </c>
      <c r="I683" s="5">
        <v>0</v>
      </c>
      <c r="J683" s="5">
        <v>0</v>
      </c>
      <c r="K683" s="5">
        <v>0</v>
      </c>
      <c r="L683" s="5">
        <v>0</v>
      </c>
      <c r="M683" s="5">
        <v>0</v>
      </c>
      <c r="N683" s="5">
        <v>0</v>
      </c>
      <c r="O683" s="5">
        <v>0</v>
      </c>
      <c r="P683" s="5"/>
    </row>
    <row r="684" spans="1:16">
      <c r="A684" t="str">
        <f t="shared" si="9"/>
        <v>MDWSGCP RP ONPK</v>
      </c>
      <c r="B684" t="s">
        <v>7</v>
      </c>
      <c r="C684" t="s">
        <v>163</v>
      </c>
      <c r="D684" s="5">
        <v>0</v>
      </c>
      <c r="E684" s="5">
        <v>0</v>
      </c>
      <c r="F684" s="5">
        <v>0</v>
      </c>
      <c r="G684" s="5">
        <v>0</v>
      </c>
      <c r="H684" s="5">
        <v>0</v>
      </c>
      <c r="I684" s="5">
        <v>0</v>
      </c>
      <c r="J684" s="5">
        <v>0</v>
      </c>
      <c r="K684" s="5">
        <v>0</v>
      </c>
      <c r="L684" s="5">
        <v>0</v>
      </c>
      <c r="M684" s="5">
        <v>0</v>
      </c>
      <c r="N684" s="5">
        <v>0</v>
      </c>
      <c r="O684" s="5">
        <v>0</v>
      </c>
      <c r="P684" s="5"/>
    </row>
    <row r="685" spans="1:16">
      <c r="A685" t="str">
        <f t="shared" si="9"/>
        <v>MDWSGCP RP OFFPK</v>
      </c>
      <c r="B685" t="s">
        <v>7</v>
      </c>
      <c r="C685" t="s">
        <v>164</v>
      </c>
      <c r="D685" s="5">
        <v>0</v>
      </c>
      <c r="E685" s="5">
        <v>0</v>
      </c>
      <c r="F685" s="5">
        <v>0</v>
      </c>
      <c r="G685" s="5">
        <v>0</v>
      </c>
      <c r="H685" s="5">
        <v>0</v>
      </c>
      <c r="I685" s="5">
        <v>0</v>
      </c>
      <c r="J685" s="5">
        <v>0</v>
      </c>
      <c r="K685" s="5">
        <v>0</v>
      </c>
      <c r="L685" s="5">
        <v>0</v>
      </c>
      <c r="M685" s="5">
        <v>0</v>
      </c>
      <c r="N685" s="5">
        <v>0</v>
      </c>
      <c r="O685" s="5">
        <v>0</v>
      </c>
      <c r="P685" s="5"/>
    </row>
    <row r="686" spans="1:16">
      <c r="A686" t="str">
        <f t="shared" si="9"/>
        <v>MDWSCP RP</v>
      </c>
      <c r="B686" t="s">
        <v>7</v>
      </c>
      <c r="C686" t="s">
        <v>165</v>
      </c>
      <c r="D686" s="5">
        <v>0</v>
      </c>
      <c r="E686" s="5">
        <v>0</v>
      </c>
      <c r="F686" s="5">
        <v>0</v>
      </c>
      <c r="G686" s="5">
        <v>0</v>
      </c>
      <c r="H686" s="5">
        <v>0</v>
      </c>
      <c r="I686" s="5">
        <v>0</v>
      </c>
      <c r="J686" s="5">
        <v>0</v>
      </c>
      <c r="K686" s="5">
        <v>0</v>
      </c>
      <c r="L686" s="5">
        <v>0</v>
      </c>
      <c r="M686" s="5">
        <v>0</v>
      </c>
      <c r="N686" s="5">
        <v>0</v>
      </c>
      <c r="O686" s="5">
        <v>0</v>
      </c>
      <c r="P686" s="5"/>
    </row>
    <row r="687" spans="1:16">
      <c r="A687" t="str">
        <f t="shared" si="9"/>
        <v>MDWSSAMPLE SIZE:</v>
      </c>
      <c r="B687" t="s">
        <v>7</v>
      </c>
      <c r="C687" t="s">
        <v>66</v>
      </c>
    </row>
    <row r="688" spans="1:16">
      <c r="A688" t="str">
        <f t="shared" si="9"/>
        <v>MDWSGCPSZ</v>
      </c>
      <c r="B688" t="s">
        <v>7</v>
      </c>
      <c r="C688" t="s">
        <v>166</v>
      </c>
      <c r="D688">
        <v>1</v>
      </c>
      <c r="E688">
        <v>1</v>
      </c>
      <c r="F688">
        <v>1</v>
      </c>
      <c r="G688">
        <v>1</v>
      </c>
      <c r="H688">
        <v>1</v>
      </c>
      <c r="I688">
        <v>1</v>
      </c>
      <c r="J688">
        <v>1</v>
      </c>
      <c r="K688">
        <v>1</v>
      </c>
      <c r="L688">
        <v>1</v>
      </c>
      <c r="M688">
        <v>1</v>
      </c>
      <c r="N688">
        <v>1</v>
      </c>
      <c r="O688">
        <v>1</v>
      </c>
      <c r="P688" s="5"/>
    </row>
    <row r="689" spans="1:16">
      <c r="A689" t="str">
        <f t="shared" si="9"/>
        <v>MDWSGCPSZ ONPK</v>
      </c>
      <c r="B689" t="s">
        <v>7</v>
      </c>
      <c r="C689" t="s">
        <v>167</v>
      </c>
      <c r="D689">
        <v>1</v>
      </c>
      <c r="E689">
        <v>1</v>
      </c>
      <c r="F689">
        <v>1</v>
      </c>
      <c r="G689">
        <v>1</v>
      </c>
      <c r="H689">
        <v>1</v>
      </c>
      <c r="I689">
        <v>1</v>
      </c>
      <c r="J689">
        <v>1</v>
      </c>
      <c r="K689">
        <v>1</v>
      </c>
      <c r="L689">
        <v>1</v>
      </c>
      <c r="M689">
        <v>1</v>
      </c>
      <c r="N689">
        <v>1</v>
      </c>
      <c r="O689">
        <v>1</v>
      </c>
      <c r="P689" s="5"/>
    </row>
    <row r="690" spans="1:16">
      <c r="A690" t="str">
        <f t="shared" si="9"/>
        <v>MDWSGCPSZ OFFPK</v>
      </c>
      <c r="B690" t="s">
        <v>7</v>
      </c>
      <c r="C690" t="s">
        <v>168</v>
      </c>
      <c r="D690">
        <v>1</v>
      </c>
      <c r="E690">
        <v>1</v>
      </c>
      <c r="F690">
        <v>1</v>
      </c>
      <c r="G690">
        <v>1</v>
      </c>
      <c r="H690">
        <v>1</v>
      </c>
      <c r="I690">
        <v>1</v>
      </c>
      <c r="J690">
        <v>1</v>
      </c>
      <c r="K690">
        <v>1</v>
      </c>
      <c r="L690">
        <v>1</v>
      </c>
      <c r="M690">
        <v>1</v>
      </c>
      <c r="N690">
        <v>1</v>
      </c>
      <c r="O690">
        <v>1</v>
      </c>
      <c r="P690" s="5"/>
    </row>
    <row r="691" spans="1:16">
      <c r="A691" t="str">
        <f t="shared" si="9"/>
        <v>MDWSCPSZ</v>
      </c>
      <c r="B691" t="s">
        <v>7</v>
      </c>
      <c r="C691" t="s">
        <v>169</v>
      </c>
      <c r="D691">
        <v>1</v>
      </c>
      <c r="E691">
        <v>1</v>
      </c>
      <c r="F691">
        <v>1</v>
      </c>
      <c r="G691">
        <v>1</v>
      </c>
      <c r="H691">
        <v>1</v>
      </c>
      <c r="I691">
        <v>1</v>
      </c>
      <c r="J691">
        <v>1</v>
      </c>
      <c r="K691">
        <v>1</v>
      </c>
      <c r="L691">
        <v>1</v>
      </c>
      <c r="M691">
        <v>1</v>
      </c>
      <c r="N691">
        <v>1</v>
      </c>
      <c r="O691">
        <v>1</v>
      </c>
      <c r="P691" s="5"/>
    </row>
    <row r="692" spans="1:16">
      <c r="A692" t="str">
        <f t="shared" si="9"/>
        <v/>
      </c>
      <c r="P692" s="5"/>
    </row>
    <row r="693" spans="1:16">
      <c r="A693" t="str">
        <f t="shared" si="9"/>
        <v/>
      </c>
      <c r="P693" s="5"/>
    </row>
    <row r="694" spans="1:16">
      <c r="A694" t="str">
        <f t="shared" ref="A694:A757" si="10">B694&amp;C694</f>
        <v/>
      </c>
      <c r="P694" s="5"/>
    </row>
    <row r="695" spans="1:16">
      <c r="A695" t="str">
        <f t="shared" si="10"/>
        <v/>
      </c>
    </row>
    <row r="696" spans="1:16">
      <c r="A696" t="str">
        <f t="shared" si="10"/>
        <v/>
      </c>
    </row>
    <row r="697" spans="1:16">
      <c r="A697" t="str">
        <f t="shared" si="10"/>
        <v/>
      </c>
    </row>
    <row r="698" spans="1:16">
      <c r="A698" t="str">
        <f t="shared" si="10"/>
        <v/>
      </c>
    </row>
    <row r="699" spans="1:16" ht="14.4">
      <c r="A699" t="str">
        <f t="shared" si="10"/>
        <v>NOTE:     Sales line does not match sales in the Rate and Revenue Report due to billing lag.</v>
      </c>
      <c r="B699" s="310" t="s">
        <v>605</v>
      </c>
    </row>
    <row r="700" spans="1:16" ht="14.4">
      <c r="A700" t="str">
        <f t="shared" si="10"/>
        <v xml:space="preserve">                 In addition, the City of Blountstown, FKEC, Metro Dade and City of Wauchula are classified as Rate Code 940. The sales for the contracts are reported combined in the Rate &amp; Revenue Report.</v>
      </c>
      <c r="B700" s="328" t="s">
        <v>751</v>
      </c>
    </row>
    <row r="701" spans="1:16">
      <c r="A701" t="str">
        <f t="shared" si="10"/>
        <v xml:space="preserve">METRO MET Metropolitan Transit Service (Metrorail) </v>
      </c>
      <c r="B701" t="s">
        <v>13</v>
      </c>
      <c r="C701" t="s">
        <v>14</v>
      </c>
    </row>
    <row r="702" spans="1:16">
      <c r="A702" t="str">
        <f t="shared" si="10"/>
        <v xml:space="preserve">METROMONTH </v>
      </c>
      <c r="B702" t="s">
        <v>15</v>
      </c>
      <c r="C702" t="s">
        <v>123</v>
      </c>
      <c r="D702" s="4">
        <v>40909</v>
      </c>
      <c r="E702" s="4">
        <v>40940</v>
      </c>
      <c r="F702" s="4">
        <v>40969</v>
      </c>
      <c r="G702" s="4">
        <v>41000</v>
      </c>
      <c r="H702" s="4">
        <v>41030</v>
      </c>
      <c r="I702" s="4">
        <v>41061</v>
      </c>
      <c r="J702" s="4">
        <v>41091</v>
      </c>
      <c r="K702" s="4">
        <v>41122</v>
      </c>
      <c r="L702" s="4">
        <v>41153</v>
      </c>
      <c r="M702" s="4">
        <v>41183</v>
      </c>
      <c r="N702" s="4">
        <v>41214</v>
      </c>
      <c r="O702" s="4">
        <v>41244</v>
      </c>
      <c r="P702" s="4"/>
    </row>
    <row r="703" spans="1:16">
      <c r="A703" t="str">
        <f t="shared" si="10"/>
        <v xml:space="preserve">METROCUSTOMERS </v>
      </c>
      <c r="B703" t="s">
        <v>15</v>
      </c>
      <c r="C703" t="s">
        <v>124</v>
      </c>
      <c r="D703">
        <v>23</v>
      </c>
      <c r="E703">
        <v>23</v>
      </c>
      <c r="F703">
        <v>23</v>
      </c>
      <c r="G703">
        <v>23</v>
      </c>
      <c r="H703">
        <v>23</v>
      </c>
      <c r="I703">
        <v>23</v>
      </c>
      <c r="J703">
        <v>23</v>
      </c>
      <c r="K703">
        <v>23</v>
      </c>
      <c r="L703">
        <v>26</v>
      </c>
      <c r="M703">
        <v>26</v>
      </c>
      <c r="N703">
        <v>26</v>
      </c>
      <c r="O703">
        <v>26</v>
      </c>
    </row>
    <row r="704" spans="1:16">
      <c r="A704" t="str">
        <f t="shared" si="10"/>
        <v xml:space="preserve">METROSALES </v>
      </c>
      <c r="B704" t="s">
        <v>15</v>
      </c>
      <c r="C704" t="s">
        <v>125</v>
      </c>
      <c r="D704">
        <v>6876800</v>
      </c>
      <c r="E704">
        <v>6484100</v>
      </c>
      <c r="F704">
        <v>6335350</v>
      </c>
      <c r="G704">
        <v>6652450</v>
      </c>
      <c r="H704">
        <v>6435800</v>
      </c>
      <c r="I704">
        <v>7466200</v>
      </c>
      <c r="J704">
        <v>6688850</v>
      </c>
      <c r="K704">
        <v>6947150</v>
      </c>
      <c r="L704">
        <v>6337450</v>
      </c>
      <c r="M704">
        <v>6850550</v>
      </c>
      <c r="N704">
        <v>6909700</v>
      </c>
      <c r="O704">
        <v>6613950</v>
      </c>
    </row>
    <row r="705" spans="1:15">
      <c r="A705" t="str">
        <f t="shared" si="10"/>
        <v>METROKW</v>
      </c>
      <c r="B705" t="s">
        <v>15</v>
      </c>
      <c r="C705" t="s">
        <v>126</v>
      </c>
    </row>
    <row r="706" spans="1:15">
      <c r="A706" t="str">
        <f t="shared" si="10"/>
        <v>METRON</v>
      </c>
      <c r="B706" t="s">
        <v>15</v>
      </c>
      <c r="C706" t="s">
        <v>127</v>
      </c>
      <c r="D706">
        <v>23</v>
      </c>
      <c r="E706">
        <v>23</v>
      </c>
      <c r="F706">
        <v>23</v>
      </c>
      <c r="G706">
        <v>23</v>
      </c>
      <c r="H706">
        <v>23</v>
      </c>
      <c r="I706">
        <v>23</v>
      </c>
      <c r="J706">
        <v>23</v>
      </c>
      <c r="K706">
        <v>23</v>
      </c>
      <c r="L706">
        <v>23</v>
      </c>
      <c r="M706">
        <v>26</v>
      </c>
      <c r="N706">
        <v>26</v>
      </c>
      <c r="O706">
        <v>26</v>
      </c>
    </row>
    <row r="707" spans="1:15">
      <c r="A707" t="str">
        <f t="shared" si="10"/>
        <v>METRORLR ENERGY:</v>
      </c>
      <c r="B707" t="s">
        <v>15</v>
      </c>
      <c r="C707" t="s">
        <v>61</v>
      </c>
    </row>
    <row r="708" spans="1:15">
      <c r="A708" t="str">
        <f t="shared" si="10"/>
        <v>METROKWH</v>
      </c>
      <c r="B708" t="s">
        <v>15</v>
      </c>
      <c r="C708" t="s">
        <v>128</v>
      </c>
      <c r="D708">
        <v>6510581</v>
      </c>
      <c r="E708">
        <v>6196531</v>
      </c>
      <c r="F708">
        <v>6827619</v>
      </c>
      <c r="G708">
        <v>6599191</v>
      </c>
      <c r="H708">
        <v>6994195</v>
      </c>
      <c r="I708">
        <v>6820919</v>
      </c>
      <c r="J708">
        <v>6791602</v>
      </c>
      <c r="K708">
        <v>6643306</v>
      </c>
      <c r="L708">
        <v>6218802</v>
      </c>
      <c r="M708">
        <v>7224126</v>
      </c>
      <c r="N708">
        <v>6533638</v>
      </c>
      <c r="O708">
        <v>6750303</v>
      </c>
    </row>
    <row r="709" spans="1:15">
      <c r="A709" t="str">
        <f t="shared" si="10"/>
        <v>METROKWH ONPK</v>
      </c>
      <c r="B709" t="s">
        <v>15</v>
      </c>
      <c r="C709" t="s">
        <v>129</v>
      </c>
      <c r="D709">
        <v>1849492</v>
      </c>
      <c r="E709">
        <v>1883435</v>
      </c>
      <c r="F709">
        <v>1992129</v>
      </c>
      <c r="G709">
        <v>2143029</v>
      </c>
      <c r="H709">
        <v>2245994</v>
      </c>
      <c r="I709">
        <v>2180167</v>
      </c>
      <c r="J709">
        <v>2130065</v>
      </c>
      <c r="K709">
        <v>2256685</v>
      </c>
      <c r="L709">
        <v>1838867</v>
      </c>
      <c r="M709">
        <v>2454822</v>
      </c>
      <c r="N709">
        <v>1927450</v>
      </c>
      <c r="O709">
        <v>1863827</v>
      </c>
    </row>
    <row r="710" spans="1:15">
      <c r="A710" t="str">
        <f t="shared" si="10"/>
        <v>METROKWH OFFPK</v>
      </c>
      <c r="B710" t="s">
        <v>15</v>
      </c>
      <c r="C710" t="s">
        <v>130</v>
      </c>
      <c r="D710">
        <v>4661089</v>
      </c>
      <c r="E710">
        <v>4313096</v>
      </c>
      <c r="F710">
        <v>4835491</v>
      </c>
      <c r="G710">
        <v>4456163</v>
      </c>
      <c r="H710">
        <v>4748201</v>
      </c>
      <c r="I710">
        <v>4640752</v>
      </c>
      <c r="J710">
        <v>4661537</v>
      </c>
      <c r="K710">
        <v>4386620</v>
      </c>
      <c r="L710">
        <v>4379935</v>
      </c>
      <c r="M710">
        <v>4769303</v>
      </c>
      <c r="N710">
        <v>4606188</v>
      </c>
      <c r="O710">
        <v>4886476</v>
      </c>
    </row>
    <row r="711" spans="1:15">
      <c r="A711" t="str">
        <f t="shared" si="10"/>
        <v>METROKWH ONPK%</v>
      </c>
      <c r="B711" t="s">
        <v>15</v>
      </c>
      <c r="C711" t="s">
        <v>131</v>
      </c>
      <c r="D711" s="5">
        <v>0.28406999999999999</v>
      </c>
      <c r="E711" s="5">
        <v>0.30395</v>
      </c>
      <c r="F711" s="5">
        <v>0.29177999999999998</v>
      </c>
      <c r="G711" s="5">
        <v>0.32473999999999997</v>
      </c>
      <c r="H711" s="5">
        <v>0.32112000000000002</v>
      </c>
      <c r="I711" s="5">
        <v>0.31963000000000003</v>
      </c>
      <c r="J711" s="5">
        <v>0.31363000000000002</v>
      </c>
      <c r="K711" s="5">
        <v>0.33968999999999999</v>
      </c>
      <c r="L711" s="5">
        <v>0.29569000000000001</v>
      </c>
      <c r="M711" s="5">
        <v>0.33981</v>
      </c>
      <c r="N711" s="5">
        <v>0.29499999999999998</v>
      </c>
      <c r="O711" s="5">
        <v>0.27611000000000002</v>
      </c>
    </row>
    <row r="712" spans="1:15">
      <c r="A712" t="str">
        <f t="shared" si="10"/>
        <v>METROKWH OFFPK%</v>
      </c>
      <c r="B712" t="s">
        <v>15</v>
      </c>
      <c r="C712" t="s">
        <v>132</v>
      </c>
      <c r="D712" s="5">
        <v>0.71592999999999996</v>
      </c>
      <c r="E712" s="5">
        <v>0.69604999999999995</v>
      </c>
      <c r="F712" s="5">
        <v>0.70823000000000003</v>
      </c>
      <c r="G712" s="5">
        <v>0.67525999999999997</v>
      </c>
      <c r="H712" s="5">
        <v>0.67888000000000004</v>
      </c>
      <c r="I712" s="5">
        <v>0.68037000000000003</v>
      </c>
      <c r="J712" s="5">
        <v>0.68637000000000004</v>
      </c>
      <c r="K712" s="5">
        <v>0.66030999999999995</v>
      </c>
      <c r="L712" s="5">
        <v>0.70430999999999999</v>
      </c>
      <c r="M712" s="5">
        <v>0.66019000000000005</v>
      </c>
      <c r="N712" s="5">
        <v>0.70499999999999996</v>
      </c>
      <c r="O712" s="5">
        <v>0.72389000000000003</v>
      </c>
    </row>
    <row r="713" spans="1:15">
      <c r="A713" t="str">
        <f t="shared" si="10"/>
        <v>METRODEMAND (KW):</v>
      </c>
      <c r="B713" t="s">
        <v>15</v>
      </c>
      <c r="C713" t="s">
        <v>62</v>
      </c>
    </row>
    <row r="714" spans="1:15">
      <c r="A714" t="str">
        <f t="shared" si="10"/>
        <v>METRONCP</v>
      </c>
      <c r="B714" t="s">
        <v>15</v>
      </c>
      <c r="C714" t="s">
        <v>133</v>
      </c>
      <c r="D714">
        <v>15637</v>
      </c>
      <c r="E714">
        <v>16041</v>
      </c>
      <c r="F714">
        <v>16232</v>
      </c>
      <c r="G714">
        <v>15754</v>
      </c>
      <c r="H714">
        <v>16225</v>
      </c>
      <c r="I714">
        <v>17746</v>
      </c>
      <c r="J714">
        <v>17306</v>
      </c>
      <c r="K714">
        <v>15471</v>
      </c>
      <c r="L714">
        <v>15046</v>
      </c>
      <c r="M714">
        <v>17727</v>
      </c>
      <c r="N714">
        <v>15736</v>
      </c>
      <c r="O714">
        <v>15983</v>
      </c>
    </row>
    <row r="715" spans="1:15">
      <c r="A715" t="str">
        <f t="shared" si="10"/>
        <v>METRONCP ONPK</v>
      </c>
      <c r="B715" t="s">
        <v>15</v>
      </c>
      <c r="C715" t="s">
        <v>134</v>
      </c>
      <c r="D715">
        <v>14990</v>
      </c>
      <c r="E715">
        <v>15177</v>
      </c>
      <c r="F715">
        <v>15335</v>
      </c>
      <c r="G715">
        <v>15558</v>
      </c>
      <c r="H715">
        <v>15611</v>
      </c>
      <c r="I715">
        <v>16957</v>
      </c>
      <c r="J715">
        <v>16285</v>
      </c>
      <c r="K715">
        <v>14505</v>
      </c>
      <c r="L715">
        <v>14376</v>
      </c>
      <c r="M715">
        <v>17264</v>
      </c>
      <c r="N715">
        <v>15115</v>
      </c>
      <c r="O715">
        <v>15630</v>
      </c>
    </row>
    <row r="716" spans="1:15">
      <c r="A716" t="str">
        <f t="shared" si="10"/>
        <v>METRONCP OFFPK</v>
      </c>
      <c r="B716" t="s">
        <v>15</v>
      </c>
      <c r="C716" t="s">
        <v>135</v>
      </c>
      <c r="D716">
        <v>15462</v>
      </c>
      <c r="E716">
        <v>15920</v>
      </c>
      <c r="F716">
        <v>15910</v>
      </c>
      <c r="G716">
        <v>15198</v>
      </c>
      <c r="H716">
        <v>15737</v>
      </c>
      <c r="I716">
        <v>16890</v>
      </c>
      <c r="J716">
        <v>16708</v>
      </c>
      <c r="K716">
        <v>15156</v>
      </c>
      <c r="L716">
        <v>14588</v>
      </c>
      <c r="M716">
        <v>16545</v>
      </c>
      <c r="N716">
        <v>15629</v>
      </c>
      <c r="O716">
        <v>15459</v>
      </c>
    </row>
    <row r="717" spans="1:15">
      <c r="A717" t="str">
        <f t="shared" si="10"/>
        <v>METROGCP DATE</v>
      </c>
      <c r="B717" t="s">
        <v>15</v>
      </c>
      <c r="C717" t="s">
        <v>136</v>
      </c>
      <c r="D717" t="s">
        <v>942</v>
      </c>
      <c r="E717" t="s">
        <v>943</v>
      </c>
      <c r="F717" t="s">
        <v>137</v>
      </c>
      <c r="G717" t="s">
        <v>186</v>
      </c>
      <c r="H717" t="s">
        <v>216</v>
      </c>
      <c r="I717" t="s">
        <v>914</v>
      </c>
      <c r="J717" t="s">
        <v>240</v>
      </c>
      <c r="K717" t="s">
        <v>179</v>
      </c>
      <c r="L717" t="s">
        <v>964</v>
      </c>
      <c r="M717" t="s">
        <v>218</v>
      </c>
      <c r="N717" t="s">
        <v>965</v>
      </c>
      <c r="O717" t="s">
        <v>966</v>
      </c>
    </row>
    <row r="718" spans="1:15">
      <c r="A718" t="str">
        <f t="shared" si="10"/>
        <v>METROGCP TIME</v>
      </c>
      <c r="B718" t="s">
        <v>15</v>
      </c>
      <c r="C718" t="s">
        <v>142</v>
      </c>
      <c r="D718" t="s">
        <v>196</v>
      </c>
      <c r="E718" t="s">
        <v>196</v>
      </c>
      <c r="F718" t="s">
        <v>196</v>
      </c>
      <c r="G718" t="s">
        <v>196</v>
      </c>
      <c r="H718" t="s">
        <v>196</v>
      </c>
      <c r="I718" t="s">
        <v>196</v>
      </c>
      <c r="J718" t="s">
        <v>196</v>
      </c>
      <c r="K718" t="s">
        <v>203</v>
      </c>
      <c r="L718" t="s">
        <v>193</v>
      </c>
      <c r="M718" t="s">
        <v>203</v>
      </c>
      <c r="N718" t="s">
        <v>196</v>
      </c>
      <c r="O718" t="s">
        <v>196</v>
      </c>
    </row>
    <row r="719" spans="1:15">
      <c r="A719" t="str">
        <f t="shared" si="10"/>
        <v>METROGCP</v>
      </c>
      <c r="B719" t="s">
        <v>15</v>
      </c>
      <c r="C719" t="s">
        <v>147</v>
      </c>
      <c r="D719">
        <v>13595</v>
      </c>
      <c r="E719">
        <v>13719</v>
      </c>
      <c r="F719">
        <v>14007</v>
      </c>
      <c r="G719">
        <v>13809</v>
      </c>
      <c r="H719">
        <v>13777</v>
      </c>
      <c r="I719">
        <v>14513</v>
      </c>
      <c r="J719">
        <v>13948</v>
      </c>
      <c r="K719">
        <v>13368</v>
      </c>
      <c r="L719">
        <v>13158</v>
      </c>
      <c r="M719">
        <v>14494</v>
      </c>
      <c r="N719">
        <v>14114</v>
      </c>
      <c r="O719">
        <v>14113</v>
      </c>
    </row>
    <row r="720" spans="1:15">
      <c r="A720" t="str">
        <f t="shared" si="10"/>
        <v>METROGCP ONPK</v>
      </c>
      <c r="B720" t="s">
        <v>15</v>
      </c>
      <c r="C720" t="s">
        <v>63</v>
      </c>
      <c r="D720">
        <v>13158</v>
      </c>
      <c r="E720">
        <v>13494</v>
      </c>
      <c r="F720">
        <v>13334</v>
      </c>
      <c r="G720">
        <v>13809</v>
      </c>
      <c r="H720">
        <v>13777</v>
      </c>
      <c r="I720">
        <v>14513</v>
      </c>
      <c r="J720">
        <v>13948</v>
      </c>
      <c r="K720">
        <v>12859</v>
      </c>
      <c r="L720">
        <v>13158</v>
      </c>
      <c r="M720">
        <v>14237</v>
      </c>
      <c r="N720">
        <v>13536</v>
      </c>
      <c r="O720">
        <v>14058</v>
      </c>
    </row>
    <row r="721" spans="1:16">
      <c r="A721" t="str">
        <f t="shared" si="10"/>
        <v>METROGCP OFFPK</v>
      </c>
      <c r="B721" t="s">
        <v>15</v>
      </c>
      <c r="C721" t="s">
        <v>64</v>
      </c>
      <c r="D721">
        <v>13595</v>
      </c>
      <c r="E721">
        <v>13719</v>
      </c>
      <c r="F721">
        <v>14007</v>
      </c>
      <c r="G721">
        <v>13328</v>
      </c>
      <c r="H721">
        <v>13771</v>
      </c>
      <c r="I721">
        <v>14205</v>
      </c>
      <c r="J721">
        <v>13788</v>
      </c>
      <c r="K721">
        <v>13368</v>
      </c>
      <c r="L721">
        <v>13007</v>
      </c>
      <c r="M721">
        <v>14494</v>
      </c>
      <c r="N721">
        <v>14114</v>
      </c>
      <c r="O721">
        <v>14113</v>
      </c>
    </row>
    <row r="722" spans="1:16">
      <c r="A722" t="str">
        <f t="shared" si="10"/>
        <v>METROCP</v>
      </c>
      <c r="B722" t="s">
        <v>15</v>
      </c>
      <c r="C722" t="s">
        <v>148</v>
      </c>
      <c r="D722">
        <v>12232</v>
      </c>
      <c r="E722">
        <v>11609</v>
      </c>
      <c r="F722">
        <v>12758</v>
      </c>
      <c r="G722">
        <v>13643</v>
      </c>
      <c r="H722">
        <v>12865</v>
      </c>
      <c r="I722">
        <v>13203</v>
      </c>
      <c r="J722">
        <v>12177</v>
      </c>
      <c r="K722">
        <v>12181</v>
      </c>
      <c r="L722">
        <v>7599</v>
      </c>
      <c r="M722">
        <v>11527</v>
      </c>
      <c r="N722">
        <v>12963</v>
      </c>
      <c r="O722">
        <v>13111</v>
      </c>
    </row>
    <row r="723" spans="1:16">
      <c r="A723" t="str">
        <f t="shared" si="10"/>
        <v>METROPERIOD START</v>
      </c>
      <c r="B723" t="s">
        <v>15</v>
      </c>
      <c r="C723" t="s">
        <v>149</v>
      </c>
      <c r="D723" s="1">
        <v>40909</v>
      </c>
      <c r="E723" s="1">
        <v>40940</v>
      </c>
      <c r="F723" s="1">
        <v>40969</v>
      </c>
      <c r="G723" s="1">
        <v>41000</v>
      </c>
      <c r="H723" s="1">
        <v>41030</v>
      </c>
      <c r="I723" s="1">
        <v>41061</v>
      </c>
      <c r="J723" s="1">
        <v>41091</v>
      </c>
      <c r="K723" s="1">
        <v>41122</v>
      </c>
      <c r="L723" s="1">
        <v>41153</v>
      </c>
      <c r="M723" s="1">
        <v>41183</v>
      </c>
      <c r="N723" s="1">
        <v>41214</v>
      </c>
      <c r="O723" s="1">
        <v>41244</v>
      </c>
    </row>
    <row r="724" spans="1:16">
      <c r="A724" t="str">
        <f t="shared" si="10"/>
        <v>METRONCP LF</v>
      </c>
      <c r="B724" t="s">
        <v>15</v>
      </c>
      <c r="C724" t="s">
        <v>150</v>
      </c>
      <c r="D724" s="5">
        <v>0.55959999999999999</v>
      </c>
      <c r="E724" s="5">
        <v>0.55500000000000005</v>
      </c>
      <c r="F724" s="5">
        <v>0.56610000000000005</v>
      </c>
      <c r="G724" s="5">
        <v>0.58179999999999998</v>
      </c>
      <c r="H724" s="5">
        <v>0.57940000000000003</v>
      </c>
      <c r="I724" s="5">
        <v>0.53380000000000005</v>
      </c>
      <c r="J724" s="5">
        <v>0.52749999999999997</v>
      </c>
      <c r="K724" s="5">
        <v>0.57709999999999995</v>
      </c>
      <c r="L724" s="5">
        <v>0.57410000000000005</v>
      </c>
      <c r="M724" s="5">
        <v>0.54779999999999995</v>
      </c>
      <c r="N724" s="5">
        <v>0.57669999999999999</v>
      </c>
      <c r="O724" s="5">
        <v>0.56769999999999998</v>
      </c>
    </row>
    <row r="725" spans="1:16">
      <c r="A725" t="str">
        <f t="shared" si="10"/>
        <v>METRONCP LF ONPK</v>
      </c>
      <c r="B725" t="s">
        <v>15</v>
      </c>
      <c r="C725" t="s">
        <v>151</v>
      </c>
      <c r="D725" s="5">
        <v>0.73440000000000005</v>
      </c>
      <c r="E725" s="5">
        <v>0.73870000000000002</v>
      </c>
      <c r="F725" s="5">
        <v>0.73809999999999998</v>
      </c>
      <c r="G725" s="5">
        <v>0.7288</v>
      </c>
      <c r="H725" s="5">
        <v>0.72660000000000002</v>
      </c>
      <c r="I725" s="5">
        <v>0.68030000000000002</v>
      </c>
      <c r="J725" s="5">
        <v>0.69210000000000005</v>
      </c>
      <c r="K725" s="5">
        <v>0.75160000000000005</v>
      </c>
      <c r="L725" s="5">
        <v>0.748</v>
      </c>
      <c r="M725" s="5">
        <v>0.68689999999999996</v>
      </c>
      <c r="N725" s="5">
        <v>0.7591</v>
      </c>
      <c r="O725" s="5">
        <v>0.74529999999999996</v>
      </c>
      <c r="P725" s="4"/>
    </row>
    <row r="726" spans="1:16">
      <c r="A726" t="str">
        <f t="shared" si="10"/>
        <v>METRONCP LF OFFPK</v>
      </c>
      <c r="B726" t="s">
        <v>15</v>
      </c>
      <c r="C726" t="s">
        <v>152</v>
      </c>
      <c r="D726" s="5">
        <v>0.52339999999999998</v>
      </c>
      <c r="E726" s="5">
        <v>0.5131</v>
      </c>
      <c r="F726" s="5">
        <v>0.53600000000000003</v>
      </c>
      <c r="G726" s="5">
        <v>0.55220000000000002</v>
      </c>
      <c r="H726" s="5">
        <v>0.55259999999999998</v>
      </c>
      <c r="I726" s="5">
        <v>0.51739999999999997</v>
      </c>
      <c r="J726" s="5">
        <v>0.50270000000000004</v>
      </c>
      <c r="K726" s="5">
        <v>0.53900000000000003</v>
      </c>
      <c r="L726" s="5">
        <v>0.54690000000000005</v>
      </c>
      <c r="M726" s="5">
        <v>0.53680000000000005</v>
      </c>
      <c r="N726" s="5">
        <v>0.53390000000000004</v>
      </c>
      <c r="O726" s="5">
        <v>0.5413</v>
      </c>
    </row>
    <row r="727" spans="1:16">
      <c r="A727" t="str">
        <f t="shared" si="10"/>
        <v>METROGCP CF</v>
      </c>
      <c r="B727" t="s">
        <v>15</v>
      </c>
      <c r="C727" t="s">
        <v>153</v>
      </c>
      <c r="D727" s="5">
        <v>0.86939999999999995</v>
      </c>
      <c r="E727" s="5">
        <v>0.85529999999999995</v>
      </c>
      <c r="F727" s="5">
        <v>0.86299999999999999</v>
      </c>
      <c r="G727" s="5">
        <v>0.87649999999999995</v>
      </c>
      <c r="H727" s="5">
        <v>0.84909999999999997</v>
      </c>
      <c r="I727" s="5">
        <v>0.81779999999999997</v>
      </c>
      <c r="J727" s="5">
        <v>0.80600000000000005</v>
      </c>
      <c r="K727" s="5">
        <v>0.86409999999999998</v>
      </c>
      <c r="L727" s="5">
        <v>0.87450000000000006</v>
      </c>
      <c r="M727" s="5">
        <v>0.81759999999999999</v>
      </c>
      <c r="N727" s="5">
        <v>0.89690000000000003</v>
      </c>
      <c r="O727" s="5">
        <v>0.88300000000000001</v>
      </c>
    </row>
    <row r="728" spans="1:16">
      <c r="A728" t="str">
        <f t="shared" si="10"/>
        <v>METROCP CF</v>
      </c>
      <c r="B728" t="s">
        <v>15</v>
      </c>
      <c r="C728" t="s">
        <v>154</v>
      </c>
      <c r="D728" s="5">
        <v>0.78220000000000001</v>
      </c>
      <c r="E728" s="5">
        <v>0.72370000000000001</v>
      </c>
      <c r="F728" s="5">
        <v>0.78600000000000003</v>
      </c>
      <c r="G728" s="5">
        <v>0.86599999999999999</v>
      </c>
      <c r="H728" s="5">
        <v>0.79290000000000005</v>
      </c>
      <c r="I728" s="5">
        <v>0.74399999999999999</v>
      </c>
      <c r="J728" s="5">
        <v>0.7036</v>
      </c>
      <c r="K728" s="5">
        <v>0.7873</v>
      </c>
      <c r="L728" s="5">
        <v>0.505</v>
      </c>
      <c r="M728" s="5">
        <v>0.65029999999999999</v>
      </c>
      <c r="N728" s="5">
        <v>0.82379999999999998</v>
      </c>
      <c r="O728" s="5">
        <v>0.82030000000000003</v>
      </c>
    </row>
    <row r="729" spans="1:16">
      <c r="A729" t="str">
        <f t="shared" si="10"/>
        <v>METROGCP LF</v>
      </c>
      <c r="B729" t="s">
        <v>15</v>
      </c>
      <c r="C729" t="s">
        <v>155</v>
      </c>
      <c r="D729" s="5">
        <v>0.64370000000000005</v>
      </c>
      <c r="E729" s="5">
        <v>0.64900000000000002</v>
      </c>
      <c r="F729" s="5">
        <v>0.65600000000000003</v>
      </c>
      <c r="G729" s="5">
        <v>0.66379999999999995</v>
      </c>
      <c r="H729" s="5">
        <v>0.68230000000000002</v>
      </c>
      <c r="I729" s="5">
        <v>0.65280000000000005</v>
      </c>
      <c r="J729" s="5">
        <v>0.65449999999999997</v>
      </c>
      <c r="K729" s="5">
        <v>0.66790000000000005</v>
      </c>
      <c r="L729" s="5">
        <v>0.65639999999999998</v>
      </c>
      <c r="M729" s="5">
        <v>0.66990000000000005</v>
      </c>
      <c r="N729" s="5">
        <v>0.64300000000000002</v>
      </c>
      <c r="O729" s="5">
        <v>0.64290000000000003</v>
      </c>
    </row>
    <row r="730" spans="1:16">
      <c r="A730" t="str">
        <f t="shared" si="10"/>
        <v>METROGCP LF ONPK</v>
      </c>
      <c r="B730" t="s">
        <v>15</v>
      </c>
      <c r="C730" t="s">
        <v>156</v>
      </c>
      <c r="D730" s="5">
        <v>0.8367</v>
      </c>
      <c r="E730" s="5">
        <v>0.83079999999999998</v>
      </c>
      <c r="F730" s="5">
        <v>0.84889999999999999</v>
      </c>
      <c r="G730" s="5">
        <v>0.82110000000000005</v>
      </c>
      <c r="H730" s="5">
        <v>0.82330000000000003</v>
      </c>
      <c r="I730" s="5">
        <v>0.79479999999999995</v>
      </c>
      <c r="J730" s="5">
        <v>0.80800000000000005</v>
      </c>
      <c r="K730" s="5">
        <v>0.8478</v>
      </c>
      <c r="L730" s="5">
        <v>0.81730000000000003</v>
      </c>
      <c r="M730" s="5">
        <v>0.83299999999999996</v>
      </c>
      <c r="N730" s="5">
        <v>0.84760000000000002</v>
      </c>
      <c r="O730" s="5">
        <v>0.8286</v>
      </c>
    </row>
    <row r="731" spans="1:16">
      <c r="A731" t="str">
        <f t="shared" si="10"/>
        <v>METROGCP LF OFFPK</v>
      </c>
      <c r="B731" t="s">
        <v>15</v>
      </c>
      <c r="C731" t="s">
        <v>157</v>
      </c>
      <c r="D731" s="5">
        <v>0.59519999999999995</v>
      </c>
      <c r="E731" s="5">
        <v>0.59540000000000004</v>
      </c>
      <c r="F731" s="5">
        <v>0.60880000000000001</v>
      </c>
      <c r="G731" s="5">
        <v>0.62970000000000004</v>
      </c>
      <c r="H731" s="5">
        <v>0.63149999999999995</v>
      </c>
      <c r="I731" s="5">
        <v>0.61519999999999997</v>
      </c>
      <c r="J731" s="5">
        <v>0.60919999999999996</v>
      </c>
      <c r="K731" s="5">
        <v>0.61099999999999999</v>
      </c>
      <c r="L731" s="5">
        <v>0.61329999999999996</v>
      </c>
      <c r="M731" s="5">
        <v>0.61280000000000001</v>
      </c>
      <c r="N731" s="5">
        <v>0.59119999999999995</v>
      </c>
      <c r="O731" s="5">
        <v>0.59289999999999998</v>
      </c>
      <c r="P731" s="91"/>
    </row>
    <row r="732" spans="1:16">
      <c r="A732" t="str">
        <f t="shared" si="10"/>
        <v>METROCP LF</v>
      </c>
      <c r="B732" t="s">
        <v>15</v>
      </c>
      <c r="C732" t="s">
        <v>158</v>
      </c>
      <c r="D732" s="5">
        <v>0.71540000000000004</v>
      </c>
      <c r="E732" s="5">
        <v>0.76690000000000003</v>
      </c>
      <c r="F732" s="5">
        <v>0.72030000000000005</v>
      </c>
      <c r="G732" s="5">
        <v>0.67179999999999995</v>
      </c>
      <c r="H732" s="5">
        <v>0.73070000000000002</v>
      </c>
      <c r="I732" s="5">
        <v>0.71750000000000003</v>
      </c>
      <c r="J732" s="5">
        <v>0.74970000000000003</v>
      </c>
      <c r="K732" s="5">
        <v>0.73309999999999997</v>
      </c>
      <c r="L732" s="5">
        <v>1.1366000000000001</v>
      </c>
      <c r="M732" s="5">
        <v>0.84230000000000005</v>
      </c>
      <c r="N732" s="5">
        <v>0.70009999999999994</v>
      </c>
      <c r="O732" s="5">
        <v>0.69199999999999995</v>
      </c>
    </row>
    <row r="733" spans="1:16">
      <c r="A733" t="str">
        <f t="shared" si="10"/>
        <v>METROREL PREC:</v>
      </c>
      <c r="B733" t="s">
        <v>15</v>
      </c>
      <c r="C733" t="s">
        <v>65</v>
      </c>
    </row>
    <row r="734" spans="1:16">
      <c r="A734" t="str">
        <f t="shared" si="10"/>
        <v>METRONCP RP</v>
      </c>
      <c r="B734" t="s">
        <v>15</v>
      </c>
      <c r="C734" t="s">
        <v>159</v>
      </c>
      <c r="D734" s="5">
        <v>4.6100000000000002E-2</v>
      </c>
      <c r="E734" s="5">
        <v>0</v>
      </c>
      <c r="F734" s="5">
        <v>0</v>
      </c>
      <c r="G734" s="5">
        <v>0</v>
      </c>
      <c r="H734" s="5">
        <v>0</v>
      </c>
      <c r="I734" s="5">
        <v>0</v>
      </c>
      <c r="J734" s="5">
        <v>0</v>
      </c>
      <c r="K734" s="5">
        <v>0</v>
      </c>
      <c r="L734" s="5">
        <v>0</v>
      </c>
      <c r="M734" s="5">
        <v>0</v>
      </c>
      <c r="N734" s="5">
        <v>0</v>
      </c>
      <c r="O734" s="5">
        <v>0</v>
      </c>
      <c r="P734" s="5"/>
    </row>
    <row r="735" spans="1:16">
      <c r="A735" t="str">
        <f t="shared" si="10"/>
        <v>METRONCP RP ONPK</v>
      </c>
      <c r="B735" t="s">
        <v>15</v>
      </c>
      <c r="C735" t="s">
        <v>160</v>
      </c>
      <c r="D735" s="5">
        <v>4.2799999999999998E-2</v>
      </c>
      <c r="E735" s="5">
        <v>0</v>
      </c>
      <c r="F735" s="5">
        <v>0</v>
      </c>
      <c r="G735" s="5">
        <v>0</v>
      </c>
      <c r="H735" s="5">
        <v>0</v>
      </c>
      <c r="I735" s="5">
        <v>0</v>
      </c>
      <c r="J735" s="5">
        <v>0</v>
      </c>
      <c r="K735" s="5">
        <v>0</v>
      </c>
      <c r="L735" s="5">
        <v>0</v>
      </c>
      <c r="M735" s="5">
        <v>0</v>
      </c>
      <c r="N735" s="5">
        <v>0</v>
      </c>
      <c r="O735" s="5">
        <v>0</v>
      </c>
      <c r="P735" s="5"/>
    </row>
    <row r="736" spans="1:16">
      <c r="A736" t="str">
        <f t="shared" si="10"/>
        <v>METRONCP RP OFFPK</v>
      </c>
      <c r="B736" t="s">
        <v>15</v>
      </c>
      <c r="C736" t="s">
        <v>161</v>
      </c>
      <c r="D736" s="5">
        <v>4.6800000000000001E-2</v>
      </c>
      <c r="E736" s="5">
        <v>0</v>
      </c>
      <c r="F736" s="5">
        <v>0</v>
      </c>
      <c r="G736" s="5">
        <v>0</v>
      </c>
      <c r="H736" s="5">
        <v>0</v>
      </c>
      <c r="I736" s="5">
        <v>0</v>
      </c>
      <c r="J736" s="5">
        <v>0</v>
      </c>
      <c r="K736" s="5">
        <v>0</v>
      </c>
      <c r="L736" s="5">
        <v>0</v>
      </c>
      <c r="M736" s="5">
        <v>0</v>
      </c>
      <c r="N736" s="5">
        <v>0</v>
      </c>
      <c r="O736" s="5">
        <v>0</v>
      </c>
    </row>
    <row r="737" spans="1:16">
      <c r="A737" t="str">
        <f t="shared" si="10"/>
        <v>METROGCP RP</v>
      </c>
      <c r="B737" t="s">
        <v>15</v>
      </c>
      <c r="C737" t="s">
        <v>162</v>
      </c>
      <c r="D737" s="5">
        <v>4.41E-2</v>
      </c>
      <c r="E737" s="5">
        <v>0</v>
      </c>
      <c r="F737" s="5">
        <v>0</v>
      </c>
      <c r="G737" s="5">
        <v>0</v>
      </c>
      <c r="H737" s="5">
        <v>0</v>
      </c>
      <c r="I737" s="5">
        <v>0</v>
      </c>
      <c r="J737" s="5">
        <v>0</v>
      </c>
      <c r="K737" s="5">
        <v>0</v>
      </c>
      <c r="L737" s="5">
        <v>0</v>
      </c>
      <c r="M737" s="5">
        <v>0</v>
      </c>
      <c r="N737" s="5">
        <v>0</v>
      </c>
      <c r="O737" s="5">
        <v>0</v>
      </c>
      <c r="P737" s="89"/>
    </row>
    <row r="738" spans="1:16">
      <c r="A738" t="str">
        <f t="shared" si="10"/>
        <v>METROGCP RP ONPK</v>
      </c>
      <c r="B738" t="s">
        <v>15</v>
      </c>
      <c r="C738" t="s">
        <v>163</v>
      </c>
      <c r="D738" s="5">
        <v>4.36E-2</v>
      </c>
      <c r="E738" s="5">
        <v>0</v>
      </c>
      <c r="F738" s="5">
        <v>0</v>
      </c>
      <c r="G738" s="5">
        <v>0</v>
      </c>
      <c r="H738" s="5">
        <v>0</v>
      </c>
      <c r="I738" s="5">
        <v>0</v>
      </c>
      <c r="J738" s="5">
        <v>0</v>
      </c>
      <c r="K738" s="5">
        <v>0</v>
      </c>
      <c r="L738" s="5">
        <v>0</v>
      </c>
      <c r="M738" s="5">
        <v>0</v>
      </c>
      <c r="N738" s="5">
        <v>0</v>
      </c>
      <c r="O738" s="5">
        <v>0</v>
      </c>
    </row>
    <row r="739" spans="1:16">
      <c r="A739" t="str">
        <f t="shared" si="10"/>
        <v>METROGCP RP OFFPK</v>
      </c>
      <c r="B739" t="s">
        <v>15</v>
      </c>
      <c r="C739" t="s">
        <v>164</v>
      </c>
      <c r="D739" s="5">
        <v>4.41E-2</v>
      </c>
      <c r="E739" s="5">
        <v>0</v>
      </c>
      <c r="F739" s="5">
        <v>0</v>
      </c>
      <c r="G739" s="5">
        <v>0</v>
      </c>
      <c r="H739" s="5">
        <v>0</v>
      </c>
      <c r="I739" s="5">
        <v>0</v>
      </c>
      <c r="J739" s="5">
        <v>0</v>
      </c>
      <c r="K739" s="5">
        <v>0</v>
      </c>
      <c r="L739" s="5">
        <v>0</v>
      </c>
      <c r="M739" s="5">
        <v>0</v>
      </c>
      <c r="N739" s="5">
        <v>0</v>
      </c>
      <c r="O739" s="5">
        <v>0</v>
      </c>
    </row>
    <row r="740" spans="1:16">
      <c r="A740" t="str">
        <f t="shared" si="10"/>
        <v>METROCP RP</v>
      </c>
      <c r="B740" t="s">
        <v>15</v>
      </c>
      <c r="C740" t="s">
        <v>165</v>
      </c>
      <c r="D740" s="5">
        <v>4.2299999999999997E-2</v>
      </c>
      <c r="E740" s="5">
        <v>0</v>
      </c>
      <c r="F740" s="5">
        <v>0</v>
      </c>
      <c r="G740" s="5">
        <v>0</v>
      </c>
      <c r="H740" s="5">
        <v>0</v>
      </c>
      <c r="I740" s="5">
        <v>0</v>
      </c>
      <c r="J740" s="5">
        <v>0</v>
      </c>
      <c r="K740" s="5">
        <v>0</v>
      </c>
      <c r="L740" s="5">
        <v>0</v>
      </c>
      <c r="M740" s="5">
        <v>0</v>
      </c>
      <c r="N740" s="5">
        <v>0</v>
      </c>
      <c r="O740" s="5">
        <v>0</v>
      </c>
    </row>
    <row r="741" spans="1:16">
      <c r="A741" t="str">
        <f t="shared" si="10"/>
        <v>METROSAMPLE SIZE:</v>
      </c>
      <c r="B741" t="s">
        <v>15</v>
      </c>
      <c r="C741" t="s">
        <v>66</v>
      </c>
    </row>
    <row r="742" spans="1:16">
      <c r="A742" t="str">
        <f t="shared" si="10"/>
        <v>METROGCPSZ</v>
      </c>
      <c r="B742" t="s">
        <v>15</v>
      </c>
      <c r="C742" t="s">
        <v>166</v>
      </c>
      <c r="D742">
        <v>22</v>
      </c>
      <c r="E742">
        <v>23</v>
      </c>
      <c r="F742">
        <v>23</v>
      </c>
      <c r="G742">
        <v>23</v>
      </c>
      <c r="H742">
        <v>23</v>
      </c>
      <c r="I742">
        <v>23</v>
      </c>
      <c r="J742">
        <v>23</v>
      </c>
      <c r="K742">
        <v>23</v>
      </c>
      <c r="L742">
        <v>23</v>
      </c>
      <c r="M742">
        <v>26</v>
      </c>
      <c r="N742">
        <v>26</v>
      </c>
      <c r="O742">
        <v>26</v>
      </c>
      <c r="P742" s="87"/>
    </row>
    <row r="743" spans="1:16">
      <c r="A743" t="str">
        <f t="shared" si="10"/>
        <v>METROGCPSZ ONPK</v>
      </c>
      <c r="B743" t="s">
        <v>15</v>
      </c>
      <c r="C743" t="s">
        <v>167</v>
      </c>
      <c r="D743">
        <v>22</v>
      </c>
      <c r="E743">
        <v>23</v>
      </c>
      <c r="F743">
        <v>23</v>
      </c>
      <c r="G743">
        <v>23</v>
      </c>
      <c r="H743">
        <v>23</v>
      </c>
      <c r="I743">
        <v>23</v>
      </c>
      <c r="J743">
        <v>23</v>
      </c>
      <c r="K743">
        <v>23</v>
      </c>
      <c r="L743">
        <v>23</v>
      </c>
      <c r="M743">
        <v>26</v>
      </c>
      <c r="N743">
        <v>26</v>
      </c>
      <c r="O743">
        <v>26</v>
      </c>
    </row>
    <row r="744" spans="1:16">
      <c r="A744" t="str">
        <f t="shared" si="10"/>
        <v>METROGCPSZ OFFPK</v>
      </c>
      <c r="B744" t="s">
        <v>15</v>
      </c>
      <c r="C744" t="s">
        <v>168</v>
      </c>
      <c r="D744">
        <v>22</v>
      </c>
      <c r="E744">
        <v>23</v>
      </c>
      <c r="F744">
        <v>23</v>
      </c>
      <c r="G744">
        <v>23</v>
      </c>
      <c r="H744">
        <v>23</v>
      </c>
      <c r="I744">
        <v>23</v>
      </c>
      <c r="J744">
        <v>23</v>
      </c>
      <c r="K744">
        <v>23</v>
      </c>
      <c r="L744">
        <v>23</v>
      </c>
      <c r="M744">
        <v>26</v>
      </c>
      <c r="N744">
        <v>26</v>
      </c>
      <c r="O744">
        <v>26</v>
      </c>
    </row>
    <row r="745" spans="1:16">
      <c r="A745" t="str">
        <f t="shared" si="10"/>
        <v>METROCPSZ</v>
      </c>
      <c r="B745" t="s">
        <v>15</v>
      </c>
      <c r="C745" t="s">
        <v>169</v>
      </c>
      <c r="D745">
        <v>22</v>
      </c>
      <c r="E745">
        <v>23</v>
      </c>
      <c r="F745">
        <v>23</v>
      </c>
      <c r="G745">
        <v>23</v>
      </c>
      <c r="H745">
        <v>23</v>
      </c>
      <c r="I745">
        <v>23</v>
      </c>
      <c r="J745">
        <v>23</v>
      </c>
      <c r="K745">
        <v>23</v>
      </c>
      <c r="L745">
        <v>23</v>
      </c>
      <c r="M745">
        <v>26</v>
      </c>
      <c r="N745">
        <v>26</v>
      </c>
      <c r="O745">
        <v>26</v>
      </c>
      <c r="P745" s="83"/>
    </row>
    <row r="746" spans="1:16">
      <c r="A746" t="str">
        <f t="shared" si="10"/>
        <v/>
      </c>
      <c r="P746" s="1"/>
    </row>
    <row r="747" spans="1:16">
      <c r="A747" t="str">
        <f t="shared" si="10"/>
        <v/>
      </c>
      <c r="P747" s="5"/>
    </row>
    <row r="748" spans="1:16">
      <c r="A748" t="str">
        <f t="shared" si="10"/>
        <v/>
      </c>
      <c r="P748" s="5"/>
    </row>
    <row r="749" spans="1:16">
      <c r="A749" t="str">
        <f t="shared" si="10"/>
        <v/>
      </c>
      <c r="P749" s="5"/>
    </row>
    <row r="750" spans="1:16">
      <c r="A750" t="str">
        <f t="shared" si="10"/>
        <v/>
      </c>
      <c r="P750" s="5"/>
    </row>
    <row r="751" spans="1:16">
      <c r="A751" t="str">
        <f t="shared" si="10"/>
        <v/>
      </c>
      <c r="P751" s="5"/>
    </row>
    <row r="752" spans="1:16">
      <c r="A752" t="str">
        <f t="shared" si="10"/>
        <v/>
      </c>
      <c r="P752" s="5"/>
    </row>
    <row r="753" spans="1:16">
      <c r="A753" t="str">
        <f t="shared" si="10"/>
        <v/>
      </c>
      <c r="P753" s="5"/>
    </row>
    <row r="754" spans="1:16">
      <c r="A754" t="str">
        <f t="shared" si="10"/>
        <v/>
      </c>
      <c r="P754" s="5"/>
    </row>
    <row r="755" spans="1:16">
      <c r="A755" t="str">
        <f t="shared" si="10"/>
        <v xml:space="preserve">OL01 Outdoor Lighting (Modeled Rate Class) </v>
      </c>
      <c r="B755" t="s">
        <v>17</v>
      </c>
      <c r="C755" t="s">
        <v>18</v>
      </c>
      <c r="P755" s="5"/>
    </row>
    <row r="756" spans="1:16">
      <c r="A756" t="str">
        <f t="shared" si="10"/>
        <v xml:space="preserve">OL01MONTH </v>
      </c>
      <c r="B756" t="s">
        <v>19</v>
      </c>
      <c r="C756" t="s">
        <v>123</v>
      </c>
      <c r="D756" s="4">
        <v>40909</v>
      </c>
      <c r="E756" s="4">
        <v>40940</v>
      </c>
      <c r="F756" s="4">
        <v>40969</v>
      </c>
      <c r="G756" s="4">
        <v>41000</v>
      </c>
      <c r="H756" s="4">
        <v>41030</v>
      </c>
      <c r="I756" s="4">
        <v>41061</v>
      </c>
      <c r="J756" s="4">
        <v>41091</v>
      </c>
      <c r="K756" s="4">
        <v>41122</v>
      </c>
      <c r="L756" s="4">
        <v>41153</v>
      </c>
      <c r="M756" s="4">
        <v>41183</v>
      </c>
      <c r="N756" s="4">
        <v>41214</v>
      </c>
      <c r="O756" s="4">
        <v>41244</v>
      </c>
    </row>
    <row r="757" spans="1:16">
      <c r="A757" t="str">
        <f t="shared" si="10"/>
        <v xml:space="preserve">OL01CUSTOMERS </v>
      </c>
      <c r="B757" t="s">
        <v>19</v>
      </c>
      <c r="C757" t="s">
        <v>124</v>
      </c>
      <c r="D757">
        <v>6005</v>
      </c>
      <c r="E757">
        <v>6006</v>
      </c>
      <c r="F757">
        <v>5992</v>
      </c>
      <c r="G757">
        <v>5980</v>
      </c>
      <c r="H757">
        <v>5973</v>
      </c>
      <c r="I757">
        <v>5967</v>
      </c>
      <c r="J757">
        <v>5957</v>
      </c>
      <c r="K757">
        <v>5940</v>
      </c>
      <c r="L757">
        <v>5921</v>
      </c>
      <c r="M757">
        <v>5908</v>
      </c>
      <c r="N757">
        <v>5890</v>
      </c>
      <c r="O757">
        <v>5891</v>
      </c>
      <c r="P757" s="5"/>
    </row>
    <row r="758" spans="1:16">
      <c r="A758" t="str">
        <f t="shared" ref="A758:A821" si="11">B758&amp;C758</f>
        <v xml:space="preserve">OL01SALES </v>
      </c>
      <c r="B758" t="s">
        <v>19</v>
      </c>
      <c r="C758" t="s">
        <v>125</v>
      </c>
      <c r="D758">
        <v>8354345</v>
      </c>
      <c r="E758">
        <v>8356642</v>
      </c>
      <c r="F758">
        <v>8354529</v>
      </c>
      <c r="G758">
        <v>8367666</v>
      </c>
      <c r="H758">
        <v>8387503</v>
      </c>
      <c r="I758">
        <v>8390203</v>
      </c>
      <c r="J758">
        <v>8312816</v>
      </c>
      <c r="K758">
        <v>8410470</v>
      </c>
      <c r="L758">
        <v>8403011</v>
      </c>
      <c r="M758">
        <v>8382619</v>
      </c>
      <c r="N758">
        <v>8350592</v>
      </c>
      <c r="O758">
        <v>8380317</v>
      </c>
      <c r="P758" s="5"/>
    </row>
    <row r="759" spans="1:16">
      <c r="A759" t="str">
        <f t="shared" si="11"/>
        <v>OL01KW</v>
      </c>
      <c r="B759" t="s">
        <v>19</v>
      </c>
      <c r="C759" t="s">
        <v>126</v>
      </c>
      <c r="P759" s="5"/>
    </row>
    <row r="760" spans="1:16">
      <c r="A760" t="str">
        <f t="shared" si="11"/>
        <v>OL01N</v>
      </c>
      <c r="B760" t="s">
        <v>19</v>
      </c>
      <c r="C760" t="s">
        <v>127</v>
      </c>
      <c r="D760">
        <v>1</v>
      </c>
      <c r="E760">
        <v>1</v>
      </c>
      <c r="F760">
        <v>1</v>
      </c>
      <c r="G760">
        <v>1</v>
      </c>
      <c r="H760">
        <v>1</v>
      </c>
      <c r="I760">
        <v>1</v>
      </c>
      <c r="J760">
        <v>1</v>
      </c>
      <c r="K760">
        <v>1</v>
      </c>
      <c r="L760">
        <v>1</v>
      </c>
      <c r="M760">
        <v>1</v>
      </c>
      <c r="N760">
        <v>1</v>
      </c>
      <c r="O760">
        <v>1</v>
      </c>
      <c r="P760" s="5"/>
    </row>
    <row r="761" spans="1:16">
      <c r="A761" t="str">
        <f t="shared" si="11"/>
        <v>OL01RLR ENERGY:</v>
      </c>
      <c r="B761" t="s">
        <v>19</v>
      </c>
      <c r="C761" t="s">
        <v>61</v>
      </c>
      <c r="P761" s="5"/>
    </row>
    <row r="762" spans="1:16">
      <c r="A762" t="str">
        <f t="shared" si="11"/>
        <v>OL01KWH</v>
      </c>
      <c r="B762" t="s">
        <v>19</v>
      </c>
      <c r="C762" t="s">
        <v>128</v>
      </c>
      <c r="D762">
        <v>8354345</v>
      </c>
      <c r="E762">
        <v>8356642</v>
      </c>
      <c r="F762">
        <v>8354529</v>
      </c>
      <c r="G762">
        <v>8367666</v>
      </c>
      <c r="H762">
        <v>8387503</v>
      </c>
      <c r="I762">
        <v>8390203</v>
      </c>
      <c r="J762">
        <v>8312816</v>
      </c>
      <c r="K762">
        <v>8410470</v>
      </c>
      <c r="L762">
        <v>8403011</v>
      </c>
      <c r="M762">
        <v>8382619</v>
      </c>
      <c r="N762">
        <v>8329394</v>
      </c>
      <c r="O762">
        <v>8380317</v>
      </c>
      <c r="P762" s="5"/>
    </row>
    <row r="763" spans="1:16">
      <c r="A763" t="str">
        <f t="shared" si="11"/>
        <v>OL01KWH ONPK</v>
      </c>
      <c r="B763" t="s">
        <v>19</v>
      </c>
      <c r="C763" t="s">
        <v>129</v>
      </c>
      <c r="D763">
        <v>2179962</v>
      </c>
      <c r="E763">
        <v>2242730</v>
      </c>
      <c r="F763">
        <v>1973955</v>
      </c>
      <c r="G763">
        <v>663884</v>
      </c>
      <c r="H763">
        <v>575828</v>
      </c>
      <c r="I763">
        <v>461606</v>
      </c>
      <c r="J763">
        <v>429562</v>
      </c>
      <c r="K763">
        <v>622406</v>
      </c>
      <c r="L763">
        <v>736204</v>
      </c>
      <c r="M763">
        <v>1063989</v>
      </c>
      <c r="N763">
        <v>2084766</v>
      </c>
      <c r="O763">
        <v>2008505</v>
      </c>
      <c r="P763" s="5"/>
    </row>
    <row r="764" spans="1:16">
      <c r="A764" t="str">
        <f t="shared" si="11"/>
        <v>OL01KWH OFFPK</v>
      </c>
      <c r="B764" t="s">
        <v>19</v>
      </c>
      <c r="C764" t="s">
        <v>130</v>
      </c>
      <c r="D764">
        <v>6174383</v>
      </c>
      <c r="E764">
        <v>6113912</v>
      </c>
      <c r="F764">
        <v>6380574</v>
      </c>
      <c r="G764">
        <v>7703782</v>
      </c>
      <c r="H764">
        <v>7811675</v>
      </c>
      <c r="I764">
        <v>7928597</v>
      </c>
      <c r="J764">
        <v>7883254</v>
      </c>
      <c r="K764">
        <v>7788064</v>
      </c>
      <c r="L764">
        <v>7666807</v>
      </c>
      <c r="M764">
        <v>7318630</v>
      </c>
      <c r="N764">
        <v>6244628</v>
      </c>
      <c r="O764">
        <v>6371812</v>
      </c>
    </row>
    <row r="765" spans="1:16">
      <c r="A765" t="str">
        <f t="shared" si="11"/>
        <v>OL01KWH ONPK%</v>
      </c>
      <c r="B765" t="s">
        <v>19</v>
      </c>
      <c r="C765" t="s">
        <v>131</v>
      </c>
      <c r="D765" s="5">
        <v>0.26094000000000001</v>
      </c>
      <c r="E765" s="5">
        <v>0.26838000000000001</v>
      </c>
      <c r="F765" s="5">
        <v>0.23627000000000001</v>
      </c>
      <c r="G765" s="5">
        <v>7.9339999999999994E-2</v>
      </c>
      <c r="H765" s="5">
        <v>6.8650000000000003E-2</v>
      </c>
      <c r="I765" s="5">
        <v>5.5019999999999999E-2</v>
      </c>
      <c r="J765" s="5">
        <v>5.1670000000000001E-2</v>
      </c>
      <c r="K765" s="5">
        <v>7.3999999999999996E-2</v>
      </c>
      <c r="L765" s="5">
        <v>8.7609999999999993E-2</v>
      </c>
      <c r="M765" s="5">
        <v>0.12692999999999999</v>
      </c>
      <c r="N765" s="5">
        <v>0.25029000000000001</v>
      </c>
      <c r="O765" s="5">
        <v>0.23966999999999999</v>
      </c>
    </row>
    <row r="766" spans="1:16">
      <c r="A766" t="str">
        <f t="shared" si="11"/>
        <v>OL01KWH OFFPK%</v>
      </c>
      <c r="B766" t="s">
        <v>19</v>
      </c>
      <c r="C766" t="s">
        <v>132</v>
      </c>
      <c r="D766" s="5">
        <v>0.73906000000000005</v>
      </c>
      <c r="E766" s="5">
        <v>0.73162000000000005</v>
      </c>
      <c r="F766" s="5">
        <v>0.76373000000000002</v>
      </c>
      <c r="G766" s="5">
        <v>0.92066000000000003</v>
      </c>
      <c r="H766" s="5">
        <v>0.93135000000000001</v>
      </c>
      <c r="I766" s="5">
        <v>0.94498000000000004</v>
      </c>
      <c r="J766" s="5">
        <v>0.94833000000000001</v>
      </c>
      <c r="K766" s="5">
        <v>0.92600000000000005</v>
      </c>
      <c r="L766" s="5">
        <v>0.91239000000000003</v>
      </c>
      <c r="M766" s="5">
        <v>0.87307000000000001</v>
      </c>
      <c r="N766" s="5">
        <v>0.74970999999999999</v>
      </c>
      <c r="O766" s="5">
        <v>0.76032999999999995</v>
      </c>
    </row>
    <row r="767" spans="1:16">
      <c r="A767" t="str">
        <f t="shared" si="11"/>
        <v>OL01DEMAND (KW):</v>
      </c>
      <c r="B767" t="s">
        <v>19</v>
      </c>
      <c r="C767" t="s">
        <v>62</v>
      </c>
    </row>
    <row r="768" spans="1:16">
      <c r="A768" t="str">
        <f t="shared" si="11"/>
        <v>OL01NCP</v>
      </c>
      <c r="B768" t="s">
        <v>19</v>
      </c>
      <c r="C768" t="s">
        <v>133</v>
      </c>
      <c r="D768">
        <v>20334</v>
      </c>
      <c r="E768">
        <v>22670</v>
      </c>
      <c r="F768">
        <v>22559</v>
      </c>
      <c r="G768">
        <v>24862</v>
      </c>
      <c r="H768">
        <v>25513</v>
      </c>
      <c r="I768">
        <v>27122</v>
      </c>
      <c r="J768">
        <v>25641</v>
      </c>
      <c r="K768">
        <v>24696</v>
      </c>
      <c r="L768">
        <v>23927</v>
      </c>
      <c r="M768">
        <v>21698</v>
      </c>
      <c r="N768">
        <v>21198</v>
      </c>
      <c r="O768">
        <v>20160</v>
      </c>
    </row>
    <row r="769" spans="1:16">
      <c r="A769" t="str">
        <f t="shared" si="11"/>
        <v>OL01NCP ONPK</v>
      </c>
      <c r="B769" t="s">
        <v>19</v>
      </c>
      <c r="C769" t="s">
        <v>134</v>
      </c>
      <c r="D769">
        <v>20334</v>
      </c>
      <c r="E769">
        <v>22670</v>
      </c>
      <c r="F769">
        <v>22559</v>
      </c>
      <c r="G769">
        <v>24862</v>
      </c>
      <c r="H769">
        <v>25513</v>
      </c>
      <c r="I769">
        <v>24379</v>
      </c>
      <c r="J769">
        <v>22649</v>
      </c>
      <c r="K769">
        <v>24696</v>
      </c>
      <c r="L769">
        <v>23927</v>
      </c>
      <c r="M769">
        <v>21698</v>
      </c>
      <c r="N769">
        <v>21198</v>
      </c>
      <c r="O769">
        <v>20160</v>
      </c>
    </row>
    <row r="770" spans="1:16">
      <c r="A770" t="str">
        <f t="shared" si="11"/>
        <v>OL01NCP OFFPK</v>
      </c>
      <c r="B770" t="s">
        <v>19</v>
      </c>
      <c r="C770" t="s">
        <v>135</v>
      </c>
      <c r="D770">
        <v>20334</v>
      </c>
      <c r="E770">
        <v>22670</v>
      </c>
      <c r="F770">
        <v>22559</v>
      </c>
      <c r="G770">
        <v>24862</v>
      </c>
      <c r="H770">
        <v>25513</v>
      </c>
      <c r="I770">
        <v>27122</v>
      </c>
      <c r="J770">
        <v>25641</v>
      </c>
      <c r="K770">
        <v>24696</v>
      </c>
      <c r="L770">
        <v>23927</v>
      </c>
      <c r="M770">
        <v>21698</v>
      </c>
      <c r="N770">
        <v>21198</v>
      </c>
      <c r="O770">
        <v>20160</v>
      </c>
    </row>
    <row r="771" spans="1:16">
      <c r="A771" t="str">
        <f t="shared" si="11"/>
        <v>OL01GCP DATE</v>
      </c>
      <c r="B771" t="s">
        <v>19</v>
      </c>
      <c r="C771" t="s">
        <v>136</v>
      </c>
      <c r="D771" t="s">
        <v>927</v>
      </c>
      <c r="E771" t="s">
        <v>928</v>
      </c>
      <c r="F771" t="s">
        <v>23</v>
      </c>
      <c r="G771" t="s">
        <v>929</v>
      </c>
      <c r="H771" t="s">
        <v>930</v>
      </c>
      <c r="I771" t="s">
        <v>0</v>
      </c>
      <c r="J771" t="s">
        <v>931</v>
      </c>
      <c r="K771" t="s">
        <v>932</v>
      </c>
      <c r="L771" t="s">
        <v>926</v>
      </c>
      <c r="M771" t="s">
        <v>909</v>
      </c>
      <c r="N771" t="s">
        <v>181</v>
      </c>
      <c r="O771" t="s">
        <v>933</v>
      </c>
      <c r="P771" s="4"/>
    </row>
    <row r="772" spans="1:16">
      <c r="A772" t="str">
        <f t="shared" si="11"/>
        <v>OL01GCP TIME</v>
      </c>
      <c r="B772" t="s">
        <v>19</v>
      </c>
      <c r="C772" t="s">
        <v>142</v>
      </c>
      <c r="D772" t="s">
        <v>201</v>
      </c>
      <c r="E772" t="s">
        <v>201</v>
      </c>
      <c r="F772" t="s">
        <v>201</v>
      </c>
      <c r="G772" t="s">
        <v>201</v>
      </c>
      <c r="H772" t="s">
        <v>201</v>
      </c>
      <c r="I772" t="s">
        <v>201</v>
      </c>
      <c r="J772" t="s">
        <v>201</v>
      </c>
      <c r="K772" t="s">
        <v>201</v>
      </c>
      <c r="L772" t="s">
        <v>201</v>
      </c>
      <c r="M772" t="s">
        <v>201</v>
      </c>
      <c r="N772" t="s">
        <v>201</v>
      </c>
      <c r="O772" t="s">
        <v>201</v>
      </c>
    </row>
    <row r="773" spans="1:16">
      <c r="A773" t="str">
        <f t="shared" si="11"/>
        <v>OL01GCP</v>
      </c>
      <c r="B773" t="s">
        <v>19</v>
      </c>
      <c r="C773" t="s">
        <v>147</v>
      </c>
      <c r="D773">
        <v>20334</v>
      </c>
      <c r="E773">
        <v>22670</v>
      </c>
      <c r="F773">
        <v>22559</v>
      </c>
      <c r="G773">
        <v>24862</v>
      </c>
      <c r="H773">
        <v>25513</v>
      </c>
      <c r="I773">
        <v>27122</v>
      </c>
      <c r="J773">
        <v>25641</v>
      </c>
      <c r="K773">
        <v>24696</v>
      </c>
      <c r="L773">
        <v>23927</v>
      </c>
      <c r="M773">
        <v>21698</v>
      </c>
      <c r="N773">
        <v>21198</v>
      </c>
      <c r="O773">
        <v>20160</v>
      </c>
    </row>
    <row r="774" spans="1:16">
      <c r="A774" t="str">
        <f t="shared" si="11"/>
        <v>OL01GCP ONPK</v>
      </c>
      <c r="B774" t="s">
        <v>19</v>
      </c>
      <c r="C774" t="s">
        <v>63</v>
      </c>
      <c r="D774">
        <v>20334</v>
      </c>
      <c r="E774">
        <v>22670</v>
      </c>
      <c r="F774">
        <v>22559</v>
      </c>
      <c r="G774">
        <v>24862</v>
      </c>
      <c r="H774">
        <v>25513</v>
      </c>
      <c r="I774">
        <v>24379</v>
      </c>
      <c r="J774">
        <v>22649</v>
      </c>
      <c r="K774">
        <v>24696</v>
      </c>
      <c r="L774">
        <v>23927</v>
      </c>
      <c r="M774">
        <v>21698</v>
      </c>
      <c r="N774">
        <v>21198</v>
      </c>
      <c r="O774">
        <v>20160</v>
      </c>
    </row>
    <row r="775" spans="1:16">
      <c r="A775" t="str">
        <f t="shared" si="11"/>
        <v>OL01GCP OFFPK</v>
      </c>
      <c r="B775" t="s">
        <v>19</v>
      </c>
      <c r="C775" t="s">
        <v>64</v>
      </c>
      <c r="D775">
        <v>20334</v>
      </c>
      <c r="E775">
        <v>22670</v>
      </c>
      <c r="F775">
        <v>22559</v>
      </c>
      <c r="G775">
        <v>24862</v>
      </c>
      <c r="H775">
        <v>25513</v>
      </c>
      <c r="I775">
        <v>27122</v>
      </c>
      <c r="J775">
        <v>25641</v>
      </c>
      <c r="K775">
        <v>24696</v>
      </c>
      <c r="L775">
        <v>23927</v>
      </c>
      <c r="M775">
        <v>21698</v>
      </c>
      <c r="N775">
        <v>21198</v>
      </c>
      <c r="O775">
        <v>20160</v>
      </c>
    </row>
    <row r="776" spans="1:16">
      <c r="A776" t="str">
        <f t="shared" si="11"/>
        <v>OL01CP</v>
      </c>
      <c r="B776" t="s">
        <v>19</v>
      </c>
      <c r="C776" t="s">
        <v>148</v>
      </c>
      <c r="D776">
        <v>2378</v>
      </c>
      <c r="E776">
        <v>0</v>
      </c>
      <c r="F776">
        <v>0</v>
      </c>
      <c r="G776">
        <v>0</v>
      </c>
      <c r="H776">
        <v>0</v>
      </c>
      <c r="I776">
        <v>0</v>
      </c>
      <c r="J776">
        <v>0</v>
      </c>
      <c r="K776">
        <v>0</v>
      </c>
      <c r="L776">
        <v>0</v>
      </c>
      <c r="M776">
        <v>0</v>
      </c>
      <c r="N776">
        <v>21198</v>
      </c>
      <c r="O776">
        <v>20160</v>
      </c>
    </row>
    <row r="777" spans="1:16">
      <c r="A777" t="str">
        <f t="shared" si="11"/>
        <v>OL01PERIOD START</v>
      </c>
      <c r="B777" t="s">
        <v>19</v>
      </c>
      <c r="C777" t="s">
        <v>149</v>
      </c>
      <c r="D777" s="1">
        <v>40909</v>
      </c>
      <c r="E777" s="1">
        <v>40940</v>
      </c>
      <c r="F777" s="1">
        <v>40969</v>
      </c>
      <c r="G777" s="1">
        <v>41000</v>
      </c>
      <c r="H777" s="1">
        <v>41030</v>
      </c>
      <c r="I777" s="1">
        <v>41061</v>
      </c>
      <c r="J777" s="1">
        <v>41091</v>
      </c>
      <c r="K777" s="1">
        <v>41122</v>
      </c>
      <c r="L777" s="1">
        <v>41153</v>
      </c>
      <c r="M777" s="1">
        <v>41183</v>
      </c>
      <c r="N777" s="1">
        <v>41214</v>
      </c>
      <c r="O777" s="1">
        <v>41244</v>
      </c>
    </row>
    <row r="778" spans="1:16">
      <c r="A778" t="str">
        <f t="shared" si="11"/>
        <v>OL01NCP LF</v>
      </c>
      <c r="B778" t="s">
        <v>19</v>
      </c>
      <c r="C778" t="s">
        <v>150</v>
      </c>
      <c r="D778" s="5">
        <v>0.55220000000000002</v>
      </c>
      <c r="E778" s="5">
        <v>0.52959999999999996</v>
      </c>
      <c r="F778" s="5">
        <v>0.49840000000000001</v>
      </c>
      <c r="G778" s="5">
        <v>0.46750000000000003</v>
      </c>
      <c r="H778" s="5">
        <v>0.44190000000000002</v>
      </c>
      <c r="I778" s="5">
        <v>0.42970000000000003</v>
      </c>
      <c r="J778" s="5">
        <v>0.43580000000000002</v>
      </c>
      <c r="K778" s="5">
        <v>0.45779999999999998</v>
      </c>
      <c r="L778" s="5">
        <v>0.48780000000000001</v>
      </c>
      <c r="M778" s="5">
        <v>0.51929999999999998</v>
      </c>
      <c r="N778" s="5">
        <v>0.54569999999999996</v>
      </c>
      <c r="O778" s="5">
        <v>0.55869999999999997</v>
      </c>
    </row>
    <row r="779" spans="1:16">
      <c r="A779" t="str">
        <f t="shared" si="11"/>
        <v>OL01NCP LF ONPK</v>
      </c>
      <c r="B779" t="s">
        <v>19</v>
      </c>
      <c r="C779" t="s">
        <v>151</v>
      </c>
      <c r="D779" s="5">
        <v>0.6381</v>
      </c>
      <c r="E779" s="5">
        <v>0.58889999999999998</v>
      </c>
      <c r="F779" s="5">
        <v>0.49719999999999998</v>
      </c>
      <c r="G779" s="5">
        <v>0.14130000000000001</v>
      </c>
      <c r="H779" s="5">
        <v>0.114</v>
      </c>
      <c r="I779" s="5">
        <v>0.1002</v>
      </c>
      <c r="J779" s="5">
        <v>0.1003</v>
      </c>
      <c r="K779" s="5">
        <v>0.12180000000000001</v>
      </c>
      <c r="L779" s="5">
        <v>0.1799</v>
      </c>
      <c r="M779" s="5">
        <v>0.2369</v>
      </c>
      <c r="N779" s="5">
        <v>0.58540000000000003</v>
      </c>
      <c r="O779" s="5">
        <v>0.62270000000000003</v>
      </c>
      <c r="P779" s="4"/>
    </row>
    <row r="780" spans="1:16">
      <c r="A780" t="str">
        <f t="shared" si="11"/>
        <v>OL01NCP LF OFFPK</v>
      </c>
      <c r="B780" t="s">
        <v>19</v>
      </c>
      <c r="C780" t="s">
        <v>152</v>
      </c>
      <c r="D780" s="5">
        <v>0.5272</v>
      </c>
      <c r="E780" s="5">
        <v>0.51080000000000003</v>
      </c>
      <c r="F780" s="5">
        <v>0.49880000000000002</v>
      </c>
      <c r="G780" s="5">
        <v>0.58350000000000002</v>
      </c>
      <c r="H780" s="5">
        <v>0.56079999999999997</v>
      </c>
      <c r="I780" s="5">
        <v>0.55049999999999999</v>
      </c>
      <c r="J780" s="5">
        <v>0.55400000000000005</v>
      </c>
      <c r="K780" s="5">
        <v>0.58730000000000004</v>
      </c>
      <c r="L780" s="5">
        <v>0.5837</v>
      </c>
      <c r="M780" s="5">
        <v>0.62809999999999999</v>
      </c>
      <c r="N780" s="5">
        <v>0.53369999999999995</v>
      </c>
      <c r="O780" s="5">
        <v>0.54120000000000001</v>
      </c>
    </row>
    <row r="781" spans="1:16">
      <c r="A781" t="str">
        <f t="shared" si="11"/>
        <v>OL01GCP CF</v>
      </c>
      <c r="B781" t="s">
        <v>19</v>
      </c>
      <c r="C781" t="s">
        <v>153</v>
      </c>
      <c r="D781" s="5">
        <v>1</v>
      </c>
      <c r="E781" s="5">
        <v>1</v>
      </c>
      <c r="F781" s="5">
        <v>1</v>
      </c>
      <c r="G781" s="5">
        <v>1</v>
      </c>
      <c r="H781" s="5">
        <v>1</v>
      </c>
      <c r="I781" s="5">
        <v>1</v>
      </c>
      <c r="J781" s="5">
        <v>1</v>
      </c>
      <c r="K781" s="5">
        <v>1</v>
      </c>
      <c r="L781" s="5">
        <v>1</v>
      </c>
      <c r="M781" s="5">
        <v>1</v>
      </c>
      <c r="N781" s="5">
        <v>1</v>
      </c>
      <c r="O781" s="5">
        <v>1</v>
      </c>
    </row>
    <row r="782" spans="1:16">
      <c r="A782" t="str">
        <f t="shared" si="11"/>
        <v>OL01CP CF</v>
      </c>
      <c r="B782" t="s">
        <v>19</v>
      </c>
      <c r="C782" t="s">
        <v>154</v>
      </c>
      <c r="D782" s="5">
        <v>0.1169</v>
      </c>
      <c r="E782" s="5">
        <v>0</v>
      </c>
      <c r="F782" s="5">
        <v>0</v>
      </c>
      <c r="G782" s="5">
        <v>0</v>
      </c>
      <c r="H782" s="5">
        <v>0</v>
      </c>
      <c r="I782" s="5">
        <v>0</v>
      </c>
      <c r="J782" s="5">
        <v>0</v>
      </c>
      <c r="K782" s="5">
        <v>0</v>
      </c>
      <c r="L782" s="5">
        <v>0</v>
      </c>
      <c r="M782" s="5">
        <v>0</v>
      </c>
      <c r="N782" s="5">
        <v>1</v>
      </c>
      <c r="O782" s="5">
        <v>1</v>
      </c>
    </row>
    <row r="783" spans="1:16">
      <c r="A783" t="str">
        <f t="shared" si="11"/>
        <v>OL01GCP LF</v>
      </c>
      <c r="B783" t="s">
        <v>19</v>
      </c>
      <c r="C783" t="s">
        <v>155</v>
      </c>
      <c r="D783" s="5">
        <v>0.55220000000000002</v>
      </c>
      <c r="E783" s="5">
        <v>0.52959999999999996</v>
      </c>
      <c r="F783" s="5">
        <v>0.49840000000000001</v>
      </c>
      <c r="G783" s="5">
        <v>0.46750000000000003</v>
      </c>
      <c r="H783" s="5">
        <v>0.44190000000000002</v>
      </c>
      <c r="I783" s="5">
        <v>0.42970000000000003</v>
      </c>
      <c r="J783" s="5">
        <v>0.43580000000000002</v>
      </c>
      <c r="K783" s="5">
        <v>0.45779999999999998</v>
      </c>
      <c r="L783" s="5">
        <v>0.48780000000000001</v>
      </c>
      <c r="M783" s="5">
        <v>0.51929999999999998</v>
      </c>
      <c r="N783" s="5">
        <v>0.54569999999999996</v>
      </c>
      <c r="O783" s="5">
        <v>0.55869999999999997</v>
      </c>
    </row>
    <row r="784" spans="1:16">
      <c r="A784" t="str">
        <f t="shared" si="11"/>
        <v>OL01GCP LF ONPK</v>
      </c>
      <c r="B784" t="s">
        <v>19</v>
      </c>
      <c r="C784" t="s">
        <v>156</v>
      </c>
      <c r="D784" s="5">
        <v>0.6381</v>
      </c>
      <c r="E784" s="5">
        <v>0.58889999999999998</v>
      </c>
      <c r="F784" s="5">
        <v>0.49719999999999998</v>
      </c>
      <c r="G784" s="5">
        <v>0.14130000000000001</v>
      </c>
      <c r="H784" s="5">
        <v>0.114</v>
      </c>
      <c r="I784" s="5">
        <v>0.1002</v>
      </c>
      <c r="J784" s="5">
        <v>0.1003</v>
      </c>
      <c r="K784" s="5">
        <v>0.12180000000000001</v>
      </c>
      <c r="L784" s="5">
        <v>0.1799</v>
      </c>
      <c r="M784" s="5">
        <v>0.2369</v>
      </c>
      <c r="N784" s="5">
        <v>0.58540000000000003</v>
      </c>
      <c r="O784" s="5">
        <v>0.62270000000000003</v>
      </c>
    </row>
    <row r="785" spans="1:16">
      <c r="A785" t="str">
        <f t="shared" si="11"/>
        <v>OL01GCP LF OFFPK</v>
      </c>
      <c r="B785" t="s">
        <v>19</v>
      </c>
      <c r="C785" t="s">
        <v>157</v>
      </c>
      <c r="D785" s="5">
        <v>0.5272</v>
      </c>
      <c r="E785" s="5">
        <v>0.51080000000000003</v>
      </c>
      <c r="F785" s="5">
        <v>0.49880000000000002</v>
      </c>
      <c r="G785" s="5">
        <v>0.58350000000000002</v>
      </c>
      <c r="H785" s="5">
        <v>0.56079999999999997</v>
      </c>
      <c r="I785" s="5">
        <v>0.55049999999999999</v>
      </c>
      <c r="J785" s="5">
        <v>0.55400000000000005</v>
      </c>
      <c r="K785" s="5">
        <v>0.58730000000000004</v>
      </c>
      <c r="L785" s="5">
        <v>0.5837</v>
      </c>
      <c r="M785" s="5">
        <v>0.62809999999999999</v>
      </c>
      <c r="N785" s="5">
        <v>0.53369999999999995</v>
      </c>
      <c r="O785" s="5">
        <v>0.54120000000000001</v>
      </c>
      <c r="P785" s="91"/>
    </row>
    <row r="786" spans="1:16">
      <c r="A786" t="str">
        <f t="shared" si="11"/>
        <v>OL01CP LF</v>
      </c>
      <c r="B786" t="s">
        <v>19</v>
      </c>
      <c r="C786" t="s">
        <v>158</v>
      </c>
      <c r="D786" s="5">
        <v>4.7222</v>
      </c>
      <c r="E786" s="5">
        <v>0</v>
      </c>
      <c r="F786" s="5">
        <v>0</v>
      </c>
      <c r="G786" s="5">
        <v>0</v>
      </c>
      <c r="H786" s="5">
        <v>0</v>
      </c>
      <c r="I786" s="5">
        <v>0</v>
      </c>
      <c r="J786" s="5">
        <v>0</v>
      </c>
      <c r="K786" s="5">
        <v>0</v>
      </c>
      <c r="L786" s="5">
        <v>0</v>
      </c>
      <c r="M786" s="5">
        <v>0</v>
      </c>
      <c r="N786" s="5">
        <v>0.54569999999999996</v>
      </c>
      <c r="O786" s="5">
        <v>0.55869999999999997</v>
      </c>
    </row>
    <row r="787" spans="1:16">
      <c r="A787" t="str">
        <f t="shared" si="11"/>
        <v>OL01REL PREC:</v>
      </c>
      <c r="B787" t="s">
        <v>19</v>
      </c>
      <c r="C787" t="s">
        <v>65</v>
      </c>
    </row>
    <row r="788" spans="1:16">
      <c r="A788" t="str">
        <f t="shared" si="11"/>
        <v>OL01NCP RP</v>
      </c>
      <c r="B788" t="s">
        <v>19</v>
      </c>
      <c r="C788" t="s">
        <v>159</v>
      </c>
      <c r="D788" s="5">
        <v>0</v>
      </c>
      <c r="E788" s="5">
        <v>0</v>
      </c>
      <c r="F788" s="5">
        <v>0</v>
      </c>
      <c r="G788" s="5">
        <v>0</v>
      </c>
      <c r="H788" s="5">
        <v>0</v>
      </c>
      <c r="I788" s="5">
        <v>0</v>
      </c>
      <c r="J788" s="5">
        <v>0</v>
      </c>
      <c r="K788" s="5">
        <v>0</v>
      </c>
      <c r="L788" s="5">
        <v>0</v>
      </c>
      <c r="M788" s="5">
        <v>0</v>
      </c>
      <c r="N788" s="5">
        <v>0</v>
      </c>
      <c r="O788" s="5">
        <v>0</v>
      </c>
      <c r="P788" s="5"/>
    </row>
    <row r="789" spans="1:16">
      <c r="A789" t="str">
        <f t="shared" si="11"/>
        <v>OL01NCP RP ONPK</v>
      </c>
      <c r="B789" t="s">
        <v>19</v>
      </c>
      <c r="C789" t="s">
        <v>160</v>
      </c>
      <c r="D789" s="5">
        <v>0</v>
      </c>
      <c r="E789" s="5">
        <v>0</v>
      </c>
      <c r="F789" s="5">
        <v>0</v>
      </c>
      <c r="G789" s="5">
        <v>0</v>
      </c>
      <c r="H789" s="5">
        <v>0</v>
      </c>
      <c r="I789" s="5">
        <v>0</v>
      </c>
      <c r="J789" s="5">
        <v>0</v>
      </c>
      <c r="K789" s="5">
        <v>0</v>
      </c>
      <c r="L789" s="5">
        <v>0</v>
      </c>
      <c r="M789" s="5">
        <v>0</v>
      </c>
      <c r="N789" s="5">
        <v>0</v>
      </c>
      <c r="O789" s="5">
        <v>0</v>
      </c>
      <c r="P789" s="5"/>
    </row>
    <row r="790" spans="1:16">
      <c r="A790" t="str">
        <f t="shared" si="11"/>
        <v>OL01NCP RP OFFPK</v>
      </c>
      <c r="B790" t="s">
        <v>19</v>
      </c>
      <c r="C790" t="s">
        <v>161</v>
      </c>
      <c r="D790" s="5">
        <v>0</v>
      </c>
      <c r="E790" s="5">
        <v>0</v>
      </c>
      <c r="F790" s="5">
        <v>0</v>
      </c>
      <c r="G790" s="5">
        <v>0</v>
      </c>
      <c r="H790" s="5">
        <v>0</v>
      </c>
      <c r="I790" s="5">
        <v>0</v>
      </c>
      <c r="J790" s="5">
        <v>0</v>
      </c>
      <c r="K790" s="5">
        <v>0</v>
      </c>
      <c r="L790" s="5">
        <v>0</v>
      </c>
      <c r="M790" s="5">
        <v>0</v>
      </c>
      <c r="N790" s="5">
        <v>0</v>
      </c>
      <c r="O790" s="5">
        <v>0</v>
      </c>
    </row>
    <row r="791" spans="1:16">
      <c r="A791" t="str">
        <f t="shared" si="11"/>
        <v>OL01GCP RP</v>
      </c>
      <c r="B791" t="s">
        <v>19</v>
      </c>
      <c r="C791" t="s">
        <v>162</v>
      </c>
      <c r="D791" s="5">
        <v>0</v>
      </c>
      <c r="E791" s="5">
        <v>0</v>
      </c>
      <c r="F791" s="5">
        <v>0</v>
      </c>
      <c r="G791" s="5">
        <v>0</v>
      </c>
      <c r="H791" s="5">
        <v>0</v>
      </c>
      <c r="I791" s="5">
        <v>0</v>
      </c>
      <c r="J791" s="5">
        <v>0</v>
      </c>
      <c r="K791" s="5">
        <v>0</v>
      </c>
      <c r="L791" s="5">
        <v>0</v>
      </c>
      <c r="M791" s="5">
        <v>0</v>
      </c>
      <c r="N791" s="5">
        <v>0</v>
      </c>
      <c r="O791" s="5">
        <v>0</v>
      </c>
      <c r="P791" s="89"/>
    </row>
    <row r="792" spans="1:16">
      <c r="A792" t="str">
        <f t="shared" si="11"/>
        <v>OL01GCP RP ONPK</v>
      </c>
      <c r="B792" t="s">
        <v>19</v>
      </c>
      <c r="C792" t="s">
        <v>163</v>
      </c>
      <c r="D792" s="5">
        <v>0</v>
      </c>
      <c r="E792" s="5">
        <v>0</v>
      </c>
      <c r="F792" s="5">
        <v>0</v>
      </c>
      <c r="G792" s="5">
        <v>0</v>
      </c>
      <c r="H792" s="5">
        <v>0</v>
      </c>
      <c r="I792" s="5">
        <v>0</v>
      </c>
      <c r="J792" s="5">
        <v>0</v>
      </c>
      <c r="K792" s="5">
        <v>0</v>
      </c>
      <c r="L792" s="5">
        <v>0</v>
      </c>
      <c r="M792" s="5">
        <v>0</v>
      </c>
      <c r="N792" s="5">
        <v>0</v>
      </c>
      <c r="O792" s="5">
        <v>0</v>
      </c>
    </row>
    <row r="793" spans="1:16">
      <c r="A793" t="str">
        <f t="shared" si="11"/>
        <v>OL01GCP RP OFFPK</v>
      </c>
      <c r="B793" t="s">
        <v>19</v>
      </c>
      <c r="C793" t="s">
        <v>164</v>
      </c>
      <c r="D793" s="5">
        <v>0</v>
      </c>
      <c r="E793" s="5">
        <v>0</v>
      </c>
      <c r="F793" s="5">
        <v>0</v>
      </c>
      <c r="G793" s="5">
        <v>0</v>
      </c>
      <c r="H793" s="5">
        <v>0</v>
      </c>
      <c r="I793" s="5">
        <v>0</v>
      </c>
      <c r="J793" s="5">
        <v>0</v>
      </c>
      <c r="K793" s="5">
        <v>0</v>
      </c>
      <c r="L793" s="5">
        <v>0</v>
      </c>
      <c r="M793" s="5">
        <v>0</v>
      </c>
      <c r="N793" s="5">
        <v>0</v>
      </c>
      <c r="O793" s="5">
        <v>0</v>
      </c>
    </row>
    <row r="794" spans="1:16">
      <c r="A794" t="str">
        <f t="shared" si="11"/>
        <v>OL01CP RP</v>
      </c>
      <c r="B794" t="s">
        <v>19</v>
      </c>
      <c r="C794" t="s">
        <v>165</v>
      </c>
      <c r="D794" s="5">
        <v>0</v>
      </c>
      <c r="E794" s="5">
        <v>0</v>
      </c>
      <c r="F794" s="5">
        <v>0</v>
      </c>
      <c r="G794" s="5">
        <v>0</v>
      </c>
      <c r="H794" s="5">
        <v>0</v>
      </c>
      <c r="I794" s="5">
        <v>0</v>
      </c>
      <c r="J794" s="5">
        <v>0</v>
      </c>
      <c r="K794" s="5">
        <v>0</v>
      </c>
      <c r="L794" s="5">
        <v>0</v>
      </c>
      <c r="M794" s="5">
        <v>0</v>
      </c>
      <c r="N794" s="5">
        <v>0</v>
      </c>
      <c r="O794" s="5">
        <v>0</v>
      </c>
    </row>
    <row r="795" spans="1:16">
      <c r="A795" t="str">
        <f t="shared" si="11"/>
        <v>OL01SAMPLE SIZE:</v>
      </c>
      <c r="B795" t="s">
        <v>19</v>
      </c>
      <c r="C795" t="s">
        <v>66</v>
      </c>
    </row>
    <row r="796" spans="1:16">
      <c r="A796" t="str">
        <f t="shared" si="11"/>
        <v>OL01GCPSZ</v>
      </c>
      <c r="B796" t="s">
        <v>19</v>
      </c>
      <c r="C796" t="s">
        <v>166</v>
      </c>
      <c r="D796">
        <v>1</v>
      </c>
      <c r="E796">
        <v>1</v>
      </c>
      <c r="F796">
        <v>1</v>
      </c>
      <c r="G796">
        <v>1</v>
      </c>
      <c r="H796">
        <v>1</v>
      </c>
      <c r="I796">
        <v>1</v>
      </c>
      <c r="J796">
        <v>1</v>
      </c>
      <c r="K796">
        <v>1</v>
      </c>
      <c r="L796">
        <v>1</v>
      </c>
      <c r="M796">
        <v>1</v>
      </c>
      <c r="N796">
        <v>1</v>
      </c>
      <c r="O796">
        <v>1</v>
      </c>
      <c r="P796" s="87"/>
    </row>
    <row r="797" spans="1:16">
      <c r="A797" t="str">
        <f t="shared" si="11"/>
        <v>OL01GCPSZ ONPK</v>
      </c>
      <c r="B797" t="s">
        <v>19</v>
      </c>
      <c r="C797" t="s">
        <v>167</v>
      </c>
      <c r="D797">
        <v>1</v>
      </c>
      <c r="E797">
        <v>1</v>
      </c>
      <c r="F797">
        <v>1</v>
      </c>
      <c r="G797">
        <v>1</v>
      </c>
      <c r="H797">
        <v>1</v>
      </c>
      <c r="I797">
        <v>1</v>
      </c>
      <c r="J797">
        <v>1</v>
      </c>
      <c r="K797">
        <v>1</v>
      </c>
      <c r="L797">
        <v>1</v>
      </c>
      <c r="M797">
        <v>1</v>
      </c>
      <c r="N797">
        <v>1</v>
      </c>
      <c r="O797">
        <v>1</v>
      </c>
    </row>
    <row r="798" spans="1:16">
      <c r="A798" t="str">
        <f t="shared" si="11"/>
        <v>OL01GCPSZ OFFPK</v>
      </c>
      <c r="B798" t="s">
        <v>19</v>
      </c>
      <c r="C798" t="s">
        <v>168</v>
      </c>
      <c r="D798">
        <v>1</v>
      </c>
      <c r="E798">
        <v>1</v>
      </c>
      <c r="F798">
        <v>1</v>
      </c>
      <c r="G798">
        <v>1</v>
      </c>
      <c r="H798">
        <v>1</v>
      </c>
      <c r="I798">
        <v>1</v>
      </c>
      <c r="J798">
        <v>1</v>
      </c>
      <c r="K798">
        <v>1</v>
      </c>
      <c r="L798">
        <v>1</v>
      </c>
      <c r="M798">
        <v>1</v>
      </c>
      <c r="N798">
        <v>1</v>
      </c>
      <c r="O798">
        <v>1</v>
      </c>
    </row>
    <row r="799" spans="1:16">
      <c r="A799" t="str">
        <f t="shared" si="11"/>
        <v>OL01CPSZ</v>
      </c>
      <c r="B799" t="s">
        <v>19</v>
      </c>
      <c r="C799" t="s">
        <v>169</v>
      </c>
      <c r="D799">
        <v>1</v>
      </c>
      <c r="E799">
        <v>1</v>
      </c>
      <c r="F799">
        <v>1</v>
      </c>
      <c r="G799">
        <v>1</v>
      </c>
      <c r="H799">
        <v>1</v>
      </c>
      <c r="I799">
        <v>1</v>
      </c>
      <c r="J799">
        <v>1</v>
      </c>
      <c r="K799">
        <v>1</v>
      </c>
      <c r="L799">
        <v>1</v>
      </c>
      <c r="M799">
        <v>1</v>
      </c>
      <c r="N799">
        <v>1</v>
      </c>
      <c r="O799">
        <v>1</v>
      </c>
      <c r="P799" s="83"/>
    </row>
    <row r="800" spans="1:16">
      <c r="A800" t="str">
        <f t="shared" si="11"/>
        <v/>
      </c>
      <c r="P800" s="1"/>
    </row>
    <row r="801" spans="1:16">
      <c r="A801" t="str">
        <f t="shared" si="11"/>
        <v/>
      </c>
      <c r="P801" s="5"/>
    </row>
    <row r="802" spans="1:16">
      <c r="A802" t="str">
        <f t="shared" si="11"/>
        <v/>
      </c>
      <c r="P802" s="5"/>
    </row>
    <row r="803" spans="1:16">
      <c r="A803" t="str">
        <f t="shared" si="11"/>
        <v/>
      </c>
      <c r="P803" s="5"/>
    </row>
    <row r="804" spans="1:16">
      <c r="A804" t="str">
        <f t="shared" si="11"/>
        <v/>
      </c>
      <c r="P804" s="5"/>
    </row>
    <row r="805" spans="1:16">
      <c r="A805" t="str">
        <f t="shared" si="11"/>
        <v/>
      </c>
      <c r="P805" s="5"/>
    </row>
    <row r="806" spans="1:16">
      <c r="A806" t="str">
        <f t="shared" si="11"/>
        <v/>
      </c>
      <c r="P806" s="5"/>
    </row>
    <row r="807" spans="1:16">
      <c r="A807" t="str">
        <f t="shared" si="11"/>
        <v/>
      </c>
      <c r="P807" s="5"/>
    </row>
    <row r="808" spans="1:16">
      <c r="A808" t="str">
        <f t="shared" si="11"/>
        <v/>
      </c>
      <c r="P808" s="5"/>
    </row>
    <row r="809" spans="1:16">
      <c r="A809" t="str">
        <f t="shared" si="11"/>
        <v xml:space="preserve">OS202 Sports Field (Sampled) </v>
      </c>
      <c r="B809" t="s">
        <v>20</v>
      </c>
      <c r="C809" t="s">
        <v>21</v>
      </c>
      <c r="P809" s="5"/>
    </row>
    <row r="810" spans="1:16">
      <c r="A810" t="str">
        <f t="shared" si="11"/>
        <v xml:space="preserve">OS202MONTH </v>
      </c>
      <c r="B810" t="s">
        <v>22</v>
      </c>
      <c r="C810" t="s">
        <v>123</v>
      </c>
      <c r="D810" s="4">
        <v>40909</v>
      </c>
      <c r="E810" s="4">
        <v>40940</v>
      </c>
      <c r="F810" s="4">
        <v>40969</v>
      </c>
      <c r="G810" s="4">
        <v>41000</v>
      </c>
      <c r="H810" s="4">
        <v>41030</v>
      </c>
      <c r="I810" s="4">
        <v>41061</v>
      </c>
      <c r="J810" s="4">
        <v>41091</v>
      </c>
      <c r="K810" s="4">
        <v>41122</v>
      </c>
      <c r="L810" s="4">
        <v>41153</v>
      </c>
      <c r="M810" s="4">
        <v>41183</v>
      </c>
      <c r="N810" s="4">
        <v>41214</v>
      </c>
      <c r="O810" s="4">
        <v>41244</v>
      </c>
    </row>
    <row r="811" spans="1:16">
      <c r="A811" t="str">
        <f t="shared" si="11"/>
        <v xml:space="preserve">OS202CUSTOMERS </v>
      </c>
      <c r="B811" t="s">
        <v>22</v>
      </c>
      <c r="C811" t="s">
        <v>124</v>
      </c>
      <c r="D811">
        <v>185</v>
      </c>
      <c r="E811">
        <v>185</v>
      </c>
      <c r="F811">
        <v>185</v>
      </c>
      <c r="G811">
        <v>184</v>
      </c>
      <c r="H811">
        <v>184</v>
      </c>
      <c r="I811">
        <v>184</v>
      </c>
      <c r="J811">
        <v>184</v>
      </c>
      <c r="K811">
        <v>184</v>
      </c>
      <c r="L811">
        <v>184</v>
      </c>
      <c r="M811">
        <v>184</v>
      </c>
      <c r="N811">
        <v>184</v>
      </c>
      <c r="O811">
        <v>185</v>
      </c>
      <c r="P811" s="5"/>
    </row>
    <row r="812" spans="1:16">
      <c r="A812" t="str">
        <f t="shared" si="11"/>
        <v xml:space="preserve">OS202SALES </v>
      </c>
      <c r="B812" t="s">
        <v>22</v>
      </c>
      <c r="C812" t="s">
        <v>125</v>
      </c>
      <c r="D812">
        <v>1022726</v>
      </c>
      <c r="E812">
        <v>1059960</v>
      </c>
      <c r="F812">
        <v>1158236</v>
      </c>
      <c r="G812">
        <v>1042360</v>
      </c>
      <c r="H812">
        <v>858877</v>
      </c>
      <c r="I812">
        <v>860869</v>
      </c>
      <c r="J812">
        <v>753136</v>
      </c>
      <c r="K812">
        <v>803701</v>
      </c>
      <c r="L812">
        <v>891962</v>
      </c>
      <c r="M812">
        <v>1076211</v>
      </c>
      <c r="N812">
        <v>1122975</v>
      </c>
      <c r="O812">
        <v>1151684</v>
      </c>
      <c r="P812" s="5"/>
    </row>
    <row r="813" spans="1:16">
      <c r="A813" t="str">
        <f t="shared" si="11"/>
        <v>OS202KW</v>
      </c>
      <c r="B813" t="s">
        <v>22</v>
      </c>
      <c r="C813" t="s">
        <v>126</v>
      </c>
      <c r="P813" s="5"/>
    </row>
    <row r="814" spans="1:16">
      <c r="A814" t="str">
        <f t="shared" si="11"/>
        <v>OS202N</v>
      </c>
      <c r="B814" t="s">
        <v>22</v>
      </c>
      <c r="C814" t="s">
        <v>127</v>
      </c>
      <c r="D814">
        <v>185</v>
      </c>
      <c r="E814">
        <v>185</v>
      </c>
      <c r="F814">
        <v>185</v>
      </c>
      <c r="G814">
        <v>184</v>
      </c>
      <c r="H814">
        <v>184</v>
      </c>
      <c r="I814">
        <v>184</v>
      </c>
      <c r="J814">
        <v>184</v>
      </c>
      <c r="K814">
        <v>184</v>
      </c>
      <c r="L814">
        <v>184</v>
      </c>
      <c r="M814">
        <v>184</v>
      </c>
      <c r="N814">
        <v>184</v>
      </c>
      <c r="O814">
        <v>185</v>
      </c>
      <c r="P814" s="5"/>
    </row>
    <row r="815" spans="1:16">
      <c r="A815" t="str">
        <f t="shared" si="11"/>
        <v>OS202RLR ENERGY:</v>
      </c>
      <c r="B815" t="s">
        <v>22</v>
      </c>
      <c r="C815" t="s">
        <v>61</v>
      </c>
      <c r="P815" s="5"/>
    </row>
    <row r="816" spans="1:16">
      <c r="A816" t="str">
        <f t="shared" si="11"/>
        <v>OS202KWH</v>
      </c>
      <c r="B816" t="s">
        <v>22</v>
      </c>
      <c r="C816" t="s">
        <v>128</v>
      </c>
      <c r="D816">
        <v>1022726</v>
      </c>
      <c r="E816">
        <v>1059960</v>
      </c>
      <c r="F816">
        <v>1158236</v>
      </c>
      <c r="G816">
        <v>1042364</v>
      </c>
      <c r="H816">
        <v>858877</v>
      </c>
      <c r="I816">
        <v>860869</v>
      </c>
      <c r="J816">
        <v>753434</v>
      </c>
      <c r="K816">
        <v>803701</v>
      </c>
      <c r="L816">
        <v>891962</v>
      </c>
      <c r="M816">
        <v>1076211</v>
      </c>
      <c r="N816">
        <v>1122975</v>
      </c>
      <c r="O816">
        <v>1151684</v>
      </c>
      <c r="P816" s="5"/>
    </row>
    <row r="817" spans="1:16">
      <c r="A817" t="str">
        <f t="shared" si="11"/>
        <v>OS202KWH ONPK</v>
      </c>
      <c r="B817" t="s">
        <v>22</v>
      </c>
      <c r="C817" t="s">
        <v>129</v>
      </c>
      <c r="D817">
        <v>560147</v>
      </c>
      <c r="E817">
        <v>633176</v>
      </c>
      <c r="F817">
        <v>616431</v>
      </c>
      <c r="G817">
        <v>454066</v>
      </c>
      <c r="H817">
        <v>358019</v>
      </c>
      <c r="I817">
        <v>320378</v>
      </c>
      <c r="J817">
        <v>258777</v>
      </c>
      <c r="K817">
        <v>318016</v>
      </c>
      <c r="L817">
        <v>375515</v>
      </c>
      <c r="M817">
        <v>554547</v>
      </c>
      <c r="N817">
        <v>605630</v>
      </c>
      <c r="O817">
        <v>526704</v>
      </c>
      <c r="P817" s="5"/>
    </row>
    <row r="818" spans="1:16">
      <c r="A818" t="str">
        <f t="shared" si="11"/>
        <v>OS202KWH OFFPK</v>
      </c>
      <c r="B818" t="s">
        <v>22</v>
      </c>
      <c r="C818" t="s">
        <v>130</v>
      </c>
      <c r="D818">
        <v>462579</v>
      </c>
      <c r="E818">
        <v>426784</v>
      </c>
      <c r="F818">
        <v>541805</v>
      </c>
      <c r="G818">
        <v>588298</v>
      </c>
      <c r="H818">
        <v>500858</v>
      </c>
      <c r="I818">
        <v>540491</v>
      </c>
      <c r="J818">
        <v>494656</v>
      </c>
      <c r="K818">
        <v>485685</v>
      </c>
      <c r="L818">
        <v>516447</v>
      </c>
      <c r="M818">
        <v>521664</v>
      </c>
      <c r="N818">
        <v>517345</v>
      </c>
      <c r="O818">
        <v>624980</v>
      </c>
    </row>
    <row r="819" spans="1:16">
      <c r="A819" t="str">
        <f t="shared" si="11"/>
        <v>OS202KWH ONPK%</v>
      </c>
      <c r="B819" t="s">
        <v>22</v>
      </c>
      <c r="C819" t="s">
        <v>131</v>
      </c>
      <c r="D819" s="5">
        <v>0.54769999999999996</v>
      </c>
      <c r="E819" s="5">
        <v>0.59736</v>
      </c>
      <c r="F819" s="5">
        <v>0.53222000000000003</v>
      </c>
      <c r="G819" s="5">
        <v>0.43561</v>
      </c>
      <c r="H819" s="5">
        <v>0.41685</v>
      </c>
      <c r="I819" s="5">
        <v>0.37215999999999999</v>
      </c>
      <c r="J819" s="5">
        <v>0.34345999999999999</v>
      </c>
      <c r="K819" s="5">
        <v>0.39568999999999999</v>
      </c>
      <c r="L819" s="5">
        <v>0.42099999999999999</v>
      </c>
      <c r="M819" s="5">
        <v>0.51527999999999996</v>
      </c>
      <c r="N819" s="5">
        <v>0.53930999999999996</v>
      </c>
      <c r="O819" s="5">
        <v>0.45733000000000001</v>
      </c>
    </row>
    <row r="820" spans="1:16">
      <c r="A820" t="str">
        <f t="shared" si="11"/>
        <v>OS202KWH OFFPK%</v>
      </c>
      <c r="B820" t="s">
        <v>22</v>
      </c>
      <c r="C820" t="s">
        <v>132</v>
      </c>
      <c r="D820" s="5">
        <v>0.45229999999999998</v>
      </c>
      <c r="E820" s="5">
        <v>0.40264</v>
      </c>
      <c r="F820" s="5">
        <v>0.46777999999999997</v>
      </c>
      <c r="G820" s="5">
        <v>0.56438999999999995</v>
      </c>
      <c r="H820" s="5">
        <v>0.58314999999999995</v>
      </c>
      <c r="I820" s="5">
        <v>0.62783999999999995</v>
      </c>
      <c r="J820" s="5">
        <v>0.65654000000000001</v>
      </c>
      <c r="K820" s="5">
        <v>0.60431000000000001</v>
      </c>
      <c r="L820" s="5">
        <v>0.57899999999999996</v>
      </c>
      <c r="M820" s="5">
        <v>0.48471999999999998</v>
      </c>
      <c r="N820" s="5">
        <v>0.46068999999999999</v>
      </c>
      <c r="O820" s="5">
        <v>0.54266999999999999</v>
      </c>
    </row>
    <row r="821" spans="1:16">
      <c r="A821" t="str">
        <f t="shared" si="11"/>
        <v>OS202DEMAND (KW):</v>
      </c>
      <c r="B821" t="s">
        <v>22</v>
      </c>
      <c r="C821" t="s">
        <v>62</v>
      </c>
    </row>
    <row r="822" spans="1:16">
      <c r="A822" t="str">
        <f t="shared" ref="A822:A885" si="12">B822&amp;C822</f>
        <v>OS202NCP</v>
      </c>
      <c r="B822" t="s">
        <v>22</v>
      </c>
      <c r="C822" t="s">
        <v>133</v>
      </c>
      <c r="D822">
        <v>14025</v>
      </c>
      <c r="E822">
        <v>14580</v>
      </c>
      <c r="F822">
        <v>15515</v>
      </c>
      <c r="G822">
        <v>16881</v>
      </c>
      <c r="H822">
        <v>14043</v>
      </c>
      <c r="I822">
        <v>12790</v>
      </c>
      <c r="J822">
        <v>9957</v>
      </c>
      <c r="K822">
        <v>11026</v>
      </c>
      <c r="L822">
        <v>14487</v>
      </c>
      <c r="M822">
        <v>15125</v>
      </c>
      <c r="N822">
        <v>14665</v>
      </c>
      <c r="O822">
        <v>16497</v>
      </c>
    </row>
    <row r="823" spans="1:16">
      <c r="A823" t="str">
        <f t="shared" si="12"/>
        <v>OS202NCP ONPK</v>
      </c>
      <c r="B823" t="s">
        <v>22</v>
      </c>
      <c r="C823" t="s">
        <v>134</v>
      </c>
      <c r="D823">
        <v>13669</v>
      </c>
      <c r="E823">
        <v>14203</v>
      </c>
      <c r="F823">
        <v>15135</v>
      </c>
      <c r="G823">
        <v>16296</v>
      </c>
      <c r="H823">
        <v>13605</v>
      </c>
      <c r="I823">
        <v>12159</v>
      </c>
      <c r="J823">
        <v>9596</v>
      </c>
      <c r="K823">
        <v>10525</v>
      </c>
      <c r="L823">
        <v>13692</v>
      </c>
      <c r="M823">
        <v>14964</v>
      </c>
      <c r="N823">
        <v>14348</v>
      </c>
      <c r="O823">
        <v>15507</v>
      </c>
    </row>
    <row r="824" spans="1:16">
      <c r="A824" t="str">
        <f t="shared" si="12"/>
        <v>OS202NCP OFFPK</v>
      </c>
      <c r="B824" t="s">
        <v>22</v>
      </c>
      <c r="C824" t="s">
        <v>135</v>
      </c>
      <c r="D824">
        <v>10528</v>
      </c>
      <c r="E824">
        <v>9799</v>
      </c>
      <c r="F824">
        <v>10591</v>
      </c>
      <c r="G824">
        <v>13033</v>
      </c>
      <c r="H824">
        <v>11336</v>
      </c>
      <c r="I824">
        <v>10151</v>
      </c>
      <c r="J824">
        <v>7990</v>
      </c>
      <c r="K824">
        <v>9164</v>
      </c>
      <c r="L824">
        <v>11205</v>
      </c>
      <c r="M824">
        <v>11442</v>
      </c>
      <c r="N824">
        <v>12176</v>
      </c>
      <c r="O824">
        <v>14048</v>
      </c>
    </row>
    <row r="825" spans="1:16">
      <c r="A825" t="str">
        <f t="shared" si="12"/>
        <v>OS202GCP DATE</v>
      </c>
      <c r="B825" t="s">
        <v>22</v>
      </c>
      <c r="C825" t="s">
        <v>136</v>
      </c>
      <c r="D825" t="s">
        <v>967</v>
      </c>
      <c r="E825" t="s">
        <v>912</v>
      </c>
      <c r="F825" t="s">
        <v>968</v>
      </c>
      <c r="G825" t="s">
        <v>241</v>
      </c>
      <c r="H825" t="s">
        <v>930</v>
      </c>
      <c r="I825" t="s">
        <v>139</v>
      </c>
      <c r="J825" t="s">
        <v>208</v>
      </c>
      <c r="K825" t="s">
        <v>140</v>
      </c>
      <c r="L825" t="s">
        <v>209</v>
      </c>
      <c r="M825" t="s">
        <v>180</v>
      </c>
      <c r="N825" t="s">
        <v>181</v>
      </c>
      <c r="O825" t="s">
        <v>969</v>
      </c>
    </row>
    <row r="826" spans="1:16">
      <c r="A826" t="str">
        <f t="shared" si="12"/>
        <v>OS202GCP TIME</v>
      </c>
      <c r="B826" t="s">
        <v>22</v>
      </c>
      <c r="C826" t="s">
        <v>142</v>
      </c>
      <c r="D826" t="s">
        <v>237</v>
      </c>
      <c r="E826" t="s">
        <v>237</v>
      </c>
      <c r="F826" t="s">
        <v>237</v>
      </c>
      <c r="G826" t="s">
        <v>215</v>
      </c>
      <c r="H826" t="s">
        <v>215</v>
      </c>
      <c r="I826" t="s">
        <v>215</v>
      </c>
      <c r="J826" t="s">
        <v>215</v>
      </c>
      <c r="K826" t="s">
        <v>215</v>
      </c>
      <c r="L826" t="s">
        <v>237</v>
      </c>
      <c r="M826" t="s">
        <v>237</v>
      </c>
      <c r="N826" t="s">
        <v>237</v>
      </c>
      <c r="O826" t="s">
        <v>237</v>
      </c>
    </row>
    <row r="827" spans="1:16">
      <c r="A827" t="str">
        <f t="shared" si="12"/>
        <v>OS202GCP</v>
      </c>
      <c r="B827" t="s">
        <v>22</v>
      </c>
      <c r="C827" t="s">
        <v>147</v>
      </c>
      <c r="D827">
        <v>9482</v>
      </c>
      <c r="E827">
        <v>11364</v>
      </c>
      <c r="F827">
        <v>12039</v>
      </c>
      <c r="G827">
        <v>10789</v>
      </c>
      <c r="H827">
        <v>7933</v>
      </c>
      <c r="I827">
        <v>6759</v>
      </c>
      <c r="J827">
        <v>5244</v>
      </c>
      <c r="K827">
        <v>6382</v>
      </c>
      <c r="L827">
        <v>9393</v>
      </c>
      <c r="M827">
        <v>10818</v>
      </c>
      <c r="N827">
        <v>11047</v>
      </c>
      <c r="O827">
        <v>10729</v>
      </c>
    </row>
    <row r="828" spans="1:16">
      <c r="A828" t="str">
        <f t="shared" si="12"/>
        <v>OS202GCP ONPK</v>
      </c>
      <c r="B828" t="s">
        <v>22</v>
      </c>
      <c r="C828" t="s">
        <v>63</v>
      </c>
      <c r="D828">
        <v>9482</v>
      </c>
      <c r="E828">
        <v>11364</v>
      </c>
      <c r="F828">
        <v>12039</v>
      </c>
      <c r="G828">
        <v>10789</v>
      </c>
      <c r="H828">
        <v>7933</v>
      </c>
      <c r="I828">
        <v>6759</v>
      </c>
      <c r="J828">
        <v>5244</v>
      </c>
      <c r="K828">
        <v>6382</v>
      </c>
      <c r="L828">
        <v>9393</v>
      </c>
      <c r="M828">
        <v>10818</v>
      </c>
      <c r="N828">
        <v>11047</v>
      </c>
      <c r="O828">
        <v>10729</v>
      </c>
    </row>
    <row r="829" spans="1:16">
      <c r="A829" t="str">
        <f t="shared" si="12"/>
        <v>OS202GCP OFFPK</v>
      </c>
      <c r="B829" t="s">
        <v>22</v>
      </c>
      <c r="C829" t="s">
        <v>64</v>
      </c>
      <c r="D829">
        <v>4365</v>
      </c>
      <c r="E829">
        <v>3441</v>
      </c>
      <c r="F829">
        <v>3959</v>
      </c>
      <c r="G829">
        <v>6471</v>
      </c>
      <c r="H829">
        <v>5188</v>
      </c>
      <c r="I829">
        <v>4561</v>
      </c>
      <c r="J829">
        <v>3454</v>
      </c>
      <c r="K829">
        <v>4634</v>
      </c>
      <c r="L829">
        <v>5452</v>
      </c>
      <c r="M829">
        <v>5011</v>
      </c>
      <c r="N829">
        <v>5848</v>
      </c>
      <c r="O829">
        <v>6890</v>
      </c>
    </row>
    <row r="830" spans="1:16">
      <c r="A830" t="str">
        <f t="shared" si="12"/>
        <v>OS202CP</v>
      </c>
      <c r="B830" t="s">
        <v>22</v>
      </c>
      <c r="C830" t="s">
        <v>148</v>
      </c>
      <c r="D830">
        <v>602</v>
      </c>
      <c r="E830">
        <v>666</v>
      </c>
      <c r="F830">
        <v>1036</v>
      </c>
      <c r="G830">
        <v>1213</v>
      </c>
      <c r="H830">
        <v>896</v>
      </c>
      <c r="I830">
        <v>903</v>
      </c>
      <c r="J830">
        <v>814</v>
      </c>
      <c r="K830">
        <v>880</v>
      </c>
      <c r="L830">
        <v>856</v>
      </c>
      <c r="M830">
        <v>943</v>
      </c>
      <c r="N830">
        <v>7168</v>
      </c>
      <c r="O830">
        <v>8883</v>
      </c>
      <c r="P830" s="4"/>
    </row>
    <row r="831" spans="1:16">
      <c r="A831" t="str">
        <f t="shared" si="12"/>
        <v>OS202PERIOD START</v>
      </c>
      <c r="B831" t="s">
        <v>22</v>
      </c>
      <c r="C831" t="s">
        <v>149</v>
      </c>
      <c r="D831" s="1">
        <v>40909</v>
      </c>
      <c r="E831" s="1">
        <v>40940</v>
      </c>
      <c r="F831" s="1">
        <v>40969</v>
      </c>
      <c r="G831" s="1">
        <v>41000</v>
      </c>
      <c r="H831" s="1">
        <v>41030</v>
      </c>
      <c r="I831" s="1">
        <v>41061</v>
      </c>
      <c r="J831" s="1">
        <v>41091</v>
      </c>
      <c r="K831" s="1">
        <v>41122</v>
      </c>
      <c r="L831" s="1">
        <v>41153</v>
      </c>
      <c r="M831" s="1">
        <v>41183</v>
      </c>
      <c r="N831" s="1">
        <v>41214</v>
      </c>
      <c r="O831" s="1">
        <v>41244</v>
      </c>
    </row>
    <row r="832" spans="1:16">
      <c r="A832" t="str">
        <f t="shared" si="12"/>
        <v>OS202NCP LF</v>
      </c>
      <c r="B832" t="s">
        <v>22</v>
      </c>
      <c r="C832" t="s">
        <v>150</v>
      </c>
      <c r="D832" s="5">
        <v>9.8000000000000004E-2</v>
      </c>
      <c r="E832" s="5">
        <v>0.1045</v>
      </c>
      <c r="F832" s="5">
        <v>0.1003</v>
      </c>
      <c r="G832" s="5">
        <v>8.5800000000000001E-2</v>
      </c>
      <c r="H832" s="5">
        <v>8.2199999999999995E-2</v>
      </c>
      <c r="I832" s="5">
        <v>9.35E-2</v>
      </c>
      <c r="J832" s="5">
        <v>0.1017</v>
      </c>
      <c r="K832" s="5">
        <v>9.8000000000000004E-2</v>
      </c>
      <c r="L832" s="5">
        <v>8.5500000000000007E-2</v>
      </c>
      <c r="M832" s="5">
        <v>9.5600000000000004E-2</v>
      </c>
      <c r="N832" s="5">
        <v>0.10639999999999999</v>
      </c>
      <c r="O832" s="5">
        <v>9.3799999999999994E-2</v>
      </c>
    </row>
    <row r="833" spans="1:16">
      <c r="A833" t="str">
        <f t="shared" si="12"/>
        <v>OS202NCP LF ONPK</v>
      </c>
      <c r="B833" t="s">
        <v>22</v>
      </c>
      <c r="C833" t="s">
        <v>151</v>
      </c>
      <c r="D833" s="5">
        <v>0.24390000000000001</v>
      </c>
      <c r="E833" s="5">
        <v>0.26540000000000002</v>
      </c>
      <c r="F833" s="5">
        <v>0.23139999999999999</v>
      </c>
      <c r="G833" s="5">
        <v>0.1474</v>
      </c>
      <c r="H833" s="5">
        <v>0.13289999999999999</v>
      </c>
      <c r="I833" s="5">
        <v>0.1394</v>
      </c>
      <c r="J833" s="5">
        <v>0.14269999999999999</v>
      </c>
      <c r="K833" s="5">
        <v>0.14599999999999999</v>
      </c>
      <c r="L833" s="5">
        <v>0.16039999999999999</v>
      </c>
      <c r="M833" s="5">
        <v>0.17899999999999999</v>
      </c>
      <c r="N833" s="5">
        <v>0.25130000000000002</v>
      </c>
      <c r="O833" s="5">
        <v>0.21229999999999999</v>
      </c>
    </row>
    <row r="834" spans="1:16">
      <c r="A834" t="str">
        <f t="shared" si="12"/>
        <v>OS202NCP LF OFFPK</v>
      </c>
      <c r="B834" t="s">
        <v>22</v>
      </c>
      <c r="C834" t="s">
        <v>152</v>
      </c>
      <c r="D834" s="5">
        <v>7.6300000000000007E-2</v>
      </c>
      <c r="E834" s="5">
        <v>8.2500000000000004E-2</v>
      </c>
      <c r="F834" s="5">
        <v>9.01E-2</v>
      </c>
      <c r="G834" s="5">
        <v>8.5000000000000006E-2</v>
      </c>
      <c r="H834" s="5">
        <v>8.09E-2</v>
      </c>
      <c r="I834" s="5">
        <v>0.1003</v>
      </c>
      <c r="J834" s="5">
        <v>0.1116</v>
      </c>
      <c r="K834" s="5">
        <v>9.8699999999999996E-2</v>
      </c>
      <c r="L834" s="5">
        <v>8.4000000000000005E-2</v>
      </c>
      <c r="M834" s="5">
        <v>8.4900000000000003E-2</v>
      </c>
      <c r="N834" s="5">
        <v>7.6999999999999999E-2</v>
      </c>
      <c r="O834" s="5">
        <v>7.6200000000000004E-2</v>
      </c>
    </row>
    <row r="835" spans="1:16">
      <c r="A835" t="str">
        <f t="shared" si="12"/>
        <v>OS202GCP CF</v>
      </c>
      <c r="B835" t="s">
        <v>22</v>
      </c>
      <c r="C835" t="s">
        <v>153</v>
      </c>
      <c r="D835" s="5">
        <v>0.67610000000000003</v>
      </c>
      <c r="E835" s="5">
        <v>0.77949999999999997</v>
      </c>
      <c r="F835" s="5">
        <v>0.77590000000000003</v>
      </c>
      <c r="G835" s="5">
        <v>0.6391</v>
      </c>
      <c r="H835" s="5">
        <v>0.56489999999999996</v>
      </c>
      <c r="I835" s="5">
        <v>0.52849999999999997</v>
      </c>
      <c r="J835" s="5">
        <v>0.52669999999999995</v>
      </c>
      <c r="K835" s="5">
        <v>0.57879999999999998</v>
      </c>
      <c r="L835" s="5">
        <v>0.64839999999999998</v>
      </c>
      <c r="M835" s="5">
        <v>0.71519999999999995</v>
      </c>
      <c r="N835" s="5">
        <v>0.75319999999999998</v>
      </c>
      <c r="O835" s="5">
        <v>0.65039999999999998</v>
      </c>
    </row>
    <row r="836" spans="1:16">
      <c r="A836" t="str">
        <f t="shared" si="12"/>
        <v>OS202CP CF</v>
      </c>
      <c r="B836" t="s">
        <v>22</v>
      </c>
      <c r="C836" t="s">
        <v>154</v>
      </c>
      <c r="D836" s="5">
        <v>4.2900000000000001E-2</v>
      </c>
      <c r="E836" s="5">
        <v>4.5699999999999998E-2</v>
      </c>
      <c r="F836" s="5">
        <v>6.6799999999999998E-2</v>
      </c>
      <c r="G836" s="5">
        <v>7.1900000000000006E-2</v>
      </c>
      <c r="H836" s="5">
        <v>6.3799999999999996E-2</v>
      </c>
      <c r="I836" s="5">
        <v>7.0599999999999996E-2</v>
      </c>
      <c r="J836" s="5">
        <v>8.1799999999999998E-2</v>
      </c>
      <c r="K836" s="5">
        <v>7.9799999999999996E-2</v>
      </c>
      <c r="L836" s="5">
        <v>5.91E-2</v>
      </c>
      <c r="M836" s="5">
        <v>6.2300000000000001E-2</v>
      </c>
      <c r="N836" s="5">
        <v>0.48870000000000002</v>
      </c>
      <c r="O836" s="5">
        <v>0.53849999999999998</v>
      </c>
      <c r="P836" s="91"/>
    </row>
    <row r="837" spans="1:16">
      <c r="A837" t="str">
        <f t="shared" si="12"/>
        <v>OS202GCP LF</v>
      </c>
      <c r="B837" t="s">
        <v>22</v>
      </c>
      <c r="C837" t="s">
        <v>155</v>
      </c>
      <c r="D837" s="5">
        <v>0.14499999999999999</v>
      </c>
      <c r="E837" s="5">
        <v>0.13400000000000001</v>
      </c>
      <c r="F837" s="5">
        <v>0.1293</v>
      </c>
      <c r="G837" s="5">
        <v>0.13420000000000001</v>
      </c>
      <c r="H837" s="5">
        <v>0.14549999999999999</v>
      </c>
      <c r="I837" s="5">
        <v>0.1769</v>
      </c>
      <c r="J837" s="5">
        <v>0.19309999999999999</v>
      </c>
      <c r="K837" s="5">
        <v>0.16930000000000001</v>
      </c>
      <c r="L837" s="5">
        <v>0.13189999999999999</v>
      </c>
      <c r="M837" s="5">
        <v>0.13370000000000001</v>
      </c>
      <c r="N837" s="5">
        <v>0.14119999999999999</v>
      </c>
      <c r="O837" s="5">
        <v>0.14430000000000001</v>
      </c>
    </row>
    <row r="838" spans="1:16">
      <c r="A838" t="str">
        <f t="shared" si="12"/>
        <v>OS202GCP LF ONPK</v>
      </c>
      <c r="B838" t="s">
        <v>22</v>
      </c>
      <c r="C838" t="s">
        <v>156</v>
      </c>
      <c r="D838" s="5">
        <v>0.35160000000000002</v>
      </c>
      <c r="E838" s="5">
        <v>0.33160000000000001</v>
      </c>
      <c r="F838" s="5">
        <v>0.29089999999999999</v>
      </c>
      <c r="G838" s="5">
        <v>0.22270000000000001</v>
      </c>
      <c r="H838" s="5">
        <v>0.22789999999999999</v>
      </c>
      <c r="I838" s="5">
        <v>0.25080000000000002</v>
      </c>
      <c r="J838" s="5">
        <v>0.2611</v>
      </c>
      <c r="K838" s="5">
        <v>0.2407</v>
      </c>
      <c r="L838" s="5">
        <v>0.23380000000000001</v>
      </c>
      <c r="M838" s="5">
        <v>0.24759999999999999</v>
      </c>
      <c r="N838" s="5">
        <v>0.32629999999999998</v>
      </c>
      <c r="O838" s="5">
        <v>0.30680000000000002</v>
      </c>
    </row>
    <row r="839" spans="1:16">
      <c r="A839" t="str">
        <f t="shared" si="12"/>
        <v>OS202GCP LF OFFPK</v>
      </c>
      <c r="B839" t="s">
        <v>22</v>
      </c>
      <c r="C839" t="s">
        <v>157</v>
      </c>
      <c r="D839" s="5">
        <v>0.184</v>
      </c>
      <c r="E839" s="5">
        <v>0.2349</v>
      </c>
      <c r="F839" s="5">
        <v>0.2409</v>
      </c>
      <c r="G839" s="5">
        <v>0.17119999999999999</v>
      </c>
      <c r="H839" s="5">
        <v>0.17680000000000001</v>
      </c>
      <c r="I839" s="5">
        <v>0.22320000000000001</v>
      </c>
      <c r="J839" s="5">
        <v>0.2581</v>
      </c>
      <c r="K839" s="5">
        <v>0.19520000000000001</v>
      </c>
      <c r="L839" s="5">
        <v>0.17249999999999999</v>
      </c>
      <c r="M839" s="5">
        <v>0.19389999999999999</v>
      </c>
      <c r="N839" s="5">
        <v>0.1603</v>
      </c>
      <c r="O839" s="5">
        <v>0.15529999999999999</v>
      </c>
      <c r="P839" s="5"/>
    </row>
    <row r="840" spans="1:16">
      <c r="A840" t="str">
        <f t="shared" si="12"/>
        <v>OS202CP LF</v>
      </c>
      <c r="B840" t="s">
        <v>22</v>
      </c>
      <c r="C840" t="s">
        <v>158</v>
      </c>
      <c r="D840" s="5">
        <v>2.2843</v>
      </c>
      <c r="E840" s="5">
        <v>2.2865000000000002</v>
      </c>
      <c r="F840" s="5">
        <v>1.5029999999999999</v>
      </c>
      <c r="G840" s="5">
        <v>1.1936</v>
      </c>
      <c r="H840" s="5">
        <v>1.2886</v>
      </c>
      <c r="I840" s="5">
        <v>1.3239000000000001</v>
      </c>
      <c r="J840" s="5">
        <v>1.2437</v>
      </c>
      <c r="K840" s="5">
        <v>1.2279</v>
      </c>
      <c r="L840" s="5">
        <v>1.4471000000000001</v>
      </c>
      <c r="M840" s="5">
        <v>1.5346</v>
      </c>
      <c r="N840" s="5">
        <v>0.21759999999999999</v>
      </c>
      <c r="O840" s="5">
        <v>0.17430000000000001</v>
      </c>
      <c r="P840" s="5"/>
    </row>
    <row r="841" spans="1:16">
      <c r="A841" t="str">
        <f t="shared" si="12"/>
        <v>OS202REL PREC:</v>
      </c>
      <c r="B841" t="s">
        <v>22</v>
      </c>
      <c r="C841" t="s">
        <v>65</v>
      </c>
    </row>
    <row r="842" spans="1:16">
      <c r="A842" t="str">
        <f t="shared" si="12"/>
        <v>OS202NCP RP</v>
      </c>
      <c r="B842" t="s">
        <v>22</v>
      </c>
      <c r="C842" t="s">
        <v>159</v>
      </c>
      <c r="D842" s="5">
        <v>0.113</v>
      </c>
      <c r="E842" s="5">
        <v>9.3799999999999994E-2</v>
      </c>
      <c r="F842" s="5">
        <v>8.8999999999999996E-2</v>
      </c>
      <c r="G842" s="5">
        <v>7.5899999999999995E-2</v>
      </c>
      <c r="H842" s="5">
        <v>0.1226</v>
      </c>
      <c r="I842" s="5">
        <v>0.13519999999999999</v>
      </c>
      <c r="J842" s="5">
        <v>0.19919999999999999</v>
      </c>
      <c r="K842" s="5">
        <v>0.17169999999999999</v>
      </c>
      <c r="L842" s="5">
        <v>0.13170000000000001</v>
      </c>
      <c r="M842" s="5">
        <v>9.1600000000000001E-2</v>
      </c>
      <c r="N842" s="5">
        <v>9.4799999999999995E-2</v>
      </c>
      <c r="O842" s="5">
        <v>9.4399999999999998E-2</v>
      </c>
      <c r="P842" s="89"/>
    </row>
    <row r="843" spans="1:16">
      <c r="A843" t="str">
        <f t="shared" si="12"/>
        <v>OS202NCP RP ONPK</v>
      </c>
      <c r="B843" t="s">
        <v>22</v>
      </c>
      <c r="C843" t="s">
        <v>160</v>
      </c>
      <c r="D843" s="5">
        <v>0.11210000000000001</v>
      </c>
      <c r="E843" s="5">
        <v>9.4E-2</v>
      </c>
      <c r="F843" s="5">
        <v>8.8900000000000007E-2</v>
      </c>
      <c r="G843" s="5">
        <v>7.6600000000000001E-2</v>
      </c>
      <c r="H843" s="5">
        <v>0.123</v>
      </c>
      <c r="I843" s="5">
        <v>0.13489999999999999</v>
      </c>
      <c r="J843" s="5">
        <v>0.19969999999999999</v>
      </c>
      <c r="K843" s="5">
        <v>0.1774</v>
      </c>
      <c r="L843" s="5">
        <v>0.13139999999999999</v>
      </c>
      <c r="M843" s="5">
        <v>9.1200000000000003E-2</v>
      </c>
      <c r="N843" s="5">
        <v>9.3799999999999994E-2</v>
      </c>
      <c r="O843" s="5">
        <v>9.6199999999999994E-2</v>
      </c>
    </row>
    <row r="844" spans="1:16">
      <c r="A844" t="str">
        <f t="shared" si="12"/>
        <v>OS202NCP RP OFFPK</v>
      </c>
      <c r="B844" t="s">
        <v>22</v>
      </c>
      <c r="C844" t="s">
        <v>161</v>
      </c>
      <c r="D844" s="5">
        <v>0.1081</v>
      </c>
      <c r="E844" s="5">
        <v>0.1014</v>
      </c>
      <c r="F844" s="5">
        <v>9.2499999999999999E-2</v>
      </c>
      <c r="G844" s="5">
        <v>7.8100000000000003E-2</v>
      </c>
      <c r="H844" s="5">
        <v>0.1285</v>
      </c>
      <c r="I844" s="5">
        <v>0.13489999999999999</v>
      </c>
      <c r="J844" s="5">
        <v>0.20250000000000001</v>
      </c>
      <c r="K844" s="5">
        <v>0.1739</v>
      </c>
      <c r="L844" s="5">
        <v>0.1353</v>
      </c>
      <c r="M844" s="5">
        <v>9.9000000000000005E-2</v>
      </c>
      <c r="N844" s="5">
        <v>9.4500000000000001E-2</v>
      </c>
      <c r="O844" s="5">
        <v>9.2999999999999999E-2</v>
      </c>
    </row>
    <row r="845" spans="1:16">
      <c r="A845" t="str">
        <f t="shared" si="12"/>
        <v>OS202GCP RP</v>
      </c>
      <c r="B845" t="s">
        <v>22</v>
      </c>
      <c r="C845" t="s">
        <v>162</v>
      </c>
      <c r="D845" s="5">
        <v>0.1201</v>
      </c>
      <c r="E845" s="5">
        <v>0.1079</v>
      </c>
      <c r="F845" s="5">
        <v>0.1037</v>
      </c>
      <c r="G845" s="5">
        <v>9.1200000000000003E-2</v>
      </c>
      <c r="H845" s="5">
        <v>0.1595</v>
      </c>
      <c r="I845" s="5">
        <v>0.16170000000000001</v>
      </c>
      <c r="J845" s="5">
        <v>0.2424</v>
      </c>
      <c r="K845" s="5">
        <v>0.21160000000000001</v>
      </c>
      <c r="L845" s="5">
        <v>0.13819999999999999</v>
      </c>
      <c r="M845" s="5">
        <v>9.9199999999999997E-2</v>
      </c>
      <c r="N845" s="5">
        <v>9.9199999999999997E-2</v>
      </c>
      <c r="O845" s="5">
        <v>0.10050000000000001</v>
      </c>
    </row>
    <row r="846" spans="1:16">
      <c r="A846" t="str">
        <f t="shared" si="12"/>
        <v>OS202GCP RP ONPK</v>
      </c>
      <c r="B846" t="s">
        <v>22</v>
      </c>
      <c r="C846" t="s">
        <v>163</v>
      </c>
      <c r="D846" s="5">
        <v>0.1201</v>
      </c>
      <c r="E846" s="5">
        <v>0.1079</v>
      </c>
      <c r="F846" s="5">
        <v>0.1037</v>
      </c>
      <c r="G846" s="5">
        <v>9.1200000000000003E-2</v>
      </c>
      <c r="H846" s="5">
        <v>0.1595</v>
      </c>
      <c r="I846" s="5">
        <v>0.16170000000000001</v>
      </c>
      <c r="J846" s="5">
        <v>0.2424</v>
      </c>
      <c r="K846" s="5">
        <v>0.21160000000000001</v>
      </c>
      <c r="L846" s="5">
        <v>0.13819999999999999</v>
      </c>
      <c r="M846" s="5">
        <v>9.9199999999999997E-2</v>
      </c>
      <c r="N846" s="5">
        <v>9.9199999999999997E-2</v>
      </c>
      <c r="O846" s="5">
        <v>0.10050000000000001</v>
      </c>
    </row>
    <row r="847" spans="1:16">
      <c r="A847" t="str">
        <f t="shared" si="12"/>
        <v>OS202GCP RP OFFPK</v>
      </c>
      <c r="B847" t="s">
        <v>22</v>
      </c>
      <c r="C847" t="s">
        <v>164</v>
      </c>
      <c r="D847" s="5">
        <v>0.1726</v>
      </c>
      <c r="E847" s="5">
        <v>0.22370000000000001</v>
      </c>
      <c r="F847" s="5">
        <v>0.1888</v>
      </c>
      <c r="G847" s="5">
        <v>0.1244</v>
      </c>
      <c r="H847" s="5">
        <v>0.1704</v>
      </c>
      <c r="I847" s="5">
        <v>0.1933</v>
      </c>
      <c r="J847" s="5">
        <v>0.26419999999999999</v>
      </c>
      <c r="K847" s="5">
        <v>0.21759999999999999</v>
      </c>
      <c r="L847" s="5">
        <v>0.19139999999999999</v>
      </c>
      <c r="M847" s="5">
        <v>0.14810000000000001</v>
      </c>
      <c r="N847" s="5">
        <v>0.1071</v>
      </c>
      <c r="O847" s="5">
        <v>0.1089</v>
      </c>
      <c r="P847" s="87"/>
    </row>
    <row r="848" spans="1:16">
      <c r="A848" t="str">
        <f t="shared" si="12"/>
        <v>OS202CP RP</v>
      </c>
      <c r="B848" t="s">
        <v>22</v>
      </c>
      <c r="C848" t="s">
        <v>165</v>
      </c>
      <c r="D848" s="5">
        <v>0.30399999999999999</v>
      </c>
      <c r="E848" s="5">
        <v>0.2366</v>
      </c>
      <c r="F848" s="5">
        <v>0.3362</v>
      </c>
      <c r="G848" s="5">
        <v>0.19939999999999999</v>
      </c>
      <c r="H848" s="5">
        <v>0.23139999999999999</v>
      </c>
      <c r="I848" s="5">
        <v>0.1704</v>
      </c>
      <c r="J848" s="5">
        <v>0.15770000000000001</v>
      </c>
      <c r="K848" s="5">
        <v>0.2122</v>
      </c>
      <c r="L848" s="5">
        <v>0.2437</v>
      </c>
      <c r="M848" s="5">
        <v>0.25559999999999999</v>
      </c>
      <c r="N848" s="5">
        <v>0.1166</v>
      </c>
      <c r="O848" s="5">
        <v>0.11260000000000001</v>
      </c>
    </row>
    <row r="849" spans="1:16">
      <c r="A849" t="str">
        <f t="shared" si="12"/>
        <v>OS202SAMPLE SIZE:</v>
      </c>
      <c r="B849" t="s">
        <v>22</v>
      </c>
      <c r="C849" t="s">
        <v>66</v>
      </c>
    </row>
    <row r="850" spans="1:16">
      <c r="A850" t="str">
        <f t="shared" si="12"/>
        <v>OS202GCPSZ</v>
      </c>
      <c r="B850" t="s">
        <v>22</v>
      </c>
      <c r="C850" t="s">
        <v>166</v>
      </c>
      <c r="D850">
        <v>110</v>
      </c>
      <c r="E850">
        <v>109</v>
      </c>
      <c r="F850">
        <v>110</v>
      </c>
      <c r="G850">
        <v>110</v>
      </c>
      <c r="H850">
        <v>110</v>
      </c>
      <c r="I850">
        <v>110</v>
      </c>
      <c r="J850">
        <v>110</v>
      </c>
      <c r="K850">
        <v>110</v>
      </c>
      <c r="L850">
        <v>110</v>
      </c>
      <c r="M850">
        <v>110</v>
      </c>
      <c r="N850">
        <v>113</v>
      </c>
      <c r="O850">
        <v>110</v>
      </c>
      <c r="P850" s="83"/>
    </row>
    <row r="851" spans="1:16">
      <c r="A851" t="str">
        <f t="shared" si="12"/>
        <v>OS202GCPSZ ONPK</v>
      </c>
      <c r="B851" t="s">
        <v>22</v>
      </c>
      <c r="C851" t="s">
        <v>167</v>
      </c>
      <c r="D851">
        <v>110</v>
      </c>
      <c r="E851">
        <v>109</v>
      </c>
      <c r="F851">
        <v>110</v>
      </c>
      <c r="G851">
        <v>110</v>
      </c>
      <c r="H851">
        <v>110</v>
      </c>
      <c r="I851">
        <v>110</v>
      </c>
      <c r="J851">
        <v>110</v>
      </c>
      <c r="K851">
        <v>110</v>
      </c>
      <c r="L851">
        <v>110</v>
      </c>
      <c r="M851">
        <v>110</v>
      </c>
      <c r="N851">
        <v>113</v>
      </c>
      <c r="O851">
        <v>110</v>
      </c>
      <c r="P851" s="1"/>
    </row>
    <row r="852" spans="1:16">
      <c r="A852" t="str">
        <f t="shared" si="12"/>
        <v>OS202GCPSZ OFFPK</v>
      </c>
      <c r="B852" t="s">
        <v>22</v>
      </c>
      <c r="C852" t="s">
        <v>168</v>
      </c>
      <c r="D852">
        <v>110</v>
      </c>
      <c r="E852">
        <v>109</v>
      </c>
      <c r="F852">
        <v>110</v>
      </c>
      <c r="G852">
        <v>110</v>
      </c>
      <c r="H852">
        <v>110</v>
      </c>
      <c r="I852">
        <v>110</v>
      </c>
      <c r="J852">
        <v>110</v>
      </c>
      <c r="K852">
        <v>110</v>
      </c>
      <c r="L852">
        <v>110</v>
      </c>
      <c r="M852">
        <v>110</v>
      </c>
      <c r="N852">
        <v>113</v>
      </c>
      <c r="O852">
        <v>110</v>
      </c>
      <c r="P852" s="5"/>
    </row>
    <row r="853" spans="1:16">
      <c r="A853" t="str">
        <f t="shared" si="12"/>
        <v>OS202CPSZ</v>
      </c>
      <c r="B853" t="s">
        <v>22</v>
      </c>
      <c r="C853" t="s">
        <v>169</v>
      </c>
      <c r="D853">
        <v>110</v>
      </c>
      <c r="E853">
        <v>109</v>
      </c>
      <c r="F853">
        <v>110</v>
      </c>
      <c r="G853">
        <v>110</v>
      </c>
      <c r="H853">
        <v>110</v>
      </c>
      <c r="I853">
        <v>110</v>
      </c>
      <c r="J853">
        <v>110</v>
      </c>
      <c r="K853">
        <v>110</v>
      </c>
      <c r="L853">
        <v>110</v>
      </c>
      <c r="M853">
        <v>110</v>
      </c>
      <c r="N853">
        <v>113</v>
      </c>
      <c r="O853">
        <v>110</v>
      </c>
      <c r="P853" s="5"/>
    </row>
    <row r="854" spans="1:16">
      <c r="A854" t="str">
        <f t="shared" si="12"/>
        <v>OS202STD DEV OF R</v>
      </c>
      <c r="B854" t="s">
        <v>22</v>
      </c>
      <c r="C854" t="s">
        <v>170</v>
      </c>
      <c r="P854" s="5"/>
    </row>
    <row r="855" spans="1:16">
      <c r="A855" t="str">
        <f t="shared" si="12"/>
        <v>OS202SDR GCP</v>
      </c>
      <c r="B855" t="s">
        <v>22</v>
      </c>
      <c r="C855" t="s">
        <v>171</v>
      </c>
      <c r="D855">
        <v>61.643000000000001</v>
      </c>
      <c r="E855">
        <v>65.608999999999995</v>
      </c>
      <c r="F855">
        <v>67.569000000000003</v>
      </c>
      <c r="G855">
        <v>53.741999999999997</v>
      </c>
      <c r="H855">
        <v>69.138999999999996</v>
      </c>
      <c r="I855">
        <v>59.707000000000001</v>
      </c>
      <c r="J855">
        <v>69.44</v>
      </c>
      <c r="K855">
        <v>73.790999999999997</v>
      </c>
      <c r="L855">
        <v>70.918999999999997</v>
      </c>
      <c r="M855">
        <v>58.634</v>
      </c>
      <c r="N855">
        <v>61.963999999999999</v>
      </c>
      <c r="O855">
        <v>58.393999999999998</v>
      </c>
      <c r="P855" s="5"/>
    </row>
    <row r="856" spans="1:16">
      <c r="A856" t="str">
        <f t="shared" si="12"/>
        <v>OS202SDR GCP ONPK</v>
      </c>
      <c r="B856" t="s">
        <v>22</v>
      </c>
      <c r="C856" t="s">
        <v>172</v>
      </c>
      <c r="D856">
        <v>61.643000000000001</v>
      </c>
      <c r="E856">
        <v>65.608999999999995</v>
      </c>
      <c r="F856">
        <v>67.569000000000003</v>
      </c>
      <c r="G856">
        <v>53.741999999999997</v>
      </c>
      <c r="H856">
        <v>69.138999999999996</v>
      </c>
      <c r="I856">
        <v>59.707000000000001</v>
      </c>
      <c r="J856">
        <v>69.44</v>
      </c>
      <c r="K856">
        <v>73.790999999999997</v>
      </c>
      <c r="L856">
        <v>70.918999999999997</v>
      </c>
      <c r="M856">
        <v>58.634</v>
      </c>
      <c r="N856">
        <v>61.963999999999999</v>
      </c>
      <c r="O856">
        <v>58.393999999999998</v>
      </c>
      <c r="P856" s="5"/>
    </row>
    <row r="857" spans="1:16">
      <c r="A857" t="str">
        <f t="shared" si="12"/>
        <v>OS202SDR GCP OFFPK</v>
      </c>
      <c r="B857" t="s">
        <v>22</v>
      </c>
      <c r="C857" t="s">
        <v>173</v>
      </c>
      <c r="D857">
        <v>40.781999999999996</v>
      </c>
      <c r="E857">
        <v>41.204999999999998</v>
      </c>
      <c r="F857">
        <v>40.465000000000003</v>
      </c>
      <c r="G857">
        <v>44.003</v>
      </c>
      <c r="H857">
        <v>48.304000000000002</v>
      </c>
      <c r="I857">
        <v>48.183999999999997</v>
      </c>
      <c r="J857">
        <v>49.85</v>
      </c>
      <c r="K857">
        <v>55.095999999999997</v>
      </c>
      <c r="L857">
        <v>57.02</v>
      </c>
      <c r="M857">
        <v>40.537999999999997</v>
      </c>
      <c r="N857">
        <v>35.4</v>
      </c>
      <c r="O857">
        <v>40.6</v>
      </c>
      <c r="P857" s="5"/>
    </row>
    <row r="858" spans="1:16">
      <c r="A858" t="str">
        <f t="shared" si="12"/>
        <v>OS202SDR CP</v>
      </c>
      <c r="B858" t="s">
        <v>22</v>
      </c>
      <c r="C858" t="s">
        <v>174</v>
      </c>
      <c r="D858">
        <v>9.9009999999999998</v>
      </c>
      <c r="E858">
        <v>8.4339999999999993</v>
      </c>
      <c r="F858">
        <v>18.850000000000001</v>
      </c>
      <c r="G858">
        <v>13.214</v>
      </c>
      <c r="H858">
        <v>11.324999999999999</v>
      </c>
      <c r="I858">
        <v>8.4109999999999996</v>
      </c>
      <c r="J858">
        <v>7.016</v>
      </c>
      <c r="K858">
        <v>10.199999999999999</v>
      </c>
      <c r="L858">
        <v>11.398999999999999</v>
      </c>
      <c r="M858">
        <v>13.166</v>
      </c>
      <c r="N858">
        <v>47.238</v>
      </c>
      <c r="O858">
        <v>54.136000000000003</v>
      </c>
      <c r="P858" s="5"/>
    </row>
    <row r="859" spans="1:16">
      <c r="A859" t="str">
        <f t="shared" si="12"/>
        <v/>
      </c>
      <c r="P859" s="5"/>
    </row>
    <row r="860" spans="1:16">
      <c r="A860" t="str">
        <f t="shared" si="12"/>
        <v/>
      </c>
      <c r="P860" s="5"/>
    </row>
    <row r="861" spans="1:16">
      <c r="A861" t="str">
        <f t="shared" si="12"/>
        <v/>
      </c>
    </row>
    <row r="862" spans="1:16">
      <c r="A862" t="str">
        <f t="shared" si="12"/>
        <v/>
      </c>
      <c r="P862" s="5"/>
    </row>
    <row r="863" spans="1:16">
      <c r="A863" t="str">
        <f t="shared" si="12"/>
        <v xml:space="preserve">RS11 RS(T)-1 Residential Service 1 with TOU included (Sampled) </v>
      </c>
      <c r="B863" t="s">
        <v>683</v>
      </c>
      <c r="C863" t="s">
        <v>28</v>
      </c>
      <c r="P863" s="5"/>
    </row>
    <row r="864" spans="1:16">
      <c r="A864" t="str">
        <f t="shared" si="12"/>
        <v xml:space="preserve">RS11MONTH </v>
      </c>
      <c r="B864" t="s">
        <v>684</v>
      </c>
      <c r="C864" t="s">
        <v>123</v>
      </c>
      <c r="D864" s="4">
        <v>40909</v>
      </c>
      <c r="E864" s="4">
        <v>40940</v>
      </c>
      <c r="F864" s="4">
        <v>40969</v>
      </c>
      <c r="G864" s="4">
        <v>41000</v>
      </c>
      <c r="H864" s="4">
        <v>41030</v>
      </c>
      <c r="I864" s="4">
        <v>41061</v>
      </c>
      <c r="J864" s="4">
        <v>41091</v>
      </c>
      <c r="K864" s="4">
        <v>41122</v>
      </c>
      <c r="L864" s="4">
        <v>41153</v>
      </c>
      <c r="M864" s="4">
        <v>41183</v>
      </c>
      <c r="N864" s="4">
        <v>41214</v>
      </c>
      <c r="O864" s="4">
        <v>41244</v>
      </c>
      <c r="P864" s="5"/>
    </row>
    <row r="865" spans="1:16">
      <c r="A865" t="str">
        <f t="shared" si="12"/>
        <v xml:space="preserve">RS11CUSTOMERS </v>
      </c>
      <c r="B865" t="s">
        <v>684</v>
      </c>
      <c r="C865" t="s">
        <v>124</v>
      </c>
      <c r="D865">
        <v>4034332</v>
      </c>
      <c r="E865">
        <v>4039820</v>
      </c>
      <c r="F865">
        <v>4047644</v>
      </c>
      <c r="G865">
        <v>4050206</v>
      </c>
      <c r="H865">
        <v>4049337</v>
      </c>
      <c r="I865">
        <v>4047884</v>
      </c>
      <c r="J865">
        <v>4049143</v>
      </c>
      <c r="K865">
        <v>4051156</v>
      </c>
      <c r="L865">
        <v>4050243</v>
      </c>
      <c r="M865">
        <v>4051766</v>
      </c>
      <c r="N865">
        <v>4054836</v>
      </c>
      <c r="O865">
        <v>4058605</v>
      </c>
      <c r="P865" s="5"/>
    </row>
    <row r="866" spans="1:16">
      <c r="A866" t="str">
        <f t="shared" si="12"/>
        <v xml:space="preserve">RS11SALES </v>
      </c>
      <c r="B866" t="s">
        <v>684</v>
      </c>
      <c r="C866" t="s">
        <v>125</v>
      </c>
      <c r="D866">
        <v>3998081065</v>
      </c>
      <c r="E866">
        <v>3387930544</v>
      </c>
      <c r="F866">
        <v>3699042035</v>
      </c>
      <c r="G866">
        <v>4088173384</v>
      </c>
      <c r="H866">
        <v>4191237453</v>
      </c>
      <c r="I866">
        <v>5172499208</v>
      </c>
      <c r="J866">
        <v>5519033833</v>
      </c>
      <c r="K866">
        <v>5760921935</v>
      </c>
      <c r="L866">
        <v>5419541916</v>
      </c>
      <c r="M866">
        <v>4947308382</v>
      </c>
      <c r="N866">
        <v>3730784499</v>
      </c>
      <c r="O866">
        <v>3486376350</v>
      </c>
      <c r="P866" s="5"/>
    </row>
    <row r="867" spans="1:16">
      <c r="A867" t="str">
        <f t="shared" si="12"/>
        <v>RS11KW</v>
      </c>
      <c r="B867" t="s">
        <v>684</v>
      </c>
      <c r="C867" t="s">
        <v>126</v>
      </c>
      <c r="P867" s="5"/>
    </row>
    <row r="868" spans="1:16">
      <c r="A868" t="str">
        <f t="shared" si="12"/>
        <v>RS11N</v>
      </c>
      <c r="B868" t="s">
        <v>684</v>
      </c>
      <c r="C868" t="s">
        <v>127</v>
      </c>
      <c r="D868">
        <v>4034332</v>
      </c>
      <c r="E868">
        <v>4039819</v>
      </c>
      <c r="F868">
        <v>4047643</v>
      </c>
      <c r="G868">
        <v>4050206</v>
      </c>
      <c r="H868">
        <v>4049336</v>
      </c>
      <c r="I868">
        <v>4047884</v>
      </c>
      <c r="J868">
        <v>4049143</v>
      </c>
      <c r="K868">
        <v>4051156</v>
      </c>
      <c r="L868">
        <v>4050243</v>
      </c>
      <c r="M868">
        <v>4051765</v>
      </c>
      <c r="N868">
        <v>4054836</v>
      </c>
      <c r="O868">
        <v>4058605</v>
      </c>
      <c r="P868" s="5"/>
    </row>
    <row r="869" spans="1:16">
      <c r="A869" t="str">
        <f t="shared" si="12"/>
        <v>RS11RLR ENERGY:</v>
      </c>
      <c r="B869" t="s">
        <v>684</v>
      </c>
      <c r="C869" t="s">
        <v>61</v>
      </c>
    </row>
    <row r="870" spans="1:16">
      <c r="A870" t="str">
        <f t="shared" si="12"/>
        <v>RS11KWH</v>
      </c>
      <c r="B870" t="s">
        <v>684</v>
      </c>
      <c r="C870" t="s">
        <v>128</v>
      </c>
      <c r="D870">
        <v>3998081065</v>
      </c>
      <c r="E870">
        <v>3387930544</v>
      </c>
      <c r="F870">
        <v>3699050314</v>
      </c>
      <c r="G870">
        <v>4088185842</v>
      </c>
      <c r="H870">
        <v>4191383822</v>
      </c>
      <c r="I870">
        <v>5172508013</v>
      </c>
      <c r="J870">
        <v>5519033833</v>
      </c>
      <c r="K870">
        <v>5760945499</v>
      </c>
      <c r="L870">
        <v>5419556567</v>
      </c>
      <c r="M870">
        <v>4947427811</v>
      </c>
      <c r="N870">
        <v>3730833980</v>
      </c>
      <c r="O870">
        <v>3486557116</v>
      </c>
    </row>
    <row r="871" spans="1:16">
      <c r="A871" t="str">
        <f t="shared" si="12"/>
        <v>RS11KWH ONPK</v>
      </c>
      <c r="B871" t="s">
        <v>684</v>
      </c>
      <c r="C871" t="s">
        <v>129</v>
      </c>
      <c r="D871">
        <v>1046748288</v>
      </c>
      <c r="E871">
        <v>900678489</v>
      </c>
      <c r="F871">
        <v>918808713</v>
      </c>
      <c r="G871">
        <v>1379673062</v>
      </c>
      <c r="H871">
        <v>1390003841</v>
      </c>
      <c r="I871">
        <v>1674773078</v>
      </c>
      <c r="J871">
        <v>1758113170</v>
      </c>
      <c r="K871">
        <v>2032163430</v>
      </c>
      <c r="L871">
        <v>1579714237</v>
      </c>
      <c r="M871">
        <v>1707886584</v>
      </c>
      <c r="N871">
        <v>963524752</v>
      </c>
      <c r="O871">
        <v>817168887</v>
      </c>
      <c r="P871" s="85">
        <f>AVERAGE(D871:O871)</f>
        <v>1347438044.25</v>
      </c>
    </row>
    <row r="872" spans="1:16">
      <c r="A872" t="str">
        <f t="shared" si="12"/>
        <v>RS11KWH OFFPK</v>
      </c>
      <c r="B872" t="s">
        <v>684</v>
      </c>
      <c r="C872" t="s">
        <v>130</v>
      </c>
      <c r="D872">
        <v>2951332777</v>
      </c>
      <c r="E872">
        <v>2487252055</v>
      </c>
      <c r="F872">
        <v>2780241600</v>
      </c>
      <c r="G872">
        <v>2708512780</v>
      </c>
      <c r="H872">
        <v>2801379981</v>
      </c>
      <c r="I872">
        <v>3497734934</v>
      </c>
      <c r="J872">
        <v>3760920663</v>
      </c>
      <c r="K872">
        <v>3728782069</v>
      </c>
      <c r="L872">
        <v>3839842330</v>
      </c>
      <c r="M872">
        <v>3239541227</v>
      </c>
      <c r="N872">
        <v>2767309228</v>
      </c>
      <c r="O872">
        <v>2669388229</v>
      </c>
      <c r="P872" s="85">
        <f t="shared" ref="P872" si="13">AVERAGE(D872:O872)</f>
        <v>3102686489.4166665</v>
      </c>
    </row>
    <row r="873" spans="1:16">
      <c r="A873" t="str">
        <f t="shared" si="12"/>
        <v>RS11KWH ONPK%</v>
      </c>
      <c r="B873" t="s">
        <v>684</v>
      </c>
      <c r="C873" t="s">
        <v>131</v>
      </c>
      <c r="D873" s="5">
        <v>0.26180999999999999</v>
      </c>
      <c r="E873" s="5">
        <v>0.26584999999999998</v>
      </c>
      <c r="F873" s="5">
        <v>0.24839</v>
      </c>
      <c r="G873" s="5">
        <v>0.33748</v>
      </c>
      <c r="H873" s="5">
        <v>0.33162999999999998</v>
      </c>
      <c r="I873" s="5">
        <v>0.32378000000000001</v>
      </c>
      <c r="J873" s="5">
        <v>0.31855</v>
      </c>
      <c r="K873" s="5">
        <v>0.35275000000000001</v>
      </c>
      <c r="L873" s="5">
        <v>0.29148000000000002</v>
      </c>
      <c r="M873" s="5">
        <v>0.34521000000000002</v>
      </c>
      <c r="N873" s="5">
        <v>0.25825999999999999</v>
      </c>
      <c r="O873" s="5">
        <v>0.23438000000000001</v>
      </c>
      <c r="P873" s="5">
        <f>AVERAGE(D873:O873)</f>
        <v>0.29746416666666664</v>
      </c>
    </row>
    <row r="874" spans="1:16">
      <c r="A874" t="str">
        <f t="shared" si="12"/>
        <v>RS11KWH OFFPK%</v>
      </c>
      <c r="B874" t="s">
        <v>684</v>
      </c>
      <c r="C874" t="s">
        <v>132</v>
      </c>
      <c r="D874" s="5">
        <v>0.73819000000000001</v>
      </c>
      <c r="E874" s="5">
        <v>0.73414999999999997</v>
      </c>
      <c r="F874" s="5">
        <v>0.75161</v>
      </c>
      <c r="G874" s="5">
        <v>0.66252</v>
      </c>
      <c r="H874" s="5">
        <v>0.66837000000000002</v>
      </c>
      <c r="I874" s="5">
        <v>0.67622000000000004</v>
      </c>
      <c r="J874" s="5">
        <v>0.68145</v>
      </c>
      <c r="K874" s="5">
        <v>0.64724999999999999</v>
      </c>
      <c r="L874" s="5">
        <v>0.70852000000000004</v>
      </c>
      <c r="M874" s="5">
        <v>0.65478999999999998</v>
      </c>
      <c r="N874" s="5">
        <v>0.74173999999999995</v>
      </c>
      <c r="O874" s="5">
        <v>0.76561999999999997</v>
      </c>
    </row>
    <row r="875" spans="1:16">
      <c r="A875" t="str">
        <f t="shared" si="12"/>
        <v>RS11DEMAND (KW):</v>
      </c>
      <c r="B875" t="s">
        <v>684</v>
      </c>
      <c r="C875" t="s">
        <v>62</v>
      </c>
    </row>
    <row r="876" spans="1:16">
      <c r="A876" t="str">
        <f t="shared" si="12"/>
        <v>RS11NCP</v>
      </c>
      <c r="B876" t="s">
        <v>684</v>
      </c>
      <c r="C876" t="s">
        <v>133</v>
      </c>
      <c r="D876">
        <v>31118474</v>
      </c>
      <c r="E876">
        <v>25886873</v>
      </c>
      <c r="F876">
        <v>23440701</v>
      </c>
      <c r="G876">
        <v>25212065</v>
      </c>
      <c r="H876">
        <v>21553115</v>
      </c>
      <c r="I876">
        <v>25029198</v>
      </c>
      <c r="J876">
        <v>24226593</v>
      </c>
      <c r="K876">
        <v>25406883</v>
      </c>
      <c r="L876">
        <v>25973806</v>
      </c>
      <c r="M876">
        <v>26534798</v>
      </c>
      <c r="N876">
        <v>27621089</v>
      </c>
      <c r="O876">
        <v>25025983</v>
      </c>
      <c r="P876" s="4"/>
    </row>
    <row r="877" spans="1:16">
      <c r="A877" t="str">
        <f t="shared" si="12"/>
        <v>RS11NCP ONPK</v>
      </c>
      <c r="B877" t="s">
        <v>684</v>
      </c>
      <c r="C877" t="s">
        <v>134</v>
      </c>
      <c r="D877">
        <v>26776739</v>
      </c>
      <c r="E877">
        <v>21679685</v>
      </c>
      <c r="F877">
        <v>19092841</v>
      </c>
      <c r="G877">
        <v>22459165</v>
      </c>
      <c r="H877">
        <v>18955370</v>
      </c>
      <c r="I877">
        <v>22719469</v>
      </c>
      <c r="J877">
        <v>22094891</v>
      </c>
      <c r="K877">
        <v>23310359</v>
      </c>
      <c r="L877">
        <v>23168665</v>
      </c>
      <c r="M877">
        <v>23892543</v>
      </c>
      <c r="N877">
        <v>22727161</v>
      </c>
      <c r="O877">
        <v>20086453</v>
      </c>
    </row>
    <row r="878" spans="1:16">
      <c r="A878" t="str">
        <f t="shared" si="12"/>
        <v>RS11NCP OFFPK</v>
      </c>
      <c r="B878" t="s">
        <v>684</v>
      </c>
      <c r="C878" t="s">
        <v>135</v>
      </c>
      <c r="D878">
        <v>29266316</v>
      </c>
      <c r="E878">
        <v>24937557</v>
      </c>
      <c r="F878">
        <v>22645256</v>
      </c>
      <c r="G878">
        <v>23436597</v>
      </c>
      <c r="H878">
        <v>20586505</v>
      </c>
      <c r="I878">
        <v>23669710</v>
      </c>
      <c r="J878">
        <v>22987755</v>
      </c>
      <c r="K878">
        <v>23830829</v>
      </c>
      <c r="L878">
        <v>24824465</v>
      </c>
      <c r="M878">
        <v>24782023</v>
      </c>
      <c r="N878">
        <v>26326426</v>
      </c>
      <c r="O878">
        <v>24185464</v>
      </c>
    </row>
    <row r="879" spans="1:16">
      <c r="A879" t="str">
        <f t="shared" si="12"/>
        <v>RS11GCP DATE</v>
      </c>
      <c r="B879" t="s">
        <v>684</v>
      </c>
      <c r="C879" t="s">
        <v>136</v>
      </c>
      <c r="D879" t="s">
        <v>921</v>
      </c>
      <c r="E879" t="s">
        <v>955</v>
      </c>
      <c r="F879" t="s">
        <v>970</v>
      </c>
      <c r="G879" t="s">
        <v>138</v>
      </c>
      <c r="H879" t="s">
        <v>207</v>
      </c>
      <c r="I879" t="s">
        <v>29</v>
      </c>
      <c r="J879" t="s">
        <v>198</v>
      </c>
      <c r="K879" t="s">
        <v>939</v>
      </c>
      <c r="L879" t="s">
        <v>926</v>
      </c>
      <c r="M879" t="s">
        <v>212</v>
      </c>
      <c r="N879" t="s">
        <v>971</v>
      </c>
      <c r="O879" t="s">
        <v>210</v>
      </c>
    </row>
    <row r="880" spans="1:16">
      <c r="A880" t="str">
        <f t="shared" si="12"/>
        <v>RS11GCP TIME</v>
      </c>
      <c r="B880" t="s">
        <v>684</v>
      </c>
      <c r="C880" t="s">
        <v>142</v>
      </c>
      <c r="D880" t="s">
        <v>203</v>
      </c>
      <c r="E880" t="s">
        <v>203</v>
      </c>
      <c r="F880" t="s">
        <v>196</v>
      </c>
      <c r="G880" t="s">
        <v>193</v>
      </c>
      <c r="H880" t="s">
        <v>196</v>
      </c>
      <c r="I880" t="s">
        <v>196</v>
      </c>
      <c r="J880" t="s">
        <v>195</v>
      </c>
      <c r="K880" t="s">
        <v>196</v>
      </c>
      <c r="L880" t="s">
        <v>196</v>
      </c>
      <c r="M880" t="s">
        <v>196</v>
      </c>
      <c r="N880" t="s">
        <v>195</v>
      </c>
      <c r="O880" t="s">
        <v>237</v>
      </c>
    </row>
    <row r="881" spans="1:16">
      <c r="A881" t="str">
        <f t="shared" si="12"/>
        <v>RS11GCP</v>
      </c>
      <c r="B881" t="s">
        <v>684</v>
      </c>
      <c r="C881" t="s">
        <v>147</v>
      </c>
      <c r="D881">
        <v>11904320</v>
      </c>
      <c r="E881">
        <v>9568420</v>
      </c>
      <c r="F881">
        <v>8116901</v>
      </c>
      <c r="G881">
        <v>9975203</v>
      </c>
      <c r="H881">
        <v>9298234</v>
      </c>
      <c r="I881">
        <v>11363172</v>
      </c>
      <c r="J881">
        <v>11558790</v>
      </c>
      <c r="K881">
        <v>12090717</v>
      </c>
      <c r="L881">
        <v>12298113</v>
      </c>
      <c r="M881">
        <v>11077417</v>
      </c>
      <c r="N881">
        <v>8366554</v>
      </c>
      <c r="O881">
        <v>7438988</v>
      </c>
    </row>
    <row r="882" spans="1:16">
      <c r="A882" t="str">
        <f t="shared" si="12"/>
        <v>RS11GCP ONPK</v>
      </c>
      <c r="B882" t="s">
        <v>684</v>
      </c>
      <c r="C882" t="s">
        <v>63</v>
      </c>
      <c r="D882">
        <v>11904320</v>
      </c>
      <c r="E882">
        <v>9568420</v>
      </c>
      <c r="F882">
        <v>7705674</v>
      </c>
      <c r="G882">
        <v>9975203</v>
      </c>
      <c r="H882">
        <v>9298234</v>
      </c>
      <c r="I882">
        <v>11252502</v>
      </c>
      <c r="J882">
        <v>11297200</v>
      </c>
      <c r="K882">
        <v>12090717</v>
      </c>
      <c r="L882">
        <v>10809010</v>
      </c>
      <c r="M882">
        <v>11077417</v>
      </c>
      <c r="N882">
        <v>7983718</v>
      </c>
      <c r="O882">
        <v>7438988</v>
      </c>
      <c r="P882" s="91"/>
    </row>
    <row r="883" spans="1:16">
      <c r="A883" t="str">
        <f t="shared" si="12"/>
        <v>RS11GCP OFFPK</v>
      </c>
      <c r="B883" t="s">
        <v>684</v>
      </c>
      <c r="C883" t="s">
        <v>64</v>
      </c>
      <c r="D883">
        <v>10220675</v>
      </c>
      <c r="E883">
        <v>7855963</v>
      </c>
      <c r="F883">
        <v>8116901</v>
      </c>
      <c r="G883">
        <v>9691047</v>
      </c>
      <c r="H883">
        <v>9283403</v>
      </c>
      <c r="I883">
        <v>11363172</v>
      </c>
      <c r="J883">
        <v>11558790</v>
      </c>
      <c r="K883">
        <v>11945758</v>
      </c>
      <c r="L883">
        <v>12298113</v>
      </c>
      <c r="M883">
        <v>10309645</v>
      </c>
      <c r="N883">
        <v>8366554</v>
      </c>
      <c r="O883">
        <v>7323240</v>
      </c>
    </row>
    <row r="884" spans="1:16">
      <c r="A884" t="str">
        <f t="shared" si="12"/>
        <v>RS11CP</v>
      </c>
      <c r="B884" t="s">
        <v>684</v>
      </c>
      <c r="C884" t="s">
        <v>148</v>
      </c>
      <c r="D884">
        <v>11904320</v>
      </c>
      <c r="E884">
        <v>7112688</v>
      </c>
      <c r="F884">
        <v>7428799</v>
      </c>
      <c r="G884">
        <v>9958459</v>
      </c>
      <c r="H884">
        <v>9088596</v>
      </c>
      <c r="I884">
        <v>10962459</v>
      </c>
      <c r="J884">
        <v>11154200</v>
      </c>
      <c r="K884">
        <v>11793380</v>
      </c>
      <c r="L884">
        <v>11922085</v>
      </c>
      <c r="M884">
        <v>10299292</v>
      </c>
      <c r="N884">
        <v>7983718</v>
      </c>
      <c r="O884">
        <v>7329404</v>
      </c>
    </row>
    <row r="885" spans="1:16">
      <c r="A885" t="str">
        <f t="shared" si="12"/>
        <v>RS11PERIOD START</v>
      </c>
      <c r="B885" t="s">
        <v>684</v>
      </c>
      <c r="C885" t="s">
        <v>149</v>
      </c>
      <c r="D885" s="1">
        <v>40909</v>
      </c>
      <c r="E885" s="1">
        <v>40940</v>
      </c>
      <c r="F885" s="1">
        <v>40969</v>
      </c>
      <c r="G885" s="1">
        <v>41000</v>
      </c>
      <c r="H885" s="1">
        <v>41030</v>
      </c>
      <c r="I885" s="1">
        <v>41061</v>
      </c>
      <c r="J885" s="1">
        <v>41091</v>
      </c>
      <c r="K885" s="1">
        <v>41122</v>
      </c>
      <c r="L885" s="1">
        <v>41153</v>
      </c>
      <c r="M885" s="1">
        <v>41183</v>
      </c>
      <c r="N885" s="1">
        <v>41214</v>
      </c>
      <c r="O885" s="1">
        <v>41244</v>
      </c>
      <c r="P885" s="5"/>
    </row>
    <row r="886" spans="1:16">
      <c r="A886" t="str">
        <f t="shared" ref="A886:A949" si="14">B886&amp;C886</f>
        <v>RS11NCP LF</v>
      </c>
      <c r="B886" t="s">
        <v>684</v>
      </c>
      <c r="C886" t="s">
        <v>150</v>
      </c>
      <c r="D886" s="5">
        <v>0.17269999999999999</v>
      </c>
      <c r="E886" s="5">
        <v>0.188</v>
      </c>
      <c r="F886" s="5">
        <v>0.21210000000000001</v>
      </c>
      <c r="G886" s="5">
        <v>0.22520000000000001</v>
      </c>
      <c r="H886" s="5">
        <v>0.26140000000000002</v>
      </c>
      <c r="I886" s="5">
        <v>0.28699999999999998</v>
      </c>
      <c r="J886" s="5">
        <v>0.30620000000000003</v>
      </c>
      <c r="K886" s="5">
        <v>0.30480000000000002</v>
      </c>
      <c r="L886" s="5">
        <v>0.2898</v>
      </c>
      <c r="M886" s="5">
        <v>0.25059999999999999</v>
      </c>
      <c r="N886" s="5">
        <v>0.18759999999999999</v>
      </c>
      <c r="O886" s="5">
        <v>0.18729999999999999</v>
      </c>
      <c r="P886" s="5"/>
    </row>
    <row r="887" spans="1:16">
      <c r="A887" t="str">
        <f t="shared" si="14"/>
        <v>RS11NCP LF ONPK</v>
      </c>
      <c r="B887" t="s">
        <v>684</v>
      </c>
      <c r="C887" t="s">
        <v>151</v>
      </c>
      <c r="D887" s="5">
        <v>0.23269999999999999</v>
      </c>
      <c r="E887" s="5">
        <v>0.24729999999999999</v>
      </c>
      <c r="F887" s="5">
        <v>0.27339999999999998</v>
      </c>
      <c r="G887" s="5">
        <v>0.32500000000000001</v>
      </c>
      <c r="H887" s="5">
        <v>0.37040000000000001</v>
      </c>
      <c r="I887" s="5">
        <v>0.39</v>
      </c>
      <c r="J887" s="5">
        <v>0.42099999999999999</v>
      </c>
      <c r="K887" s="5">
        <v>0.42120000000000002</v>
      </c>
      <c r="L887" s="5">
        <v>0.3987</v>
      </c>
      <c r="M887" s="5">
        <v>0.3453</v>
      </c>
      <c r="N887" s="5">
        <v>0.25240000000000001</v>
      </c>
      <c r="O887" s="5">
        <v>0.25430000000000003</v>
      </c>
    </row>
    <row r="888" spans="1:16">
      <c r="A888" t="str">
        <f t="shared" si="14"/>
        <v>RS11NCP LF OFFPK</v>
      </c>
      <c r="B888" t="s">
        <v>684</v>
      </c>
      <c r="C888" t="s">
        <v>152</v>
      </c>
      <c r="D888" s="5">
        <v>0.17510000000000001</v>
      </c>
      <c r="E888" s="5">
        <v>0.18890000000000001</v>
      </c>
      <c r="F888" s="5">
        <v>0.2162</v>
      </c>
      <c r="G888" s="5">
        <v>0.21759999999999999</v>
      </c>
      <c r="H888" s="5">
        <v>0.2492</v>
      </c>
      <c r="I888" s="5">
        <v>0.27829999999999999</v>
      </c>
      <c r="J888" s="5">
        <v>0.29480000000000001</v>
      </c>
      <c r="K888" s="5">
        <v>0.29139999999999999</v>
      </c>
      <c r="L888" s="5">
        <v>0.28170000000000001</v>
      </c>
      <c r="M888" s="5">
        <v>0.24340000000000001</v>
      </c>
      <c r="N888" s="5">
        <v>0.19040000000000001</v>
      </c>
      <c r="O888" s="5">
        <v>0.189</v>
      </c>
      <c r="P888" s="89"/>
    </row>
    <row r="889" spans="1:16">
      <c r="A889" t="str">
        <f t="shared" si="14"/>
        <v>RS11GCP CF</v>
      </c>
      <c r="B889" t="s">
        <v>684</v>
      </c>
      <c r="C889" t="s">
        <v>153</v>
      </c>
      <c r="D889" s="5">
        <v>0.38250000000000001</v>
      </c>
      <c r="E889" s="5">
        <v>0.36959999999999998</v>
      </c>
      <c r="F889" s="5">
        <v>0.3463</v>
      </c>
      <c r="G889" s="5">
        <v>0.3957</v>
      </c>
      <c r="H889" s="5">
        <v>0.43140000000000001</v>
      </c>
      <c r="I889" s="5">
        <v>0.45400000000000001</v>
      </c>
      <c r="J889" s="5">
        <v>0.47710000000000002</v>
      </c>
      <c r="K889" s="5">
        <v>0.47589999999999999</v>
      </c>
      <c r="L889" s="5">
        <v>0.47349999999999998</v>
      </c>
      <c r="M889" s="5">
        <v>0.41749999999999998</v>
      </c>
      <c r="N889" s="5">
        <v>0.3029</v>
      </c>
      <c r="O889" s="5">
        <v>0.29730000000000001</v>
      </c>
    </row>
    <row r="890" spans="1:16">
      <c r="A890" t="str">
        <f t="shared" si="14"/>
        <v>RS11CP CF</v>
      </c>
      <c r="B890" t="s">
        <v>684</v>
      </c>
      <c r="C890" t="s">
        <v>154</v>
      </c>
      <c r="D890" s="5">
        <v>0.38250000000000001</v>
      </c>
      <c r="E890" s="5">
        <v>0.27479999999999999</v>
      </c>
      <c r="F890" s="5">
        <v>0.31690000000000002</v>
      </c>
      <c r="G890" s="5">
        <v>0.39500000000000002</v>
      </c>
      <c r="H890" s="5">
        <v>0.42170000000000002</v>
      </c>
      <c r="I890" s="5">
        <v>0.438</v>
      </c>
      <c r="J890" s="5">
        <v>0.46039999999999998</v>
      </c>
      <c r="K890" s="5">
        <v>0.4642</v>
      </c>
      <c r="L890" s="5">
        <v>0.45900000000000002</v>
      </c>
      <c r="M890" s="5">
        <v>0.3881</v>
      </c>
      <c r="N890" s="5">
        <v>0.28899999999999998</v>
      </c>
      <c r="O890" s="5">
        <v>0.29289999999999999</v>
      </c>
    </row>
    <row r="891" spans="1:16">
      <c r="A891" t="str">
        <f t="shared" si="14"/>
        <v>RS11GCP LF</v>
      </c>
      <c r="B891" t="s">
        <v>684</v>
      </c>
      <c r="C891" t="s">
        <v>155</v>
      </c>
      <c r="D891" s="5">
        <v>0.45140000000000002</v>
      </c>
      <c r="E891" s="5">
        <v>0.50870000000000004</v>
      </c>
      <c r="F891" s="5">
        <v>0.61250000000000004</v>
      </c>
      <c r="G891" s="5">
        <v>0.56920000000000004</v>
      </c>
      <c r="H891" s="5">
        <v>0.60589999999999999</v>
      </c>
      <c r="I891" s="5">
        <v>0.63219999999999998</v>
      </c>
      <c r="J891" s="5">
        <v>0.64180000000000004</v>
      </c>
      <c r="K891" s="5">
        <v>0.64039999999999997</v>
      </c>
      <c r="L891" s="5">
        <v>0.61209999999999998</v>
      </c>
      <c r="M891" s="5">
        <v>0.60029999999999994</v>
      </c>
      <c r="N891" s="5">
        <v>0.61929999999999996</v>
      </c>
      <c r="O891" s="5">
        <v>0.63</v>
      </c>
    </row>
    <row r="892" spans="1:16">
      <c r="A892" t="str">
        <f t="shared" si="14"/>
        <v>RS11GCP LF ONPK</v>
      </c>
      <c r="B892" t="s">
        <v>684</v>
      </c>
      <c r="C892" t="s">
        <v>156</v>
      </c>
      <c r="D892" s="5">
        <v>0.52339999999999998</v>
      </c>
      <c r="E892" s="5">
        <v>0.56030000000000002</v>
      </c>
      <c r="F892" s="5">
        <v>0.67749999999999999</v>
      </c>
      <c r="G892" s="5">
        <v>0.73180000000000001</v>
      </c>
      <c r="H892" s="5">
        <v>0.755</v>
      </c>
      <c r="I892" s="5">
        <v>0.78749999999999998</v>
      </c>
      <c r="J892" s="5">
        <v>0.82340000000000002</v>
      </c>
      <c r="K892" s="5">
        <v>0.81200000000000006</v>
      </c>
      <c r="L892" s="5">
        <v>0.85470000000000002</v>
      </c>
      <c r="M892" s="5">
        <v>0.74480000000000002</v>
      </c>
      <c r="N892" s="5">
        <v>0.71840000000000004</v>
      </c>
      <c r="O892" s="5">
        <v>0.68659999999999999</v>
      </c>
    </row>
    <row r="893" spans="1:16">
      <c r="A893" t="str">
        <f t="shared" si="14"/>
        <v>RS11GCP LF OFFPK</v>
      </c>
      <c r="B893" t="s">
        <v>684</v>
      </c>
      <c r="C893" t="s">
        <v>157</v>
      </c>
      <c r="D893" s="5">
        <v>0.50129999999999997</v>
      </c>
      <c r="E893" s="5">
        <v>0.59960000000000002</v>
      </c>
      <c r="F893" s="5">
        <v>0.60299999999999998</v>
      </c>
      <c r="G893" s="5">
        <v>0.52629999999999999</v>
      </c>
      <c r="H893" s="5">
        <v>0.55269999999999997</v>
      </c>
      <c r="I893" s="5">
        <v>0.57969999999999999</v>
      </c>
      <c r="J893" s="5">
        <v>0.58630000000000004</v>
      </c>
      <c r="K893" s="5">
        <v>0.58130000000000004</v>
      </c>
      <c r="L893" s="5">
        <v>0.56869999999999998</v>
      </c>
      <c r="M893" s="5">
        <v>0.58509999999999995</v>
      </c>
      <c r="N893" s="5">
        <v>0.59919999999999995</v>
      </c>
      <c r="O893" s="5">
        <v>0.62419999999999998</v>
      </c>
      <c r="P893" s="87"/>
    </row>
    <row r="894" spans="1:16">
      <c r="A894" t="str">
        <f t="shared" si="14"/>
        <v>RS11CP LF</v>
      </c>
      <c r="B894" t="s">
        <v>684</v>
      </c>
      <c r="C894" t="s">
        <v>158</v>
      </c>
      <c r="D894" s="5">
        <v>0.45140000000000002</v>
      </c>
      <c r="E894" s="5">
        <v>0.68440000000000001</v>
      </c>
      <c r="F894" s="5">
        <v>0.66930000000000001</v>
      </c>
      <c r="G894" s="5">
        <v>0.57020000000000004</v>
      </c>
      <c r="H894" s="5">
        <v>0.61990000000000001</v>
      </c>
      <c r="I894" s="5">
        <v>0.65529999999999999</v>
      </c>
      <c r="J894" s="5">
        <v>0.66500000000000004</v>
      </c>
      <c r="K894" s="5">
        <v>0.65659999999999996</v>
      </c>
      <c r="L894" s="5">
        <v>0.63139999999999996</v>
      </c>
      <c r="M894" s="5">
        <v>0.64570000000000005</v>
      </c>
      <c r="N894" s="5">
        <v>0.64900000000000002</v>
      </c>
      <c r="O894" s="5">
        <v>0.63939999999999997</v>
      </c>
    </row>
    <row r="895" spans="1:16">
      <c r="A895" t="str">
        <f t="shared" si="14"/>
        <v>RS11REL PREC:</v>
      </c>
      <c r="B895" t="s">
        <v>684</v>
      </c>
      <c r="C895" t="s">
        <v>65</v>
      </c>
    </row>
    <row r="896" spans="1:16">
      <c r="A896" t="str">
        <f t="shared" si="14"/>
        <v>RS11NCP RP</v>
      </c>
      <c r="B896" t="s">
        <v>684</v>
      </c>
      <c r="C896" t="s">
        <v>159</v>
      </c>
      <c r="D896" s="5">
        <v>3.0499999999999999E-2</v>
      </c>
      <c r="E896" s="5">
        <v>3.5499999999999997E-2</v>
      </c>
      <c r="F896" s="5">
        <v>3.32E-2</v>
      </c>
      <c r="G896" s="5">
        <v>2.8199999999999999E-2</v>
      </c>
      <c r="H896" s="5">
        <v>3.2300000000000002E-2</v>
      </c>
      <c r="I896" s="5">
        <v>2.53E-2</v>
      </c>
      <c r="J896" s="5">
        <v>2.7300000000000001E-2</v>
      </c>
      <c r="K896" s="5">
        <v>2.5100000000000001E-2</v>
      </c>
      <c r="L896" s="5">
        <v>2.4799999999999999E-2</v>
      </c>
      <c r="M896" s="5">
        <v>2.6599999999999999E-2</v>
      </c>
      <c r="N896" s="5">
        <v>3.04E-2</v>
      </c>
      <c r="O896" s="5">
        <v>3.44E-2</v>
      </c>
      <c r="P896" s="83"/>
    </row>
    <row r="897" spans="1:16">
      <c r="A897" t="str">
        <f t="shared" si="14"/>
        <v>RS11NCP RP ONPK</v>
      </c>
      <c r="B897" t="s">
        <v>684</v>
      </c>
      <c r="C897" t="s">
        <v>160</v>
      </c>
      <c r="D897" s="5">
        <v>3.0099999999999998E-2</v>
      </c>
      <c r="E897" s="5">
        <v>3.6400000000000002E-2</v>
      </c>
      <c r="F897" s="5">
        <v>3.2399999999999998E-2</v>
      </c>
      <c r="G897" s="5">
        <v>2.7300000000000001E-2</v>
      </c>
      <c r="H897" s="5">
        <v>3.1300000000000001E-2</v>
      </c>
      <c r="I897" s="5">
        <v>2.58E-2</v>
      </c>
      <c r="J897" s="5">
        <v>2.6800000000000001E-2</v>
      </c>
      <c r="K897" s="5">
        <v>2.4400000000000002E-2</v>
      </c>
      <c r="L897" s="5">
        <v>2.46E-2</v>
      </c>
      <c r="M897" s="5">
        <v>2.63E-2</v>
      </c>
      <c r="N897" s="5">
        <v>3.39E-2</v>
      </c>
      <c r="O897" s="5">
        <v>3.5400000000000001E-2</v>
      </c>
      <c r="P897" s="1"/>
    </row>
    <row r="898" spans="1:16">
      <c r="A898" t="str">
        <f t="shared" si="14"/>
        <v>RS11NCP RP OFFPK</v>
      </c>
      <c r="B898" t="s">
        <v>684</v>
      </c>
      <c r="C898" t="s">
        <v>161</v>
      </c>
      <c r="D898" s="5">
        <v>3.0800000000000001E-2</v>
      </c>
      <c r="E898" s="5">
        <v>3.56E-2</v>
      </c>
      <c r="F898" s="5">
        <v>3.3300000000000003E-2</v>
      </c>
      <c r="G898" s="5">
        <v>2.8400000000000002E-2</v>
      </c>
      <c r="H898" s="5">
        <v>3.1899999999999998E-2</v>
      </c>
      <c r="I898" s="5">
        <v>2.5100000000000001E-2</v>
      </c>
      <c r="J898" s="5">
        <v>2.75E-2</v>
      </c>
      <c r="K898" s="5">
        <v>2.52E-2</v>
      </c>
      <c r="L898" s="5">
        <v>2.53E-2</v>
      </c>
      <c r="M898" s="5">
        <v>2.6499999999999999E-2</v>
      </c>
      <c r="N898" s="5">
        <v>2.8199999999999999E-2</v>
      </c>
      <c r="O898" s="5">
        <v>3.5000000000000003E-2</v>
      </c>
      <c r="P898" s="5"/>
    </row>
    <row r="899" spans="1:16">
      <c r="A899" t="str">
        <f t="shared" si="14"/>
        <v>RS11GCP RP</v>
      </c>
      <c r="B899" t="s">
        <v>684</v>
      </c>
      <c r="C899" t="s">
        <v>162</v>
      </c>
      <c r="D899" s="5">
        <v>7.6499999999999999E-2</v>
      </c>
      <c r="E899" s="5">
        <v>9.4100000000000003E-2</v>
      </c>
      <c r="F899" s="5">
        <v>4.9099999999999998E-2</v>
      </c>
      <c r="G899" s="5">
        <v>4.1300000000000003E-2</v>
      </c>
      <c r="H899" s="5">
        <v>4.1300000000000003E-2</v>
      </c>
      <c r="I899" s="5">
        <v>3.9600000000000003E-2</v>
      </c>
      <c r="J899" s="5">
        <v>3.9899999999999998E-2</v>
      </c>
      <c r="K899" s="5">
        <v>3.3300000000000003E-2</v>
      </c>
      <c r="L899" s="5">
        <v>3.4799999999999998E-2</v>
      </c>
      <c r="M899" s="5">
        <v>3.5000000000000003E-2</v>
      </c>
      <c r="N899" s="5">
        <v>4.9799999999999997E-2</v>
      </c>
      <c r="O899" s="5">
        <v>5.8400000000000001E-2</v>
      </c>
      <c r="P899" s="5"/>
    </row>
    <row r="900" spans="1:16">
      <c r="A900" t="str">
        <f t="shared" si="14"/>
        <v>RS11GCP RP ONPK</v>
      </c>
      <c r="B900" t="s">
        <v>684</v>
      </c>
      <c r="C900" t="s">
        <v>163</v>
      </c>
      <c r="D900" s="5">
        <v>7.6499999999999999E-2</v>
      </c>
      <c r="E900" s="5">
        <v>9.4100000000000003E-2</v>
      </c>
      <c r="F900" s="5">
        <v>5.0799999999999998E-2</v>
      </c>
      <c r="G900" s="5">
        <v>4.1300000000000003E-2</v>
      </c>
      <c r="H900" s="5">
        <v>4.1300000000000003E-2</v>
      </c>
      <c r="I900" s="5">
        <v>3.5900000000000001E-2</v>
      </c>
      <c r="J900" s="5">
        <v>3.4200000000000001E-2</v>
      </c>
      <c r="K900" s="5">
        <v>3.3300000000000003E-2</v>
      </c>
      <c r="L900" s="5">
        <v>3.5299999999999998E-2</v>
      </c>
      <c r="M900" s="5">
        <v>3.5000000000000003E-2</v>
      </c>
      <c r="N900" s="5">
        <v>4.7500000000000001E-2</v>
      </c>
      <c r="O900" s="5">
        <v>5.8400000000000001E-2</v>
      </c>
      <c r="P900" s="5"/>
    </row>
    <row r="901" spans="1:16">
      <c r="A901" t="str">
        <f t="shared" si="14"/>
        <v>RS11GCP RP OFFPK</v>
      </c>
      <c r="B901" t="s">
        <v>684</v>
      </c>
      <c r="C901" t="s">
        <v>164</v>
      </c>
      <c r="D901" s="5">
        <v>7.3899999999999993E-2</v>
      </c>
      <c r="E901" s="5">
        <v>5.1799999999999999E-2</v>
      </c>
      <c r="F901" s="5">
        <v>4.9099999999999998E-2</v>
      </c>
      <c r="G901" s="5">
        <v>4.9399999999999999E-2</v>
      </c>
      <c r="H901" s="5">
        <v>5.1900000000000002E-2</v>
      </c>
      <c r="I901" s="5">
        <v>3.9600000000000003E-2</v>
      </c>
      <c r="J901" s="5">
        <v>3.9899999999999998E-2</v>
      </c>
      <c r="K901" s="5">
        <v>3.8100000000000002E-2</v>
      </c>
      <c r="L901" s="5">
        <v>3.4799999999999998E-2</v>
      </c>
      <c r="M901" s="5">
        <v>3.9399999999999998E-2</v>
      </c>
      <c r="N901" s="5">
        <v>4.9799999999999997E-2</v>
      </c>
      <c r="O901" s="5">
        <v>6.6100000000000006E-2</v>
      </c>
      <c r="P901" s="5"/>
    </row>
    <row r="902" spans="1:16">
      <c r="A902" t="str">
        <f t="shared" si="14"/>
        <v>RS11CP RP</v>
      </c>
      <c r="B902" t="s">
        <v>684</v>
      </c>
      <c r="C902" t="s">
        <v>165</v>
      </c>
      <c r="D902" s="5">
        <v>7.6499999999999999E-2</v>
      </c>
      <c r="E902" s="5">
        <v>5.1999999999999998E-2</v>
      </c>
      <c r="F902" s="5">
        <v>5.11E-2</v>
      </c>
      <c r="G902" s="5">
        <v>4.2999999999999997E-2</v>
      </c>
      <c r="H902" s="5">
        <v>4.3499999999999997E-2</v>
      </c>
      <c r="I902" s="5">
        <v>3.4500000000000003E-2</v>
      </c>
      <c r="J902" s="5">
        <v>3.5400000000000001E-2</v>
      </c>
      <c r="K902" s="5">
        <v>3.5700000000000003E-2</v>
      </c>
      <c r="L902" s="5">
        <v>3.5799999999999998E-2</v>
      </c>
      <c r="M902" s="5">
        <v>3.9899999999999998E-2</v>
      </c>
      <c r="N902" s="5">
        <v>4.7500000000000001E-2</v>
      </c>
      <c r="O902" s="5">
        <v>5.7599999999999998E-2</v>
      </c>
      <c r="P902" s="5"/>
    </row>
    <row r="903" spans="1:16">
      <c r="A903" t="str">
        <f t="shared" si="14"/>
        <v>RS11SAMPLE SIZE:</v>
      </c>
      <c r="B903" t="s">
        <v>684</v>
      </c>
      <c r="C903" t="s">
        <v>66</v>
      </c>
      <c r="P903" s="5"/>
    </row>
    <row r="904" spans="1:16">
      <c r="A904" t="str">
        <f t="shared" si="14"/>
        <v>RS11GCPSZ</v>
      </c>
      <c r="B904" t="s">
        <v>684</v>
      </c>
      <c r="C904" t="s">
        <v>166</v>
      </c>
      <c r="D904">
        <v>366</v>
      </c>
      <c r="E904">
        <v>366</v>
      </c>
      <c r="F904">
        <v>364</v>
      </c>
      <c r="G904">
        <v>368</v>
      </c>
      <c r="H904">
        <v>373</v>
      </c>
      <c r="I904">
        <v>373</v>
      </c>
      <c r="J904">
        <v>370</v>
      </c>
      <c r="K904">
        <v>371</v>
      </c>
      <c r="L904">
        <v>373</v>
      </c>
      <c r="M904">
        <v>375</v>
      </c>
      <c r="N904">
        <v>371</v>
      </c>
      <c r="O904">
        <v>367</v>
      </c>
      <c r="P904" s="5"/>
    </row>
    <row r="905" spans="1:16">
      <c r="A905" t="str">
        <f t="shared" si="14"/>
        <v>RS11GCPSZ ONPK</v>
      </c>
      <c r="B905" t="s">
        <v>684</v>
      </c>
      <c r="C905" t="s">
        <v>167</v>
      </c>
      <c r="D905">
        <v>366</v>
      </c>
      <c r="E905">
        <v>366</v>
      </c>
      <c r="F905">
        <v>364</v>
      </c>
      <c r="G905">
        <v>368</v>
      </c>
      <c r="H905">
        <v>373</v>
      </c>
      <c r="I905">
        <v>373</v>
      </c>
      <c r="J905">
        <v>370</v>
      </c>
      <c r="K905">
        <v>371</v>
      </c>
      <c r="L905">
        <v>373</v>
      </c>
      <c r="M905">
        <v>375</v>
      </c>
      <c r="N905">
        <v>371</v>
      </c>
      <c r="O905">
        <v>367</v>
      </c>
      <c r="P905" s="5"/>
    </row>
    <row r="906" spans="1:16">
      <c r="A906" t="str">
        <f t="shared" si="14"/>
        <v>RS11GCPSZ OFFPK</v>
      </c>
      <c r="B906" t="s">
        <v>684</v>
      </c>
      <c r="C906" t="s">
        <v>168</v>
      </c>
      <c r="D906">
        <v>366</v>
      </c>
      <c r="E906">
        <v>366</v>
      </c>
      <c r="F906">
        <v>364</v>
      </c>
      <c r="G906">
        <v>368</v>
      </c>
      <c r="H906">
        <v>373</v>
      </c>
      <c r="I906">
        <v>373</v>
      </c>
      <c r="J906">
        <v>370</v>
      </c>
      <c r="K906">
        <v>371</v>
      </c>
      <c r="L906">
        <v>373</v>
      </c>
      <c r="M906">
        <v>375</v>
      </c>
      <c r="N906">
        <v>371</v>
      </c>
      <c r="O906">
        <v>367</v>
      </c>
      <c r="P906" s="5"/>
    </row>
    <row r="907" spans="1:16">
      <c r="A907" t="str">
        <f t="shared" si="14"/>
        <v>RS11CPSZ</v>
      </c>
      <c r="B907" t="s">
        <v>684</v>
      </c>
      <c r="C907" t="s">
        <v>169</v>
      </c>
      <c r="D907">
        <v>366</v>
      </c>
      <c r="E907">
        <v>366</v>
      </c>
      <c r="F907">
        <v>364</v>
      </c>
      <c r="G907">
        <v>368</v>
      </c>
      <c r="H907">
        <v>373</v>
      </c>
      <c r="I907">
        <v>373</v>
      </c>
      <c r="J907">
        <v>370</v>
      </c>
      <c r="K907">
        <v>371</v>
      </c>
      <c r="L907">
        <v>373</v>
      </c>
      <c r="M907">
        <v>375</v>
      </c>
      <c r="N907">
        <v>371</v>
      </c>
      <c r="O907">
        <v>367</v>
      </c>
    </row>
    <row r="908" spans="1:16">
      <c r="A908" t="str">
        <f t="shared" si="14"/>
        <v/>
      </c>
      <c r="P908" s="5"/>
    </row>
    <row r="909" spans="1:16">
      <c r="A909" t="str">
        <f t="shared" si="14"/>
        <v/>
      </c>
      <c r="P909" s="5"/>
    </row>
    <row r="910" spans="1:16">
      <c r="A910" t="str">
        <f t="shared" si="14"/>
        <v/>
      </c>
      <c r="P910" s="5"/>
    </row>
    <row r="911" spans="1:16">
      <c r="A911" t="str">
        <f t="shared" si="14"/>
        <v/>
      </c>
      <c r="P911" s="5"/>
    </row>
    <row r="912" spans="1:16">
      <c r="A912" t="str">
        <f t="shared" si="14"/>
        <v/>
      </c>
      <c r="P912" s="5"/>
    </row>
    <row r="913" spans="1:16">
      <c r="A913" t="str">
        <f t="shared" si="14"/>
        <v/>
      </c>
      <c r="P913" s="5"/>
    </row>
    <row r="914" spans="1:16">
      <c r="A914" t="str">
        <f t="shared" si="14"/>
        <v/>
      </c>
      <c r="P914" s="5"/>
    </row>
    <row r="915" spans="1:16">
      <c r="A915" t="str">
        <f t="shared" si="14"/>
        <v/>
      </c>
    </row>
    <row r="916" spans="1:16">
      <c r="A916" t="str">
        <f t="shared" si="14"/>
        <v/>
      </c>
    </row>
    <row r="917" spans="1:16">
      <c r="A917" t="str">
        <f t="shared" si="14"/>
        <v xml:space="preserve">RS11 RS(T)-1 Residential Service 1 with TOU included (Sampled) </v>
      </c>
      <c r="B917" t="s">
        <v>683</v>
      </c>
      <c r="C917" t="s">
        <v>28</v>
      </c>
    </row>
    <row r="918" spans="1:16">
      <c r="A918" t="str">
        <f t="shared" si="14"/>
        <v xml:space="preserve">RS11MONTH </v>
      </c>
      <c r="B918" t="s">
        <v>684</v>
      </c>
      <c r="C918" t="s">
        <v>123</v>
      </c>
      <c r="D918" s="4">
        <v>40909</v>
      </c>
      <c r="E918" s="4">
        <v>40940</v>
      </c>
      <c r="F918" s="4">
        <v>40969</v>
      </c>
      <c r="G918" s="4">
        <v>41000</v>
      </c>
      <c r="H918" s="4">
        <v>41030</v>
      </c>
      <c r="I918" s="4">
        <v>41061</v>
      </c>
      <c r="J918" s="4">
        <v>41091</v>
      </c>
      <c r="K918" s="4">
        <v>41122</v>
      </c>
      <c r="L918" s="4">
        <v>41153</v>
      </c>
      <c r="M918" s="4">
        <v>41183</v>
      </c>
      <c r="N918" s="4">
        <v>41214</v>
      </c>
      <c r="O918" s="4">
        <v>41244</v>
      </c>
    </row>
    <row r="919" spans="1:16">
      <c r="A919" t="str">
        <f t="shared" si="14"/>
        <v/>
      </c>
    </row>
    <row r="920" spans="1:16">
      <c r="A920" t="str">
        <f t="shared" si="14"/>
        <v>RS11SDR GCP</v>
      </c>
      <c r="B920" t="s">
        <v>684</v>
      </c>
      <c r="C920" t="s">
        <v>171</v>
      </c>
      <c r="D920">
        <v>1.46</v>
      </c>
      <c r="E920">
        <v>1.423</v>
      </c>
      <c r="F920">
        <v>0.63400000000000001</v>
      </c>
      <c r="G920">
        <v>0.66700000000000004</v>
      </c>
      <c r="H920">
        <v>0.63100000000000001</v>
      </c>
      <c r="I920">
        <v>0.72899999999999998</v>
      </c>
      <c r="J920">
        <v>0.73099999999999998</v>
      </c>
      <c r="K920">
        <v>0.66700000000000004</v>
      </c>
      <c r="L920">
        <v>0.69</v>
      </c>
      <c r="M920">
        <v>0.628</v>
      </c>
      <c r="N920">
        <v>0.66700000000000004</v>
      </c>
      <c r="O920">
        <v>0.69199999999999995</v>
      </c>
    </row>
    <row r="921" spans="1:16">
      <c r="A921" t="str">
        <f t="shared" si="14"/>
        <v>RS11SDR GCP ONPK</v>
      </c>
      <c r="B921" t="s">
        <v>684</v>
      </c>
      <c r="C921" t="s">
        <v>172</v>
      </c>
      <c r="D921">
        <v>1.46</v>
      </c>
      <c r="E921">
        <v>1.423</v>
      </c>
      <c r="F921">
        <v>0.61699999999999999</v>
      </c>
      <c r="G921">
        <v>0.66700000000000004</v>
      </c>
      <c r="H921">
        <v>0.63100000000000001</v>
      </c>
      <c r="I921">
        <v>0.64700000000000002</v>
      </c>
      <c r="J921">
        <v>0.63400000000000001</v>
      </c>
      <c r="K921">
        <v>0.66700000000000004</v>
      </c>
      <c r="L921">
        <v>0.60699999999999998</v>
      </c>
      <c r="M921">
        <v>0.628</v>
      </c>
      <c r="N921">
        <v>0.626</v>
      </c>
      <c r="O921">
        <v>0.69199999999999995</v>
      </c>
    </row>
    <row r="922" spans="1:16">
      <c r="A922" t="str">
        <f t="shared" si="14"/>
        <v>RS11SDR GCP OFFP</v>
      </c>
      <c r="B922" t="s">
        <v>684</v>
      </c>
      <c r="C922" t="s">
        <v>219</v>
      </c>
      <c r="D922">
        <v>1.1639999999999999</v>
      </c>
      <c r="E922">
        <v>0.64600000000000002</v>
      </c>
      <c r="F922">
        <v>0.63400000000000001</v>
      </c>
      <c r="G922">
        <v>0.77</v>
      </c>
      <c r="H922">
        <v>0.77300000000000002</v>
      </c>
      <c r="I922">
        <v>0.72899999999999998</v>
      </c>
      <c r="J922">
        <v>0.73099999999999998</v>
      </c>
      <c r="K922">
        <v>0.72299999999999998</v>
      </c>
      <c r="L922">
        <v>0.69</v>
      </c>
      <c r="M922">
        <v>0.64600000000000002</v>
      </c>
      <c r="N922">
        <v>0.66700000000000004</v>
      </c>
      <c r="O922">
        <v>0.76600000000000001</v>
      </c>
      <c r="P922" s="4"/>
    </row>
    <row r="923" spans="1:16">
      <c r="A923" t="str">
        <f t="shared" si="14"/>
        <v>RS11SDR CP</v>
      </c>
      <c r="B923" t="s">
        <v>684</v>
      </c>
      <c r="C923" t="s">
        <v>174</v>
      </c>
      <c r="D923">
        <v>1.46</v>
      </c>
      <c r="E923">
        <v>0.57499999999999996</v>
      </c>
      <c r="F923">
        <v>0.61499999999999999</v>
      </c>
      <c r="G923">
        <v>0.67800000000000005</v>
      </c>
      <c r="H923">
        <v>0.65200000000000002</v>
      </c>
      <c r="I923">
        <v>0.60799999999999998</v>
      </c>
      <c r="J923">
        <v>0.625</v>
      </c>
      <c r="K923">
        <v>0.69699999999999995</v>
      </c>
      <c r="L923">
        <v>0.70399999999999996</v>
      </c>
      <c r="M923">
        <v>0.66200000000000003</v>
      </c>
      <c r="N923">
        <v>0.626</v>
      </c>
      <c r="O923">
        <v>0.67300000000000004</v>
      </c>
    </row>
    <row r="924" spans="1:16">
      <c r="A924" t="str">
        <f t="shared" si="14"/>
        <v/>
      </c>
    </row>
    <row r="925" spans="1:16">
      <c r="A925" t="str">
        <f t="shared" si="14"/>
        <v>RS11I   SDR GCP</v>
      </c>
      <c r="B925" t="s">
        <v>684</v>
      </c>
      <c r="C925" t="s">
        <v>220</v>
      </c>
      <c r="D925">
        <v>1.841</v>
      </c>
      <c r="E925">
        <v>1.9870000000000001</v>
      </c>
      <c r="F925">
        <v>0.74399999999999999</v>
      </c>
      <c r="G925">
        <v>0.80700000000000005</v>
      </c>
      <c r="H925">
        <v>0.69799999999999995</v>
      </c>
      <c r="I925">
        <v>0.81299999999999994</v>
      </c>
      <c r="J925">
        <v>1.1180000000000001</v>
      </c>
      <c r="K925">
        <v>0.67100000000000004</v>
      </c>
      <c r="L925">
        <v>0.874</v>
      </c>
      <c r="M925">
        <v>0.77600000000000002</v>
      </c>
      <c r="N925">
        <v>0.73199999999999998</v>
      </c>
      <c r="O925">
        <v>0.67200000000000004</v>
      </c>
    </row>
    <row r="926" spans="1:16">
      <c r="A926" t="str">
        <f t="shared" si="14"/>
        <v>RS11I   SDR GCP ONPK</v>
      </c>
      <c r="B926" t="s">
        <v>684</v>
      </c>
      <c r="C926" t="s">
        <v>221</v>
      </c>
      <c r="D926">
        <v>1.841</v>
      </c>
      <c r="E926">
        <v>1.9870000000000001</v>
      </c>
      <c r="F926">
        <v>0.78400000000000003</v>
      </c>
      <c r="G926">
        <v>0.80700000000000005</v>
      </c>
      <c r="H926">
        <v>0.69799999999999995</v>
      </c>
      <c r="I926">
        <v>0.872</v>
      </c>
      <c r="J926">
        <v>0.622</v>
      </c>
      <c r="K926">
        <v>0.67100000000000004</v>
      </c>
      <c r="L926">
        <v>0.81699999999999995</v>
      </c>
      <c r="M926">
        <v>0.77600000000000002</v>
      </c>
      <c r="N926">
        <v>0.49</v>
      </c>
      <c r="O926">
        <v>0.67200000000000004</v>
      </c>
    </row>
    <row r="927" spans="1:16">
      <c r="A927" t="str">
        <f t="shared" si="14"/>
        <v>RS11I   SDR GCP OFFPK</v>
      </c>
      <c r="B927" t="s">
        <v>684</v>
      </c>
      <c r="C927" t="s">
        <v>222</v>
      </c>
      <c r="D927">
        <v>1.6739999999999999</v>
      </c>
      <c r="E927">
        <v>0.73599999999999999</v>
      </c>
      <c r="F927">
        <v>0.74399999999999999</v>
      </c>
      <c r="G927">
        <v>0.95199999999999996</v>
      </c>
      <c r="H927">
        <v>0.92100000000000004</v>
      </c>
      <c r="I927">
        <v>0.81299999999999994</v>
      </c>
      <c r="J927">
        <v>1.1180000000000001</v>
      </c>
      <c r="K927">
        <v>0.85799999999999998</v>
      </c>
      <c r="L927">
        <v>0.874</v>
      </c>
      <c r="M927">
        <v>0.747</v>
      </c>
      <c r="N927">
        <v>0.73199999999999998</v>
      </c>
      <c r="O927">
        <v>0.98899999999999999</v>
      </c>
    </row>
    <row r="928" spans="1:16">
      <c r="A928" t="str">
        <f t="shared" si="14"/>
        <v>RS11I   SDR CP</v>
      </c>
      <c r="B928" t="s">
        <v>684</v>
      </c>
      <c r="C928" t="s">
        <v>635</v>
      </c>
      <c r="D928">
        <v>1.841</v>
      </c>
      <c r="E928">
        <v>0.77</v>
      </c>
      <c r="F928">
        <v>0.68200000000000005</v>
      </c>
      <c r="G928">
        <v>0.89400000000000002</v>
      </c>
      <c r="H928">
        <v>0.70099999999999996</v>
      </c>
      <c r="I928">
        <v>0.81200000000000006</v>
      </c>
      <c r="J928">
        <v>0.877</v>
      </c>
      <c r="K928">
        <v>0.67900000000000005</v>
      </c>
      <c r="L928">
        <v>0.69599999999999995</v>
      </c>
      <c r="M928">
        <v>0.88200000000000001</v>
      </c>
      <c r="N928">
        <v>0.49</v>
      </c>
      <c r="O928">
        <v>0.68700000000000006</v>
      </c>
    </row>
    <row r="929" spans="1:16">
      <c r="A929" t="str">
        <f t="shared" si="14"/>
        <v/>
      </c>
    </row>
    <row r="930" spans="1:16">
      <c r="A930" t="str">
        <f t="shared" si="14"/>
        <v>RS11II  SDR GCP</v>
      </c>
      <c r="B930" t="s">
        <v>684</v>
      </c>
      <c r="C930" t="s">
        <v>223</v>
      </c>
      <c r="D930">
        <v>2.69</v>
      </c>
      <c r="E930">
        <v>2.371</v>
      </c>
      <c r="F930">
        <v>1.169</v>
      </c>
      <c r="G930">
        <v>1.304</v>
      </c>
      <c r="H930">
        <v>1.1859999999999999</v>
      </c>
      <c r="I930">
        <v>1.3240000000000001</v>
      </c>
      <c r="J930">
        <v>1.294</v>
      </c>
      <c r="K930">
        <v>1.38</v>
      </c>
      <c r="L930">
        <v>1.3620000000000001</v>
      </c>
      <c r="M930">
        <v>1.23</v>
      </c>
      <c r="N930">
        <v>1.2869999999999999</v>
      </c>
      <c r="O930">
        <v>1.3340000000000001</v>
      </c>
    </row>
    <row r="931" spans="1:16">
      <c r="A931" t="str">
        <f t="shared" si="14"/>
        <v>RS11II  SDR GCP ONPK</v>
      </c>
      <c r="B931" t="s">
        <v>684</v>
      </c>
      <c r="C931" t="s">
        <v>224</v>
      </c>
      <c r="D931">
        <v>2.69</v>
      </c>
      <c r="E931">
        <v>2.371</v>
      </c>
      <c r="F931">
        <v>1.167</v>
      </c>
      <c r="G931">
        <v>1.304</v>
      </c>
      <c r="H931">
        <v>1.1859999999999999</v>
      </c>
      <c r="I931">
        <v>1.21</v>
      </c>
      <c r="J931">
        <v>1.369</v>
      </c>
      <c r="K931">
        <v>1.38</v>
      </c>
      <c r="L931">
        <v>1.173</v>
      </c>
      <c r="M931">
        <v>1.23</v>
      </c>
      <c r="N931">
        <v>1.2609999999999999</v>
      </c>
      <c r="O931">
        <v>1.3340000000000001</v>
      </c>
    </row>
    <row r="932" spans="1:16">
      <c r="A932" t="str">
        <f t="shared" si="14"/>
        <v>RS11II  SDR GCP OFFPK</v>
      </c>
      <c r="B932" t="s">
        <v>684</v>
      </c>
      <c r="C932" t="s">
        <v>225</v>
      </c>
      <c r="D932">
        <v>1.8120000000000001</v>
      </c>
      <c r="E932">
        <v>1.137</v>
      </c>
      <c r="F932">
        <v>1.169</v>
      </c>
      <c r="G932">
        <v>1.5289999999999999</v>
      </c>
      <c r="H932">
        <v>1.536</v>
      </c>
      <c r="I932">
        <v>1.3240000000000001</v>
      </c>
      <c r="J932">
        <v>1.294</v>
      </c>
      <c r="K932">
        <v>1.298</v>
      </c>
      <c r="L932">
        <v>1.3620000000000001</v>
      </c>
      <c r="M932">
        <v>1.2310000000000001</v>
      </c>
      <c r="N932">
        <v>1.2869999999999999</v>
      </c>
      <c r="O932">
        <v>1.274</v>
      </c>
    </row>
    <row r="933" spans="1:16">
      <c r="A933" t="str">
        <f t="shared" si="14"/>
        <v>RS11II  SDR CP</v>
      </c>
      <c r="B933" t="s">
        <v>684</v>
      </c>
      <c r="C933" t="s">
        <v>226</v>
      </c>
      <c r="D933">
        <v>2.69</v>
      </c>
      <c r="E933">
        <v>0.96099999999999997</v>
      </c>
      <c r="F933">
        <v>1.1279999999999999</v>
      </c>
      <c r="G933">
        <v>1.2170000000000001</v>
      </c>
      <c r="H933">
        <v>1.2569999999999999</v>
      </c>
      <c r="I933">
        <v>1.155</v>
      </c>
      <c r="J933">
        <v>1.196</v>
      </c>
      <c r="K933">
        <v>1.4530000000000001</v>
      </c>
      <c r="L933">
        <v>1.41</v>
      </c>
      <c r="M933">
        <v>1.2549999999999999</v>
      </c>
      <c r="N933">
        <v>1.2609999999999999</v>
      </c>
      <c r="O933">
        <v>1.2030000000000001</v>
      </c>
    </row>
    <row r="934" spans="1:16">
      <c r="A934" t="str">
        <f t="shared" si="14"/>
        <v/>
      </c>
    </row>
    <row r="935" spans="1:16">
      <c r="A935" t="str">
        <f t="shared" si="14"/>
        <v>RS11III SDR GCP</v>
      </c>
      <c r="B935" t="s">
        <v>684</v>
      </c>
      <c r="C935" t="s">
        <v>227</v>
      </c>
      <c r="D935">
        <v>3.5139999999999998</v>
      </c>
      <c r="E935">
        <v>3.6440000000000001</v>
      </c>
      <c r="F935">
        <v>1.593</v>
      </c>
      <c r="G935">
        <v>1.476</v>
      </c>
      <c r="H935">
        <v>1.554</v>
      </c>
      <c r="I935">
        <v>1.9119999999999999</v>
      </c>
      <c r="J935">
        <v>1.5960000000000001</v>
      </c>
      <c r="K935">
        <v>1.4370000000000001</v>
      </c>
      <c r="L935">
        <v>1.4330000000000001</v>
      </c>
      <c r="M935">
        <v>1.359</v>
      </c>
      <c r="N935">
        <v>1.597</v>
      </c>
      <c r="O935">
        <v>1.736</v>
      </c>
    </row>
    <row r="936" spans="1:16">
      <c r="A936" t="str">
        <f t="shared" si="14"/>
        <v>RS11III SDR GCP ONPK</v>
      </c>
      <c r="B936" t="s">
        <v>684</v>
      </c>
      <c r="C936" t="s">
        <v>228</v>
      </c>
      <c r="D936">
        <v>3.5139999999999998</v>
      </c>
      <c r="E936">
        <v>3.6440000000000001</v>
      </c>
      <c r="F936">
        <v>1.397</v>
      </c>
      <c r="G936">
        <v>1.476</v>
      </c>
      <c r="H936">
        <v>1.554</v>
      </c>
      <c r="I936">
        <v>1.4379999999999999</v>
      </c>
      <c r="J936">
        <v>1.2330000000000001</v>
      </c>
      <c r="K936">
        <v>1.4370000000000001</v>
      </c>
      <c r="L936">
        <v>1.2430000000000001</v>
      </c>
      <c r="M936">
        <v>1.359</v>
      </c>
      <c r="N936">
        <v>1.5760000000000001</v>
      </c>
      <c r="O936">
        <v>1.736</v>
      </c>
    </row>
    <row r="937" spans="1:16">
      <c r="A937" t="str">
        <f t="shared" si="14"/>
        <v>RS11III SDR GCP OFFPK</v>
      </c>
      <c r="B937" t="s">
        <v>684</v>
      </c>
      <c r="C937" t="s">
        <v>229</v>
      </c>
      <c r="D937">
        <v>3.113</v>
      </c>
      <c r="E937">
        <v>1.738</v>
      </c>
      <c r="F937">
        <v>1.593</v>
      </c>
      <c r="G937">
        <v>1.6040000000000001</v>
      </c>
      <c r="H937">
        <v>1.639</v>
      </c>
      <c r="I937">
        <v>1.9119999999999999</v>
      </c>
      <c r="J937">
        <v>1.5960000000000001</v>
      </c>
      <c r="K937">
        <v>1.8460000000000001</v>
      </c>
      <c r="L937">
        <v>1.4330000000000001</v>
      </c>
      <c r="M937">
        <v>1.51</v>
      </c>
      <c r="N937">
        <v>1.597</v>
      </c>
      <c r="O937">
        <v>2.0830000000000002</v>
      </c>
    </row>
    <row r="938" spans="1:16">
      <c r="A938" t="str">
        <f t="shared" si="14"/>
        <v>RS11III SDR CP</v>
      </c>
      <c r="B938" t="s">
        <v>684</v>
      </c>
      <c r="C938" t="s">
        <v>230</v>
      </c>
      <c r="D938">
        <v>3.5139999999999998</v>
      </c>
      <c r="E938">
        <v>1.4810000000000001</v>
      </c>
      <c r="F938">
        <v>1.601</v>
      </c>
      <c r="G938">
        <v>1.64</v>
      </c>
      <c r="H938">
        <v>1.583</v>
      </c>
      <c r="I938">
        <v>1.3160000000000001</v>
      </c>
      <c r="J938">
        <v>1.266</v>
      </c>
      <c r="K938">
        <v>1.512</v>
      </c>
      <c r="L938">
        <v>1.6639999999999999</v>
      </c>
      <c r="M938">
        <v>1.4450000000000001</v>
      </c>
      <c r="N938">
        <v>1.5760000000000001</v>
      </c>
      <c r="O938">
        <v>1.8540000000000001</v>
      </c>
    </row>
    <row r="939" spans="1:16">
      <c r="A939" t="str">
        <f t="shared" si="14"/>
        <v/>
      </c>
    </row>
    <row r="940" spans="1:16">
      <c r="A940" t="str">
        <f t="shared" si="14"/>
        <v>RS11IV  SDR GCP</v>
      </c>
      <c r="B940" t="s">
        <v>684</v>
      </c>
      <c r="C940" t="s">
        <v>231</v>
      </c>
      <c r="D940">
        <v>4.109</v>
      </c>
      <c r="E940">
        <v>4.8620000000000001</v>
      </c>
      <c r="F940">
        <v>1.7849999999999999</v>
      </c>
      <c r="G940">
        <v>1.903</v>
      </c>
      <c r="H940">
        <v>2.3730000000000002</v>
      </c>
      <c r="I940">
        <v>2.1739999999999999</v>
      </c>
      <c r="J940">
        <v>1.835</v>
      </c>
      <c r="K940">
        <v>1.9930000000000001</v>
      </c>
      <c r="L940">
        <v>2.1110000000000002</v>
      </c>
      <c r="M940">
        <v>1.7949999999999999</v>
      </c>
      <c r="N940">
        <v>2.2389999999999999</v>
      </c>
      <c r="O940">
        <v>2.5779999999999998</v>
      </c>
      <c r="P940" s="4"/>
    </row>
    <row r="941" spans="1:16">
      <c r="A941" t="str">
        <f t="shared" si="14"/>
        <v>RS11IV  SDR GCP ONPK</v>
      </c>
      <c r="B941" t="s">
        <v>684</v>
      </c>
      <c r="C941" t="s">
        <v>232</v>
      </c>
      <c r="D941">
        <v>4.109</v>
      </c>
      <c r="E941">
        <v>4.8620000000000001</v>
      </c>
      <c r="F941">
        <v>2.0710000000000002</v>
      </c>
      <c r="G941">
        <v>1.903</v>
      </c>
      <c r="H941">
        <v>2.3730000000000002</v>
      </c>
      <c r="I941">
        <v>1.889</v>
      </c>
      <c r="J941">
        <v>1.5589999999999999</v>
      </c>
      <c r="K941">
        <v>1.9930000000000001</v>
      </c>
      <c r="L941">
        <v>1.9890000000000001</v>
      </c>
      <c r="M941">
        <v>1.7949999999999999</v>
      </c>
      <c r="N941">
        <v>1.6739999999999999</v>
      </c>
      <c r="O941">
        <v>2.5779999999999998</v>
      </c>
    </row>
    <row r="942" spans="1:16">
      <c r="A942" t="str">
        <f t="shared" si="14"/>
        <v>RS11IV  SDR GCP OFFPK</v>
      </c>
      <c r="B942" t="s">
        <v>684</v>
      </c>
      <c r="C942" t="s">
        <v>233</v>
      </c>
      <c r="D942">
        <v>4.5880000000000001</v>
      </c>
      <c r="E942">
        <v>2.218</v>
      </c>
      <c r="F942">
        <v>1.7849999999999999</v>
      </c>
      <c r="G942">
        <v>2.363</v>
      </c>
      <c r="H942">
        <v>2.78</v>
      </c>
      <c r="I942">
        <v>2.1739999999999999</v>
      </c>
      <c r="J942">
        <v>1.835</v>
      </c>
      <c r="K942">
        <v>2.835</v>
      </c>
      <c r="L942">
        <v>2.1110000000000002</v>
      </c>
      <c r="M942">
        <v>2.5979999999999999</v>
      </c>
      <c r="N942">
        <v>2.2389999999999999</v>
      </c>
      <c r="O942">
        <v>2.1019999999999999</v>
      </c>
    </row>
    <row r="943" spans="1:16">
      <c r="A943" t="str">
        <f t="shared" si="14"/>
        <v>RS11IV  SDR CP</v>
      </c>
      <c r="B943" t="s">
        <v>684</v>
      </c>
      <c r="C943" t="s">
        <v>234</v>
      </c>
      <c r="D943">
        <v>4.109</v>
      </c>
      <c r="E943">
        <v>2.6</v>
      </c>
      <c r="F943">
        <v>1.583</v>
      </c>
      <c r="G943">
        <v>2.0699999999999998</v>
      </c>
      <c r="H943">
        <v>1.8819999999999999</v>
      </c>
      <c r="I943">
        <v>1.877</v>
      </c>
      <c r="J943">
        <v>1.8440000000000001</v>
      </c>
      <c r="K943">
        <v>1.637</v>
      </c>
      <c r="L943">
        <v>1.7509999999999999</v>
      </c>
      <c r="M943">
        <v>1.8140000000000001</v>
      </c>
      <c r="N943">
        <v>1.6739999999999999</v>
      </c>
      <c r="O943">
        <v>2.2130000000000001</v>
      </c>
    </row>
    <row r="944" spans="1:16">
      <c r="A944" t="str">
        <f t="shared" si="14"/>
        <v/>
      </c>
    </row>
    <row r="945" spans="1:16">
      <c r="A945" t="str">
        <f t="shared" si="14"/>
        <v/>
      </c>
    </row>
    <row r="946" spans="1:16">
      <c r="A946" t="str">
        <f t="shared" si="14"/>
        <v/>
      </c>
      <c r="P946" s="91"/>
    </row>
    <row r="947" spans="1:16">
      <c r="A947" t="str">
        <f t="shared" si="14"/>
        <v/>
      </c>
    </row>
    <row r="948" spans="1:16">
      <c r="A948" t="str">
        <f t="shared" si="14"/>
        <v/>
      </c>
    </row>
    <row r="949" spans="1:16">
      <c r="A949" t="str">
        <f t="shared" si="14"/>
        <v/>
      </c>
      <c r="P949" s="5"/>
    </row>
    <row r="950" spans="1:16">
      <c r="A950" t="str">
        <f t="shared" ref="A950:A1013" si="15">B950&amp;C950</f>
        <v/>
      </c>
      <c r="P950" s="5"/>
    </row>
    <row r="951" spans="1:16">
      <c r="A951" t="str">
        <f t="shared" si="15"/>
        <v/>
      </c>
    </row>
    <row r="952" spans="1:16">
      <c r="A952" t="str">
        <f t="shared" si="15"/>
        <v/>
      </c>
      <c r="P952" s="89"/>
    </row>
    <row r="953" spans="1:16">
      <c r="A953" t="str">
        <f t="shared" si="15"/>
        <v/>
      </c>
    </row>
    <row r="954" spans="1:16">
      <c r="A954" t="str">
        <f t="shared" si="15"/>
        <v/>
      </c>
    </row>
    <row r="955" spans="1:16">
      <c r="A955" t="str">
        <f t="shared" si="15"/>
        <v/>
      </c>
    </row>
    <row r="956" spans="1:16">
      <c r="A956" t="str">
        <f t="shared" si="15"/>
        <v/>
      </c>
    </row>
    <row r="957" spans="1:16">
      <c r="A957" t="str">
        <f t="shared" si="15"/>
        <v/>
      </c>
      <c r="P957" s="87"/>
    </row>
    <row r="958" spans="1:16">
      <c r="A958" t="str">
        <f t="shared" si="15"/>
        <v/>
      </c>
    </row>
    <row r="959" spans="1:16">
      <c r="A959" t="str">
        <f t="shared" si="15"/>
        <v/>
      </c>
    </row>
    <row r="960" spans="1:16">
      <c r="A960" t="str">
        <f t="shared" si="15"/>
        <v/>
      </c>
      <c r="P960" s="83"/>
    </row>
    <row r="961" spans="1:16">
      <c r="A961" t="str">
        <f t="shared" si="15"/>
        <v/>
      </c>
      <c r="P961" s="1"/>
    </row>
    <row r="962" spans="1:16">
      <c r="A962" t="str">
        <f t="shared" si="15"/>
        <v/>
      </c>
      <c r="P962" s="5"/>
    </row>
    <row r="963" spans="1:16">
      <c r="A963" t="str">
        <f t="shared" si="15"/>
        <v/>
      </c>
      <c r="P963" s="5"/>
    </row>
    <row r="964" spans="1:16">
      <c r="A964" t="str">
        <f t="shared" si="15"/>
        <v/>
      </c>
      <c r="P964" s="5"/>
    </row>
    <row r="965" spans="1:16">
      <c r="A965" t="str">
        <f t="shared" si="15"/>
        <v/>
      </c>
      <c r="P965" s="5"/>
    </row>
    <row r="966" spans="1:16">
      <c r="A966" t="str">
        <f t="shared" si="15"/>
        <v/>
      </c>
      <c r="P966" s="5"/>
    </row>
    <row r="967" spans="1:16">
      <c r="A967" t="str">
        <f t="shared" si="15"/>
        <v/>
      </c>
      <c r="P967" s="5"/>
    </row>
    <row r="968" spans="1:16">
      <c r="A968" t="str">
        <f t="shared" si="15"/>
        <v/>
      </c>
      <c r="P968" s="5"/>
    </row>
    <row r="969" spans="1:16">
      <c r="A969" t="str">
        <f t="shared" si="15"/>
        <v/>
      </c>
      <c r="P969" s="5"/>
    </row>
    <row r="970" spans="1:16">
      <c r="A970" t="str">
        <f t="shared" si="15"/>
        <v/>
      </c>
      <c r="P970" s="5"/>
    </row>
    <row r="971" spans="1:16">
      <c r="A971" t="str">
        <f t="shared" si="15"/>
        <v xml:space="preserve">SL01 Street Lighting (Modeled Rate Class) </v>
      </c>
      <c r="B971" s="316" t="s">
        <v>33</v>
      </c>
      <c r="C971" s="316" t="s">
        <v>34</v>
      </c>
      <c r="D971" s="316"/>
      <c r="E971" s="316"/>
      <c r="F971" s="316"/>
      <c r="G971" s="316"/>
      <c r="H971" s="316"/>
      <c r="I971" s="316"/>
      <c r="J971" s="316"/>
      <c r="K971" s="316"/>
      <c r="L971" s="316"/>
      <c r="M971" s="316"/>
      <c r="N971" s="316"/>
      <c r="O971" s="316"/>
    </row>
    <row r="972" spans="1:16">
      <c r="A972" t="str">
        <f t="shared" si="15"/>
        <v xml:space="preserve">SL01MONTH </v>
      </c>
      <c r="B972" s="316" t="s">
        <v>35</v>
      </c>
      <c r="C972" s="316" t="s">
        <v>123</v>
      </c>
      <c r="D972" s="317">
        <v>40909</v>
      </c>
      <c r="E972" s="317">
        <v>40940</v>
      </c>
      <c r="F972" s="317">
        <v>40969</v>
      </c>
      <c r="G972" s="317">
        <v>41000</v>
      </c>
      <c r="H972" s="317">
        <v>41030</v>
      </c>
      <c r="I972" s="317">
        <v>41061</v>
      </c>
      <c r="J972" s="317">
        <v>41091</v>
      </c>
      <c r="K972" s="317">
        <v>41122</v>
      </c>
      <c r="L972" s="317">
        <v>41153</v>
      </c>
      <c r="M972" s="317">
        <v>41183</v>
      </c>
      <c r="N972" s="317">
        <v>41214</v>
      </c>
      <c r="O972" s="317">
        <v>41244</v>
      </c>
      <c r="P972" s="5"/>
    </row>
    <row r="973" spans="1:16">
      <c r="A973" t="str">
        <f t="shared" si="15"/>
        <v xml:space="preserve">SL01CUSTOMERS </v>
      </c>
      <c r="B973" s="316" t="s">
        <v>35</v>
      </c>
      <c r="C973" s="316" t="s">
        <v>124</v>
      </c>
      <c r="D973" s="316">
        <v>8357</v>
      </c>
      <c r="E973" s="316">
        <v>8345</v>
      </c>
      <c r="F973" s="316">
        <v>8348</v>
      </c>
      <c r="G973" s="316">
        <v>8353</v>
      </c>
      <c r="H973" s="316">
        <v>8360</v>
      </c>
      <c r="I973" s="316">
        <v>8375</v>
      </c>
      <c r="J973" s="316">
        <v>8386</v>
      </c>
      <c r="K973" s="316">
        <v>8394</v>
      </c>
      <c r="L973" s="316">
        <v>8399</v>
      </c>
      <c r="M973" s="316">
        <v>8411</v>
      </c>
      <c r="N973" s="316">
        <v>8429</v>
      </c>
      <c r="O973" s="316">
        <v>8443</v>
      </c>
      <c r="P973" s="5"/>
    </row>
    <row r="974" spans="1:16">
      <c r="A974" t="str">
        <f t="shared" si="15"/>
        <v xml:space="preserve">SL01SALES </v>
      </c>
      <c r="B974" s="316" t="s">
        <v>35</v>
      </c>
      <c r="C974" s="316" t="s">
        <v>125</v>
      </c>
      <c r="D974" s="316">
        <v>41668746</v>
      </c>
      <c r="E974" s="316">
        <v>42011719</v>
      </c>
      <c r="F974" s="316">
        <v>42999581</v>
      </c>
      <c r="G974" s="316">
        <v>42670162</v>
      </c>
      <c r="H974" s="316">
        <v>41406832</v>
      </c>
      <c r="I974" s="316">
        <v>44640719</v>
      </c>
      <c r="J974" s="316">
        <v>40573526</v>
      </c>
      <c r="K974" s="316">
        <v>44054863</v>
      </c>
      <c r="L974" s="316">
        <v>42586639</v>
      </c>
      <c r="M974" s="316">
        <v>37269479</v>
      </c>
      <c r="N974" s="316">
        <v>47801078</v>
      </c>
      <c r="O974" s="316">
        <v>42673216</v>
      </c>
      <c r="P974" s="5"/>
    </row>
    <row r="975" spans="1:16">
      <c r="A975" t="str">
        <f t="shared" si="15"/>
        <v>SL01KW</v>
      </c>
      <c r="B975" s="316" t="s">
        <v>35</v>
      </c>
      <c r="C975" s="316" t="s">
        <v>126</v>
      </c>
      <c r="D975" s="316"/>
      <c r="E975" s="316"/>
      <c r="F975" s="316"/>
      <c r="G975" s="316"/>
      <c r="H975" s="316"/>
      <c r="I975" s="316"/>
      <c r="J975" s="316"/>
      <c r="K975" s="316"/>
      <c r="L975" s="316"/>
      <c r="M975" s="316"/>
      <c r="N975" s="316"/>
      <c r="O975" s="316"/>
      <c r="P975" s="5"/>
    </row>
    <row r="976" spans="1:16">
      <c r="A976" t="str">
        <f t="shared" si="15"/>
        <v>SL01N</v>
      </c>
      <c r="B976" s="316" t="s">
        <v>35</v>
      </c>
      <c r="C976" s="316" t="s">
        <v>127</v>
      </c>
      <c r="D976" s="316">
        <v>1</v>
      </c>
      <c r="E976" s="316">
        <v>1</v>
      </c>
      <c r="F976" s="316">
        <v>1</v>
      </c>
      <c r="G976" s="316">
        <v>1</v>
      </c>
      <c r="H976" s="316">
        <v>1</v>
      </c>
      <c r="I976" s="316">
        <v>1</v>
      </c>
      <c r="J976" s="316">
        <v>1</v>
      </c>
      <c r="K976" s="316">
        <v>1</v>
      </c>
      <c r="L976" s="316">
        <v>1</v>
      </c>
      <c r="M976" s="316">
        <v>1</v>
      </c>
      <c r="N976" s="316">
        <v>1</v>
      </c>
      <c r="O976" s="316">
        <v>1</v>
      </c>
      <c r="P976" s="5"/>
    </row>
    <row r="977" spans="1:16">
      <c r="A977" t="str">
        <f t="shared" si="15"/>
        <v>SL01RLR ENERGY:</v>
      </c>
      <c r="B977" s="316" t="s">
        <v>35</v>
      </c>
      <c r="C977" s="316" t="s">
        <v>61</v>
      </c>
      <c r="D977" s="316"/>
      <c r="E977" s="316"/>
      <c r="F977" s="316"/>
      <c r="G977" s="316"/>
      <c r="H977" s="316"/>
      <c r="I977" s="316"/>
      <c r="J977" s="316"/>
      <c r="K977" s="316"/>
      <c r="L977" s="316"/>
      <c r="M977" s="316"/>
      <c r="N977" s="316"/>
      <c r="O977" s="316"/>
      <c r="P977" s="5"/>
    </row>
    <row r="978" spans="1:16">
      <c r="A978" t="str">
        <f t="shared" si="15"/>
        <v>SL01KWH</v>
      </c>
      <c r="B978" s="316" t="s">
        <v>35</v>
      </c>
      <c r="C978" s="316" t="s">
        <v>128</v>
      </c>
      <c r="D978" s="316">
        <v>41668746</v>
      </c>
      <c r="E978" s="316">
        <v>42011719</v>
      </c>
      <c r="F978" s="316">
        <v>42999581</v>
      </c>
      <c r="G978" s="316">
        <v>42670162</v>
      </c>
      <c r="H978" s="316">
        <v>41406832</v>
      </c>
      <c r="I978" s="316">
        <v>44640719</v>
      </c>
      <c r="J978" s="316">
        <v>40573526</v>
      </c>
      <c r="K978" s="316">
        <v>44054863</v>
      </c>
      <c r="L978" s="316">
        <v>42586639</v>
      </c>
      <c r="M978" s="316">
        <v>37269479</v>
      </c>
      <c r="N978" s="316">
        <v>47679735</v>
      </c>
      <c r="O978" s="316">
        <v>42673216</v>
      </c>
      <c r="P978" s="5"/>
    </row>
    <row r="979" spans="1:16">
      <c r="A979" t="str">
        <f t="shared" si="15"/>
        <v>SL01KWH ONPK</v>
      </c>
      <c r="B979" s="316" t="s">
        <v>35</v>
      </c>
      <c r="C979" s="316" t="s">
        <v>129</v>
      </c>
      <c r="D979" s="316">
        <v>10872939</v>
      </c>
      <c r="E979" s="316">
        <v>11274979</v>
      </c>
      <c r="F979" s="316">
        <v>10159667</v>
      </c>
      <c r="G979" s="316">
        <v>3385415</v>
      </c>
      <c r="H979" s="316">
        <v>2842709</v>
      </c>
      <c r="I979" s="316">
        <v>2456009</v>
      </c>
      <c r="J979" s="316">
        <v>2096622</v>
      </c>
      <c r="K979" s="316">
        <v>3260223</v>
      </c>
      <c r="L979" s="316">
        <v>3731097</v>
      </c>
      <c r="M979" s="316">
        <v>4730541</v>
      </c>
      <c r="N979" s="316">
        <v>11933770</v>
      </c>
      <c r="O979" s="316">
        <v>10227463</v>
      </c>
    </row>
    <row r="980" spans="1:16">
      <c r="A980" t="str">
        <f t="shared" si="15"/>
        <v>SL01KWH OFFPK</v>
      </c>
      <c r="B980" s="316" t="s">
        <v>35</v>
      </c>
      <c r="C980" s="316" t="s">
        <v>130</v>
      </c>
      <c r="D980" s="316">
        <v>30795807</v>
      </c>
      <c r="E980" s="316">
        <v>30736740</v>
      </c>
      <c r="F980" s="316">
        <v>32839914</v>
      </c>
      <c r="G980" s="316">
        <v>39284747</v>
      </c>
      <c r="H980" s="316">
        <v>38564123</v>
      </c>
      <c r="I980" s="316">
        <v>42184710</v>
      </c>
      <c r="J980" s="316">
        <v>38476904</v>
      </c>
      <c r="K980" s="316">
        <v>40794640</v>
      </c>
      <c r="L980" s="316">
        <v>38855542</v>
      </c>
      <c r="M980" s="316">
        <v>32538938</v>
      </c>
      <c r="N980" s="316">
        <v>35745965</v>
      </c>
      <c r="O980" s="316">
        <v>32445753</v>
      </c>
    </row>
    <row r="981" spans="1:16">
      <c r="A981" t="str">
        <f t="shared" si="15"/>
        <v>SL01KWH ONPK%</v>
      </c>
      <c r="B981" s="316" t="s">
        <v>35</v>
      </c>
      <c r="C981" s="316" t="s">
        <v>131</v>
      </c>
      <c r="D981" s="318">
        <v>0.26094000000000001</v>
      </c>
      <c r="E981" s="318">
        <v>0.26838000000000001</v>
      </c>
      <c r="F981" s="318">
        <v>0.23627000000000001</v>
      </c>
      <c r="G981" s="318">
        <v>7.9339999999999994E-2</v>
      </c>
      <c r="H981" s="318">
        <v>6.8650000000000003E-2</v>
      </c>
      <c r="I981" s="318">
        <v>5.5019999999999999E-2</v>
      </c>
      <c r="J981" s="318">
        <v>5.1670000000000001E-2</v>
      </c>
      <c r="K981" s="318">
        <v>7.3999999999999996E-2</v>
      </c>
      <c r="L981" s="318">
        <v>8.7609999999999993E-2</v>
      </c>
      <c r="M981" s="318">
        <v>0.12692999999999999</v>
      </c>
      <c r="N981" s="318">
        <v>0.25029000000000001</v>
      </c>
      <c r="O981" s="318">
        <v>0.23966999999999999</v>
      </c>
    </row>
    <row r="982" spans="1:16">
      <c r="A982" t="str">
        <f t="shared" si="15"/>
        <v>SL01KWH OFFPK%</v>
      </c>
      <c r="B982" s="316" t="s">
        <v>35</v>
      </c>
      <c r="C982" s="316" t="s">
        <v>132</v>
      </c>
      <c r="D982" s="318">
        <v>0.73906000000000005</v>
      </c>
      <c r="E982" s="318">
        <v>0.73162000000000005</v>
      </c>
      <c r="F982" s="318">
        <v>0.76373000000000002</v>
      </c>
      <c r="G982" s="318">
        <v>0.92066000000000003</v>
      </c>
      <c r="H982" s="318">
        <v>0.93135000000000001</v>
      </c>
      <c r="I982" s="318">
        <v>0.94498000000000004</v>
      </c>
      <c r="J982" s="318">
        <v>0.94833000000000001</v>
      </c>
      <c r="K982" s="318">
        <v>0.92600000000000005</v>
      </c>
      <c r="L982" s="318">
        <v>0.91239000000000003</v>
      </c>
      <c r="M982" s="318">
        <v>0.87307000000000001</v>
      </c>
      <c r="N982" s="318">
        <v>0.74970999999999999</v>
      </c>
      <c r="O982" s="318">
        <v>0.76032999999999995</v>
      </c>
    </row>
    <row r="983" spans="1:16">
      <c r="A983" t="str">
        <f t="shared" si="15"/>
        <v>SL01DEMAND (KW):</v>
      </c>
      <c r="B983" s="316" t="s">
        <v>35</v>
      </c>
      <c r="C983" s="316" t="s">
        <v>62</v>
      </c>
      <c r="D983" s="316"/>
      <c r="E983" s="316"/>
      <c r="F983" s="316"/>
      <c r="G983" s="316"/>
      <c r="H983" s="316"/>
      <c r="I983" s="316"/>
      <c r="J983" s="316"/>
      <c r="K983" s="316"/>
      <c r="L983" s="316"/>
      <c r="M983" s="316"/>
      <c r="N983" s="316"/>
      <c r="O983" s="316"/>
    </row>
    <row r="984" spans="1:16">
      <c r="A984" t="str">
        <f t="shared" si="15"/>
        <v>SL01NCP</v>
      </c>
      <c r="B984" s="316" t="s">
        <v>35</v>
      </c>
      <c r="C984" s="316" t="s">
        <v>133</v>
      </c>
      <c r="D984" s="316">
        <v>101421</v>
      </c>
      <c r="E984" s="316">
        <v>113971</v>
      </c>
      <c r="F984" s="316">
        <v>116110</v>
      </c>
      <c r="G984" s="316">
        <v>126781</v>
      </c>
      <c r="H984" s="316">
        <v>125952</v>
      </c>
      <c r="I984" s="316">
        <v>144305</v>
      </c>
      <c r="J984" s="316">
        <v>125150</v>
      </c>
      <c r="K984" s="316">
        <v>129358</v>
      </c>
      <c r="L984" s="316">
        <v>121260</v>
      </c>
      <c r="M984" s="316">
        <v>96470</v>
      </c>
      <c r="N984" s="316">
        <v>121343</v>
      </c>
      <c r="O984" s="316">
        <v>102654</v>
      </c>
    </row>
    <row r="985" spans="1:16">
      <c r="A985" t="str">
        <f t="shared" si="15"/>
        <v>SL01NCP ONPK</v>
      </c>
      <c r="B985" s="316" t="s">
        <v>35</v>
      </c>
      <c r="C985" s="316" t="s">
        <v>134</v>
      </c>
      <c r="D985" s="316">
        <v>101421</v>
      </c>
      <c r="E985" s="316">
        <v>113971</v>
      </c>
      <c r="F985" s="316">
        <v>116110</v>
      </c>
      <c r="G985" s="316">
        <v>126781</v>
      </c>
      <c r="H985" s="316">
        <v>125952</v>
      </c>
      <c r="I985" s="316">
        <v>129712</v>
      </c>
      <c r="J985" s="316">
        <v>110548</v>
      </c>
      <c r="K985" s="316">
        <v>129358</v>
      </c>
      <c r="L985" s="316">
        <v>121260</v>
      </c>
      <c r="M985" s="316">
        <v>96470</v>
      </c>
      <c r="N985" s="316">
        <v>121343</v>
      </c>
      <c r="O985" s="316">
        <v>102654</v>
      </c>
    </row>
    <row r="986" spans="1:16">
      <c r="A986" t="str">
        <f t="shared" si="15"/>
        <v>SL01NCP OFFPK</v>
      </c>
      <c r="B986" s="316" t="s">
        <v>35</v>
      </c>
      <c r="C986" s="316" t="s">
        <v>135</v>
      </c>
      <c r="D986" s="316">
        <v>101421</v>
      </c>
      <c r="E986" s="316">
        <v>113971</v>
      </c>
      <c r="F986" s="316">
        <v>116110</v>
      </c>
      <c r="G986" s="316">
        <v>126781</v>
      </c>
      <c r="H986" s="316">
        <v>125952</v>
      </c>
      <c r="I986" s="316">
        <v>144305</v>
      </c>
      <c r="J986" s="316">
        <v>125150</v>
      </c>
      <c r="K986" s="316">
        <v>129358</v>
      </c>
      <c r="L986" s="316">
        <v>121260</v>
      </c>
      <c r="M986" s="316">
        <v>96470</v>
      </c>
      <c r="N986" s="316">
        <v>121343</v>
      </c>
      <c r="O986" s="316">
        <v>102654</v>
      </c>
      <c r="P986" s="4"/>
    </row>
    <row r="987" spans="1:16">
      <c r="A987" t="str">
        <f t="shared" si="15"/>
        <v>SL01GCP DATE</v>
      </c>
      <c r="B987" s="316" t="s">
        <v>35</v>
      </c>
      <c r="C987" s="316" t="s">
        <v>136</v>
      </c>
      <c r="D987" s="316" t="s">
        <v>927</v>
      </c>
      <c r="E987" s="316" t="s">
        <v>928</v>
      </c>
      <c r="F987" s="316" t="s">
        <v>23</v>
      </c>
      <c r="G987" s="316" t="s">
        <v>929</v>
      </c>
      <c r="H987" s="316" t="s">
        <v>930</v>
      </c>
      <c r="I987" s="316" t="s">
        <v>0</v>
      </c>
      <c r="J987" s="316" t="s">
        <v>931</v>
      </c>
      <c r="K987" s="316" t="s">
        <v>932</v>
      </c>
      <c r="L987" s="316" t="s">
        <v>926</v>
      </c>
      <c r="M987" s="316" t="s">
        <v>909</v>
      </c>
      <c r="N987" s="316" t="s">
        <v>181</v>
      </c>
      <c r="O987" s="316" t="s">
        <v>933</v>
      </c>
    </row>
    <row r="988" spans="1:16">
      <c r="A988" t="str">
        <f t="shared" si="15"/>
        <v>SL01GCP TIME</v>
      </c>
      <c r="B988" s="316" t="s">
        <v>35</v>
      </c>
      <c r="C988" s="316" t="s">
        <v>142</v>
      </c>
      <c r="D988" s="316" t="s">
        <v>201</v>
      </c>
      <c r="E988" s="316" t="s">
        <v>201</v>
      </c>
      <c r="F988" s="316" t="s">
        <v>201</v>
      </c>
      <c r="G988" s="316" t="s">
        <v>201</v>
      </c>
      <c r="H988" s="316" t="s">
        <v>201</v>
      </c>
      <c r="I988" s="316" t="s">
        <v>201</v>
      </c>
      <c r="J988" s="316" t="s">
        <v>201</v>
      </c>
      <c r="K988" s="316" t="s">
        <v>201</v>
      </c>
      <c r="L988" s="316" t="s">
        <v>201</v>
      </c>
      <c r="M988" s="316" t="s">
        <v>201</v>
      </c>
      <c r="N988" s="316" t="s">
        <v>201</v>
      </c>
      <c r="O988" s="316" t="s">
        <v>201</v>
      </c>
    </row>
    <row r="989" spans="1:16">
      <c r="A989" t="str">
        <f t="shared" si="15"/>
        <v>SL01GCP</v>
      </c>
      <c r="B989" s="316" t="s">
        <v>35</v>
      </c>
      <c r="C989" s="316" t="s">
        <v>147</v>
      </c>
      <c r="D989" s="316">
        <v>101421</v>
      </c>
      <c r="E989" s="316">
        <v>113971</v>
      </c>
      <c r="F989" s="316">
        <v>116110</v>
      </c>
      <c r="G989" s="316">
        <v>126781</v>
      </c>
      <c r="H989" s="316">
        <v>125952</v>
      </c>
      <c r="I989" s="316">
        <v>144305</v>
      </c>
      <c r="J989" s="316">
        <v>125150</v>
      </c>
      <c r="K989" s="316">
        <v>129358</v>
      </c>
      <c r="L989" s="316">
        <v>121260</v>
      </c>
      <c r="M989" s="316">
        <v>96470</v>
      </c>
      <c r="N989" s="316">
        <v>121343</v>
      </c>
      <c r="O989" s="316">
        <v>102654</v>
      </c>
    </row>
    <row r="990" spans="1:16">
      <c r="A990" t="str">
        <f t="shared" si="15"/>
        <v>SL01GCP ONPK</v>
      </c>
      <c r="B990" s="316" t="s">
        <v>35</v>
      </c>
      <c r="C990" s="316" t="s">
        <v>63</v>
      </c>
      <c r="D990" s="316">
        <v>101421</v>
      </c>
      <c r="E990" s="316">
        <v>113971</v>
      </c>
      <c r="F990" s="316">
        <v>116110</v>
      </c>
      <c r="G990" s="316">
        <v>126781</v>
      </c>
      <c r="H990" s="316">
        <v>125952</v>
      </c>
      <c r="I990" s="316">
        <v>129712</v>
      </c>
      <c r="J990" s="316">
        <v>110548</v>
      </c>
      <c r="K990" s="316">
        <v>129358</v>
      </c>
      <c r="L990" s="316">
        <v>121260</v>
      </c>
      <c r="M990" s="316">
        <v>96470</v>
      </c>
      <c r="N990" s="316">
        <v>121343</v>
      </c>
      <c r="O990" s="316">
        <v>102654</v>
      </c>
    </row>
    <row r="991" spans="1:16">
      <c r="A991" t="str">
        <f t="shared" si="15"/>
        <v>SL01GCP OFFPK</v>
      </c>
      <c r="B991" s="316" t="s">
        <v>35</v>
      </c>
      <c r="C991" s="316" t="s">
        <v>64</v>
      </c>
      <c r="D991" s="316">
        <v>101421</v>
      </c>
      <c r="E991" s="316">
        <v>113971</v>
      </c>
      <c r="F991" s="316">
        <v>116110</v>
      </c>
      <c r="G991" s="316">
        <v>126781</v>
      </c>
      <c r="H991" s="316">
        <v>125952</v>
      </c>
      <c r="I991" s="316">
        <v>144305</v>
      </c>
      <c r="J991" s="316">
        <v>125150</v>
      </c>
      <c r="K991" s="316">
        <v>129358</v>
      </c>
      <c r="L991" s="316">
        <v>121260</v>
      </c>
      <c r="M991" s="316">
        <v>96470</v>
      </c>
      <c r="N991" s="316">
        <v>121343</v>
      </c>
      <c r="O991" s="316">
        <v>102654</v>
      </c>
    </row>
    <row r="992" spans="1:16">
      <c r="A992" t="str">
        <f t="shared" si="15"/>
        <v>SL01CP</v>
      </c>
      <c r="B992" s="316" t="s">
        <v>35</v>
      </c>
      <c r="C992" s="316" t="s">
        <v>148</v>
      </c>
      <c r="D992" s="316">
        <v>11860</v>
      </c>
      <c r="E992" s="316">
        <v>0</v>
      </c>
      <c r="F992" s="316">
        <v>0</v>
      </c>
      <c r="G992" s="316">
        <v>0</v>
      </c>
      <c r="H992" s="316">
        <v>0</v>
      </c>
      <c r="I992" s="316">
        <v>0</v>
      </c>
      <c r="J992" s="316">
        <v>0</v>
      </c>
      <c r="K992" s="316">
        <v>0</v>
      </c>
      <c r="L992" s="316">
        <v>0</v>
      </c>
      <c r="M992" s="316">
        <v>0</v>
      </c>
      <c r="N992" s="316">
        <v>121343</v>
      </c>
      <c r="O992" s="316">
        <v>102654</v>
      </c>
    </row>
    <row r="993" spans="1:16">
      <c r="A993" t="str">
        <f t="shared" si="15"/>
        <v>SL01PERIOD START</v>
      </c>
      <c r="B993" s="316" t="s">
        <v>35</v>
      </c>
      <c r="C993" s="316" t="s">
        <v>149</v>
      </c>
      <c r="D993" s="319">
        <v>40909</v>
      </c>
      <c r="E993" s="319">
        <v>40940</v>
      </c>
      <c r="F993" s="319">
        <v>40969</v>
      </c>
      <c r="G993" s="319">
        <v>41000</v>
      </c>
      <c r="H993" s="319">
        <v>41030</v>
      </c>
      <c r="I993" s="319">
        <v>41061</v>
      </c>
      <c r="J993" s="319">
        <v>41091</v>
      </c>
      <c r="K993" s="319">
        <v>41122</v>
      </c>
      <c r="L993" s="319">
        <v>41153</v>
      </c>
      <c r="M993" s="319">
        <v>41183</v>
      </c>
      <c r="N993" s="319">
        <v>41214</v>
      </c>
      <c r="O993" s="319">
        <v>41244</v>
      </c>
    </row>
    <row r="994" spans="1:16">
      <c r="A994" t="str">
        <f t="shared" si="15"/>
        <v>SL01NCP LF</v>
      </c>
      <c r="B994" s="316" t="s">
        <v>35</v>
      </c>
      <c r="C994" s="316" t="s">
        <v>150</v>
      </c>
      <c r="D994" s="318">
        <v>0.55220000000000002</v>
      </c>
      <c r="E994" s="318">
        <v>0.52959999999999996</v>
      </c>
      <c r="F994" s="318">
        <v>0.49840000000000001</v>
      </c>
      <c r="G994" s="318">
        <v>0.46750000000000003</v>
      </c>
      <c r="H994" s="318">
        <v>0.44190000000000002</v>
      </c>
      <c r="I994" s="318">
        <v>0.42970000000000003</v>
      </c>
      <c r="J994" s="318">
        <v>0.43580000000000002</v>
      </c>
      <c r="K994" s="318">
        <v>0.45779999999999998</v>
      </c>
      <c r="L994" s="318">
        <v>0.48780000000000001</v>
      </c>
      <c r="M994" s="318">
        <v>0.51929999999999998</v>
      </c>
      <c r="N994" s="318">
        <v>0.54569999999999996</v>
      </c>
      <c r="O994" s="318">
        <v>0.55869999999999997</v>
      </c>
      <c r="P994" s="4"/>
    </row>
    <row r="995" spans="1:16">
      <c r="A995" t="str">
        <f t="shared" si="15"/>
        <v>SL01NCP LF ONPK</v>
      </c>
      <c r="B995" s="316" t="s">
        <v>35</v>
      </c>
      <c r="C995" s="316" t="s">
        <v>151</v>
      </c>
      <c r="D995" s="318">
        <v>0.6381</v>
      </c>
      <c r="E995" s="318">
        <v>0.58889999999999998</v>
      </c>
      <c r="F995" s="318">
        <v>0.49719999999999998</v>
      </c>
      <c r="G995" s="318">
        <v>0.14130000000000001</v>
      </c>
      <c r="H995" s="318">
        <v>0.114</v>
      </c>
      <c r="I995" s="318">
        <v>0.1002</v>
      </c>
      <c r="J995" s="318">
        <v>0.1003</v>
      </c>
      <c r="K995" s="318">
        <v>0.12180000000000001</v>
      </c>
      <c r="L995" s="318">
        <v>0.1799</v>
      </c>
      <c r="M995" s="318">
        <v>0.2369</v>
      </c>
      <c r="N995" s="318">
        <v>0.58540000000000003</v>
      </c>
      <c r="O995" s="318">
        <v>0.62270000000000003</v>
      </c>
    </row>
    <row r="996" spans="1:16">
      <c r="A996" t="str">
        <f t="shared" si="15"/>
        <v>SL01NCP LF OFFPK</v>
      </c>
      <c r="B996" s="316" t="s">
        <v>35</v>
      </c>
      <c r="C996" s="316" t="s">
        <v>152</v>
      </c>
      <c r="D996" s="318">
        <v>0.5272</v>
      </c>
      <c r="E996" s="318">
        <v>0.51080000000000003</v>
      </c>
      <c r="F996" s="318">
        <v>0.49880000000000002</v>
      </c>
      <c r="G996" s="318">
        <v>0.58350000000000002</v>
      </c>
      <c r="H996" s="318">
        <v>0.56079999999999997</v>
      </c>
      <c r="I996" s="318">
        <v>0.55049999999999999</v>
      </c>
      <c r="J996" s="318">
        <v>0.55400000000000005</v>
      </c>
      <c r="K996" s="318">
        <v>0.58730000000000004</v>
      </c>
      <c r="L996" s="318">
        <v>0.5837</v>
      </c>
      <c r="M996" s="318">
        <v>0.62809999999999999</v>
      </c>
      <c r="N996" s="318">
        <v>0.53369999999999995</v>
      </c>
      <c r="O996" s="318">
        <v>0.54120000000000001</v>
      </c>
    </row>
    <row r="997" spans="1:16">
      <c r="A997" t="str">
        <f t="shared" si="15"/>
        <v>SL01GCP CF</v>
      </c>
      <c r="B997" s="316" t="s">
        <v>35</v>
      </c>
      <c r="C997" s="316" t="s">
        <v>153</v>
      </c>
      <c r="D997" s="318">
        <v>1</v>
      </c>
      <c r="E997" s="318">
        <v>1</v>
      </c>
      <c r="F997" s="318">
        <v>1</v>
      </c>
      <c r="G997" s="318">
        <v>1</v>
      </c>
      <c r="H997" s="318">
        <v>1</v>
      </c>
      <c r="I997" s="318">
        <v>1</v>
      </c>
      <c r="J997" s="318">
        <v>1</v>
      </c>
      <c r="K997" s="318">
        <v>1</v>
      </c>
      <c r="L997" s="318">
        <v>1</v>
      </c>
      <c r="M997" s="318">
        <v>1</v>
      </c>
      <c r="N997" s="318">
        <v>1</v>
      </c>
      <c r="O997" s="318">
        <v>1</v>
      </c>
    </row>
    <row r="998" spans="1:16">
      <c r="A998" t="str">
        <f t="shared" si="15"/>
        <v>SL01CP CF</v>
      </c>
      <c r="B998" s="316" t="s">
        <v>35</v>
      </c>
      <c r="C998" s="316" t="s">
        <v>154</v>
      </c>
      <c r="D998" s="318">
        <v>0.1169</v>
      </c>
      <c r="E998" s="318">
        <v>0</v>
      </c>
      <c r="F998" s="318">
        <v>0</v>
      </c>
      <c r="G998" s="318">
        <v>0</v>
      </c>
      <c r="H998" s="318">
        <v>0</v>
      </c>
      <c r="I998" s="318">
        <v>0</v>
      </c>
      <c r="J998" s="318">
        <v>0</v>
      </c>
      <c r="K998" s="318">
        <v>0</v>
      </c>
      <c r="L998" s="318">
        <v>0</v>
      </c>
      <c r="M998" s="318">
        <v>0</v>
      </c>
      <c r="N998" s="318">
        <v>1</v>
      </c>
      <c r="O998" s="318">
        <v>1</v>
      </c>
    </row>
    <row r="999" spans="1:16">
      <c r="A999" t="str">
        <f t="shared" si="15"/>
        <v>SL01GCP LF</v>
      </c>
      <c r="B999" s="316" t="s">
        <v>35</v>
      </c>
      <c r="C999" s="316" t="s">
        <v>155</v>
      </c>
      <c r="D999" s="318">
        <v>0.55220000000000002</v>
      </c>
      <c r="E999" s="318">
        <v>0.52959999999999996</v>
      </c>
      <c r="F999" s="318">
        <v>0.49840000000000001</v>
      </c>
      <c r="G999" s="318">
        <v>0.46750000000000003</v>
      </c>
      <c r="H999" s="318">
        <v>0.44190000000000002</v>
      </c>
      <c r="I999" s="318">
        <v>0.42970000000000003</v>
      </c>
      <c r="J999" s="318">
        <v>0.43580000000000002</v>
      </c>
      <c r="K999" s="318">
        <v>0.45779999999999998</v>
      </c>
      <c r="L999" s="318">
        <v>0.48780000000000001</v>
      </c>
      <c r="M999" s="318">
        <v>0.51929999999999998</v>
      </c>
      <c r="N999" s="318">
        <v>0.54569999999999996</v>
      </c>
      <c r="O999" s="318">
        <v>0.55869999999999997</v>
      </c>
    </row>
    <row r="1000" spans="1:16">
      <c r="A1000" t="str">
        <f t="shared" si="15"/>
        <v>SL01GCP LF ONPK</v>
      </c>
      <c r="B1000" s="316" t="s">
        <v>35</v>
      </c>
      <c r="C1000" s="316" t="s">
        <v>156</v>
      </c>
      <c r="D1000" s="318">
        <v>0.6381</v>
      </c>
      <c r="E1000" s="318">
        <v>0.58889999999999998</v>
      </c>
      <c r="F1000" s="318">
        <v>0.49719999999999998</v>
      </c>
      <c r="G1000" s="318">
        <v>0.14130000000000001</v>
      </c>
      <c r="H1000" s="318">
        <v>0.114</v>
      </c>
      <c r="I1000" s="318">
        <v>0.1002</v>
      </c>
      <c r="J1000" s="318">
        <v>0.1003</v>
      </c>
      <c r="K1000" s="318">
        <v>0.12180000000000001</v>
      </c>
      <c r="L1000" s="318">
        <v>0.1799</v>
      </c>
      <c r="M1000" s="318">
        <v>0.2369</v>
      </c>
      <c r="N1000" s="318">
        <v>0.58540000000000003</v>
      </c>
      <c r="O1000" s="318">
        <v>0.62270000000000003</v>
      </c>
      <c r="P1000" s="91"/>
    </row>
    <row r="1001" spans="1:16">
      <c r="A1001" t="str">
        <f t="shared" si="15"/>
        <v>SL01GCP LF OFFPK</v>
      </c>
      <c r="B1001" s="316" t="s">
        <v>35</v>
      </c>
      <c r="C1001" s="316" t="s">
        <v>157</v>
      </c>
      <c r="D1001" s="318">
        <v>0.5272</v>
      </c>
      <c r="E1001" s="318">
        <v>0.51080000000000003</v>
      </c>
      <c r="F1001" s="318">
        <v>0.49880000000000002</v>
      </c>
      <c r="G1001" s="318">
        <v>0.58350000000000002</v>
      </c>
      <c r="H1001" s="318">
        <v>0.56079999999999997</v>
      </c>
      <c r="I1001" s="318">
        <v>0.55049999999999999</v>
      </c>
      <c r="J1001" s="318">
        <v>0.55400000000000005</v>
      </c>
      <c r="K1001" s="318">
        <v>0.58730000000000004</v>
      </c>
      <c r="L1001" s="318">
        <v>0.5837</v>
      </c>
      <c r="M1001" s="318">
        <v>0.62809999999999999</v>
      </c>
      <c r="N1001" s="318">
        <v>0.53369999999999995</v>
      </c>
      <c r="O1001" s="318">
        <v>0.54120000000000001</v>
      </c>
    </row>
    <row r="1002" spans="1:16">
      <c r="A1002" t="str">
        <f t="shared" si="15"/>
        <v>SL01CP LF</v>
      </c>
      <c r="B1002" s="316" t="s">
        <v>35</v>
      </c>
      <c r="C1002" s="316" t="s">
        <v>158</v>
      </c>
      <c r="D1002" s="318">
        <v>4.7222</v>
      </c>
      <c r="E1002" s="318">
        <v>0</v>
      </c>
      <c r="F1002" s="318">
        <v>0</v>
      </c>
      <c r="G1002" s="318">
        <v>0</v>
      </c>
      <c r="H1002" s="318">
        <v>0</v>
      </c>
      <c r="I1002" s="318">
        <v>0</v>
      </c>
      <c r="J1002" s="318">
        <v>0</v>
      </c>
      <c r="K1002" s="318">
        <v>0</v>
      </c>
      <c r="L1002" s="318">
        <v>0</v>
      </c>
      <c r="M1002" s="318">
        <v>0</v>
      </c>
      <c r="N1002" s="318">
        <v>0.54569999999999996</v>
      </c>
      <c r="O1002" s="318">
        <v>0.55869999999999997</v>
      </c>
    </row>
    <row r="1003" spans="1:16">
      <c r="A1003" t="str">
        <f t="shared" si="15"/>
        <v>SL01REL PREC:</v>
      </c>
      <c r="B1003" s="316" t="s">
        <v>35</v>
      </c>
      <c r="C1003" s="316" t="s">
        <v>65</v>
      </c>
      <c r="D1003" s="316"/>
      <c r="E1003" s="316"/>
      <c r="F1003" s="316"/>
      <c r="G1003" s="316"/>
      <c r="H1003" s="316"/>
      <c r="I1003" s="316"/>
      <c r="J1003" s="316"/>
      <c r="K1003" s="316"/>
      <c r="L1003" s="316"/>
      <c r="M1003" s="316"/>
      <c r="N1003" s="316"/>
      <c r="O1003" s="316"/>
      <c r="P1003" s="5"/>
    </row>
    <row r="1004" spans="1:16">
      <c r="A1004" t="str">
        <f t="shared" si="15"/>
        <v>SL01NCP RP</v>
      </c>
      <c r="B1004" s="316" t="s">
        <v>35</v>
      </c>
      <c r="C1004" s="316" t="s">
        <v>159</v>
      </c>
      <c r="D1004" s="318">
        <v>0</v>
      </c>
      <c r="E1004" s="318">
        <v>0</v>
      </c>
      <c r="F1004" s="318">
        <v>0</v>
      </c>
      <c r="G1004" s="318">
        <v>0</v>
      </c>
      <c r="H1004" s="318">
        <v>0</v>
      </c>
      <c r="I1004" s="318">
        <v>0</v>
      </c>
      <c r="J1004" s="318">
        <v>0</v>
      </c>
      <c r="K1004" s="318">
        <v>0</v>
      </c>
      <c r="L1004" s="318">
        <v>0</v>
      </c>
      <c r="M1004" s="318">
        <v>0</v>
      </c>
      <c r="N1004" s="318">
        <v>0</v>
      </c>
      <c r="O1004" s="318">
        <v>0</v>
      </c>
      <c r="P1004" s="5"/>
    </row>
    <row r="1005" spans="1:16">
      <c r="A1005" t="str">
        <f t="shared" si="15"/>
        <v>SL01NCP RP ONPK</v>
      </c>
      <c r="B1005" s="316" t="s">
        <v>35</v>
      </c>
      <c r="C1005" s="316" t="s">
        <v>160</v>
      </c>
      <c r="D1005" s="318">
        <v>0</v>
      </c>
      <c r="E1005" s="318">
        <v>0</v>
      </c>
      <c r="F1005" s="318">
        <v>0</v>
      </c>
      <c r="G1005" s="318">
        <v>0</v>
      </c>
      <c r="H1005" s="318">
        <v>0</v>
      </c>
      <c r="I1005" s="318">
        <v>0</v>
      </c>
      <c r="J1005" s="318">
        <v>0</v>
      </c>
      <c r="K1005" s="318">
        <v>0</v>
      </c>
      <c r="L1005" s="318">
        <v>0</v>
      </c>
      <c r="M1005" s="318">
        <v>0</v>
      </c>
      <c r="N1005" s="318">
        <v>0</v>
      </c>
      <c r="O1005" s="318">
        <v>0</v>
      </c>
    </row>
    <row r="1006" spans="1:16">
      <c r="A1006" t="str">
        <f t="shared" si="15"/>
        <v>SL01NCP RP OFFPK</v>
      </c>
      <c r="B1006" s="316" t="s">
        <v>35</v>
      </c>
      <c r="C1006" s="316" t="s">
        <v>161</v>
      </c>
      <c r="D1006" s="318">
        <v>0</v>
      </c>
      <c r="E1006" s="318">
        <v>0</v>
      </c>
      <c r="F1006" s="318">
        <v>0</v>
      </c>
      <c r="G1006" s="318">
        <v>0</v>
      </c>
      <c r="H1006" s="318">
        <v>0</v>
      </c>
      <c r="I1006" s="318">
        <v>0</v>
      </c>
      <c r="J1006" s="318">
        <v>0</v>
      </c>
      <c r="K1006" s="318">
        <v>0</v>
      </c>
      <c r="L1006" s="318">
        <v>0</v>
      </c>
      <c r="M1006" s="318">
        <v>0</v>
      </c>
      <c r="N1006" s="318">
        <v>0</v>
      </c>
      <c r="O1006" s="318">
        <v>0</v>
      </c>
      <c r="P1006" s="89"/>
    </row>
    <row r="1007" spans="1:16">
      <c r="A1007" t="str">
        <f t="shared" si="15"/>
        <v>SL01GCP RP</v>
      </c>
      <c r="B1007" s="316" t="s">
        <v>35</v>
      </c>
      <c r="C1007" s="316" t="s">
        <v>162</v>
      </c>
      <c r="D1007" s="318">
        <v>0</v>
      </c>
      <c r="E1007" s="318">
        <v>0</v>
      </c>
      <c r="F1007" s="318">
        <v>0</v>
      </c>
      <c r="G1007" s="318">
        <v>0</v>
      </c>
      <c r="H1007" s="318">
        <v>0</v>
      </c>
      <c r="I1007" s="318">
        <v>0</v>
      </c>
      <c r="J1007" s="318">
        <v>0</v>
      </c>
      <c r="K1007" s="318">
        <v>0</v>
      </c>
      <c r="L1007" s="318">
        <v>0</v>
      </c>
      <c r="M1007" s="318">
        <v>0</v>
      </c>
      <c r="N1007" s="318">
        <v>0</v>
      </c>
      <c r="O1007" s="318">
        <v>0</v>
      </c>
    </row>
    <row r="1008" spans="1:16">
      <c r="A1008" t="str">
        <f t="shared" si="15"/>
        <v>SL01GCP RP ONPK</v>
      </c>
      <c r="B1008" s="316" t="s">
        <v>35</v>
      </c>
      <c r="C1008" s="316" t="s">
        <v>163</v>
      </c>
      <c r="D1008" s="318">
        <v>0</v>
      </c>
      <c r="E1008" s="318">
        <v>0</v>
      </c>
      <c r="F1008" s="318">
        <v>0</v>
      </c>
      <c r="G1008" s="318">
        <v>0</v>
      </c>
      <c r="H1008" s="318">
        <v>0</v>
      </c>
      <c r="I1008" s="318">
        <v>0</v>
      </c>
      <c r="J1008" s="318">
        <v>0</v>
      </c>
      <c r="K1008" s="318">
        <v>0</v>
      </c>
      <c r="L1008" s="318">
        <v>0</v>
      </c>
      <c r="M1008" s="318">
        <v>0</v>
      </c>
      <c r="N1008" s="318">
        <v>0</v>
      </c>
      <c r="O1008" s="318">
        <v>0</v>
      </c>
    </row>
    <row r="1009" spans="1:16">
      <c r="A1009" t="str">
        <f t="shared" si="15"/>
        <v>SL01GCP RP OFFPK</v>
      </c>
      <c r="B1009" s="316" t="s">
        <v>35</v>
      </c>
      <c r="C1009" s="316" t="s">
        <v>164</v>
      </c>
      <c r="D1009" s="318">
        <v>0</v>
      </c>
      <c r="E1009" s="318">
        <v>0</v>
      </c>
      <c r="F1009" s="318">
        <v>0</v>
      </c>
      <c r="G1009" s="318">
        <v>0</v>
      </c>
      <c r="H1009" s="318">
        <v>0</v>
      </c>
      <c r="I1009" s="318">
        <v>0</v>
      </c>
      <c r="J1009" s="318">
        <v>0</v>
      </c>
      <c r="K1009" s="318">
        <v>0</v>
      </c>
      <c r="L1009" s="318">
        <v>0</v>
      </c>
      <c r="M1009" s="318">
        <v>0</v>
      </c>
      <c r="N1009" s="318">
        <v>0</v>
      </c>
      <c r="O1009" s="318">
        <v>0</v>
      </c>
    </row>
    <row r="1010" spans="1:16">
      <c r="A1010" t="str">
        <f t="shared" si="15"/>
        <v>SL01CP RP</v>
      </c>
      <c r="B1010" s="316" t="s">
        <v>35</v>
      </c>
      <c r="C1010" s="316" t="s">
        <v>165</v>
      </c>
      <c r="D1010" s="318">
        <v>0</v>
      </c>
      <c r="E1010" s="318">
        <v>0</v>
      </c>
      <c r="F1010" s="318">
        <v>0</v>
      </c>
      <c r="G1010" s="318">
        <v>0</v>
      </c>
      <c r="H1010" s="318">
        <v>0</v>
      </c>
      <c r="I1010" s="318">
        <v>0</v>
      </c>
      <c r="J1010" s="318">
        <v>0</v>
      </c>
      <c r="K1010" s="318">
        <v>0</v>
      </c>
      <c r="L1010" s="318">
        <v>0</v>
      </c>
      <c r="M1010" s="318">
        <v>0</v>
      </c>
      <c r="N1010" s="318">
        <v>0</v>
      </c>
      <c r="O1010" s="318">
        <v>0</v>
      </c>
    </row>
    <row r="1011" spans="1:16">
      <c r="A1011" t="str">
        <f t="shared" si="15"/>
        <v>SL01SAMPLE SIZE:</v>
      </c>
      <c r="B1011" s="316" t="s">
        <v>35</v>
      </c>
      <c r="C1011" s="316" t="s">
        <v>66</v>
      </c>
      <c r="D1011" s="316"/>
      <c r="E1011" s="316"/>
      <c r="F1011" s="316"/>
      <c r="G1011" s="316"/>
      <c r="H1011" s="316"/>
      <c r="I1011" s="316"/>
      <c r="J1011" s="316"/>
      <c r="K1011" s="316"/>
      <c r="L1011" s="316"/>
      <c r="M1011" s="316"/>
      <c r="N1011" s="316"/>
      <c r="O1011" s="316"/>
      <c r="P1011" s="87"/>
    </row>
    <row r="1012" spans="1:16">
      <c r="A1012" t="str">
        <f t="shared" si="15"/>
        <v>SL01GCPSZ</v>
      </c>
      <c r="B1012" s="316" t="s">
        <v>35</v>
      </c>
      <c r="C1012" s="316" t="s">
        <v>166</v>
      </c>
      <c r="D1012" s="316">
        <v>1</v>
      </c>
      <c r="E1012" s="316">
        <v>1</v>
      </c>
      <c r="F1012" s="316">
        <v>1</v>
      </c>
      <c r="G1012" s="316">
        <v>1</v>
      </c>
      <c r="H1012" s="316">
        <v>1</v>
      </c>
      <c r="I1012" s="316">
        <v>1</v>
      </c>
      <c r="J1012" s="316">
        <v>1</v>
      </c>
      <c r="K1012" s="316">
        <v>1</v>
      </c>
      <c r="L1012" s="316">
        <v>1</v>
      </c>
      <c r="M1012" s="316">
        <v>1</v>
      </c>
      <c r="N1012" s="316">
        <v>1</v>
      </c>
      <c r="O1012" s="316">
        <v>1</v>
      </c>
    </row>
    <row r="1013" spans="1:16">
      <c r="A1013" t="str">
        <f t="shared" si="15"/>
        <v>SL01GCPSZ ONPK</v>
      </c>
      <c r="B1013" s="316" t="s">
        <v>35</v>
      </c>
      <c r="C1013" s="316" t="s">
        <v>167</v>
      </c>
      <c r="D1013" s="316">
        <v>1</v>
      </c>
      <c r="E1013" s="316">
        <v>1</v>
      </c>
      <c r="F1013" s="316">
        <v>1</v>
      </c>
      <c r="G1013" s="316">
        <v>1</v>
      </c>
      <c r="H1013" s="316">
        <v>1</v>
      </c>
      <c r="I1013" s="316">
        <v>1</v>
      </c>
      <c r="J1013" s="316">
        <v>1</v>
      </c>
      <c r="K1013" s="316">
        <v>1</v>
      </c>
      <c r="L1013" s="316">
        <v>1</v>
      </c>
      <c r="M1013" s="316">
        <v>1</v>
      </c>
      <c r="N1013" s="316">
        <v>1</v>
      </c>
      <c r="O1013" s="316">
        <v>1</v>
      </c>
    </row>
    <row r="1014" spans="1:16">
      <c r="A1014" t="str">
        <f t="shared" ref="A1014:A1077" si="16">B1014&amp;C1014</f>
        <v>SL01GCPSZ OFFPK</v>
      </c>
      <c r="B1014" s="316" t="s">
        <v>35</v>
      </c>
      <c r="C1014" s="316" t="s">
        <v>168</v>
      </c>
      <c r="D1014" s="316">
        <v>1</v>
      </c>
      <c r="E1014" s="316">
        <v>1</v>
      </c>
      <c r="F1014" s="316">
        <v>1</v>
      </c>
      <c r="G1014" s="316">
        <v>1</v>
      </c>
      <c r="H1014" s="316">
        <v>1</v>
      </c>
      <c r="I1014" s="316">
        <v>1</v>
      </c>
      <c r="J1014" s="316">
        <v>1</v>
      </c>
      <c r="K1014" s="316">
        <v>1</v>
      </c>
      <c r="L1014" s="316">
        <v>1</v>
      </c>
      <c r="M1014" s="316">
        <v>1</v>
      </c>
      <c r="N1014" s="316">
        <v>1</v>
      </c>
      <c r="O1014" s="316">
        <v>1</v>
      </c>
      <c r="P1014" s="83"/>
    </row>
    <row r="1015" spans="1:16">
      <c r="A1015" t="str">
        <f t="shared" si="16"/>
        <v>SL01CPSZ</v>
      </c>
      <c r="B1015" s="316" t="s">
        <v>35</v>
      </c>
      <c r="C1015" s="316" t="s">
        <v>169</v>
      </c>
      <c r="D1015" s="316">
        <v>1</v>
      </c>
      <c r="E1015" s="316">
        <v>1</v>
      </c>
      <c r="F1015" s="316">
        <v>1</v>
      </c>
      <c r="G1015" s="316">
        <v>1</v>
      </c>
      <c r="H1015" s="316">
        <v>1</v>
      </c>
      <c r="I1015" s="316">
        <v>1</v>
      </c>
      <c r="J1015" s="316">
        <v>1</v>
      </c>
      <c r="K1015" s="316">
        <v>1</v>
      </c>
      <c r="L1015" s="316">
        <v>1</v>
      </c>
      <c r="M1015" s="316">
        <v>1</v>
      </c>
      <c r="N1015" s="316">
        <v>1</v>
      </c>
      <c r="O1015" s="316">
        <v>1</v>
      </c>
      <c r="P1015" s="1"/>
    </row>
    <row r="1016" spans="1:16">
      <c r="A1016" t="str">
        <f t="shared" si="16"/>
        <v/>
      </c>
      <c r="B1016" s="316"/>
      <c r="C1016" s="316"/>
      <c r="D1016" s="316"/>
      <c r="E1016" s="316"/>
      <c r="F1016" s="316"/>
      <c r="G1016" s="316"/>
      <c r="H1016" s="316"/>
      <c r="I1016" s="316"/>
      <c r="J1016" s="316"/>
      <c r="K1016" s="316"/>
      <c r="L1016" s="316"/>
      <c r="M1016" s="316"/>
      <c r="N1016" s="316"/>
      <c r="O1016" s="316"/>
      <c r="P1016" s="5"/>
    </row>
    <row r="1017" spans="1:16">
      <c r="A1017" t="str">
        <f t="shared" si="16"/>
        <v/>
      </c>
      <c r="B1017" s="316"/>
      <c r="C1017" s="316"/>
      <c r="D1017" s="316"/>
      <c r="E1017" s="316"/>
      <c r="F1017" s="316"/>
      <c r="G1017" s="316"/>
      <c r="H1017" s="316"/>
      <c r="I1017" s="316"/>
      <c r="J1017" s="316"/>
      <c r="K1017" s="316"/>
      <c r="L1017" s="316"/>
      <c r="M1017" s="316"/>
      <c r="N1017" s="316"/>
      <c r="O1017" s="316"/>
      <c r="P1017" s="5"/>
    </row>
    <row r="1018" spans="1:16">
      <c r="A1018" t="str">
        <f t="shared" si="16"/>
        <v/>
      </c>
      <c r="B1018" s="316"/>
      <c r="C1018" s="316"/>
      <c r="D1018" s="316"/>
      <c r="E1018" s="316"/>
      <c r="F1018" s="316"/>
      <c r="G1018" s="316"/>
      <c r="H1018" s="316"/>
      <c r="I1018" s="316"/>
      <c r="J1018" s="316"/>
      <c r="K1018" s="316"/>
      <c r="L1018" s="316"/>
      <c r="M1018" s="316"/>
      <c r="N1018" s="316"/>
      <c r="O1018" s="316"/>
      <c r="P1018" s="5"/>
    </row>
    <row r="1019" spans="1:16">
      <c r="A1019" t="str">
        <f t="shared" si="16"/>
        <v/>
      </c>
      <c r="B1019" s="316"/>
      <c r="C1019" s="316"/>
      <c r="D1019" s="316"/>
      <c r="E1019" s="316"/>
      <c r="F1019" s="316"/>
      <c r="G1019" s="316"/>
      <c r="H1019" s="316"/>
      <c r="I1019" s="316"/>
      <c r="J1019" s="316"/>
      <c r="K1019" s="316"/>
      <c r="L1019" s="316"/>
      <c r="M1019" s="316"/>
      <c r="N1019" s="316"/>
      <c r="O1019" s="316"/>
      <c r="P1019" s="5"/>
    </row>
    <row r="1020" spans="1:16">
      <c r="A1020" t="str">
        <f t="shared" si="16"/>
        <v/>
      </c>
      <c r="B1020" s="316"/>
      <c r="C1020" s="316"/>
      <c r="D1020" s="316"/>
      <c r="E1020" s="316"/>
      <c r="F1020" s="316"/>
      <c r="G1020" s="316"/>
      <c r="H1020" s="316"/>
      <c r="I1020" s="316"/>
      <c r="J1020" s="316"/>
      <c r="K1020" s="316"/>
      <c r="L1020" s="316"/>
      <c r="M1020" s="316"/>
      <c r="N1020" s="316"/>
      <c r="O1020" s="316"/>
      <c r="P1020" s="5"/>
    </row>
    <row r="1021" spans="1:16">
      <c r="A1021" t="str">
        <f t="shared" si="16"/>
        <v/>
      </c>
      <c r="B1021" s="316"/>
      <c r="C1021" s="316"/>
      <c r="D1021" s="316"/>
      <c r="E1021" s="316"/>
      <c r="F1021" s="316"/>
      <c r="G1021" s="316"/>
      <c r="H1021" s="316"/>
      <c r="I1021" s="316"/>
      <c r="J1021" s="316"/>
      <c r="K1021" s="316"/>
      <c r="L1021" s="316"/>
      <c r="M1021" s="316"/>
      <c r="N1021" s="316"/>
      <c r="O1021" s="316"/>
      <c r="P1021" s="5"/>
    </row>
    <row r="1022" spans="1:16">
      <c r="A1022" t="str">
        <f t="shared" si="16"/>
        <v/>
      </c>
      <c r="B1022" s="316"/>
      <c r="C1022" s="316"/>
      <c r="D1022" s="316"/>
      <c r="E1022" s="316"/>
      <c r="F1022" s="316"/>
      <c r="G1022" s="316"/>
      <c r="H1022" s="316"/>
      <c r="I1022" s="316"/>
      <c r="J1022" s="316"/>
      <c r="K1022" s="316"/>
      <c r="L1022" s="316"/>
      <c r="M1022" s="316"/>
      <c r="N1022" s="316"/>
      <c r="O1022" s="316"/>
      <c r="P1022" s="5"/>
    </row>
    <row r="1023" spans="1:16">
      <c r="A1023" t="str">
        <f t="shared" si="16"/>
        <v/>
      </c>
      <c r="B1023" s="316"/>
      <c r="C1023" s="316"/>
      <c r="D1023" s="316"/>
      <c r="E1023" s="316"/>
      <c r="F1023" s="316"/>
      <c r="G1023" s="316"/>
      <c r="H1023" s="316"/>
      <c r="I1023" s="316"/>
      <c r="J1023" s="316"/>
      <c r="K1023" s="316"/>
      <c r="L1023" s="316"/>
      <c r="M1023" s="316"/>
      <c r="N1023" s="316"/>
      <c r="O1023" s="316"/>
      <c r="P1023" s="5"/>
    </row>
    <row r="1024" spans="1:16">
      <c r="A1024" t="str">
        <f t="shared" si="16"/>
        <v/>
      </c>
      <c r="B1024" s="316"/>
      <c r="C1024" s="316"/>
      <c r="D1024" s="316"/>
      <c r="E1024" s="316"/>
      <c r="F1024" s="316"/>
      <c r="G1024" s="316"/>
      <c r="H1024" s="316"/>
      <c r="I1024" s="316"/>
      <c r="J1024" s="316"/>
      <c r="K1024" s="316"/>
      <c r="L1024" s="316"/>
      <c r="M1024" s="316"/>
      <c r="N1024" s="316"/>
      <c r="O1024" s="316"/>
      <c r="P1024" s="5"/>
    </row>
    <row r="1025" spans="1:16">
      <c r="A1025" t="str">
        <f t="shared" si="16"/>
        <v xml:space="preserve">SL02 Traffic Signal (Modeled Rate Class) </v>
      </c>
      <c r="B1025" s="316" t="s">
        <v>36</v>
      </c>
      <c r="C1025" s="316" t="s">
        <v>37</v>
      </c>
      <c r="D1025" s="316"/>
      <c r="E1025" s="316"/>
      <c r="F1025" s="316"/>
      <c r="G1025" s="316"/>
      <c r="H1025" s="316"/>
      <c r="I1025" s="316"/>
      <c r="J1025" s="316"/>
      <c r="K1025" s="316"/>
      <c r="L1025" s="316"/>
      <c r="M1025" s="316"/>
      <c r="N1025" s="316"/>
      <c r="O1025" s="316"/>
    </row>
    <row r="1026" spans="1:16">
      <c r="A1026" t="str">
        <f t="shared" si="16"/>
        <v xml:space="preserve">SL02MONTH </v>
      </c>
      <c r="B1026" s="316" t="s">
        <v>38</v>
      </c>
      <c r="C1026" s="316" t="s">
        <v>123</v>
      </c>
      <c r="D1026" s="317">
        <v>40909</v>
      </c>
      <c r="E1026" s="317">
        <v>40940</v>
      </c>
      <c r="F1026" s="317">
        <v>40969</v>
      </c>
      <c r="G1026" s="317">
        <v>41000</v>
      </c>
      <c r="H1026" s="317">
        <v>41030</v>
      </c>
      <c r="I1026" s="317">
        <v>41061</v>
      </c>
      <c r="J1026" s="317">
        <v>41091</v>
      </c>
      <c r="K1026" s="317">
        <v>41122</v>
      </c>
      <c r="L1026" s="317">
        <v>41153</v>
      </c>
      <c r="M1026" s="317">
        <v>41183</v>
      </c>
      <c r="N1026" s="317">
        <v>41214</v>
      </c>
      <c r="O1026" s="317">
        <v>41244</v>
      </c>
      <c r="P1026" s="5"/>
    </row>
    <row r="1027" spans="1:16">
      <c r="A1027" t="str">
        <f t="shared" si="16"/>
        <v xml:space="preserve">SL02CUSTOMERS </v>
      </c>
      <c r="B1027" s="316" t="s">
        <v>38</v>
      </c>
      <c r="C1027" s="316" t="s">
        <v>124</v>
      </c>
      <c r="D1027" s="316">
        <v>858</v>
      </c>
      <c r="E1027" s="316">
        <v>863</v>
      </c>
      <c r="F1027" s="316">
        <v>864</v>
      </c>
      <c r="G1027" s="316">
        <v>864</v>
      </c>
      <c r="H1027" s="316">
        <v>865</v>
      </c>
      <c r="I1027" s="316">
        <v>867</v>
      </c>
      <c r="J1027" s="316">
        <v>868</v>
      </c>
      <c r="K1027" s="316">
        <v>870</v>
      </c>
      <c r="L1027" s="316">
        <v>870</v>
      </c>
      <c r="M1027" s="316">
        <v>874</v>
      </c>
      <c r="N1027" s="316">
        <v>874</v>
      </c>
      <c r="O1027" s="316">
        <v>873</v>
      </c>
      <c r="P1027" s="5"/>
    </row>
    <row r="1028" spans="1:16">
      <c r="A1028" t="str">
        <f t="shared" si="16"/>
        <v xml:space="preserve">SL02SALES </v>
      </c>
      <c r="B1028" s="316" t="s">
        <v>38</v>
      </c>
      <c r="C1028" s="316" t="s">
        <v>125</v>
      </c>
      <c r="D1028" s="316">
        <v>2620338</v>
      </c>
      <c r="E1028" s="316">
        <v>2622566</v>
      </c>
      <c r="F1028" s="316">
        <v>2627776</v>
      </c>
      <c r="G1028" s="316">
        <v>2634560</v>
      </c>
      <c r="H1028" s="316">
        <v>2605014</v>
      </c>
      <c r="I1028" s="316">
        <v>2608019</v>
      </c>
      <c r="J1028" s="316">
        <v>2617138</v>
      </c>
      <c r="K1028" s="316">
        <v>2617346</v>
      </c>
      <c r="L1028" s="316">
        <v>2618400</v>
      </c>
      <c r="M1028" s="316">
        <v>2617579</v>
      </c>
      <c r="N1028" s="316">
        <v>2620096</v>
      </c>
      <c r="O1028" s="316">
        <v>2621807</v>
      </c>
      <c r="P1028" s="5"/>
    </row>
    <row r="1029" spans="1:16">
      <c r="A1029" t="str">
        <f t="shared" si="16"/>
        <v>SL02KW</v>
      </c>
      <c r="B1029" s="316" t="s">
        <v>38</v>
      </c>
      <c r="C1029" s="316" t="s">
        <v>126</v>
      </c>
      <c r="D1029" s="316"/>
      <c r="E1029" s="316"/>
      <c r="F1029" s="316"/>
      <c r="G1029" s="316"/>
      <c r="H1029" s="316"/>
      <c r="I1029" s="316"/>
      <c r="J1029" s="316"/>
      <c r="K1029" s="316"/>
      <c r="L1029" s="316"/>
      <c r="M1029" s="316"/>
      <c r="N1029" s="316"/>
      <c r="O1029" s="316"/>
      <c r="P1029" s="5"/>
    </row>
    <row r="1030" spans="1:16">
      <c r="A1030" t="str">
        <f t="shared" si="16"/>
        <v>SL02N</v>
      </c>
      <c r="B1030" s="316" t="s">
        <v>38</v>
      </c>
      <c r="C1030" s="316" t="s">
        <v>127</v>
      </c>
      <c r="D1030" s="316">
        <v>1</v>
      </c>
      <c r="E1030" s="316">
        <v>1</v>
      </c>
      <c r="F1030" s="316">
        <v>1</v>
      </c>
      <c r="G1030" s="316">
        <v>1</v>
      </c>
      <c r="H1030" s="316">
        <v>1</v>
      </c>
      <c r="I1030" s="316">
        <v>1</v>
      </c>
      <c r="J1030" s="316">
        <v>1</v>
      </c>
      <c r="K1030" s="316">
        <v>1</v>
      </c>
      <c r="L1030" s="316">
        <v>1</v>
      </c>
      <c r="M1030" s="316">
        <v>1</v>
      </c>
      <c r="N1030" s="316">
        <v>1</v>
      </c>
      <c r="O1030" s="316">
        <v>1</v>
      </c>
      <c r="P1030" s="5"/>
    </row>
    <row r="1031" spans="1:16">
      <c r="A1031" t="str">
        <f t="shared" si="16"/>
        <v>SL02RLR ENERGY:</v>
      </c>
      <c r="B1031" s="316" t="s">
        <v>38</v>
      </c>
      <c r="C1031" s="316" t="s">
        <v>61</v>
      </c>
      <c r="D1031" s="316"/>
      <c r="E1031" s="316"/>
      <c r="F1031" s="316"/>
      <c r="G1031" s="316"/>
      <c r="H1031" s="316"/>
      <c r="I1031" s="316"/>
      <c r="J1031" s="316"/>
      <c r="K1031" s="316"/>
      <c r="L1031" s="316"/>
      <c r="M1031" s="316"/>
      <c r="N1031" s="316"/>
      <c r="O1031" s="316"/>
      <c r="P1031" s="5"/>
    </row>
    <row r="1032" spans="1:16">
      <c r="A1032" t="str">
        <f t="shared" si="16"/>
        <v>SL02KWH</v>
      </c>
      <c r="B1032" s="316" t="s">
        <v>38</v>
      </c>
      <c r="C1032" s="316" t="s">
        <v>128</v>
      </c>
      <c r="D1032" s="316">
        <v>2620338</v>
      </c>
      <c r="E1032" s="316">
        <v>2622566</v>
      </c>
      <c r="F1032" s="316">
        <v>2627776</v>
      </c>
      <c r="G1032" s="316">
        <v>2634561</v>
      </c>
      <c r="H1032" s="316">
        <v>2605014</v>
      </c>
      <c r="I1032" s="316">
        <v>2608018</v>
      </c>
      <c r="J1032" s="316">
        <v>2617137</v>
      </c>
      <c r="K1032" s="316">
        <v>2617347</v>
      </c>
      <c r="L1032" s="316">
        <v>2618401</v>
      </c>
      <c r="M1032" s="316">
        <v>2617578</v>
      </c>
      <c r="N1032" s="316">
        <v>2612828</v>
      </c>
      <c r="O1032" s="316">
        <v>2621807</v>
      </c>
      <c r="P1032" s="5"/>
    </row>
    <row r="1033" spans="1:16">
      <c r="A1033" t="str">
        <f t="shared" si="16"/>
        <v>SL02KWH ONPK</v>
      </c>
      <c r="B1033" s="316" t="s">
        <v>38</v>
      </c>
      <c r="C1033" s="316" t="s">
        <v>129</v>
      </c>
      <c r="D1033" s="316">
        <v>591689</v>
      </c>
      <c r="E1033" s="316">
        <v>633033</v>
      </c>
      <c r="F1033" s="316">
        <v>622461</v>
      </c>
      <c r="G1033" s="316">
        <v>691572</v>
      </c>
      <c r="H1033" s="316">
        <v>693270</v>
      </c>
      <c r="I1033" s="316">
        <v>684605</v>
      </c>
      <c r="J1033" s="316">
        <v>664837</v>
      </c>
      <c r="K1033" s="316">
        <v>728213</v>
      </c>
      <c r="L1033" s="316">
        <v>621870</v>
      </c>
      <c r="M1033" s="316">
        <v>728278</v>
      </c>
      <c r="N1033" s="316">
        <v>610508</v>
      </c>
      <c r="O1033" s="316">
        <v>563829</v>
      </c>
    </row>
    <row r="1034" spans="1:16">
      <c r="A1034" t="str">
        <f t="shared" si="16"/>
        <v>SL02KWH OFFPK</v>
      </c>
      <c r="B1034" s="316" t="s">
        <v>38</v>
      </c>
      <c r="C1034" s="316" t="s">
        <v>130</v>
      </c>
      <c r="D1034" s="316">
        <v>2028649</v>
      </c>
      <c r="E1034" s="316">
        <v>1989533</v>
      </c>
      <c r="F1034" s="316">
        <v>2005315</v>
      </c>
      <c r="G1034" s="316">
        <v>1942988</v>
      </c>
      <c r="H1034" s="316">
        <v>1911744</v>
      </c>
      <c r="I1034" s="316">
        <v>1923413</v>
      </c>
      <c r="J1034" s="316">
        <v>1952300</v>
      </c>
      <c r="K1034" s="316">
        <v>1889133</v>
      </c>
      <c r="L1034" s="316">
        <v>1996531</v>
      </c>
      <c r="M1034" s="316">
        <v>1889300</v>
      </c>
      <c r="N1034" s="316">
        <v>2002320</v>
      </c>
      <c r="O1034" s="316">
        <v>2057978</v>
      </c>
    </row>
    <row r="1035" spans="1:16">
      <c r="A1035" t="str">
        <f t="shared" si="16"/>
        <v>SL02KWH ONPK%</v>
      </c>
      <c r="B1035" s="316" t="s">
        <v>38</v>
      </c>
      <c r="C1035" s="316" t="s">
        <v>131</v>
      </c>
      <c r="D1035" s="318">
        <v>0.22581000000000001</v>
      </c>
      <c r="E1035" s="318">
        <v>0.24138000000000001</v>
      </c>
      <c r="F1035" s="318">
        <v>0.23688000000000001</v>
      </c>
      <c r="G1035" s="318">
        <v>0.26250000000000001</v>
      </c>
      <c r="H1035" s="318">
        <v>0.26612999999999998</v>
      </c>
      <c r="I1035" s="318">
        <v>0.26250000000000001</v>
      </c>
      <c r="J1035" s="318">
        <v>0.25402999999999998</v>
      </c>
      <c r="K1035" s="318">
        <v>0.27822999999999998</v>
      </c>
      <c r="L1035" s="318">
        <v>0.23749999999999999</v>
      </c>
      <c r="M1035" s="318">
        <v>0.27822999999999998</v>
      </c>
      <c r="N1035" s="318">
        <v>0.23366000000000001</v>
      </c>
      <c r="O1035" s="318">
        <v>0.21504999999999999</v>
      </c>
    </row>
    <row r="1036" spans="1:16">
      <c r="A1036" t="str">
        <f t="shared" si="16"/>
        <v>SL02KWH OFFPK%</v>
      </c>
      <c r="B1036" s="316" t="s">
        <v>38</v>
      </c>
      <c r="C1036" s="316" t="s">
        <v>132</v>
      </c>
      <c r="D1036" s="318">
        <v>0.77419000000000004</v>
      </c>
      <c r="E1036" s="318">
        <v>0.75861999999999996</v>
      </c>
      <c r="F1036" s="318">
        <v>0.76312000000000002</v>
      </c>
      <c r="G1036" s="318">
        <v>0.73750000000000004</v>
      </c>
      <c r="H1036" s="318">
        <v>0.73387000000000002</v>
      </c>
      <c r="I1036" s="318">
        <v>0.73750000000000004</v>
      </c>
      <c r="J1036" s="318">
        <v>0.74597000000000002</v>
      </c>
      <c r="K1036" s="318">
        <v>0.72177000000000002</v>
      </c>
      <c r="L1036" s="318">
        <v>0.76249999999999996</v>
      </c>
      <c r="M1036" s="318">
        <v>0.72177000000000002</v>
      </c>
      <c r="N1036" s="318">
        <v>0.76634000000000002</v>
      </c>
      <c r="O1036" s="318">
        <v>0.78495000000000004</v>
      </c>
    </row>
    <row r="1037" spans="1:16">
      <c r="A1037" t="str">
        <f t="shared" si="16"/>
        <v>SL02DEMAND (KW):</v>
      </c>
      <c r="B1037" s="316" t="s">
        <v>38</v>
      </c>
      <c r="C1037" s="316" t="s">
        <v>62</v>
      </c>
      <c r="D1037" s="316"/>
      <c r="E1037" s="316"/>
      <c r="F1037" s="316"/>
      <c r="G1037" s="316"/>
      <c r="H1037" s="316"/>
      <c r="I1037" s="316"/>
      <c r="J1037" s="316"/>
      <c r="K1037" s="316"/>
      <c r="L1037" s="316"/>
      <c r="M1037" s="316"/>
      <c r="N1037" s="316"/>
      <c r="O1037" s="316"/>
    </row>
    <row r="1038" spans="1:16">
      <c r="A1038" t="str">
        <f t="shared" si="16"/>
        <v>SL02NCP</v>
      </c>
      <c r="B1038" s="316" t="s">
        <v>38</v>
      </c>
      <c r="C1038" s="316" t="s">
        <v>133</v>
      </c>
      <c r="D1038" s="316">
        <v>3522</v>
      </c>
      <c r="E1038" s="316">
        <v>3768</v>
      </c>
      <c r="F1038" s="316">
        <v>3537</v>
      </c>
      <c r="G1038" s="316">
        <v>3659</v>
      </c>
      <c r="H1038" s="316">
        <v>3501</v>
      </c>
      <c r="I1038" s="316">
        <v>3622</v>
      </c>
      <c r="J1038" s="316">
        <v>3518</v>
      </c>
      <c r="K1038" s="316">
        <v>3518</v>
      </c>
      <c r="L1038" s="316">
        <v>3637</v>
      </c>
      <c r="M1038" s="316">
        <v>3518</v>
      </c>
      <c r="N1038" s="316">
        <v>3634</v>
      </c>
      <c r="O1038" s="316">
        <v>3524</v>
      </c>
    </row>
    <row r="1039" spans="1:16">
      <c r="A1039" t="str">
        <f t="shared" si="16"/>
        <v>SL02NCP ONPK</v>
      </c>
      <c r="B1039" s="316" t="s">
        <v>38</v>
      </c>
      <c r="C1039" s="316" t="s">
        <v>134</v>
      </c>
      <c r="D1039" s="316">
        <v>3522</v>
      </c>
      <c r="E1039" s="316">
        <v>3768</v>
      </c>
      <c r="F1039" s="316">
        <v>3537</v>
      </c>
      <c r="G1039" s="316">
        <v>3659</v>
      </c>
      <c r="H1039" s="316">
        <v>3501</v>
      </c>
      <c r="I1039" s="316">
        <v>3622</v>
      </c>
      <c r="J1039" s="316">
        <v>3518</v>
      </c>
      <c r="K1039" s="316">
        <v>3518</v>
      </c>
      <c r="L1039" s="316">
        <v>3637</v>
      </c>
      <c r="M1039" s="316">
        <v>3518</v>
      </c>
      <c r="N1039" s="316">
        <v>3634</v>
      </c>
      <c r="O1039" s="316">
        <v>3524</v>
      </c>
    </row>
    <row r="1040" spans="1:16">
      <c r="A1040" t="str">
        <f t="shared" si="16"/>
        <v>SL02NCP OFFPK</v>
      </c>
      <c r="B1040" s="316" t="s">
        <v>38</v>
      </c>
      <c r="C1040" s="316" t="s">
        <v>135</v>
      </c>
      <c r="D1040" s="316">
        <v>3522</v>
      </c>
      <c r="E1040" s="316">
        <v>3768</v>
      </c>
      <c r="F1040" s="316">
        <v>3537</v>
      </c>
      <c r="G1040" s="316">
        <v>3659</v>
      </c>
      <c r="H1040" s="316">
        <v>3501</v>
      </c>
      <c r="I1040" s="316">
        <v>3622</v>
      </c>
      <c r="J1040" s="316">
        <v>3518</v>
      </c>
      <c r="K1040" s="316">
        <v>3518</v>
      </c>
      <c r="L1040" s="316">
        <v>3637</v>
      </c>
      <c r="M1040" s="316">
        <v>3518</v>
      </c>
      <c r="N1040" s="316">
        <v>3634</v>
      </c>
      <c r="O1040" s="316">
        <v>3524</v>
      </c>
    </row>
    <row r="1041" spans="1:16">
      <c r="A1041" t="str">
        <f t="shared" si="16"/>
        <v>SL02GCP DATE</v>
      </c>
      <c r="B1041" s="316" t="s">
        <v>38</v>
      </c>
      <c r="C1041" s="316" t="s">
        <v>136</v>
      </c>
      <c r="D1041" s="316" t="s">
        <v>927</v>
      </c>
      <c r="E1041" s="316" t="s">
        <v>928</v>
      </c>
      <c r="F1041" s="316" t="s">
        <v>23</v>
      </c>
      <c r="G1041" s="316" t="s">
        <v>929</v>
      </c>
      <c r="H1041" s="316" t="s">
        <v>930</v>
      </c>
      <c r="I1041" s="316" t="s">
        <v>0</v>
      </c>
      <c r="J1041" s="316" t="s">
        <v>931</v>
      </c>
      <c r="K1041" s="316" t="s">
        <v>932</v>
      </c>
      <c r="L1041" s="316" t="s">
        <v>926</v>
      </c>
      <c r="M1041" s="316" t="s">
        <v>909</v>
      </c>
      <c r="N1041" s="316" t="s">
        <v>181</v>
      </c>
      <c r="O1041" s="316" t="s">
        <v>933</v>
      </c>
    </row>
    <row r="1042" spans="1:16">
      <c r="A1042" t="str">
        <f t="shared" si="16"/>
        <v>SL02GCP TIME</v>
      </c>
      <c r="B1042" s="316" t="s">
        <v>38</v>
      </c>
      <c r="C1042" s="316" t="s">
        <v>142</v>
      </c>
      <c r="D1042" s="316" t="s">
        <v>201</v>
      </c>
      <c r="E1042" s="316" t="s">
        <v>201</v>
      </c>
      <c r="F1042" s="316" t="s">
        <v>201</v>
      </c>
      <c r="G1042" s="316" t="s">
        <v>201</v>
      </c>
      <c r="H1042" s="316" t="s">
        <v>201</v>
      </c>
      <c r="I1042" s="316" t="s">
        <v>201</v>
      </c>
      <c r="J1042" s="316" t="s">
        <v>201</v>
      </c>
      <c r="K1042" s="316" t="s">
        <v>201</v>
      </c>
      <c r="L1042" s="316" t="s">
        <v>201</v>
      </c>
      <c r="M1042" s="316" t="s">
        <v>201</v>
      </c>
      <c r="N1042" s="316" t="s">
        <v>201</v>
      </c>
      <c r="O1042" s="316" t="s">
        <v>201</v>
      </c>
    </row>
    <row r="1043" spans="1:16">
      <c r="A1043" t="str">
        <f t="shared" si="16"/>
        <v>SL02GCP</v>
      </c>
      <c r="B1043" s="316" t="s">
        <v>38</v>
      </c>
      <c r="C1043" s="316" t="s">
        <v>147</v>
      </c>
      <c r="D1043" s="316">
        <v>3522</v>
      </c>
      <c r="E1043" s="316">
        <v>3768</v>
      </c>
      <c r="F1043" s="316">
        <v>3537</v>
      </c>
      <c r="G1043" s="316">
        <v>3659</v>
      </c>
      <c r="H1043" s="316">
        <v>3501</v>
      </c>
      <c r="I1043" s="316">
        <v>3622</v>
      </c>
      <c r="J1043" s="316">
        <v>3518</v>
      </c>
      <c r="K1043" s="316">
        <v>3518</v>
      </c>
      <c r="L1043" s="316">
        <v>3637</v>
      </c>
      <c r="M1043" s="316">
        <v>3518</v>
      </c>
      <c r="N1043" s="316">
        <v>3634</v>
      </c>
      <c r="O1043" s="316">
        <v>3524</v>
      </c>
    </row>
    <row r="1044" spans="1:16">
      <c r="A1044" t="str">
        <f t="shared" si="16"/>
        <v>SL02GCP ONPK</v>
      </c>
      <c r="B1044" s="316" t="s">
        <v>38</v>
      </c>
      <c r="C1044" s="316" t="s">
        <v>63</v>
      </c>
      <c r="D1044" s="316">
        <v>3522</v>
      </c>
      <c r="E1044" s="316">
        <v>3768</v>
      </c>
      <c r="F1044" s="316">
        <v>3537</v>
      </c>
      <c r="G1044" s="316">
        <v>3659</v>
      </c>
      <c r="H1044" s="316">
        <v>3501</v>
      </c>
      <c r="I1044" s="316">
        <v>3622</v>
      </c>
      <c r="J1044" s="316">
        <v>3518</v>
      </c>
      <c r="K1044" s="316">
        <v>3518</v>
      </c>
      <c r="L1044" s="316">
        <v>3637</v>
      </c>
      <c r="M1044" s="316">
        <v>3518</v>
      </c>
      <c r="N1044" s="316">
        <v>3634</v>
      </c>
      <c r="O1044" s="316">
        <v>3524</v>
      </c>
    </row>
    <row r="1045" spans="1:16">
      <c r="A1045" t="str">
        <f t="shared" si="16"/>
        <v>SL02GCP OFFPK</v>
      </c>
      <c r="B1045" s="316" t="s">
        <v>38</v>
      </c>
      <c r="C1045" s="316" t="s">
        <v>64</v>
      </c>
      <c r="D1045" s="316">
        <v>3522</v>
      </c>
      <c r="E1045" s="316">
        <v>3768</v>
      </c>
      <c r="F1045" s="316">
        <v>3537</v>
      </c>
      <c r="G1045" s="316">
        <v>3659</v>
      </c>
      <c r="H1045" s="316">
        <v>3501</v>
      </c>
      <c r="I1045" s="316">
        <v>3622</v>
      </c>
      <c r="J1045" s="316">
        <v>3518</v>
      </c>
      <c r="K1045" s="316">
        <v>3518</v>
      </c>
      <c r="L1045" s="316">
        <v>3637</v>
      </c>
      <c r="M1045" s="316">
        <v>3518</v>
      </c>
      <c r="N1045" s="316">
        <v>3634</v>
      </c>
      <c r="O1045" s="316">
        <v>3524</v>
      </c>
      <c r="P1045" s="4"/>
    </row>
    <row r="1046" spans="1:16">
      <c r="A1046" t="str">
        <f t="shared" si="16"/>
        <v>SL02CP</v>
      </c>
      <c r="B1046" s="316" t="s">
        <v>38</v>
      </c>
      <c r="C1046" s="316" t="s">
        <v>148</v>
      </c>
      <c r="D1046" s="316">
        <v>3522</v>
      </c>
      <c r="E1046" s="316">
        <v>3768</v>
      </c>
      <c r="F1046" s="316">
        <v>3537</v>
      </c>
      <c r="G1046" s="316">
        <v>3659</v>
      </c>
      <c r="H1046" s="316">
        <v>3501</v>
      </c>
      <c r="I1046" s="316">
        <v>3622</v>
      </c>
      <c r="J1046" s="316">
        <v>3518</v>
      </c>
      <c r="K1046" s="316">
        <v>3518</v>
      </c>
      <c r="L1046" s="316">
        <v>3637</v>
      </c>
      <c r="M1046" s="316">
        <v>3518</v>
      </c>
      <c r="N1046" s="316">
        <v>3634</v>
      </c>
      <c r="O1046" s="316">
        <v>3524</v>
      </c>
    </row>
    <row r="1047" spans="1:16">
      <c r="A1047" t="str">
        <f t="shared" si="16"/>
        <v>SL02PERIOD START</v>
      </c>
      <c r="B1047" s="316" t="s">
        <v>38</v>
      </c>
      <c r="C1047" s="316" t="s">
        <v>149</v>
      </c>
      <c r="D1047" s="319">
        <v>40909</v>
      </c>
      <c r="E1047" s="319">
        <v>40940</v>
      </c>
      <c r="F1047" s="319">
        <v>40969</v>
      </c>
      <c r="G1047" s="319">
        <v>41000</v>
      </c>
      <c r="H1047" s="319">
        <v>41030</v>
      </c>
      <c r="I1047" s="319">
        <v>41061</v>
      </c>
      <c r="J1047" s="319">
        <v>41091</v>
      </c>
      <c r="K1047" s="319">
        <v>41122</v>
      </c>
      <c r="L1047" s="319">
        <v>41153</v>
      </c>
      <c r="M1047" s="319">
        <v>41183</v>
      </c>
      <c r="N1047" s="319">
        <v>41214</v>
      </c>
      <c r="O1047" s="319">
        <v>41244</v>
      </c>
    </row>
    <row r="1048" spans="1:16">
      <c r="A1048" t="str">
        <f t="shared" si="16"/>
        <v>SL02NCP LF</v>
      </c>
      <c r="B1048" s="316" t="s">
        <v>38</v>
      </c>
      <c r="C1048" s="316" t="s">
        <v>150</v>
      </c>
      <c r="D1048" s="318">
        <v>1</v>
      </c>
      <c r="E1048" s="318">
        <v>1</v>
      </c>
      <c r="F1048" s="318">
        <v>1</v>
      </c>
      <c r="G1048" s="318">
        <v>1</v>
      </c>
      <c r="H1048" s="318">
        <v>1</v>
      </c>
      <c r="I1048" s="318">
        <v>1</v>
      </c>
      <c r="J1048" s="318">
        <v>1</v>
      </c>
      <c r="K1048" s="318">
        <v>1</v>
      </c>
      <c r="L1048" s="318">
        <v>1</v>
      </c>
      <c r="M1048" s="318">
        <v>1</v>
      </c>
      <c r="N1048" s="318">
        <v>0.99860000000000004</v>
      </c>
      <c r="O1048" s="318">
        <v>1</v>
      </c>
    </row>
    <row r="1049" spans="1:16">
      <c r="A1049" t="str">
        <f t="shared" si="16"/>
        <v>SL02NCP LF ONPK</v>
      </c>
      <c r="B1049" s="316" t="s">
        <v>38</v>
      </c>
      <c r="C1049" s="316" t="s">
        <v>151</v>
      </c>
      <c r="D1049" s="318">
        <v>1</v>
      </c>
      <c r="E1049" s="318">
        <v>1</v>
      </c>
      <c r="F1049" s="318">
        <v>1</v>
      </c>
      <c r="G1049" s="318">
        <v>1</v>
      </c>
      <c r="H1049" s="318">
        <v>1</v>
      </c>
      <c r="I1049" s="318">
        <v>1</v>
      </c>
      <c r="J1049" s="318">
        <v>1</v>
      </c>
      <c r="K1049" s="318">
        <v>1</v>
      </c>
      <c r="L1049" s="318">
        <v>1</v>
      </c>
      <c r="M1049" s="318">
        <v>1</v>
      </c>
      <c r="N1049" s="318">
        <v>1</v>
      </c>
      <c r="O1049" s="318">
        <v>1</v>
      </c>
    </row>
    <row r="1050" spans="1:16">
      <c r="A1050" t="str">
        <f t="shared" si="16"/>
        <v>SL02NCP LF OFFPK</v>
      </c>
      <c r="B1050" s="316" t="s">
        <v>38</v>
      </c>
      <c r="C1050" s="316" t="s">
        <v>152</v>
      </c>
      <c r="D1050" s="318">
        <v>1</v>
      </c>
      <c r="E1050" s="318">
        <v>1</v>
      </c>
      <c r="F1050" s="318">
        <v>1</v>
      </c>
      <c r="G1050" s="318">
        <v>1</v>
      </c>
      <c r="H1050" s="318">
        <v>1</v>
      </c>
      <c r="I1050" s="318">
        <v>1</v>
      </c>
      <c r="J1050" s="318">
        <v>1</v>
      </c>
      <c r="K1050" s="318">
        <v>1</v>
      </c>
      <c r="L1050" s="318">
        <v>1</v>
      </c>
      <c r="M1050" s="318">
        <v>1</v>
      </c>
      <c r="N1050" s="318">
        <v>0.99819999999999998</v>
      </c>
      <c r="O1050" s="318">
        <v>1</v>
      </c>
    </row>
    <row r="1051" spans="1:16">
      <c r="A1051" t="str">
        <f t="shared" si="16"/>
        <v>SL02GCP CF</v>
      </c>
      <c r="B1051" s="316" t="s">
        <v>38</v>
      </c>
      <c r="C1051" s="316" t="s">
        <v>153</v>
      </c>
      <c r="D1051" s="318">
        <v>1</v>
      </c>
      <c r="E1051" s="318">
        <v>1</v>
      </c>
      <c r="F1051" s="318">
        <v>1</v>
      </c>
      <c r="G1051" s="318">
        <v>1</v>
      </c>
      <c r="H1051" s="318">
        <v>1</v>
      </c>
      <c r="I1051" s="318">
        <v>1</v>
      </c>
      <c r="J1051" s="318">
        <v>1</v>
      </c>
      <c r="K1051" s="318">
        <v>1</v>
      </c>
      <c r="L1051" s="318">
        <v>1</v>
      </c>
      <c r="M1051" s="318">
        <v>1</v>
      </c>
      <c r="N1051" s="318">
        <v>1</v>
      </c>
      <c r="O1051" s="318">
        <v>1</v>
      </c>
      <c r="P1051" s="91"/>
    </row>
    <row r="1052" spans="1:16">
      <c r="A1052" t="str">
        <f t="shared" si="16"/>
        <v>SL02CP CF</v>
      </c>
      <c r="B1052" s="316" t="s">
        <v>38</v>
      </c>
      <c r="C1052" s="316" t="s">
        <v>154</v>
      </c>
      <c r="D1052" s="318">
        <v>1</v>
      </c>
      <c r="E1052" s="318">
        <v>1</v>
      </c>
      <c r="F1052" s="318">
        <v>1</v>
      </c>
      <c r="G1052" s="318">
        <v>1</v>
      </c>
      <c r="H1052" s="318">
        <v>1</v>
      </c>
      <c r="I1052" s="318">
        <v>1</v>
      </c>
      <c r="J1052" s="318">
        <v>1</v>
      </c>
      <c r="K1052" s="318">
        <v>1</v>
      </c>
      <c r="L1052" s="318">
        <v>1</v>
      </c>
      <c r="M1052" s="318">
        <v>1</v>
      </c>
      <c r="N1052" s="318">
        <v>1</v>
      </c>
      <c r="O1052" s="318">
        <v>1</v>
      </c>
    </row>
    <row r="1053" spans="1:16">
      <c r="A1053" t="str">
        <f t="shared" si="16"/>
        <v>SL02GCP LF</v>
      </c>
      <c r="B1053" s="316" t="s">
        <v>38</v>
      </c>
      <c r="C1053" s="316" t="s">
        <v>155</v>
      </c>
      <c r="D1053" s="318">
        <v>1</v>
      </c>
      <c r="E1053" s="318">
        <v>1</v>
      </c>
      <c r="F1053" s="318">
        <v>1</v>
      </c>
      <c r="G1053" s="318">
        <v>1</v>
      </c>
      <c r="H1053" s="318">
        <v>1</v>
      </c>
      <c r="I1053" s="318">
        <v>1</v>
      </c>
      <c r="J1053" s="318">
        <v>1</v>
      </c>
      <c r="K1053" s="318">
        <v>1</v>
      </c>
      <c r="L1053" s="318">
        <v>1</v>
      </c>
      <c r="M1053" s="318">
        <v>1</v>
      </c>
      <c r="N1053" s="318">
        <v>0.99860000000000004</v>
      </c>
      <c r="O1053" s="318">
        <v>1</v>
      </c>
    </row>
    <row r="1054" spans="1:16">
      <c r="A1054" t="str">
        <f t="shared" si="16"/>
        <v>SL02GCP LF ONPK</v>
      </c>
      <c r="B1054" s="316" t="s">
        <v>38</v>
      </c>
      <c r="C1054" s="316" t="s">
        <v>156</v>
      </c>
      <c r="D1054" s="318">
        <v>1</v>
      </c>
      <c r="E1054" s="318">
        <v>1</v>
      </c>
      <c r="F1054" s="318">
        <v>1</v>
      </c>
      <c r="G1054" s="318">
        <v>1</v>
      </c>
      <c r="H1054" s="318">
        <v>1</v>
      </c>
      <c r="I1054" s="318">
        <v>1</v>
      </c>
      <c r="J1054" s="318">
        <v>1</v>
      </c>
      <c r="K1054" s="318">
        <v>1</v>
      </c>
      <c r="L1054" s="318">
        <v>1</v>
      </c>
      <c r="M1054" s="318">
        <v>1</v>
      </c>
      <c r="N1054" s="318">
        <v>1</v>
      </c>
      <c r="O1054" s="318">
        <v>1</v>
      </c>
      <c r="P1054" s="5"/>
    </row>
    <row r="1055" spans="1:16">
      <c r="A1055" t="str">
        <f t="shared" si="16"/>
        <v>SL02GCP LF OFFPK</v>
      </c>
      <c r="B1055" s="316" t="s">
        <v>38</v>
      </c>
      <c r="C1055" s="316" t="s">
        <v>157</v>
      </c>
      <c r="D1055" s="318">
        <v>1</v>
      </c>
      <c r="E1055" s="318">
        <v>1</v>
      </c>
      <c r="F1055" s="318">
        <v>1</v>
      </c>
      <c r="G1055" s="318">
        <v>1</v>
      </c>
      <c r="H1055" s="318">
        <v>1</v>
      </c>
      <c r="I1055" s="318">
        <v>1</v>
      </c>
      <c r="J1055" s="318">
        <v>1</v>
      </c>
      <c r="K1055" s="318">
        <v>1</v>
      </c>
      <c r="L1055" s="318">
        <v>1</v>
      </c>
      <c r="M1055" s="318">
        <v>1</v>
      </c>
      <c r="N1055" s="318">
        <v>0.99819999999999998</v>
      </c>
      <c r="O1055" s="318">
        <v>1</v>
      </c>
      <c r="P1055" s="5"/>
    </row>
    <row r="1056" spans="1:16">
      <c r="A1056" t="str">
        <f t="shared" si="16"/>
        <v>SL02CP LF</v>
      </c>
      <c r="B1056" s="316" t="s">
        <v>38</v>
      </c>
      <c r="C1056" s="316" t="s">
        <v>158</v>
      </c>
      <c r="D1056" s="318">
        <v>1</v>
      </c>
      <c r="E1056" s="318">
        <v>1</v>
      </c>
      <c r="F1056" s="318">
        <v>1</v>
      </c>
      <c r="G1056" s="318">
        <v>1</v>
      </c>
      <c r="H1056" s="318">
        <v>1</v>
      </c>
      <c r="I1056" s="318">
        <v>1</v>
      </c>
      <c r="J1056" s="318">
        <v>1</v>
      </c>
      <c r="K1056" s="318">
        <v>1</v>
      </c>
      <c r="L1056" s="318">
        <v>1</v>
      </c>
      <c r="M1056" s="318">
        <v>1</v>
      </c>
      <c r="N1056" s="318">
        <v>0.99860000000000004</v>
      </c>
      <c r="O1056" s="318">
        <v>1</v>
      </c>
    </row>
    <row r="1057" spans="1:16">
      <c r="A1057" t="str">
        <f t="shared" si="16"/>
        <v>SL02REL PREC:</v>
      </c>
      <c r="B1057" s="316" t="s">
        <v>38</v>
      </c>
      <c r="C1057" s="316" t="s">
        <v>65</v>
      </c>
      <c r="D1057" s="316"/>
      <c r="E1057" s="316"/>
      <c r="F1057" s="316"/>
      <c r="G1057" s="316"/>
      <c r="H1057" s="316"/>
      <c r="I1057" s="316"/>
      <c r="J1057" s="316"/>
      <c r="K1057" s="316"/>
      <c r="L1057" s="316"/>
      <c r="M1057" s="316"/>
      <c r="N1057" s="316"/>
      <c r="O1057" s="316"/>
      <c r="P1057" s="89"/>
    </row>
    <row r="1058" spans="1:16">
      <c r="A1058" t="str">
        <f t="shared" si="16"/>
        <v>SL02NCP RP</v>
      </c>
      <c r="B1058" s="316" t="s">
        <v>38</v>
      </c>
      <c r="C1058" s="316" t="s">
        <v>159</v>
      </c>
      <c r="D1058" s="318">
        <v>0</v>
      </c>
      <c r="E1058" s="318">
        <v>0</v>
      </c>
      <c r="F1058" s="318">
        <v>0</v>
      </c>
      <c r="G1058" s="318">
        <v>0</v>
      </c>
      <c r="H1058" s="318">
        <v>0</v>
      </c>
      <c r="I1058" s="318">
        <v>0</v>
      </c>
      <c r="J1058" s="318">
        <v>0</v>
      </c>
      <c r="K1058" s="318">
        <v>0</v>
      </c>
      <c r="L1058" s="318">
        <v>0</v>
      </c>
      <c r="M1058" s="318">
        <v>0</v>
      </c>
      <c r="N1058" s="318">
        <v>0</v>
      </c>
      <c r="O1058" s="318">
        <v>0</v>
      </c>
    </row>
    <row r="1059" spans="1:16">
      <c r="A1059" t="str">
        <f t="shared" si="16"/>
        <v>SL02NCP RP ONPK</v>
      </c>
      <c r="B1059" s="316" t="s">
        <v>38</v>
      </c>
      <c r="C1059" s="316" t="s">
        <v>160</v>
      </c>
      <c r="D1059" s="318">
        <v>0</v>
      </c>
      <c r="E1059" s="318">
        <v>0</v>
      </c>
      <c r="F1059" s="318">
        <v>0</v>
      </c>
      <c r="G1059" s="318">
        <v>0</v>
      </c>
      <c r="H1059" s="318">
        <v>0</v>
      </c>
      <c r="I1059" s="318">
        <v>0</v>
      </c>
      <c r="J1059" s="318">
        <v>0</v>
      </c>
      <c r="K1059" s="318">
        <v>0</v>
      </c>
      <c r="L1059" s="318">
        <v>0</v>
      </c>
      <c r="M1059" s="318">
        <v>0</v>
      </c>
      <c r="N1059" s="318">
        <v>0</v>
      </c>
      <c r="O1059" s="318">
        <v>0</v>
      </c>
    </row>
    <row r="1060" spans="1:16">
      <c r="A1060" t="str">
        <f t="shared" si="16"/>
        <v>SL02NCP RP OFFPK</v>
      </c>
      <c r="B1060" s="316" t="s">
        <v>38</v>
      </c>
      <c r="C1060" s="316" t="s">
        <v>161</v>
      </c>
      <c r="D1060" s="318">
        <v>0</v>
      </c>
      <c r="E1060" s="318">
        <v>0</v>
      </c>
      <c r="F1060" s="318">
        <v>0</v>
      </c>
      <c r="G1060" s="318">
        <v>0</v>
      </c>
      <c r="H1060" s="318">
        <v>0</v>
      </c>
      <c r="I1060" s="318">
        <v>0</v>
      </c>
      <c r="J1060" s="318">
        <v>0</v>
      </c>
      <c r="K1060" s="318">
        <v>0</v>
      </c>
      <c r="L1060" s="318">
        <v>0</v>
      </c>
      <c r="M1060" s="318">
        <v>0</v>
      </c>
      <c r="N1060" s="318">
        <v>0</v>
      </c>
      <c r="O1060" s="318">
        <v>0</v>
      </c>
    </row>
    <row r="1061" spans="1:16">
      <c r="A1061" t="str">
        <f t="shared" si="16"/>
        <v>SL02GCP RP</v>
      </c>
      <c r="B1061" s="316" t="s">
        <v>38</v>
      </c>
      <c r="C1061" s="316" t="s">
        <v>162</v>
      </c>
      <c r="D1061" s="318">
        <v>0</v>
      </c>
      <c r="E1061" s="318">
        <v>0</v>
      </c>
      <c r="F1061" s="318">
        <v>0</v>
      </c>
      <c r="G1061" s="318">
        <v>0</v>
      </c>
      <c r="H1061" s="318">
        <v>0</v>
      </c>
      <c r="I1061" s="318">
        <v>0</v>
      </c>
      <c r="J1061" s="318">
        <v>0</v>
      </c>
      <c r="K1061" s="318">
        <v>0</v>
      </c>
      <c r="L1061" s="318">
        <v>0</v>
      </c>
      <c r="M1061" s="318">
        <v>0</v>
      </c>
      <c r="N1061" s="318">
        <v>0</v>
      </c>
      <c r="O1061" s="318">
        <v>0</v>
      </c>
    </row>
    <row r="1062" spans="1:16">
      <c r="A1062" t="str">
        <f t="shared" si="16"/>
        <v>SL02GCP RP ONPK</v>
      </c>
      <c r="B1062" s="316" t="s">
        <v>38</v>
      </c>
      <c r="C1062" s="316" t="s">
        <v>163</v>
      </c>
      <c r="D1062" s="318">
        <v>0</v>
      </c>
      <c r="E1062" s="318">
        <v>0</v>
      </c>
      <c r="F1062" s="318">
        <v>0</v>
      </c>
      <c r="G1062" s="318">
        <v>0</v>
      </c>
      <c r="H1062" s="318">
        <v>0</v>
      </c>
      <c r="I1062" s="318">
        <v>0</v>
      </c>
      <c r="J1062" s="318">
        <v>0</v>
      </c>
      <c r="K1062" s="318">
        <v>0</v>
      </c>
      <c r="L1062" s="318">
        <v>0</v>
      </c>
      <c r="M1062" s="318">
        <v>0</v>
      </c>
      <c r="N1062" s="318">
        <v>0</v>
      </c>
      <c r="O1062" s="318">
        <v>0</v>
      </c>
      <c r="P1062" s="87"/>
    </row>
    <row r="1063" spans="1:16">
      <c r="A1063" t="str">
        <f t="shared" si="16"/>
        <v>SL02GCP RP OFFPK</v>
      </c>
      <c r="B1063" s="316" t="s">
        <v>38</v>
      </c>
      <c r="C1063" s="316" t="s">
        <v>164</v>
      </c>
      <c r="D1063" s="318">
        <v>0</v>
      </c>
      <c r="E1063" s="318">
        <v>0</v>
      </c>
      <c r="F1063" s="318">
        <v>0</v>
      </c>
      <c r="G1063" s="318">
        <v>0</v>
      </c>
      <c r="H1063" s="318">
        <v>0</v>
      </c>
      <c r="I1063" s="318">
        <v>0</v>
      </c>
      <c r="J1063" s="318">
        <v>0</v>
      </c>
      <c r="K1063" s="318">
        <v>0</v>
      </c>
      <c r="L1063" s="318">
        <v>0</v>
      </c>
      <c r="M1063" s="318">
        <v>0</v>
      </c>
      <c r="N1063" s="318">
        <v>0</v>
      </c>
      <c r="O1063" s="318">
        <v>0</v>
      </c>
    </row>
    <row r="1064" spans="1:16">
      <c r="A1064" t="str">
        <f t="shared" si="16"/>
        <v>SL02CP RP</v>
      </c>
      <c r="B1064" s="316" t="s">
        <v>38</v>
      </c>
      <c r="C1064" s="316" t="s">
        <v>165</v>
      </c>
      <c r="D1064" s="318">
        <v>0</v>
      </c>
      <c r="E1064" s="318">
        <v>0</v>
      </c>
      <c r="F1064" s="318">
        <v>0</v>
      </c>
      <c r="G1064" s="318">
        <v>0</v>
      </c>
      <c r="H1064" s="318">
        <v>0</v>
      </c>
      <c r="I1064" s="318">
        <v>0</v>
      </c>
      <c r="J1064" s="318">
        <v>0</v>
      </c>
      <c r="K1064" s="318">
        <v>0</v>
      </c>
      <c r="L1064" s="318">
        <v>0</v>
      </c>
      <c r="M1064" s="318">
        <v>0</v>
      </c>
      <c r="N1064" s="318">
        <v>0</v>
      </c>
      <c r="O1064" s="318">
        <v>0</v>
      </c>
    </row>
    <row r="1065" spans="1:16">
      <c r="A1065" t="str">
        <f t="shared" si="16"/>
        <v>SL02SAMPLE SIZE:</v>
      </c>
      <c r="B1065" s="316" t="s">
        <v>38</v>
      </c>
      <c r="C1065" s="316" t="s">
        <v>66</v>
      </c>
      <c r="D1065" s="316"/>
      <c r="E1065" s="316"/>
      <c r="F1065" s="316"/>
      <c r="G1065" s="316"/>
      <c r="H1065" s="316"/>
      <c r="I1065" s="316"/>
      <c r="J1065" s="316"/>
      <c r="K1065" s="316"/>
      <c r="L1065" s="316"/>
      <c r="M1065" s="316"/>
      <c r="N1065" s="316"/>
      <c r="O1065" s="316"/>
      <c r="P1065" s="83"/>
    </row>
    <row r="1066" spans="1:16">
      <c r="A1066" t="str">
        <f t="shared" si="16"/>
        <v>SL02GCPSZ</v>
      </c>
      <c r="B1066" s="316" t="s">
        <v>38</v>
      </c>
      <c r="C1066" s="316" t="s">
        <v>166</v>
      </c>
      <c r="D1066" s="316">
        <v>1</v>
      </c>
      <c r="E1066" s="316">
        <v>1</v>
      </c>
      <c r="F1066" s="316">
        <v>1</v>
      </c>
      <c r="G1066" s="316">
        <v>1</v>
      </c>
      <c r="H1066" s="316">
        <v>1</v>
      </c>
      <c r="I1066" s="316">
        <v>1</v>
      </c>
      <c r="J1066" s="316">
        <v>1</v>
      </c>
      <c r="K1066" s="316">
        <v>1</v>
      </c>
      <c r="L1066" s="316">
        <v>1</v>
      </c>
      <c r="M1066" s="316">
        <v>1</v>
      </c>
      <c r="N1066" s="316">
        <v>1</v>
      </c>
      <c r="O1066" s="316">
        <v>1</v>
      </c>
      <c r="P1066" s="1"/>
    </row>
    <row r="1067" spans="1:16">
      <c r="A1067" t="str">
        <f t="shared" si="16"/>
        <v>SL02GCPSZ ONPK</v>
      </c>
      <c r="B1067" s="316" t="s">
        <v>38</v>
      </c>
      <c r="C1067" s="316" t="s">
        <v>167</v>
      </c>
      <c r="D1067" s="316">
        <v>1</v>
      </c>
      <c r="E1067" s="316">
        <v>1</v>
      </c>
      <c r="F1067" s="316">
        <v>1</v>
      </c>
      <c r="G1067" s="316">
        <v>1</v>
      </c>
      <c r="H1067" s="316">
        <v>1</v>
      </c>
      <c r="I1067" s="316">
        <v>1</v>
      </c>
      <c r="J1067" s="316">
        <v>1</v>
      </c>
      <c r="K1067" s="316">
        <v>1</v>
      </c>
      <c r="L1067" s="316">
        <v>1</v>
      </c>
      <c r="M1067" s="316">
        <v>1</v>
      </c>
      <c r="N1067" s="316">
        <v>1</v>
      </c>
      <c r="O1067" s="316">
        <v>1</v>
      </c>
      <c r="P1067" s="5"/>
    </row>
    <row r="1068" spans="1:16">
      <c r="A1068" t="str">
        <f t="shared" si="16"/>
        <v>SL02GCPSZ OFFPK</v>
      </c>
      <c r="B1068" s="316" t="s">
        <v>38</v>
      </c>
      <c r="C1068" s="316" t="s">
        <v>168</v>
      </c>
      <c r="D1068" s="316">
        <v>1</v>
      </c>
      <c r="E1068" s="316">
        <v>1</v>
      </c>
      <c r="F1068" s="316">
        <v>1</v>
      </c>
      <c r="G1068" s="316">
        <v>1</v>
      </c>
      <c r="H1068" s="316">
        <v>1</v>
      </c>
      <c r="I1068" s="316">
        <v>1</v>
      </c>
      <c r="J1068" s="316">
        <v>1</v>
      </c>
      <c r="K1068" s="316">
        <v>1</v>
      </c>
      <c r="L1068" s="316">
        <v>1</v>
      </c>
      <c r="M1068" s="316">
        <v>1</v>
      </c>
      <c r="N1068" s="316">
        <v>1</v>
      </c>
      <c r="O1068" s="316">
        <v>1</v>
      </c>
      <c r="P1068" s="5"/>
    </row>
    <row r="1069" spans="1:16">
      <c r="A1069" t="str">
        <f t="shared" si="16"/>
        <v>SL02CPSZ</v>
      </c>
      <c r="B1069" s="316" t="s">
        <v>38</v>
      </c>
      <c r="C1069" s="316" t="s">
        <v>169</v>
      </c>
      <c r="D1069" s="316">
        <v>1</v>
      </c>
      <c r="E1069" s="316">
        <v>1</v>
      </c>
      <c r="F1069" s="316">
        <v>1</v>
      </c>
      <c r="G1069" s="316">
        <v>1</v>
      </c>
      <c r="H1069" s="316">
        <v>1</v>
      </c>
      <c r="I1069" s="316">
        <v>1</v>
      </c>
      <c r="J1069" s="316">
        <v>1</v>
      </c>
      <c r="K1069" s="316">
        <v>1</v>
      </c>
      <c r="L1069" s="316">
        <v>1</v>
      </c>
      <c r="M1069" s="316">
        <v>1</v>
      </c>
      <c r="N1069" s="316">
        <v>1</v>
      </c>
      <c r="O1069" s="316">
        <v>1</v>
      </c>
      <c r="P1069" s="5"/>
    </row>
    <row r="1070" spans="1:16">
      <c r="A1070" t="str">
        <f t="shared" si="16"/>
        <v/>
      </c>
      <c r="B1070" s="316"/>
      <c r="C1070" s="316"/>
      <c r="D1070" s="316"/>
      <c r="E1070" s="316"/>
      <c r="F1070" s="316"/>
      <c r="G1070" s="316"/>
      <c r="H1070" s="316"/>
      <c r="I1070" s="316"/>
      <c r="J1070" s="316"/>
      <c r="K1070" s="316"/>
      <c r="L1070" s="316"/>
      <c r="M1070" s="316"/>
      <c r="N1070" s="316"/>
      <c r="O1070" s="316"/>
      <c r="P1070" s="5"/>
    </row>
    <row r="1071" spans="1:16">
      <c r="A1071" t="str">
        <f t="shared" si="16"/>
        <v/>
      </c>
      <c r="B1071" s="316"/>
      <c r="C1071" s="316"/>
      <c r="D1071" s="316"/>
      <c r="E1071" s="316"/>
      <c r="F1071" s="316"/>
      <c r="G1071" s="316"/>
      <c r="H1071" s="316"/>
      <c r="I1071" s="316"/>
      <c r="J1071" s="316"/>
      <c r="K1071" s="316"/>
      <c r="L1071" s="316"/>
      <c r="M1071" s="316"/>
      <c r="N1071" s="316"/>
      <c r="O1071" s="316"/>
      <c r="P1071" s="5"/>
    </row>
    <row r="1072" spans="1:16">
      <c r="A1072" t="str">
        <f t="shared" si="16"/>
        <v/>
      </c>
      <c r="B1072" s="316"/>
      <c r="C1072" s="316"/>
      <c r="D1072" s="316"/>
      <c r="E1072" s="316"/>
      <c r="F1072" s="316"/>
      <c r="G1072" s="316"/>
      <c r="H1072" s="316"/>
      <c r="I1072" s="316"/>
      <c r="J1072" s="316"/>
      <c r="K1072" s="316"/>
      <c r="L1072" s="316"/>
      <c r="M1072" s="316"/>
      <c r="N1072" s="316"/>
      <c r="O1072" s="316"/>
      <c r="P1072" s="5"/>
    </row>
    <row r="1073" spans="1:16">
      <c r="A1073" t="str">
        <f t="shared" si="16"/>
        <v/>
      </c>
      <c r="B1073" s="316"/>
      <c r="C1073" s="316"/>
      <c r="D1073" s="316"/>
      <c r="E1073" s="316"/>
      <c r="F1073" s="316"/>
      <c r="G1073" s="316"/>
      <c r="H1073" s="316"/>
      <c r="I1073" s="316"/>
      <c r="J1073" s="316"/>
      <c r="K1073" s="316"/>
      <c r="L1073" s="316"/>
      <c r="M1073" s="316"/>
      <c r="N1073" s="316"/>
      <c r="O1073" s="316"/>
      <c r="P1073" s="5"/>
    </row>
    <row r="1074" spans="1:16">
      <c r="A1074" t="str">
        <f t="shared" si="16"/>
        <v/>
      </c>
      <c r="B1074" s="316"/>
      <c r="C1074" s="316"/>
      <c r="D1074" s="316"/>
      <c r="E1074" s="316"/>
      <c r="F1074" s="316"/>
      <c r="G1074" s="316"/>
      <c r="H1074" s="316"/>
      <c r="I1074" s="316"/>
      <c r="J1074" s="316"/>
      <c r="K1074" s="316"/>
      <c r="L1074" s="316"/>
      <c r="M1074" s="316"/>
      <c r="N1074" s="316"/>
      <c r="O1074" s="316"/>
      <c r="P1074" s="5"/>
    </row>
    <row r="1075" spans="1:16">
      <c r="A1075" t="str">
        <f t="shared" si="16"/>
        <v/>
      </c>
      <c r="B1075" s="316"/>
      <c r="C1075" s="316"/>
      <c r="D1075" s="316"/>
      <c r="E1075" s="316"/>
      <c r="F1075" s="316"/>
      <c r="G1075" s="316"/>
      <c r="H1075" s="316"/>
      <c r="I1075" s="316"/>
      <c r="J1075" s="316"/>
      <c r="K1075" s="316"/>
      <c r="L1075" s="316"/>
      <c r="M1075" s="316"/>
      <c r="N1075" s="316"/>
      <c r="O1075" s="316"/>
      <c r="P1075" s="5"/>
    </row>
    <row r="1076" spans="1:16">
      <c r="A1076" t="str">
        <f t="shared" si="16"/>
        <v/>
      </c>
      <c r="B1076" s="316"/>
      <c r="C1076" s="316"/>
      <c r="D1076" s="316"/>
      <c r="E1076" s="316"/>
      <c r="F1076" s="316"/>
      <c r="G1076" s="316"/>
      <c r="H1076" s="316"/>
      <c r="I1076" s="316"/>
      <c r="J1076" s="316"/>
      <c r="K1076" s="316"/>
      <c r="L1076" s="316"/>
      <c r="M1076" s="316"/>
      <c r="N1076" s="316"/>
      <c r="O1076" s="316"/>
    </row>
    <row r="1077" spans="1:16">
      <c r="A1077" t="str">
        <f t="shared" si="16"/>
        <v/>
      </c>
      <c r="B1077" s="316"/>
      <c r="C1077" s="316"/>
      <c r="D1077" s="316"/>
      <c r="E1077" s="316"/>
      <c r="F1077" s="316"/>
      <c r="G1077" s="316"/>
      <c r="H1077" s="316"/>
      <c r="I1077" s="316"/>
      <c r="J1077" s="316"/>
      <c r="K1077" s="316"/>
      <c r="L1077" s="316"/>
      <c r="M1077" s="316"/>
      <c r="N1077" s="316"/>
      <c r="O1077" s="316"/>
      <c r="P1077" s="5"/>
    </row>
    <row r="1078" spans="1:16">
      <c r="A1078" t="str">
        <f t="shared" ref="A1078:A1141" si="17">B1078&amp;C1078</f>
        <v/>
      </c>
      <c r="B1078" s="316"/>
      <c r="C1078" s="316"/>
      <c r="D1078" s="316"/>
      <c r="E1078" s="316"/>
      <c r="F1078" s="316"/>
      <c r="G1078" s="316"/>
      <c r="H1078" s="316"/>
      <c r="I1078" s="316"/>
      <c r="J1078" s="316"/>
      <c r="K1078" s="316"/>
      <c r="L1078" s="316"/>
      <c r="M1078" s="316"/>
      <c r="N1078" s="316"/>
      <c r="O1078" s="316"/>
      <c r="P1078" s="5"/>
    </row>
    <row r="1079" spans="1:16">
      <c r="A1079" t="str">
        <f t="shared" si="17"/>
        <v>SSTD SSTD-D Distribution Standby Load Combined (SST-1D</v>
      </c>
      <c r="B1079" t="s">
        <v>39</v>
      </c>
      <c r="C1079" t="s">
        <v>692</v>
      </c>
      <c r="D1079" t="s">
        <v>693</v>
      </c>
      <c r="P1079" s="5"/>
    </row>
    <row r="1080" spans="1:16">
      <c r="A1080" t="str">
        <f t="shared" si="17"/>
        <v xml:space="preserve">SSTDMONTH </v>
      </c>
      <c r="B1080" t="s">
        <v>40</v>
      </c>
      <c r="C1080" t="s">
        <v>123</v>
      </c>
      <c r="D1080" s="4">
        <v>40909</v>
      </c>
      <c r="E1080" s="4">
        <v>40940</v>
      </c>
      <c r="F1080" s="4">
        <v>40969</v>
      </c>
      <c r="G1080" s="4">
        <v>41000</v>
      </c>
      <c r="H1080" s="4">
        <v>41030</v>
      </c>
      <c r="I1080" s="4">
        <v>41061</v>
      </c>
      <c r="J1080" s="4">
        <v>41091</v>
      </c>
      <c r="K1080" s="4">
        <v>41122</v>
      </c>
      <c r="L1080" s="4">
        <v>41153</v>
      </c>
      <c r="M1080" s="4">
        <v>41183</v>
      </c>
      <c r="N1080" s="4">
        <v>41214</v>
      </c>
      <c r="O1080" s="4">
        <v>41244</v>
      </c>
      <c r="P1080" s="5"/>
    </row>
    <row r="1081" spans="1:16">
      <c r="A1081" t="str">
        <f t="shared" si="17"/>
        <v xml:space="preserve">SSTDCUSTOMERS </v>
      </c>
      <c r="B1081" t="s">
        <v>40</v>
      </c>
      <c r="C1081" t="s">
        <v>124</v>
      </c>
      <c r="D1081">
        <v>4</v>
      </c>
      <c r="E1081">
        <v>4</v>
      </c>
      <c r="F1081">
        <v>5</v>
      </c>
      <c r="G1081">
        <v>5</v>
      </c>
      <c r="H1081">
        <v>5</v>
      </c>
      <c r="I1081">
        <v>5</v>
      </c>
      <c r="J1081">
        <v>5</v>
      </c>
      <c r="K1081">
        <v>5</v>
      </c>
      <c r="L1081">
        <v>6</v>
      </c>
      <c r="M1081">
        <v>6</v>
      </c>
      <c r="N1081">
        <v>6</v>
      </c>
      <c r="O1081">
        <v>6</v>
      </c>
      <c r="P1081" s="5"/>
    </row>
    <row r="1082" spans="1:16">
      <c r="A1082" t="str">
        <f t="shared" si="17"/>
        <v xml:space="preserve">SSTDSALES </v>
      </c>
      <c r="B1082" t="s">
        <v>40</v>
      </c>
      <c r="C1082" t="s">
        <v>125</v>
      </c>
      <c r="D1082">
        <v>6570</v>
      </c>
      <c r="E1082">
        <v>3938</v>
      </c>
      <c r="F1082">
        <v>605295</v>
      </c>
      <c r="G1082">
        <v>1665953</v>
      </c>
      <c r="H1082">
        <v>692331</v>
      </c>
      <c r="I1082">
        <v>774811</v>
      </c>
      <c r="J1082">
        <v>706030</v>
      </c>
      <c r="K1082">
        <v>745804</v>
      </c>
      <c r="L1082">
        <v>2551907</v>
      </c>
      <c r="M1082">
        <v>1289798</v>
      </c>
      <c r="N1082">
        <v>538982</v>
      </c>
      <c r="O1082">
        <v>324274</v>
      </c>
      <c r="P1082" s="5"/>
    </row>
    <row r="1083" spans="1:16">
      <c r="A1083" t="str">
        <f t="shared" si="17"/>
        <v>SSTDKW</v>
      </c>
      <c r="B1083" t="s">
        <v>40</v>
      </c>
      <c r="C1083" t="s">
        <v>126</v>
      </c>
      <c r="P1083" s="5"/>
    </row>
    <row r="1084" spans="1:16">
      <c r="A1084" t="str">
        <f t="shared" si="17"/>
        <v>SSTDN</v>
      </c>
      <c r="B1084" t="s">
        <v>40</v>
      </c>
      <c r="C1084" t="s">
        <v>127</v>
      </c>
      <c r="D1084">
        <v>5</v>
      </c>
      <c r="E1084">
        <v>5</v>
      </c>
      <c r="F1084">
        <v>5</v>
      </c>
      <c r="G1084">
        <v>5</v>
      </c>
      <c r="H1084">
        <v>5</v>
      </c>
      <c r="I1084">
        <v>5</v>
      </c>
      <c r="J1084">
        <v>6</v>
      </c>
      <c r="K1084">
        <v>6</v>
      </c>
      <c r="L1084">
        <v>6</v>
      </c>
      <c r="M1084">
        <v>6</v>
      </c>
      <c r="N1084">
        <v>6</v>
      </c>
      <c r="O1084">
        <v>6</v>
      </c>
    </row>
    <row r="1085" spans="1:16">
      <c r="A1085" t="str">
        <f t="shared" si="17"/>
        <v>SSTDRLR ENERGY:</v>
      </c>
      <c r="B1085" t="s">
        <v>40</v>
      </c>
      <c r="C1085" t="s">
        <v>61</v>
      </c>
    </row>
    <row r="1086" spans="1:16">
      <c r="A1086" t="str">
        <f t="shared" si="17"/>
        <v>SSTDKWH</v>
      </c>
      <c r="B1086" t="s">
        <v>40</v>
      </c>
      <c r="C1086" t="s">
        <v>128</v>
      </c>
      <c r="D1086">
        <v>3644</v>
      </c>
      <c r="E1086">
        <v>239645</v>
      </c>
      <c r="F1086">
        <v>1909633</v>
      </c>
      <c r="G1086">
        <v>720953</v>
      </c>
      <c r="H1086">
        <v>732039</v>
      </c>
      <c r="I1086">
        <v>714121</v>
      </c>
      <c r="J1086">
        <v>1255514</v>
      </c>
      <c r="K1086">
        <v>1550424</v>
      </c>
      <c r="L1086">
        <v>1496846</v>
      </c>
      <c r="M1086">
        <v>731680</v>
      </c>
      <c r="N1086">
        <v>190308</v>
      </c>
      <c r="O1086">
        <v>301432</v>
      </c>
    </row>
    <row r="1087" spans="1:16">
      <c r="A1087" t="str">
        <f t="shared" si="17"/>
        <v>SSTDKWH ONPK</v>
      </c>
      <c r="B1087" t="s">
        <v>40</v>
      </c>
      <c r="C1087" t="s">
        <v>129</v>
      </c>
      <c r="D1087">
        <v>686</v>
      </c>
      <c r="E1087">
        <v>69797</v>
      </c>
      <c r="F1087">
        <v>448421</v>
      </c>
      <c r="G1087">
        <v>203592</v>
      </c>
      <c r="H1087">
        <v>217033</v>
      </c>
      <c r="I1087">
        <v>205784</v>
      </c>
      <c r="J1087">
        <v>347083</v>
      </c>
      <c r="K1087">
        <v>430350</v>
      </c>
      <c r="L1087">
        <v>396046</v>
      </c>
      <c r="M1087">
        <v>225051</v>
      </c>
      <c r="N1087">
        <v>54939</v>
      </c>
      <c r="O1087">
        <v>76278</v>
      </c>
    </row>
    <row r="1088" spans="1:16">
      <c r="A1088" t="str">
        <f t="shared" si="17"/>
        <v>SSTDKWH OFFPK</v>
      </c>
      <c r="B1088" t="s">
        <v>40</v>
      </c>
      <c r="C1088" t="s">
        <v>130</v>
      </c>
      <c r="D1088">
        <v>2958</v>
      </c>
      <c r="E1088">
        <v>169848</v>
      </c>
      <c r="F1088">
        <v>1461212</v>
      </c>
      <c r="G1088">
        <v>517362</v>
      </c>
      <c r="H1088">
        <v>515006</v>
      </c>
      <c r="I1088">
        <v>508337</v>
      </c>
      <c r="J1088">
        <v>908430</v>
      </c>
      <c r="K1088">
        <v>1120075</v>
      </c>
      <c r="L1088">
        <v>1100799</v>
      </c>
      <c r="M1088">
        <v>506629</v>
      </c>
      <c r="N1088">
        <v>135369</v>
      </c>
      <c r="O1088">
        <v>225154</v>
      </c>
    </row>
    <row r="1089" spans="1:16">
      <c r="A1089" t="str">
        <f t="shared" si="17"/>
        <v>SSTDKWH ONPK%</v>
      </c>
      <c r="B1089" t="s">
        <v>40</v>
      </c>
      <c r="C1089" t="s">
        <v>131</v>
      </c>
      <c r="D1089" s="5">
        <v>0.18825</v>
      </c>
      <c r="E1089" s="5">
        <v>0.29125000000000001</v>
      </c>
      <c r="F1089" s="5">
        <v>0.23482</v>
      </c>
      <c r="G1089" s="5">
        <v>0.28238999999999997</v>
      </c>
      <c r="H1089" s="5">
        <v>0.29648000000000002</v>
      </c>
      <c r="I1089" s="5">
        <v>0.28816000000000003</v>
      </c>
      <c r="J1089" s="5">
        <v>0.27644999999999997</v>
      </c>
      <c r="K1089" s="5">
        <v>0.27756999999999998</v>
      </c>
      <c r="L1089" s="5">
        <v>0.26458999999999999</v>
      </c>
      <c r="M1089" s="5">
        <v>0.30758000000000002</v>
      </c>
      <c r="N1089" s="5">
        <v>0.28867999999999999</v>
      </c>
      <c r="O1089" s="5">
        <v>0.25305</v>
      </c>
    </row>
    <row r="1090" spans="1:16">
      <c r="A1090" t="str">
        <f t="shared" si="17"/>
        <v>SSTDKWH OFFPK%</v>
      </c>
      <c r="B1090" t="s">
        <v>40</v>
      </c>
      <c r="C1090" t="s">
        <v>132</v>
      </c>
      <c r="D1090" s="5">
        <v>0.81174999999999997</v>
      </c>
      <c r="E1090" s="5">
        <v>0.70874999999999999</v>
      </c>
      <c r="F1090" s="5">
        <v>0.76517999999999997</v>
      </c>
      <c r="G1090" s="5">
        <v>0.71760999999999997</v>
      </c>
      <c r="H1090" s="5">
        <v>0.70352000000000003</v>
      </c>
      <c r="I1090" s="5">
        <v>0.71184000000000003</v>
      </c>
      <c r="J1090" s="5">
        <v>0.72355000000000003</v>
      </c>
      <c r="K1090" s="5">
        <v>0.72243000000000002</v>
      </c>
      <c r="L1090" s="5">
        <v>0.73541000000000001</v>
      </c>
      <c r="M1090" s="5">
        <v>0.69242000000000004</v>
      </c>
      <c r="N1090" s="5">
        <v>0.71131999999999995</v>
      </c>
      <c r="O1090" s="5">
        <v>0.74695</v>
      </c>
    </row>
    <row r="1091" spans="1:16">
      <c r="A1091" t="str">
        <f t="shared" si="17"/>
        <v>SSTDDEMAND (KW):</v>
      </c>
      <c r="B1091" t="s">
        <v>40</v>
      </c>
      <c r="C1091" t="s">
        <v>62</v>
      </c>
      <c r="P1091" s="4"/>
    </row>
    <row r="1092" spans="1:16">
      <c r="A1092" t="str">
        <f t="shared" si="17"/>
        <v>SSTDNCP</v>
      </c>
      <c r="B1092" t="s">
        <v>40</v>
      </c>
      <c r="C1092" t="s">
        <v>133</v>
      </c>
      <c r="D1092">
        <v>343</v>
      </c>
      <c r="E1092">
        <v>3476</v>
      </c>
      <c r="F1092">
        <v>3811</v>
      </c>
      <c r="G1092">
        <v>1881</v>
      </c>
      <c r="H1092">
        <v>1730</v>
      </c>
      <c r="I1092">
        <v>1870</v>
      </c>
      <c r="J1092">
        <v>3340</v>
      </c>
      <c r="K1092">
        <v>3730</v>
      </c>
      <c r="L1092">
        <v>3704</v>
      </c>
      <c r="M1092">
        <v>5932</v>
      </c>
      <c r="N1092">
        <v>5021</v>
      </c>
      <c r="O1092">
        <v>5687</v>
      </c>
    </row>
    <row r="1093" spans="1:16">
      <c r="A1093" t="str">
        <f t="shared" si="17"/>
        <v>SSTDNCP ONPK</v>
      </c>
      <c r="B1093" t="s">
        <v>40</v>
      </c>
      <c r="C1093" t="s">
        <v>134</v>
      </c>
      <c r="D1093">
        <v>150</v>
      </c>
      <c r="E1093">
        <v>3239</v>
      </c>
      <c r="F1093">
        <v>3569</v>
      </c>
      <c r="G1093">
        <v>1735</v>
      </c>
      <c r="H1093">
        <v>1684</v>
      </c>
      <c r="I1093">
        <v>1789</v>
      </c>
      <c r="J1093">
        <v>3162</v>
      </c>
      <c r="K1093">
        <v>3670</v>
      </c>
      <c r="L1093">
        <v>3612</v>
      </c>
      <c r="M1093">
        <v>5739</v>
      </c>
      <c r="N1093">
        <v>3542</v>
      </c>
      <c r="O1093">
        <v>2750</v>
      </c>
    </row>
    <row r="1094" spans="1:16">
      <c r="A1094" t="str">
        <f t="shared" si="17"/>
        <v>SSTDNCP OFFPK</v>
      </c>
      <c r="B1094" t="s">
        <v>40</v>
      </c>
      <c r="C1094" t="s">
        <v>135</v>
      </c>
      <c r="D1094">
        <v>343</v>
      </c>
      <c r="E1094">
        <v>3476</v>
      </c>
      <c r="F1094">
        <v>3739</v>
      </c>
      <c r="G1094">
        <v>1851</v>
      </c>
      <c r="H1094">
        <v>1638</v>
      </c>
      <c r="I1094">
        <v>1637</v>
      </c>
      <c r="J1094">
        <v>3236</v>
      </c>
      <c r="K1094">
        <v>3413</v>
      </c>
      <c r="L1094">
        <v>3564</v>
      </c>
      <c r="M1094">
        <v>4870</v>
      </c>
      <c r="N1094">
        <v>3717</v>
      </c>
      <c r="O1094">
        <v>5677</v>
      </c>
    </row>
    <row r="1095" spans="1:16">
      <c r="A1095" t="str">
        <f t="shared" si="17"/>
        <v>SSTDGCP DATE</v>
      </c>
      <c r="B1095" t="s">
        <v>40</v>
      </c>
      <c r="C1095" t="s">
        <v>136</v>
      </c>
      <c r="D1095" t="s">
        <v>950</v>
      </c>
      <c r="E1095" t="s">
        <v>951</v>
      </c>
      <c r="F1095" t="s">
        <v>137</v>
      </c>
      <c r="G1095" t="s">
        <v>138</v>
      </c>
      <c r="H1095" t="s">
        <v>204</v>
      </c>
      <c r="I1095" t="s">
        <v>235</v>
      </c>
      <c r="J1095" t="s">
        <v>972</v>
      </c>
      <c r="K1095" t="s">
        <v>1</v>
      </c>
      <c r="L1095" t="s">
        <v>209</v>
      </c>
      <c r="M1095" t="s">
        <v>962</v>
      </c>
      <c r="N1095" t="s">
        <v>903</v>
      </c>
      <c r="O1095" t="s">
        <v>973</v>
      </c>
    </row>
    <row r="1096" spans="1:16">
      <c r="A1096" t="str">
        <f t="shared" si="17"/>
        <v>SSTDGCP TIME</v>
      </c>
      <c r="B1096" t="s">
        <v>40</v>
      </c>
      <c r="C1096" t="s">
        <v>142</v>
      </c>
      <c r="D1096" t="s">
        <v>196</v>
      </c>
      <c r="E1096" t="s">
        <v>143</v>
      </c>
      <c r="F1096" t="s">
        <v>196</v>
      </c>
      <c r="G1096" t="s">
        <v>146</v>
      </c>
      <c r="H1096" t="s">
        <v>143</v>
      </c>
      <c r="I1096" t="s">
        <v>195</v>
      </c>
      <c r="J1096" t="s">
        <v>189</v>
      </c>
      <c r="K1096" t="s">
        <v>189</v>
      </c>
      <c r="L1096" t="s">
        <v>195</v>
      </c>
      <c r="M1096" t="s">
        <v>182</v>
      </c>
      <c r="N1096" t="s">
        <v>189</v>
      </c>
      <c r="O1096" t="s">
        <v>12</v>
      </c>
    </row>
    <row r="1097" spans="1:16">
      <c r="A1097" t="str">
        <f t="shared" si="17"/>
        <v>SSTDGCP</v>
      </c>
      <c r="B1097" t="s">
        <v>40</v>
      </c>
      <c r="C1097" t="s">
        <v>147</v>
      </c>
      <c r="D1097">
        <v>173</v>
      </c>
      <c r="E1097">
        <v>3093</v>
      </c>
      <c r="F1097">
        <v>3259</v>
      </c>
      <c r="G1097">
        <v>1479</v>
      </c>
      <c r="H1097">
        <v>1473</v>
      </c>
      <c r="I1097">
        <v>1473</v>
      </c>
      <c r="J1097">
        <v>2632</v>
      </c>
      <c r="K1097">
        <v>2934</v>
      </c>
      <c r="L1097">
        <v>3077</v>
      </c>
      <c r="M1097">
        <v>4084</v>
      </c>
      <c r="N1097">
        <v>3250</v>
      </c>
      <c r="O1097">
        <v>3691</v>
      </c>
      <c r="P1097" s="91"/>
    </row>
    <row r="1098" spans="1:16">
      <c r="A1098" t="str">
        <f t="shared" si="17"/>
        <v>SSTDGCP ONPK</v>
      </c>
      <c r="B1098" t="s">
        <v>40</v>
      </c>
      <c r="C1098" t="s">
        <v>63</v>
      </c>
      <c r="D1098">
        <v>137</v>
      </c>
      <c r="E1098">
        <v>3020</v>
      </c>
      <c r="F1098">
        <v>3089</v>
      </c>
      <c r="G1098">
        <v>1445</v>
      </c>
      <c r="H1098">
        <v>1473</v>
      </c>
      <c r="I1098">
        <v>1473</v>
      </c>
      <c r="J1098">
        <v>2500</v>
      </c>
      <c r="K1098">
        <v>2927</v>
      </c>
      <c r="L1098">
        <v>3077</v>
      </c>
      <c r="M1098">
        <v>4084</v>
      </c>
      <c r="N1098">
        <v>2118</v>
      </c>
      <c r="O1098">
        <v>2580</v>
      </c>
    </row>
    <row r="1099" spans="1:16">
      <c r="A1099" t="str">
        <f t="shared" si="17"/>
        <v>SSTDGCP OFFPK</v>
      </c>
      <c r="B1099" t="s">
        <v>40</v>
      </c>
      <c r="C1099" t="s">
        <v>64</v>
      </c>
      <c r="D1099">
        <v>173</v>
      </c>
      <c r="E1099">
        <v>3093</v>
      </c>
      <c r="F1099">
        <v>3259</v>
      </c>
      <c r="G1099">
        <v>1479</v>
      </c>
      <c r="H1099">
        <v>1380</v>
      </c>
      <c r="I1099">
        <v>1440</v>
      </c>
      <c r="J1099">
        <v>2632</v>
      </c>
      <c r="K1099">
        <v>2934</v>
      </c>
      <c r="L1099">
        <v>2986</v>
      </c>
      <c r="M1099">
        <v>3345</v>
      </c>
      <c r="N1099">
        <v>3250</v>
      </c>
      <c r="O1099">
        <v>3691</v>
      </c>
    </row>
    <row r="1100" spans="1:16">
      <c r="A1100" t="str">
        <f t="shared" si="17"/>
        <v>SSTDCP</v>
      </c>
      <c r="B1100" t="s">
        <v>40</v>
      </c>
      <c r="C1100" t="s">
        <v>148</v>
      </c>
      <c r="D1100">
        <v>0</v>
      </c>
      <c r="E1100">
        <v>0</v>
      </c>
      <c r="F1100">
        <v>3058</v>
      </c>
      <c r="G1100">
        <v>1087</v>
      </c>
      <c r="H1100">
        <v>1333</v>
      </c>
      <c r="I1100">
        <v>1424</v>
      </c>
      <c r="J1100">
        <v>2154</v>
      </c>
      <c r="K1100">
        <v>2684</v>
      </c>
      <c r="L1100">
        <v>699</v>
      </c>
      <c r="M1100">
        <v>2680</v>
      </c>
      <c r="N1100">
        <v>1607</v>
      </c>
      <c r="O1100">
        <v>311</v>
      </c>
      <c r="P1100" s="5"/>
    </row>
    <row r="1101" spans="1:16">
      <c r="A1101" t="str">
        <f t="shared" si="17"/>
        <v>SSTDPERIOD START</v>
      </c>
      <c r="B1101" t="s">
        <v>40</v>
      </c>
      <c r="C1101" t="s">
        <v>149</v>
      </c>
      <c r="D1101" s="1">
        <v>40909</v>
      </c>
      <c r="E1101" s="1">
        <v>40940</v>
      </c>
      <c r="F1101" s="1">
        <v>40969</v>
      </c>
      <c r="G1101" s="1">
        <v>41000</v>
      </c>
      <c r="H1101" s="1">
        <v>41030</v>
      </c>
      <c r="I1101" s="1">
        <v>41061</v>
      </c>
      <c r="J1101" s="1">
        <v>41091</v>
      </c>
      <c r="K1101" s="1">
        <v>41122</v>
      </c>
      <c r="L1101" s="1">
        <v>41153</v>
      </c>
      <c r="M1101" s="1">
        <v>41183</v>
      </c>
      <c r="N1101" s="1">
        <v>41214</v>
      </c>
      <c r="O1101" s="1">
        <v>41244</v>
      </c>
      <c r="P1101" s="5"/>
    </row>
    <row r="1102" spans="1:16">
      <c r="A1102" t="str">
        <f t="shared" si="17"/>
        <v>SSTDNCP LF</v>
      </c>
      <c r="B1102" t="s">
        <v>40</v>
      </c>
      <c r="C1102" t="s">
        <v>150</v>
      </c>
      <c r="D1102" s="5">
        <v>1.43E-2</v>
      </c>
      <c r="E1102" s="5">
        <v>9.9000000000000005E-2</v>
      </c>
      <c r="F1102" s="5">
        <v>0.6744</v>
      </c>
      <c r="G1102" s="5">
        <v>0.5323</v>
      </c>
      <c r="H1102" s="5">
        <v>0.56869999999999998</v>
      </c>
      <c r="I1102" s="5">
        <v>0.53049999999999997</v>
      </c>
      <c r="J1102" s="5">
        <v>0.50519999999999998</v>
      </c>
      <c r="K1102" s="5">
        <v>0.55869999999999997</v>
      </c>
      <c r="L1102" s="5">
        <v>0.56130000000000002</v>
      </c>
      <c r="M1102" s="5">
        <v>0.1658</v>
      </c>
      <c r="N1102" s="5">
        <v>5.2600000000000001E-2</v>
      </c>
      <c r="O1102" s="5">
        <v>7.1199999999999999E-2</v>
      </c>
    </row>
    <row r="1103" spans="1:16">
      <c r="A1103" t="str">
        <f t="shared" si="17"/>
        <v>SSTDNCP LF ONPK</v>
      </c>
      <c r="B1103" t="s">
        <v>40</v>
      </c>
      <c r="C1103" t="s">
        <v>151</v>
      </c>
      <c r="D1103" s="5">
        <v>2.7300000000000001E-2</v>
      </c>
      <c r="E1103" s="5">
        <v>0.1283</v>
      </c>
      <c r="F1103" s="5">
        <v>0.71389999999999998</v>
      </c>
      <c r="G1103" s="5">
        <v>0.62090000000000001</v>
      </c>
      <c r="H1103" s="5">
        <v>0.65110000000000001</v>
      </c>
      <c r="I1103" s="5">
        <v>0.60860000000000003</v>
      </c>
      <c r="J1103" s="5">
        <v>0.58079999999999998</v>
      </c>
      <c r="K1103" s="5">
        <v>0.5665</v>
      </c>
      <c r="L1103" s="5">
        <v>0.64119999999999999</v>
      </c>
      <c r="M1103" s="5">
        <v>0.18940000000000001</v>
      </c>
      <c r="N1103" s="5">
        <v>9.2299999999999993E-2</v>
      </c>
      <c r="O1103" s="5">
        <v>0.1734</v>
      </c>
      <c r="P1103" s="89"/>
    </row>
    <row r="1104" spans="1:16">
      <c r="A1104" t="str">
        <f t="shared" si="17"/>
        <v>SSTDNCP LF OFFPK</v>
      </c>
      <c r="B1104" t="s">
        <v>40</v>
      </c>
      <c r="C1104" t="s">
        <v>152</v>
      </c>
      <c r="D1104" s="5">
        <v>1.4999999999999999E-2</v>
      </c>
      <c r="E1104" s="5">
        <v>9.2499999999999999E-2</v>
      </c>
      <c r="F1104" s="5">
        <v>0.68920000000000003</v>
      </c>
      <c r="G1104" s="5">
        <v>0.52629999999999999</v>
      </c>
      <c r="H1104" s="5">
        <v>0.57599999999999996</v>
      </c>
      <c r="I1104" s="5">
        <v>0.58479999999999999</v>
      </c>
      <c r="J1104" s="5">
        <v>0.50580000000000003</v>
      </c>
      <c r="K1104" s="5">
        <v>0.61119999999999997</v>
      </c>
      <c r="L1104" s="5">
        <v>0.56259999999999999</v>
      </c>
      <c r="M1104" s="5">
        <v>0.19370000000000001</v>
      </c>
      <c r="N1104" s="5">
        <v>6.6000000000000003E-2</v>
      </c>
      <c r="O1104" s="5">
        <v>6.7900000000000002E-2</v>
      </c>
    </row>
    <row r="1105" spans="1:16">
      <c r="A1105" t="str">
        <f t="shared" si="17"/>
        <v>SSTDGCP CF</v>
      </c>
      <c r="B1105" t="s">
        <v>40</v>
      </c>
      <c r="C1105" t="s">
        <v>153</v>
      </c>
      <c r="D1105" s="5">
        <v>0.50339999999999996</v>
      </c>
      <c r="E1105" s="5">
        <v>0.88980000000000004</v>
      </c>
      <c r="F1105" s="5">
        <v>0.85509999999999997</v>
      </c>
      <c r="G1105" s="5">
        <v>0.78590000000000004</v>
      </c>
      <c r="H1105" s="5">
        <v>0.85140000000000005</v>
      </c>
      <c r="I1105" s="5">
        <v>0.78790000000000004</v>
      </c>
      <c r="J1105" s="5">
        <v>0.78790000000000004</v>
      </c>
      <c r="K1105" s="5">
        <v>0.78669999999999995</v>
      </c>
      <c r="L1105" s="5">
        <v>0.83089999999999997</v>
      </c>
      <c r="M1105" s="5">
        <v>0.6885</v>
      </c>
      <c r="N1105" s="5">
        <v>0.64739999999999998</v>
      </c>
      <c r="O1105" s="5">
        <v>0.64900000000000002</v>
      </c>
    </row>
    <row r="1106" spans="1:16">
      <c r="A1106" t="str">
        <f t="shared" si="17"/>
        <v>SSTDCP CF</v>
      </c>
      <c r="B1106" t="s">
        <v>40</v>
      </c>
      <c r="C1106" t="s">
        <v>154</v>
      </c>
      <c r="D1106" s="5">
        <v>0</v>
      </c>
      <c r="E1106" s="5">
        <v>0</v>
      </c>
      <c r="F1106" s="5">
        <v>0.80259999999999998</v>
      </c>
      <c r="G1106" s="5">
        <v>0.57779999999999998</v>
      </c>
      <c r="H1106" s="5">
        <v>0.77070000000000005</v>
      </c>
      <c r="I1106" s="5">
        <v>0.76180000000000003</v>
      </c>
      <c r="J1106" s="5">
        <v>0.64480000000000004</v>
      </c>
      <c r="K1106" s="5">
        <v>0.71970000000000001</v>
      </c>
      <c r="L1106" s="5">
        <v>0.18870000000000001</v>
      </c>
      <c r="M1106" s="5">
        <v>0.45179999999999998</v>
      </c>
      <c r="N1106" s="5">
        <v>0.3201</v>
      </c>
      <c r="O1106" s="5">
        <v>5.4699999999999999E-2</v>
      </c>
    </row>
    <row r="1107" spans="1:16">
      <c r="A1107" t="str">
        <f t="shared" si="17"/>
        <v>SSTDGCP LF</v>
      </c>
      <c r="B1107" t="s">
        <v>40</v>
      </c>
      <c r="C1107" t="s">
        <v>155</v>
      </c>
      <c r="D1107" s="5">
        <v>2.8400000000000002E-2</v>
      </c>
      <c r="E1107" s="5">
        <v>0.1113</v>
      </c>
      <c r="F1107" s="5">
        <v>0.78869999999999996</v>
      </c>
      <c r="G1107" s="5">
        <v>0.67720000000000002</v>
      </c>
      <c r="H1107" s="5">
        <v>0.66790000000000005</v>
      </c>
      <c r="I1107" s="5">
        <v>0.67330000000000001</v>
      </c>
      <c r="J1107" s="5">
        <v>0.64129999999999998</v>
      </c>
      <c r="K1107" s="5">
        <v>0.71030000000000004</v>
      </c>
      <c r="L1107" s="5">
        <v>0.67559999999999998</v>
      </c>
      <c r="M1107" s="5">
        <v>0.24079999999999999</v>
      </c>
      <c r="N1107" s="5">
        <v>8.1299999999999997E-2</v>
      </c>
      <c r="O1107" s="5">
        <v>0.10979999999999999</v>
      </c>
    </row>
    <row r="1108" spans="1:16">
      <c r="A1108" t="str">
        <f t="shared" si="17"/>
        <v>SSTDGCP LF ONPK</v>
      </c>
      <c r="B1108" t="s">
        <v>40</v>
      </c>
      <c r="C1108" t="s">
        <v>156</v>
      </c>
      <c r="D1108" s="5">
        <v>2.98E-2</v>
      </c>
      <c r="E1108" s="5">
        <v>0.1376</v>
      </c>
      <c r="F1108" s="5">
        <v>0.82489999999999997</v>
      </c>
      <c r="G1108" s="5">
        <v>0.74550000000000005</v>
      </c>
      <c r="H1108" s="5">
        <v>0.74409999999999998</v>
      </c>
      <c r="I1108" s="5">
        <v>0.73909999999999998</v>
      </c>
      <c r="J1108" s="5">
        <v>0.73460000000000003</v>
      </c>
      <c r="K1108" s="5">
        <v>0.71030000000000004</v>
      </c>
      <c r="L1108" s="5">
        <v>0.75260000000000005</v>
      </c>
      <c r="M1108" s="5">
        <v>0.26619999999999999</v>
      </c>
      <c r="N1108" s="5">
        <v>0.15440000000000001</v>
      </c>
      <c r="O1108" s="5">
        <v>0.18479999999999999</v>
      </c>
      <c r="P1108" s="87"/>
    </row>
    <row r="1109" spans="1:16">
      <c r="A1109" t="str">
        <f t="shared" si="17"/>
        <v>SSTDGCP LF OFFPK</v>
      </c>
      <c r="B1109" t="s">
        <v>40</v>
      </c>
      <c r="C1109" t="s">
        <v>157</v>
      </c>
      <c r="D1109" s="5">
        <v>2.98E-2</v>
      </c>
      <c r="E1109" s="5">
        <v>0.104</v>
      </c>
      <c r="F1109" s="5">
        <v>0.79079999999999995</v>
      </c>
      <c r="G1109" s="5">
        <v>0.65890000000000004</v>
      </c>
      <c r="H1109" s="5">
        <v>0.68379999999999996</v>
      </c>
      <c r="I1109" s="5">
        <v>0.66479999999999995</v>
      </c>
      <c r="J1109" s="5">
        <v>0.622</v>
      </c>
      <c r="K1109" s="5">
        <v>0.71089999999999998</v>
      </c>
      <c r="L1109" s="5">
        <v>0.67159999999999997</v>
      </c>
      <c r="M1109" s="5">
        <v>0.28199999999999997</v>
      </c>
      <c r="N1109" s="5">
        <v>7.5499999999999998E-2</v>
      </c>
      <c r="O1109" s="5">
        <v>0.1045</v>
      </c>
    </row>
    <row r="1110" spans="1:16">
      <c r="A1110" t="str">
        <f t="shared" si="17"/>
        <v>SSTDCP LF</v>
      </c>
      <c r="B1110" t="s">
        <v>40</v>
      </c>
      <c r="C1110" t="s">
        <v>158</v>
      </c>
      <c r="D1110" s="5">
        <v>0</v>
      </c>
      <c r="E1110" s="5">
        <v>0</v>
      </c>
      <c r="F1110" s="5">
        <v>0.84030000000000005</v>
      </c>
      <c r="G1110" s="5">
        <v>0.92110000000000003</v>
      </c>
      <c r="H1110" s="5">
        <v>0.7379</v>
      </c>
      <c r="I1110" s="5">
        <v>0.69640000000000002</v>
      </c>
      <c r="J1110" s="5">
        <v>0.78359999999999996</v>
      </c>
      <c r="K1110" s="5">
        <v>0.77639999999999998</v>
      </c>
      <c r="L1110" s="5">
        <v>2.9742000000000002</v>
      </c>
      <c r="M1110" s="5">
        <v>0.3669</v>
      </c>
      <c r="N1110" s="5">
        <v>0.16450000000000001</v>
      </c>
      <c r="O1110" s="5">
        <v>1.3023</v>
      </c>
    </row>
    <row r="1111" spans="1:16">
      <c r="A1111" t="str">
        <f t="shared" si="17"/>
        <v>SSTDREL PREC:</v>
      </c>
      <c r="B1111" t="s">
        <v>40</v>
      </c>
      <c r="C1111" t="s">
        <v>65</v>
      </c>
      <c r="P1111" s="83"/>
    </row>
    <row r="1112" spans="1:16">
      <c r="A1112" t="str">
        <f t="shared" si="17"/>
        <v>SSTDNCP RP</v>
      </c>
      <c r="B1112" t="s">
        <v>40</v>
      </c>
      <c r="C1112" t="s">
        <v>159</v>
      </c>
      <c r="D1112" s="5">
        <v>0</v>
      </c>
      <c r="E1112" s="5">
        <v>0</v>
      </c>
      <c r="F1112" s="5">
        <v>0</v>
      </c>
      <c r="G1112" s="5">
        <v>0</v>
      </c>
      <c r="H1112" s="5">
        <v>0</v>
      </c>
      <c r="I1112" s="5">
        <v>0</v>
      </c>
      <c r="J1112" s="5">
        <v>0</v>
      </c>
      <c r="K1112" s="5">
        <v>0</v>
      </c>
      <c r="L1112" s="5">
        <v>0</v>
      </c>
      <c r="M1112" s="5">
        <v>0</v>
      </c>
      <c r="N1112" s="5">
        <v>0</v>
      </c>
      <c r="O1112" s="5">
        <v>0</v>
      </c>
      <c r="P1112" s="1"/>
    </row>
    <row r="1113" spans="1:16">
      <c r="A1113" t="str">
        <f t="shared" si="17"/>
        <v>SSTDNCP RP ONPK</v>
      </c>
      <c r="B1113" t="s">
        <v>40</v>
      </c>
      <c r="C1113" t="s">
        <v>160</v>
      </c>
      <c r="D1113" s="5">
        <v>0</v>
      </c>
      <c r="E1113" s="5">
        <v>0</v>
      </c>
      <c r="F1113" s="5">
        <v>0</v>
      </c>
      <c r="G1113" s="5">
        <v>0</v>
      </c>
      <c r="H1113" s="5">
        <v>0</v>
      </c>
      <c r="I1113" s="5">
        <v>0</v>
      </c>
      <c r="J1113" s="5">
        <v>0</v>
      </c>
      <c r="K1113" s="5">
        <v>0</v>
      </c>
      <c r="L1113" s="5">
        <v>0</v>
      </c>
      <c r="M1113" s="5">
        <v>0</v>
      </c>
      <c r="N1113" s="5">
        <v>0</v>
      </c>
      <c r="O1113" s="5">
        <v>0</v>
      </c>
      <c r="P1113" s="5"/>
    </row>
    <row r="1114" spans="1:16">
      <c r="A1114" t="str">
        <f t="shared" si="17"/>
        <v>SSTDNCP RP OFFPK</v>
      </c>
      <c r="B1114" t="s">
        <v>40</v>
      </c>
      <c r="C1114" t="s">
        <v>161</v>
      </c>
      <c r="D1114" s="5">
        <v>0</v>
      </c>
      <c r="E1114" s="5">
        <v>0</v>
      </c>
      <c r="F1114" s="5">
        <v>0</v>
      </c>
      <c r="G1114" s="5">
        <v>0</v>
      </c>
      <c r="H1114" s="5">
        <v>0</v>
      </c>
      <c r="I1114" s="5">
        <v>0</v>
      </c>
      <c r="J1114" s="5">
        <v>0</v>
      </c>
      <c r="K1114" s="5">
        <v>0</v>
      </c>
      <c r="L1114" s="5">
        <v>0</v>
      </c>
      <c r="M1114" s="5">
        <v>0</v>
      </c>
      <c r="N1114" s="5">
        <v>0</v>
      </c>
      <c r="O1114" s="5">
        <v>0</v>
      </c>
      <c r="P1114" s="5"/>
    </row>
    <row r="1115" spans="1:16">
      <c r="A1115" t="str">
        <f t="shared" si="17"/>
        <v>SSTDGCP RP</v>
      </c>
      <c r="B1115" t="s">
        <v>40</v>
      </c>
      <c r="C1115" t="s">
        <v>162</v>
      </c>
      <c r="D1115" s="5">
        <v>0</v>
      </c>
      <c r="E1115" s="5">
        <v>0</v>
      </c>
      <c r="F1115" s="5">
        <v>0</v>
      </c>
      <c r="G1115" s="5">
        <v>0</v>
      </c>
      <c r="H1115" s="5">
        <v>0</v>
      </c>
      <c r="I1115" s="5">
        <v>0</v>
      </c>
      <c r="J1115" s="5">
        <v>0</v>
      </c>
      <c r="K1115" s="5">
        <v>0</v>
      </c>
      <c r="L1115" s="5">
        <v>0</v>
      </c>
      <c r="M1115" s="5">
        <v>0</v>
      </c>
      <c r="N1115" s="5">
        <v>0</v>
      </c>
      <c r="O1115" s="5">
        <v>0</v>
      </c>
      <c r="P1115" s="5"/>
    </row>
    <row r="1116" spans="1:16">
      <c r="A1116" t="str">
        <f t="shared" si="17"/>
        <v>SSTDGCP RP ONPK</v>
      </c>
      <c r="B1116" t="s">
        <v>40</v>
      </c>
      <c r="C1116" t="s">
        <v>163</v>
      </c>
      <c r="D1116" s="5">
        <v>0</v>
      </c>
      <c r="E1116" s="5">
        <v>0</v>
      </c>
      <c r="F1116" s="5">
        <v>0</v>
      </c>
      <c r="G1116" s="5">
        <v>0</v>
      </c>
      <c r="H1116" s="5">
        <v>0</v>
      </c>
      <c r="I1116" s="5">
        <v>0</v>
      </c>
      <c r="J1116" s="5">
        <v>0</v>
      </c>
      <c r="K1116" s="5">
        <v>0</v>
      </c>
      <c r="L1116" s="5">
        <v>0</v>
      </c>
      <c r="M1116" s="5">
        <v>0</v>
      </c>
      <c r="N1116" s="5">
        <v>0</v>
      </c>
      <c r="O1116" s="5">
        <v>0</v>
      </c>
      <c r="P1116" s="5"/>
    </row>
    <row r="1117" spans="1:16">
      <c r="A1117" t="str">
        <f t="shared" si="17"/>
        <v>SSTDGCP RP OFFPK</v>
      </c>
      <c r="B1117" t="s">
        <v>40</v>
      </c>
      <c r="C1117" t="s">
        <v>164</v>
      </c>
      <c r="D1117" s="5">
        <v>0</v>
      </c>
      <c r="E1117" s="5">
        <v>0</v>
      </c>
      <c r="F1117" s="5">
        <v>0</v>
      </c>
      <c r="G1117" s="5">
        <v>0</v>
      </c>
      <c r="H1117" s="5">
        <v>0</v>
      </c>
      <c r="I1117" s="5">
        <v>0</v>
      </c>
      <c r="J1117" s="5">
        <v>0</v>
      </c>
      <c r="K1117" s="5">
        <v>0</v>
      </c>
      <c r="L1117" s="5">
        <v>0</v>
      </c>
      <c r="M1117" s="5">
        <v>0</v>
      </c>
      <c r="N1117" s="5">
        <v>0</v>
      </c>
      <c r="O1117" s="5">
        <v>0</v>
      </c>
      <c r="P1117" s="5"/>
    </row>
    <row r="1118" spans="1:16">
      <c r="A1118" t="str">
        <f t="shared" si="17"/>
        <v>SSTDCP RP</v>
      </c>
      <c r="B1118" t="s">
        <v>40</v>
      </c>
      <c r="C1118" t="s">
        <v>165</v>
      </c>
      <c r="D1118" s="5">
        <v>0</v>
      </c>
      <c r="E1118" s="5">
        <v>0</v>
      </c>
      <c r="F1118" s="5">
        <v>0</v>
      </c>
      <c r="G1118" s="5">
        <v>0</v>
      </c>
      <c r="H1118" s="5">
        <v>0</v>
      </c>
      <c r="I1118" s="5">
        <v>0</v>
      </c>
      <c r="J1118" s="5">
        <v>0</v>
      </c>
      <c r="K1118" s="5">
        <v>0</v>
      </c>
      <c r="L1118" s="5">
        <v>0</v>
      </c>
      <c r="M1118" s="5">
        <v>0</v>
      </c>
      <c r="N1118" s="5">
        <v>0</v>
      </c>
      <c r="O1118" s="5">
        <v>0</v>
      </c>
      <c r="P1118" s="5"/>
    </row>
    <row r="1119" spans="1:16">
      <c r="A1119" t="str">
        <f t="shared" si="17"/>
        <v>SSTDSAMPLE SIZE:</v>
      </c>
      <c r="B1119" t="s">
        <v>40</v>
      </c>
      <c r="C1119" t="s">
        <v>66</v>
      </c>
      <c r="P1119" s="5"/>
    </row>
    <row r="1120" spans="1:16">
      <c r="A1120" t="str">
        <f t="shared" si="17"/>
        <v>SSTDGCPSZ</v>
      </c>
      <c r="B1120" t="s">
        <v>40</v>
      </c>
      <c r="C1120" t="s">
        <v>166</v>
      </c>
      <c r="D1120">
        <v>5</v>
      </c>
      <c r="E1120">
        <v>5</v>
      </c>
      <c r="F1120">
        <v>5</v>
      </c>
      <c r="G1120">
        <v>5</v>
      </c>
      <c r="H1120">
        <v>5</v>
      </c>
      <c r="I1120">
        <v>5</v>
      </c>
      <c r="J1120">
        <v>6</v>
      </c>
      <c r="K1120">
        <v>6</v>
      </c>
      <c r="L1120">
        <v>6</v>
      </c>
      <c r="M1120">
        <v>6</v>
      </c>
      <c r="N1120">
        <v>6</v>
      </c>
      <c r="O1120">
        <v>6</v>
      </c>
      <c r="P1120" s="5"/>
    </row>
    <row r="1121" spans="1:16">
      <c r="A1121" t="str">
        <f t="shared" si="17"/>
        <v>SSTDGCPSZ ONPK</v>
      </c>
      <c r="B1121" t="s">
        <v>40</v>
      </c>
      <c r="C1121" t="s">
        <v>167</v>
      </c>
      <c r="D1121">
        <v>5</v>
      </c>
      <c r="E1121">
        <v>5</v>
      </c>
      <c r="F1121">
        <v>5</v>
      </c>
      <c r="G1121">
        <v>5</v>
      </c>
      <c r="H1121">
        <v>5</v>
      </c>
      <c r="I1121">
        <v>5</v>
      </c>
      <c r="J1121">
        <v>6</v>
      </c>
      <c r="K1121">
        <v>6</v>
      </c>
      <c r="L1121">
        <v>6</v>
      </c>
      <c r="M1121">
        <v>6</v>
      </c>
      <c r="N1121">
        <v>6</v>
      </c>
      <c r="O1121">
        <v>6</v>
      </c>
      <c r="P1121" s="5"/>
    </row>
    <row r="1122" spans="1:16">
      <c r="A1122" t="str">
        <f t="shared" si="17"/>
        <v>SSTDGCPSZ OFFPK</v>
      </c>
      <c r="B1122" t="s">
        <v>40</v>
      </c>
      <c r="C1122" t="s">
        <v>168</v>
      </c>
      <c r="D1122">
        <v>5</v>
      </c>
      <c r="E1122">
        <v>5</v>
      </c>
      <c r="F1122">
        <v>5</v>
      </c>
      <c r="G1122">
        <v>5</v>
      </c>
      <c r="H1122">
        <v>5</v>
      </c>
      <c r="I1122">
        <v>5</v>
      </c>
      <c r="J1122">
        <v>6</v>
      </c>
      <c r="K1122">
        <v>6</v>
      </c>
      <c r="L1122">
        <v>6</v>
      </c>
      <c r="M1122">
        <v>6</v>
      </c>
      <c r="N1122">
        <v>6</v>
      </c>
      <c r="O1122">
        <v>6</v>
      </c>
    </row>
    <row r="1123" spans="1:16">
      <c r="A1123" t="str">
        <f t="shared" si="17"/>
        <v>SSTDCPSZ</v>
      </c>
      <c r="B1123" t="s">
        <v>40</v>
      </c>
      <c r="C1123" t="s">
        <v>169</v>
      </c>
      <c r="D1123">
        <v>5</v>
      </c>
      <c r="E1123">
        <v>5</v>
      </c>
      <c r="F1123">
        <v>5</v>
      </c>
      <c r="G1123">
        <v>5</v>
      </c>
      <c r="H1123">
        <v>5</v>
      </c>
      <c r="I1123">
        <v>5</v>
      </c>
      <c r="J1123">
        <v>6</v>
      </c>
      <c r="K1123">
        <v>6</v>
      </c>
      <c r="L1123">
        <v>6</v>
      </c>
      <c r="M1123">
        <v>6</v>
      </c>
      <c r="N1123">
        <v>6</v>
      </c>
      <c r="O1123">
        <v>6</v>
      </c>
      <c r="P1123" s="5"/>
    </row>
    <row r="1124" spans="1:16">
      <c r="A1124" t="str">
        <f t="shared" si="17"/>
        <v/>
      </c>
      <c r="P1124" s="5"/>
    </row>
    <row r="1125" spans="1:16">
      <c r="A1125" t="str">
        <f t="shared" si="17"/>
        <v/>
      </c>
      <c r="P1125" s="5"/>
    </row>
    <row r="1126" spans="1:16">
      <c r="A1126" t="str">
        <f t="shared" si="17"/>
        <v/>
      </c>
      <c r="P1126" s="5"/>
    </row>
    <row r="1127" spans="1:16">
      <c r="A1127" t="str">
        <f t="shared" si="17"/>
        <v/>
      </c>
      <c r="P1127" s="5"/>
    </row>
    <row r="1128" spans="1:16">
      <c r="A1128" t="str">
        <f t="shared" si="17"/>
        <v/>
      </c>
      <c r="P1128" s="5"/>
    </row>
    <row r="1129" spans="1:16">
      <c r="A1129" t="str">
        <f t="shared" si="17"/>
        <v/>
      </c>
      <c r="P1129" s="5"/>
    </row>
    <row r="1130" spans="1:16">
      <c r="A1130" t="str">
        <f t="shared" si="17"/>
        <v/>
      </c>
    </row>
    <row r="1131" spans="1:16">
      <c r="A1131" t="str">
        <f t="shared" si="17"/>
        <v/>
      </c>
    </row>
    <row r="1132" spans="1:16">
      <c r="A1132" t="str">
        <f t="shared" si="17"/>
        <v/>
      </c>
    </row>
    <row r="1133" spans="1:16">
      <c r="A1133" t="str">
        <f t="shared" si="17"/>
        <v xml:space="preserve">SSTTST SST-1 Transmission Standby </v>
      </c>
      <c r="B1133" t="s">
        <v>43</v>
      </c>
      <c r="C1133" t="s">
        <v>44</v>
      </c>
    </row>
    <row r="1134" spans="1:16">
      <c r="A1134" t="str">
        <f t="shared" si="17"/>
        <v xml:space="preserve">SSTTSTMONTH </v>
      </c>
      <c r="B1134" t="s">
        <v>45</v>
      </c>
      <c r="C1134" t="s">
        <v>123</v>
      </c>
      <c r="D1134" s="4">
        <v>40909</v>
      </c>
      <c r="E1134" s="4">
        <v>40940</v>
      </c>
      <c r="F1134" s="4">
        <v>40969</v>
      </c>
      <c r="G1134" s="4">
        <v>41000</v>
      </c>
      <c r="H1134" s="4">
        <v>41030</v>
      </c>
      <c r="I1134" s="4">
        <v>41061</v>
      </c>
      <c r="J1134" s="4">
        <v>41091</v>
      </c>
      <c r="K1134" s="4">
        <v>41122</v>
      </c>
      <c r="L1134" s="4">
        <v>41153</v>
      </c>
      <c r="M1134" s="4">
        <v>41183</v>
      </c>
      <c r="N1134" s="4">
        <v>41214</v>
      </c>
      <c r="O1134" s="4">
        <v>41244</v>
      </c>
    </row>
    <row r="1135" spans="1:16">
      <c r="A1135" t="str">
        <f t="shared" si="17"/>
        <v xml:space="preserve">SSTTSTCUSTOMERS </v>
      </c>
      <c r="B1135" t="s">
        <v>45</v>
      </c>
      <c r="C1135" t="s">
        <v>124</v>
      </c>
      <c r="D1135">
        <v>15</v>
      </c>
      <c r="E1135">
        <v>14</v>
      </c>
      <c r="F1135">
        <v>13</v>
      </c>
      <c r="G1135">
        <v>13</v>
      </c>
      <c r="H1135">
        <v>13</v>
      </c>
      <c r="I1135">
        <v>13</v>
      </c>
      <c r="J1135">
        <v>13</v>
      </c>
      <c r="K1135">
        <v>13</v>
      </c>
      <c r="L1135">
        <v>13</v>
      </c>
      <c r="M1135">
        <v>13</v>
      </c>
      <c r="N1135">
        <v>13</v>
      </c>
      <c r="O1135">
        <v>13</v>
      </c>
    </row>
    <row r="1136" spans="1:16">
      <c r="A1136" t="str">
        <f t="shared" si="17"/>
        <v xml:space="preserve">SSTTSTSALES </v>
      </c>
      <c r="B1136" t="s">
        <v>45</v>
      </c>
      <c r="C1136" t="s">
        <v>125</v>
      </c>
      <c r="D1136">
        <v>9323634</v>
      </c>
      <c r="E1136">
        <v>4697175</v>
      </c>
      <c r="F1136">
        <v>5129028</v>
      </c>
      <c r="G1136">
        <v>4820973</v>
      </c>
      <c r="H1136">
        <v>7265862</v>
      </c>
      <c r="I1136">
        <v>4239527</v>
      </c>
      <c r="J1136">
        <v>4432692</v>
      </c>
      <c r="K1136">
        <v>4613324</v>
      </c>
      <c r="L1136">
        <v>5121578</v>
      </c>
      <c r="M1136">
        <v>10726684</v>
      </c>
      <c r="N1136">
        <v>13110652</v>
      </c>
      <c r="O1136">
        <v>4827505</v>
      </c>
    </row>
    <row r="1137" spans="1:16">
      <c r="A1137" t="str">
        <f t="shared" si="17"/>
        <v>SSTTSTKW</v>
      </c>
      <c r="B1137" t="s">
        <v>45</v>
      </c>
      <c r="C1137" t="s">
        <v>126</v>
      </c>
      <c r="P1137" s="4"/>
    </row>
    <row r="1138" spans="1:16">
      <c r="A1138" t="str">
        <f t="shared" si="17"/>
        <v>SSTTSTN</v>
      </c>
      <c r="B1138" t="s">
        <v>45</v>
      </c>
      <c r="C1138" t="s">
        <v>127</v>
      </c>
      <c r="D1138">
        <v>13</v>
      </c>
      <c r="E1138">
        <v>13</v>
      </c>
      <c r="F1138">
        <v>13</v>
      </c>
      <c r="G1138">
        <v>13</v>
      </c>
      <c r="H1138">
        <v>13</v>
      </c>
      <c r="I1138">
        <v>13</v>
      </c>
      <c r="J1138">
        <v>13</v>
      </c>
      <c r="K1138">
        <v>13</v>
      </c>
      <c r="L1138">
        <v>13</v>
      </c>
      <c r="M1138">
        <v>13</v>
      </c>
      <c r="N1138">
        <v>13</v>
      </c>
      <c r="O1138">
        <v>13</v>
      </c>
    </row>
    <row r="1139" spans="1:16">
      <c r="A1139" t="str">
        <f t="shared" si="17"/>
        <v>SSTTSTRLR ENERGY:</v>
      </c>
      <c r="B1139" t="s">
        <v>45</v>
      </c>
      <c r="C1139" t="s">
        <v>61</v>
      </c>
    </row>
    <row r="1140" spans="1:16">
      <c r="A1140" t="str">
        <f t="shared" si="17"/>
        <v>SSTTSTKWH</v>
      </c>
      <c r="B1140" t="s">
        <v>45</v>
      </c>
      <c r="C1140" t="s">
        <v>128</v>
      </c>
      <c r="D1140">
        <v>7742157</v>
      </c>
      <c r="E1140">
        <v>4940026</v>
      </c>
      <c r="F1140">
        <v>3463550</v>
      </c>
      <c r="G1140">
        <v>7512545</v>
      </c>
      <c r="H1140">
        <v>6317518</v>
      </c>
      <c r="I1140">
        <v>3779798</v>
      </c>
      <c r="J1140">
        <v>3701337</v>
      </c>
      <c r="K1140">
        <v>5568370</v>
      </c>
      <c r="L1140">
        <v>9874613</v>
      </c>
      <c r="M1140">
        <v>13017757</v>
      </c>
      <c r="N1140">
        <v>6352365</v>
      </c>
      <c r="O1140">
        <v>4984535</v>
      </c>
    </row>
    <row r="1141" spans="1:16">
      <c r="A1141" t="str">
        <f t="shared" si="17"/>
        <v>SSTTSTKWH ONPK</v>
      </c>
      <c r="B1141" t="s">
        <v>45</v>
      </c>
      <c r="C1141" t="s">
        <v>129</v>
      </c>
      <c r="D1141">
        <v>1676107</v>
      </c>
      <c r="E1141">
        <v>1016966</v>
      </c>
      <c r="F1141">
        <v>693566</v>
      </c>
      <c r="G1141">
        <v>1965828</v>
      </c>
      <c r="H1141">
        <v>1295341</v>
      </c>
      <c r="I1141">
        <v>765709</v>
      </c>
      <c r="J1141">
        <v>846048</v>
      </c>
      <c r="K1141">
        <v>1149924</v>
      </c>
      <c r="L1141">
        <v>2149895</v>
      </c>
      <c r="M1141">
        <v>3402185</v>
      </c>
      <c r="N1141">
        <v>1432226</v>
      </c>
      <c r="O1141">
        <v>1023053</v>
      </c>
    </row>
    <row r="1142" spans="1:16">
      <c r="A1142" t="str">
        <f t="shared" ref="A1142:A1205" si="18">B1142&amp;C1142</f>
        <v>SSTTSTKWH OFFPK</v>
      </c>
      <c r="B1142" t="s">
        <v>45</v>
      </c>
      <c r="C1142" t="s">
        <v>130</v>
      </c>
      <c r="D1142">
        <v>6066050</v>
      </c>
      <c r="E1142">
        <v>3923061</v>
      </c>
      <c r="F1142">
        <v>2769983</v>
      </c>
      <c r="G1142">
        <v>5546717</v>
      </c>
      <c r="H1142">
        <v>5022176</v>
      </c>
      <c r="I1142">
        <v>3014089</v>
      </c>
      <c r="J1142">
        <v>2855289</v>
      </c>
      <c r="K1142">
        <v>4418446</v>
      </c>
      <c r="L1142">
        <v>7724718</v>
      </c>
      <c r="M1142">
        <v>9615572</v>
      </c>
      <c r="N1142">
        <v>4920139</v>
      </c>
      <c r="O1142">
        <v>3961483</v>
      </c>
    </row>
    <row r="1143" spans="1:16">
      <c r="A1143" t="str">
        <f t="shared" si="18"/>
        <v>SSTTSTKWH ONPK%</v>
      </c>
      <c r="B1143" t="s">
        <v>45</v>
      </c>
      <c r="C1143" t="s">
        <v>131</v>
      </c>
      <c r="D1143" s="5">
        <v>0.21648999999999999</v>
      </c>
      <c r="E1143" s="5">
        <v>0.20585999999999999</v>
      </c>
      <c r="F1143" s="5">
        <v>0.20025000000000001</v>
      </c>
      <c r="G1143" s="5">
        <v>0.26167000000000001</v>
      </c>
      <c r="H1143" s="5">
        <v>0.20504</v>
      </c>
      <c r="I1143" s="5">
        <v>0.20258000000000001</v>
      </c>
      <c r="J1143" s="5">
        <v>0.22858000000000001</v>
      </c>
      <c r="K1143" s="5">
        <v>0.20651</v>
      </c>
      <c r="L1143" s="5">
        <v>0.21772</v>
      </c>
      <c r="M1143" s="5">
        <v>0.26135000000000003</v>
      </c>
      <c r="N1143" s="5">
        <v>0.22545999999999999</v>
      </c>
      <c r="O1143" s="5">
        <v>0.20524999999999999</v>
      </c>
      <c r="P1143" s="91"/>
    </row>
    <row r="1144" spans="1:16">
      <c r="A1144" t="str">
        <f t="shared" si="18"/>
        <v>SSTTSTKWH OFFPK%</v>
      </c>
      <c r="B1144" t="s">
        <v>45</v>
      </c>
      <c r="C1144" t="s">
        <v>132</v>
      </c>
      <c r="D1144" s="5">
        <v>0.78351000000000004</v>
      </c>
      <c r="E1144" s="5">
        <v>0.79413999999999996</v>
      </c>
      <c r="F1144" s="5">
        <v>0.79974999999999996</v>
      </c>
      <c r="G1144" s="5">
        <v>0.73833000000000004</v>
      </c>
      <c r="H1144" s="5">
        <v>0.79496</v>
      </c>
      <c r="I1144" s="5">
        <v>0.79742000000000002</v>
      </c>
      <c r="J1144" s="5">
        <v>0.77141999999999999</v>
      </c>
      <c r="K1144" s="5">
        <v>0.79349000000000003</v>
      </c>
      <c r="L1144" s="5">
        <v>0.78227999999999998</v>
      </c>
      <c r="M1144" s="5">
        <v>0.73865000000000003</v>
      </c>
      <c r="N1144" s="5">
        <v>0.77454000000000001</v>
      </c>
      <c r="O1144" s="5">
        <v>0.79474999999999996</v>
      </c>
    </row>
    <row r="1145" spans="1:16">
      <c r="A1145" t="str">
        <f t="shared" si="18"/>
        <v>SSTTSTDEMAND (KW):</v>
      </c>
      <c r="B1145" t="s">
        <v>45</v>
      </c>
      <c r="C1145" t="s">
        <v>62</v>
      </c>
    </row>
    <row r="1146" spans="1:16">
      <c r="A1146" t="str">
        <f t="shared" si="18"/>
        <v>SSTTSTNCP</v>
      </c>
      <c r="B1146" t="s">
        <v>45</v>
      </c>
      <c r="C1146" t="s">
        <v>133</v>
      </c>
      <c r="D1146">
        <v>95511</v>
      </c>
      <c r="E1146">
        <v>56730</v>
      </c>
      <c r="F1146">
        <v>62571</v>
      </c>
      <c r="G1146">
        <v>83426</v>
      </c>
      <c r="H1146">
        <v>65762</v>
      </c>
      <c r="I1146">
        <v>68651</v>
      </c>
      <c r="J1146">
        <v>42232</v>
      </c>
      <c r="K1146">
        <v>91235</v>
      </c>
      <c r="L1146">
        <v>68088</v>
      </c>
      <c r="M1146">
        <v>89054</v>
      </c>
      <c r="N1146">
        <v>70729</v>
      </c>
      <c r="O1146">
        <v>78262</v>
      </c>
      <c r="P1146" s="5"/>
    </row>
    <row r="1147" spans="1:16">
      <c r="A1147" t="str">
        <f t="shared" si="18"/>
        <v>SSTTSTNCP ONPK</v>
      </c>
      <c r="B1147" t="s">
        <v>45</v>
      </c>
      <c r="C1147" t="s">
        <v>134</v>
      </c>
      <c r="D1147">
        <v>52116</v>
      </c>
      <c r="E1147">
        <v>27500</v>
      </c>
      <c r="F1147">
        <v>35234</v>
      </c>
      <c r="G1147">
        <v>66234</v>
      </c>
      <c r="H1147">
        <v>35184</v>
      </c>
      <c r="I1147">
        <v>45271</v>
      </c>
      <c r="J1147">
        <v>29464</v>
      </c>
      <c r="K1147">
        <v>48077</v>
      </c>
      <c r="L1147">
        <v>46645</v>
      </c>
      <c r="M1147">
        <v>85708</v>
      </c>
      <c r="N1147">
        <v>36285</v>
      </c>
      <c r="O1147">
        <v>38975</v>
      </c>
      <c r="P1147" s="5"/>
    </row>
    <row r="1148" spans="1:16">
      <c r="A1148" t="str">
        <f t="shared" si="18"/>
        <v>SSTTSTNCP OFFPK</v>
      </c>
      <c r="B1148" t="s">
        <v>45</v>
      </c>
      <c r="C1148" t="s">
        <v>135</v>
      </c>
      <c r="D1148">
        <v>93520</v>
      </c>
      <c r="E1148">
        <v>56730</v>
      </c>
      <c r="F1148">
        <v>62259</v>
      </c>
      <c r="G1148">
        <v>73348</v>
      </c>
      <c r="H1148">
        <v>63146</v>
      </c>
      <c r="I1148">
        <v>65975</v>
      </c>
      <c r="J1148">
        <v>28095</v>
      </c>
      <c r="K1148">
        <v>89560</v>
      </c>
      <c r="L1148">
        <v>67191</v>
      </c>
      <c r="M1148">
        <v>88212</v>
      </c>
      <c r="N1148">
        <v>69496</v>
      </c>
      <c r="O1148">
        <v>76058</v>
      </c>
    </row>
    <row r="1149" spans="1:16">
      <c r="A1149" t="str">
        <f t="shared" si="18"/>
        <v>SSTTSTGCP DATE</v>
      </c>
      <c r="B1149" t="s">
        <v>45</v>
      </c>
      <c r="C1149" t="s">
        <v>136</v>
      </c>
      <c r="D1149" t="s">
        <v>974</v>
      </c>
      <c r="E1149" t="s">
        <v>975</v>
      </c>
      <c r="F1149" t="s">
        <v>970</v>
      </c>
      <c r="G1149" t="s">
        <v>976</v>
      </c>
      <c r="H1149" t="s">
        <v>977</v>
      </c>
      <c r="I1149" t="s">
        <v>191</v>
      </c>
      <c r="J1149" t="s">
        <v>931</v>
      </c>
      <c r="K1149" t="s">
        <v>9</v>
      </c>
      <c r="L1149" t="s">
        <v>16</v>
      </c>
      <c r="M1149" t="s">
        <v>30</v>
      </c>
      <c r="N1149" t="s">
        <v>971</v>
      </c>
      <c r="O1149" t="s">
        <v>266</v>
      </c>
      <c r="P1149" s="89"/>
    </row>
    <row r="1150" spans="1:16">
      <c r="A1150" t="str">
        <f t="shared" si="18"/>
        <v>SSTTSTGCP TIME</v>
      </c>
      <c r="B1150" t="s">
        <v>45</v>
      </c>
      <c r="C1150" t="s">
        <v>142</v>
      </c>
      <c r="D1150" t="s">
        <v>145</v>
      </c>
      <c r="E1150" t="s">
        <v>11</v>
      </c>
      <c r="F1150" t="s">
        <v>145</v>
      </c>
      <c r="G1150" t="s">
        <v>193</v>
      </c>
      <c r="H1150" t="s">
        <v>299</v>
      </c>
      <c r="I1150" t="s">
        <v>145</v>
      </c>
      <c r="J1150" t="s">
        <v>27</v>
      </c>
      <c r="K1150" t="s">
        <v>196</v>
      </c>
      <c r="L1150" t="s">
        <v>202</v>
      </c>
      <c r="M1150" t="s">
        <v>213</v>
      </c>
      <c r="N1150" t="s">
        <v>145</v>
      </c>
      <c r="O1150" t="s">
        <v>146</v>
      </c>
    </row>
    <row r="1151" spans="1:16">
      <c r="A1151" t="str">
        <f t="shared" si="18"/>
        <v>SSTTSTGCP</v>
      </c>
      <c r="B1151" t="s">
        <v>45</v>
      </c>
      <c r="C1151" t="s">
        <v>147</v>
      </c>
      <c r="D1151">
        <v>33869</v>
      </c>
      <c r="E1151">
        <v>24419</v>
      </c>
      <c r="F1151">
        <v>27335</v>
      </c>
      <c r="G1151">
        <v>38857</v>
      </c>
      <c r="H1151">
        <v>32854</v>
      </c>
      <c r="I1151">
        <v>23756</v>
      </c>
      <c r="J1151">
        <v>15599</v>
      </c>
      <c r="K1151">
        <v>36764</v>
      </c>
      <c r="L1151">
        <v>37986</v>
      </c>
      <c r="M1151">
        <v>44487</v>
      </c>
      <c r="N1151">
        <v>32486</v>
      </c>
      <c r="O1151">
        <v>36138</v>
      </c>
    </row>
    <row r="1152" spans="1:16">
      <c r="A1152" t="str">
        <f t="shared" si="18"/>
        <v>SSTTSTGCP ONPK</v>
      </c>
      <c r="B1152" t="s">
        <v>45</v>
      </c>
      <c r="C1152" t="s">
        <v>63</v>
      </c>
      <c r="D1152">
        <v>22917</v>
      </c>
      <c r="E1152">
        <v>12966</v>
      </c>
      <c r="F1152">
        <v>18255</v>
      </c>
      <c r="G1152">
        <v>38857</v>
      </c>
      <c r="H1152">
        <v>20247</v>
      </c>
      <c r="I1152">
        <v>15485</v>
      </c>
      <c r="J1152">
        <v>15424</v>
      </c>
      <c r="K1152">
        <v>19993</v>
      </c>
      <c r="L1152">
        <v>34368</v>
      </c>
      <c r="M1152">
        <v>40498</v>
      </c>
      <c r="N1152">
        <v>21669</v>
      </c>
      <c r="O1152">
        <v>23862</v>
      </c>
    </row>
    <row r="1153" spans="1:16">
      <c r="A1153" t="str">
        <f t="shared" si="18"/>
        <v>SSTTSTGCP OFFPK</v>
      </c>
      <c r="B1153" t="s">
        <v>45</v>
      </c>
      <c r="C1153" t="s">
        <v>64</v>
      </c>
      <c r="D1153">
        <v>33869</v>
      </c>
      <c r="E1153">
        <v>24419</v>
      </c>
      <c r="F1153">
        <v>27335</v>
      </c>
      <c r="G1153">
        <v>36333</v>
      </c>
      <c r="H1153">
        <v>32854</v>
      </c>
      <c r="I1153">
        <v>23756</v>
      </c>
      <c r="J1153">
        <v>15599</v>
      </c>
      <c r="K1153">
        <v>36764</v>
      </c>
      <c r="L1153">
        <v>37986</v>
      </c>
      <c r="M1153">
        <v>44487</v>
      </c>
      <c r="N1153">
        <v>32486</v>
      </c>
      <c r="O1153">
        <v>36138</v>
      </c>
    </row>
    <row r="1154" spans="1:16">
      <c r="A1154" t="str">
        <f t="shared" si="18"/>
        <v>SSTTSTCP</v>
      </c>
      <c r="B1154" t="s">
        <v>45</v>
      </c>
      <c r="C1154" t="s">
        <v>148</v>
      </c>
      <c r="D1154">
        <v>17850</v>
      </c>
      <c r="E1154">
        <v>6455</v>
      </c>
      <c r="F1154">
        <v>7392</v>
      </c>
      <c r="G1154">
        <v>319</v>
      </c>
      <c r="H1154">
        <v>7121</v>
      </c>
      <c r="I1154">
        <v>2950</v>
      </c>
      <c r="J1154">
        <v>8156</v>
      </c>
      <c r="K1154">
        <v>3713</v>
      </c>
      <c r="L1154">
        <v>18381</v>
      </c>
      <c r="M1154">
        <v>3168</v>
      </c>
      <c r="N1154">
        <v>4683</v>
      </c>
      <c r="O1154">
        <v>4274</v>
      </c>
      <c r="P1154" s="87"/>
    </row>
    <row r="1155" spans="1:16">
      <c r="A1155" t="str">
        <f t="shared" si="18"/>
        <v>SSTTSTPERIOD START</v>
      </c>
      <c r="B1155" t="s">
        <v>45</v>
      </c>
      <c r="C1155" t="s">
        <v>149</v>
      </c>
      <c r="D1155" s="1">
        <v>40909</v>
      </c>
      <c r="E1155" s="1">
        <v>40940</v>
      </c>
      <c r="F1155" s="1">
        <v>40969</v>
      </c>
      <c r="G1155" s="1">
        <v>41000</v>
      </c>
      <c r="H1155" s="1">
        <v>41030</v>
      </c>
      <c r="I1155" s="1">
        <v>41061</v>
      </c>
      <c r="J1155" s="1">
        <v>41091</v>
      </c>
      <c r="K1155" s="1">
        <v>41122</v>
      </c>
      <c r="L1155" s="1">
        <v>41153</v>
      </c>
      <c r="M1155" s="1">
        <v>41183</v>
      </c>
      <c r="N1155" s="1">
        <v>41214</v>
      </c>
      <c r="O1155" s="1">
        <v>41244</v>
      </c>
    </row>
    <row r="1156" spans="1:16">
      <c r="A1156" t="str">
        <f t="shared" si="18"/>
        <v>SSTTSTNCP LF</v>
      </c>
      <c r="B1156" t="s">
        <v>45</v>
      </c>
      <c r="C1156" t="s">
        <v>150</v>
      </c>
      <c r="D1156" s="5">
        <v>0.109</v>
      </c>
      <c r="E1156" s="5">
        <v>0.12509999999999999</v>
      </c>
      <c r="F1156" s="5">
        <v>7.4499999999999997E-2</v>
      </c>
      <c r="G1156" s="5">
        <v>0.12509999999999999</v>
      </c>
      <c r="H1156" s="5">
        <v>0.12909999999999999</v>
      </c>
      <c r="I1156" s="5">
        <v>7.6499999999999999E-2</v>
      </c>
      <c r="J1156" s="5">
        <v>0.1178</v>
      </c>
      <c r="K1156" s="5">
        <v>8.2000000000000003E-2</v>
      </c>
      <c r="L1156" s="5">
        <v>0.2014</v>
      </c>
      <c r="M1156" s="5">
        <v>0.19650000000000001</v>
      </c>
      <c r="N1156" s="5">
        <v>0.12470000000000001</v>
      </c>
      <c r="O1156" s="5">
        <v>8.5599999999999996E-2</v>
      </c>
    </row>
    <row r="1157" spans="1:16">
      <c r="A1157" t="str">
        <f t="shared" si="18"/>
        <v>SSTTSTNCP LF ONPK</v>
      </c>
      <c r="B1157" t="s">
        <v>45</v>
      </c>
      <c r="C1157" t="s">
        <v>151</v>
      </c>
      <c r="D1157" s="5">
        <v>0.19139999999999999</v>
      </c>
      <c r="E1157" s="5">
        <v>0.22009999999999999</v>
      </c>
      <c r="F1157" s="5">
        <v>0.1118</v>
      </c>
      <c r="G1157" s="5">
        <v>0.157</v>
      </c>
      <c r="H1157" s="5">
        <v>0.18590000000000001</v>
      </c>
      <c r="I1157" s="5">
        <v>8.9499999999999996E-2</v>
      </c>
      <c r="J1157" s="5">
        <v>0.15190000000000001</v>
      </c>
      <c r="K1157" s="5">
        <v>0.11550000000000001</v>
      </c>
      <c r="L1157" s="5">
        <v>0.26950000000000002</v>
      </c>
      <c r="M1157" s="5">
        <v>0.1918</v>
      </c>
      <c r="N1157" s="5">
        <v>0.2349</v>
      </c>
      <c r="O1157" s="5">
        <v>0.1641</v>
      </c>
      <c r="P1157" s="83"/>
    </row>
    <row r="1158" spans="1:16">
      <c r="A1158" t="str">
        <f t="shared" si="18"/>
        <v>SSTTSTNCP LF OFFPK</v>
      </c>
      <c r="B1158" t="s">
        <v>45</v>
      </c>
      <c r="C1158" t="s">
        <v>152</v>
      </c>
      <c r="D1158" s="5">
        <v>0.11260000000000001</v>
      </c>
      <c r="E1158" s="5">
        <v>0.13100000000000001</v>
      </c>
      <c r="F1158" s="5">
        <v>7.85E-2</v>
      </c>
      <c r="G1158" s="5">
        <v>0.1424</v>
      </c>
      <c r="H1158" s="5">
        <v>0.1457</v>
      </c>
      <c r="I1158" s="5">
        <v>8.5999999999999993E-2</v>
      </c>
      <c r="J1158" s="5">
        <v>0.18310000000000001</v>
      </c>
      <c r="K1158" s="5">
        <v>9.1899999999999996E-2</v>
      </c>
      <c r="L1158" s="5">
        <v>0.2094</v>
      </c>
      <c r="M1158" s="5">
        <v>0.20300000000000001</v>
      </c>
      <c r="N1158" s="5">
        <v>0.1283</v>
      </c>
      <c r="O1158" s="5">
        <v>8.9200000000000002E-2</v>
      </c>
      <c r="P1158" s="1"/>
    </row>
    <row r="1159" spans="1:16">
      <c r="A1159" t="str">
        <f t="shared" si="18"/>
        <v>SSTTSTGCP CF</v>
      </c>
      <c r="B1159" t="s">
        <v>45</v>
      </c>
      <c r="C1159" t="s">
        <v>153</v>
      </c>
      <c r="D1159" s="5">
        <v>0.35460000000000003</v>
      </c>
      <c r="E1159" s="5">
        <v>0.43049999999999999</v>
      </c>
      <c r="F1159" s="5">
        <v>0.43690000000000001</v>
      </c>
      <c r="G1159" s="5">
        <v>0.46579999999999999</v>
      </c>
      <c r="H1159" s="5">
        <v>0.49959999999999999</v>
      </c>
      <c r="I1159" s="5">
        <v>0.34599999999999997</v>
      </c>
      <c r="J1159" s="5">
        <v>0.36940000000000001</v>
      </c>
      <c r="K1159" s="5">
        <v>0.40300000000000002</v>
      </c>
      <c r="L1159" s="5">
        <v>0.55789999999999995</v>
      </c>
      <c r="M1159" s="5">
        <v>0.49959999999999999</v>
      </c>
      <c r="N1159" s="5">
        <v>0.45929999999999999</v>
      </c>
      <c r="O1159" s="5">
        <v>0.46179999999999999</v>
      </c>
      <c r="P1159" s="5"/>
    </row>
    <row r="1160" spans="1:16">
      <c r="A1160" t="str">
        <f t="shared" si="18"/>
        <v>SSTTSTCP CF</v>
      </c>
      <c r="B1160" t="s">
        <v>45</v>
      </c>
      <c r="C1160" t="s">
        <v>154</v>
      </c>
      <c r="D1160" s="5">
        <v>0.18690000000000001</v>
      </c>
      <c r="E1160" s="5">
        <v>0.1138</v>
      </c>
      <c r="F1160" s="5">
        <v>0.1181</v>
      </c>
      <c r="G1160" s="5">
        <v>3.8E-3</v>
      </c>
      <c r="H1160" s="5">
        <v>0.10829999999999999</v>
      </c>
      <c r="I1160" s="5">
        <v>4.2999999999999997E-2</v>
      </c>
      <c r="J1160" s="5">
        <v>0.19309999999999999</v>
      </c>
      <c r="K1160" s="5">
        <v>4.07E-2</v>
      </c>
      <c r="L1160" s="5">
        <v>0.27</v>
      </c>
      <c r="M1160" s="5">
        <v>3.56E-2</v>
      </c>
      <c r="N1160" s="5">
        <v>6.6199999999999995E-2</v>
      </c>
      <c r="O1160" s="5">
        <v>5.4600000000000003E-2</v>
      </c>
      <c r="P1160" s="5"/>
    </row>
    <row r="1161" spans="1:16">
      <c r="A1161" t="str">
        <f t="shared" si="18"/>
        <v>SSTTSTGCP LF</v>
      </c>
      <c r="B1161" t="s">
        <v>45</v>
      </c>
      <c r="C1161" t="s">
        <v>155</v>
      </c>
      <c r="D1161" s="5">
        <v>0.30719999999999997</v>
      </c>
      <c r="E1161" s="5">
        <v>0.29070000000000001</v>
      </c>
      <c r="F1161" s="5">
        <v>0.17050000000000001</v>
      </c>
      <c r="G1161" s="5">
        <v>0.26850000000000002</v>
      </c>
      <c r="H1161" s="5">
        <v>0.25850000000000001</v>
      </c>
      <c r="I1161" s="5">
        <v>0.221</v>
      </c>
      <c r="J1161" s="5">
        <v>0.31890000000000002</v>
      </c>
      <c r="K1161" s="5">
        <v>0.2036</v>
      </c>
      <c r="L1161" s="5">
        <v>0.36099999999999999</v>
      </c>
      <c r="M1161" s="5">
        <v>0.39329999999999998</v>
      </c>
      <c r="N1161" s="5">
        <v>0.27160000000000001</v>
      </c>
      <c r="O1161" s="5">
        <v>0.18540000000000001</v>
      </c>
      <c r="P1161" s="5"/>
    </row>
    <row r="1162" spans="1:16">
      <c r="A1162" t="str">
        <f t="shared" si="18"/>
        <v>SSTTSTGCP LF ONPK</v>
      </c>
      <c r="B1162" t="s">
        <v>45</v>
      </c>
      <c r="C1162" t="s">
        <v>156</v>
      </c>
      <c r="D1162" s="5">
        <v>0.43530000000000002</v>
      </c>
      <c r="E1162" s="5">
        <v>0.46689999999999998</v>
      </c>
      <c r="F1162" s="5">
        <v>0.21590000000000001</v>
      </c>
      <c r="G1162" s="5">
        <v>0.26769999999999999</v>
      </c>
      <c r="H1162" s="5">
        <v>0.3231</v>
      </c>
      <c r="I1162" s="5">
        <v>0.2616</v>
      </c>
      <c r="J1162" s="5">
        <v>0.29020000000000001</v>
      </c>
      <c r="K1162" s="5">
        <v>0.27789999999999998</v>
      </c>
      <c r="L1162" s="5">
        <v>0.36580000000000001</v>
      </c>
      <c r="M1162" s="5">
        <v>0.40579999999999999</v>
      </c>
      <c r="N1162" s="5">
        <v>0.39340000000000003</v>
      </c>
      <c r="O1162" s="5">
        <v>0.26800000000000002</v>
      </c>
      <c r="P1162" s="5"/>
    </row>
    <row r="1163" spans="1:16">
      <c r="A1163" t="str">
        <f t="shared" si="18"/>
        <v>SSTTSTGCP LF OFFPK</v>
      </c>
      <c r="B1163" t="s">
        <v>45</v>
      </c>
      <c r="C1163" t="s">
        <v>157</v>
      </c>
      <c r="D1163" s="5">
        <v>0.31090000000000001</v>
      </c>
      <c r="E1163" s="5">
        <v>0.30430000000000001</v>
      </c>
      <c r="F1163" s="5">
        <v>0.1787</v>
      </c>
      <c r="G1163" s="5">
        <v>0.28749999999999998</v>
      </c>
      <c r="H1163" s="5">
        <v>0.28000000000000003</v>
      </c>
      <c r="I1163" s="5">
        <v>0.2389</v>
      </c>
      <c r="J1163" s="5">
        <v>0.32979999999999998</v>
      </c>
      <c r="K1163" s="5">
        <v>0.2238</v>
      </c>
      <c r="L1163" s="5">
        <v>0.37040000000000001</v>
      </c>
      <c r="M1163" s="5">
        <v>0.40250000000000002</v>
      </c>
      <c r="N1163" s="5">
        <v>0.27439999999999998</v>
      </c>
      <c r="O1163" s="5">
        <v>0.18770000000000001</v>
      </c>
      <c r="P1163" s="5"/>
    </row>
    <row r="1164" spans="1:16">
      <c r="A1164" t="str">
        <f t="shared" si="18"/>
        <v>SSTTSTCP LF</v>
      </c>
      <c r="B1164" t="s">
        <v>45</v>
      </c>
      <c r="C1164" t="s">
        <v>158</v>
      </c>
      <c r="D1164" s="5">
        <v>0.58299999999999996</v>
      </c>
      <c r="E1164" s="5">
        <v>1.0995999999999999</v>
      </c>
      <c r="F1164" s="5">
        <v>0.63060000000000005</v>
      </c>
      <c r="G1164" s="5">
        <v>32.7498</v>
      </c>
      <c r="H1164" s="5">
        <v>1.1923999999999999</v>
      </c>
      <c r="I1164" s="5">
        <v>1.7798</v>
      </c>
      <c r="J1164" s="5">
        <v>0.6099</v>
      </c>
      <c r="K1164" s="5">
        <v>2.0154999999999998</v>
      </c>
      <c r="L1164" s="5">
        <v>0.74619999999999997</v>
      </c>
      <c r="M1164" s="5">
        <v>5.5229999999999997</v>
      </c>
      <c r="N1164" s="5">
        <v>1.8842000000000001</v>
      </c>
      <c r="O1164" s="5">
        <v>1.5677000000000001</v>
      </c>
      <c r="P1164" s="5"/>
    </row>
    <row r="1165" spans="1:16">
      <c r="A1165" t="str">
        <f t="shared" si="18"/>
        <v>SSTTSTREL PREC:</v>
      </c>
      <c r="B1165" t="s">
        <v>45</v>
      </c>
      <c r="C1165" t="s">
        <v>65</v>
      </c>
      <c r="P1165" s="5"/>
    </row>
    <row r="1166" spans="1:16">
      <c r="A1166" t="str">
        <f t="shared" si="18"/>
        <v>SSTTSTNCP RP</v>
      </c>
      <c r="B1166" t="s">
        <v>45</v>
      </c>
      <c r="C1166" t="s">
        <v>159</v>
      </c>
      <c r="D1166" s="5">
        <v>0</v>
      </c>
      <c r="E1166" s="5">
        <v>0</v>
      </c>
      <c r="F1166" s="5">
        <v>0</v>
      </c>
      <c r="G1166" s="5">
        <v>0</v>
      </c>
      <c r="H1166" s="5">
        <v>0</v>
      </c>
      <c r="I1166" s="5">
        <v>0</v>
      </c>
      <c r="J1166" s="5">
        <v>0</v>
      </c>
      <c r="K1166" s="5">
        <v>0</v>
      </c>
      <c r="L1166" s="5">
        <v>0</v>
      </c>
      <c r="M1166" s="5">
        <v>0</v>
      </c>
      <c r="N1166" s="5">
        <v>0</v>
      </c>
      <c r="O1166" s="5">
        <v>0</v>
      </c>
      <c r="P1166" s="5"/>
    </row>
    <row r="1167" spans="1:16">
      <c r="A1167" t="str">
        <f t="shared" si="18"/>
        <v>SSTTSTNCP RP ONPK</v>
      </c>
      <c r="B1167" t="s">
        <v>45</v>
      </c>
      <c r="C1167" t="s">
        <v>160</v>
      </c>
      <c r="D1167" s="5">
        <v>0</v>
      </c>
      <c r="E1167" s="5">
        <v>0</v>
      </c>
      <c r="F1167" s="5">
        <v>0</v>
      </c>
      <c r="G1167" s="5">
        <v>0</v>
      </c>
      <c r="H1167" s="5">
        <v>0</v>
      </c>
      <c r="I1167" s="5">
        <v>0</v>
      </c>
      <c r="J1167" s="5">
        <v>0</v>
      </c>
      <c r="K1167" s="5">
        <v>0</v>
      </c>
      <c r="L1167" s="5">
        <v>0</v>
      </c>
      <c r="M1167" s="5">
        <v>0</v>
      </c>
      <c r="N1167" s="5">
        <v>0</v>
      </c>
      <c r="O1167" s="5">
        <v>0</v>
      </c>
      <c r="P1167" s="5"/>
    </row>
    <row r="1168" spans="1:16">
      <c r="A1168" t="str">
        <f t="shared" si="18"/>
        <v>SSTTSTNCP RP OFFPK</v>
      </c>
      <c r="B1168" t="s">
        <v>45</v>
      </c>
      <c r="C1168" t="s">
        <v>161</v>
      </c>
      <c r="D1168" s="5">
        <v>0</v>
      </c>
      <c r="E1168" s="5">
        <v>0</v>
      </c>
      <c r="F1168" s="5">
        <v>0</v>
      </c>
      <c r="G1168" s="5">
        <v>0</v>
      </c>
      <c r="H1168" s="5">
        <v>0</v>
      </c>
      <c r="I1168" s="5">
        <v>0</v>
      </c>
      <c r="J1168" s="5">
        <v>0</v>
      </c>
      <c r="K1168" s="5">
        <v>0</v>
      </c>
      <c r="L1168" s="5">
        <v>0</v>
      </c>
      <c r="M1168" s="5">
        <v>0</v>
      </c>
      <c r="N1168" s="5">
        <v>0</v>
      </c>
      <c r="O1168" s="5">
        <v>0</v>
      </c>
    </row>
    <row r="1169" spans="1:16">
      <c r="A1169" t="str">
        <f t="shared" si="18"/>
        <v>SSTTSTGCP RP</v>
      </c>
      <c r="B1169" t="s">
        <v>45</v>
      </c>
      <c r="C1169" t="s">
        <v>162</v>
      </c>
      <c r="D1169" s="5">
        <v>0</v>
      </c>
      <c r="E1169" s="5">
        <v>0</v>
      </c>
      <c r="F1169" s="5">
        <v>0</v>
      </c>
      <c r="G1169" s="5">
        <v>0</v>
      </c>
      <c r="H1169" s="5">
        <v>0</v>
      </c>
      <c r="I1169" s="5">
        <v>0</v>
      </c>
      <c r="J1169" s="5">
        <v>0</v>
      </c>
      <c r="K1169" s="5">
        <v>0</v>
      </c>
      <c r="L1169" s="5">
        <v>0</v>
      </c>
      <c r="M1169" s="5">
        <v>0</v>
      </c>
      <c r="N1169" s="5">
        <v>0</v>
      </c>
      <c r="O1169" s="5">
        <v>0</v>
      </c>
      <c r="P1169" s="5"/>
    </row>
    <row r="1170" spans="1:16">
      <c r="A1170" t="str">
        <f t="shared" si="18"/>
        <v>SSTTSTGCP RP ONPK</v>
      </c>
      <c r="B1170" t="s">
        <v>45</v>
      </c>
      <c r="C1170" t="s">
        <v>163</v>
      </c>
      <c r="D1170" s="5">
        <v>0</v>
      </c>
      <c r="E1170" s="5">
        <v>0</v>
      </c>
      <c r="F1170" s="5">
        <v>0</v>
      </c>
      <c r="G1170" s="5">
        <v>0</v>
      </c>
      <c r="H1170" s="5">
        <v>0</v>
      </c>
      <c r="I1170" s="5">
        <v>0</v>
      </c>
      <c r="J1170" s="5">
        <v>0</v>
      </c>
      <c r="K1170" s="5">
        <v>0</v>
      </c>
      <c r="L1170" s="5">
        <v>0</v>
      </c>
      <c r="M1170" s="5">
        <v>0</v>
      </c>
      <c r="N1170" s="5">
        <v>0</v>
      </c>
      <c r="O1170" s="5">
        <v>0</v>
      </c>
      <c r="P1170" s="5"/>
    </row>
    <row r="1171" spans="1:16">
      <c r="A1171" t="str">
        <f t="shared" si="18"/>
        <v>SSTTSTGCP RP OFFPK</v>
      </c>
      <c r="B1171" t="s">
        <v>45</v>
      </c>
      <c r="C1171" t="s">
        <v>164</v>
      </c>
      <c r="D1171" s="5">
        <v>0</v>
      </c>
      <c r="E1171" s="5">
        <v>0</v>
      </c>
      <c r="F1171" s="5">
        <v>0</v>
      </c>
      <c r="G1171" s="5">
        <v>0</v>
      </c>
      <c r="H1171" s="5">
        <v>0</v>
      </c>
      <c r="I1171" s="5">
        <v>0</v>
      </c>
      <c r="J1171" s="5">
        <v>0</v>
      </c>
      <c r="K1171" s="5">
        <v>0</v>
      </c>
      <c r="L1171" s="5">
        <v>0</v>
      </c>
      <c r="M1171" s="5">
        <v>0</v>
      </c>
      <c r="N1171" s="5">
        <v>0</v>
      </c>
      <c r="O1171" s="5">
        <v>0</v>
      </c>
      <c r="P1171" s="5"/>
    </row>
    <row r="1172" spans="1:16">
      <c r="A1172" t="str">
        <f t="shared" si="18"/>
        <v>SSTTSTCP RP</v>
      </c>
      <c r="B1172" t="s">
        <v>45</v>
      </c>
      <c r="C1172" t="s">
        <v>165</v>
      </c>
      <c r="D1172" s="5">
        <v>0</v>
      </c>
      <c r="E1172" s="5">
        <v>0</v>
      </c>
      <c r="F1172" s="5">
        <v>0</v>
      </c>
      <c r="G1172" s="5">
        <v>0</v>
      </c>
      <c r="H1172" s="5">
        <v>0</v>
      </c>
      <c r="I1172" s="5">
        <v>0</v>
      </c>
      <c r="J1172" s="5">
        <v>0</v>
      </c>
      <c r="K1172" s="5">
        <v>0</v>
      </c>
      <c r="L1172" s="5">
        <v>0</v>
      </c>
      <c r="M1172" s="5">
        <v>0</v>
      </c>
      <c r="N1172" s="5">
        <v>0</v>
      </c>
      <c r="O1172" s="5">
        <v>0</v>
      </c>
      <c r="P1172" s="5"/>
    </row>
    <row r="1173" spans="1:16">
      <c r="A1173" t="str">
        <f t="shared" si="18"/>
        <v>SSTTSTSAMPLE SIZE:</v>
      </c>
      <c r="B1173" t="s">
        <v>45</v>
      </c>
      <c r="C1173" t="s">
        <v>66</v>
      </c>
      <c r="P1173" s="5"/>
    </row>
    <row r="1174" spans="1:16">
      <c r="A1174" t="str">
        <f t="shared" si="18"/>
        <v>SSTTSTGCPSZ</v>
      </c>
      <c r="B1174" t="s">
        <v>45</v>
      </c>
      <c r="C1174" t="s">
        <v>166</v>
      </c>
      <c r="D1174">
        <v>13</v>
      </c>
      <c r="E1174">
        <v>13</v>
      </c>
      <c r="F1174">
        <v>13</v>
      </c>
      <c r="G1174">
        <v>13</v>
      </c>
      <c r="H1174">
        <v>13</v>
      </c>
      <c r="I1174">
        <v>13</v>
      </c>
      <c r="J1174">
        <v>13</v>
      </c>
      <c r="K1174">
        <v>13</v>
      </c>
      <c r="L1174">
        <v>13</v>
      </c>
      <c r="M1174">
        <v>13</v>
      </c>
      <c r="N1174">
        <v>13</v>
      </c>
      <c r="O1174">
        <v>13</v>
      </c>
      <c r="P1174" s="5"/>
    </row>
    <row r="1175" spans="1:16">
      <c r="A1175" t="str">
        <f t="shared" si="18"/>
        <v>SSTTSTGCPSZ ONPK</v>
      </c>
      <c r="B1175" t="s">
        <v>45</v>
      </c>
      <c r="C1175" t="s">
        <v>167</v>
      </c>
      <c r="D1175">
        <v>13</v>
      </c>
      <c r="E1175">
        <v>13</v>
      </c>
      <c r="F1175">
        <v>13</v>
      </c>
      <c r="G1175">
        <v>13</v>
      </c>
      <c r="H1175">
        <v>13</v>
      </c>
      <c r="I1175">
        <v>13</v>
      </c>
      <c r="J1175">
        <v>13</v>
      </c>
      <c r="K1175">
        <v>13</v>
      </c>
      <c r="L1175">
        <v>13</v>
      </c>
      <c r="M1175">
        <v>13</v>
      </c>
      <c r="N1175">
        <v>13</v>
      </c>
      <c r="O1175">
        <v>13</v>
      </c>
      <c r="P1175" s="5"/>
    </row>
    <row r="1176" spans="1:16">
      <c r="A1176" t="str">
        <f t="shared" si="18"/>
        <v>SSTTSTGCPSZ OFFPK</v>
      </c>
      <c r="B1176" t="s">
        <v>45</v>
      </c>
      <c r="C1176" t="s">
        <v>168</v>
      </c>
      <c r="D1176">
        <v>13</v>
      </c>
      <c r="E1176">
        <v>13</v>
      </c>
      <c r="F1176">
        <v>13</v>
      </c>
      <c r="G1176">
        <v>13</v>
      </c>
      <c r="H1176">
        <v>13</v>
      </c>
      <c r="I1176">
        <v>13</v>
      </c>
      <c r="J1176">
        <v>13</v>
      </c>
      <c r="K1176">
        <v>13</v>
      </c>
      <c r="L1176">
        <v>13</v>
      </c>
      <c r="M1176">
        <v>13</v>
      </c>
      <c r="N1176">
        <v>13</v>
      </c>
      <c r="O1176">
        <v>13</v>
      </c>
    </row>
    <row r="1177" spans="1:16">
      <c r="A1177" t="str">
        <f t="shared" si="18"/>
        <v>SSTTSTCPSZ</v>
      </c>
      <c r="B1177" t="s">
        <v>45</v>
      </c>
      <c r="C1177" t="s">
        <v>169</v>
      </c>
      <c r="D1177">
        <v>13</v>
      </c>
      <c r="E1177">
        <v>13</v>
      </c>
      <c r="F1177">
        <v>13</v>
      </c>
      <c r="G1177">
        <v>13</v>
      </c>
      <c r="H1177">
        <v>13</v>
      </c>
      <c r="I1177">
        <v>13</v>
      </c>
      <c r="J1177">
        <v>13</v>
      </c>
      <c r="K1177">
        <v>13</v>
      </c>
      <c r="L1177">
        <v>13</v>
      </c>
      <c r="M1177">
        <v>13</v>
      </c>
      <c r="N1177">
        <v>13</v>
      </c>
      <c r="O1177">
        <v>13</v>
      </c>
    </row>
    <row r="1178" spans="1:16">
      <c r="A1178" t="str">
        <f t="shared" si="18"/>
        <v/>
      </c>
    </row>
    <row r="1179" spans="1:16">
      <c r="A1179" t="str">
        <f t="shared" si="18"/>
        <v/>
      </c>
    </row>
    <row r="1180" spans="1:16">
      <c r="A1180" t="str">
        <f t="shared" si="18"/>
        <v/>
      </c>
    </row>
    <row r="1181" spans="1:16">
      <c r="A1181" t="str">
        <f t="shared" si="18"/>
        <v/>
      </c>
    </row>
    <row r="1182" spans="1:16">
      <c r="A1182" t="str">
        <f t="shared" si="18"/>
        <v/>
      </c>
    </row>
    <row r="1183" spans="1:16">
      <c r="A1183" t="str">
        <f t="shared" si="18"/>
        <v/>
      </c>
      <c r="P1183" s="4"/>
    </row>
    <row r="1184" spans="1:16">
      <c r="A1184" t="str">
        <f t="shared" si="18"/>
        <v/>
      </c>
    </row>
    <row r="1185" spans="1:16">
      <c r="A1185" t="str">
        <f t="shared" si="18"/>
        <v/>
      </c>
    </row>
    <row r="1186" spans="1:16">
      <c r="A1186" t="str">
        <f t="shared" si="18"/>
        <v/>
      </c>
    </row>
    <row r="1187" spans="1:16">
      <c r="A1187" t="str">
        <f t="shared" si="18"/>
        <v xml:space="preserve">TGSD1 Total GSD(T)-1 General Service Demand including TOU (21-499 kW) </v>
      </c>
      <c r="B1187" t="s">
        <v>989</v>
      </c>
      <c r="C1187" t="s">
        <v>990</v>
      </c>
    </row>
    <row r="1188" spans="1:16">
      <c r="A1188" t="str">
        <f t="shared" si="18"/>
        <v xml:space="preserve">TGSD1MONTH </v>
      </c>
      <c r="B1188" t="s">
        <v>991</v>
      </c>
      <c r="C1188" t="s">
        <v>123</v>
      </c>
      <c r="D1188" s="4">
        <v>40909</v>
      </c>
      <c r="E1188" s="4">
        <v>40940</v>
      </c>
      <c r="F1188" s="4">
        <v>40969</v>
      </c>
      <c r="G1188" s="4">
        <v>41000</v>
      </c>
      <c r="H1188" s="4">
        <v>41030</v>
      </c>
      <c r="I1188" s="4">
        <v>41061</v>
      </c>
      <c r="J1188" s="4">
        <v>41091</v>
      </c>
      <c r="K1188" s="4">
        <v>41122</v>
      </c>
      <c r="L1188" s="4">
        <v>41153</v>
      </c>
      <c r="M1188" s="4">
        <v>41183</v>
      </c>
      <c r="N1188" s="4">
        <v>41214</v>
      </c>
      <c r="O1188" s="4">
        <v>41244</v>
      </c>
    </row>
    <row r="1189" spans="1:16">
      <c r="A1189" t="str">
        <f t="shared" si="18"/>
        <v xml:space="preserve">TGSD1CUSTOMERS </v>
      </c>
      <c r="B1189" t="s">
        <v>991</v>
      </c>
      <c r="C1189" t="s">
        <v>124</v>
      </c>
      <c r="D1189">
        <v>100121</v>
      </c>
      <c r="E1189">
        <v>99842</v>
      </c>
      <c r="F1189">
        <v>99824</v>
      </c>
      <c r="G1189">
        <v>99815</v>
      </c>
      <c r="H1189">
        <v>99847</v>
      </c>
      <c r="I1189">
        <v>100230</v>
      </c>
      <c r="J1189">
        <v>100505</v>
      </c>
      <c r="K1189">
        <v>100771</v>
      </c>
      <c r="L1189">
        <v>100891</v>
      </c>
      <c r="M1189">
        <v>100859</v>
      </c>
      <c r="N1189">
        <v>100749</v>
      </c>
      <c r="O1189">
        <v>100750</v>
      </c>
      <c r="P1189" s="91"/>
    </row>
    <row r="1190" spans="1:16">
      <c r="A1190" t="str">
        <f t="shared" si="18"/>
        <v xml:space="preserve">TGSD1SALES </v>
      </c>
      <c r="B1190" t="s">
        <v>991</v>
      </c>
      <c r="C1190" t="s">
        <v>125</v>
      </c>
      <c r="D1190">
        <v>1924051415</v>
      </c>
      <c r="E1190">
        <v>1770264341</v>
      </c>
      <c r="F1190">
        <v>1889446278</v>
      </c>
      <c r="G1190">
        <v>1993397838</v>
      </c>
      <c r="H1190">
        <v>2000818126</v>
      </c>
      <c r="I1190">
        <v>2215933426</v>
      </c>
      <c r="J1190">
        <v>2246716665</v>
      </c>
      <c r="K1190">
        <v>2282999975</v>
      </c>
      <c r="L1190">
        <v>2263870968</v>
      </c>
      <c r="M1190">
        <v>2194203034</v>
      </c>
      <c r="N1190">
        <v>1929563489</v>
      </c>
      <c r="O1190">
        <v>1861993550</v>
      </c>
    </row>
    <row r="1191" spans="1:16">
      <c r="A1191" t="str">
        <f t="shared" si="18"/>
        <v>TGSD1KW</v>
      </c>
      <c r="B1191" t="s">
        <v>991</v>
      </c>
      <c r="C1191" t="s">
        <v>126</v>
      </c>
    </row>
    <row r="1192" spans="1:16">
      <c r="A1192" t="str">
        <f t="shared" si="18"/>
        <v>TGSD1N</v>
      </c>
      <c r="B1192" t="s">
        <v>991</v>
      </c>
      <c r="C1192" t="s">
        <v>127</v>
      </c>
      <c r="D1192">
        <v>100121</v>
      </c>
      <c r="E1192">
        <v>99843</v>
      </c>
      <c r="F1192">
        <v>99824</v>
      </c>
      <c r="G1192">
        <v>99814</v>
      </c>
      <c r="H1192">
        <v>99847</v>
      </c>
      <c r="I1192">
        <v>100230</v>
      </c>
      <c r="J1192">
        <v>100505</v>
      </c>
      <c r="K1192">
        <v>100773</v>
      </c>
      <c r="L1192">
        <v>100890</v>
      </c>
      <c r="M1192">
        <v>100860</v>
      </c>
      <c r="N1192">
        <v>100750</v>
      </c>
      <c r="O1192">
        <v>100750</v>
      </c>
      <c r="P1192" s="5"/>
    </row>
    <row r="1193" spans="1:16">
      <c r="A1193" t="str">
        <f t="shared" si="18"/>
        <v>TGSD1RLR ENERGY:</v>
      </c>
      <c r="B1193" t="s">
        <v>991</v>
      </c>
      <c r="C1193" t="s">
        <v>61</v>
      </c>
      <c r="P1193" s="5"/>
    </row>
    <row r="1194" spans="1:16">
      <c r="A1194" t="str">
        <f t="shared" si="18"/>
        <v>TGSD1KWH</v>
      </c>
      <c r="B1194" t="s">
        <v>991</v>
      </c>
      <c r="C1194" t="s">
        <v>128</v>
      </c>
      <c r="D1194">
        <v>1924054108</v>
      </c>
      <c r="E1194">
        <v>1770327580</v>
      </c>
      <c r="F1194">
        <v>1889449337</v>
      </c>
      <c r="G1194">
        <v>1993569086</v>
      </c>
      <c r="H1194">
        <v>2000839356</v>
      </c>
      <c r="I1194">
        <v>2215933425</v>
      </c>
      <c r="J1194">
        <v>2246815097</v>
      </c>
      <c r="K1194">
        <v>2283347585</v>
      </c>
      <c r="L1194">
        <v>2264143538</v>
      </c>
      <c r="M1194">
        <v>2194203414</v>
      </c>
      <c r="N1194">
        <v>1929618719</v>
      </c>
      <c r="O1194">
        <v>1862000094</v>
      </c>
    </row>
    <row r="1195" spans="1:16">
      <c r="A1195" t="str">
        <f t="shared" si="18"/>
        <v>TGSD1KWH ONPK</v>
      </c>
      <c r="B1195" t="s">
        <v>991</v>
      </c>
      <c r="C1195" t="s">
        <v>129</v>
      </c>
      <c r="D1195">
        <v>473901263</v>
      </c>
      <c r="E1195">
        <v>463917613</v>
      </c>
      <c r="F1195">
        <v>477555181</v>
      </c>
      <c r="G1195">
        <v>656509498</v>
      </c>
      <c r="H1195">
        <v>661314019</v>
      </c>
      <c r="I1195">
        <v>719446906</v>
      </c>
      <c r="J1195">
        <v>705480498</v>
      </c>
      <c r="K1195">
        <v>788529536</v>
      </c>
      <c r="L1195">
        <v>674770364</v>
      </c>
      <c r="M1195">
        <v>754376485</v>
      </c>
      <c r="N1195">
        <v>492247920</v>
      </c>
      <c r="O1195">
        <v>439183690</v>
      </c>
      <c r="P1195" s="89"/>
    </row>
    <row r="1196" spans="1:16">
      <c r="A1196" t="str">
        <f t="shared" si="18"/>
        <v>TGSD1KWH OFFPK</v>
      </c>
      <c r="B1196" t="s">
        <v>991</v>
      </c>
      <c r="C1196" t="s">
        <v>130</v>
      </c>
      <c r="D1196">
        <v>1450152845</v>
      </c>
      <c r="E1196">
        <v>1306409967</v>
      </c>
      <c r="F1196">
        <v>1411894156</v>
      </c>
      <c r="G1196">
        <v>1337059588</v>
      </c>
      <c r="H1196">
        <v>1339525337</v>
      </c>
      <c r="I1196">
        <v>1496486519</v>
      </c>
      <c r="J1196">
        <v>1541334598</v>
      </c>
      <c r="K1196">
        <v>1494818049</v>
      </c>
      <c r="L1196">
        <v>1589373174</v>
      </c>
      <c r="M1196">
        <v>1439826930</v>
      </c>
      <c r="N1196">
        <v>1437370799</v>
      </c>
      <c r="O1196">
        <v>1422816404</v>
      </c>
    </row>
    <row r="1197" spans="1:16">
      <c r="A1197" t="str">
        <f t="shared" si="18"/>
        <v>TGSD1KWH ONPK%</v>
      </c>
      <c r="B1197" t="s">
        <v>991</v>
      </c>
      <c r="C1197" t="s">
        <v>131</v>
      </c>
      <c r="D1197" s="5">
        <v>0.24629999999999999</v>
      </c>
      <c r="E1197" s="5">
        <v>0.26205000000000001</v>
      </c>
      <c r="F1197" s="5">
        <v>0.25274999999999997</v>
      </c>
      <c r="G1197" s="5">
        <v>0.32930999999999999</v>
      </c>
      <c r="H1197" s="5">
        <v>0.33051999999999998</v>
      </c>
      <c r="I1197" s="5">
        <v>0.32467000000000001</v>
      </c>
      <c r="J1197" s="5">
        <v>0.31398999999999999</v>
      </c>
      <c r="K1197" s="5">
        <v>0.34533999999999998</v>
      </c>
      <c r="L1197" s="5">
        <v>0.29802000000000001</v>
      </c>
      <c r="M1197" s="5">
        <v>0.34379999999999999</v>
      </c>
      <c r="N1197" s="5">
        <v>0.25509999999999999</v>
      </c>
      <c r="O1197" s="5">
        <v>0.23587</v>
      </c>
    </row>
    <row r="1198" spans="1:16">
      <c r="A1198" t="str">
        <f t="shared" si="18"/>
        <v>TGSD1KWH OFFPK%</v>
      </c>
      <c r="B1198" t="s">
        <v>991</v>
      </c>
      <c r="C1198" t="s">
        <v>132</v>
      </c>
      <c r="D1198" s="5">
        <v>0.75370000000000004</v>
      </c>
      <c r="E1198" s="5">
        <v>0.73794999999999999</v>
      </c>
      <c r="F1198" s="5">
        <v>0.74724999999999997</v>
      </c>
      <c r="G1198" s="5">
        <v>0.67069000000000001</v>
      </c>
      <c r="H1198" s="5">
        <v>0.66947999999999996</v>
      </c>
      <c r="I1198" s="5">
        <v>0.67532999999999999</v>
      </c>
      <c r="J1198" s="5">
        <v>0.68601000000000001</v>
      </c>
      <c r="K1198" s="5">
        <v>0.65466000000000002</v>
      </c>
      <c r="L1198" s="5">
        <v>0.70198000000000005</v>
      </c>
      <c r="M1198" s="5">
        <v>0.65620000000000001</v>
      </c>
      <c r="N1198" s="5">
        <v>0.74490000000000001</v>
      </c>
      <c r="O1198" s="5">
        <v>0.76412999999999998</v>
      </c>
    </row>
    <row r="1199" spans="1:16">
      <c r="A1199" t="str">
        <f t="shared" si="18"/>
        <v>TGSD1DEMAND (KW):</v>
      </c>
      <c r="B1199" t="s">
        <v>991</v>
      </c>
      <c r="C1199" t="s">
        <v>62</v>
      </c>
    </row>
    <row r="1200" spans="1:16">
      <c r="A1200" t="str">
        <f t="shared" si="18"/>
        <v>TGSD1NCP</v>
      </c>
      <c r="B1200" t="s">
        <v>991</v>
      </c>
      <c r="C1200" t="s">
        <v>133</v>
      </c>
      <c r="D1200">
        <v>5374431</v>
      </c>
      <c r="E1200">
        <v>5274091</v>
      </c>
      <c r="F1200">
        <v>5008972</v>
      </c>
      <c r="G1200">
        <v>5521833</v>
      </c>
      <c r="H1200">
        <v>5193640</v>
      </c>
      <c r="I1200">
        <v>5882347</v>
      </c>
      <c r="J1200">
        <v>5601284</v>
      </c>
      <c r="K1200">
        <v>5747980</v>
      </c>
      <c r="L1200">
        <v>5914223</v>
      </c>
      <c r="M1200">
        <v>5836802</v>
      </c>
      <c r="N1200">
        <v>5457009</v>
      </c>
      <c r="O1200">
        <v>5185520</v>
      </c>
      <c r="P1200" s="87"/>
    </row>
    <row r="1201" spans="1:16">
      <c r="A1201" t="str">
        <f t="shared" si="18"/>
        <v>TGSD1NCP ONPK</v>
      </c>
      <c r="B1201" t="s">
        <v>991</v>
      </c>
      <c r="C1201" t="s">
        <v>134</v>
      </c>
      <c r="D1201">
        <v>5042120</v>
      </c>
      <c r="E1201">
        <v>4942083</v>
      </c>
      <c r="F1201">
        <v>4674562</v>
      </c>
      <c r="G1201">
        <v>5369044</v>
      </c>
      <c r="H1201">
        <v>5011082</v>
      </c>
      <c r="I1201">
        <v>5656713</v>
      </c>
      <c r="J1201">
        <v>5423661</v>
      </c>
      <c r="K1201">
        <v>5563081</v>
      </c>
      <c r="L1201">
        <v>5681447</v>
      </c>
      <c r="M1201">
        <v>5665186</v>
      </c>
      <c r="N1201">
        <v>5057528</v>
      </c>
      <c r="O1201">
        <v>4813221</v>
      </c>
    </row>
    <row r="1202" spans="1:16">
      <c r="A1202" t="str">
        <f t="shared" si="18"/>
        <v>TGSD1NCP OFFPK</v>
      </c>
      <c r="B1202" t="s">
        <v>991</v>
      </c>
      <c r="C1202" t="s">
        <v>135</v>
      </c>
      <c r="D1202">
        <v>5164090</v>
      </c>
      <c r="E1202">
        <v>5148633</v>
      </c>
      <c r="F1202">
        <v>4938654</v>
      </c>
      <c r="G1202">
        <v>5318869</v>
      </c>
      <c r="H1202">
        <v>5075787</v>
      </c>
      <c r="I1202">
        <v>5731117</v>
      </c>
      <c r="J1202">
        <v>5474973</v>
      </c>
      <c r="K1202">
        <v>5593038</v>
      </c>
      <c r="L1202">
        <v>5808703</v>
      </c>
      <c r="M1202">
        <v>5672167</v>
      </c>
      <c r="N1202">
        <v>5400788</v>
      </c>
      <c r="O1202">
        <v>5078153</v>
      </c>
    </row>
    <row r="1203" spans="1:16">
      <c r="A1203" t="str">
        <f t="shared" si="18"/>
        <v>TGSD1GCP DATE</v>
      </c>
      <c r="B1203" t="s">
        <v>991</v>
      </c>
      <c r="C1203" t="s">
        <v>136</v>
      </c>
      <c r="D1203" t="s">
        <v>942</v>
      </c>
      <c r="E1203" t="s">
        <v>943</v>
      </c>
      <c r="F1203" t="s">
        <v>137</v>
      </c>
      <c r="G1203" t="s">
        <v>138</v>
      </c>
      <c r="H1203" t="s">
        <v>207</v>
      </c>
      <c r="I1203" t="s">
        <v>914</v>
      </c>
      <c r="J1203" t="s">
        <v>4</v>
      </c>
      <c r="K1203" t="s">
        <v>932</v>
      </c>
      <c r="L1203" t="s">
        <v>915</v>
      </c>
      <c r="M1203" t="s">
        <v>949</v>
      </c>
      <c r="N1203" t="s">
        <v>910</v>
      </c>
      <c r="O1203" t="s">
        <v>3</v>
      </c>
      <c r="P1203" s="83"/>
    </row>
    <row r="1204" spans="1:16">
      <c r="A1204" t="str">
        <f t="shared" si="18"/>
        <v>TGSD1GCP TIME</v>
      </c>
      <c r="B1204" t="s">
        <v>991</v>
      </c>
      <c r="C1204" t="s">
        <v>142</v>
      </c>
      <c r="D1204" t="s">
        <v>143</v>
      </c>
      <c r="E1204" t="s">
        <v>143</v>
      </c>
      <c r="F1204" t="s">
        <v>144</v>
      </c>
      <c r="G1204" t="s">
        <v>143</v>
      </c>
      <c r="H1204" t="s">
        <v>143</v>
      </c>
      <c r="I1204" t="s">
        <v>144</v>
      </c>
      <c r="J1204" t="s">
        <v>143</v>
      </c>
      <c r="K1204" t="s">
        <v>143</v>
      </c>
      <c r="L1204" t="s">
        <v>144</v>
      </c>
      <c r="M1204" t="s">
        <v>143</v>
      </c>
      <c r="N1204" t="s">
        <v>182</v>
      </c>
      <c r="O1204" t="s">
        <v>143</v>
      </c>
      <c r="P1204" s="1"/>
    </row>
    <row r="1205" spans="1:16">
      <c r="A1205" t="str">
        <f t="shared" si="18"/>
        <v>TGSD1GCP</v>
      </c>
      <c r="B1205" t="s">
        <v>991</v>
      </c>
      <c r="C1205" t="s">
        <v>147</v>
      </c>
      <c r="D1205">
        <v>3911017</v>
      </c>
      <c r="E1205">
        <v>3709107</v>
      </c>
      <c r="F1205">
        <v>3602955</v>
      </c>
      <c r="G1205">
        <v>4068519</v>
      </c>
      <c r="H1205">
        <v>3959026</v>
      </c>
      <c r="I1205">
        <v>4397750</v>
      </c>
      <c r="J1205">
        <v>4287978</v>
      </c>
      <c r="K1205">
        <v>4360564</v>
      </c>
      <c r="L1205">
        <v>4503487</v>
      </c>
      <c r="M1205">
        <v>4390200</v>
      </c>
      <c r="N1205">
        <v>3790525</v>
      </c>
      <c r="O1205">
        <v>3814544</v>
      </c>
      <c r="P1205" s="5"/>
    </row>
    <row r="1206" spans="1:16">
      <c r="A1206" t="str">
        <f t="shared" ref="A1206:A1269" si="19">B1206&amp;C1206</f>
        <v>TGSD1GCP ONPK</v>
      </c>
      <c r="B1206" t="s">
        <v>991</v>
      </c>
      <c r="C1206" t="s">
        <v>63</v>
      </c>
      <c r="D1206">
        <v>3435142</v>
      </c>
      <c r="E1206">
        <v>3420044</v>
      </c>
      <c r="F1206">
        <v>3274421</v>
      </c>
      <c r="G1206">
        <v>4068519</v>
      </c>
      <c r="H1206">
        <v>3959026</v>
      </c>
      <c r="I1206">
        <v>4397750</v>
      </c>
      <c r="J1206">
        <v>4287978</v>
      </c>
      <c r="K1206">
        <v>4360564</v>
      </c>
      <c r="L1206">
        <v>4503487</v>
      </c>
      <c r="M1206">
        <v>4390200</v>
      </c>
      <c r="N1206">
        <v>3533046</v>
      </c>
      <c r="O1206">
        <v>3443496</v>
      </c>
      <c r="P1206" s="5"/>
    </row>
    <row r="1207" spans="1:16">
      <c r="A1207" t="str">
        <f t="shared" si="19"/>
        <v>TGSD1GCP OFFPK</v>
      </c>
      <c r="B1207" t="s">
        <v>991</v>
      </c>
      <c r="C1207" t="s">
        <v>64</v>
      </c>
      <c r="D1207">
        <v>3911017</v>
      </c>
      <c r="E1207">
        <v>3709107</v>
      </c>
      <c r="F1207">
        <v>3602955</v>
      </c>
      <c r="G1207">
        <v>3973729</v>
      </c>
      <c r="H1207">
        <v>3814726</v>
      </c>
      <c r="I1207">
        <v>4250186</v>
      </c>
      <c r="J1207">
        <v>4155570</v>
      </c>
      <c r="K1207">
        <v>4236930</v>
      </c>
      <c r="L1207">
        <v>4390951</v>
      </c>
      <c r="M1207">
        <v>4217175</v>
      </c>
      <c r="N1207">
        <v>3790525</v>
      </c>
      <c r="O1207">
        <v>3814544</v>
      </c>
      <c r="P1207" s="5"/>
    </row>
    <row r="1208" spans="1:16">
      <c r="A1208" t="str">
        <f t="shared" si="19"/>
        <v>TGSD1CP</v>
      </c>
      <c r="B1208" t="s">
        <v>991</v>
      </c>
      <c r="C1208" t="s">
        <v>148</v>
      </c>
      <c r="D1208">
        <v>2329607</v>
      </c>
      <c r="E1208">
        <v>3646554</v>
      </c>
      <c r="F1208">
        <v>3430463</v>
      </c>
      <c r="G1208">
        <v>3719380</v>
      </c>
      <c r="H1208">
        <v>3725307</v>
      </c>
      <c r="I1208">
        <v>4083111</v>
      </c>
      <c r="J1208">
        <v>4028548</v>
      </c>
      <c r="K1208">
        <v>4027015</v>
      </c>
      <c r="L1208">
        <v>3718796</v>
      </c>
      <c r="M1208">
        <v>4157666</v>
      </c>
      <c r="N1208">
        <v>3447774</v>
      </c>
      <c r="O1208">
        <v>3306108</v>
      </c>
      <c r="P1208" s="5"/>
    </row>
    <row r="1209" spans="1:16">
      <c r="A1209" t="str">
        <f t="shared" si="19"/>
        <v>TGSD1PERIOD START</v>
      </c>
      <c r="B1209" t="s">
        <v>991</v>
      </c>
      <c r="C1209" t="s">
        <v>149</v>
      </c>
      <c r="D1209" s="1">
        <v>40909</v>
      </c>
      <c r="E1209" s="1">
        <v>40940</v>
      </c>
      <c r="F1209" s="1">
        <v>40969</v>
      </c>
      <c r="G1209" s="1">
        <v>41000</v>
      </c>
      <c r="H1209" s="1">
        <v>41030</v>
      </c>
      <c r="I1209" s="1">
        <v>41061</v>
      </c>
      <c r="J1209" s="1">
        <v>41091</v>
      </c>
      <c r="K1209" s="1">
        <v>41122</v>
      </c>
      <c r="L1209" s="1">
        <v>41153</v>
      </c>
      <c r="M1209" s="1">
        <v>41183</v>
      </c>
      <c r="N1209" s="1">
        <v>41214</v>
      </c>
      <c r="O1209" s="1">
        <v>41244</v>
      </c>
      <c r="P1209" s="5"/>
    </row>
    <row r="1210" spans="1:16">
      <c r="A1210" t="str">
        <f t="shared" si="19"/>
        <v>TGSD1NCP LF</v>
      </c>
      <c r="B1210" t="s">
        <v>991</v>
      </c>
      <c r="C1210" t="s">
        <v>150</v>
      </c>
      <c r="D1210" s="5">
        <v>0.48120000000000002</v>
      </c>
      <c r="E1210" s="5">
        <v>0.48230000000000001</v>
      </c>
      <c r="F1210" s="5">
        <v>0.50700000000000001</v>
      </c>
      <c r="G1210" s="5">
        <v>0.50139999999999996</v>
      </c>
      <c r="H1210" s="5">
        <v>0.51780000000000004</v>
      </c>
      <c r="I1210" s="5">
        <v>0.5232</v>
      </c>
      <c r="J1210" s="5">
        <v>0.53910000000000002</v>
      </c>
      <c r="K1210" s="5">
        <v>0.53390000000000004</v>
      </c>
      <c r="L1210" s="5">
        <v>0.53169999999999995</v>
      </c>
      <c r="M1210" s="5">
        <v>0.50529999999999997</v>
      </c>
      <c r="N1210" s="5">
        <v>0.49109999999999998</v>
      </c>
      <c r="O1210" s="5">
        <v>0.48259999999999997</v>
      </c>
      <c r="P1210" s="5"/>
    </row>
    <row r="1211" spans="1:16">
      <c r="A1211" t="str">
        <f t="shared" si="19"/>
        <v>TGSD1NCP LF ONPK</v>
      </c>
      <c r="B1211" t="s">
        <v>991</v>
      </c>
      <c r="C1211" t="s">
        <v>151</v>
      </c>
      <c r="D1211" s="5">
        <v>0</v>
      </c>
      <c r="E1211" s="5">
        <v>0</v>
      </c>
      <c r="F1211" s="5">
        <v>0</v>
      </c>
      <c r="G1211" s="5">
        <v>0</v>
      </c>
      <c r="H1211" s="5">
        <v>0</v>
      </c>
      <c r="I1211" s="5">
        <v>0</v>
      </c>
      <c r="J1211" s="5">
        <v>0</v>
      </c>
      <c r="K1211" s="5">
        <v>0</v>
      </c>
      <c r="L1211" s="5">
        <v>0</v>
      </c>
      <c r="M1211" s="5">
        <v>0</v>
      </c>
      <c r="N1211" s="5">
        <v>0</v>
      </c>
      <c r="O1211" s="5">
        <v>0</v>
      </c>
      <c r="P1211" s="5"/>
    </row>
    <row r="1212" spans="1:16">
      <c r="A1212" t="str">
        <f t="shared" si="19"/>
        <v>TGSD1NCP LF OFFPK</v>
      </c>
      <c r="B1212" t="s">
        <v>991</v>
      </c>
      <c r="C1212" t="s">
        <v>152</v>
      </c>
      <c r="D1212" s="5">
        <v>0</v>
      </c>
      <c r="E1212" s="5">
        <v>0</v>
      </c>
      <c r="F1212" s="5">
        <v>0</v>
      </c>
      <c r="G1212" s="5">
        <v>0</v>
      </c>
      <c r="H1212" s="5">
        <v>0</v>
      </c>
      <c r="I1212" s="5">
        <v>0</v>
      </c>
      <c r="J1212" s="5">
        <v>0</v>
      </c>
      <c r="K1212" s="5">
        <v>0</v>
      </c>
      <c r="L1212" s="5">
        <v>0</v>
      </c>
      <c r="M1212" s="5">
        <v>0</v>
      </c>
      <c r="N1212" s="5">
        <v>0</v>
      </c>
      <c r="O1212" s="5">
        <v>0</v>
      </c>
      <c r="P1212" s="5"/>
    </row>
    <row r="1213" spans="1:16">
      <c r="A1213" t="str">
        <f t="shared" si="19"/>
        <v>TGSD1GCP CF</v>
      </c>
      <c r="B1213" t="s">
        <v>991</v>
      </c>
      <c r="C1213" t="s">
        <v>153</v>
      </c>
      <c r="D1213" s="5">
        <v>0.72770000000000001</v>
      </c>
      <c r="E1213" s="5">
        <v>0.70330000000000004</v>
      </c>
      <c r="F1213" s="5">
        <v>0.71930000000000005</v>
      </c>
      <c r="G1213" s="5">
        <v>0.73680000000000001</v>
      </c>
      <c r="H1213" s="5">
        <v>0.76229999999999998</v>
      </c>
      <c r="I1213" s="5">
        <v>0.74760000000000004</v>
      </c>
      <c r="J1213" s="5">
        <v>0.76549999999999996</v>
      </c>
      <c r="K1213" s="5">
        <v>0.75860000000000005</v>
      </c>
      <c r="L1213" s="5">
        <v>0.76149999999999995</v>
      </c>
      <c r="M1213" s="5">
        <v>0.75219999999999998</v>
      </c>
      <c r="N1213" s="5">
        <v>0.6946</v>
      </c>
      <c r="O1213" s="5">
        <v>0.73560000000000003</v>
      </c>
      <c r="P1213" s="5"/>
    </row>
    <row r="1214" spans="1:16">
      <c r="A1214" t="str">
        <f t="shared" si="19"/>
        <v>TGSD1CP CF</v>
      </c>
      <c r="B1214" t="s">
        <v>991</v>
      </c>
      <c r="C1214" t="s">
        <v>154</v>
      </c>
      <c r="D1214" s="5">
        <v>0.4335</v>
      </c>
      <c r="E1214" s="5">
        <v>0.69140000000000001</v>
      </c>
      <c r="F1214" s="5">
        <v>0.68489999999999995</v>
      </c>
      <c r="G1214" s="5">
        <v>0.67359999999999998</v>
      </c>
      <c r="H1214" s="5">
        <v>0.71730000000000005</v>
      </c>
      <c r="I1214" s="5">
        <v>0.69410000000000005</v>
      </c>
      <c r="J1214" s="5">
        <v>0.71919999999999995</v>
      </c>
      <c r="K1214" s="5">
        <v>0.7006</v>
      </c>
      <c r="L1214" s="5">
        <v>0.62880000000000003</v>
      </c>
      <c r="M1214" s="5">
        <v>0.71230000000000004</v>
      </c>
      <c r="N1214" s="5">
        <v>0.63180000000000003</v>
      </c>
      <c r="O1214" s="5">
        <v>0.63759999999999994</v>
      </c>
    </row>
    <row r="1215" spans="1:16">
      <c r="A1215" t="str">
        <f t="shared" si="19"/>
        <v>TGSD1GCP LF</v>
      </c>
      <c r="B1215" t="s">
        <v>991</v>
      </c>
      <c r="C1215" t="s">
        <v>155</v>
      </c>
      <c r="D1215" s="5">
        <v>0.66120000000000001</v>
      </c>
      <c r="E1215" s="5">
        <v>0.68579999999999997</v>
      </c>
      <c r="F1215" s="5">
        <v>0.70489999999999997</v>
      </c>
      <c r="G1215" s="5">
        <v>0.68059999999999998</v>
      </c>
      <c r="H1215" s="5">
        <v>0.67930000000000001</v>
      </c>
      <c r="I1215" s="5">
        <v>0.69979999999999998</v>
      </c>
      <c r="J1215" s="5">
        <v>0.70430000000000004</v>
      </c>
      <c r="K1215" s="5">
        <v>0.70379999999999998</v>
      </c>
      <c r="L1215" s="5">
        <v>0.69830000000000003</v>
      </c>
      <c r="M1215" s="5">
        <v>0.67179999999999995</v>
      </c>
      <c r="N1215" s="5">
        <v>0.70699999999999996</v>
      </c>
      <c r="O1215" s="5">
        <v>0.65610000000000002</v>
      </c>
      <c r="P1215" s="5"/>
    </row>
    <row r="1216" spans="1:16">
      <c r="A1216" t="str">
        <f t="shared" si="19"/>
        <v>TGSD1GCP LF ONPK</v>
      </c>
      <c r="B1216" t="s">
        <v>991</v>
      </c>
      <c r="C1216" t="s">
        <v>156</v>
      </c>
      <c r="D1216" s="5">
        <v>0</v>
      </c>
      <c r="E1216" s="5">
        <v>0</v>
      </c>
      <c r="F1216" s="5">
        <v>0</v>
      </c>
      <c r="G1216" s="5">
        <v>0</v>
      </c>
      <c r="H1216" s="5">
        <v>0</v>
      </c>
      <c r="I1216" s="5">
        <v>0</v>
      </c>
      <c r="J1216" s="5">
        <v>0</v>
      </c>
      <c r="K1216" s="5">
        <v>0</v>
      </c>
      <c r="L1216" s="5">
        <v>0</v>
      </c>
      <c r="M1216" s="5">
        <v>0</v>
      </c>
      <c r="N1216" s="5">
        <v>0</v>
      </c>
      <c r="O1216" s="5">
        <v>0</v>
      </c>
      <c r="P1216" s="5"/>
    </row>
    <row r="1217" spans="1:16">
      <c r="A1217" t="str">
        <f t="shared" si="19"/>
        <v>TGSD1GCP LF OFFPK</v>
      </c>
      <c r="B1217" t="s">
        <v>991</v>
      </c>
      <c r="C1217" t="s">
        <v>157</v>
      </c>
      <c r="D1217" s="5">
        <v>0</v>
      </c>
      <c r="E1217" s="5">
        <v>0</v>
      </c>
      <c r="F1217" s="5">
        <v>0</v>
      </c>
      <c r="G1217" s="5">
        <v>0</v>
      </c>
      <c r="H1217" s="5">
        <v>0</v>
      </c>
      <c r="I1217" s="5">
        <v>0</v>
      </c>
      <c r="J1217" s="5">
        <v>0</v>
      </c>
      <c r="K1217" s="5">
        <v>0</v>
      </c>
      <c r="L1217" s="5">
        <v>0</v>
      </c>
      <c r="M1217" s="5">
        <v>0</v>
      </c>
      <c r="N1217" s="5">
        <v>0</v>
      </c>
      <c r="O1217" s="5">
        <v>0</v>
      </c>
      <c r="P1217" s="5"/>
    </row>
    <row r="1218" spans="1:16">
      <c r="A1218" t="str">
        <f t="shared" si="19"/>
        <v>TGSD1CP LF</v>
      </c>
      <c r="B1218" t="s">
        <v>991</v>
      </c>
      <c r="C1218" t="s">
        <v>158</v>
      </c>
      <c r="D1218" s="5">
        <v>1.1101000000000001</v>
      </c>
      <c r="E1218" s="5">
        <v>0.69750000000000001</v>
      </c>
      <c r="F1218" s="5">
        <v>0.74029999999999996</v>
      </c>
      <c r="G1218" s="5">
        <v>0.74439999999999995</v>
      </c>
      <c r="H1218" s="5">
        <v>0.72189999999999999</v>
      </c>
      <c r="I1218" s="5">
        <v>0.75380000000000003</v>
      </c>
      <c r="J1218" s="5">
        <v>0.74960000000000004</v>
      </c>
      <c r="K1218" s="5">
        <v>0.7621</v>
      </c>
      <c r="L1218" s="5">
        <v>0.84560000000000002</v>
      </c>
      <c r="M1218" s="5">
        <v>0.70930000000000004</v>
      </c>
      <c r="N1218" s="5">
        <v>0.77729999999999999</v>
      </c>
      <c r="O1218" s="5">
        <v>0.75700000000000001</v>
      </c>
      <c r="P1218" s="5"/>
    </row>
    <row r="1219" spans="1:16">
      <c r="A1219" t="str">
        <f t="shared" si="19"/>
        <v>TGSD1REL PREC:</v>
      </c>
      <c r="B1219" t="s">
        <v>991</v>
      </c>
      <c r="C1219" t="s">
        <v>65</v>
      </c>
      <c r="P1219" s="5"/>
    </row>
    <row r="1220" spans="1:16">
      <c r="A1220" t="str">
        <f t="shared" si="19"/>
        <v>TGSD1NCP RP</v>
      </c>
      <c r="B1220" t="s">
        <v>991</v>
      </c>
      <c r="C1220" t="s">
        <v>159</v>
      </c>
      <c r="D1220" s="5">
        <v>4.99E-2</v>
      </c>
      <c r="E1220" s="5">
        <v>5.1799999999999999E-2</v>
      </c>
      <c r="F1220" s="5">
        <v>5.0099999999999999E-2</v>
      </c>
      <c r="G1220" s="5">
        <v>4.7199999999999999E-2</v>
      </c>
      <c r="H1220" s="5">
        <v>4.7100000000000003E-2</v>
      </c>
      <c r="I1220" s="5">
        <v>4.82E-2</v>
      </c>
      <c r="J1220" s="5">
        <v>4.7300000000000002E-2</v>
      </c>
      <c r="K1220" s="5">
        <v>4.9599999999999998E-2</v>
      </c>
      <c r="L1220" s="5">
        <v>4.3200000000000002E-2</v>
      </c>
      <c r="M1220" s="5">
        <v>4.7199999999999999E-2</v>
      </c>
      <c r="N1220" s="5">
        <v>4.53E-2</v>
      </c>
      <c r="O1220" s="5">
        <v>5.3100000000000001E-2</v>
      </c>
      <c r="P1220" s="5"/>
    </row>
    <row r="1221" spans="1:16">
      <c r="A1221" t="str">
        <f t="shared" si="19"/>
        <v>TGSD1NCP RP ONPK</v>
      </c>
      <c r="B1221" t="s">
        <v>991</v>
      </c>
      <c r="C1221" t="s">
        <v>160</v>
      </c>
      <c r="D1221" s="5">
        <v>0.05</v>
      </c>
      <c r="E1221" s="5">
        <v>5.2400000000000002E-2</v>
      </c>
      <c r="F1221" s="5">
        <v>4.9799999999999997E-2</v>
      </c>
      <c r="G1221" s="5">
        <v>4.7500000000000001E-2</v>
      </c>
      <c r="H1221" s="5">
        <v>4.5999999999999999E-2</v>
      </c>
      <c r="I1221" s="5">
        <v>4.3900000000000002E-2</v>
      </c>
      <c r="J1221" s="5">
        <v>4.4900000000000002E-2</v>
      </c>
      <c r="K1221" s="5">
        <v>4.2000000000000003E-2</v>
      </c>
      <c r="L1221" s="5">
        <v>4.1200000000000001E-2</v>
      </c>
      <c r="M1221" s="5">
        <v>4.6300000000000001E-2</v>
      </c>
      <c r="N1221" s="5">
        <v>4.6600000000000003E-2</v>
      </c>
      <c r="O1221" s="5">
        <v>5.33E-2</v>
      </c>
      <c r="P1221" s="5"/>
    </row>
    <row r="1222" spans="1:16">
      <c r="A1222" t="str">
        <f t="shared" si="19"/>
        <v>TGSD1NCP RP OFFPK</v>
      </c>
      <c r="B1222" t="s">
        <v>991</v>
      </c>
      <c r="C1222" t="s">
        <v>161</v>
      </c>
      <c r="D1222" s="5">
        <v>4.6199999999999998E-2</v>
      </c>
      <c r="E1222" s="5">
        <v>5.1499999999999997E-2</v>
      </c>
      <c r="F1222" s="5">
        <v>5.0700000000000002E-2</v>
      </c>
      <c r="G1222" s="5">
        <v>4.7300000000000002E-2</v>
      </c>
      <c r="H1222" s="5">
        <v>4.7899999999999998E-2</v>
      </c>
      <c r="I1222" s="5">
        <v>4.8899999999999999E-2</v>
      </c>
      <c r="J1222" s="5">
        <v>4.8300000000000003E-2</v>
      </c>
      <c r="K1222" s="5">
        <v>5.1499999999999997E-2</v>
      </c>
      <c r="L1222" s="5">
        <v>4.3700000000000003E-2</v>
      </c>
      <c r="M1222" s="5">
        <v>4.8500000000000001E-2</v>
      </c>
      <c r="N1222" s="5">
        <v>4.5400000000000003E-2</v>
      </c>
      <c r="O1222" s="5">
        <v>5.2900000000000003E-2</v>
      </c>
    </row>
    <row r="1223" spans="1:16">
      <c r="A1223" t="str">
        <f t="shared" si="19"/>
        <v>TGSD1GCP RP</v>
      </c>
      <c r="B1223" t="s">
        <v>991</v>
      </c>
      <c r="C1223" t="s">
        <v>162</v>
      </c>
      <c r="D1223" s="5">
        <v>4.7600000000000003E-2</v>
      </c>
      <c r="E1223" s="5">
        <v>0.05</v>
      </c>
      <c r="F1223" s="5">
        <v>5.1299999999999998E-2</v>
      </c>
      <c r="G1223" s="5">
        <v>4.5999999999999999E-2</v>
      </c>
      <c r="H1223" s="5">
        <v>4.9099999999999998E-2</v>
      </c>
      <c r="I1223" s="5">
        <v>4.4699999999999997E-2</v>
      </c>
      <c r="J1223" s="5">
        <v>4.41E-2</v>
      </c>
      <c r="K1223" s="5">
        <v>4.2799999999999998E-2</v>
      </c>
      <c r="L1223" s="5">
        <v>4.5499999999999999E-2</v>
      </c>
      <c r="M1223" s="5">
        <v>4.0599999999999997E-2</v>
      </c>
      <c r="N1223" s="5">
        <v>4.9200000000000001E-2</v>
      </c>
      <c r="O1223" s="5">
        <v>5.5100000000000003E-2</v>
      </c>
    </row>
    <row r="1224" spans="1:16">
      <c r="A1224" t="str">
        <f t="shared" si="19"/>
        <v>TGSD1GCP RP ONPK</v>
      </c>
      <c r="B1224" t="s">
        <v>991</v>
      </c>
      <c r="C1224" t="s">
        <v>163</v>
      </c>
      <c r="D1224" s="5">
        <v>4.1000000000000002E-2</v>
      </c>
      <c r="E1224" s="5">
        <v>6.7799999999999999E-2</v>
      </c>
      <c r="F1224" s="5">
        <v>6.7100000000000007E-2</v>
      </c>
      <c r="G1224" s="5">
        <v>4.5999999999999999E-2</v>
      </c>
      <c r="H1224" s="5">
        <v>4.9099999999999998E-2</v>
      </c>
      <c r="I1224" s="5">
        <v>4.4699999999999997E-2</v>
      </c>
      <c r="J1224" s="5">
        <v>4.41E-2</v>
      </c>
      <c r="K1224" s="5">
        <v>4.2799999999999998E-2</v>
      </c>
      <c r="L1224" s="5">
        <v>4.5499999999999999E-2</v>
      </c>
      <c r="M1224" s="5">
        <v>4.0599999999999997E-2</v>
      </c>
      <c r="N1224" s="5">
        <v>5.3999999999999999E-2</v>
      </c>
      <c r="O1224" s="5">
        <v>5.7299999999999997E-2</v>
      </c>
    </row>
    <row r="1225" spans="1:16">
      <c r="A1225" t="str">
        <f t="shared" si="19"/>
        <v>TGSD1GCP RP OFFPK</v>
      </c>
      <c r="B1225" t="s">
        <v>991</v>
      </c>
      <c r="C1225" t="s">
        <v>164</v>
      </c>
      <c r="D1225" s="5">
        <v>4.7600000000000003E-2</v>
      </c>
      <c r="E1225" s="5">
        <v>0.05</v>
      </c>
      <c r="F1225" s="5">
        <v>5.1299999999999998E-2</v>
      </c>
      <c r="G1225" s="5">
        <v>5.2499999999999998E-2</v>
      </c>
      <c r="H1225" s="5">
        <v>5.04E-2</v>
      </c>
      <c r="I1225" s="5">
        <v>4.6300000000000001E-2</v>
      </c>
      <c r="J1225" s="5">
        <v>4.7800000000000002E-2</v>
      </c>
      <c r="K1225" s="5">
        <v>4.7699999999999999E-2</v>
      </c>
      <c r="L1225" s="5">
        <v>5.0200000000000002E-2</v>
      </c>
      <c r="M1225" s="5">
        <v>4.6600000000000003E-2</v>
      </c>
      <c r="N1225" s="5">
        <v>4.9200000000000001E-2</v>
      </c>
      <c r="O1225" s="5">
        <v>5.5100000000000003E-2</v>
      </c>
    </row>
    <row r="1226" spans="1:16">
      <c r="A1226" t="str">
        <f t="shared" si="19"/>
        <v>TGSD1CP RP</v>
      </c>
      <c r="B1226" t="s">
        <v>991</v>
      </c>
      <c r="C1226" t="s">
        <v>165</v>
      </c>
      <c r="D1226" s="5">
        <v>7.0699999999999999E-2</v>
      </c>
      <c r="E1226" s="5">
        <v>5.1999999999999998E-2</v>
      </c>
      <c r="F1226" s="5">
        <v>4.5699999999999998E-2</v>
      </c>
      <c r="G1226" s="5">
        <v>4.58E-2</v>
      </c>
      <c r="H1226" s="5">
        <v>4.6699999999999998E-2</v>
      </c>
      <c r="I1226" s="5">
        <v>4.3499999999999997E-2</v>
      </c>
      <c r="J1226" s="5">
        <v>4.2500000000000003E-2</v>
      </c>
      <c r="K1226" s="5">
        <v>4.4499999999999998E-2</v>
      </c>
      <c r="L1226" s="5">
        <v>4.7300000000000002E-2</v>
      </c>
      <c r="M1226" s="5">
        <v>4.41E-2</v>
      </c>
      <c r="N1226" s="5">
        <v>4.7699999999999999E-2</v>
      </c>
      <c r="O1226" s="5">
        <v>4.7199999999999999E-2</v>
      </c>
    </row>
    <row r="1227" spans="1:16">
      <c r="A1227" t="str">
        <f t="shared" si="19"/>
        <v>TGSD1SAMPLE SIZE:</v>
      </c>
      <c r="B1227" t="s">
        <v>991</v>
      </c>
      <c r="C1227" t="s">
        <v>66</v>
      </c>
    </row>
    <row r="1228" spans="1:16">
      <c r="A1228" t="str">
        <f t="shared" si="19"/>
        <v>TGSD1GCPSZ</v>
      </c>
      <c r="B1228" t="s">
        <v>991</v>
      </c>
      <c r="C1228" t="s">
        <v>166</v>
      </c>
      <c r="D1228">
        <v>499</v>
      </c>
      <c r="E1228">
        <v>499</v>
      </c>
      <c r="F1228">
        <v>499</v>
      </c>
      <c r="G1228">
        <v>495</v>
      </c>
      <c r="H1228">
        <v>496</v>
      </c>
      <c r="I1228">
        <v>495</v>
      </c>
      <c r="J1228">
        <v>495</v>
      </c>
      <c r="K1228">
        <v>495</v>
      </c>
      <c r="L1228">
        <v>496</v>
      </c>
      <c r="M1228">
        <v>494</v>
      </c>
      <c r="N1228">
        <v>496</v>
      </c>
      <c r="O1228">
        <v>499</v>
      </c>
    </row>
    <row r="1229" spans="1:16">
      <c r="A1229" t="str">
        <f t="shared" si="19"/>
        <v>TGSD1GCPSZ ONPK</v>
      </c>
      <c r="B1229" t="s">
        <v>991</v>
      </c>
      <c r="C1229" t="s">
        <v>167</v>
      </c>
      <c r="D1229">
        <v>499</v>
      </c>
      <c r="E1229">
        <v>499</v>
      </c>
      <c r="F1229">
        <v>499</v>
      </c>
      <c r="G1229">
        <v>495</v>
      </c>
      <c r="H1229">
        <v>496</v>
      </c>
      <c r="I1229">
        <v>495</v>
      </c>
      <c r="J1229">
        <v>495</v>
      </c>
      <c r="K1229">
        <v>495</v>
      </c>
      <c r="L1229">
        <v>496</v>
      </c>
      <c r="M1229">
        <v>494</v>
      </c>
      <c r="N1229">
        <v>496</v>
      </c>
      <c r="O1229">
        <v>499</v>
      </c>
      <c r="P1229" s="4"/>
    </row>
    <row r="1230" spans="1:16">
      <c r="A1230" t="str">
        <f t="shared" si="19"/>
        <v>TGSD1GCPSZ OFFPK</v>
      </c>
      <c r="B1230" t="s">
        <v>991</v>
      </c>
      <c r="C1230" t="s">
        <v>168</v>
      </c>
      <c r="D1230">
        <v>499</v>
      </c>
      <c r="E1230">
        <v>499</v>
      </c>
      <c r="F1230">
        <v>499</v>
      </c>
      <c r="G1230">
        <v>495</v>
      </c>
      <c r="H1230">
        <v>496</v>
      </c>
      <c r="I1230">
        <v>495</v>
      </c>
      <c r="J1230">
        <v>495</v>
      </c>
      <c r="K1230">
        <v>495</v>
      </c>
      <c r="L1230">
        <v>496</v>
      </c>
      <c r="M1230">
        <v>494</v>
      </c>
      <c r="N1230">
        <v>496</v>
      </c>
      <c r="O1230">
        <v>499</v>
      </c>
    </row>
    <row r="1231" spans="1:16">
      <c r="A1231" t="str">
        <f t="shared" si="19"/>
        <v>TGSD1CPSZ</v>
      </c>
      <c r="B1231" t="s">
        <v>991</v>
      </c>
      <c r="C1231" t="s">
        <v>169</v>
      </c>
      <c r="D1231">
        <v>499</v>
      </c>
      <c r="E1231">
        <v>499</v>
      </c>
      <c r="F1231">
        <v>499</v>
      </c>
      <c r="G1231">
        <v>495</v>
      </c>
      <c r="H1231">
        <v>496</v>
      </c>
      <c r="I1231">
        <v>495</v>
      </c>
      <c r="J1231">
        <v>495</v>
      </c>
      <c r="K1231">
        <v>495</v>
      </c>
      <c r="L1231">
        <v>496</v>
      </c>
      <c r="M1231">
        <v>494</v>
      </c>
      <c r="N1231">
        <v>496</v>
      </c>
      <c r="O1231">
        <v>499</v>
      </c>
    </row>
    <row r="1232" spans="1:16">
      <c r="A1232" t="str">
        <f t="shared" si="19"/>
        <v/>
      </c>
    </row>
    <row r="1233" spans="1:16">
      <c r="A1233" t="str">
        <f t="shared" si="19"/>
        <v/>
      </c>
    </row>
    <row r="1234" spans="1:16">
      <c r="A1234" t="str">
        <f t="shared" si="19"/>
        <v/>
      </c>
    </row>
    <row r="1235" spans="1:16">
      <c r="A1235" t="str">
        <f t="shared" si="19"/>
        <v/>
      </c>
    </row>
    <row r="1236" spans="1:16">
      <c r="A1236" t="str">
        <f t="shared" si="19"/>
        <v/>
      </c>
    </row>
    <row r="1237" spans="1:16">
      <c r="A1237" t="str">
        <f t="shared" si="19"/>
        <v/>
      </c>
      <c r="P1237" s="4"/>
    </row>
    <row r="1238" spans="1:16">
      <c r="A1238" t="str">
        <f t="shared" si="19"/>
        <v/>
      </c>
    </row>
    <row r="1239" spans="1:16" ht="14.4">
      <c r="A1239" t="str">
        <f t="shared" si="19"/>
        <v xml:space="preserve">NOTE:     TGSD1 rate class includes the GSD-1, GSDT-1, HLFT-1, SDTR-1A and SDTR-1B rate schedules.  </v>
      </c>
      <c r="B1239" s="310" t="s">
        <v>999</v>
      </c>
    </row>
    <row r="1240" spans="1:16">
      <c r="A1240" t="str">
        <f t="shared" si="19"/>
        <v xml:space="preserve">                 Customer and Sales lines reflects the total of the aggregated rate schedules.</v>
      </c>
      <c r="B1240" t="s">
        <v>1000</v>
      </c>
    </row>
    <row r="1241" spans="1:16">
      <c r="A1241" t="str">
        <f t="shared" si="19"/>
        <v xml:space="preserve">TGSLD1 Total GSLD(T)-1 General Service Large Demand including TOU (500-1999 kW) </v>
      </c>
      <c r="B1241" t="s">
        <v>992</v>
      </c>
      <c r="C1241" t="s">
        <v>993</v>
      </c>
    </row>
    <row r="1242" spans="1:16">
      <c r="A1242" t="str">
        <f t="shared" si="19"/>
        <v xml:space="preserve">TGSLD1MONTH </v>
      </c>
      <c r="B1242" t="s">
        <v>994</v>
      </c>
      <c r="C1242" t="s">
        <v>123</v>
      </c>
      <c r="D1242" s="4">
        <v>40909</v>
      </c>
      <c r="E1242" s="4">
        <v>40940</v>
      </c>
      <c r="F1242" s="4">
        <v>40969</v>
      </c>
      <c r="G1242" s="4">
        <v>41000</v>
      </c>
      <c r="H1242" s="4">
        <v>41030</v>
      </c>
      <c r="I1242" s="4">
        <v>41061</v>
      </c>
      <c r="J1242" s="4">
        <v>41091</v>
      </c>
      <c r="K1242" s="4">
        <v>41122</v>
      </c>
      <c r="L1242" s="4">
        <v>41153</v>
      </c>
      <c r="M1242" s="4">
        <v>41183</v>
      </c>
      <c r="N1242" s="4">
        <v>41214</v>
      </c>
      <c r="O1242" s="4">
        <v>41244</v>
      </c>
    </row>
    <row r="1243" spans="1:16">
      <c r="A1243" t="str">
        <f t="shared" si="19"/>
        <v xml:space="preserve">TGSLD1CUSTOMERS </v>
      </c>
      <c r="B1243" t="s">
        <v>994</v>
      </c>
      <c r="C1243" t="s">
        <v>124</v>
      </c>
      <c r="D1243">
        <v>3041</v>
      </c>
      <c r="E1243">
        <v>3036</v>
      </c>
      <c r="F1243">
        <v>3048</v>
      </c>
      <c r="G1243">
        <v>3070</v>
      </c>
      <c r="H1243">
        <v>3087</v>
      </c>
      <c r="I1243">
        <v>3094</v>
      </c>
      <c r="J1243">
        <v>3128</v>
      </c>
      <c r="K1243">
        <v>3116</v>
      </c>
      <c r="L1243">
        <v>3082</v>
      </c>
      <c r="M1243">
        <v>3047</v>
      </c>
      <c r="N1243">
        <v>3020</v>
      </c>
      <c r="O1243">
        <v>3021</v>
      </c>
      <c r="P1243" s="91"/>
    </row>
    <row r="1244" spans="1:16">
      <c r="A1244" t="str">
        <f t="shared" si="19"/>
        <v xml:space="preserve">TGSLD1SALES </v>
      </c>
      <c r="B1244" t="s">
        <v>994</v>
      </c>
      <c r="C1244" t="s">
        <v>125</v>
      </c>
      <c r="D1244">
        <v>831493001</v>
      </c>
      <c r="E1244">
        <v>783154242</v>
      </c>
      <c r="F1244">
        <v>813895972</v>
      </c>
      <c r="G1244">
        <v>851542669</v>
      </c>
      <c r="H1244">
        <v>892287663</v>
      </c>
      <c r="I1244">
        <v>934579434</v>
      </c>
      <c r="J1244">
        <v>958209833</v>
      </c>
      <c r="K1244">
        <v>953867445</v>
      </c>
      <c r="L1244">
        <v>957730653</v>
      </c>
      <c r="M1244">
        <v>1001655971</v>
      </c>
      <c r="N1244">
        <v>823077811</v>
      </c>
      <c r="O1244">
        <v>803070920</v>
      </c>
    </row>
    <row r="1245" spans="1:16">
      <c r="A1245" t="str">
        <f t="shared" si="19"/>
        <v>TGSLD1KW</v>
      </c>
      <c r="B1245" t="s">
        <v>994</v>
      </c>
      <c r="C1245" t="s">
        <v>126</v>
      </c>
    </row>
    <row r="1246" spans="1:16">
      <c r="A1246" t="str">
        <f t="shared" si="19"/>
        <v>TGSLD1N</v>
      </c>
      <c r="B1246" t="s">
        <v>994</v>
      </c>
      <c r="C1246" t="s">
        <v>127</v>
      </c>
      <c r="D1246">
        <v>3041</v>
      </c>
      <c r="E1246">
        <v>3036</v>
      </c>
      <c r="F1246">
        <v>3049</v>
      </c>
      <c r="G1246">
        <v>3069</v>
      </c>
      <c r="H1246">
        <v>3086</v>
      </c>
      <c r="I1246">
        <v>3094</v>
      </c>
      <c r="J1246">
        <v>3126</v>
      </c>
      <c r="K1246">
        <v>3114</v>
      </c>
      <c r="L1246">
        <v>3080</v>
      </c>
      <c r="M1246">
        <v>3045</v>
      </c>
      <c r="N1246">
        <v>3019</v>
      </c>
      <c r="O1246">
        <v>3021</v>
      </c>
      <c r="P1246" s="5"/>
    </row>
    <row r="1247" spans="1:16">
      <c r="A1247" t="str">
        <f t="shared" si="19"/>
        <v>TGSLD1RLR ENERGY:</v>
      </c>
      <c r="B1247" t="s">
        <v>994</v>
      </c>
      <c r="C1247" t="s">
        <v>61</v>
      </c>
      <c r="P1247" s="5"/>
    </row>
    <row r="1248" spans="1:16">
      <c r="A1248" t="str">
        <f t="shared" si="19"/>
        <v>TGSLD1KWH</v>
      </c>
      <c r="B1248" t="s">
        <v>994</v>
      </c>
      <c r="C1248" t="s">
        <v>128</v>
      </c>
      <c r="D1248">
        <v>828796952</v>
      </c>
      <c r="E1248">
        <v>783226217</v>
      </c>
      <c r="F1248">
        <v>814454027</v>
      </c>
      <c r="G1248">
        <v>853018446</v>
      </c>
      <c r="H1248">
        <v>890579029</v>
      </c>
      <c r="I1248">
        <v>936367206</v>
      </c>
      <c r="J1248">
        <v>956532603</v>
      </c>
      <c r="K1248">
        <v>953756918</v>
      </c>
      <c r="L1248">
        <v>958249658</v>
      </c>
      <c r="M1248">
        <v>1000828928</v>
      </c>
      <c r="N1248">
        <v>823634345</v>
      </c>
      <c r="O1248">
        <v>805201580</v>
      </c>
    </row>
    <row r="1249" spans="1:16">
      <c r="A1249" t="str">
        <f t="shared" si="19"/>
        <v>TGSLD1KWH ONPK</v>
      </c>
      <c r="B1249" t="s">
        <v>994</v>
      </c>
      <c r="C1249" t="s">
        <v>129</v>
      </c>
      <c r="D1249">
        <v>212130722</v>
      </c>
      <c r="E1249">
        <v>212638593</v>
      </c>
      <c r="F1249">
        <v>214896302</v>
      </c>
      <c r="G1249">
        <v>287728960</v>
      </c>
      <c r="H1249">
        <v>298673159</v>
      </c>
      <c r="I1249">
        <v>303999006</v>
      </c>
      <c r="J1249">
        <v>300533023</v>
      </c>
      <c r="K1249">
        <v>326919868</v>
      </c>
      <c r="L1249">
        <v>290959146</v>
      </c>
      <c r="M1249">
        <v>348480307</v>
      </c>
      <c r="N1249">
        <v>216224436</v>
      </c>
      <c r="O1249">
        <v>197333137</v>
      </c>
      <c r="P1249" s="89"/>
    </row>
    <row r="1250" spans="1:16">
      <c r="A1250" t="str">
        <f t="shared" si="19"/>
        <v>TGSLD1KWH OFFPK</v>
      </c>
      <c r="B1250" t="s">
        <v>994</v>
      </c>
      <c r="C1250" t="s">
        <v>130</v>
      </c>
      <c r="D1250">
        <v>616666230</v>
      </c>
      <c r="E1250">
        <v>570587624</v>
      </c>
      <c r="F1250">
        <v>599557725</v>
      </c>
      <c r="G1250">
        <v>565289486</v>
      </c>
      <c r="H1250">
        <v>591905870</v>
      </c>
      <c r="I1250">
        <v>632368200</v>
      </c>
      <c r="J1250">
        <v>655999579</v>
      </c>
      <c r="K1250">
        <v>626837050</v>
      </c>
      <c r="L1250">
        <v>667290512</v>
      </c>
      <c r="M1250">
        <v>652348621</v>
      </c>
      <c r="N1250">
        <v>607409909</v>
      </c>
      <c r="O1250">
        <v>607868443</v>
      </c>
    </row>
    <row r="1251" spans="1:16">
      <c r="A1251" t="str">
        <f t="shared" si="19"/>
        <v>TGSLD1KWH ONPK%</v>
      </c>
      <c r="B1251" t="s">
        <v>994</v>
      </c>
      <c r="C1251" t="s">
        <v>131</v>
      </c>
      <c r="D1251" s="5">
        <v>0.25595000000000001</v>
      </c>
      <c r="E1251" s="5">
        <v>0.27149000000000001</v>
      </c>
      <c r="F1251" s="5">
        <v>0.26384999999999997</v>
      </c>
      <c r="G1251" s="5">
        <v>0.33731</v>
      </c>
      <c r="H1251" s="5">
        <v>0.33537</v>
      </c>
      <c r="I1251" s="5">
        <v>0.32466</v>
      </c>
      <c r="J1251" s="5">
        <v>0.31419000000000002</v>
      </c>
      <c r="K1251" s="5">
        <v>0.34277000000000002</v>
      </c>
      <c r="L1251" s="5">
        <v>0.30364000000000002</v>
      </c>
      <c r="M1251" s="5">
        <v>0.34819</v>
      </c>
      <c r="N1251" s="5">
        <v>0.26251999999999998</v>
      </c>
      <c r="O1251" s="5">
        <v>0.24507000000000001</v>
      </c>
    </row>
    <row r="1252" spans="1:16">
      <c r="A1252" t="str">
        <f t="shared" si="19"/>
        <v>TGSLD1KWH OFFPK%</v>
      </c>
      <c r="B1252" t="s">
        <v>994</v>
      </c>
      <c r="C1252" t="s">
        <v>132</v>
      </c>
      <c r="D1252" s="5">
        <v>0.74404999999999999</v>
      </c>
      <c r="E1252" s="5">
        <v>0.72850999999999999</v>
      </c>
      <c r="F1252" s="5">
        <v>0.73614999999999997</v>
      </c>
      <c r="G1252" s="5">
        <v>0.66269</v>
      </c>
      <c r="H1252" s="5">
        <v>0.66463000000000005</v>
      </c>
      <c r="I1252" s="5">
        <v>0.67534000000000005</v>
      </c>
      <c r="J1252" s="5">
        <v>0.68581000000000003</v>
      </c>
      <c r="K1252" s="5">
        <v>0.65722999999999998</v>
      </c>
      <c r="L1252" s="5">
        <v>0.69635999999999998</v>
      </c>
      <c r="M1252" s="5">
        <v>0.65181</v>
      </c>
      <c r="N1252" s="5">
        <v>0.73748000000000002</v>
      </c>
      <c r="O1252" s="5">
        <v>0.75492999999999999</v>
      </c>
    </row>
    <row r="1253" spans="1:16">
      <c r="A1253" t="str">
        <f t="shared" si="19"/>
        <v>TGSLD1DEMAND (KW):</v>
      </c>
      <c r="B1253" t="s">
        <v>994</v>
      </c>
      <c r="C1253" t="s">
        <v>62</v>
      </c>
    </row>
    <row r="1254" spans="1:16">
      <c r="A1254" t="str">
        <f t="shared" si="19"/>
        <v>TGSLD1NCP</v>
      </c>
      <c r="B1254" t="s">
        <v>994</v>
      </c>
      <c r="C1254" t="s">
        <v>133</v>
      </c>
      <c r="D1254">
        <v>2098175</v>
      </c>
      <c r="E1254">
        <v>2057824</v>
      </c>
      <c r="F1254">
        <v>2013556</v>
      </c>
      <c r="G1254">
        <v>2150695</v>
      </c>
      <c r="H1254">
        <v>2145826</v>
      </c>
      <c r="I1254">
        <v>2348628</v>
      </c>
      <c r="J1254">
        <v>2239010</v>
      </c>
      <c r="K1254">
        <v>2245256</v>
      </c>
      <c r="L1254">
        <v>2395989</v>
      </c>
      <c r="M1254">
        <v>2438934</v>
      </c>
      <c r="N1254">
        <v>2078698</v>
      </c>
      <c r="O1254">
        <v>2101903</v>
      </c>
      <c r="P1254" s="87"/>
    </row>
    <row r="1255" spans="1:16">
      <c r="A1255" t="str">
        <f t="shared" si="19"/>
        <v>TGSLD1NCP ONPK</v>
      </c>
      <c r="B1255" t="s">
        <v>994</v>
      </c>
      <c r="C1255" t="s">
        <v>134</v>
      </c>
      <c r="D1255">
        <v>1951158</v>
      </c>
      <c r="E1255">
        <v>1895057</v>
      </c>
      <c r="F1255">
        <v>1846535</v>
      </c>
      <c r="G1255">
        <v>2048015</v>
      </c>
      <c r="H1255">
        <v>2036273</v>
      </c>
      <c r="I1255">
        <v>2219523</v>
      </c>
      <c r="J1255">
        <v>2116757</v>
      </c>
      <c r="K1255">
        <v>2115292</v>
      </c>
      <c r="L1255">
        <v>2245160</v>
      </c>
      <c r="M1255">
        <v>2295038</v>
      </c>
      <c r="N1255">
        <v>1919986</v>
      </c>
      <c r="O1255">
        <v>1923268</v>
      </c>
    </row>
    <row r="1256" spans="1:16">
      <c r="A1256" t="str">
        <f t="shared" si="19"/>
        <v>TGSLD1NCP OFFPK</v>
      </c>
      <c r="B1256" t="s">
        <v>994</v>
      </c>
      <c r="C1256" t="s">
        <v>135</v>
      </c>
      <c r="D1256">
        <v>2071262</v>
      </c>
      <c r="E1256">
        <v>2035741</v>
      </c>
      <c r="F1256">
        <v>1996851</v>
      </c>
      <c r="G1256">
        <v>2100739</v>
      </c>
      <c r="H1256">
        <v>2108254</v>
      </c>
      <c r="I1256">
        <v>2316451</v>
      </c>
      <c r="J1256">
        <v>2198448</v>
      </c>
      <c r="K1256">
        <v>2209094</v>
      </c>
      <c r="L1256">
        <v>2356428</v>
      </c>
      <c r="M1256">
        <v>2401814</v>
      </c>
      <c r="N1256">
        <v>2063419</v>
      </c>
      <c r="O1256">
        <v>2090640</v>
      </c>
    </row>
    <row r="1257" spans="1:16">
      <c r="A1257" t="str">
        <f t="shared" si="19"/>
        <v>TGSLD1GCP DATE</v>
      </c>
      <c r="B1257" t="s">
        <v>994</v>
      </c>
      <c r="C1257" t="s">
        <v>136</v>
      </c>
      <c r="D1257" t="s">
        <v>911</v>
      </c>
      <c r="E1257" t="s">
        <v>943</v>
      </c>
      <c r="F1257" t="s">
        <v>23</v>
      </c>
      <c r="G1257" t="s">
        <v>138</v>
      </c>
      <c r="H1257" t="s">
        <v>197</v>
      </c>
      <c r="I1257" t="s">
        <v>139</v>
      </c>
      <c r="J1257" t="s">
        <v>1001</v>
      </c>
      <c r="K1257" t="s">
        <v>188</v>
      </c>
      <c r="L1257" t="s">
        <v>42</v>
      </c>
      <c r="M1257" t="s">
        <v>141</v>
      </c>
      <c r="N1257" t="s">
        <v>59</v>
      </c>
      <c r="O1257" t="s">
        <v>210</v>
      </c>
      <c r="P1257" s="83"/>
    </row>
    <row r="1258" spans="1:16">
      <c r="A1258" t="str">
        <f t="shared" si="19"/>
        <v>TGSLD1GCP TIME</v>
      </c>
      <c r="B1258" t="s">
        <v>994</v>
      </c>
      <c r="C1258" t="s">
        <v>142</v>
      </c>
      <c r="D1258" t="s">
        <v>146</v>
      </c>
      <c r="E1258" t="s">
        <v>143</v>
      </c>
      <c r="F1258" t="s">
        <v>143</v>
      </c>
      <c r="G1258" t="s">
        <v>143</v>
      </c>
      <c r="H1258" t="s">
        <v>146</v>
      </c>
      <c r="I1258" t="s">
        <v>146</v>
      </c>
      <c r="J1258" t="s">
        <v>146</v>
      </c>
      <c r="K1258" t="s">
        <v>146</v>
      </c>
      <c r="L1258" t="s">
        <v>146</v>
      </c>
      <c r="M1258" t="s">
        <v>146</v>
      </c>
      <c r="N1258" t="s">
        <v>143</v>
      </c>
      <c r="O1258" t="s">
        <v>146</v>
      </c>
      <c r="P1258" s="1"/>
    </row>
    <row r="1259" spans="1:16">
      <c r="A1259" t="str">
        <f t="shared" si="19"/>
        <v>TGSLD1GCP</v>
      </c>
      <c r="B1259" t="s">
        <v>994</v>
      </c>
      <c r="C1259" t="s">
        <v>147</v>
      </c>
      <c r="D1259">
        <v>1725139</v>
      </c>
      <c r="E1259">
        <v>1724427</v>
      </c>
      <c r="F1259">
        <v>1687140</v>
      </c>
      <c r="G1259">
        <v>1793507</v>
      </c>
      <c r="H1259">
        <v>1801109</v>
      </c>
      <c r="I1259">
        <v>1929788</v>
      </c>
      <c r="J1259">
        <v>1818688</v>
      </c>
      <c r="K1259">
        <v>1885681</v>
      </c>
      <c r="L1259">
        <v>2013462</v>
      </c>
      <c r="M1259">
        <v>2072336</v>
      </c>
      <c r="N1259">
        <v>1785896</v>
      </c>
      <c r="O1259">
        <v>1836752</v>
      </c>
      <c r="P1259" s="5"/>
    </row>
    <row r="1260" spans="1:16">
      <c r="A1260" t="str">
        <f t="shared" si="19"/>
        <v>TGSLD1GCP ONPK</v>
      </c>
      <c r="B1260" t="s">
        <v>994</v>
      </c>
      <c r="C1260" t="s">
        <v>63</v>
      </c>
      <c r="D1260">
        <v>1576933</v>
      </c>
      <c r="E1260">
        <v>1570366</v>
      </c>
      <c r="F1260">
        <v>1539229</v>
      </c>
      <c r="G1260">
        <v>1793507</v>
      </c>
      <c r="H1260">
        <v>1768430</v>
      </c>
      <c r="I1260">
        <v>1904376</v>
      </c>
      <c r="J1260">
        <v>1804689</v>
      </c>
      <c r="K1260">
        <v>1848623</v>
      </c>
      <c r="L1260">
        <v>1970419</v>
      </c>
      <c r="M1260">
        <v>2044310</v>
      </c>
      <c r="N1260">
        <v>1642605</v>
      </c>
      <c r="O1260">
        <v>1696411</v>
      </c>
      <c r="P1260" s="5"/>
    </row>
    <row r="1261" spans="1:16">
      <c r="A1261" t="str">
        <f t="shared" si="19"/>
        <v>TGSLD1GCP OFFPK</v>
      </c>
      <c r="B1261" t="s">
        <v>994</v>
      </c>
      <c r="C1261" t="s">
        <v>64</v>
      </c>
      <c r="D1261">
        <v>1725139</v>
      </c>
      <c r="E1261">
        <v>1724427</v>
      </c>
      <c r="F1261">
        <v>1687140</v>
      </c>
      <c r="G1261">
        <v>1790967</v>
      </c>
      <c r="H1261">
        <v>1801109</v>
      </c>
      <c r="I1261">
        <v>1929788</v>
      </c>
      <c r="J1261">
        <v>1818688</v>
      </c>
      <c r="K1261">
        <v>1885681</v>
      </c>
      <c r="L1261">
        <v>2013462</v>
      </c>
      <c r="M1261">
        <v>2072336</v>
      </c>
      <c r="N1261">
        <v>1785896</v>
      </c>
      <c r="O1261">
        <v>1836752</v>
      </c>
      <c r="P1261" s="5"/>
    </row>
    <row r="1262" spans="1:16">
      <c r="A1262" t="str">
        <f t="shared" si="19"/>
        <v>TGSLD1CP</v>
      </c>
      <c r="B1262" t="s">
        <v>994</v>
      </c>
      <c r="C1262" t="s">
        <v>148</v>
      </c>
      <c r="D1262">
        <v>1182438</v>
      </c>
      <c r="E1262">
        <v>1655413</v>
      </c>
      <c r="F1262">
        <v>1495588</v>
      </c>
      <c r="G1262">
        <v>1617606</v>
      </c>
      <c r="H1262">
        <v>1646599</v>
      </c>
      <c r="I1262">
        <v>1794378</v>
      </c>
      <c r="J1262">
        <v>1742336</v>
      </c>
      <c r="K1262">
        <v>1673753</v>
      </c>
      <c r="L1262">
        <v>1333428</v>
      </c>
      <c r="M1262">
        <v>1924923</v>
      </c>
      <c r="N1262">
        <v>1384398</v>
      </c>
      <c r="O1262">
        <v>1496608</v>
      </c>
      <c r="P1262" s="5"/>
    </row>
    <row r="1263" spans="1:16">
      <c r="A1263" t="str">
        <f t="shared" si="19"/>
        <v>TGSLD1PERIOD START</v>
      </c>
      <c r="B1263" t="s">
        <v>994</v>
      </c>
      <c r="C1263" t="s">
        <v>149</v>
      </c>
      <c r="D1263" s="1">
        <v>40909</v>
      </c>
      <c r="E1263" s="1">
        <v>40940</v>
      </c>
      <c r="F1263" s="1">
        <v>40969</v>
      </c>
      <c r="G1263" s="1">
        <v>41000</v>
      </c>
      <c r="H1263" s="1">
        <v>41030</v>
      </c>
      <c r="I1263" s="1">
        <v>41061</v>
      </c>
      <c r="J1263" s="1">
        <v>41091</v>
      </c>
      <c r="K1263" s="1">
        <v>41122</v>
      </c>
      <c r="L1263" s="1">
        <v>41153</v>
      </c>
      <c r="M1263" s="1">
        <v>41183</v>
      </c>
      <c r="N1263" s="1">
        <v>41214</v>
      </c>
      <c r="O1263" s="1">
        <v>41244</v>
      </c>
      <c r="P1263" s="5"/>
    </row>
    <row r="1264" spans="1:16">
      <c r="A1264" t="str">
        <f t="shared" si="19"/>
        <v>TGSLD1NCP LF</v>
      </c>
      <c r="B1264" t="s">
        <v>994</v>
      </c>
      <c r="C1264" t="s">
        <v>150</v>
      </c>
      <c r="D1264" s="5">
        <v>0.53090000000000004</v>
      </c>
      <c r="E1264" s="5">
        <v>0.54690000000000005</v>
      </c>
      <c r="F1264" s="5">
        <v>0.54369999999999996</v>
      </c>
      <c r="G1264" s="5">
        <v>0.55089999999999995</v>
      </c>
      <c r="H1264" s="5">
        <v>0.55779999999999996</v>
      </c>
      <c r="I1264" s="5">
        <v>0.55369999999999997</v>
      </c>
      <c r="J1264" s="5">
        <v>0.57420000000000004</v>
      </c>
      <c r="K1264" s="5">
        <v>0.57099999999999995</v>
      </c>
      <c r="L1264" s="5">
        <v>0.55549999999999999</v>
      </c>
      <c r="M1264" s="5">
        <v>0.55159999999999998</v>
      </c>
      <c r="N1264" s="5">
        <v>0.55030000000000001</v>
      </c>
      <c r="O1264" s="5">
        <v>0.51490000000000002</v>
      </c>
      <c r="P1264" s="5"/>
    </row>
    <row r="1265" spans="1:16">
      <c r="A1265" t="str">
        <f t="shared" si="19"/>
        <v>TGSLD1NCP LF ONPK</v>
      </c>
      <c r="B1265" t="s">
        <v>994</v>
      </c>
      <c r="C1265" t="s">
        <v>151</v>
      </c>
      <c r="D1265" s="5">
        <v>0</v>
      </c>
      <c r="E1265" s="5">
        <v>0</v>
      </c>
      <c r="F1265" s="5">
        <v>0</v>
      </c>
      <c r="G1265" s="5">
        <v>0</v>
      </c>
      <c r="H1265" s="5">
        <v>0</v>
      </c>
      <c r="I1265" s="5">
        <v>0</v>
      </c>
      <c r="J1265" s="5">
        <v>0</v>
      </c>
      <c r="K1265" s="5">
        <v>0</v>
      </c>
      <c r="L1265" s="5">
        <v>0</v>
      </c>
      <c r="M1265" s="5">
        <v>0</v>
      </c>
      <c r="N1265" s="5">
        <v>0</v>
      </c>
      <c r="O1265" s="5">
        <v>0</v>
      </c>
      <c r="P1265" s="5"/>
    </row>
    <row r="1266" spans="1:16">
      <c r="A1266" t="str">
        <f t="shared" si="19"/>
        <v>TGSLD1NCP LF OFFPK</v>
      </c>
      <c r="B1266" t="s">
        <v>994</v>
      </c>
      <c r="C1266" t="s">
        <v>152</v>
      </c>
      <c r="D1266" s="5">
        <v>0</v>
      </c>
      <c r="E1266" s="5">
        <v>0</v>
      </c>
      <c r="F1266" s="5">
        <v>0</v>
      </c>
      <c r="G1266" s="5">
        <v>0</v>
      </c>
      <c r="H1266" s="5">
        <v>0</v>
      </c>
      <c r="I1266" s="5">
        <v>0</v>
      </c>
      <c r="J1266" s="5">
        <v>0</v>
      </c>
      <c r="K1266" s="5">
        <v>0</v>
      </c>
      <c r="L1266" s="5">
        <v>0</v>
      </c>
      <c r="M1266" s="5">
        <v>0</v>
      </c>
      <c r="N1266" s="5">
        <v>0</v>
      </c>
      <c r="O1266" s="5">
        <v>0</v>
      </c>
      <c r="P1266" s="5"/>
    </row>
    <row r="1267" spans="1:16">
      <c r="A1267" t="str">
        <f t="shared" si="19"/>
        <v>TGSLD1GCP CF</v>
      </c>
      <c r="B1267" t="s">
        <v>994</v>
      </c>
      <c r="C1267" t="s">
        <v>153</v>
      </c>
      <c r="D1267" s="5">
        <v>0.82220000000000004</v>
      </c>
      <c r="E1267" s="5">
        <v>0.83799999999999997</v>
      </c>
      <c r="F1267" s="5">
        <v>0.83789999999999998</v>
      </c>
      <c r="G1267" s="5">
        <v>0.83389999999999997</v>
      </c>
      <c r="H1267" s="5">
        <v>0.83940000000000003</v>
      </c>
      <c r="I1267" s="5">
        <v>0.82169999999999999</v>
      </c>
      <c r="J1267" s="5">
        <v>0.81230000000000002</v>
      </c>
      <c r="K1267" s="5">
        <v>0.83989999999999998</v>
      </c>
      <c r="L1267" s="5">
        <v>0.84030000000000005</v>
      </c>
      <c r="M1267" s="5">
        <v>0.84970000000000001</v>
      </c>
      <c r="N1267" s="5">
        <v>0.85909999999999997</v>
      </c>
      <c r="O1267" s="5">
        <v>0.87390000000000001</v>
      </c>
      <c r="P1267" s="5"/>
    </row>
    <row r="1268" spans="1:16">
      <c r="A1268" t="str">
        <f t="shared" si="19"/>
        <v>TGSLD1CP CF</v>
      </c>
      <c r="B1268" t="s">
        <v>994</v>
      </c>
      <c r="C1268" t="s">
        <v>154</v>
      </c>
      <c r="D1268" s="5">
        <v>0.56359999999999999</v>
      </c>
      <c r="E1268" s="5">
        <v>0.8044</v>
      </c>
      <c r="F1268" s="5">
        <v>0.74280000000000002</v>
      </c>
      <c r="G1268" s="5">
        <v>0.75209999999999999</v>
      </c>
      <c r="H1268" s="5">
        <v>0.76729999999999998</v>
      </c>
      <c r="I1268" s="5">
        <v>0.76400000000000001</v>
      </c>
      <c r="J1268" s="5">
        <v>0.7782</v>
      </c>
      <c r="K1268" s="5">
        <v>0.74550000000000005</v>
      </c>
      <c r="L1268" s="5">
        <v>0.55649999999999999</v>
      </c>
      <c r="M1268" s="5">
        <v>0.78920000000000001</v>
      </c>
      <c r="N1268" s="5">
        <v>0.66600000000000004</v>
      </c>
      <c r="O1268" s="5">
        <v>0.71199999999999997</v>
      </c>
    </row>
    <row r="1269" spans="1:16">
      <c r="A1269" t="str">
        <f t="shared" si="19"/>
        <v>TGSLD1GCP LF</v>
      </c>
      <c r="B1269" t="s">
        <v>994</v>
      </c>
      <c r="C1269" t="s">
        <v>155</v>
      </c>
      <c r="D1269" s="5">
        <v>0.64570000000000005</v>
      </c>
      <c r="E1269" s="5">
        <v>0.65259999999999996</v>
      </c>
      <c r="F1269" s="5">
        <v>0.64880000000000004</v>
      </c>
      <c r="G1269" s="5">
        <v>0.66059999999999997</v>
      </c>
      <c r="H1269" s="5">
        <v>0.66459999999999997</v>
      </c>
      <c r="I1269" s="5">
        <v>0.67390000000000005</v>
      </c>
      <c r="J1269" s="5">
        <v>0.70689999999999997</v>
      </c>
      <c r="K1269" s="5">
        <v>0.67979999999999996</v>
      </c>
      <c r="L1269" s="5">
        <v>0.66100000000000003</v>
      </c>
      <c r="M1269" s="5">
        <v>0.64910000000000001</v>
      </c>
      <c r="N1269" s="5">
        <v>0.64049999999999996</v>
      </c>
      <c r="O1269" s="5">
        <v>0.58919999999999995</v>
      </c>
      <c r="P1269" s="5"/>
    </row>
    <row r="1270" spans="1:16">
      <c r="A1270" t="str">
        <f t="shared" ref="A1270:A1333" si="20">B1270&amp;C1270</f>
        <v>TGSLD1GCP LF ONPK</v>
      </c>
      <c r="B1270" t="s">
        <v>994</v>
      </c>
      <c r="C1270" t="s">
        <v>156</v>
      </c>
      <c r="D1270" s="5">
        <v>0</v>
      </c>
      <c r="E1270" s="5">
        <v>0</v>
      </c>
      <c r="F1270" s="5">
        <v>0</v>
      </c>
      <c r="G1270" s="5">
        <v>0</v>
      </c>
      <c r="H1270" s="5">
        <v>0</v>
      </c>
      <c r="I1270" s="5">
        <v>0</v>
      </c>
      <c r="J1270" s="5">
        <v>0</v>
      </c>
      <c r="K1270" s="5">
        <v>0</v>
      </c>
      <c r="L1270" s="5">
        <v>0</v>
      </c>
      <c r="M1270" s="5">
        <v>0</v>
      </c>
      <c r="N1270" s="5">
        <v>0</v>
      </c>
      <c r="O1270" s="5">
        <v>0</v>
      </c>
      <c r="P1270" s="5"/>
    </row>
    <row r="1271" spans="1:16">
      <c r="A1271" t="str">
        <f t="shared" si="20"/>
        <v>TGSLD1GCP LF OFFPK</v>
      </c>
      <c r="B1271" t="s">
        <v>994</v>
      </c>
      <c r="C1271" t="s">
        <v>157</v>
      </c>
      <c r="D1271" s="5">
        <v>0</v>
      </c>
      <c r="E1271" s="5">
        <v>0</v>
      </c>
      <c r="F1271" s="5">
        <v>0</v>
      </c>
      <c r="G1271" s="5">
        <v>0</v>
      </c>
      <c r="H1271" s="5">
        <v>0</v>
      </c>
      <c r="I1271" s="5">
        <v>0</v>
      </c>
      <c r="J1271" s="5">
        <v>0</v>
      </c>
      <c r="K1271" s="5">
        <v>0</v>
      </c>
      <c r="L1271" s="5">
        <v>0</v>
      </c>
      <c r="M1271" s="5">
        <v>0</v>
      </c>
      <c r="N1271" s="5">
        <v>0</v>
      </c>
      <c r="O1271" s="5">
        <v>0</v>
      </c>
      <c r="P1271" s="5"/>
    </row>
    <row r="1272" spans="1:16">
      <c r="A1272" t="str">
        <f t="shared" si="20"/>
        <v>TGSLD1CP LF</v>
      </c>
      <c r="B1272" t="s">
        <v>994</v>
      </c>
      <c r="C1272" t="s">
        <v>158</v>
      </c>
      <c r="D1272" s="5">
        <v>0.94210000000000005</v>
      </c>
      <c r="E1272" s="5">
        <v>0.67979999999999996</v>
      </c>
      <c r="F1272" s="5">
        <v>0.73199999999999998</v>
      </c>
      <c r="G1272" s="5">
        <v>0.73240000000000005</v>
      </c>
      <c r="H1272" s="5">
        <v>0.72699999999999998</v>
      </c>
      <c r="I1272" s="5">
        <v>0.7248</v>
      </c>
      <c r="J1272" s="5">
        <v>0.7379</v>
      </c>
      <c r="K1272" s="5">
        <v>0.76590000000000003</v>
      </c>
      <c r="L1272" s="5">
        <v>0.99809999999999999</v>
      </c>
      <c r="M1272" s="5">
        <v>0.69879999999999998</v>
      </c>
      <c r="N1272" s="5">
        <v>0.82630000000000003</v>
      </c>
      <c r="O1272" s="5">
        <v>0.72309999999999997</v>
      </c>
      <c r="P1272" s="5"/>
    </row>
    <row r="1273" spans="1:16">
      <c r="A1273" t="str">
        <f t="shared" si="20"/>
        <v>TGSLD1REL PREC:</v>
      </c>
      <c r="B1273" t="s">
        <v>994</v>
      </c>
      <c r="C1273" t="s">
        <v>65</v>
      </c>
      <c r="P1273" s="5"/>
    </row>
    <row r="1274" spans="1:16">
      <c r="A1274" t="str">
        <f t="shared" si="20"/>
        <v>TGSLD1NCP RP</v>
      </c>
      <c r="B1274" t="s">
        <v>994</v>
      </c>
      <c r="C1274" t="s">
        <v>159</v>
      </c>
      <c r="D1274" s="5">
        <v>2.3300000000000001E-2</v>
      </c>
      <c r="E1274" s="5">
        <v>2.4E-2</v>
      </c>
      <c r="F1274" s="5">
        <v>2.64E-2</v>
      </c>
      <c r="G1274" s="5">
        <v>2.4E-2</v>
      </c>
      <c r="H1274" s="5">
        <v>2.5600000000000001E-2</v>
      </c>
      <c r="I1274" s="5">
        <v>2.4799999999999999E-2</v>
      </c>
      <c r="J1274" s="5">
        <v>2.5399999999999999E-2</v>
      </c>
      <c r="K1274" s="5">
        <v>2.6499999999999999E-2</v>
      </c>
      <c r="L1274" s="5">
        <v>2.4799999999999999E-2</v>
      </c>
      <c r="M1274" s="5">
        <v>2.23E-2</v>
      </c>
      <c r="N1274" s="5">
        <v>2.29E-2</v>
      </c>
      <c r="O1274" s="5">
        <v>2.4799999999999999E-2</v>
      </c>
      <c r="P1274" s="5"/>
    </row>
    <row r="1275" spans="1:16">
      <c r="A1275" t="str">
        <f t="shared" si="20"/>
        <v>TGSLD1NCP RP ONPK</v>
      </c>
      <c r="B1275" t="s">
        <v>994</v>
      </c>
      <c r="C1275" t="s">
        <v>160</v>
      </c>
      <c r="D1275" s="5">
        <v>2.18E-2</v>
      </c>
      <c r="E1275" s="5">
        <v>2.1700000000000001E-2</v>
      </c>
      <c r="F1275" s="5">
        <v>2.41E-2</v>
      </c>
      <c r="G1275" s="5">
        <v>2.1600000000000001E-2</v>
      </c>
      <c r="H1275" s="5">
        <v>2.3900000000000001E-2</v>
      </c>
      <c r="I1275" s="5">
        <v>2.1299999999999999E-2</v>
      </c>
      <c r="J1275" s="5">
        <v>2.1700000000000001E-2</v>
      </c>
      <c r="K1275" s="5">
        <v>2.29E-2</v>
      </c>
      <c r="L1275" s="5">
        <v>2.18E-2</v>
      </c>
      <c r="M1275" s="5">
        <v>2.0299999999999999E-2</v>
      </c>
      <c r="N1275" s="5">
        <v>1.8800000000000001E-2</v>
      </c>
      <c r="O1275" s="5">
        <v>2.2100000000000002E-2</v>
      </c>
      <c r="P1275" s="5"/>
    </row>
    <row r="1276" spans="1:16">
      <c r="A1276" t="str">
        <f t="shared" si="20"/>
        <v>TGSLD1NCP RP OFFPK</v>
      </c>
      <c r="B1276" t="s">
        <v>994</v>
      </c>
      <c r="C1276" t="s">
        <v>161</v>
      </c>
      <c r="D1276" s="5">
        <v>2.29E-2</v>
      </c>
      <c r="E1276" s="5">
        <v>2.3300000000000001E-2</v>
      </c>
      <c r="F1276" s="5">
        <v>2.58E-2</v>
      </c>
      <c r="G1276" s="5">
        <v>2.4199999999999999E-2</v>
      </c>
      <c r="H1276" s="5">
        <v>2.6499999999999999E-2</v>
      </c>
      <c r="I1276" s="5">
        <v>2.52E-2</v>
      </c>
      <c r="J1276" s="5">
        <v>2.5999999999999999E-2</v>
      </c>
      <c r="K1276" s="5">
        <v>2.7099999999999999E-2</v>
      </c>
      <c r="L1276" s="5">
        <v>2.5399999999999999E-2</v>
      </c>
      <c r="M1276" s="5">
        <v>2.2700000000000001E-2</v>
      </c>
      <c r="N1276" s="5">
        <v>2.3099999999999999E-2</v>
      </c>
      <c r="O1276" s="5">
        <v>2.4799999999999999E-2</v>
      </c>
    </row>
    <row r="1277" spans="1:16">
      <c r="A1277" t="str">
        <f t="shared" si="20"/>
        <v>TGSLD1GCP RP</v>
      </c>
      <c r="B1277" t="s">
        <v>994</v>
      </c>
      <c r="C1277" t="s">
        <v>162</v>
      </c>
      <c r="D1277" s="5">
        <v>2.3800000000000002E-2</v>
      </c>
      <c r="E1277" s="5">
        <v>2.35E-2</v>
      </c>
      <c r="F1277" s="5">
        <v>2.5999999999999999E-2</v>
      </c>
      <c r="G1277" s="5">
        <v>2.1700000000000001E-2</v>
      </c>
      <c r="H1277" s="5">
        <v>2.64E-2</v>
      </c>
      <c r="I1277" s="5">
        <v>2.4299999999999999E-2</v>
      </c>
      <c r="J1277" s="5">
        <v>2.5100000000000001E-2</v>
      </c>
      <c r="K1277" s="5">
        <v>2.58E-2</v>
      </c>
      <c r="L1277" s="5">
        <v>2.4500000000000001E-2</v>
      </c>
      <c r="M1277" s="5">
        <v>2.1000000000000001E-2</v>
      </c>
      <c r="N1277" s="5">
        <v>2.3199999999999998E-2</v>
      </c>
      <c r="O1277" s="5">
        <v>2.7199999999999998E-2</v>
      </c>
    </row>
    <row r="1278" spans="1:16">
      <c r="A1278" t="str">
        <f t="shared" si="20"/>
        <v>TGSLD1GCP RP ONPK</v>
      </c>
      <c r="B1278" t="s">
        <v>994</v>
      </c>
      <c r="C1278" t="s">
        <v>163</v>
      </c>
      <c r="D1278" s="5">
        <v>2.4899999999999999E-2</v>
      </c>
      <c r="E1278" s="5">
        <v>2.1899999999999999E-2</v>
      </c>
      <c r="F1278" s="5">
        <v>2.3699999999999999E-2</v>
      </c>
      <c r="G1278" s="5">
        <v>2.1700000000000001E-2</v>
      </c>
      <c r="H1278" s="5">
        <v>2.64E-2</v>
      </c>
      <c r="I1278" s="5">
        <v>2.4500000000000001E-2</v>
      </c>
      <c r="J1278" s="5">
        <v>2.1999999999999999E-2</v>
      </c>
      <c r="K1278" s="5">
        <v>2.47E-2</v>
      </c>
      <c r="L1278" s="5">
        <v>2.3099999999999999E-2</v>
      </c>
      <c r="M1278" s="5">
        <v>1.9800000000000002E-2</v>
      </c>
      <c r="N1278" s="5">
        <v>2.2800000000000001E-2</v>
      </c>
      <c r="O1278" s="5">
        <v>2.69E-2</v>
      </c>
    </row>
    <row r="1279" spans="1:16">
      <c r="A1279" t="str">
        <f t="shared" si="20"/>
        <v>TGSLD1GCP RP OFFPK</v>
      </c>
      <c r="B1279" t="s">
        <v>994</v>
      </c>
      <c r="C1279" t="s">
        <v>164</v>
      </c>
      <c r="D1279" s="5">
        <v>2.3800000000000002E-2</v>
      </c>
      <c r="E1279" s="5">
        <v>2.35E-2</v>
      </c>
      <c r="F1279" s="5">
        <v>2.5999999999999999E-2</v>
      </c>
      <c r="G1279" s="5">
        <v>2.3900000000000001E-2</v>
      </c>
      <c r="H1279" s="5">
        <v>2.64E-2</v>
      </c>
      <c r="I1279" s="5">
        <v>2.4299999999999999E-2</v>
      </c>
      <c r="J1279" s="5">
        <v>2.5100000000000001E-2</v>
      </c>
      <c r="K1279" s="5">
        <v>2.58E-2</v>
      </c>
      <c r="L1279" s="5">
        <v>2.4500000000000001E-2</v>
      </c>
      <c r="M1279" s="5">
        <v>2.1000000000000001E-2</v>
      </c>
      <c r="N1279" s="5">
        <v>2.3199999999999998E-2</v>
      </c>
      <c r="O1279" s="5">
        <v>2.7199999999999998E-2</v>
      </c>
    </row>
    <row r="1280" spans="1:16">
      <c r="A1280" t="str">
        <f t="shared" si="20"/>
        <v>TGSLD1CP RP</v>
      </c>
      <c r="B1280" t="s">
        <v>994</v>
      </c>
      <c r="C1280" t="s">
        <v>165</v>
      </c>
      <c r="D1280" s="5">
        <v>3.5799999999999998E-2</v>
      </c>
      <c r="E1280" s="5">
        <v>2.1000000000000001E-2</v>
      </c>
      <c r="F1280" s="5">
        <v>2.23E-2</v>
      </c>
      <c r="G1280" s="5">
        <v>0.02</v>
      </c>
      <c r="H1280" s="5">
        <v>2.29E-2</v>
      </c>
      <c r="I1280" s="5">
        <v>2.1999999999999999E-2</v>
      </c>
      <c r="J1280" s="5">
        <v>2.2499999999999999E-2</v>
      </c>
      <c r="K1280" s="5">
        <v>2.3E-2</v>
      </c>
      <c r="L1280" s="5">
        <v>3.8399999999999997E-2</v>
      </c>
      <c r="M1280" s="5">
        <v>1.9599999999999999E-2</v>
      </c>
      <c r="N1280" s="5">
        <v>2.7300000000000001E-2</v>
      </c>
      <c r="O1280" s="5">
        <v>2.1700000000000001E-2</v>
      </c>
    </row>
    <row r="1281" spans="1:16">
      <c r="A1281" t="str">
        <f t="shared" si="20"/>
        <v>TGSLD1SAMPLE SIZE:</v>
      </c>
      <c r="B1281" t="s">
        <v>994</v>
      </c>
      <c r="C1281" t="s">
        <v>66</v>
      </c>
    </row>
    <row r="1282" spans="1:16">
      <c r="A1282" t="str">
        <f t="shared" si="20"/>
        <v>TGSLD1GCPSZ</v>
      </c>
      <c r="B1282" t="s">
        <v>994</v>
      </c>
      <c r="C1282" t="s">
        <v>166</v>
      </c>
      <c r="D1282">
        <v>624</v>
      </c>
      <c r="E1282">
        <v>626</v>
      </c>
      <c r="F1282">
        <v>625</v>
      </c>
      <c r="G1282">
        <v>623</v>
      </c>
      <c r="H1282">
        <v>627</v>
      </c>
      <c r="I1282">
        <v>626</v>
      </c>
      <c r="J1282">
        <v>627</v>
      </c>
      <c r="K1282">
        <v>621</v>
      </c>
      <c r="L1282">
        <v>614</v>
      </c>
      <c r="M1282">
        <v>614</v>
      </c>
      <c r="N1282">
        <v>627</v>
      </c>
      <c r="O1282">
        <v>629</v>
      </c>
    </row>
    <row r="1283" spans="1:16">
      <c r="A1283" t="str">
        <f t="shared" si="20"/>
        <v>TGSLD1GCPSZ ONPK</v>
      </c>
      <c r="B1283" t="s">
        <v>994</v>
      </c>
      <c r="C1283" t="s">
        <v>167</v>
      </c>
      <c r="D1283">
        <v>624</v>
      </c>
      <c r="E1283">
        <v>626</v>
      </c>
      <c r="F1283">
        <v>625</v>
      </c>
      <c r="G1283">
        <v>623</v>
      </c>
      <c r="H1283">
        <v>627</v>
      </c>
      <c r="I1283">
        <v>626</v>
      </c>
      <c r="J1283">
        <v>626</v>
      </c>
      <c r="K1283">
        <v>622</v>
      </c>
      <c r="L1283">
        <v>614</v>
      </c>
      <c r="M1283">
        <v>614</v>
      </c>
      <c r="N1283">
        <v>627</v>
      </c>
      <c r="O1283">
        <v>629</v>
      </c>
      <c r="P1283" s="4"/>
    </row>
    <row r="1284" spans="1:16">
      <c r="A1284" t="str">
        <f t="shared" si="20"/>
        <v>TGSLD1GCPSZ OFFPK</v>
      </c>
      <c r="B1284" t="s">
        <v>994</v>
      </c>
      <c r="C1284" t="s">
        <v>168</v>
      </c>
      <c r="D1284">
        <v>624</v>
      </c>
      <c r="E1284">
        <v>626</v>
      </c>
      <c r="F1284">
        <v>625</v>
      </c>
      <c r="G1284">
        <v>623</v>
      </c>
      <c r="H1284">
        <v>627</v>
      </c>
      <c r="I1284">
        <v>626</v>
      </c>
      <c r="J1284">
        <v>627</v>
      </c>
      <c r="K1284">
        <v>621</v>
      </c>
      <c r="L1284">
        <v>614</v>
      </c>
      <c r="M1284">
        <v>614</v>
      </c>
      <c r="N1284">
        <v>627</v>
      </c>
      <c r="O1284">
        <v>629</v>
      </c>
    </row>
    <row r="1285" spans="1:16">
      <c r="A1285" t="str">
        <f t="shared" si="20"/>
        <v>TGSLD1CPSZ</v>
      </c>
      <c r="B1285" t="s">
        <v>994</v>
      </c>
      <c r="C1285" t="s">
        <v>169</v>
      </c>
      <c r="D1285">
        <v>624</v>
      </c>
      <c r="E1285">
        <v>626</v>
      </c>
      <c r="F1285">
        <v>625</v>
      </c>
      <c r="G1285">
        <v>623</v>
      </c>
      <c r="H1285">
        <v>627</v>
      </c>
      <c r="I1285">
        <v>626</v>
      </c>
      <c r="J1285">
        <v>627</v>
      </c>
      <c r="K1285">
        <v>622</v>
      </c>
      <c r="L1285">
        <v>615</v>
      </c>
      <c r="M1285">
        <v>614</v>
      </c>
      <c r="N1285">
        <v>627</v>
      </c>
      <c r="O1285">
        <v>629</v>
      </c>
    </row>
    <row r="1286" spans="1:16">
      <c r="A1286" t="str">
        <f t="shared" si="20"/>
        <v/>
      </c>
    </row>
    <row r="1287" spans="1:16">
      <c r="A1287" t="str">
        <f t="shared" si="20"/>
        <v/>
      </c>
    </row>
    <row r="1288" spans="1:16">
      <c r="A1288" t="str">
        <f t="shared" si="20"/>
        <v/>
      </c>
    </row>
    <row r="1289" spans="1:16">
      <c r="A1289" t="str">
        <f t="shared" si="20"/>
        <v/>
      </c>
    </row>
    <row r="1290" spans="1:16">
      <c r="A1290" t="str">
        <f t="shared" si="20"/>
        <v/>
      </c>
    </row>
    <row r="1291" spans="1:16">
      <c r="A1291" t="str">
        <f t="shared" si="20"/>
        <v/>
      </c>
    </row>
    <row r="1292" spans="1:16">
      <c r="A1292" t="str">
        <f t="shared" si="20"/>
        <v/>
      </c>
    </row>
    <row r="1293" spans="1:16" ht="14.4">
      <c r="A1293" t="str">
        <f t="shared" si="20"/>
        <v xml:space="preserve">NOTE:     TGSLD1 rate class includes the GSLD-1, GSLDT-1, CS-1, CST-1, HLFT-2, SDTR-2A and SDTR-2B rate schedules.  </v>
      </c>
      <c r="B1293" s="310" t="s">
        <v>1002</v>
      </c>
    </row>
    <row r="1294" spans="1:16">
      <c r="A1294" t="str">
        <f t="shared" si="20"/>
        <v xml:space="preserve">                 Customer and Sales lines reflects the total of the aggregated rate schedules.</v>
      </c>
      <c r="B1294" t="s">
        <v>1000</v>
      </c>
    </row>
    <row r="1295" spans="1:16">
      <c r="A1295" t="str">
        <f t="shared" si="20"/>
        <v xml:space="preserve">TGSLD2 Total GSLD(T)-2 General Service Large Demand 2 including TOU (2000+ KW) </v>
      </c>
      <c r="B1295" t="s">
        <v>708</v>
      </c>
      <c r="C1295" t="s">
        <v>709</v>
      </c>
    </row>
    <row r="1296" spans="1:16">
      <c r="A1296" t="str">
        <f t="shared" si="20"/>
        <v xml:space="preserve">TGSLD2MONTH </v>
      </c>
      <c r="B1296" t="s">
        <v>710</v>
      </c>
      <c r="C1296" t="s">
        <v>123</v>
      </c>
      <c r="D1296" s="4">
        <v>40909</v>
      </c>
      <c r="E1296" s="4">
        <v>40940</v>
      </c>
      <c r="F1296" s="4">
        <v>40969</v>
      </c>
      <c r="G1296" s="4">
        <v>41000</v>
      </c>
      <c r="H1296" s="4">
        <v>41030</v>
      </c>
      <c r="I1296" s="4">
        <v>41061</v>
      </c>
      <c r="J1296" s="4">
        <v>41091</v>
      </c>
      <c r="K1296" s="4">
        <v>41122</v>
      </c>
      <c r="L1296" s="4">
        <v>41153</v>
      </c>
      <c r="M1296" s="4">
        <v>41183</v>
      </c>
      <c r="N1296" s="4">
        <v>41214</v>
      </c>
      <c r="O1296" s="4">
        <v>41244</v>
      </c>
    </row>
    <row r="1297" spans="1:16">
      <c r="A1297" t="str">
        <f t="shared" si="20"/>
        <v xml:space="preserve">TGSLD2CUSTOMERS </v>
      </c>
      <c r="B1297" t="s">
        <v>710</v>
      </c>
      <c r="C1297" t="s">
        <v>124</v>
      </c>
      <c r="D1297">
        <v>148</v>
      </c>
      <c r="E1297">
        <v>148</v>
      </c>
      <c r="F1297">
        <v>150</v>
      </c>
      <c r="G1297">
        <v>150</v>
      </c>
      <c r="H1297">
        <v>150</v>
      </c>
      <c r="I1297">
        <v>149</v>
      </c>
      <c r="J1297">
        <v>151</v>
      </c>
      <c r="K1297">
        <v>152</v>
      </c>
      <c r="L1297">
        <v>152</v>
      </c>
      <c r="M1297">
        <v>152</v>
      </c>
      <c r="N1297">
        <v>151</v>
      </c>
      <c r="O1297">
        <v>151</v>
      </c>
    </row>
    <row r="1298" spans="1:16">
      <c r="A1298" t="str">
        <f t="shared" si="20"/>
        <v xml:space="preserve">TGSLD2SALES </v>
      </c>
      <c r="B1298" t="s">
        <v>710</v>
      </c>
      <c r="C1298" t="s">
        <v>125</v>
      </c>
      <c r="D1298">
        <v>194803226</v>
      </c>
      <c r="E1298">
        <v>181878714</v>
      </c>
      <c r="F1298">
        <v>189246133</v>
      </c>
      <c r="G1298">
        <v>204179526</v>
      </c>
      <c r="H1298">
        <v>203503740</v>
      </c>
      <c r="I1298">
        <v>216001141</v>
      </c>
      <c r="J1298">
        <v>223237092</v>
      </c>
      <c r="K1298">
        <v>223006500</v>
      </c>
      <c r="L1298">
        <v>221201781</v>
      </c>
      <c r="M1298">
        <v>217472075</v>
      </c>
      <c r="N1298">
        <v>194714536</v>
      </c>
      <c r="O1298">
        <v>189438056</v>
      </c>
    </row>
    <row r="1299" spans="1:16">
      <c r="A1299" t="str">
        <f t="shared" si="20"/>
        <v>TGSLD2KW</v>
      </c>
      <c r="B1299" t="s">
        <v>710</v>
      </c>
      <c r="C1299" t="s">
        <v>126</v>
      </c>
    </row>
    <row r="1300" spans="1:16">
      <c r="A1300" t="str">
        <f t="shared" si="20"/>
        <v>TGSLD2N</v>
      </c>
      <c r="B1300" t="s">
        <v>710</v>
      </c>
      <c r="C1300" t="s">
        <v>127</v>
      </c>
      <c r="D1300">
        <v>148</v>
      </c>
      <c r="E1300">
        <v>148</v>
      </c>
      <c r="F1300">
        <v>150</v>
      </c>
      <c r="G1300">
        <v>150</v>
      </c>
      <c r="H1300">
        <v>150</v>
      </c>
      <c r="I1300">
        <v>150</v>
      </c>
      <c r="J1300">
        <v>151</v>
      </c>
      <c r="K1300">
        <v>152</v>
      </c>
      <c r="L1300">
        <v>152</v>
      </c>
      <c r="M1300">
        <v>152</v>
      </c>
      <c r="N1300">
        <v>151</v>
      </c>
      <c r="O1300">
        <v>151</v>
      </c>
    </row>
    <row r="1301" spans="1:16">
      <c r="A1301" t="str">
        <f t="shared" si="20"/>
        <v>TGSLD2RLR ENERGY:</v>
      </c>
      <c r="B1301" t="s">
        <v>710</v>
      </c>
      <c r="C1301" t="s">
        <v>61</v>
      </c>
    </row>
    <row r="1302" spans="1:16">
      <c r="A1302" t="str">
        <f t="shared" si="20"/>
        <v>TGSLD2KWH</v>
      </c>
      <c r="B1302" t="s">
        <v>710</v>
      </c>
      <c r="C1302" t="s">
        <v>128</v>
      </c>
      <c r="D1302">
        <v>194629182</v>
      </c>
      <c r="E1302">
        <v>183181351</v>
      </c>
      <c r="F1302">
        <v>194348539</v>
      </c>
      <c r="G1302">
        <v>197324479</v>
      </c>
      <c r="H1302">
        <v>200784776</v>
      </c>
      <c r="I1302">
        <v>220576853</v>
      </c>
      <c r="J1302">
        <v>218326169</v>
      </c>
      <c r="K1302">
        <v>223937859</v>
      </c>
      <c r="L1302">
        <v>220025826</v>
      </c>
      <c r="M1302">
        <v>221008037</v>
      </c>
      <c r="N1302">
        <v>193650988</v>
      </c>
      <c r="O1302">
        <v>188927426</v>
      </c>
    </row>
    <row r="1303" spans="1:16">
      <c r="A1303" t="str">
        <f t="shared" si="20"/>
        <v>TGSLD2KWH ONPK</v>
      </c>
      <c r="B1303" t="s">
        <v>710</v>
      </c>
      <c r="C1303" t="s">
        <v>129</v>
      </c>
      <c r="D1303">
        <v>44335110</v>
      </c>
      <c r="E1303">
        <v>44388191</v>
      </c>
      <c r="F1303">
        <v>45284954</v>
      </c>
      <c r="G1303">
        <v>54096102</v>
      </c>
      <c r="H1303">
        <v>55358870</v>
      </c>
      <c r="I1303">
        <v>59615429</v>
      </c>
      <c r="J1303">
        <v>57521851</v>
      </c>
      <c r="K1303">
        <v>64867231</v>
      </c>
      <c r="L1303">
        <v>54401643</v>
      </c>
      <c r="M1303">
        <v>63634505</v>
      </c>
      <c r="N1303">
        <v>45162351</v>
      </c>
      <c r="O1303">
        <v>41117453</v>
      </c>
    </row>
    <row r="1304" spans="1:16">
      <c r="A1304" t="str">
        <f t="shared" si="20"/>
        <v>TGSLD2KWH OFFPK</v>
      </c>
      <c r="B1304" t="s">
        <v>710</v>
      </c>
      <c r="C1304" t="s">
        <v>130</v>
      </c>
      <c r="D1304">
        <v>150294072</v>
      </c>
      <c r="E1304">
        <v>138793160</v>
      </c>
      <c r="F1304">
        <v>149063585</v>
      </c>
      <c r="G1304">
        <v>143228378</v>
      </c>
      <c r="H1304">
        <v>145425906</v>
      </c>
      <c r="I1304">
        <v>160961424</v>
      </c>
      <c r="J1304">
        <v>160804317</v>
      </c>
      <c r="K1304">
        <v>159070628</v>
      </c>
      <c r="L1304">
        <v>165624182</v>
      </c>
      <c r="M1304">
        <v>157373531</v>
      </c>
      <c r="N1304">
        <v>148488636</v>
      </c>
      <c r="O1304">
        <v>147809973</v>
      </c>
    </row>
    <row r="1305" spans="1:16">
      <c r="A1305" t="str">
        <f t="shared" si="20"/>
        <v>TGSLD2KWH ONPK%</v>
      </c>
      <c r="B1305" t="s">
        <v>710</v>
      </c>
      <c r="C1305" t="s">
        <v>131</v>
      </c>
      <c r="D1305" s="5">
        <v>0.22778999999999999</v>
      </c>
      <c r="E1305" s="5">
        <v>0.24232000000000001</v>
      </c>
      <c r="F1305" s="5">
        <v>0.23300999999999999</v>
      </c>
      <c r="G1305" s="5">
        <v>0.27415</v>
      </c>
      <c r="H1305" s="5">
        <v>0.27571000000000001</v>
      </c>
      <c r="I1305" s="5">
        <v>0.27027000000000001</v>
      </c>
      <c r="J1305" s="5">
        <v>0.26346999999999998</v>
      </c>
      <c r="K1305" s="5">
        <v>0.28966999999999998</v>
      </c>
      <c r="L1305" s="5">
        <v>0.24725</v>
      </c>
      <c r="M1305" s="5">
        <v>0.28793000000000002</v>
      </c>
      <c r="N1305" s="5">
        <v>0.23322000000000001</v>
      </c>
      <c r="O1305" s="5">
        <v>0.21764</v>
      </c>
    </row>
    <row r="1306" spans="1:16">
      <c r="A1306" t="str">
        <f t="shared" si="20"/>
        <v>TGSLD2KWH OFFPK%</v>
      </c>
      <c r="B1306" t="s">
        <v>710</v>
      </c>
      <c r="C1306" t="s">
        <v>132</v>
      </c>
      <c r="D1306" s="5">
        <v>0.77220999999999995</v>
      </c>
      <c r="E1306" s="5">
        <v>0.75768000000000002</v>
      </c>
      <c r="F1306" s="5">
        <v>0.76698999999999995</v>
      </c>
      <c r="G1306" s="5">
        <v>0.72585</v>
      </c>
      <c r="H1306" s="5">
        <v>0.72428999999999999</v>
      </c>
      <c r="I1306" s="5">
        <v>0.72972999999999999</v>
      </c>
      <c r="J1306" s="5">
        <v>0.73653000000000002</v>
      </c>
      <c r="K1306" s="5">
        <v>0.71033000000000002</v>
      </c>
      <c r="L1306" s="5">
        <v>0.75275000000000003</v>
      </c>
      <c r="M1306" s="5">
        <v>0.71206999999999998</v>
      </c>
      <c r="N1306" s="5">
        <v>0.76678000000000002</v>
      </c>
      <c r="O1306" s="5">
        <v>0.78236000000000006</v>
      </c>
    </row>
    <row r="1307" spans="1:16">
      <c r="A1307" t="str">
        <f t="shared" si="20"/>
        <v>TGSLD2DEMAND (KW):</v>
      </c>
      <c r="B1307" t="s">
        <v>710</v>
      </c>
      <c r="C1307" t="s">
        <v>62</v>
      </c>
    </row>
    <row r="1308" spans="1:16">
      <c r="A1308" t="str">
        <f t="shared" si="20"/>
        <v>TGSLD2NCP</v>
      </c>
      <c r="B1308" t="s">
        <v>710</v>
      </c>
      <c r="C1308" t="s">
        <v>133</v>
      </c>
      <c r="D1308">
        <v>404433</v>
      </c>
      <c r="E1308">
        <v>403383</v>
      </c>
      <c r="F1308">
        <v>396749</v>
      </c>
      <c r="G1308">
        <v>416585</v>
      </c>
      <c r="H1308">
        <v>401592</v>
      </c>
      <c r="I1308">
        <v>453309</v>
      </c>
      <c r="J1308">
        <v>433698</v>
      </c>
      <c r="K1308">
        <v>451522</v>
      </c>
      <c r="L1308">
        <v>460146</v>
      </c>
      <c r="M1308">
        <v>461794</v>
      </c>
      <c r="N1308">
        <v>422550</v>
      </c>
      <c r="O1308">
        <v>413979</v>
      </c>
    </row>
    <row r="1309" spans="1:16">
      <c r="A1309" t="str">
        <f t="shared" si="20"/>
        <v>TGSLD2NCP ONPK</v>
      </c>
      <c r="B1309" t="s">
        <v>710</v>
      </c>
      <c r="C1309" t="s">
        <v>134</v>
      </c>
      <c r="D1309">
        <v>353779</v>
      </c>
      <c r="E1309">
        <v>353856</v>
      </c>
      <c r="F1309">
        <v>334273</v>
      </c>
      <c r="G1309">
        <v>358493</v>
      </c>
      <c r="H1309">
        <v>343798</v>
      </c>
      <c r="I1309">
        <v>389387</v>
      </c>
      <c r="J1309">
        <v>376418</v>
      </c>
      <c r="K1309">
        <v>397479</v>
      </c>
      <c r="L1309">
        <v>392638</v>
      </c>
      <c r="M1309">
        <v>398385</v>
      </c>
      <c r="N1309">
        <v>359584</v>
      </c>
      <c r="O1309">
        <v>353852</v>
      </c>
    </row>
    <row r="1310" spans="1:16">
      <c r="A1310" t="str">
        <f t="shared" si="20"/>
        <v>TGSLD2NCP OFFPK</v>
      </c>
      <c r="B1310" t="s">
        <v>710</v>
      </c>
      <c r="C1310" t="s">
        <v>135</v>
      </c>
      <c r="D1310">
        <v>402254</v>
      </c>
      <c r="E1310">
        <v>401094</v>
      </c>
      <c r="F1310">
        <v>396072</v>
      </c>
      <c r="G1310">
        <v>409524</v>
      </c>
      <c r="H1310">
        <v>397829</v>
      </c>
      <c r="I1310">
        <v>448922</v>
      </c>
      <c r="J1310">
        <v>430887</v>
      </c>
      <c r="K1310">
        <v>447421</v>
      </c>
      <c r="L1310">
        <v>456490</v>
      </c>
      <c r="M1310">
        <v>452871</v>
      </c>
      <c r="N1310">
        <v>420821</v>
      </c>
      <c r="O1310">
        <v>412602</v>
      </c>
    </row>
    <row r="1311" spans="1:16">
      <c r="A1311" t="str">
        <f t="shared" si="20"/>
        <v>TGSLD2GCP DATE</v>
      </c>
      <c r="B1311" t="s">
        <v>710</v>
      </c>
      <c r="C1311" t="s">
        <v>136</v>
      </c>
      <c r="D1311" t="s">
        <v>942</v>
      </c>
      <c r="E1311" t="s">
        <v>951</v>
      </c>
      <c r="F1311" t="s">
        <v>913</v>
      </c>
      <c r="G1311" t="s">
        <v>138</v>
      </c>
      <c r="H1311" t="s">
        <v>207</v>
      </c>
      <c r="I1311" t="s">
        <v>952</v>
      </c>
      <c r="J1311" t="s">
        <v>208</v>
      </c>
      <c r="K1311" t="s">
        <v>217</v>
      </c>
      <c r="L1311" t="s">
        <v>209</v>
      </c>
      <c r="M1311" t="s">
        <v>212</v>
      </c>
      <c r="N1311" t="s">
        <v>910</v>
      </c>
      <c r="O1311" t="s">
        <v>210</v>
      </c>
      <c r="P1311" s="4"/>
    </row>
    <row r="1312" spans="1:16">
      <c r="A1312" t="str">
        <f t="shared" si="20"/>
        <v>TGSLD2GCP TIME</v>
      </c>
      <c r="B1312" t="s">
        <v>710</v>
      </c>
      <c r="C1312" t="s">
        <v>142</v>
      </c>
      <c r="D1312" t="s">
        <v>146</v>
      </c>
      <c r="E1312" t="s">
        <v>143</v>
      </c>
      <c r="F1312" t="s">
        <v>143</v>
      </c>
      <c r="G1312" t="s">
        <v>189</v>
      </c>
      <c r="H1312" t="s">
        <v>189</v>
      </c>
      <c r="I1312" t="s">
        <v>189</v>
      </c>
      <c r="J1312" t="s">
        <v>189</v>
      </c>
      <c r="K1312" t="s">
        <v>189</v>
      </c>
      <c r="L1312" t="s">
        <v>189</v>
      </c>
      <c r="M1312" t="s">
        <v>189</v>
      </c>
      <c r="N1312" t="s">
        <v>144</v>
      </c>
      <c r="O1312" t="s">
        <v>143</v>
      </c>
    </row>
    <row r="1313" spans="1:16">
      <c r="A1313" t="str">
        <f t="shared" si="20"/>
        <v>TGSLD2GCP</v>
      </c>
      <c r="B1313" t="s">
        <v>710</v>
      </c>
      <c r="C1313" t="s">
        <v>147</v>
      </c>
      <c r="D1313">
        <v>334054</v>
      </c>
      <c r="E1313">
        <v>323543</v>
      </c>
      <c r="F1313">
        <v>325434</v>
      </c>
      <c r="G1313">
        <v>334283</v>
      </c>
      <c r="H1313">
        <v>325162</v>
      </c>
      <c r="I1313">
        <v>358606</v>
      </c>
      <c r="J1313">
        <v>351506</v>
      </c>
      <c r="K1313">
        <v>355272</v>
      </c>
      <c r="L1313">
        <v>365498</v>
      </c>
      <c r="M1313">
        <v>361965</v>
      </c>
      <c r="N1313">
        <v>348293</v>
      </c>
      <c r="O1313">
        <v>332568</v>
      </c>
    </row>
    <row r="1314" spans="1:16">
      <c r="A1314" t="str">
        <f t="shared" si="20"/>
        <v>TGSLD2GCP ONPK</v>
      </c>
      <c r="B1314" t="s">
        <v>710</v>
      </c>
      <c r="C1314" t="s">
        <v>63</v>
      </c>
      <c r="D1314">
        <v>305180</v>
      </c>
      <c r="E1314">
        <v>299061</v>
      </c>
      <c r="F1314">
        <v>284445</v>
      </c>
      <c r="G1314">
        <v>313688</v>
      </c>
      <c r="H1314">
        <v>297923</v>
      </c>
      <c r="I1314">
        <v>335459</v>
      </c>
      <c r="J1314">
        <v>327878</v>
      </c>
      <c r="K1314">
        <v>334615</v>
      </c>
      <c r="L1314">
        <v>338648</v>
      </c>
      <c r="M1314">
        <v>343154</v>
      </c>
      <c r="N1314">
        <v>301388</v>
      </c>
      <c r="O1314">
        <v>301714</v>
      </c>
    </row>
    <row r="1315" spans="1:16">
      <c r="A1315" t="str">
        <f t="shared" si="20"/>
        <v>TGSLD2GCP OFFPK</v>
      </c>
      <c r="B1315" t="s">
        <v>710</v>
      </c>
      <c r="C1315" t="s">
        <v>64</v>
      </c>
      <c r="D1315">
        <v>334054</v>
      </c>
      <c r="E1315">
        <v>323543</v>
      </c>
      <c r="F1315">
        <v>325434</v>
      </c>
      <c r="G1315">
        <v>334283</v>
      </c>
      <c r="H1315">
        <v>325162</v>
      </c>
      <c r="I1315">
        <v>358606</v>
      </c>
      <c r="J1315">
        <v>351506</v>
      </c>
      <c r="K1315">
        <v>355272</v>
      </c>
      <c r="L1315">
        <v>365498</v>
      </c>
      <c r="M1315">
        <v>361965</v>
      </c>
      <c r="N1315">
        <v>348293</v>
      </c>
      <c r="O1315">
        <v>332568</v>
      </c>
    </row>
    <row r="1316" spans="1:16">
      <c r="A1316" t="str">
        <f t="shared" si="20"/>
        <v>TGSLD2CP</v>
      </c>
      <c r="B1316" t="s">
        <v>710</v>
      </c>
      <c r="C1316" t="s">
        <v>148</v>
      </c>
      <c r="D1316">
        <v>235472</v>
      </c>
      <c r="E1316">
        <v>314440</v>
      </c>
      <c r="F1316">
        <v>313040</v>
      </c>
      <c r="G1316">
        <v>299070</v>
      </c>
      <c r="H1316">
        <v>296969</v>
      </c>
      <c r="I1316">
        <v>325058</v>
      </c>
      <c r="J1316">
        <v>318639</v>
      </c>
      <c r="K1316">
        <v>323417</v>
      </c>
      <c r="L1316">
        <v>311232</v>
      </c>
      <c r="M1316">
        <v>327507</v>
      </c>
      <c r="N1316">
        <v>294871</v>
      </c>
      <c r="O1316">
        <v>297622</v>
      </c>
    </row>
    <row r="1317" spans="1:16">
      <c r="A1317" t="str">
        <f t="shared" si="20"/>
        <v>TGSLD2PERIOD START</v>
      </c>
      <c r="B1317" t="s">
        <v>710</v>
      </c>
      <c r="C1317" t="s">
        <v>149</v>
      </c>
      <c r="D1317" s="1">
        <v>40909</v>
      </c>
      <c r="E1317" s="1">
        <v>40940</v>
      </c>
      <c r="F1317" s="1">
        <v>40969</v>
      </c>
      <c r="G1317" s="1">
        <v>41000</v>
      </c>
      <c r="H1317" s="1">
        <v>41030</v>
      </c>
      <c r="I1317" s="1">
        <v>41061</v>
      </c>
      <c r="J1317" s="1">
        <v>41091</v>
      </c>
      <c r="K1317" s="1">
        <v>41122</v>
      </c>
      <c r="L1317" s="1">
        <v>41153</v>
      </c>
      <c r="M1317" s="1">
        <v>41183</v>
      </c>
      <c r="N1317" s="1">
        <v>41214</v>
      </c>
      <c r="O1317" s="1">
        <v>41244</v>
      </c>
      <c r="P1317" s="91"/>
    </row>
    <row r="1318" spans="1:16">
      <c r="A1318" t="str">
        <f t="shared" si="20"/>
        <v>TGSLD2NCP LF</v>
      </c>
      <c r="B1318" t="s">
        <v>710</v>
      </c>
      <c r="C1318" t="s">
        <v>150</v>
      </c>
      <c r="D1318" s="5">
        <v>0.64680000000000004</v>
      </c>
      <c r="E1318" s="5">
        <v>0.65249999999999997</v>
      </c>
      <c r="F1318" s="5">
        <v>0.65839999999999999</v>
      </c>
      <c r="G1318" s="5">
        <v>0.65790000000000004</v>
      </c>
      <c r="H1318" s="5">
        <v>0.67200000000000004</v>
      </c>
      <c r="I1318" s="5">
        <v>0.67579999999999996</v>
      </c>
      <c r="J1318" s="5">
        <v>0.67659999999999998</v>
      </c>
      <c r="K1318" s="5">
        <v>0.66659999999999997</v>
      </c>
      <c r="L1318" s="5">
        <v>0.66410000000000002</v>
      </c>
      <c r="M1318" s="5">
        <v>0.64329999999999998</v>
      </c>
      <c r="N1318" s="5">
        <v>0.63649999999999995</v>
      </c>
      <c r="O1318" s="5">
        <v>0.61339999999999995</v>
      </c>
    </row>
    <row r="1319" spans="1:16">
      <c r="A1319" t="str">
        <f t="shared" si="20"/>
        <v>TGSLD2NCP LF ONPK</v>
      </c>
      <c r="B1319" t="s">
        <v>710</v>
      </c>
      <c r="C1319" t="s">
        <v>151</v>
      </c>
      <c r="D1319" s="5">
        <v>0</v>
      </c>
      <c r="E1319" s="5">
        <v>0</v>
      </c>
      <c r="F1319" s="5">
        <v>0</v>
      </c>
      <c r="G1319" s="5">
        <v>0</v>
      </c>
      <c r="H1319" s="5">
        <v>0</v>
      </c>
      <c r="I1319" s="5">
        <v>0</v>
      </c>
      <c r="J1319" s="5">
        <v>0</v>
      </c>
      <c r="K1319" s="5">
        <v>0</v>
      </c>
      <c r="L1319" s="5">
        <v>0</v>
      </c>
      <c r="M1319" s="5">
        <v>0</v>
      </c>
      <c r="N1319" s="5">
        <v>0</v>
      </c>
      <c r="O1319" s="5">
        <v>0</v>
      </c>
    </row>
    <row r="1320" spans="1:16">
      <c r="A1320" t="str">
        <f t="shared" si="20"/>
        <v>TGSLD2NCP LF OFFPK</v>
      </c>
      <c r="B1320" t="s">
        <v>710</v>
      </c>
      <c r="C1320" t="s">
        <v>152</v>
      </c>
      <c r="D1320" s="5">
        <v>0</v>
      </c>
      <c r="E1320" s="5">
        <v>0</v>
      </c>
      <c r="F1320" s="5">
        <v>0</v>
      </c>
      <c r="G1320" s="5">
        <v>0</v>
      </c>
      <c r="H1320" s="5">
        <v>0</v>
      </c>
      <c r="I1320" s="5">
        <v>0</v>
      </c>
      <c r="J1320" s="5">
        <v>0</v>
      </c>
      <c r="K1320" s="5">
        <v>0</v>
      </c>
      <c r="L1320" s="5">
        <v>0</v>
      </c>
      <c r="M1320" s="5">
        <v>0</v>
      </c>
      <c r="N1320" s="5">
        <v>0</v>
      </c>
      <c r="O1320" s="5">
        <v>0</v>
      </c>
      <c r="P1320" s="5"/>
    </row>
    <row r="1321" spans="1:16">
      <c r="A1321" t="str">
        <f t="shared" si="20"/>
        <v>TGSLD2GCP CF</v>
      </c>
      <c r="B1321" t="s">
        <v>710</v>
      </c>
      <c r="C1321" t="s">
        <v>153</v>
      </c>
      <c r="D1321" s="5">
        <v>0.82599999999999996</v>
      </c>
      <c r="E1321" s="5">
        <v>0.80210000000000004</v>
      </c>
      <c r="F1321" s="5">
        <v>0.82030000000000003</v>
      </c>
      <c r="G1321" s="5">
        <v>0.8024</v>
      </c>
      <c r="H1321" s="5">
        <v>0.80969999999999998</v>
      </c>
      <c r="I1321" s="5">
        <v>0.79110000000000003</v>
      </c>
      <c r="J1321" s="5">
        <v>0.8105</v>
      </c>
      <c r="K1321" s="5">
        <v>0.78680000000000005</v>
      </c>
      <c r="L1321" s="5">
        <v>0.79430000000000001</v>
      </c>
      <c r="M1321" s="5">
        <v>0.78380000000000005</v>
      </c>
      <c r="N1321" s="5">
        <v>0.82430000000000003</v>
      </c>
      <c r="O1321" s="5">
        <v>0.80330000000000001</v>
      </c>
      <c r="P1321" s="5"/>
    </row>
    <row r="1322" spans="1:16">
      <c r="A1322" t="str">
        <f t="shared" si="20"/>
        <v>TGSLD2CP CF</v>
      </c>
      <c r="B1322" t="s">
        <v>710</v>
      </c>
      <c r="C1322" t="s">
        <v>154</v>
      </c>
      <c r="D1322" s="5">
        <v>0.58220000000000005</v>
      </c>
      <c r="E1322" s="5">
        <v>0.77949999999999997</v>
      </c>
      <c r="F1322" s="5">
        <v>0.78900000000000003</v>
      </c>
      <c r="G1322" s="5">
        <v>0.71789999999999998</v>
      </c>
      <c r="H1322" s="5">
        <v>0.73950000000000005</v>
      </c>
      <c r="I1322" s="5">
        <v>0.71709999999999996</v>
      </c>
      <c r="J1322" s="5">
        <v>0.73470000000000002</v>
      </c>
      <c r="K1322" s="5">
        <v>0.71630000000000005</v>
      </c>
      <c r="L1322" s="5">
        <v>0.6764</v>
      </c>
      <c r="M1322" s="5">
        <v>0.70920000000000005</v>
      </c>
      <c r="N1322" s="5">
        <v>0.69779999999999998</v>
      </c>
      <c r="O1322" s="5">
        <v>0.71889999999999998</v>
      </c>
    </row>
    <row r="1323" spans="1:16">
      <c r="A1323" t="str">
        <f t="shared" si="20"/>
        <v>TGSLD2GCP LF</v>
      </c>
      <c r="B1323" t="s">
        <v>710</v>
      </c>
      <c r="C1323" t="s">
        <v>155</v>
      </c>
      <c r="D1323" s="5">
        <v>0.78310000000000002</v>
      </c>
      <c r="E1323" s="5">
        <v>0.8135</v>
      </c>
      <c r="F1323" s="5">
        <v>0.80269999999999997</v>
      </c>
      <c r="G1323" s="5">
        <v>0.81979999999999997</v>
      </c>
      <c r="H1323" s="5">
        <v>0.83</v>
      </c>
      <c r="I1323" s="5">
        <v>0.85429999999999995</v>
      </c>
      <c r="J1323" s="5">
        <v>0.83479999999999999</v>
      </c>
      <c r="K1323" s="5">
        <v>0.84719999999999995</v>
      </c>
      <c r="L1323" s="5">
        <v>0.83609999999999995</v>
      </c>
      <c r="M1323" s="5">
        <v>0.82069999999999999</v>
      </c>
      <c r="N1323" s="5">
        <v>0.7722</v>
      </c>
      <c r="O1323" s="5">
        <v>0.76359999999999995</v>
      </c>
      <c r="P1323" s="89"/>
    </row>
    <row r="1324" spans="1:16">
      <c r="A1324" t="str">
        <f t="shared" si="20"/>
        <v>TGSLD2GCP LF ONPK</v>
      </c>
      <c r="B1324" t="s">
        <v>710</v>
      </c>
      <c r="C1324" t="s">
        <v>156</v>
      </c>
      <c r="D1324" s="5">
        <v>0</v>
      </c>
      <c r="E1324" s="5">
        <v>0</v>
      </c>
      <c r="F1324" s="5">
        <v>0</v>
      </c>
      <c r="G1324" s="5">
        <v>0</v>
      </c>
      <c r="H1324" s="5">
        <v>0</v>
      </c>
      <c r="I1324" s="5">
        <v>0</v>
      </c>
      <c r="J1324" s="5">
        <v>0</v>
      </c>
      <c r="K1324" s="5">
        <v>0</v>
      </c>
      <c r="L1324" s="5">
        <v>0</v>
      </c>
      <c r="M1324" s="5">
        <v>0</v>
      </c>
      <c r="N1324" s="5">
        <v>0</v>
      </c>
      <c r="O1324" s="5">
        <v>0</v>
      </c>
    </row>
    <row r="1325" spans="1:16">
      <c r="A1325" t="str">
        <f t="shared" si="20"/>
        <v>TGSLD2GCP LF OFFPK</v>
      </c>
      <c r="B1325" t="s">
        <v>710</v>
      </c>
      <c r="C1325" t="s">
        <v>157</v>
      </c>
      <c r="D1325" s="5">
        <v>0</v>
      </c>
      <c r="E1325" s="5">
        <v>0</v>
      </c>
      <c r="F1325" s="5">
        <v>0</v>
      </c>
      <c r="G1325" s="5">
        <v>0</v>
      </c>
      <c r="H1325" s="5">
        <v>0</v>
      </c>
      <c r="I1325" s="5">
        <v>0</v>
      </c>
      <c r="J1325" s="5">
        <v>0</v>
      </c>
      <c r="K1325" s="5">
        <v>0</v>
      </c>
      <c r="L1325" s="5">
        <v>0</v>
      </c>
      <c r="M1325" s="5">
        <v>0</v>
      </c>
      <c r="N1325" s="5">
        <v>0</v>
      </c>
      <c r="O1325" s="5">
        <v>0</v>
      </c>
    </row>
    <row r="1326" spans="1:16">
      <c r="A1326" t="str">
        <f t="shared" si="20"/>
        <v>TGSLD2CP LF</v>
      </c>
      <c r="B1326" t="s">
        <v>710</v>
      </c>
      <c r="C1326" t="s">
        <v>158</v>
      </c>
      <c r="D1326" s="5">
        <v>1.111</v>
      </c>
      <c r="E1326" s="5">
        <v>0.83699999999999997</v>
      </c>
      <c r="F1326" s="5">
        <v>0.83450000000000002</v>
      </c>
      <c r="G1326" s="5">
        <v>0.91639999999999999</v>
      </c>
      <c r="H1326" s="5">
        <v>0.90880000000000005</v>
      </c>
      <c r="I1326" s="5">
        <v>0.9425</v>
      </c>
      <c r="J1326" s="5">
        <v>0.92090000000000005</v>
      </c>
      <c r="K1326" s="5">
        <v>0.93069999999999997</v>
      </c>
      <c r="L1326" s="5">
        <v>0.9819</v>
      </c>
      <c r="M1326" s="5">
        <v>0.90700000000000003</v>
      </c>
      <c r="N1326" s="5">
        <v>0.91210000000000002</v>
      </c>
      <c r="O1326" s="5">
        <v>0.85319999999999996</v>
      </c>
    </row>
    <row r="1327" spans="1:16">
      <c r="A1327" t="str">
        <f t="shared" si="20"/>
        <v>TGSLD2REL PREC:</v>
      </c>
      <c r="B1327" t="s">
        <v>710</v>
      </c>
      <c r="C1327" t="s">
        <v>65</v>
      </c>
    </row>
    <row r="1328" spans="1:16">
      <c r="A1328" t="str">
        <f t="shared" si="20"/>
        <v>TGSLD2NCP RP</v>
      </c>
      <c r="B1328" t="s">
        <v>710</v>
      </c>
      <c r="C1328" t="s">
        <v>159</v>
      </c>
      <c r="D1328" s="5">
        <v>0</v>
      </c>
      <c r="E1328" s="5">
        <v>4.7999999999999996E-3</v>
      </c>
      <c r="F1328" s="5">
        <v>7.4999999999999997E-3</v>
      </c>
      <c r="G1328" s="5">
        <v>8.8999999999999999E-3</v>
      </c>
      <c r="H1328" s="5">
        <v>5.4000000000000003E-3</v>
      </c>
      <c r="I1328" s="5">
        <v>4.4000000000000003E-3</v>
      </c>
      <c r="J1328" s="5">
        <v>6.3E-3</v>
      </c>
      <c r="K1328" s="5">
        <v>9.1999999999999998E-3</v>
      </c>
      <c r="L1328" s="5">
        <v>5.1000000000000004E-3</v>
      </c>
      <c r="M1328" s="5">
        <v>5.1000000000000004E-3</v>
      </c>
      <c r="N1328" s="5">
        <v>5.4999999999999997E-3</v>
      </c>
      <c r="O1328" s="5">
        <v>7.4999999999999997E-3</v>
      </c>
      <c r="P1328" s="87"/>
    </row>
    <row r="1329" spans="1:16">
      <c r="A1329" t="str">
        <f t="shared" si="20"/>
        <v>TGSLD2NCP RP ONPK</v>
      </c>
      <c r="B1329" t="s">
        <v>710</v>
      </c>
      <c r="C1329" t="s">
        <v>160</v>
      </c>
      <c r="D1329" s="5">
        <v>0</v>
      </c>
      <c r="E1329" s="5">
        <v>3.2000000000000002E-3</v>
      </c>
      <c r="F1329" s="5">
        <v>5.3E-3</v>
      </c>
      <c r="G1329" s="5">
        <v>6.8999999999999999E-3</v>
      </c>
      <c r="H1329" s="5">
        <v>5.0000000000000001E-3</v>
      </c>
      <c r="I1329" s="5">
        <v>4.4000000000000003E-3</v>
      </c>
      <c r="J1329" s="5">
        <v>6.1999999999999998E-3</v>
      </c>
      <c r="K1329" s="5">
        <v>7.1999999999999998E-3</v>
      </c>
      <c r="L1329" s="5">
        <v>4.5999999999999999E-3</v>
      </c>
      <c r="M1329" s="5">
        <v>4.1999999999999997E-3</v>
      </c>
      <c r="N1329" s="5">
        <v>3.7000000000000002E-3</v>
      </c>
      <c r="O1329" s="5">
        <v>6.8999999999999999E-3</v>
      </c>
    </row>
    <row r="1330" spans="1:16">
      <c r="A1330" t="str">
        <f t="shared" si="20"/>
        <v>TGSLD2NCP RP OFFPK</v>
      </c>
      <c r="B1330" t="s">
        <v>710</v>
      </c>
      <c r="C1330" t="s">
        <v>161</v>
      </c>
      <c r="D1330" s="5">
        <v>0</v>
      </c>
      <c r="E1330" s="5">
        <v>4.7999999999999996E-3</v>
      </c>
      <c r="F1330" s="5">
        <v>7.4999999999999997E-3</v>
      </c>
      <c r="G1330" s="5">
        <v>8.8999999999999999E-3</v>
      </c>
      <c r="H1330" s="5">
        <v>5.4000000000000003E-3</v>
      </c>
      <c r="I1330" s="5">
        <v>4.4999999999999997E-3</v>
      </c>
      <c r="J1330" s="5">
        <v>6.4000000000000003E-3</v>
      </c>
      <c r="K1330" s="5">
        <v>9.1999999999999998E-3</v>
      </c>
      <c r="L1330" s="5">
        <v>5.1000000000000004E-3</v>
      </c>
      <c r="M1330" s="5">
        <v>5.1999999999999998E-3</v>
      </c>
      <c r="N1330" s="5">
        <v>5.4999999999999997E-3</v>
      </c>
      <c r="O1330" s="5">
        <v>7.4999999999999997E-3</v>
      </c>
    </row>
    <row r="1331" spans="1:16">
      <c r="A1331" t="str">
        <f t="shared" si="20"/>
        <v>TGSLD2GCP RP</v>
      </c>
      <c r="B1331" t="s">
        <v>710</v>
      </c>
      <c r="C1331" t="s">
        <v>162</v>
      </c>
      <c r="D1331" s="5">
        <v>0</v>
      </c>
      <c r="E1331" s="5">
        <v>3.3999999999999998E-3</v>
      </c>
      <c r="F1331" s="5">
        <v>6.7999999999999996E-3</v>
      </c>
      <c r="G1331" s="5">
        <v>6.3E-3</v>
      </c>
      <c r="H1331" s="5">
        <v>4.1000000000000003E-3</v>
      </c>
      <c r="I1331" s="5">
        <v>3.2000000000000002E-3</v>
      </c>
      <c r="J1331" s="5">
        <v>4.4999999999999997E-3</v>
      </c>
      <c r="K1331" s="5">
        <v>7.3000000000000001E-3</v>
      </c>
      <c r="L1331" s="5">
        <v>3.8999999999999998E-3</v>
      </c>
      <c r="M1331" s="5">
        <v>3.2000000000000002E-3</v>
      </c>
      <c r="N1331" s="5">
        <v>5.0000000000000001E-3</v>
      </c>
      <c r="O1331" s="5">
        <v>7.4000000000000003E-3</v>
      </c>
      <c r="P1331" s="83"/>
    </row>
    <row r="1332" spans="1:16">
      <c r="A1332" t="str">
        <f t="shared" si="20"/>
        <v>TGSLD2GCP RP ONPK</v>
      </c>
      <c r="B1332" t="s">
        <v>710</v>
      </c>
      <c r="C1332" t="s">
        <v>163</v>
      </c>
      <c r="D1332" s="5">
        <v>0</v>
      </c>
      <c r="E1332" s="5">
        <v>2.5999999999999999E-3</v>
      </c>
      <c r="F1332" s="5">
        <v>5.1999999999999998E-3</v>
      </c>
      <c r="G1332" s="5">
        <v>6.3E-3</v>
      </c>
      <c r="H1332" s="5">
        <v>4.3E-3</v>
      </c>
      <c r="I1332" s="5">
        <v>5.8999999999999999E-3</v>
      </c>
      <c r="J1332" s="5">
        <v>5.7999999999999996E-3</v>
      </c>
      <c r="K1332" s="5">
        <v>6.7000000000000002E-3</v>
      </c>
      <c r="L1332" s="5">
        <v>3.8999999999999998E-3</v>
      </c>
      <c r="M1332" s="5">
        <v>3.8999999999999998E-3</v>
      </c>
      <c r="N1332" s="5">
        <v>3.5999999999999999E-3</v>
      </c>
      <c r="O1332" s="5">
        <v>5.8999999999999999E-3</v>
      </c>
      <c r="P1332" s="1"/>
    </row>
    <row r="1333" spans="1:16">
      <c r="A1333" t="str">
        <f t="shared" si="20"/>
        <v>TGSLD2GCP RP OFFPK</v>
      </c>
      <c r="B1333" t="s">
        <v>710</v>
      </c>
      <c r="C1333" t="s">
        <v>164</v>
      </c>
      <c r="D1333" s="5">
        <v>0</v>
      </c>
      <c r="E1333" s="5">
        <v>3.3999999999999998E-3</v>
      </c>
      <c r="F1333" s="5">
        <v>6.7999999999999996E-3</v>
      </c>
      <c r="G1333" s="5">
        <v>6.3E-3</v>
      </c>
      <c r="H1333" s="5">
        <v>4.1000000000000003E-3</v>
      </c>
      <c r="I1333" s="5">
        <v>3.2000000000000002E-3</v>
      </c>
      <c r="J1333" s="5">
        <v>4.4999999999999997E-3</v>
      </c>
      <c r="K1333" s="5">
        <v>7.3000000000000001E-3</v>
      </c>
      <c r="L1333" s="5">
        <v>3.8999999999999998E-3</v>
      </c>
      <c r="M1333" s="5">
        <v>3.2000000000000002E-3</v>
      </c>
      <c r="N1333" s="5">
        <v>5.0000000000000001E-3</v>
      </c>
      <c r="O1333" s="5">
        <v>7.4000000000000003E-3</v>
      </c>
      <c r="P1333" s="5"/>
    </row>
    <row r="1334" spans="1:16">
      <c r="A1334" t="str">
        <f t="shared" ref="A1334:A1397" si="21">B1334&amp;C1334</f>
        <v>TGSLD2CP RP</v>
      </c>
      <c r="B1334" t="s">
        <v>710</v>
      </c>
      <c r="C1334" t="s">
        <v>165</v>
      </c>
      <c r="D1334" s="5">
        <v>0</v>
      </c>
      <c r="E1334" s="5">
        <v>2.8E-3</v>
      </c>
      <c r="F1334" s="5">
        <v>5.8999999999999999E-3</v>
      </c>
      <c r="G1334" s="5">
        <v>6.7000000000000002E-3</v>
      </c>
      <c r="H1334" s="5">
        <v>4.4999999999999997E-3</v>
      </c>
      <c r="I1334" s="5">
        <v>4.1999999999999997E-3</v>
      </c>
      <c r="J1334" s="5">
        <v>5.5999999999999999E-3</v>
      </c>
      <c r="K1334" s="5">
        <v>6.4000000000000003E-3</v>
      </c>
      <c r="L1334" s="5">
        <v>3.5000000000000001E-3</v>
      </c>
      <c r="M1334" s="5">
        <v>3.8E-3</v>
      </c>
      <c r="N1334" s="5">
        <v>4.0000000000000001E-3</v>
      </c>
      <c r="O1334" s="5">
        <v>6.3E-3</v>
      </c>
      <c r="P1334" s="5"/>
    </row>
    <row r="1335" spans="1:16">
      <c r="A1335" t="str">
        <f t="shared" si="21"/>
        <v>TGSLD2SAMPLE SIZE:</v>
      </c>
      <c r="B1335" t="s">
        <v>710</v>
      </c>
      <c r="C1335" t="s">
        <v>66</v>
      </c>
      <c r="P1335" s="5"/>
    </row>
    <row r="1336" spans="1:16">
      <c r="A1336" t="str">
        <f t="shared" si="21"/>
        <v>TGSLD2GCPSZ</v>
      </c>
      <c r="B1336" t="s">
        <v>710</v>
      </c>
      <c r="C1336" t="s">
        <v>166</v>
      </c>
      <c r="D1336">
        <v>148</v>
      </c>
      <c r="E1336">
        <v>147</v>
      </c>
      <c r="F1336">
        <v>148</v>
      </c>
      <c r="G1336">
        <v>147</v>
      </c>
      <c r="H1336">
        <v>149</v>
      </c>
      <c r="I1336">
        <v>148</v>
      </c>
      <c r="J1336">
        <v>149</v>
      </c>
      <c r="K1336">
        <v>148</v>
      </c>
      <c r="L1336">
        <v>151</v>
      </c>
      <c r="M1336">
        <v>150</v>
      </c>
      <c r="N1336">
        <v>149</v>
      </c>
      <c r="O1336">
        <v>148</v>
      </c>
      <c r="P1336" s="5"/>
    </row>
    <row r="1337" spans="1:16">
      <c r="A1337" t="str">
        <f t="shared" si="21"/>
        <v>TGSLD2GCPSZ ONPK</v>
      </c>
      <c r="B1337" t="s">
        <v>710</v>
      </c>
      <c r="C1337" t="s">
        <v>167</v>
      </c>
      <c r="D1337">
        <v>148</v>
      </c>
      <c r="E1337">
        <v>147</v>
      </c>
      <c r="F1337">
        <v>148</v>
      </c>
      <c r="G1337">
        <v>146</v>
      </c>
      <c r="H1337">
        <v>149</v>
      </c>
      <c r="I1337">
        <v>147</v>
      </c>
      <c r="J1337">
        <v>149</v>
      </c>
      <c r="K1337">
        <v>149</v>
      </c>
      <c r="L1337">
        <v>151</v>
      </c>
      <c r="M1337">
        <v>150</v>
      </c>
      <c r="N1337">
        <v>149</v>
      </c>
      <c r="O1337">
        <v>149</v>
      </c>
      <c r="P1337" s="5"/>
    </row>
    <row r="1338" spans="1:16">
      <c r="A1338" t="str">
        <f t="shared" si="21"/>
        <v>TGSLD2GCPSZ OFFPK</v>
      </c>
      <c r="B1338" t="s">
        <v>710</v>
      </c>
      <c r="C1338" t="s">
        <v>168</v>
      </c>
      <c r="D1338">
        <v>148</v>
      </c>
      <c r="E1338">
        <v>147</v>
      </c>
      <c r="F1338">
        <v>148</v>
      </c>
      <c r="G1338">
        <v>147</v>
      </c>
      <c r="H1338">
        <v>149</v>
      </c>
      <c r="I1338">
        <v>148</v>
      </c>
      <c r="J1338">
        <v>149</v>
      </c>
      <c r="K1338">
        <v>148</v>
      </c>
      <c r="L1338">
        <v>151</v>
      </c>
      <c r="M1338">
        <v>150</v>
      </c>
      <c r="N1338">
        <v>149</v>
      </c>
      <c r="O1338">
        <v>148</v>
      </c>
      <c r="P1338" s="5"/>
    </row>
    <row r="1339" spans="1:16">
      <c r="A1339" t="str">
        <f t="shared" si="21"/>
        <v>TGSLD2CPSZ</v>
      </c>
      <c r="B1339" t="s">
        <v>710</v>
      </c>
      <c r="C1339" t="s">
        <v>169</v>
      </c>
      <c r="D1339">
        <v>148</v>
      </c>
      <c r="E1339">
        <v>147</v>
      </c>
      <c r="F1339">
        <v>148</v>
      </c>
      <c r="G1339">
        <v>147</v>
      </c>
      <c r="H1339">
        <v>149</v>
      </c>
      <c r="I1339">
        <v>148</v>
      </c>
      <c r="J1339">
        <v>149</v>
      </c>
      <c r="K1339">
        <v>149</v>
      </c>
      <c r="L1339">
        <v>151</v>
      </c>
      <c r="M1339">
        <v>150</v>
      </c>
      <c r="N1339">
        <v>149</v>
      </c>
      <c r="O1339">
        <v>149</v>
      </c>
      <c r="P1339" s="5"/>
    </row>
    <row r="1340" spans="1:16">
      <c r="A1340" t="str">
        <f t="shared" si="21"/>
        <v/>
      </c>
      <c r="P1340" s="5"/>
    </row>
    <row r="1341" spans="1:16">
      <c r="A1341" t="str">
        <f t="shared" si="21"/>
        <v/>
      </c>
      <c r="P1341" s="5"/>
    </row>
    <row r="1342" spans="1:16">
      <c r="A1342" t="str">
        <f t="shared" si="21"/>
        <v/>
      </c>
    </row>
    <row r="1343" spans="1:16">
      <c r="A1343" t="str">
        <f t="shared" si="21"/>
        <v/>
      </c>
      <c r="P1343" s="5"/>
    </row>
    <row r="1344" spans="1:16">
      <c r="A1344" t="str">
        <f t="shared" si="21"/>
        <v/>
      </c>
      <c r="P1344" s="5"/>
    </row>
    <row r="1345" spans="1:16">
      <c r="A1345" t="str">
        <f t="shared" si="21"/>
        <v/>
      </c>
      <c r="P1345" s="5"/>
    </row>
    <row r="1346" spans="1:16">
      <c r="A1346" t="str">
        <f t="shared" si="21"/>
        <v/>
      </c>
      <c r="P1346" s="5"/>
    </row>
    <row r="1347" spans="1:16" ht="14.4">
      <c r="A1347" t="str">
        <f t="shared" si="21"/>
        <v xml:space="preserve">NOTE:     TGSLD2 rate class includes the GSLD-2, GSLDT-2, CS-2, CST-2, HLFT-3, SDTR-3A and SDTR-3B rate schedules.  </v>
      </c>
      <c r="B1347" s="310" t="s">
        <v>1003</v>
      </c>
      <c r="P1347" s="5"/>
    </row>
    <row r="1348" spans="1:16">
      <c r="A1348" t="str">
        <f t="shared" si="21"/>
        <v xml:space="preserve">                 Customer and Sales lines reflects the total of the aggregated rate schedules.</v>
      </c>
      <c r="B1348" t="s">
        <v>1000</v>
      </c>
      <c r="P1348" s="5"/>
    </row>
    <row r="1349" spans="1:16">
      <c r="A1349" t="str">
        <f t="shared" si="21"/>
        <v xml:space="preserve">TGSLD3 Total GSLD(T)-3 General Service Large Demand 3 including TOU (2000+ KW) </v>
      </c>
      <c r="B1349" t="s">
        <v>712</v>
      </c>
      <c r="C1349" t="s">
        <v>713</v>
      </c>
      <c r="P1349" s="5"/>
    </row>
    <row r="1350" spans="1:16">
      <c r="A1350" t="str">
        <f t="shared" si="21"/>
        <v xml:space="preserve">TGSLD3MONTH </v>
      </c>
      <c r="B1350" t="s">
        <v>714</v>
      </c>
      <c r="C1350" t="s">
        <v>123</v>
      </c>
      <c r="D1350" s="4">
        <v>40909</v>
      </c>
      <c r="E1350" s="4">
        <v>40940</v>
      </c>
      <c r="F1350" s="4">
        <v>40969</v>
      </c>
      <c r="G1350" s="4">
        <v>41000</v>
      </c>
      <c r="H1350" s="4">
        <v>41030</v>
      </c>
      <c r="I1350" s="4">
        <v>41061</v>
      </c>
      <c r="J1350" s="4">
        <v>41091</v>
      </c>
      <c r="K1350" s="4">
        <v>41122</v>
      </c>
      <c r="L1350" s="4">
        <v>41153</v>
      </c>
      <c r="M1350" s="4">
        <v>41183</v>
      </c>
      <c r="N1350" s="4">
        <v>41214</v>
      </c>
      <c r="O1350" s="4">
        <v>41244</v>
      </c>
    </row>
    <row r="1351" spans="1:16">
      <c r="A1351" t="str">
        <f t="shared" si="21"/>
        <v xml:space="preserve">TGSLD3CUSTOMERS </v>
      </c>
      <c r="B1351" t="s">
        <v>714</v>
      </c>
      <c r="C1351" t="s">
        <v>124</v>
      </c>
      <c r="D1351">
        <v>7</v>
      </c>
      <c r="E1351">
        <v>7</v>
      </c>
      <c r="F1351">
        <v>7</v>
      </c>
      <c r="G1351">
        <v>7</v>
      </c>
      <c r="H1351">
        <v>7</v>
      </c>
      <c r="I1351">
        <v>7</v>
      </c>
      <c r="J1351">
        <v>7</v>
      </c>
      <c r="K1351">
        <v>7</v>
      </c>
      <c r="L1351">
        <v>7</v>
      </c>
      <c r="M1351">
        <v>7</v>
      </c>
      <c r="N1351">
        <v>7</v>
      </c>
      <c r="O1351">
        <v>7</v>
      </c>
    </row>
    <row r="1352" spans="1:16">
      <c r="A1352" t="str">
        <f t="shared" si="21"/>
        <v xml:space="preserve">TGSLD3SALES </v>
      </c>
      <c r="B1352" t="s">
        <v>714</v>
      </c>
      <c r="C1352" t="s">
        <v>125</v>
      </c>
      <c r="D1352">
        <v>13751800</v>
      </c>
      <c r="E1352">
        <v>16005962</v>
      </c>
      <c r="F1352">
        <v>14039495</v>
      </c>
      <c r="G1352">
        <v>15277800</v>
      </c>
      <c r="H1352">
        <v>16254003</v>
      </c>
      <c r="I1352">
        <v>15334522</v>
      </c>
      <c r="J1352">
        <v>12998851</v>
      </c>
      <c r="K1352">
        <v>13327400</v>
      </c>
      <c r="L1352">
        <v>12087800</v>
      </c>
      <c r="M1352">
        <v>12699065</v>
      </c>
      <c r="N1352">
        <v>11927600</v>
      </c>
      <c r="O1352">
        <v>13664800</v>
      </c>
    </row>
    <row r="1353" spans="1:16">
      <c r="A1353" t="str">
        <f t="shared" si="21"/>
        <v>TGSLD3KW</v>
      </c>
      <c r="B1353" t="s">
        <v>714</v>
      </c>
      <c r="C1353" t="s">
        <v>126</v>
      </c>
    </row>
    <row r="1354" spans="1:16">
      <c r="A1354" t="str">
        <f t="shared" si="21"/>
        <v>TGSLD3N</v>
      </c>
      <c r="B1354" t="s">
        <v>714</v>
      </c>
      <c r="C1354" t="s">
        <v>127</v>
      </c>
      <c r="D1354">
        <v>8</v>
      </c>
      <c r="E1354">
        <v>8</v>
      </c>
      <c r="F1354">
        <v>8</v>
      </c>
      <c r="G1354">
        <v>8</v>
      </c>
      <c r="H1354">
        <v>8</v>
      </c>
      <c r="I1354">
        <v>8</v>
      </c>
      <c r="J1354">
        <v>8</v>
      </c>
      <c r="K1354">
        <v>8</v>
      </c>
      <c r="L1354">
        <v>8</v>
      </c>
      <c r="M1354">
        <v>8</v>
      </c>
      <c r="N1354">
        <v>8</v>
      </c>
      <c r="O1354">
        <v>8</v>
      </c>
    </row>
    <row r="1355" spans="1:16">
      <c r="A1355" t="str">
        <f t="shared" si="21"/>
        <v>TGSLD3RLR ENERGY:</v>
      </c>
      <c r="B1355" t="s">
        <v>714</v>
      </c>
      <c r="C1355" t="s">
        <v>61</v>
      </c>
    </row>
    <row r="1356" spans="1:16">
      <c r="A1356" t="str">
        <f t="shared" si="21"/>
        <v>TGSLD3KWH</v>
      </c>
      <c r="B1356" t="s">
        <v>714</v>
      </c>
      <c r="C1356" t="s">
        <v>128</v>
      </c>
      <c r="D1356">
        <v>15545888</v>
      </c>
      <c r="E1356">
        <v>14409474</v>
      </c>
      <c r="F1356">
        <v>15583845</v>
      </c>
      <c r="G1356">
        <v>15657780</v>
      </c>
      <c r="H1356">
        <v>15061955</v>
      </c>
      <c r="I1356">
        <v>12861708</v>
      </c>
      <c r="J1356">
        <v>13027603</v>
      </c>
      <c r="K1356">
        <v>13232097</v>
      </c>
      <c r="L1356">
        <v>12597552</v>
      </c>
      <c r="M1356">
        <v>12461853</v>
      </c>
      <c r="N1356">
        <v>12635354</v>
      </c>
      <c r="O1356">
        <v>14958781</v>
      </c>
    </row>
    <row r="1357" spans="1:16">
      <c r="A1357" t="str">
        <f t="shared" si="21"/>
        <v>TGSLD3KWH ONPK</v>
      </c>
      <c r="B1357" t="s">
        <v>714</v>
      </c>
      <c r="C1357" t="s">
        <v>129</v>
      </c>
      <c r="D1357">
        <v>3542746</v>
      </c>
      <c r="E1357">
        <v>3540090</v>
      </c>
      <c r="F1357">
        <v>3745294</v>
      </c>
      <c r="G1357">
        <v>4367549</v>
      </c>
      <c r="H1357">
        <v>4323706</v>
      </c>
      <c r="I1357">
        <v>3580571</v>
      </c>
      <c r="J1357">
        <v>3512589</v>
      </c>
      <c r="K1357">
        <v>3913066</v>
      </c>
      <c r="L1357">
        <v>3134372</v>
      </c>
      <c r="M1357">
        <v>3622691</v>
      </c>
      <c r="N1357">
        <v>2936227</v>
      </c>
      <c r="O1357">
        <v>3149178</v>
      </c>
    </row>
    <row r="1358" spans="1:16">
      <c r="A1358" t="str">
        <f t="shared" si="21"/>
        <v>TGSLD3KWH OFFPK</v>
      </c>
      <c r="B1358" t="s">
        <v>714</v>
      </c>
      <c r="C1358" t="s">
        <v>130</v>
      </c>
      <c r="D1358">
        <v>12003141</v>
      </c>
      <c r="E1358">
        <v>10869385</v>
      </c>
      <c r="F1358">
        <v>11838551</v>
      </c>
      <c r="G1358">
        <v>11290231</v>
      </c>
      <c r="H1358">
        <v>10738250</v>
      </c>
      <c r="I1358">
        <v>9281136</v>
      </c>
      <c r="J1358">
        <v>9515014</v>
      </c>
      <c r="K1358">
        <v>9319031</v>
      </c>
      <c r="L1358">
        <v>9463180</v>
      </c>
      <c r="M1358">
        <v>8839162</v>
      </c>
      <c r="N1358">
        <v>9699127</v>
      </c>
      <c r="O1358">
        <v>11809604</v>
      </c>
    </row>
    <row r="1359" spans="1:16">
      <c r="A1359" t="str">
        <f t="shared" si="21"/>
        <v>TGSLD3KWH ONPK%</v>
      </c>
      <c r="B1359" t="s">
        <v>714</v>
      </c>
      <c r="C1359" t="s">
        <v>131</v>
      </c>
      <c r="D1359" s="5">
        <v>0.22789000000000001</v>
      </c>
      <c r="E1359" s="5">
        <v>0.24568000000000001</v>
      </c>
      <c r="F1359" s="5">
        <v>0.24032999999999999</v>
      </c>
      <c r="G1359" s="5">
        <v>0.27894000000000002</v>
      </c>
      <c r="H1359" s="5">
        <v>0.28705999999999998</v>
      </c>
      <c r="I1359" s="5">
        <v>0.27839000000000003</v>
      </c>
      <c r="J1359" s="5">
        <v>0.26962999999999998</v>
      </c>
      <c r="K1359" s="5">
        <v>0.29572999999999999</v>
      </c>
      <c r="L1359" s="5">
        <v>0.24881</v>
      </c>
      <c r="M1359" s="5">
        <v>0.29070000000000001</v>
      </c>
      <c r="N1359" s="5">
        <v>0.23238</v>
      </c>
      <c r="O1359" s="5">
        <v>0.21052000000000001</v>
      </c>
    </row>
    <row r="1360" spans="1:16">
      <c r="A1360" t="str">
        <f t="shared" si="21"/>
        <v>TGSLD3KWH OFFPK%</v>
      </c>
      <c r="B1360" t="s">
        <v>714</v>
      </c>
      <c r="C1360" t="s">
        <v>132</v>
      </c>
      <c r="D1360" s="5">
        <v>0.77210999999999996</v>
      </c>
      <c r="E1360" s="5">
        <v>0.75431999999999999</v>
      </c>
      <c r="F1360" s="5">
        <v>0.75966999999999996</v>
      </c>
      <c r="G1360" s="5">
        <v>0.72106000000000003</v>
      </c>
      <c r="H1360" s="5">
        <v>0.71294000000000002</v>
      </c>
      <c r="I1360" s="5">
        <v>0.72160999999999997</v>
      </c>
      <c r="J1360" s="5">
        <v>0.73036999999999996</v>
      </c>
      <c r="K1360" s="5">
        <v>0.70426999999999995</v>
      </c>
      <c r="L1360" s="5">
        <v>0.75119000000000002</v>
      </c>
      <c r="M1360" s="5">
        <v>0.70930000000000004</v>
      </c>
      <c r="N1360" s="5">
        <v>0.76761999999999997</v>
      </c>
      <c r="O1360" s="5">
        <v>0.78947999999999996</v>
      </c>
    </row>
    <row r="1361" spans="1:15">
      <c r="A1361" t="str">
        <f t="shared" si="21"/>
        <v>TGSLD3DEMAND (KW):</v>
      </c>
      <c r="B1361" t="s">
        <v>714</v>
      </c>
      <c r="C1361" t="s">
        <v>62</v>
      </c>
    </row>
    <row r="1362" spans="1:15">
      <c r="A1362" t="str">
        <f t="shared" si="21"/>
        <v>TGSLD3NCP</v>
      </c>
      <c r="B1362" t="s">
        <v>714</v>
      </c>
      <c r="C1362" t="s">
        <v>133</v>
      </c>
      <c r="D1362">
        <v>36769</v>
      </c>
      <c r="E1362">
        <v>35955</v>
      </c>
      <c r="F1362">
        <v>36567</v>
      </c>
      <c r="G1362">
        <v>36171</v>
      </c>
      <c r="H1362">
        <v>37716</v>
      </c>
      <c r="I1362">
        <v>31012</v>
      </c>
      <c r="J1362">
        <v>31690</v>
      </c>
      <c r="K1362">
        <v>31593</v>
      </c>
      <c r="L1362">
        <v>35242</v>
      </c>
      <c r="M1362">
        <v>35476</v>
      </c>
      <c r="N1362">
        <v>36969</v>
      </c>
      <c r="O1362">
        <v>34145</v>
      </c>
    </row>
    <row r="1363" spans="1:15">
      <c r="A1363" t="str">
        <f t="shared" si="21"/>
        <v>TGSLD3NCP ONPK</v>
      </c>
      <c r="B1363" t="s">
        <v>714</v>
      </c>
      <c r="C1363" t="s">
        <v>134</v>
      </c>
      <c r="D1363">
        <v>29409</v>
      </c>
      <c r="E1363">
        <v>27850</v>
      </c>
      <c r="F1363">
        <v>26568</v>
      </c>
      <c r="G1363">
        <v>28130</v>
      </c>
      <c r="H1363">
        <v>29809</v>
      </c>
      <c r="I1363">
        <v>23120</v>
      </c>
      <c r="J1363">
        <v>22737</v>
      </c>
      <c r="K1363">
        <v>23404</v>
      </c>
      <c r="L1363">
        <v>22490</v>
      </c>
      <c r="M1363">
        <v>21995</v>
      </c>
      <c r="N1363">
        <v>25136</v>
      </c>
      <c r="O1363">
        <v>25776</v>
      </c>
    </row>
    <row r="1364" spans="1:15">
      <c r="A1364" t="str">
        <f t="shared" si="21"/>
        <v>TGSLD3NCP OFFPK</v>
      </c>
      <c r="B1364" t="s">
        <v>714</v>
      </c>
      <c r="C1364" t="s">
        <v>135</v>
      </c>
      <c r="D1364">
        <v>36231</v>
      </c>
      <c r="E1364">
        <v>35955</v>
      </c>
      <c r="F1364">
        <v>36539</v>
      </c>
      <c r="G1364">
        <v>35650</v>
      </c>
      <c r="H1364">
        <v>36542</v>
      </c>
      <c r="I1364">
        <v>30761</v>
      </c>
      <c r="J1364">
        <v>30835</v>
      </c>
      <c r="K1364">
        <v>31025</v>
      </c>
      <c r="L1364">
        <v>34688</v>
      </c>
      <c r="M1364">
        <v>34813</v>
      </c>
      <c r="N1364">
        <v>36787</v>
      </c>
      <c r="O1364">
        <v>34112</v>
      </c>
    </row>
    <row r="1365" spans="1:15">
      <c r="A1365" t="str">
        <f t="shared" si="21"/>
        <v>TGSLD3GCP DATE</v>
      </c>
      <c r="B1365" t="s">
        <v>714</v>
      </c>
      <c r="C1365" t="s">
        <v>136</v>
      </c>
      <c r="D1365" t="s">
        <v>1004</v>
      </c>
      <c r="E1365" t="s">
        <v>935</v>
      </c>
      <c r="F1365" t="s">
        <v>936</v>
      </c>
      <c r="G1365" t="s">
        <v>206</v>
      </c>
      <c r="H1365" t="s">
        <v>1005</v>
      </c>
      <c r="I1365" t="s">
        <v>29</v>
      </c>
      <c r="J1365" t="s">
        <v>31</v>
      </c>
      <c r="K1365" t="s">
        <v>188</v>
      </c>
      <c r="L1365" t="s">
        <v>953</v>
      </c>
      <c r="M1365" t="s">
        <v>954</v>
      </c>
      <c r="N1365" t="s">
        <v>1006</v>
      </c>
      <c r="O1365" t="s">
        <v>1007</v>
      </c>
    </row>
    <row r="1366" spans="1:15">
      <c r="A1366" t="str">
        <f t="shared" si="21"/>
        <v>TGSLD3GCP TIME</v>
      </c>
      <c r="B1366" t="s">
        <v>714</v>
      </c>
      <c r="C1366" t="s">
        <v>142</v>
      </c>
      <c r="D1366" t="s">
        <v>200</v>
      </c>
      <c r="E1366" t="s">
        <v>189</v>
      </c>
      <c r="F1366" t="s">
        <v>182</v>
      </c>
      <c r="G1366" t="s">
        <v>202</v>
      </c>
      <c r="H1366" t="s">
        <v>189</v>
      </c>
      <c r="I1366" t="s">
        <v>196</v>
      </c>
      <c r="J1366" t="s">
        <v>195</v>
      </c>
      <c r="K1366" t="s">
        <v>189</v>
      </c>
      <c r="L1366" t="s">
        <v>182</v>
      </c>
      <c r="M1366" t="s">
        <v>202</v>
      </c>
      <c r="N1366" t="s">
        <v>196</v>
      </c>
      <c r="O1366" t="s">
        <v>145</v>
      </c>
    </row>
    <row r="1367" spans="1:15">
      <c r="A1367" t="str">
        <f t="shared" si="21"/>
        <v>TGSLD3GCP</v>
      </c>
      <c r="B1367" t="s">
        <v>714</v>
      </c>
      <c r="C1367" t="s">
        <v>147</v>
      </c>
      <c r="D1367">
        <v>27522</v>
      </c>
      <c r="E1367">
        <v>29770</v>
      </c>
      <c r="F1367">
        <v>26797</v>
      </c>
      <c r="G1367">
        <v>31692</v>
      </c>
      <c r="H1367">
        <v>29061</v>
      </c>
      <c r="I1367">
        <v>24028</v>
      </c>
      <c r="J1367">
        <v>24104</v>
      </c>
      <c r="K1367">
        <v>26885</v>
      </c>
      <c r="L1367">
        <v>29287</v>
      </c>
      <c r="M1367">
        <v>28471</v>
      </c>
      <c r="N1367">
        <v>25482</v>
      </c>
      <c r="O1367">
        <v>28451</v>
      </c>
    </row>
    <row r="1368" spans="1:15">
      <c r="A1368" t="str">
        <f t="shared" si="21"/>
        <v>TGSLD3GCP ONPK</v>
      </c>
      <c r="B1368" t="s">
        <v>714</v>
      </c>
      <c r="C1368" t="s">
        <v>63</v>
      </c>
      <c r="D1368">
        <v>24439</v>
      </c>
      <c r="E1368">
        <v>25410</v>
      </c>
      <c r="F1368">
        <v>23584</v>
      </c>
      <c r="G1368">
        <v>26564</v>
      </c>
      <c r="H1368">
        <v>27110</v>
      </c>
      <c r="I1368">
        <v>22055</v>
      </c>
      <c r="J1368">
        <v>21146</v>
      </c>
      <c r="K1368">
        <v>21565</v>
      </c>
      <c r="L1368">
        <v>21060</v>
      </c>
      <c r="M1368">
        <v>20757</v>
      </c>
      <c r="N1368">
        <v>21889</v>
      </c>
      <c r="O1368">
        <v>24506</v>
      </c>
    </row>
    <row r="1369" spans="1:15">
      <c r="A1369" t="str">
        <f t="shared" si="21"/>
        <v>TGSLD3GCP OFFPK</v>
      </c>
      <c r="B1369" t="s">
        <v>714</v>
      </c>
      <c r="C1369" t="s">
        <v>64</v>
      </c>
      <c r="D1369">
        <v>27522</v>
      </c>
      <c r="E1369">
        <v>29770</v>
      </c>
      <c r="F1369">
        <v>26797</v>
      </c>
      <c r="G1369">
        <v>31692</v>
      </c>
      <c r="H1369">
        <v>29061</v>
      </c>
      <c r="I1369">
        <v>24028</v>
      </c>
      <c r="J1369">
        <v>24104</v>
      </c>
      <c r="K1369">
        <v>26885</v>
      </c>
      <c r="L1369">
        <v>29287</v>
      </c>
      <c r="M1369">
        <v>28471</v>
      </c>
      <c r="N1369">
        <v>25482</v>
      </c>
      <c r="O1369">
        <v>28451</v>
      </c>
    </row>
    <row r="1370" spans="1:15">
      <c r="A1370" t="str">
        <f t="shared" si="21"/>
        <v>TGSLD3CP</v>
      </c>
      <c r="B1370" t="s">
        <v>714</v>
      </c>
      <c r="C1370" t="s">
        <v>148</v>
      </c>
      <c r="D1370">
        <v>22856</v>
      </c>
      <c r="E1370">
        <v>23740</v>
      </c>
      <c r="F1370">
        <v>23348</v>
      </c>
      <c r="G1370">
        <v>25489</v>
      </c>
      <c r="H1370">
        <v>20919</v>
      </c>
      <c r="I1370">
        <v>19512</v>
      </c>
      <c r="J1370">
        <v>19924</v>
      </c>
      <c r="K1370">
        <v>19872</v>
      </c>
      <c r="L1370">
        <v>18294</v>
      </c>
      <c r="M1370">
        <v>17679</v>
      </c>
      <c r="N1370">
        <v>17738</v>
      </c>
      <c r="O1370">
        <v>23596</v>
      </c>
    </row>
    <row r="1371" spans="1:15">
      <c r="A1371" t="str">
        <f t="shared" si="21"/>
        <v>TGSLD3PERIOD START</v>
      </c>
      <c r="B1371" t="s">
        <v>714</v>
      </c>
      <c r="C1371" t="s">
        <v>149</v>
      </c>
      <c r="D1371" s="1">
        <v>40909</v>
      </c>
      <c r="E1371" s="1">
        <v>40940</v>
      </c>
      <c r="F1371" s="1">
        <v>40969</v>
      </c>
      <c r="G1371" s="1">
        <v>41000</v>
      </c>
      <c r="H1371" s="1">
        <v>41030</v>
      </c>
      <c r="I1371" s="1">
        <v>41061</v>
      </c>
      <c r="J1371" s="1">
        <v>41091</v>
      </c>
      <c r="K1371" s="1">
        <v>41122</v>
      </c>
      <c r="L1371" s="1">
        <v>41153</v>
      </c>
      <c r="M1371" s="1">
        <v>41183</v>
      </c>
      <c r="N1371" s="1">
        <v>41214</v>
      </c>
      <c r="O1371" s="1">
        <v>41244</v>
      </c>
    </row>
    <row r="1372" spans="1:15">
      <c r="A1372" t="str">
        <f t="shared" si="21"/>
        <v>TGSLD3NCP LF</v>
      </c>
      <c r="B1372" t="s">
        <v>714</v>
      </c>
      <c r="C1372" t="s">
        <v>150</v>
      </c>
      <c r="D1372" s="5">
        <v>0.56830000000000003</v>
      </c>
      <c r="E1372" s="5">
        <v>0.57579999999999998</v>
      </c>
      <c r="F1372" s="5">
        <v>0.57279999999999998</v>
      </c>
      <c r="G1372" s="5">
        <v>0.60119999999999996</v>
      </c>
      <c r="H1372" s="5">
        <v>0.53680000000000005</v>
      </c>
      <c r="I1372" s="5">
        <v>0.57599999999999996</v>
      </c>
      <c r="J1372" s="5">
        <v>0.55249999999999999</v>
      </c>
      <c r="K1372" s="5">
        <v>0.56289999999999996</v>
      </c>
      <c r="L1372" s="5">
        <v>0.4965</v>
      </c>
      <c r="M1372" s="5">
        <v>0.47210000000000002</v>
      </c>
      <c r="N1372" s="5">
        <v>0.47470000000000001</v>
      </c>
      <c r="O1372" s="5">
        <v>0.58879999999999999</v>
      </c>
    </row>
    <row r="1373" spans="1:15">
      <c r="A1373" t="str">
        <f t="shared" si="21"/>
        <v>TGSLD3NCP LF ONPK</v>
      </c>
      <c r="B1373" t="s">
        <v>714</v>
      </c>
      <c r="C1373" t="s">
        <v>151</v>
      </c>
      <c r="D1373" s="5">
        <v>0</v>
      </c>
      <c r="E1373" s="5">
        <v>0</v>
      </c>
      <c r="F1373" s="5">
        <v>0</v>
      </c>
      <c r="G1373" s="5">
        <v>0</v>
      </c>
      <c r="H1373" s="5">
        <v>0</v>
      </c>
      <c r="I1373" s="5">
        <v>0</v>
      </c>
      <c r="J1373" s="5">
        <v>0</v>
      </c>
      <c r="K1373" s="5">
        <v>0</v>
      </c>
      <c r="L1373" s="5">
        <v>0</v>
      </c>
      <c r="M1373" s="5">
        <v>0</v>
      </c>
      <c r="N1373" s="5">
        <v>0</v>
      </c>
      <c r="O1373" s="5">
        <v>0</v>
      </c>
    </row>
    <row r="1374" spans="1:15">
      <c r="A1374" t="str">
        <f t="shared" si="21"/>
        <v>TGSLD3NCP LF OFFPK</v>
      </c>
      <c r="B1374" t="s">
        <v>714</v>
      </c>
      <c r="C1374" t="s">
        <v>152</v>
      </c>
      <c r="D1374" s="5">
        <v>0</v>
      </c>
      <c r="E1374" s="5">
        <v>0</v>
      </c>
      <c r="F1374" s="5">
        <v>0</v>
      </c>
      <c r="G1374" s="5">
        <v>0</v>
      </c>
      <c r="H1374" s="5">
        <v>0</v>
      </c>
      <c r="I1374" s="5">
        <v>0</v>
      </c>
      <c r="J1374" s="5">
        <v>0</v>
      </c>
      <c r="K1374" s="5">
        <v>0</v>
      </c>
      <c r="L1374" s="5">
        <v>0</v>
      </c>
      <c r="M1374" s="5">
        <v>0</v>
      </c>
      <c r="N1374" s="5">
        <v>0</v>
      </c>
      <c r="O1374" s="5">
        <v>0</v>
      </c>
    </row>
    <row r="1375" spans="1:15">
      <c r="A1375" t="str">
        <f t="shared" si="21"/>
        <v>TGSLD3GCP CF</v>
      </c>
      <c r="B1375" t="s">
        <v>714</v>
      </c>
      <c r="C1375" t="s">
        <v>153</v>
      </c>
      <c r="D1375" s="5">
        <v>0.74850000000000005</v>
      </c>
      <c r="E1375" s="5">
        <v>0.82799999999999996</v>
      </c>
      <c r="F1375" s="5">
        <v>0.73280000000000001</v>
      </c>
      <c r="G1375" s="5">
        <v>0.87619999999999998</v>
      </c>
      <c r="H1375" s="5">
        <v>0.77049999999999996</v>
      </c>
      <c r="I1375" s="5">
        <v>0.77480000000000004</v>
      </c>
      <c r="J1375" s="5">
        <v>0.76060000000000005</v>
      </c>
      <c r="K1375" s="5">
        <v>0.85099999999999998</v>
      </c>
      <c r="L1375" s="5">
        <v>0.83099999999999996</v>
      </c>
      <c r="M1375" s="5">
        <v>0.80249999999999999</v>
      </c>
      <c r="N1375" s="5">
        <v>0.68930000000000002</v>
      </c>
      <c r="O1375" s="5">
        <v>0.83320000000000005</v>
      </c>
    </row>
    <row r="1376" spans="1:15">
      <c r="A1376" t="str">
        <f t="shared" si="21"/>
        <v>TGSLD3CP CF</v>
      </c>
      <c r="B1376" t="s">
        <v>714</v>
      </c>
      <c r="C1376" t="s">
        <v>154</v>
      </c>
      <c r="D1376" s="5">
        <v>0.62160000000000004</v>
      </c>
      <c r="E1376" s="5">
        <v>0.6603</v>
      </c>
      <c r="F1376" s="5">
        <v>0.63849999999999996</v>
      </c>
      <c r="G1376" s="5">
        <v>0.70469999999999999</v>
      </c>
      <c r="H1376" s="5">
        <v>0.55469999999999997</v>
      </c>
      <c r="I1376" s="5">
        <v>0.62919999999999998</v>
      </c>
      <c r="J1376" s="5">
        <v>0.62870000000000004</v>
      </c>
      <c r="K1376" s="5">
        <v>0.629</v>
      </c>
      <c r="L1376" s="5">
        <v>0.51910000000000001</v>
      </c>
      <c r="M1376" s="5">
        <v>0.49830000000000002</v>
      </c>
      <c r="N1376" s="5">
        <v>0.4798</v>
      </c>
      <c r="O1376" s="5">
        <v>0.69099999999999995</v>
      </c>
    </row>
    <row r="1377" spans="1:16">
      <c r="A1377" t="str">
        <f t="shared" si="21"/>
        <v>TGSLD3GCP LF</v>
      </c>
      <c r="B1377" t="s">
        <v>714</v>
      </c>
      <c r="C1377" t="s">
        <v>155</v>
      </c>
      <c r="D1377" s="5">
        <v>0.75919999999999999</v>
      </c>
      <c r="E1377" s="5">
        <v>0.69540000000000002</v>
      </c>
      <c r="F1377" s="5">
        <v>0.78169999999999995</v>
      </c>
      <c r="G1377" s="5">
        <v>0.68620000000000003</v>
      </c>
      <c r="H1377" s="5">
        <v>0.6966</v>
      </c>
      <c r="I1377" s="5">
        <v>0.74339999999999995</v>
      </c>
      <c r="J1377" s="5">
        <v>0.72640000000000005</v>
      </c>
      <c r="K1377" s="5">
        <v>0.66149999999999998</v>
      </c>
      <c r="L1377" s="5">
        <v>0.59740000000000004</v>
      </c>
      <c r="M1377" s="5">
        <v>0.58830000000000005</v>
      </c>
      <c r="N1377" s="5">
        <v>0.68869999999999998</v>
      </c>
      <c r="O1377" s="5">
        <v>0.70669999999999999</v>
      </c>
    </row>
    <row r="1378" spans="1:16">
      <c r="A1378" t="str">
        <f t="shared" si="21"/>
        <v>TGSLD3GCP LF ONPK</v>
      </c>
      <c r="B1378" t="s">
        <v>714</v>
      </c>
      <c r="C1378" t="s">
        <v>156</v>
      </c>
      <c r="D1378" s="5">
        <v>0</v>
      </c>
      <c r="E1378" s="5">
        <v>0</v>
      </c>
      <c r="F1378" s="5">
        <v>0</v>
      </c>
      <c r="G1378" s="5">
        <v>0</v>
      </c>
      <c r="H1378" s="5">
        <v>0</v>
      </c>
      <c r="I1378" s="5">
        <v>0</v>
      </c>
      <c r="J1378" s="5">
        <v>0</v>
      </c>
      <c r="K1378" s="5">
        <v>0</v>
      </c>
      <c r="L1378" s="5">
        <v>0</v>
      </c>
      <c r="M1378" s="5">
        <v>0</v>
      </c>
      <c r="N1378" s="5">
        <v>0</v>
      </c>
      <c r="O1378" s="5">
        <v>0</v>
      </c>
    </row>
    <row r="1379" spans="1:16">
      <c r="A1379" t="str">
        <f t="shared" si="21"/>
        <v>TGSLD3GCP LF OFFPK</v>
      </c>
      <c r="B1379" t="s">
        <v>714</v>
      </c>
      <c r="C1379" t="s">
        <v>157</v>
      </c>
      <c r="D1379" s="5">
        <v>0</v>
      </c>
      <c r="E1379" s="5">
        <v>0</v>
      </c>
      <c r="F1379" s="5">
        <v>0</v>
      </c>
      <c r="G1379" s="5">
        <v>0</v>
      </c>
      <c r="H1379" s="5">
        <v>0</v>
      </c>
      <c r="I1379" s="5">
        <v>0</v>
      </c>
      <c r="J1379" s="5">
        <v>0</v>
      </c>
      <c r="K1379" s="5">
        <v>0</v>
      </c>
      <c r="L1379" s="5">
        <v>0</v>
      </c>
      <c r="M1379" s="5">
        <v>0</v>
      </c>
      <c r="N1379" s="5">
        <v>0</v>
      </c>
      <c r="O1379" s="5">
        <v>0</v>
      </c>
    </row>
    <row r="1380" spans="1:16">
      <c r="A1380" t="str">
        <f t="shared" si="21"/>
        <v>TGSLD3CP LF</v>
      </c>
      <c r="B1380" t="s">
        <v>714</v>
      </c>
      <c r="C1380" t="s">
        <v>158</v>
      </c>
      <c r="D1380" s="5">
        <v>0.91420000000000001</v>
      </c>
      <c r="E1380" s="5">
        <v>0.87209999999999999</v>
      </c>
      <c r="F1380" s="5">
        <v>0.89710000000000001</v>
      </c>
      <c r="G1380" s="5">
        <v>0.85319999999999996</v>
      </c>
      <c r="H1380" s="5">
        <v>0.96779999999999999</v>
      </c>
      <c r="I1380" s="5">
        <v>0.91549999999999998</v>
      </c>
      <c r="J1380" s="5">
        <v>0.87890000000000001</v>
      </c>
      <c r="K1380" s="5">
        <v>0.89500000000000002</v>
      </c>
      <c r="L1380" s="5">
        <v>0.95640000000000003</v>
      </c>
      <c r="M1380" s="5">
        <v>0.94750000000000001</v>
      </c>
      <c r="N1380" s="5">
        <v>0.98929999999999996</v>
      </c>
      <c r="O1380" s="5">
        <v>0.85209999999999997</v>
      </c>
      <c r="P1380" s="4"/>
    </row>
    <row r="1381" spans="1:16">
      <c r="A1381" t="str">
        <f t="shared" si="21"/>
        <v>TGSLD3REL PREC:</v>
      </c>
      <c r="B1381" t="s">
        <v>714</v>
      </c>
      <c r="C1381" t="s">
        <v>65</v>
      </c>
    </row>
    <row r="1382" spans="1:16">
      <c r="A1382" t="str">
        <f t="shared" si="21"/>
        <v>TGSLD3NCP RP</v>
      </c>
      <c r="B1382" t="s">
        <v>714</v>
      </c>
      <c r="C1382" t="s">
        <v>159</v>
      </c>
      <c r="D1382" s="5">
        <v>0</v>
      </c>
      <c r="E1382" s="5">
        <v>0</v>
      </c>
      <c r="F1382" s="5">
        <v>0</v>
      </c>
      <c r="G1382" s="5">
        <v>0</v>
      </c>
      <c r="H1382" s="5">
        <v>0</v>
      </c>
      <c r="I1382" s="5">
        <v>0</v>
      </c>
      <c r="J1382" s="5">
        <v>0</v>
      </c>
      <c r="K1382" s="5">
        <v>0</v>
      </c>
      <c r="L1382" s="5">
        <v>0</v>
      </c>
      <c r="M1382" s="5">
        <v>0</v>
      </c>
      <c r="N1382" s="5">
        <v>0</v>
      </c>
      <c r="O1382" s="5">
        <v>0</v>
      </c>
    </row>
    <row r="1383" spans="1:16">
      <c r="A1383" t="str">
        <f t="shared" si="21"/>
        <v>TGSLD3NCP RP ONPK</v>
      </c>
      <c r="B1383" t="s">
        <v>714</v>
      </c>
      <c r="C1383" t="s">
        <v>160</v>
      </c>
      <c r="D1383" s="5">
        <v>0</v>
      </c>
      <c r="E1383" s="5">
        <v>0</v>
      </c>
      <c r="F1383" s="5">
        <v>0</v>
      </c>
      <c r="G1383" s="5">
        <v>0</v>
      </c>
      <c r="H1383" s="5">
        <v>0</v>
      </c>
      <c r="I1383" s="5">
        <v>0</v>
      </c>
      <c r="J1383" s="5">
        <v>0</v>
      </c>
      <c r="K1383" s="5">
        <v>0</v>
      </c>
      <c r="L1383" s="5">
        <v>0</v>
      </c>
      <c r="M1383" s="5">
        <v>0</v>
      </c>
      <c r="N1383" s="5">
        <v>0</v>
      </c>
      <c r="O1383" s="5">
        <v>0</v>
      </c>
    </row>
    <row r="1384" spans="1:16">
      <c r="A1384" t="str">
        <f t="shared" si="21"/>
        <v>TGSLD3NCP RP OFFPK</v>
      </c>
      <c r="B1384" t="s">
        <v>714</v>
      </c>
      <c r="C1384" t="s">
        <v>161</v>
      </c>
      <c r="D1384" s="5">
        <v>0</v>
      </c>
      <c r="E1384" s="5">
        <v>0</v>
      </c>
      <c r="F1384" s="5">
        <v>0</v>
      </c>
      <c r="G1384" s="5">
        <v>0</v>
      </c>
      <c r="H1384" s="5">
        <v>0</v>
      </c>
      <c r="I1384" s="5">
        <v>0</v>
      </c>
      <c r="J1384" s="5">
        <v>0</v>
      </c>
      <c r="K1384" s="5">
        <v>0</v>
      </c>
      <c r="L1384" s="5">
        <v>0</v>
      </c>
      <c r="M1384" s="5">
        <v>0</v>
      </c>
      <c r="N1384" s="5">
        <v>0</v>
      </c>
      <c r="O1384" s="5">
        <v>0</v>
      </c>
    </row>
    <row r="1385" spans="1:16">
      <c r="A1385" t="str">
        <f t="shared" si="21"/>
        <v>TGSLD3GCP RP</v>
      </c>
      <c r="B1385" t="s">
        <v>714</v>
      </c>
      <c r="C1385" t="s">
        <v>162</v>
      </c>
      <c r="D1385" s="5">
        <v>0</v>
      </c>
      <c r="E1385" s="5">
        <v>0</v>
      </c>
      <c r="F1385" s="5">
        <v>0</v>
      </c>
      <c r="G1385" s="5">
        <v>0</v>
      </c>
      <c r="H1385" s="5">
        <v>0</v>
      </c>
      <c r="I1385" s="5">
        <v>0</v>
      </c>
      <c r="J1385" s="5">
        <v>0</v>
      </c>
      <c r="K1385" s="5">
        <v>0</v>
      </c>
      <c r="L1385" s="5">
        <v>0</v>
      </c>
      <c r="M1385" s="5">
        <v>0</v>
      </c>
      <c r="N1385" s="5">
        <v>0</v>
      </c>
      <c r="O1385" s="5">
        <v>0</v>
      </c>
    </row>
    <row r="1386" spans="1:16">
      <c r="A1386" t="str">
        <f t="shared" si="21"/>
        <v>TGSLD3GCP RP ONPK</v>
      </c>
      <c r="B1386" t="s">
        <v>714</v>
      </c>
      <c r="C1386" t="s">
        <v>163</v>
      </c>
      <c r="D1386" s="5">
        <v>0</v>
      </c>
      <c r="E1386" s="5">
        <v>0</v>
      </c>
      <c r="F1386" s="5">
        <v>0</v>
      </c>
      <c r="G1386" s="5">
        <v>0</v>
      </c>
      <c r="H1386" s="5">
        <v>0</v>
      </c>
      <c r="I1386" s="5">
        <v>0</v>
      </c>
      <c r="J1386" s="5">
        <v>0</v>
      </c>
      <c r="K1386" s="5">
        <v>0</v>
      </c>
      <c r="L1386" s="5">
        <v>0</v>
      </c>
      <c r="M1386" s="5">
        <v>0</v>
      </c>
      <c r="N1386" s="5">
        <v>0</v>
      </c>
      <c r="O1386" s="5">
        <v>0</v>
      </c>
      <c r="P1386" s="91"/>
    </row>
    <row r="1387" spans="1:16">
      <c r="A1387" t="str">
        <f t="shared" si="21"/>
        <v>TGSLD3GCP RP OFFPK</v>
      </c>
      <c r="B1387" t="s">
        <v>714</v>
      </c>
      <c r="C1387" t="s">
        <v>164</v>
      </c>
      <c r="D1387" s="5">
        <v>0</v>
      </c>
      <c r="E1387" s="5">
        <v>0</v>
      </c>
      <c r="F1387" s="5">
        <v>0</v>
      </c>
      <c r="G1387" s="5">
        <v>0</v>
      </c>
      <c r="H1387" s="5">
        <v>0</v>
      </c>
      <c r="I1387" s="5">
        <v>0</v>
      </c>
      <c r="J1387" s="5">
        <v>0</v>
      </c>
      <c r="K1387" s="5">
        <v>0</v>
      </c>
      <c r="L1387" s="5">
        <v>0</v>
      </c>
      <c r="M1387" s="5">
        <v>0</v>
      </c>
      <c r="N1387" s="5">
        <v>0</v>
      </c>
      <c r="O1387" s="5">
        <v>0</v>
      </c>
    </row>
    <row r="1388" spans="1:16">
      <c r="A1388" t="str">
        <f t="shared" si="21"/>
        <v>TGSLD3CP RP</v>
      </c>
      <c r="B1388" t="s">
        <v>714</v>
      </c>
      <c r="C1388" t="s">
        <v>165</v>
      </c>
      <c r="D1388" s="5">
        <v>0</v>
      </c>
      <c r="E1388" s="5">
        <v>0</v>
      </c>
      <c r="F1388" s="5">
        <v>0</v>
      </c>
      <c r="G1388" s="5">
        <v>0</v>
      </c>
      <c r="H1388" s="5">
        <v>0</v>
      </c>
      <c r="I1388" s="5">
        <v>0</v>
      </c>
      <c r="J1388" s="5">
        <v>0</v>
      </c>
      <c r="K1388" s="5">
        <v>0</v>
      </c>
      <c r="L1388" s="5">
        <v>0</v>
      </c>
      <c r="M1388" s="5">
        <v>0</v>
      </c>
      <c r="N1388" s="5">
        <v>0</v>
      </c>
      <c r="O1388" s="5">
        <v>0</v>
      </c>
    </row>
    <row r="1389" spans="1:16">
      <c r="A1389" t="str">
        <f t="shared" si="21"/>
        <v>TGSLD3SAMPLE SIZE:</v>
      </c>
      <c r="B1389" t="s">
        <v>714</v>
      </c>
      <c r="C1389" t="s">
        <v>66</v>
      </c>
      <c r="P1389" s="5"/>
    </row>
    <row r="1390" spans="1:16">
      <c r="A1390" t="str">
        <f t="shared" si="21"/>
        <v>TGSLD3GCPSZ</v>
      </c>
      <c r="B1390" t="s">
        <v>714</v>
      </c>
      <c r="C1390" t="s">
        <v>166</v>
      </c>
      <c r="D1390">
        <v>8</v>
      </c>
      <c r="E1390">
        <v>7</v>
      </c>
      <c r="F1390">
        <v>8</v>
      </c>
      <c r="G1390">
        <v>8</v>
      </c>
      <c r="H1390">
        <v>8</v>
      </c>
      <c r="I1390">
        <v>8</v>
      </c>
      <c r="J1390">
        <v>8</v>
      </c>
      <c r="K1390">
        <v>8</v>
      </c>
      <c r="L1390">
        <v>8</v>
      </c>
      <c r="M1390">
        <v>8</v>
      </c>
      <c r="N1390">
        <v>8</v>
      </c>
      <c r="O1390">
        <v>8</v>
      </c>
      <c r="P1390" s="5"/>
    </row>
    <row r="1391" spans="1:16">
      <c r="A1391" t="str">
        <f t="shared" si="21"/>
        <v>TGSLD3GCPSZ ONPK</v>
      </c>
      <c r="B1391" t="s">
        <v>714</v>
      </c>
      <c r="C1391" t="s">
        <v>167</v>
      </c>
      <c r="D1391">
        <v>8</v>
      </c>
      <c r="E1391">
        <v>7</v>
      </c>
      <c r="F1391">
        <v>8</v>
      </c>
      <c r="G1391">
        <v>8</v>
      </c>
      <c r="H1391">
        <v>8</v>
      </c>
      <c r="I1391">
        <v>8</v>
      </c>
      <c r="J1391">
        <v>8</v>
      </c>
      <c r="K1391">
        <v>8</v>
      </c>
      <c r="L1391">
        <v>8</v>
      </c>
      <c r="M1391">
        <v>8</v>
      </c>
      <c r="N1391">
        <v>8</v>
      </c>
      <c r="O1391">
        <v>8</v>
      </c>
    </row>
    <row r="1392" spans="1:16">
      <c r="A1392" t="str">
        <f t="shared" si="21"/>
        <v>TGSLD3GCPSZ OFFPK</v>
      </c>
      <c r="B1392" t="s">
        <v>714</v>
      </c>
      <c r="C1392" t="s">
        <v>168</v>
      </c>
      <c r="D1392">
        <v>8</v>
      </c>
      <c r="E1392">
        <v>7</v>
      </c>
      <c r="F1392">
        <v>8</v>
      </c>
      <c r="G1392">
        <v>8</v>
      </c>
      <c r="H1392">
        <v>8</v>
      </c>
      <c r="I1392">
        <v>8</v>
      </c>
      <c r="J1392">
        <v>8</v>
      </c>
      <c r="K1392">
        <v>8</v>
      </c>
      <c r="L1392">
        <v>8</v>
      </c>
      <c r="M1392">
        <v>8</v>
      </c>
      <c r="N1392">
        <v>8</v>
      </c>
      <c r="O1392">
        <v>8</v>
      </c>
      <c r="P1392" s="89"/>
    </row>
    <row r="1393" spans="1:16">
      <c r="A1393" t="str">
        <f t="shared" si="21"/>
        <v>TGSLD3CPSZ</v>
      </c>
      <c r="B1393" t="s">
        <v>714</v>
      </c>
      <c r="C1393" t="s">
        <v>169</v>
      </c>
      <c r="D1393">
        <v>8</v>
      </c>
      <c r="E1393">
        <v>7</v>
      </c>
      <c r="F1393">
        <v>8</v>
      </c>
      <c r="G1393">
        <v>8</v>
      </c>
      <c r="H1393">
        <v>8</v>
      </c>
      <c r="I1393">
        <v>8</v>
      </c>
      <c r="J1393">
        <v>8</v>
      </c>
      <c r="K1393">
        <v>8</v>
      </c>
      <c r="L1393">
        <v>8</v>
      </c>
      <c r="M1393">
        <v>8</v>
      </c>
      <c r="N1393">
        <v>8</v>
      </c>
      <c r="O1393">
        <v>8</v>
      </c>
    </row>
    <row r="1394" spans="1:16">
      <c r="A1394" t="str">
        <f t="shared" si="21"/>
        <v/>
      </c>
    </row>
    <row r="1395" spans="1:16">
      <c r="A1395" t="str">
        <f t="shared" si="21"/>
        <v/>
      </c>
    </row>
    <row r="1396" spans="1:16">
      <c r="A1396" t="str">
        <f t="shared" si="21"/>
        <v/>
      </c>
    </row>
    <row r="1397" spans="1:16">
      <c r="A1397" t="str">
        <f t="shared" si="21"/>
        <v/>
      </c>
      <c r="P1397" s="87"/>
    </row>
    <row r="1398" spans="1:16">
      <c r="A1398" t="str">
        <f t="shared" ref="A1398:A1461" si="22">B1398&amp;C1398</f>
        <v/>
      </c>
    </row>
    <row r="1399" spans="1:16">
      <c r="A1399" t="str">
        <f t="shared" si="22"/>
        <v/>
      </c>
    </row>
    <row r="1400" spans="1:16">
      <c r="A1400" t="str">
        <f t="shared" si="22"/>
        <v/>
      </c>
      <c r="P1400" s="83"/>
    </row>
    <row r="1401" spans="1:16" ht="14.4">
      <c r="A1401" t="str">
        <f t="shared" si="22"/>
        <v xml:space="preserve">NOTE:     TGSLD3 rate class includes the GSLD-3, GSLDT-3, CS-3 and CST-3 rate schedules.  </v>
      </c>
      <c r="B1401" s="310" t="s">
        <v>1008</v>
      </c>
      <c r="P1401" s="1"/>
    </row>
    <row r="1402" spans="1:16">
      <c r="A1402" t="str">
        <f t="shared" si="22"/>
        <v xml:space="preserve">                 Customer and Sales lines reflects the total of the aggregated rate schedules.</v>
      </c>
      <c r="B1402" t="s">
        <v>1000</v>
      </c>
      <c r="P1402" s="5"/>
    </row>
    <row r="1403" spans="1:16">
      <c r="A1403" t="str">
        <f t="shared" si="22"/>
        <v xml:space="preserve">WAUCHULA Wholesale City of Wauchula </v>
      </c>
      <c r="B1403" t="s">
        <v>719</v>
      </c>
      <c r="C1403" t="s">
        <v>720</v>
      </c>
      <c r="P1403" s="5"/>
    </row>
    <row r="1404" spans="1:16">
      <c r="A1404" t="str">
        <f t="shared" si="22"/>
        <v xml:space="preserve">WAUCHULAMONTH </v>
      </c>
      <c r="B1404" t="s">
        <v>721</v>
      </c>
      <c r="C1404" t="s">
        <v>123</v>
      </c>
      <c r="D1404" s="4">
        <v>40909</v>
      </c>
      <c r="E1404" s="4">
        <v>40940</v>
      </c>
      <c r="F1404" s="4">
        <v>40969</v>
      </c>
      <c r="G1404" s="4">
        <v>41000</v>
      </c>
      <c r="H1404" s="4">
        <v>41030</v>
      </c>
      <c r="I1404" s="4">
        <v>41061</v>
      </c>
      <c r="J1404" s="4">
        <v>41091</v>
      </c>
      <c r="K1404" s="4">
        <v>41122</v>
      </c>
      <c r="L1404" s="4">
        <v>41153</v>
      </c>
      <c r="M1404" s="4">
        <v>41183</v>
      </c>
      <c r="N1404" s="4">
        <v>41214</v>
      </c>
      <c r="O1404" s="4">
        <v>41244</v>
      </c>
      <c r="P1404" s="5"/>
    </row>
    <row r="1405" spans="1:16">
      <c r="A1405" t="str">
        <f t="shared" si="22"/>
        <v xml:space="preserve">WAUCHULACUSTOMERS </v>
      </c>
      <c r="B1405" t="s">
        <v>721</v>
      </c>
      <c r="C1405" t="s">
        <v>124</v>
      </c>
      <c r="D1405">
        <v>3</v>
      </c>
      <c r="E1405">
        <v>3</v>
      </c>
      <c r="F1405">
        <v>3</v>
      </c>
      <c r="G1405">
        <v>3</v>
      </c>
      <c r="H1405">
        <v>3</v>
      </c>
      <c r="I1405">
        <v>4</v>
      </c>
      <c r="J1405">
        <v>4</v>
      </c>
      <c r="K1405">
        <v>4</v>
      </c>
      <c r="L1405">
        <v>4</v>
      </c>
      <c r="M1405">
        <v>4</v>
      </c>
      <c r="N1405">
        <v>4</v>
      </c>
      <c r="O1405">
        <v>4</v>
      </c>
      <c r="P1405" s="5"/>
    </row>
    <row r="1406" spans="1:16">
      <c r="A1406" t="str">
        <f t="shared" si="22"/>
        <v xml:space="preserve">WAUCHULASALES </v>
      </c>
      <c r="B1406" t="s">
        <v>721</v>
      </c>
      <c r="C1406" t="s">
        <v>125</v>
      </c>
      <c r="D1406">
        <v>56129329</v>
      </c>
      <c r="E1406">
        <v>55969779</v>
      </c>
      <c r="F1406">
        <v>56754611</v>
      </c>
      <c r="G1406">
        <v>64918601</v>
      </c>
      <c r="H1406">
        <v>62296913</v>
      </c>
      <c r="I1406">
        <v>75993810</v>
      </c>
      <c r="J1406">
        <v>79622845</v>
      </c>
      <c r="K1406">
        <v>88049119</v>
      </c>
      <c r="L1406">
        <v>88321780</v>
      </c>
      <c r="M1406">
        <v>76919724</v>
      </c>
      <c r="N1406">
        <v>71039401</v>
      </c>
      <c r="O1406">
        <v>52889179</v>
      </c>
      <c r="P1406" s="5"/>
    </row>
    <row r="1407" spans="1:16">
      <c r="A1407" t="str">
        <f t="shared" si="22"/>
        <v>WAUCHULAKW</v>
      </c>
      <c r="B1407" t="s">
        <v>721</v>
      </c>
      <c r="C1407" t="s">
        <v>126</v>
      </c>
      <c r="P1407" s="5"/>
    </row>
    <row r="1408" spans="1:16">
      <c r="A1408" t="str">
        <f t="shared" si="22"/>
        <v>WAUCHULAN</v>
      </c>
      <c r="B1408" t="s">
        <v>721</v>
      </c>
      <c r="C1408" t="s">
        <v>127</v>
      </c>
      <c r="D1408">
        <v>1</v>
      </c>
      <c r="E1408">
        <v>1</v>
      </c>
      <c r="F1408">
        <v>1</v>
      </c>
      <c r="G1408">
        <v>1</v>
      </c>
      <c r="H1408">
        <v>1</v>
      </c>
      <c r="I1408">
        <v>1</v>
      </c>
      <c r="J1408">
        <v>1</v>
      </c>
      <c r="K1408">
        <v>1</v>
      </c>
      <c r="L1408">
        <v>1</v>
      </c>
      <c r="M1408">
        <v>1</v>
      </c>
      <c r="N1408">
        <v>1</v>
      </c>
      <c r="O1408">
        <v>1</v>
      </c>
      <c r="P1408" s="5"/>
    </row>
    <row r="1409" spans="1:16">
      <c r="A1409" t="str">
        <f t="shared" si="22"/>
        <v>WAUCHULARLR ENERGY:</v>
      </c>
      <c r="B1409" t="s">
        <v>721</v>
      </c>
      <c r="C1409" t="s">
        <v>61</v>
      </c>
      <c r="P1409" s="5"/>
    </row>
    <row r="1410" spans="1:16">
      <c r="A1410" t="str">
        <f t="shared" si="22"/>
        <v>WAUCHULAKWH</v>
      </c>
      <c r="B1410" t="s">
        <v>721</v>
      </c>
      <c r="C1410" t="s">
        <v>128</v>
      </c>
      <c r="D1410">
        <v>4696802</v>
      </c>
      <c r="E1410">
        <v>4387832</v>
      </c>
      <c r="F1410">
        <v>4923176</v>
      </c>
      <c r="G1410">
        <v>4983318</v>
      </c>
      <c r="H1410">
        <v>6121061</v>
      </c>
      <c r="I1410">
        <v>5728761</v>
      </c>
      <c r="J1410">
        <v>6238877</v>
      </c>
      <c r="K1410">
        <v>6415755</v>
      </c>
      <c r="L1410">
        <v>5749036</v>
      </c>
      <c r="M1410">
        <v>5337916</v>
      </c>
      <c r="N1410">
        <v>4118235</v>
      </c>
      <c r="O1410">
        <v>4579340</v>
      </c>
      <c r="P1410" s="5"/>
    </row>
    <row r="1411" spans="1:16">
      <c r="A1411" t="str">
        <f t="shared" si="22"/>
        <v>WAUCHULAKWH ONPK</v>
      </c>
      <c r="B1411" t="s">
        <v>721</v>
      </c>
      <c r="C1411" t="s">
        <v>129</v>
      </c>
      <c r="D1411">
        <v>1229946</v>
      </c>
      <c r="E1411">
        <v>1175172</v>
      </c>
      <c r="F1411">
        <v>1258070</v>
      </c>
      <c r="G1411">
        <v>1714745</v>
      </c>
      <c r="H1411">
        <v>2134574</v>
      </c>
      <c r="I1411">
        <v>1903612</v>
      </c>
      <c r="J1411">
        <v>2023567</v>
      </c>
      <c r="K1411">
        <v>2331245</v>
      </c>
      <c r="L1411">
        <v>1732168</v>
      </c>
      <c r="M1411">
        <v>1908959</v>
      </c>
      <c r="N1411">
        <v>1066772</v>
      </c>
      <c r="O1411">
        <v>1088668</v>
      </c>
    </row>
    <row r="1412" spans="1:16">
      <c r="A1412" t="str">
        <f t="shared" si="22"/>
        <v>WAUCHULAKWH OFFPK</v>
      </c>
      <c r="B1412" t="s">
        <v>721</v>
      </c>
      <c r="C1412" t="s">
        <v>130</v>
      </c>
      <c r="D1412">
        <v>3466856</v>
      </c>
      <c r="E1412">
        <v>3212660</v>
      </c>
      <c r="F1412">
        <v>3665106</v>
      </c>
      <c r="G1412">
        <v>3268573</v>
      </c>
      <c r="H1412">
        <v>3986487</v>
      </c>
      <c r="I1412">
        <v>3825148</v>
      </c>
      <c r="J1412">
        <v>4215310</v>
      </c>
      <c r="K1412">
        <v>4084510</v>
      </c>
      <c r="L1412">
        <v>4016868</v>
      </c>
      <c r="M1412">
        <v>3428958</v>
      </c>
      <c r="N1412">
        <v>3051463</v>
      </c>
      <c r="O1412">
        <v>3490672</v>
      </c>
      <c r="P1412" s="5"/>
    </row>
    <row r="1413" spans="1:16">
      <c r="A1413" t="str">
        <f t="shared" si="22"/>
        <v>WAUCHULAKWH ONPK%</v>
      </c>
      <c r="B1413" t="s">
        <v>721</v>
      </c>
      <c r="C1413" t="s">
        <v>131</v>
      </c>
      <c r="D1413" s="5">
        <v>0.26186999999999999</v>
      </c>
      <c r="E1413" s="5">
        <v>0.26783000000000001</v>
      </c>
      <c r="F1413" s="5">
        <v>0.25553999999999999</v>
      </c>
      <c r="G1413" s="5">
        <v>0.34410000000000002</v>
      </c>
      <c r="H1413" s="5">
        <v>0.34872999999999998</v>
      </c>
      <c r="I1413" s="5">
        <v>0.33228999999999997</v>
      </c>
      <c r="J1413" s="5">
        <v>0.32435000000000003</v>
      </c>
      <c r="K1413" s="5">
        <v>0.36336000000000002</v>
      </c>
      <c r="L1413" s="5">
        <v>0.30130000000000001</v>
      </c>
      <c r="M1413" s="5">
        <v>0.35761999999999999</v>
      </c>
      <c r="N1413" s="5">
        <v>0.25903999999999999</v>
      </c>
      <c r="O1413" s="5">
        <v>0.23773</v>
      </c>
      <c r="P1413" s="5"/>
    </row>
    <row r="1414" spans="1:16">
      <c r="A1414" t="str">
        <f t="shared" si="22"/>
        <v>WAUCHULAKWH OFFPK%</v>
      </c>
      <c r="B1414" t="s">
        <v>721</v>
      </c>
      <c r="C1414" t="s">
        <v>132</v>
      </c>
      <c r="D1414" s="5">
        <v>0.73812999999999995</v>
      </c>
      <c r="E1414" s="5">
        <v>0.73216999999999999</v>
      </c>
      <c r="F1414" s="5">
        <v>0.74446000000000001</v>
      </c>
      <c r="G1414" s="5">
        <v>0.65590000000000004</v>
      </c>
      <c r="H1414" s="5">
        <v>0.65127000000000002</v>
      </c>
      <c r="I1414" s="5">
        <v>0.66771000000000003</v>
      </c>
      <c r="J1414" s="5">
        <v>0.67564999999999997</v>
      </c>
      <c r="K1414" s="5">
        <v>0.63663999999999998</v>
      </c>
      <c r="L1414" s="5">
        <v>0.69869999999999999</v>
      </c>
      <c r="M1414" s="5">
        <v>0.64237999999999995</v>
      </c>
      <c r="N1414" s="5">
        <v>0.74095999999999995</v>
      </c>
      <c r="O1414" s="5">
        <v>0.76227</v>
      </c>
      <c r="P1414" s="5"/>
    </row>
    <row r="1415" spans="1:16">
      <c r="A1415" t="str">
        <f t="shared" si="22"/>
        <v>WAUCHULADEMAND (KW):</v>
      </c>
      <c r="B1415" t="s">
        <v>721</v>
      </c>
      <c r="C1415" t="s">
        <v>62</v>
      </c>
      <c r="P1415" s="5"/>
    </row>
    <row r="1416" spans="1:16">
      <c r="A1416" t="str">
        <f t="shared" si="22"/>
        <v>WAUCHULANCP</v>
      </c>
      <c r="B1416" t="s">
        <v>721</v>
      </c>
      <c r="C1416" t="s">
        <v>133</v>
      </c>
      <c r="D1416">
        <v>13129</v>
      </c>
      <c r="E1416">
        <v>11883</v>
      </c>
      <c r="F1416">
        <v>10638</v>
      </c>
      <c r="G1416">
        <v>11650</v>
      </c>
      <c r="H1416">
        <v>13132</v>
      </c>
      <c r="I1416">
        <v>13054</v>
      </c>
      <c r="J1416">
        <v>13417</v>
      </c>
      <c r="K1416">
        <v>13650</v>
      </c>
      <c r="L1416">
        <v>12873</v>
      </c>
      <c r="M1416">
        <v>12111</v>
      </c>
      <c r="N1416">
        <v>8158</v>
      </c>
      <c r="O1416">
        <v>10033</v>
      </c>
      <c r="P1416" s="5"/>
    </row>
    <row r="1417" spans="1:16">
      <c r="A1417" t="str">
        <f t="shared" si="22"/>
        <v>WAUCHULANCP ONPK</v>
      </c>
      <c r="B1417" t="s">
        <v>721</v>
      </c>
      <c r="C1417" t="s">
        <v>134</v>
      </c>
      <c r="D1417">
        <v>13129</v>
      </c>
      <c r="E1417">
        <v>11883</v>
      </c>
      <c r="F1417">
        <v>9418</v>
      </c>
      <c r="G1417">
        <v>11650</v>
      </c>
      <c r="H1417">
        <v>13132</v>
      </c>
      <c r="I1417">
        <v>13054</v>
      </c>
      <c r="J1417">
        <v>13417</v>
      </c>
      <c r="K1417">
        <v>13650</v>
      </c>
      <c r="L1417">
        <v>12873</v>
      </c>
      <c r="M1417">
        <v>12111</v>
      </c>
      <c r="N1417">
        <v>7902</v>
      </c>
      <c r="O1417">
        <v>9140</v>
      </c>
      <c r="P1417" s="5"/>
    </row>
    <row r="1418" spans="1:16">
      <c r="A1418" t="str">
        <f t="shared" si="22"/>
        <v>WAUCHULANCP OFFPK</v>
      </c>
      <c r="B1418" t="s">
        <v>721</v>
      </c>
      <c r="C1418" t="s">
        <v>135</v>
      </c>
      <c r="D1418">
        <v>11650</v>
      </c>
      <c r="E1418">
        <v>10249</v>
      </c>
      <c r="F1418">
        <v>10638</v>
      </c>
      <c r="G1418">
        <v>9574</v>
      </c>
      <c r="H1418">
        <v>10930</v>
      </c>
      <c r="I1418">
        <v>11138</v>
      </c>
      <c r="J1418">
        <v>11655</v>
      </c>
      <c r="K1418">
        <v>11733</v>
      </c>
      <c r="L1418">
        <v>11034</v>
      </c>
      <c r="M1418">
        <v>10280</v>
      </c>
      <c r="N1418">
        <v>8158</v>
      </c>
      <c r="O1418">
        <v>10033</v>
      </c>
      <c r="P1418" s="5"/>
    </row>
    <row r="1419" spans="1:16">
      <c r="A1419" t="str">
        <f t="shared" si="22"/>
        <v>WAUCHULAGCP DATE</v>
      </c>
      <c r="B1419" t="s">
        <v>721</v>
      </c>
      <c r="C1419" t="s">
        <v>136</v>
      </c>
      <c r="D1419" t="s">
        <v>921</v>
      </c>
      <c r="E1419" t="s">
        <v>955</v>
      </c>
      <c r="F1419" t="s">
        <v>913</v>
      </c>
      <c r="G1419" t="s">
        <v>138</v>
      </c>
      <c r="H1419" t="s">
        <v>207</v>
      </c>
      <c r="I1419" t="s">
        <v>978</v>
      </c>
      <c r="J1419" t="s">
        <v>187</v>
      </c>
      <c r="K1419" t="s">
        <v>956</v>
      </c>
      <c r="L1419" t="s">
        <v>979</v>
      </c>
      <c r="M1419" t="s">
        <v>949</v>
      </c>
      <c r="N1419" t="s">
        <v>910</v>
      </c>
      <c r="O1419" t="s">
        <v>10</v>
      </c>
    </row>
    <row r="1420" spans="1:16">
      <c r="A1420" t="str">
        <f t="shared" si="22"/>
        <v>WAUCHULAGCP TIME</v>
      </c>
      <c r="B1420" t="s">
        <v>721</v>
      </c>
      <c r="C1420" t="s">
        <v>142</v>
      </c>
      <c r="D1420" t="s">
        <v>203</v>
      </c>
      <c r="E1420" t="s">
        <v>203</v>
      </c>
      <c r="F1420" t="s">
        <v>195</v>
      </c>
      <c r="G1420" t="s">
        <v>195</v>
      </c>
      <c r="H1420" t="s">
        <v>195</v>
      </c>
      <c r="I1420" t="s">
        <v>195</v>
      </c>
      <c r="J1420" t="s">
        <v>195</v>
      </c>
      <c r="K1420" t="s">
        <v>195</v>
      </c>
      <c r="L1420" t="s">
        <v>145</v>
      </c>
      <c r="M1420" t="s">
        <v>145</v>
      </c>
      <c r="N1420" t="s">
        <v>145</v>
      </c>
      <c r="O1420" t="s">
        <v>194</v>
      </c>
    </row>
    <row r="1421" spans="1:16">
      <c r="A1421" t="str">
        <f t="shared" si="22"/>
        <v>WAUCHULAGCP</v>
      </c>
      <c r="B1421" t="s">
        <v>721</v>
      </c>
      <c r="C1421" t="s">
        <v>147</v>
      </c>
      <c r="D1421">
        <v>13129</v>
      </c>
      <c r="E1421">
        <v>11883</v>
      </c>
      <c r="F1421">
        <v>10638</v>
      </c>
      <c r="G1421">
        <v>11650</v>
      </c>
      <c r="H1421">
        <v>13132</v>
      </c>
      <c r="I1421">
        <v>13054</v>
      </c>
      <c r="J1421">
        <v>13417</v>
      </c>
      <c r="K1421">
        <v>13650</v>
      </c>
      <c r="L1421">
        <v>12873</v>
      </c>
      <c r="M1421">
        <v>12111</v>
      </c>
      <c r="N1421">
        <v>8158</v>
      </c>
      <c r="O1421">
        <v>10033</v>
      </c>
    </row>
    <row r="1422" spans="1:16">
      <c r="A1422" t="str">
        <f t="shared" si="22"/>
        <v>WAUCHULAGCP ONPK</v>
      </c>
      <c r="B1422" t="s">
        <v>721</v>
      </c>
      <c r="C1422" t="s">
        <v>63</v>
      </c>
      <c r="D1422">
        <v>13129</v>
      </c>
      <c r="E1422">
        <v>11883</v>
      </c>
      <c r="F1422">
        <v>9418</v>
      </c>
      <c r="G1422">
        <v>11650</v>
      </c>
      <c r="H1422">
        <v>13132</v>
      </c>
      <c r="I1422">
        <v>13054</v>
      </c>
      <c r="J1422">
        <v>13417</v>
      </c>
      <c r="K1422">
        <v>13650</v>
      </c>
      <c r="L1422">
        <v>12873</v>
      </c>
      <c r="M1422">
        <v>12111</v>
      </c>
      <c r="N1422">
        <v>7902</v>
      </c>
      <c r="O1422">
        <v>9140</v>
      </c>
    </row>
    <row r="1423" spans="1:16">
      <c r="A1423" t="str">
        <f t="shared" si="22"/>
        <v>WAUCHULAGCP OFFPK</v>
      </c>
      <c r="B1423" t="s">
        <v>721</v>
      </c>
      <c r="C1423" t="s">
        <v>64</v>
      </c>
      <c r="D1423">
        <v>11650</v>
      </c>
      <c r="E1423">
        <v>10249</v>
      </c>
      <c r="F1423">
        <v>10638</v>
      </c>
      <c r="G1423">
        <v>9574</v>
      </c>
      <c r="H1423">
        <v>10930</v>
      </c>
      <c r="I1423">
        <v>11138</v>
      </c>
      <c r="J1423">
        <v>11655</v>
      </c>
      <c r="K1423">
        <v>11733</v>
      </c>
      <c r="L1423">
        <v>11034</v>
      </c>
      <c r="M1423">
        <v>10280</v>
      </c>
      <c r="N1423">
        <v>8158</v>
      </c>
      <c r="O1423">
        <v>10033</v>
      </c>
    </row>
    <row r="1424" spans="1:16">
      <c r="A1424" t="str">
        <f t="shared" si="22"/>
        <v>WAUCHULACP</v>
      </c>
      <c r="B1424" t="s">
        <v>721</v>
      </c>
      <c r="C1424" t="s">
        <v>148</v>
      </c>
      <c r="D1424">
        <v>13129</v>
      </c>
      <c r="E1424">
        <v>9782</v>
      </c>
      <c r="F1424">
        <v>10638</v>
      </c>
      <c r="G1424">
        <v>11027</v>
      </c>
      <c r="H1424">
        <v>13132</v>
      </c>
      <c r="I1424">
        <v>12251</v>
      </c>
      <c r="J1424">
        <v>12666</v>
      </c>
      <c r="K1424">
        <v>13210</v>
      </c>
      <c r="L1424">
        <v>10827</v>
      </c>
      <c r="M1424">
        <v>11498</v>
      </c>
      <c r="N1424">
        <v>7682</v>
      </c>
      <c r="O1424">
        <v>9140</v>
      </c>
    </row>
    <row r="1425" spans="1:16">
      <c r="A1425" t="str">
        <f t="shared" si="22"/>
        <v>WAUCHULAPERIOD START</v>
      </c>
      <c r="B1425" t="s">
        <v>721</v>
      </c>
      <c r="C1425" t="s">
        <v>149</v>
      </c>
      <c r="D1425" s="1">
        <v>40909</v>
      </c>
      <c r="E1425" s="1">
        <v>40940</v>
      </c>
      <c r="F1425" s="1">
        <v>40969</v>
      </c>
      <c r="G1425" s="1">
        <v>41000</v>
      </c>
      <c r="H1425" s="1">
        <v>41030</v>
      </c>
      <c r="I1425" s="1">
        <v>41061</v>
      </c>
      <c r="J1425" s="1">
        <v>41091</v>
      </c>
      <c r="K1425" s="1">
        <v>41122</v>
      </c>
      <c r="L1425" s="1">
        <v>41153</v>
      </c>
      <c r="M1425" s="1">
        <v>41183</v>
      </c>
      <c r="N1425" s="1">
        <v>41214</v>
      </c>
      <c r="O1425" s="1">
        <v>41244</v>
      </c>
    </row>
    <row r="1426" spans="1:16">
      <c r="A1426" t="str">
        <f t="shared" si="22"/>
        <v>WAUCHULANCP LF</v>
      </c>
      <c r="B1426" t="s">
        <v>721</v>
      </c>
      <c r="C1426" t="s">
        <v>150</v>
      </c>
      <c r="D1426" s="5">
        <v>0.48080000000000001</v>
      </c>
      <c r="E1426" s="5">
        <v>0.53049999999999997</v>
      </c>
      <c r="F1426" s="5">
        <v>0.62290000000000001</v>
      </c>
      <c r="G1426" s="5">
        <v>0.59409999999999996</v>
      </c>
      <c r="H1426" s="5">
        <v>0.62649999999999995</v>
      </c>
      <c r="I1426" s="5">
        <v>0.60950000000000004</v>
      </c>
      <c r="J1426" s="5">
        <v>0.625</v>
      </c>
      <c r="K1426" s="5">
        <v>0.63180000000000003</v>
      </c>
      <c r="L1426" s="5">
        <v>0.62029999999999996</v>
      </c>
      <c r="M1426" s="5">
        <v>0.59240000000000004</v>
      </c>
      <c r="N1426" s="5">
        <v>0.70109999999999995</v>
      </c>
      <c r="O1426" s="5">
        <v>0.61350000000000005</v>
      </c>
    </row>
    <row r="1427" spans="1:16">
      <c r="A1427" t="str">
        <f t="shared" si="22"/>
        <v>WAUCHULANCP LF ONPK</v>
      </c>
      <c r="B1427" t="s">
        <v>721</v>
      </c>
      <c r="C1427" t="s">
        <v>151</v>
      </c>
      <c r="D1427" s="5">
        <v>0.55759999999999998</v>
      </c>
      <c r="E1427" s="5">
        <v>0.58860000000000001</v>
      </c>
      <c r="F1427" s="5">
        <v>0.75900000000000001</v>
      </c>
      <c r="G1427" s="5">
        <v>0.77880000000000005</v>
      </c>
      <c r="H1427" s="5">
        <v>0.82099999999999995</v>
      </c>
      <c r="I1427" s="5">
        <v>0.77159999999999995</v>
      </c>
      <c r="J1427" s="5">
        <v>0.79800000000000004</v>
      </c>
      <c r="K1427" s="5">
        <v>0.82509999999999994</v>
      </c>
      <c r="L1427" s="5">
        <v>0.78690000000000004</v>
      </c>
      <c r="M1427" s="5">
        <v>0.76139999999999997</v>
      </c>
      <c r="N1427" s="5">
        <v>0.80359999999999998</v>
      </c>
      <c r="O1427" s="5">
        <v>0.74450000000000005</v>
      </c>
    </row>
    <row r="1428" spans="1:16">
      <c r="A1428" t="str">
        <f t="shared" si="22"/>
        <v>WAUCHULANCP LF OFFPK</v>
      </c>
      <c r="B1428" t="s">
        <v>721</v>
      </c>
      <c r="C1428" t="s">
        <v>152</v>
      </c>
      <c r="D1428" s="5">
        <v>0.51659999999999995</v>
      </c>
      <c r="E1428" s="5">
        <v>0.59370000000000001</v>
      </c>
      <c r="F1428" s="5">
        <v>0.60760000000000003</v>
      </c>
      <c r="G1428" s="5">
        <v>0.64290000000000003</v>
      </c>
      <c r="H1428" s="5">
        <v>0.66800000000000004</v>
      </c>
      <c r="I1428" s="5">
        <v>0.64680000000000004</v>
      </c>
      <c r="J1428" s="5">
        <v>0.65159999999999996</v>
      </c>
      <c r="K1428" s="5">
        <v>0.64829999999999999</v>
      </c>
      <c r="L1428" s="5">
        <v>0.66310000000000002</v>
      </c>
      <c r="M1428" s="5">
        <v>0.62119999999999997</v>
      </c>
      <c r="N1428" s="5">
        <v>0.67759999999999998</v>
      </c>
      <c r="O1428" s="5">
        <v>0.5958</v>
      </c>
    </row>
    <row r="1429" spans="1:16">
      <c r="A1429" t="str">
        <f t="shared" si="22"/>
        <v>WAUCHULAGCP CF</v>
      </c>
      <c r="B1429" t="s">
        <v>721</v>
      </c>
      <c r="C1429" t="s">
        <v>153</v>
      </c>
      <c r="D1429" s="5">
        <v>1</v>
      </c>
      <c r="E1429" s="5">
        <v>1</v>
      </c>
      <c r="F1429" s="5">
        <v>1</v>
      </c>
      <c r="G1429" s="5">
        <v>1</v>
      </c>
      <c r="H1429" s="5">
        <v>1</v>
      </c>
      <c r="I1429" s="5">
        <v>1</v>
      </c>
      <c r="J1429" s="5">
        <v>1</v>
      </c>
      <c r="K1429" s="5">
        <v>1</v>
      </c>
      <c r="L1429" s="5">
        <v>1</v>
      </c>
      <c r="M1429" s="5">
        <v>1</v>
      </c>
      <c r="N1429" s="5">
        <v>1</v>
      </c>
      <c r="O1429" s="5">
        <v>1</v>
      </c>
    </row>
    <row r="1430" spans="1:16">
      <c r="A1430" t="str">
        <f t="shared" si="22"/>
        <v>WAUCHULACP CF</v>
      </c>
      <c r="B1430" t="s">
        <v>721</v>
      </c>
      <c r="C1430" t="s">
        <v>154</v>
      </c>
      <c r="D1430" s="5">
        <v>1</v>
      </c>
      <c r="E1430" s="5">
        <v>0.82310000000000005</v>
      </c>
      <c r="F1430" s="5">
        <v>1</v>
      </c>
      <c r="G1430" s="5">
        <v>0.94650000000000001</v>
      </c>
      <c r="H1430" s="5">
        <v>1</v>
      </c>
      <c r="I1430" s="5">
        <v>0.9385</v>
      </c>
      <c r="J1430" s="5">
        <v>0.94399999999999995</v>
      </c>
      <c r="K1430" s="5">
        <v>0.9677</v>
      </c>
      <c r="L1430" s="5">
        <v>0.84099999999999997</v>
      </c>
      <c r="M1430" s="5">
        <v>0.94940000000000002</v>
      </c>
      <c r="N1430" s="5">
        <v>0.94169999999999998</v>
      </c>
      <c r="O1430" s="5">
        <v>0.91100000000000003</v>
      </c>
    </row>
    <row r="1431" spans="1:16">
      <c r="A1431" t="str">
        <f t="shared" si="22"/>
        <v>WAUCHULAGCP LF</v>
      </c>
      <c r="B1431" t="s">
        <v>721</v>
      </c>
      <c r="C1431" t="s">
        <v>155</v>
      </c>
      <c r="D1431" s="5">
        <v>0.48080000000000001</v>
      </c>
      <c r="E1431" s="5">
        <v>0.53049999999999997</v>
      </c>
      <c r="F1431" s="5">
        <v>0.62290000000000001</v>
      </c>
      <c r="G1431" s="5">
        <v>0.59409999999999996</v>
      </c>
      <c r="H1431" s="5">
        <v>0.62649999999999995</v>
      </c>
      <c r="I1431" s="5">
        <v>0.60950000000000004</v>
      </c>
      <c r="J1431" s="5">
        <v>0.625</v>
      </c>
      <c r="K1431" s="5">
        <v>0.63180000000000003</v>
      </c>
      <c r="L1431" s="5">
        <v>0.62029999999999996</v>
      </c>
      <c r="M1431" s="5">
        <v>0.59240000000000004</v>
      </c>
      <c r="N1431" s="5">
        <v>0.70109999999999995</v>
      </c>
      <c r="O1431" s="5">
        <v>0.61350000000000005</v>
      </c>
      <c r="P1431" s="4"/>
    </row>
    <row r="1432" spans="1:16">
      <c r="A1432" t="str">
        <f t="shared" si="22"/>
        <v>WAUCHULAGCP LF ONPK</v>
      </c>
      <c r="B1432" t="s">
        <v>721</v>
      </c>
      <c r="C1432" t="s">
        <v>156</v>
      </c>
      <c r="D1432" s="5">
        <v>0.55759999999999998</v>
      </c>
      <c r="E1432" s="5">
        <v>0.58860000000000001</v>
      </c>
      <c r="F1432" s="5">
        <v>0.75900000000000001</v>
      </c>
      <c r="G1432" s="5">
        <v>0.77880000000000005</v>
      </c>
      <c r="H1432" s="5">
        <v>0.82099999999999995</v>
      </c>
      <c r="I1432" s="5">
        <v>0.77159999999999995</v>
      </c>
      <c r="J1432" s="5">
        <v>0.79800000000000004</v>
      </c>
      <c r="K1432" s="5">
        <v>0.82509999999999994</v>
      </c>
      <c r="L1432" s="5">
        <v>0.78690000000000004</v>
      </c>
      <c r="M1432" s="5">
        <v>0.76139999999999997</v>
      </c>
      <c r="N1432" s="5">
        <v>0.80359999999999998</v>
      </c>
      <c r="O1432" s="5">
        <v>0.74450000000000005</v>
      </c>
    </row>
    <row r="1433" spans="1:16">
      <c r="A1433" t="str">
        <f t="shared" si="22"/>
        <v>WAUCHULAGCP LF OFFPK</v>
      </c>
      <c r="B1433" t="s">
        <v>721</v>
      </c>
      <c r="C1433" t="s">
        <v>157</v>
      </c>
      <c r="D1433" s="5">
        <v>0.51659999999999995</v>
      </c>
      <c r="E1433" s="5">
        <v>0.59370000000000001</v>
      </c>
      <c r="F1433" s="5">
        <v>0.60760000000000003</v>
      </c>
      <c r="G1433" s="5">
        <v>0.64290000000000003</v>
      </c>
      <c r="H1433" s="5">
        <v>0.66800000000000004</v>
      </c>
      <c r="I1433" s="5">
        <v>0.64680000000000004</v>
      </c>
      <c r="J1433" s="5">
        <v>0.65159999999999996</v>
      </c>
      <c r="K1433" s="5">
        <v>0.64829999999999999</v>
      </c>
      <c r="L1433" s="5">
        <v>0.66310000000000002</v>
      </c>
      <c r="M1433" s="5">
        <v>0.62119999999999997</v>
      </c>
      <c r="N1433" s="5">
        <v>0.67759999999999998</v>
      </c>
      <c r="O1433" s="5">
        <v>0.5958</v>
      </c>
    </row>
    <row r="1434" spans="1:16">
      <c r="A1434" t="str">
        <f t="shared" si="22"/>
        <v>WAUCHULACP LF</v>
      </c>
      <c r="B1434" t="s">
        <v>721</v>
      </c>
      <c r="C1434" t="s">
        <v>158</v>
      </c>
      <c r="D1434" s="5">
        <v>0.48080000000000001</v>
      </c>
      <c r="E1434" s="5">
        <v>0.64449999999999996</v>
      </c>
      <c r="F1434" s="5">
        <v>0.62290000000000001</v>
      </c>
      <c r="G1434" s="5">
        <v>0.62770000000000004</v>
      </c>
      <c r="H1434" s="5">
        <v>0.62649999999999995</v>
      </c>
      <c r="I1434" s="5">
        <v>0.64949999999999997</v>
      </c>
      <c r="J1434" s="5">
        <v>0.66210000000000002</v>
      </c>
      <c r="K1434" s="5">
        <v>0.65280000000000005</v>
      </c>
      <c r="L1434" s="5">
        <v>0.73750000000000004</v>
      </c>
      <c r="M1434" s="5">
        <v>0.624</v>
      </c>
      <c r="N1434" s="5">
        <v>0.74450000000000005</v>
      </c>
      <c r="O1434" s="5">
        <v>0.6734</v>
      </c>
    </row>
    <row r="1435" spans="1:16">
      <c r="A1435" t="str">
        <f t="shared" si="22"/>
        <v>WAUCHULAREL PREC:</v>
      </c>
      <c r="B1435" t="s">
        <v>721</v>
      </c>
      <c r="C1435" t="s">
        <v>65</v>
      </c>
    </row>
    <row r="1436" spans="1:16">
      <c r="A1436" t="str">
        <f t="shared" si="22"/>
        <v>WAUCHULANCP RP</v>
      </c>
      <c r="B1436" t="s">
        <v>721</v>
      </c>
      <c r="C1436" t="s">
        <v>159</v>
      </c>
      <c r="D1436" s="5">
        <v>0</v>
      </c>
      <c r="E1436" s="5">
        <v>0</v>
      </c>
      <c r="F1436" s="5">
        <v>0</v>
      </c>
      <c r="G1436" s="5">
        <v>0</v>
      </c>
      <c r="H1436" s="5">
        <v>0</v>
      </c>
      <c r="I1436" s="5">
        <v>0</v>
      </c>
      <c r="J1436" s="5">
        <v>0</v>
      </c>
      <c r="K1436" s="5">
        <v>0</v>
      </c>
      <c r="L1436" s="5">
        <v>0</v>
      </c>
      <c r="M1436" s="5">
        <v>0</v>
      </c>
      <c r="N1436" s="5">
        <v>0</v>
      </c>
      <c r="O1436" s="5">
        <v>0</v>
      </c>
    </row>
    <row r="1437" spans="1:16">
      <c r="A1437" t="str">
        <f t="shared" si="22"/>
        <v>WAUCHULANCP RP ONPK</v>
      </c>
      <c r="B1437" t="s">
        <v>721</v>
      </c>
      <c r="C1437" t="s">
        <v>160</v>
      </c>
      <c r="D1437" s="5">
        <v>0</v>
      </c>
      <c r="E1437" s="5">
        <v>0</v>
      </c>
      <c r="F1437" s="5">
        <v>0</v>
      </c>
      <c r="G1437" s="5">
        <v>0</v>
      </c>
      <c r="H1437" s="5">
        <v>0</v>
      </c>
      <c r="I1437" s="5">
        <v>0</v>
      </c>
      <c r="J1437" s="5">
        <v>0</v>
      </c>
      <c r="K1437" s="5">
        <v>0</v>
      </c>
      <c r="L1437" s="5">
        <v>0</v>
      </c>
      <c r="M1437" s="5">
        <v>0</v>
      </c>
      <c r="N1437" s="5">
        <v>0</v>
      </c>
      <c r="O1437" s="5">
        <v>0</v>
      </c>
      <c r="P1437" s="91"/>
    </row>
    <row r="1438" spans="1:16">
      <c r="A1438" t="str">
        <f t="shared" si="22"/>
        <v>WAUCHULANCP RP OFFPK</v>
      </c>
      <c r="B1438" t="s">
        <v>721</v>
      </c>
      <c r="C1438" t="s">
        <v>161</v>
      </c>
      <c r="D1438" s="5">
        <v>0</v>
      </c>
      <c r="E1438" s="5">
        <v>0</v>
      </c>
      <c r="F1438" s="5">
        <v>0</v>
      </c>
      <c r="G1438" s="5">
        <v>0</v>
      </c>
      <c r="H1438" s="5">
        <v>0</v>
      </c>
      <c r="I1438" s="5">
        <v>0</v>
      </c>
      <c r="J1438" s="5">
        <v>0</v>
      </c>
      <c r="K1438" s="5">
        <v>0</v>
      </c>
      <c r="L1438" s="5">
        <v>0</v>
      </c>
      <c r="M1438" s="5">
        <v>0</v>
      </c>
      <c r="N1438" s="5">
        <v>0</v>
      </c>
      <c r="O1438" s="5">
        <v>0</v>
      </c>
    </row>
    <row r="1439" spans="1:16">
      <c r="A1439" t="str">
        <f t="shared" si="22"/>
        <v>WAUCHULAGCP RP</v>
      </c>
      <c r="B1439" t="s">
        <v>721</v>
      </c>
      <c r="C1439" t="s">
        <v>162</v>
      </c>
      <c r="D1439" s="5">
        <v>0</v>
      </c>
      <c r="E1439" s="5">
        <v>0</v>
      </c>
      <c r="F1439" s="5">
        <v>0</v>
      </c>
      <c r="G1439" s="5">
        <v>0</v>
      </c>
      <c r="H1439" s="5">
        <v>0</v>
      </c>
      <c r="I1439" s="5">
        <v>0</v>
      </c>
      <c r="J1439" s="5">
        <v>0</v>
      </c>
      <c r="K1439" s="5">
        <v>0</v>
      </c>
      <c r="L1439" s="5">
        <v>0</v>
      </c>
      <c r="M1439" s="5">
        <v>0</v>
      </c>
      <c r="N1439" s="5">
        <v>0</v>
      </c>
      <c r="O1439" s="5">
        <v>0</v>
      </c>
    </row>
    <row r="1440" spans="1:16">
      <c r="A1440" t="str">
        <f t="shared" si="22"/>
        <v>WAUCHULAGCP RP ONPK</v>
      </c>
      <c r="B1440" t="s">
        <v>721</v>
      </c>
      <c r="C1440" t="s">
        <v>163</v>
      </c>
      <c r="D1440" s="5">
        <v>0</v>
      </c>
      <c r="E1440" s="5">
        <v>0</v>
      </c>
      <c r="F1440" s="5">
        <v>0</v>
      </c>
      <c r="G1440" s="5">
        <v>0</v>
      </c>
      <c r="H1440" s="5">
        <v>0</v>
      </c>
      <c r="I1440" s="5">
        <v>0</v>
      </c>
      <c r="J1440" s="5">
        <v>0</v>
      </c>
      <c r="K1440" s="5">
        <v>0</v>
      </c>
      <c r="L1440" s="5">
        <v>0</v>
      </c>
      <c r="M1440" s="5">
        <v>0</v>
      </c>
      <c r="N1440" s="5">
        <v>0</v>
      </c>
      <c r="O1440" s="5">
        <v>0</v>
      </c>
      <c r="P1440" s="5"/>
    </row>
    <row r="1441" spans="1:16">
      <c r="A1441" t="str">
        <f t="shared" si="22"/>
        <v>WAUCHULAGCP RP OFFPK</v>
      </c>
      <c r="B1441" t="s">
        <v>721</v>
      </c>
      <c r="C1441" t="s">
        <v>164</v>
      </c>
      <c r="D1441" s="5">
        <v>0</v>
      </c>
      <c r="E1441" s="5">
        <v>0</v>
      </c>
      <c r="F1441" s="5">
        <v>0</v>
      </c>
      <c r="G1441" s="5">
        <v>0</v>
      </c>
      <c r="H1441" s="5">
        <v>0</v>
      </c>
      <c r="I1441" s="5">
        <v>0</v>
      </c>
      <c r="J1441" s="5">
        <v>0</v>
      </c>
      <c r="K1441" s="5">
        <v>0</v>
      </c>
      <c r="L1441" s="5">
        <v>0</v>
      </c>
      <c r="M1441" s="5">
        <v>0</v>
      </c>
      <c r="N1441" s="5">
        <v>0</v>
      </c>
      <c r="O1441" s="5">
        <v>0</v>
      </c>
      <c r="P1441" s="5"/>
    </row>
    <row r="1442" spans="1:16">
      <c r="A1442" t="str">
        <f t="shared" si="22"/>
        <v>WAUCHULACP RP</v>
      </c>
      <c r="B1442" t="s">
        <v>721</v>
      </c>
      <c r="C1442" t="s">
        <v>165</v>
      </c>
      <c r="D1442" s="5">
        <v>0</v>
      </c>
      <c r="E1442" s="5">
        <v>0</v>
      </c>
      <c r="F1442" s="5">
        <v>0</v>
      </c>
      <c r="G1442" s="5">
        <v>0</v>
      </c>
      <c r="H1442" s="5">
        <v>0</v>
      </c>
      <c r="I1442" s="5">
        <v>0</v>
      </c>
      <c r="J1442" s="5">
        <v>0</v>
      </c>
      <c r="K1442" s="5">
        <v>0</v>
      </c>
      <c r="L1442" s="5">
        <v>0</v>
      </c>
      <c r="M1442" s="5">
        <v>0</v>
      </c>
      <c r="N1442" s="5">
        <v>0</v>
      </c>
      <c r="O1442" s="5">
        <v>0</v>
      </c>
    </row>
    <row r="1443" spans="1:16">
      <c r="A1443" t="str">
        <f t="shared" si="22"/>
        <v>WAUCHULASAMPLE SIZE:</v>
      </c>
      <c r="B1443" t="s">
        <v>721</v>
      </c>
      <c r="C1443" t="s">
        <v>66</v>
      </c>
      <c r="P1443" s="89"/>
    </row>
    <row r="1444" spans="1:16">
      <c r="A1444" t="str">
        <f t="shared" si="22"/>
        <v>WAUCHULAGCPSZ</v>
      </c>
      <c r="B1444" t="s">
        <v>721</v>
      </c>
      <c r="C1444" t="s">
        <v>166</v>
      </c>
      <c r="D1444">
        <v>1</v>
      </c>
      <c r="E1444">
        <v>1</v>
      </c>
      <c r="F1444">
        <v>1</v>
      </c>
      <c r="G1444">
        <v>1</v>
      </c>
      <c r="H1444">
        <v>1</v>
      </c>
      <c r="I1444">
        <v>1</v>
      </c>
      <c r="J1444">
        <v>1</v>
      </c>
      <c r="K1444">
        <v>1</v>
      </c>
      <c r="L1444">
        <v>1</v>
      </c>
      <c r="M1444">
        <v>1</v>
      </c>
      <c r="N1444">
        <v>1</v>
      </c>
      <c r="O1444">
        <v>1</v>
      </c>
    </row>
    <row r="1445" spans="1:16">
      <c r="A1445" t="str">
        <f t="shared" si="22"/>
        <v>WAUCHULAGCPSZ ONPK</v>
      </c>
      <c r="B1445" t="s">
        <v>721</v>
      </c>
      <c r="C1445" t="s">
        <v>167</v>
      </c>
      <c r="D1445">
        <v>1</v>
      </c>
      <c r="E1445">
        <v>1</v>
      </c>
      <c r="F1445">
        <v>1</v>
      </c>
      <c r="G1445">
        <v>1</v>
      </c>
      <c r="H1445">
        <v>1</v>
      </c>
      <c r="I1445">
        <v>1</v>
      </c>
      <c r="J1445">
        <v>1</v>
      </c>
      <c r="K1445">
        <v>1</v>
      </c>
      <c r="L1445">
        <v>1</v>
      </c>
      <c r="M1445">
        <v>1</v>
      </c>
      <c r="N1445">
        <v>1</v>
      </c>
      <c r="O1445">
        <v>1</v>
      </c>
    </row>
    <row r="1446" spans="1:16">
      <c r="A1446" t="str">
        <f t="shared" si="22"/>
        <v>WAUCHULAGCPSZ OFFPK</v>
      </c>
      <c r="B1446" t="s">
        <v>721</v>
      </c>
      <c r="C1446" t="s">
        <v>168</v>
      </c>
      <c r="D1446">
        <v>1</v>
      </c>
      <c r="E1446">
        <v>1</v>
      </c>
      <c r="F1446">
        <v>1</v>
      </c>
      <c r="G1446">
        <v>1</v>
      </c>
      <c r="H1446">
        <v>1</v>
      </c>
      <c r="I1446">
        <v>1</v>
      </c>
      <c r="J1446">
        <v>1</v>
      </c>
      <c r="K1446">
        <v>1</v>
      </c>
      <c r="L1446">
        <v>1</v>
      </c>
      <c r="M1446">
        <v>1</v>
      </c>
      <c r="N1446">
        <v>1</v>
      </c>
      <c r="O1446">
        <v>1</v>
      </c>
    </row>
    <row r="1447" spans="1:16">
      <c r="A1447" t="str">
        <f t="shared" si="22"/>
        <v>WAUCHULACPSZ</v>
      </c>
      <c r="B1447" t="s">
        <v>721</v>
      </c>
      <c r="C1447" t="s">
        <v>169</v>
      </c>
      <c r="D1447">
        <v>1</v>
      </c>
      <c r="E1447">
        <v>1</v>
      </c>
      <c r="F1447">
        <v>1</v>
      </c>
      <c r="G1447">
        <v>1</v>
      </c>
      <c r="H1447">
        <v>1</v>
      </c>
      <c r="I1447">
        <v>1</v>
      </c>
      <c r="J1447">
        <v>1</v>
      </c>
      <c r="K1447">
        <v>1</v>
      </c>
      <c r="L1447">
        <v>1</v>
      </c>
      <c r="M1447">
        <v>1</v>
      </c>
      <c r="N1447">
        <v>1</v>
      </c>
      <c r="O1447">
        <v>1</v>
      </c>
    </row>
    <row r="1448" spans="1:16">
      <c r="A1448" t="str">
        <f t="shared" si="22"/>
        <v/>
      </c>
      <c r="P1448" s="87"/>
    </row>
    <row r="1449" spans="1:16">
      <c r="A1449" t="str">
        <f t="shared" si="22"/>
        <v/>
      </c>
    </row>
    <row r="1450" spans="1:16">
      <c r="A1450" t="str">
        <f t="shared" si="22"/>
        <v/>
      </c>
    </row>
    <row r="1451" spans="1:16">
      <c r="A1451" t="str">
        <f t="shared" si="22"/>
        <v/>
      </c>
      <c r="P1451" s="88"/>
    </row>
    <row r="1452" spans="1:16">
      <c r="A1452" t="str">
        <f t="shared" si="22"/>
        <v/>
      </c>
      <c r="P1452" s="1"/>
    </row>
    <row r="1453" spans="1:16">
      <c r="A1453" t="str">
        <f t="shared" si="22"/>
        <v/>
      </c>
      <c r="P1453" s="5"/>
    </row>
    <row r="1454" spans="1:16">
      <c r="A1454" t="str">
        <f t="shared" si="22"/>
        <v/>
      </c>
      <c r="P1454" s="5"/>
    </row>
    <row r="1455" spans="1:16" ht="14.4">
      <c r="A1455" t="str">
        <f t="shared" si="22"/>
        <v>NOTE:     Sales line does not match sales in the Rate and Revenue Report due to billing lag.</v>
      </c>
      <c r="B1455" s="310" t="s">
        <v>605</v>
      </c>
      <c r="P1455" s="5"/>
    </row>
    <row r="1456" spans="1:16" ht="14.4">
      <c r="A1456" t="str">
        <f t="shared" si="22"/>
        <v xml:space="preserve">                 In addition, the City of Blountstown, FKEC, Metro Dade and City of Wauchula are classified as Rate Code 940. The sales for the contracts are reported combined in the Rate &amp; Revenue Report.</v>
      </c>
      <c r="B1456" s="328" t="s">
        <v>751</v>
      </c>
      <c r="P1456" s="5"/>
    </row>
    <row r="1457" spans="1:16">
      <c r="A1457" t="str">
        <f t="shared" si="22"/>
        <v/>
      </c>
      <c r="P1457" s="5"/>
    </row>
    <row r="1458" spans="1:16">
      <c r="A1458" t="str">
        <f t="shared" si="22"/>
        <v/>
      </c>
      <c r="D1458" s="4"/>
      <c r="E1458" s="4"/>
      <c r="F1458" s="4"/>
      <c r="G1458" s="4"/>
      <c r="H1458" s="4"/>
      <c r="I1458" s="4"/>
      <c r="J1458" s="4"/>
      <c r="K1458" s="4"/>
      <c r="L1458" s="4"/>
      <c r="M1458" s="4"/>
      <c r="N1458" s="4"/>
      <c r="O1458" s="4"/>
      <c r="P1458" s="5"/>
    </row>
    <row r="1459" spans="1:16">
      <c r="A1459" t="str">
        <f t="shared" si="22"/>
        <v/>
      </c>
      <c r="P1459" s="5"/>
    </row>
    <row r="1460" spans="1:16">
      <c r="A1460" t="str">
        <f t="shared" si="22"/>
        <v/>
      </c>
      <c r="P1460" s="5"/>
    </row>
    <row r="1461" spans="1:16">
      <c r="A1461" t="str">
        <f t="shared" si="22"/>
        <v/>
      </c>
      <c r="P1461" s="5"/>
    </row>
    <row r="1462" spans="1:16">
      <c r="A1462" t="str">
        <f t="shared" ref="A1462:A1525" si="23">B1462&amp;C1462</f>
        <v/>
      </c>
    </row>
    <row r="1463" spans="1:16">
      <c r="A1463" t="str">
        <f t="shared" si="23"/>
        <v/>
      </c>
      <c r="P1463" s="5"/>
    </row>
    <row r="1464" spans="1:16">
      <c r="A1464" t="str">
        <f t="shared" si="23"/>
        <v/>
      </c>
      <c r="P1464" s="5"/>
    </row>
    <row r="1465" spans="1:16">
      <c r="A1465" t="str">
        <f t="shared" si="23"/>
        <v/>
      </c>
      <c r="P1465" s="5"/>
    </row>
    <row r="1466" spans="1:16">
      <c r="A1466" t="str">
        <f t="shared" si="23"/>
        <v/>
      </c>
      <c r="P1466" s="5"/>
    </row>
    <row r="1467" spans="1:16">
      <c r="A1467" t="str">
        <f t="shared" si="23"/>
        <v/>
      </c>
      <c r="D1467" s="5"/>
      <c r="E1467" s="5"/>
      <c r="F1467" s="5"/>
      <c r="G1467" s="5"/>
      <c r="H1467" s="5"/>
      <c r="I1467" s="5"/>
      <c r="J1467" s="5"/>
      <c r="K1467" s="5"/>
      <c r="L1467" s="5"/>
      <c r="M1467" s="5"/>
      <c r="N1467" s="5"/>
      <c r="O1467" s="5"/>
      <c r="P1467" s="5"/>
    </row>
    <row r="1468" spans="1:16">
      <c r="A1468" t="str">
        <f t="shared" si="23"/>
        <v/>
      </c>
      <c r="D1468" s="5"/>
      <c r="E1468" s="5"/>
      <c r="F1468" s="5"/>
      <c r="G1468" s="5"/>
      <c r="H1468" s="5"/>
      <c r="I1468" s="5"/>
      <c r="J1468" s="5"/>
      <c r="K1468" s="5"/>
      <c r="L1468" s="5"/>
      <c r="M1468" s="5"/>
      <c r="N1468" s="5"/>
      <c r="O1468" s="5"/>
      <c r="P1468" s="5"/>
    </row>
    <row r="1469" spans="1:16">
      <c r="A1469" t="str">
        <f t="shared" si="23"/>
        <v/>
      </c>
      <c r="P1469" s="5"/>
    </row>
    <row r="1470" spans="1:16">
      <c r="A1470" t="str">
        <f t="shared" si="23"/>
        <v/>
      </c>
    </row>
    <row r="1471" spans="1:16">
      <c r="A1471" t="str">
        <f t="shared" si="23"/>
        <v/>
      </c>
    </row>
    <row r="1472" spans="1:16">
      <c r="A1472" t="str">
        <f t="shared" si="23"/>
        <v/>
      </c>
    </row>
    <row r="1473" spans="1:15">
      <c r="A1473" t="str">
        <f t="shared" si="23"/>
        <v/>
      </c>
    </row>
    <row r="1474" spans="1:15">
      <c r="A1474" t="str">
        <f t="shared" si="23"/>
        <v/>
      </c>
    </row>
    <row r="1475" spans="1:15">
      <c r="A1475" t="str">
        <f t="shared" si="23"/>
        <v/>
      </c>
    </row>
    <row r="1476" spans="1:15">
      <c r="A1476" t="str">
        <f t="shared" si="23"/>
        <v/>
      </c>
    </row>
    <row r="1477" spans="1:15">
      <c r="A1477" t="str">
        <f t="shared" si="23"/>
        <v/>
      </c>
    </row>
    <row r="1478" spans="1:15">
      <c r="A1478" t="str">
        <f t="shared" si="23"/>
        <v/>
      </c>
    </row>
    <row r="1479" spans="1:15">
      <c r="A1479" t="str">
        <f t="shared" si="23"/>
        <v/>
      </c>
      <c r="D1479" s="1"/>
      <c r="E1479" s="1"/>
      <c r="F1479" s="1"/>
      <c r="G1479" s="1"/>
      <c r="H1479" s="1"/>
      <c r="I1479" s="1"/>
      <c r="J1479" s="1"/>
      <c r="K1479" s="1"/>
      <c r="L1479" s="1"/>
      <c r="M1479" s="1"/>
      <c r="N1479" s="1"/>
      <c r="O1479" s="1"/>
    </row>
    <row r="1480" spans="1:15">
      <c r="A1480" t="str">
        <f t="shared" si="23"/>
        <v/>
      </c>
      <c r="D1480" s="5"/>
      <c r="E1480" s="5"/>
      <c r="F1480" s="5"/>
      <c r="G1480" s="5"/>
      <c r="H1480" s="5"/>
      <c r="I1480" s="5"/>
      <c r="J1480" s="5"/>
      <c r="K1480" s="5"/>
      <c r="L1480" s="5"/>
      <c r="M1480" s="5"/>
      <c r="N1480" s="5"/>
      <c r="O1480" s="5"/>
    </row>
    <row r="1481" spans="1:15">
      <c r="A1481" t="str">
        <f t="shared" si="23"/>
        <v/>
      </c>
      <c r="D1481" s="5"/>
      <c r="E1481" s="5"/>
      <c r="F1481" s="5"/>
      <c r="G1481" s="5"/>
      <c r="H1481" s="5"/>
      <c r="I1481" s="5"/>
      <c r="J1481" s="5"/>
      <c r="K1481" s="5"/>
      <c r="L1481" s="5"/>
      <c r="M1481" s="5"/>
      <c r="N1481" s="5"/>
      <c r="O1481" s="5"/>
    </row>
    <row r="1482" spans="1:15">
      <c r="A1482" t="str">
        <f t="shared" si="23"/>
        <v/>
      </c>
      <c r="D1482" s="5"/>
      <c r="E1482" s="5"/>
      <c r="F1482" s="5"/>
      <c r="G1482" s="5"/>
      <c r="H1482" s="5"/>
      <c r="I1482" s="5"/>
      <c r="J1482" s="5"/>
      <c r="K1482" s="5"/>
      <c r="L1482" s="5"/>
      <c r="M1482" s="5"/>
      <c r="N1482" s="5"/>
      <c r="O1482" s="5"/>
    </row>
    <row r="1483" spans="1:15">
      <c r="A1483" t="str">
        <f t="shared" si="23"/>
        <v/>
      </c>
      <c r="D1483" s="5"/>
      <c r="E1483" s="5"/>
      <c r="F1483" s="5"/>
      <c r="G1483" s="5"/>
      <c r="H1483" s="5"/>
      <c r="I1483" s="5"/>
      <c r="J1483" s="5"/>
      <c r="K1483" s="5"/>
      <c r="L1483" s="5"/>
      <c r="M1483" s="5"/>
      <c r="N1483" s="5"/>
      <c r="O1483" s="5"/>
    </row>
    <row r="1484" spans="1:15">
      <c r="A1484" t="str">
        <f t="shared" si="23"/>
        <v/>
      </c>
      <c r="D1484" s="5"/>
      <c r="E1484" s="5"/>
      <c r="F1484" s="5"/>
      <c r="G1484" s="5"/>
      <c r="H1484" s="5"/>
      <c r="I1484" s="5"/>
      <c r="J1484" s="5"/>
      <c r="K1484" s="5"/>
      <c r="L1484" s="5"/>
      <c r="M1484" s="5"/>
      <c r="N1484" s="5"/>
      <c r="O1484" s="5"/>
    </row>
    <row r="1485" spans="1:15">
      <c r="A1485" t="str">
        <f t="shared" si="23"/>
        <v/>
      </c>
      <c r="D1485" s="5"/>
      <c r="E1485" s="5"/>
      <c r="F1485" s="5"/>
      <c r="G1485" s="5"/>
      <c r="H1485" s="5"/>
      <c r="I1485" s="5"/>
      <c r="J1485" s="5"/>
      <c r="K1485" s="5"/>
      <c r="L1485" s="5"/>
      <c r="M1485" s="5"/>
      <c r="N1485" s="5"/>
      <c r="O1485" s="5"/>
    </row>
    <row r="1486" spans="1:15">
      <c r="A1486" t="str">
        <f t="shared" si="23"/>
        <v/>
      </c>
      <c r="D1486" s="5"/>
      <c r="E1486" s="5"/>
      <c r="F1486" s="5"/>
      <c r="G1486" s="5"/>
      <c r="H1486" s="5"/>
      <c r="I1486" s="5"/>
      <c r="J1486" s="5"/>
      <c r="K1486" s="5"/>
      <c r="L1486" s="5"/>
      <c r="M1486" s="5"/>
      <c r="N1486" s="5"/>
      <c r="O1486" s="5"/>
    </row>
    <row r="1487" spans="1:15">
      <c r="A1487" t="str">
        <f t="shared" si="23"/>
        <v/>
      </c>
      <c r="D1487" s="5"/>
      <c r="E1487" s="5"/>
      <c r="F1487" s="5"/>
      <c r="G1487" s="5"/>
      <c r="H1487" s="5"/>
      <c r="I1487" s="5"/>
      <c r="J1487" s="5"/>
      <c r="K1487" s="5"/>
      <c r="L1487" s="5"/>
      <c r="M1487" s="5"/>
      <c r="N1487" s="5"/>
      <c r="O1487" s="5"/>
    </row>
    <row r="1488" spans="1:15">
      <c r="A1488" t="str">
        <f t="shared" si="23"/>
        <v/>
      </c>
      <c r="D1488" s="5"/>
      <c r="E1488" s="5"/>
      <c r="F1488" s="5"/>
      <c r="G1488" s="5"/>
      <c r="H1488" s="5"/>
      <c r="I1488" s="5"/>
      <c r="J1488" s="5"/>
      <c r="K1488" s="5"/>
      <c r="L1488" s="5"/>
      <c r="M1488" s="5"/>
      <c r="N1488" s="5"/>
      <c r="O1488" s="5"/>
    </row>
    <row r="1489" spans="1:15">
      <c r="A1489" t="str">
        <f t="shared" si="23"/>
        <v/>
      </c>
    </row>
    <row r="1490" spans="1:15">
      <c r="A1490" t="str">
        <f t="shared" si="23"/>
        <v/>
      </c>
      <c r="D1490" s="5"/>
      <c r="E1490" s="5"/>
      <c r="F1490" s="5"/>
      <c r="G1490" s="5"/>
      <c r="H1490" s="5"/>
      <c r="I1490" s="5"/>
      <c r="J1490" s="5"/>
      <c r="K1490" s="5"/>
      <c r="L1490" s="5"/>
      <c r="M1490" s="5"/>
      <c r="N1490" s="5"/>
      <c r="O1490" s="5"/>
    </row>
    <row r="1491" spans="1:15">
      <c r="A1491" t="str">
        <f t="shared" si="23"/>
        <v/>
      </c>
      <c r="D1491" s="5"/>
      <c r="E1491" s="5"/>
      <c r="F1491" s="5"/>
      <c r="G1491" s="5"/>
      <c r="H1491" s="5"/>
      <c r="I1491" s="5"/>
      <c r="J1491" s="5"/>
      <c r="K1491" s="5"/>
      <c r="L1491" s="5"/>
      <c r="M1491" s="5"/>
      <c r="N1491" s="5"/>
      <c r="O1491" s="5"/>
    </row>
    <row r="1492" spans="1:15">
      <c r="A1492" t="str">
        <f t="shared" si="23"/>
        <v/>
      </c>
      <c r="D1492" s="5"/>
      <c r="E1492" s="5"/>
      <c r="F1492" s="5"/>
      <c r="G1492" s="5"/>
      <c r="H1492" s="5"/>
      <c r="I1492" s="5"/>
      <c r="J1492" s="5"/>
      <c r="K1492" s="5"/>
      <c r="L1492" s="5"/>
      <c r="M1492" s="5"/>
      <c r="N1492" s="5"/>
      <c r="O1492" s="5"/>
    </row>
    <row r="1493" spans="1:15">
      <c r="A1493" t="str">
        <f t="shared" si="23"/>
        <v/>
      </c>
      <c r="D1493" s="5"/>
      <c r="E1493" s="5"/>
      <c r="F1493" s="5"/>
      <c r="G1493" s="5"/>
      <c r="H1493" s="5"/>
      <c r="I1493" s="5"/>
      <c r="J1493" s="5"/>
      <c r="K1493" s="5"/>
      <c r="L1493" s="5"/>
      <c r="M1493" s="5"/>
      <c r="N1493" s="5"/>
      <c r="O1493" s="5"/>
    </row>
    <row r="1494" spans="1:15">
      <c r="A1494" t="str">
        <f t="shared" si="23"/>
        <v/>
      </c>
      <c r="D1494" s="5"/>
      <c r="E1494" s="5"/>
      <c r="F1494" s="5"/>
      <c r="G1494" s="5"/>
      <c r="H1494" s="5"/>
      <c r="I1494" s="5"/>
      <c r="J1494" s="5"/>
      <c r="K1494" s="5"/>
      <c r="L1494" s="5"/>
      <c r="M1494" s="5"/>
      <c r="N1494" s="5"/>
      <c r="O1494" s="5"/>
    </row>
    <row r="1495" spans="1:15">
      <c r="A1495" t="str">
        <f t="shared" si="23"/>
        <v/>
      </c>
      <c r="D1495" s="5"/>
      <c r="E1495" s="5"/>
      <c r="F1495" s="5"/>
      <c r="G1495" s="5"/>
      <c r="H1495" s="5"/>
      <c r="I1495" s="5"/>
      <c r="J1495" s="5"/>
      <c r="K1495" s="5"/>
      <c r="L1495" s="5"/>
      <c r="M1495" s="5"/>
      <c r="N1495" s="5"/>
      <c r="O1495" s="5"/>
    </row>
    <row r="1496" spans="1:15">
      <c r="A1496" t="str">
        <f t="shared" si="23"/>
        <v/>
      </c>
      <c r="D1496" s="5"/>
      <c r="E1496" s="5"/>
      <c r="F1496" s="5"/>
      <c r="G1496" s="5"/>
      <c r="H1496" s="5"/>
      <c r="I1496" s="5"/>
      <c r="J1496" s="5"/>
      <c r="K1496" s="5"/>
      <c r="L1496" s="5"/>
      <c r="M1496" s="5"/>
      <c r="N1496" s="5"/>
      <c r="O1496" s="5"/>
    </row>
    <row r="1497" spans="1:15">
      <c r="A1497" t="str">
        <f t="shared" si="23"/>
        <v/>
      </c>
    </row>
    <row r="1498" spans="1:15">
      <c r="A1498" t="str">
        <f t="shared" si="23"/>
        <v/>
      </c>
    </row>
    <row r="1499" spans="1:15">
      <c r="A1499" t="str">
        <f t="shared" si="23"/>
        <v/>
      </c>
    </row>
    <row r="1500" spans="1:15">
      <c r="A1500" t="str">
        <f t="shared" si="23"/>
        <v/>
      </c>
    </row>
    <row r="1501" spans="1:15">
      <c r="A1501" t="str">
        <f t="shared" si="23"/>
        <v/>
      </c>
    </row>
    <row r="1502" spans="1:15">
      <c r="A1502" t="str">
        <f t="shared" si="23"/>
        <v/>
      </c>
    </row>
    <row r="1503" spans="1:15">
      <c r="A1503" t="str">
        <f t="shared" si="23"/>
        <v/>
      </c>
    </row>
    <row r="1504" spans="1:15">
      <c r="A1504" t="str">
        <f t="shared" si="23"/>
        <v/>
      </c>
    </row>
    <row r="1505" spans="1:15">
      <c r="A1505" t="str">
        <f t="shared" si="23"/>
        <v/>
      </c>
    </row>
    <row r="1506" spans="1:15">
      <c r="A1506" t="str">
        <f t="shared" si="23"/>
        <v/>
      </c>
    </row>
    <row r="1507" spans="1:15">
      <c r="A1507" t="str">
        <f t="shared" si="23"/>
        <v/>
      </c>
    </row>
    <row r="1508" spans="1:15">
      <c r="A1508" t="str">
        <f t="shared" si="23"/>
        <v/>
      </c>
    </row>
    <row r="1509" spans="1:15">
      <c r="A1509" t="str">
        <f t="shared" si="23"/>
        <v/>
      </c>
    </row>
    <row r="1510" spans="1:15">
      <c r="A1510" t="str">
        <f t="shared" si="23"/>
        <v/>
      </c>
    </row>
    <row r="1511" spans="1:15">
      <c r="A1511" t="str">
        <f t="shared" si="23"/>
        <v/>
      </c>
    </row>
    <row r="1512" spans="1:15">
      <c r="A1512" t="str">
        <f t="shared" si="23"/>
        <v/>
      </c>
      <c r="D1512" s="4"/>
      <c r="E1512" s="4"/>
      <c r="F1512" s="4"/>
      <c r="G1512" s="4"/>
      <c r="H1512" s="4"/>
      <c r="I1512" s="4"/>
      <c r="J1512" s="4"/>
      <c r="K1512" s="4"/>
      <c r="L1512" s="4"/>
      <c r="M1512" s="4"/>
      <c r="N1512" s="4"/>
      <c r="O1512" s="4"/>
    </row>
    <row r="1513" spans="1:15">
      <c r="A1513" t="str">
        <f t="shared" si="23"/>
        <v/>
      </c>
    </row>
    <row r="1514" spans="1:15">
      <c r="A1514" t="str">
        <f t="shared" si="23"/>
        <v/>
      </c>
    </row>
    <row r="1515" spans="1:15">
      <c r="A1515" t="str">
        <f t="shared" si="23"/>
        <v/>
      </c>
    </row>
    <row r="1516" spans="1:15">
      <c r="A1516" t="str">
        <f t="shared" si="23"/>
        <v/>
      </c>
    </row>
    <row r="1517" spans="1:15">
      <c r="A1517" t="str">
        <f t="shared" si="23"/>
        <v/>
      </c>
    </row>
    <row r="1518" spans="1:15">
      <c r="A1518" t="str">
        <f t="shared" si="23"/>
        <v/>
      </c>
    </row>
    <row r="1519" spans="1:15">
      <c r="A1519" t="str">
        <f t="shared" si="23"/>
        <v/>
      </c>
    </row>
    <row r="1520" spans="1:15">
      <c r="A1520" t="str">
        <f t="shared" si="23"/>
        <v/>
      </c>
    </row>
    <row r="1521" spans="1:16">
      <c r="A1521" t="str">
        <f t="shared" si="23"/>
        <v/>
      </c>
      <c r="D1521" s="5"/>
      <c r="E1521" s="5"/>
      <c r="F1521" s="5"/>
      <c r="G1521" s="5"/>
      <c r="H1521" s="5"/>
      <c r="I1521" s="5"/>
      <c r="J1521" s="5"/>
      <c r="K1521" s="5"/>
      <c r="L1521" s="5"/>
      <c r="M1521" s="5"/>
      <c r="N1521" s="5"/>
      <c r="O1521" s="5"/>
    </row>
    <row r="1522" spans="1:16">
      <c r="A1522" t="str">
        <f t="shared" si="23"/>
        <v/>
      </c>
      <c r="D1522" s="5"/>
      <c r="E1522" s="5"/>
      <c r="F1522" s="5"/>
      <c r="G1522" s="5"/>
      <c r="H1522" s="5"/>
      <c r="I1522" s="5"/>
      <c r="J1522" s="5"/>
      <c r="K1522" s="5"/>
      <c r="L1522" s="5"/>
      <c r="M1522" s="5"/>
      <c r="N1522" s="5"/>
      <c r="O1522" s="5"/>
    </row>
    <row r="1523" spans="1:16">
      <c r="A1523" t="str">
        <f t="shared" si="23"/>
        <v/>
      </c>
      <c r="P1523" s="4"/>
    </row>
    <row r="1524" spans="1:16">
      <c r="A1524" t="str">
        <f t="shared" si="23"/>
        <v/>
      </c>
    </row>
    <row r="1525" spans="1:16">
      <c r="A1525" t="str">
        <f t="shared" si="23"/>
        <v/>
      </c>
    </row>
    <row r="1526" spans="1:16">
      <c r="A1526" t="str">
        <f t="shared" ref="A1526:A1589" si="24">B1526&amp;C1526</f>
        <v/>
      </c>
    </row>
    <row r="1527" spans="1:16">
      <c r="A1527" t="str">
        <f t="shared" si="24"/>
        <v/>
      </c>
    </row>
    <row r="1528" spans="1:16">
      <c r="A1528" t="str">
        <f t="shared" si="24"/>
        <v/>
      </c>
    </row>
    <row r="1529" spans="1:16">
      <c r="A1529" t="str">
        <f t="shared" si="24"/>
        <v/>
      </c>
      <c r="P1529" s="91"/>
    </row>
    <row r="1530" spans="1:16">
      <c r="A1530" t="str">
        <f t="shared" si="24"/>
        <v/>
      </c>
    </row>
    <row r="1531" spans="1:16">
      <c r="A1531" t="str">
        <f t="shared" si="24"/>
        <v/>
      </c>
    </row>
    <row r="1532" spans="1:16">
      <c r="A1532" t="str">
        <f t="shared" si="24"/>
        <v/>
      </c>
      <c r="P1532" s="5"/>
    </row>
    <row r="1533" spans="1:16">
      <c r="A1533" t="str">
        <f t="shared" si="24"/>
        <v/>
      </c>
      <c r="D1533" s="1"/>
      <c r="E1533" s="1"/>
      <c r="F1533" s="1"/>
      <c r="G1533" s="1"/>
      <c r="H1533" s="1"/>
      <c r="I1533" s="1"/>
      <c r="J1533" s="1"/>
      <c r="K1533" s="1"/>
      <c r="L1533" s="1"/>
      <c r="M1533" s="1"/>
      <c r="N1533" s="1"/>
      <c r="O1533" s="1"/>
      <c r="P1533" s="5"/>
    </row>
    <row r="1534" spans="1:16">
      <c r="A1534" t="str">
        <f t="shared" si="24"/>
        <v/>
      </c>
      <c r="D1534" s="5"/>
      <c r="E1534" s="5"/>
      <c r="F1534" s="5"/>
      <c r="G1534" s="5"/>
      <c r="H1534" s="5"/>
      <c r="I1534" s="5"/>
      <c r="J1534" s="5"/>
      <c r="K1534" s="5"/>
      <c r="L1534" s="5"/>
      <c r="M1534" s="5"/>
      <c r="N1534" s="5"/>
      <c r="O1534" s="5"/>
    </row>
    <row r="1535" spans="1:16">
      <c r="A1535" t="str">
        <f t="shared" si="24"/>
        <v/>
      </c>
      <c r="D1535" s="5"/>
      <c r="E1535" s="5"/>
      <c r="F1535" s="5"/>
      <c r="G1535" s="5"/>
      <c r="H1535" s="5"/>
      <c r="I1535" s="5"/>
      <c r="J1535" s="5"/>
      <c r="K1535" s="5"/>
      <c r="L1535" s="5"/>
      <c r="M1535" s="5"/>
      <c r="N1535" s="5"/>
      <c r="O1535" s="5"/>
      <c r="P1535" s="89"/>
    </row>
    <row r="1536" spans="1:16">
      <c r="A1536" t="str">
        <f t="shared" si="24"/>
        <v/>
      </c>
      <c r="D1536" s="5"/>
      <c r="E1536" s="5"/>
      <c r="F1536" s="5"/>
      <c r="G1536" s="5"/>
      <c r="H1536" s="5"/>
      <c r="I1536" s="5"/>
      <c r="J1536" s="5"/>
      <c r="K1536" s="5"/>
      <c r="L1536" s="5"/>
      <c r="M1536" s="5"/>
      <c r="N1536" s="5"/>
      <c r="O1536" s="5"/>
    </row>
    <row r="1537" spans="1:16">
      <c r="A1537" t="str">
        <f t="shared" si="24"/>
        <v/>
      </c>
      <c r="D1537" s="5"/>
      <c r="E1537" s="5"/>
      <c r="F1537" s="5"/>
      <c r="G1537" s="5"/>
      <c r="H1537" s="5"/>
      <c r="I1537" s="5"/>
      <c r="J1537" s="5"/>
      <c r="K1537" s="5"/>
      <c r="L1537" s="5"/>
      <c r="M1537" s="5"/>
      <c r="N1537" s="5"/>
      <c r="O1537" s="5"/>
    </row>
    <row r="1538" spans="1:16">
      <c r="A1538" t="str">
        <f t="shared" si="24"/>
        <v/>
      </c>
      <c r="D1538" s="5"/>
      <c r="E1538" s="5"/>
      <c r="F1538" s="5"/>
      <c r="G1538" s="5"/>
      <c r="H1538" s="5"/>
      <c r="I1538" s="5"/>
      <c r="J1538" s="5"/>
      <c r="K1538" s="5"/>
      <c r="L1538" s="5"/>
      <c r="M1538" s="5"/>
      <c r="N1538" s="5"/>
      <c r="O1538" s="5"/>
    </row>
    <row r="1539" spans="1:16">
      <c r="A1539" t="str">
        <f t="shared" si="24"/>
        <v/>
      </c>
      <c r="D1539" s="5"/>
      <c r="E1539" s="5"/>
      <c r="F1539" s="5"/>
      <c r="G1539" s="5"/>
      <c r="H1539" s="5"/>
      <c r="I1539" s="5"/>
      <c r="J1539" s="5"/>
      <c r="K1539" s="5"/>
      <c r="L1539" s="5"/>
      <c r="M1539" s="5"/>
      <c r="N1539" s="5"/>
      <c r="O1539" s="5"/>
    </row>
    <row r="1540" spans="1:16">
      <c r="A1540" t="str">
        <f t="shared" si="24"/>
        <v/>
      </c>
      <c r="D1540" s="5"/>
      <c r="E1540" s="5"/>
      <c r="F1540" s="5"/>
      <c r="G1540" s="5"/>
      <c r="H1540" s="5"/>
      <c r="I1540" s="5"/>
      <c r="J1540" s="5"/>
      <c r="K1540" s="5"/>
      <c r="L1540" s="5"/>
      <c r="M1540" s="5"/>
      <c r="N1540" s="5"/>
      <c r="O1540" s="5"/>
      <c r="P1540" s="87"/>
    </row>
    <row r="1541" spans="1:16">
      <c r="A1541" t="str">
        <f t="shared" si="24"/>
        <v/>
      </c>
      <c r="D1541" s="5"/>
      <c r="E1541" s="5"/>
      <c r="F1541" s="5"/>
      <c r="G1541" s="5"/>
      <c r="H1541" s="5"/>
      <c r="I1541" s="5"/>
      <c r="J1541" s="5"/>
      <c r="K1541" s="5"/>
      <c r="L1541" s="5"/>
      <c r="M1541" s="5"/>
      <c r="N1541" s="5"/>
      <c r="O1541" s="5"/>
    </row>
    <row r="1542" spans="1:16">
      <c r="A1542" t="str">
        <f t="shared" si="24"/>
        <v/>
      </c>
      <c r="D1542" s="5"/>
      <c r="E1542" s="5"/>
      <c r="F1542" s="5"/>
      <c r="G1542" s="5"/>
      <c r="H1542" s="5"/>
      <c r="I1542" s="5"/>
      <c r="J1542" s="5"/>
      <c r="K1542" s="5"/>
      <c r="L1542" s="5"/>
      <c r="M1542" s="5"/>
      <c r="N1542" s="5"/>
      <c r="O1542" s="5"/>
    </row>
    <row r="1543" spans="1:16">
      <c r="A1543" t="str">
        <f t="shared" si="24"/>
        <v/>
      </c>
      <c r="P1543" s="83"/>
    </row>
    <row r="1544" spans="1:16">
      <c r="A1544" t="str">
        <f t="shared" si="24"/>
        <v/>
      </c>
      <c r="D1544" s="5"/>
      <c r="E1544" s="5"/>
      <c r="F1544" s="5"/>
      <c r="G1544" s="5"/>
      <c r="H1544" s="5"/>
      <c r="I1544" s="5"/>
      <c r="J1544" s="5"/>
      <c r="K1544" s="5"/>
      <c r="L1544" s="5"/>
      <c r="M1544" s="5"/>
      <c r="N1544" s="5"/>
      <c r="O1544" s="5"/>
      <c r="P1544" s="1"/>
    </row>
    <row r="1545" spans="1:16">
      <c r="A1545" t="str">
        <f t="shared" si="24"/>
        <v/>
      </c>
      <c r="D1545" s="5"/>
      <c r="E1545" s="5"/>
      <c r="F1545" s="5"/>
      <c r="G1545" s="5"/>
      <c r="H1545" s="5"/>
      <c r="I1545" s="5"/>
      <c r="J1545" s="5"/>
      <c r="K1545" s="5"/>
      <c r="L1545" s="5"/>
      <c r="M1545" s="5"/>
      <c r="N1545" s="5"/>
      <c r="O1545" s="5"/>
      <c r="P1545" s="5"/>
    </row>
    <row r="1546" spans="1:16">
      <c r="A1546" t="str">
        <f t="shared" si="24"/>
        <v/>
      </c>
      <c r="D1546" s="5"/>
      <c r="E1546" s="5"/>
      <c r="F1546" s="5"/>
      <c r="G1546" s="5"/>
      <c r="H1546" s="5"/>
      <c r="I1546" s="5"/>
      <c r="J1546" s="5"/>
      <c r="K1546" s="5"/>
      <c r="L1546" s="5"/>
      <c r="M1546" s="5"/>
      <c r="N1546" s="5"/>
      <c r="O1546" s="5"/>
      <c r="P1546" s="5"/>
    </row>
    <row r="1547" spans="1:16">
      <c r="A1547" t="str">
        <f t="shared" si="24"/>
        <v/>
      </c>
      <c r="D1547" s="5"/>
      <c r="E1547" s="5"/>
      <c r="F1547" s="5"/>
      <c r="G1547" s="5"/>
      <c r="H1547" s="5"/>
      <c r="I1547" s="5"/>
      <c r="J1547" s="5"/>
      <c r="K1547" s="5"/>
      <c r="L1547" s="5"/>
      <c r="M1547" s="5"/>
      <c r="N1547" s="5"/>
      <c r="O1547" s="5"/>
      <c r="P1547" s="5"/>
    </row>
    <row r="1548" spans="1:16">
      <c r="A1548" t="str">
        <f t="shared" si="24"/>
        <v/>
      </c>
      <c r="D1548" s="5"/>
      <c r="E1548" s="5"/>
      <c r="F1548" s="5"/>
      <c r="G1548" s="5"/>
      <c r="H1548" s="5"/>
      <c r="I1548" s="5"/>
      <c r="J1548" s="5"/>
      <c r="K1548" s="5"/>
      <c r="L1548" s="5"/>
      <c r="M1548" s="5"/>
      <c r="N1548" s="5"/>
      <c r="O1548" s="5"/>
      <c r="P1548" s="5"/>
    </row>
    <row r="1549" spans="1:16">
      <c r="A1549" t="str">
        <f t="shared" si="24"/>
        <v/>
      </c>
      <c r="D1549" s="5"/>
      <c r="E1549" s="5"/>
      <c r="F1549" s="5"/>
      <c r="G1549" s="5"/>
      <c r="H1549" s="5"/>
      <c r="I1549" s="5"/>
      <c r="J1549" s="5"/>
      <c r="K1549" s="5"/>
      <c r="L1549" s="5"/>
      <c r="M1549" s="5"/>
      <c r="N1549" s="5"/>
      <c r="O1549" s="5"/>
      <c r="P1549" s="5"/>
    </row>
    <row r="1550" spans="1:16">
      <c r="A1550" t="str">
        <f t="shared" si="24"/>
        <v/>
      </c>
      <c r="D1550" s="5"/>
      <c r="E1550" s="5"/>
      <c r="F1550" s="5"/>
      <c r="G1550" s="5"/>
      <c r="H1550" s="5"/>
      <c r="I1550" s="5"/>
      <c r="J1550" s="5"/>
      <c r="K1550" s="5"/>
      <c r="L1550" s="5"/>
      <c r="M1550" s="5"/>
      <c r="N1550" s="5"/>
      <c r="O1550" s="5"/>
      <c r="P1550" s="5"/>
    </row>
    <row r="1551" spans="1:16">
      <c r="A1551" t="str">
        <f t="shared" si="24"/>
        <v/>
      </c>
      <c r="P1551" s="5"/>
    </row>
    <row r="1552" spans="1:16">
      <c r="A1552" t="str">
        <f t="shared" si="24"/>
        <v/>
      </c>
      <c r="P1552" s="5"/>
    </row>
    <row r="1553" spans="1:16">
      <c r="A1553" t="str">
        <f t="shared" si="24"/>
        <v/>
      </c>
      <c r="P1553" s="5"/>
    </row>
    <row r="1554" spans="1:16">
      <c r="A1554" t="str">
        <f t="shared" si="24"/>
        <v/>
      </c>
    </row>
    <row r="1555" spans="1:16">
      <c r="A1555" t="str">
        <f t="shared" si="24"/>
        <v/>
      </c>
      <c r="P1555" s="5"/>
    </row>
    <row r="1556" spans="1:16">
      <c r="A1556" t="str">
        <f t="shared" si="24"/>
        <v/>
      </c>
      <c r="P1556" s="5"/>
    </row>
    <row r="1557" spans="1:16">
      <c r="A1557" t="str">
        <f t="shared" si="24"/>
        <v/>
      </c>
      <c r="P1557" s="5"/>
    </row>
    <row r="1558" spans="1:16">
      <c r="A1558" t="str">
        <f t="shared" si="24"/>
        <v/>
      </c>
      <c r="P1558" s="5"/>
    </row>
    <row r="1559" spans="1:16">
      <c r="A1559" t="str">
        <f t="shared" si="24"/>
        <v/>
      </c>
      <c r="P1559" s="5"/>
    </row>
    <row r="1560" spans="1:16">
      <c r="A1560" t="str">
        <f t="shared" si="24"/>
        <v/>
      </c>
      <c r="P1560" s="5"/>
    </row>
    <row r="1561" spans="1:16">
      <c r="A1561" t="str">
        <f t="shared" si="24"/>
        <v/>
      </c>
      <c r="P1561" s="5"/>
    </row>
    <row r="1562" spans="1:16">
      <c r="A1562" t="str">
        <f t="shared" si="24"/>
        <v/>
      </c>
    </row>
    <row r="1563" spans="1:16">
      <c r="A1563" t="str">
        <f t="shared" si="24"/>
        <v/>
      </c>
    </row>
    <row r="1564" spans="1:16">
      <c r="A1564" t="str">
        <f t="shared" si="24"/>
        <v/>
      </c>
    </row>
    <row r="1565" spans="1:16">
      <c r="A1565" t="str">
        <f t="shared" si="24"/>
        <v/>
      </c>
    </row>
    <row r="1566" spans="1:16">
      <c r="A1566" t="str">
        <f t="shared" si="24"/>
        <v/>
      </c>
      <c r="D1566" s="4"/>
      <c r="E1566" s="4"/>
      <c r="F1566" s="4"/>
      <c r="G1566" s="4"/>
      <c r="H1566" s="4"/>
      <c r="I1566" s="4"/>
      <c r="J1566" s="4"/>
      <c r="K1566" s="4"/>
      <c r="L1566" s="4"/>
      <c r="M1566" s="4"/>
      <c r="N1566" s="4"/>
      <c r="O1566" s="4"/>
    </row>
    <row r="1567" spans="1:16">
      <c r="A1567" t="str">
        <f t="shared" si="24"/>
        <v/>
      </c>
    </row>
    <row r="1568" spans="1:16">
      <c r="A1568" t="str">
        <f t="shared" si="24"/>
        <v/>
      </c>
    </row>
    <row r="1569" spans="1:16">
      <c r="A1569" t="str">
        <f t="shared" si="24"/>
        <v/>
      </c>
      <c r="P1569" s="4"/>
    </row>
    <row r="1570" spans="1:16">
      <c r="A1570" t="str">
        <f t="shared" si="24"/>
        <v/>
      </c>
    </row>
    <row r="1571" spans="1:16">
      <c r="A1571" t="str">
        <f t="shared" si="24"/>
        <v/>
      </c>
    </row>
    <row r="1572" spans="1:16">
      <c r="A1572" t="str">
        <f t="shared" si="24"/>
        <v/>
      </c>
    </row>
    <row r="1573" spans="1:16">
      <c r="A1573" t="str">
        <f t="shared" si="24"/>
        <v/>
      </c>
    </row>
    <row r="1574" spans="1:16">
      <c r="A1574" t="str">
        <f t="shared" si="24"/>
        <v/>
      </c>
    </row>
    <row r="1575" spans="1:16">
      <c r="A1575" t="str">
        <f t="shared" si="24"/>
        <v/>
      </c>
      <c r="D1575" s="5"/>
      <c r="E1575" s="5"/>
      <c r="F1575" s="5"/>
      <c r="G1575" s="5"/>
      <c r="H1575" s="5"/>
      <c r="I1575" s="5"/>
      <c r="J1575" s="5"/>
      <c r="K1575" s="5"/>
      <c r="L1575" s="5"/>
      <c r="M1575" s="5"/>
      <c r="N1575" s="5"/>
      <c r="O1575" s="5"/>
      <c r="P1575" s="91"/>
    </row>
    <row r="1576" spans="1:16">
      <c r="A1576" t="str">
        <f t="shared" si="24"/>
        <v/>
      </c>
      <c r="D1576" s="5"/>
      <c r="E1576" s="5"/>
      <c r="F1576" s="5"/>
      <c r="G1576" s="5"/>
      <c r="H1576" s="5"/>
      <c r="I1576" s="5"/>
      <c r="J1576" s="5"/>
      <c r="K1576" s="5"/>
      <c r="L1576" s="5"/>
      <c r="M1576" s="5"/>
      <c r="N1576" s="5"/>
      <c r="O1576" s="5"/>
    </row>
    <row r="1577" spans="1:16">
      <c r="A1577" t="str">
        <f t="shared" si="24"/>
        <v/>
      </c>
    </row>
    <row r="1578" spans="1:16">
      <c r="A1578" t="str">
        <f t="shared" si="24"/>
        <v/>
      </c>
      <c r="P1578" s="5"/>
    </row>
    <row r="1579" spans="1:16">
      <c r="A1579" t="str">
        <f t="shared" si="24"/>
        <v/>
      </c>
      <c r="P1579" s="5"/>
    </row>
    <row r="1580" spans="1:16">
      <c r="A1580" t="str">
        <f t="shared" si="24"/>
        <v/>
      </c>
    </row>
    <row r="1581" spans="1:16">
      <c r="A1581" t="str">
        <f t="shared" si="24"/>
        <v/>
      </c>
      <c r="P1581" s="89"/>
    </row>
    <row r="1582" spans="1:16">
      <c r="A1582" t="str">
        <f t="shared" si="24"/>
        <v/>
      </c>
    </row>
    <row r="1583" spans="1:16">
      <c r="A1583" t="str">
        <f t="shared" si="24"/>
        <v/>
      </c>
    </row>
    <row r="1584" spans="1:16">
      <c r="A1584" t="str">
        <f t="shared" si="24"/>
        <v/>
      </c>
    </row>
    <row r="1585" spans="1:16">
      <c r="A1585" t="str">
        <f t="shared" si="24"/>
        <v/>
      </c>
    </row>
    <row r="1586" spans="1:16">
      <c r="A1586" t="str">
        <f t="shared" si="24"/>
        <v/>
      </c>
      <c r="P1586" s="87"/>
    </row>
    <row r="1587" spans="1:16">
      <c r="A1587" t="str">
        <f t="shared" si="24"/>
        <v/>
      </c>
      <c r="D1587" s="1"/>
      <c r="E1587" s="1"/>
      <c r="F1587" s="1"/>
      <c r="G1587" s="1"/>
      <c r="H1587" s="1"/>
      <c r="I1587" s="1"/>
      <c r="J1587" s="1"/>
      <c r="K1587" s="1"/>
      <c r="L1587" s="1"/>
      <c r="M1587" s="1"/>
      <c r="N1587" s="1"/>
      <c r="O1587" s="1"/>
    </row>
    <row r="1588" spans="1:16">
      <c r="A1588" t="str">
        <f t="shared" si="24"/>
        <v/>
      </c>
      <c r="D1588" s="5"/>
      <c r="E1588" s="5"/>
      <c r="F1588" s="5"/>
      <c r="G1588" s="5"/>
      <c r="H1588" s="5"/>
      <c r="I1588" s="5"/>
      <c r="J1588" s="5"/>
      <c r="K1588" s="5"/>
      <c r="L1588" s="5"/>
      <c r="M1588" s="5"/>
      <c r="N1588" s="5"/>
      <c r="O1588" s="5"/>
    </row>
    <row r="1589" spans="1:16">
      <c r="A1589" t="str">
        <f t="shared" si="24"/>
        <v/>
      </c>
      <c r="D1589" s="5"/>
      <c r="E1589" s="5"/>
      <c r="F1589" s="5"/>
      <c r="G1589" s="5"/>
      <c r="H1589" s="5"/>
      <c r="I1589" s="5"/>
      <c r="J1589" s="5"/>
      <c r="K1589" s="5"/>
      <c r="L1589" s="5"/>
      <c r="M1589" s="5"/>
      <c r="N1589" s="5"/>
      <c r="O1589" s="5"/>
      <c r="P1589" s="83"/>
    </row>
    <row r="1590" spans="1:16">
      <c r="A1590" t="str">
        <f t="shared" ref="A1590:A1653" si="25">B1590&amp;C1590</f>
        <v/>
      </c>
      <c r="D1590" s="5"/>
      <c r="E1590" s="5"/>
      <c r="F1590" s="5"/>
      <c r="G1590" s="5"/>
      <c r="H1590" s="5"/>
      <c r="I1590" s="5"/>
      <c r="J1590" s="5"/>
      <c r="K1590" s="5"/>
      <c r="L1590" s="5"/>
      <c r="M1590" s="5"/>
      <c r="N1590" s="5"/>
      <c r="O1590" s="5"/>
      <c r="P1590" s="1"/>
    </row>
    <row r="1591" spans="1:16">
      <c r="A1591" t="str">
        <f t="shared" si="25"/>
        <v/>
      </c>
      <c r="D1591" s="5"/>
      <c r="E1591" s="5"/>
      <c r="F1591" s="5"/>
      <c r="G1591" s="5"/>
      <c r="H1591" s="5"/>
      <c r="I1591" s="5"/>
      <c r="J1591" s="5"/>
      <c r="K1591" s="5"/>
      <c r="L1591" s="5"/>
      <c r="M1591" s="5"/>
      <c r="N1591" s="5"/>
      <c r="O1591" s="5"/>
      <c r="P1591" s="5"/>
    </row>
    <row r="1592" spans="1:16">
      <c r="A1592" t="str">
        <f t="shared" si="25"/>
        <v/>
      </c>
      <c r="D1592" s="5"/>
      <c r="E1592" s="5"/>
      <c r="F1592" s="5"/>
      <c r="G1592" s="5"/>
      <c r="H1592" s="5"/>
      <c r="I1592" s="5"/>
      <c r="J1592" s="5"/>
      <c r="K1592" s="5"/>
      <c r="L1592" s="5"/>
      <c r="M1592" s="5"/>
      <c r="N1592" s="5"/>
      <c r="O1592" s="5"/>
      <c r="P1592" s="5"/>
    </row>
    <row r="1593" spans="1:16">
      <c r="A1593" t="str">
        <f t="shared" si="25"/>
        <v/>
      </c>
      <c r="D1593" s="5"/>
      <c r="E1593" s="5"/>
      <c r="F1593" s="5"/>
      <c r="G1593" s="5"/>
      <c r="H1593" s="5"/>
      <c r="I1593" s="5"/>
      <c r="J1593" s="5"/>
      <c r="K1593" s="5"/>
      <c r="L1593" s="5"/>
      <c r="M1593" s="5"/>
      <c r="N1593" s="5"/>
      <c r="O1593" s="5"/>
      <c r="P1593" s="5"/>
    </row>
    <row r="1594" spans="1:16">
      <c r="A1594" t="str">
        <f t="shared" si="25"/>
        <v/>
      </c>
      <c r="D1594" s="5"/>
      <c r="E1594" s="5"/>
      <c r="F1594" s="5"/>
      <c r="G1594" s="5"/>
      <c r="H1594" s="5"/>
      <c r="I1594" s="5"/>
      <c r="J1594" s="5"/>
      <c r="K1594" s="5"/>
      <c r="L1594" s="5"/>
      <c r="M1594" s="5"/>
      <c r="N1594" s="5"/>
      <c r="O1594" s="5"/>
      <c r="P1594" s="5"/>
    </row>
    <row r="1595" spans="1:16">
      <c r="A1595" t="str">
        <f t="shared" si="25"/>
        <v/>
      </c>
      <c r="D1595" s="5"/>
      <c r="E1595" s="5"/>
      <c r="F1595" s="5"/>
      <c r="G1595" s="5"/>
      <c r="H1595" s="5"/>
      <c r="I1595" s="5"/>
      <c r="J1595" s="5"/>
      <c r="K1595" s="5"/>
      <c r="L1595" s="5"/>
      <c r="M1595" s="5"/>
      <c r="N1595" s="5"/>
      <c r="O1595" s="5"/>
      <c r="P1595" s="5"/>
    </row>
    <row r="1596" spans="1:16">
      <c r="A1596" t="str">
        <f t="shared" si="25"/>
        <v/>
      </c>
      <c r="D1596" s="5"/>
      <c r="E1596" s="5"/>
      <c r="F1596" s="5"/>
      <c r="G1596" s="5"/>
      <c r="H1596" s="5"/>
      <c r="I1596" s="5"/>
      <c r="J1596" s="5"/>
      <c r="K1596" s="5"/>
      <c r="L1596" s="5"/>
      <c r="M1596" s="5"/>
      <c r="N1596" s="5"/>
      <c r="O1596" s="5"/>
      <c r="P1596" s="5"/>
    </row>
    <row r="1597" spans="1:16">
      <c r="A1597" t="str">
        <f t="shared" si="25"/>
        <v/>
      </c>
      <c r="P1597" s="5"/>
    </row>
    <row r="1598" spans="1:16">
      <c r="A1598" t="str">
        <f t="shared" si="25"/>
        <v/>
      </c>
      <c r="D1598" s="5"/>
      <c r="E1598" s="5"/>
      <c r="F1598" s="5"/>
      <c r="G1598" s="5"/>
      <c r="H1598" s="5"/>
      <c r="I1598" s="5"/>
      <c r="J1598" s="5"/>
      <c r="K1598" s="5"/>
      <c r="L1598" s="5"/>
      <c r="M1598" s="5"/>
      <c r="N1598" s="5"/>
      <c r="O1598" s="5"/>
      <c r="P1598" s="5"/>
    </row>
    <row r="1599" spans="1:16">
      <c r="A1599" t="str">
        <f t="shared" si="25"/>
        <v/>
      </c>
      <c r="D1599" s="5"/>
      <c r="E1599" s="5"/>
      <c r="F1599" s="5"/>
      <c r="G1599" s="5"/>
      <c r="H1599" s="5"/>
      <c r="I1599" s="5"/>
      <c r="J1599" s="5"/>
      <c r="K1599" s="5"/>
      <c r="L1599" s="5"/>
      <c r="M1599" s="5"/>
      <c r="N1599" s="5"/>
      <c r="O1599" s="5"/>
      <c r="P1599" s="5"/>
    </row>
    <row r="1600" spans="1:16">
      <c r="A1600" t="str">
        <f t="shared" si="25"/>
        <v/>
      </c>
      <c r="D1600" s="5"/>
      <c r="E1600" s="5"/>
      <c r="F1600" s="5"/>
      <c r="G1600" s="5"/>
      <c r="H1600" s="5"/>
      <c r="I1600" s="5"/>
      <c r="J1600" s="5"/>
      <c r="K1600" s="5"/>
      <c r="L1600" s="5"/>
      <c r="M1600" s="5"/>
      <c r="N1600" s="5"/>
      <c r="O1600" s="5"/>
    </row>
    <row r="1601" spans="1:16">
      <c r="A1601" t="str">
        <f t="shared" si="25"/>
        <v/>
      </c>
      <c r="D1601" s="5"/>
      <c r="E1601" s="5"/>
      <c r="F1601" s="5"/>
      <c r="G1601" s="5"/>
      <c r="H1601" s="5"/>
      <c r="I1601" s="5"/>
      <c r="J1601" s="5"/>
      <c r="K1601" s="5"/>
      <c r="L1601" s="5"/>
      <c r="M1601" s="5"/>
      <c r="N1601" s="5"/>
      <c r="O1601" s="5"/>
      <c r="P1601" s="5"/>
    </row>
    <row r="1602" spans="1:16">
      <c r="A1602" t="str">
        <f t="shared" si="25"/>
        <v/>
      </c>
      <c r="D1602" s="5"/>
      <c r="E1602" s="5"/>
      <c r="F1602" s="5"/>
      <c r="G1602" s="5"/>
      <c r="H1602" s="5"/>
      <c r="I1602" s="5"/>
      <c r="J1602" s="5"/>
      <c r="K1602" s="5"/>
      <c r="L1602" s="5"/>
      <c r="M1602" s="5"/>
      <c r="N1602" s="5"/>
      <c r="O1602" s="5"/>
      <c r="P1602" s="5"/>
    </row>
    <row r="1603" spans="1:16">
      <c r="A1603" t="str">
        <f t="shared" si="25"/>
        <v/>
      </c>
      <c r="D1603" s="5"/>
      <c r="E1603" s="5"/>
      <c r="F1603" s="5"/>
      <c r="G1603" s="5"/>
      <c r="H1603" s="5"/>
      <c r="I1603" s="5"/>
      <c r="J1603" s="5"/>
      <c r="K1603" s="5"/>
      <c r="L1603" s="5"/>
      <c r="M1603" s="5"/>
      <c r="N1603" s="5"/>
      <c r="O1603" s="5"/>
      <c r="P1603" s="5"/>
    </row>
    <row r="1604" spans="1:16">
      <c r="A1604" t="str">
        <f t="shared" si="25"/>
        <v/>
      </c>
      <c r="D1604" s="5"/>
      <c r="E1604" s="5"/>
      <c r="F1604" s="5"/>
      <c r="G1604" s="5"/>
      <c r="H1604" s="5"/>
      <c r="I1604" s="5"/>
      <c r="J1604" s="5"/>
      <c r="K1604" s="5"/>
      <c r="L1604" s="5"/>
      <c r="M1604" s="5"/>
      <c r="N1604" s="5"/>
      <c r="O1604" s="5"/>
      <c r="P1604" s="5"/>
    </row>
    <row r="1605" spans="1:16">
      <c r="A1605" t="str">
        <f t="shared" si="25"/>
        <v/>
      </c>
      <c r="P1605" s="5"/>
    </row>
    <row r="1606" spans="1:16">
      <c r="A1606" t="str">
        <f t="shared" si="25"/>
        <v/>
      </c>
      <c r="P1606" s="5"/>
    </row>
    <row r="1607" spans="1:16">
      <c r="A1607" t="str">
        <f t="shared" si="25"/>
        <v/>
      </c>
      <c r="P1607" s="5"/>
    </row>
    <row r="1608" spans="1:16">
      <c r="A1608" t="str">
        <f t="shared" si="25"/>
        <v/>
      </c>
    </row>
    <row r="1609" spans="1:16">
      <c r="A1609" t="str">
        <f t="shared" si="25"/>
        <v/>
      </c>
    </row>
    <row r="1610" spans="1:16">
      <c r="A1610" t="str">
        <f t="shared" si="25"/>
        <v/>
      </c>
    </row>
    <row r="1611" spans="1:16">
      <c r="A1611" t="str">
        <f t="shared" si="25"/>
        <v/>
      </c>
    </row>
    <row r="1612" spans="1:16">
      <c r="A1612" t="str">
        <f t="shared" si="25"/>
        <v/>
      </c>
    </row>
    <row r="1613" spans="1:16">
      <c r="A1613" t="str">
        <f t="shared" si="25"/>
        <v/>
      </c>
    </row>
    <row r="1614" spans="1:16">
      <c r="A1614" t="str">
        <f t="shared" si="25"/>
        <v/>
      </c>
    </row>
    <row r="1615" spans="1:16">
      <c r="A1615" t="str">
        <f t="shared" si="25"/>
        <v/>
      </c>
      <c r="P1615" s="4"/>
    </row>
    <row r="1616" spans="1:16">
      <c r="A1616" t="str">
        <f t="shared" si="25"/>
        <v/>
      </c>
    </row>
    <row r="1617" spans="1:16">
      <c r="A1617" t="str">
        <f t="shared" si="25"/>
        <v/>
      </c>
    </row>
    <row r="1618" spans="1:16">
      <c r="A1618" t="str">
        <f t="shared" si="25"/>
        <v/>
      </c>
    </row>
    <row r="1619" spans="1:16">
      <c r="A1619" t="str">
        <f t="shared" si="25"/>
        <v/>
      </c>
    </row>
    <row r="1620" spans="1:16">
      <c r="A1620" t="str">
        <f t="shared" si="25"/>
        <v/>
      </c>
      <c r="D1620" s="4"/>
      <c r="E1620" s="4"/>
      <c r="F1620" s="4"/>
      <c r="G1620" s="4"/>
      <c r="H1620" s="4"/>
      <c r="I1620" s="4"/>
      <c r="J1620" s="4"/>
      <c r="K1620" s="4"/>
      <c r="L1620" s="4"/>
      <c r="M1620" s="4"/>
      <c r="N1620" s="4"/>
      <c r="O1620" s="4"/>
    </row>
    <row r="1621" spans="1:16">
      <c r="A1621" t="str">
        <f t="shared" si="25"/>
        <v/>
      </c>
      <c r="P1621" s="91"/>
    </row>
    <row r="1622" spans="1:16">
      <c r="A1622" t="str">
        <f t="shared" si="25"/>
        <v/>
      </c>
    </row>
    <row r="1623" spans="1:16">
      <c r="A1623" t="str">
        <f t="shared" si="25"/>
        <v/>
      </c>
    </row>
    <row r="1624" spans="1:16">
      <c r="A1624" t="str">
        <f t="shared" si="25"/>
        <v/>
      </c>
      <c r="P1624" s="5"/>
    </row>
    <row r="1625" spans="1:16">
      <c r="A1625" t="str">
        <f t="shared" si="25"/>
        <v/>
      </c>
      <c r="P1625" s="5"/>
    </row>
    <row r="1626" spans="1:16">
      <c r="A1626" t="str">
        <f t="shared" si="25"/>
        <v/>
      </c>
    </row>
    <row r="1627" spans="1:16">
      <c r="A1627" t="str">
        <f t="shared" si="25"/>
        <v/>
      </c>
      <c r="P1627" s="89"/>
    </row>
    <row r="1628" spans="1:16">
      <c r="A1628" t="str">
        <f t="shared" si="25"/>
        <v/>
      </c>
    </row>
    <row r="1629" spans="1:16">
      <c r="A1629" t="str">
        <f t="shared" si="25"/>
        <v/>
      </c>
    </row>
    <row r="1630" spans="1:16">
      <c r="A1630" t="str">
        <f t="shared" si="25"/>
        <v/>
      </c>
    </row>
    <row r="1631" spans="1:16">
      <c r="A1631" t="str">
        <f t="shared" si="25"/>
        <v/>
      </c>
    </row>
    <row r="1632" spans="1:16">
      <c r="A1632" t="str">
        <f t="shared" si="25"/>
        <v/>
      </c>
      <c r="P1632" s="87"/>
    </row>
    <row r="1633" spans="1:16">
      <c r="A1633" t="str">
        <f t="shared" si="25"/>
        <v/>
      </c>
    </row>
    <row r="1634" spans="1:16">
      <c r="A1634" t="str">
        <f t="shared" si="25"/>
        <v/>
      </c>
    </row>
    <row r="1635" spans="1:16">
      <c r="A1635" t="str">
        <f t="shared" si="25"/>
        <v/>
      </c>
      <c r="P1635" s="83"/>
    </row>
    <row r="1636" spans="1:16">
      <c r="A1636" t="str">
        <f t="shared" si="25"/>
        <v/>
      </c>
      <c r="P1636" s="1"/>
    </row>
    <row r="1637" spans="1:16">
      <c r="A1637" t="str">
        <f t="shared" si="25"/>
        <v/>
      </c>
      <c r="P1637" s="5"/>
    </row>
    <row r="1638" spans="1:16">
      <c r="A1638" t="str">
        <f t="shared" si="25"/>
        <v/>
      </c>
      <c r="P1638" s="5"/>
    </row>
    <row r="1639" spans="1:16">
      <c r="A1639" t="str">
        <f t="shared" si="25"/>
        <v/>
      </c>
      <c r="P1639" s="5"/>
    </row>
    <row r="1640" spans="1:16">
      <c r="A1640" t="str">
        <f t="shared" si="25"/>
        <v/>
      </c>
      <c r="P1640" s="5"/>
    </row>
    <row r="1641" spans="1:16">
      <c r="A1641" t="str">
        <f t="shared" si="25"/>
        <v/>
      </c>
      <c r="P1641" s="5"/>
    </row>
    <row r="1642" spans="1:16">
      <c r="A1642" t="str">
        <f t="shared" si="25"/>
        <v/>
      </c>
      <c r="P1642" s="5"/>
    </row>
    <row r="1643" spans="1:16">
      <c r="A1643" t="str">
        <f t="shared" si="25"/>
        <v/>
      </c>
      <c r="P1643" s="5"/>
    </row>
    <row r="1644" spans="1:16">
      <c r="A1644" t="str">
        <f t="shared" si="25"/>
        <v/>
      </c>
      <c r="P1644" s="5"/>
    </row>
    <row r="1645" spans="1:16">
      <c r="A1645" t="str">
        <f t="shared" si="25"/>
        <v/>
      </c>
      <c r="P1645" s="5"/>
    </row>
    <row r="1646" spans="1:16">
      <c r="A1646" t="str">
        <f t="shared" si="25"/>
        <v/>
      </c>
    </row>
    <row r="1647" spans="1:16">
      <c r="A1647" t="str">
        <f t="shared" si="25"/>
        <v/>
      </c>
      <c r="P1647" s="5"/>
    </row>
    <row r="1648" spans="1:16">
      <c r="A1648" t="str">
        <f t="shared" si="25"/>
        <v/>
      </c>
      <c r="P1648" s="5"/>
    </row>
    <row r="1649" spans="1:16">
      <c r="A1649" t="str">
        <f t="shared" si="25"/>
        <v/>
      </c>
      <c r="P1649" s="5"/>
    </row>
    <row r="1650" spans="1:16">
      <c r="A1650" t="str">
        <f t="shared" si="25"/>
        <v/>
      </c>
      <c r="P1650" s="5"/>
    </row>
    <row r="1651" spans="1:16">
      <c r="A1651" t="str">
        <f t="shared" si="25"/>
        <v/>
      </c>
      <c r="P1651" s="5"/>
    </row>
    <row r="1652" spans="1:16">
      <c r="A1652" t="str">
        <f t="shared" si="25"/>
        <v/>
      </c>
      <c r="P1652" s="5"/>
    </row>
    <row r="1653" spans="1:16">
      <c r="A1653" t="str">
        <f t="shared" si="25"/>
        <v/>
      </c>
      <c r="P1653" s="5"/>
    </row>
    <row r="1654" spans="1:16">
      <c r="A1654" t="str">
        <f t="shared" ref="A1654:A1717" si="26">B1654&amp;C1654</f>
        <v/>
      </c>
    </row>
    <row r="1655" spans="1:16">
      <c r="A1655" t="str">
        <f t="shared" si="26"/>
        <v/>
      </c>
    </row>
    <row r="1656" spans="1:16">
      <c r="A1656" t="str">
        <f t="shared" si="26"/>
        <v/>
      </c>
    </row>
    <row r="1657" spans="1:16">
      <c r="A1657" t="str">
        <f t="shared" si="26"/>
        <v/>
      </c>
    </row>
    <row r="1658" spans="1:16">
      <c r="A1658" t="str">
        <f t="shared" si="26"/>
        <v/>
      </c>
    </row>
    <row r="1659" spans="1:16">
      <c r="A1659" t="str">
        <f t="shared" si="26"/>
        <v/>
      </c>
    </row>
    <row r="1660" spans="1:16">
      <c r="A1660" t="str">
        <f t="shared" si="26"/>
        <v/>
      </c>
    </row>
    <row r="1661" spans="1:16">
      <c r="A1661" t="str">
        <f t="shared" si="26"/>
        <v/>
      </c>
      <c r="P1661" s="4"/>
    </row>
    <row r="1662" spans="1:16">
      <c r="A1662" t="str">
        <f t="shared" si="26"/>
        <v/>
      </c>
    </row>
    <row r="1663" spans="1:16">
      <c r="A1663" t="str">
        <f t="shared" si="26"/>
        <v/>
      </c>
    </row>
    <row r="1664" spans="1:16">
      <c r="A1664" t="str">
        <f t="shared" si="26"/>
        <v/>
      </c>
    </row>
    <row r="1665" spans="1:16">
      <c r="A1665" t="str">
        <f t="shared" si="26"/>
        <v/>
      </c>
    </row>
    <row r="1666" spans="1:16">
      <c r="A1666" t="str">
        <f t="shared" si="26"/>
        <v/>
      </c>
    </row>
    <row r="1667" spans="1:16">
      <c r="A1667" t="str">
        <f t="shared" si="26"/>
        <v/>
      </c>
      <c r="P1667" s="91"/>
    </row>
    <row r="1668" spans="1:16">
      <c r="A1668" t="str">
        <f t="shared" si="26"/>
        <v/>
      </c>
    </row>
    <row r="1669" spans="1:16">
      <c r="A1669" t="str">
        <f t="shared" si="26"/>
        <v/>
      </c>
    </row>
    <row r="1670" spans="1:16">
      <c r="A1670" t="str">
        <f t="shared" si="26"/>
        <v/>
      </c>
      <c r="P1670" s="5"/>
    </row>
    <row r="1671" spans="1:16">
      <c r="A1671" t="str">
        <f t="shared" si="26"/>
        <v/>
      </c>
      <c r="P1671" s="5"/>
    </row>
    <row r="1672" spans="1:16">
      <c r="A1672" t="str">
        <f t="shared" si="26"/>
        <v/>
      </c>
    </row>
    <row r="1673" spans="1:16">
      <c r="A1673" t="str">
        <f t="shared" si="26"/>
        <v/>
      </c>
      <c r="P1673" s="89"/>
    </row>
    <row r="1674" spans="1:16">
      <c r="A1674" t="str">
        <f t="shared" si="26"/>
        <v/>
      </c>
      <c r="D1674" s="4"/>
      <c r="E1674" s="4"/>
      <c r="F1674" s="4"/>
      <c r="G1674" s="4"/>
      <c r="H1674" s="4"/>
      <c r="I1674" s="4"/>
      <c r="J1674" s="4"/>
      <c r="K1674" s="4"/>
      <c r="L1674" s="4"/>
      <c r="M1674" s="4"/>
      <c r="N1674" s="4"/>
      <c r="O1674" s="4"/>
    </row>
    <row r="1675" spans="1:16">
      <c r="A1675" t="str">
        <f t="shared" si="26"/>
        <v/>
      </c>
    </row>
    <row r="1676" spans="1:16">
      <c r="A1676" t="str">
        <f t="shared" si="26"/>
        <v/>
      </c>
    </row>
    <row r="1677" spans="1:16">
      <c r="A1677" t="str">
        <f t="shared" si="26"/>
        <v/>
      </c>
    </row>
    <row r="1678" spans="1:16">
      <c r="A1678" t="str">
        <f t="shared" si="26"/>
        <v/>
      </c>
      <c r="P1678" s="87"/>
    </row>
    <row r="1679" spans="1:16">
      <c r="A1679" t="str">
        <f t="shared" si="26"/>
        <v/>
      </c>
    </row>
    <row r="1680" spans="1:16">
      <c r="A1680" t="str">
        <f t="shared" si="26"/>
        <v/>
      </c>
    </row>
    <row r="1681" spans="1:16">
      <c r="A1681" t="str">
        <f t="shared" si="26"/>
        <v/>
      </c>
      <c r="P1681" s="83"/>
    </row>
    <row r="1682" spans="1:16">
      <c r="A1682" t="str">
        <f t="shared" si="26"/>
        <v/>
      </c>
      <c r="P1682" s="1"/>
    </row>
    <row r="1683" spans="1:16">
      <c r="A1683" t="str">
        <f t="shared" si="26"/>
        <v/>
      </c>
      <c r="D1683" s="5"/>
      <c r="E1683" s="5"/>
      <c r="F1683" s="5"/>
      <c r="G1683" s="5"/>
      <c r="H1683" s="5"/>
      <c r="I1683" s="5"/>
      <c r="J1683" s="5"/>
      <c r="K1683" s="5"/>
      <c r="L1683" s="5"/>
      <c r="M1683" s="5"/>
      <c r="N1683" s="5"/>
      <c r="O1683" s="5"/>
      <c r="P1683" s="5"/>
    </row>
    <row r="1684" spans="1:16">
      <c r="A1684" t="str">
        <f t="shared" si="26"/>
        <v/>
      </c>
      <c r="D1684" s="5"/>
      <c r="E1684" s="5"/>
      <c r="F1684" s="5"/>
      <c r="G1684" s="5"/>
      <c r="H1684" s="5"/>
      <c r="I1684" s="5"/>
      <c r="J1684" s="5"/>
      <c r="K1684" s="5"/>
      <c r="L1684" s="5"/>
      <c r="M1684" s="5"/>
      <c r="N1684" s="5"/>
      <c r="O1684" s="5"/>
      <c r="P1684" s="5"/>
    </row>
    <row r="1685" spans="1:16">
      <c r="A1685" t="str">
        <f t="shared" si="26"/>
        <v/>
      </c>
      <c r="P1685" s="5"/>
    </row>
    <row r="1686" spans="1:16">
      <c r="A1686" t="str">
        <f t="shared" si="26"/>
        <v/>
      </c>
      <c r="P1686" s="5"/>
    </row>
    <row r="1687" spans="1:16">
      <c r="A1687" t="str">
        <f t="shared" si="26"/>
        <v/>
      </c>
      <c r="P1687" s="5"/>
    </row>
    <row r="1688" spans="1:16">
      <c r="A1688" t="str">
        <f t="shared" si="26"/>
        <v/>
      </c>
      <c r="P1688" s="5"/>
    </row>
    <row r="1689" spans="1:16">
      <c r="A1689" t="str">
        <f t="shared" si="26"/>
        <v/>
      </c>
      <c r="P1689" s="5"/>
    </row>
    <row r="1690" spans="1:16">
      <c r="A1690" t="str">
        <f t="shared" si="26"/>
        <v/>
      </c>
      <c r="P1690" s="5"/>
    </row>
    <row r="1691" spans="1:16">
      <c r="A1691" t="str">
        <f t="shared" si="26"/>
        <v/>
      </c>
      <c r="P1691" s="5"/>
    </row>
    <row r="1692" spans="1:16">
      <c r="A1692" t="str">
        <f t="shared" si="26"/>
        <v/>
      </c>
    </row>
    <row r="1693" spans="1:16">
      <c r="A1693" t="str">
        <f t="shared" si="26"/>
        <v/>
      </c>
      <c r="P1693" s="5"/>
    </row>
    <row r="1694" spans="1:16">
      <c r="A1694" t="str">
        <f t="shared" si="26"/>
        <v/>
      </c>
      <c r="P1694" s="5"/>
    </row>
    <row r="1695" spans="1:16">
      <c r="A1695" t="str">
        <f t="shared" si="26"/>
        <v/>
      </c>
      <c r="D1695" s="1"/>
      <c r="E1695" s="1"/>
      <c r="F1695" s="1"/>
      <c r="G1695" s="1"/>
      <c r="H1695" s="1"/>
      <c r="I1695" s="1"/>
      <c r="J1695" s="1"/>
      <c r="K1695" s="1"/>
      <c r="L1695" s="1"/>
      <c r="M1695" s="1"/>
      <c r="N1695" s="1"/>
      <c r="O1695" s="1"/>
      <c r="P1695" s="5"/>
    </row>
    <row r="1696" spans="1:16">
      <c r="A1696" t="str">
        <f t="shared" si="26"/>
        <v/>
      </c>
      <c r="D1696" s="5"/>
      <c r="E1696" s="5"/>
      <c r="F1696" s="5"/>
      <c r="G1696" s="5"/>
      <c r="H1696" s="5"/>
      <c r="I1696" s="5"/>
      <c r="J1696" s="5"/>
      <c r="K1696" s="5"/>
      <c r="L1696" s="5"/>
      <c r="M1696" s="5"/>
      <c r="N1696" s="5"/>
      <c r="O1696" s="5"/>
      <c r="P1696" s="5"/>
    </row>
    <row r="1697" spans="1:16">
      <c r="A1697" t="str">
        <f t="shared" si="26"/>
        <v/>
      </c>
      <c r="D1697" s="5"/>
      <c r="E1697" s="5"/>
      <c r="F1697" s="5"/>
      <c r="G1697" s="5"/>
      <c r="H1697" s="5"/>
      <c r="I1697" s="5"/>
      <c r="J1697" s="5"/>
      <c r="K1697" s="5"/>
      <c r="L1697" s="5"/>
      <c r="M1697" s="5"/>
      <c r="N1697" s="5"/>
      <c r="O1697" s="5"/>
      <c r="P1697" s="5"/>
    </row>
    <row r="1698" spans="1:16">
      <c r="A1698" t="str">
        <f t="shared" si="26"/>
        <v/>
      </c>
      <c r="D1698" s="5"/>
      <c r="E1698" s="5"/>
      <c r="F1698" s="5"/>
      <c r="G1698" s="5"/>
      <c r="H1698" s="5"/>
      <c r="I1698" s="5"/>
      <c r="J1698" s="5"/>
      <c r="K1698" s="5"/>
      <c r="L1698" s="5"/>
      <c r="M1698" s="5"/>
      <c r="N1698" s="5"/>
      <c r="O1698" s="5"/>
      <c r="P1698" s="5"/>
    </row>
    <row r="1699" spans="1:16">
      <c r="A1699" t="str">
        <f t="shared" si="26"/>
        <v/>
      </c>
      <c r="D1699" s="5"/>
      <c r="E1699" s="5"/>
      <c r="F1699" s="5"/>
      <c r="G1699" s="5"/>
      <c r="H1699" s="5"/>
      <c r="I1699" s="5"/>
      <c r="J1699" s="5"/>
      <c r="K1699" s="5"/>
      <c r="L1699" s="5"/>
      <c r="M1699" s="5"/>
      <c r="N1699" s="5"/>
      <c r="O1699" s="5"/>
      <c r="P1699" s="5"/>
    </row>
    <row r="1700" spans="1:16">
      <c r="A1700" t="str">
        <f t="shared" si="26"/>
        <v/>
      </c>
      <c r="D1700" s="5"/>
      <c r="E1700" s="5"/>
      <c r="F1700" s="5"/>
      <c r="G1700" s="5"/>
      <c r="H1700" s="5"/>
      <c r="I1700" s="5"/>
      <c r="J1700" s="5"/>
      <c r="K1700" s="5"/>
      <c r="L1700" s="5"/>
      <c r="M1700" s="5"/>
      <c r="N1700" s="5"/>
      <c r="O1700" s="5"/>
    </row>
    <row r="1701" spans="1:16">
      <c r="A1701" t="str">
        <f t="shared" si="26"/>
        <v/>
      </c>
      <c r="D1701" s="5"/>
      <c r="E1701" s="5"/>
      <c r="F1701" s="5"/>
      <c r="G1701" s="5"/>
      <c r="H1701" s="5"/>
      <c r="I1701" s="5"/>
      <c r="J1701" s="5"/>
      <c r="K1701" s="5"/>
      <c r="L1701" s="5"/>
      <c r="M1701" s="5"/>
      <c r="N1701" s="5"/>
      <c r="O1701" s="5"/>
    </row>
    <row r="1702" spans="1:16">
      <c r="A1702" t="str">
        <f t="shared" si="26"/>
        <v/>
      </c>
      <c r="D1702" s="5"/>
      <c r="E1702" s="5"/>
      <c r="F1702" s="5"/>
      <c r="G1702" s="5"/>
      <c r="H1702" s="5"/>
      <c r="I1702" s="5"/>
      <c r="J1702" s="5"/>
      <c r="K1702" s="5"/>
      <c r="L1702" s="5"/>
      <c r="M1702" s="5"/>
      <c r="N1702" s="5"/>
      <c r="O1702" s="5"/>
    </row>
    <row r="1703" spans="1:16">
      <c r="A1703" t="str">
        <f t="shared" si="26"/>
        <v/>
      </c>
      <c r="D1703" s="5"/>
      <c r="E1703" s="5"/>
      <c r="F1703" s="5"/>
      <c r="G1703" s="5"/>
      <c r="H1703" s="5"/>
      <c r="I1703" s="5"/>
      <c r="J1703" s="5"/>
      <c r="K1703" s="5"/>
      <c r="L1703" s="5"/>
      <c r="M1703" s="5"/>
      <c r="N1703" s="5"/>
      <c r="O1703" s="5"/>
    </row>
    <row r="1704" spans="1:16">
      <c r="A1704" t="str">
        <f t="shared" si="26"/>
        <v/>
      </c>
      <c r="D1704" s="5"/>
      <c r="E1704" s="5"/>
      <c r="F1704" s="5"/>
      <c r="G1704" s="5"/>
      <c r="H1704" s="5"/>
      <c r="I1704" s="5"/>
      <c r="J1704" s="5"/>
      <c r="K1704" s="5"/>
      <c r="L1704" s="5"/>
      <c r="M1704" s="5"/>
      <c r="N1704" s="5"/>
      <c r="O1704" s="5"/>
    </row>
    <row r="1705" spans="1:16">
      <c r="A1705" t="str">
        <f t="shared" si="26"/>
        <v/>
      </c>
    </row>
    <row r="1706" spans="1:16">
      <c r="A1706" t="str">
        <f t="shared" si="26"/>
        <v/>
      </c>
      <c r="D1706" s="5"/>
      <c r="E1706" s="5"/>
      <c r="F1706" s="5"/>
      <c r="G1706" s="5"/>
      <c r="H1706" s="5"/>
      <c r="I1706" s="5"/>
      <c r="J1706" s="5"/>
      <c r="K1706" s="5"/>
      <c r="L1706" s="5"/>
      <c r="M1706" s="5"/>
      <c r="N1706" s="5"/>
      <c r="O1706" s="5"/>
    </row>
    <row r="1707" spans="1:16">
      <c r="A1707" t="str">
        <f t="shared" si="26"/>
        <v/>
      </c>
      <c r="D1707" s="5"/>
      <c r="E1707" s="5"/>
      <c r="F1707" s="5"/>
      <c r="G1707" s="5"/>
      <c r="H1707" s="5"/>
      <c r="I1707" s="5"/>
      <c r="J1707" s="5"/>
      <c r="K1707" s="5"/>
      <c r="L1707" s="5"/>
      <c r="M1707" s="5"/>
      <c r="N1707" s="5"/>
      <c r="O1707" s="5"/>
    </row>
    <row r="1708" spans="1:16">
      <c r="A1708" t="str">
        <f t="shared" si="26"/>
        <v/>
      </c>
      <c r="D1708" s="5"/>
      <c r="E1708" s="5"/>
      <c r="F1708" s="5"/>
      <c r="G1708" s="5"/>
      <c r="H1708" s="5"/>
      <c r="I1708" s="5"/>
      <c r="J1708" s="5"/>
      <c r="K1708" s="5"/>
      <c r="L1708" s="5"/>
      <c r="M1708" s="5"/>
      <c r="N1708" s="5"/>
      <c r="O1708" s="5"/>
    </row>
    <row r="1709" spans="1:16">
      <c r="A1709" t="str">
        <f t="shared" si="26"/>
        <v/>
      </c>
      <c r="D1709" s="5"/>
      <c r="E1709" s="5"/>
      <c r="F1709" s="5"/>
      <c r="G1709" s="5"/>
      <c r="H1709" s="5"/>
      <c r="I1709" s="5"/>
      <c r="J1709" s="5"/>
      <c r="K1709" s="5"/>
      <c r="L1709" s="5"/>
      <c r="M1709" s="5"/>
      <c r="N1709" s="5"/>
      <c r="O1709" s="5"/>
    </row>
    <row r="1710" spans="1:16">
      <c r="A1710" t="str">
        <f t="shared" si="26"/>
        <v/>
      </c>
      <c r="D1710" s="5"/>
      <c r="E1710" s="5"/>
      <c r="F1710" s="5"/>
      <c r="G1710" s="5"/>
      <c r="H1710" s="5"/>
      <c r="I1710" s="5"/>
      <c r="J1710" s="5"/>
      <c r="K1710" s="5"/>
      <c r="L1710" s="5"/>
      <c r="M1710" s="5"/>
      <c r="N1710" s="5"/>
      <c r="O1710" s="5"/>
    </row>
    <row r="1711" spans="1:16">
      <c r="A1711" t="str">
        <f t="shared" si="26"/>
        <v/>
      </c>
      <c r="D1711" s="5"/>
      <c r="E1711" s="5"/>
      <c r="F1711" s="5"/>
      <c r="G1711" s="5"/>
      <c r="H1711" s="5"/>
      <c r="I1711" s="5"/>
      <c r="J1711" s="5"/>
      <c r="K1711" s="5"/>
      <c r="L1711" s="5"/>
      <c r="M1711" s="5"/>
      <c r="N1711" s="5"/>
      <c r="O1711" s="5"/>
    </row>
    <row r="1712" spans="1:16">
      <c r="A1712" t="str">
        <f t="shared" si="26"/>
        <v/>
      </c>
      <c r="D1712" s="5"/>
      <c r="E1712" s="5"/>
      <c r="F1712" s="5"/>
      <c r="G1712" s="5"/>
      <c r="H1712" s="5"/>
      <c r="I1712" s="5"/>
      <c r="J1712" s="5"/>
      <c r="K1712" s="5"/>
      <c r="L1712" s="5"/>
      <c r="M1712" s="5"/>
      <c r="N1712" s="5"/>
      <c r="O1712" s="5"/>
    </row>
    <row r="1713" spans="1:15">
      <c r="A1713" t="str">
        <f t="shared" si="26"/>
        <v/>
      </c>
    </row>
    <row r="1714" spans="1:15">
      <c r="A1714" t="str">
        <f t="shared" si="26"/>
        <v/>
      </c>
    </row>
    <row r="1715" spans="1:15">
      <c r="A1715" t="str">
        <f t="shared" si="26"/>
        <v/>
      </c>
    </row>
    <row r="1716" spans="1:15">
      <c r="A1716" t="str">
        <f t="shared" si="26"/>
        <v/>
      </c>
    </row>
    <row r="1717" spans="1:15">
      <c r="A1717" t="str">
        <f t="shared" si="26"/>
        <v/>
      </c>
    </row>
    <row r="1718" spans="1:15">
      <c r="A1718" t="str">
        <f t="shared" ref="A1718:A1781" si="27">B1718&amp;C1718</f>
        <v/>
      </c>
    </row>
    <row r="1719" spans="1:15">
      <c r="A1719" t="str">
        <f t="shared" si="27"/>
        <v/>
      </c>
    </row>
    <row r="1720" spans="1:15">
      <c r="A1720" t="str">
        <f t="shared" si="27"/>
        <v/>
      </c>
    </row>
    <row r="1721" spans="1:15">
      <c r="A1721" t="str">
        <f t="shared" si="27"/>
        <v/>
      </c>
    </row>
    <row r="1722" spans="1:15">
      <c r="A1722" t="str">
        <f t="shared" si="27"/>
        <v/>
      </c>
    </row>
    <row r="1723" spans="1:15">
      <c r="A1723" t="str">
        <f t="shared" si="27"/>
        <v/>
      </c>
    </row>
    <row r="1724" spans="1:15">
      <c r="A1724" t="str">
        <f t="shared" si="27"/>
        <v/>
      </c>
    </row>
    <row r="1725" spans="1:15">
      <c r="A1725" t="str">
        <f t="shared" si="27"/>
        <v/>
      </c>
    </row>
    <row r="1726" spans="1:15">
      <c r="A1726" t="str">
        <f t="shared" si="27"/>
        <v/>
      </c>
    </row>
    <row r="1727" spans="1:15">
      <c r="A1727" t="str">
        <f t="shared" si="27"/>
        <v/>
      </c>
    </row>
    <row r="1728" spans="1:15">
      <c r="A1728" t="str">
        <f t="shared" si="27"/>
        <v/>
      </c>
      <c r="D1728" s="4"/>
      <c r="E1728" s="4"/>
      <c r="F1728" s="4"/>
      <c r="G1728" s="4"/>
      <c r="H1728" s="4"/>
      <c r="I1728" s="4"/>
      <c r="J1728" s="4"/>
      <c r="K1728" s="4"/>
      <c r="L1728" s="4"/>
      <c r="M1728" s="4"/>
      <c r="N1728" s="4"/>
      <c r="O1728" s="4"/>
    </row>
    <row r="1729" spans="1:1">
      <c r="A1729" t="str">
        <f t="shared" si="27"/>
        <v/>
      </c>
    </row>
    <row r="1730" spans="1:1">
      <c r="A1730" t="str">
        <f t="shared" si="27"/>
        <v/>
      </c>
    </row>
    <row r="1731" spans="1:1">
      <c r="A1731" t="str">
        <f t="shared" si="27"/>
        <v/>
      </c>
    </row>
    <row r="1732" spans="1:1">
      <c r="A1732" t="str">
        <f t="shared" si="27"/>
        <v/>
      </c>
    </row>
    <row r="1733" spans="1:1">
      <c r="A1733" t="str">
        <f t="shared" si="27"/>
        <v/>
      </c>
    </row>
    <row r="1734" spans="1:1">
      <c r="A1734" t="str">
        <f t="shared" si="27"/>
        <v/>
      </c>
    </row>
    <row r="1735" spans="1:1">
      <c r="A1735" t="str">
        <f t="shared" si="27"/>
        <v/>
      </c>
    </row>
    <row r="1736" spans="1:1">
      <c r="A1736" t="str">
        <f t="shared" si="27"/>
        <v/>
      </c>
    </row>
    <row r="1737" spans="1:1">
      <c r="A1737" t="str">
        <f t="shared" si="27"/>
        <v/>
      </c>
    </row>
    <row r="1738" spans="1:1">
      <c r="A1738" t="str">
        <f t="shared" si="27"/>
        <v/>
      </c>
    </row>
    <row r="1739" spans="1:1">
      <c r="A1739" t="str">
        <f t="shared" si="27"/>
        <v/>
      </c>
    </row>
    <row r="1740" spans="1:1">
      <c r="A1740" t="str">
        <f t="shared" si="27"/>
        <v/>
      </c>
    </row>
    <row r="1741" spans="1:1">
      <c r="A1741" t="str">
        <f t="shared" si="27"/>
        <v/>
      </c>
    </row>
    <row r="1742" spans="1:1">
      <c r="A1742" t="str">
        <f t="shared" si="27"/>
        <v/>
      </c>
    </row>
    <row r="1743" spans="1:1">
      <c r="A1743" t="str">
        <f t="shared" si="27"/>
        <v/>
      </c>
    </row>
    <row r="1744" spans="1:1">
      <c r="A1744" t="str">
        <f t="shared" si="27"/>
        <v/>
      </c>
    </row>
    <row r="1745" spans="1:1">
      <c r="A1745" t="str">
        <f t="shared" si="27"/>
        <v/>
      </c>
    </row>
    <row r="1746" spans="1:1">
      <c r="A1746" t="str">
        <f t="shared" si="27"/>
        <v/>
      </c>
    </row>
    <row r="1747" spans="1:1">
      <c r="A1747" t="str">
        <f t="shared" si="27"/>
        <v/>
      </c>
    </row>
    <row r="1748" spans="1:1">
      <c r="A1748" t="str">
        <f t="shared" si="27"/>
        <v/>
      </c>
    </row>
    <row r="1749" spans="1:1">
      <c r="A1749" t="str">
        <f t="shared" si="27"/>
        <v/>
      </c>
    </row>
    <row r="1750" spans="1:1">
      <c r="A1750" t="str">
        <f t="shared" si="27"/>
        <v/>
      </c>
    </row>
    <row r="1751" spans="1:1">
      <c r="A1751" t="str">
        <f t="shared" si="27"/>
        <v/>
      </c>
    </row>
    <row r="1752" spans="1:1">
      <c r="A1752" t="str">
        <f t="shared" si="27"/>
        <v/>
      </c>
    </row>
    <row r="1753" spans="1:1">
      <c r="A1753" t="str">
        <f t="shared" si="27"/>
        <v/>
      </c>
    </row>
    <row r="1754" spans="1:1">
      <c r="A1754" t="str">
        <f t="shared" si="27"/>
        <v/>
      </c>
    </row>
    <row r="1755" spans="1:1">
      <c r="A1755" t="str">
        <f t="shared" si="27"/>
        <v/>
      </c>
    </row>
    <row r="1756" spans="1:1">
      <c r="A1756" t="str">
        <f t="shared" si="27"/>
        <v/>
      </c>
    </row>
    <row r="1757" spans="1:1">
      <c r="A1757" t="str">
        <f t="shared" si="27"/>
        <v/>
      </c>
    </row>
    <row r="1758" spans="1:1">
      <c r="A1758" t="str">
        <f t="shared" si="27"/>
        <v/>
      </c>
    </row>
    <row r="1759" spans="1:1">
      <c r="A1759" t="str">
        <f t="shared" si="27"/>
        <v/>
      </c>
    </row>
    <row r="1760" spans="1:1">
      <c r="A1760" t="str">
        <f t="shared" si="27"/>
        <v/>
      </c>
    </row>
    <row r="1761" spans="1:1">
      <c r="A1761" t="str">
        <f t="shared" si="27"/>
        <v/>
      </c>
    </row>
    <row r="1762" spans="1:1">
      <c r="A1762" t="str">
        <f t="shared" si="27"/>
        <v/>
      </c>
    </row>
    <row r="1763" spans="1:1">
      <c r="A1763" t="str">
        <f t="shared" si="27"/>
        <v/>
      </c>
    </row>
    <row r="1764" spans="1:1">
      <c r="A1764" t="str">
        <f t="shared" si="27"/>
        <v/>
      </c>
    </row>
    <row r="1765" spans="1:1">
      <c r="A1765" t="str">
        <f t="shared" si="27"/>
        <v/>
      </c>
    </row>
    <row r="1766" spans="1:1">
      <c r="A1766" t="str">
        <f t="shared" si="27"/>
        <v/>
      </c>
    </row>
    <row r="1767" spans="1:1">
      <c r="A1767" t="str">
        <f t="shared" si="27"/>
        <v/>
      </c>
    </row>
    <row r="1768" spans="1:1">
      <c r="A1768" t="str">
        <f t="shared" si="27"/>
        <v/>
      </c>
    </row>
    <row r="1769" spans="1:1">
      <c r="A1769" t="str">
        <f t="shared" si="27"/>
        <v/>
      </c>
    </row>
    <row r="1770" spans="1:1">
      <c r="A1770" t="str">
        <f t="shared" si="27"/>
        <v/>
      </c>
    </row>
    <row r="1771" spans="1:1">
      <c r="A1771" t="str">
        <f t="shared" si="27"/>
        <v/>
      </c>
    </row>
    <row r="1772" spans="1:1">
      <c r="A1772" t="str">
        <f t="shared" si="27"/>
        <v/>
      </c>
    </row>
    <row r="1773" spans="1:1">
      <c r="A1773" t="str">
        <f t="shared" si="27"/>
        <v/>
      </c>
    </row>
    <row r="1774" spans="1:1">
      <c r="A1774" t="str">
        <f t="shared" si="27"/>
        <v/>
      </c>
    </row>
    <row r="1775" spans="1:1">
      <c r="A1775" t="str">
        <f t="shared" si="27"/>
        <v/>
      </c>
    </row>
    <row r="1776" spans="1:1">
      <c r="A1776" t="str">
        <f t="shared" si="27"/>
        <v/>
      </c>
    </row>
    <row r="1777" spans="1:15">
      <c r="A1777" t="str">
        <f t="shared" si="27"/>
        <v/>
      </c>
    </row>
    <row r="1778" spans="1:15">
      <c r="A1778" t="str">
        <f t="shared" si="27"/>
        <v/>
      </c>
    </row>
    <row r="1779" spans="1:15">
      <c r="A1779" t="str">
        <f t="shared" si="27"/>
        <v/>
      </c>
    </row>
    <row r="1780" spans="1:15">
      <c r="A1780" t="str">
        <f t="shared" si="27"/>
        <v/>
      </c>
    </row>
    <row r="1781" spans="1:15">
      <c r="A1781" t="str">
        <f t="shared" si="27"/>
        <v/>
      </c>
    </row>
    <row r="1782" spans="1:15">
      <c r="A1782" t="str">
        <f t="shared" ref="A1782:A1845" si="28">B1782&amp;C1782</f>
        <v/>
      </c>
      <c r="D1782" s="4"/>
      <c r="E1782" s="4"/>
      <c r="F1782" s="4"/>
      <c r="G1782" s="4"/>
      <c r="H1782" s="4"/>
      <c r="I1782" s="4"/>
      <c r="J1782" s="4"/>
      <c r="K1782" s="4"/>
      <c r="L1782" s="4"/>
      <c r="M1782" s="4"/>
      <c r="N1782" s="4"/>
      <c r="O1782" s="4"/>
    </row>
    <row r="1783" spans="1:15">
      <c r="A1783" t="str">
        <f t="shared" si="28"/>
        <v/>
      </c>
    </row>
    <row r="1784" spans="1:15">
      <c r="A1784" t="str">
        <f t="shared" si="28"/>
        <v/>
      </c>
    </row>
    <row r="1785" spans="1:15">
      <c r="A1785" t="str">
        <f t="shared" si="28"/>
        <v/>
      </c>
    </row>
    <row r="1786" spans="1:15">
      <c r="A1786" t="str">
        <f t="shared" si="28"/>
        <v/>
      </c>
    </row>
    <row r="1787" spans="1:15">
      <c r="A1787" t="str">
        <f t="shared" si="28"/>
        <v/>
      </c>
    </row>
    <row r="1788" spans="1:15">
      <c r="A1788" t="str">
        <f t="shared" si="28"/>
        <v/>
      </c>
    </row>
    <row r="1789" spans="1:15">
      <c r="A1789" t="str">
        <f t="shared" si="28"/>
        <v/>
      </c>
    </row>
    <row r="1790" spans="1:15">
      <c r="A1790" t="str">
        <f t="shared" si="28"/>
        <v/>
      </c>
    </row>
    <row r="1791" spans="1:15">
      <c r="A1791" t="str">
        <f t="shared" si="28"/>
        <v/>
      </c>
      <c r="D1791" s="5"/>
      <c r="E1791" s="5"/>
      <c r="F1791" s="5"/>
      <c r="G1791" s="5"/>
      <c r="H1791" s="5"/>
      <c r="I1791" s="5"/>
      <c r="J1791" s="5"/>
      <c r="K1791" s="5"/>
      <c r="L1791" s="5"/>
      <c r="M1791" s="5"/>
      <c r="N1791" s="5"/>
      <c r="O1791" s="5"/>
    </row>
    <row r="1792" spans="1:15">
      <c r="A1792" t="str">
        <f t="shared" si="28"/>
        <v/>
      </c>
      <c r="D1792" s="5"/>
      <c r="E1792" s="5"/>
      <c r="F1792" s="5"/>
      <c r="G1792" s="5"/>
      <c r="H1792" s="5"/>
      <c r="I1792" s="5"/>
      <c r="J1792" s="5"/>
      <c r="K1792" s="5"/>
      <c r="L1792" s="5"/>
      <c r="M1792" s="5"/>
      <c r="N1792" s="5"/>
      <c r="O1792" s="5"/>
    </row>
    <row r="1793" spans="1:15">
      <c r="A1793" t="str">
        <f t="shared" si="28"/>
        <v/>
      </c>
    </row>
    <row r="1794" spans="1:15">
      <c r="A1794" t="str">
        <f t="shared" si="28"/>
        <v/>
      </c>
    </row>
    <row r="1795" spans="1:15">
      <c r="A1795" t="str">
        <f t="shared" si="28"/>
        <v/>
      </c>
    </row>
    <row r="1796" spans="1:15">
      <c r="A1796" t="str">
        <f t="shared" si="28"/>
        <v/>
      </c>
    </row>
    <row r="1797" spans="1:15">
      <c r="A1797" t="str">
        <f t="shared" si="28"/>
        <v/>
      </c>
    </row>
    <row r="1798" spans="1:15">
      <c r="A1798" t="str">
        <f t="shared" si="28"/>
        <v/>
      </c>
    </row>
    <row r="1799" spans="1:15">
      <c r="A1799" t="str">
        <f t="shared" si="28"/>
        <v/>
      </c>
    </row>
    <row r="1800" spans="1:15">
      <c r="A1800" t="str">
        <f t="shared" si="28"/>
        <v/>
      </c>
    </row>
    <row r="1801" spans="1:15">
      <c r="A1801" t="str">
        <f t="shared" si="28"/>
        <v/>
      </c>
    </row>
    <row r="1802" spans="1:15">
      <c r="A1802" t="str">
        <f t="shared" si="28"/>
        <v/>
      </c>
    </row>
    <row r="1803" spans="1:15">
      <c r="A1803" t="str">
        <f t="shared" si="28"/>
        <v/>
      </c>
      <c r="D1803" s="1"/>
      <c r="E1803" s="1"/>
      <c r="F1803" s="1"/>
      <c r="G1803" s="1"/>
      <c r="H1803" s="1"/>
      <c r="I1803" s="1"/>
      <c r="J1803" s="1"/>
      <c r="K1803" s="1"/>
      <c r="L1803" s="1"/>
      <c r="M1803" s="1"/>
      <c r="N1803" s="1"/>
      <c r="O1803" s="1"/>
    </row>
    <row r="1804" spans="1:15">
      <c r="A1804" t="str">
        <f t="shared" si="28"/>
        <v/>
      </c>
      <c r="D1804" s="5"/>
      <c r="E1804" s="5"/>
      <c r="F1804" s="5"/>
      <c r="G1804" s="5"/>
      <c r="H1804" s="5"/>
      <c r="I1804" s="5"/>
      <c r="J1804" s="5"/>
      <c r="K1804" s="5"/>
      <c r="L1804" s="5"/>
      <c r="M1804" s="5"/>
      <c r="N1804" s="5"/>
      <c r="O1804" s="5"/>
    </row>
    <row r="1805" spans="1:15">
      <c r="A1805" t="str">
        <f t="shared" si="28"/>
        <v/>
      </c>
      <c r="D1805" s="5"/>
      <c r="E1805" s="5"/>
      <c r="F1805" s="5"/>
      <c r="G1805" s="5"/>
      <c r="H1805" s="5"/>
      <c r="I1805" s="5"/>
      <c r="J1805" s="5"/>
      <c r="K1805" s="5"/>
      <c r="L1805" s="5"/>
      <c r="M1805" s="5"/>
      <c r="N1805" s="5"/>
      <c r="O1805" s="5"/>
    </row>
    <row r="1806" spans="1:15">
      <c r="A1806" t="str">
        <f t="shared" si="28"/>
        <v/>
      </c>
      <c r="D1806" s="5"/>
      <c r="E1806" s="5"/>
      <c r="F1806" s="5"/>
      <c r="G1806" s="5"/>
      <c r="H1806" s="5"/>
      <c r="I1806" s="5"/>
      <c r="J1806" s="5"/>
      <c r="K1806" s="5"/>
      <c r="L1806" s="5"/>
      <c r="M1806" s="5"/>
      <c r="N1806" s="5"/>
      <c r="O1806" s="5"/>
    </row>
    <row r="1807" spans="1:15">
      <c r="A1807" t="str">
        <f t="shared" si="28"/>
        <v/>
      </c>
      <c r="D1807" s="5"/>
      <c r="E1807" s="5"/>
      <c r="F1807" s="5"/>
      <c r="G1807" s="5"/>
      <c r="H1807" s="5"/>
      <c r="I1807" s="5"/>
      <c r="J1807" s="5"/>
      <c r="K1807" s="5"/>
      <c r="L1807" s="5"/>
      <c r="M1807" s="5"/>
      <c r="N1807" s="5"/>
      <c r="O1807" s="5"/>
    </row>
    <row r="1808" spans="1:15">
      <c r="A1808" t="str">
        <f t="shared" si="28"/>
        <v/>
      </c>
      <c r="D1808" s="5"/>
      <c r="E1808" s="5"/>
      <c r="F1808" s="5"/>
      <c r="G1808" s="5"/>
      <c r="H1808" s="5"/>
      <c r="I1808" s="5"/>
      <c r="J1808" s="5"/>
      <c r="K1808" s="5"/>
      <c r="L1808" s="5"/>
      <c r="M1808" s="5"/>
      <c r="N1808" s="5"/>
      <c r="O1808" s="5"/>
    </row>
    <row r="1809" spans="1:15">
      <c r="A1809" t="str">
        <f t="shared" si="28"/>
        <v/>
      </c>
      <c r="D1809" s="5"/>
      <c r="E1809" s="5"/>
      <c r="F1809" s="5"/>
      <c r="G1809" s="5"/>
      <c r="H1809" s="5"/>
      <c r="I1809" s="5"/>
      <c r="J1809" s="5"/>
      <c r="K1809" s="5"/>
      <c r="L1809" s="5"/>
      <c r="M1809" s="5"/>
      <c r="N1809" s="5"/>
      <c r="O1809" s="5"/>
    </row>
    <row r="1810" spans="1:15">
      <c r="A1810" t="str">
        <f t="shared" si="28"/>
        <v/>
      </c>
      <c r="D1810" s="5"/>
      <c r="E1810" s="5"/>
      <c r="F1810" s="5"/>
      <c r="G1810" s="5"/>
      <c r="H1810" s="5"/>
      <c r="I1810" s="5"/>
      <c r="J1810" s="5"/>
      <c r="K1810" s="5"/>
      <c r="L1810" s="5"/>
      <c r="M1810" s="5"/>
      <c r="N1810" s="5"/>
      <c r="O1810" s="5"/>
    </row>
    <row r="1811" spans="1:15">
      <c r="A1811" t="str">
        <f t="shared" si="28"/>
        <v/>
      </c>
      <c r="D1811" s="5"/>
      <c r="E1811" s="5"/>
      <c r="F1811" s="5"/>
      <c r="G1811" s="5"/>
      <c r="H1811" s="5"/>
      <c r="I1811" s="5"/>
      <c r="J1811" s="5"/>
      <c r="K1811" s="5"/>
      <c r="L1811" s="5"/>
      <c r="M1811" s="5"/>
      <c r="N1811" s="5"/>
      <c r="O1811" s="5"/>
    </row>
    <row r="1812" spans="1:15">
      <c r="A1812" t="str">
        <f t="shared" si="28"/>
        <v/>
      </c>
      <c r="D1812" s="5"/>
      <c r="E1812" s="5"/>
      <c r="F1812" s="5"/>
      <c r="G1812" s="5"/>
      <c r="H1812" s="5"/>
      <c r="I1812" s="5"/>
      <c r="J1812" s="5"/>
      <c r="K1812" s="5"/>
      <c r="L1812" s="5"/>
      <c r="M1812" s="5"/>
      <c r="N1812" s="5"/>
      <c r="O1812" s="5"/>
    </row>
    <row r="1813" spans="1:15">
      <c r="A1813" t="str">
        <f t="shared" si="28"/>
        <v/>
      </c>
    </row>
    <row r="1814" spans="1:15">
      <c r="A1814" t="str">
        <f t="shared" si="28"/>
        <v/>
      </c>
      <c r="D1814" s="5"/>
      <c r="E1814" s="5"/>
      <c r="F1814" s="5"/>
      <c r="G1814" s="5"/>
      <c r="H1814" s="5"/>
      <c r="I1814" s="5"/>
      <c r="J1814" s="5"/>
      <c r="K1814" s="5"/>
      <c r="L1814" s="5"/>
      <c r="M1814" s="5"/>
      <c r="N1814" s="5"/>
      <c r="O1814" s="5"/>
    </row>
    <row r="1815" spans="1:15">
      <c r="A1815" t="str">
        <f t="shared" si="28"/>
        <v/>
      </c>
      <c r="D1815" s="5"/>
      <c r="E1815" s="5"/>
      <c r="F1815" s="5"/>
      <c r="G1815" s="5"/>
      <c r="H1815" s="5"/>
      <c r="I1815" s="5"/>
      <c r="J1815" s="5"/>
      <c r="K1815" s="5"/>
      <c r="L1815" s="5"/>
      <c r="M1815" s="5"/>
      <c r="N1815" s="5"/>
      <c r="O1815" s="5"/>
    </row>
    <row r="1816" spans="1:15">
      <c r="A1816" t="str">
        <f t="shared" si="28"/>
        <v/>
      </c>
      <c r="D1816" s="5"/>
      <c r="E1816" s="5"/>
      <c r="F1816" s="5"/>
      <c r="G1816" s="5"/>
      <c r="H1816" s="5"/>
      <c r="I1816" s="5"/>
      <c r="J1816" s="5"/>
      <c r="K1816" s="5"/>
      <c r="L1816" s="5"/>
      <c r="M1816" s="5"/>
      <c r="N1816" s="5"/>
      <c r="O1816" s="5"/>
    </row>
    <row r="1817" spans="1:15">
      <c r="A1817" t="str">
        <f t="shared" si="28"/>
        <v/>
      </c>
      <c r="D1817" s="5"/>
      <c r="E1817" s="5"/>
      <c r="F1817" s="5"/>
      <c r="G1817" s="5"/>
      <c r="H1817" s="5"/>
      <c r="I1817" s="5"/>
      <c r="J1817" s="5"/>
      <c r="K1817" s="5"/>
      <c r="L1817" s="5"/>
      <c r="M1817" s="5"/>
      <c r="N1817" s="5"/>
      <c r="O1817" s="5"/>
    </row>
    <row r="1818" spans="1:15">
      <c r="A1818" t="str">
        <f t="shared" si="28"/>
        <v/>
      </c>
      <c r="D1818" s="5"/>
      <c r="E1818" s="5"/>
      <c r="F1818" s="5"/>
      <c r="G1818" s="5"/>
      <c r="H1818" s="5"/>
      <c r="I1818" s="5"/>
      <c r="J1818" s="5"/>
      <c r="K1818" s="5"/>
      <c r="L1818" s="5"/>
      <c r="M1818" s="5"/>
      <c r="N1818" s="5"/>
      <c r="O1818" s="5"/>
    </row>
    <row r="1819" spans="1:15">
      <c r="A1819" t="str">
        <f t="shared" si="28"/>
        <v/>
      </c>
      <c r="D1819" s="5"/>
      <c r="E1819" s="5"/>
      <c r="F1819" s="5"/>
      <c r="G1819" s="5"/>
      <c r="H1819" s="5"/>
      <c r="I1819" s="5"/>
      <c r="J1819" s="5"/>
      <c r="K1819" s="5"/>
      <c r="L1819" s="5"/>
      <c r="M1819" s="5"/>
      <c r="N1819" s="5"/>
      <c r="O1819" s="5"/>
    </row>
    <row r="1820" spans="1:15">
      <c r="A1820" t="str">
        <f t="shared" si="28"/>
        <v/>
      </c>
      <c r="D1820" s="5"/>
      <c r="E1820" s="5"/>
      <c r="F1820" s="5"/>
      <c r="G1820" s="5"/>
      <c r="H1820" s="5"/>
      <c r="I1820" s="5"/>
      <c r="J1820" s="5"/>
      <c r="K1820" s="5"/>
      <c r="L1820" s="5"/>
      <c r="M1820" s="5"/>
      <c r="N1820" s="5"/>
      <c r="O1820" s="5"/>
    </row>
    <row r="1821" spans="1:15">
      <c r="A1821" t="str">
        <f t="shared" si="28"/>
        <v/>
      </c>
    </row>
    <row r="1822" spans="1:15">
      <c r="A1822" t="str">
        <f t="shared" si="28"/>
        <v/>
      </c>
    </row>
    <row r="1823" spans="1:15">
      <c r="A1823" t="str">
        <f t="shared" si="28"/>
        <v/>
      </c>
    </row>
    <row r="1824" spans="1:15">
      <c r="A1824" t="str">
        <f t="shared" si="28"/>
        <v/>
      </c>
    </row>
    <row r="1825" spans="1:15">
      <c r="A1825" t="str">
        <f t="shared" si="28"/>
        <v/>
      </c>
    </row>
    <row r="1826" spans="1:15">
      <c r="A1826" t="str">
        <f t="shared" si="28"/>
        <v/>
      </c>
    </row>
    <row r="1827" spans="1:15">
      <c r="A1827" t="str">
        <f t="shared" si="28"/>
        <v/>
      </c>
    </row>
    <row r="1828" spans="1:15">
      <c r="A1828" t="str">
        <f t="shared" si="28"/>
        <v/>
      </c>
    </row>
    <row r="1829" spans="1:15">
      <c r="A1829" t="str">
        <f t="shared" si="28"/>
        <v/>
      </c>
    </row>
    <row r="1830" spans="1:15">
      <c r="A1830" t="str">
        <f t="shared" si="28"/>
        <v/>
      </c>
    </row>
    <row r="1831" spans="1:15">
      <c r="A1831" t="str">
        <f t="shared" si="28"/>
        <v/>
      </c>
    </row>
    <row r="1832" spans="1:15">
      <c r="A1832" t="str">
        <f t="shared" si="28"/>
        <v/>
      </c>
    </row>
    <row r="1833" spans="1:15">
      <c r="A1833" t="str">
        <f t="shared" si="28"/>
        <v/>
      </c>
    </row>
    <row r="1834" spans="1:15">
      <c r="A1834" t="str">
        <f t="shared" si="28"/>
        <v/>
      </c>
    </row>
    <row r="1835" spans="1:15">
      <c r="A1835" t="str">
        <f t="shared" si="28"/>
        <v/>
      </c>
    </row>
    <row r="1836" spans="1:15">
      <c r="A1836" t="str">
        <f t="shared" si="28"/>
        <v/>
      </c>
      <c r="D1836" s="4"/>
      <c r="E1836" s="4"/>
      <c r="F1836" s="4"/>
      <c r="G1836" s="4"/>
      <c r="H1836" s="4"/>
      <c r="I1836" s="4"/>
      <c r="J1836" s="4"/>
      <c r="K1836" s="4"/>
      <c r="L1836" s="4"/>
      <c r="M1836" s="4"/>
      <c r="N1836" s="4"/>
      <c r="O1836" s="4"/>
    </row>
    <row r="1837" spans="1:15">
      <c r="A1837" t="str">
        <f t="shared" si="28"/>
        <v/>
      </c>
    </row>
    <row r="1838" spans="1:15">
      <c r="A1838" t="str">
        <f t="shared" si="28"/>
        <v/>
      </c>
    </row>
    <row r="1839" spans="1:15">
      <c r="A1839" t="str">
        <f t="shared" si="28"/>
        <v/>
      </c>
    </row>
    <row r="1840" spans="1:15">
      <c r="A1840" t="str">
        <f t="shared" si="28"/>
        <v/>
      </c>
    </row>
    <row r="1841" spans="1:15">
      <c r="A1841" t="str">
        <f t="shared" si="28"/>
        <v/>
      </c>
    </row>
    <row r="1842" spans="1:15">
      <c r="A1842" t="str">
        <f t="shared" si="28"/>
        <v/>
      </c>
    </row>
    <row r="1843" spans="1:15">
      <c r="A1843" t="str">
        <f t="shared" si="28"/>
        <v/>
      </c>
    </row>
    <row r="1844" spans="1:15">
      <c r="A1844" t="str">
        <f t="shared" si="28"/>
        <v/>
      </c>
    </row>
    <row r="1845" spans="1:15">
      <c r="A1845" t="str">
        <f t="shared" si="28"/>
        <v/>
      </c>
      <c r="D1845" s="5"/>
      <c r="E1845" s="5"/>
      <c r="F1845" s="5"/>
      <c r="G1845" s="5"/>
      <c r="H1845" s="5"/>
      <c r="I1845" s="5"/>
      <c r="J1845" s="5"/>
      <c r="K1845" s="5"/>
      <c r="L1845" s="5"/>
      <c r="M1845" s="5"/>
      <c r="N1845" s="5"/>
      <c r="O1845" s="5"/>
    </row>
    <row r="1846" spans="1:15">
      <c r="A1846" t="str">
        <f t="shared" ref="A1846:A1909" si="29">B1846&amp;C1846</f>
        <v/>
      </c>
      <c r="D1846" s="5"/>
      <c r="E1846" s="5"/>
      <c r="F1846" s="5"/>
      <c r="G1846" s="5"/>
      <c r="H1846" s="5"/>
      <c r="I1846" s="5"/>
      <c r="J1846" s="5"/>
      <c r="K1846" s="5"/>
      <c r="L1846" s="5"/>
      <c r="M1846" s="5"/>
      <c r="N1846" s="5"/>
      <c r="O1846" s="5"/>
    </row>
    <row r="1847" spans="1:15">
      <c r="A1847" t="str">
        <f t="shared" si="29"/>
        <v/>
      </c>
    </row>
    <row r="1848" spans="1:15">
      <c r="A1848" t="str">
        <f t="shared" si="29"/>
        <v/>
      </c>
    </row>
    <row r="1849" spans="1:15">
      <c r="A1849" t="str">
        <f t="shared" si="29"/>
        <v/>
      </c>
    </row>
    <row r="1850" spans="1:15">
      <c r="A1850" t="str">
        <f t="shared" si="29"/>
        <v/>
      </c>
    </row>
    <row r="1851" spans="1:15">
      <c r="A1851" t="str">
        <f t="shared" si="29"/>
        <v/>
      </c>
    </row>
    <row r="1852" spans="1:15">
      <c r="A1852" t="str">
        <f t="shared" si="29"/>
        <v/>
      </c>
    </row>
    <row r="1853" spans="1:15">
      <c r="A1853" t="str">
        <f t="shared" si="29"/>
        <v/>
      </c>
    </row>
    <row r="1854" spans="1:15">
      <c r="A1854" t="str">
        <f t="shared" si="29"/>
        <v/>
      </c>
    </row>
    <row r="1855" spans="1:15">
      <c r="A1855" t="str">
        <f t="shared" si="29"/>
        <v/>
      </c>
    </row>
    <row r="1856" spans="1:15">
      <c r="A1856" t="str">
        <f t="shared" si="29"/>
        <v/>
      </c>
    </row>
    <row r="1857" spans="1:15">
      <c r="A1857" t="str">
        <f t="shared" si="29"/>
        <v/>
      </c>
      <c r="D1857" s="1"/>
      <c r="E1857" s="1"/>
      <c r="F1857" s="1"/>
      <c r="G1857" s="1"/>
      <c r="H1857" s="1"/>
      <c r="I1857" s="1"/>
      <c r="J1857" s="1"/>
      <c r="K1857" s="1"/>
      <c r="L1857" s="1"/>
      <c r="M1857" s="1"/>
      <c r="N1857" s="1"/>
      <c r="O1857" s="1"/>
    </row>
    <row r="1858" spans="1:15">
      <c r="A1858" t="str">
        <f t="shared" si="29"/>
        <v/>
      </c>
      <c r="D1858" s="5"/>
      <c r="E1858" s="5"/>
      <c r="F1858" s="5"/>
      <c r="G1858" s="5"/>
      <c r="H1858" s="5"/>
      <c r="I1858" s="5"/>
      <c r="J1858" s="5"/>
      <c r="K1858" s="5"/>
      <c r="L1858" s="5"/>
      <c r="M1858" s="5"/>
      <c r="N1858" s="5"/>
      <c r="O1858" s="5"/>
    </row>
    <row r="1859" spans="1:15">
      <c r="A1859" t="str">
        <f t="shared" si="29"/>
        <v/>
      </c>
      <c r="D1859" s="5"/>
      <c r="E1859" s="5"/>
      <c r="F1859" s="5"/>
      <c r="G1859" s="5"/>
      <c r="H1859" s="5"/>
      <c r="I1859" s="5"/>
      <c r="J1859" s="5"/>
      <c r="K1859" s="5"/>
      <c r="L1859" s="5"/>
      <c r="M1859" s="5"/>
      <c r="N1859" s="5"/>
      <c r="O1859" s="5"/>
    </row>
    <row r="1860" spans="1:15">
      <c r="A1860" t="str">
        <f t="shared" si="29"/>
        <v/>
      </c>
      <c r="D1860" s="5"/>
      <c r="E1860" s="5"/>
      <c r="F1860" s="5"/>
      <c r="G1860" s="5"/>
      <c r="H1860" s="5"/>
      <c r="I1860" s="5"/>
      <c r="J1860" s="5"/>
      <c r="K1860" s="5"/>
      <c r="L1860" s="5"/>
      <c r="M1860" s="5"/>
      <c r="N1860" s="5"/>
      <c r="O1860" s="5"/>
    </row>
    <row r="1861" spans="1:15">
      <c r="A1861" t="str">
        <f t="shared" si="29"/>
        <v/>
      </c>
      <c r="D1861" s="5"/>
      <c r="E1861" s="5"/>
      <c r="F1861" s="5"/>
      <c r="G1861" s="5"/>
      <c r="H1861" s="5"/>
      <c r="I1861" s="5"/>
      <c r="J1861" s="5"/>
      <c r="K1861" s="5"/>
      <c r="L1861" s="5"/>
      <c r="M1861" s="5"/>
      <c r="N1861" s="5"/>
      <c r="O1861" s="5"/>
    </row>
    <row r="1862" spans="1:15">
      <c r="A1862" t="str">
        <f t="shared" si="29"/>
        <v/>
      </c>
      <c r="D1862" s="5"/>
      <c r="E1862" s="5"/>
      <c r="F1862" s="5"/>
      <c r="G1862" s="5"/>
      <c r="H1862" s="5"/>
      <c r="I1862" s="5"/>
      <c r="J1862" s="5"/>
      <c r="K1862" s="5"/>
      <c r="L1862" s="5"/>
      <c r="M1862" s="5"/>
      <c r="N1862" s="5"/>
      <c r="O1862" s="5"/>
    </row>
    <row r="1863" spans="1:15">
      <c r="A1863" t="str">
        <f t="shared" si="29"/>
        <v/>
      </c>
      <c r="D1863" s="5"/>
      <c r="E1863" s="5"/>
      <c r="F1863" s="5"/>
      <c r="G1863" s="5"/>
      <c r="H1863" s="5"/>
      <c r="I1863" s="5"/>
      <c r="J1863" s="5"/>
      <c r="K1863" s="5"/>
      <c r="L1863" s="5"/>
      <c r="M1863" s="5"/>
      <c r="N1863" s="5"/>
      <c r="O1863" s="5"/>
    </row>
    <row r="1864" spans="1:15">
      <c r="A1864" t="str">
        <f t="shared" si="29"/>
        <v/>
      </c>
      <c r="D1864" s="5"/>
      <c r="E1864" s="5"/>
      <c r="F1864" s="5"/>
      <c r="G1864" s="5"/>
      <c r="H1864" s="5"/>
      <c r="I1864" s="5"/>
      <c r="J1864" s="5"/>
      <c r="K1864" s="5"/>
      <c r="L1864" s="5"/>
      <c r="M1864" s="5"/>
      <c r="N1864" s="5"/>
      <c r="O1864" s="5"/>
    </row>
    <row r="1865" spans="1:15">
      <c r="A1865" t="str">
        <f t="shared" si="29"/>
        <v/>
      </c>
      <c r="D1865" s="5"/>
      <c r="E1865" s="5"/>
      <c r="F1865" s="5"/>
      <c r="G1865" s="5"/>
      <c r="H1865" s="5"/>
      <c r="I1865" s="5"/>
      <c r="J1865" s="5"/>
      <c r="K1865" s="5"/>
      <c r="L1865" s="5"/>
      <c r="M1865" s="5"/>
      <c r="N1865" s="5"/>
      <c r="O1865" s="5"/>
    </row>
    <row r="1866" spans="1:15">
      <c r="A1866" t="str">
        <f t="shared" si="29"/>
        <v/>
      </c>
      <c r="D1866" s="5"/>
      <c r="E1866" s="5"/>
      <c r="F1866" s="5"/>
      <c r="G1866" s="5"/>
      <c r="H1866" s="5"/>
      <c r="I1866" s="5"/>
      <c r="J1866" s="5"/>
      <c r="K1866" s="5"/>
      <c r="L1866" s="5"/>
      <c r="M1866" s="5"/>
      <c r="N1866" s="5"/>
      <c r="O1866" s="5"/>
    </row>
    <row r="1867" spans="1:15">
      <c r="A1867" t="str">
        <f t="shared" si="29"/>
        <v/>
      </c>
    </row>
    <row r="1868" spans="1:15">
      <c r="A1868" t="str">
        <f t="shared" si="29"/>
        <v/>
      </c>
      <c r="D1868" s="5"/>
      <c r="E1868" s="5"/>
      <c r="F1868" s="5"/>
      <c r="G1868" s="5"/>
      <c r="H1868" s="5"/>
      <c r="I1868" s="5"/>
      <c r="J1868" s="5"/>
      <c r="K1868" s="5"/>
      <c r="L1868" s="5"/>
      <c r="M1868" s="5"/>
      <c r="N1868" s="5"/>
      <c r="O1868" s="5"/>
    </row>
    <row r="1869" spans="1:15">
      <c r="A1869" t="str">
        <f t="shared" si="29"/>
        <v/>
      </c>
      <c r="D1869" s="5"/>
      <c r="E1869" s="5"/>
      <c r="F1869" s="5"/>
      <c r="G1869" s="5"/>
      <c r="H1869" s="5"/>
      <c r="I1869" s="5"/>
      <c r="J1869" s="5"/>
      <c r="K1869" s="5"/>
      <c r="L1869" s="5"/>
      <c r="M1869" s="5"/>
      <c r="N1869" s="5"/>
      <c r="O1869" s="5"/>
    </row>
    <row r="1870" spans="1:15">
      <c r="A1870" t="str">
        <f t="shared" si="29"/>
        <v/>
      </c>
      <c r="D1870" s="5"/>
      <c r="E1870" s="5"/>
      <c r="F1870" s="5"/>
      <c r="G1870" s="5"/>
      <c r="H1870" s="5"/>
      <c r="I1870" s="5"/>
      <c r="J1870" s="5"/>
      <c r="K1870" s="5"/>
      <c r="L1870" s="5"/>
      <c r="M1870" s="5"/>
      <c r="N1870" s="5"/>
      <c r="O1870" s="5"/>
    </row>
    <row r="1871" spans="1:15">
      <c r="A1871" t="str">
        <f t="shared" si="29"/>
        <v/>
      </c>
      <c r="D1871" s="5"/>
      <c r="E1871" s="5"/>
      <c r="F1871" s="5"/>
      <c r="G1871" s="5"/>
      <c r="H1871" s="5"/>
      <c r="I1871" s="5"/>
      <c r="J1871" s="5"/>
      <c r="K1871" s="5"/>
      <c r="L1871" s="5"/>
      <c r="M1871" s="5"/>
      <c r="N1871" s="5"/>
      <c r="O1871" s="5"/>
    </row>
    <row r="1872" spans="1:15">
      <c r="A1872" t="str">
        <f t="shared" si="29"/>
        <v/>
      </c>
      <c r="D1872" s="5"/>
      <c r="E1872" s="5"/>
      <c r="F1872" s="5"/>
      <c r="G1872" s="5"/>
      <c r="H1872" s="5"/>
      <c r="I1872" s="5"/>
      <c r="J1872" s="5"/>
      <c r="K1872" s="5"/>
      <c r="L1872" s="5"/>
      <c r="M1872" s="5"/>
      <c r="N1872" s="5"/>
      <c r="O1872" s="5"/>
    </row>
    <row r="1873" spans="1:15">
      <c r="A1873" t="str">
        <f t="shared" si="29"/>
        <v/>
      </c>
      <c r="D1873" s="5"/>
      <c r="E1873" s="5"/>
      <c r="F1873" s="5"/>
      <c r="G1873" s="5"/>
      <c r="H1873" s="5"/>
      <c r="I1873" s="5"/>
      <c r="J1873" s="5"/>
      <c r="K1873" s="5"/>
      <c r="L1873" s="5"/>
      <c r="M1873" s="5"/>
      <c r="N1873" s="5"/>
      <c r="O1873" s="5"/>
    </row>
    <row r="1874" spans="1:15">
      <c r="A1874" t="str">
        <f t="shared" si="29"/>
        <v/>
      </c>
      <c r="D1874" s="5"/>
      <c r="E1874" s="5"/>
      <c r="F1874" s="5"/>
      <c r="G1874" s="5"/>
      <c r="H1874" s="5"/>
      <c r="I1874" s="5"/>
      <c r="J1874" s="5"/>
      <c r="K1874" s="5"/>
      <c r="L1874" s="5"/>
      <c r="M1874" s="5"/>
      <c r="N1874" s="5"/>
      <c r="O1874" s="5"/>
    </row>
    <row r="1875" spans="1:15">
      <c r="A1875" t="str">
        <f t="shared" si="29"/>
        <v/>
      </c>
    </row>
    <row r="1876" spans="1:15">
      <c r="A1876" t="str">
        <f t="shared" si="29"/>
        <v/>
      </c>
    </row>
    <row r="1877" spans="1:15">
      <c r="A1877" t="str">
        <f t="shared" si="29"/>
        <v/>
      </c>
    </row>
    <row r="1878" spans="1:15">
      <c r="A1878" t="str">
        <f t="shared" si="29"/>
        <v/>
      </c>
    </row>
    <row r="1879" spans="1:15">
      <c r="A1879" t="str">
        <f t="shared" si="29"/>
        <v/>
      </c>
    </row>
    <row r="1880" spans="1:15">
      <c r="A1880" t="str">
        <f t="shared" si="29"/>
        <v/>
      </c>
    </row>
    <row r="1881" spans="1:15">
      <c r="A1881" t="str">
        <f t="shared" si="29"/>
        <v/>
      </c>
    </row>
    <row r="1882" spans="1:15">
      <c r="A1882" t="str">
        <f t="shared" si="29"/>
        <v/>
      </c>
    </row>
    <row r="1883" spans="1:15">
      <c r="A1883" t="str">
        <f t="shared" si="29"/>
        <v/>
      </c>
    </row>
    <row r="1884" spans="1:15">
      <c r="A1884" t="str">
        <f t="shared" si="29"/>
        <v/>
      </c>
    </row>
    <row r="1885" spans="1:15">
      <c r="A1885" t="str">
        <f t="shared" si="29"/>
        <v/>
      </c>
    </row>
    <row r="1886" spans="1:15">
      <c r="A1886" t="str">
        <f t="shared" si="29"/>
        <v/>
      </c>
    </row>
    <row r="1887" spans="1:15">
      <c r="A1887" t="str">
        <f t="shared" si="29"/>
        <v/>
      </c>
    </row>
    <row r="1888" spans="1:15">
      <c r="A1888" t="str">
        <f t="shared" si="29"/>
        <v/>
      </c>
    </row>
    <row r="1889" spans="1:15">
      <c r="A1889" t="str">
        <f t="shared" si="29"/>
        <v/>
      </c>
      <c r="B1889" s="316"/>
      <c r="C1889" s="316"/>
      <c r="D1889" s="316"/>
      <c r="E1889" s="316"/>
      <c r="F1889" s="316"/>
      <c r="G1889" s="316"/>
      <c r="H1889" s="316"/>
      <c r="I1889" s="316"/>
      <c r="J1889" s="316"/>
      <c r="K1889" s="316"/>
      <c r="L1889" s="316"/>
      <c r="M1889" s="316"/>
      <c r="N1889" s="316"/>
      <c r="O1889" s="316"/>
    </row>
    <row r="1890" spans="1:15">
      <c r="A1890" t="str">
        <f t="shared" si="29"/>
        <v/>
      </c>
      <c r="B1890" s="316"/>
      <c r="C1890" s="316"/>
      <c r="D1890" s="317"/>
      <c r="E1890" s="317"/>
      <c r="F1890" s="317"/>
      <c r="G1890" s="317"/>
      <c r="H1890" s="317"/>
      <c r="I1890" s="317"/>
      <c r="J1890" s="317"/>
      <c r="K1890" s="317"/>
      <c r="L1890" s="317"/>
      <c r="M1890" s="317"/>
      <c r="N1890" s="317"/>
      <c r="O1890" s="317"/>
    </row>
    <row r="1891" spans="1:15">
      <c r="A1891" t="str">
        <f t="shared" si="29"/>
        <v/>
      </c>
      <c r="B1891" s="316"/>
      <c r="C1891" s="316"/>
      <c r="D1891" s="316"/>
      <c r="E1891" s="316"/>
      <c r="F1891" s="316"/>
      <c r="G1891" s="316"/>
      <c r="H1891" s="316"/>
      <c r="I1891" s="316"/>
      <c r="J1891" s="316"/>
      <c r="K1891" s="316"/>
      <c r="L1891" s="316"/>
      <c r="M1891" s="316"/>
      <c r="N1891" s="316"/>
      <c r="O1891" s="316"/>
    </row>
    <row r="1892" spans="1:15">
      <c r="A1892" t="str">
        <f t="shared" si="29"/>
        <v/>
      </c>
      <c r="B1892" s="316"/>
      <c r="C1892" s="316"/>
      <c r="D1892" s="316"/>
      <c r="E1892" s="316"/>
      <c r="F1892" s="316"/>
      <c r="G1892" s="316"/>
      <c r="H1892" s="316"/>
      <c r="I1892" s="316"/>
      <c r="J1892" s="316"/>
      <c r="K1892" s="316"/>
      <c r="L1892" s="316"/>
      <c r="M1892" s="316"/>
      <c r="N1892" s="316"/>
      <c r="O1892" s="316"/>
    </row>
    <row r="1893" spans="1:15">
      <c r="A1893" t="str">
        <f t="shared" si="29"/>
        <v/>
      </c>
      <c r="B1893" s="316"/>
      <c r="C1893" s="316"/>
      <c r="D1893" s="316"/>
      <c r="E1893" s="316"/>
      <c r="F1893" s="316"/>
      <c r="G1893" s="316"/>
      <c r="H1893" s="316"/>
      <c r="I1893" s="316"/>
      <c r="J1893" s="316"/>
      <c r="K1893" s="316"/>
      <c r="L1893" s="316"/>
      <c r="M1893" s="316"/>
      <c r="N1893" s="316"/>
      <c r="O1893" s="316"/>
    </row>
    <row r="1894" spans="1:15">
      <c r="A1894" t="str">
        <f t="shared" si="29"/>
        <v/>
      </c>
      <c r="B1894" s="316"/>
      <c r="C1894" s="316"/>
      <c r="D1894" s="316"/>
      <c r="E1894" s="316"/>
      <c r="F1894" s="316"/>
      <c r="G1894" s="316"/>
      <c r="H1894" s="316"/>
      <c r="I1894" s="316"/>
      <c r="J1894" s="316"/>
      <c r="K1894" s="316"/>
      <c r="L1894" s="316"/>
      <c r="M1894" s="316"/>
      <c r="N1894" s="316"/>
      <c r="O1894" s="316"/>
    </row>
    <row r="1895" spans="1:15">
      <c r="A1895" t="str">
        <f t="shared" si="29"/>
        <v/>
      </c>
      <c r="B1895" s="316"/>
      <c r="C1895" s="316"/>
      <c r="D1895" s="316"/>
      <c r="E1895" s="316"/>
      <c r="F1895" s="316"/>
      <c r="G1895" s="316"/>
      <c r="H1895" s="316"/>
      <c r="I1895" s="316"/>
      <c r="J1895" s="316"/>
      <c r="K1895" s="316"/>
      <c r="L1895" s="316"/>
      <c r="M1895" s="316"/>
      <c r="N1895" s="316"/>
      <c r="O1895" s="316"/>
    </row>
    <row r="1896" spans="1:15">
      <c r="A1896" t="str">
        <f t="shared" si="29"/>
        <v/>
      </c>
      <c r="B1896" s="316"/>
      <c r="C1896" s="316"/>
      <c r="D1896" s="316"/>
      <c r="E1896" s="316"/>
      <c r="F1896" s="316"/>
      <c r="G1896" s="316"/>
      <c r="H1896" s="316"/>
      <c r="I1896" s="316"/>
      <c r="J1896" s="316"/>
      <c r="K1896" s="316"/>
      <c r="L1896" s="316"/>
      <c r="M1896" s="316"/>
      <c r="N1896" s="316"/>
      <c r="O1896" s="316"/>
    </row>
    <row r="1897" spans="1:15">
      <c r="A1897" t="str">
        <f t="shared" si="29"/>
        <v/>
      </c>
      <c r="B1897" s="316"/>
      <c r="C1897" s="316"/>
      <c r="D1897" s="316"/>
      <c r="E1897" s="316"/>
      <c r="F1897" s="316"/>
      <c r="G1897" s="316"/>
      <c r="H1897" s="316"/>
      <c r="I1897" s="316"/>
      <c r="J1897" s="316"/>
      <c r="K1897" s="316"/>
      <c r="L1897" s="316"/>
      <c r="M1897" s="316"/>
      <c r="N1897" s="316"/>
      <c r="O1897" s="316"/>
    </row>
    <row r="1898" spans="1:15">
      <c r="A1898" t="str">
        <f t="shared" si="29"/>
        <v/>
      </c>
      <c r="B1898" s="316"/>
      <c r="C1898" s="316"/>
      <c r="D1898" s="316"/>
      <c r="E1898" s="316"/>
      <c r="F1898" s="316"/>
      <c r="G1898" s="316"/>
      <c r="H1898" s="316"/>
      <c r="I1898" s="316"/>
      <c r="J1898" s="316"/>
      <c r="K1898" s="316"/>
      <c r="L1898" s="316"/>
      <c r="M1898" s="316"/>
      <c r="N1898" s="316"/>
      <c r="O1898" s="316"/>
    </row>
    <row r="1899" spans="1:15">
      <c r="A1899" t="str">
        <f t="shared" si="29"/>
        <v/>
      </c>
      <c r="B1899" s="316"/>
      <c r="C1899" s="316"/>
      <c r="D1899" s="318"/>
      <c r="E1899" s="318"/>
      <c r="F1899" s="318"/>
      <c r="G1899" s="318"/>
      <c r="H1899" s="318"/>
      <c r="I1899" s="318"/>
      <c r="J1899" s="318"/>
      <c r="K1899" s="318"/>
      <c r="L1899" s="318"/>
      <c r="M1899" s="318"/>
      <c r="N1899" s="318"/>
      <c r="O1899" s="318"/>
    </row>
    <row r="1900" spans="1:15">
      <c r="A1900" t="str">
        <f t="shared" si="29"/>
        <v/>
      </c>
      <c r="B1900" s="316"/>
      <c r="C1900" s="316"/>
      <c r="D1900" s="318"/>
      <c r="E1900" s="318"/>
      <c r="F1900" s="318"/>
      <c r="G1900" s="318"/>
      <c r="H1900" s="318"/>
      <c r="I1900" s="318"/>
      <c r="J1900" s="318"/>
      <c r="K1900" s="318"/>
      <c r="L1900" s="318"/>
      <c r="M1900" s="318"/>
      <c r="N1900" s="318"/>
      <c r="O1900" s="318"/>
    </row>
    <row r="1901" spans="1:15">
      <c r="A1901" t="str">
        <f t="shared" si="29"/>
        <v/>
      </c>
      <c r="B1901" s="316"/>
      <c r="C1901" s="316"/>
      <c r="D1901" s="316"/>
      <c r="E1901" s="316"/>
      <c r="F1901" s="316"/>
      <c r="G1901" s="316"/>
      <c r="H1901" s="316"/>
      <c r="I1901" s="316"/>
      <c r="J1901" s="316"/>
      <c r="K1901" s="316"/>
      <c r="L1901" s="316"/>
      <c r="M1901" s="316"/>
      <c r="N1901" s="316"/>
      <c r="O1901" s="316"/>
    </row>
    <row r="1902" spans="1:15">
      <c r="A1902" t="str">
        <f t="shared" si="29"/>
        <v/>
      </c>
      <c r="B1902" s="316"/>
      <c r="C1902" s="316"/>
      <c r="D1902" s="316"/>
      <c r="E1902" s="316"/>
      <c r="F1902" s="316"/>
      <c r="G1902" s="316"/>
      <c r="H1902" s="316"/>
      <c r="I1902" s="316"/>
      <c r="J1902" s="316"/>
      <c r="K1902" s="316"/>
      <c r="L1902" s="316"/>
      <c r="M1902" s="316"/>
      <c r="N1902" s="316"/>
      <c r="O1902" s="316"/>
    </row>
    <row r="1903" spans="1:15">
      <c r="A1903" t="str">
        <f t="shared" si="29"/>
        <v/>
      </c>
      <c r="B1903" s="316"/>
      <c r="C1903" s="316"/>
      <c r="D1903" s="316"/>
      <c r="E1903" s="316"/>
      <c r="F1903" s="316"/>
      <c r="G1903" s="316"/>
      <c r="H1903" s="316"/>
      <c r="I1903" s="316"/>
      <c r="J1903" s="316"/>
      <c r="K1903" s="316"/>
      <c r="L1903" s="316"/>
      <c r="M1903" s="316"/>
      <c r="N1903" s="316"/>
      <c r="O1903" s="316"/>
    </row>
    <row r="1904" spans="1:15">
      <c r="A1904" t="str">
        <f t="shared" si="29"/>
        <v/>
      </c>
      <c r="B1904" s="316"/>
      <c r="C1904" s="316"/>
      <c r="D1904" s="316"/>
      <c r="E1904" s="316"/>
      <c r="F1904" s="316"/>
      <c r="G1904" s="316"/>
      <c r="H1904" s="316"/>
      <c r="I1904" s="316"/>
      <c r="J1904" s="316"/>
      <c r="K1904" s="316"/>
      <c r="L1904" s="316"/>
      <c r="M1904" s="316"/>
      <c r="N1904" s="316"/>
      <c r="O1904" s="316"/>
    </row>
    <row r="1905" spans="1:15">
      <c r="A1905" t="str">
        <f t="shared" si="29"/>
        <v/>
      </c>
      <c r="B1905" s="316"/>
      <c r="C1905" s="316"/>
      <c r="D1905" s="316"/>
      <c r="E1905" s="316"/>
      <c r="F1905" s="316"/>
      <c r="G1905" s="316"/>
      <c r="H1905" s="316"/>
      <c r="I1905" s="316"/>
      <c r="J1905" s="316"/>
      <c r="K1905" s="316"/>
      <c r="L1905" s="316"/>
      <c r="M1905" s="316"/>
      <c r="N1905" s="316"/>
      <c r="O1905" s="316"/>
    </row>
    <row r="1906" spans="1:15">
      <c r="A1906" t="str">
        <f t="shared" si="29"/>
        <v/>
      </c>
      <c r="B1906" s="316"/>
      <c r="C1906" s="316"/>
      <c r="D1906" s="316"/>
      <c r="E1906" s="316"/>
      <c r="F1906" s="316"/>
      <c r="G1906" s="316"/>
      <c r="H1906" s="316"/>
      <c r="I1906" s="316"/>
      <c r="J1906" s="316"/>
      <c r="K1906" s="316"/>
      <c r="L1906" s="316"/>
      <c r="M1906" s="316"/>
      <c r="N1906" s="316"/>
      <c r="O1906" s="316"/>
    </row>
    <row r="1907" spans="1:15">
      <c r="A1907" t="str">
        <f t="shared" si="29"/>
        <v/>
      </c>
      <c r="B1907" s="316"/>
      <c r="C1907" s="316"/>
      <c r="D1907" s="316"/>
      <c r="E1907" s="316"/>
      <c r="F1907" s="316"/>
      <c r="G1907" s="316"/>
      <c r="H1907" s="316"/>
      <c r="I1907" s="316"/>
      <c r="J1907" s="316"/>
      <c r="K1907" s="316"/>
      <c r="L1907" s="316"/>
      <c r="M1907" s="316"/>
      <c r="N1907" s="316"/>
      <c r="O1907" s="316"/>
    </row>
    <row r="1908" spans="1:15">
      <c r="A1908" t="str">
        <f t="shared" si="29"/>
        <v/>
      </c>
      <c r="B1908" s="316"/>
      <c r="C1908" s="316"/>
      <c r="D1908" s="316"/>
      <c r="E1908" s="316"/>
      <c r="F1908" s="316"/>
      <c r="G1908" s="316"/>
      <c r="H1908" s="316"/>
      <c r="I1908" s="316"/>
      <c r="J1908" s="316"/>
      <c r="K1908" s="316"/>
      <c r="L1908" s="316"/>
      <c r="M1908" s="316"/>
      <c r="N1908" s="316"/>
      <c r="O1908" s="316"/>
    </row>
    <row r="1909" spans="1:15">
      <c r="A1909" t="str">
        <f t="shared" si="29"/>
        <v/>
      </c>
      <c r="B1909" s="316"/>
      <c r="C1909" s="316"/>
      <c r="D1909" s="316"/>
      <c r="E1909" s="316"/>
      <c r="F1909" s="316"/>
      <c r="G1909" s="316"/>
      <c r="H1909" s="316"/>
      <c r="I1909" s="316"/>
      <c r="J1909" s="316"/>
      <c r="K1909" s="316"/>
      <c r="L1909" s="316"/>
      <c r="M1909" s="316"/>
      <c r="N1909" s="316"/>
      <c r="O1909" s="316"/>
    </row>
    <row r="1910" spans="1:15">
      <c r="A1910" t="str">
        <f t="shared" ref="A1910:A1973" si="30">B1910&amp;C1910</f>
        <v/>
      </c>
      <c r="B1910" s="316"/>
      <c r="C1910" s="316"/>
      <c r="D1910" s="316"/>
      <c r="E1910" s="316"/>
      <c r="F1910" s="316"/>
      <c r="G1910" s="316"/>
      <c r="H1910" s="316"/>
      <c r="I1910" s="316"/>
      <c r="J1910" s="316"/>
      <c r="K1910" s="316"/>
      <c r="L1910" s="316"/>
      <c r="M1910" s="316"/>
      <c r="N1910" s="316"/>
      <c r="O1910" s="316"/>
    </row>
    <row r="1911" spans="1:15">
      <c r="A1911" t="str">
        <f t="shared" si="30"/>
        <v/>
      </c>
      <c r="B1911" s="316"/>
      <c r="C1911" s="316"/>
      <c r="D1911" s="319"/>
      <c r="E1911" s="319"/>
      <c r="F1911" s="319"/>
      <c r="G1911" s="319"/>
      <c r="H1911" s="319"/>
      <c r="I1911" s="319"/>
      <c r="J1911" s="319"/>
      <c r="K1911" s="319"/>
      <c r="L1911" s="319"/>
      <c r="M1911" s="319"/>
      <c r="N1911" s="319"/>
      <c r="O1911" s="319"/>
    </row>
    <row r="1912" spans="1:15">
      <c r="A1912" t="str">
        <f t="shared" si="30"/>
        <v/>
      </c>
      <c r="B1912" s="316"/>
      <c r="C1912" s="316"/>
      <c r="D1912" s="318"/>
      <c r="E1912" s="318"/>
      <c r="F1912" s="318"/>
      <c r="G1912" s="318"/>
      <c r="H1912" s="318"/>
      <c r="I1912" s="318"/>
      <c r="J1912" s="318"/>
      <c r="K1912" s="318"/>
      <c r="L1912" s="318"/>
      <c r="M1912" s="318"/>
      <c r="N1912" s="318"/>
      <c r="O1912" s="318"/>
    </row>
    <row r="1913" spans="1:15">
      <c r="A1913" t="str">
        <f t="shared" si="30"/>
        <v/>
      </c>
      <c r="B1913" s="316"/>
      <c r="C1913" s="316"/>
      <c r="D1913" s="318"/>
      <c r="E1913" s="318"/>
      <c r="F1913" s="318"/>
      <c r="G1913" s="318"/>
      <c r="H1913" s="318"/>
      <c r="I1913" s="318"/>
      <c r="J1913" s="318"/>
      <c r="K1913" s="318"/>
      <c r="L1913" s="318"/>
      <c r="M1913" s="318"/>
      <c r="N1913" s="318"/>
      <c r="O1913" s="318"/>
    </row>
    <row r="1914" spans="1:15">
      <c r="A1914" t="str">
        <f t="shared" si="30"/>
        <v/>
      </c>
      <c r="B1914" s="316"/>
      <c r="C1914" s="316"/>
      <c r="D1914" s="318"/>
      <c r="E1914" s="318"/>
      <c r="F1914" s="318"/>
      <c r="G1914" s="318"/>
      <c r="H1914" s="318"/>
      <c r="I1914" s="318"/>
      <c r="J1914" s="318"/>
      <c r="K1914" s="318"/>
      <c r="L1914" s="318"/>
      <c r="M1914" s="318"/>
      <c r="N1914" s="318"/>
      <c r="O1914" s="318"/>
    </row>
    <row r="1915" spans="1:15">
      <c r="A1915" t="str">
        <f t="shared" si="30"/>
        <v/>
      </c>
      <c r="B1915" s="316"/>
      <c r="C1915" s="316"/>
      <c r="D1915" s="318"/>
      <c r="E1915" s="318"/>
      <c r="F1915" s="318"/>
      <c r="G1915" s="318"/>
      <c r="H1915" s="318"/>
      <c r="I1915" s="318"/>
      <c r="J1915" s="318"/>
      <c r="K1915" s="318"/>
      <c r="L1915" s="318"/>
      <c r="M1915" s="318"/>
      <c r="N1915" s="318"/>
      <c r="O1915" s="318"/>
    </row>
    <row r="1916" spans="1:15">
      <c r="A1916" t="str">
        <f t="shared" si="30"/>
        <v/>
      </c>
      <c r="B1916" s="316"/>
      <c r="C1916" s="316"/>
      <c r="D1916" s="318"/>
      <c r="E1916" s="318"/>
      <c r="F1916" s="318"/>
      <c r="G1916" s="318"/>
      <c r="H1916" s="318"/>
      <c r="I1916" s="318"/>
      <c r="J1916" s="318"/>
      <c r="K1916" s="318"/>
      <c r="L1916" s="318"/>
      <c r="M1916" s="318"/>
      <c r="N1916" s="318"/>
      <c r="O1916" s="318"/>
    </row>
    <row r="1917" spans="1:15">
      <c r="A1917" t="str">
        <f t="shared" si="30"/>
        <v/>
      </c>
      <c r="B1917" s="316"/>
      <c r="C1917" s="316"/>
      <c r="D1917" s="318"/>
      <c r="E1917" s="318"/>
      <c r="F1917" s="318"/>
      <c r="G1917" s="318"/>
      <c r="H1917" s="318"/>
      <c r="I1917" s="318"/>
      <c r="J1917" s="318"/>
      <c r="K1917" s="318"/>
      <c r="L1917" s="318"/>
      <c r="M1917" s="318"/>
      <c r="N1917" s="318"/>
      <c r="O1917" s="318"/>
    </row>
    <row r="1918" spans="1:15">
      <c r="A1918" t="str">
        <f t="shared" si="30"/>
        <v/>
      </c>
      <c r="B1918" s="316"/>
      <c r="C1918" s="316"/>
      <c r="D1918" s="318"/>
      <c r="E1918" s="318"/>
      <c r="F1918" s="318"/>
      <c r="G1918" s="318"/>
      <c r="H1918" s="318"/>
      <c r="I1918" s="318"/>
      <c r="J1918" s="318"/>
      <c r="K1918" s="318"/>
      <c r="L1918" s="318"/>
      <c r="M1918" s="318"/>
      <c r="N1918" s="318"/>
      <c r="O1918" s="318"/>
    </row>
    <row r="1919" spans="1:15">
      <c r="A1919" t="str">
        <f t="shared" si="30"/>
        <v/>
      </c>
      <c r="B1919" s="316"/>
      <c r="C1919" s="316"/>
      <c r="D1919" s="318"/>
      <c r="E1919" s="318"/>
      <c r="F1919" s="318"/>
      <c r="G1919" s="318"/>
      <c r="H1919" s="318"/>
      <c r="I1919" s="318"/>
      <c r="J1919" s="318"/>
      <c r="K1919" s="318"/>
      <c r="L1919" s="318"/>
      <c r="M1919" s="318"/>
      <c r="N1919" s="318"/>
      <c r="O1919" s="318"/>
    </row>
    <row r="1920" spans="1:15">
      <c r="A1920" t="str">
        <f t="shared" si="30"/>
        <v/>
      </c>
      <c r="B1920" s="316"/>
      <c r="C1920" s="316"/>
      <c r="D1920" s="318"/>
      <c r="E1920" s="318"/>
      <c r="F1920" s="318"/>
      <c r="G1920" s="318"/>
      <c r="H1920" s="318"/>
      <c r="I1920" s="318"/>
      <c r="J1920" s="318"/>
      <c r="K1920" s="318"/>
      <c r="L1920" s="318"/>
      <c r="M1920" s="318"/>
      <c r="N1920" s="318"/>
      <c r="O1920" s="318"/>
    </row>
    <row r="1921" spans="1:15">
      <c r="A1921" t="str">
        <f t="shared" si="30"/>
        <v/>
      </c>
      <c r="B1921" s="316"/>
      <c r="C1921" s="316"/>
      <c r="D1921" s="316"/>
      <c r="E1921" s="316"/>
      <c r="F1921" s="316"/>
      <c r="G1921" s="316"/>
      <c r="H1921" s="316"/>
      <c r="I1921" s="316"/>
      <c r="J1921" s="316"/>
      <c r="K1921" s="316"/>
      <c r="L1921" s="316"/>
      <c r="M1921" s="316"/>
      <c r="N1921" s="316"/>
      <c r="O1921" s="316"/>
    </row>
    <row r="1922" spans="1:15">
      <c r="A1922" t="str">
        <f t="shared" si="30"/>
        <v/>
      </c>
      <c r="B1922" s="316"/>
      <c r="C1922" s="316"/>
      <c r="D1922" s="318"/>
      <c r="E1922" s="318"/>
      <c r="F1922" s="318"/>
      <c r="G1922" s="318"/>
      <c r="H1922" s="318"/>
      <c r="I1922" s="318"/>
      <c r="J1922" s="318"/>
      <c r="K1922" s="318"/>
      <c r="L1922" s="318"/>
      <c r="M1922" s="318"/>
      <c r="N1922" s="318"/>
      <c r="O1922" s="318"/>
    </row>
    <row r="1923" spans="1:15">
      <c r="A1923" t="str">
        <f t="shared" si="30"/>
        <v/>
      </c>
      <c r="B1923" s="316"/>
      <c r="C1923" s="316"/>
      <c r="D1923" s="318"/>
      <c r="E1923" s="318"/>
      <c r="F1923" s="318"/>
      <c r="G1923" s="318"/>
      <c r="H1923" s="318"/>
      <c r="I1923" s="318"/>
      <c r="J1923" s="318"/>
      <c r="K1923" s="318"/>
      <c r="L1923" s="318"/>
      <c r="M1923" s="318"/>
      <c r="N1923" s="318"/>
      <c r="O1923" s="318"/>
    </row>
    <row r="1924" spans="1:15">
      <c r="A1924" t="str">
        <f t="shared" si="30"/>
        <v/>
      </c>
      <c r="B1924" s="316"/>
      <c r="C1924" s="316"/>
      <c r="D1924" s="318"/>
      <c r="E1924" s="318"/>
      <c r="F1924" s="318"/>
      <c r="G1924" s="318"/>
      <c r="H1924" s="318"/>
      <c r="I1924" s="318"/>
      <c r="J1924" s="318"/>
      <c r="K1924" s="318"/>
      <c r="L1924" s="318"/>
      <c r="M1924" s="318"/>
      <c r="N1924" s="318"/>
      <c r="O1924" s="318"/>
    </row>
    <row r="1925" spans="1:15">
      <c r="A1925" t="str">
        <f t="shared" si="30"/>
        <v/>
      </c>
      <c r="B1925" s="316"/>
      <c r="C1925" s="316"/>
      <c r="D1925" s="318"/>
      <c r="E1925" s="318"/>
      <c r="F1925" s="318"/>
      <c r="G1925" s="318"/>
      <c r="H1925" s="318"/>
      <c r="I1925" s="318"/>
      <c r="J1925" s="318"/>
      <c r="K1925" s="318"/>
      <c r="L1925" s="318"/>
      <c r="M1925" s="318"/>
      <c r="N1925" s="318"/>
      <c r="O1925" s="318"/>
    </row>
    <row r="1926" spans="1:15">
      <c r="A1926" t="str">
        <f t="shared" si="30"/>
        <v/>
      </c>
      <c r="B1926" s="316"/>
      <c r="C1926" s="316"/>
      <c r="D1926" s="318"/>
      <c r="E1926" s="318"/>
      <c r="F1926" s="318"/>
      <c r="G1926" s="318"/>
      <c r="H1926" s="318"/>
      <c r="I1926" s="318"/>
      <c r="J1926" s="318"/>
      <c r="K1926" s="318"/>
      <c r="L1926" s="318"/>
      <c r="M1926" s="318"/>
      <c r="N1926" s="318"/>
      <c r="O1926" s="318"/>
    </row>
    <row r="1927" spans="1:15">
      <c r="A1927" t="str">
        <f t="shared" si="30"/>
        <v/>
      </c>
      <c r="B1927" s="316"/>
      <c r="C1927" s="316"/>
      <c r="D1927" s="318"/>
      <c r="E1927" s="318"/>
      <c r="F1927" s="318"/>
      <c r="G1927" s="318"/>
      <c r="H1927" s="318"/>
      <c r="I1927" s="318"/>
      <c r="J1927" s="318"/>
      <c r="K1927" s="318"/>
      <c r="L1927" s="318"/>
      <c r="M1927" s="318"/>
      <c r="N1927" s="318"/>
      <c r="O1927" s="318"/>
    </row>
    <row r="1928" spans="1:15">
      <c r="A1928" t="str">
        <f t="shared" si="30"/>
        <v/>
      </c>
      <c r="B1928" s="316"/>
      <c r="C1928" s="316"/>
      <c r="D1928" s="318"/>
      <c r="E1928" s="318"/>
      <c r="F1928" s="318"/>
      <c r="G1928" s="318"/>
      <c r="H1928" s="318"/>
      <c r="I1928" s="318"/>
      <c r="J1928" s="318"/>
      <c r="K1928" s="318"/>
      <c r="L1928" s="318"/>
      <c r="M1928" s="318"/>
      <c r="N1928" s="318"/>
      <c r="O1928" s="318"/>
    </row>
    <row r="1929" spans="1:15">
      <c r="A1929" t="str">
        <f t="shared" si="30"/>
        <v/>
      </c>
      <c r="B1929" s="316"/>
      <c r="C1929" s="316"/>
      <c r="D1929" s="316"/>
      <c r="E1929" s="316"/>
      <c r="F1929" s="316"/>
      <c r="G1929" s="316"/>
      <c r="H1929" s="316"/>
      <c r="I1929" s="316"/>
      <c r="J1929" s="316"/>
      <c r="K1929" s="316"/>
      <c r="L1929" s="316"/>
      <c r="M1929" s="316"/>
      <c r="N1929" s="316"/>
      <c r="O1929" s="316"/>
    </row>
    <row r="1930" spans="1:15">
      <c r="A1930" t="str">
        <f t="shared" si="30"/>
        <v/>
      </c>
      <c r="B1930" s="316"/>
      <c r="C1930" s="316"/>
      <c r="D1930" s="316"/>
      <c r="E1930" s="316"/>
      <c r="F1930" s="316"/>
      <c r="G1930" s="316"/>
      <c r="H1930" s="316"/>
      <c r="I1930" s="316"/>
      <c r="J1930" s="316"/>
      <c r="K1930" s="316"/>
      <c r="L1930" s="316"/>
      <c r="M1930" s="316"/>
      <c r="N1930" s="316"/>
      <c r="O1930" s="316"/>
    </row>
    <row r="1931" spans="1:15">
      <c r="A1931" t="str">
        <f t="shared" si="30"/>
        <v/>
      </c>
      <c r="B1931" s="316"/>
      <c r="C1931" s="316"/>
      <c r="D1931" s="316"/>
      <c r="E1931" s="316"/>
      <c r="F1931" s="316"/>
      <c r="G1931" s="316"/>
      <c r="H1931" s="316"/>
      <c r="I1931" s="316"/>
      <c r="J1931" s="316"/>
      <c r="K1931" s="316"/>
      <c r="L1931" s="316"/>
      <c r="M1931" s="316"/>
      <c r="N1931" s="316"/>
      <c r="O1931" s="316"/>
    </row>
    <row r="1932" spans="1:15">
      <c r="A1932" t="str">
        <f t="shared" si="30"/>
        <v/>
      </c>
      <c r="B1932" s="316"/>
      <c r="C1932" s="316"/>
      <c r="D1932" s="316"/>
      <c r="E1932" s="316"/>
      <c r="F1932" s="316"/>
      <c r="G1932" s="316"/>
      <c r="H1932" s="316"/>
      <c r="I1932" s="316"/>
      <c r="J1932" s="316"/>
      <c r="K1932" s="316"/>
      <c r="L1932" s="316"/>
      <c r="M1932" s="316"/>
      <c r="N1932" s="316"/>
      <c r="O1932" s="316"/>
    </row>
    <row r="1933" spans="1:15">
      <c r="A1933" t="str">
        <f t="shared" si="30"/>
        <v/>
      </c>
      <c r="B1933" s="316"/>
      <c r="C1933" s="316"/>
      <c r="D1933" s="316"/>
      <c r="E1933" s="316"/>
      <c r="F1933" s="316"/>
      <c r="G1933" s="316"/>
      <c r="H1933" s="316"/>
      <c r="I1933" s="316"/>
      <c r="J1933" s="316"/>
      <c r="K1933" s="316"/>
      <c r="L1933" s="316"/>
      <c r="M1933" s="316"/>
      <c r="N1933" s="316"/>
      <c r="O1933" s="316"/>
    </row>
    <row r="1934" spans="1:15">
      <c r="A1934" t="str">
        <f t="shared" si="30"/>
        <v/>
      </c>
      <c r="B1934" s="316"/>
      <c r="C1934" s="316"/>
      <c r="D1934" s="316"/>
      <c r="E1934" s="316"/>
      <c r="F1934" s="316"/>
      <c r="G1934" s="316"/>
      <c r="H1934" s="316"/>
      <c r="I1934" s="316"/>
      <c r="J1934" s="316"/>
      <c r="K1934" s="316"/>
      <c r="L1934" s="316"/>
      <c r="M1934" s="316"/>
      <c r="N1934" s="316"/>
      <c r="O1934" s="316"/>
    </row>
    <row r="1935" spans="1:15">
      <c r="A1935" t="str">
        <f t="shared" si="30"/>
        <v/>
      </c>
      <c r="B1935" s="316"/>
      <c r="C1935" s="316"/>
      <c r="D1935" s="316"/>
      <c r="E1935" s="316"/>
      <c r="F1935" s="316"/>
      <c r="G1935" s="316"/>
      <c r="H1935" s="316"/>
      <c r="I1935" s="316"/>
      <c r="J1935" s="316"/>
      <c r="K1935" s="316"/>
      <c r="L1935" s="316"/>
      <c r="M1935" s="316"/>
      <c r="N1935" s="316"/>
      <c r="O1935" s="316"/>
    </row>
    <row r="1936" spans="1:15">
      <c r="A1936" t="str">
        <f t="shared" si="30"/>
        <v/>
      </c>
      <c r="B1936" s="316"/>
      <c r="C1936" s="316"/>
      <c r="D1936" s="316"/>
      <c r="E1936" s="316"/>
      <c r="F1936" s="316"/>
      <c r="G1936" s="316"/>
      <c r="H1936" s="316"/>
      <c r="I1936" s="316"/>
      <c r="J1936" s="316"/>
      <c r="K1936" s="316"/>
      <c r="L1936" s="316"/>
      <c r="M1936" s="316"/>
      <c r="N1936" s="316"/>
      <c r="O1936" s="316"/>
    </row>
    <row r="1937" spans="1:15">
      <c r="A1937" t="str">
        <f t="shared" si="30"/>
        <v/>
      </c>
      <c r="B1937" s="316"/>
      <c r="C1937" s="316"/>
      <c r="D1937" s="316"/>
      <c r="E1937" s="316"/>
      <c r="F1937" s="316"/>
      <c r="G1937" s="316"/>
      <c r="H1937" s="316"/>
      <c r="I1937" s="316"/>
      <c r="J1937" s="316"/>
      <c r="K1937" s="316"/>
      <c r="L1937" s="316"/>
      <c r="M1937" s="316"/>
      <c r="N1937" s="316"/>
      <c r="O1937" s="316"/>
    </row>
    <row r="1938" spans="1:15">
      <c r="A1938" t="str">
        <f t="shared" si="30"/>
        <v/>
      </c>
      <c r="B1938" s="316"/>
      <c r="C1938" s="316"/>
      <c r="D1938" s="316"/>
      <c r="E1938" s="316"/>
      <c r="F1938" s="316"/>
      <c r="G1938" s="316"/>
      <c r="H1938" s="316"/>
      <c r="I1938" s="316"/>
      <c r="J1938" s="316"/>
      <c r="K1938" s="316"/>
      <c r="L1938" s="316"/>
      <c r="M1938" s="316"/>
      <c r="N1938" s="316"/>
      <c r="O1938" s="316"/>
    </row>
    <row r="1939" spans="1:15">
      <c r="A1939" t="str">
        <f t="shared" si="30"/>
        <v/>
      </c>
      <c r="B1939" s="316"/>
      <c r="C1939" s="316"/>
      <c r="D1939" s="316"/>
      <c r="E1939" s="316"/>
      <c r="F1939" s="316"/>
      <c r="G1939" s="316"/>
      <c r="H1939" s="316"/>
      <c r="I1939" s="316"/>
      <c r="J1939" s="316"/>
      <c r="K1939" s="316"/>
      <c r="L1939" s="316"/>
      <c r="M1939" s="316"/>
      <c r="N1939" s="316"/>
      <c r="O1939" s="316"/>
    </row>
    <row r="1940" spans="1:15">
      <c r="A1940" t="str">
        <f t="shared" si="30"/>
        <v/>
      </c>
      <c r="B1940" s="316"/>
      <c r="C1940" s="316"/>
      <c r="D1940" s="316"/>
      <c r="E1940" s="316"/>
      <c r="F1940" s="316"/>
      <c r="G1940" s="316"/>
      <c r="H1940" s="316"/>
      <c r="I1940" s="316"/>
      <c r="J1940" s="316"/>
      <c r="K1940" s="316"/>
      <c r="L1940" s="316"/>
      <c r="M1940" s="316"/>
      <c r="N1940" s="316"/>
      <c r="O1940" s="316"/>
    </row>
    <row r="1941" spans="1:15">
      <c r="A1941" t="str">
        <f t="shared" si="30"/>
        <v/>
      </c>
      <c r="B1941" s="316"/>
      <c r="C1941" s="316"/>
      <c r="D1941" s="316"/>
      <c r="E1941" s="316"/>
      <c r="F1941" s="316"/>
      <c r="G1941" s="316"/>
      <c r="H1941" s="316"/>
      <c r="I1941" s="316"/>
      <c r="J1941" s="316"/>
      <c r="K1941" s="316"/>
      <c r="L1941" s="316"/>
      <c r="M1941" s="316"/>
      <c r="N1941" s="316"/>
      <c r="O1941" s="316"/>
    </row>
    <row r="1942" spans="1:15">
      <c r="A1942" t="str">
        <f t="shared" si="30"/>
        <v/>
      </c>
      <c r="B1942" s="316"/>
      <c r="C1942" s="316"/>
      <c r="D1942" s="316"/>
      <c r="E1942" s="316"/>
      <c r="F1942" s="316"/>
      <c r="G1942" s="316"/>
      <c r="H1942" s="316"/>
      <c r="I1942" s="316"/>
      <c r="J1942" s="316"/>
      <c r="K1942" s="316"/>
      <c r="L1942" s="316"/>
      <c r="M1942" s="316"/>
      <c r="N1942" s="316"/>
      <c r="O1942" s="316"/>
    </row>
    <row r="1943" spans="1:15">
      <c r="A1943" t="str">
        <f t="shared" si="30"/>
        <v/>
      </c>
      <c r="B1943" s="316"/>
      <c r="C1943" s="316"/>
      <c r="D1943" s="316"/>
      <c r="E1943" s="316"/>
      <c r="F1943" s="316"/>
      <c r="G1943" s="316"/>
      <c r="H1943" s="316"/>
      <c r="I1943" s="316"/>
      <c r="J1943" s="316"/>
      <c r="K1943" s="316"/>
      <c r="L1943" s="316"/>
      <c r="M1943" s="316"/>
      <c r="N1943" s="316"/>
      <c r="O1943" s="316"/>
    </row>
    <row r="1944" spans="1:15">
      <c r="A1944" t="str">
        <f t="shared" si="30"/>
        <v/>
      </c>
      <c r="B1944" s="316"/>
      <c r="C1944" s="316"/>
      <c r="D1944" s="317"/>
      <c r="E1944" s="317"/>
      <c r="F1944" s="317"/>
      <c r="G1944" s="317"/>
      <c r="H1944" s="317"/>
      <c r="I1944" s="317"/>
      <c r="J1944" s="317"/>
      <c r="K1944" s="317"/>
      <c r="L1944" s="317"/>
      <c r="M1944" s="317"/>
      <c r="N1944" s="317"/>
      <c r="O1944" s="317"/>
    </row>
    <row r="1945" spans="1:15">
      <c r="A1945" t="str">
        <f t="shared" si="30"/>
        <v/>
      </c>
      <c r="B1945" s="316"/>
      <c r="C1945" s="316"/>
      <c r="D1945" s="316"/>
      <c r="E1945" s="316"/>
      <c r="F1945" s="316"/>
      <c r="G1945" s="316"/>
      <c r="H1945" s="316"/>
      <c r="I1945" s="316"/>
      <c r="J1945" s="316"/>
      <c r="K1945" s="316"/>
      <c r="L1945" s="316"/>
      <c r="M1945" s="316"/>
      <c r="N1945" s="316"/>
      <c r="O1945" s="316"/>
    </row>
    <row r="1946" spans="1:15">
      <c r="A1946" t="str">
        <f t="shared" si="30"/>
        <v/>
      </c>
      <c r="B1946" s="316"/>
      <c r="C1946" s="316"/>
      <c r="D1946" s="316"/>
      <c r="E1946" s="316"/>
      <c r="F1946" s="316"/>
      <c r="G1946" s="316"/>
      <c r="H1946" s="316"/>
      <c r="I1946" s="316"/>
      <c r="J1946" s="316"/>
      <c r="K1946" s="316"/>
      <c r="L1946" s="316"/>
      <c r="M1946" s="316"/>
      <c r="N1946" s="316"/>
      <c r="O1946" s="316"/>
    </row>
    <row r="1947" spans="1:15">
      <c r="A1947" t="str">
        <f t="shared" si="30"/>
        <v/>
      </c>
      <c r="B1947" s="316"/>
      <c r="C1947" s="316"/>
      <c r="D1947" s="316"/>
      <c r="E1947" s="316"/>
      <c r="F1947" s="316"/>
      <c r="G1947" s="316"/>
      <c r="H1947" s="316"/>
      <c r="I1947" s="316"/>
      <c r="J1947" s="316"/>
      <c r="K1947" s="316"/>
      <c r="L1947" s="316"/>
      <c r="M1947" s="316"/>
      <c r="N1947" s="316"/>
      <c r="O1947" s="316"/>
    </row>
    <row r="1948" spans="1:15">
      <c r="A1948" t="str">
        <f t="shared" si="30"/>
        <v/>
      </c>
      <c r="B1948" s="316"/>
      <c r="C1948" s="316"/>
      <c r="D1948" s="316"/>
      <c r="E1948" s="316"/>
      <c r="F1948" s="316"/>
      <c r="G1948" s="316"/>
      <c r="H1948" s="316"/>
      <c r="I1948" s="316"/>
      <c r="J1948" s="316"/>
      <c r="K1948" s="316"/>
      <c r="L1948" s="316"/>
      <c r="M1948" s="316"/>
      <c r="N1948" s="316"/>
      <c r="O1948" s="316"/>
    </row>
    <row r="1949" spans="1:15">
      <c r="A1949" t="str">
        <f t="shared" si="30"/>
        <v/>
      </c>
      <c r="B1949" s="316"/>
      <c r="C1949" s="316"/>
      <c r="D1949" s="316"/>
      <c r="E1949" s="316"/>
      <c r="F1949" s="316"/>
      <c r="G1949" s="316"/>
      <c r="H1949" s="316"/>
      <c r="I1949" s="316"/>
      <c r="J1949" s="316"/>
      <c r="K1949" s="316"/>
      <c r="L1949" s="316"/>
      <c r="M1949" s="316"/>
      <c r="N1949" s="316"/>
      <c r="O1949" s="316"/>
    </row>
    <row r="1950" spans="1:15">
      <c r="A1950" t="str">
        <f t="shared" si="30"/>
        <v/>
      </c>
      <c r="B1950" s="316"/>
      <c r="C1950" s="316"/>
      <c r="D1950" s="316"/>
      <c r="E1950" s="316"/>
      <c r="F1950" s="316"/>
      <c r="G1950" s="316"/>
      <c r="H1950" s="316"/>
      <c r="I1950" s="316"/>
      <c r="J1950" s="316"/>
      <c r="K1950" s="316"/>
      <c r="L1950" s="316"/>
      <c r="M1950" s="316"/>
      <c r="N1950" s="316"/>
      <c r="O1950" s="316"/>
    </row>
    <row r="1951" spans="1:15">
      <c r="A1951" t="str">
        <f t="shared" si="30"/>
        <v/>
      </c>
      <c r="B1951" s="316"/>
      <c r="C1951" s="316"/>
      <c r="D1951" s="316"/>
      <c r="E1951" s="316"/>
      <c r="F1951" s="316"/>
      <c r="G1951" s="316"/>
      <c r="H1951" s="316"/>
      <c r="I1951" s="316"/>
      <c r="J1951" s="316"/>
      <c r="K1951" s="316"/>
      <c r="L1951" s="316"/>
      <c r="M1951" s="316"/>
      <c r="N1951" s="316"/>
      <c r="O1951" s="316"/>
    </row>
    <row r="1952" spans="1:15">
      <c r="A1952" t="str">
        <f t="shared" si="30"/>
        <v/>
      </c>
      <c r="B1952" s="316"/>
      <c r="C1952" s="316"/>
      <c r="D1952" s="316"/>
      <c r="E1952" s="316"/>
      <c r="F1952" s="316"/>
      <c r="G1952" s="316"/>
      <c r="H1952" s="316"/>
      <c r="I1952" s="316"/>
      <c r="J1952" s="316"/>
      <c r="K1952" s="316"/>
      <c r="L1952" s="316"/>
      <c r="M1952" s="316"/>
      <c r="N1952" s="316"/>
      <c r="O1952" s="316"/>
    </row>
    <row r="1953" spans="1:15">
      <c r="A1953" t="str">
        <f t="shared" si="30"/>
        <v/>
      </c>
      <c r="B1953" s="316"/>
      <c r="C1953" s="316"/>
      <c r="D1953" s="318"/>
      <c r="E1953" s="318"/>
      <c r="F1953" s="318"/>
      <c r="G1953" s="318"/>
      <c r="H1953" s="318"/>
      <c r="I1953" s="318"/>
      <c r="J1953" s="318"/>
      <c r="K1953" s="318"/>
      <c r="L1953" s="318"/>
      <c r="M1953" s="318"/>
      <c r="N1953" s="318"/>
      <c r="O1953" s="318"/>
    </row>
    <row r="1954" spans="1:15">
      <c r="A1954" t="str">
        <f t="shared" si="30"/>
        <v/>
      </c>
      <c r="B1954" s="316"/>
      <c r="C1954" s="316"/>
      <c r="D1954" s="318"/>
      <c r="E1954" s="318"/>
      <c r="F1954" s="318"/>
      <c r="G1954" s="318"/>
      <c r="H1954" s="318"/>
      <c r="I1954" s="318"/>
      <c r="J1954" s="318"/>
      <c r="K1954" s="318"/>
      <c r="L1954" s="318"/>
      <c r="M1954" s="318"/>
      <c r="N1954" s="318"/>
      <c r="O1954" s="318"/>
    </row>
    <row r="1955" spans="1:15">
      <c r="A1955" t="str">
        <f t="shared" si="30"/>
        <v/>
      </c>
      <c r="B1955" s="316"/>
      <c r="C1955" s="316"/>
      <c r="D1955" s="316"/>
      <c r="E1955" s="316"/>
      <c r="F1955" s="316"/>
      <c r="G1955" s="316"/>
      <c r="H1955" s="316"/>
      <c r="I1955" s="316"/>
      <c r="J1955" s="316"/>
      <c r="K1955" s="316"/>
      <c r="L1955" s="316"/>
      <c r="M1955" s="316"/>
      <c r="N1955" s="316"/>
      <c r="O1955" s="316"/>
    </row>
    <row r="1956" spans="1:15">
      <c r="A1956" t="str">
        <f t="shared" si="30"/>
        <v/>
      </c>
      <c r="B1956" s="316"/>
      <c r="C1956" s="316"/>
      <c r="D1956" s="316"/>
      <c r="E1956" s="316"/>
      <c r="F1956" s="316"/>
      <c r="G1956" s="316"/>
      <c r="H1956" s="316"/>
      <c r="I1956" s="316"/>
      <c r="J1956" s="316"/>
      <c r="K1956" s="316"/>
      <c r="L1956" s="316"/>
      <c r="M1956" s="316"/>
      <c r="N1956" s="316"/>
      <c r="O1956" s="316"/>
    </row>
    <row r="1957" spans="1:15">
      <c r="A1957" t="str">
        <f t="shared" si="30"/>
        <v/>
      </c>
      <c r="B1957" s="316"/>
      <c r="C1957" s="316"/>
      <c r="D1957" s="316"/>
      <c r="E1957" s="316"/>
      <c r="F1957" s="316"/>
      <c r="G1957" s="316"/>
      <c r="H1957" s="316"/>
      <c r="I1957" s="316"/>
      <c r="J1957" s="316"/>
      <c r="K1957" s="316"/>
      <c r="L1957" s="316"/>
      <c r="M1957" s="316"/>
      <c r="N1957" s="316"/>
      <c r="O1957" s="316"/>
    </row>
    <row r="1958" spans="1:15">
      <c r="A1958" t="str">
        <f t="shared" si="30"/>
        <v/>
      </c>
      <c r="B1958" s="316"/>
      <c r="C1958" s="316"/>
      <c r="D1958" s="316"/>
      <c r="E1958" s="316"/>
      <c r="F1958" s="316"/>
      <c r="G1958" s="316"/>
      <c r="H1958" s="316"/>
      <c r="I1958" s="316"/>
      <c r="J1958" s="316"/>
      <c r="K1958" s="316"/>
      <c r="L1958" s="316"/>
      <c r="M1958" s="316"/>
      <c r="N1958" s="316"/>
      <c r="O1958" s="316"/>
    </row>
    <row r="1959" spans="1:15">
      <c r="A1959" t="str">
        <f t="shared" si="30"/>
        <v/>
      </c>
      <c r="B1959" s="316"/>
      <c r="C1959" s="316"/>
      <c r="D1959" s="316"/>
      <c r="E1959" s="316"/>
      <c r="F1959" s="316"/>
      <c r="G1959" s="316"/>
      <c r="H1959" s="316"/>
      <c r="I1959" s="316"/>
      <c r="J1959" s="316"/>
      <c r="K1959" s="316"/>
      <c r="L1959" s="316"/>
      <c r="M1959" s="316"/>
      <c r="N1959" s="316"/>
      <c r="O1959" s="316"/>
    </row>
    <row r="1960" spans="1:15">
      <c r="A1960" t="str">
        <f t="shared" si="30"/>
        <v/>
      </c>
      <c r="B1960" s="316"/>
      <c r="C1960" s="316"/>
      <c r="D1960" s="316"/>
      <c r="E1960" s="316"/>
      <c r="F1960" s="316"/>
      <c r="G1960" s="316"/>
      <c r="H1960" s="316"/>
      <c r="I1960" s="316"/>
      <c r="J1960" s="316"/>
      <c r="K1960" s="316"/>
      <c r="L1960" s="316"/>
      <c r="M1960" s="316"/>
      <c r="N1960" s="316"/>
      <c r="O1960" s="316"/>
    </row>
    <row r="1961" spans="1:15">
      <c r="A1961" t="str">
        <f t="shared" si="30"/>
        <v/>
      </c>
      <c r="B1961" s="316"/>
      <c r="C1961" s="316"/>
      <c r="D1961" s="316"/>
      <c r="E1961" s="316"/>
      <c r="F1961" s="316"/>
      <c r="G1961" s="316"/>
      <c r="H1961" s="316"/>
      <c r="I1961" s="316"/>
      <c r="J1961" s="316"/>
      <c r="K1961" s="316"/>
      <c r="L1961" s="316"/>
      <c r="M1961" s="316"/>
      <c r="N1961" s="316"/>
      <c r="O1961" s="316"/>
    </row>
    <row r="1962" spans="1:15">
      <c r="A1962" t="str">
        <f t="shared" si="30"/>
        <v/>
      </c>
      <c r="B1962" s="316"/>
      <c r="C1962" s="316"/>
      <c r="D1962" s="316"/>
      <c r="E1962" s="316"/>
      <c r="F1962" s="316"/>
      <c r="G1962" s="316"/>
      <c r="H1962" s="316"/>
      <c r="I1962" s="316"/>
      <c r="J1962" s="316"/>
      <c r="K1962" s="316"/>
      <c r="L1962" s="316"/>
      <c r="M1962" s="316"/>
      <c r="N1962" s="316"/>
      <c r="O1962" s="316"/>
    </row>
    <row r="1963" spans="1:15">
      <c r="A1963" t="str">
        <f t="shared" si="30"/>
        <v/>
      </c>
      <c r="B1963" s="316"/>
      <c r="C1963" s="316"/>
      <c r="D1963" s="316"/>
      <c r="E1963" s="316"/>
      <c r="F1963" s="316"/>
      <c r="G1963" s="316"/>
      <c r="H1963" s="316"/>
      <c r="I1963" s="316"/>
      <c r="J1963" s="316"/>
      <c r="K1963" s="316"/>
      <c r="L1963" s="316"/>
      <c r="M1963" s="316"/>
      <c r="N1963" s="316"/>
      <c r="O1963" s="316"/>
    </row>
    <row r="1964" spans="1:15">
      <c r="A1964" t="str">
        <f t="shared" si="30"/>
        <v/>
      </c>
      <c r="B1964" s="316"/>
      <c r="C1964" s="316"/>
      <c r="D1964" s="316"/>
      <c r="E1964" s="316"/>
      <c r="F1964" s="316"/>
      <c r="G1964" s="316"/>
      <c r="H1964" s="316"/>
      <c r="I1964" s="316"/>
      <c r="J1964" s="316"/>
      <c r="K1964" s="316"/>
      <c r="L1964" s="316"/>
      <c r="M1964" s="316"/>
      <c r="N1964" s="316"/>
      <c r="O1964" s="316"/>
    </row>
    <row r="1965" spans="1:15">
      <c r="A1965" t="str">
        <f t="shared" si="30"/>
        <v/>
      </c>
      <c r="B1965" s="316"/>
      <c r="C1965" s="316"/>
      <c r="D1965" s="319"/>
      <c r="E1965" s="319"/>
      <c r="F1965" s="319"/>
      <c r="G1965" s="319"/>
      <c r="H1965" s="319"/>
      <c r="I1965" s="319"/>
      <c r="J1965" s="319"/>
      <c r="K1965" s="319"/>
      <c r="L1965" s="319"/>
      <c r="M1965" s="319"/>
      <c r="N1965" s="319"/>
      <c r="O1965" s="319"/>
    </row>
    <row r="1966" spans="1:15">
      <c r="A1966" t="str">
        <f t="shared" si="30"/>
        <v/>
      </c>
      <c r="B1966" s="316"/>
      <c r="C1966" s="316"/>
      <c r="D1966" s="318"/>
      <c r="E1966" s="318"/>
      <c r="F1966" s="318"/>
      <c r="G1966" s="318"/>
      <c r="H1966" s="318"/>
      <c r="I1966" s="318"/>
      <c r="J1966" s="318"/>
      <c r="K1966" s="318"/>
      <c r="L1966" s="318"/>
      <c r="M1966" s="318"/>
      <c r="N1966" s="318"/>
      <c r="O1966" s="318"/>
    </row>
    <row r="1967" spans="1:15">
      <c r="A1967" t="str">
        <f t="shared" si="30"/>
        <v/>
      </c>
      <c r="B1967" s="316"/>
      <c r="C1967" s="316"/>
      <c r="D1967" s="318"/>
      <c r="E1967" s="318"/>
      <c r="F1967" s="318"/>
      <c r="G1967" s="318"/>
      <c r="H1967" s="318"/>
      <c r="I1967" s="318"/>
      <c r="J1967" s="318"/>
      <c r="K1967" s="318"/>
      <c r="L1967" s="318"/>
      <c r="M1967" s="318"/>
      <c r="N1967" s="318"/>
      <c r="O1967" s="318"/>
    </row>
    <row r="1968" spans="1:15">
      <c r="A1968" t="str">
        <f t="shared" si="30"/>
        <v/>
      </c>
      <c r="B1968" s="316"/>
      <c r="C1968" s="316"/>
      <c r="D1968" s="318"/>
      <c r="E1968" s="318"/>
      <c r="F1968" s="318"/>
      <c r="G1968" s="318"/>
      <c r="H1968" s="318"/>
      <c r="I1968" s="318"/>
      <c r="J1968" s="318"/>
      <c r="K1968" s="318"/>
      <c r="L1968" s="318"/>
      <c r="M1968" s="318"/>
      <c r="N1968" s="318"/>
      <c r="O1968" s="318"/>
    </row>
    <row r="1969" spans="1:15">
      <c r="A1969" t="str">
        <f t="shared" si="30"/>
        <v/>
      </c>
      <c r="B1969" s="316"/>
      <c r="C1969" s="316"/>
      <c r="D1969" s="318"/>
      <c r="E1969" s="318"/>
      <c r="F1969" s="318"/>
      <c r="G1969" s="318"/>
      <c r="H1969" s="318"/>
      <c r="I1969" s="318"/>
      <c r="J1969" s="318"/>
      <c r="K1969" s="318"/>
      <c r="L1969" s="318"/>
      <c r="M1969" s="318"/>
      <c r="N1969" s="318"/>
      <c r="O1969" s="318"/>
    </row>
    <row r="1970" spans="1:15">
      <c r="A1970" t="str">
        <f t="shared" si="30"/>
        <v/>
      </c>
      <c r="B1970" s="316"/>
      <c r="C1970" s="316"/>
      <c r="D1970" s="318"/>
      <c r="E1970" s="318"/>
      <c r="F1970" s="318"/>
      <c r="G1970" s="318"/>
      <c r="H1970" s="318"/>
      <c r="I1970" s="318"/>
      <c r="J1970" s="318"/>
      <c r="K1970" s="318"/>
      <c r="L1970" s="318"/>
      <c r="M1970" s="318"/>
      <c r="N1970" s="318"/>
      <c r="O1970" s="318"/>
    </row>
    <row r="1971" spans="1:15">
      <c r="A1971" t="str">
        <f t="shared" si="30"/>
        <v/>
      </c>
      <c r="B1971" s="316"/>
      <c r="C1971" s="316"/>
      <c r="D1971" s="318"/>
      <c r="E1971" s="318"/>
      <c r="F1971" s="318"/>
      <c r="G1971" s="318"/>
      <c r="H1971" s="318"/>
      <c r="I1971" s="318"/>
      <c r="J1971" s="318"/>
      <c r="K1971" s="318"/>
      <c r="L1971" s="318"/>
      <c r="M1971" s="318"/>
      <c r="N1971" s="318"/>
      <c r="O1971" s="318"/>
    </row>
    <row r="1972" spans="1:15">
      <c r="A1972" t="str">
        <f t="shared" si="30"/>
        <v/>
      </c>
      <c r="B1972" s="316"/>
      <c r="C1972" s="316"/>
      <c r="D1972" s="318"/>
      <c r="E1972" s="318"/>
      <c r="F1972" s="318"/>
      <c r="G1972" s="318"/>
      <c r="H1972" s="318"/>
      <c r="I1972" s="318"/>
      <c r="J1972" s="318"/>
      <c r="K1972" s="318"/>
      <c r="L1972" s="318"/>
      <c r="M1972" s="318"/>
      <c r="N1972" s="318"/>
      <c r="O1972" s="318"/>
    </row>
    <row r="1973" spans="1:15">
      <c r="A1973" t="str">
        <f t="shared" si="30"/>
        <v/>
      </c>
      <c r="B1973" s="316"/>
      <c r="C1973" s="316"/>
      <c r="D1973" s="318"/>
      <c r="E1973" s="318"/>
      <c r="F1973" s="318"/>
      <c r="G1973" s="318"/>
      <c r="H1973" s="318"/>
      <c r="I1973" s="318"/>
      <c r="J1973" s="318"/>
      <c r="K1973" s="318"/>
      <c r="L1973" s="318"/>
      <c r="M1973" s="318"/>
      <c r="N1973" s="318"/>
      <c r="O1973" s="318"/>
    </row>
    <row r="1974" spans="1:15">
      <c r="A1974" t="str">
        <f t="shared" ref="A1974:A2037" si="31">B1974&amp;C1974</f>
        <v/>
      </c>
      <c r="B1974" s="316"/>
      <c r="C1974" s="316"/>
      <c r="D1974" s="318"/>
      <c r="E1974" s="318"/>
      <c r="F1974" s="318"/>
      <c r="G1974" s="318"/>
      <c r="H1974" s="318"/>
      <c r="I1974" s="318"/>
      <c r="J1974" s="318"/>
      <c r="K1974" s="318"/>
      <c r="L1974" s="318"/>
      <c r="M1974" s="318"/>
      <c r="N1974" s="318"/>
      <c r="O1974" s="318"/>
    </row>
    <row r="1975" spans="1:15">
      <c r="A1975" t="str">
        <f t="shared" si="31"/>
        <v/>
      </c>
      <c r="B1975" s="316"/>
      <c r="C1975" s="316"/>
      <c r="D1975" s="316"/>
      <c r="E1975" s="316"/>
      <c r="F1975" s="316"/>
      <c r="G1975" s="316"/>
      <c r="H1975" s="316"/>
      <c r="I1975" s="316"/>
      <c r="J1975" s="316"/>
      <c r="K1975" s="316"/>
      <c r="L1975" s="316"/>
      <c r="M1975" s="316"/>
      <c r="N1975" s="316"/>
      <c r="O1975" s="316"/>
    </row>
    <row r="1976" spans="1:15">
      <c r="A1976" t="str">
        <f t="shared" si="31"/>
        <v/>
      </c>
      <c r="B1976" s="316"/>
      <c r="C1976" s="316"/>
      <c r="D1976" s="318"/>
      <c r="E1976" s="318"/>
      <c r="F1976" s="318"/>
      <c r="G1976" s="318"/>
      <c r="H1976" s="318"/>
      <c r="I1976" s="318"/>
      <c r="J1976" s="318"/>
      <c r="K1976" s="318"/>
      <c r="L1976" s="318"/>
      <c r="M1976" s="318"/>
      <c r="N1976" s="318"/>
      <c r="O1976" s="318"/>
    </row>
    <row r="1977" spans="1:15">
      <c r="A1977" t="str">
        <f t="shared" si="31"/>
        <v/>
      </c>
      <c r="B1977" s="316"/>
      <c r="C1977" s="316"/>
      <c r="D1977" s="318"/>
      <c r="E1977" s="318"/>
      <c r="F1977" s="318"/>
      <c r="G1977" s="318"/>
      <c r="H1977" s="318"/>
      <c r="I1977" s="318"/>
      <c r="J1977" s="318"/>
      <c r="K1977" s="318"/>
      <c r="L1977" s="318"/>
      <c r="M1977" s="318"/>
      <c r="N1977" s="318"/>
      <c r="O1977" s="318"/>
    </row>
    <row r="1978" spans="1:15">
      <c r="A1978" t="str">
        <f t="shared" si="31"/>
        <v/>
      </c>
      <c r="B1978" s="316"/>
      <c r="C1978" s="316"/>
      <c r="D1978" s="318"/>
      <c r="E1978" s="318"/>
      <c r="F1978" s="318"/>
      <c r="G1978" s="318"/>
      <c r="H1978" s="318"/>
      <c r="I1978" s="318"/>
      <c r="J1978" s="318"/>
      <c r="K1978" s="318"/>
      <c r="L1978" s="318"/>
      <c r="M1978" s="318"/>
      <c r="N1978" s="318"/>
      <c r="O1978" s="318"/>
    </row>
    <row r="1979" spans="1:15">
      <c r="A1979" t="str">
        <f t="shared" si="31"/>
        <v/>
      </c>
      <c r="B1979" s="316"/>
      <c r="C1979" s="316"/>
      <c r="D1979" s="318"/>
      <c r="E1979" s="318"/>
      <c r="F1979" s="318"/>
      <c r="G1979" s="318"/>
      <c r="H1979" s="318"/>
      <c r="I1979" s="318"/>
      <c r="J1979" s="318"/>
      <c r="K1979" s="318"/>
      <c r="L1979" s="318"/>
      <c r="M1979" s="318"/>
      <c r="N1979" s="318"/>
      <c r="O1979" s="318"/>
    </row>
    <row r="1980" spans="1:15">
      <c r="A1980" t="str">
        <f t="shared" si="31"/>
        <v/>
      </c>
      <c r="B1980" s="316"/>
      <c r="C1980" s="316"/>
      <c r="D1980" s="318"/>
      <c r="E1980" s="318"/>
      <c r="F1980" s="318"/>
      <c r="G1980" s="318"/>
      <c r="H1980" s="318"/>
      <c r="I1980" s="318"/>
      <c r="J1980" s="318"/>
      <c r="K1980" s="318"/>
      <c r="L1980" s="318"/>
      <c r="M1980" s="318"/>
      <c r="N1980" s="318"/>
      <c r="O1980" s="318"/>
    </row>
    <row r="1981" spans="1:15">
      <c r="A1981" t="str">
        <f t="shared" si="31"/>
        <v/>
      </c>
      <c r="B1981" s="316"/>
      <c r="C1981" s="316"/>
      <c r="D1981" s="318"/>
      <c r="E1981" s="318"/>
      <c r="F1981" s="318"/>
      <c r="G1981" s="318"/>
      <c r="H1981" s="318"/>
      <c r="I1981" s="318"/>
      <c r="J1981" s="318"/>
      <c r="K1981" s="318"/>
      <c r="L1981" s="318"/>
      <c r="M1981" s="318"/>
      <c r="N1981" s="318"/>
      <c r="O1981" s="318"/>
    </row>
    <row r="1982" spans="1:15">
      <c r="A1982" t="str">
        <f t="shared" si="31"/>
        <v/>
      </c>
      <c r="B1982" s="316"/>
      <c r="C1982" s="316"/>
      <c r="D1982" s="318"/>
      <c r="E1982" s="318"/>
      <c r="F1982" s="318"/>
      <c r="G1982" s="318"/>
      <c r="H1982" s="318"/>
      <c r="I1982" s="318"/>
      <c r="J1982" s="318"/>
      <c r="K1982" s="318"/>
      <c r="L1982" s="318"/>
      <c r="M1982" s="318"/>
      <c r="N1982" s="318"/>
      <c r="O1982" s="318"/>
    </row>
    <row r="1983" spans="1:15">
      <c r="A1983" t="str">
        <f t="shared" si="31"/>
        <v/>
      </c>
      <c r="B1983" s="316"/>
      <c r="C1983" s="316"/>
      <c r="D1983" s="316"/>
      <c r="E1983" s="316"/>
      <c r="F1983" s="316"/>
      <c r="G1983" s="316"/>
      <c r="H1983" s="316"/>
      <c r="I1983" s="316"/>
      <c r="J1983" s="316"/>
      <c r="K1983" s="316"/>
      <c r="L1983" s="316"/>
      <c r="M1983" s="316"/>
      <c r="N1983" s="316"/>
      <c r="O1983" s="316"/>
    </row>
    <row r="1984" spans="1:15">
      <c r="A1984" t="str">
        <f t="shared" si="31"/>
        <v/>
      </c>
      <c r="B1984" s="316"/>
      <c r="C1984" s="316"/>
      <c r="D1984" s="316"/>
      <c r="E1984" s="316"/>
      <c r="F1984" s="316"/>
      <c r="G1984" s="316"/>
      <c r="H1984" s="316"/>
      <c r="I1984" s="316"/>
      <c r="J1984" s="316"/>
      <c r="K1984" s="316"/>
      <c r="L1984" s="316"/>
      <c r="M1984" s="316"/>
      <c r="N1984" s="316"/>
      <c r="O1984" s="316"/>
    </row>
    <row r="1985" spans="1:15">
      <c r="A1985" t="str">
        <f t="shared" si="31"/>
        <v/>
      </c>
      <c r="B1985" s="316"/>
      <c r="C1985" s="316"/>
      <c r="D1985" s="316"/>
      <c r="E1985" s="316"/>
      <c r="F1985" s="316"/>
      <c r="G1985" s="316"/>
      <c r="H1985" s="316"/>
      <c r="I1985" s="316"/>
      <c r="J1985" s="316"/>
      <c r="K1985" s="316"/>
      <c r="L1985" s="316"/>
      <c r="M1985" s="316"/>
      <c r="N1985" s="316"/>
      <c r="O1985" s="316"/>
    </row>
    <row r="1986" spans="1:15">
      <c r="A1986" t="str">
        <f t="shared" si="31"/>
        <v/>
      </c>
      <c r="B1986" s="316"/>
      <c r="C1986" s="316"/>
      <c r="D1986" s="316"/>
      <c r="E1986" s="316"/>
      <c r="F1986" s="316"/>
      <c r="G1986" s="316"/>
      <c r="H1986" s="316"/>
      <c r="I1986" s="316"/>
      <c r="J1986" s="316"/>
      <c r="K1986" s="316"/>
      <c r="L1986" s="316"/>
      <c r="M1986" s="316"/>
      <c r="N1986" s="316"/>
      <c r="O1986" s="316"/>
    </row>
    <row r="1987" spans="1:15">
      <c r="A1987" t="str">
        <f t="shared" si="31"/>
        <v/>
      </c>
      <c r="B1987" s="316"/>
      <c r="C1987" s="316"/>
      <c r="D1987" s="316"/>
      <c r="E1987" s="316"/>
      <c r="F1987" s="316"/>
      <c r="G1987" s="316"/>
      <c r="H1987" s="316"/>
      <c r="I1987" s="316"/>
      <c r="J1987" s="316"/>
      <c r="K1987" s="316"/>
      <c r="L1987" s="316"/>
      <c r="M1987" s="316"/>
      <c r="N1987" s="316"/>
      <c r="O1987" s="316"/>
    </row>
    <row r="1988" spans="1:15">
      <c r="A1988" t="str">
        <f t="shared" si="31"/>
        <v/>
      </c>
      <c r="B1988" s="316"/>
      <c r="C1988" s="316"/>
      <c r="D1988" s="316"/>
      <c r="E1988" s="316"/>
      <c r="F1988" s="316"/>
      <c r="G1988" s="316"/>
      <c r="H1988" s="316"/>
      <c r="I1988" s="316"/>
      <c r="J1988" s="316"/>
      <c r="K1988" s="316"/>
      <c r="L1988" s="316"/>
      <c r="M1988" s="316"/>
      <c r="N1988" s="316"/>
      <c r="O1988" s="316"/>
    </row>
    <row r="1989" spans="1:15">
      <c r="A1989" t="str">
        <f t="shared" si="31"/>
        <v/>
      </c>
      <c r="B1989" s="316"/>
      <c r="C1989" s="316"/>
      <c r="D1989" s="316"/>
      <c r="E1989" s="316"/>
      <c r="F1989" s="316"/>
      <c r="G1989" s="316"/>
      <c r="H1989" s="316"/>
      <c r="I1989" s="316"/>
      <c r="J1989" s="316"/>
      <c r="K1989" s="316"/>
      <c r="L1989" s="316"/>
      <c r="M1989" s="316"/>
      <c r="N1989" s="316"/>
      <c r="O1989" s="316"/>
    </row>
    <row r="1990" spans="1:15">
      <c r="A1990" t="str">
        <f t="shared" si="31"/>
        <v/>
      </c>
      <c r="B1990" s="316"/>
      <c r="C1990" s="316"/>
      <c r="D1990" s="316"/>
      <c r="E1990" s="316"/>
      <c r="F1990" s="316"/>
      <c r="G1990" s="316"/>
      <c r="H1990" s="316"/>
      <c r="I1990" s="316"/>
      <c r="J1990" s="316"/>
      <c r="K1990" s="316"/>
      <c r="L1990" s="316"/>
      <c r="M1990" s="316"/>
      <c r="N1990" s="316"/>
      <c r="O1990" s="316"/>
    </row>
    <row r="1991" spans="1:15">
      <c r="A1991" t="str">
        <f t="shared" si="31"/>
        <v/>
      </c>
      <c r="B1991" s="316"/>
      <c r="C1991" s="316"/>
      <c r="D1991" s="316"/>
      <c r="E1991" s="316"/>
      <c r="F1991" s="316"/>
      <c r="G1991" s="316"/>
      <c r="H1991" s="316"/>
      <c r="I1991" s="316"/>
      <c r="J1991" s="316"/>
      <c r="K1991" s="316"/>
      <c r="L1991" s="316"/>
      <c r="M1991" s="316"/>
      <c r="N1991" s="316"/>
      <c r="O1991" s="316"/>
    </row>
    <row r="1992" spans="1:15">
      <c r="A1992" t="str">
        <f t="shared" si="31"/>
        <v/>
      </c>
      <c r="B1992" s="316"/>
      <c r="C1992" s="316"/>
      <c r="D1992" s="316"/>
      <c r="E1992" s="316"/>
      <c r="F1992" s="316"/>
      <c r="G1992" s="316"/>
      <c r="H1992" s="316"/>
      <c r="I1992" s="316"/>
      <c r="J1992" s="316"/>
      <c r="K1992" s="316"/>
      <c r="L1992" s="316"/>
      <c r="M1992" s="316"/>
      <c r="N1992" s="316"/>
      <c r="O1992" s="316"/>
    </row>
    <row r="1993" spans="1:15">
      <c r="A1993" t="str">
        <f t="shared" si="31"/>
        <v/>
      </c>
      <c r="B1993" s="316"/>
      <c r="C1993" s="316"/>
      <c r="D1993" s="316"/>
      <c r="E1993" s="316"/>
      <c r="F1993" s="316"/>
      <c r="G1993" s="316"/>
      <c r="H1993" s="316"/>
      <c r="I1993" s="316"/>
      <c r="J1993" s="316"/>
      <c r="K1993" s="316"/>
      <c r="L1993" s="316"/>
      <c r="M1993" s="316"/>
      <c r="N1993" s="316"/>
      <c r="O1993" s="316"/>
    </row>
    <row r="1994" spans="1:15">
      <c r="A1994" t="str">
        <f t="shared" si="31"/>
        <v/>
      </c>
      <c r="B1994" s="316"/>
      <c r="C1994" s="316"/>
      <c r="D1994" s="316"/>
      <c r="E1994" s="316"/>
      <c r="F1994" s="316"/>
      <c r="G1994" s="316"/>
      <c r="H1994" s="316"/>
      <c r="I1994" s="316"/>
      <c r="J1994" s="316"/>
      <c r="K1994" s="316"/>
      <c r="L1994" s="316"/>
      <c r="M1994" s="316"/>
      <c r="N1994" s="316"/>
      <c r="O1994" s="316"/>
    </row>
    <row r="1995" spans="1:15">
      <c r="A1995" t="str">
        <f t="shared" si="31"/>
        <v/>
      </c>
      <c r="B1995" s="316"/>
      <c r="C1995" s="316"/>
      <c r="D1995" s="316"/>
      <c r="E1995" s="316"/>
      <c r="F1995" s="316"/>
      <c r="G1995" s="316"/>
      <c r="H1995" s="316"/>
      <c r="I1995" s="316"/>
      <c r="J1995" s="316"/>
      <c r="K1995" s="316"/>
      <c r="L1995" s="316"/>
      <c r="M1995" s="316"/>
      <c r="N1995" s="316"/>
      <c r="O1995" s="316"/>
    </row>
    <row r="1996" spans="1:15">
      <c r="A1996" t="str">
        <f t="shared" si="31"/>
        <v/>
      </c>
      <c r="B1996" s="316"/>
      <c r="C1996" s="316"/>
      <c r="D1996" s="316"/>
      <c r="E1996" s="316"/>
      <c r="F1996" s="316"/>
      <c r="G1996" s="316"/>
      <c r="H1996" s="316"/>
      <c r="I1996" s="316"/>
      <c r="J1996" s="316"/>
      <c r="K1996" s="316"/>
      <c r="L1996" s="316"/>
      <c r="M1996" s="316"/>
      <c r="N1996" s="316"/>
      <c r="O1996" s="316"/>
    </row>
    <row r="1997" spans="1:15">
      <c r="A1997" t="str">
        <f t="shared" si="31"/>
        <v/>
      </c>
    </row>
    <row r="1998" spans="1:15">
      <c r="A1998" t="str">
        <f t="shared" si="31"/>
        <v/>
      </c>
      <c r="D1998" s="4"/>
      <c r="E1998" s="4"/>
      <c r="F1998" s="4"/>
      <c r="G1998" s="4"/>
      <c r="H1998" s="4"/>
      <c r="I1998" s="4"/>
      <c r="J1998" s="4"/>
      <c r="K1998" s="4"/>
      <c r="L1998" s="4"/>
      <c r="M1998" s="4"/>
      <c r="N1998" s="4"/>
      <c r="O1998" s="4"/>
    </row>
    <row r="1999" spans="1:15">
      <c r="A1999" t="str">
        <f t="shared" si="31"/>
        <v/>
      </c>
    </row>
    <row r="2000" spans="1:15">
      <c r="A2000" t="str">
        <f t="shared" si="31"/>
        <v/>
      </c>
    </row>
    <row r="2001" spans="1:15">
      <c r="A2001" t="str">
        <f t="shared" si="31"/>
        <v/>
      </c>
    </row>
    <row r="2002" spans="1:15">
      <c r="A2002" t="str">
        <f t="shared" si="31"/>
        <v/>
      </c>
    </row>
    <row r="2003" spans="1:15">
      <c r="A2003" t="str">
        <f t="shared" si="31"/>
        <v/>
      </c>
    </row>
    <row r="2004" spans="1:15">
      <c r="A2004" t="str">
        <f t="shared" si="31"/>
        <v/>
      </c>
    </row>
    <row r="2005" spans="1:15">
      <c r="A2005" t="str">
        <f t="shared" si="31"/>
        <v/>
      </c>
    </row>
    <row r="2006" spans="1:15">
      <c r="A2006" t="str">
        <f t="shared" si="31"/>
        <v/>
      </c>
    </row>
    <row r="2007" spans="1:15">
      <c r="A2007" t="str">
        <f t="shared" si="31"/>
        <v/>
      </c>
      <c r="D2007" s="5"/>
      <c r="E2007" s="5"/>
      <c r="F2007" s="5"/>
      <c r="G2007" s="5"/>
      <c r="H2007" s="5"/>
      <c r="I2007" s="5"/>
      <c r="J2007" s="5"/>
      <c r="K2007" s="5"/>
      <c r="L2007" s="5"/>
      <c r="M2007" s="5"/>
      <c r="N2007" s="5"/>
      <c r="O2007" s="5"/>
    </row>
    <row r="2008" spans="1:15">
      <c r="A2008" t="str">
        <f t="shared" si="31"/>
        <v/>
      </c>
      <c r="D2008" s="5"/>
      <c r="E2008" s="5"/>
      <c r="F2008" s="5"/>
      <c r="G2008" s="5"/>
      <c r="H2008" s="5"/>
      <c r="I2008" s="5"/>
      <c r="J2008" s="5"/>
      <c r="K2008" s="5"/>
      <c r="L2008" s="5"/>
      <c r="M2008" s="5"/>
      <c r="N2008" s="5"/>
      <c r="O2008" s="5"/>
    </row>
    <row r="2009" spans="1:15">
      <c r="A2009" t="str">
        <f t="shared" si="31"/>
        <v/>
      </c>
    </row>
    <row r="2010" spans="1:15">
      <c r="A2010" t="str">
        <f t="shared" si="31"/>
        <v/>
      </c>
    </row>
    <row r="2011" spans="1:15">
      <c r="A2011" t="str">
        <f t="shared" si="31"/>
        <v/>
      </c>
    </row>
    <row r="2012" spans="1:15">
      <c r="A2012" t="str">
        <f t="shared" si="31"/>
        <v/>
      </c>
    </row>
    <row r="2013" spans="1:15">
      <c r="A2013" t="str">
        <f t="shared" si="31"/>
        <v/>
      </c>
    </row>
    <row r="2014" spans="1:15">
      <c r="A2014" t="str">
        <f t="shared" si="31"/>
        <v/>
      </c>
    </row>
    <row r="2015" spans="1:15">
      <c r="A2015" t="str">
        <f t="shared" si="31"/>
        <v/>
      </c>
    </row>
    <row r="2016" spans="1:15">
      <c r="A2016" t="str">
        <f t="shared" si="31"/>
        <v/>
      </c>
    </row>
    <row r="2017" spans="1:15">
      <c r="A2017" t="str">
        <f t="shared" si="31"/>
        <v/>
      </c>
    </row>
    <row r="2018" spans="1:15">
      <c r="A2018" t="str">
        <f t="shared" si="31"/>
        <v/>
      </c>
    </row>
    <row r="2019" spans="1:15">
      <c r="A2019" t="str">
        <f t="shared" si="31"/>
        <v/>
      </c>
      <c r="D2019" s="1"/>
      <c r="E2019" s="1"/>
      <c r="F2019" s="1"/>
      <c r="G2019" s="1"/>
      <c r="H2019" s="1"/>
      <c r="I2019" s="1"/>
      <c r="J2019" s="1"/>
      <c r="K2019" s="1"/>
      <c r="L2019" s="1"/>
      <c r="M2019" s="1"/>
      <c r="N2019" s="1"/>
      <c r="O2019" s="1"/>
    </row>
    <row r="2020" spans="1:15">
      <c r="A2020" t="str">
        <f t="shared" si="31"/>
        <v/>
      </c>
      <c r="D2020" s="5"/>
      <c r="E2020" s="5"/>
      <c r="F2020" s="5"/>
      <c r="G2020" s="5"/>
      <c r="H2020" s="5"/>
      <c r="I2020" s="5"/>
      <c r="J2020" s="5"/>
      <c r="K2020" s="5"/>
      <c r="L2020" s="5"/>
      <c r="M2020" s="5"/>
      <c r="N2020" s="5"/>
      <c r="O2020" s="5"/>
    </row>
    <row r="2021" spans="1:15">
      <c r="A2021" t="str">
        <f t="shared" si="31"/>
        <v/>
      </c>
      <c r="D2021" s="5"/>
      <c r="E2021" s="5"/>
      <c r="F2021" s="5"/>
      <c r="G2021" s="5"/>
      <c r="H2021" s="5"/>
      <c r="I2021" s="5"/>
      <c r="J2021" s="5"/>
      <c r="K2021" s="5"/>
      <c r="L2021" s="5"/>
      <c r="M2021" s="5"/>
      <c r="N2021" s="5"/>
      <c r="O2021" s="5"/>
    </row>
    <row r="2022" spans="1:15">
      <c r="A2022" t="str">
        <f t="shared" si="31"/>
        <v/>
      </c>
      <c r="D2022" s="5"/>
      <c r="E2022" s="5"/>
      <c r="F2022" s="5"/>
      <c r="G2022" s="5"/>
      <c r="H2022" s="5"/>
      <c r="I2022" s="5"/>
      <c r="J2022" s="5"/>
      <c r="K2022" s="5"/>
      <c r="L2022" s="5"/>
      <c r="M2022" s="5"/>
      <c r="N2022" s="5"/>
      <c r="O2022" s="5"/>
    </row>
    <row r="2023" spans="1:15">
      <c r="A2023" t="str">
        <f t="shared" si="31"/>
        <v/>
      </c>
      <c r="D2023" s="5"/>
      <c r="E2023" s="5"/>
      <c r="F2023" s="5"/>
      <c r="G2023" s="5"/>
      <c r="H2023" s="5"/>
      <c r="I2023" s="5"/>
      <c r="J2023" s="5"/>
      <c r="K2023" s="5"/>
      <c r="L2023" s="5"/>
      <c r="M2023" s="5"/>
      <c r="N2023" s="5"/>
      <c r="O2023" s="5"/>
    </row>
    <row r="2024" spans="1:15">
      <c r="A2024" t="str">
        <f t="shared" si="31"/>
        <v/>
      </c>
      <c r="D2024" s="5"/>
      <c r="E2024" s="5"/>
      <c r="F2024" s="5"/>
      <c r="G2024" s="5"/>
      <c r="H2024" s="5"/>
      <c r="I2024" s="5"/>
      <c r="J2024" s="5"/>
      <c r="K2024" s="5"/>
      <c r="L2024" s="5"/>
      <c r="M2024" s="5"/>
      <c r="N2024" s="5"/>
      <c r="O2024" s="5"/>
    </row>
    <row r="2025" spans="1:15">
      <c r="A2025" t="str">
        <f t="shared" si="31"/>
        <v/>
      </c>
      <c r="D2025" s="5"/>
      <c r="E2025" s="5"/>
      <c r="F2025" s="5"/>
      <c r="G2025" s="5"/>
      <c r="H2025" s="5"/>
      <c r="I2025" s="5"/>
      <c r="J2025" s="5"/>
      <c r="K2025" s="5"/>
      <c r="L2025" s="5"/>
      <c r="M2025" s="5"/>
      <c r="N2025" s="5"/>
      <c r="O2025" s="5"/>
    </row>
    <row r="2026" spans="1:15">
      <c r="A2026" t="str">
        <f t="shared" si="31"/>
        <v/>
      </c>
      <c r="D2026" s="5"/>
      <c r="E2026" s="5"/>
      <c r="F2026" s="5"/>
      <c r="G2026" s="5"/>
      <c r="H2026" s="5"/>
      <c r="I2026" s="5"/>
      <c r="J2026" s="5"/>
      <c r="K2026" s="5"/>
      <c r="L2026" s="5"/>
      <c r="M2026" s="5"/>
      <c r="N2026" s="5"/>
      <c r="O2026" s="5"/>
    </row>
    <row r="2027" spans="1:15">
      <c r="A2027" t="str">
        <f t="shared" si="31"/>
        <v/>
      </c>
      <c r="D2027" s="5"/>
      <c r="E2027" s="5"/>
      <c r="F2027" s="5"/>
      <c r="G2027" s="5"/>
      <c r="H2027" s="5"/>
      <c r="I2027" s="5"/>
      <c r="J2027" s="5"/>
      <c r="K2027" s="5"/>
      <c r="L2027" s="5"/>
      <c r="M2027" s="5"/>
      <c r="N2027" s="5"/>
      <c r="O2027" s="5"/>
    </row>
    <row r="2028" spans="1:15">
      <c r="A2028" t="str">
        <f t="shared" si="31"/>
        <v/>
      </c>
      <c r="D2028" s="5"/>
      <c r="E2028" s="5"/>
      <c r="F2028" s="5"/>
      <c r="G2028" s="5"/>
      <c r="H2028" s="5"/>
      <c r="I2028" s="5"/>
      <c r="J2028" s="5"/>
      <c r="K2028" s="5"/>
      <c r="L2028" s="5"/>
      <c r="M2028" s="5"/>
      <c r="N2028" s="5"/>
      <c r="O2028" s="5"/>
    </row>
    <row r="2029" spans="1:15">
      <c r="A2029" t="str">
        <f t="shared" si="31"/>
        <v/>
      </c>
    </row>
    <row r="2030" spans="1:15">
      <c r="A2030" t="str">
        <f t="shared" si="31"/>
        <v/>
      </c>
      <c r="D2030" s="5"/>
      <c r="E2030" s="5"/>
      <c r="F2030" s="5"/>
      <c r="G2030" s="5"/>
      <c r="H2030" s="5"/>
      <c r="I2030" s="5"/>
      <c r="J2030" s="5"/>
      <c r="K2030" s="5"/>
      <c r="L2030" s="5"/>
      <c r="M2030" s="5"/>
      <c r="N2030" s="5"/>
      <c r="O2030" s="5"/>
    </row>
    <row r="2031" spans="1:15">
      <c r="A2031" t="str">
        <f t="shared" si="31"/>
        <v/>
      </c>
      <c r="D2031" s="5"/>
      <c r="E2031" s="5"/>
      <c r="F2031" s="5"/>
      <c r="G2031" s="5"/>
      <c r="H2031" s="5"/>
      <c r="I2031" s="5"/>
      <c r="J2031" s="5"/>
      <c r="K2031" s="5"/>
      <c r="L2031" s="5"/>
      <c r="M2031" s="5"/>
      <c r="N2031" s="5"/>
      <c r="O2031" s="5"/>
    </row>
    <row r="2032" spans="1:15">
      <c r="A2032" t="str">
        <f t="shared" si="31"/>
        <v/>
      </c>
      <c r="D2032" s="5"/>
      <c r="E2032" s="5"/>
      <c r="F2032" s="5"/>
      <c r="G2032" s="5"/>
      <c r="H2032" s="5"/>
      <c r="I2032" s="5"/>
      <c r="J2032" s="5"/>
      <c r="K2032" s="5"/>
      <c r="L2032" s="5"/>
      <c r="M2032" s="5"/>
      <c r="N2032" s="5"/>
      <c r="O2032" s="5"/>
    </row>
    <row r="2033" spans="1:15">
      <c r="A2033" t="str">
        <f t="shared" si="31"/>
        <v/>
      </c>
      <c r="D2033" s="5"/>
      <c r="E2033" s="5"/>
      <c r="F2033" s="5"/>
      <c r="G2033" s="5"/>
      <c r="H2033" s="5"/>
      <c r="I2033" s="5"/>
      <c r="J2033" s="5"/>
      <c r="K2033" s="5"/>
      <c r="L2033" s="5"/>
      <c r="M2033" s="5"/>
      <c r="N2033" s="5"/>
      <c r="O2033" s="5"/>
    </row>
    <row r="2034" spans="1:15">
      <c r="A2034" t="str">
        <f t="shared" si="31"/>
        <v/>
      </c>
      <c r="D2034" s="5"/>
      <c r="E2034" s="5"/>
      <c r="F2034" s="5"/>
      <c r="G2034" s="5"/>
      <c r="H2034" s="5"/>
      <c r="I2034" s="5"/>
      <c r="J2034" s="5"/>
      <c r="K2034" s="5"/>
      <c r="L2034" s="5"/>
      <c r="M2034" s="5"/>
      <c r="N2034" s="5"/>
      <c r="O2034" s="5"/>
    </row>
    <row r="2035" spans="1:15">
      <c r="A2035" t="str">
        <f t="shared" si="31"/>
        <v/>
      </c>
      <c r="D2035" s="5"/>
      <c r="E2035" s="5"/>
      <c r="F2035" s="5"/>
      <c r="G2035" s="5"/>
      <c r="H2035" s="5"/>
      <c r="I2035" s="5"/>
      <c r="J2035" s="5"/>
      <c r="K2035" s="5"/>
      <c r="L2035" s="5"/>
      <c r="M2035" s="5"/>
      <c r="N2035" s="5"/>
      <c r="O2035" s="5"/>
    </row>
    <row r="2036" spans="1:15">
      <c r="A2036" t="str">
        <f t="shared" si="31"/>
        <v/>
      </c>
      <c r="D2036" s="5"/>
      <c r="E2036" s="5"/>
      <c r="F2036" s="5"/>
      <c r="G2036" s="5"/>
      <c r="H2036" s="5"/>
      <c r="I2036" s="5"/>
      <c r="J2036" s="5"/>
      <c r="K2036" s="5"/>
      <c r="L2036" s="5"/>
      <c r="M2036" s="5"/>
      <c r="N2036" s="5"/>
      <c r="O2036" s="5"/>
    </row>
    <row r="2037" spans="1:15">
      <c r="A2037" t="str">
        <f t="shared" si="31"/>
        <v/>
      </c>
    </row>
    <row r="2038" spans="1:15">
      <c r="A2038" t="str">
        <f t="shared" ref="A2038:A2101" si="32">B2038&amp;C2038</f>
        <v/>
      </c>
    </row>
    <row r="2039" spans="1:15">
      <c r="A2039" t="str">
        <f t="shared" si="32"/>
        <v/>
      </c>
    </row>
    <row r="2040" spans="1:15">
      <c r="A2040" t="str">
        <f t="shared" si="32"/>
        <v/>
      </c>
    </row>
    <row r="2041" spans="1:15">
      <c r="A2041" t="str">
        <f t="shared" si="32"/>
        <v/>
      </c>
    </row>
    <row r="2042" spans="1:15">
      <c r="A2042" t="str">
        <f t="shared" si="32"/>
        <v/>
      </c>
    </row>
    <row r="2043" spans="1:15">
      <c r="A2043" t="str">
        <f t="shared" si="32"/>
        <v/>
      </c>
    </row>
    <row r="2044" spans="1:15">
      <c r="A2044" t="str">
        <f t="shared" si="32"/>
        <v/>
      </c>
    </row>
    <row r="2045" spans="1:15">
      <c r="A2045" t="str">
        <f t="shared" si="32"/>
        <v/>
      </c>
    </row>
    <row r="2046" spans="1:15">
      <c r="A2046" t="str">
        <f t="shared" si="32"/>
        <v/>
      </c>
    </row>
    <row r="2047" spans="1:15">
      <c r="A2047" t="str">
        <f t="shared" si="32"/>
        <v/>
      </c>
    </row>
    <row r="2048" spans="1:15">
      <c r="A2048" t="str">
        <f t="shared" si="32"/>
        <v/>
      </c>
    </row>
    <row r="2049" spans="1:15">
      <c r="A2049" t="str">
        <f t="shared" si="32"/>
        <v/>
      </c>
    </row>
    <row r="2050" spans="1:15">
      <c r="A2050" t="str">
        <f t="shared" si="32"/>
        <v/>
      </c>
    </row>
    <row r="2051" spans="1:15">
      <c r="A2051" t="str">
        <f t="shared" si="32"/>
        <v/>
      </c>
    </row>
    <row r="2052" spans="1:15">
      <c r="A2052" t="str">
        <f t="shared" si="32"/>
        <v/>
      </c>
      <c r="D2052" s="4"/>
      <c r="E2052" s="4"/>
      <c r="F2052" s="4"/>
      <c r="G2052" s="4"/>
      <c r="H2052" s="4"/>
      <c r="I2052" s="4"/>
      <c r="J2052" s="4"/>
      <c r="K2052" s="4"/>
      <c r="L2052" s="4"/>
      <c r="M2052" s="4"/>
      <c r="N2052" s="4"/>
      <c r="O2052" s="4"/>
    </row>
    <row r="2053" spans="1:15">
      <c r="A2053" t="str">
        <f t="shared" si="32"/>
        <v/>
      </c>
    </row>
    <row r="2054" spans="1:15">
      <c r="A2054" t="str">
        <f t="shared" si="32"/>
        <v/>
      </c>
    </row>
    <row r="2055" spans="1:15">
      <c r="A2055" t="str">
        <f t="shared" si="32"/>
        <v/>
      </c>
    </row>
    <row r="2056" spans="1:15">
      <c r="A2056" t="str">
        <f t="shared" si="32"/>
        <v/>
      </c>
    </row>
    <row r="2057" spans="1:15">
      <c r="A2057" t="str">
        <f t="shared" si="32"/>
        <v/>
      </c>
    </row>
    <row r="2058" spans="1:15">
      <c r="A2058" t="str">
        <f t="shared" si="32"/>
        <v/>
      </c>
    </row>
    <row r="2059" spans="1:15">
      <c r="A2059" t="str">
        <f t="shared" si="32"/>
        <v/>
      </c>
    </row>
    <row r="2060" spans="1:15">
      <c r="A2060" t="str">
        <f t="shared" si="32"/>
        <v/>
      </c>
    </row>
    <row r="2061" spans="1:15">
      <c r="A2061" t="str">
        <f t="shared" si="32"/>
        <v/>
      </c>
      <c r="D2061" s="5"/>
      <c r="E2061" s="5"/>
      <c r="F2061" s="5"/>
      <c r="G2061" s="5"/>
      <c r="H2061" s="5"/>
      <c r="I2061" s="5"/>
      <c r="J2061" s="5"/>
      <c r="K2061" s="5"/>
      <c r="L2061" s="5"/>
      <c r="M2061" s="5"/>
      <c r="N2061" s="5"/>
      <c r="O2061" s="5"/>
    </row>
    <row r="2062" spans="1:15">
      <c r="A2062" t="str">
        <f t="shared" si="32"/>
        <v/>
      </c>
      <c r="D2062" s="5"/>
      <c r="E2062" s="5"/>
      <c r="F2062" s="5"/>
      <c r="G2062" s="5"/>
      <c r="H2062" s="5"/>
      <c r="I2062" s="5"/>
      <c r="J2062" s="5"/>
      <c r="K2062" s="5"/>
      <c r="L2062" s="5"/>
      <c r="M2062" s="5"/>
      <c r="N2062" s="5"/>
      <c r="O2062" s="5"/>
    </row>
    <row r="2063" spans="1:15">
      <c r="A2063" t="str">
        <f t="shared" si="32"/>
        <v/>
      </c>
    </row>
    <row r="2064" spans="1:15">
      <c r="A2064" t="str">
        <f t="shared" si="32"/>
        <v/>
      </c>
    </row>
    <row r="2065" spans="1:15">
      <c r="A2065" t="str">
        <f t="shared" si="32"/>
        <v/>
      </c>
    </row>
    <row r="2066" spans="1:15">
      <c r="A2066" t="str">
        <f t="shared" si="32"/>
        <v/>
      </c>
    </row>
    <row r="2067" spans="1:15">
      <c r="A2067" t="str">
        <f t="shared" si="32"/>
        <v/>
      </c>
    </row>
    <row r="2068" spans="1:15">
      <c r="A2068" t="str">
        <f t="shared" si="32"/>
        <v/>
      </c>
    </row>
    <row r="2069" spans="1:15">
      <c r="A2069" t="str">
        <f t="shared" si="32"/>
        <v/>
      </c>
    </row>
    <row r="2070" spans="1:15">
      <c r="A2070" t="str">
        <f t="shared" si="32"/>
        <v/>
      </c>
    </row>
    <row r="2071" spans="1:15">
      <c r="A2071" t="str">
        <f t="shared" si="32"/>
        <v/>
      </c>
    </row>
    <row r="2072" spans="1:15">
      <c r="A2072" t="str">
        <f t="shared" si="32"/>
        <v/>
      </c>
    </row>
    <row r="2073" spans="1:15">
      <c r="A2073" t="str">
        <f t="shared" si="32"/>
        <v/>
      </c>
      <c r="D2073" s="1"/>
      <c r="E2073" s="1"/>
      <c r="F2073" s="1"/>
      <c r="G2073" s="1"/>
      <c r="H2073" s="1"/>
      <c r="I2073" s="1"/>
      <c r="J2073" s="1"/>
      <c r="K2073" s="1"/>
      <c r="L2073" s="1"/>
      <c r="M2073" s="1"/>
      <c r="N2073" s="1"/>
      <c r="O2073" s="1"/>
    </row>
    <row r="2074" spans="1:15">
      <c r="A2074" t="str">
        <f t="shared" si="32"/>
        <v/>
      </c>
      <c r="D2074" s="5"/>
      <c r="E2074" s="5"/>
      <c r="F2074" s="5"/>
      <c r="G2074" s="5"/>
      <c r="H2074" s="5"/>
      <c r="I2074" s="5"/>
      <c r="J2074" s="5"/>
      <c r="K2074" s="5"/>
      <c r="L2074" s="5"/>
      <c r="M2074" s="5"/>
      <c r="N2074" s="5"/>
      <c r="O2074" s="5"/>
    </row>
    <row r="2075" spans="1:15">
      <c r="A2075" t="str">
        <f t="shared" si="32"/>
        <v/>
      </c>
      <c r="D2075" s="5"/>
      <c r="E2075" s="5"/>
      <c r="F2075" s="5"/>
      <c r="G2075" s="5"/>
      <c r="H2075" s="5"/>
      <c r="I2075" s="5"/>
      <c r="J2075" s="5"/>
      <c r="K2075" s="5"/>
      <c r="L2075" s="5"/>
      <c r="M2075" s="5"/>
      <c r="N2075" s="5"/>
      <c r="O2075" s="5"/>
    </row>
    <row r="2076" spans="1:15">
      <c r="A2076" t="str">
        <f t="shared" si="32"/>
        <v/>
      </c>
      <c r="D2076" s="5"/>
      <c r="E2076" s="5"/>
      <c r="F2076" s="5"/>
      <c r="G2076" s="5"/>
      <c r="H2076" s="5"/>
      <c r="I2076" s="5"/>
      <c r="J2076" s="5"/>
      <c r="K2076" s="5"/>
      <c r="L2076" s="5"/>
      <c r="M2076" s="5"/>
      <c r="N2076" s="5"/>
      <c r="O2076" s="5"/>
    </row>
    <row r="2077" spans="1:15">
      <c r="A2077" t="str">
        <f t="shared" si="32"/>
        <v/>
      </c>
      <c r="D2077" s="5"/>
      <c r="E2077" s="5"/>
      <c r="F2077" s="5"/>
      <c r="G2077" s="5"/>
      <c r="H2077" s="5"/>
      <c r="I2077" s="5"/>
      <c r="J2077" s="5"/>
      <c r="K2077" s="5"/>
      <c r="L2077" s="5"/>
      <c r="M2077" s="5"/>
      <c r="N2077" s="5"/>
      <c r="O2077" s="5"/>
    </row>
    <row r="2078" spans="1:15">
      <c r="A2078" t="str">
        <f t="shared" si="32"/>
        <v/>
      </c>
      <c r="D2078" s="5"/>
      <c r="E2078" s="5"/>
      <c r="F2078" s="5"/>
      <c r="G2078" s="5"/>
      <c r="H2078" s="5"/>
      <c r="I2078" s="5"/>
      <c r="J2078" s="5"/>
      <c r="K2078" s="5"/>
      <c r="L2078" s="5"/>
      <c r="M2078" s="5"/>
      <c r="N2078" s="5"/>
      <c r="O2078" s="5"/>
    </row>
    <row r="2079" spans="1:15">
      <c r="A2079" t="str">
        <f t="shared" si="32"/>
        <v/>
      </c>
      <c r="D2079" s="5"/>
      <c r="E2079" s="5"/>
      <c r="F2079" s="5"/>
      <c r="G2079" s="5"/>
      <c r="H2079" s="5"/>
      <c r="I2079" s="5"/>
      <c r="J2079" s="5"/>
      <c r="K2079" s="5"/>
      <c r="L2079" s="5"/>
      <c r="M2079" s="5"/>
      <c r="N2079" s="5"/>
      <c r="O2079" s="5"/>
    </row>
    <row r="2080" spans="1:15">
      <c r="A2080" t="str">
        <f t="shared" si="32"/>
        <v/>
      </c>
      <c r="D2080" s="5"/>
      <c r="E2080" s="5"/>
      <c r="F2080" s="5"/>
      <c r="G2080" s="5"/>
      <c r="H2080" s="5"/>
      <c r="I2080" s="5"/>
      <c r="J2080" s="5"/>
      <c r="K2080" s="5"/>
      <c r="L2080" s="5"/>
      <c r="M2080" s="5"/>
      <c r="N2080" s="5"/>
      <c r="O2080" s="5"/>
    </row>
    <row r="2081" spans="1:15">
      <c r="A2081" t="str">
        <f t="shared" si="32"/>
        <v/>
      </c>
      <c r="D2081" s="5"/>
      <c r="E2081" s="5"/>
      <c r="F2081" s="5"/>
      <c r="G2081" s="5"/>
      <c r="H2081" s="5"/>
      <c r="I2081" s="5"/>
      <c r="J2081" s="5"/>
      <c r="K2081" s="5"/>
      <c r="L2081" s="5"/>
      <c r="M2081" s="5"/>
      <c r="N2081" s="5"/>
      <c r="O2081" s="5"/>
    </row>
    <row r="2082" spans="1:15">
      <c r="A2082" t="str">
        <f t="shared" si="32"/>
        <v/>
      </c>
      <c r="D2082" s="5"/>
      <c r="E2082" s="5"/>
      <c r="F2082" s="5"/>
      <c r="G2082" s="5"/>
      <c r="H2082" s="5"/>
      <c r="I2082" s="5"/>
      <c r="J2082" s="5"/>
      <c r="K2082" s="5"/>
      <c r="L2082" s="5"/>
      <c r="M2082" s="5"/>
      <c r="N2082" s="5"/>
      <c r="O2082" s="5"/>
    </row>
    <row r="2083" spans="1:15">
      <c r="A2083" t="str">
        <f t="shared" si="32"/>
        <v/>
      </c>
    </row>
    <row r="2084" spans="1:15">
      <c r="A2084" t="str">
        <f t="shared" si="32"/>
        <v/>
      </c>
      <c r="D2084" s="5"/>
      <c r="E2084" s="5"/>
      <c r="F2084" s="5"/>
      <c r="G2084" s="5"/>
      <c r="H2084" s="5"/>
      <c r="I2084" s="5"/>
      <c r="J2084" s="5"/>
      <c r="K2084" s="5"/>
      <c r="L2084" s="5"/>
      <c r="M2084" s="5"/>
      <c r="N2084" s="5"/>
      <c r="O2084" s="5"/>
    </row>
    <row r="2085" spans="1:15">
      <c r="A2085" t="str">
        <f t="shared" si="32"/>
        <v/>
      </c>
      <c r="D2085" s="5"/>
      <c r="E2085" s="5"/>
      <c r="F2085" s="5"/>
      <c r="G2085" s="5"/>
      <c r="H2085" s="5"/>
      <c r="I2085" s="5"/>
      <c r="J2085" s="5"/>
      <c r="K2085" s="5"/>
      <c r="L2085" s="5"/>
      <c r="M2085" s="5"/>
      <c r="N2085" s="5"/>
      <c r="O2085" s="5"/>
    </row>
    <row r="2086" spans="1:15">
      <c r="A2086" t="str">
        <f t="shared" si="32"/>
        <v/>
      </c>
      <c r="D2086" s="5"/>
      <c r="E2086" s="5"/>
      <c r="F2086" s="5"/>
      <c r="G2086" s="5"/>
      <c r="H2086" s="5"/>
      <c r="I2086" s="5"/>
      <c r="J2086" s="5"/>
      <c r="K2086" s="5"/>
      <c r="L2086" s="5"/>
      <c r="M2086" s="5"/>
      <c r="N2086" s="5"/>
      <c r="O2086" s="5"/>
    </row>
    <row r="2087" spans="1:15">
      <c r="A2087" t="str">
        <f t="shared" si="32"/>
        <v/>
      </c>
      <c r="D2087" s="5"/>
      <c r="E2087" s="5"/>
      <c r="F2087" s="5"/>
      <c r="G2087" s="5"/>
      <c r="H2087" s="5"/>
      <c r="I2087" s="5"/>
      <c r="J2087" s="5"/>
      <c r="K2087" s="5"/>
      <c r="L2087" s="5"/>
      <c r="M2087" s="5"/>
      <c r="N2087" s="5"/>
      <c r="O2087" s="5"/>
    </row>
    <row r="2088" spans="1:15">
      <c r="A2088" t="str">
        <f t="shared" si="32"/>
        <v/>
      </c>
      <c r="D2088" s="5"/>
      <c r="E2088" s="5"/>
      <c r="F2088" s="5"/>
      <c r="G2088" s="5"/>
      <c r="H2088" s="5"/>
      <c r="I2088" s="5"/>
      <c r="J2088" s="5"/>
      <c r="K2088" s="5"/>
      <c r="L2088" s="5"/>
      <c r="M2088" s="5"/>
      <c r="N2088" s="5"/>
      <c r="O2088" s="5"/>
    </row>
    <row r="2089" spans="1:15">
      <c r="A2089" t="str">
        <f t="shared" si="32"/>
        <v/>
      </c>
      <c r="D2089" s="5"/>
      <c r="E2089" s="5"/>
      <c r="F2089" s="5"/>
      <c r="G2089" s="5"/>
      <c r="H2089" s="5"/>
      <c r="I2089" s="5"/>
      <c r="J2089" s="5"/>
      <c r="K2089" s="5"/>
      <c r="L2089" s="5"/>
      <c r="M2089" s="5"/>
      <c r="N2089" s="5"/>
      <c r="O2089" s="5"/>
    </row>
    <row r="2090" spans="1:15">
      <c r="A2090" t="str">
        <f t="shared" si="32"/>
        <v/>
      </c>
      <c r="D2090" s="5"/>
      <c r="E2090" s="5"/>
      <c r="F2090" s="5"/>
      <c r="G2090" s="5"/>
      <c r="H2090" s="5"/>
      <c r="I2090" s="5"/>
      <c r="J2090" s="5"/>
      <c r="K2090" s="5"/>
      <c r="L2090" s="5"/>
      <c r="M2090" s="5"/>
      <c r="N2090" s="5"/>
      <c r="O2090" s="5"/>
    </row>
    <row r="2091" spans="1:15">
      <c r="A2091" t="str">
        <f t="shared" si="32"/>
        <v/>
      </c>
    </row>
    <row r="2092" spans="1:15">
      <c r="A2092" t="str">
        <f t="shared" si="32"/>
        <v/>
      </c>
    </row>
    <row r="2093" spans="1:15">
      <c r="A2093" t="str">
        <f t="shared" si="32"/>
        <v/>
      </c>
    </row>
    <row r="2094" spans="1:15">
      <c r="A2094" t="str">
        <f t="shared" si="32"/>
        <v/>
      </c>
    </row>
    <row r="2095" spans="1:15">
      <c r="A2095" t="str">
        <f t="shared" si="32"/>
        <v/>
      </c>
    </row>
    <row r="2096" spans="1:15">
      <c r="A2096" t="str">
        <f t="shared" si="32"/>
        <v/>
      </c>
    </row>
    <row r="2097" spans="1:15">
      <c r="A2097" t="str">
        <f t="shared" si="32"/>
        <v/>
      </c>
    </row>
    <row r="2098" spans="1:15">
      <c r="A2098" t="str">
        <f t="shared" si="32"/>
        <v/>
      </c>
    </row>
    <row r="2099" spans="1:15">
      <c r="A2099" t="str">
        <f t="shared" si="32"/>
        <v/>
      </c>
    </row>
    <row r="2100" spans="1:15">
      <c r="A2100" t="str">
        <f t="shared" si="32"/>
        <v/>
      </c>
    </row>
    <row r="2101" spans="1:15">
      <c r="A2101" t="str">
        <f t="shared" si="32"/>
        <v/>
      </c>
    </row>
    <row r="2102" spans="1:15">
      <c r="A2102" t="str">
        <f t="shared" ref="A2102:A2158" si="33">B2102&amp;C2102</f>
        <v/>
      </c>
    </row>
    <row r="2103" spans="1:15">
      <c r="A2103" t="str">
        <f t="shared" si="33"/>
        <v/>
      </c>
    </row>
    <row r="2104" spans="1:15">
      <c r="A2104" t="str">
        <f t="shared" si="33"/>
        <v/>
      </c>
    </row>
    <row r="2105" spans="1:15">
      <c r="A2105" t="str">
        <f t="shared" si="33"/>
        <v/>
      </c>
    </row>
    <row r="2106" spans="1:15">
      <c r="A2106" t="str">
        <f t="shared" si="33"/>
        <v/>
      </c>
      <c r="D2106" s="4"/>
      <c r="E2106" s="4"/>
      <c r="F2106" s="4"/>
      <c r="G2106" s="4"/>
      <c r="H2106" s="4"/>
      <c r="I2106" s="4"/>
      <c r="J2106" s="4"/>
      <c r="K2106" s="4"/>
      <c r="L2106" s="4"/>
      <c r="M2106" s="4"/>
      <c r="N2106" s="4"/>
      <c r="O2106" s="4"/>
    </row>
    <row r="2107" spans="1:15">
      <c r="A2107" t="str">
        <f t="shared" si="33"/>
        <v/>
      </c>
    </row>
    <row r="2108" spans="1:15">
      <c r="A2108" t="str">
        <f t="shared" si="33"/>
        <v/>
      </c>
    </row>
    <row r="2109" spans="1:15">
      <c r="A2109" t="str">
        <f t="shared" si="33"/>
        <v/>
      </c>
    </row>
    <row r="2110" spans="1:15">
      <c r="A2110" t="str">
        <f t="shared" si="33"/>
        <v/>
      </c>
    </row>
    <row r="2111" spans="1:15">
      <c r="A2111" t="str">
        <f t="shared" si="33"/>
        <v/>
      </c>
    </row>
    <row r="2112" spans="1:15">
      <c r="A2112" t="str">
        <f t="shared" si="33"/>
        <v/>
      </c>
    </row>
    <row r="2113" spans="1:15">
      <c r="A2113" t="str">
        <f t="shared" si="33"/>
        <v/>
      </c>
    </row>
    <row r="2114" spans="1:15">
      <c r="A2114" t="str">
        <f t="shared" si="33"/>
        <v/>
      </c>
    </row>
    <row r="2115" spans="1:15">
      <c r="A2115" t="str">
        <f t="shared" si="33"/>
        <v/>
      </c>
      <c r="D2115" s="5"/>
      <c r="E2115" s="5"/>
      <c r="F2115" s="5"/>
      <c r="G2115" s="5"/>
      <c r="H2115" s="5"/>
      <c r="I2115" s="5"/>
      <c r="J2115" s="5"/>
      <c r="K2115" s="5"/>
      <c r="L2115" s="5"/>
      <c r="M2115" s="5"/>
      <c r="N2115" s="5"/>
      <c r="O2115" s="5"/>
    </row>
    <row r="2116" spans="1:15">
      <c r="A2116" t="str">
        <f t="shared" si="33"/>
        <v/>
      </c>
      <c r="D2116" s="5"/>
      <c r="E2116" s="5"/>
      <c r="F2116" s="5"/>
      <c r="G2116" s="5"/>
      <c r="H2116" s="5"/>
      <c r="I2116" s="5"/>
      <c r="J2116" s="5"/>
      <c r="K2116" s="5"/>
      <c r="L2116" s="5"/>
      <c r="M2116" s="5"/>
      <c r="N2116" s="5"/>
      <c r="O2116" s="5"/>
    </row>
    <row r="2117" spans="1:15">
      <c r="A2117" t="str">
        <f t="shared" si="33"/>
        <v/>
      </c>
    </row>
    <row r="2118" spans="1:15">
      <c r="A2118" t="str">
        <f t="shared" si="33"/>
        <v/>
      </c>
    </row>
    <row r="2119" spans="1:15">
      <c r="A2119" t="str">
        <f t="shared" si="33"/>
        <v/>
      </c>
    </row>
    <row r="2120" spans="1:15">
      <c r="A2120" t="str">
        <f t="shared" si="33"/>
        <v/>
      </c>
    </row>
    <row r="2121" spans="1:15">
      <c r="A2121" t="str">
        <f t="shared" si="33"/>
        <v/>
      </c>
    </row>
    <row r="2122" spans="1:15">
      <c r="A2122" t="str">
        <f t="shared" si="33"/>
        <v/>
      </c>
    </row>
    <row r="2123" spans="1:15">
      <c r="A2123" t="str">
        <f t="shared" si="33"/>
        <v/>
      </c>
    </row>
    <row r="2124" spans="1:15">
      <c r="A2124" t="str">
        <f t="shared" si="33"/>
        <v/>
      </c>
    </row>
    <row r="2125" spans="1:15">
      <c r="A2125" t="str">
        <f t="shared" si="33"/>
        <v/>
      </c>
    </row>
    <row r="2126" spans="1:15">
      <c r="A2126" t="str">
        <f t="shared" si="33"/>
        <v/>
      </c>
    </row>
    <row r="2127" spans="1:15">
      <c r="A2127" t="str">
        <f t="shared" si="33"/>
        <v/>
      </c>
      <c r="D2127" s="1"/>
      <c r="E2127" s="1"/>
      <c r="F2127" s="1"/>
      <c r="G2127" s="1"/>
      <c r="H2127" s="1"/>
      <c r="I2127" s="1"/>
      <c r="J2127" s="1"/>
      <c r="K2127" s="1"/>
      <c r="L2127" s="1"/>
      <c r="M2127" s="1"/>
      <c r="N2127" s="1"/>
      <c r="O2127" s="1"/>
    </row>
    <row r="2128" spans="1:15">
      <c r="A2128" t="str">
        <f t="shared" si="33"/>
        <v/>
      </c>
      <c r="D2128" s="5"/>
      <c r="E2128" s="5"/>
      <c r="F2128" s="5"/>
      <c r="G2128" s="5"/>
      <c r="H2128" s="5"/>
      <c r="I2128" s="5"/>
      <c r="J2128" s="5"/>
      <c r="K2128" s="5"/>
      <c r="L2128" s="5"/>
      <c r="M2128" s="5"/>
      <c r="N2128" s="5"/>
      <c r="O2128" s="5"/>
    </row>
    <row r="2129" spans="1:15">
      <c r="A2129" t="str">
        <f t="shared" si="33"/>
        <v/>
      </c>
      <c r="D2129" s="5"/>
      <c r="E2129" s="5"/>
      <c r="F2129" s="5"/>
      <c r="G2129" s="5"/>
      <c r="H2129" s="5"/>
      <c r="I2129" s="5"/>
      <c r="J2129" s="5"/>
      <c r="K2129" s="5"/>
      <c r="L2129" s="5"/>
      <c r="M2129" s="5"/>
      <c r="N2129" s="5"/>
      <c r="O2129" s="5"/>
    </row>
    <row r="2130" spans="1:15">
      <c r="A2130" t="str">
        <f t="shared" si="33"/>
        <v/>
      </c>
      <c r="D2130" s="5"/>
      <c r="E2130" s="5"/>
      <c r="F2130" s="5"/>
      <c r="G2130" s="5"/>
      <c r="H2130" s="5"/>
      <c r="I2130" s="5"/>
      <c r="J2130" s="5"/>
      <c r="K2130" s="5"/>
      <c r="L2130" s="5"/>
      <c r="M2130" s="5"/>
      <c r="N2130" s="5"/>
      <c r="O2130" s="5"/>
    </row>
    <row r="2131" spans="1:15">
      <c r="A2131" t="str">
        <f t="shared" si="33"/>
        <v/>
      </c>
      <c r="D2131" s="5"/>
      <c r="E2131" s="5"/>
      <c r="F2131" s="5"/>
      <c r="G2131" s="5"/>
      <c r="H2131" s="5"/>
      <c r="I2131" s="5"/>
      <c r="J2131" s="5"/>
      <c r="K2131" s="5"/>
      <c r="L2131" s="5"/>
      <c r="M2131" s="5"/>
      <c r="N2131" s="5"/>
      <c r="O2131" s="5"/>
    </row>
    <row r="2132" spans="1:15">
      <c r="A2132" t="str">
        <f t="shared" si="33"/>
        <v/>
      </c>
      <c r="D2132" s="5"/>
      <c r="E2132" s="5"/>
      <c r="F2132" s="5"/>
      <c r="G2132" s="5"/>
      <c r="H2132" s="5"/>
      <c r="I2132" s="5"/>
      <c r="J2132" s="5"/>
      <c r="K2132" s="5"/>
      <c r="L2132" s="5"/>
      <c r="M2132" s="5"/>
      <c r="N2132" s="5"/>
      <c r="O2132" s="5"/>
    </row>
    <row r="2133" spans="1:15">
      <c r="A2133" t="str">
        <f t="shared" si="33"/>
        <v/>
      </c>
      <c r="D2133" s="5"/>
      <c r="E2133" s="5"/>
      <c r="F2133" s="5"/>
      <c r="G2133" s="5"/>
      <c r="H2133" s="5"/>
      <c r="I2133" s="5"/>
      <c r="J2133" s="5"/>
      <c r="K2133" s="5"/>
      <c r="L2133" s="5"/>
      <c r="M2133" s="5"/>
      <c r="N2133" s="5"/>
      <c r="O2133" s="5"/>
    </row>
    <row r="2134" spans="1:15">
      <c r="A2134" t="str">
        <f t="shared" si="33"/>
        <v/>
      </c>
      <c r="D2134" s="5"/>
      <c r="E2134" s="5"/>
      <c r="F2134" s="5"/>
      <c r="G2134" s="5"/>
      <c r="H2134" s="5"/>
      <c r="I2134" s="5"/>
      <c r="J2134" s="5"/>
      <c r="K2134" s="5"/>
      <c r="L2134" s="5"/>
      <c r="M2134" s="5"/>
      <c r="N2134" s="5"/>
      <c r="O2134" s="5"/>
    </row>
    <row r="2135" spans="1:15">
      <c r="A2135" t="str">
        <f t="shared" si="33"/>
        <v/>
      </c>
      <c r="D2135" s="5"/>
      <c r="E2135" s="5"/>
      <c r="F2135" s="5"/>
      <c r="G2135" s="5"/>
      <c r="H2135" s="5"/>
      <c r="I2135" s="5"/>
      <c r="J2135" s="5"/>
      <c r="K2135" s="5"/>
      <c r="L2135" s="5"/>
      <c r="M2135" s="5"/>
      <c r="N2135" s="5"/>
      <c r="O2135" s="5"/>
    </row>
    <row r="2136" spans="1:15">
      <c r="A2136" t="str">
        <f t="shared" si="33"/>
        <v/>
      </c>
      <c r="D2136" s="5"/>
      <c r="E2136" s="5"/>
      <c r="F2136" s="5"/>
      <c r="G2136" s="5"/>
      <c r="H2136" s="5"/>
      <c r="I2136" s="5"/>
      <c r="J2136" s="5"/>
      <c r="K2136" s="5"/>
      <c r="L2136" s="5"/>
      <c r="M2136" s="5"/>
      <c r="N2136" s="5"/>
      <c r="O2136" s="5"/>
    </row>
    <row r="2137" spans="1:15">
      <c r="A2137" t="str">
        <f t="shared" si="33"/>
        <v/>
      </c>
    </row>
    <row r="2138" spans="1:15">
      <c r="A2138" t="str">
        <f t="shared" si="33"/>
        <v/>
      </c>
      <c r="D2138" s="5"/>
      <c r="E2138" s="5"/>
      <c r="F2138" s="5"/>
      <c r="G2138" s="5"/>
      <c r="H2138" s="5"/>
      <c r="I2138" s="5"/>
      <c r="J2138" s="5"/>
      <c r="K2138" s="5"/>
      <c r="L2138" s="5"/>
      <c r="M2138" s="5"/>
      <c r="N2138" s="5"/>
      <c r="O2138" s="5"/>
    </row>
    <row r="2139" spans="1:15">
      <c r="A2139" t="str">
        <f t="shared" si="33"/>
        <v/>
      </c>
      <c r="D2139" s="5"/>
      <c r="E2139" s="5"/>
      <c r="F2139" s="5"/>
      <c r="G2139" s="5"/>
      <c r="H2139" s="5"/>
      <c r="I2139" s="5"/>
      <c r="J2139" s="5"/>
      <c r="K2139" s="5"/>
      <c r="L2139" s="5"/>
      <c r="M2139" s="5"/>
      <c r="N2139" s="5"/>
      <c r="O2139" s="5"/>
    </row>
    <row r="2140" spans="1:15">
      <c r="A2140" t="str">
        <f t="shared" si="33"/>
        <v/>
      </c>
      <c r="D2140" s="5"/>
      <c r="E2140" s="5"/>
      <c r="F2140" s="5"/>
      <c r="G2140" s="5"/>
      <c r="H2140" s="5"/>
      <c r="I2140" s="5"/>
      <c r="J2140" s="5"/>
      <c r="K2140" s="5"/>
      <c r="L2140" s="5"/>
      <c r="M2140" s="5"/>
      <c r="N2140" s="5"/>
      <c r="O2140" s="5"/>
    </row>
    <row r="2141" spans="1:15">
      <c r="A2141" t="str">
        <f t="shared" si="33"/>
        <v/>
      </c>
      <c r="D2141" s="5"/>
      <c r="E2141" s="5"/>
      <c r="F2141" s="5"/>
      <c r="G2141" s="5"/>
      <c r="H2141" s="5"/>
      <c r="I2141" s="5"/>
      <c r="J2141" s="5"/>
      <c r="K2141" s="5"/>
      <c r="L2141" s="5"/>
      <c r="M2141" s="5"/>
      <c r="N2141" s="5"/>
      <c r="O2141" s="5"/>
    </row>
    <row r="2142" spans="1:15">
      <c r="A2142" t="str">
        <f t="shared" si="33"/>
        <v/>
      </c>
      <c r="D2142" s="5"/>
      <c r="E2142" s="5"/>
      <c r="F2142" s="5"/>
      <c r="G2142" s="5"/>
      <c r="H2142" s="5"/>
      <c r="I2142" s="5"/>
      <c r="J2142" s="5"/>
      <c r="K2142" s="5"/>
      <c r="L2142" s="5"/>
      <c r="M2142" s="5"/>
      <c r="N2142" s="5"/>
      <c r="O2142" s="5"/>
    </row>
    <row r="2143" spans="1:15">
      <c r="A2143" t="str">
        <f t="shared" si="33"/>
        <v/>
      </c>
      <c r="D2143" s="5"/>
      <c r="E2143" s="5"/>
      <c r="F2143" s="5"/>
      <c r="G2143" s="5"/>
      <c r="H2143" s="5"/>
      <c r="I2143" s="5"/>
      <c r="J2143" s="5"/>
      <c r="K2143" s="5"/>
      <c r="L2143" s="5"/>
      <c r="M2143" s="5"/>
      <c r="N2143" s="5"/>
      <c r="O2143" s="5"/>
    </row>
    <row r="2144" spans="1:15">
      <c r="A2144" t="str">
        <f t="shared" si="33"/>
        <v/>
      </c>
      <c r="D2144" s="5"/>
      <c r="E2144" s="5"/>
      <c r="F2144" s="5"/>
      <c r="G2144" s="5"/>
      <c r="H2144" s="5"/>
      <c r="I2144" s="5"/>
      <c r="J2144" s="5"/>
      <c r="K2144" s="5"/>
      <c r="L2144" s="5"/>
      <c r="M2144" s="5"/>
      <c r="N2144" s="5"/>
      <c r="O2144" s="5"/>
    </row>
    <row r="2145" spans="1:2">
      <c r="A2145" t="str">
        <f t="shared" si="33"/>
        <v/>
      </c>
    </row>
    <row r="2146" spans="1:2">
      <c r="A2146" t="str">
        <f t="shared" si="33"/>
        <v/>
      </c>
    </row>
    <row r="2147" spans="1:2">
      <c r="A2147" t="str">
        <f t="shared" si="33"/>
        <v/>
      </c>
    </row>
    <row r="2148" spans="1:2">
      <c r="A2148" t="str">
        <f t="shared" si="33"/>
        <v/>
      </c>
    </row>
    <row r="2149" spans="1:2">
      <c r="A2149" t="str">
        <f t="shared" si="33"/>
        <v/>
      </c>
    </row>
    <row r="2150" spans="1:2">
      <c r="A2150" t="str">
        <f t="shared" si="33"/>
        <v/>
      </c>
    </row>
    <row r="2151" spans="1:2">
      <c r="A2151" t="str">
        <f t="shared" si="33"/>
        <v/>
      </c>
    </row>
    <row r="2152" spans="1:2">
      <c r="A2152" t="str">
        <f t="shared" si="33"/>
        <v/>
      </c>
    </row>
    <row r="2153" spans="1:2">
      <c r="A2153" t="str">
        <f t="shared" si="33"/>
        <v/>
      </c>
    </row>
    <row r="2154" spans="1:2">
      <c r="A2154" t="str">
        <f t="shared" si="33"/>
        <v/>
      </c>
    </row>
    <row r="2155" spans="1:2">
      <c r="A2155" t="str">
        <f t="shared" si="33"/>
        <v/>
      </c>
    </row>
    <row r="2156" spans="1:2">
      <c r="A2156" t="str">
        <f t="shared" si="33"/>
        <v/>
      </c>
    </row>
    <row r="2157" spans="1:2" ht="14.4">
      <c r="A2157" t="str">
        <f t="shared" si="33"/>
        <v/>
      </c>
      <c r="B2157" s="310"/>
    </row>
    <row r="2158" spans="1:2" ht="14.4">
      <c r="A2158" t="str">
        <f t="shared" si="33"/>
        <v/>
      </c>
      <c r="B2158" s="315"/>
    </row>
  </sheetData>
  <pageMargins left="0.75" right="0.75" top="1" bottom="1" header="0.5" footer="0.5"/>
  <pageSetup scale="74" fitToHeight="50" orientation="landscape" copies="4" r:id="rId1"/>
  <headerFooter alignWithMargins="0">
    <oddFooter>&amp;L04/07/2008  1:20:00 PM&amp;RPage &amp;P of &amp;N</oddFooter>
  </headerFooter>
  <rowBreaks count="33" manualBreakCount="33">
    <brk id="51" min="2" max="15" man="1"/>
    <brk id="102" min="2" max="15" man="1"/>
    <brk id="199" min="2" max="15" man="1"/>
    <brk id="245" min="2" max="15" man="1"/>
    <brk id="291" min="2" max="15" man="1"/>
    <brk id="337" min="2" max="15" man="1"/>
    <brk id="434" min="2" max="15" man="1"/>
    <brk id="480" min="2" max="15" man="1"/>
    <brk id="526" min="2" max="15" man="1"/>
    <brk id="572" min="2" max="15" man="1"/>
    <brk id="600" min="2" max="15" man="1"/>
    <brk id="646" min="2" max="15" man="1"/>
    <brk id="654" min="2" max="15" man="1"/>
    <brk id="700" min="2" max="15" man="1"/>
    <brk id="723" min="2" max="15" man="1"/>
    <brk id="769" min="2" max="15" man="1"/>
    <brk id="777" min="2" max="15" man="1"/>
    <brk id="874" min="2" max="15" man="1"/>
    <brk id="920" min="2" max="15" man="1"/>
    <brk id="938" min="2" max="15" man="1"/>
    <brk id="984" min="2" max="15" man="1"/>
    <brk id="992" min="2" max="15" man="1"/>
    <brk id="1089" min="2" max="15" man="1"/>
    <brk id="1135" min="2" max="15" man="1"/>
    <brk id="1181" min="2" max="15" man="1"/>
    <brk id="1227" min="2" max="15" man="1"/>
    <brk id="1235" min="2" max="15" man="1"/>
    <brk id="1281" min="2" max="15" man="1"/>
    <brk id="1309" min="2" max="15" man="1"/>
    <brk id="1521" min="2" max="15" man="1"/>
    <brk id="1567" min="2" max="15" man="1"/>
    <brk id="1613" min="2" max="15" man="1"/>
    <brk id="1659" min="2" max="15"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778"/>
  <sheetViews>
    <sheetView showGridLines="0" zoomScale="80" zoomScaleNormal="80" zoomScaleSheetLayoutView="75" workbookViewId="0">
      <selection activeCell="A2" sqref="A1:A2"/>
    </sheetView>
  </sheetViews>
  <sheetFormatPr defaultRowHeight="13.2"/>
  <cols>
    <col min="1" max="1" width="43.5546875" customWidth="1"/>
    <col min="2" max="2" width="21.88671875" customWidth="1"/>
    <col min="3" max="3" width="15.6640625" customWidth="1"/>
    <col min="4" max="15" width="11.6640625" customWidth="1"/>
    <col min="16" max="16" width="17.88671875" bestFit="1" customWidth="1"/>
    <col min="25" max="25" width="9.109375" customWidth="1"/>
  </cols>
  <sheetData>
    <row r="1" spans="1:15">
      <c r="A1" s="8" t="s">
        <v>1181</v>
      </c>
    </row>
    <row r="2" spans="1:15">
      <c r="A2" s="8" t="s">
        <v>1123</v>
      </c>
    </row>
    <row r="4" spans="1:15" ht="16.8" customHeight="1">
      <c r="A4" t="s">
        <v>880</v>
      </c>
      <c r="B4" t="s">
        <v>726</v>
      </c>
    </row>
    <row r="5" spans="1:15">
      <c r="B5" t="s">
        <v>252</v>
      </c>
    </row>
    <row r="6" spans="1:15">
      <c r="B6" t="s">
        <v>251</v>
      </c>
    </row>
    <row r="7" spans="1:15">
      <c r="C7" t="s">
        <v>102</v>
      </c>
    </row>
    <row r="8" spans="1:15">
      <c r="C8" t="s">
        <v>103</v>
      </c>
    </row>
    <row r="9" spans="1:15">
      <c r="C9" t="s">
        <v>104</v>
      </c>
    </row>
    <row r="10" spans="1:15">
      <c r="B10" t="s">
        <v>250</v>
      </c>
    </row>
    <row r="11" spans="1:15">
      <c r="B11" t="s">
        <v>105</v>
      </c>
    </row>
    <row r="12" spans="1:15">
      <c r="B12" t="s">
        <v>106</v>
      </c>
      <c r="D12" s="1">
        <v>41283</v>
      </c>
      <c r="E12" s="1">
        <v>41330</v>
      </c>
      <c r="F12" s="1">
        <v>41337</v>
      </c>
      <c r="G12" s="1">
        <v>41383</v>
      </c>
      <c r="H12" s="1">
        <v>41418</v>
      </c>
      <c r="I12" s="1">
        <v>41443</v>
      </c>
      <c r="J12" s="1">
        <v>41481</v>
      </c>
      <c r="K12" s="1">
        <v>41499</v>
      </c>
      <c r="L12" s="1">
        <v>41523</v>
      </c>
      <c r="M12" s="1">
        <v>41569</v>
      </c>
      <c r="N12" s="1">
        <v>41579</v>
      </c>
      <c r="O12" s="1">
        <v>41631</v>
      </c>
    </row>
    <row r="13" spans="1:15">
      <c r="B13" t="s">
        <v>107</v>
      </c>
      <c r="D13" s="80" t="s">
        <v>249</v>
      </c>
      <c r="E13" s="80" t="s">
        <v>309</v>
      </c>
      <c r="F13" s="80" t="s">
        <v>309</v>
      </c>
      <c r="G13" s="80" t="s">
        <v>308</v>
      </c>
      <c r="H13" s="80" t="s">
        <v>308</v>
      </c>
      <c r="I13" s="80" t="s">
        <v>324</v>
      </c>
      <c r="J13" s="80" t="s">
        <v>308</v>
      </c>
      <c r="K13" s="80" t="s">
        <v>324</v>
      </c>
      <c r="L13" s="80" t="s">
        <v>308</v>
      </c>
      <c r="M13" s="80" t="s">
        <v>324</v>
      </c>
      <c r="N13" s="80" t="s">
        <v>308</v>
      </c>
      <c r="O13" s="80" t="s">
        <v>309</v>
      </c>
    </row>
    <row r="14" spans="1:15">
      <c r="B14" t="s">
        <v>112</v>
      </c>
      <c r="D14" s="2">
        <v>0.79166666666666663</v>
      </c>
      <c r="E14" s="2">
        <v>0.66666666666666663</v>
      </c>
      <c r="F14" s="2">
        <v>0.33333333333333331</v>
      </c>
      <c r="G14" s="2">
        <v>0.70833333333333337</v>
      </c>
      <c r="H14" s="2">
        <v>0.70833333333333337</v>
      </c>
      <c r="I14" s="2">
        <v>0.70833333333333337</v>
      </c>
      <c r="J14" s="2">
        <v>0.66666666666666663</v>
      </c>
      <c r="K14" s="2">
        <v>0.70833333333333337</v>
      </c>
      <c r="L14" s="2">
        <v>0.66666666666666663</v>
      </c>
      <c r="M14" s="2">
        <v>0.70833333333333337</v>
      </c>
      <c r="N14" s="2">
        <v>0.70833333333333337</v>
      </c>
      <c r="O14" s="2">
        <v>0.625</v>
      </c>
    </row>
    <row r="15" spans="1:15">
      <c r="B15" t="s">
        <v>113</v>
      </c>
      <c r="D15" s="145">
        <v>15135</v>
      </c>
      <c r="E15" s="145">
        <v>15627</v>
      </c>
      <c r="F15" s="145">
        <v>15931</v>
      </c>
      <c r="G15" s="145">
        <v>18419</v>
      </c>
      <c r="H15" s="145">
        <v>19579</v>
      </c>
      <c r="I15" s="145">
        <v>21147</v>
      </c>
      <c r="J15" s="145">
        <v>20261</v>
      </c>
      <c r="K15" s="145">
        <v>21576</v>
      </c>
      <c r="L15" s="145">
        <v>20297</v>
      </c>
      <c r="M15" s="145">
        <v>19313</v>
      </c>
      <c r="N15" s="145">
        <v>18028</v>
      </c>
      <c r="O15" s="145">
        <v>16161</v>
      </c>
    </row>
    <row r="21" spans="2:15">
      <c r="B21" t="s">
        <v>114</v>
      </c>
      <c r="D21" s="2">
        <v>0.29791666666666666</v>
      </c>
      <c r="E21" s="2">
        <v>0.28263888888888888</v>
      </c>
      <c r="F21" s="2">
        <v>0.27847222222222223</v>
      </c>
      <c r="G21" s="2">
        <v>0.28750000000000003</v>
      </c>
      <c r="H21" s="2">
        <v>0.27152777777777776</v>
      </c>
      <c r="I21" s="2">
        <v>0.27083333333333331</v>
      </c>
      <c r="J21" s="2">
        <v>0.28055555555555556</v>
      </c>
      <c r="K21" s="2">
        <v>0.28680555555555554</v>
      </c>
      <c r="L21" s="2">
        <v>0.29375000000000001</v>
      </c>
      <c r="M21" s="2">
        <v>0.30763888888888891</v>
      </c>
      <c r="N21" s="2">
        <v>0.31180555555555556</v>
      </c>
      <c r="O21" s="2">
        <v>0.29444444444444445</v>
      </c>
    </row>
    <row r="22" spans="2:15">
      <c r="B22" t="s">
        <v>115</v>
      </c>
      <c r="D22" s="2">
        <v>0.74097222222222225</v>
      </c>
      <c r="E22" s="2">
        <v>0.76388888888888884</v>
      </c>
      <c r="F22" s="2">
        <v>0.76666666666666661</v>
      </c>
      <c r="G22" s="2">
        <v>0.82361111111111107</v>
      </c>
      <c r="H22" s="2">
        <v>0.83611111111111114</v>
      </c>
      <c r="I22" s="2">
        <v>0.84305555555555556</v>
      </c>
      <c r="J22" s="2">
        <v>0.84027777777777779</v>
      </c>
      <c r="K22" s="2">
        <v>0.83194444444444438</v>
      </c>
      <c r="L22" s="2">
        <v>0.81527777777777777</v>
      </c>
      <c r="M22" s="2">
        <v>0.78263888888888899</v>
      </c>
      <c r="N22" s="2">
        <v>0.77708333333333324</v>
      </c>
      <c r="O22" s="2">
        <v>0.73333333333333339</v>
      </c>
    </row>
    <row r="23" spans="2:15">
      <c r="B23" t="s">
        <v>248</v>
      </c>
    </row>
    <row r="27" spans="2:15">
      <c r="B27" s="80" t="s">
        <v>116</v>
      </c>
    </row>
    <row r="28" spans="2:15">
      <c r="C28" t="s">
        <v>579</v>
      </c>
    </row>
    <row r="29" spans="2:15">
      <c r="C29" t="s">
        <v>727</v>
      </c>
    </row>
    <row r="30" spans="2:15">
      <c r="C30" t="s">
        <v>728</v>
      </c>
    </row>
    <row r="31" spans="2:15">
      <c r="C31" t="s">
        <v>729</v>
      </c>
    </row>
    <row r="32" spans="2:15">
      <c r="C32" t="s">
        <v>730</v>
      </c>
    </row>
    <row r="33" spans="2:11">
      <c r="C33" t="s">
        <v>731</v>
      </c>
    </row>
    <row r="34" spans="2:11">
      <c r="C34" t="s">
        <v>732</v>
      </c>
    </row>
    <row r="35" spans="2:11">
      <c r="C35" t="s">
        <v>733</v>
      </c>
    </row>
    <row r="36" spans="2:11">
      <c r="C36" t="s">
        <v>734</v>
      </c>
    </row>
    <row r="37" spans="2:11">
      <c r="C37" t="s">
        <v>735</v>
      </c>
    </row>
    <row r="38" spans="2:11">
      <c r="C38" t="s">
        <v>736</v>
      </c>
    </row>
    <row r="39" spans="2:11">
      <c r="C39" t="s">
        <v>737</v>
      </c>
    </row>
    <row r="40" spans="2:11">
      <c r="C40" t="s">
        <v>738</v>
      </c>
    </row>
    <row r="44" spans="2:11">
      <c r="B44" s="80" t="s">
        <v>592</v>
      </c>
    </row>
    <row r="46" spans="2:11">
      <c r="C46" t="s">
        <v>117</v>
      </c>
      <c r="K46" t="s">
        <v>739</v>
      </c>
    </row>
    <row r="47" spans="2:11">
      <c r="C47" t="s">
        <v>594</v>
      </c>
      <c r="K47" t="s">
        <v>595</v>
      </c>
    </row>
    <row r="48" spans="2:11">
      <c r="C48" t="s">
        <v>118</v>
      </c>
      <c r="K48" t="s">
        <v>596</v>
      </c>
    </row>
    <row r="49" spans="1:15">
      <c r="C49" t="s">
        <v>597</v>
      </c>
      <c r="K49" t="s">
        <v>119</v>
      </c>
    </row>
    <row r="51" spans="1:15">
      <c r="B51" s="3"/>
    </row>
    <row r="52" spans="1:15">
      <c r="A52" t="str">
        <f>B52&amp;C52</f>
        <v xml:space="preserve">BLOUNTSTOWN Wholesale City of Blountstown </v>
      </c>
      <c r="B52" t="s">
        <v>598</v>
      </c>
      <c r="C52" t="s">
        <v>599</v>
      </c>
    </row>
    <row r="53" spans="1:15">
      <c r="A53" t="str">
        <f t="shared" ref="A53:A116" si="0">B53&amp;C53</f>
        <v xml:space="preserve">BLOUNTSTOWNMONTH </v>
      </c>
      <c r="B53" t="s">
        <v>600</v>
      </c>
      <c r="C53" t="s">
        <v>123</v>
      </c>
      <c r="D53" s="4">
        <v>41275</v>
      </c>
      <c r="E53" s="4">
        <v>41306</v>
      </c>
      <c r="F53" s="4">
        <v>41334</v>
      </c>
      <c r="G53" s="4">
        <v>41365</v>
      </c>
      <c r="H53" s="4">
        <v>41395</v>
      </c>
      <c r="I53" s="4">
        <v>41426</v>
      </c>
      <c r="J53" s="4">
        <v>41456</v>
      </c>
      <c r="K53" s="4">
        <v>41487</v>
      </c>
      <c r="L53" s="4">
        <v>41518</v>
      </c>
      <c r="M53" s="4">
        <v>41548</v>
      </c>
      <c r="N53" s="4">
        <v>41579</v>
      </c>
      <c r="O53" s="4">
        <v>41609</v>
      </c>
    </row>
    <row r="54" spans="1:15">
      <c r="A54" t="str">
        <f t="shared" si="0"/>
        <v xml:space="preserve">BLOUNTSTOWNCUSTOMERS </v>
      </c>
      <c r="B54" t="s">
        <v>600</v>
      </c>
      <c r="C54" t="s">
        <v>124</v>
      </c>
      <c r="D54">
        <v>4</v>
      </c>
      <c r="E54">
        <v>4</v>
      </c>
      <c r="F54">
        <v>4</v>
      </c>
      <c r="G54">
        <v>4</v>
      </c>
      <c r="H54">
        <v>4</v>
      </c>
      <c r="I54">
        <v>4</v>
      </c>
      <c r="J54">
        <v>4</v>
      </c>
      <c r="K54">
        <v>4</v>
      </c>
      <c r="L54">
        <v>4</v>
      </c>
      <c r="M54">
        <v>4</v>
      </c>
      <c r="N54">
        <v>4</v>
      </c>
      <c r="O54">
        <v>4</v>
      </c>
    </row>
    <row r="55" spans="1:15">
      <c r="A55" t="str">
        <f t="shared" si="0"/>
        <v xml:space="preserve">BLOUNTSTOWNSALES </v>
      </c>
      <c r="B55" t="s">
        <v>600</v>
      </c>
      <c r="C55" t="s">
        <v>125</v>
      </c>
      <c r="D55">
        <v>61189908</v>
      </c>
      <c r="E55">
        <v>63149555</v>
      </c>
      <c r="F55">
        <v>58105670</v>
      </c>
      <c r="G55">
        <v>60933431</v>
      </c>
      <c r="H55">
        <v>70271983</v>
      </c>
      <c r="I55">
        <v>73381393</v>
      </c>
      <c r="J55">
        <v>81686209</v>
      </c>
      <c r="K55">
        <v>85307849</v>
      </c>
      <c r="L55">
        <v>88503862</v>
      </c>
      <c r="M55">
        <v>78273789</v>
      </c>
      <c r="N55">
        <v>74983627</v>
      </c>
      <c r="O55">
        <v>63486551</v>
      </c>
    </row>
    <row r="56" spans="1:15">
      <c r="A56" t="str">
        <f t="shared" si="0"/>
        <v>BLOUNTSTOWNKW</v>
      </c>
      <c r="B56" t="s">
        <v>600</v>
      </c>
      <c r="C56" t="s">
        <v>126</v>
      </c>
    </row>
    <row r="57" spans="1:15">
      <c r="A57" t="str">
        <f t="shared" si="0"/>
        <v>BLOUNTSTOWNN</v>
      </c>
      <c r="B57" t="s">
        <v>600</v>
      </c>
      <c r="C57" t="s">
        <v>127</v>
      </c>
      <c r="D57">
        <v>1</v>
      </c>
      <c r="E57">
        <v>1</v>
      </c>
      <c r="F57">
        <v>1</v>
      </c>
      <c r="G57">
        <v>1</v>
      </c>
      <c r="H57">
        <v>1</v>
      </c>
      <c r="I57">
        <v>1</v>
      </c>
      <c r="J57">
        <v>1</v>
      </c>
      <c r="K57">
        <v>1</v>
      </c>
      <c r="L57">
        <v>1</v>
      </c>
      <c r="M57">
        <v>1</v>
      </c>
      <c r="N57">
        <v>1</v>
      </c>
      <c r="O57">
        <v>1</v>
      </c>
    </row>
    <row r="58" spans="1:15">
      <c r="A58" t="str">
        <f t="shared" si="0"/>
        <v>BLOUNTSTOWNRLR ENERGY:</v>
      </c>
      <c r="B58" t="s">
        <v>600</v>
      </c>
      <c r="C58" t="s">
        <v>61</v>
      </c>
    </row>
    <row r="59" spans="1:15">
      <c r="A59" t="str">
        <f t="shared" si="0"/>
        <v>BLOUNTSTOWNKWH</v>
      </c>
      <c r="B59" t="s">
        <v>600</v>
      </c>
      <c r="C59" t="s">
        <v>128</v>
      </c>
      <c r="D59">
        <v>2945213</v>
      </c>
      <c r="E59">
        <v>2702863</v>
      </c>
      <c r="F59">
        <v>2949091</v>
      </c>
      <c r="G59">
        <v>2772409</v>
      </c>
      <c r="H59">
        <v>3156020</v>
      </c>
      <c r="I59">
        <v>3746268</v>
      </c>
      <c r="J59">
        <v>3766602</v>
      </c>
      <c r="K59">
        <v>3922942</v>
      </c>
      <c r="L59">
        <v>3620488</v>
      </c>
      <c r="M59">
        <v>2964078</v>
      </c>
      <c r="N59">
        <v>2659422</v>
      </c>
      <c r="O59">
        <v>2936488</v>
      </c>
    </row>
    <row r="60" spans="1:15">
      <c r="A60" t="str">
        <f t="shared" si="0"/>
        <v>BLOUNTSTOWNKWH ONPK</v>
      </c>
      <c r="B60" t="s">
        <v>600</v>
      </c>
      <c r="C60" t="s">
        <v>129</v>
      </c>
      <c r="D60">
        <v>770145</v>
      </c>
      <c r="E60">
        <v>705917</v>
      </c>
      <c r="F60">
        <v>744710</v>
      </c>
      <c r="G60">
        <v>949262</v>
      </c>
      <c r="H60">
        <v>1086106</v>
      </c>
      <c r="I60">
        <v>1213850</v>
      </c>
      <c r="J60">
        <v>1302695</v>
      </c>
      <c r="K60">
        <v>1344991</v>
      </c>
      <c r="L60">
        <v>1189633</v>
      </c>
      <c r="M60">
        <v>1036988</v>
      </c>
      <c r="N60">
        <v>653412</v>
      </c>
      <c r="O60">
        <v>751328</v>
      </c>
    </row>
    <row r="61" spans="1:15">
      <c r="A61" t="str">
        <f t="shared" si="0"/>
        <v>BLOUNTSTOWNKWH OFFPK</v>
      </c>
      <c r="B61" t="s">
        <v>600</v>
      </c>
      <c r="C61" t="s">
        <v>130</v>
      </c>
      <c r="D61">
        <v>2175069</v>
      </c>
      <c r="E61">
        <v>1996946</v>
      </c>
      <c r="F61">
        <v>2204381</v>
      </c>
      <c r="G61">
        <v>1823147</v>
      </c>
      <c r="H61">
        <v>2069914</v>
      </c>
      <c r="I61">
        <v>2532418</v>
      </c>
      <c r="J61">
        <v>2463907</v>
      </c>
      <c r="K61">
        <v>2577950</v>
      </c>
      <c r="L61">
        <v>2430855</v>
      </c>
      <c r="M61">
        <v>1927091</v>
      </c>
      <c r="N61">
        <v>2006010</v>
      </c>
      <c r="O61">
        <v>2185160</v>
      </c>
    </row>
    <row r="62" spans="1:15">
      <c r="A62" t="str">
        <f t="shared" si="0"/>
        <v>BLOUNTSTOWNKWH ONPK%</v>
      </c>
      <c r="B62" t="s">
        <v>600</v>
      </c>
      <c r="C62" t="s">
        <v>131</v>
      </c>
      <c r="D62" s="5">
        <v>0.26149</v>
      </c>
      <c r="E62" s="5">
        <v>0.26117000000000001</v>
      </c>
      <c r="F62" s="5">
        <v>0.25252000000000002</v>
      </c>
      <c r="G62" s="5">
        <v>0.34239999999999998</v>
      </c>
      <c r="H62" s="5">
        <v>0.34414</v>
      </c>
      <c r="I62" s="5">
        <v>0.32401999999999997</v>
      </c>
      <c r="J62" s="5">
        <v>0.34584999999999999</v>
      </c>
      <c r="K62" s="5">
        <v>0.34284999999999999</v>
      </c>
      <c r="L62" s="5">
        <v>0.32857999999999998</v>
      </c>
      <c r="M62" s="5">
        <v>0.34984999999999999</v>
      </c>
      <c r="N62" s="5">
        <v>0.2457</v>
      </c>
      <c r="O62" s="5">
        <v>0.25585999999999998</v>
      </c>
    </row>
    <row r="63" spans="1:15">
      <c r="A63" t="str">
        <f t="shared" si="0"/>
        <v>BLOUNTSTOWNKWH OFFPK%</v>
      </c>
      <c r="B63" t="s">
        <v>600</v>
      </c>
      <c r="C63" t="s">
        <v>132</v>
      </c>
      <c r="D63" s="5">
        <v>0.73851</v>
      </c>
      <c r="E63" s="5">
        <v>0.73882999999999999</v>
      </c>
      <c r="F63" s="5">
        <v>0.74748000000000003</v>
      </c>
      <c r="G63" s="5">
        <v>0.65759999999999996</v>
      </c>
      <c r="H63" s="5">
        <v>0.65586</v>
      </c>
      <c r="I63" s="5">
        <v>0.67598000000000003</v>
      </c>
      <c r="J63" s="5">
        <v>0.65415000000000001</v>
      </c>
      <c r="K63" s="5">
        <v>0.65715000000000001</v>
      </c>
      <c r="L63" s="5">
        <v>0.67142000000000002</v>
      </c>
      <c r="M63" s="5">
        <v>0.65015000000000001</v>
      </c>
      <c r="N63" s="5">
        <v>0.75429999999999997</v>
      </c>
      <c r="O63" s="5">
        <v>0.74414000000000002</v>
      </c>
    </row>
    <row r="64" spans="1:15">
      <c r="A64" t="str">
        <f t="shared" si="0"/>
        <v>BLOUNTSTOWNDEMAND (KW):</v>
      </c>
      <c r="B64" t="s">
        <v>600</v>
      </c>
      <c r="C64" t="s">
        <v>62</v>
      </c>
    </row>
    <row r="65" spans="1:15">
      <c r="A65" t="str">
        <f t="shared" si="0"/>
        <v>BLOUNTSTOWNNCP</v>
      </c>
      <c r="B65" t="s">
        <v>600</v>
      </c>
      <c r="C65" t="s">
        <v>133</v>
      </c>
      <c r="D65">
        <v>6529</v>
      </c>
      <c r="E65">
        <v>6727</v>
      </c>
      <c r="F65">
        <v>6742</v>
      </c>
      <c r="G65">
        <v>6324</v>
      </c>
      <c r="H65">
        <v>7555</v>
      </c>
      <c r="I65">
        <v>7987</v>
      </c>
      <c r="J65">
        <v>8255</v>
      </c>
      <c r="K65">
        <v>8389</v>
      </c>
      <c r="L65">
        <v>8163</v>
      </c>
      <c r="M65">
        <v>7220</v>
      </c>
      <c r="N65">
        <v>5707</v>
      </c>
      <c r="O65">
        <v>6401</v>
      </c>
    </row>
    <row r="66" spans="1:15">
      <c r="A66" t="str">
        <f t="shared" si="0"/>
        <v>BLOUNTSTOWNNCP ONPK</v>
      </c>
      <c r="B66" t="s">
        <v>600</v>
      </c>
      <c r="C66" t="s">
        <v>134</v>
      </c>
      <c r="D66">
        <v>6529</v>
      </c>
      <c r="E66">
        <v>6727</v>
      </c>
      <c r="F66">
        <v>6742</v>
      </c>
      <c r="G66">
        <v>6324</v>
      </c>
      <c r="H66">
        <v>7555</v>
      </c>
      <c r="I66">
        <v>7987</v>
      </c>
      <c r="J66">
        <v>8255</v>
      </c>
      <c r="K66">
        <v>8389</v>
      </c>
      <c r="L66">
        <v>8163</v>
      </c>
      <c r="M66">
        <v>7220</v>
      </c>
      <c r="N66">
        <v>5707</v>
      </c>
      <c r="O66">
        <v>6401</v>
      </c>
    </row>
    <row r="67" spans="1:15">
      <c r="A67" t="str">
        <f t="shared" si="0"/>
        <v>BLOUNTSTOWNNCP OFFPK</v>
      </c>
      <c r="B67" t="s">
        <v>600</v>
      </c>
      <c r="C67" t="s">
        <v>135</v>
      </c>
      <c r="D67">
        <v>5747</v>
      </c>
      <c r="E67">
        <v>6147</v>
      </c>
      <c r="F67">
        <v>5796</v>
      </c>
      <c r="G67">
        <v>5510</v>
      </c>
      <c r="H67">
        <v>6400</v>
      </c>
      <c r="I67">
        <v>7183</v>
      </c>
      <c r="J67">
        <v>7068</v>
      </c>
      <c r="K67">
        <v>7283</v>
      </c>
      <c r="L67">
        <v>7192</v>
      </c>
      <c r="M67">
        <v>6145</v>
      </c>
      <c r="N67">
        <v>5638</v>
      </c>
      <c r="O67">
        <v>6030</v>
      </c>
    </row>
    <row r="68" spans="1:15">
      <c r="A68" t="str">
        <f t="shared" si="0"/>
        <v>BLOUNTSTOWNGCP DATE</v>
      </c>
      <c r="B68" t="s">
        <v>600</v>
      </c>
      <c r="C68" t="s">
        <v>136</v>
      </c>
      <c r="D68" t="s">
        <v>275</v>
      </c>
      <c r="E68" t="s">
        <v>740</v>
      </c>
      <c r="F68" t="s">
        <v>741</v>
      </c>
      <c r="G68" t="s">
        <v>742</v>
      </c>
      <c r="H68" t="s">
        <v>743</v>
      </c>
      <c r="I68" t="s">
        <v>744</v>
      </c>
      <c r="J68" t="s">
        <v>745</v>
      </c>
      <c r="K68" t="s">
        <v>746</v>
      </c>
      <c r="L68" t="s">
        <v>747</v>
      </c>
      <c r="M68" t="s">
        <v>748</v>
      </c>
      <c r="N68" t="s">
        <v>749</v>
      </c>
      <c r="O68" t="s">
        <v>750</v>
      </c>
    </row>
    <row r="69" spans="1:15">
      <c r="A69" t="str">
        <f t="shared" si="0"/>
        <v>BLOUNTSTOWNGCP TIME</v>
      </c>
      <c r="B69" t="s">
        <v>600</v>
      </c>
      <c r="C69" t="s">
        <v>142</v>
      </c>
      <c r="D69" t="s">
        <v>194</v>
      </c>
      <c r="E69" t="s">
        <v>194</v>
      </c>
      <c r="F69" t="s">
        <v>203</v>
      </c>
      <c r="G69" t="s">
        <v>145</v>
      </c>
      <c r="H69" t="s">
        <v>195</v>
      </c>
      <c r="I69" t="s">
        <v>145</v>
      </c>
      <c r="J69" t="s">
        <v>145</v>
      </c>
      <c r="K69" t="s">
        <v>144</v>
      </c>
      <c r="L69" t="s">
        <v>195</v>
      </c>
      <c r="M69" t="s">
        <v>145</v>
      </c>
      <c r="N69" t="s">
        <v>194</v>
      </c>
      <c r="O69" t="s">
        <v>202</v>
      </c>
    </row>
    <row r="70" spans="1:15">
      <c r="A70" t="str">
        <f t="shared" si="0"/>
        <v>BLOUNTSTOWNGCP</v>
      </c>
      <c r="B70" t="s">
        <v>600</v>
      </c>
      <c r="C70" t="s">
        <v>147</v>
      </c>
      <c r="D70">
        <v>6529</v>
      </c>
      <c r="E70">
        <v>6727</v>
      </c>
      <c r="F70">
        <v>6742</v>
      </c>
      <c r="G70">
        <v>6324</v>
      </c>
      <c r="H70">
        <v>7555</v>
      </c>
      <c r="I70">
        <v>7987</v>
      </c>
      <c r="J70">
        <v>8255</v>
      </c>
      <c r="K70">
        <v>8389</v>
      </c>
      <c r="L70">
        <v>8163</v>
      </c>
      <c r="M70">
        <v>7220</v>
      </c>
      <c r="N70">
        <v>5707</v>
      </c>
      <c r="O70">
        <v>6401</v>
      </c>
    </row>
    <row r="71" spans="1:15">
      <c r="A71" t="str">
        <f t="shared" si="0"/>
        <v>BLOUNTSTOWNGCP ONPK</v>
      </c>
      <c r="B71" t="s">
        <v>600</v>
      </c>
      <c r="C71" t="s">
        <v>63</v>
      </c>
      <c r="D71">
        <v>6529</v>
      </c>
      <c r="E71">
        <v>6727</v>
      </c>
      <c r="F71">
        <v>6742</v>
      </c>
      <c r="G71">
        <v>6324</v>
      </c>
      <c r="H71">
        <v>7555</v>
      </c>
      <c r="I71">
        <v>7987</v>
      </c>
      <c r="J71">
        <v>8255</v>
      </c>
      <c r="K71">
        <v>8389</v>
      </c>
      <c r="L71">
        <v>8163</v>
      </c>
      <c r="M71">
        <v>7220</v>
      </c>
      <c r="N71">
        <v>5707</v>
      </c>
      <c r="O71">
        <v>6401</v>
      </c>
    </row>
    <row r="72" spans="1:15">
      <c r="A72" t="str">
        <f t="shared" si="0"/>
        <v>BLOUNTSTOWNGCP OFFPK</v>
      </c>
      <c r="B72" t="s">
        <v>600</v>
      </c>
      <c r="C72" t="s">
        <v>64</v>
      </c>
      <c r="D72">
        <v>5747</v>
      </c>
      <c r="E72">
        <v>6147</v>
      </c>
      <c r="F72">
        <v>5796</v>
      </c>
      <c r="G72">
        <v>5510</v>
      </c>
      <c r="H72">
        <v>6400</v>
      </c>
      <c r="I72">
        <v>7183</v>
      </c>
      <c r="J72">
        <v>7068</v>
      </c>
      <c r="K72">
        <v>7283</v>
      </c>
      <c r="L72">
        <v>7192</v>
      </c>
      <c r="M72">
        <v>6145</v>
      </c>
      <c r="N72">
        <v>5638</v>
      </c>
      <c r="O72">
        <v>6030</v>
      </c>
    </row>
    <row r="73" spans="1:15">
      <c r="A73" t="str">
        <f t="shared" si="0"/>
        <v>BLOUNTSTOWNCP</v>
      </c>
      <c r="B73" t="s">
        <v>600</v>
      </c>
      <c r="C73" t="s">
        <v>148</v>
      </c>
      <c r="D73">
        <v>4302</v>
      </c>
      <c r="E73">
        <v>4307</v>
      </c>
      <c r="F73">
        <v>6742</v>
      </c>
      <c r="G73">
        <v>4318</v>
      </c>
      <c r="H73">
        <v>6673</v>
      </c>
      <c r="I73">
        <v>7798</v>
      </c>
      <c r="J73">
        <v>7539</v>
      </c>
      <c r="K73">
        <v>6256</v>
      </c>
      <c r="L73">
        <v>7974</v>
      </c>
      <c r="M73">
        <v>4534</v>
      </c>
      <c r="N73">
        <v>4625</v>
      </c>
      <c r="O73">
        <v>4302</v>
      </c>
    </row>
    <row r="74" spans="1:15">
      <c r="A74" t="str">
        <f t="shared" si="0"/>
        <v>BLOUNTSTOWNPERIOD START</v>
      </c>
      <c r="B74" t="s">
        <v>600</v>
      </c>
      <c r="C74" t="s">
        <v>149</v>
      </c>
      <c r="D74" s="1">
        <v>41275</v>
      </c>
      <c r="E74" s="1">
        <v>41306</v>
      </c>
      <c r="F74" s="1">
        <v>41334</v>
      </c>
      <c r="G74" s="1">
        <v>41365</v>
      </c>
      <c r="H74" s="1">
        <v>41395</v>
      </c>
      <c r="I74" s="1">
        <v>41426</v>
      </c>
      <c r="J74" s="1">
        <v>41456</v>
      </c>
      <c r="K74" s="1">
        <v>41487</v>
      </c>
      <c r="L74" s="1">
        <v>41518</v>
      </c>
      <c r="M74" s="1">
        <v>41548</v>
      </c>
      <c r="N74" s="1">
        <v>41579</v>
      </c>
      <c r="O74" s="1">
        <v>41609</v>
      </c>
    </row>
    <row r="75" spans="1:15">
      <c r="A75" t="str">
        <f t="shared" si="0"/>
        <v>BLOUNTSTOWNNCP LF</v>
      </c>
      <c r="B75" t="s">
        <v>600</v>
      </c>
      <c r="C75" t="s">
        <v>150</v>
      </c>
      <c r="D75" s="5">
        <v>0.60629999999999995</v>
      </c>
      <c r="E75" s="5">
        <v>0.59789999999999999</v>
      </c>
      <c r="F75" s="5">
        <v>0.5887</v>
      </c>
      <c r="G75" s="5">
        <v>0.6089</v>
      </c>
      <c r="H75" s="5">
        <v>0.5615</v>
      </c>
      <c r="I75" s="5">
        <v>0.65139999999999998</v>
      </c>
      <c r="J75" s="5">
        <v>0.61329999999999996</v>
      </c>
      <c r="K75" s="5">
        <v>0.62849999999999995</v>
      </c>
      <c r="L75" s="5">
        <v>0.61599999999999999</v>
      </c>
      <c r="M75" s="5">
        <v>0.55179999999999996</v>
      </c>
      <c r="N75" s="5">
        <v>0.6472</v>
      </c>
      <c r="O75" s="5">
        <v>0.61660000000000004</v>
      </c>
    </row>
    <row r="76" spans="1:15">
      <c r="A76" t="str">
        <f t="shared" si="0"/>
        <v>BLOUNTSTOWNNCP LF ONPK</v>
      </c>
      <c r="B76" t="s">
        <v>600</v>
      </c>
      <c r="C76" t="s">
        <v>151</v>
      </c>
      <c r="D76" s="5">
        <v>0.67020000000000002</v>
      </c>
      <c r="E76" s="5">
        <v>0.65580000000000005</v>
      </c>
      <c r="F76" s="5">
        <v>0.65749999999999997</v>
      </c>
      <c r="G76" s="5">
        <v>0.7581</v>
      </c>
      <c r="H76" s="5">
        <v>0.72609999999999997</v>
      </c>
      <c r="I76" s="5">
        <v>0.84430000000000005</v>
      </c>
      <c r="J76" s="5">
        <v>0.79700000000000004</v>
      </c>
      <c r="K76" s="5">
        <v>0.80969999999999998</v>
      </c>
      <c r="L76" s="5">
        <v>0.80959999999999999</v>
      </c>
      <c r="M76" s="5">
        <v>0.69389999999999996</v>
      </c>
      <c r="N76" s="5">
        <v>0.71560000000000001</v>
      </c>
      <c r="O76" s="5">
        <v>0.6986</v>
      </c>
    </row>
    <row r="77" spans="1:15">
      <c r="A77" t="str">
        <f t="shared" si="0"/>
        <v>BLOUNTSTOWNNCP LF OFFPK</v>
      </c>
      <c r="B77" t="s">
        <v>600</v>
      </c>
      <c r="C77" t="s">
        <v>152</v>
      </c>
      <c r="D77" s="5">
        <v>0.66639999999999999</v>
      </c>
      <c r="E77" s="5">
        <v>0.63449999999999995</v>
      </c>
      <c r="F77" s="5">
        <v>0.66149999999999998</v>
      </c>
      <c r="G77" s="5">
        <v>0.63380000000000003</v>
      </c>
      <c r="H77" s="5">
        <v>0.59230000000000005</v>
      </c>
      <c r="I77" s="5">
        <v>0.65290000000000004</v>
      </c>
      <c r="J77" s="5">
        <v>0.63839999999999997</v>
      </c>
      <c r="K77" s="5">
        <v>0.64829999999999999</v>
      </c>
      <c r="L77" s="5">
        <v>0.62590000000000001</v>
      </c>
      <c r="M77" s="5">
        <v>0.58399999999999996</v>
      </c>
      <c r="N77" s="5">
        <v>0.63539999999999996</v>
      </c>
      <c r="O77" s="5">
        <v>0.62909999999999999</v>
      </c>
    </row>
    <row r="78" spans="1:15">
      <c r="A78" t="str">
        <f t="shared" si="0"/>
        <v>BLOUNTSTOWNGCP CF</v>
      </c>
      <c r="B78" t="s">
        <v>600</v>
      </c>
      <c r="C78" t="s">
        <v>153</v>
      </c>
      <c r="D78" s="5">
        <v>1</v>
      </c>
      <c r="E78" s="5">
        <v>1</v>
      </c>
      <c r="F78" s="5">
        <v>1</v>
      </c>
      <c r="G78" s="5">
        <v>1</v>
      </c>
      <c r="H78" s="5">
        <v>1</v>
      </c>
      <c r="I78" s="5">
        <v>1</v>
      </c>
      <c r="J78" s="5">
        <v>1</v>
      </c>
      <c r="K78" s="5">
        <v>1</v>
      </c>
      <c r="L78" s="5">
        <v>1</v>
      </c>
      <c r="M78" s="5">
        <v>1</v>
      </c>
      <c r="N78" s="5">
        <v>1</v>
      </c>
      <c r="O78" s="5">
        <v>1</v>
      </c>
    </row>
    <row r="79" spans="1:15">
      <c r="A79" t="str">
        <f t="shared" si="0"/>
        <v>BLOUNTSTOWNCP CF</v>
      </c>
      <c r="B79" t="s">
        <v>600</v>
      </c>
      <c r="C79" t="s">
        <v>154</v>
      </c>
      <c r="D79" s="5">
        <v>0.65900000000000003</v>
      </c>
      <c r="E79" s="5">
        <v>0.64019999999999999</v>
      </c>
      <c r="F79" s="5">
        <v>1</v>
      </c>
      <c r="G79" s="5">
        <v>0.68289999999999995</v>
      </c>
      <c r="H79" s="5">
        <v>0.88329999999999997</v>
      </c>
      <c r="I79" s="5">
        <v>0.97629999999999995</v>
      </c>
      <c r="J79" s="5">
        <v>0.91320000000000001</v>
      </c>
      <c r="K79" s="5">
        <v>0.74570000000000003</v>
      </c>
      <c r="L79" s="5">
        <v>0.9768</v>
      </c>
      <c r="M79" s="5">
        <v>0.628</v>
      </c>
      <c r="N79" s="5">
        <v>0.81040000000000001</v>
      </c>
      <c r="O79" s="5">
        <v>0.67200000000000004</v>
      </c>
    </row>
    <row r="80" spans="1:15">
      <c r="A80" t="str">
        <f t="shared" si="0"/>
        <v>BLOUNTSTOWNGCP LF</v>
      </c>
      <c r="B80" t="s">
        <v>600</v>
      </c>
      <c r="C80" t="s">
        <v>155</v>
      </c>
      <c r="D80" s="5">
        <v>0.60629999999999995</v>
      </c>
      <c r="E80" s="5">
        <v>0.59789999999999999</v>
      </c>
      <c r="F80" s="5">
        <v>0.5887</v>
      </c>
      <c r="G80" s="5">
        <v>0.6089</v>
      </c>
      <c r="H80" s="5">
        <v>0.5615</v>
      </c>
      <c r="I80" s="5">
        <v>0.65139999999999998</v>
      </c>
      <c r="J80" s="5">
        <v>0.61329999999999996</v>
      </c>
      <c r="K80" s="5">
        <v>0.62849999999999995</v>
      </c>
      <c r="L80" s="5">
        <v>0.61599999999999999</v>
      </c>
      <c r="M80" s="5">
        <v>0.55179999999999996</v>
      </c>
      <c r="N80" s="5">
        <v>0.6472</v>
      </c>
      <c r="O80" s="5">
        <v>0.61660000000000004</v>
      </c>
    </row>
    <row r="81" spans="1:15">
      <c r="A81" t="str">
        <f t="shared" si="0"/>
        <v>BLOUNTSTOWNGCP LF ONPK</v>
      </c>
      <c r="B81" t="s">
        <v>600</v>
      </c>
      <c r="C81" t="s">
        <v>156</v>
      </c>
      <c r="D81" s="5">
        <v>0.67020000000000002</v>
      </c>
      <c r="E81" s="5">
        <v>0.65580000000000005</v>
      </c>
      <c r="F81" s="5">
        <v>0.65749999999999997</v>
      </c>
      <c r="G81" s="5">
        <v>0.7581</v>
      </c>
      <c r="H81" s="5">
        <v>0.72609999999999997</v>
      </c>
      <c r="I81" s="5">
        <v>0.84430000000000005</v>
      </c>
      <c r="J81" s="5">
        <v>0.79700000000000004</v>
      </c>
      <c r="K81" s="5">
        <v>0.80969999999999998</v>
      </c>
      <c r="L81" s="5">
        <v>0.80959999999999999</v>
      </c>
      <c r="M81" s="5">
        <v>0.69389999999999996</v>
      </c>
      <c r="N81" s="5">
        <v>0.71560000000000001</v>
      </c>
      <c r="O81" s="5">
        <v>0.6986</v>
      </c>
    </row>
    <row r="82" spans="1:15">
      <c r="A82" t="str">
        <f t="shared" si="0"/>
        <v>BLOUNTSTOWNGCP LF OFFPK</v>
      </c>
      <c r="B82" t="s">
        <v>600</v>
      </c>
      <c r="C82" t="s">
        <v>157</v>
      </c>
      <c r="D82" s="5">
        <v>0.66639999999999999</v>
      </c>
      <c r="E82" s="5">
        <v>0.63449999999999995</v>
      </c>
      <c r="F82" s="5">
        <v>0.66149999999999998</v>
      </c>
      <c r="G82" s="5">
        <v>0.63380000000000003</v>
      </c>
      <c r="H82" s="5">
        <v>0.59230000000000005</v>
      </c>
      <c r="I82" s="5">
        <v>0.65290000000000004</v>
      </c>
      <c r="J82" s="5">
        <v>0.63839999999999997</v>
      </c>
      <c r="K82" s="5">
        <v>0.64829999999999999</v>
      </c>
      <c r="L82" s="5">
        <v>0.62590000000000001</v>
      </c>
      <c r="M82" s="5">
        <v>0.58399999999999996</v>
      </c>
      <c r="N82" s="5">
        <v>0.63539999999999996</v>
      </c>
      <c r="O82" s="5">
        <v>0.62909999999999999</v>
      </c>
    </row>
    <row r="83" spans="1:15">
      <c r="A83" t="str">
        <f t="shared" si="0"/>
        <v>BLOUNTSTOWNCP LF</v>
      </c>
      <c r="B83" t="s">
        <v>600</v>
      </c>
      <c r="C83" t="s">
        <v>158</v>
      </c>
      <c r="D83" s="5">
        <v>0.92010000000000003</v>
      </c>
      <c r="E83" s="5">
        <v>0.93389999999999995</v>
      </c>
      <c r="F83" s="5">
        <v>0.5887</v>
      </c>
      <c r="G83" s="5">
        <v>0.89170000000000005</v>
      </c>
      <c r="H83" s="5">
        <v>0.63570000000000004</v>
      </c>
      <c r="I83" s="5">
        <v>0.66720000000000002</v>
      </c>
      <c r="J83" s="5">
        <v>0.67149999999999999</v>
      </c>
      <c r="K83" s="5">
        <v>0.84279999999999999</v>
      </c>
      <c r="L83" s="5">
        <v>0.63060000000000005</v>
      </c>
      <c r="M83" s="5">
        <v>0.87870000000000004</v>
      </c>
      <c r="N83" s="5">
        <v>0.79869999999999997</v>
      </c>
      <c r="O83" s="5">
        <v>0.91749999999999998</v>
      </c>
    </row>
    <row r="84" spans="1:15">
      <c r="A84" t="str">
        <f t="shared" si="0"/>
        <v>BLOUNTSTOWNREL PREC:</v>
      </c>
      <c r="B84" t="s">
        <v>600</v>
      </c>
      <c r="C84" t="s">
        <v>65</v>
      </c>
    </row>
    <row r="85" spans="1:15">
      <c r="A85" t="str">
        <f t="shared" si="0"/>
        <v>BLOUNTSTOWNNCP RP</v>
      </c>
      <c r="B85" t="s">
        <v>600</v>
      </c>
      <c r="C85" t="s">
        <v>159</v>
      </c>
      <c r="D85" s="5">
        <v>0</v>
      </c>
      <c r="E85" s="5">
        <v>0</v>
      </c>
      <c r="F85" s="5">
        <v>0</v>
      </c>
      <c r="G85" s="5">
        <v>0</v>
      </c>
      <c r="H85" s="5">
        <v>0</v>
      </c>
      <c r="I85" s="5">
        <v>0</v>
      </c>
      <c r="J85" s="5">
        <v>0</v>
      </c>
      <c r="K85" s="5">
        <v>0</v>
      </c>
      <c r="L85" s="5">
        <v>0</v>
      </c>
      <c r="M85" s="5">
        <v>0</v>
      </c>
      <c r="N85" s="5">
        <v>0</v>
      </c>
      <c r="O85" s="5">
        <v>0</v>
      </c>
    </row>
    <row r="86" spans="1:15">
      <c r="A86" t="str">
        <f t="shared" si="0"/>
        <v>BLOUNTSTOWNNCP RP ONPK</v>
      </c>
      <c r="B86" t="s">
        <v>600</v>
      </c>
      <c r="C86" t="s">
        <v>160</v>
      </c>
      <c r="D86" s="5">
        <v>0</v>
      </c>
      <c r="E86" s="5">
        <v>0</v>
      </c>
      <c r="F86" s="5">
        <v>0</v>
      </c>
      <c r="G86" s="5">
        <v>0</v>
      </c>
      <c r="H86" s="5">
        <v>0</v>
      </c>
      <c r="I86" s="5">
        <v>0</v>
      </c>
      <c r="J86" s="5">
        <v>0</v>
      </c>
      <c r="K86" s="5">
        <v>0</v>
      </c>
      <c r="L86" s="5">
        <v>0</v>
      </c>
      <c r="M86" s="5">
        <v>0</v>
      </c>
      <c r="N86" s="5">
        <v>0</v>
      </c>
      <c r="O86" s="5">
        <v>0</v>
      </c>
    </row>
    <row r="87" spans="1:15">
      <c r="A87" t="str">
        <f t="shared" si="0"/>
        <v>BLOUNTSTOWNNCP RP OFFPK</v>
      </c>
      <c r="B87" t="s">
        <v>600</v>
      </c>
      <c r="C87" t="s">
        <v>161</v>
      </c>
      <c r="D87" s="5">
        <v>0</v>
      </c>
      <c r="E87" s="5">
        <v>0</v>
      </c>
      <c r="F87" s="5">
        <v>0</v>
      </c>
      <c r="G87" s="5">
        <v>0</v>
      </c>
      <c r="H87" s="5">
        <v>0</v>
      </c>
      <c r="I87" s="5">
        <v>0</v>
      </c>
      <c r="J87" s="5">
        <v>0</v>
      </c>
      <c r="K87" s="5">
        <v>0</v>
      </c>
      <c r="L87" s="5">
        <v>0</v>
      </c>
      <c r="M87" s="5">
        <v>0</v>
      </c>
      <c r="N87" s="5">
        <v>0</v>
      </c>
      <c r="O87" s="5">
        <v>0</v>
      </c>
    </row>
    <row r="88" spans="1:15">
      <c r="A88" t="str">
        <f t="shared" si="0"/>
        <v>BLOUNTSTOWNGCP RP</v>
      </c>
      <c r="B88" t="s">
        <v>600</v>
      </c>
      <c r="C88" t="s">
        <v>162</v>
      </c>
      <c r="D88" s="5">
        <v>0</v>
      </c>
      <c r="E88" s="5">
        <v>0</v>
      </c>
      <c r="F88" s="5">
        <v>0</v>
      </c>
      <c r="G88" s="5">
        <v>0</v>
      </c>
      <c r="H88" s="5">
        <v>0</v>
      </c>
      <c r="I88" s="5">
        <v>0</v>
      </c>
      <c r="J88" s="5">
        <v>0</v>
      </c>
      <c r="K88" s="5">
        <v>0</v>
      </c>
      <c r="L88" s="5">
        <v>0</v>
      </c>
      <c r="M88" s="5">
        <v>0</v>
      </c>
      <c r="N88" s="5">
        <v>0</v>
      </c>
      <c r="O88" s="5">
        <v>0</v>
      </c>
    </row>
    <row r="89" spans="1:15">
      <c r="A89" t="str">
        <f t="shared" si="0"/>
        <v>BLOUNTSTOWNGCP RP ONPK</v>
      </c>
      <c r="B89" t="s">
        <v>600</v>
      </c>
      <c r="C89" t="s">
        <v>163</v>
      </c>
      <c r="D89" s="5">
        <v>0</v>
      </c>
      <c r="E89" s="5">
        <v>0</v>
      </c>
      <c r="F89" s="5">
        <v>0</v>
      </c>
      <c r="G89" s="5">
        <v>0</v>
      </c>
      <c r="H89" s="5">
        <v>0</v>
      </c>
      <c r="I89" s="5">
        <v>0</v>
      </c>
      <c r="J89" s="5">
        <v>0</v>
      </c>
      <c r="K89" s="5">
        <v>0</v>
      </c>
      <c r="L89" s="5">
        <v>0</v>
      </c>
      <c r="M89" s="5">
        <v>0</v>
      </c>
      <c r="N89" s="5">
        <v>0</v>
      </c>
      <c r="O89" s="5">
        <v>0</v>
      </c>
    </row>
    <row r="90" spans="1:15">
      <c r="A90" t="str">
        <f t="shared" si="0"/>
        <v>BLOUNTSTOWNGCP RP OFFPK</v>
      </c>
      <c r="B90" t="s">
        <v>600</v>
      </c>
      <c r="C90" t="s">
        <v>164</v>
      </c>
      <c r="D90" s="5">
        <v>0</v>
      </c>
      <c r="E90" s="5">
        <v>0</v>
      </c>
      <c r="F90" s="5">
        <v>0</v>
      </c>
      <c r="G90" s="5">
        <v>0</v>
      </c>
      <c r="H90" s="5">
        <v>0</v>
      </c>
      <c r="I90" s="5">
        <v>0</v>
      </c>
      <c r="J90" s="5">
        <v>0</v>
      </c>
      <c r="K90" s="5">
        <v>0</v>
      </c>
      <c r="L90" s="5">
        <v>0</v>
      </c>
      <c r="M90" s="5">
        <v>0</v>
      </c>
      <c r="N90" s="5">
        <v>0</v>
      </c>
      <c r="O90" s="5">
        <v>0</v>
      </c>
    </row>
    <row r="91" spans="1:15">
      <c r="A91" t="str">
        <f t="shared" si="0"/>
        <v>BLOUNTSTOWNCP RP</v>
      </c>
      <c r="B91" t="s">
        <v>600</v>
      </c>
      <c r="C91" t="s">
        <v>165</v>
      </c>
      <c r="D91" s="5">
        <v>0</v>
      </c>
      <c r="E91" s="5">
        <v>0</v>
      </c>
      <c r="F91" s="5">
        <v>0</v>
      </c>
      <c r="G91" s="5">
        <v>0</v>
      </c>
      <c r="H91" s="5">
        <v>0</v>
      </c>
      <c r="I91" s="5">
        <v>0</v>
      </c>
      <c r="J91" s="5">
        <v>0</v>
      </c>
      <c r="K91" s="5">
        <v>0</v>
      </c>
      <c r="L91" s="5">
        <v>0</v>
      </c>
      <c r="M91" s="5">
        <v>0</v>
      </c>
      <c r="N91" s="5">
        <v>0</v>
      </c>
      <c r="O91" s="5">
        <v>0</v>
      </c>
    </row>
    <row r="92" spans="1:15">
      <c r="A92" t="str">
        <f t="shared" si="0"/>
        <v>BLOUNTSTOWNSAMPLE SIZE:</v>
      </c>
      <c r="B92" t="s">
        <v>600</v>
      </c>
      <c r="C92" t="s">
        <v>66</v>
      </c>
    </row>
    <row r="93" spans="1:15">
      <c r="A93" t="str">
        <f t="shared" si="0"/>
        <v>BLOUNTSTOWNGCPSZ</v>
      </c>
      <c r="B93" t="s">
        <v>600</v>
      </c>
      <c r="C93" t="s">
        <v>166</v>
      </c>
      <c r="D93">
        <v>1</v>
      </c>
      <c r="E93">
        <v>1</v>
      </c>
      <c r="F93">
        <v>1</v>
      </c>
      <c r="G93">
        <v>1</v>
      </c>
      <c r="H93">
        <v>1</v>
      </c>
      <c r="I93">
        <v>1</v>
      </c>
      <c r="J93">
        <v>1</v>
      </c>
      <c r="K93">
        <v>1</v>
      </c>
      <c r="L93">
        <v>1</v>
      </c>
      <c r="M93">
        <v>1</v>
      </c>
      <c r="N93">
        <v>1</v>
      </c>
      <c r="O93">
        <v>1</v>
      </c>
    </row>
    <row r="94" spans="1:15">
      <c r="A94" t="str">
        <f t="shared" si="0"/>
        <v>BLOUNTSTOWNGCPSZ ONPK</v>
      </c>
      <c r="B94" t="s">
        <v>600</v>
      </c>
      <c r="C94" t="s">
        <v>167</v>
      </c>
      <c r="D94">
        <v>1</v>
      </c>
      <c r="E94">
        <v>1</v>
      </c>
      <c r="F94">
        <v>1</v>
      </c>
      <c r="G94">
        <v>1</v>
      </c>
      <c r="H94">
        <v>1</v>
      </c>
      <c r="I94">
        <v>1</v>
      </c>
      <c r="J94">
        <v>1</v>
      </c>
      <c r="K94">
        <v>1</v>
      </c>
      <c r="L94">
        <v>1</v>
      </c>
      <c r="M94">
        <v>1</v>
      </c>
      <c r="N94">
        <v>1</v>
      </c>
      <c r="O94">
        <v>1</v>
      </c>
    </row>
    <row r="95" spans="1:15">
      <c r="A95" t="str">
        <f t="shared" si="0"/>
        <v>BLOUNTSTOWNGCPSZ OFFPK</v>
      </c>
      <c r="B95" t="s">
        <v>600</v>
      </c>
      <c r="C95" t="s">
        <v>168</v>
      </c>
      <c r="D95">
        <v>1</v>
      </c>
      <c r="E95">
        <v>1</v>
      </c>
      <c r="F95">
        <v>1</v>
      </c>
      <c r="G95">
        <v>1</v>
      </c>
      <c r="H95">
        <v>1</v>
      </c>
      <c r="I95">
        <v>1</v>
      </c>
      <c r="J95">
        <v>1</v>
      </c>
      <c r="K95">
        <v>1</v>
      </c>
      <c r="L95">
        <v>1</v>
      </c>
      <c r="M95">
        <v>1</v>
      </c>
      <c r="N95">
        <v>1</v>
      </c>
      <c r="O95">
        <v>1</v>
      </c>
    </row>
    <row r="96" spans="1:15">
      <c r="A96" t="str">
        <f t="shared" si="0"/>
        <v>BLOUNTSTOWNCPSZ</v>
      </c>
      <c r="B96" t="s">
        <v>600</v>
      </c>
      <c r="C96" t="s">
        <v>169</v>
      </c>
      <c r="D96">
        <v>1</v>
      </c>
      <c r="E96">
        <v>1</v>
      </c>
      <c r="F96">
        <v>1</v>
      </c>
      <c r="G96">
        <v>1</v>
      </c>
      <c r="H96">
        <v>1</v>
      </c>
      <c r="I96">
        <v>1</v>
      </c>
      <c r="J96">
        <v>1</v>
      </c>
      <c r="K96">
        <v>1</v>
      </c>
      <c r="L96">
        <v>1</v>
      </c>
      <c r="M96">
        <v>1</v>
      </c>
      <c r="N96">
        <v>1</v>
      </c>
      <c r="O96">
        <v>1</v>
      </c>
    </row>
    <row r="97" spans="1:15">
      <c r="A97" t="str">
        <f t="shared" si="0"/>
        <v/>
      </c>
    </row>
    <row r="98" spans="1:15" ht="14.4">
      <c r="A98" t="str">
        <f t="shared" si="0"/>
        <v>NOTE:     Sales line does not match sales in the Rate and Revenue Report due to billing lag.</v>
      </c>
      <c r="B98" s="310" t="s">
        <v>605</v>
      </c>
    </row>
    <row r="99" spans="1:15" ht="14.4">
      <c r="A99" t="str">
        <f t="shared" si="0"/>
        <v xml:space="preserve">                 In addition, the City of Blountstown, FKEC, Metro Dade and City of Wauchula are classified as Rate Code 940. The sales for the contracts are reported combined in the Rate &amp; Revenue Report.</v>
      </c>
      <c r="B99" s="328" t="s">
        <v>751</v>
      </c>
    </row>
    <row r="100" spans="1:15">
      <c r="A100" t="str">
        <f t="shared" si="0"/>
        <v xml:space="preserve">CILC1D Commercial/Industrial Load Control - Distribution (54) </v>
      </c>
      <c r="B100" t="s">
        <v>120</v>
      </c>
      <c r="C100" t="s">
        <v>121</v>
      </c>
    </row>
    <row r="101" spans="1:15">
      <c r="A101" t="str">
        <f t="shared" si="0"/>
        <v xml:space="preserve">CILC1DMONTH </v>
      </c>
      <c r="B101" t="s">
        <v>122</v>
      </c>
      <c r="C101" t="s">
        <v>123</v>
      </c>
      <c r="D101" s="4">
        <v>41275</v>
      </c>
      <c r="E101" s="4">
        <v>41306</v>
      </c>
      <c r="F101" s="4">
        <v>41334</v>
      </c>
      <c r="G101" s="4">
        <v>41365</v>
      </c>
      <c r="H101" s="4">
        <v>41395</v>
      </c>
      <c r="I101" s="4">
        <v>41426</v>
      </c>
      <c r="J101" s="4">
        <v>41456</v>
      </c>
      <c r="K101" s="4">
        <v>41487</v>
      </c>
      <c r="L101" s="4">
        <v>41518</v>
      </c>
      <c r="M101" s="4">
        <v>41548</v>
      </c>
      <c r="N101" s="4">
        <v>41579</v>
      </c>
      <c r="O101" s="4">
        <v>41609</v>
      </c>
    </row>
    <row r="102" spans="1:15">
      <c r="A102" t="str">
        <f t="shared" si="0"/>
        <v xml:space="preserve">CILC1DCUSTOMERS </v>
      </c>
      <c r="B102" t="s">
        <v>122</v>
      </c>
      <c r="C102" t="s">
        <v>124</v>
      </c>
      <c r="D102">
        <v>321</v>
      </c>
      <c r="E102">
        <v>320</v>
      </c>
      <c r="F102">
        <v>319</v>
      </c>
      <c r="G102">
        <v>319</v>
      </c>
      <c r="H102">
        <v>318</v>
      </c>
      <c r="I102">
        <v>315</v>
      </c>
      <c r="J102">
        <v>315</v>
      </c>
      <c r="K102">
        <v>315</v>
      </c>
      <c r="L102">
        <v>315</v>
      </c>
      <c r="M102">
        <v>314</v>
      </c>
      <c r="N102">
        <v>314</v>
      </c>
      <c r="O102">
        <v>314</v>
      </c>
    </row>
    <row r="103" spans="1:15">
      <c r="A103" t="str">
        <f t="shared" si="0"/>
        <v xml:space="preserve">CILC1DSALES </v>
      </c>
      <c r="B103" t="s">
        <v>122</v>
      </c>
      <c r="C103" t="s">
        <v>125</v>
      </c>
      <c r="D103">
        <v>236852071</v>
      </c>
      <c r="E103">
        <v>223834835</v>
      </c>
      <c r="F103">
        <v>217250590</v>
      </c>
      <c r="G103">
        <v>231321369</v>
      </c>
      <c r="H103">
        <v>243434924</v>
      </c>
      <c r="I103">
        <v>242110860</v>
      </c>
      <c r="J103">
        <v>243825334</v>
      </c>
      <c r="K103">
        <v>250329782</v>
      </c>
      <c r="L103">
        <v>262177082</v>
      </c>
      <c r="M103">
        <v>234484651</v>
      </c>
      <c r="N103">
        <v>229364555</v>
      </c>
      <c r="O103">
        <v>235383370</v>
      </c>
    </row>
    <row r="104" spans="1:15">
      <c r="A104" t="str">
        <f t="shared" si="0"/>
        <v>CILC1DKW</v>
      </c>
      <c r="B104" t="s">
        <v>122</v>
      </c>
      <c r="C104" t="s">
        <v>126</v>
      </c>
    </row>
    <row r="105" spans="1:15">
      <c r="A105" t="str">
        <f t="shared" si="0"/>
        <v>CILC1DN</v>
      </c>
      <c r="B105" t="s">
        <v>122</v>
      </c>
      <c r="C105" t="s">
        <v>127</v>
      </c>
      <c r="D105">
        <v>321</v>
      </c>
      <c r="E105">
        <v>320</v>
      </c>
      <c r="F105">
        <v>318</v>
      </c>
      <c r="G105">
        <v>318</v>
      </c>
      <c r="H105">
        <v>318</v>
      </c>
      <c r="I105">
        <v>316</v>
      </c>
      <c r="J105">
        <v>315</v>
      </c>
      <c r="K105">
        <v>315</v>
      </c>
      <c r="L105">
        <v>315</v>
      </c>
      <c r="M105">
        <v>314</v>
      </c>
      <c r="N105">
        <v>314</v>
      </c>
      <c r="O105">
        <v>313</v>
      </c>
    </row>
    <row r="106" spans="1:15">
      <c r="A106" t="str">
        <f t="shared" si="0"/>
        <v>CILC1DRLR ENERGY:</v>
      </c>
      <c r="B106" t="s">
        <v>122</v>
      </c>
      <c r="C106" t="s">
        <v>61</v>
      </c>
    </row>
    <row r="107" spans="1:15">
      <c r="A107" t="str">
        <f t="shared" si="0"/>
        <v>CILC1DKWH</v>
      </c>
      <c r="B107" t="s">
        <v>122</v>
      </c>
      <c r="C107" t="s">
        <v>128</v>
      </c>
      <c r="D107">
        <v>237455148</v>
      </c>
      <c r="E107">
        <v>224589723</v>
      </c>
      <c r="F107">
        <v>215691041</v>
      </c>
      <c r="G107">
        <v>231521252</v>
      </c>
      <c r="H107">
        <v>243133579</v>
      </c>
      <c r="I107">
        <v>241945532</v>
      </c>
      <c r="J107">
        <v>245212136</v>
      </c>
      <c r="K107">
        <v>251840117</v>
      </c>
      <c r="L107">
        <v>260019952</v>
      </c>
      <c r="M107">
        <v>235575458</v>
      </c>
      <c r="N107">
        <v>228430701</v>
      </c>
      <c r="O107">
        <v>234295211</v>
      </c>
    </row>
    <row r="108" spans="1:15">
      <c r="A108" t="str">
        <f t="shared" si="0"/>
        <v>CILC1DKWH ONPK</v>
      </c>
      <c r="B108" t="s">
        <v>122</v>
      </c>
      <c r="C108" t="s">
        <v>129</v>
      </c>
      <c r="D108">
        <v>58299321</v>
      </c>
      <c r="E108">
        <v>55700495</v>
      </c>
      <c r="F108">
        <v>50582076</v>
      </c>
      <c r="G108">
        <v>67895374</v>
      </c>
      <c r="H108">
        <v>68892703</v>
      </c>
      <c r="I108">
        <v>64783983</v>
      </c>
      <c r="J108">
        <v>69526477</v>
      </c>
      <c r="K108">
        <v>71323995</v>
      </c>
      <c r="L108">
        <v>69737662</v>
      </c>
      <c r="M108">
        <v>69979029</v>
      </c>
      <c r="N108">
        <v>52498107</v>
      </c>
      <c r="O108">
        <v>54460020</v>
      </c>
    </row>
    <row r="109" spans="1:15">
      <c r="A109" t="str">
        <f t="shared" si="0"/>
        <v>CILC1DKWH OFFPK</v>
      </c>
      <c r="B109" t="s">
        <v>122</v>
      </c>
      <c r="C109" t="s">
        <v>130</v>
      </c>
      <c r="D109">
        <v>179155827</v>
      </c>
      <c r="E109">
        <v>168889228</v>
      </c>
      <c r="F109">
        <v>165108965</v>
      </c>
      <c r="G109">
        <v>163625877</v>
      </c>
      <c r="H109">
        <v>174240876</v>
      </c>
      <c r="I109">
        <v>177161549</v>
      </c>
      <c r="J109">
        <v>175685658</v>
      </c>
      <c r="K109">
        <v>180516121</v>
      </c>
      <c r="L109">
        <v>190282290</v>
      </c>
      <c r="M109">
        <v>165596429</v>
      </c>
      <c r="N109">
        <v>175932594</v>
      </c>
      <c r="O109">
        <v>179835191</v>
      </c>
    </row>
    <row r="110" spans="1:15">
      <c r="A110" t="str">
        <f t="shared" si="0"/>
        <v>CILC1DKWH ONPK%</v>
      </c>
      <c r="B110" t="s">
        <v>122</v>
      </c>
      <c r="C110" t="s">
        <v>131</v>
      </c>
      <c r="D110" s="5">
        <v>0.24551999999999999</v>
      </c>
      <c r="E110" s="5">
        <v>0.24801000000000001</v>
      </c>
      <c r="F110" s="5">
        <v>0.23451</v>
      </c>
      <c r="G110" s="5">
        <v>0.29326000000000002</v>
      </c>
      <c r="H110" s="5">
        <v>0.28334999999999999</v>
      </c>
      <c r="I110" s="5">
        <v>0.26776</v>
      </c>
      <c r="J110" s="5">
        <v>0.28354000000000001</v>
      </c>
      <c r="K110" s="5">
        <v>0.28321000000000002</v>
      </c>
      <c r="L110" s="5">
        <v>0.26819999999999999</v>
      </c>
      <c r="M110" s="5">
        <v>0.29705999999999999</v>
      </c>
      <c r="N110" s="5">
        <v>0.22982</v>
      </c>
      <c r="O110" s="5">
        <v>0.23244000000000001</v>
      </c>
    </row>
    <row r="111" spans="1:15">
      <c r="A111" t="str">
        <f t="shared" si="0"/>
        <v>CILC1DKWH OFFPK%</v>
      </c>
      <c r="B111" t="s">
        <v>122</v>
      </c>
      <c r="C111" t="s">
        <v>132</v>
      </c>
      <c r="D111" s="5">
        <v>0.75448000000000004</v>
      </c>
      <c r="E111" s="5">
        <v>0.75199000000000005</v>
      </c>
      <c r="F111" s="5">
        <v>0.76549</v>
      </c>
      <c r="G111" s="5">
        <v>0.70674000000000003</v>
      </c>
      <c r="H111" s="5">
        <v>0.71665000000000001</v>
      </c>
      <c r="I111" s="5">
        <v>0.73224</v>
      </c>
      <c r="J111" s="5">
        <v>0.71645999999999999</v>
      </c>
      <c r="K111" s="5">
        <v>0.71679000000000004</v>
      </c>
      <c r="L111" s="5">
        <v>0.73180000000000001</v>
      </c>
      <c r="M111" s="5">
        <v>0.70294000000000001</v>
      </c>
      <c r="N111" s="5">
        <v>0.77017999999999998</v>
      </c>
      <c r="O111" s="5">
        <v>0.76756000000000002</v>
      </c>
    </row>
    <row r="112" spans="1:15">
      <c r="A112" t="str">
        <f t="shared" si="0"/>
        <v>CILC1DDEMAND (KW):</v>
      </c>
      <c r="B112" t="s">
        <v>122</v>
      </c>
      <c r="C112" t="s">
        <v>62</v>
      </c>
    </row>
    <row r="113" spans="1:15">
      <c r="A113" t="str">
        <f t="shared" si="0"/>
        <v>CILC1DNCP</v>
      </c>
      <c r="B113" t="s">
        <v>122</v>
      </c>
      <c r="C113" t="s">
        <v>133</v>
      </c>
      <c r="D113">
        <v>444782</v>
      </c>
      <c r="E113">
        <v>472220</v>
      </c>
      <c r="F113">
        <v>414095</v>
      </c>
      <c r="G113">
        <v>452550</v>
      </c>
      <c r="H113">
        <v>462553</v>
      </c>
      <c r="I113">
        <v>466586</v>
      </c>
      <c r="J113">
        <v>465006</v>
      </c>
      <c r="K113">
        <v>463695</v>
      </c>
      <c r="L113">
        <v>504734</v>
      </c>
      <c r="M113">
        <v>441738</v>
      </c>
      <c r="N113">
        <v>448957</v>
      </c>
      <c r="O113">
        <v>445264</v>
      </c>
    </row>
    <row r="114" spans="1:15">
      <c r="A114" t="str">
        <f t="shared" si="0"/>
        <v>CILC1DNCP ONPK</v>
      </c>
      <c r="B114" t="s">
        <v>122</v>
      </c>
      <c r="C114" t="s">
        <v>134</v>
      </c>
      <c r="D114">
        <v>426057</v>
      </c>
      <c r="E114">
        <v>453423</v>
      </c>
      <c r="F114">
        <v>394583</v>
      </c>
      <c r="G114">
        <v>435855</v>
      </c>
      <c r="H114">
        <v>442473</v>
      </c>
      <c r="I114">
        <v>446884</v>
      </c>
      <c r="J114">
        <v>448733</v>
      </c>
      <c r="K114">
        <v>447260</v>
      </c>
      <c r="L114">
        <v>481269</v>
      </c>
      <c r="M114">
        <v>426826</v>
      </c>
      <c r="N114">
        <v>428929</v>
      </c>
      <c r="O114">
        <v>425706</v>
      </c>
    </row>
    <row r="115" spans="1:15">
      <c r="A115" t="str">
        <f t="shared" si="0"/>
        <v>CILC1DNCP OFFPK</v>
      </c>
      <c r="B115" t="s">
        <v>122</v>
      </c>
      <c r="C115" t="s">
        <v>135</v>
      </c>
      <c r="D115">
        <v>442200</v>
      </c>
      <c r="E115">
        <v>469252</v>
      </c>
      <c r="F115">
        <v>411872</v>
      </c>
      <c r="G115">
        <v>446698</v>
      </c>
      <c r="H115">
        <v>458381</v>
      </c>
      <c r="I115">
        <v>461173</v>
      </c>
      <c r="J115">
        <v>458676</v>
      </c>
      <c r="K115">
        <v>458675</v>
      </c>
      <c r="L115">
        <v>499688</v>
      </c>
      <c r="M115">
        <v>434689</v>
      </c>
      <c r="N115">
        <v>447124</v>
      </c>
      <c r="O115">
        <v>442954</v>
      </c>
    </row>
    <row r="116" spans="1:15">
      <c r="A116" t="str">
        <f t="shared" si="0"/>
        <v>CILC1DGCP DATE</v>
      </c>
      <c r="B116" t="s">
        <v>122</v>
      </c>
      <c r="C116" t="s">
        <v>136</v>
      </c>
      <c r="D116" t="s">
        <v>752</v>
      </c>
      <c r="E116" t="s">
        <v>753</v>
      </c>
      <c r="F116" t="s">
        <v>754</v>
      </c>
      <c r="G116" t="s">
        <v>755</v>
      </c>
      <c r="H116" t="s">
        <v>756</v>
      </c>
      <c r="I116" t="s">
        <v>757</v>
      </c>
      <c r="J116" t="s">
        <v>758</v>
      </c>
      <c r="K116" t="s">
        <v>759</v>
      </c>
      <c r="L116" t="s">
        <v>760</v>
      </c>
      <c r="M116" t="s">
        <v>761</v>
      </c>
      <c r="N116" t="s">
        <v>762</v>
      </c>
      <c r="O116" t="s">
        <v>763</v>
      </c>
    </row>
    <row r="117" spans="1:15">
      <c r="A117" t="str">
        <f t="shared" ref="A117:A180" si="1">B117&amp;C117</f>
        <v>CILC1DGCP TIME</v>
      </c>
      <c r="B117" t="s">
        <v>122</v>
      </c>
      <c r="C117" t="s">
        <v>142</v>
      </c>
      <c r="D117" t="s">
        <v>145</v>
      </c>
      <c r="E117" t="s">
        <v>143</v>
      </c>
      <c r="F117" t="s">
        <v>146</v>
      </c>
      <c r="G117" t="s">
        <v>189</v>
      </c>
      <c r="H117" t="s">
        <v>189</v>
      </c>
      <c r="I117" t="s">
        <v>146</v>
      </c>
      <c r="J117" t="s">
        <v>146</v>
      </c>
      <c r="K117" t="s">
        <v>189</v>
      </c>
      <c r="L117" t="s">
        <v>189</v>
      </c>
      <c r="M117" t="s">
        <v>146</v>
      </c>
      <c r="N117" t="s">
        <v>143</v>
      </c>
      <c r="O117" t="s">
        <v>144</v>
      </c>
    </row>
    <row r="118" spans="1:15">
      <c r="A118" t="str">
        <f t="shared" si="1"/>
        <v>CILC1DGCP</v>
      </c>
      <c r="B118" t="s">
        <v>122</v>
      </c>
      <c r="C118" t="s">
        <v>147</v>
      </c>
      <c r="D118">
        <v>374886</v>
      </c>
      <c r="E118">
        <v>398989</v>
      </c>
      <c r="F118">
        <v>342129</v>
      </c>
      <c r="G118">
        <v>373383</v>
      </c>
      <c r="H118">
        <v>379168</v>
      </c>
      <c r="I118">
        <v>386503</v>
      </c>
      <c r="J118">
        <v>381032</v>
      </c>
      <c r="K118">
        <v>392308</v>
      </c>
      <c r="L118">
        <v>416826</v>
      </c>
      <c r="M118">
        <v>368642</v>
      </c>
      <c r="N118">
        <v>373453</v>
      </c>
      <c r="O118">
        <v>374946</v>
      </c>
    </row>
    <row r="119" spans="1:15">
      <c r="A119" t="str">
        <f t="shared" si="1"/>
        <v>CILC1DGCP ONPK</v>
      </c>
      <c r="B119" t="s">
        <v>122</v>
      </c>
      <c r="C119" t="s">
        <v>63</v>
      </c>
      <c r="D119">
        <v>359453</v>
      </c>
      <c r="E119">
        <v>383696</v>
      </c>
      <c r="F119">
        <v>331332</v>
      </c>
      <c r="G119">
        <v>367813</v>
      </c>
      <c r="H119">
        <v>373523</v>
      </c>
      <c r="I119">
        <v>385777</v>
      </c>
      <c r="J119">
        <v>376309</v>
      </c>
      <c r="K119">
        <v>385702</v>
      </c>
      <c r="L119">
        <v>411530</v>
      </c>
      <c r="M119">
        <v>366828</v>
      </c>
      <c r="N119">
        <v>362810</v>
      </c>
      <c r="O119">
        <v>360149</v>
      </c>
    </row>
    <row r="120" spans="1:15">
      <c r="A120" t="str">
        <f t="shared" si="1"/>
        <v>CILC1DGCP OFFPK</v>
      </c>
      <c r="B120" t="s">
        <v>122</v>
      </c>
      <c r="C120" t="s">
        <v>64</v>
      </c>
      <c r="D120">
        <v>374886</v>
      </c>
      <c r="E120">
        <v>398989</v>
      </c>
      <c r="F120">
        <v>342129</v>
      </c>
      <c r="G120">
        <v>373383</v>
      </c>
      <c r="H120">
        <v>379168</v>
      </c>
      <c r="I120">
        <v>386503</v>
      </c>
      <c r="J120">
        <v>381032</v>
      </c>
      <c r="K120">
        <v>392308</v>
      </c>
      <c r="L120">
        <v>416826</v>
      </c>
      <c r="M120">
        <v>368642</v>
      </c>
      <c r="N120">
        <v>373453</v>
      </c>
      <c r="O120">
        <v>374946</v>
      </c>
    </row>
    <row r="121" spans="1:15">
      <c r="A121" t="str">
        <f t="shared" si="1"/>
        <v>CILC1DCP</v>
      </c>
      <c r="B121" t="s">
        <v>122</v>
      </c>
      <c r="C121" t="s">
        <v>148</v>
      </c>
      <c r="D121">
        <v>352593</v>
      </c>
      <c r="E121">
        <v>392112</v>
      </c>
      <c r="F121">
        <v>288381</v>
      </c>
      <c r="G121">
        <v>349139</v>
      </c>
      <c r="H121">
        <v>352811</v>
      </c>
      <c r="I121">
        <v>378979</v>
      </c>
      <c r="J121">
        <v>352513</v>
      </c>
      <c r="K121">
        <v>369960</v>
      </c>
      <c r="L121">
        <v>402957</v>
      </c>
      <c r="M121">
        <v>356598</v>
      </c>
      <c r="N121">
        <v>360840</v>
      </c>
      <c r="O121">
        <v>346680</v>
      </c>
    </row>
    <row r="122" spans="1:15">
      <c r="A122" t="str">
        <f t="shared" si="1"/>
        <v>CILC1DPERIOD START</v>
      </c>
      <c r="B122" t="s">
        <v>122</v>
      </c>
      <c r="C122" t="s">
        <v>149</v>
      </c>
      <c r="D122" s="1">
        <v>41275</v>
      </c>
      <c r="E122" s="1">
        <v>41306</v>
      </c>
      <c r="F122" s="1">
        <v>41334</v>
      </c>
      <c r="G122" s="1">
        <v>41365</v>
      </c>
      <c r="H122" s="1">
        <v>41395</v>
      </c>
      <c r="I122" s="1">
        <v>41426</v>
      </c>
      <c r="J122" s="1">
        <v>41456</v>
      </c>
      <c r="K122" s="1">
        <v>41487</v>
      </c>
      <c r="L122" s="1">
        <v>41518</v>
      </c>
      <c r="M122" s="1">
        <v>41548</v>
      </c>
      <c r="N122" s="1">
        <v>41579</v>
      </c>
      <c r="O122" s="1">
        <v>41609</v>
      </c>
    </row>
    <row r="123" spans="1:15">
      <c r="A123" t="str">
        <f t="shared" si="1"/>
        <v>CILC1DNCP LF</v>
      </c>
      <c r="B123" t="s">
        <v>122</v>
      </c>
      <c r="C123" t="s">
        <v>150</v>
      </c>
      <c r="D123" s="5">
        <v>0.71760000000000002</v>
      </c>
      <c r="E123" s="5">
        <v>0.7077</v>
      </c>
      <c r="F123" s="5">
        <v>0.70009999999999994</v>
      </c>
      <c r="G123" s="5">
        <v>0.71050000000000002</v>
      </c>
      <c r="H123" s="5">
        <v>0.70650000000000002</v>
      </c>
      <c r="I123" s="5">
        <v>0.72019999999999995</v>
      </c>
      <c r="J123" s="5">
        <v>0.70879999999999999</v>
      </c>
      <c r="K123" s="5">
        <v>0.73</v>
      </c>
      <c r="L123" s="5">
        <v>0.71550000000000002</v>
      </c>
      <c r="M123" s="5">
        <v>0.71679999999999999</v>
      </c>
      <c r="N123" s="5">
        <v>0.70669999999999999</v>
      </c>
      <c r="O123" s="5">
        <v>0.70720000000000005</v>
      </c>
    </row>
    <row r="124" spans="1:15">
      <c r="A124" t="str">
        <f t="shared" si="1"/>
        <v>CILC1DNCP LF ONPK</v>
      </c>
      <c r="B124" t="s">
        <v>122</v>
      </c>
      <c r="C124" t="s">
        <v>151</v>
      </c>
      <c r="D124" s="5">
        <v>0.77749999999999997</v>
      </c>
      <c r="E124" s="5">
        <v>0.76780000000000004</v>
      </c>
      <c r="F124" s="5">
        <v>0.76300000000000001</v>
      </c>
      <c r="G124" s="5">
        <v>0.78669999999999995</v>
      </c>
      <c r="H124" s="5">
        <v>0.78639999999999999</v>
      </c>
      <c r="I124" s="5">
        <v>0.8054</v>
      </c>
      <c r="J124" s="5">
        <v>0.78249999999999997</v>
      </c>
      <c r="K124" s="5">
        <v>0.8054</v>
      </c>
      <c r="L124" s="5">
        <v>0.80500000000000005</v>
      </c>
      <c r="M124" s="5">
        <v>0.79200000000000004</v>
      </c>
      <c r="N124" s="5">
        <v>0.76500000000000001</v>
      </c>
      <c r="O124" s="5">
        <v>0.76149999999999995</v>
      </c>
    </row>
    <row r="125" spans="1:15">
      <c r="A125" t="str">
        <f t="shared" si="1"/>
        <v>CILC1DNCP LF OFFPK</v>
      </c>
      <c r="B125" t="s">
        <v>122</v>
      </c>
      <c r="C125" t="s">
        <v>152</v>
      </c>
      <c r="D125" s="5">
        <v>0.71330000000000005</v>
      </c>
      <c r="E125" s="5">
        <v>0.70299999999999996</v>
      </c>
      <c r="F125" s="5">
        <v>0.69599999999999995</v>
      </c>
      <c r="G125" s="5">
        <v>0.70169999999999999</v>
      </c>
      <c r="H125" s="5">
        <v>0.69620000000000004</v>
      </c>
      <c r="I125" s="5">
        <v>0.71140000000000003</v>
      </c>
      <c r="J125" s="5">
        <v>0.70150000000000001</v>
      </c>
      <c r="K125" s="5">
        <v>0.7208</v>
      </c>
      <c r="L125" s="5">
        <v>0.70520000000000005</v>
      </c>
      <c r="M125" s="5">
        <v>0.70940000000000003</v>
      </c>
      <c r="N125" s="5">
        <v>0.7026</v>
      </c>
      <c r="O125" s="5">
        <v>0.70479999999999998</v>
      </c>
    </row>
    <row r="126" spans="1:15">
      <c r="A126" t="str">
        <f t="shared" si="1"/>
        <v>CILC1DGCP CF</v>
      </c>
      <c r="B126" t="s">
        <v>122</v>
      </c>
      <c r="C126" t="s">
        <v>153</v>
      </c>
      <c r="D126" s="5">
        <v>0.84289999999999998</v>
      </c>
      <c r="E126" s="5">
        <v>0.84489999999999998</v>
      </c>
      <c r="F126" s="5">
        <v>0.82620000000000005</v>
      </c>
      <c r="G126" s="5">
        <v>0.82509999999999994</v>
      </c>
      <c r="H126" s="5">
        <v>0.81969999999999998</v>
      </c>
      <c r="I126" s="5">
        <v>0.82840000000000003</v>
      </c>
      <c r="J126" s="5">
        <v>0.81940000000000002</v>
      </c>
      <c r="K126" s="5">
        <v>0.84599999999999997</v>
      </c>
      <c r="L126" s="5">
        <v>0.82579999999999998</v>
      </c>
      <c r="M126" s="5">
        <v>0.83450000000000002</v>
      </c>
      <c r="N126" s="5">
        <v>0.83179999999999998</v>
      </c>
      <c r="O126" s="5">
        <v>0.84209999999999996</v>
      </c>
    </row>
    <row r="127" spans="1:15">
      <c r="A127" t="str">
        <f t="shared" si="1"/>
        <v>CILC1DCP CF</v>
      </c>
      <c r="B127" t="s">
        <v>122</v>
      </c>
      <c r="C127" t="s">
        <v>154</v>
      </c>
      <c r="D127" s="5">
        <v>0.79269999999999996</v>
      </c>
      <c r="E127" s="5">
        <v>0.83040000000000003</v>
      </c>
      <c r="F127" s="5">
        <v>0.69640000000000002</v>
      </c>
      <c r="G127" s="5">
        <v>0.77149999999999996</v>
      </c>
      <c r="H127" s="5">
        <v>0.76270000000000004</v>
      </c>
      <c r="I127" s="5">
        <v>0.81220000000000003</v>
      </c>
      <c r="J127" s="5">
        <v>0.7581</v>
      </c>
      <c r="K127" s="5">
        <v>0.79790000000000005</v>
      </c>
      <c r="L127" s="5">
        <v>0.7984</v>
      </c>
      <c r="M127" s="5">
        <v>0.80730000000000002</v>
      </c>
      <c r="N127" s="5">
        <v>0.80369999999999997</v>
      </c>
      <c r="O127" s="5">
        <v>0.77859999999999996</v>
      </c>
    </row>
    <row r="128" spans="1:15">
      <c r="A128" t="str">
        <f t="shared" si="1"/>
        <v>CILC1DGCP LF</v>
      </c>
      <c r="B128" t="s">
        <v>122</v>
      </c>
      <c r="C128" t="s">
        <v>155</v>
      </c>
      <c r="D128" s="5">
        <v>0.85140000000000005</v>
      </c>
      <c r="E128" s="5">
        <v>0.83760000000000001</v>
      </c>
      <c r="F128" s="5">
        <v>0.84740000000000004</v>
      </c>
      <c r="G128" s="5">
        <v>0.86119999999999997</v>
      </c>
      <c r="H128" s="5">
        <v>0.8619</v>
      </c>
      <c r="I128" s="5">
        <v>0.86939999999999995</v>
      </c>
      <c r="J128" s="5">
        <v>0.86499999999999999</v>
      </c>
      <c r="K128" s="5">
        <v>0.86280000000000001</v>
      </c>
      <c r="L128" s="5">
        <v>0.86639999999999995</v>
      </c>
      <c r="M128" s="5">
        <v>0.8589</v>
      </c>
      <c r="N128" s="5">
        <v>0.84950000000000003</v>
      </c>
      <c r="O128" s="5">
        <v>0.83989999999999998</v>
      </c>
    </row>
    <row r="129" spans="1:15">
      <c r="A129" t="str">
        <f t="shared" si="1"/>
        <v>CILC1DGCP LF ONPK</v>
      </c>
      <c r="B129" t="s">
        <v>122</v>
      </c>
      <c r="C129" t="s">
        <v>156</v>
      </c>
      <c r="D129" s="5">
        <v>0.92149999999999999</v>
      </c>
      <c r="E129" s="5">
        <v>0.9073</v>
      </c>
      <c r="F129" s="5">
        <v>0.90869999999999995</v>
      </c>
      <c r="G129" s="5">
        <v>0.93230000000000002</v>
      </c>
      <c r="H129" s="5">
        <v>0.93149999999999999</v>
      </c>
      <c r="I129" s="5">
        <v>0.93300000000000005</v>
      </c>
      <c r="J129" s="5">
        <v>0.93310000000000004</v>
      </c>
      <c r="K129" s="5">
        <v>0.93389999999999995</v>
      </c>
      <c r="L129" s="5">
        <v>0.94140000000000001</v>
      </c>
      <c r="M129" s="5">
        <v>0.92159999999999997</v>
      </c>
      <c r="N129" s="5">
        <v>0.90439999999999998</v>
      </c>
      <c r="O129" s="5">
        <v>0.90010000000000001</v>
      </c>
    </row>
    <row r="130" spans="1:15">
      <c r="A130" t="str">
        <f t="shared" si="1"/>
        <v>CILC1DGCP LF OFFPK</v>
      </c>
      <c r="B130" t="s">
        <v>122</v>
      </c>
      <c r="C130" t="s">
        <v>157</v>
      </c>
      <c r="D130" s="5">
        <v>0.84140000000000004</v>
      </c>
      <c r="E130" s="5">
        <v>0.82669999999999999</v>
      </c>
      <c r="F130" s="5">
        <v>0.83779999999999999</v>
      </c>
      <c r="G130" s="5">
        <v>0.83950000000000002</v>
      </c>
      <c r="H130" s="5">
        <v>0.84160000000000001</v>
      </c>
      <c r="I130" s="5">
        <v>0.8488</v>
      </c>
      <c r="J130" s="5">
        <v>0.84450000000000003</v>
      </c>
      <c r="K130" s="5">
        <v>0.8427</v>
      </c>
      <c r="L130" s="5">
        <v>0.84540000000000004</v>
      </c>
      <c r="M130" s="5">
        <v>0.83650000000000002</v>
      </c>
      <c r="N130" s="5">
        <v>0.84119999999999995</v>
      </c>
      <c r="O130" s="5">
        <v>0.8327</v>
      </c>
    </row>
    <row r="131" spans="1:15">
      <c r="A131" t="str">
        <f t="shared" si="1"/>
        <v>CILC1DCP LF</v>
      </c>
      <c r="B131" t="s">
        <v>122</v>
      </c>
      <c r="C131" t="s">
        <v>158</v>
      </c>
      <c r="D131" s="5">
        <v>0.9052</v>
      </c>
      <c r="E131" s="5">
        <v>0.85229999999999995</v>
      </c>
      <c r="F131" s="5">
        <v>1.0053000000000001</v>
      </c>
      <c r="G131" s="5">
        <v>0.92100000000000004</v>
      </c>
      <c r="H131" s="5">
        <v>0.92630000000000001</v>
      </c>
      <c r="I131" s="5">
        <v>0.88670000000000004</v>
      </c>
      <c r="J131" s="5">
        <v>0.93500000000000005</v>
      </c>
      <c r="K131" s="5">
        <v>0.91490000000000005</v>
      </c>
      <c r="L131" s="5">
        <v>0.8962</v>
      </c>
      <c r="M131" s="5">
        <v>0.88790000000000002</v>
      </c>
      <c r="N131" s="5">
        <v>0.87919999999999998</v>
      </c>
      <c r="O131" s="5">
        <v>0.90839999999999999</v>
      </c>
    </row>
    <row r="132" spans="1:15">
      <c r="A132" t="str">
        <f t="shared" si="1"/>
        <v>CILC1DREL PREC:</v>
      </c>
      <c r="B132" t="s">
        <v>122</v>
      </c>
      <c r="C132" t="s">
        <v>65</v>
      </c>
    </row>
    <row r="133" spans="1:15">
      <c r="A133" t="str">
        <f t="shared" si="1"/>
        <v>CILC1DNCP RP</v>
      </c>
      <c r="B133" t="s">
        <v>122</v>
      </c>
      <c r="C133" t="s">
        <v>159</v>
      </c>
      <c r="D133" s="5">
        <v>1.9E-3</v>
      </c>
      <c r="E133" s="5">
        <v>1.8E-3</v>
      </c>
      <c r="F133" s="5">
        <v>2.0999999999999999E-3</v>
      </c>
      <c r="G133" s="5">
        <v>1.9E-3</v>
      </c>
      <c r="H133" s="5">
        <v>5.1999999999999998E-3</v>
      </c>
      <c r="I133" s="5">
        <v>4.0000000000000001E-3</v>
      </c>
      <c r="J133" s="5">
        <v>3.8E-3</v>
      </c>
      <c r="K133" s="5">
        <v>2E-3</v>
      </c>
      <c r="L133" s="5">
        <v>1.9E-3</v>
      </c>
      <c r="M133" s="5">
        <v>3.0000000000000001E-3</v>
      </c>
      <c r="N133" s="5">
        <v>2.8999999999999998E-3</v>
      </c>
      <c r="O133" s="5">
        <v>2.0999999999999999E-3</v>
      </c>
    </row>
    <row r="134" spans="1:15">
      <c r="A134" t="str">
        <f t="shared" si="1"/>
        <v>CILC1DNCP RP ONPK</v>
      </c>
      <c r="B134" t="s">
        <v>122</v>
      </c>
      <c r="C134" t="s">
        <v>160</v>
      </c>
      <c r="D134" s="5">
        <v>1.8E-3</v>
      </c>
      <c r="E134" s="5">
        <v>1.6999999999999999E-3</v>
      </c>
      <c r="F134" s="5">
        <v>2E-3</v>
      </c>
      <c r="G134" s="5">
        <v>1.8E-3</v>
      </c>
      <c r="H134" s="5">
        <v>4.8999999999999998E-3</v>
      </c>
      <c r="I134" s="5">
        <v>3.8999999999999998E-3</v>
      </c>
      <c r="J134" s="5">
        <v>3.7000000000000002E-3</v>
      </c>
      <c r="K134" s="5">
        <v>2E-3</v>
      </c>
      <c r="L134" s="5">
        <v>1.8E-3</v>
      </c>
      <c r="M134" s="5">
        <v>2.8999999999999998E-3</v>
      </c>
      <c r="N134" s="5">
        <v>2.8E-3</v>
      </c>
      <c r="O134" s="5">
        <v>2E-3</v>
      </c>
    </row>
    <row r="135" spans="1:15">
      <c r="A135" t="str">
        <f t="shared" si="1"/>
        <v>CILC1DNCP RP OFFPK</v>
      </c>
      <c r="B135" t="s">
        <v>122</v>
      </c>
      <c r="C135" t="s">
        <v>161</v>
      </c>
      <c r="D135" s="5">
        <v>1.9E-3</v>
      </c>
      <c r="E135" s="5">
        <v>1.8E-3</v>
      </c>
      <c r="F135" s="5">
        <v>2.0999999999999999E-3</v>
      </c>
      <c r="G135" s="5">
        <v>1.9E-3</v>
      </c>
      <c r="H135" s="5">
        <v>5.1000000000000004E-3</v>
      </c>
      <c r="I135" s="5">
        <v>4.0000000000000001E-3</v>
      </c>
      <c r="J135" s="5">
        <v>3.7000000000000002E-3</v>
      </c>
      <c r="K135" s="5">
        <v>2E-3</v>
      </c>
      <c r="L135" s="5">
        <v>1.9E-3</v>
      </c>
      <c r="M135" s="5">
        <v>2.8999999999999998E-3</v>
      </c>
      <c r="N135" s="5">
        <v>2.8999999999999998E-3</v>
      </c>
      <c r="O135" s="5">
        <v>2.0999999999999999E-3</v>
      </c>
    </row>
    <row r="136" spans="1:15">
      <c r="A136" t="str">
        <f t="shared" si="1"/>
        <v>CILC1DGCP RP</v>
      </c>
      <c r="B136" t="s">
        <v>122</v>
      </c>
      <c r="C136" t="s">
        <v>162</v>
      </c>
      <c r="D136" s="5">
        <v>1.8E-3</v>
      </c>
      <c r="E136" s="5">
        <v>1.5E-3</v>
      </c>
      <c r="F136" s="5">
        <v>2E-3</v>
      </c>
      <c r="G136" s="5">
        <v>1.8E-3</v>
      </c>
      <c r="H136" s="5">
        <v>3.7000000000000002E-3</v>
      </c>
      <c r="I136" s="5">
        <v>3.5000000000000001E-3</v>
      </c>
      <c r="J136" s="5">
        <v>3.0000000000000001E-3</v>
      </c>
      <c r="K136" s="5">
        <v>1.4E-3</v>
      </c>
      <c r="L136" s="5">
        <v>1.4E-3</v>
      </c>
      <c r="M136" s="5">
        <v>2.5999999999999999E-3</v>
      </c>
      <c r="N136" s="5">
        <v>3.3E-3</v>
      </c>
      <c r="O136" s="5">
        <v>2E-3</v>
      </c>
    </row>
    <row r="137" spans="1:15">
      <c r="A137" t="str">
        <f t="shared" si="1"/>
        <v>CILC1DGCP RP ONPK</v>
      </c>
      <c r="B137" t="s">
        <v>122</v>
      </c>
      <c r="C137" t="s">
        <v>163</v>
      </c>
      <c r="D137" s="5">
        <v>1.6000000000000001E-3</v>
      </c>
      <c r="E137" s="5">
        <v>1.5E-3</v>
      </c>
      <c r="F137" s="5">
        <v>1.9E-3</v>
      </c>
      <c r="G137" s="5">
        <v>1.6999999999999999E-3</v>
      </c>
      <c r="H137" s="5">
        <v>3.8999999999999998E-3</v>
      </c>
      <c r="I137" s="5">
        <v>3.5999999999999999E-3</v>
      </c>
      <c r="J137" s="5">
        <v>3.3E-3</v>
      </c>
      <c r="K137" s="5">
        <v>1.4E-3</v>
      </c>
      <c r="L137" s="5">
        <v>1.6000000000000001E-3</v>
      </c>
      <c r="M137" s="5">
        <v>2.5999999999999999E-3</v>
      </c>
      <c r="N137" s="5">
        <v>2.2000000000000001E-3</v>
      </c>
      <c r="O137" s="5">
        <v>2E-3</v>
      </c>
    </row>
    <row r="138" spans="1:15">
      <c r="A138" t="str">
        <f t="shared" si="1"/>
        <v>CILC1DGCP RP OFFPK</v>
      </c>
      <c r="B138" t="s">
        <v>122</v>
      </c>
      <c r="C138" t="s">
        <v>164</v>
      </c>
      <c r="D138" s="5">
        <v>1.8E-3</v>
      </c>
      <c r="E138" s="5">
        <v>1.5E-3</v>
      </c>
      <c r="F138" s="5">
        <v>2E-3</v>
      </c>
      <c r="G138" s="5">
        <v>1.8E-3</v>
      </c>
      <c r="H138" s="5">
        <v>3.7000000000000002E-3</v>
      </c>
      <c r="I138" s="5">
        <v>3.5000000000000001E-3</v>
      </c>
      <c r="J138" s="5">
        <v>3.0000000000000001E-3</v>
      </c>
      <c r="K138" s="5">
        <v>1.4E-3</v>
      </c>
      <c r="L138" s="5">
        <v>1.4E-3</v>
      </c>
      <c r="M138" s="5">
        <v>2.5999999999999999E-3</v>
      </c>
      <c r="N138" s="5">
        <v>3.3E-3</v>
      </c>
      <c r="O138" s="5">
        <v>2E-3</v>
      </c>
    </row>
    <row r="139" spans="1:15">
      <c r="A139" t="str">
        <f t="shared" si="1"/>
        <v>CILC1DCP RP</v>
      </c>
      <c r="B139" t="s">
        <v>122</v>
      </c>
      <c r="C139" t="s">
        <v>165</v>
      </c>
      <c r="D139" s="5">
        <v>1.2999999999999999E-3</v>
      </c>
      <c r="E139" s="5">
        <v>1.6999999999999999E-3</v>
      </c>
      <c r="F139" s="5">
        <v>1.6999999999999999E-3</v>
      </c>
      <c r="G139" s="5">
        <v>1E-3</v>
      </c>
      <c r="H139" s="5">
        <v>3.8999999999999998E-3</v>
      </c>
      <c r="I139" s="5">
        <v>2.8E-3</v>
      </c>
      <c r="J139" s="5">
        <v>2.0999999999999999E-3</v>
      </c>
      <c r="K139" s="5">
        <v>1.4E-3</v>
      </c>
      <c r="L139" s="5">
        <v>1.6999999999999999E-3</v>
      </c>
      <c r="M139" s="5">
        <v>2.2000000000000001E-3</v>
      </c>
      <c r="N139" s="5">
        <v>2.3999999999999998E-3</v>
      </c>
      <c r="O139" s="5">
        <v>1.1000000000000001E-3</v>
      </c>
    </row>
    <row r="140" spans="1:15">
      <c r="A140" t="str">
        <f t="shared" si="1"/>
        <v>CILC1DSAMPLE SIZE:</v>
      </c>
      <c r="B140" t="s">
        <v>122</v>
      </c>
      <c r="C140" t="s">
        <v>66</v>
      </c>
    </row>
    <row r="141" spans="1:15">
      <c r="A141" t="str">
        <f t="shared" si="1"/>
        <v>CILC1DGCPSZ</v>
      </c>
      <c r="B141" t="s">
        <v>122</v>
      </c>
      <c r="C141" t="s">
        <v>166</v>
      </c>
      <c r="D141">
        <v>320</v>
      </c>
      <c r="E141">
        <v>319</v>
      </c>
      <c r="F141">
        <v>317</v>
      </c>
      <c r="G141">
        <v>317</v>
      </c>
      <c r="H141">
        <v>312</v>
      </c>
      <c r="I141">
        <v>312</v>
      </c>
      <c r="J141">
        <v>312</v>
      </c>
      <c r="K141">
        <v>314</v>
      </c>
      <c r="L141">
        <v>314</v>
      </c>
      <c r="M141">
        <v>312</v>
      </c>
      <c r="N141">
        <v>311</v>
      </c>
      <c r="O141">
        <v>312</v>
      </c>
    </row>
    <row r="142" spans="1:15">
      <c r="A142" t="str">
        <f t="shared" si="1"/>
        <v>CILC1DGCPSZ ONPK</v>
      </c>
      <c r="B142" t="s">
        <v>122</v>
      </c>
      <c r="C142" t="s">
        <v>167</v>
      </c>
      <c r="D142">
        <v>320</v>
      </c>
      <c r="E142">
        <v>319</v>
      </c>
      <c r="F142">
        <v>317</v>
      </c>
      <c r="G142">
        <v>317</v>
      </c>
      <c r="H142">
        <v>312</v>
      </c>
      <c r="I142">
        <v>312</v>
      </c>
      <c r="J142">
        <v>312</v>
      </c>
      <c r="K142">
        <v>314</v>
      </c>
      <c r="L142">
        <v>314</v>
      </c>
      <c r="M142">
        <v>312</v>
      </c>
      <c r="N142">
        <v>312</v>
      </c>
      <c r="O142">
        <v>312</v>
      </c>
    </row>
    <row r="143" spans="1:15">
      <c r="A143" t="str">
        <f t="shared" si="1"/>
        <v>CILC1DGCPSZ OFFPK</v>
      </c>
      <c r="B143" t="s">
        <v>122</v>
      </c>
      <c r="C143" t="s">
        <v>168</v>
      </c>
      <c r="D143">
        <v>320</v>
      </c>
      <c r="E143">
        <v>319</v>
      </c>
      <c r="F143">
        <v>317</v>
      </c>
      <c r="G143">
        <v>317</v>
      </c>
      <c r="H143">
        <v>312</v>
      </c>
      <c r="I143">
        <v>312</v>
      </c>
      <c r="J143">
        <v>312</v>
      </c>
      <c r="K143">
        <v>314</v>
      </c>
      <c r="L143">
        <v>314</v>
      </c>
      <c r="M143">
        <v>312</v>
      </c>
      <c r="N143">
        <v>311</v>
      </c>
      <c r="O143">
        <v>312</v>
      </c>
    </row>
    <row r="144" spans="1:15">
      <c r="A144" t="str">
        <f t="shared" si="1"/>
        <v>CILC1DCPSZ</v>
      </c>
      <c r="B144" t="s">
        <v>122</v>
      </c>
      <c r="C144" t="s">
        <v>169</v>
      </c>
      <c r="D144">
        <v>320</v>
      </c>
      <c r="E144">
        <v>319</v>
      </c>
      <c r="F144">
        <v>317</v>
      </c>
      <c r="G144">
        <v>317</v>
      </c>
      <c r="H144">
        <v>312</v>
      </c>
      <c r="I144">
        <v>312</v>
      </c>
      <c r="J144">
        <v>312</v>
      </c>
      <c r="K144">
        <v>314</v>
      </c>
      <c r="L144">
        <v>314</v>
      </c>
      <c r="M144">
        <v>312</v>
      </c>
      <c r="N144">
        <v>312</v>
      </c>
      <c r="O144">
        <v>312</v>
      </c>
    </row>
    <row r="145" spans="1:15">
      <c r="A145" t="str">
        <f t="shared" si="1"/>
        <v>CILC1DSTD DEV OF R</v>
      </c>
      <c r="B145" t="s">
        <v>122</v>
      </c>
      <c r="C145" t="s">
        <v>170</v>
      </c>
    </row>
    <row r="146" spans="1:15">
      <c r="A146" t="str">
        <f t="shared" si="1"/>
        <v>CILC1DSDR GCP</v>
      </c>
      <c r="B146" t="s">
        <v>122</v>
      </c>
      <c r="C146" t="s">
        <v>171</v>
      </c>
      <c r="D146">
        <v>416.17700000000002</v>
      </c>
      <c r="E146">
        <v>369.911</v>
      </c>
      <c r="F146">
        <v>415.29399999999998</v>
      </c>
      <c r="G146">
        <v>416.55700000000002</v>
      </c>
      <c r="H146">
        <v>346.74700000000001</v>
      </c>
      <c r="I146">
        <v>408.51299999999998</v>
      </c>
      <c r="J146">
        <v>394.67599999999999</v>
      </c>
      <c r="K146">
        <v>341.113</v>
      </c>
      <c r="L146">
        <v>366.334</v>
      </c>
      <c r="M146">
        <v>410.30399999999997</v>
      </c>
      <c r="N146">
        <v>436.15</v>
      </c>
      <c r="O146">
        <v>448.59300000000002</v>
      </c>
    </row>
    <row r="147" spans="1:15">
      <c r="A147" t="str">
        <f t="shared" si="1"/>
        <v>CILC1DSDR GCP ONPK</v>
      </c>
      <c r="B147" t="s">
        <v>122</v>
      </c>
      <c r="C147" t="s">
        <v>172</v>
      </c>
      <c r="D147">
        <v>343.60899999999998</v>
      </c>
      <c r="E147">
        <v>338.27699999999999</v>
      </c>
      <c r="F147">
        <v>384.05799999999999</v>
      </c>
      <c r="G147">
        <v>375.28300000000002</v>
      </c>
      <c r="H147">
        <v>356.10300000000001</v>
      </c>
      <c r="I147">
        <v>416.47300000000001</v>
      </c>
      <c r="J147">
        <v>428.81200000000001</v>
      </c>
      <c r="K147">
        <v>316.76</v>
      </c>
      <c r="L147">
        <v>392.62099999999998</v>
      </c>
      <c r="M147">
        <v>414.10899999999998</v>
      </c>
      <c r="N147">
        <v>344.363</v>
      </c>
      <c r="O147">
        <v>437.44900000000001</v>
      </c>
    </row>
    <row r="148" spans="1:15">
      <c r="A148" t="str">
        <f t="shared" si="1"/>
        <v>CILC1DSDR GCP OFFPK</v>
      </c>
      <c r="B148" t="s">
        <v>122</v>
      </c>
      <c r="C148" t="s">
        <v>173</v>
      </c>
      <c r="D148">
        <v>416.17700000000002</v>
      </c>
      <c r="E148">
        <v>369.911</v>
      </c>
      <c r="F148">
        <v>415.29399999999998</v>
      </c>
      <c r="G148">
        <v>416.55700000000002</v>
      </c>
      <c r="H148">
        <v>346.74700000000001</v>
      </c>
      <c r="I148">
        <v>408.51299999999998</v>
      </c>
      <c r="J148">
        <v>394.67599999999999</v>
      </c>
      <c r="K148">
        <v>341.113</v>
      </c>
      <c r="L148">
        <v>366.334</v>
      </c>
      <c r="M148">
        <v>410.30399999999997</v>
      </c>
      <c r="N148">
        <v>436.15</v>
      </c>
      <c r="O148">
        <v>448.59300000000002</v>
      </c>
    </row>
    <row r="149" spans="1:15">
      <c r="A149" t="str">
        <f t="shared" si="1"/>
        <v>CILC1DSDR CP</v>
      </c>
      <c r="B149" t="s">
        <v>122</v>
      </c>
      <c r="C149" t="s">
        <v>174</v>
      </c>
      <c r="D149">
        <v>276.78800000000001</v>
      </c>
      <c r="E149">
        <v>399.07</v>
      </c>
      <c r="F149">
        <v>299.125</v>
      </c>
      <c r="G149">
        <v>216.97300000000001</v>
      </c>
      <c r="H149">
        <v>337.16699999999997</v>
      </c>
      <c r="I149">
        <v>321.03399999999999</v>
      </c>
      <c r="J149">
        <v>252.86699999999999</v>
      </c>
      <c r="K149">
        <v>305.08</v>
      </c>
      <c r="L149">
        <v>423.60899999999998</v>
      </c>
      <c r="M149">
        <v>332.97300000000001</v>
      </c>
      <c r="N149">
        <v>377.37799999999999</v>
      </c>
      <c r="O149">
        <v>223.90100000000001</v>
      </c>
    </row>
    <row r="150" spans="1:15">
      <c r="A150" t="str">
        <f t="shared" si="1"/>
        <v/>
      </c>
    </row>
    <row r="151" spans="1:15">
      <c r="A151" t="str">
        <f t="shared" si="1"/>
        <v/>
      </c>
    </row>
    <row r="152" spans="1:15">
      <c r="A152" t="str">
        <f t="shared" si="1"/>
        <v xml:space="preserve">CILC1G Commercial/Industrial Load Control - General (56) </v>
      </c>
      <c r="B152" t="s">
        <v>175</v>
      </c>
      <c r="C152" t="s">
        <v>176</v>
      </c>
    </row>
    <row r="153" spans="1:15">
      <c r="A153" t="str">
        <f t="shared" si="1"/>
        <v xml:space="preserve">CILC1GMONTH </v>
      </c>
      <c r="B153" t="s">
        <v>177</v>
      </c>
      <c r="C153" t="s">
        <v>123</v>
      </c>
      <c r="D153" s="4">
        <v>41275</v>
      </c>
      <c r="E153" s="4">
        <v>41306</v>
      </c>
      <c r="F153" s="4">
        <v>41334</v>
      </c>
      <c r="G153" s="4">
        <v>41365</v>
      </c>
      <c r="H153" s="4">
        <v>41395</v>
      </c>
      <c r="I153" s="4">
        <v>41426</v>
      </c>
      <c r="J153" s="4">
        <v>41456</v>
      </c>
      <c r="K153" s="4">
        <v>41487</v>
      </c>
      <c r="L153" s="4">
        <v>41518</v>
      </c>
      <c r="M153" s="4">
        <v>41548</v>
      </c>
      <c r="N153" s="4">
        <v>41579</v>
      </c>
      <c r="O153" s="4">
        <v>41609</v>
      </c>
    </row>
    <row r="154" spans="1:15">
      <c r="A154" t="str">
        <f t="shared" si="1"/>
        <v xml:space="preserve">CILC1GCUSTOMERS </v>
      </c>
      <c r="B154" t="s">
        <v>177</v>
      </c>
      <c r="C154" t="s">
        <v>124</v>
      </c>
      <c r="D154">
        <v>106</v>
      </c>
      <c r="E154">
        <v>106</v>
      </c>
      <c r="F154">
        <v>108</v>
      </c>
      <c r="G154">
        <v>108</v>
      </c>
      <c r="H154">
        <v>108</v>
      </c>
      <c r="I154">
        <v>109</v>
      </c>
      <c r="J154">
        <v>109</v>
      </c>
      <c r="K154">
        <v>108</v>
      </c>
      <c r="L154">
        <v>106</v>
      </c>
      <c r="M154">
        <v>108</v>
      </c>
      <c r="N154">
        <v>106</v>
      </c>
      <c r="O154">
        <v>105</v>
      </c>
    </row>
    <row r="155" spans="1:15">
      <c r="A155" t="str">
        <f t="shared" si="1"/>
        <v xml:space="preserve">CILC1GSALES </v>
      </c>
      <c r="B155" t="s">
        <v>177</v>
      </c>
      <c r="C155" t="s">
        <v>125</v>
      </c>
      <c r="D155">
        <v>15511416</v>
      </c>
      <c r="E155">
        <v>14520344</v>
      </c>
      <c r="F155">
        <v>14215040</v>
      </c>
      <c r="G155">
        <v>15539260</v>
      </c>
      <c r="H155">
        <v>16081190</v>
      </c>
      <c r="I155">
        <v>16177519</v>
      </c>
      <c r="J155">
        <v>16368920</v>
      </c>
      <c r="K155">
        <v>16565740</v>
      </c>
      <c r="L155">
        <v>17412680</v>
      </c>
      <c r="M155">
        <v>16008620</v>
      </c>
      <c r="N155">
        <v>15577140</v>
      </c>
      <c r="O155">
        <v>16394280</v>
      </c>
    </row>
    <row r="156" spans="1:15">
      <c r="A156" t="str">
        <f t="shared" si="1"/>
        <v>CILC1GKW</v>
      </c>
      <c r="B156" t="s">
        <v>177</v>
      </c>
      <c r="C156" t="s">
        <v>126</v>
      </c>
    </row>
    <row r="157" spans="1:15">
      <c r="A157" t="str">
        <f t="shared" si="1"/>
        <v>CILC1GN</v>
      </c>
      <c r="B157" t="s">
        <v>177</v>
      </c>
      <c r="C157" t="s">
        <v>127</v>
      </c>
      <c r="D157">
        <v>106</v>
      </c>
      <c r="E157">
        <v>106</v>
      </c>
      <c r="F157">
        <v>108</v>
      </c>
      <c r="G157">
        <v>109</v>
      </c>
      <c r="H157">
        <v>108</v>
      </c>
      <c r="I157">
        <v>109</v>
      </c>
      <c r="J157">
        <v>109</v>
      </c>
      <c r="K157">
        <v>109</v>
      </c>
      <c r="L157">
        <v>106</v>
      </c>
      <c r="M157">
        <v>107</v>
      </c>
      <c r="N157">
        <v>107</v>
      </c>
      <c r="O157">
        <v>105</v>
      </c>
    </row>
    <row r="158" spans="1:15">
      <c r="A158" t="str">
        <f t="shared" si="1"/>
        <v>CILC1GRLR ENERGY:</v>
      </c>
      <c r="B158" t="s">
        <v>177</v>
      </c>
      <c r="C158" t="s">
        <v>61</v>
      </c>
    </row>
    <row r="159" spans="1:15">
      <c r="A159" t="str">
        <f t="shared" si="1"/>
        <v>CILC1GKWH</v>
      </c>
      <c r="B159" t="s">
        <v>177</v>
      </c>
      <c r="C159" t="s">
        <v>128</v>
      </c>
      <c r="D159">
        <v>15530104</v>
      </c>
      <c r="E159">
        <v>14503304</v>
      </c>
      <c r="F159">
        <v>14204414</v>
      </c>
      <c r="G159">
        <v>15396162</v>
      </c>
      <c r="H159">
        <v>16085247</v>
      </c>
      <c r="I159">
        <v>16179938</v>
      </c>
      <c r="J159">
        <v>16373128</v>
      </c>
      <c r="K159">
        <v>16724332</v>
      </c>
      <c r="L159">
        <v>17336820</v>
      </c>
      <c r="M159">
        <v>16007820</v>
      </c>
      <c r="N159">
        <v>15580456</v>
      </c>
      <c r="O159">
        <v>16397980</v>
      </c>
    </row>
    <row r="160" spans="1:15">
      <c r="A160" t="str">
        <f t="shared" si="1"/>
        <v>CILC1GKWH ONPK</v>
      </c>
      <c r="B160" t="s">
        <v>177</v>
      </c>
      <c r="C160" t="s">
        <v>129</v>
      </c>
      <c r="D160">
        <v>3815504</v>
      </c>
      <c r="E160">
        <v>3601352</v>
      </c>
      <c r="F160">
        <v>3350401</v>
      </c>
      <c r="G160">
        <v>4569795</v>
      </c>
      <c r="H160">
        <v>4583107</v>
      </c>
      <c r="I160">
        <v>4367483</v>
      </c>
      <c r="J160">
        <v>4701011</v>
      </c>
      <c r="K160">
        <v>4783994</v>
      </c>
      <c r="L160">
        <v>4667053</v>
      </c>
      <c r="M160">
        <v>4793382</v>
      </c>
      <c r="N160">
        <v>3586683</v>
      </c>
      <c r="O160">
        <v>3811271</v>
      </c>
    </row>
    <row r="161" spans="1:15">
      <c r="A161" t="str">
        <f t="shared" si="1"/>
        <v>CILC1GKWH OFFPK</v>
      </c>
      <c r="B161" t="s">
        <v>177</v>
      </c>
      <c r="C161" t="s">
        <v>130</v>
      </c>
      <c r="D161">
        <v>11714600</v>
      </c>
      <c r="E161">
        <v>10901951</v>
      </c>
      <c r="F161">
        <v>10854013</v>
      </c>
      <c r="G161">
        <v>10826367</v>
      </c>
      <c r="H161">
        <v>11502140</v>
      </c>
      <c r="I161">
        <v>11812455</v>
      </c>
      <c r="J161">
        <v>11672117</v>
      </c>
      <c r="K161">
        <v>11940338</v>
      </c>
      <c r="L161">
        <v>12669768</v>
      </c>
      <c r="M161">
        <v>11214438</v>
      </c>
      <c r="N161">
        <v>11993773</v>
      </c>
      <c r="O161">
        <v>12586709</v>
      </c>
    </row>
    <row r="162" spans="1:15">
      <c r="A162" t="str">
        <f t="shared" si="1"/>
        <v>CILC1GKWH ONPK%</v>
      </c>
      <c r="B162" t="s">
        <v>177</v>
      </c>
      <c r="C162" t="s">
        <v>131</v>
      </c>
      <c r="D162" s="5">
        <v>0.24568000000000001</v>
      </c>
      <c r="E162" s="5">
        <v>0.24831</v>
      </c>
      <c r="F162" s="5">
        <v>0.23587</v>
      </c>
      <c r="G162" s="5">
        <v>0.29681000000000002</v>
      </c>
      <c r="H162" s="5">
        <v>0.28493000000000002</v>
      </c>
      <c r="I162" s="5">
        <v>0.26993</v>
      </c>
      <c r="J162" s="5">
        <v>0.28711999999999999</v>
      </c>
      <c r="K162" s="5">
        <v>0.28605000000000003</v>
      </c>
      <c r="L162" s="5">
        <v>0.26919999999999999</v>
      </c>
      <c r="M162" s="5">
        <v>0.29943999999999998</v>
      </c>
      <c r="N162" s="5">
        <v>0.23019999999999999</v>
      </c>
      <c r="O162" s="5">
        <v>0.23241999999999999</v>
      </c>
    </row>
    <row r="163" spans="1:15">
      <c r="A163" t="str">
        <f t="shared" si="1"/>
        <v>CILC1GKWH OFFPK%</v>
      </c>
      <c r="B163" t="s">
        <v>177</v>
      </c>
      <c r="C163" t="s">
        <v>132</v>
      </c>
      <c r="D163" s="5">
        <v>0.75431999999999999</v>
      </c>
      <c r="E163" s="5">
        <v>0.75168999999999997</v>
      </c>
      <c r="F163" s="5">
        <v>0.76412999999999998</v>
      </c>
      <c r="G163" s="5">
        <v>0.70318999999999998</v>
      </c>
      <c r="H163" s="5">
        <v>0.71506999999999998</v>
      </c>
      <c r="I163" s="5">
        <v>0.73007</v>
      </c>
      <c r="J163" s="5">
        <v>0.71287999999999996</v>
      </c>
      <c r="K163" s="5">
        <v>0.71394999999999997</v>
      </c>
      <c r="L163" s="5">
        <v>0.73080000000000001</v>
      </c>
      <c r="M163" s="5">
        <v>0.70055999999999996</v>
      </c>
      <c r="N163" s="5">
        <v>0.76980000000000004</v>
      </c>
      <c r="O163" s="5">
        <v>0.76758000000000004</v>
      </c>
    </row>
    <row r="164" spans="1:15">
      <c r="A164" t="str">
        <f t="shared" si="1"/>
        <v>CILC1GDEMAND (KW):</v>
      </c>
      <c r="B164" t="s">
        <v>177</v>
      </c>
      <c r="C164" t="s">
        <v>62</v>
      </c>
    </row>
    <row r="165" spans="1:15">
      <c r="A165" t="str">
        <f t="shared" si="1"/>
        <v>CILC1GNCP</v>
      </c>
      <c r="B165" t="s">
        <v>177</v>
      </c>
      <c r="C165" t="s">
        <v>133</v>
      </c>
      <c r="D165">
        <v>30381</v>
      </c>
      <c r="E165">
        <v>32149</v>
      </c>
      <c r="F165">
        <v>28622</v>
      </c>
      <c r="G165">
        <v>30971</v>
      </c>
      <c r="H165">
        <v>31447</v>
      </c>
      <c r="I165">
        <v>32356</v>
      </c>
      <c r="J165">
        <v>31449</v>
      </c>
      <c r="K165">
        <v>32503</v>
      </c>
      <c r="L165">
        <v>33959</v>
      </c>
      <c r="M165">
        <v>30459</v>
      </c>
      <c r="N165">
        <v>31019</v>
      </c>
      <c r="O165">
        <v>31289</v>
      </c>
    </row>
    <row r="166" spans="1:15">
      <c r="A166" t="str">
        <f t="shared" si="1"/>
        <v>CILC1GNCP ONPK</v>
      </c>
      <c r="B166" t="s">
        <v>177</v>
      </c>
      <c r="C166" t="s">
        <v>134</v>
      </c>
      <c r="D166">
        <v>28882</v>
      </c>
      <c r="E166">
        <v>30509</v>
      </c>
      <c r="F166">
        <v>27239</v>
      </c>
      <c r="G166">
        <v>29653</v>
      </c>
      <c r="H166">
        <v>29675</v>
      </c>
      <c r="I166">
        <v>30672</v>
      </c>
      <c r="J166">
        <v>29925</v>
      </c>
      <c r="K166">
        <v>31039</v>
      </c>
      <c r="L166">
        <v>32436</v>
      </c>
      <c r="M166">
        <v>29129</v>
      </c>
      <c r="N166">
        <v>29359</v>
      </c>
      <c r="O166">
        <v>29575</v>
      </c>
    </row>
    <row r="167" spans="1:15">
      <c r="A167" t="str">
        <f t="shared" si="1"/>
        <v>CILC1GNCP OFFPK</v>
      </c>
      <c r="B167" t="s">
        <v>177</v>
      </c>
      <c r="C167" t="s">
        <v>135</v>
      </c>
      <c r="D167">
        <v>30128</v>
      </c>
      <c r="E167">
        <v>31656</v>
      </c>
      <c r="F167">
        <v>28313</v>
      </c>
      <c r="G167">
        <v>30358</v>
      </c>
      <c r="H167">
        <v>31046</v>
      </c>
      <c r="I167">
        <v>31869</v>
      </c>
      <c r="J167">
        <v>30879</v>
      </c>
      <c r="K167">
        <v>31878</v>
      </c>
      <c r="L167">
        <v>33462</v>
      </c>
      <c r="M167">
        <v>29785</v>
      </c>
      <c r="N167">
        <v>30726</v>
      </c>
      <c r="O167">
        <v>31081</v>
      </c>
    </row>
    <row r="168" spans="1:15">
      <c r="A168" t="str">
        <f t="shared" si="1"/>
        <v>CILC1GGCP DATE</v>
      </c>
      <c r="B168" t="s">
        <v>177</v>
      </c>
      <c r="C168" t="s">
        <v>136</v>
      </c>
      <c r="D168" t="s">
        <v>307</v>
      </c>
      <c r="E168" t="s">
        <v>298</v>
      </c>
      <c r="F168" t="s">
        <v>764</v>
      </c>
      <c r="G168" t="s">
        <v>765</v>
      </c>
      <c r="H168" t="s">
        <v>766</v>
      </c>
      <c r="I168" t="s">
        <v>767</v>
      </c>
      <c r="J168" t="s">
        <v>768</v>
      </c>
      <c r="K168" t="s">
        <v>769</v>
      </c>
      <c r="L168" t="s">
        <v>747</v>
      </c>
      <c r="M168" t="s">
        <v>761</v>
      </c>
      <c r="N168" t="s">
        <v>770</v>
      </c>
      <c r="O168" t="s">
        <v>763</v>
      </c>
    </row>
    <row r="169" spans="1:15">
      <c r="A169" t="str">
        <f t="shared" si="1"/>
        <v>CILC1GGCP TIME</v>
      </c>
      <c r="B169" t="s">
        <v>177</v>
      </c>
      <c r="C169" t="s">
        <v>142</v>
      </c>
      <c r="D169" t="s">
        <v>189</v>
      </c>
      <c r="E169" t="s">
        <v>189</v>
      </c>
      <c r="F169" t="s">
        <v>189</v>
      </c>
      <c r="G169" t="s">
        <v>143</v>
      </c>
      <c r="H169" t="s">
        <v>189</v>
      </c>
      <c r="I169" t="s">
        <v>146</v>
      </c>
      <c r="J169" t="s">
        <v>189</v>
      </c>
      <c r="K169" t="s">
        <v>146</v>
      </c>
      <c r="L169" t="s">
        <v>146</v>
      </c>
      <c r="M169" t="s">
        <v>144</v>
      </c>
      <c r="N169" t="s">
        <v>182</v>
      </c>
      <c r="O169" t="s">
        <v>146</v>
      </c>
    </row>
    <row r="170" spans="1:15">
      <c r="A170" t="str">
        <f t="shared" si="1"/>
        <v>CILC1GGCP</v>
      </c>
      <c r="B170" t="s">
        <v>177</v>
      </c>
      <c r="C170" t="s">
        <v>147</v>
      </c>
      <c r="D170">
        <v>24910</v>
      </c>
      <c r="E170">
        <v>26264</v>
      </c>
      <c r="F170">
        <v>22751</v>
      </c>
      <c r="G170">
        <v>25352</v>
      </c>
      <c r="H170">
        <v>25091</v>
      </c>
      <c r="I170">
        <v>26367</v>
      </c>
      <c r="J170">
        <v>25681</v>
      </c>
      <c r="K170">
        <v>26051</v>
      </c>
      <c r="L170">
        <v>28011</v>
      </c>
      <c r="M170">
        <v>25175</v>
      </c>
      <c r="N170">
        <v>25271</v>
      </c>
      <c r="O170">
        <v>25532</v>
      </c>
    </row>
    <row r="171" spans="1:15">
      <c r="A171" t="str">
        <f t="shared" si="1"/>
        <v>CILC1GGCP ONPK</v>
      </c>
      <c r="B171" t="s">
        <v>177</v>
      </c>
      <c r="C171" t="s">
        <v>63</v>
      </c>
      <c r="D171">
        <v>24183</v>
      </c>
      <c r="E171">
        <v>25857</v>
      </c>
      <c r="F171">
        <v>21777</v>
      </c>
      <c r="G171">
        <v>25352</v>
      </c>
      <c r="H171">
        <v>24944</v>
      </c>
      <c r="I171">
        <v>26306</v>
      </c>
      <c r="J171">
        <v>25620</v>
      </c>
      <c r="K171">
        <v>25972</v>
      </c>
      <c r="L171">
        <v>27908</v>
      </c>
      <c r="M171">
        <v>25175</v>
      </c>
      <c r="N171">
        <v>24598</v>
      </c>
      <c r="O171">
        <v>24998</v>
      </c>
    </row>
    <row r="172" spans="1:15">
      <c r="A172" t="str">
        <f t="shared" si="1"/>
        <v>CILC1GGCP OFFPK</v>
      </c>
      <c r="B172" t="s">
        <v>177</v>
      </c>
      <c r="C172" t="s">
        <v>64</v>
      </c>
      <c r="D172">
        <v>24910</v>
      </c>
      <c r="E172">
        <v>26264</v>
      </c>
      <c r="F172">
        <v>22751</v>
      </c>
      <c r="G172">
        <v>25238</v>
      </c>
      <c r="H172">
        <v>25091</v>
      </c>
      <c r="I172">
        <v>26367</v>
      </c>
      <c r="J172">
        <v>25681</v>
      </c>
      <c r="K172">
        <v>26051</v>
      </c>
      <c r="L172">
        <v>28011</v>
      </c>
      <c r="M172">
        <v>24812</v>
      </c>
      <c r="N172">
        <v>25271</v>
      </c>
      <c r="O172">
        <v>25532</v>
      </c>
    </row>
    <row r="173" spans="1:15">
      <c r="A173" t="str">
        <f t="shared" si="1"/>
        <v>CILC1GCP</v>
      </c>
      <c r="B173" t="s">
        <v>177</v>
      </c>
      <c r="C173" t="s">
        <v>148</v>
      </c>
      <c r="D173">
        <v>22904</v>
      </c>
      <c r="E173">
        <v>25415</v>
      </c>
      <c r="F173">
        <v>19855</v>
      </c>
      <c r="G173">
        <v>24128</v>
      </c>
      <c r="H173">
        <v>24322</v>
      </c>
      <c r="I173">
        <v>25542</v>
      </c>
      <c r="J173">
        <v>24618</v>
      </c>
      <c r="K173">
        <v>24725</v>
      </c>
      <c r="L173">
        <v>27282</v>
      </c>
      <c r="M173">
        <v>24342</v>
      </c>
      <c r="N173">
        <v>24343</v>
      </c>
      <c r="O173">
        <v>23790</v>
      </c>
    </row>
    <row r="174" spans="1:15">
      <c r="A174" t="str">
        <f t="shared" si="1"/>
        <v>CILC1GPERIOD START</v>
      </c>
      <c r="B174" t="s">
        <v>177</v>
      </c>
      <c r="C174" t="s">
        <v>149</v>
      </c>
      <c r="D174" s="1">
        <v>41275</v>
      </c>
      <c r="E174" s="1">
        <v>41306</v>
      </c>
      <c r="F174" s="1">
        <v>41334</v>
      </c>
      <c r="G174" s="1">
        <v>41365</v>
      </c>
      <c r="H174" s="1">
        <v>41395</v>
      </c>
      <c r="I174" s="1">
        <v>41426</v>
      </c>
      <c r="J174" s="1">
        <v>41456</v>
      </c>
      <c r="K174" s="1">
        <v>41487</v>
      </c>
      <c r="L174" s="1">
        <v>41518</v>
      </c>
      <c r="M174" s="1">
        <v>41548</v>
      </c>
      <c r="N174" s="1">
        <v>41579</v>
      </c>
      <c r="O174" s="1">
        <v>41609</v>
      </c>
    </row>
    <row r="175" spans="1:15">
      <c r="A175" t="str">
        <f t="shared" si="1"/>
        <v>CILC1GNCP LF</v>
      </c>
      <c r="B175" t="s">
        <v>177</v>
      </c>
      <c r="C175" t="s">
        <v>150</v>
      </c>
      <c r="D175" s="5">
        <v>0.68710000000000004</v>
      </c>
      <c r="E175" s="5">
        <v>0.67130000000000001</v>
      </c>
      <c r="F175" s="5">
        <v>0.66700000000000004</v>
      </c>
      <c r="G175" s="5">
        <v>0.69040000000000001</v>
      </c>
      <c r="H175" s="5">
        <v>0.6875</v>
      </c>
      <c r="I175" s="5">
        <v>0.69450000000000001</v>
      </c>
      <c r="J175" s="5">
        <v>0.69979999999999998</v>
      </c>
      <c r="K175" s="5">
        <v>0.69159999999999999</v>
      </c>
      <c r="L175" s="5">
        <v>0.70909999999999995</v>
      </c>
      <c r="M175" s="5">
        <v>0.70640000000000003</v>
      </c>
      <c r="N175" s="5">
        <v>0.6976</v>
      </c>
      <c r="O175" s="5">
        <v>0.70440000000000003</v>
      </c>
    </row>
    <row r="176" spans="1:15">
      <c r="A176" t="str">
        <f t="shared" si="1"/>
        <v>CILC1GNCP LF ONPK</v>
      </c>
      <c r="B176" t="s">
        <v>177</v>
      </c>
      <c r="C176" t="s">
        <v>151</v>
      </c>
      <c r="D176" s="5">
        <v>0.75060000000000004</v>
      </c>
      <c r="E176" s="5">
        <v>0.73780000000000001</v>
      </c>
      <c r="F176" s="5">
        <v>0.73209999999999997</v>
      </c>
      <c r="G176" s="5">
        <v>0.77829999999999999</v>
      </c>
      <c r="H176" s="5">
        <v>0.78</v>
      </c>
      <c r="I176" s="5">
        <v>0.79110000000000003</v>
      </c>
      <c r="J176" s="5">
        <v>0.79339999999999999</v>
      </c>
      <c r="K176" s="5">
        <v>0.77839999999999998</v>
      </c>
      <c r="L176" s="5">
        <v>0.7994</v>
      </c>
      <c r="M176" s="5">
        <v>0.79500000000000004</v>
      </c>
      <c r="N176" s="5">
        <v>0.76349999999999996</v>
      </c>
      <c r="O176" s="5">
        <v>0.7671</v>
      </c>
    </row>
    <row r="177" spans="1:15">
      <c r="A177" t="str">
        <f t="shared" si="1"/>
        <v>CILC1GNCP LF OFFPK</v>
      </c>
      <c r="B177" t="s">
        <v>177</v>
      </c>
      <c r="C177" t="s">
        <v>152</v>
      </c>
      <c r="D177" s="5">
        <v>0.6845</v>
      </c>
      <c r="E177" s="5">
        <v>0.67259999999999998</v>
      </c>
      <c r="F177" s="5">
        <v>0.66559999999999997</v>
      </c>
      <c r="G177" s="5">
        <v>0.68320000000000003</v>
      </c>
      <c r="H177" s="5">
        <v>0.67849999999999999</v>
      </c>
      <c r="I177" s="5">
        <v>0.68640000000000001</v>
      </c>
      <c r="J177" s="5">
        <v>0.69230000000000003</v>
      </c>
      <c r="K177" s="5">
        <v>0.68600000000000005</v>
      </c>
      <c r="L177" s="5">
        <v>0.70120000000000005</v>
      </c>
      <c r="M177" s="5">
        <v>0.70120000000000005</v>
      </c>
      <c r="N177" s="5">
        <v>0.69710000000000005</v>
      </c>
      <c r="O177" s="5">
        <v>0.70309999999999995</v>
      </c>
    </row>
    <row r="178" spans="1:15">
      <c r="A178" t="str">
        <f t="shared" si="1"/>
        <v>CILC1GGCP CF</v>
      </c>
      <c r="B178" t="s">
        <v>177</v>
      </c>
      <c r="C178" t="s">
        <v>153</v>
      </c>
      <c r="D178" s="5">
        <v>0.81989999999999996</v>
      </c>
      <c r="E178" s="5">
        <v>0.81699999999999995</v>
      </c>
      <c r="F178" s="5">
        <v>0.79490000000000005</v>
      </c>
      <c r="G178" s="5">
        <v>0.81859999999999999</v>
      </c>
      <c r="H178" s="5">
        <v>0.79790000000000005</v>
      </c>
      <c r="I178" s="5">
        <v>0.81489999999999996</v>
      </c>
      <c r="J178" s="5">
        <v>0.81659999999999999</v>
      </c>
      <c r="K178" s="5">
        <v>0.80149999999999999</v>
      </c>
      <c r="L178" s="5">
        <v>0.82479999999999998</v>
      </c>
      <c r="M178" s="5">
        <v>0.82650000000000001</v>
      </c>
      <c r="N178" s="5">
        <v>0.81469999999999998</v>
      </c>
      <c r="O178" s="5">
        <v>0.81599999999999995</v>
      </c>
    </row>
    <row r="179" spans="1:15">
      <c r="A179" t="str">
        <f t="shared" si="1"/>
        <v>CILC1GCP CF</v>
      </c>
      <c r="B179" t="s">
        <v>177</v>
      </c>
      <c r="C179" t="s">
        <v>154</v>
      </c>
      <c r="D179" s="5">
        <v>0.75390000000000001</v>
      </c>
      <c r="E179" s="5">
        <v>0.79049999999999998</v>
      </c>
      <c r="F179" s="5">
        <v>0.69369999999999998</v>
      </c>
      <c r="G179" s="5">
        <v>0.77910000000000001</v>
      </c>
      <c r="H179" s="5">
        <v>0.77339999999999998</v>
      </c>
      <c r="I179" s="5">
        <v>0.78939999999999999</v>
      </c>
      <c r="J179" s="5">
        <v>0.78280000000000005</v>
      </c>
      <c r="K179" s="5">
        <v>0.76070000000000004</v>
      </c>
      <c r="L179" s="5">
        <v>0.8034</v>
      </c>
      <c r="M179" s="5">
        <v>0.79920000000000002</v>
      </c>
      <c r="N179" s="5">
        <v>0.78480000000000005</v>
      </c>
      <c r="O179" s="5">
        <v>0.76029999999999998</v>
      </c>
    </row>
    <row r="180" spans="1:15">
      <c r="A180" t="str">
        <f t="shared" si="1"/>
        <v>CILC1GGCP LF</v>
      </c>
      <c r="B180" t="s">
        <v>177</v>
      </c>
      <c r="C180" t="s">
        <v>155</v>
      </c>
      <c r="D180" s="5">
        <v>0.83799999999999997</v>
      </c>
      <c r="E180" s="5">
        <v>0.82169999999999999</v>
      </c>
      <c r="F180" s="5">
        <v>0.83919999999999995</v>
      </c>
      <c r="G180" s="5">
        <v>0.84350000000000003</v>
      </c>
      <c r="H180" s="5">
        <v>0.86170000000000002</v>
      </c>
      <c r="I180" s="5">
        <v>0.85229999999999995</v>
      </c>
      <c r="J180" s="5">
        <v>0.8569</v>
      </c>
      <c r="K180" s="5">
        <v>0.8629</v>
      </c>
      <c r="L180" s="5">
        <v>0.85960000000000003</v>
      </c>
      <c r="M180" s="5">
        <v>0.85470000000000002</v>
      </c>
      <c r="N180" s="5">
        <v>0.85629999999999995</v>
      </c>
      <c r="O180" s="5">
        <v>0.86319999999999997</v>
      </c>
    </row>
    <row r="181" spans="1:15">
      <c r="A181" t="str">
        <f t="shared" ref="A181:A244" si="2">B181&amp;C181</f>
        <v>CILC1GGCP LF ONPK</v>
      </c>
      <c r="B181" t="s">
        <v>177</v>
      </c>
      <c r="C181" t="s">
        <v>156</v>
      </c>
      <c r="D181" s="5">
        <v>0.89649999999999996</v>
      </c>
      <c r="E181" s="5">
        <v>0.87050000000000005</v>
      </c>
      <c r="F181" s="5">
        <v>0.91579999999999995</v>
      </c>
      <c r="G181" s="5">
        <v>0.91039999999999999</v>
      </c>
      <c r="H181" s="5">
        <v>0.92800000000000005</v>
      </c>
      <c r="I181" s="5">
        <v>0.9224</v>
      </c>
      <c r="J181" s="5">
        <v>0.92669999999999997</v>
      </c>
      <c r="K181" s="5">
        <v>0.93030000000000002</v>
      </c>
      <c r="L181" s="5">
        <v>0.92910000000000004</v>
      </c>
      <c r="M181" s="5">
        <v>0.91979999999999995</v>
      </c>
      <c r="N181" s="5">
        <v>0.9113</v>
      </c>
      <c r="O181" s="5">
        <v>0.90749999999999997</v>
      </c>
    </row>
    <row r="182" spans="1:15">
      <c r="A182" t="str">
        <f t="shared" si="2"/>
        <v>CILC1GGCP LF OFFPK</v>
      </c>
      <c r="B182" t="s">
        <v>177</v>
      </c>
      <c r="C182" t="s">
        <v>157</v>
      </c>
      <c r="D182" s="5">
        <v>0.82789999999999997</v>
      </c>
      <c r="E182" s="5">
        <v>0.81069999999999998</v>
      </c>
      <c r="F182" s="5">
        <v>0.82820000000000005</v>
      </c>
      <c r="G182" s="5">
        <v>0.82179999999999997</v>
      </c>
      <c r="H182" s="5">
        <v>0.83960000000000001</v>
      </c>
      <c r="I182" s="5">
        <v>0.8296</v>
      </c>
      <c r="J182" s="5">
        <v>0.83240000000000003</v>
      </c>
      <c r="K182" s="5">
        <v>0.83950000000000002</v>
      </c>
      <c r="L182" s="5">
        <v>0.83760000000000001</v>
      </c>
      <c r="M182" s="5">
        <v>0.8417</v>
      </c>
      <c r="N182" s="5">
        <v>0.84750000000000003</v>
      </c>
      <c r="O182" s="5">
        <v>0.85580000000000001</v>
      </c>
    </row>
    <row r="183" spans="1:15">
      <c r="A183" t="str">
        <f t="shared" si="2"/>
        <v>CILC1GCP LF</v>
      </c>
      <c r="B183" t="s">
        <v>177</v>
      </c>
      <c r="C183" t="s">
        <v>158</v>
      </c>
      <c r="D183" s="5">
        <v>0.91139999999999999</v>
      </c>
      <c r="E183" s="5">
        <v>0.84919999999999995</v>
      </c>
      <c r="F183" s="5">
        <v>0.96150000000000002</v>
      </c>
      <c r="G183" s="5">
        <v>0.88629999999999998</v>
      </c>
      <c r="H183" s="5">
        <v>0.88890000000000002</v>
      </c>
      <c r="I183" s="5">
        <v>0.87980000000000003</v>
      </c>
      <c r="J183" s="5">
        <v>0.89390000000000003</v>
      </c>
      <c r="K183" s="5">
        <v>0.90920000000000001</v>
      </c>
      <c r="L183" s="5">
        <v>0.88260000000000005</v>
      </c>
      <c r="M183" s="5">
        <v>0.88390000000000002</v>
      </c>
      <c r="N183" s="5">
        <v>0.88890000000000002</v>
      </c>
      <c r="O183" s="5">
        <v>0.9264</v>
      </c>
    </row>
    <row r="184" spans="1:15">
      <c r="A184" t="str">
        <f t="shared" si="2"/>
        <v>CILC1GREL PREC:</v>
      </c>
      <c r="B184" t="s">
        <v>177</v>
      </c>
      <c r="C184" t="s">
        <v>65</v>
      </c>
    </row>
    <row r="185" spans="1:15">
      <c r="A185" t="str">
        <f t="shared" si="2"/>
        <v>CILC1GNCP RP</v>
      </c>
      <c r="B185" t="s">
        <v>177</v>
      </c>
      <c r="C185" t="s">
        <v>159</v>
      </c>
      <c r="D185" s="5">
        <v>3.8E-3</v>
      </c>
      <c r="E185" s="5">
        <v>0</v>
      </c>
      <c r="F185" s="5">
        <v>5.1000000000000004E-3</v>
      </c>
      <c r="G185" s="5">
        <v>6.0000000000000001E-3</v>
      </c>
      <c r="H185" s="5">
        <v>0</v>
      </c>
      <c r="I185" s="5">
        <v>0</v>
      </c>
      <c r="J185" s="5">
        <v>0</v>
      </c>
      <c r="K185" s="5">
        <v>4.4999999999999997E-3</v>
      </c>
      <c r="L185" s="5">
        <v>0</v>
      </c>
      <c r="M185" s="5">
        <v>4.1000000000000003E-3</v>
      </c>
      <c r="N185" s="5">
        <v>4.1000000000000003E-3</v>
      </c>
      <c r="O185" s="5">
        <v>0</v>
      </c>
    </row>
    <row r="186" spans="1:15">
      <c r="A186" t="str">
        <f t="shared" si="2"/>
        <v>CILC1GNCP RP ONPK</v>
      </c>
      <c r="B186" t="s">
        <v>177</v>
      </c>
      <c r="C186" t="s">
        <v>160</v>
      </c>
      <c r="D186" s="5">
        <v>3.7000000000000002E-3</v>
      </c>
      <c r="E186" s="5">
        <v>0</v>
      </c>
      <c r="F186" s="5">
        <v>4.7999999999999996E-3</v>
      </c>
      <c r="G186" s="5">
        <v>5.4000000000000003E-3</v>
      </c>
      <c r="H186" s="5">
        <v>0</v>
      </c>
      <c r="I186" s="5">
        <v>0</v>
      </c>
      <c r="J186" s="5">
        <v>0</v>
      </c>
      <c r="K186" s="5">
        <v>3.8999999999999998E-3</v>
      </c>
      <c r="L186" s="5">
        <v>0</v>
      </c>
      <c r="M186" s="5">
        <v>3.5000000000000001E-3</v>
      </c>
      <c r="N186" s="5">
        <v>3.8999999999999998E-3</v>
      </c>
      <c r="O186" s="5">
        <v>0</v>
      </c>
    </row>
    <row r="187" spans="1:15">
      <c r="A187" t="str">
        <f t="shared" si="2"/>
        <v>CILC1GNCP RP OFFPK</v>
      </c>
      <c r="B187" t="s">
        <v>177</v>
      </c>
      <c r="C187" t="s">
        <v>161</v>
      </c>
      <c r="D187" s="5">
        <v>3.8E-3</v>
      </c>
      <c r="E187" s="5">
        <v>0</v>
      </c>
      <c r="F187" s="5">
        <v>5.1000000000000004E-3</v>
      </c>
      <c r="G187" s="5">
        <v>6.0000000000000001E-3</v>
      </c>
      <c r="H187" s="5">
        <v>0</v>
      </c>
      <c r="I187" s="5">
        <v>0</v>
      </c>
      <c r="J187" s="5">
        <v>0</v>
      </c>
      <c r="K187" s="5">
        <v>4.5999999999999999E-3</v>
      </c>
      <c r="L187" s="5">
        <v>0</v>
      </c>
      <c r="M187" s="5">
        <v>4.1000000000000003E-3</v>
      </c>
      <c r="N187" s="5">
        <v>4.0000000000000001E-3</v>
      </c>
      <c r="O187" s="5">
        <v>0</v>
      </c>
    </row>
    <row r="188" spans="1:15">
      <c r="A188" t="str">
        <f t="shared" si="2"/>
        <v>CILC1GGCP RP</v>
      </c>
      <c r="B188" t="s">
        <v>177</v>
      </c>
      <c r="C188" t="s">
        <v>162</v>
      </c>
      <c r="D188" s="5">
        <v>3.5999999999999999E-3</v>
      </c>
      <c r="E188" s="5">
        <v>0</v>
      </c>
      <c r="F188" s="5">
        <v>3.5999999999999999E-3</v>
      </c>
      <c r="G188" s="5">
        <v>4.7000000000000002E-3</v>
      </c>
      <c r="H188" s="5">
        <v>0</v>
      </c>
      <c r="I188" s="5">
        <v>0</v>
      </c>
      <c r="J188" s="5">
        <v>0</v>
      </c>
      <c r="K188" s="5">
        <v>3.0000000000000001E-3</v>
      </c>
      <c r="L188" s="5">
        <v>0</v>
      </c>
      <c r="M188" s="5">
        <v>3.2000000000000002E-3</v>
      </c>
      <c r="N188" s="5">
        <v>3.3E-3</v>
      </c>
      <c r="O188" s="5">
        <v>0</v>
      </c>
    </row>
    <row r="189" spans="1:15">
      <c r="A189" t="str">
        <f t="shared" si="2"/>
        <v>CILC1GGCP RP ONPK</v>
      </c>
      <c r="B189" t="s">
        <v>177</v>
      </c>
      <c r="C189" t="s">
        <v>163</v>
      </c>
      <c r="D189" s="5">
        <v>3.5999999999999999E-3</v>
      </c>
      <c r="E189" s="5">
        <v>0</v>
      </c>
      <c r="F189" s="5">
        <v>4.3E-3</v>
      </c>
      <c r="G189" s="5">
        <v>4.7000000000000002E-3</v>
      </c>
      <c r="H189" s="5">
        <v>0</v>
      </c>
      <c r="I189" s="5">
        <v>0</v>
      </c>
      <c r="J189" s="5">
        <v>0</v>
      </c>
      <c r="K189" s="5">
        <v>2.7000000000000001E-3</v>
      </c>
      <c r="L189" s="5">
        <v>0</v>
      </c>
      <c r="M189" s="5">
        <v>3.2000000000000002E-3</v>
      </c>
      <c r="N189" s="5">
        <v>3.0999999999999999E-3</v>
      </c>
      <c r="O189" s="5">
        <v>0</v>
      </c>
    </row>
    <row r="190" spans="1:15">
      <c r="A190" t="str">
        <f t="shared" si="2"/>
        <v>CILC1GGCP RP OFFPK</v>
      </c>
      <c r="B190" t="s">
        <v>177</v>
      </c>
      <c r="C190" t="s">
        <v>164</v>
      </c>
      <c r="D190" s="5">
        <v>3.5999999999999999E-3</v>
      </c>
      <c r="E190" s="5">
        <v>0</v>
      </c>
      <c r="F190" s="5">
        <v>3.5999999999999999E-3</v>
      </c>
      <c r="G190" s="5">
        <v>4.3E-3</v>
      </c>
      <c r="H190" s="5">
        <v>0</v>
      </c>
      <c r="I190" s="5">
        <v>0</v>
      </c>
      <c r="J190" s="5">
        <v>0</v>
      </c>
      <c r="K190" s="5">
        <v>3.0000000000000001E-3</v>
      </c>
      <c r="L190" s="5">
        <v>0</v>
      </c>
      <c r="M190" s="5">
        <v>3.7000000000000002E-3</v>
      </c>
      <c r="N190" s="5">
        <v>3.3E-3</v>
      </c>
      <c r="O190" s="5">
        <v>0</v>
      </c>
    </row>
    <row r="191" spans="1:15">
      <c r="A191" t="str">
        <f t="shared" si="2"/>
        <v>CILC1GCP RP</v>
      </c>
      <c r="B191" t="s">
        <v>177</v>
      </c>
      <c r="C191" t="s">
        <v>165</v>
      </c>
      <c r="D191" s="5">
        <v>2.7000000000000001E-3</v>
      </c>
      <c r="E191" s="5">
        <v>0</v>
      </c>
      <c r="F191" s="5">
        <v>5.0000000000000001E-3</v>
      </c>
      <c r="G191" s="5">
        <v>3.8999999999999998E-3</v>
      </c>
      <c r="H191" s="5">
        <v>0</v>
      </c>
      <c r="I191" s="5">
        <v>0</v>
      </c>
      <c r="J191" s="5">
        <v>0</v>
      </c>
      <c r="K191" s="5">
        <v>2.5000000000000001E-3</v>
      </c>
      <c r="L191" s="5">
        <v>0</v>
      </c>
      <c r="M191" s="5">
        <v>2.5000000000000001E-3</v>
      </c>
      <c r="N191" s="5">
        <v>2.7000000000000001E-3</v>
      </c>
      <c r="O191" s="5">
        <v>0</v>
      </c>
    </row>
    <row r="192" spans="1:15">
      <c r="A192" t="str">
        <f t="shared" si="2"/>
        <v>CILC1GSAMPLE SIZE:</v>
      </c>
      <c r="B192" t="s">
        <v>177</v>
      </c>
      <c r="C192" t="s">
        <v>66</v>
      </c>
    </row>
    <row r="193" spans="1:15">
      <c r="A193" t="str">
        <f t="shared" si="2"/>
        <v>CILC1GGCPSZ</v>
      </c>
      <c r="B193" t="s">
        <v>177</v>
      </c>
      <c r="C193" t="s">
        <v>166</v>
      </c>
      <c r="D193">
        <v>105</v>
      </c>
      <c r="E193">
        <v>106</v>
      </c>
      <c r="F193">
        <v>107</v>
      </c>
      <c r="G193">
        <v>107</v>
      </c>
      <c r="H193">
        <v>108</v>
      </c>
      <c r="I193">
        <v>109</v>
      </c>
      <c r="J193">
        <v>109</v>
      </c>
      <c r="K193">
        <v>108</v>
      </c>
      <c r="L193">
        <v>106</v>
      </c>
      <c r="M193">
        <v>106</v>
      </c>
      <c r="N193">
        <v>106</v>
      </c>
      <c r="O193">
        <v>105</v>
      </c>
    </row>
    <row r="194" spans="1:15">
      <c r="A194" t="str">
        <f t="shared" si="2"/>
        <v>CILC1GGCPSZ ONPK</v>
      </c>
      <c r="B194" t="s">
        <v>177</v>
      </c>
      <c r="C194" t="s">
        <v>167</v>
      </c>
      <c r="D194">
        <v>105</v>
      </c>
      <c r="E194">
        <v>106</v>
      </c>
      <c r="F194">
        <v>107</v>
      </c>
      <c r="G194">
        <v>107</v>
      </c>
      <c r="H194">
        <v>108</v>
      </c>
      <c r="I194">
        <v>109</v>
      </c>
      <c r="J194">
        <v>109</v>
      </c>
      <c r="K194">
        <v>108</v>
      </c>
      <c r="L194">
        <v>106</v>
      </c>
      <c r="M194">
        <v>106</v>
      </c>
      <c r="N194">
        <v>106</v>
      </c>
      <c r="O194">
        <v>105</v>
      </c>
    </row>
    <row r="195" spans="1:15">
      <c r="A195" t="str">
        <f t="shared" si="2"/>
        <v>CILC1GGCPSZ OFFPK</v>
      </c>
      <c r="B195" t="s">
        <v>177</v>
      </c>
      <c r="C195" t="s">
        <v>168</v>
      </c>
      <c r="D195">
        <v>105</v>
      </c>
      <c r="E195">
        <v>106</v>
      </c>
      <c r="F195">
        <v>107</v>
      </c>
      <c r="G195">
        <v>107</v>
      </c>
      <c r="H195">
        <v>108</v>
      </c>
      <c r="I195">
        <v>109</v>
      </c>
      <c r="J195">
        <v>109</v>
      </c>
      <c r="K195">
        <v>108</v>
      </c>
      <c r="L195">
        <v>106</v>
      </c>
      <c r="M195">
        <v>106</v>
      </c>
      <c r="N195">
        <v>106</v>
      </c>
      <c r="O195">
        <v>105</v>
      </c>
    </row>
    <row r="196" spans="1:15">
      <c r="A196" t="str">
        <f t="shared" si="2"/>
        <v>CILC1GCPSZ</v>
      </c>
      <c r="B196" t="s">
        <v>177</v>
      </c>
      <c r="C196" t="s">
        <v>169</v>
      </c>
      <c r="D196">
        <v>105</v>
      </c>
      <c r="E196">
        <v>106</v>
      </c>
      <c r="F196">
        <v>107</v>
      </c>
      <c r="G196">
        <v>107</v>
      </c>
      <c r="H196">
        <v>108</v>
      </c>
      <c r="I196">
        <v>109</v>
      </c>
      <c r="J196">
        <v>109</v>
      </c>
      <c r="K196">
        <v>108</v>
      </c>
      <c r="L196">
        <v>106</v>
      </c>
      <c r="M196">
        <v>106</v>
      </c>
      <c r="N196">
        <v>106</v>
      </c>
      <c r="O196">
        <v>105</v>
      </c>
    </row>
    <row r="197" spans="1:15">
      <c r="A197" t="str">
        <f t="shared" si="2"/>
        <v>CILC1GSTD DEV OF R</v>
      </c>
      <c r="B197" t="s">
        <v>177</v>
      </c>
      <c r="C197" t="s">
        <v>170</v>
      </c>
    </row>
    <row r="198" spans="1:15">
      <c r="A198" t="str">
        <f t="shared" si="2"/>
        <v>CILC1GSDR GCP</v>
      </c>
      <c r="B198" t="s">
        <v>177</v>
      </c>
      <c r="C198" t="s">
        <v>171</v>
      </c>
      <c r="D198">
        <v>54.314999999999998</v>
      </c>
      <c r="E198">
        <v>48.106999999999999</v>
      </c>
      <c r="F198">
        <v>49.656999999999996</v>
      </c>
      <c r="G198">
        <v>50.557000000000002</v>
      </c>
      <c r="H198">
        <v>40.159999999999997</v>
      </c>
      <c r="I198">
        <v>60.15</v>
      </c>
      <c r="J198">
        <v>47.951999999999998</v>
      </c>
      <c r="K198">
        <v>46.981999999999999</v>
      </c>
      <c r="L198">
        <v>43.598999999999997</v>
      </c>
      <c r="M198">
        <v>48.045999999999999</v>
      </c>
      <c r="N198">
        <v>50.429000000000002</v>
      </c>
      <c r="O198">
        <v>43.625999999999998</v>
      </c>
    </row>
    <row r="199" spans="1:15">
      <c r="A199" t="str">
        <f t="shared" si="2"/>
        <v>CILC1GSDR GCP ONPK</v>
      </c>
      <c r="B199" t="s">
        <v>177</v>
      </c>
      <c r="C199" t="s">
        <v>172</v>
      </c>
      <c r="D199">
        <v>52.933999999999997</v>
      </c>
      <c r="E199">
        <v>57.273000000000003</v>
      </c>
      <c r="F199">
        <v>56.15</v>
      </c>
      <c r="G199">
        <v>50.557000000000002</v>
      </c>
      <c r="H199">
        <v>44.954000000000001</v>
      </c>
      <c r="I199">
        <v>50.271000000000001</v>
      </c>
      <c r="J199">
        <v>52.616999999999997</v>
      </c>
      <c r="K199">
        <v>42.920999999999999</v>
      </c>
      <c r="L199">
        <v>46.655999999999999</v>
      </c>
      <c r="M199">
        <v>48.045999999999999</v>
      </c>
      <c r="N199">
        <v>46.24</v>
      </c>
      <c r="O199">
        <v>41.805</v>
      </c>
    </row>
    <row r="200" spans="1:15">
      <c r="A200" t="str">
        <f t="shared" si="2"/>
        <v>CILC1GSDR GCP OFFPK</v>
      </c>
      <c r="B200" t="s">
        <v>177</v>
      </c>
      <c r="C200" t="s">
        <v>173</v>
      </c>
      <c r="D200">
        <v>54.314999999999998</v>
      </c>
      <c r="E200">
        <v>48.106999999999999</v>
      </c>
      <c r="F200">
        <v>49.656999999999996</v>
      </c>
      <c r="G200">
        <v>46.728999999999999</v>
      </c>
      <c r="H200">
        <v>40.159999999999997</v>
      </c>
      <c r="I200">
        <v>60.15</v>
      </c>
      <c r="J200">
        <v>47.951999999999998</v>
      </c>
      <c r="K200">
        <v>46.981999999999999</v>
      </c>
      <c r="L200">
        <v>43.598999999999997</v>
      </c>
      <c r="M200">
        <v>55.042999999999999</v>
      </c>
      <c r="N200">
        <v>50.429000000000002</v>
      </c>
      <c r="O200">
        <v>43.625999999999998</v>
      </c>
    </row>
    <row r="201" spans="1:15">
      <c r="A201" t="str">
        <f t="shared" si="2"/>
        <v>CILC1GSDR CP</v>
      </c>
      <c r="B201" t="s">
        <v>177</v>
      </c>
      <c r="C201" t="s">
        <v>174</v>
      </c>
      <c r="D201">
        <v>37.332999999999998</v>
      </c>
      <c r="E201">
        <v>46.768000000000001</v>
      </c>
      <c r="F201">
        <v>60.015000000000001</v>
      </c>
      <c r="G201">
        <v>39.854999999999997</v>
      </c>
      <c r="H201">
        <v>42.591000000000001</v>
      </c>
      <c r="I201">
        <v>41.838999999999999</v>
      </c>
      <c r="J201">
        <v>38.773000000000003</v>
      </c>
      <c r="K201">
        <v>37.573999999999998</v>
      </c>
      <c r="L201">
        <v>43.615000000000002</v>
      </c>
      <c r="M201">
        <v>36.177</v>
      </c>
      <c r="N201">
        <v>39.704999999999998</v>
      </c>
      <c r="O201">
        <v>50.252000000000002</v>
      </c>
    </row>
    <row r="202" spans="1:15">
      <c r="A202" t="str">
        <f t="shared" si="2"/>
        <v/>
      </c>
    </row>
    <row r="203" spans="1:15">
      <c r="A203" t="str">
        <f t="shared" si="2"/>
        <v/>
      </c>
    </row>
    <row r="204" spans="1:15">
      <c r="A204" t="str">
        <f t="shared" si="2"/>
        <v xml:space="preserve">CILC1T Commercial/Industrial Load Control - Transmission (55) </v>
      </c>
      <c r="B204" t="s">
        <v>183</v>
      </c>
      <c r="C204" t="s">
        <v>184</v>
      </c>
    </row>
    <row r="205" spans="1:15">
      <c r="A205" t="str">
        <f t="shared" si="2"/>
        <v xml:space="preserve">CILC1TMONTH </v>
      </c>
      <c r="B205" t="s">
        <v>185</v>
      </c>
      <c r="C205" t="s">
        <v>123</v>
      </c>
      <c r="D205" s="4">
        <v>41275</v>
      </c>
      <c r="E205" s="4">
        <v>41306</v>
      </c>
      <c r="F205" s="4">
        <v>41334</v>
      </c>
      <c r="G205" s="4">
        <v>41365</v>
      </c>
      <c r="H205" s="4">
        <v>41395</v>
      </c>
      <c r="I205" s="4">
        <v>41426</v>
      </c>
      <c r="J205" s="4">
        <v>41456</v>
      </c>
      <c r="K205" s="4">
        <v>41487</v>
      </c>
      <c r="L205" s="4">
        <v>41518</v>
      </c>
      <c r="M205" s="4">
        <v>41548</v>
      </c>
      <c r="N205" s="4">
        <v>41579</v>
      </c>
      <c r="O205" s="4">
        <v>41609</v>
      </c>
    </row>
    <row r="206" spans="1:15">
      <c r="A206" t="str">
        <f t="shared" si="2"/>
        <v xml:space="preserve">CILC1TCUSTOMERS </v>
      </c>
      <c r="B206" t="s">
        <v>185</v>
      </c>
      <c r="C206" t="s">
        <v>124</v>
      </c>
      <c r="D206">
        <v>17</v>
      </c>
      <c r="E206">
        <v>17</v>
      </c>
      <c r="F206">
        <v>17</v>
      </c>
      <c r="G206">
        <v>17</v>
      </c>
      <c r="H206">
        <v>17</v>
      </c>
      <c r="I206">
        <v>17</v>
      </c>
      <c r="J206">
        <v>17</v>
      </c>
      <c r="K206">
        <v>17</v>
      </c>
      <c r="L206">
        <v>17</v>
      </c>
      <c r="M206">
        <v>17</v>
      </c>
      <c r="N206">
        <v>17</v>
      </c>
      <c r="O206">
        <v>17</v>
      </c>
    </row>
    <row r="207" spans="1:15">
      <c r="A207" t="str">
        <f t="shared" si="2"/>
        <v xml:space="preserve">CILC1TSALES </v>
      </c>
      <c r="B207" t="s">
        <v>185</v>
      </c>
      <c r="C207" t="s">
        <v>125</v>
      </c>
      <c r="D207">
        <v>109591163</v>
      </c>
      <c r="E207">
        <v>101027811</v>
      </c>
      <c r="F207">
        <v>101598000</v>
      </c>
      <c r="G207">
        <v>108525976</v>
      </c>
      <c r="H207">
        <v>113690407</v>
      </c>
      <c r="I207">
        <v>111818375</v>
      </c>
      <c r="J207">
        <v>114237992</v>
      </c>
      <c r="K207">
        <v>118016995</v>
      </c>
      <c r="L207">
        <v>117038526</v>
      </c>
      <c r="M207">
        <v>100437207</v>
      </c>
      <c r="N207">
        <v>108065200</v>
      </c>
      <c r="O207">
        <v>113489932</v>
      </c>
    </row>
    <row r="208" spans="1:15">
      <c r="A208" t="str">
        <f t="shared" si="2"/>
        <v>CILC1TKW</v>
      </c>
      <c r="B208" t="s">
        <v>185</v>
      </c>
      <c r="C208" t="s">
        <v>126</v>
      </c>
    </row>
    <row r="209" spans="1:15">
      <c r="A209" t="str">
        <f t="shared" si="2"/>
        <v>CILC1TN</v>
      </c>
      <c r="B209" t="s">
        <v>185</v>
      </c>
      <c r="C209" t="s">
        <v>127</v>
      </c>
      <c r="D209">
        <v>17</v>
      </c>
      <c r="E209">
        <v>17</v>
      </c>
      <c r="F209">
        <v>17</v>
      </c>
      <c r="G209">
        <v>17</v>
      </c>
      <c r="H209">
        <v>17</v>
      </c>
      <c r="I209">
        <v>17</v>
      </c>
      <c r="J209">
        <v>17</v>
      </c>
      <c r="K209">
        <v>17</v>
      </c>
      <c r="L209">
        <v>17</v>
      </c>
      <c r="M209">
        <v>17</v>
      </c>
      <c r="N209">
        <v>17</v>
      </c>
      <c r="O209">
        <v>17</v>
      </c>
    </row>
    <row r="210" spans="1:15">
      <c r="A210" t="str">
        <f t="shared" si="2"/>
        <v>CILC1TRLR ENERGY:</v>
      </c>
      <c r="B210" t="s">
        <v>185</v>
      </c>
      <c r="C210" t="s">
        <v>61</v>
      </c>
    </row>
    <row r="211" spans="1:15">
      <c r="A211" t="str">
        <f t="shared" si="2"/>
        <v>CILC1TKWH</v>
      </c>
      <c r="B211" t="s">
        <v>185</v>
      </c>
      <c r="C211" t="s">
        <v>128</v>
      </c>
      <c r="D211">
        <v>106752907</v>
      </c>
      <c r="E211">
        <v>98699726</v>
      </c>
      <c r="F211">
        <v>106642522</v>
      </c>
      <c r="G211">
        <v>108419860</v>
      </c>
      <c r="H211">
        <v>112476573</v>
      </c>
      <c r="I211">
        <v>111099584</v>
      </c>
      <c r="J211">
        <v>114278417</v>
      </c>
      <c r="K211">
        <v>122284200</v>
      </c>
      <c r="L211">
        <v>107645379</v>
      </c>
      <c r="M211">
        <v>109628994</v>
      </c>
      <c r="N211">
        <v>110249892</v>
      </c>
      <c r="O211">
        <v>106184186</v>
      </c>
    </row>
    <row r="212" spans="1:15">
      <c r="A212" t="str">
        <f t="shared" si="2"/>
        <v>CILC1TKWH ONPK</v>
      </c>
      <c r="B212" t="s">
        <v>185</v>
      </c>
      <c r="C212" t="s">
        <v>129</v>
      </c>
      <c r="D212">
        <v>25834956</v>
      </c>
      <c r="E212">
        <v>23711916</v>
      </c>
      <c r="F212">
        <v>24402872</v>
      </c>
      <c r="G212">
        <v>29775180</v>
      </c>
      <c r="H212">
        <v>30204865</v>
      </c>
      <c r="I212">
        <v>28005639</v>
      </c>
      <c r="J212">
        <v>30898601</v>
      </c>
      <c r="K212">
        <v>33044904</v>
      </c>
      <c r="L212">
        <v>27235275</v>
      </c>
      <c r="M212">
        <v>30620011</v>
      </c>
      <c r="N212">
        <v>24801655</v>
      </c>
      <c r="O212">
        <v>24289767</v>
      </c>
    </row>
    <row r="213" spans="1:15">
      <c r="A213" t="str">
        <f t="shared" si="2"/>
        <v>CILC1TKWH OFFPK</v>
      </c>
      <c r="B213" t="s">
        <v>185</v>
      </c>
      <c r="C213" t="s">
        <v>130</v>
      </c>
      <c r="D213">
        <v>80917951</v>
      </c>
      <c r="E213">
        <v>74987809</v>
      </c>
      <c r="F213">
        <v>82239651</v>
      </c>
      <c r="G213">
        <v>78644679</v>
      </c>
      <c r="H213">
        <v>82271707</v>
      </c>
      <c r="I213">
        <v>83093945</v>
      </c>
      <c r="J213">
        <v>83379816</v>
      </c>
      <c r="K213">
        <v>89239296</v>
      </c>
      <c r="L213">
        <v>80410105</v>
      </c>
      <c r="M213">
        <v>79008983</v>
      </c>
      <c r="N213">
        <v>85448236</v>
      </c>
      <c r="O213">
        <v>81894419</v>
      </c>
    </row>
    <row r="214" spans="1:15">
      <c r="A214" t="str">
        <f t="shared" si="2"/>
        <v>CILC1TKWH ONPK%</v>
      </c>
      <c r="B214" t="s">
        <v>185</v>
      </c>
      <c r="C214" t="s">
        <v>131</v>
      </c>
      <c r="D214" s="5">
        <v>0.24201</v>
      </c>
      <c r="E214" s="5">
        <v>0.24024000000000001</v>
      </c>
      <c r="F214" s="5">
        <v>0.22883000000000001</v>
      </c>
      <c r="G214" s="5">
        <v>0.27462999999999999</v>
      </c>
      <c r="H214" s="5">
        <v>0.26854</v>
      </c>
      <c r="I214" s="5">
        <v>0.25208000000000003</v>
      </c>
      <c r="J214" s="5">
        <v>0.27038000000000001</v>
      </c>
      <c r="K214" s="5">
        <v>0.27023000000000003</v>
      </c>
      <c r="L214" s="5">
        <v>0.25301000000000001</v>
      </c>
      <c r="M214" s="5">
        <v>0.27931</v>
      </c>
      <c r="N214" s="5">
        <v>0.22495999999999999</v>
      </c>
      <c r="O214" s="5">
        <v>0.22875000000000001</v>
      </c>
    </row>
    <row r="215" spans="1:15">
      <c r="A215" t="str">
        <f t="shared" si="2"/>
        <v>CILC1TKWH OFFPK%</v>
      </c>
      <c r="B215" t="s">
        <v>185</v>
      </c>
      <c r="C215" t="s">
        <v>132</v>
      </c>
      <c r="D215" s="5">
        <v>0.75799000000000005</v>
      </c>
      <c r="E215" s="5">
        <v>0.75975999999999999</v>
      </c>
      <c r="F215" s="5">
        <v>0.77117000000000002</v>
      </c>
      <c r="G215" s="5">
        <v>0.72536999999999996</v>
      </c>
      <c r="H215" s="5">
        <v>0.73146</v>
      </c>
      <c r="I215" s="5">
        <v>0.74792000000000003</v>
      </c>
      <c r="J215" s="5">
        <v>0.72962000000000005</v>
      </c>
      <c r="K215" s="5">
        <v>0.72977000000000003</v>
      </c>
      <c r="L215" s="5">
        <v>0.74699000000000004</v>
      </c>
      <c r="M215" s="5">
        <v>0.72069000000000005</v>
      </c>
      <c r="N215" s="5">
        <v>0.77503999999999995</v>
      </c>
      <c r="O215" s="5">
        <v>0.77124999999999999</v>
      </c>
    </row>
    <row r="216" spans="1:15">
      <c r="A216" t="str">
        <f t="shared" si="2"/>
        <v>CILC1TDEMAND (KW):</v>
      </c>
      <c r="B216" t="s">
        <v>185</v>
      </c>
      <c r="C216" t="s">
        <v>62</v>
      </c>
    </row>
    <row r="217" spans="1:15">
      <c r="A217" t="str">
        <f t="shared" si="2"/>
        <v>CILC1TNCP</v>
      </c>
      <c r="B217" t="s">
        <v>185</v>
      </c>
      <c r="C217" t="s">
        <v>133</v>
      </c>
      <c r="D217">
        <v>198261</v>
      </c>
      <c r="E217">
        <v>200653</v>
      </c>
      <c r="F217">
        <v>197636</v>
      </c>
      <c r="G217">
        <v>199707</v>
      </c>
      <c r="H217">
        <v>202956</v>
      </c>
      <c r="I217">
        <v>207432</v>
      </c>
      <c r="J217">
        <v>206131</v>
      </c>
      <c r="K217">
        <v>212712</v>
      </c>
      <c r="L217">
        <v>212144</v>
      </c>
      <c r="M217">
        <v>201003</v>
      </c>
      <c r="N217">
        <v>200121</v>
      </c>
      <c r="O217">
        <v>197069</v>
      </c>
    </row>
    <row r="218" spans="1:15">
      <c r="A218" t="str">
        <f t="shared" si="2"/>
        <v>CILC1TNCP ONPK</v>
      </c>
      <c r="B218" t="s">
        <v>185</v>
      </c>
      <c r="C218" t="s">
        <v>134</v>
      </c>
      <c r="D218">
        <v>189878</v>
      </c>
      <c r="E218">
        <v>194806</v>
      </c>
      <c r="F218">
        <v>189614</v>
      </c>
      <c r="G218">
        <v>189687</v>
      </c>
      <c r="H218">
        <v>195021</v>
      </c>
      <c r="I218">
        <v>202409</v>
      </c>
      <c r="J218">
        <v>202569</v>
      </c>
      <c r="K218">
        <v>207295</v>
      </c>
      <c r="L218">
        <v>203769</v>
      </c>
      <c r="M218">
        <v>195558</v>
      </c>
      <c r="N218">
        <v>194565</v>
      </c>
      <c r="O218">
        <v>189967</v>
      </c>
    </row>
    <row r="219" spans="1:15">
      <c r="A219" t="str">
        <f t="shared" si="2"/>
        <v>CILC1TNCP OFFPK</v>
      </c>
      <c r="B219" t="s">
        <v>185</v>
      </c>
      <c r="C219" t="s">
        <v>135</v>
      </c>
      <c r="D219">
        <v>197737</v>
      </c>
      <c r="E219">
        <v>199092</v>
      </c>
      <c r="F219">
        <v>197264</v>
      </c>
      <c r="G219">
        <v>197925</v>
      </c>
      <c r="H219">
        <v>201536</v>
      </c>
      <c r="I219">
        <v>203916</v>
      </c>
      <c r="J219">
        <v>205383</v>
      </c>
      <c r="K219">
        <v>210517</v>
      </c>
      <c r="L219">
        <v>209697</v>
      </c>
      <c r="M219">
        <v>198203</v>
      </c>
      <c r="N219">
        <v>199910</v>
      </c>
      <c r="O219">
        <v>196971</v>
      </c>
    </row>
    <row r="220" spans="1:15">
      <c r="A220" t="str">
        <f t="shared" si="2"/>
        <v>CILC1TGCP DATE</v>
      </c>
      <c r="B220" t="s">
        <v>185</v>
      </c>
      <c r="C220" t="s">
        <v>136</v>
      </c>
      <c r="D220" t="s">
        <v>265</v>
      </c>
      <c r="E220" t="s">
        <v>287</v>
      </c>
      <c r="F220" t="s">
        <v>771</v>
      </c>
      <c r="G220" t="s">
        <v>772</v>
      </c>
      <c r="H220" t="s">
        <v>773</v>
      </c>
      <c r="I220" t="s">
        <v>774</v>
      </c>
      <c r="J220" t="s">
        <v>745</v>
      </c>
      <c r="K220" t="s">
        <v>775</v>
      </c>
      <c r="L220" t="s">
        <v>776</v>
      </c>
      <c r="M220" t="s">
        <v>777</v>
      </c>
      <c r="N220" t="s">
        <v>778</v>
      </c>
      <c r="O220" t="s">
        <v>779</v>
      </c>
    </row>
    <row r="221" spans="1:15">
      <c r="A221" t="str">
        <f t="shared" si="2"/>
        <v>CILC1TGCP TIME</v>
      </c>
      <c r="B221" t="s">
        <v>185</v>
      </c>
      <c r="C221" t="s">
        <v>142</v>
      </c>
      <c r="D221" t="s">
        <v>146</v>
      </c>
      <c r="E221" t="s">
        <v>200</v>
      </c>
      <c r="F221" t="s">
        <v>200</v>
      </c>
      <c r="G221" t="s">
        <v>189</v>
      </c>
      <c r="H221" t="s">
        <v>202</v>
      </c>
      <c r="I221" t="s">
        <v>146</v>
      </c>
      <c r="J221" t="s">
        <v>182</v>
      </c>
      <c r="K221" t="s">
        <v>146</v>
      </c>
      <c r="L221" t="s">
        <v>146</v>
      </c>
      <c r="M221" t="s">
        <v>144</v>
      </c>
      <c r="N221" t="s">
        <v>202</v>
      </c>
      <c r="O221" t="s">
        <v>189</v>
      </c>
    </row>
    <row r="222" spans="1:15">
      <c r="A222" t="str">
        <f t="shared" si="2"/>
        <v>CILC1TGCP</v>
      </c>
      <c r="B222" t="s">
        <v>185</v>
      </c>
      <c r="C222" t="s">
        <v>147</v>
      </c>
      <c r="D222">
        <v>172733</v>
      </c>
      <c r="E222">
        <v>171789</v>
      </c>
      <c r="F222">
        <v>166606</v>
      </c>
      <c r="G222">
        <v>166730</v>
      </c>
      <c r="H222">
        <v>175094</v>
      </c>
      <c r="I222">
        <v>181842</v>
      </c>
      <c r="J222">
        <v>180847</v>
      </c>
      <c r="K222">
        <v>190332</v>
      </c>
      <c r="L222">
        <v>184543</v>
      </c>
      <c r="M222">
        <v>167631</v>
      </c>
      <c r="N222">
        <v>177380</v>
      </c>
      <c r="O222">
        <v>168654</v>
      </c>
    </row>
    <row r="223" spans="1:15">
      <c r="A223" t="str">
        <f t="shared" si="2"/>
        <v>CILC1TGCP ONPK</v>
      </c>
      <c r="B223" t="s">
        <v>185</v>
      </c>
      <c r="C223" t="s">
        <v>63</v>
      </c>
      <c r="D223">
        <v>168693</v>
      </c>
      <c r="E223">
        <v>171789</v>
      </c>
      <c r="F223">
        <v>166606</v>
      </c>
      <c r="G223">
        <v>166595</v>
      </c>
      <c r="H223">
        <v>172554</v>
      </c>
      <c r="I223">
        <v>179407</v>
      </c>
      <c r="J223">
        <v>180847</v>
      </c>
      <c r="K223">
        <v>186106</v>
      </c>
      <c r="L223">
        <v>178865</v>
      </c>
      <c r="M223">
        <v>167631</v>
      </c>
      <c r="N223">
        <v>177380</v>
      </c>
      <c r="O223">
        <v>163977</v>
      </c>
    </row>
    <row r="224" spans="1:15">
      <c r="A224" t="str">
        <f t="shared" si="2"/>
        <v>CILC1TGCP OFFPK</v>
      </c>
      <c r="B224" t="s">
        <v>185</v>
      </c>
      <c r="C224" t="s">
        <v>64</v>
      </c>
      <c r="D224">
        <v>172733</v>
      </c>
      <c r="E224">
        <v>168633</v>
      </c>
      <c r="F224">
        <v>164702</v>
      </c>
      <c r="G224">
        <v>166730</v>
      </c>
      <c r="H224">
        <v>175094</v>
      </c>
      <c r="I224">
        <v>181842</v>
      </c>
      <c r="J224">
        <v>179435</v>
      </c>
      <c r="K224">
        <v>190332</v>
      </c>
      <c r="L224">
        <v>184543</v>
      </c>
      <c r="M224">
        <v>167479</v>
      </c>
      <c r="N224">
        <v>176410</v>
      </c>
      <c r="O224">
        <v>168654</v>
      </c>
    </row>
    <row r="225" spans="1:15">
      <c r="A225" t="str">
        <f t="shared" si="2"/>
        <v>CILC1TCP</v>
      </c>
      <c r="B225" t="s">
        <v>185</v>
      </c>
      <c r="C225" t="s">
        <v>148</v>
      </c>
      <c r="D225">
        <v>138470</v>
      </c>
      <c r="E225">
        <v>159868</v>
      </c>
      <c r="F225">
        <v>159962</v>
      </c>
      <c r="G225">
        <v>159791</v>
      </c>
      <c r="H225">
        <v>151128</v>
      </c>
      <c r="I225">
        <v>154061</v>
      </c>
      <c r="J225">
        <v>144778</v>
      </c>
      <c r="K225">
        <v>183374</v>
      </c>
      <c r="L225">
        <v>157680</v>
      </c>
      <c r="M225">
        <v>147298</v>
      </c>
      <c r="N225">
        <v>172686</v>
      </c>
      <c r="O225">
        <v>162618</v>
      </c>
    </row>
    <row r="226" spans="1:15">
      <c r="A226" t="str">
        <f t="shared" si="2"/>
        <v>CILC1TPERIOD START</v>
      </c>
      <c r="B226" t="s">
        <v>185</v>
      </c>
      <c r="C226" t="s">
        <v>149</v>
      </c>
      <c r="D226" s="1">
        <v>41275</v>
      </c>
      <c r="E226" s="1">
        <v>41306</v>
      </c>
      <c r="F226" s="1">
        <v>41334</v>
      </c>
      <c r="G226" s="1">
        <v>41365</v>
      </c>
      <c r="H226" s="1">
        <v>41395</v>
      </c>
      <c r="I226" s="1">
        <v>41426</v>
      </c>
      <c r="J226" s="1">
        <v>41456</v>
      </c>
      <c r="K226" s="1">
        <v>41487</v>
      </c>
      <c r="L226" s="1">
        <v>41518</v>
      </c>
      <c r="M226" s="1">
        <v>41548</v>
      </c>
      <c r="N226" s="1">
        <v>41579</v>
      </c>
      <c r="O226" s="1">
        <v>41609</v>
      </c>
    </row>
    <row r="227" spans="1:15">
      <c r="A227" t="str">
        <f t="shared" si="2"/>
        <v>CILC1TNCP LF</v>
      </c>
      <c r="B227" t="s">
        <v>185</v>
      </c>
      <c r="C227" t="s">
        <v>150</v>
      </c>
      <c r="D227" s="5">
        <v>0.72370000000000001</v>
      </c>
      <c r="E227" s="5">
        <v>0.73199999999999998</v>
      </c>
      <c r="F227" s="5">
        <v>0.72619999999999996</v>
      </c>
      <c r="G227" s="5">
        <v>0.754</v>
      </c>
      <c r="H227" s="5">
        <v>0.74490000000000001</v>
      </c>
      <c r="I227" s="5">
        <v>0.74390000000000001</v>
      </c>
      <c r="J227" s="5">
        <v>0.74519999999999997</v>
      </c>
      <c r="K227" s="5">
        <v>0.77270000000000005</v>
      </c>
      <c r="L227" s="5">
        <v>0.70469999999999999</v>
      </c>
      <c r="M227" s="5">
        <v>0.73309999999999997</v>
      </c>
      <c r="N227" s="5">
        <v>0.76519999999999999</v>
      </c>
      <c r="O227" s="5">
        <v>0.72419999999999995</v>
      </c>
    </row>
    <row r="228" spans="1:15">
      <c r="A228" t="str">
        <f t="shared" si="2"/>
        <v>CILC1TNCP LF ONPK</v>
      </c>
      <c r="B228" t="s">
        <v>185</v>
      </c>
      <c r="C228" t="s">
        <v>151</v>
      </c>
      <c r="D228" s="5">
        <v>0.77310000000000001</v>
      </c>
      <c r="E228" s="5">
        <v>0.76080000000000003</v>
      </c>
      <c r="F228" s="5">
        <v>0.7661</v>
      </c>
      <c r="G228" s="5">
        <v>0.79279999999999995</v>
      </c>
      <c r="H228" s="5">
        <v>0.78220000000000001</v>
      </c>
      <c r="I228" s="5">
        <v>0.76870000000000005</v>
      </c>
      <c r="J228" s="5">
        <v>0.77039999999999997</v>
      </c>
      <c r="K228" s="5">
        <v>0.80510000000000004</v>
      </c>
      <c r="L228" s="5">
        <v>0.74250000000000005</v>
      </c>
      <c r="M228" s="5">
        <v>0.75639999999999996</v>
      </c>
      <c r="N228" s="5">
        <v>0.79669999999999996</v>
      </c>
      <c r="O228" s="5">
        <v>0.7611</v>
      </c>
    </row>
    <row r="229" spans="1:15">
      <c r="A229" t="str">
        <f t="shared" si="2"/>
        <v>CILC1TNCP LF OFFPK</v>
      </c>
      <c r="B229" t="s">
        <v>185</v>
      </c>
      <c r="C229" t="s">
        <v>152</v>
      </c>
      <c r="D229" s="5">
        <v>0.72050000000000003</v>
      </c>
      <c r="E229" s="5">
        <v>0.73560000000000003</v>
      </c>
      <c r="F229" s="5">
        <v>0.72499999999999998</v>
      </c>
      <c r="G229" s="5">
        <v>0.76119999999999999</v>
      </c>
      <c r="H229" s="5">
        <v>0.74770000000000003</v>
      </c>
      <c r="I229" s="5">
        <v>0.75460000000000005</v>
      </c>
      <c r="J229" s="5">
        <v>0.74350000000000005</v>
      </c>
      <c r="K229" s="5">
        <v>0.77639999999999998</v>
      </c>
      <c r="L229" s="5">
        <v>0.71009999999999995</v>
      </c>
      <c r="M229" s="5">
        <v>0.74229999999999996</v>
      </c>
      <c r="N229" s="5">
        <v>0.76329999999999998</v>
      </c>
      <c r="O229" s="5">
        <v>0.7218</v>
      </c>
    </row>
    <row r="230" spans="1:15">
      <c r="A230" t="str">
        <f t="shared" si="2"/>
        <v>CILC1TGCP CF</v>
      </c>
      <c r="B230" t="s">
        <v>185</v>
      </c>
      <c r="C230" t="s">
        <v>153</v>
      </c>
      <c r="D230" s="5">
        <v>0.87119999999999997</v>
      </c>
      <c r="E230" s="5">
        <v>0.85609999999999997</v>
      </c>
      <c r="F230" s="5">
        <v>0.84299999999999997</v>
      </c>
      <c r="G230" s="5">
        <v>0.83489999999999998</v>
      </c>
      <c r="H230" s="5">
        <v>0.86270000000000002</v>
      </c>
      <c r="I230" s="5">
        <v>0.87660000000000005</v>
      </c>
      <c r="J230" s="5">
        <v>0.87729999999999997</v>
      </c>
      <c r="K230" s="5">
        <v>0.89480000000000004</v>
      </c>
      <c r="L230" s="5">
        <v>0.86990000000000001</v>
      </c>
      <c r="M230" s="5">
        <v>0.83399999999999996</v>
      </c>
      <c r="N230" s="5">
        <v>0.88639999999999997</v>
      </c>
      <c r="O230" s="5">
        <v>0.85580000000000001</v>
      </c>
    </row>
    <row r="231" spans="1:15">
      <c r="A231" t="str">
        <f t="shared" si="2"/>
        <v>CILC1TCP CF</v>
      </c>
      <c r="B231" t="s">
        <v>185</v>
      </c>
      <c r="C231" t="s">
        <v>154</v>
      </c>
      <c r="D231" s="5">
        <v>0.69840000000000002</v>
      </c>
      <c r="E231" s="5">
        <v>0.79669999999999996</v>
      </c>
      <c r="F231" s="5">
        <v>0.80940000000000001</v>
      </c>
      <c r="G231" s="5">
        <v>0.80010000000000003</v>
      </c>
      <c r="H231" s="5">
        <v>0.74460000000000004</v>
      </c>
      <c r="I231" s="5">
        <v>0.74270000000000003</v>
      </c>
      <c r="J231" s="5">
        <v>0.70240000000000002</v>
      </c>
      <c r="K231" s="5">
        <v>0.86209999999999998</v>
      </c>
      <c r="L231" s="5">
        <v>0.74329999999999996</v>
      </c>
      <c r="M231" s="5">
        <v>0.73280000000000001</v>
      </c>
      <c r="N231" s="5">
        <v>0.8629</v>
      </c>
      <c r="O231" s="5">
        <v>0.82520000000000004</v>
      </c>
    </row>
    <row r="232" spans="1:15">
      <c r="A232" t="str">
        <f t="shared" si="2"/>
        <v>CILC1TGCP LF</v>
      </c>
      <c r="B232" t="s">
        <v>185</v>
      </c>
      <c r="C232" t="s">
        <v>155</v>
      </c>
      <c r="D232" s="5">
        <v>0.83069999999999999</v>
      </c>
      <c r="E232" s="5">
        <v>0.85499999999999998</v>
      </c>
      <c r="F232" s="5">
        <v>0.86150000000000004</v>
      </c>
      <c r="G232" s="5">
        <v>0.9032</v>
      </c>
      <c r="H232" s="5">
        <v>0.86339999999999995</v>
      </c>
      <c r="I232" s="5">
        <v>0.84860000000000002</v>
      </c>
      <c r="J232" s="5">
        <v>0.84930000000000005</v>
      </c>
      <c r="K232" s="5">
        <v>0.86350000000000005</v>
      </c>
      <c r="L232" s="5">
        <v>0.81010000000000004</v>
      </c>
      <c r="M232" s="5">
        <v>0.879</v>
      </c>
      <c r="N232" s="5">
        <v>0.86329999999999996</v>
      </c>
      <c r="O232" s="5">
        <v>0.84619999999999995</v>
      </c>
    </row>
    <row r="233" spans="1:15">
      <c r="A233" t="str">
        <f t="shared" si="2"/>
        <v>CILC1TGCP LF ONPK</v>
      </c>
      <c r="B233" t="s">
        <v>185</v>
      </c>
      <c r="C233" t="s">
        <v>156</v>
      </c>
      <c r="D233" s="5">
        <v>0.87019999999999997</v>
      </c>
      <c r="E233" s="5">
        <v>0.86270000000000002</v>
      </c>
      <c r="F233" s="5">
        <v>0.87180000000000002</v>
      </c>
      <c r="G233" s="5">
        <v>0.90269999999999995</v>
      </c>
      <c r="H233" s="5">
        <v>0.8841</v>
      </c>
      <c r="I233" s="5">
        <v>0.86719999999999997</v>
      </c>
      <c r="J233" s="5">
        <v>0.8629</v>
      </c>
      <c r="K233" s="5">
        <v>0.89680000000000004</v>
      </c>
      <c r="L233" s="5">
        <v>0.84589999999999999</v>
      </c>
      <c r="M233" s="5">
        <v>0.88239999999999996</v>
      </c>
      <c r="N233" s="5">
        <v>0.87390000000000001</v>
      </c>
      <c r="O233" s="5">
        <v>0.88170000000000004</v>
      </c>
    </row>
    <row r="234" spans="1:15">
      <c r="A234" t="str">
        <f t="shared" si="2"/>
        <v>CILC1TGCP LF OFFPK</v>
      </c>
      <c r="B234" t="s">
        <v>185</v>
      </c>
      <c r="C234" t="s">
        <v>157</v>
      </c>
      <c r="D234" s="5">
        <v>0.82469999999999999</v>
      </c>
      <c r="E234" s="5">
        <v>0.86850000000000005</v>
      </c>
      <c r="F234" s="5">
        <v>0.86839999999999995</v>
      </c>
      <c r="G234" s="5">
        <v>0.90359999999999996</v>
      </c>
      <c r="H234" s="5">
        <v>0.86060000000000003</v>
      </c>
      <c r="I234" s="5">
        <v>0.84619999999999995</v>
      </c>
      <c r="J234" s="5">
        <v>0.85109999999999997</v>
      </c>
      <c r="K234" s="5">
        <v>0.85870000000000002</v>
      </c>
      <c r="L234" s="5">
        <v>0.80689999999999995</v>
      </c>
      <c r="M234" s="5">
        <v>0.87849999999999995</v>
      </c>
      <c r="N234" s="5">
        <v>0.86499999999999999</v>
      </c>
      <c r="O234" s="5">
        <v>0.84299999999999997</v>
      </c>
    </row>
    <row r="235" spans="1:15">
      <c r="A235" t="str">
        <f t="shared" si="2"/>
        <v>CILC1TCP LF</v>
      </c>
      <c r="B235" t="s">
        <v>185</v>
      </c>
      <c r="C235" t="s">
        <v>158</v>
      </c>
      <c r="D235" s="5">
        <v>1.0362</v>
      </c>
      <c r="E235" s="5">
        <v>0.91869999999999996</v>
      </c>
      <c r="F235" s="5">
        <v>0.89729999999999999</v>
      </c>
      <c r="G235" s="5">
        <v>0.94240000000000002</v>
      </c>
      <c r="H235" s="5">
        <v>1.0003</v>
      </c>
      <c r="I235" s="5">
        <v>1.0016</v>
      </c>
      <c r="J235" s="5">
        <v>1.0609</v>
      </c>
      <c r="K235" s="5">
        <v>0.89629999999999999</v>
      </c>
      <c r="L235" s="5">
        <v>0.94820000000000004</v>
      </c>
      <c r="M235" s="5">
        <v>1.0004</v>
      </c>
      <c r="N235" s="5">
        <v>0.88670000000000004</v>
      </c>
      <c r="O235" s="5">
        <v>0.87760000000000005</v>
      </c>
    </row>
    <row r="236" spans="1:15">
      <c r="A236" t="str">
        <f t="shared" si="2"/>
        <v>CILC1TREL PREC:</v>
      </c>
      <c r="B236" t="s">
        <v>185</v>
      </c>
      <c r="C236" t="s">
        <v>65</v>
      </c>
    </row>
    <row r="237" spans="1:15">
      <c r="A237" t="str">
        <f t="shared" si="2"/>
        <v>CILC1TNCP RP</v>
      </c>
      <c r="B237" t="s">
        <v>185</v>
      </c>
      <c r="C237" t="s">
        <v>159</v>
      </c>
      <c r="D237" s="5">
        <v>6.5799999999999997E-2</v>
      </c>
      <c r="E237" s="5">
        <v>0</v>
      </c>
      <c r="F237" s="5">
        <v>6.93E-2</v>
      </c>
      <c r="G237" s="5">
        <v>0.1052</v>
      </c>
      <c r="H237" s="5">
        <v>0</v>
      </c>
      <c r="I237" s="5">
        <v>0</v>
      </c>
      <c r="J237" s="5">
        <v>0</v>
      </c>
      <c r="K237" s="5">
        <v>0</v>
      </c>
      <c r="L237" s="5">
        <v>0</v>
      </c>
      <c r="M237" s="5">
        <v>0</v>
      </c>
      <c r="N237" s="5">
        <v>0</v>
      </c>
      <c r="O237" s="5">
        <v>0</v>
      </c>
    </row>
    <row r="238" spans="1:15">
      <c r="A238" t="str">
        <f t="shared" si="2"/>
        <v>CILC1TNCP RP ONPK</v>
      </c>
      <c r="B238" t="s">
        <v>185</v>
      </c>
      <c r="C238" t="s">
        <v>160</v>
      </c>
      <c r="D238" s="5">
        <v>6.4100000000000004E-2</v>
      </c>
      <c r="E238" s="5">
        <v>0</v>
      </c>
      <c r="F238" s="5">
        <v>6.6699999999999995E-2</v>
      </c>
      <c r="G238" s="5">
        <v>9.4500000000000001E-2</v>
      </c>
      <c r="H238" s="5">
        <v>0</v>
      </c>
      <c r="I238" s="5">
        <v>0</v>
      </c>
      <c r="J238" s="5">
        <v>0</v>
      </c>
      <c r="K238" s="5">
        <v>0</v>
      </c>
      <c r="L238" s="5">
        <v>0</v>
      </c>
      <c r="M238" s="5">
        <v>0</v>
      </c>
      <c r="N238" s="5">
        <v>0</v>
      </c>
      <c r="O238" s="5">
        <v>0</v>
      </c>
    </row>
    <row r="239" spans="1:15">
      <c r="A239" t="str">
        <f t="shared" si="2"/>
        <v>CILC1TNCP RP OFFPK</v>
      </c>
      <c r="B239" t="s">
        <v>185</v>
      </c>
      <c r="C239" t="s">
        <v>161</v>
      </c>
      <c r="D239" s="5">
        <v>6.59E-2</v>
      </c>
      <c r="E239" s="5">
        <v>0</v>
      </c>
      <c r="F239" s="5">
        <v>6.93E-2</v>
      </c>
      <c r="G239" s="5">
        <v>0.107</v>
      </c>
      <c r="H239" s="5">
        <v>0</v>
      </c>
      <c r="I239" s="5">
        <v>0</v>
      </c>
      <c r="J239" s="5">
        <v>0</v>
      </c>
      <c r="K239" s="5">
        <v>0</v>
      </c>
      <c r="L239" s="5">
        <v>0</v>
      </c>
      <c r="M239" s="5">
        <v>0</v>
      </c>
      <c r="N239" s="5">
        <v>0</v>
      </c>
      <c r="O239" s="5">
        <v>0</v>
      </c>
    </row>
    <row r="240" spans="1:15">
      <c r="A240" t="str">
        <f t="shared" si="2"/>
        <v>CILC1TGCP RP</v>
      </c>
      <c r="B240" t="s">
        <v>185</v>
      </c>
      <c r="C240" t="s">
        <v>162</v>
      </c>
      <c r="D240" s="5">
        <v>6.4399999999999999E-2</v>
      </c>
      <c r="E240" s="5">
        <v>0</v>
      </c>
      <c r="F240" s="5">
        <v>7.5899999999999995E-2</v>
      </c>
      <c r="G240" s="5">
        <v>0.10970000000000001</v>
      </c>
      <c r="H240" s="5">
        <v>0</v>
      </c>
      <c r="I240" s="5">
        <v>0</v>
      </c>
      <c r="J240" s="5">
        <v>0</v>
      </c>
      <c r="K240" s="5">
        <v>6.3500000000000001E-2</v>
      </c>
      <c r="L240" s="5">
        <v>0</v>
      </c>
      <c r="M240" s="5">
        <v>0</v>
      </c>
      <c r="N240" s="5">
        <v>6.4500000000000002E-2</v>
      </c>
      <c r="O240" s="5">
        <v>0</v>
      </c>
    </row>
    <row r="241" spans="1:15">
      <c r="A241" t="str">
        <f t="shared" si="2"/>
        <v>CILC1TGCP RP ONPK</v>
      </c>
      <c r="B241" t="s">
        <v>185</v>
      </c>
      <c r="C241" t="s">
        <v>163</v>
      </c>
      <c r="D241" s="5">
        <v>6.7000000000000004E-2</v>
      </c>
      <c r="E241" s="5">
        <v>0</v>
      </c>
      <c r="F241" s="5">
        <v>7.5899999999999995E-2</v>
      </c>
      <c r="G241" s="5">
        <v>9.1300000000000006E-2</v>
      </c>
      <c r="H241" s="5">
        <v>0</v>
      </c>
      <c r="I241" s="5">
        <v>0</v>
      </c>
      <c r="J241" s="5">
        <v>0</v>
      </c>
      <c r="K241" s="5">
        <v>0</v>
      </c>
      <c r="L241" s="5">
        <v>0</v>
      </c>
      <c r="M241" s="5">
        <v>0</v>
      </c>
      <c r="N241" s="5">
        <v>6.4500000000000002E-2</v>
      </c>
      <c r="O241" s="5">
        <v>0</v>
      </c>
    </row>
    <row r="242" spans="1:15">
      <c r="A242" t="str">
        <f t="shared" si="2"/>
        <v>CILC1TGCP RP OFFPK</v>
      </c>
      <c r="B242" t="s">
        <v>185</v>
      </c>
      <c r="C242" t="s">
        <v>164</v>
      </c>
      <c r="D242" s="5">
        <v>6.4399999999999999E-2</v>
      </c>
      <c r="E242" s="5">
        <v>0</v>
      </c>
      <c r="F242" s="5">
        <v>8.2299999999999998E-2</v>
      </c>
      <c r="G242" s="5">
        <v>0.10970000000000001</v>
      </c>
      <c r="H242" s="5">
        <v>0</v>
      </c>
      <c r="I242" s="5">
        <v>0</v>
      </c>
      <c r="J242" s="5">
        <v>0</v>
      </c>
      <c r="K242" s="5">
        <v>6.3500000000000001E-2</v>
      </c>
      <c r="L242" s="5">
        <v>0</v>
      </c>
      <c r="M242" s="5">
        <v>0</v>
      </c>
      <c r="N242" s="5">
        <v>0</v>
      </c>
      <c r="O242" s="5">
        <v>0</v>
      </c>
    </row>
    <row r="243" spans="1:15">
      <c r="A243" t="str">
        <f t="shared" si="2"/>
        <v>CILC1TCP RP</v>
      </c>
      <c r="B243" t="s">
        <v>185</v>
      </c>
      <c r="C243" t="s">
        <v>165</v>
      </c>
      <c r="D243" s="5">
        <v>6.59E-2</v>
      </c>
      <c r="E243" s="5">
        <v>0</v>
      </c>
      <c r="F243" s="5">
        <v>6.6500000000000004E-2</v>
      </c>
      <c r="G243" s="5">
        <v>9.6000000000000002E-2</v>
      </c>
      <c r="H243" s="5">
        <v>0</v>
      </c>
      <c r="I243" s="5">
        <v>0</v>
      </c>
      <c r="J243" s="5">
        <v>0</v>
      </c>
      <c r="K243" s="5">
        <v>0</v>
      </c>
      <c r="L243" s="5">
        <v>0</v>
      </c>
      <c r="M243" s="5">
        <v>0</v>
      </c>
      <c r="N243" s="5">
        <v>0</v>
      </c>
      <c r="O243" s="5">
        <v>0</v>
      </c>
    </row>
    <row r="244" spans="1:15">
      <c r="A244" t="str">
        <f t="shared" si="2"/>
        <v>CILC1TSAMPLE SIZE:</v>
      </c>
      <c r="B244" t="s">
        <v>185</v>
      </c>
      <c r="C244" t="s">
        <v>66</v>
      </c>
    </row>
    <row r="245" spans="1:15">
      <c r="A245" t="str">
        <f t="shared" ref="A245:A308" si="3">B245&amp;C245</f>
        <v>CILC1TGCPSZ</v>
      </c>
      <c r="B245" t="s">
        <v>185</v>
      </c>
      <c r="C245" t="s">
        <v>166</v>
      </c>
      <c r="D245">
        <v>16</v>
      </c>
      <c r="E245">
        <v>17</v>
      </c>
      <c r="F245">
        <v>16</v>
      </c>
      <c r="G245">
        <v>15</v>
      </c>
      <c r="H245">
        <v>17</v>
      </c>
      <c r="I245">
        <v>17</v>
      </c>
      <c r="J245">
        <v>17</v>
      </c>
      <c r="K245">
        <v>16</v>
      </c>
      <c r="L245">
        <v>17</v>
      </c>
      <c r="M245">
        <v>17</v>
      </c>
      <c r="N245">
        <v>16</v>
      </c>
      <c r="O245">
        <v>17</v>
      </c>
    </row>
    <row r="246" spans="1:15">
      <c r="A246" t="str">
        <f t="shared" si="3"/>
        <v>CILC1TGCPSZ ONPK</v>
      </c>
      <c r="B246" t="s">
        <v>185</v>
      </c>
      <c r="C246" t="s">
        <v>167</v>
      </c>
      <c r="D246">
        <v>16</v>
      </c>
      <c r="E246">
        <v>17</v>
      </c>
      <c r="F246">
        <v>16</v>
      </c>
      <c r="G246">
        <v>15</v>
      </c>
      <c r="H246">
        <v>17</v>
      </c>
      <c r="I246">
        <v>17</v>
      </c>
      <c r="J246">
        <v>17</v>
      </c>
      <c r="K246">
        <v>17</v>
      </c>
      <c r="L246">
        <v>17</v>
      </c>
      <c r="M246">
        <v>17</v>
      </c>
      <c r="N246">
        <v>16</v>
      </c>
      <c r="O246">
        <v>17</v>
      </c>
    </row>
    <row r="247" spans="1:15">
      <c r="A247" t="str">
        <f t="shared" si="3"/>
        <v>CILC1TGCPSZ OFFPK</v>
      </c>
      <c r="B247" t="s">
        <v>185</v>
      </c>
      <c r="C247" t="s">
        <v>168</v>
      </c>
      <c r="D247">
        <v>16</v>
      </c>
      <c r="E247">
        <v>17</v>
      </c>
      <c r="F247">
        <v>16</v>
      </c>
      <c r="G247">
        <v>15</v>
      </c>
      <c r="H247">
        <v>17</v>
      </c>
      <c r="I247">
        <v>17</v>
      </c>
      <c r="J247">
        <v>17</v>
      </c>
      <c r="K247">
        <v>16</v>
      </c>
      <c r="L247">
        <v>17</v>
      </c>
      <c r="M247">
        <v>17</v>
      </c>
      <c r="N247">
        <v>17</v>
      </c>
      <c r="O247">
        <v>17</v>
      </c>
    </row>
    <row r="248" spans="1:15">
      <c r="A248" t="str">
        <f t="shared" si="3"/>
        <v>CILC1TCPSZ</v>
      </c>
      <c r="B248" t="s">
        <v>185</v>
      </c>
      <c r="C248" t="s">
        <v>169</v>
      </c>
      <c r="D248">
        <v>16</v>
      </c>
      <c r="E248">
        <v>17</v>
      </c>
      <c r="F248">
        <v>16</v>
      </c>
      <c r="G248">
        <v>15</v>
      </c>
      <c r="H248">
        <v>17</v>
      </c>
      <c r="I248">
        <v>17</v>
      </c>
      <c r="J248">
        <v>17</v>
      </c>
      <c r="K248">
        <v>17</v>
      </c>
      <c r="L248">
        <v>17</v>
      </c>
      <c r="M248">
        <v>17</v>
      </c>
      <c r="N248">
        <v>17</v>
      </c>
      <c r="O248">
        <v>17</v>
      </c>
    </row>
    <row r="249" spans="1:15">
      <c r="A249" t="str">
        <f t="shared" si="3"/>
        <v/>
      </c>
    </row>
    <row r="250" spans="1:15">
      <c r="A250" t="str">
        <f t="shared" si="3"/>
        <v/>
      </c>
    </row>
    <row r="251" spans="1:15">
      <c r="A251" t="str">
        <f t="shared" si="3"/>
        <v xml:space="preserve">CNTRFK Wholesale - Contract Rate (FKEC) </v>
      </c>
      <c r="B251" t="s">
        <v>247</v>
      </c>
      <c r="C251" t="s">
        <v>246</v>
      </c>
    </row>
    <row r="252" spans="1:15">
      <c r="A252" t="str">
        <f t="shared" si="3"/>
        <v xml:space="preserve">CNTRFKMONTH </v>
      </c>
      <c r="B252" t="s">
        <v>245</v>
      </c>
      <c r="C252" t="s">
        <v>123</v>
      </c>
      <c r="D252" s="4">
        <v>41275</v>
      </c>
      <c r="E252" s="4">
        <v>41306</v>
      </c>
      <c r="F252" s="4">
        <v>41334</v>
      </c>
      <c r="G252" s="4">
        <v>41365</v>
      </c>
      <c r="H252" s="4">
        <v>41395</v>
      </c>
      <c r="I252" s="4">
        <v>41426</v>
      </c>
      <c r="J252" s="4">
        <v>41456</v>
      </c>
      <c r="K252" s="4">
        <v>41487</v>
      </c>
      <c r="L252" s="4">
        <v>41518</v>
      </c>
      <c r="M252" s="4">
        <v>41548</v>
      </c>
      <c r="N252" s="4">
        <v>41579</v>
      </c>
      <c r="O252" s="4">
        <v>41609</v>
      </c>
    </row>
    <row r="253" spans="1:15">
      <c r="A253" t="str">
        <f t="shared" si="3"/>
        <v xml:space="preserve">CNTRFKCUSTOMERS </v>
      </c>
      <c r="B253" t="s">
        <v>245</v>
      </c>
      <c r="C253" t="s">
        <v>124</v>
      </c>
      <c r="D253">
        <v>1</v>
      </c>
      <c r="E253">
        <v>1</v>
      </c>
      <c r="F253">
        <v>1</v>
      </c>
      <c r="G253">
        <v>1</v>
      </c>
      <c r="H253">
        <v>1</v>
      </c>
      <c r="I253">
        <v>1</v>
      </c>
      <c r="J253">
        <v>1</v>
      </c>
      <c r="K253">
        <v>1</v>
      </c>
      <c r="L253">
        <v>1</v>
      </c>
      <c r="M253">
        <v>1</v>
      </c>
      <c r="N253">
        <v>1</v>
      </c>
      <c r="O253">
        <v>1</v>
      </c>
    </row>
    <row r="254" spans="1:15">
      <c r="A254" t="str">
        <f t="shared" si="3"/>
        <v xml:space="preserve">CNTRFKSALES </v>
      </c>
      <c r="B254" t="s">
        <v>245</v>
      </c>
      <c r="C254" t="s">
        <v>125</v>
      </c>
      <c r="D254">
        <v>16110000</v>
      </c>
      <c r="E254">
        <v>16110000</v>
      </c>
      <c r="F254">
        <v>15615000</v>
      </c>
      <c r="G254">
        <v>17100000</v>
      </c>
      <c r="H254">
        <v>17235000</v>
      </c>
      <c r="I254">
        <v>20115000</v>
      </c>
      <c r="J254">
        <v>0</v>
      </c>
      <c r="K254">
        <v>0</v>
      </c>
      <c r="L254">
        <v>0</v>
      </c>
      <c r="M254">
        <v>0</v>
      </c>
      <c r="N254">
        <v>0</v>
      </c>
      <c r="O254">
        <v>0</v>
      </c>
    </row>
    <row r="255" spans="1:15">
      <c r="A255" t="str">
        <f t="shared" si="3"/>
        <v>CNTRFKKW</v>
      </c>
      <c r="B255" t="s">
        <v>245</v>
      </c>
      <c r="C255" t="s">
        <v>126</v>
      </c>
    </row>
    <row r="256" spans="1:15">
      <c r="A256" t="str">
        <f t="shared" si="3"/>
        <v>CNTRFKN</v>
      </c>
      <c r="B256" t="s">
        <v>245</v>
      </c>
      <c r="C256" t="s">
        <v>127</v>
      </c>
      <c r="D256">
        <v>1</v>
      </c>
      <c r="E256">
        <v>1</v>
      </c>
      <c r="F256">
        <v>1</v>
      </c>
      <c r="G256">
        <v>1</v>
      </c>
      <c r="H256">
        <v>1</v>
      </c>
      <c r="I256">
        <v>1</v>
      </c>
      <c r="J256">
        <v>1</v>
      </c>
      <c r="K256">
        <v>1</v>
      </c>
      <c r="L256">
        <v>1</v>
      </c>
      <c r="M256">
        <v>1</v>
      </c>
      <c r="N256">
        <v>1</v>
      </c>
      <c r="O256">
        <v>1</v>
      </c>
    </row>
    <row r="257" spans="1:15">
      <c r="A257" t="str">
        <f t="shared" si="3"/>
        <v>CNTRFKRLR ENERGY:</v>
      </c>
      <c r="B257" t="s">
        <v>245</v>
      </c>
      <c r="C257" t="s">
        <v>61</v>
      </c>
    </row>
    <row r="258" spans="1:15">
      <c r="A258" t="str">
        <f t="shared" si="3"/>
        <v>CNTRFKKWH</v>
      </c>
      <c r="B258" t="s">
        <v>245</v>
      </c>
      <c r="C258" t="s">
        <v>128</v>
      </c>
      <c r="D258">
        <v>55277672</v>
      </c>
      <c r="E258">
        <v>50969284</v>
      </c>
      <c r="F258">
        <v>53073832</v>
      </c>
      <c r="G258">
        <v>61920103</v>
      </c>
      <c r="H258">
        <v>64215223</v>
      </c>
      <c r="I258">
        <v>71684757</v>
      </c>
      <c r="J258">
        <v>75399325</v>
      </c>
      <c r="K258">
        <v>77640402</v>
      </c>
      <c r="L258">
        <v>68405081</v>
      </c>
      <c r="M258">
        <v>66036123</v>
      </c>
      <c r="N258">
        <v>55849706</v>
      </c>
      <c r="O258">
        <v>58139677</v>
      </c>
    </row>
    <row r="259" spans="1:15">
      <c r="A259" t="str">
        <f t="shared" si="3"/>
        <v>CNTRFKKWH ONPK</v>
      </c>
      <c r="B259" t="s">
        <v>245</v>
      </c>
      <c r="C259" t="s">
        <v>129</v>
      </c>
      <c r="D259">
        <v>13812310</v>
      </c>
      <c r="E259">
        <v>12968268</v>
      </c>
      <c r="F259">
        <v>12720866</v>
      </c>
      <c r="G259">
        <v>20689729</v>
      </c>
      <c r="H259">
        <v>19971351</v>
      </c>
      <c r="I259">
        <v>21231166</v>
      </c>
      <c r="J259">
        <v>23489575</v>
      </c>
      <c r="K259">
        <v>24007003</v>
      </c>
      <c r="L259">
        <v>20340650</v>
      </c>
      <c r="M259">
        <v>22358383</v>
      </c>
      <c r="N259">
        <v>12785143</v>
      </c>
      <c r="O259">
        <v>13413219</v>
      </c>
    </row>
    <row r="260" spans="1:15">
      <c r="A260" t="str">
        <f t="shared" si="3"/>
        <v>CNTRFKKWH OFFPK</v>
      </c>
      <c r="B260" t="s">
        <v>245</v>
      </c>
      <c r="C260" t="s">
        <v>130</v>
      </c>
      <c r="D260">
        <v>41465362</v>
      </c>
      <c r="E260">
        <v>38001015</v>
      </c>
      <c r="F260">
        <v>40352967</v>
      </c>
      <c r="G260">
        <v>41230374</v>
      </c>
      <c r="H260">
        <v>44243871</v>
      </c>
      <c r="I260">
        <v>50453590</v>
      </c>
      <c r="J260">
        <v>51909750</v>
      </c>
      <c r="K260">
        <v>53633398</v>
      </c>
      <c r="L260">
        <v>48064431</v>
      </c>
      <c r="M260">
        <v>43677740</v>
      </c>
      <c r="N260">
        <v>43064562</v>
      </c>
      <c r="O260">
        <v>44726458</v>
      </c>
    </row>
    <row r="261" spans="1:15">
      <c r="A261" t="str">
        <f t="shared" si="3"/>
        <v>CNTRFKKWH ONPK%</v>
      </c>
      <c r="B261" t="s">
        <v>245</v>
      </c>
      <c r="C261" t="s">
        <v>131</v>
      </c>
      <c r="D261" s="5">
        <v>0.24987000000000001</v>
      </c>
      <c r="E261" s="5">
        <v>0.25442999999999999</v>
      </c>
      <c r="F261" s="5">
        <v>0.23968</v>
      </c>
      <c r="G261" s="5">
        <v>0.33413999999999999</v>
      </c>
      <c r="H261" s="5">
        <v>0.31101000000000001</v>
      </c>
      <c r="I261" s="5">
        <v>0.29616999999999999</v>
      </c>
      <c r="J261" s="5">
        <v>0.31153999999999998</v>
      </c>
      <c r="K261" s="5">
        <v>0.30920999999999998</v>
      </c>
      <c r="L261" s="5">
        <v>0.29736000000000001</v>
      </c>
      <c r="M261" s="5">
        <v>0.33857999999999999</v>
      </c>
      <c r="N261" s="5">
        <v>0.22892000000000001</v>
      </c>
      <c r="O261" s="5">
        <v>0.23071</v>
      </c>
    </row>
    <row r="262" spans="1:15">
      <c r="A262" t="str">
        <f t="shared" si="3"/>
        <v>CNTRFKKWH OFFPK%</v>
      </c>
      <c r="B262" t="s">
        <v>245</v>
      </c>
      <c r="C262" t="s">
        <v>132</v>
      </c>
      <c r="D262" s="5">
        <v>0.75012999999999996</v>
      </c>
      <c r="E262" s="5">
        <v>0.74556999999999995</v>
      </c>
      <c r="F262" s="5">
        <v>0.76032</v>
      </c>
      <c r="G262" s="5">
        <v>0.66586000000000001</v>
      </c>
      <c r="H262" s="5">
        <v>0.68898999999999999</v>
      </c>
      <c r="I262" s="5">
        <v>0.70382999999999996</v>
      </c>
      <c r="J262" s="5">
        <v>0.68845999999999996</v>
      </c>
      <c r="K262" s="5">
        <v>0.69079000000000002</v>
      </c>
      <c r="L262" s="5">
        <v>0.70264000000000004</v>
      </c>
      <c r="M262" s="5">
        <v>0.66142000000000001</v>
      </c>
      <c r="N262" s="5">
        <v>0.77107999999999999</v>
      </c>
      <c r="O262" s="5">
        <v>0.76929000000000003</v>
      </c>
    </row>
    <row r="263" spans="1:15">
      <c r="A263" t="str">
        <f t="shared" si="3"/>
        <v>CNTRFKDEMAND (KW):</v>
      </c>
      <c r="B263" t="s">
        <v>245</v>
      </c>
      <c r="C263" t="s">
        <v>62</v>
      </c>
    </row>
    <row r="264" spans="1:15">
      <c r="A264" t="str">
        <f t="shared" si="3"/>
        <v>CNTRFKNCP</v>
      </c>
      <c r="B264" t="s">
        <v>245</v>
      </c>
      <c r="C264" t="s">
        <v>133</v>
      </c>
      <c r="D264">
        <v>104213</v>
      </c>
      <c r="E264">
        <v>114437</v>
      </c>
      <c r="F264">
        <v>126051</v>
      </c>
      <c r="G264">
        <v>126807</v>
      </c>
      <c r="H264">
        <v>139147</v>
      </c>
      <c r="I264">
        <v>141451</v>
      </c>
      <c r="J264">
        <v>147695</v>
      </c>
      <c r="K264">
        <v>143002</v>
      </c>
      <c r="L264">
        <v>140826</v>
      </c>
      <c r="M264">
        <v>129638</v>
      </c>
      <c r="N264">
        <v>114961</v>
      </c>
      <c r="O264">
        <v>115885</v>
      </c>
    </row>
    <row r="265" spans="1:15">
      <c r="A265" t="str">
        <f t="shared" si="3"/>
        <v>CNTRFKNCP ONPK</v>
      </c>
      <c r="B265" t="s">
        <v>245</v>
      </c>
      <c r="C265" t="s">
        <v>134</v>
      </c>
      <c r="D265">
        <v>104213</v>
      </c>
      <c r="E265">
        <v>108678</v>
      </c>
      <c r="F265">
        <v>98374</v>
      </c>
      <c r="G265">
        <v>126807</v>
      </c>
      <c r="H265">
        <v>139147</v>
      </c>
      <c r="I265">
        <v>139433</v>
      </c>
      <c r="J265">
        <v>147695</v>
      </c>
      <c r="K265">
        <v>140477</v>
      </c>
      <c r="L265">
        <v>133456</v>
      </c>
      <c r="M265">
        <v>129638</v>
      </c>
      <c r="N265">
        <v>105406</v>
      </c>
      <c r="O265">
        <v>115885</v>
      </c>
    </row>
    <row r="266" spans="1:15">
      <c r="A266" t="str">
        <f t="shared" si="3"/>
        <v>CNTRFKNCP OFFPK</v>
      </c>
      <c r="B266" t="s">
        <v>245</v>
      </c>
      <c r="C266" t="s">
        <v>135</v>
      </c>
      <c r="D266">
        <v>101297</v>
      </c>
      <c r="E266">
        <v>114437</v>
      </c>
      <c r="F266">
        <v>126051</v>
      </c>
      <c r="G266">
        <v>122427</v>
      </c>
      <c r="H266">
        <v>132986</v>
      </c>
      <c r="I266">
        <v>141451</v>
      </c>
      <c r="J266">
        <v>142529</v>
      </c>
      <c r="K266">
        <v>143002</v>
      </c>
      <c r="L266">
        <v>140826</v>
      </c>
      <c r="M266">
        <v>126141</v>
      </c>
      <c r="N266">
        <v>114961</v>
      </c>
      <c r="O266">
        <v>112686</v>
      </c>
    </row>
    <row r="267" spans="1:15">
      <c r="A267" t="str">
        <f t="shared" si="3"/>
        <v>CNTRFKGCP DATE</v>
      </c>
      <c r="B267" t="s">
        <v>245</v>
      </c>
      <c r="C267" t="s">
        <v>136</v>
      </c>
      <c r="D267" t="s">
        <v>277</v>
      </c>
      <c r="E267" t="s">
        <v>276</v>
      </c>
      <c r="F267" t="s">
        <v>780</v>
      </c>
      <c r="G267" t="s">
        <v>781</v>
      </c>
      <c r="H267" t="s">
        <v>766</v>
      </c>
      <c r="I267" t="s">
        <v>782</v>
      </c>
      <c r="J267" t="s">
        <v>783</v>
      </c>
      <c r="K267" t="s">
        <v>784</v>
      </c>
      <c r="L267" t="s">
        <v>785</v>
      </c>
      <c r="M267" t="s">
        <v>761</v>
      </c>
      <c r="N267" t="s">
        <v>786</v>
      </c>
      <c r="O267" t="s">
        <v>787</v>
      </c>
    </row>
    <row r="268" spans="1:15">
      <c r="A268" t="str">
        <f t="shared" si="3"/>
        <v>CNTRFKGCP TIME</v>
      </c>
      <c r="B268" t="s">
        <v>245</v>
      </c>
      <c r="C268" t="s">
        <v>142</v>
      </c>
      <c r="D268" t="s">
        <v>193</v>
      </c>
      <c r="E268" t="s">
        <v>195</v>
      </c>
      <c r="F268" t="s">
        <v>196</v>
      </c>
      <c r="G268" t="s">
        <v>195</v>
      </c>
      <c r="H268" t="s">
        <v>195</v>
      </c>
      <c r="I268" t="s">
        <v>196</v>
      </c>
      <c r="J268" t="s">
        <v>196</v>
      </c>
      <c r="K268" t="s">
        <v>196</v>
      </c>
      <c r="L268" t="s">
        <v>196</v>
      </c>
      <c r="M268" t="s">
        <v>145</v>
      </c>
      <c r="N268" t="s">
        <v>195</v>
      </c>
      <c r="O268" t="s">
        <v>193</v>
      </c>
    </row>
    <row r="269" spans="1:15">
      <c r="A269" t="str">
        <f t="shared" si="3"/>
        <v>CNTRFKGCP</v>
      </c>
      <c r="B269" t="s">
        <v>245</v>
      </c>
      <c r="C269" t="s">
        <v>147</v>
      </c>
      <c r="D269">
        <v>104213</v>
      </c>
      <c r="E269">
        <v>114437</v>
      </c>
      <c r="F269">
        <v>126051</v>
      </c>
      <c r="G269">
        <v>126807</v>
      </c>
      <c r="H269">
        <v>139147</v>
      </c>
      <c r="I269">
        <v>141451</v>
      </c>
      <c r="J269">
        <v>147695</v>
      </c>
      <c r="K269">
        <v>143002</v>
      </c>
      <c r="L269">
        <v>140826</v>
      </c>
      <c r="M269">
        <v>129638</v>
      </c>
      <c r="N269">
        <v>114961</v>
      </c>
      <c r="O269">
        <v>115885</v>
      </c>
    </row>
    <row r="270" spans="1:15">
      <c r="A270" t="str">
        <f t="shared" si="3"/>
        <v>CNTRFKGCP ONPK</v>
      </c>
      <c r="B270" t="s">
        <v>245</v>
      </c>
      <c r="C270" t="s">
        <v>63</v>
      </c>
      <c r="D270">
        <v>104213</v>
      </c>
      <c r="E270">
        <v>108678</v>
      </c>
      <c r="F270">
        <v>98374</v>
      </c>
      <c r="G270">
        <v>126807</v>
      </c>
      <c r="H270">
        <v>139147</v>
      </c>
      <c r="I270">
        <v>139433</v>
      </c>
      <c r="J270">
        <v>147695</v>
      </c>
      <c r="K270">
        <v>140477</v>
      </c>
      <c r="L270">
        <v>133456</v>
      </c>
      <c r="M270">
        <v>129638</v>
      </c>
      <c r="N270">
        <v>105406</v>
      </c>
      <c r="O270">
        <v>115885</v>
      </c>
    </row>
    <row r="271" spans="1:15">
      <c r="A271" t="str">
        <f t="shared" si="3"/>
        <v>CNTRFKGCP OFFPK</v>
      </c>
      <c r="B271" t="s">
        <v>245</v>
      </c>
      <c r="C271" t="s">
        <v>64</v>
      </c>
      <c r="D271">
        <v>101297</v>
      </c>
      <c r="E271">
        <v>114437</v>
      </c>
      <c r="F271">
        <v>126051</v>
      </c>
      <c r="G271">
        <v>122427</v>
      </c>
      <c r="H271">
        <v>132986</v>
      </c>
      <c r="I271">
        <v>141451</v>
      </c>
      <c r="J271">
        <v>142529</v>
      </c>
      <c r="K271">
        <v>143002</v>
      </c>
      <c r="L271">
        <v>140826</v>
      </c>
      <c r="M271">
        <v>126141</v>
      </c>
      <c r="N271">
        <v>114961</v>
      </c>
      <c r="O271">
        <v>112686</v>
      </c>
    </row>
    <row r="272" spans="1:15">
      <c r="A272" t="str">
        <f t="shared" si="3"/>
        <v>CNTRFKCP</v>
      </c>
      <c r="B272" t="s">
        <v>245</v>
      </c>
      <c r="C272" t="s">
        <v>148</v>
      </c>
      <c r="D272">
        <v>101889</v>
      </c>
      <c r="E272">
        <v>111566</v>
      </c>
      <c r="F272">
        <v>88285</v>
      </c>
      <c r="G272">
        <v>119855</v>
      </c>
      <c r="H272">
        <v>139147</v>
      </c>
      <c r="I272">
        <v>136713</v>
      </c>
      <c r="J272">
        <v>145669</v>
      </c>
      <c r="K272">
        <v>139253</v>
      </c>
      <c r="L272">
        <v>132932</v>
      </c>
      <c r="M272">
        <v>129236</v>
      </c>
      <c r="N272">
        <v>113619</v>
      </c>
      <c r="O272">
        <v>110488</v>
      </c>
    </row>
    <row r="273" spans="1:15">
      <c r="A273" t="str">
        <f t="shared" si="3"/>
        <v>CNTRFKPERIOD START</v>
      </c>
      <c r="B273" t="s">
        <v>245</v>
      </c>
      <c r="C273" t="s">
        <v>149</v>
      </c>
      <c r="D273" s="1">
        <v>41275</v>
      </c>
      <c r="E273" s="1">
        <v>41306</v>
      </c>
      <c r="F273" s="1">
        <v>41334</v>
      </c>
      <c r="G273" s="1">
        <v>41365</v>
      </c>
      <c r="H273" s="1">
        <v>41395</v>
      </c>
      <c r="I273" s="1">
        <v>41426</v>
      </c>
      <c r="J273" s="1">
        <v>41456</v>
      </c>
      <c r="K273" s="1">
        <v>41487</v>
      </c>
      <c r="L273" s="1">
        <v>41518</v>
      </c>
      <c r="M273" s="1">
        <v>41548</v>
      </c>
      <c r="N273" s="1">
        <v>41579</v>
      </c>
      <c r="O273" s="1">
        <v>41609</v>
      </c>
    </row>
    <row r="274" spans="1:15">
      <c r="A274" t="str">
        <f t="shared" si="3"/>
        <v>CNTRFKNCP LF</v>
      </c>
      <c r="B274" t="s">
        <v>245</v>
      </c>
      <c r="C274" t="s">
        <v>150</v>
      </c>
      <c r="D274" s="5">
        <v>0.71289999999999998</v>
      </c>
      <c r="E274" s="5">
        <v>0.66279999999999994</v>
      </c>
      <c r="F274" s="5">
        <v>0.56669999999999998</v>
      </c>
      <c r="G274" s="5">
        <v>0.67820000000000003</v>
      </c>
      <c r="H274" s="5">
        <v>0.62029999999999996</v>
      </c>
      <c r="I274" s="5">
        <v>0.70389999999999997</v>
      </c>
      <c r="J274" s="5">
        <v>0.68620000000000003</v>
      </c>
      <c r="K274" s="5">
        <v>0.7298</v>
      </c>
      <c r="L274" s="5">
        <v>0.67459999999999998</v>
      </c>
      <c r="M274" s="5">
        <v>0.68469999999999998</v>
      </c>
      <c r="N274" s="5">
        <v>0.67469999999999997</v>
      </c>
      <c r="O274" s="5">
        <v>0.67430000000000001</v>
      </c>
    </row>
    <row r="275" spans="1:15">
      <c r="A275" t="str">
        <f t="shared" si="3"/>
        <v>CNTRFKNCP LF ONPK</v>
      </c>
      <c r="B275" t="s">
        <v>245</v>
      </c>
      <c r="C275" t="s">
        <v>151</v>
      </c>
      <c r="D275" s="5">
        <v>0.75309999999999999</v>
      </c>
      <c r="E275" s="5">
        <v>0.74580000000000002</v>
      </c>
      <c r="F275" s="5">
        <v>0.76970000000000005</v>
      </c>
      <c r="G275" s="5">
        <v>0.82399999999999995</v>
      </c>
      <c r="H275" s="5">
        <v>0.72489999999999999</v>
      </c>
      <c r="I275" s="5">
        <v>0.84589999999999999</v>
      </c>
      <c r="J275" s="5">
        <v>0.80320000000000003</v>
      </c>
      <c r="K275" s="5">
        <v>0.86309999999999998</v>
      </c>
      <c r="L275" s="5">
        <v>0.84670000000000001</v>
      </c>
      <c r="M275" s="5">
        <v>0.83320000000000005</v>
      </c>
      <c r="N275" s="5">
        <v>0.7581</v>
      </c>
      <c r="O275" s="5">
        <v>0.68899999999999995</v>
      </c>
    </row>
    <row r="276" spans="1:15">
      <c r="A276" t="str">
        <f t="shared" si="3"/>
        <v>CNTRFKNCP LF OFFPK</v>
      </c>
      <c r="B276" t="s">
        <v>245</v>
      </c>
      <c r="C276" t="s">
        <v>152</v>
      </c>
      <c r="D276" s="5">
        <v>0.72070000000000001</v>
      </c>
      <c r="E276" s="5">
        <v>0.64859999999999995</v>
      </c>
      <c r="F276" s="5">
        <v>0.55679999999999996</v>
      </c>
      <c r="G276" s="5">
        <v>0.6452</v>
      </c>
      <c r="H276" s="5">
        <v>0.60929999999999995</v>
      </c>
      <c r="I276" s="5">
        <v>0.66049999999999998</v>
      </c>
      <c r="J276" s="5">
        <v>0.66700000000000004</v>
      </c>
      <c r="K276" s="5">
        <v>0.68689999999999996</v>
      </c>
      <c r="L276" s="5">
        <v>0.63200000000000001</v>
      </c>
      <c r="M276" s="5">
        <v>0.64480000000000004</v>
      </c>
      <c r="N276" s="5">
        <v>0.66890000000000005</v>
      </c>
      <c r="O276" s="5">
        <v>0.68910000000000005</v>
      </c>
    </row>
    <row r="277" spans="1:15">
      <c r="A277" t="str">
        <f t="shared" si="3"/>
        <v>CNTRFKGCP CF</v>
      </c>
      <c r="B277" t="s">
        <v>245</v>
      </c>
      <c r="C277" t="s">
        <v>153</v>
      </c>
      <c r="D277" s="5">
        <v>1</v>
      </c>
      <c r="E277" s="5">
        <v>1</v>
      </c>
      <c r="F277" s="5">
        <v>1</v>
      </c>
      <c r="G277" s="5">
        <v>1</v>
      </c>
      <c r="H277" s="5">
        <v>1</v>
      </c>
      <c r="I277" s="5">
        <v>1</v>
      </c>
      <c r="J277" s="5">
        <v>1</v>
      </c>
      <c r="K277" s="5">
        <v>1</v>
      </c>
      <c r="L277" s="5">
        <v>1</v>
      </c>
      <c r="M277" s="5">
        <v>1</v>
      </c>
      <c r="N277" s="5">
        <v>1</v>
      </c>
      <c r="O277" s="5">
        <v>1</v>
      </c>
    </row>
    <row r="278" spans="1:15">
      <c r="A278" t="str">
        <f t="shared" si="3"/>
        <v>CNTRFKCP CF</v>
      </c>
      <c r="B278" t="s">
        <v>245</v>
      </c>
      <c r="C278" t="s">
        <v>154</v>
      </c>
      <c r="D278" s="5">
        <v>0.97770000000000001</v>
      </c>
      <c r="E278" s="5">
        <v>0.97489999999999999</v>
      </c>
      <c r="F278" s="5">
        <v>0.70040000000000002</v>
      </c>
      <c r="G278" s="5">
        <v>0.94520000000000004</v>
      </c>
      <c r="H278" s="5">
        <v>1</v>
      </c>
      <c r="I278" s="5">
        <v>0.96650000000000003</v>
      </c>
      <c r="J278" s="5">
        <v>0.98629999999999995</v>
      </c>
      <c r="K278" s="5">
        <v>0.9738</v>
      </c>
      <c r="L278" s="5">
        <v>0.94389999999999996</v>
      </c>
      <c r="M278" s="5">
        <v>0.99690000000000001</v>
      </c>
      <c r="N278" s="5">
        <v>0.98829999999999996</v>
      </c>
      <c r="O278" s="5">
        <v>0.95340000000000003</v>
      </c>
    </row>
    <row r="279" spans="1:15">
      <c r="A279" t="str">
        <f t="shared" si="3"/>
        <v>CNTRFKGCP LF</v>
      </c>
      <c r="B279" t="s">
        <v>245</v>
      </c>
      <c r="C279" t="s">
        <v>155</v>
      </c>
      <c r="D279" s="5">
        <v>0.71289999999999998</v>
      </c>
      <c r="E279" s="5">
        <v>0.66279999999999994</v>
      </c>
      <c r="F279" s="5">
        <v>0.56669999999999998</v>
      </c>
      <c r="G279" s="5">
        <v>0.67820000000000003</v>
      </c>
      <c r="H279" s="5">
        <v>0.62029999999999996</v>
      </c>
      <c r="I279" s="5">
        <v>0.70389999999999997</v>
      </c>
      <c r="J279" s="5">
        <v>0.68620000000000003</v>
      </c>
      <c r="K279" s="5">
        <v>0.7298</v>
      </c>
      <c r="L279" s="5">
        <v>0.67459999999999998</v>
      </c>
      <c r="M279" s="5">
        <v>0.68469999999999998</v>
      </c>
      <c r="N279" s="5">
        <v>0.67469999999999997</v>
      </c>
      <c r="O279" s="5">
        <v>0.67430000000000001</v>
      </c>
    </row>
    <row r="280" spans="1:15">
      <c r="A280" t="str">
        <f t="shared" si="3"/>
        <v>CNTRFKGCP LF ONPK</v>
      </c>
      <c r="B280" t="s">
        <v>245</v>
      </c>
      <c r="C280" t="s">
        <v>156</v>
      </c>
      <c r="D280" s="5">
        <v>0.75309999999999999</v>
      </c>
      <c r="E280" s="5">
        <v>0.74580000000000002</v>
      </c>
      <c r="F280" s="5">
        <v>0.76970000000000005</v>
      </c>
      <c r="G280" s="5">
        <v>0.82399999999999995</v>
      </c>
      <c r="H280" s="5">
        <v>0.72489999999999999</v>
      </c>
      <c r="I280" s="5">
        <v>0.84589999999999999</v>
      </c>
      <c r="J280" s="5">
        <v>0.80320000000000003</v>
      </c>
      <c r="K280" s="5">
        <v>0.86309999999999998</v>
      </c>
      <c r="L280" s="5">
        <v>0.84670000000000001</v>
      </c>
      <c r="M280" s="5">
        <v>0.83320000000000005</v>
      </c>
      <c r="N280" s="5">
        <v>0.7581</v>
      </c>
      <c r="O280" s="5">
        <v>0.68899999999999995</v>
      </c>
    </row>
    <row r="281" spans="1:15">
      <c r="A281" t="str">
        <f t="shared" si="3"/>
        <v>CNTRFKGCP LF OFFPK</v>
      </c>
      <c r="B281" t="s">
        <v>245</v>
      </c>
      <c r="C281" t="s">
        <v>157</v>
      </c>
      <c r="D281" s="5">
        <v>0.72070000000000001</v>
      </c>
      <c r="E281" s="5">
        <v>0.64859999999999995</v>
      </c>
      <c r="F281" s="5">
        <v>0.55679999999999996</v>
      </c>
      <c r="G281" s="5">
        <v>0.6452</v>
      </c>
      <c r="H281" s="5">
        <v>0.60929999999999995</v>
      </c>
      <c r="I281" s="5">
        <v>0.66049999999999998</v>
      </c>
      <c r="J281" s="5">
        <v>0.66700000000000004</v>
      </c>
      <c r="K281" s="5">
        <v>0.68689999999999996</v>
      </c>
      <c r="L281" s="5">
        <v>0.63200000000000001</v>
      </c>
      <c r="M281" s="5">
        <v>0.64480000000000004</v>
      </c>
      <c r="N281" s="5">
        <v>0.66890000000000005</v>
      </c>
      <c r="O281" s="5">
        <v>0.68910000000000005</v>
      </c>
    </row>
    <row r="282" spans="1:15">
      <c r="A282" t="str">
        <f t="shared" si="3"/>
        <v>CNTRFKCP LF</v>
      </c>
      <c r="B282" t="s">
        <v>245</v>
      </c>
      <c r="C282" t="s">
        <v>158</v>
      </c>
      <c r="D282" s="5">
        <v>0.72919999999999996</v>
      </c>
      <c r="E282" s="5">
        <v>0.67979999999999996</v>
      </c>
      <c r="F282" s="5">
        <v>0.80910000000000004</v>
      </c>
      <c r="G282" s="5">
        <v>0.71750000000000003</v>
      </c>
      <c r="H282" s="5">
        <v>0.62029999999999996</v>
      </c>
      <c r="I282" s="5">
        <v>0.72829999999999995</v>
      </c>
      <c r="J282" s="5">
        <v>0.69569999999999999</v>
      </c>
      <c r="K282" s="5">
        <v>0.74939999999999996</v>
      </c>
      <c r="L282" s="5">
        <v>0.7147</v>
      </c>
      <c r="M282" s="5">
        <v>0.68679999999999997</v>
      </c>
      <c r="N282" s="5">
        <v>0.68269999999999997</v>
      </c>
      <c r="O282" s="5">
        <v>0.70730000000000004</v>
      </c>
    </row>
    <row r="283" spans="1:15">
      <c r="A283" t="str">
        <f t="shared" si="3"/>
        <v>CNTRFKREL PREC:</v>
      </c>
      <c r="B283" t="s">
        <v>245</v>
      </c>
      <c r="C283" t="s">
        <v>65</v>
      </c>
    </row>
    <row r="284" spans="1:15">
      <c r="A284" t="str">
        <f t="shared" si="3"/>
        <v>CNTRFKNCP RP</v>
      </c>
      <c r="B284" t="s">
        <v>245</v>
      </c>
      <c r="C284" t="s">
        <v>159</v>
      </c>
      <c r="D284" s="5">
        <v>0</v>
      </c>
      <c r="E284" s="5">
        <v>0</v>
      </c>
      <c r="F284" s="5">
        <v>0</v>
      </c>
      <c r="G284" s="5">
        <v>0</v>
      </c>
      <c r="H284" s="5">
        <v>0</v>
      </c>
      <c r="I284" s="5">
        <v>0</v>
      </c>
      <c r="J284" s="5">
        <v>0</v>
      </c>
      <c r="K284" s="5">
        <v>0</v>
      </c>
      <c r="L284" s="5">
        <v>0</v>
      </c>
      <c r="M284" s="5">
        <v>0</v>
      </c>
      <c r="N284" s="5">
        <v>0</v>
      </c>
      <c r="O284" s="5">
        <v>0</v>
      </c>
    </row>
    <row r="285" spans="1:15">
      <c r="A285" t="str">
        <f t="shared" si="3"/>
        <v>CNTRFKNCP RP ONPK</v>
      </c>
      <c r="B285" t="s">
        <v>245</v>
      </c>
      <c r="C285" t="s">
        <v>160</v>
      </c>
      <c r="D285" s="5">
        <v>0</v>
      </c>
      <c r="E285" s="5">
        <v>0</v>
      </c>
      <c r="F285" s="5">
        <v>0</v>
      </c>
      <c r="G285" s="5">
        <v>0</v>
      </c>
      <c r="H285" s="5">
        <v>0</v>
      </c>
      <c r="I285" s="5">
        <v>0</v>
      </c>
      <c r="J285" s="5">
        <v>0</v>
      </c>
      <c r="K285" s="5">
        <v>0</v>
      </c>
      <c r="L285" s="5">
        <v>0</v>
      </c>
      <c r="M285" s="5">
        <v>0</v>
      </c>
      <c r="N285" s="5">
        <v>0</v>
      </c>
      <c r="O285" s="5">
        <v>0</v>
      </c>
    </row>
    <row r="286" spans="1:15">
      <c r="A286" t="str">
        <f t="shared" si="3"/>
        <v>CNTRFKNCP RP OFFPK</v>
      </c>
      <c r="B286" t="s">
        <v>245</v>
      </c>
      <c r="C286" t="s">
        <v>161</v>
      </c>
      <c r="D286" s="5">
        <v>0</v>
      </c>
      <c r="E286" s="5">
        <v>0</v>
      </c>
      <c r="F286" s="5">
        <v>0</v>
      </c>
      <c r="G286" s="5">
        <v>0</v>
      </c>
      <c r="H286" s="5">
        <v>0</v>
      </c>
      <c r="I286" s="5">
        <v>0</v>
      </c>
      <c r="J286" s="5">
        <v>0</v>
      </c>
      <c r="K286" s="5">
        <v>0</v>
      </c>
      <c r="L286" s="5">
        <v>0</v>
      </c>
      <c r="M286" s="5">
        <v>0</v>
      </c>
      <c r="N286" s="5">
        <v>0</v>
      </c>
      <c r="O286" s="5">
        <v>0</v>
      </c>
    </row>
    <row r="287" spans="1:15">
      <c r="A287" t="str">
        <f t="shared" si="3"/>
        <v>CNTRFKGCP RP</v>
      </c>
      <c r="B287" t="s">
        <v>245</v>
      </c>
      <c r="C287" t="s">
        <v>162</v>
      </c>
      <c r="D287" s="5">
        <v>0</v>
      </c>
      <c r="E287" s="5">
        <v>0</v>
      </c>
      <c r="F287" s="5">
        <v>0</v>
      </c>
      <c r="G287" s="5">
        <v>0</v>
      </c>
      <c r="H287" s="5">
        <v>0</v>
      </c>
      <c r="I287" s="5">
        <v>0</v>
      </c>
      <c r="J287" s="5">
        <v>0</v>
      </c>
      <c r="K287" s="5">
        <v>0</v>
      </c>
      <c r="L287" s="5">
        <v>0</v>
      </c>
      <c r="M287" s="5">
        <v>0</v>
      </c>
      <c r="N287" s="5">
        <v>0</v>
      </c>
      <c r="O287" s="5">
        <v>0</v>
      </c>
    </row>
    <row r="288" spans="1:15">
      <c r="A288" t="str">
        <f t="shared" si="3"/>
        <v>CNTRFKGCP RP ONPK</v>
      </c>
      <c r="B288" t="s">
        <v>245</v>
      </c>
      <c r="C288" t="s">
        <v>163</v>
      </c>
      <c r="D288" s="5">
        <v>0</v>
      </c>
      <c r="E288" s="5">
        <v>0</v>
      </c>
      <c r="F288" s="5">
        <v>0</v>
      </c>
      <c r="G288" s="5">
        <v>0</v>
      </c>
      <c r="H288" s="5">
        <v>0</v>
      </c>
      <c r="I288" s="5">
        <v>0</v>
      </c>
      <c r="J288" s="5">
        <v>0</v>
      </c>
      <c r="K288" s="5">
        <v>0</v>
      </c>
      <c r="L288" s="5">
        <v>0</v>
      </c>
      <c r="M288" s="5">
        <v>0</v>
      </c>
      <c r="N288" s="5">
        <v>0</v>
      </c>
      <c r="O288" s="5">
        <v>0</v>
      </c>
    </row>
    <row r="289" spans="1:15">
      <c r="A289" t="str">
        <f t="shared" si="3"/>
        <v>CNTRFKGCP RP OFFPK</v>
      </c>
      <c r="B289" t="s">
        <v>245</v>
      </c>
      <c r="C289" t="s">
        <v>164</v>
      </c>
      <c r="D289" s="5">
        <v>0</v>
      </c>
      <c r="E289" s="5">
        <v>0</v>
      </c>
      <c r="F289" s="5">
        <v>0</v>
      </c>
      <c r="G289" s="5">
        <v>0</v>
      </c>
      <c r="H289" s="5">
        <v>0</v>
      </c>
      <c r="I289" s="5">
        <v>0</v>
      </c>
      <c r="J289" s="5">
        <v>0</v>
      </c>
      <c r="K289" s="5">
        <v>0</v>
      </c>
      <c r="L289" s="5">
        <v>0</v>
      </c>
      <c r="M289" s="5">
        <v>0</v>
      </c>
      <c r="N289" s="5">
        <v>0</v>
      </c>
      <c r="O289" s="5">
        <v>0</v>
      </c>
    </row>
    <row r="290" spans="1:15">
      <c r="A290" t="str">
        <f t="shared" si="3"/>
        <v>CNTRFKCP RP</v>
      </c>
      <c r="B290" t="s">
        <v>245</v>
      </c>
      <c r="C290" t="s">
        <v>165</v>
      </c>
      <c r="D290" s="5">
        <v>0</v>
      </c>
      <c r="E290" s="5">
        <v>0</v>
      </c>
      <c r="F290" s="5">
        <v>0</v>
      </c>
      <c r="G290" s="5">
        <v>0</v>
      </c>
      <c r="H290" s="5">
        <v>0</v>
      </c>
      <c r="I290" s="5">
        <v>0</v>
      </c>
      <c r="J290" s="5">
        <v>0</v>
      </c>
      <c r="K290" s="5">
        <v>0</v>
      </c>
      <c r="L290" s="5">
        <v>0</v>
      </c>
      <c r="M290" s="5">
        <v>0</v>
      </c>
      <c r="N290" s="5">
        <v>0</v>
      </c>
      <c r="O290" s="5">
        <v>0</v>
      </c>
    </row>
    <row r="291" spans="1:15">
      <c r="A291" t="str">
        <f t="shared" si="3"/>
        <v>CNTRFKSAMPLE SIZE:</v>
      </c>
      <c r="B291" t="s">
        <v>245</v>
      </c>
      <c r="C291" t="s">
        <v>66</v>
      </c>
    </row>
    <row r="292" spans="1:15">
      <c r="A292" t="str">
        <f t="shared" si="3"/>
        <v>CNTRFKGCPSZ</v>
      </c>
      <c r="B292" t="s">
        <v>245</v>
      </c>
      <c r="C292" t="s">
        <v>166</v>
      </c>
      <c r="D292">
        <v>1</v>
      </c>
      <c r="E292">
        <v>1</v>
      </c>
      <c r="F292">
        <v>1</v>
      </c>
      <c r="G292">
        <v>1</v>
      </c>
      <c r="H292">
        <v>1</v>
      </c>
      <c r="I292">
        <v>1</v>
      </c>
      <c r="J292">
        <v>1</v>
      </c>
      <c r="K292">
        <v>1</v>
      </c>
      <c r="L292">
        <v>1</v>
      </c>
      <c r="M292">
        <v>1</v>
      </c>
      <c r="N292">
        <v>1</v>
      </c>
      <c r="O292">
        <v>1</v>
      </c>
    </row>
    <row r="293" spans="1:15">
      <c r="A293" t="str">
        <f t="shared" si="3"/>
        <v>CNTRFKGCPSZ ONPK</v>
      </c>
      <c r="B293" t="s">
        <v>245</v>
      </c>
      <c r="C293" t="s">
        <v>167</v>
      </c>
      <c r="D293">
        <v>1</v>
      </c>
      <c r="E293">
        <v>1</v>
      </c>
      <c r="F293">
        <v>1</v>
      </c>
      <c r="G293">
        <v>1</v>
      </c>
      <c r="H293">
        <v>1</v>
      </c>
      <c r="I293">
        <v>1</v>
      </c>
      <c r="J293">
        <v>1</v>
      </c>
      <c r="K293">
        <v>1</v>
      </c>
      <c r="L293">
        <v>1</v>
      </c>
      <c r="M293">
        <v>1</v>
      </c>
      <c r="N293">
        <v>1</v>
      </c>
      <c r="O293">
        <v>1</v>
      </c>
    </row>
    <row r="294" spans="1:15">
      <c r="A294" t="str">
        <f t="shared" si="3"/>
        <v>CNTRFKGCPSZ OFFPK</v>
      </c>
      <c r="B294" t="s">
        <v>245</v>
      </c>
      <c r="C294" t="s">
        <v>168</v>
      </c>
      <c r="D294">
        <v>1</v>
      </c>
      <c r="E294">
        <v>1</v>
      </c>
      <c r="F294">
        <v>1</v>
      </c>
      <c r="G294">
        <v>1</v>
      </c>
      <c r="H294">
        <v>1</v>
      </c>
      <c r="I294">
        <v>1</v>
      </c>
      <c r="J294">
        <v>1</v>
      </c>
      <c r="K294">
        <v>1</v>
      </c>
      <c r="L294">
        <v>1</v>
      </c>
      <c r="M294">
        <v>1</v>
      </c>
      <c r="N294">
        <v>1</v>
      </c>
      <c r="O294">
        <v>1</v>
      </c>
    </row>
    <row r="295" spans="1:15">
      <c r="A295" t="str">
        <f t="shared" si="3"/>
        <v>CNTRFKCPSZ</v>
      </c>
      <c r="B295" t="s">
        <v>245</v>
      </c>
      <c r="C295" t="s">
        <v>169</v>
      </c>
      <c r="D295">
        <v>1</v>
      </c>
      <c r="E295">
        <v>1</v>
      </c>
      <c r="F295">
        <v>1</v>
      </c>
      <c r="G295">
        <v>1</v>
      </c>
      <c r="H295">
        <v>1</v>
      </c>
      <c r="I295">
        <v>1</v>
      </c>
      <c r="J295">
        <v>1</v>
      </c>
      <c r="K295">
        <v>1</v>
      </c>
      <c r="L295">
        <v>1</v>
      </c>
      <c r="M295">
        <v>1</v>
      </c>
      <c r="N295">
        <v>1</v>
      </c>
      <c r="O295">
        <v>1</v>
      </c>
    </row>
    <row r="296" spans="1:15">
      <c r="A296" t="str">
        <f t="shared" si="3"/>
        <v/>
      </c>
    </row>
    <row r="297" spans="1:15" ht="14.4">
      <c r="A297" t="str">
        <f t="shared" si="3"/>
        <v>NOTE:     Sales line does not match sales in the Rate and Revenue Report due to billing lag.</v>
      </c>
      <c r="B297" s="310" t="s">
        <v>605</v>
      </c>
    </row>
    <row r="298" spans="1:15">
      <c r="A298" t="str">
        <f t="shared" si="3"/>
        <v xml:space="preserve">CNTRKE Wholesale - Contract Rate (Key West) </v>
      </c>
      <c r="B298" t="s">
        <v>244</v>
      </c>
      <c r="C298" t="s">
        <v>243</v>
      </c>
    </row>
    <row r="299" spans="1:15">
      <c r="A299" t="str">
        <f t="shared" si="3"/>
        <v xml:space="preserve">CNTRKEMONTH </v>
      </c>
      <c r="B299" t="s">
        <v>242</v>
      </c>
      <c r="C299" t="s">
        <v>123</v>
      </c>
      <c r="D299" s="4">
        <v>41275</v>
      </c>
      <c r="E299" s="4">
        <v>41306</v>
      </c>
      <c r="F299" s="4">
        <v>41334</v>
      </c>
      <c r="G299" s="4">
        <v>41365</v>
      </c>
      <c r="H299" s="4">
        <v>41395</v>
      </c>
      <c r="I299" s="4">
        <v>41426</v>
      </c>
      <c r="J299" s="4">
        <v>41456</v>
      </c>
      <c r="K299" s="4">
        <v>41487</v>
      </c>
      <c r="L299" s="4">
        <v>41518</v>
      </c>
      <c r="M299" s="4">
        <v>41548</v>
      </c>
      <c r="N299" s="4">
        <v>41579</v>
      </c>
      <c r="O299" s="4">
        <v>41609</v>
      </c>
    </row>
    <row r="300" spans="1:15">
      <c r="A300" t="str">
        <f t="shared" si="3"/>
        <v xml:space="preserve">CNTRKECUSTOMERS </v>
      </c>
      <c r="B300" t="s">
        <v>242</v>
      </c>
      <c r="C300" t="s">
        <v>124</v>
      </c>
      <c r="D300">
        <v>1</v>
      </c>
      <c r="E300">
        <v>1</v>
      </c>
      <c r="F300">
        <v>1</v>
      </c>
      <c r="G300">
        <v>1</v>
      </c>
      <c r="H300">
        <v>1</v>
      </c>
      <c r="I300">
        <v>1</v>
      </c>
    </row>
    <row r="301" spans="1:15">
      <c r="A301" t="str">
        <f t="shared" si="3"/>
        <v xml:space="preserve">CNTRKESALES </v>
      </c>
      <c r="B301" t="s">
        <v>242</v>
      </c>
      <c r="C301" t="s">
        <v>125</v>
      </c>
      <c r="D301">
        <v>16110000</v>
      </c>
      <c r="E301">
        <v>16110000</v>
      </c>
      <c r="F301">
        <v>15615000</v>
      </c>
      <c r="G301">
        <v>17100000</v>
      </c>
      <c r="H301">
        <v>17235000</v>
      </c>
      <c r="I301">
        <v>20115000</v>
      </c>
    </row>
    <row r="302" spans="1:15">
      <c r="A302" t="str">
        <f t="shared" si="3"/>
        <v>CNTRKEKW</v>
      </c>
      <c r="B302" t="s">
        <v>242</v>
      </c>
      <c r="C302" t="s">
        <v>126</v>
      </c>
    </row>
    <row r="303" spans="1:15">
      <c r="A303" t="str">
        <f t="shared" si="3"/>
        <v>CNTRKEN</v>
      </c>
      <c r="B303" t="s">
        <v>242</v>
      </c>
      <c r="C303" t="s">
        <v>127</v>
      </c>
      <c r="D303">
        <v>1</v>
      </c>
      <c r="E303">
        <v>1</v>
      </c>
      <c r="F303">
        <v>1</v>
      </c>
      <c r="G303">
        <v>1</v>
      </c>
      <c r="H303">
        <v>1</v>
      </c>
      <c r="I303" t="s">
        <v>536</v>
      </c>
      <c r="J303" t="s">
        <v>536</v>
      </c>
      <c r="K303" t="s">
        <v>536</v>
      </c>
      <c r="L303" t="s">
        <v>536</v>
      </c>
      <c r="M303" t="s">
        <v>536</v>
      </c>
      <c r="N303" t="s">
        <v>536</v>
      </c>
      <c r="O303" t="s">
        <v>536</v>
      </c>
    </row>
    <row r="304" spans="1:15">
      <c r="A304" t="str">
        <f t="shared" si="3"/>
        <v>CNTRKERLR ENERGY:</v>
      </c>
      <c r="B304" t="s">
        <v>242</v>
      </c>
      <c r="C304" t="s">
        <v>61</v>
      </c>
    </row>
    <row r="305" spans="1:15">
      <c r="A305" t="str">
        <f t="shared" si="3"/>
        <v>CNTRKEKWH</v>
      </c>
      <c r="B305" t="s">
        <v>242</v>
      </c>
      <c r="C305" t="s">
        <v>128</v>
      </c>
      <c r="D305">
        <v>16110000</v>
      </c>
      <c r="E305">
        <v>15615000</v>
      </c>
      <c r="F305">
        <v>17100000</v>
      </c>
      <c r="G305">
        <v>17235000</v>
      </c>
      <c r="H305">
        <v>20115000</v>
      </c>
    </row>
    <row r="306" spans="1:15">
      <c r="A306" t="str">
        <f t="shared" si="3"/>
        <v>CNTRKEKWH ONPK</v>
      </c>
      <c r="B306" t="s">
        <v>242</v>
      </c>
      <c r="C306" t="s">
        <v>129</v>
      </c>
      <c r="D306">
        <v>4455000</v>
      </c>
      <c r="E306">
        <v>4995000</v>
      </c>
      <c r="F306">
        <v>6030000</v>
      </c>
      <c r="G306">
        <v>8910000</v>
      </c>
      <c r="H306">
        <v>8910000</v>
      </c>
    </row>
    <row r="307" spans="1:15">
      <c r="A307" t="str">
        <f t="shared" si="3"/>
        <v>CNTRKEKWH OFFPK</v>
      </c>
      <c r="B307" t="s">
        <v>242</v>
      </c>
      <c r="C307" t="s">
        <v>130</v>
      </c>
      <c r="D307">
        <v>11655000</v>
      </c>
      <c r="E307">
        <v>10620000</v>
      </c>
      <c r="F307">
        <v>11070000</v>
      </c>
      <c r="G307">
        <v>8325000</v>
      </c>
      <c r="H307">
        <v>11205000</v>
      </c>
    </row>
    <row r="308" spans="1:15">
      <c r="A308" t="str">
        <f t="shared" si="3"/>
        <v>CNTRKEKWH ONPK%</v>
      </c>
      <c r="B308" t="s">
        <v>242</v>
      </c>
      <c r="C308" t="s">
        <v>131</v>
      </c>
      <c r="D308" s="5">
        <v>0.27654000000000001</v>
      </c>
      <c r="E308" s="5">
        <v>0.31988</v>
      </c>
      <c r="F308" s="5">
        <v>0.35263</v>
      </c>
      <c r="G308" s="5">
        <v>0.51697000000000004</v>
      </c>
      <c r="H308" s="5">
        <v>0.44295000000000001</v>
      </c>
      <c r="I308" s="5"/>
      <c r="J308" s="5"/>
      <c r="K308" s="5"/>
      <c r="L308" s="5"/>
      <c r="M308" s="5"/>
      <c r="N308" s="5"/>
      <c r="O308" s="5"/>
    </row>
    <row r="309" spans="1:15">
      <c r="A309" t="str">
        <f t="shared" ref="A309:A372" si="4">B309&amp;C309</f>
        <v>CNTRKEKWH OFFPK%</v>
      </c>
      <c r="B309" t="s">
        <v>242</v>
      </c>
      <c r="C309" t="s">
        <v>132</v>
      </c>
      <c r="D309" s="5">
        <v>0.72345999999999999</v>
      </c>
      <c r="E309" s="5">
        <v>0.68011999999999995</v>
      </c>
      <c r="F309" s="5">
        <v>0.64737</v>
      </c>
      <c r="G309" s="5">
        <v>0.48303000000000001</v>
      </c>
      <c r="H309" s="5">
        <v>0.55705000000000005</v>
      </c>
      <c r="I309" s="5"/>
      <c r="J309" s="5"/>
      <c r="K309" s="5"/>
      <c r="L309" s="5"/>
      <c r="M309" s="5"/>
      <c r="N309" s="5"/>
      <c r="O309" s="5"/>
    </row>
    <row r="310" spans="1:15">
      <c r="A310" t="str">
        <f t="shared" si="4"/>
        <v>CNTRKEDEMAND (KW):</v>
      </c>
      <c r="B310" t="s">
        <v>242</v>
      </c>
      <c r="C310" t="s">
        <v>62</v>
      </c>
    </row>
    <row r="311" spans="1:15">
      <c r="A311" t="str">
        <f t="shared" si="4"/>
        <v>CNTRKENCP</v>
      </c>
      <c r="B311" t="s">
        <v>242</v>
      </c>
      <c r="C311" t="s">
        <v>133</v>
      </c>
      <c r="D311">
        <v>45000</v>
      </c>
      <c r="E311">
        <v>45000</v>
      </c>
      <c r="F311">
        <v>45000</v>
      </c>
      <c r="G311">
        <v>45000</v>
      </c>
      <c r="H311">
        <v>45000</v>
      </c>
    </row>
    <row r="312" spans="1:15">
      <c r="A312" t="str">
        <f t="shared" si="4"/>
        <v>CNTRKENCP ONPK</v>
      </c>
      <c r="B312" t="s">
        <v>242</v>
      </c>
      <c r="C312" t="s">
        <v>134</v>
      </c>
      <c r="D312">
        <v>45000</v>
      </c>
      <c r="E312">
        <v>45000</v>
      </c>
      <c r="F312">
        <v>45000</v>
      </c>
      <c r="G312">
        <v>45000</v>
      </c>
      <c r="H312">
        <v>45000</v>
      </c>
    </row>
    <row r="313" spans="1:15">
      <c r="A313" t="str">
        <f t="shared" si="4"/>
        <v>CNTRKENCP OFFPK</v>
      </c>
      <c r="B313" t="s">
        <v>242</v>
      </c>
      <c r="C313" t="s">
        <v>135</v>
      </c>
      <c r="D313">
        <v>45000</v>
      </c>
      <c r="E313">
        <v>45000</v>
      </c>
      <c r="F313">
        <v>45000</v>
      </c>
      <c r="G313">
        <v>45000</v>
      </c>
      <c r="H313">
        <v>45000</v>
      </c>
    </row>
    <row r="314" spans="1:15">
      <c r="A314" t="str">
        <f t="shared" si="4"/>
        <v>CNTRKEGCP DATE</v>
      </c>
      <c r="B314" t="s">
        <v>242</v>
      </c>
      <c r="C314" t="s">
        <v>136</v>
      </c>
      <c r="D314" t="s">
        <v>256</v>
      </c>
      <c r="E314" t="s">
        <v>287</v>
      </c>
      <c r="F314" t="s">
        <v>771</v>
      </c>
      <c r="G314" t="s">
        <v>788</v>
      </c>
      <c r="H314" t="s">
        <v>789</v>
      </c>
    </row>
    <row r="315" spans="1:15">
      <c r="A315" t="str">
        <f t="shared" si="4"/>
        <v>CNTRKEGCP TIME</v>
      </c>
      <c r="B315" t="s">
        <v>242</v>
      </c>
      <c r="C315" t="s">
        <v>142</v>
      </c>
      <c r="D315" t="s">
        <v>189</v>
      </c>
      <c r="E315" t="s">
        <v>199</v>
      </c>
      <c r="F315" t="s">
        <v>200</v>
      </c>
      <c r="G315" t="s">
        <v>202</v>
      </c>
      <c r="H315" t="s">
        <v>194</v>
      </c>
    </row>
    <row r="316" spans="1:15">
      <c r="A316" t="str">
        <f t="shared" si="4"/>
        <v>CNTRKEGCP</v>
      </c>
      <c r="B316" t="s">
        <v>242</v>
      </c>
      <c r="C316" t="s">
        <v>147</v>
      </c>
      <c r="D316">
        <v>45000</v>
      </c>
      <c r="E316">
        <v>45000</v>
      </c>
      <c r="F316">
        <v>45000</v>
      </c>
      <c r="G316">
        <v>45000</v>
      </c>
      <c r="H316">
        <v>45000</v>
      </c>
    </row>
    <row r="317" spans="1:15">
      <c r="A317" t="str">
        <f t="shared" si="4"/>
        <v>CNTRKEGCP ONPK</v>
      </c>
      <c r="B317" t="s">
        <v>242</v>
      </c>
      <c r="C317" t="s">
        <v>63</v>
      </c>
      <c r="D317">
        <v>45000</v>
      </c>
      <c r="E317">
        <v>45000</v>
      </c>
      <c r="F317">
        <v>45000</v>
      </c>
      <c r="G317">
        <v>45000</v>
      </c>
      <c r="H317">
        <v>45000</v>
      </c>
    </row>
    <row r="318" spans="1:15">
      <c r="A318" t="str">
        <f t="shared" si="4"/>
        <v>CNTRKEGCP OFFPK</v>
      </c>
      <c r="B318" t="s">
        <v>242</v>
      </c>
      <c r="C318" t="s">
        <v>64</v>
      </c>
      <c r="D318">
        <v>45000</v>
      </c>
      <c r="E318">
        <v>45000</v>
      </c>
      <c r="F318">
        <v>45000</v>
      </c>
      <c r="G318">
        <v>45000</v>
      </c>
      <c r="H318">
        <v>45000</v>
      </c>
    </row>
    <row r="319" spans="1:15">
      <c r="A319" t="str">
        <f t="shared" si="4"/>
        <v>CNTRKECP</v>
      </c>
      <c r="B319" t="s">
        <v>242</v>
      </c>
      <c r="C319" t="s">
        <v>148</v>
      </c>
      <c r="D319">
        <v>45000</v>
      </c>
      <c r="E319">
        <v>45000</v>
      </c>
      <c r="F319">
        <v>45000</v>
      </c>
      <c r="G319">
        <v>45000</v>
      </c>
      <c r="H319">
        <v>45000</v>
      </c>
    </row>
    <row r="320" spans="1:15">
      <c r="A320" t="str">
        <f t="shared" si="4"/>
        <v>CNTRKEPERIOD START</v>
      </c>
      <c r="B320" t="s">
        <v>242</v>
      </c>
      <c r="C320" t="s">
        <v>149</v>
      </c>
      <c r="D320" s="1">
        <v>41275</v>
      </c>
      <c r="E320" s="1">
        <v>41306</v>
      </c>
      <c r="F320" s="1">
        <v>41334</v>
      </c>
      <c r="G320" s="1">
        <v>41365</v>
      </c>
      <c r="H320" s="1">
        <v>41395</v>
      </c>
      <c r="I320" s="1"/>
      <c r="J320" s="1"/>
      <c r="K320" s="1"/>
      <c r="L320" s="1"/>
      <c r="M320" s="1"/>
      <c r="N320" s="1"/>
      <c r="O320" s="1"/>
    </row>
    <row r="321" spans="1:15">
      <c r="A321" t="str">
        <f t="shared" si="4"/>
        <v>CNTRKENCP LF</v>
      </c>
      <c r="B321" t="s">
        <v>242</v>
      </c>
      <c r="C321" t="s">
        <v>150</v>
      </c>
      <c r="D321" s="5">
        <v>0.48120000000000002</v>
      </c>
      <c r="E321" s="5">
        <v>0.51639999999999997</v>
      </c>
      <c r="F321" s="5">
        <v>0.51139999999999997</v>
      </c>
      <c r="G321" s="5">
        <v>0.53190000000000004</v>
      </c>
      <c r="H321" s="5">
        <v>0.6008</v>
      </c>
    </row>
    <row r="322" spans="1:15">
      <c r="A322" t="str">
        <f t="shared" si="4"/>
        <v>CNTRKENCP LF ONPK</v>
      </c>
      <c r="B322" t="s">
        <v>242</v>
      </c>
      <c r="C322" t="s">
        <v>151</v>
      </c>
      <c r="D322" s="5">
        <v>0.5625</v>
      </c>
      <c r="E322" s="5">
        <v>0.69379999999999997</v>
      </c>
      <c r="F322" s="5">
        <v>0.79759999999999998</v>
      </c>
      <c r="G322" s="5">
        <v>1</v>
      </c>
      <c r="H322" s="5">
        <v>1</v>
      </c>
      <c r="I322" t="s">
        <v>536</v>
      </c>
      <c r="J322" t="s">
        <v>536</v>
      </c>
      <c r="K322" t="s">
        <v>536</v>
      </c>
      <c r="L322" t="s">
        <v>536</v>
      </c>
      <c r="M322" t="s">
        <v>536</v>
      </c>
      <c r="N322" t="s">
        <v>536</v>
      </c>
      <c r="O322" t="s">
        <v>536</v>
      </c>
    </row>
    <row r="323" spans="1:15">
      <c r="A323" t="str">
        <f t="shared" si="4"/>
        <v>CNTRKENCP LF OFFPK</v>
      </c>
      <c r="B323" t="s">
        <v>242</v>
      </c>
      <c r="C323" t="s">
        <v>152</v>
      </c>
      <c r="D323" s="5">
        <v>0.45600000000000002</v>
      </c>
      <c r="E323" s="5">
        <v>0.46089999999999998</v>
      </c>
      <c r="F323" s="5">
        <v>0.42780000000000001</v>
      </c>
      <c r="G323" s="5">
        <v>0.35439999999999999</v>
      </c>
      <c r="H323" s="5">
        <v>0.45600000000000002</v>
      </c>
      <c r="I323" t="s">
        <v>536</v>
      </c>
      <c r="J323" t="s">
        <v>536</v>
      </c>
      <c r="K323" t="s">
        <v>536</v>
      </c>
      <c r="L323" t="s">
        <v>536</v>
      </c>
      <c r="M323" t="s">
        <v>536</v>
      </c>
      <c r="N323" t="s">
        <v>536</v>
      </c>
      <c r="O323" t="s">
        <v>536</v>
      </c>
    </row>
    <row r="324" spans="1:15">
      <c r="A324" t="str">
        <f t="shared" si="4"/>
        <v>CNTRKEGCP CF</v>
      </c>
      <c r="B324" t="s">
        <v>242</v>
      </c>
      <c r="C324" t="s">
        <v>153</v>
      </c>
      <c r="D324" s="5">
        <v>1</v>
      </c>
      <c r="E324" s="5">
        <v>1</v>
      </c>
      <c r="F324" s="5">
        <v>1</v>
      </c>
      <c r="G324" s="5">
        <v>1</v>
      </c>
      <c r="H324" s="5">
        <v>1</v>
      </c>
      <c r="I324" t="s">
        <v>536</v>
      </c>
      <c r="J324" t="s">
        <v>536</v>
      </c>
      <c r="K324" t="s">
        <v>536</v>
      </c>
      <c r="L324" t="s">
        <v>536</v>
      </c>
      <c r="M324" t="s">
        <v>536</v>
      </c>
      <c r="N324" t="s">
        <v>536</v>
      </c>
      <c r="O324" t="s">
        <v>536</v>
      </c>
    </row>
    <row r="325" spans="1:15">
      <c r="A325" t="str">
        <f t="shared" si="4"/>
        <v>CNTRKECP CF</v>
      </c>
      <c r="B325" t="s">
        <v>242</v>
      </c>
      <c r="C325" t="s">
        <v>154</v>
      </c>
      <c r="D325" s="5">
        <v>1</v>
      </c>
      <c r="E325" s="5">
        <v>1</v>
      </c>
      <c r="F325" s="5">
        <v>1</v>
      </c>
      <c r="G325" s="5">
        <v>1</v>
      </c>
      <c r="H325" s="5">
        <v>1</v>
      </c>
      <c r="I325" t="s">
        <v>536</v>
      </c>
      <c r="J325" t="s">
        <v>536</v>
      </c>
      <c r="K325" t="s">
        <v>536</v>
      </c>
      <c r="L325" t="s">
        <v>536</v>
      </c>
      <c r="M325" t="s">
        <v>536</v>
      </c>
      <c r="N325" t="s">
        <v>536</v>
      </c>
      <c r="O325" t="s">
        <v>536</v>
      </c>
    </row>
    <row r="326" spans="1:15">
      <c r="A326" t="str">
        <f t="shared" si="4"/>
        <v>CNTRKEGCP LF</v>
      </c>
      <c r="B326" t="s">
        <v>242</v>
      </c>
      <c r="C326" t="s">
        <v>155</v>
      </c>
      <c r="D326" s="5">
        <v>0.48120000000000002</v>
      </c>
      <c r="E326" s="5">
        <v>0.51639999999999997</v>
      </c>
      <c r="F326" s="5">
        <v>0.51139999999999997</v>
      </c>
      <c r="G326" s="5">
        <v>0.53190000000000004</v>
      </c>
      <c r="H326" s="5">
        <v>0.6008</v>
      </c>
      <c r="I326" t="s">
        <v>536</v>
      </c>
      <c r="J326" t="s">
        <v>536</v>
      </c>
      <c r="K326" t="s">
        <v>536</v>
      </c>
      <c r="L326" t="s">
        <v>536</v>
      </c>
      <c r="M326" t="s">
        <v>536</v>
      </c>
      <c r="N326" t="s">
        <v>536</v>
      </c>
      <c r="O326" t="s">
        <v>536</v>
      </c>
    </row>
    <row r="327" spans="1:15">
      <c r="A327" t="str">
        <f t="shared" si="4"/>
        <v>CNTRKEGCP LF ONPK</v>
      </c>
      <c r="B327" t="s">
        <v>242</v>
      </c>
      <c r="C327" t="s">
        <v>156</v>
      </c>
      <c r="D327" s="5">
        <v>0.5625</v>
      </c>
      <c r="E327" s="5">
        <v>0.69379999999999997</v>
      </c>
      <c r="F327" s="5">
        <v>0.79759999999999998</v>
      </c>
      <c r="G327" s="5">
        <v>1</v>
      </c>
      <c r="H327" s="5">
        <v>1</v>
      </c>
      <c r="I327" t="s">
        <v>536</v>
      </c>
      <c r="J327" t="s">
        <v>536</v>
      </c>
      <c r="K327" t="s">
        <v>536</v>
      </c>
      <c r="L327" t="s">
        <v>536</v>
      </c>
      <c r="M327" t="s">
        <v>536</v>
      </c>
      <c r="N327" t="s">
        <v>536</v>
      </c>
      <c r="O327" t="s">
        <v>536</v>
      </c>
    </row>
    <row r="328" spans="1:15">
      <c r="A328" t="str">
        <f t="shared" si="4"/>
        <v>CNTRKEGCP LF OFFPK</v>
      </c>
      <c r="B328" t="s">
        <v>242</v>
      </c>
      <c r="C328" t="s">
        <v>157</v>
      </c>
      <c r="D328" s="5">
        <v>0.45600000000000002</v>
      </c>
      <c r="E328" s="5">
        <v>0.46089999999999998</v>
      </c>
      <c r="F328" s="5">
        <v>0.42780000000000001</v>
      </c>
      <c r="G328" s="5">
        <v>0.35439999999999999</v>
      </c>
      <c r="H328" s="5">
        <v>0.45600000000000002</v>
      </c>
      <c r="I328" t="s">
        <v>536</v>
      </c>
      <c r="J328" t="s">
        <v>536</v>
      </c>
      <c r="K328" t="s">
        <v>536</v>
      </c>
      <c r="L328" t="s">
        <v>536</v>
      </c>
      <c r="M328" t="s">
        <v>536</v>
      </c>
      <c r="N328" t="s">
        <v>536</v>
      </c>
      <c r="O328" t="s">
        <v>536</v>
      </c>
    </row>
    <row r="329" spans="1:15">
      <c r="A329" t="str">
        <f t="shared" si="4"/>
        <v>CNTRKECP LF</v>
      </c>
      <c r="B329" t="s">
        <v>242</v>
      </c>
      <c r="C329" t="s">
        <v>158</v>
      </c>
      <c r="D329" s="5">
        <v>0.48120000000000002</v>
      </c>
      <c r="E329" s="5">
        <v>0.51639999999999997</v>
      </c>
      <c r="F329" s="5">
        <v>0.51139999999999997</v>
      </c>
      <c r="G329" s="5">
        <v>0.53190000000000004</v>
      </c>
      <c r="H329" s="5">
        <v>0.6008</v>
      </c>
      <c r="I329" t="s">
        <v>536</v>
      </c>
      <c r="J329" t="s">
        <v>536</v>
      </c>
      <c r="K329" t="s">
        <v>536</v>
      </c>
      <c r="L329" t="s">
        <v>536</v>
      </c>
      <c r="M329" t="s">
        <v>536</v>
      </c>
      <c r="N329" t="s">
        <v>536</v>
      </c>
      <c r="O329" t="s">
        <v>536</v>
      </c>
    </row>
    <row r="330" spans="1:15">
      <c r="A330" t="str">
        <f t="shared" si="4"/>
        <v>CNTRKEREL PREC:</v>
      </c>
      <c r="B330" t="s">
        <v>242</v>
      </c>
      <c r="C330" t="s">
        <v>65</v>
      </c>
    </row>
    <row r="331" spans="1:15">
      <c r="A331" t="str">
        <f t="shared" si="4"/>
        <v>CNTRKENCP RP</v>
      </c>
      <c r="B331" t="s">
        <v>242</v>
      </c>
      <c r="C331" t="s">
        <v>159</v>
      </c>
      <c r="D331" s="5">
        <v>0</v>
      </c>
      <c r="E331" s="5">
        <v>0</v>
      </c>
      <c r="F331" s="5">
        <v>0</v>
      </c>
      <c r="G331" s="5">
        <v>0</v>
      </c>
      <c r="H331" s="5">
        <v>0</v>
      </c>
      <c r="I331" t="s">
        <v>536</v>
      </c>
      <c r="J331" t="s">
        <v>536</v>
      </c>
      <c r="K331" t="s">
        <v>536</v>
      </c>
      <c r="L331" t="s">
        <v>536</v>
      </c>
      <c r="M331" t="s">
        <v>536</v>
      </c>
      <c r="N331" t="s">
        <v>536</v>
      </c>
      <c r="O331" t="s">
        <v>536</v>
      </c>
    </row>
    <row r="332" spans="1:15">
      <c r="A332" t="str">
        <f t="shared" si="4"/>
        <v>CNTRKENCP RP ONPK</v>
      </c>
      <c r="B332" t="s">
        <v>242</v>
      </c>
      <c r="C332" t="s">
        <v>160</v>
      </c>
      <c r="D332" s="5">
        <v>0</v>
      </c>
      <c r="E332" s="5">
        <v>0</v>
      </c>
      <c r="F332" s="5">
        <v>0</v>
      </c>
      <c r="G332" s="5">
        <v>0</v>
      </c>
      <c r="H332" s="5">
        <v>0</v>
      </c>
      <c r="I332" t="s">
        <v>536</v>
      </c>
      <c r="J332" t="s">
        <v>536</v>
      </c>
      <c r="K332" t="s">
        <v>536</v>
      </c>
      <c r="L332" t="s">
        <v>536</v>
      </c>
      <c r="M332" t="s">
        <v>536</v>
      </c>
      <c r="N332" t="s">
        <v>536</v>
      </c>
      <c r="O332" t="s">
        <v>536</v>
      </c>
    </row>
    <row r="333" spans="1:15">
      <c r="A333" t="str">
        <f t="shared" si="4"/>
        <v>CNTRKENCP RP OFFPK</v>
      </c>
      <c r="B333" t="s">
        <v>242</v>
      </c>
      <c r="C333" t="s">
        <v>161</v>
      </c>
      <c r="D333" s="5">
        <v>0</v>
      </c>
      <c r="E333" s="5">
        <v>0</v>
      </c>
      <c r="F333" s="5">
        <v>0</v>
      </c>
      <c r="G333" s="5">
        <v>0</v>
      </c>
      <c r="H333" s="5">
        <v>0</v>
      </c>
      <c r="I333" t="s">
        <v>536</v>
      </c>
      <c r="J333" t="s">
        <v>536</v>
      </c>
      <c r="K333" t="s">
        <v>536</v>
      </c>
      <c r="L333" t="s">
        <v>536</v>
      </c>
      <c r="M333" t="s">
        <v>536</v>
      </c>
      <c r="N333" t="s">
        <v>536</v>
      </c>
      <c r="O333" t="s">
        <v>536</v>
      </c>
    </row>
    <row r="334" spans="1:15">
      <c r="A334" t="str">
        <f t="shared" si="4"/>
        <v>CNTRKEGCP RP</v>
      </c>
      <c r="B334" t="s">
        <v>242</v>
      </c>
      <c r="C334" t="s">
        <v>162</v>
      </c>
      <c r="D334" s="5">
        <v>0</v>
      </c>
      <c r="E334" s="5">
        <v>0</v>
      </c>
      <c r="F334" s="5">
        <v>0</v>
      </c>
      <c r="G334" s="5">
        <v>0</v>
      </c>
      <c r="H334" s="5">
        <v>0</v>
      </c>
      <c r="I334" t="s">
        <v>536</v>
      </c>
      <c r="J334" t="s">
        <v>536</v>
      </c>
      <c r="K334" t="s">
        <v>536</v>
      </c>
      <c r="L334" t="s">
        <v>536</v>
      </c>
      <c r="M334" t="s">
        <v>536</v>
      </c>
      <c r="N334" t="s">
        <v>536</v>
      </c>
      <c r="O334" t="s">
        <v>536</v>
      </c>
    </row>
    <row r="335" spans="1:15">
      <c r="A335" t="str">
        <f t="shared" si="4"/>
        <v>CNTRKEGCP RP ONPK</v>
      </c>
      <c r="B335" t="s">
        <v>242</v>
      </c>
      <c r="C335" t="s">
        <v>163</v>
      </c>
      <c r="D335" s="5">
        <v>0</v>
      </c>
      <c r="E335" s="5">
        <v>0</v>
      </c>
      <c r="F335" s="5">
        <v>0</v>
      </c>
      <c r="G335" s="5">
        <v>0</v>
      </c>
      <c r="H335" s="5">
        <v>0</v>
      </c>
      <c r="I335" t="s">
        <v>536</v>
      </c>
      <c r="J335" t="s">
        <v>536</v>
      </c>
      <c r="K335" t="s">
        <v>536</v>
      </c>
      <c r="L335" t="s">
        <v>536</v>
      </c>
      <c r="M335" t="s">
        <v>536</v>
      </c>
      <c r="N335" t="s">
        <v>536</v>
      </c>
      <c r="O335" t="s">
        <v>536</v>
      </c>
    </row>
    <row r="336" spans="1:15">
      <c r="A336" t="str">
        <f t="shared" si="4"/>
        <v>CNTRKEGCP RP OFFPK</v>
      </c>
      <c r="B336" t="s">
        <v>242</v>
      </c>
      <c r="C336" t="s">
        <v>164</v>
      </c>
      <c r="D336" s="5">
        <v>0</v>
      </c>
      <c r="E336" s="5">
        <v>0</v>
      </c>
      <c r="F336" s="5">
        <v>0</v>
      </c>
      <c r="G336" s="5">
        <v>0</v>
      </c>
      <c r="H336" s="5">
        <v>0</v>
      </c>
      <c r="I336" t="s">
        <v>536</v>
      </c>
      <c r="J336" t="s">
        <v>536</v>
      </c>
      <c r="K336" t="s">
        <v>536</v>
      </c>
      <c r="L336" t="s">
        <v>536</v>
      </c>
      <c r="M336" t="s">
        <v>536</v>
      </c>
      <c r="N336" t="s">
        <v>536</v>
      </c>
      <c r="O336" t="s">
        <v>536</v>
      </c>
    </row>
    <row r="337" spans="1:15">
      <c r="A337" t="str">
        <f t="shared" si="4"/>
        <v>CNTRKECP RP</v>
      </c>
      <c r="B337" t="s">
        <v>242</v>
      </c>
      <c r="C337" t="s">
        <v>165</v>
      </c>
      <c r="D337" s="5">
        <v>0</v>
      </c>
      <c r="E337" s="5">
        <v>0</v>
      </c>
      <c r="F337" s="5">
        <v>0</v>
      </c>
      <c r="G337" s="5">
        <v>0</v>
      </c>
      <c r="H337" s="5">
        <v>0</v>
      </c>
      <c r="I337" t="s">
        <v>536</v>
      </c>
      <c r="J337" t="s">
        <v>536</v>
      </c>
      <c r="K337" t="s">
        <v>536</v>
      </c>
      <c r="L337" t="s">
        <v>536</v>
      </c>
      <c r="M337" t="s">
        <v>536</v>
      </c>
      <c r="N337" t="s">
        <v>536</v>
      </c>
      <c r="O337" t="s">
        <v>536</v>
      </c>
    </row>
    <row r="338" spans="1:15">
      <c r="A338" t="str">
        <f t="shared" si="4"/>
        <v>CNTRKESAMPLE SIZE:</v>
      </c>
      <c r="B338" t="s">
        <v>242</v>
      </c>
      <c r="C338" t="s">
        <v>66</v>
      </c>
    </row>
    <row r="339" spans="1:15">
      <c r="A339" t="str">
        <f t="shared" si="4"/>
        <v>CNTRKEGCPSZ</v>
      </c>
      <c r="B339" t="s">
        <v>242</v>
      </c>
      <c r="C339" t="s">
        <v>166</v>
      </c>
      <c r="D339">
        <v>1</v>
      </c>
      <c r="E339">
        <v>1</v>
      </c>
      <c r="F339">
        <v>1</v>
      </c>
      <c r="G339">
        <v>1</v>
      </c>
      <c r="H339">
        <v>1</v>
      </c>
      <c r="I339" t="s">
        <v>536</v>
      </c>
      <c r="J339" t="s">
        <v>536</v>
      </c>
      <c r="K339" t="s">
        <v>536</v>
      </c>
      <c r="L339" t="s">
        <v>536</v>
      </c>
      <c r="M339" t="s">
        <v>536</v>
      </c>
      <c r="N339" t="s">
        <v>536</v>
      </c>
      <c r="O339" t="s">
        <v>536</v>
      </c>
    </row>
    <row r="340" spans="1:15">
      <c r="A340" t="str">
        <f t="shared" si="4"/>
        <v>CNTRKEGCPSZ ONPK</v>
      </c>
      <c r="B340" t="s">
        <v>242</v>
      </c>
      <c r="C340" t="s">
        <v>167</v>
      </c>
      <c r="D340">
        <v>1</v>
      </c>
      <c r="E340">
        <v>1</v>
      </c>
      <c r="F340">
        <v>1</v>
      </c>
      <c r="G340">
        <v>1</v>
      </c>
      <c r="H340">
        <v>1</v>
      </c>
      <c r="I340" t="s">
        <v>536</v>
      </c>
      <c r="J340" t="s">
        <v>536</v>
      </c>
      <c r="K340" t="s">
        <v>536</v>
      </c>
      <c r="L340" t="s">
        <v>536</v>
      </c>
      <c r="M340" t="s">
        <v>536</v>
      </c>
      <c r="N340" t="s">
        <v>536</v>
      </c>
      <c r="O340" t="s">
        <v>536</v>
      </c>
    </row>
    <row r="341" spans="1:15">
      <c r="A341" t="str">
        <f t="shared" si="4"/>
        <v>CNTRKEGCPSZ OFFPK</v>
      </c>
      <c r="B341" t="s">
        <v>242</v>
      </c>
      <c r="C341" t="s">
        <v>168</v>
      </c>
      <c r="D341">
        <v>1</v>
      </c>
      <c r="E341">
        <v>1</v>
      </c>
      <c r="F341">
        <v>1</v>
      </c>
      <c r="G341">
        <v>1</v>
      </c>
      <c r="H341">
        <v>1</v>
      </c>
      <c r="I341" t="s">
        <v>536</v>
      </c>
      <c r="J341" t="s">
        <v>536</v>
      </c>
      <c r="K341" t="s">
        <v>536</v>
      </c>
      <c r="L341" t="s">
        <v>536</v>
      </c>
      <c r="M341" t="s">
        <v>536</v>
      </c>
      <c r="N341" t="s">
        <v>536</v>
      </c>
      <c r="O341" t="s">
        <v>536</v>
      </c>
    </row>
    <row r="342" spans="1:15">
      <c r="A342" t="str">
        <f t="shared" si="4"/>
        <v>CNTRKECPSZ</v>
      </c>
      <c r="B342" t="s">
        <v>242</v>
      </c>
      <c r="C342" t="s">
        <v>169</v>
      </c>
      <c r="D342">
        <v>1</v>
      </c>
      <c r="E342">
        <v>1</v>
      </c>
      <c r="F342">
        <v>1</v>
      </c>
      <c r="G342">
        <v>1</v>
      </c>
      <c r="H342">
        <v>1</v>
      </c>
      <c r="I342" t="s">
        <v>536</v>
      </c>
      <c r="J342" t="s">
        <v>536</v>
      </c>
      <c r="K342" t="s">
        <v>536</v>
      </c>
      <c r="L342" t="s">
        <v>536</v>
      </c>
      <c r="M342" t="s">
        <v>536</v>
      </c>
      <c r="N342" t="s">
        <v>536</v>
      </c>
      <c r="O342" t="s">
        <v>536</v>
      </c>
    </row>
    <row r="343" spans="1:15">
      <c r="A343" t="str">
        <f t="shared" si="4"/>
        <v/>
      </c>
    </row>
    <row r="344" spans="1:15" ht="14.4">
      <c r="A344" t="str">
        <f t="shared" si="4"/>
        <v>NOTE:     Sales line does not match sales in the Rate and Revenue Report due to billing lag.  City of Key West's contract ended on 6/1/2014.</v>
      </c>
      <c r="B344" s="310" t="s">
        <v>790</v>
      </c>
    </row>
    <row r="345" spans="1:15">
      <c r="A345" t="str">
        <f t="shared" si="4"/>
        <v xml:space="preserve">GS12 GS(T)-1 General Service Non Demand including TOU (0-20 kW)  (Sampled) </v>
      </c>
      <c r="B345" t="s">
        <v>627</v>
      </c>
      <c r="C345" t="s">
        <v>628</v>
      </c>
    </row>
    <row r="346" spans="1:15">
      <c r="A346" t="str">
        <f t="shared" si="4"/>
        <v xml:space="preserve">GS12MONTH </v>
      </c>
      <c r="B346" t="s">
        <v>629</v>
      </c>
      <c r="C346" t="s">
        <v>123</v>
      </c>
      <c r="D346" s="4">
        <v>41275</v>
      </c>
      <c r="E346" s="4">
        <v>41306</v>
      </c>
      <c r="F346" s="4">
        <v>41334</v>
      </c>
      <c r="G346" s="4">
        <v>41365</v>
      </c>
      <c r="H346" s="4">
        <v>41395</v>
      </c>
      <c r="I346" s="4">
        <v>41426</v>
      </c>
      <c r="J346" s="4">
        <v>41456</v>
      </c>
      <c r="K346" s="4">
        <v>41487</v>
      </c>
      <c r="L346" s="4">
        <v>41518</v>
      </c>
      <c r="M346" s="4">
        <v>41548</v>
      </c>
      <c r="N346" s="4">
        <v>41579</v>
      </c>
      <c r="O346" s="4">
        <v>41609</v>
      </c>
    </row>
    <row r="347" spans="1:15">
      <c r="A347" t="str">
        <f t="shared" si="4"/>
        <v xml:space="preserve">GS12CUSTOMERS </v>
      </c>
      <c r="B347" t="s">
        <v>629</v>
      </c>
      <c r="C347" t="s">
        <v>124</v>
      </c>
      <c r="D347">
        <v>407346</v>
      </c>
      <c r="E347">
        <v>407781</v>
      </c>
      <c r="F347">
        <v>408004</v>
      </c>
      <c r="G347">
        <v>408372</v>
      </c>
      <c r="H347">
        <v>409164</v>
      </c>
      <c r="I347">
        <v>403265</v>
      </c>
      <c r="J347">
        <v>404036</v>
      </c>
      <c r="K347">
        <v>404773</v>
      </c>
      <c r="L347">
        <v>406460</v>
      </c>
      <c r="M347">
        <v>413617</v>
      </c>
      <c r="N347">
        <v>417740</v>
      </c>
      <c r="O347">
        <v>418390</v>
      </c>
    </row>
    <row r="348" spans="1:15">
      <c r="A348" t="str">
        <f t="shared" si="4"/>
        <v xml:space="preserve">GS12SALES </v>
      </c>
      <c r="B348" t="s">
        <v>629</v>
      </c>
      <c r="C348" t="s">
        <v>125</v>
      </c>
      <c r="D348">
        <v>438632494</v>
      </c>
      <c r="E348">
        <v>419130492</v>
      </c>
      <c r="F348">
        <v>400775049</v>
      </c>
      <c r="G348">
        <v>441897864</v>
      </c>
      <c r="H348">
        <v>494309552</v>
      </c>
      <c r="I348">
        <v>509065026</v>
      </c>
      <c r="J348">
        <v>533744277</v>
      </c>
      <c r="K348">
        <v>563427425</v>
      </c>
      <c r="L348">
        <v>572508849</v>
      </c>
      <c r="M348">
        <v>515766795</v>
      </c>
      <c r="N348">
        <v>483043870</v>
      </c>
      <c r="O348">
        <v>465451717</v>
      </c>
    </row>
    <row r="349" spans="1:15">
      <c r="A349" t="str">
        <f t="shared" si="4"/>
        <v>GS12KW</v>
      </c>
      <c r="B349" t="s">
        <v>629</v>
      </c>
      <c r="C349" t="s">
        <v>126</v>
      </c>
    </row>
    <row r="350" spans="1:15">
      <c r="A350" t="str">
        <f t="shared" si="4"/>
        <v>GS12N</v>
      </c>
      <c r="B350" t="s">
        <v>629</v>
      </c>
      <c r="C350" t="s">
        <v>127</v>
      </c>
      <c r="D350">
        <v>407347</v>
      </c>
      <c r="E350">
        <v>407781</v>
      </c>
      <c r="F350">
        <v>408004</v>
      </c>
      <c r="G350">
        <v>408372</v>
      </c>
      <c r="H350">
        <v>409164</v>
      </c>
      <c r="I350">
        <v>403266</v>
      </c>
      <c r="J350">
        <v>404036</v>
      </c>
      <c r="K350">
        <v>404774</v>
      </c>
      <c r="L350">
        <v>406460</v>
      </c>
      <c r="M350">
        <v>413617</v>
      </c>
      <c r="N350">
        <v>417740</v>
      </c>
      <c r="O350">
        <v>418390</v>
      </c>
    </row>
    <row r="351" spans="1:15">
      <c r="A351" t="str">
        <f t="shared" si="4"/>
        <v>GS12RLR ENERGY:</v>
      </c>
      <c r="B351" t="s">
        <v>629</v>
      </c>
      <c r="C351" t="s">
        <v>61</v>
      </c>
    </row>
    <row r="352" spans="1:15">
      <c r="A352" t="str">
        <f t="shared" si="4"/>
        <v>GS12KWH</v>
      </c>
      <c r="B352" t="s">
        <v>629</v>
      </c>
      <c r="C352" t="s">
        <v>128</v>
      </c>
      <c r="D352">
        <v>438632493</v>
      </c>
      <c r="E352">
        <v>419130492</v>
      </c>
      <c r="F352">
        <v>400800672</v>
      </c>
      <c r="G352">
        <v>441897864</v>
      </c>
      <c r="H352">
        <v>494310513</v>
      </c>
      <c r="I352">
        <v>509159880</v>
      </c>
      <c r="J352">
        <v>533744277</v>
      </c>
      <c r="K352">
        <v>563437135</v>
      </c>
      <c r="L352">
        <v>572532020</v>
      </c>
      <c r="M352">
        <v>515827482</v>
      </c>
      <c r="N352">
        <v>483284703</v>
      </c>
      <c r="O352">
        <v>465453640</v>
      </c>
    </row>
    <row r="353" spans="1:15">
      <c r="A353" t="str">
        <f t="shared" si="4"/>
        <v>GS12KWH ONPK</v>
      </c>
      <c r="B353" t="s">
        <v>629</v>
      </c>
      <c r="C353" t="s">
        <v>129</v>
      </c>
      <c r="D353">
        <v>102731265</v>
      </c>
      <c r="E353">
        <v>98453547</v>
      </c>
      <c r="F353">
        <v>90173911</v>
      </c>
      <c r="G353">
        <v>160791379</v>
      </c>
      <c r="H353">
        <v>172674591</v>
      </c>
      <c r="I353">
        <v>169710210</v>
      </c>
      <c r="J353">
        <v>188152222</v>
      </c>
      <c r="K353">
        <v>197740066</v>
      </c>
      <c r="L353">
        <v>190395751</v>
      </c>
      <c r="M353">
        <v>189349099</v>
      </c>
      <c r="N353">
        <v>107596608</v>
      </c>
      <c r="O353">
        <v>104376582</v>
      </c>
    </row>
    <row r="354" spans="1:15">
      <c r="A354" t="str">
        <f t="shared" si="4"/>
        <v>GS12KWH OFFPK</v>
      </c>
      <c r="B354" t="s">
        <v>629</v>
      </c>
      <c r="C354" t="s">
        <v>130</v>
      </c>
      <c r="D354">
        <v>335901228</v>
      </c>
      <c r="E354">
        <v>320676945</v>
      </c>
      <c r="F354">
        <v>310626761</v>
      </c>
      <c r="G354">
        <v>281106485</v>
      </c>
      <c r="H354">
        <v>321635922</v>
      </c>
      <c r="I354">
        <v>339449670</v>
      </c>
      <c r="J354">
        <v>345592055</v>
      </c>
      <c r="K354">
        <v>365697069</v>
      </c>
      <c r="L354">
        <v>382136268</v>
      </c>
      <c r="M354">
        <v>326478383</v>
      </c>
      <c r="N354">
        <v>375688095</v>
      </c>
      <c r="O354">
        <v>361077058</v>
      </c>
    </row>
    <row r="355" spans="1:15">
      <c r="A355" t="str">
        <f t="shared" si="4"/>
        <v>GS12KWH ONPK%</v>
      </c>
      <c r="B355" t="s">
        <v>629</v>
      </c>
      <c r="C355" t="s">
        <v>131</v>
      </c>
      <c r="D355" s="5">
        <v>0.23421</v>
      </c>
      <c r="E355" s="5">
        <v>0.2349</v>
      </c>
      <c r="F355" s="5">
        <v>0.22498000000000001</v>
      </c>
      <c r="G355" s="5">
        <v>0.36387000000000003</v>
      </c>
      <c r="H355" s="5">
        <v>0.34932000000000002</v>
      </c>
      <c r="I355" s="5">
        <v>0.33331</v>
      </c>
      <c r="J355" s="5">
        <v>0.35250999999999999</v>
      </c>
      <c r="K355" s="5">
        <v>0.35094999999999998</v>
      </c>
      <c r="L355" s="5">
        <v>0.33255000000000001</v>
      </c>
      <c r="M355" s="5">
        <v>0.36708000000000002</v>
      </c>
      <c r="N355" s="5">
        <v>0.22264</v>
      </c>
      <c r="O355" s="5">
        <v>0.22425</v>
      </c>
    </row>
    <row r="356" spans="1:15">
      <c r="A356" t="str">
        <f t="shared" si="4"/>
        <v>GS12KWH OFFPK%</v>
      </c>
      <c r="B356" t="s">
        <v>629</v>
      </c>
      <c r="C356" t="s">
        <v>132</v>
      </c>
      <c r="D356" s="5">
        <v>0.76578999999999997</v>
      </c>
      <c r="E356" s="5">
        <v>0.7651</v>
      </c>
      <c r="F356" s="5">
        <v>0.77502000000000004</v>
      </c>
      <c r="G356" s="5">
        <v>0.63612999999999997</v>
      </c>
      <c r="H356" s="5">
        <v>0.65068000000000004</v>
      </c>
      <c r="I356" s="5">
        <v>0.66669</v>
      </c>
      <c r="J356" s="5">
        <v>0.64749000000000001</v>
      </c>
      <c r="K356" s="5">
        <v>0.64905000000000002</v>
      </c>
      <c r="L356" s="5">
        <v>0.66744999999999999</v>
      </c>
      <c r="M356" s="5">
        <v>0.63292000000000004</v>
      </c>
      <c r="N356" s="5">
        <v>0.77736000000000005</v>
      </c>
      <c r="O356" s="5">
        <v>0.77575000000000005</v>
      </c>
    </row>
    <row r="357" spans="1:15">
      <c r="A357" t="str">
        <f t="shared" si="4"/>
        <v>GS12DEMAND (KW):</v>
      </c>
      <c r="B357" t="s">
        <v>629</v>
      </c>
      <c r="C357" t="s">
        <v>62</v>
      </c>
    </row>
    <row r="358" spans="1:15">
      <c r="A358" t="str">
        <f t="shared" si="4"/>
        <v>GS12NCP</v>
      </c>
      <c r="B358" t="s">
        <v>629</v>
      </c>
      <c r="C358" t="s">
        <v>133</v>
      </c>
      <c r="D358">
        <v>1822066</v>
      </c>
      <c r="E358">
        <v>2032594</v>
      </c>
      <c r="F358">
        <v>1819436</v>
      </c>
      <c r="G358">
        <v>1772656</v>
      </c>
      <c r="H358">
        <v>1928147</v>
      </c>
      <c r="I358">
        <v>1949022</v>
      </c>
      <c r="J358">
        <v>1984997</v>
      </c>
      <c r="K358">
        <v>1984318</v>
      </c>
      <c r="L358">
        <v>2199307</v>
      </c>
      <c r="M358">
        <v>1947806</v>
      </c>
      <c r="N358">
        <v>2049212</v>
      </c>
      <c r="O358">
        <v>1933033</v>
      </c>
    </row>
    <row r="359" spans="1:15">
      <c r="A359" t="str">
        <f t="shared" si="4"/>
        <v>GS12NCP ONPK</v>
      </c>
      <c r="B359" t="s">
        <v>629</v>
      </c>
      <c r="C359" t="s">
        <v>134</v>
      </c>
      <c r="D359">
        <v>1583300</v>
      </c>
      <c r="E359">
        <v>1692110</v>
      </c>
      <c r="F359">
        <v>1551288</v>
      </c>
      <c r="G359">
        <v>1681507</v>
      </c>
      <c r="H359">
        <v>1837444</v>
      </c>
      <c r="I359">
        <v>1858609</v>
      </c>
      <c r="J359">
        <v>1912487</v>
      </c>
      <c r="K359">
        <v>1898890</v>
      </c>
      <c r="L359">
        <v>2087064</v>
      </c>
      <c r="M359">
        <v>1851217</v>
      </c>
      <c r="N359">
        <v>1743531</v>
      </c>
      <c r="O359">
        <v>1645851</v>
      </c>
    </row>
    <row r="360" spans="1:15">
      <c r="A360" t="str">
        <f t="shared" si="4"/>
        <v>GS12NCP OFFPK</v>
      </c>
      <c r="B360" t="s">
        <v>629</v>
      </c>
      <c r="C360" t="s">
        <v>135</v>
      </c>
      <c r="D360">
        <v>1770814</v>
      </c>
      <c r="E360">
        <v>1983507</v>
      </c>
      <c r="F360">
        <v>1780731</v>
      </c>
      <c r="G360">
        <v>1666656</v>
      </c>
      <c r="H360">
        <v>1814542</v>
      </c>
      <c r="I360">
        <v>1860580</v>
      </c>
      <c r="J360">
        <v>1865721</v>
      </c>
      <c r="K360">
        <v>1884558</v>
      </c>
      <c r="L360">
        <v>2106780</v>
      </c>
      <c r="M360">
        <v>1857692</v>
      </c>
      <c r="N360">
        <v>2011450</v>
      </c>
      <c r="O360">
        <v>1891841</v>
      </c>
    </row>
    <row r="361" spans="1:15">
      <c r="A361" t="str">
        <f t="shared" si="4"/>
        <v>GS12GCP DATE</v>
      </c>
      <c r="B361" t="s">
        <v>629</v>
      </c>
      <c r="C361" t="s">
        <v>136</v>
      </c>
      <c r="D361" t="s">
        <v>800</v>
      </c>
      <c r="E361" t="s">
        <v>298</v>
      </c>
      <c r="F361" t="s">
        <v>801</v>
      </c>
      <c r="G361" t="s">
        <v>781</v>
      </c>
      <c r="H361" t="s">
        <v>766</v>
      </c>
      <c r="I361" t="s">
        <v>792</v>
      </c>
      <c r="J361" t="s">
        <v>793</v>
      </c>
      <c r="K361" t="s">
        <v>802</v>
      </c>
      <c r="L361" t="s">
        <v>747</v>
      </c>
      <c r="M361" t="s">
        <v>803</v>
      </c>
      <c r="N361" t="s">
        <v>804</v>
      </c>
      <c r="O361" t="s">
        <v>805</v>
      </c>
    </row>
    <row r="362" spans="1:15">
      <c r="A362" t="str">
        <f t="shared" si="4"/>
        <v>GS12GCP TIME</v>
      </c>
      <c r="B362" t="s">
        <v>629</v>
      </c>
      <c r="C362" t="s">
        <v>142</v>
      </c>
      <c r="D362" t="s">
        <v>144</v>
      </c>
      <c r="E362" t="s">
        <v>143</v>
      </c>
      <c r="F362" t="s">
        <v>144</v>
      </c>
      <c r="G362" t="s">
        <v>145</v>
      </c>
      <c r="H362" t="s">
        <v>144</v>
      </c>
      <c r="I362" t="s">
        <v>144</v>
      </c>
      <c r="J362" t="s">
        <v>145</v>
      </c>
      <c r="K362" t="s">
        <v>145</v>
      </c>
      <c r="L362" t="s">
        <v>144</v>
      </c>
      <c r="M362" t="s">
        <v>144</v>
      </c>
      <c r="N362" t="s">
        <v>145</v>
      </c>
      <c r="O362" t="s">
        <v>144</v>
      </c>
    </row>
    <row r="363" spans="1:15">
      <c r="A363" t="str">
        <f t="shared" si="4"/>
        <v>GS12GCP</v>
      </c>
      <c r="B363" t="s">
        <v>629</v>
      </c>
      <c r="C363" t="s">
        <v>147</v>
      </c>
      <c r="D363">
        <v>979569</v>
      </c>
      <c r="E363">
        <v>1054849</v>
      </c>
      <c r="F363">
        <v>886639</v>
      </c>
      <c r="G363">
        <v>1081166</v>
      </c>
      <c r="H363">
        <v>1135987</v>
      </c>
      <c r="I363">
        <v>1188137</v>
      </c>
      <c r="J363">
        <v>1215462</v>
      </c>
      <c r="K363">
        <v>1234954</v>
      </c>
      <c r="L363">
        <v>1363722</v>
      </c>
      <c r="M363">
        <v>1173059</v>
      </c>
      <c r="N363">
        <v>1141850</v>
      </c>
      <c r="O363">
        <v>1106222</v>
      </c>
    </row>
    <row r="364" spans="1:15">
      <c r="A364" t="str">
        <f t="shared" si="4"/>
        <v>GS12GCP ONPK</v>
      </c>
      <c r="B364" t="s">
        <v>629</v>
      </c>
      <c r="C364" t="s">
        <v>63</v>
      </c>
      <c r="D364">
        <v>788217</v>
      </c>
      <c r="E364">
        <v>857835</v>
      </c>
      <c r="F364">
        <v>724178</v>
      </c>
      <c r="G364">
        <v>1081166</v>
      </c>
      <c r="H364">
        <v>1135987</v>
      </c>
      <c r="I364">
        <v>1188137</v>
      </c>
      <c r="J364">
        <v>1215462</v>
      </c>
      <c r="K364">
        <v>1234954</v>
      </c>
      <c r="L364">
        <v>1363722</v>
      </c>
      <c r="M364">
        <v>1173059</v>
      </c>
      <c r="N364">
        <v>943927</v>
      </c>
      <c r="O364">
        <v>891534</v>
      </c>
    </row>
    <row r="365" spans="1:15">
      <c r="A365" t="str">
        <f t="shared" si="4"/>
        <v>GS12GCP OFFPK</v>
      </c>
      <c r="B365" t="s">
        <v>629</v>
      </c>
      <c r="C365" t="s">
        <v>64</v>
      </c>
      <c r="D365">
        <v>979569</v>
      </c>
      <c r="E365">
        <v>1054849</v>
      </c>
      <c r="F365">
        <v>886639</v>
      </c>
      <c r="G365">
        <v>981965</v>
      </c>
      <c r="H365">
        <v>1086117</v>
      </c>
      <c r="I365">
        <v>1147799</v>
      </c>
      <c r="J365">
        <v>1131000</v>
      </c>
      <c r="K365">
        <v>1169104</v>
      </c>
      <c r="L365">
        <v>1315921</v>
      </c>
      <c r="M365">
        <v>1119410</v>
      </c>
      <c r="N365">
        <v>1141850</v>
      </c>
      <c r="O365">
        <v>1106222</v>
      </c>
    </row>
    <row r="366" spans="1:15">
      <c r="A366" t="str">
        <f t="shared" si="4"/>
        <v>GS12CP</v>
      </c>
      <c r="B366" t="s">
        <v>629</v>
      </c>
      <c r="C366" t="s">
        <v>148</v>
      </c>
      <c r="D366">
        <v>754646</v>
      </c>
      <c r="E366">
        <v>1050096</v>
      </c>
      <c r="F366">
        <v>398652</v>
      </c>
      <c r="G366">
        <v>978298</v>
      </c>
      <c r="H366">
        <v>1041044</v>
      </c>
      <c r="I366">
        <v>1138091</v>
      </c>
      <c r="J366">
        <v>1153225</v>
      </c>
      <c r="K366">
        <v>1181251</v>
      </c>
      <c r="L366">
        <v>1343042</v>
      </c>
      <c r="M366">
        <v>1049601</v>
      </c>
      <c r="N366">
        <v>1086417</v>
      </c>
      <c r="O366">
        <v>1023217</v>
      </c>
    </row>
    <row r="367" spans="1:15">
      <c r="A367" t="str">
        <f t="shared" si="4"/>
        <v>GS12PERIOD START</v>
      </c>
      <c r="B367" t="s">
        <v>629</v>
      </c>
      <c r="C367" t="s">
        <v>149</v>
      </c>
      <c r="D367" s="1">
        <v>41275</v>
      </c>
      <c r="E367" s="1">
        <v>41306</v>
      </c>
      <c r="F367" s="1">
        <v>41334</v>
      </c>
      <c r="G367" s="1">
        <v>41365</v>
      </c>
      <c r="H367" s="1">
        <v>41395</v>
      </c>
      <c r="I367" s="1">
        <v>41426</v>
      </c>
      <c r="J367" s="1">
        <v>41456</v>
      </c>
      <c r="K367" s="1">
        <v>41487</v>
      </c>
      <c r="L367" s="1">
        <v>41518</v>
      </c>
      <c r="M367" s="1">
        <v>41548</v>
      </c>
      <c r="N367" s="1">
        <v>41579</v>
      </c>
      <c r="O367" s="1">
        <v>41609</v>
      </c>
    </row>
    <row r="368" spans="1:15">
      <c r="A368" t="str">
        <f t="shared" si="4"/>
        <v>GS12NCP LF</v>
      </c>
      <c r="B368" t="s">
        <v>629</v>
      </c>
      <c r="C368" t="s">
        <v>150</v>
      </c>
      <c r="D368" s="5">
        <v>0.3236</v>
      </c>
      <c r="E368" s="5">
        <v>0.30690000000000001</v>
      </c>
      <c r="F368" s="5">
        <v>0.29609999999999997</v>
      </c>
      <c r="G368" s="5">
        <v>0.34620000000000001</v>
      </c>
      <c r="H368" s="5">
        <v>0.34460000000000002</v>
      </c>
      <c r="I368" s="5">
        <v>0.36280000000000001</v>
      </c>
      <c r="J368" s="5">
        <v>0.3614</v>
      </c>
      <c r="K368" s="5">
        <v>0.38159999999999999</v>
      </c>
      <c r="L368" s="5">
        <v>0.36159999999999998</v>
      </c>
      <c r="M368" s="5">
        <v>0.35589999999999999</v>
      </c>
      <c r="N368" s="5">
        <v>0.3276</v>
      </c>
      <c r="O368" s="5">
        <v>0.3236</v>
      </c>
    </row>
    <row r="369" spans="1:15">
      <c r="A369" t="str">
        <f t="shared" si="4"/>
        <v>GS12NCP LF ONPK</v>
      </c>
      <c r="B369" t="s">
        <v>629</v>
      </c>
      <c r="C369" t="s">
        <v>151</v>
      </c>
      <c r="D369" s="5">
        <v>0.36870000000000003</v>
      </c>
      <c r="E369" s="5">
        <v>0.36359999999999998</v>
      </c>
      <c r="F369" s="5">
        <v>0.34599999999999997</v>
      </c>
      <c r="G369" s="5">
        <v>0.4829</v>
      </c>
      <c r="H369" s="5">
        <v>0.47460000000000002</v>
      </c>
      <c r="I369" s="5">
        <v>0.50729999999999997</v>
      </c>
      <c r="J369" s="5">
        <v>0.49690000000000001</v>
      </c>
      <c r="K369" s="5">
        <v>0.52590000000000003</v>
      </c>
      <c r="L369" s="5">
        <v>0.50680000000000003</v>
      </c>
      <c r="M369" s="5">
        <v>0.49409999999999998</v>
      </c>
      <c r="N369" s="5">
        <v>0.38569999999999999</v>
      </c>
      <c r="O369" s="5">
        <v>0.3775</v>
      </c>
    </row>
    <row r="370" spans="1:15">
      <c r="A370" t="str">
        <f t="shared" si="4"/>
        <v>GS12NCP LF OFFPK</v>
      </c>
      <c r="B370" t="s">
        <v>629</v>
      </c>
      <c r="C370" t="s">
        <v>152</v>
      </c>
      <c r="D370" s="5">
        <v>0.33400000000000002</v>
      </c>
      <c r="E370" s="5">
        <v>0.31580000000000003</v>
      </c>
      <c r="F370" s="5">
        <v>0.30280000000000001</v>
      </c>
      <c r="G370" s="5">
        <v>0.3231</v>
      </c>
      <c r="H370" s="5">
        <v>0.3246</v>
      </c>
      <c r="I370" s="5">
        <v>0.33789999999999998</v>
      </c>
      <c r="J370" s="5">
        <v>0.33929999999999999</v>
      </c>
      <c r="K370" s="5">
        <v>0.35539999999999999</v>
      </c>
      <c r="L370" s="5">
        <v>0.33589999999999998</v>
      </c>
      <c r="M370" s="5">
        <v>0.32729999999999998</v>
      </c>
      <c r="N370" s="5">
        <v>0.33350000000000002</v>
      </c>
      <c r="O370" s="5">
        <v>0.33139999999999997</v>
      </c>
    </row>
    <row r="371" spans="1:15">
      <c r="A371" t="str">
        <f t="shared" si="4"/>
        <v>GS12GCP CF</v>
      </c>
      <c r="B371" t="s">
        <v>629</v>
      </c>
      <c r="C371" t="s">
        <v>153</v>
      </c>
      <c r="D371" s="5">
        <v>0.53759999999999997</v>
      </c>
      <c r="E371" s="5">
        <v>0.51900000000000002</v>
      </c>
      <c r="F371" s="5">
        <v>0.48730000000000001</v>
      </c>
      <c r="G371" s="5">
        <v>0.6099</v>
      </c>
      <c r="H371" s="5">
        <v>0.58919999999999995</v>
      </c>
      <c r="I371" s="5">
        <v>0.60960000000000003</v>
      </c>
      <c r="J371" s="5">
        <v>0.61229999999999996</v>
      </c>
      <c r="K371" s="5">
        <v>0.62239999999999995</v>
      </c>
      <c r="L371" s="5">
        <v>0.62009999999999998</v>
      </c>
      <c r="M371" s="5">
        <v>0.60219999999999996</v>
      </c>
      <c r="N371" s="5">
        <v>0.55720000000000003</v>
      </c>
      <c r="O371" s="5">
        <v>0.57230000000000003</v>
      </c>
    </row>
    <row r="372" spans="1:15">
      <c r="A372" t="str">
        <f t="shared" si="4"/>
        <v>GS12CP CF</v>
      </c>
      <c r="B372" t="s">
        <v>629</v>
      </c>
      <c r="C372" t="s">
        <v>154</v>
      </c>
      <c r="D372" s="5">
        <v>0.41420000000000001</v>
      </c>
      <c r="E372" s="5">
        <v>0.51659999999999995</v>
      </c>
      <c r="F372" s="5">
        <v>0.21909999999999999</v>
      </c>
      <c r="G372" s="5">
        <v>0.55189999999999995</v>
      </c>
      <c r="H372" s="5">
        <v>0.53990000000000005</v>
      </c>
      <c r="I372" s="5">
        <v>0.58389999999999997</v>
      </c>
      <c r="J372" s="5">
        <v>0.58099999999999996</v>
      </c>
      <c r="K372" s="5">
        <v>0.59530000000000005</v>
      </c>
      <c r="L372" s="5">
        <v>0.61070000000000002</v>
      </c>
      <c r="M372" s="5">
        <v>0.53890000000000005</v>
      </c>
      <c r="N372" s="5">
        <v>0.5302</v>
      </c>
      <c r="O372" s="5">
        <v>0.52929999999999999</v>
      </c>
    </row>
    <row r="373" spans="1:15">
      <c r="A373" t="str">
        <f t="shared" ref="A373:A436" si="5">B373&amp;C373</f>
        <v>GS12GCP LF</v>
      </c>
      <c r="B373" t="s">
        <v>629</v>
      </c>
      <c r="C373" t="s">
        <v>155</v>
      </c>
      <c r="D373" s="5">
        <v>0.60189999999999999</v>
      </c>
      <c r="E373" s="5">
        <v>0.59130000000000005</v>
      </c>
      <c r="F373" s="5">
        <v>0.60760000000000003</v>
      </c>
      <c r="G373" s="5">
        <v>0.56769999999999998</v>
      </c>
      <c r="H373" s="5">
        <v>0.58489999999999998</v>
      </c>
      <c r="I373" s="5">
        <v>0.59519999999999995</v>
      </c>
      <c r="J373" s="5">
        <v>0.59019999999999995</v>
      </c>
      <c r="K373" s="5">
        <v>0.61319999999999997</v>
      </c>
      <c r="L373" s="5">
        <v>0.58309999999999995</v>
      </c>
      <c r="M373" s="5">
        <v>0.59099999999999997</v>
      </c>
      <c r="N373" s="5">
        <v>0.58779999999999999</v>
      </c>
      <c r="O373" s="5">
        <v>0.5655</v>
      </c>
    </row>
    <row r="374" spans="1:15">
      <c r="A374" t="str">
        <f t="shared" si="5"/>
        <v>GS12GCP LF ONPK</v>
      </c>
      <c r="B374" t="s">
        <v>629</v>
      </c>
      <c r="C374" t="s">
        <v>156</v>
      </c>
      <c r="D374" s="5">
        <v>0.74050000000000005</v>
      </c>
      <c r="E374" s="5">
        <v>0.71730000000000005</v>
      </c>
      <c r="F374" s="5">
        <v>0.74119999999999997</v>
      </c>
      <c r="G374" s="5">
        <v>0.75109999999999999</v>
      </c>
      <c r="H374" s="5">
        <v>0.76770000000000005</v>
      </c>
      <c r="I374" s="5">
        <v>0.79349999999999998</v>
      </c>
      <c r="J374" s="5">
        <v>0.78180000000000005</v>
      </c>
      <c r="K374" s="5">
        <v>0.80869999999999997</v>
      </c>
      <c r="L374" s="5">
        <v>0.77559999999999996</v>
      </c>
      <c r="M374" s="5">
        <v>0.77980000000000005</v>
      </c>
      <c r="N374" s="5">
        <v>0.71240000000000003</v>
      </c>
      <c r="O374" s="5">
        <v>0.69689999999999996</v>
      </c>
    </row>
    <row r="375" spans="1:15">
      <c r="A375" t="str">
        <f t="shared" si="5"/>
        <v>GS12GCP LF OFFPK</v>
      </c>
      <c r="B375" t="s">
        <v>629</v>
      </c>
      <c r="C375" t="s">
        <v>157</v>
      </c>
      <c r="D375" s="5">
        <v>0.60370000000000001</v>
      </c>
      <c r="E375" s="5">
        <v>0.59379999999999999</v>
      </c>
      <c r="F375" s="5">
        <v>0.60819999999999996</v>
      </c>
      <c r="G375" s="5">
        <v>0.5484</v>
      </c>
      <c r="H375" s="5">
        <v>0.54239999999999999</v>
      </c>
      <c r="I375" s="5">
        <v>0.54769999999999996</v>
      </c>
      <c r="J375" s="5">
        <v>0.55959999999999999</v>
      </c>
      <c r="K375" s="5">
        <v>0.57289999999999996</v>
      </c>
      <c r="L375" s="5">
        <v>0.53779999999999994</v>
      </c>
      <c r="M375" s="5">
        <v>0.54310000000000003</v>
      </c>
      <c r="N375" s="5">
        <v>0.58750000000000002</v>
      </c>
      <c r="O375" s="5">
        <v>0.56669999999999998</v>
      </c>
    </row>
    <row r="376" spans="1:15">
      <c r="A376" t="str">
        <f t="shared" si="5"/>
        <v>GS12CP LF</v>
      </c>
      <c r="B376" t="s">
        <v>629</v>
      </c>
      <c r="C376" t="s">
        <v>158</v>
      </c>
      <c r="D376" s="5">
        <v>0.78120000000000001</v>
      </c>
      <c r="E376" s="5">
        <v>0.59399999999999997</v>
      </c>
      <c r="F376" s="5">
        <v>1.3512999999999999</v>
      </c>
      <c r="G376" s="5">
        <v>0.62739999999999996</v>
      </c>
      <c r="H376" s="5">
        <v>0.63819999999999999</v>
      </c>
      <c r="I376" s="5">
        <v>0.62139999999999995</v>
      </c>
      <c r="J376" s="5">
        <v>0.62209999999999999</v>
      </c>
      <c r="K376" s="5">
        <v>0.6411</v>
      </c>
      <c r="L376" s="5">
        <v>0.59209999999999996</v>
      </c>
      <c r="M376" s="5">
        <v>0.66059999999999997</v>
      </c>
      <c r="N376" s="5">
        <v>0.61780000000000002</v>
      </c>
      <c r="O376" s="5">
        <v>0.61140000000000005</v>
      </c>
    </row>
    <row r="377" spans="1:15">
      <c r="A377" t="str">
        <f t="shared" si="5"/>
        <v>GS12REL PREC:</v>
      </c>
      <c r="B377" t="s">
        <v>629</v>
      </c>
      <c r="C377" t="s">
        <v>65</v>
      </c>
    </row>
    <row r="378" spans="1:15">
      <c r="A378" t="str">
        <f t="shared" si="5"/>
        <v>GS12NCP RP</v>
      </c>
      <c r="B378" t="s">
        <v>629</v>
      </c>
      <c r="C378" t="s">
        <v>159</v>
      </c>
      <c r="D378" s="5">
        <v>4.9099999999999998E-2</v>
      </c>
      <c r="E378" s="5">
        <v>5.1499999999999997E-2</v>
      </c>
      <c r="F378" s="5">
        <v>6.59E-2</v>
      </c>
      <c r="G378" s="5">
        <v>4.6600000000000003E-2</v>
      </c>
      <c r="H378" s="5">
        <v>4.6899999999999997E-2</v>
      </c>
      <c r="I378" s="5">
        <v>4.7100000000000003E-2</v>
      </c>
      <c r="J378" s="5">
        <v>4.2200000000000001E-2</v>
      </c>
      <c r="K378" s="5">
        <v>3.9699999999999999E-2</v>
      </c>
      <c r="L378" s="5">
        <v>3.9100000000000003E-2</v>
      </c>
      <c r="M378" s="5">
        <v>4.2099999999999999E-2</v>
      </c>
      <c r="N378" s="5">
        <v>4.4900000000000002E-2</v>
      </c>
      <c r="O378" s="5">
        <v>4.8399999999999999E-2</v>
      </c>
    </row>
    <row r="379" spans="1:15">
      <c r="A379" t="str">
        <f t="shared" si="5"/>
        <v>GS12NCP RP ONPK</v>
      </c>
      <c r="B379" t="s">
        <v>629</v>
      </c>
      <c r="C379" t="s">
        <v>160</v>
      </c>
      <c r="D379" s="5">
        <v>4.8899999999999999E-2</v>
      </c>
      <c r="E379" s="5">
        <v>4.5699999999999998E-2</v>
      </c>
      <c r="F379" s="5">
        <v>6.0699999999999997E-2</v>
      </c>
      <c r="G379" s="5">
        <v>4.5100000000000001E-2</v>
      </c>
      <c r="H379" s="5">
        <v>4.6800000000000001E-2</v>
      </c>
      <c r="I379" s="5">
        <v>4.6699999999999998E-2</v>
      </c>
      <c r="J379" s="5">
        <v>4.19E-2</v>
      </c>
      <c r="K379" s="5">
        <v>3.8899999999999997E-2</v>
      </c>
      <c r="L379" s="5">
        <v>3.7900000000000003E-2</v>
      </c>
      <c r="M379" s="5">
        <v>4.1599999999999998E-2</v>
      </c>
      <c r="N379" s="5">
        <v>4.2299999999999997E-2</v>
      </c>
      <c r="O379" s="5">
        <v>4.58E-2</v>
      </c>
    </row>
    <row r="380" spans="1:15">
      <c r="A380" t="str">
        <f t="shared" si="5"/>
        <v>GS12NCP RP OFFPK</v>
      </c>
      <c r="B380" t="s">
        <v>629</v>
      </c>
      <c r="C380" t="s">
        <v>161</v>
      </c>
      <c r="D380" s="5">
        <v>4.9200000000000001E-2</v>
      </c>
      <c r="E380" s="5">
        <v>5.16E-2</v>
      </c>
      <c r="F380" s="5">
        <v>6.5699999999999995E-2</v>
      </c>
      <c r="G380" s="5">
        <v>4.65E-2</v>
      </c>
      <c r="H380" s="5">
        <v>4.48E-2</v>
      </c>
      <c r="I380" s="5">
        <v>4.4600000000000001E-2</v>
      </c>
      <c r="J380" s="5">
        <v>4.1500000000000002E-2</v>
      </c>
      <c r="K380" s="5">
        <v>3.9100000000000003E-2</v>
      </c>
      <c r="L380" s="5">
        <v>3.9100000000000003E-2</v>
      </c>
      <c r="M380" s="5">
        <v>4.1700000000000001E-2</v>
      </c>
      <c r="N380" s="5">
        <v>4.4699999999999997E-2</v>
      </c>
      <c r="O380" s="5">
        <v>4.7899999999999998E-2</v>
      </c>
    </row>
    <row r="381" spans="1:15">
      <c r="A381" t="str">
        <f t="shared" si="5"/>
        <v>GS12GCP RP</v>
      </c>
      <c r="B381" t="s">
        <v>629</v>
      </c>
      <c r="C381" t="s">
        <v>162</v>
      </c>
      <c r="D381" s="5">
        <v>7.4399999999999994E-2</v>
      </c>
      <c r="E381" s="5">
        <v>6.7100000000000007E-2</v>
      </c>
      <c r="F381" s="5">
        <v>8.2100000000000006E-2</v>
      </c>
      <c r="G381" s="5">
        <v>7.0099999999999996E-2</v>
      </c>
      <c r="H381" s="5">
        <v>5.96E-2</v>
      </c>
      <c r="I381" s="5">
        <v>5.5500000000000001E-2</v>
      </c>
      <c r="J381" s="5">
        <v>5.5899999999999998E-2</v>
      </c>
      <c r="K381" s="5">
        <v>5.21E-2</v>
      </c>
      <c r="L381" s="5">
        <v>5.0500000000000003E-2</v>
      </c>
      <c r="M381" s="5">
        <v>5.8500000000000003E-2</v>
      </c>
      <c r="N381" s="5">
        <v>6.2899999999999998E-2</v>
      </c>
      <c r="O381" s="5">
        <v>6.8699999999999997E-2</v>
      </c>
    </row>
    <row r="382" spans="1:15">
      <c r="A382" t="str">
        <f t="shared" si="5"/>
        <v>GS12GCP RP ONPK</v>
      </c>
      <c r="B382" t="s">
        <v>629</v>
      </c>
      <c r="C382" t="s">
        <v>163</v>
      </c>
      <c r="D382" s="5">
        <v>7.3200000000000001E-2</v>
      </c>
      <c r="E382" s="5">
        <v>6.9800000000000001E-2</v>
      </c>
      <c r="F382" s="5">
        <v>7.9899999999999999E-2</v>
      </c>
      <c r="G382" s="5">
        <v>7.0099999999999996E-2</v>
      </c>
      <c r="H382" s="5">
        <v>5.96E-2</v>
      </c>
      <c r="I382" s="5">
        <v>5.5500000000000001E-2</v>
      </c>
      <c r="J382" s="5">
        <v>5.5899999999999998E-2</v>
      </c>
      <c r="K382" s="5">
        <v>5.21E-2</v>
      </c>
      <c r="L382" s="5">
        <v>5.0500000000000003E-2</v>
      </c>
      <c r="M382" s="5">
        <v>5.8500000000000003E-2</v>
      </c>
      <c r="N382" s="5">
        <v>6.7100000000000007E-2</v>
      </c>
      <c r="O382" s="5">
        <v>7.2999999999999995E-2</v>
      </c>
    </row>
    <row r="383" spans="1:15">
      <c r="A383" t="str">
        <f t="shared" si="5"/>
        <v>GS12GCP RP OFFPK</v>
      </c>
      <c r="B383" t="s">
        <v>629</v>
      </c>
      <c r="C383" t="s">
        <v>164</v>
      </c>
      <c r="D383" s="5">
        <v>7.4399999999999994E-2</v>
      </c>
      <c r="E383" s="5">
        <v>6.7100000000000007E-2</v>
      </c>
      <c r="F383" s="5">
        <v>8.2100000000000006E-2</v>
      </c>
      <c r="G383" s="5">
        <v>6.7199999999999996E-2</v>
      </c>
      <c r="H383" s="5">
        <v>6.0600000000000001E-2</v>
      </c>
      <c r="I383" s="5">
        <v>5.8400000000000001E-2</v>
      </c>
      <c r="J383" s="5">
        <v>5.7299999999999997E-2</v>
      </c>
      <c r="K383" s="5">
        <v>5.6399999999999999E-2</v>
      </c>
      <c r="L383" s="5">
        <v>0.05</v>
      </c>
      <c r="M383" s="5">
        <v>5.96E-2</v>
      </c>
      <c r="N383" s="5">
        <v>6.2899999999999998E-2</v>
      </c>
      <c r="O383" s="5">
        <v>6.8699999999999997E-2</v>
      </c>
    </row>
    <row r="384" spans="1:15">
      <c r="A384" t="str">
        <f t="shared" si="5"/>
        <v>GS12CP RP</v>
      </c>
      <c r="B384" t="s">
        <v>629</v>
      </c>
      <c r="C384" t="s">
        <v>165</v>
      </c>
      <c r="D384" s="5">
        <v>5.8599999999999999E-2</v>
      </c>
      <c r="E384" s="5">
        <v>6.5500000000000003E-2</v>
      </c>
      <c r="F384" s="5">
        <v>0.1003</v>
      </c>
      <c r="G384" s="5">
        <v>6.6299999999999998E-2</v>
      </c>
      <c r="H384" s="5">
        <v>6.0499999999999998E-2</v>
      </c>
      <c r="I384" s="5">
        <v>5.7200000000000001E-2</v>
      </c>
      <c r="J384" s="5">
        <v>5.7599999999999998E-2</v>
      </c>
      <c r="K384" s="5">
        <v>5.1799999999999999E-2</v>
      </c>
      <c r="L384" s="5">
        <v>5.0900000000000001E-2</v>
      </c>
      <c r="M384" s="5">
        <v>6.2E-2</v>
      </c>
      <c r="N384" s="5">
        <v>6.6299999999999998E-2</v>
      </c>
      <c r="O384" s="5">
        <v>7.2400000000000006E-2</v>
      </c>
    </row>
    <row r="385" spans="1:15">
      <c r="A385" t="str">
        <f t="shared" si="5"/>
        <v>GS12SAMPLE SIZE:</v>
      </c>
      <c r="B385" t="s">
        <v>629</v>
      </c>
      <c r="C385" t="s">
        <v>66</v>
      </c>
    </row>
    <row r="386" spans="1:15">
      <c r="A386" t="str">
        <f t="shared" si="5"/>
        <v>GS12GCPSZ</v>
      </c>
      <c r="B386" t="s">
        <v>629</v>
      </c>
      <c r="C386" t="s">
        <v>166</v>
      </c>
      <c r="D386">
        <v>351</v>
      </c>
      <c r="E386">
        <v>352</v>
      </c>
      <c r="F386">
        <v>354</v>
      </c>
      <c r="G386">
        <v>349</v>
      </c>
      <c r="H386">
        <v>353</v>
      </c>
      <c r="I386">
        <v>354</v>
      </c>
      <c r="J386">
        <v>350</v>
      </c>
      <c r="K386">
        <v>353</v>
      </c>
      <c r="L386">
        <v>354</v>
      </c>
      <c r="M386">
        <v>354</v>
      </c>
      <c r="N386">
        <v>352</v>
      </c>
      <c r="O386">
        <v>356</v>
      </c>
    </row>
    <row r="387" spans="1:15">
      <c r="A387" t="str">
        <f t="shared" si="5"/>
        <v>GS12GCPSZ ONPK</v>
      </c>
      <c r="B387" t="s">
        <v>629</v>
      </c>
      <c r="C387" t="s">
        <v>167</v>
      </c>
      <c r="D387">
        <v>351</v>
      </c>
      <c r="E387">
        <v>352</v>
      </c>
      <c r="F387">
        <v>354</v>
      </c>
      <c r="G387">
        <v>349</v>
      </c>
      <c r="H387">
        <v>353</v>
      </c>
      <c r="I387">
        <v>354</v>
      </c>
      <c r="J387">
        <v>350</v>
      </c>
      <c r="K387">
        <v>353</v>
      </c>
      <c r="L387">
        <v>354</v>
      </c>
      <c r="M387">
        <v>354</v>
      </c>
      <c r="N387">
        <v>352</v>
      </c>
      <c r="O387">
        <v>356</v>
      </c>
    </row>
    <row r="388" spans="1:15">
      <c r="A388" t="str">
        <f t="shared" si="5"/>
        <v>GS12GCPSZ OFFPK</v>
      </c>
      <c r="B388" t="s">
        <v>629</v>
      </c>
      <c r="C388" t="s">
        <v>168</v>
      </c>
      <c r="D388">
        <v>351</v>
      </c>
      <c r="E388">
        <v>352</v>
      </c>
      <c r="F388">
        <v>354</v>
      </c>
      <c r="G388">
        <v>349</v>
      </c>
      <c r="H388">
        <v>353</v>
      </c>
      <c r="I388">
        <v>354</v>
      </c>
      <c r="J388">
        <v>350</v>
      </c>
      <c r="K388">
        <v>353</v>
      </c>
      <c r="L388">
        <v>354</v>
      </c>
      <c r="M388">
        <v>354</v>
      </c>
      <c r="N388">
        <v>352</v>
      </c>
      <c r="O388">
        <v>356</v>
      </c>
    </row>
    <row r="389" spans="1:15">
      <c r="A389" t="str">
        <f t="shared" si="5"/>
        <v>GS12CPSZ</v>
      </c>
      <c r="B389" t="s">
        <v>629</v>
      </c>
      <c r="C389" t="s">
        <v>169</v>
      </c>
      <c r="D389">
        <v>351</v>
      </c>
      <c r="E389">
        <v>352</v>
      </c>
      <c r="F389">
        <v>354</v>
      </c>
      <c r="G389">
        <v>349</v>
      </c>
      <c r="H389">
        <v>353</v>
      </c>
      <c r="I389">
        <v>354</v>
      </c>
      <c r="J389">
        <v>350</v>
      </c>
      <c r="K389">
        <v>353</v>
      </c>
      <c r="L389">
        <v>354</v>
      </c>
      <c r="M389">
        <v>354</v>
      </c>
      <c r="N389">
        <v>352</v>
      </c>
      <c r="O389">
        <v>356</v>
      </c>
    </row>
    <row r="390" spans="1:15">
      <c r="A390" t="str">
        <f t="shared" si="5"/>
        <v/>
      </c>
    </row>
    <row r="391" spans="1:15">
      <c r="A391" t="str">
        <f t="shared" si="5"/>
        <v>NOTE:  Revenue and Rate Report's number of customers was revised for September and October.</v>
      </c>
      <c r="B391" t="s">
        <v>806</v>
      </c>
    </row>
    <row r="392" spans="1:15">
      <c r="A392" t="str">
        <f t="shared" si="5"/>
        <v xml:space="preserve">GS12 GS(T)-1 General Service Non Demand including TOU (0-20 kW)  (Sampled) </v>
      </c>
      <c r="B392" t="s">
        <v>627</v>
      </c>
      <c r="C392" t="s">
        <v>628</v>
      </c>
    </row>
    <row r="393" spans="1:15">
      <c r="A393" t="str">
        <f t="shared" si="5"/>
        <v xml:space="preserve">GS12MONTH </v>
      </c>
      <c r="B393" t="s">
        <v>629</v>
      </c>
      <c r="C393" t="s">
        <v>123</v>
      </c>
      <c r="D393" s="4">
        <v>41275</v>
      </c>
      <c r="E393" s="4">
        <v>41306</v>
      </c>
      <c r="F393" s="4">
        <v>41334</v>
      </c>
      <c r="G393" s="4">
        <v>41365</v>
      </c>
      <c r="H393" s="4">
        <v>41395</v>
      </c>
      <c r="I393" s="4">
        <v>41426</v>
      </c>
      <c r="J393" s="4">
        <v>41456</v>
      </c>
      <c r="K393" s="4">
        <v>41487</v>
      </c>
      <c r="L393" s="4">
        <v>41518</v>
      </c>
      <c r="M393" s="4">
        <v>41548</v>
      </c>
      <c r="N393" s="4">
        <v>41579</v>
      </c>
      <c r="O393" s="4">
        <v>41609</v>
      </c>
    </row>
    <row r="394" spans="1:15">
      <c r="A394" t="str">
        <f t="shared" si="5"/>
        <v/>
      </c>
    </row>
    <row r="395" spans="1:15">
      <c r="A395" t="str">
        <f t="shared" si="5"/>
        <v>GS12SDR GCP</v>
      </c>
      <c r="B395" t="s">
        <v>629</v>
      </c>
      <c r="C395" t="s">
        <v>171</v>
      </c>
      <c r="D395">
        <v>0.99199999999999999</v>
      </c>
      <c r="E395">
        <v>0.96099999999999997</v>
      </c>
      <c r="F395">
        <v>1.0229999999999999</v>
      </c>
      <c r="G395">
        <v>1.0489999999999999</v>
      </c>
      <c r="H395">
        <v>0.95399999999999996</v>
      </c>
      <c r="I395">
        <v>0.93</v>
      </c>
      <c r="J395">
        <v>0.97599999999999998</v>
      </c>
      <c r="K395">
        <v>0.90500000000000003</v>
      </c>
      <c r="L395">
        <v>1.002</v>
      </c>
      <c r="M395">
        <v>0.94399999999999995</v>
      </c>
      <c r="N395">
        <v>0.95699999999999996</v>
      </c>
      <c r="O395">
        <v>1.0169999999999999</v>
      </c>
    </row>
    <row r="396" spans="1:15">
      <c r="A396" t="str">
        <f t="shared" si="5"/>
        <v>GS12SDR GCP ONPK</v>
      </c>
      <c r="B396" t="s">
        <v>629</v>
      </c>
      <c r="C396" t="s">
        <v>172</v>
      </c>
      <c r="D396">
        <v>0.78400000000000003</v>
      </c>
      <c r="E396">
        <v>0.79800000000000004</v>
      </c>
      <c r="F396">
        <v>0.81</v>
      </c>
      <c r="G396">
        <v>1.0489999999999999</v>
      </c>
      <c r="H396">
        <v>0.95399999999999996</v>
      </c>
      <c r="I396">
        <v>0.93</v>
      </c>
      <c r="J396">
        <v>0.97599999999999998</v>
      </c>
      <c r="K396">
        <v>0.90500000000000003</v>
      </c>
      <c r="L396">
        <v>1.002</v>
      </c>
      <c r="M396">
        <v>0.94399999999999995</v>
      </c>
      <c r="N396">
        <v>0.83199999999999996</v>
      </c>
      <c r="O396">
        <v>0.83599999999999997</v>
      </c>
    </row>
    <row r="397" spans="1:15">
      <c r="A397" t="str">
        <f t="shared" si="5"/>
        <v>GS12SDR GCP OFFP</v>
      </c>
      <c r="B397" t="s">
        <v>629</v>
      </c>
      <c r="C397" t="s">
        <v>219</v>
      </c>
      <c r="D397">
        <v>0.99199999999999999</v>
      </c>
      <c r="E397">
        <v>0.96099999999999997</v>
      </c>
      <c r="F397">
        <v>1.0229999999999999</v>
      </c>
      <c r="G397">
        <v>0.89700000000000002</v>
      </c>
      <c r="H397">
        <v>0.90400000000000003</v>
      </c>
      <c r="I397">
        <v>0.96099999999999997</v>
      </c>
      <c r="J397">
        <v>0.91800000000000004</v>
      </c>
      <c r="K397">
        <v>0.94599999999999995</v>
      </c>
      <c r="L397">
        <v>0.92400000000000004</v>
      </c>
      <c r="M397">
        <v>0.92600000000000005</v>
      </c>
      <c r="N397">
        <v>0.95699999999999996</v>
      </c>
      <c r="O397">
        <v>1.0169999999999999</v>
      </c>
    </row>
    <row r="398" spans="1:15">
      <c r="A398" t="str">
        <f t="shared" si="5"/>
        <v>GS12SDR CP</v>
      </c>
      <c r="B398" t="s">
        <v>629</v>
      </c>
      <c r="C398" t="s">
        <v>174</v>
      </c>
      <c r="D398">
        <v>0.59299999999999997</v>
      </c>
      <c r="E398">
        <v>0.93700000000000006</v>
      </c>
      <c r="F398">
        <v>0.61</v>
      </c>
      <c r="G398">
        <v>0.88200000000000001</v>
      </c>
      <c r="H398">
        <v>0.878</v>
      </c>
      <c r="I398">
        <v>0.91800000000000004</v>
      </c>
      <c r="J398">
        <v>0.91900000000000004</v>
      </c>
      <c r="K398">
        <v>0.85899999999999999</v>
      </c>
      <c r="L398">
        <v>0.97199999999999998</v>
      </c>
      <c r="M398">
        <v>0.875</v>
      </c>
      <c r="N398">
        <v>0.97699999999999998</v>
      </c>
      <c r="O398">
        <v>0.97299999999999998</v>
      </c>
    </row>
    <row r="399" spans="1:15">
      <c r="A399" t="str">
        <f t="shared" si="5"/>
        <v/>
      </c>
    </row>
    <row r="400" spans="1:15">
      <c r="A400" t="str">
        <f t="shared" si="5"/>
        <v>GS12I   SDR GCP</v>
      </c>
      <c r="B400" t="s">
        <v>629</v>
      </c>
      <c r="C400" t="s">
        <v>220</v>
      </c>
      <c r="D400">
        <v>0.90500000000000003</v>
      </c>
      <c r="E400">
        <v>0.88300000000000001</v>
      </c>
      <c r="F400">
        <v>1.0449999999999999</v>
      </c>
      <c r="G400">
        <v>1.1639999999999999</v>
      </c>
      <c r="H400">
        <v>0.93799999999999994</v>
      </c>
      <c r="I400">
        <v>0.80700000000000005</v>
      </c>
      <c r="J400">
        <v>1.0109999999999999</v>
      </c>
      <c r="K400">
        <v>0.90900000000000003</v>
      </c>
      <c r="L400">
        <v>1.0449999999999999</v>
      </c>
      <c r="M400">
        <v>1.0429999999999999</v>
      </c>
      <c r="N400">
        <v>0.82299999999999995</v>
      </c>
      <c r="O400">
        <v>0.92200000000000004</v>
      </c>
    </row>
    <row r="401" spans="1:15">
      <c r="A401" t="str">
        <f t="shared" si="5"/>
        <v>GS12I   SDR GCP ONPK</v>
      </c>
      <c r="B401" t="s">
        <v>629</v>
      </c>
      <c r="C401" t="s">
        <v>221</v>
      </c>
      <c r="D401">
        <v>0.68100000000000005</v>
      </c>
      <c r="E401">
        <v>0.64600000000000002</v>
      </c>
      <c r="F401">
        <v>0.71199999999999997</v>
      </c>
      <c r="G401">
        <v>1.1639999999999999</v>
      </c>
      <c r="H401">
        <v>0.93799999999999994</v>
      </c>
      <c r="I401">
        <v>0.80700000000000005</v>
      </c>
      <c r="J401">
        <v>1.0109999999999999</v>
      </c>
      <c r="K401">
        <v>0.90900000000000003</v>
      </c>
      <c r="L401">
        <v>1.0449999999999999</v>
      </c>
      <c r="M401">
        <v>1.0429999999999999</v>
      </c>
      <c r="N401">
        <v>0.67200000000000004</v>
      </c>
      <c r="O401">
        <v>0.69199999999999995</v>
      </c>
    </row>
    <row r="402" spans="1:15">
      <c r="A402" t="str">
        <f t="shared" si="5"/>
        <v>GS12I   SDR GCP OFFPK</v>
      </c>
      <c r="B402" t="s">
        <v>629</v>
      </c>
      <c r="C402" t="s">
        <v>222</v>
      </c>
      <c r="D402">
        <v>0.90500000000000003</v>
      </c>
      <c r="E402">
        <v>0.88300000000000001</v>
      </c>
      <c r="F402">
        <v>1.0449999999999999</v>
      </c>
      <c r="G402">
        <v>0.89200000000000002</v>
      </c>
      <c r="H402">
        <v>0.97</v>
      </c>
      <c r="I402">
        <v>0.999</v>
      </c>
      <c r="J402">
        <v>1.0369999999999999</v>
      </c>
      <c r="K402">
        <v>1.048</v>
      </c>
      <c r="L402">
        <v>1.0289999999999999</v>
      </c>
      <c r="M402">
        <v>1.052</v>
      </c>
      <c r="N402">
        <v>0.82299999999999995</v>
      </c>
      <c r="O402">
        <v>0.92200000000000004</v>
      </c>
    </row>
    <row r="403" spans="1:15">
      <c r="A403" t="str">
        <f t="shared" si="5"/>
        <v>GS12I   SDR CP</v>
      </c>
      <c r="B403" t="s">
        <v>629</v>
      </c>
      <c r="C403" t="s">
        <v>635</v>
      </c>
      <c r="D403">
        <v>0.58499999999999996</v>
      </c>
      <c r="E403">
        <v>0.73899999999999999</v>
      </c>
      <c r="F403">
        <v>0.48799999999999999</v>
      </c>
      <c r="G403">
        <v>0.94099999999999995</v>
      </c>
      <c r="H403">
        <v>0.79800000000000004</v>
      </c>
      <c r="I403">
        <v>0.83199999999999996</v>
      </c>
      <c r="J403">
        <v>0.88500000000000001</v>
      </c>
      <c r="K403">
        <v>0.86</v>
      </c>
      <c r="L403">
        <v>1.101</v>
      </c>
      <c r="M403">
        <v>0.94199999999999995</v>
      </c>
      <c r="N403">
        <v>0.91700000000000004</v>
      </c>
      <c r="O403">
        <v>0.98199999999999998</v>
      </c>
    </row>
    <row r="404" spans="1:15">
      <c r="A404" t="str">
        <f t="shared" si="5"/>
        <v/>
      </c>
    </row>
    <row r="405" spans="1:15">
      <c r="A405" t="str">
        <f t="shared" si="5"/>
        <v>GS12II  SDR GCP</v>
      </c>
      <c r="B405" t="s">
        <v>629</v>
      </c>
      <c r="C405" t="s">
        <v>223</v>
      </c>
      <c r="D405">
        <v>1.885</v>
      </c>
      <c r="E405">
        <v>1.8049999999999999</v>
      </c>
      <c r="F405">
        <v>2.0190000000000001</v>
      </c>
      <c r="G405">
        <v>2.109</v>
      </c>
      <c r="H405">
        <v>1.95</v>
      </c>
      <c r="I405">
        <v>1.9530000000000001</v>
      </c>
      <c r="J405">
        <v>1.96</v>
      </c>
      <c r="K405">
        <v>1.8839999999999999</v>
      </c>
      <c r="L405">
        <v>2.14</v>
      </c>
      <c r="M405">
        <v>1.728</v>
      </c>
      <c r="N405">
        <v>2.0289999999999999</v>
      </c>
      <c r="O405">
        <v>2.09</v>
      </c>
    </row>
    <row r="406" spans="1:15">
      <c r="A406" t="str">
        <f t="shared" si="5"/>
        <v>GS12II  SDR GCP ONPK</v>
      </c>
      <c r="B406" t="s">
        <v>629</v>
      </c>
      <c r="C406" t="s">
        <v>224</v>
      </c>
      <c r="D406">
        <v>1.605</v>
      </c>
      <c r="E406">
        <v>1.579</v>
      </c>
      <c r="F406">
        <v>1.7350000000000001</v>
      </c>
      <c r="G406">
        <v>2.109</v>
      </c>
      <c r="H406">
        <v>1.95</v>
      </c>
      <c r="I406">
        <v>1.9530000000000001</v>
      </c>
      <c r="J406">
        <v>1.96</v>
      </c>
      <c r="K406">
        <v>1.8839999999999999</v>
      </c>
      <c r="L406">
        <v>2.14</v>
      </c>
      <c r="M406">
        <v>1.728</v>
      </c>
      <c r="N406">
        <v>1.774</v>
      </c>
      <c r="O406">
        <v>1.7290000000000001</v>
      </c>
    </row>
    <row r="407" spans="1:15">
      <c r="A407" t="str">
        <f t="shared" si="5"/>
        <v>GS12II  SDR GCP OFFPK</v>
      </c>
      <c r="B407" t="s">
        <v>629</v>
      </c>
      <c r="C407" t="s">
        <v>225</v>
      </c>
      <c r="D407">
        <v>1.885</v>
      </c>
      <c r="E407">
        <v>1.8049999999999999</v>
      </c>
      <c r="F407">
        <v>2.0190000000000001</v>
      </c>
      <c r="G407">
        <v>1.8640000000000001</v>
      </c>
      <c r="H407">
        <v>1.796</v>
      </c>
      <c r="I407">
        <v>2.0430000000000001</v>
      </c>
      <c r="J407">
        <v>1.766</v>
      </c>
      <c r="K407">
        <v>2.0150000000000001</v>
      </c>
      <c r="L407">
        <v>1.7549999999999999</v>
      </c>
      <c r="M407">
        <v>1.831</v>
      </c>
      <c r="N407">
        <v>2.0289999999999999</v>
      </c>
      <c r="O407">
        <v>2.09</v>
      </c>
    </row>
    <row r="408" spans="1:15">
      <c r="A408" t="str">
        <f t="shared" si="5"/>
        <v>GS12II  SDR CP</v>
      </c>
      <c r="B408" t="s">
        <v>629</v>
      </c>
      <c r="C408" t="s">
        <v>226</v>
      </c>
      <c r="D408">
        <v>1.079</v>
      </c>
      <c r="E408">
        <v>1.788</v>
      </c>
      <c r="F408">
        <v>1.6180000000000001</v>
      </c>
      <c r="G408">
        <v>1.7190000000000001</v>
      </c>
      <c r="H408">
        <v>1.8939999999999999</v>
      </c>
      <c r="I408">
        <v>1.869</v>
      </c>
      <c r="J408">
        <v>1.7210000000000001</v>
      </c>
      <c r="K408">
        <v>1.792</v>
      </c>
      <c r="L408">
        <v>1.8460000000000001</v>
      </c>
      <c r="M408">
        <v>1.7310000000000001</v>
      </c>
      <c r="N408">
        <v>2.0579999999999998</v>
      </c>
      <c r="O408">
        <v>1.7689999999999999</v>
      </c>
    </row>
    <row r="409" spans="1:15">
      <c r="A409" t="str">
        <f t="shared" si="5"/>
        <v/>
      </c>
    </row>
    <row r="410" spans="1:15">
      <c r="A410" t="str">
        <f t="shared" si="5"/>
        <v>GS12III SDR GCP</v>
      </c>
      <c r="B410" t="s">
        <v>629</v>
      </c>
      <c r="C410" t="s">
        <v>227</v>
      </c>
      <c r="D410">
        <v>3.4980000000000002</v>
      </c>
      <c r="E410">
        <v>3.3759999999999999</v>
      </c>
      <c r="F410">
        <v>3.4289999999999998</v>
      </c>
      <c r="G410">
        <v>3.1520000000000001</v>
      </c>
      <c r="H410">
        <v>3.1920000000000002</v>
      </c>
      <c r="I410">
        <v>3.1819999999999999</v>
      </c>
      <c r="J410">
        <v>3.2040000000000002</v>
      </c>
      <c r="K410">
        <v>2.8250000000000002</v>
      </c>
      <c r="L410">
        <v>3.0310000000000001</v>
      </c>
      <c r="M410">
        <v>3.1429999999999998</v>
      </c>
      <c r="N410">
        <v>3.141</v>
      </c>
      <c r="O410">
        <v>3.3279999999999998</v>
      </c>
    </row>
    <row r="411" spans="1:15">
      <c r="A411" t="str">
        <f t="shared" si="5"/>
        <v>GS12III SDR GCP ONPK</v>
      </c>
      <c r="B411" t="s">
        <v>629</v>
      </c>
      <c r="C411" t="s">
        <v>228</v>
      </c>
      <c r="D411">
        <v>2.6739999999999999</v>
      </c>
      <c r="E411">
        <v>2.86</v>
      </c>
      <c r="F411">
        <v>2.6989999999999998</v>
      </c>
      <c r="G411">
        <v>3.1520000000000001</v>
      </c>
      <c r="H411">
        <v>3.1920000000000002</v>
      </c>
      <c r="I411">
        <v>3.1819999999999999</v>
      </c>
      <c r="J411">
        <v>3.2040000000000002</v>
      </c>
      <c r="K411">
        <v>2.8250000000000002</v>
      </c>
      <c r="L411">
        <v>3.0310000000000001</v>
      </c>
      <c r="M411">
        <v>3.1429999999999998</v>
      </c>
      <c r="N411">
        <v>2.669</v>
      </c>
      <c r="O411">
        <v>2.7429999999999999</v>
      </c>
    </row>
    <row r="412" spans="1:15">
      <c r="A412" t="str">
        <f t="shared" si="5"/>
        <v>GS12III SDR GCP OFFPK</v>
      </c>
      <c r="B412" t="s">
        <v>629</v>
      </c>
      <c r="C412" t="s">
        <v>229</v>
      </c>
      <c r="D412">
        <v>3.4980000000000002</v>
      </c>
      <c r="E412">
        <v>3.3759999999999999</v>
      </c>
      <c r="F412">
        <v>3.4289999999999998</v>
      </c>
      <c r="G412">
        <v>2.7549999999999999</v>
      </c>
      <c r="H412">
        <v>2.8559999999999999</v>
      </c>
      <c r="I412">
        <v>2.956</v>
      </c>
      <c r="J412">
        <v>2.9049999999999998</v>
      </c>
      <c r="K412">
        <v>2.738</v>
      </c>
      <c r="L412">
        <v>2.9430000000000001</v>
      </c>
      <c r="M412">
        <v>2.78</v>
      </c>
      <c r="N412">
        <v>3.141</v>
      </c>
      <c r="O412">
        <v>3.3279999999999998</v>
      </c>
    </row>
    <row r="413" spans="1:15">
      <c r="A413" t="str">
        <f t="shared" si="5"/>
        <v>GS12III SDR CP</v>
      </c>
      <c r="B413" t="s">
        <v>629</v>
      </c>
      <c r="C413" t="s">
        <v>230</v>
      </c>
      <c r="D413">
        <v>2.1160000000000001</v>
      </c>
      <c r="E413">
        <v>3.5129999999999999</v>
      </c>
      <c r="F413">
        <v>1.6319999999999999</v>
      </c>
      <c r="G413">
        <v>2.8140000000000001</v>
      </c>
      <c r="H413">
        <v>2.89</v>
      </c>
      <c r="I413">
        <v>3.2109999999999999</v>
      </c>
      <c r="J413">
        <v>3.3290000000000002</v>
      </c>
      <c r="K413">
        <v>2.7469999999999999</v>
      </c>
      <c r="L413">
        <v>3.14</v>
      </c>
      <c r="M413">
        <v>2.7570000000000001</v>
      </c>
      <c r="N413">
        <v>3.157</v>
      </c>
      <c r="O413">
        <v>3.3490000000000002</v>
      </c>
    </row>
    <row r="414" spans="1:15">
      <c r="A414" t="str">
        <f t="shared" si="5"/>
        <v/>
      </c>
    </row>
    <row r="415" spans="1:15">
      <c r="A415" t="str">
        <f t="shared" si="5"/>
        <v>GS12IV  SDR GCP</v>
      </c>
      <c r="B415" t="s">
        <v>629</v>
      </c>
      <c r="C415" t="s">
        <v>231</v>
      </c>
      <c r="D415">
        <v>5.6040000000000001</v>
      </c>
      <c r="E415">
        <v>5.5759999999999996</v>
      </c>
      <c r="F415">
        <v>4.99</v>
      </c>
      <c r="G415">
        <v>5.4450000000000003</v>
      </c>
      <c r="H415">
        <v>4.5069999999999997</v>
      </c>
      <c r="I415">
        <v>4.6849999999999996</v>
      </c>
      <c r="J415">
        <v>4.6520000000000001</v>
      </c>
      <c r="K415">
        <v>4.7380000000000004</v>
      </c>
      <c r="L415">
        <v>4.7850000000000001</v>
      </c>
      <c r="M415">
        <v>4.8499999999999996</v>
      </c>
      <c r="N415">
        <v>5.3319999999999999</v>
      </c>
      <c r="O415">
        <v>5.8040000000000003</v>
      </c>
    </row>
    <row r="416" spans="1:15">
      <c r="A416" t="str">
        <f t="shared" si="5"/>
        <v>GS12IV  SDR GCP ONPK</v>
      </c>
      <c r="B416" t="s">
        <v>629</v>
      </c>
      <c r="C416" t="s">
        <v>232</v>
      </c>
      <c r="D416">
        <v>4.3070000000000004</v>
      </c>
      <c r="E416">
        <v>4.5279999999999996</v>
      </c>
      <c r="F416">
        <v>4.0389999999999997</v>
      </c>
      <c r="G416">
        <v>5.4450000000000003</v>
      </c>
      <c r="H416">
        <v>4.5069999999999997</v>
      </c>
      <c r="I416">
        <v>4.6849999999999996</v>
      </c>
      <c r="J416">
        <v>4.6520000000000001</v>
      </c>
      <c r="K416">
        <v>4.7380000000000004</v>
      </c>
      <c r="L416">
        <v>4.7850000000000001</v>
      </c>
      <c r="M416">
        <v>4.8499999999999996</v>
      </c>
      <c r="N416">
        <v>5.1159999999999997</v>
      </c>
      <c r="O416">
        <v>5.16</v>
      </c>
    </row>
    <row r="417" spans="1:15">
      <c r="A417" t="str">
        <f t="shared" si="5"/>
        <v>GS12IV  SDR GCP OFFPK</v>
      </c>
      <c r="B417" t="s">
        <v>629</v>
      </c>
      <c r="C417" t="s">
        <v>233</v>
      </c>
      <c r="D417">
        <v>5.6040000000000001</v>
      </c>
      <c r="E417">
        <v>5.5759999999999996</v>
      </c>
      <c r="F417">
        <v>4.99</v>
      </c>
      <c r="G417">
        <v>4.9829999999999997</v>
      </c>
      <c r="H417">
        <v>4.5960000000000001</v>
      </c>
      <c r="I417">
        <v>4.5090000000000003</v>
      </c>
      <c r="J417">
        <v>4.5069999999999997</v>
      </c>
      <c r="K417">
        <v>4.4130000000000003</v>
      </c>
      <c r="L417">
        <v>4.8150000000000004</v>
      </c>
      <c r="M417">
        <v>4.7690000000000001</v>
      </c>
      <c r="N417">
        <v>5.3319999999999999</v>
      </c>
      <c r="O417">
        <v>5.8040000000000003</v>
      </c>
    </row>
    <row r="418" spans="1:15">
      <c r="A418" t="str">
        <f t="shared" si="5"/>
        <v>GS12IV  SDR CP</v>
      </c>
      <c r="B418" t="s">
        <v>629</v>
      </c>
      <c r="C418" t="s">
        <v>234</v>
      </c>
      <c r="D418">
        <v>3.165</v>
      </c>
      <c r="E418">
        <v>5.1980000000000004</v>
      </c>
      <c r="F418">
        <v>1.9870000000000001</v>
      </c>
      <c r="G418">
        <v>4.681</v>
      </c>
      <c r="H418">
        <v>4.2030000000000003</v>
      </c>
      <c r="I418">
        <v>4.4359999999999999</v>
      </c>
      <c r="J418">
        <v>4.5170000000000003</v>
      </c>
      <c r="K418">
        <v>4.2240000000000002</v>
      </c>
      <c r="L418">
        <v>4.6239999999999997</v>
      </c>
      <c r="M418">
        <v>4.51</v>
      </c>
      <c r="N418">
        <v>5.0970000000000004</v>
      </c>
      <c r="O418">
        <v>5.5609999999999999</v>
      </c>
    </row>
    <row r="419" spans="1:15">
      <c r="A419" t="str">
        <f t="shared" si="5"/>
        <v/>
      </c>
    </row>
    <row r="420" spans="1:15">
      <c r="A420" t="str">
        <f t="shared" si="5"/>
        <v/>
      </c>
    </row>
    <row r="421" spans="1:15">
      <c r="A421" t="str">
        <f t="shared" si="5"/>
        <v xml:space="preserve">GSCU12 GSCU-1 General Service Constant Usage (0-20 kW) (Sampled) </v>
      </c>
      <c r="B421" t="s">
        <v>636</v>
      </c>
      <c r="C421" t="s">
        <v>297</v>
      </c>
    </row>
    <row r="422" spans="1:15">
      <c r="A422" t="str">
        <f t="shared" si="5"/>
        <v xml:space="preserve">GSCU12MONTH </v>
      </c>
      <c r="B422" t="s">
        <v>637</v>
      </c>
      <c r="C422" t="s">
        <v>123</v>
      </c>
      <c r="D422" s="4">
        <v>41275</v>
      </c>
      <c r="E422" s="4">
        <v>41306</v>
      </c>
      <c r="F422" s="4">
        <v>41334</v>
      </c>
      <c r="G422" s="4">
        <v>41365</v>
      </c>
      <c r="H422" s="4">
        <v>41395</v>
      </c>
      <c r="I422" s="4">
        <v>41426</v>
      </c>
      <c r="J422" s="4">
        <v>41456</v>
      </c>
      <c r="K422" s="4">
        <v>41487</v>
      </c>
      <c r="L422" s="4">
        <v>41518</v>
      </c>
      <c r="M422" s="4">
        <v>41548</v>
      </c>
      <c r="N422" s="4">
        <v>41579</v>
      </c>
      <c r="O422" s="4">
        <v>41609</v>
      </c>
    </row>
    <row r="423" spans="1:15">
      <c r="A423" t="str">
        <f t="shared" si="5"/>
        <v xml:space="preserve">GSCU12CUSTOMERS </v>
      </c>
      <c r="B423" t="s">
        <v>637</v>
      </c>
      <c r="C423" t="s">
        <v>124</v>
      </c>
      <c r="D423">
        <v>3172</v>
      </c>
      <c r="E423">
        <v>3139</v>
      </c>
      <c r="F423">
        <v>3108</v>
      </c>
      <c r="G423">
        <v>3036</v>
      </c>
      <c r="H423">
        <v>2849</v>
      </c>
      <c r="I423">
        <v>9307</v>
      </c>
      <c r="J423">
        <v>9137</v>
      </c>
      <c r="K423">
        <v>9010</v>
      </c>
      <c r="L423">
        <v>8817</v>
      </c>
      <c r="M423">
        <v>1151</v>
      </c>
      <c r="N423">
        <v>678</v>
      </c>
      <c r="O423">
        <v>668</v>
      </c>
    </row>
    <row r="424" spans="1:15">
      <c r="A424" t="str">
        <f t="shared" si="5"/>
        <v xml:space="preserve">GSCU12SALES </v>
      </c>
      <c r="B424" t="s">
        <v>637</v>
      </c>
      <c r="C424" t="s">
        <v>125</v>
      </c>
      <c r="D424">
        <v>2199758</v>
      </c>
      <c r="E424">
        <v>2028689</v>
      </c>
      <c r="F424">
        <v>1922578</v>
      </c>
      <c r="G424">
        <v>2019508</v>
      </c>
      <c r="H424">
        <v>1998791</v>
      </c>
      <c r="I424">
        <v>4171965</v>
      </c>
      <c r="J424">
        <v>4818228</v>
      </c>
      <c r="K424">
        <v>4840420</v>
      </c>
      <c r="L424">
        <v>4849563</v>
      </c>
      <c r="M424">
        <v>894610</v>
      </c>
      <c r="N424">
        <v>851715</v>
      </c>
      <c r="O424">
        <v>894875</v>
      </c>
    </row>
    <row r="425" spans="1:15">
      <c r="A425" t="str">
        <f t="shared" si="5"/>
        <v>GSCU12KW</v>
      </c>
      <c r="B425" t="s">
        <v>637</v>
      </c>
      <c r="C425" t="s">
        <v>126</v>
      </c>
    </row>
    <row r="426" spans="1:15">
      <c r="A426" t="str">
        <f t="shared" si="5"/>
        <v>GSCU12N</v>
      </c>
      <c r="B426" t="s">
        <v>637</v>
      </c>
      <c r="C426" t="s">
        <v>127</v>
      </c>
      <c r="D426">
        <v>3172</v>
      </c>
      <c r="E426">
        <v>3139</v>
      </c>
      <c r="F426">
        <v>3108</v>
      </c>
      <c r="G426">
        <v>3036</v>
      </c>
      <c r="H426">
        <v>2849</v>
      </c>
      <c r="I426">
        <v>9307</v>
      </c>
      <c r="J426">
        <v>9137</v>
      </c>
      <c r="K426">
        <v>9010</v>
      </c>
      <c r="L426">
        <v>8817</v>
      </c>
      <c r="M426">
        <v>1151</v>
      </c>
      <c r="N426">
        <v>678</v>
      </c>
      <c r="O426">
        <v>668</v>
      </c>
    </row>
    <row r="427" spans="1:15">
      <c r="A427" t="str">
        <f t="shared" si="5"/>
        <v>GSCU12RLR ENERGY:</v>
      </c>
      <c r="B427" t="s">
        <v>637</v>
      </c>
      <c r="C427" t="s">
        <v>61</v>
      </c>
    </row>
    <row r="428" spans="1:15">
      <c r="A428" t="str">
        <f t="shared" si="5"/>
        <v>GSCU12KWH</v>
      </c>
      <c r="B428" t="s">
        <v>637</v>
      </c>
      <c r="C428" t="s">
        <v>128</v>
      </c>
      <c r="D428">
        <v>2199758</v>
      </c>
      <c r="E428">
        <v>2028689</v>
      </c>
      <c r="F428">
        <v>1922866</v>
      </c>
      <c r="G428">
        <v>2019508</v>
      </c>
      <c r="H428">
        <v>1998791</v>
      </c>
      <c r="I428">
        <v>4173966</v>
      </c>
      <c r="J428">
        <v>4819399</v>
      </c>
      <c r="K428">
        <v>4840420</v>
      </c>
      <c r="L428">
        <v>4850906</v>
      </c>
      <c r="M428">
        <v>895007</v>
      </c>
      <c r="N428">
        <v>852730</v>
      </c>
      <c r="O428">
        <v>894920</v>
      </c>
    </row>
    <row r="429" spans="1:15">
      <c r="A429" t="str">
        <f t="shared" si="5"/>
        <v>GSCU12KWH ONPK</v>
      </c>
      <c r="B429" t="s">
        <v>637</v>
      </c>
      <c r="C429" t="s">
        <v>129</v>
      </c>
      <c r="D429">
        <v>519985</v>
      </c>
      <c r="E429">
        <v>482646</v>
      </c>
      <c r="F429">
        <v>433689</v>
      </c>
      <c r="G429">
        <v>556908</v>
      </c>
      <c r="H429">
        <v>532938</v>
      </c>
      <c r="I429">
        <v>1045392</v>
      </c>
      <c r="J429">
        <v>1286711</v>
      </c>
      <c r="K429">
        <v>1292155</v>
      </c>
      <c r="L429">
        <v>1214860</v>
      </c>
      <c r="M429">
        <v>249648</v>
      </c>
      <c r="N429">
        <v>190592</v>
      </c>
      <c r="O429">
        <v>201848</v>
      </c>
    </row>
    <row r="430" spans="1:15">
      <c r="A430" t="str">
        <f t="shared" si="5"/>
        <v>GSCU12KWH OFFPK</v>
      </c>
      <c r="B430" t="s">
        <v>637</v>
      </c>
      <c r="C430" t="s">
        <v>130</v>
      </c>
      <c r="D430">
        <v>1679773</v>
      </c>
      <c r="E430">
        <v>1546043</v>
      </c>
      <c r="F430">
        <v>1489178</v>
      </c>
      <c r="G430">
        <v>1462600</v>
      </c>
      <c r="H430">
        <v>1465853</v>
      </c>
      <c r="I430">
        <v>3128575</v>
      </c>
      <c r="J430">
        <v>3532688</v>
      </c>
      <c r="K430">
        <v>3548265</v>
      </c>
      <c r="L430">
        <v>3636045</v>
      </c>
      <c r="M430">
        <v>645359</v>
      </c>
      <c r="N430">
        <v>662138</v>
      </c>
      <c r="O430">
        <v>693072</v>
      </c>
    </row>
    <row r="431" spans="1:15">
      <c r="A431" t="str">
        <f t="shared" si="5"/>
        <v>GSCU12KWH ONPK%</v>
      </c>
      <c r="B431" t="s">
        <v>637</v>
      </c>
      <c r="C431" t="s">
        <v>131</v>
      </c>
      <c r="D431" s="5">
        <v>0.23638000000000001</v>
      </c>
      <c r="E431" s="5">
        <v>0.23791000000000001</v>
      </c>
      <c r="F431" s="5">
        <v>0.22553999999999999</v>
      </c>
      <c r="G431" s="5">
        <v>0.27576000000000001</v>
      </c>
      <c r="H431" s="5">
        <v>0.26662999999999998</v>
      </c>
      <c r="I431" s="5">
        <v>0.25046000000000002</v>
      </c>
      <c r="J431" s="5">
        <v>0.26699000000000001</v>
      </c>
      <c r="K431" s="5">
        <v>0.26695000000000002</v>
      </c>
      <c r="L431" s="5">
        <v>0.25044</v>
      </c>
      <c r="M431" s="5">
        <v>0.27893000000000001</v>
      </c>
      <c r="N431" s="5">
        <v>0.22350999999999999</v>
      </c>
      <c r="O431" s="5">
        <v>0.22555</v>
      </c>
    </row>
    <row r="432" spans="1:15">
      <c r="A432" t="str">
        <f t="shared" si="5"/>
        <v>GSCU12KWH OFFPK%</v>
      </c>
      <c r="B432" t="s">
        <v>637</v>
      </c>
      <c r="C432" t="s">
        <v>132</v>
      </c>
      <c r="D432" s="5">
        <v>0.76361999999999997</v>
      </c>
      <c r="E432" s="5">
        <v>0.76209000000000005</v>
      </c>
      <c r="F432" s="5">
        <v>0.77446000000000004</v>
      </c>
      <c r="G432" s="5">
        <v>0.72423999999999999</v>
      </c>
      <c r="H432" s="5">
        <v>0.73336999999999997</v>
      </c>
      <c r="I432" s="5">
        <v>0.74953999999999998</v>
      </c>
      <c r="J432" s="5">
        <v>0.73301000000000005</v>
      </c>
      <c r="K432" s="5">
        <v>0.73304999999999998</v>
      </c>
      <c r="L432" s="5">
        <v>0.74956</v>
      </c>
      <c r="M432" s="5">
        <v>0.72106999999999999</v>
      </c>
      <c r="N432" s="5">
        <v>0.77649000000000001</v>
      </c>
      <c r="O432" s="5">
        <v>0.77444999999999997</v>
      </c>
    </row>
    <row r="433" spans="1:15">
      <c r="A433" t="str">
        <f t="shared" si="5"/>
        <v>GSCU12DEMAND (KW):</v>
      </c>
      <c r="B433" t="s">
        <v>637</v>
      </c>
      <c r="C433" t="s">
        <v>62</v>
      </c>
    </row>
    <row r="434" spans="1:15">
      <c r="A434" t="str">
        <f t="shared" si="5"/>
        <v>GSCU12NCP</v>
      </c>
      <c r="B434" t="s">
        <v>637</v>
      </c>
      <c r="C434" t="s">
        <v>133</v>
      </c>
      <c r="D434">
        <v>3135</v>
      </c>
      <c r="E434">
        <v>3248</v>
      </c>
      <c r="F434">
        <v>2845</v>
      </c>
      <c r="G434">
        <v>3051</v>
      </c>
      <c r="H434">
        <v>2966</v>
      </c>
      <c r="I434">
        <v>6359</v>
      </c>
      <c r="J434">
        <v>7002</v>
      </c>
      <c r="K434">
        <v>7135</v>
      </c>
      <c r="L434">
        <v>7163</v>
      </c>
      <c r="M434">
        <v>1277</v>
      </c>
      <c r="N434">
        <v>1257</v>
      </c>
      <c r="O434">
        <v>1285</v>
      </c>
    </row>
    <row r="435" spans="1:15">
      <c r="A435" t="str">
        <f t="shared" si="5"/>
        <v>GSCU12NCP ONPK</v>
      </c>
      <c r="B435" t="s">
        <v>637</v>
      </c>
      <c r="C435" t="s">
        <v>134</v>
      </c>
      <c r="D435">
        <v>3052</v>
      </c>
      <c r="E435">
        <v>3116</v>
      </c>
      <c r="F435">
        <v>2709</v>
      </c>
      <c r="G435">
        <v>2937</v>
      </c>
      <c r="H435">
        <v>2867</v>
      </c>
      <c r="I435">
        <v>6186</v>
      </c>
      <c r="J435">
        <v>6802</v>
      </c>
      <c r="K435">
        <v>6848</v>
      </c>
      <c r="L435">
        <v>6996</v>
      </c>
      <c r="M435">
        <v>1262</v>
      </c>
      <c r="N435">
        <v>1232</v>
      </c>
      <c r="O435">
        <v>1234</v>
      </c>
    </row>
    <row r="436" spans="1:15">
      <c r="A436" t="str">
        <f t="shared" si="5"/>
        <v>GSCU12NCP OFFPK</v>
      </c>
      <c r="B436" t="s">
        <v>637</v>
      </c>
      <c r="C436" t="s">
        <v>135</v>
      </c>
      <c r="D436">
        <v>3107</v>
      </c>
      <c r="E436">
        <v>3232</v>
      </c>
      <c r="F436">
        <v>2820</v>
      </c>
      <c r="G436">
        <v>3007</v>
      </c>
      <c r="H436">
        <v>2944</v>
      </c>
      <c r="I436">
        <v>6210</v>
      </c>
      <c r="J436">
        <v>6913</v>
      </c>
      <c r="K436">
        <v>7027</v>
      </c>
      <c r="L436">
        <v>7089</v>
      </c>
      <c r="M436">
        <v>1249</v>
      </c>
      <c r="N436">
        <v>1251</v>
      </c>
      <c r="O436">
        <v>1275</v>
      </c>
    </row>
    <row r="437" spans="1:15">
      <c r="A437" t="str">
        <f t="shared" ref="A437:A500" si="6">B437&amp;C437</f>
        <v>GSCU12GCP DATE</v>
      </c>
      <c r="B437" t="s">
        <v>637</v>
      </c>
      <c r="C437" t="s">
        <v>136</v>
      </c>
      <c r="D437" t="s">
        <v>800</v>
      </c>
      <c r="E437" t="s">
        <v>807</v>
      </c>
      <c r="F437" t="s">
        <v>808</v>
      </c>
      <c r="G437" t="s">
        <v>809</v>
      </c>
      <c r="H437" t="s">
        <v>789</v>
      </c>
      <c r="I437" t="s">
        <v>810</v>
      </c>
      <c r="J437" t="s">
        <v>811</v>
      </c>
      <c r="K437" t="s">
        <v>812</v>
      </c>
      <c r="L437" t="s">
        <v>797</v>
      </c>
      <c r="M437" t="s">
        <v>813</v>
      </c>
      <c r="N437" t="s">
        <v>814</v>
      </c>
      <c r="O437" t="s">
        <v>815</v>
      </c>
    </row>
    <row r="438" spans="1:15">
      <c r="A438" t="str">
        <f t="shared" si="6"/>
        <v>GSCU12GCP TIME</v>
      </c>
      <c r="B438" t="s">
        <v>637</v>
      </c>
      <c r="C438" t="s">
        <v>142</v>
      </c>
      <c r="D438" t="s">
        <v>193</v>
      </c>
      <c r="E438" t="s">
        <v>214</v>
      </c>
      <c r="F438" t="s">
        <v>201</v>
      </c>
      <c r="G438" t="s">
        <v>194</v>
      </c>
      <c r="H438" t="s">
        <v>215</v>
      </c>
      <c r="I438" t="s">
        <v>182</v>
      </c>
      <c r="J438" t="s">
        <v>195</v>
      </c>
      <c r="K438" t="s">
        <v>27</v>
      </c>
      <c r="L438" t="s">
        <v>143</v>
      </c>
      <c r="M438" t="s">
        <v>145</v>
      </c>
      <c r="N438" t="s">
        <v>196</v>
      </c>
      <c r="O438" t="s">
        <v>143</v>
      </c>
    </row>
    <row r="439" spans="1:15">
      <c r="A439" t="str">
        <f t="shared" si="6"/>
        <v>GSCU12GCP</v>
      </c>
      <c r="B439" t="s">
        <v>637</v>
      </c>
      <c r="C439" t="s">
        <v>147</v>
      </c>
      <c r="D439">
        <v>2993</v>
      </c>
      <c r="E439">
        <v>3078</v>
      </c>
      <c r="F439">
        <v>2685</v>
      </c>
      <c r="G439">
        <v>2865</v>
      </c>
      <c r="H439">
        <v>2759</v>
      </c>
      <c r="I439">
        <v>5888</v>
      </c>
      <c r="J439">
        <v>6576</v>
      </c>
      <c r="K439">
        <v>6672</v>
      </c>
      <c r="L439">
        <v>6841</v>
      </c>
      <c r="M439">
        <v>1215</v>
      </c>
      <c r="N439">
        <v>1204</v>
      </c>
      <c r="O439">
        <v>1222</v>
      </c>
    </row>
    <row r="440" spans="1:15">
      <c r="A440" t="str">
        <f t="shared" si="6"/>
        <v>GSCU12GCP ONPK</v>
      </c>
      <c r="B440" t="s">
        <v>637</v>
      </c>
      <c r="C440" t="s">
        <v>63</v>
      </c>
      <c r="D440">
        <v>2993</v>
      </c>
      <c r="E440">
        <v>3049</v>
      </c>
      <c r="F440">
        <v>2628</v>
      </c>
      <c r="G440">
        <v>2834</v>
      </c>
      <c r="H440">
        <v>2759</v>
      </c>
      <c r="I440">
        <v>5888</v>
      </c>
      <c r="J440">
        <v>6576</v>
      </c>
      <c r="K440">
        <v>6582</v>
      </c>
      <c r="L440">
        <v>6824</v>
      </c>
      <c r="M440">
        <v>1215</v>
      </c>
      <c r="N440">
        <v>1200</v>
      </c>
      <c r="O440">
        <v>1208</v>
      </c>
    </row>
    <row r="441" spans="1:15">
      <c r="A441" t="str">
        <f t="shared" si="6"/>
        <v>GSCU12GCP OFFPK</v>
      </c>
      <c r="B441" t="s">
        <v>637</v>
      </c>
      <c r="C441" t="s">
        <v>64</v>
      </c>
      <c r="D441">
        <v>2992</v>
      </c>
      <c r="E441">
        <v>3078</v>
      </c>
      <c r="F441">
        <v>2685</v>
      </c>
      <c r="G441">
        <v>2865</v>
      </c>
      <c r="H441">
        <v>2758</v>
      </c>
      <c r="I441">
        <v>5882</v>
      </c>
      <c r="J441">
        <v>6538</v>
      </c>
      <c r="K441">
        <v>6672</v>
      </c>
      <c r="L441">
        <v>6841</v>
      </c>
      <c r="M441">
        <v>1215</v>
      </c>
      <c r="N441">
        <v>1204</v>
      </c>
      <c r="O441">
        <v>1222</v>
      </c>
    </row>
    <row r="442" spans="1:15">
      <c r="A442" t="str">
        <f t="shared" si="6"/>
        <v>GSCU12CP</v>
      </c>
      <c r="B442" t="s">
        <v>637</v>
      </c>
      <c r="C442" t="s">
        <v>148</v>
      </c>
      <c r="D442">
        <v>2970</v>
      </c>
      <c r="E442">
        <v>3057</v>
      </c>
      <c r="F442">
        <v>2503</v>
      </c>
      <c r="G442">
        <v>2820</v>
      </c>
      <c r="H442">
        <v>2701</v>
      </c>
      <c r="I442">
        <v>5818</v>
      </c>
      <c r="J442">
        <v>6519</v>
      </c>
      <c r="K442">
        <v>6547</v>
      </c>
      <c r="L442">
        <v>6797</v>
      </c>
      <c r="M442">
        <v>1211</v>
      </c>
      <c r="N442">
        <v>1199</v>
      </c>
      <c r="O442">
        <v>1209</v>
      </c>
    </row>
    <row r="443" spans="1:15">
      <c r="A443" t="str">
        <f t="shared" si="6"/>
        <v>GSCU12PERIOD START</v>
      </c>
      <c r="B443" t="s">
        <v>637</v>
      </c>
      <c r="C443" t="s">
        <v>149</v>
      </c>
      <c r="D443" s="1">
        <v>41275</v>
      </c>
      <c r="E443" s="1">
        <v>41306</v>
      </c>
      <c r="F443" s="1">
        <v>41334</v>
      </c>
      <c r="G443" s="1">
        <v>41365</v>
      </c>
      <c r="H443" s="1">
        <v>41395</v>
      </c>
      <c r="I443" s="1">
        <v>41426</v>
      </c>
      <c r="J443" s="1">
        <v>41456</v>
      </c>
      <c r="K443" s="1">
        <v>41487</v>
      </c>
      <c r="L443" s="1">
        <v>41518</v>
      </c>
      <c r="M443" s="1">
        <v>41548</v>
      </c>
      <c r="N443" s="1">
        <v>41579</v>
      </c>
      <c r="O443" s="1">
        <v>41609</v>
      </c>
    </row>
    <row r="444" spans="1:15">
      <c r="A444" t="str">
        <f t="shared" si="6"/>
        <v>GSCU12NCP LF</v>
      </c>
      <c r="B444" t="s">
        <v>637</v>
      </c>
      <c r="C444" t="s">
        <v>150</v>
      </c>
      <c r="D444" s="5">
        <v>0.94310000000000005</v>
      </c>
      <c r="E444" s="5">
        <v>0.92959999999999998</v>
      </c>
      <c r="F444" s="5">
        <v>0.90849999999999997</v>
      </c>
      <c r="G444" s="5">
        <v>0.9194</v>
      </c>
      <c r="H444" s="5">
        <v>0.90590000000000004</v>
      </c>
      <c r="I444" s="5">
        <v>0.91159999999999997</v>
      </c>
      <c r="J444" s="5">
        <v>0.92510000000000003</v>
      </c>
      <c r="K444" s="5">
        <v>0.91190000000000004</v>
      </c>
      <c r="L444" s="5">
        <v>0.9405</v>
      </c>
      <c r="M444" s="5">
        <v>0.94210000000000005</v>
      </c>
      <c r="N444" s="5">
        <v>0.94240000000000002</v>
      </c>
      <c r="O444" s="5">
        <v>0.93640000000000001</v>
      </c>
    </row>
    <row r="445" spans="1:15">
      <c r="A445" t="str">
        <f t="shared" si="6"/>
        <v>GSCU12NCP LF ONPK</v>
      </c>
      <c r="B445" t="s">
        <v>637</v>
      </c>
      <c r="C445" t="s">
        <v>151</v>
      </c>
      <c r="D445" s="5">
        <v>0.96799999999999997</v>
      </c>
      <c r="E445" s="5">
        <v>0.96809999999999996</v>
      </c>
      <c r="F445" s="5">
        <v>0.95289999999999997</v>
      </c>
      <c r="G445" s="5">
        <v>0.9577</v>
      </c>
      <c r="H445" s="5">
        <v>0.93879999999999997</v>
      </c>
      <c r="I445" s="5">
        <v>0.93879999999999997</v>
      </c>
      <c r="J445" s="5">
        <v>0.95540000000000003</v>
      </c>
      <c r="K445" s="5">
        <v>0.95299999999999996</v>
      </c>
      <c r="L445" s="5">
        <v>0.9647</v>
      </c>
      <c r="M445" s="5">
        <v>0.95530000000000004</v>
      </c>
      <c r="N445" s="5">
        <v>0.9667</v>
      </c>
      <c r="O445" s="5">
        <v>0.97389999999999999</v>
      </c>
    </row>
    <row r="446" spans="1:15">
      <c r="A446" t="str">
        <f t="shared" si="6"/>
        <v>GSCU12NCP LF OFFPK</v>
      </c>
      <c r="B446" t="s">
        <v>637</v>
      </c>
      <c r="C446" t="s">
        <v>152</v>
      </c>
      <c r="D446" s="5">
        <v>0.95169999999999999</v>
      </c>
      <c r="E446" s="5">
        <v>0.93420000000000003</v>
      </c>
      <c r="F446" s="5">
        <v>0.91690000000000005</v>
      </c>
      <c r="G446" s="5">
        <v>0.93179999999999996</v>
      </c>
      <c r="H446" s="5">
        <v>0.91200000000000003</v>
      </c>
      <c r="I446" s="5">
        <v>0.93289999999999995</v>
      </c>
      <c r="J446" s="5">
        <v>0.93600000000000005</v>
      </c>
      <c r="K446" s="5">
        <v>0.92490000000000006</v>
      </c>
      <c r="L446" s="5">
        <v>0.94989999999999997</v>
      </c>
      <c r="M446" s="5">
        <v>0.96250000000000002</v>
      </c>
      <c r="N446" s="5">
        <v>0.94520000000000004</v>
      </c>
      <c r="O446" s="5">
        <v>0.94369999999999998</v>
      </c>
    </row>
    <row r="447" spans="1:15">
      <c r="A447" t="str">
        <f t="shared" si="6"/>
        <v>GSCU12GCP CF</v>
      </c>
      <c r="B447" t="s">
        <v>637</v>
      </c>
      <c r="C447" t="s">
        <v>153</v>
      </c>
      <c r="D447" s="5">
        <v>0.9546</v>
      </c>
      <c r="E447" s="5">
        <v>0.94779999999999998</v>
      </c>
      <c r="F447" s="5">
        <v>0.94389999999999996</v>
      </c>
      <c r="G447" s="5">
        <v>0.93899999999999995</v>
      </c>
      <c r="H447" s="5">
        <v>0.93030000000000002</v>
      </c>
      <c r="I447" s="5">
        <v>0.92589999999999995</v>
      </c>
      <c r="J447" s="5">
        <v>0.93920000000000003</v>
      </c>
      <c r="K447" s="5">
        <v>0.93520000000000003</v>
      </c>
      <c r="L447" s="5">
        <v>0.95499999999999996</v>
      </c>
      <c r="M447" s="5">
        <v>0.95179999999999998</v>
      </c>
      <c r="N447" s="5">
        <v>0.95779999999999998</v>
      </c>
      <c r="O447" s="5">
        <v>0.9516</v>
      </c>
    </row>
    <row r="448" spans="1:15">
      <c r="A448" t="str">
        <f t="shared" si="6"/>
        <v>GSCU12CP CF</v>
      </c>
      <c r="B448" t="s">
        <v>637</v>
      </c>
      <c r="C448" t="s">
        <v>154</v>
      </c>
      <c r="D448" s="5">
        <v>0.94730000000000003</v>
      </c>
      <c r="E448" s="5">
        <v>0.94120000000000004</v>
      </c>
      <c r="F448" s="5">
        <v>0.87980000000000003</v>
      </c>
      <c r="G448" s="5">
        <v>0.92430000000000001</v>
      </c>
      <c r="H448" s="5">
        <v>0.91069999999999995</v>
      </c>
      <c r="I448" s="5">
        <v>0.91479999999999995</v>
      </c>
      <c r="J448" s="5">
        <v>0.93100000000000005</v>
      </c>
      <c r="K448" s="5">
        <v>0.91759999999999997</v>
      </c>
      <c r="L448" s="5">
        <v>0.94889999999999997</v>
      </c>
      <c r="M448" s="5">
        <v>0.94810000000000005</v>
      </c>
      <c r="N448" s="5">
        <v>0.95430000000000004</v>
      </c>
      <c r="O448" s="5">
        <v>0.94140000000000001</v>
      </c>
    </row>
    <row r="449" spans="1:15">
      <c r="A449" t="str">
        <f t="shared" si="6"/>
        <v>GSCU12GCP LF</v>
      </c>
      <c r="B449" t="s">
        <v>637</v>
      </c>
      <c r="C449" t="s">
        <v>155</v>
      </c>
      <c r="D449" s="5">
        <v>0.9879</v>
      </c>
      <c r="E449" s="5">
        <v>0.98080000000000001</v>
      </c>
      <c r="F449" s="5">
        <v>0.96250000000000002</v>
      </c>
      <c r="G449" s="5">
        <v>0.97919999999999996</v>
      </c>
      <c r="H449" s="5">
        <v>0.97370000000000001</v>
      </c>
      <c r="I449" s="5">
        <v>0.98450000000000004</v>
      </c>
      <c r="J449" s="5">
        <v>0.98499999999999999</v>
      </c>
      <c r="K449" s="5">
        <v>0.97509999999999997</v>
      </c>
      <c r="L449" s="5">
        <v>0.9849</v>
      </c>
      <c r="M449" s="5">
        <v>0.98980000000000001</v>
      </c>
      <c r="N449" s="5">
        <v>0.9839</v>
      </c>
      <c r="O449" s="5">
        <v>0.98399999999999999</v>
      </c>
    </row>
    <row r="450" spans="1:15">
      <c r="A450" t="str">
        <f t="shared" si="6"/>
        <v>GSCU12GCP LF ONPK</v>
      </c>
      <c r="B450" t="s">
        <v>637</v>
      </c>
      <c r="C450" t="s">
        <v>156</v>
      </c>
      <c r="D450" s="5">
        <v>0.98719999999999997</v>
      </c>
      <c r="E450" s="5">
        <v>0.98939999999999995</v>
      </c>
      <c r="F450" s="5">
        <v>0.98229999999999995</v>
      </c>
      <c r="G450" s="5">
        <v>0.99239999999999995</v>
      </c>
      <c r="H450" s="5">
        <v>0.97550000000000003</v>
      </c>
      <c r="I450" s="5">
        <v>0.98629999999999995</v>
      </c>
      <c r="J450" s="5">
        <v>0.98819999999999997</v>
      </c>
      <c r="K450" s="5">
        <v>0.99150000000000005</v>
      </c>
      <c r="L450" s="5">
        <v>0.98899999999999999</v>
      </c>
      <c r="M450" s="5">
        <v>0.99229999999999996</v>
      </c>
      <c r="N450" s="5">
        <v>0.99229999999999996</v>
      </c>
      <c r="O450" s="5">
        <v>0.99490000000000001</v>
      </c>
    </row>
    <row r="451" spans="1:15">
      <c r="A451" t="str">
        <f t="shared" si="6"/>
        <v>GSCU12GCP LF OFFPK</v>
      </c>
      <c r="B451" t="s">
        <v>637</v>
      </c>
      <c r="C451" t="s">
        <v>157</v>
      </c>
      <c r="D451" s="5">
        <v>0.98839999999999995</v>
      </c>
      <c r="E451" s="5">
        <v>0.98099999999999998</v>
      </c>
      <c r="F451" s="5">
        <v>0.96289999999999998</v>
      </c>
      <c r="G451" s="5">
        <v>0.97809999999999997</v>
      </c>
      <c r="H451" s="5">
        <v>0.97330000000000005</v>
      </c>
      <c r="I451" s="5">
        <v>0.98509999999999998</v>
      </c>
      <c r="J451" s="5">
        <v>0.98960000000000004</v>
      </c>
      <c r="K451" s="5">
        <v>0.97399999999999998</v>
      </c>
      <c r="L451" s="5">
        <v>0.98429999999999995</v>
      </c>
      <c r="M451" s="5">
        <v>0.98909999999999998</v>
      </c>
      <c r="N451" s="5">
        <v>0.98229999999999995</v>
      </c>
      <c r="O451" s="5">
        <v>0.98440000000000005</v>
      </c>
    </row>
    <row r="452" spans="1:15">
      <c r="A452" t="str">
        <f t="shared" si="6"/>
        <v>GSCU12CP LF</v>
      </c>
      <c r="B452" t="s">
        <v>637</v>
      </c>
      <c r="C452" t="s">
        <v>158</v>
      </c>
      <c r="D452" s="5">
        <v>0.99560000000000004</v>
      </c>
      <c r="E452" s="5">
        <v>0.98760000000000003</v>
      </c>
      <c r="F452" s="5">
        <v>1.0327</v>
      </c>
      <c r="G452" s="5">
        <v>0.99480000000000002</v>
      </c>
      <c r="H452" s="5">
        <v>0.99470000000000003</v>
      </c>
      <c r="I452" s="5">
        <v>0.99650000000000005</v>
      </c>
      <c r="J452" s="5">
        <v>0.99370000000000003</v>
      </c>
      <c r="K452" s="5">
        <v>0.99380000000000002</v>
      </c>
      <c r="L452" s="5">
        <v>0.99119999999999997</v>
      </c>
      <c r="M452" s="5">
        <v>0.99360000000000004</v>
      </c>
      <c r="N452" s="5">
        <v>0.98760000000000003</v>
      </c>
      <c r="O452" s="5">
        <v>0.99470000000000003</v>
      </c>
    </row>
    <row r="453" spans="1:15">
      <c r="A453" t="str">
        <f t="shared" si="6"/>
        <v>GSCU12REL PREC:</v>
      </c>
      <c r="B453" t="s">
        <v>637</v>
      </c>
      <c r="C453" t="s">
        <v>65</v>
      </c>
    </row>
    <row r="454" spans="1:15">
      <c r="A454" t="str">
        <f t="shared" si="6"/>
        <v>GSCU12NCP RP</v>
      </c>
      <c r="B454" t="s">
        <v>637</v>
      </c>
      <c r="C454" t="s">
        <v>159</v>
      </c>
      <c r="D454" s="5">
        <v>1.6500000000000001E-2</v>
      </c>
      <c r="E454" s="5">
        <v>2.52E-2</v>
      </c>
      <c r="F454" s="5">
        <v>4.9599999999999998E-2</v>
      </c>
      <c r="G454" s="5">
        <v>4.4699999999999997E-2</v>
      </c>
      <c r="H454" s="5">
        <v>5.0099999999999999E-2</v>
      </c>
      <c r="I454" s="5">
        <v>4.8599999999999997E-2</v>
      </c>
      <c r="J454" s="5">
        <v>3.3599999999999998E-2</v>
      </c>
      <c r="K454" s="5">
        <v>5.62E-2</v>
      </c>
      <c r="L454" s="5">
        <v>2.7400000000000001E-2</v>
      </c>
      <c r="M454" s="5">
        <v>2.8000000000000001E-2</v>
      </c>
      <c r="N454" s="5">
        <v>9.4000000000000004E-3</v>
      </c>
      <c r="O454" s="5">
        <v>1.21E-2</v>
      </c>
    </row>
    <row r="455" spans="1:15">
      <c r="A455" t="str">
        <f t="shared" si="6"/>
        <v>GSCU12NCP RP ONPK</v>
      </c>
      <c r="B455" t="s">
        <v>637</v>
      </c>
      <c r="C455" t="s">
        <v>160</v>
      </c>
      <c r="D455" s="5">
        <v>1.35E-2</v>
      </c>
      <c r="E455" s="5">
        <v>8.5000000000000006E-3</v>
      </c>
      <c r="F455" s="5">
        <v>1.34E-2</v>
      </c>
      <c r="G455" s="5">
        <v>1.5800000000000002E-2</v>
      </c>
      <c r="H455" s="5">
        <v>4.7300000000000002E-2</v>
      </c>
      <c r="I455" s="5">
        <v>4.4600000000000001E-2</v>
      </c>
      <c r="J455" s="5">
        <v>2.4199999999999999E-2</v>
      </c>
      <c r="K455" s="5">
        <v>2.3699999999999999E-2</v>
      </c>
      <c r="L455" s="5">
        <v>2.06E-2</v>
      </c>
      <c r="M455" s="5">
        <v>2.4799999999999999E-2</v>
      </c>
      <c r="N455" s="5">
        <v>6.7000000000000002E-3</v>
      </c>
      <c r="O455" s="5">
        <v>3.7000000000000002E-3</v>
      </c>
    </row>
    <row r="456" spans="1:15">
      <c r="A456" t="str">
        <f t="shared" si="6"/>
        <v>GSCU12NCP RP OFFPK</v>
      </c>
      <c r="B456" t="s">
        <v>637</v>
      </c>
      <c r="C456" t="s">
        <v>161</v>
      </c>
      <c r="D456" s="5">
        <v>1.38E-2</v>
      </c>
      <c r="E456" s="5">
        <v>2.52E-2</v>
      </c>
      <c r="F456" s="5">
        <v>4.9700000000000001E-2</v>
      </c>
      <c r="G456" s="5">
        <v>4.4400000000000002E-2</v>
      </c>
      <c r="H456" s="5">
        <v>5.0599999999999999E-2</v>
      </c>
      <c r="I456" s="5">
        <v>3.85E-2</v>
      </c>
      <c r="J456" s="5">
        <v>3.2399999999999998E-2</v>
      </c>
      <c r="K456" s="5">
        <v>5.4899999999999997E-2</v>
      </c>
      <c r="L456" s="5">
        <v>2.24E-2</v>
      </c>
      <c r="M456" s="5">
        <v>1.6500000000000001E-2</v>
      </c>
      <c r="N456" s="5">
        <v>9.2999999999999992E-3</v>
      </c>
      <c r="O456" s="5">
        <v>1.2E-2</v>
      </c>
    </row>
    <row r="457" spans="1:15">
      <c r="A457" t="str">
        <f t="shared" si="6"/>
        <v>GSCU12GCP RP</v>
      </c>
      <c r="B457" t="s">
        <v>637</v>
      </c>
      <c r="C457" t="s">
        <v>162</v>
      </c>
      <c r="D457" s="5">
        <v>1.0800000000000001E-2</v>
      </c>
      <c r="E457" s="5">
        <v>2.4400000000000002E-2</v>
      </c>
      <c r="F457" s="5">
        <v>4.9799999999999997E-2</v>
      </c>
      <c r="G457" s="5">
        <v>4.3999999999999997E-2</v>
      </c>
      <c r="H457" s="5">
        <v>4.87E-2</v>
      </c>
      <c r="I457" s="5">
        <v>3.0300000000000001E-2</v>
      </c>
      <c r="J457" s="5">
        <v>1.9199999999999998E-2</v>
      </c>
      <c r="K457" s="5">
        <v>5.3400000000000003E-2</v>
      </c>
      <c r="L457" s="5">
        <v>1.5900000000000001E-2</v>
      </c>
      <c r="M457" s="5">
        <v>6.8999999999999999E-3</v>
      </c>
      <c r="N457" s="5">
        <v>7.3000000000000001E-3</v>
      </c>
      <c r="O457" s="5">
        <v>1.01E-2</v>
      </c>
    </row>
    <row r="458" spans="1:15">
      <c r="A458" t="str">
        <f t="shared" si="6"/>
        <v>GSCU12GCP RP ONPK</v>
      </c>
      <c r="B458" t="s">
        <v>637</v>
      </c>
      <c r="C458" t="s">
        <v>163</v>
      </c>
      <c r="D458" s="5">
        <v>1.0800000000000001E-2</v>
      </c>
      <c r="E458" s="5">
        <v>3.0000000000000001E-3</v>
      </c>
      <c r="F458" s="5">
        <v>8.8999999999999999E-3</v>
      </c>
      <c r="G458" s="5">
        <v>8.3999999999999995E-3</v>
      </c>
      <c r="H458" s="5">
        <v>4.87E-2</v>
      </c>
      <c r="I458" s="5">
        <v>3.0300000000000001E-2</v>
      </c>
      <c r="J458" s="5">
        <v>1.9199999999999998E-2</v>
      </c>
      <c r="K458" s="5">
        <v>1.72E-2</v>
      </c>
      <c r="L458" s="5">
        <v>1.7899999999999999E-2</v>
      </c>
      <c r="M458" s="5">
        <v>6.8999999999999999E-3</v>
      </c>
      <c r="N458" s="5">
        <v>6.1000000000000004E-3</v>
      </c>
      <c r="O458" s="5">
        <v>1E-3</v>
      </c>
    </row>
    <row r="459" spans="1:15">
      <c r="A459" t="str">
        <f t="shared" si="6"/>
        <v>GSCU12GCP RP OFFPK</v>
      </c>
      <c r="B459" t="s">
        <v>637</v>
      </c>
      <c r="C459" t="s">
        <v>164</v>
      </c>
      <c r="D459" s="5">
        <v>9.7999999999999997E-3</v>
      </c>
      <c r="E459" s="5">
        <v>2.4400000000000002E-2</v>
      </c>
      <c r="F459" s="5">
        <v>4.9799999999999997E-2</v>
      </c>
      <c r="G459" s="5">
        <v>4.3999999999999997E-2</v>
      </c>
      <c r="H459" s="5">
        <v>4.8399999999999999E-2</v>
      </c>
      <c r="I459" s="5">
        <v>2.4799999999999999E-2</v>
      </c>
      <c r="J459" s="5">
        <v>9.9000000000000008E-3</v>
      </c>
      <c r="K459" s="5">
        <v>5.3400000000000003E-2</v>
      </c>
      <c r="L459" s="5">
        <v>1.5900000000000001E-2</v>
      </c>
      <c r="M459" s="5">
        <v>1.5800000000000002E-2</v>
      </c>
      <c r="N459" s="5">
        <v>7.3000000000000001E-3</v>
      </c>
      <c r="O459" s="5">
        <v>1.01E-2</v>
      </c>
    </row>
    <row r="460" spans="1:15">
      <c r="A460" t="str">
        <f t="shared" si="6"/>
        <v>GSCU12CP RP</v>
      </c>
      <c r="B460" t="s">
        <v>637</v>
      </c>
      <c r="C460" t="s">
        <v>165</v>
      </c>
      <c r="D460" s="5">
        <v>2.2000000000000001E-3</v>
      </c>
      <c r="E460" s="5">
        <v>4.1000000000000003E-3</v>
      </c>
      <c r="F460" s="5">
        <v>9.7999999999999997E-3</v>
      </c>
      <c r="G460" s="5">
        <v>2.5000000000000001E-3</v>
      </c>
      <c r="H460" s="5">
        <v>2.5000000000000001E-3</v>
      </c>
      <c r="I460" s="5">
        <v>2.3999999999999998E-3</v>
      </c>
      <c r="J460" s="5">
        <v>4.3E-3</v>
      </c>
      <c r="K460" s="5">
        <v>5.7000000000000002E-3</v>
      </c>
      <c r="L460" s="5">
        <v>6.4000000000000003E-3</v>
      </c>
      <c r="M460" s="5">
        <v>5.1999999999999998E-3</v>
      </c>
      <c r="N460" s="5">
        <v>2.3999999999999998E-3</v>
      </c>
      <c r="O460" s="5">
        <v>1.2999999999999999E-3</v>
      </c>
    </row>
    <row r="461" spans="1:15">
      <c r="A461" t="str">
        <f t="shared" si="6"/>
        <v>GSCU12SAMPLE SIZE:</v>
      </c>
      <c r="B461" t="s">
        <v>637</v>
      </c>
      <c r="C461" t="s">
        <v>66</v>
      </c>
    </row>
    <row r="462" spans="1:15">
      <c r="A462" t="str">
        <f t="shared" si="6"/>
        <v>GSCU12GCPSZ</v>
      </c>
      <c r="B462" t="s">
        <v>637</v>
      </c>
      <c r="C462" t="s">
        <v>166</v>
      </c>
      <c r="D462">
        <v>57</v>
      </c>
      <c r="E462">
        <v>57</v>
      </c>
      <c r="F462">
        <v>58</v>
      </c>
      <c r="G462">
        <v>56</v>
      </c>
      <c r="H462">
        <v>57</v>
      </c>
      <c r="I462">
        <v>57</v>
      </c>
      <c r="J462">
        <v>59</v>
      </c>
      <c r="K462">
        <v>59</v>
      </c>
      <c r="L462">
        <v>54</v>
      </c>
      <c r="M462">
        <v>53</v>
      </c>
      <c r="N462">
        <v>55</v>
      </c>
      <c r="O462">
        <v>60</v>
      </c>
    </row>
    <row r="463" spans="1:15">
      <c r="A463" t="str">
        <f t="shared" si="6"/>
        <v>GSCU12GCPSZ ONPK</v>
      </c>
      <c r="B463" t="s">
        <v>637</v>
      </c>
      <c r="C463" t="s">
        <v>167</v>
      </c>
      <c r="D463">
        <v>57</v>
      </c>
      <c r="E463">
        <v>57</v>
      </c>
      <c r="F463">
        <v>58</v>
      </c>
      <c r="G463">
        <v>56</v>
      </c>
      <c r="H463">
        <v>57</v>
      </c>
      <c r="I463">
        <v>57</v>
      </c>
      <c r="J463">
        <v>59</v>
      </c>
      <c r="K463">
        <v>59</v>
      </c>
      <c r="L463">
        <v>54</v>
      </c>
      <c r="M463">
        <v>53</v>
      </c>
      <c r="N463">
        <v>55</v>
      </c>
      <c r="O463">
        <v>60</v>
      </c>
    </row>
    <row r="464" spans="1:15">
      <c r="A464" t="str">
        <f t="shared" si="6"/>
        <v>GSCU12GCPSZ OFFPK</v>
      </c>
      <c r="B464" t="s">
        <v>637</v>
      </c>
      <c r="C464" t="s">
        <v>168</v>
      </c>
      <c r="D464">
        <v>57</v>
      </c>
      <c r="E464">
        <v>57</v>
      </c>
      <c r="F464">
        <v>58</v>
      </c>
      <c r="G464">
        <v>56</v>
      </c>
      <c r="H464">
        <v>57</v>
      </c>
      <c r="I464">
        <v>57</v>
      </c>
      <c r="J464">
        <v>59</v>
      </c>
      <c r="K464">
        <v>59</v>
      </c>
      <c r="L464">
        <v>54</v>
      </c>
      <c r="M464">
        <v>53</v>
      </c>
      <c r="N464">
        <v>55</v>
      </c>
      <c r="O464">
        <v>60</v>
      </c>
    </row>
    <row r="465" spans="1:16">
      <c r="A465" t="str">
        <f t="shared" si="6"/>
        <v>GSCU12CPSZ</v>
      </c>
      <c r="B465" t="s">
        <v>637</v>
      </c>
      <c r="C465" t="s">
        <v>169</v>
      </c>
      <c r="D465">
        <v>57</v>
      </c>
      <c r="E465">
        <v>57</v>
      </c>
      <c r="F465">
        <v>58</v>
      </c>
      <c r="G465">
        <v>56</v>
      </c>
      <c r="H465">
        <v>57</v>
      </c>
      <c r="I465">
        <v>57</v>
      </c>
      <c r="J465">
        <v>59</v>
      </c>
      <c r="K465">
        <v>59</v>
      </c>
      <c r="L465">
        <v>54</v>
      </c>
      <c r="M465">
        <v>53</v>
      </c>
      <c r="N465">
        <v>55</v>
      </c>
      <c r="O465">
        <v>60</v>
      </c>
    </row>
    <row r="466" spans="1:16">
      <c r="A466" t="str">
        <f t="shared" si="6"/>
        <v/>
      </c>
    </row>
    <row r="467" spans="1:16">
      <c r="A467" t="str">
        <f t="shared" si="6"/>
        <v>NOTE:  In June 2013, approximately 6,000 customers were added to GSCU.  In September 2013, customers were removed from rate 168 as Comcast had a name change and they have not been put back in.  In July 2014 a cancel/replace was issued for 12,876 accounts to change their rate code back to rate 168 from December 2013 forward.</v>
      </c>
      <c r="B467" s="480" t="s">
        <v>816</v>
      </c>
      <c r="C467" s="480"/>
      <c r="D467" s="480"/>
      <c r="E467" s="480"/>
      <c r="F467" s="480"/>
      <c r="G467" s="480"/>
      <c r="H467" s="480"/>
      <c r="I467" s="480"/>
      <c r="J467" s="480"/>
      <c r="K467" s="480"/>
      <c r="L467" s="480"/>
      <c r="M467" s="480"/>
      <c r="N467" s="480"/>
      <c r="O467" s="480"/>
      <c r="P467" s="480"/>
    </row>
    <row r="468" spans="1:16">
      <c r="A468" t="str">
        <f t="shared" si="6"/>
        <v xml:space="preserve">GSCU12 GSCU-1 General Service Constant Usage (0-20 kW) (Sampled) </v>
      </c>
      <c r="B468" t="s">
        <v>636</v>
      </c>
      <c r="C468" t="s">
        <v>297</v>
      </c>
    </row>
    <row r="469" spans="1:16">
      <c r="A469" t="str">
        <f t="shared" si="6"/>
        <v xml:space="preserve">GSCU12MONTH </v>
      </c>
      <c r="B469" t="s">
        <v>637</v>
      </c>
      <c r="C469" t="s">
        <v>123</v>
      </c>
      <c r="D469" s="4">
        <v>41275</v>
      </c>
      <c r="E469" s="4">
        <v>41306</v>
      </c>
      <c r="F469" s="4">
        <v>41334</v>
      </c>
      <c r="G469" s="4">
        <v>41365</v>
      </c>
      <c r="H469" s="4">
        <v>41395</v>
      </c>
      <c r="I469" s="4">
        <v>41426</v>
      </c>
      <c r="J469" s="4">
        <v>41456</v>
      </c>
      <c r="K469" s="4">
        <v>41487</v>
      </c>
      <c r="L469" s="4">
        <v>41518</v>
      </c>
      <c r="M469" s="4">
        <v>41548</v>
      </c>
      <c r="N469" s="4">
        <v>41579</v>
      </c>
      <c r="O469" s="4">
        <v>41609</v>
      </c>
    </row>
    <row r="470" spans="1:16">
      <c r="A470" t="str">
        <f t="shared" si="6"/>
        <v/>
      </c>
    </row>
    <row r="471" spans="1:16">
      <c r="A471" t="str">
        <f t="shared" si="6"/>
        <v>GSCU12SDR GCP</v>
      </c>
      <c r="B471" t="s">
        <v>637</v>
      </c>
      <c r="C471" t="s">
        <v>171</v>
      </c>
      <c r="D471">
        <v>3.4000000000000002E-2</v>
      </c>
      <c r="E471">
        <v>0.08</v>
      </c>
      <c r="F471">
        <v>0.14599999999999999</v>
      </c>
      <c r="G471">
        <v>0.13800000000000001</v>
      </c>
      <c r="H471">
        <v>0.157</v>
      </c>
      <c r="I471">
        <v>6.4000000000000001E-2</v>
      </c>
      <c r="J471">
        <v>4.5999999999999999E-2</v>
      </c>
      <c r="K471">
        <v>0.13200000000000001</v>
      </c>
      <c r="L471">
        <v>0.04</v>
      </c>
      <c r="M471">
        <v>2.4E-2</v>
      </c>
      <c r="N471">
        <v>4.8000000000000001E-2</v>
      </c>
      <c r="O471">
        <v>7.0000000000000007E-2</v>
      </c>
    </row>
    <row r="472" spans="1:16">
      <c r="A472" t="str">
        <f t="shared" si="6"/>
        <v>GSCU12SDR GCP ONPK</v>
      </c>
      <c r="B472" t="s">
        <v>637</v>
      </c>
      <c r="C472" t="s">
        <v>172</v>
      </c>
      <c r="D472">
        <v>3.4000000000000002E-2</v>
      </c>
      <c r="E472">
        <v>0.01</v>
      </c>
      <c r="F472">
        <v>2.7E-2</v>
      </c>
      <c r="G472">
        <v>2.5999999999999999E-2</v>
      </c>
      <c r="H472">
        <v>0.157</v>
      </c>
      <c r="I472">
        <v>6.4000000000000001E-2</v>
      </c>
      <c r="J472">
        <v>4.5999999999999999E-2</v>
      </c>
      <c r="K472">
        <v>4.2000000000000003E-2</v>
      </c>
      <c r="L472">
        <v>4.3999999999999997E-2</v>
      </c>
      <c r="M472">
        <v>2.4E-2</v>
      </c>
      <c r="N472">
        <v>0.04</v>
      </c>
      <c r="O472">
        <v>6.0000000000000001E-3</v>
      </c>
    </row>
    <row r="473" spans="1:16">
      <c r="A473" t="str">
        <f t="shared" si="6"/>
        <v>GSCU12SDR GCP OFFP</v>
      </c>
      <c r="B473" t="s">
        <v>637</v>
      </c>
      <c r="C473" t="s">
        <v>219</v>
      </c>
      <c r="D473">
        <v>3.1E-2</v>
      </c>
      <c r="E473">
        <v>0.08</v>
      </c>
      <c r="F473">
        <v>0.14599999999999999</v>
      </c>
      <c r="G473">
        <v>0.13800000000000001</v>
      </c>
      <c r="H473">
        <v>0.156</v>
      </c>
      <c r="I473">
        <v>5.1999999999999998E-2</v>
      </c>
      <c r="J473">
        <v>2.4E-2</v>
      </c>
      <c r="K473">
        <v>0.13200000000000001</v>
      </c>
      <c r="L473">
        <v>0.04</v>
      </c>
      <c r="M473">
        <v>6.0999999999999999E-2</v>
      </c>
      <c r="N473">
        <v>4.8000000000000001E-2</v>
      </c>
      <c r="O473">
        <v>7.0000000000000007E-2</v>
      </c>
    </row>
    <row r="474" spans="1:16">
      <c r="A474" t="str">
        <f t="shared" si="6"/>
        <v>GSCU12SDR CP</v>
      </c>
      <c r="B474" t="s">
        <v>637</v>
      </c>
      <c r="C474" t="s">
        <v>174</v>
      </c>
      <c r="D474">
        <v>7.0000000000000001E-3</v>
      </c>
      <c r="E474">
        <v>1.4E-2</v>
      </c>
      <c r="F474">
        <v>0.03</v>
      </c>
      <c r="G474">
        <v>8.0000000000000002E-3</v>
      </c>
      <c r="H474">
        <v>8.0000000000000002E-3</v>
      </c>
      <c r="I474">
        <v>5.0000000000000001E-3</v>
      </c>
      <c r="J474">
        <v>0.01</v>
      </c>
      <c r="K474">
        <v>1.4E-2</v>
      </c>
      <c r="L474">
        <v>1.6E-2</v>
      </c>
      <c r="M474">
        <v>1.9E-2</v>
      </c>
      <c r="N474">
        <v>1.4999999999999999E-2</v>
      </c>
      <c r="O474">
        <v>8.0000000000000002E-3</v>
      </c>
    </row>
    <row r="475" spans="1:16">
      <c r="A475" t="str">
        <f t="shared" si="6"/>
        <v/>
      </c>
    </row>
    <row r="476" spans="1:16">
      <c r="A476" t="str">
        <f t="shared" si="6"/>
        <v>GSCU12I   SDR GCP</v>
      </c>
      <c r="B476" t="s">
        <v>637</v>
      </c>
      <c r="C476" t="s">
        <v>220</v>
      </c>
      <c r="D476">
        <v>7.0000000000000001E-3</v>
      </c>
      <c r="E476">
        <v>1.2999999999999999E-2</v>
      </c>
      <c r="F476">
        <v>2.3E-2</v>
      </c>
      <c r="G476">
        <v>1.7999999999999999E-2</v>
      </c>
      <c r="H476">
        <v>0.193</v>
      </c>
      <c r="I476">
        <v>8.9999999999999993E-3</v>
      </c>
      <c r="J476">
        <v>5.6000000000000001E-2</v>
      </c>
      <c r="K476">
        <v>1.7999999999999999E-2</v>
      </c>
      <c r="L476">
        <v>4.5999999999999999E-2</v>
      </c>
      <c r="M476">
        <v>1.7999999999999999E-2</v>
      </c>
      <c r="N476">
        <v>1.0999999999999999E-2</v>
      </c>
      <c r="O476">
        <v>0.01</v>
      </c>
    </row>
    <row r="477" spans="1:16">
      <c r="A477" t="str">
        <f t="shared" si="6"/>
        <v>GSCU12I   SDR GCP ONPK</v>
      </c>
      <c r="B477" t="s">
        <v>637</v>
      </c>
      <c r="C477" t="s">
        <v>221</v>
      </c>
      <c r="D477">
        <v>7.0000000000000001E-3</v>
      </c>
      <c r="E477">
        <v>7.0000000000000001E-3</v>
      </c>
      <c r="F477">
        <v>0.01</v>
      </c>
      <c r="G477">
        <v>6.0000000000000001E-3</v>
      </c>
      <c r="H477">
        <v>0.193</v>
      </c>
      <c r="I477">
        <v>8.9999999999999993E-3</v>
      </c>
      <c r="J477">
        <v>5.6000000000000001E-2</v>
      </c>
      <c r="K477">
        <v>7.0000000000000001E-3</v>
      </c>
      <c r="L477">
        <v>1.0999999999999999E-2</v>
      </c>
      <c r="M477">
        <v>1.7999999999999999E-2</v>
      </c>
      <c r="N477">
        <v>1.0999999999999999E-2</v>
      </c>
      <c r="O477">
        <v>6.0000000000000001E-3</v>
      </c>
    </row>
    <row r="478" spans="1:16">
      <c r="A478" t="str">
        <f t="shared" si="6"/>
        <v>GSCU12I   SDR GCP OFFPK</v>
      </c>
      <c r="B478" t="s">
        <v>637</v>
      </c>
      <c r="C478" t="s">
        <v>222</v>
      </c>
      <c r="D478">
        <v>8.0000000000000002E-3</v>
      </c>
      <c r="E478">
        <v>1.2999999999999999E-2</v>
      </c>
      <c r="F478">
        <v>2.3E-2</v>
      </c>
      <c r="G478">
        <v>1.7999999999999999E-2</v>
      </c>
      <c r="H478">
        <v>0.192</v>
      </c>
      <c r="I478">
        <v>1.0999999999999999E-2</v>
      </c>
      <c r="J478">
        <v>2.8000000000000001E-2</v>
      </c>
      <c r="K478">
        <v>1.7999999999999999E-2</v>
      </c>
      <c r="L478">
        <v>4.5999999999999999E-2</v>
      </c>
      <c r="M478">
        <v>1.2999999999999999E-2</v>
      </c>
      <c r="N478">
        <v>1.0999999999999999E-2</v>
      </c>
      <c r="O478">
        <v>0.01</v>
      </c>
    </row>
    <row r="479" spans="1:16">
      <c r="A479" t="str">
        <f t="shared" si="6"/>
        <v>GSCU12I   SDR CP</v>
      </c>
      <c r="B479" t="s">
        <v>637</v>
      </c>
      <c r="C479" t="s">
        <v>635</v>
      </c>
      <c r="D479">
        <v>3.0000000000000001E-3</v>
      </c>
      <c r="E479">
        <v>7.0000000000000001E-3</v>
      </c>
      <c r="F479">
        <v>1.9E-2</v>
      </c>
      <c r="G479">
        <v>7.0000000000000001E-3</v>
      </c>
      <c r="H479">
        <v>7.0000000000000001E-3</v>
      </c>
      <c r="I479">
        <v>5.0000000000000001E-3</v>
      </c>
      <c r="J479">
        <v>1.0999999999999999E-2</v>
      </c>
      <c r="K479">
        <v>5.0000000000000001E-3</v>
      </c>
      <c r="L479">
        <v>8.0000000000000002E-3</v>
      </c>
      <c r="M479">
        <v>6.0000000000000001E-3</v>
      </c>
      <c r="N479">
        <v>8.9999999999999993E-3</v>
      </c>
      <c r="O479">
        <v>7.0000000000000001E-3</v>
      </c>
    </row>
    <row r="480" spans="1:16">
      <c r="A480" t="str">
        <f t="shared" si="6"/>
        <v/>
      </c>
    </row>
    <row r="481" spans="1:15">
      <c r="A481" t="str">
        <f t="shared" si="6"/>
        <v>GSCU12II  SDR GCP</v>
      </c>
      <c r="B481" t="s">
        <v>637</v>
      </c>
      <c r="C481" t="s">
        <v>223</v>
      </c>
      <c r="D481">
        <v>0.17399999999999999</v>
      </c>
      <c r="E481">
        <v>0.40799999999999997</v>
      </c>
      <c r="F481">
        <v>0.747</v>
      </c>
      <c r="G481">
        <v>0.70599999999999996</v>
      </c>
      <c r="H481">
        <v>8.2000000000000003E-2</v>
      </c>
      <c r="I481">
        <v>0.32600000000000001</v>
      </c>
      <c r="J481">
        <v>4.2000000000000003E-2</v>
      </c>
      <c r="K481">
        <v>0.67400000000000004</v>
      </c>
      <c r="L481">
        <v>7.1999999999999995E-2</v>
      </c>
      <c r="M481">
        <v>9.9000000000000005E-2</v>
      </c>
      <c r="N481">
        <v>0.24399999999999999</v>
      </c>
      <c r="O481">
        <v>0.35899999999999999</v>
      </c>
    </row>
    <row r="482" spans="1:15">
      <c r="A482" t="str">
        <f t="shared" si="6"/>
        <v>GSCU12II  SDR GCP ONPK</v>
      </c>
      <c r="B482" t="s">
        <v>637</v>
      </c>
      <c r="C482" t="s">
        <v>224</v>
      </c>
      <c r="D482">
        <v>0.17399999999999999</v>
      </c>
      <c r="E482">
        <v>4.2999999999999997E-2</v>
      </c>
      <c r="F482">
        <v>0.13300000000000001</v>
      </c>
      <c r="G482">
        <v>0.13200000000000001</v>
      </c>
      <c r="H482">
        <v>8.2000000000000003E-2</v>
      </c>
      <c r="I482">
        <v>0.32600000000000001</v>
      </c>
      <c r="J482">
        <v>4.2000000000000003E-2</v>
      </c>
      <c r="K482">
        <v>0.21299999999999999</v>
      </c>
      <c r="L482">
        <v>0.219</v>
      </c>
      <c r="M482">
        <v>9.9000000000000005E-2</v>
      </c>
      <c r="N482">
        <v>0.20300000000000001</v>
      </c>
      <c r="O482">
        <v>2.1000000000000001E-2</v>
      </c>
    </row>
    <row r="483" spans="1:15">
      <c r="A483" t="str">
        <f t="shared" si="6"/>
        <v>GSCU12II  SDR GCP OFFPK</v>
      </c>
      <c r="B483" t="s">
        <v>637</v>
      </c>
      <c r="C483" t="s">
        <v>225</v>
      </c>
      <c r="D483">
        <v>0.155</v>
      </c>
      <c r="E483">
        <v>0.40799999999999997</v>
      </c>
      <c r="F483">
        <v>0.747</v>
      </c>
      <c r="G483">
        <v>0.70599999999999996</v>
      </c>
      <c r="H483">
        <v>8.5000000000000006E-2</v>
      </c>
      <c r="I483">
        <v>0.26400000000000001</v>
      </c>
      <c r="J483">
        <v>4.1000000000000002E-2</v>
      </c>
      <c r="K483">
        <v>0.67400000000000004</v>
      </c>
      <c r="L483">
        <v>7.1999999999999995E-2</v>
      </c>
      <c r="M483">
        <v>0.308</v>
      </c>
      <c r="N483">
        <v>0.24399999999999999</v>
      </c>
      <c r="O483">
        <v>0.35899999999999999</v>
      </c>
    </row>
    <row r="484" spans="1:15">
      <c r="A484" t="str">
        <f t="shared" si="6"/>
        <v>GSCU12II  SDR CP</v>
      </c>
      <c r="B484" t="s">
        <v>637</v>
      </c>
      <c r="C484" t="s">
        <v>226</v>
      </c>
      <c r="D484">
        <v>3.2000000000000001E-2</v>
      </c>
      <c r="E484">
        <v>6.7000000000000004E-2</v>
      </c>
      <c r="F484">
        <v>0.13300000000000001</v>
      </c>
      <c r="G484">
        <v>2.7E-2</v>
      </c>
      <c r="H484">
        <v>2.9000000000000001E-2</v>
      </c>
      <c r="I484">
        <v>1.6E-2</v>
      </c>
      <c r="J484">
        <v>2.7E-2</v>
      </c>
      <c r="K484">
        <v>6.9000000000000006E-2</v>
      </c>
      <c r="L484">
        <v>7.2999999999999995E-2</v>
      </c>
      <c r="M484">
        <v>9.7000000000000003E-2</v>
      </c>
      <c r="N484">
        <v>6.7000000000000004E-2</v>
      </c>
      <c r="O484">
        <v>3.4000000000000002E-2</v>
      </c>
    </row>
    <row r="485" spans="1:15">
      <c r="A485" t="str">
        <f t="shared" si="6"/>
        <v/>
      </c>
    </row>
    <row r="486" spans="1:15">
      <c r="A486" t="str">
        <f t="shared" si="6"/>
        <v/>
      </c>
    </row>
    <row r="487" spans="1:15">
      <c r="A487" t="str">
        <f t="shared" si="6"/>
        <v xml:space="preserve">TGSD1 Total GSD(T)-1 General Service Demand including TOU (21-499 kW) </v>
      </c>
      <c r="B487" t="s">
        <v>989</v>
      </c>
      <c r="C487" t="s">
        <v>990</v>
      </c>
    </row>
    <row r="488" spans="1:15">
      <c r="A488" t="str">
        <f t="shared" si="6"/>
        <v xml:space="preserve">TGSD1MONTH </v>
      </c>
      <c r="B488" t="s">
        <v>991</v>
      </c>
      <c r="C488" t="s">
        <v>123</v>
      </c>
      <c r="D488" s="4">
        <v>41275</v>
      </c>
      <c r="E488" s="4">
        <v>41306</v>
      </c>
      <c r="F488" s="4">
        <v>41334</v>
      </c>
      <c r="G488" s="4">
        <v>41365</v>
      </c>
      <c r="H488" s="4">
        <v>41395</v>
      </c>
      <c r="I488" s="4">
        <v>41426</v>
      </c>
      <c r="J488" s="4">
        <v>41456</v>
      </c>
      <c r="K488" s="4">
        <v>41487</v>
      </c>
      <c r="L488" s="4">
        <v>41518</v>
      </c>
      <c r="M488" s="4">
        <v>41548</v>
      </c>
      <c r="N488" s="4">
        <v>41579</v>
      </c>
      <c r="O488" s="4">
        <v>41609</v>
      </c>
    </row>
    <row r="489" spans="1:15">
      <c r="A489" t="str">
        <f t="shared" si="6"/>
        <v xml:space="preserve">TGSD1CUSTOMERS </v>
      </c>
      <c r="B489" t="s">
        <v>991</v>
      </c>
      <c r="C489" t="s">
        <v>124</v>
      </c>
      <c r="D489">
        <v>100362</v>
      </c>
      <c r="E489">
        <v>100058</v>
      </c>
      <c r="F489">
        <v>100305</v>
      </c>
      <c r="G489">
        <v>100439</v>
      </c>
      <c r="H489">
        <v>100598</v>
      </c>
      <c r="I489">
        <v>100683</v>
      </c>
      <c r="J489">
        <v>100787</v>
      </c>
      <c r="K489">
        <v>100850</v>
      </c>
      <c r="L489">
        <v>100688</v>
      </c>
      <c r="M489">
        <v>100535</v>
      </c>
      <c r="N489">
        <v>100424</v>
      </c>
      <c r="O489">
        <v>100425</v>
      </c>
    </row>
    <row r="490" spans="1:15">
      <c r="A490" t="str">
        <f t="shared" si="6"/>
        <v xml:space="preserve">TGSD1SALES </v>
      </c>
      <c r="B490" t="s">
        <v>991</v>
      </c>
      <c r="C490" t="s">
        <v>125</v>
      </c>
      <c r="D490">
        <v>1921493018</v>
      </c>
      <c r="E490">
        <v>1818007568</v>
      </c>
      <c r="F490">
        <v>1732121566</v>
      </c>
      <c r="G490">
        <v>1909082469</v>
      </c>
      <c r="H490">
        <v>2108462743</v>
      </c>
      <c r="I490">
        <v>2152883104</v>
      </c>
      <c r="J490">
        <v>2223672874</v>
      </c>
      <c r="K490">
        <v>2332092198</v>
      </c>
      <c r="L490">
        <v>2394203663</v>
      </c>
      <c r="M490">
        <v>2153228329</v>
      </c>
      <c r="N490">
        <v>2041832009</v>
      </c>
      <c r="O490">
        <v>2028669838</v>
      </c>
    </row>
    <row r="491" spans="1:15">
      <c r="A491" t="str">
        <f t="shared" si="6"/>
        <v>TGSD1KW</v>
      </c>
      <c r="B491" t="s">
        <v>991</v>
      </c>
      <c r="C491" t="s">
        <v>126</v>
      </c>
    </row>
    <row r="492" spans="1:15">
      <c r="A492" t="str">
        <f t="shared" si="6"/>
        <v>TGSD1N</v>
      </c>
      <c r="B492" t="s">
        <v>991</v>
      </c>
      <c r="C492" t="s">
        <v>127</v>
      </c>
      <c r="D492">
        <v>100362</v>
      </c>
      <c r="E492">
        <v>100058</v>
      </c>
      <c r="F492">
        <v>100305</v>
      </c>
      <c r="G492">
        <v>100440</v>
      </c>
      <c r="H492">
        <v>100598</v>
      </c>
      <c r="I492">
        <v>100682</v>
      </c>
      <c r="J492">
        <v>100786</v>
      </c>
      <c r="K492">
        <v>100850</v>
      </c>
      <c r="L492">
        <v>100687</v>
      </c>
      <c r="M492">
        <v>100536</v>
      </c>
      <c r="N492">
        <v>100423</v>
      </c>
      <c r="O492">
        <v>100425</v>
      </c>
    </row>
    <row r="493" spans="1:15">
      <c r="A493" t="str">
        <f t="shared" si="6"/>
        <v>TGSD1RLR ENERGY:</v>
      </c>
      <c r="B493" t="s">
        <v>991</v>
      </c>
      <c r="C493" t="s">
        <v>61</v>
      </c>
    </row>
    <row r="494" spans="1:15">
      <c r="A494" t="str">
        <f t="shared" si="6"/>
        <v>TGSD1KWH</v>
      </c>
      <c r="B494" t="s">
        <v>991</v>
      </c>
      <c r="C494" t="s">
        <v>128</v>
      </c>
      <c r="D494">
        <v>1954254475</v>
      </c>
      <c r="E494">
        <v>1850363668</v>
      </c>
      <c r="F494">
        <v>1747565407</v>
      </c>
      <c r="G494">
        <v>1930271326</v>
      </c>
      <c r="H494">
        <v>2131021662</v>
      </c>
      <c r="I494">
        <v>2174700544</v>
      </c>
      <c r="J494">
        <v>2247125544</v>
      </c>
      <c r="K494">
        <v>2356627770</v>
      </c>
      <c r="L494">
        <v>2394215780</v>
      </c>
      <c r="M494">
        <v>2153472963</v>
      </c>
      <c r="N494">
        <v>2042148688</v>
      </c>
      <c r="O494">
        <v>2028688093</v>
      </c>
    </row>
    <row r="495" spans="1:15">
      <c r="A495" t="str">
        <f t="shared" si="6"/>
        <v>TGSD1KWH ONPK</v>
      </c>
      <c r="B495" t="s">
        <v>991</v>
      </c>
      <c r="C495" t="s">
        <v>129</v>
      </c>
      <c r="D495">
        <v>679518385</v>
      </c>
      <c r="E495">
        <v>651418876</v>
      </c>
      <c r="F495">
        <v>524568440</v>
      </c>
      <c r="G495">
        <v>749307967</v>
      </c>
      <c r="H495">
        <v>805044190</v>
      </c>
      <c r="I495">
        <v>783725314</v>
      </c>
      <c r="J495">
        <v>844657624</v>
      </c>
      <c r="K495">
        <v>882501840</v>
      </c>
      <c r="L495">
        <v>740571327</v>
      </c>
      <c r="M495">
        <v>736997967</v>
      </c>
      <c r="N495">
        <v>493698236</v>
      </c>
      <c r="O495">
        <v>488867904</v>
      </c>
    </row>
    <row r="496" spans="1:15">
      <c r="A496" t="str">
        <f t="shared" si="6"/>
        <v>TGSD1KWH OFFPK</v>
      </c>
      <c r="B496" t="s">
        <v>991</v>
      </c>
      <c r="C496" t="s">
        <v>130</v>
      </c>
      <c r="D496">
        <v>1336583096</v>
      </c>
      <c r="E496">
        <v>1288334864</v>
      </c>
      <c r="F496">
        <v>1259266770</v>
      </c>
      <c r="G496">
        <v>1219673239</v>
      </c>
      <c r="H496">
        <v>1360871092</v>
      </c>
      <c r="I496">
        <v>1439825789</v>
      </c>
      <c r="J496">
        <v>1438632528</v>
      </c>
      <c r="K496">
        <v>1511948351</v>
      </c>
      <c r="L496">
        <v>1653644453</v>
      </c>
      <c r="M496">
        <v>1416474996</v>
      </c>
      <c r="N496">
        <v>1548450452</v>
      </c>
      <c r="O496">
        <v>1539820189</v>
      </c>
    </row>
    <row r="497" spans="1:15">
      <c r="A497" t="str">
        <f t="shared" si="6"/>
        <v>TGSD1KWH ONPK%</v>
      </c>
      <c r="B497" t="s">
        <v>991</v>
      </c>
      <c r="C497" t="s">
        <v>131</v>
      </c>
      <c r="D497" s="5">
        <v>0.34771000000000002</v>
      </c>
      <c r="E497" s="5">
        <v>0.35204999999999997</v>
      </c>
      <c r="F497" s="5">
        <v>0.30016999999999999</v>
      </c>
      <c r="G497" s="5">
        <v>0.38818999999999998</v>
      </c>
      <c r="H497" s="5">
        <v>0.37776999999999999</v>
      </c>
      <c r="I497" s="5">
        <v>0.36037999999999998</v>
      </c>
      <c r="J497" s="5">
        <v>0.37587999999999999</v>
      </c>
      <c r="K497" s="5">
        <v>0.37447999999999998</v>
      </c>
      <c r="L497" s="5">
        <v>0.30931999999999998</v>
      </c>
      <c r="M497" s="5">
        <v>0.34223999999999999</v>
      </c>
      <c r="N497" s="5">
        <v>0.24174999999999999</v>
      </c>
      <c r="O497" s="5">
        <v>0.24098</v>
      </c>
    </row>
    <row r="498" spans="1:15">
      <c r="A498" t="str">
        <f t="shared" si="6"/>
        <v>TGSD1KWH OFFPK%</v>
      </c>
      <c r="B498" t="s">
        <v>991</v>
      </c>
      <c r="C498" t="s">
        <v>132</v>
      </c>
      <c r="D498" s="5">
        <v>0.68393999999999999</v>
      </c>
      <c r="E498" s="5">
        <v>0.69625999999999999</v>
      </c>
      <c r="F498" s="5">
        <v>0.72058</v>
      </c>
      <c r="G498" s="5">
        <v>0.63187000000000004</v>
      </c>
      <c r="H498" s="5">
        <v>0.63859999999999995</v>
      </c>
      <c r="I498" s="5">
        <v>0.66208</v>
      </c>
      <c r="J498" s="5">
        <v>0.64020999999999995</v>
      </c>
      <c r="K498" s="5">
        <v>0.64156999999999997</v>
      </c>
      <c r="L498" s="5">
        <v>0.69067999999999996</v>
      </c>
      <c r="M498" s="5">
        <v>0.65776000000000001</v>
      </c>
      <c r="N498" s="5">
        <v>0.75824999999999998</v>
      </c>
      <c r="O498" s="5">
        <v>0.75902000000000003</v>
      </c>
    </row>
    <row r="499" spans="1:15">
      <c r="A499" t="str">
        <f t="shared" si="6"/>
        <v>TGSD1DEMAND (KW):</v>
      </c>
      <c r="B499" t="s">
        <v>991</v>
      </c>
      <c r="C499" t="s">
        <v>62</v>
      </c>
    </row>
    <row r="500" spans="1:15">
      <c r="A500" t="str">
        <f t="shared" si="6"/>
        <v>TGSD1NCP</v>
      </c>
      <c r="B500" t="s">
        <v>991</v>
      </c>
      <c r="C500" t="s">
        <v>133</v>
      </c>
      <c r="D500">
        <v>5075959</v>
      </c>
      <c r="E500">
        <v>5560669</v>
      </c>
      <c r="F500">
        <v>5040997</v>
      </c>
      <c r="G500">
        <v>5227747</v>
      </c>
      <c r="H500">
        <v>5571337</v>
      </c>
      <c r="I500">
        <v>5616268</v>
      </c>
      <c r="J500">
        <v>5486164</v>
      </c>
      <c r="K500">
        <v>5769811</v>
      </c>
      <c r="L500">
        <v>6302910</v>
      </c>
      <c r="M500">
        <v>5523735</v>
      </c>
      <c r="N500">
        <v>5582497</v>
      </c>
      <c r="O500">
        <v>5424970</v>
      </c>
    </row>
    <row r="501" spans="1:15">
      <c r="A501" t="str">
        <f t="shared" ref="A501:A564" si="7">B501&amp;C501</f>
        <v>TGSD1NCP ONPK</v>
      </c>
      <c r="B501" t="s">
        <v>991</v>
      </c>
      <c r="C501" t="s">
        <v>134</v>
      </c>
      <c r="D501">
        <v>4769510</v>
      </c>
      <c r="E501">
        <v>5182799</v>
      </c>
      <c r="F501">
        <v>4493076</v>
      </c>
      <c r="G501">
        <v>4978790</v>
      </c>
      <c r="H501">
        <v>5262781</v>
      </c>
      <c r="I501">
        <v>5403223</v>
      </c>
      <c r="J501">
        <v>5317378</v>
      </c>
      <c r="K501">
        <v>5527849</v>
      </c>
      <c r="L501">
        <v>5988471</v>
      </c>
      <c r="M501">
        <v>5349545</v>
      </c>
      <c r="N501">
        <v>5251355</v>
      </c>
      <c r="O501">
        <v>5043766</v>
      </c>
    </row>
    <row r="502" spans="1:15">
      <c r="A502" t="str">
        <f t="shared" si="7"/>
        <v>TGSD1NCP OFFPK</v>
      </c>
      <c r="B502" t="s">
        <v>991</v>
      </c>
      <c r="C502" t="s">
        <v>135</v>
      </c>
      <c r="D502">
        <v>4694903</v>
      </c>
      <c r="E502">
        <v>5273494</v>
      </c>
      <c r="F502">
        <v>4840321</v>
      </c>
      <c r="G502">
        <v>4990698</v>
      </c>
      <c r="H502">
        <v>5318403</v>
      </c>
      <c r="I502">
        <v>5404618</v>
      </c>
      <c r="J502">
        <v>5226833</v>
      </c>
      <c r="K502">
        <v>5515652</v>
      </c>
      <c r="L502">
        <v>6178851</v>
      </c>
      <c r="M502">
        <v>5373525</v>
      </c>
      <c r="N502">
        <v>5510963</v>
      </c>
      <c r="O502">
        <v>5374549</v>
      </c>
    </row>
    <row r="503" spans="1:15">
      <c r="A503" t="str">
        <f t="shared" si="7"/>
        <v>TGSD1GCP DATE</v>
      </c>
      <c r="B503" t="s">
        <v>991</v>
      </c>
      <c r="C503" t="s">
        <v>136</v>
      </c>
      <c r="D503" t="s">
        <v>752</v>
      </c>
      <c r="E503" t="s">
        <v>274</v>
      </c>
      <c r="F503" t="s">
        <v>754</v>
      </c>
      <c r="G503" t="s">
        <v>822</v>
      </c>
      <c r="H503" t="s">
        <v>817</v>
      </c>
      <c r="I503" t="s">
        <v>767</v>
      </c>
      <c r="J503" t="s">
        <v>818</v>
      </c>
      <c r="K503" t="s">
        <v>819</v>
      </c>
      <c r="L503" t="s">
        <v>820</v>
      </c>
      <c r="M503" t="s">
        <v>803</v>
      </c>
      <c r="N503" t="s">
        <v>821</v>
      </c>
      <c r="O503" t="s">
        <v>763</v>
      </c>
    </row>
    <row r="504" spans="1:15">
      <c r="A504" t="str">
        <f t="shared" si="7"/>
        <v>TGSD1GCP TIME</v>
      </c>
      <c r="B504" t="s">
        <v>991</v>
      </c>
      <c r="C504" t="s">
        <v>142</v>
      </c>
      <c r="D504" t="s">
        <v>143</v>
      </c>
      <c r="E504" t="s">
        <v>182</v>
      </c>
      <c r="F504" t="s">
        <v>144</v>
      </c>
      <c r="G504" t="s">
        <v>143</v>
      </c>
      <c r="H504" t="s">
        <v>144</v>
      </c>
      <c r="I504" t="s">
        <v>143</v>
      </c>
      <c r="J504" t="s">
        <v>144</v>
      </c>
      <c r="K504" t="s">
        <v>144</v>
      </c>
      <c r="L504" t="s">
        <v>143</v>
      </c>
      <c r="M504" t="s">
        <v>144</v>
      </c>
      <c r="N504" t="s">
        <v>182</v>
      </c>
      <c r="O504" t="s">
        <v>143</v>
      </c>
    </row>
    <row r="505" spans="1:15">
      <c r="A505" t="str">
        <f t="shared" si="7"/>
        <v>TGSD1GCP</v>
      </c>
      <c r="B505" t="s">
        <v>991</v>
      </c>
      <c r="C505" t="s">
        <v>147</v>
      </c>
      <c r="D505">
        <v>3718687</v>
      </c>
      <c r="E505">
        <v>4029480</v>
      </c>
      <c r="F505">
        <v>3443746</v>
      </c>
      <c r="G505">
        <v>3834841</v>
      </c>
      <c r="H505">
        <v>4056388</v>
      </c>
      <c r="I505">
        <v>4252129</v>
      </c>
      <c r="J505">
        <v>4222956</v>
      </c>
      <c r="K505">
        <v>4408520</v>
      </c>
      <c r="L505">
        <v>4754302</v>
      </c>
      <c r="M505">
        <v>4139363</v>
      </c>
      <c r="N505">
        <v>4138085</v>
      </c>
      <c r="O505">
        <v>3954194</v>
      </c>
    </row>
    <row r="506" spans="1:15">
      <c r="A506" t="str">
        <f t="shared" si="7"/>
        <v>TGSD1GCP ONPK</v>
      </c>
      <c r="B506" t="s">
        <v>991</v>
      </c>
      <c r="C506" t="s">
        <v>63</v>
      </c>
      <c r="D506">
        <v>3423828</v>
      </c>
      <c r="E506">
        <v>3774244</v>
      </c>
      <c r="F506">
        <v>3052541</v>
      </c>
      <c r="G506">
        <v>3834841</v>
      </c>
      <c r="H506">
        <v>4056388</v>
      </c>
      <c r="I506">
        <v>4252129</v>
      </c>
      <c r="J506">
        <v>4222956</v>
      </c>
      <c r="K506">
        <v>4408520</v>
      </c>
      <c r="L506">
        <v>4754302</v>
      </c>
      <c r="M506">
        <v>4139363</v>
      </c>
      <c r="N506">
        <v>3721819</v>
      </c>
      <c r="O506">
        <v>3656233</v>
      </c>
    </row>
    <row r="507" spans="1:15">
      <c r="A507" t="str">
        <f t="shared" si="7"/>
        <v>TGSD1GCP OFFPK</v>
      </c>
      <c r="B507" t="s">
        <v>991</v>
      </c>
      <c r="C507" t="s">
        <v>64</v>
      </c>
      <c r="D507">
        <v>3718687</v>
      </c>
      <c r="E507">
        <v>4029480</v>
      </c>
      <c r="F507">
        <v>3443746</v>
      </c>
      <c r="G507">
        <v>3804006</v>
      </c>
      <c r="H507">
        <v>3942592</v>
      </c>
      <c r="I507">
        <v>4168416</v>
      </c>
      <c r="J507">
        <v>4161646</v>
      </c>
      <c r="K507">
        <v>4282968</v>
      </c>
      <c r="L507">
        <v>4647948</v>
      </c>
      <c r="M507">
        <v>4073921</v>
      </c>
      <c r="N507">
        <v>4138085</v>
      </c>
      <c r="O507">
        <v>3954194</v>
      </c>
    </row>
    <row r="508" spans="1:15">
      <c r="A508" t="str">
        <f t="shared" si="7"/>
        <v>TGSD1CP</v>
      </c>
      <c r="B508" t="s">
        <v>991</v>
      </c>
      <c r="C508" t="s">
        <v>148</v>
      </c>
      <c r="D508">
        <v>3400470</v>
      </c>
      <c r="E508">
        <v>3835690</v>
      </c>
      <c r="F508">
        <v>2036681</v>
      </c>
      <c r="G508">
        <v>3585846</v>
      </c>
      <c r="H508">
        <v>3821051</v>
      </c>
      <c r="I508">
        <v>3997871</v>
      </c>
      <c r="J508">
        <v>4076255</v>
      </c>
      <c r="K508">
        <v>4126683</v>
      </c>
      <c r="L508">
        <v>4609471</v>
      </c>
      <c r="M508">
        <v>3784508</v>
      </c>
      <c r="N508">
        <v>3887127</v>
      </c>
      <c r="O508">
        <v>3608376</v>
      </c>
    </row>
    <row r="509" spans="1:15">
      <c r="A509" t="str">
        <f t="shared" si="7"/>
        <v>TGSD1PERIOD START</v>
      </c>
      <c r="B509" t="s">
        <v>991</v>
      </c>
      <c r="C509" t="s">
        <v>149</v>
      </c>
      <c r="D509" s="1">
        <v>41275</v>
      </c>
      <c r="E509" s="1">
        <v>41306</v>
      </c>
      <c r="F509" s="1">
        <v>41334</v>
      </c>
      <c r="G509" s="1">
        <v>41365</v>
      </c>
      <c r="H509" s="1">
        <v>41395</v>
      </c>
      <c r="I509" s="1">
        <v>41426</v>
      </c>
      <c r="J509" s="1">
        <v>41456</v>
      </c>
      <c r="K509" s="1">
        <v>41487</v>
      </c>
      <c r="L509" s="1">
        <v>41518</v>
      </c>
      <c r="M509" s="1">
        <v>41548</v>
      </c>
      <c r="N509" s="1">
        <v>41579</v>
      </c>
      <c r="O509" s="1">
        <v>41609</v>
      </c>
    </row>
    <row r="510" spans="1:15">
      <c r="A510" t="str">
        <f t="shared" si="7"/>
        <v>TGSD1NCP LF</v>
      </c>
      <c r="B510" t="s">
        <v>991</v>
      </c>
      <c r="C510" t="s">
        <v>150</v>
      </c>
      <c r="D510" s="5">
        <v>0.51749999999999996</v>
      </c>
      <c r="E510" s="5">
        <v>0.49519999999999997</v>
      </c>
      <c r="F510" s="5">
        <v>0.46600000000000003</v>
      </c>
      <c r="G510" s="5">
        <v>0.51280000000000003</v>
      </c>
      <c r="H510" s="5">
        <v>0.5141</v>
      </c>
      <c r="I510" s="5">
        <v>0.53779999999999994</v>
      </c>
      <c r="J510" s="5">
        <v>0.55049999999999999</v>
      </c>
      <c r="K510" s="5">
        <v>0.54900000000000004</v>
      </c>
      <c r="L510" s="5">
        <v>0.52759999999999996</v>
      </c>
      <c r="M510" s="5">
        <v>0.52400000000000002</v>
      </c>
      <c r="N510" s="5">
        <v>0.5081</v>
      </c>
      <c r="O510" s="5">
        <v>0.50260000000000005</v>
      </c>
    </row>
    <row r="511" spans="1:15">
      <c r="A511" t="str">
        <f t="shared" si="7"/>
        <v>TGSD1NCP LF ONPK</v>
      </c>
      <c r="B511" t="s">
        <v>991</v>
      </c>
      <c r="C511" t="s">
        <v>151</v>
      </c>
      <c r="D511" s="5">
        <v>0</v>
      </c>
      <c r="E511" s="5">
        <v>0</v>
      </c>
      <c r="F511" s="5">
        <v>0</v>
      </c>
      <c r="G511" s="5">
        <v>0</v>
      </c>
      <c r="H511" s="5">
        <v>0</v>
      </c>
      <c r="I511" s="5">
        <v>0</v>
      </c>
      <c r="J511" s="5">
        <v>0</v>
      </c>
      <c r="K511" s="5">
        <v>0</v>
      </c>
      <c r="L511" s="5">
        <v>0</v>
      </c>
      <c r="M511" s="5">
        <v>0</v>
      </c>
      <c r="N511" s="5">
        <v>0</v>
      </c>
      <c r="O511" s="5">
        <v>0</v>
      </c>
    </row>
    <row r="512" spans="1:15">
      <c r="A512" t="str">
        <f t="shared" si="7"/>
        <v>TGSD1NCP LF OFFPK</v>
      </c>
      <c r="B512" t="s">
        <v>991</v>
      </c>
      <c r="C512" t="s">
        <v>152</v>
      </c>
      <c r="D512" s="5">
        <v>0</v>
      </c>
      <c r="E512" s="5">
        <v>0</v>
      </c>
      <c r="F512" s="5">
        <v>0</v>
      </c>
      <c r="G512" s="5">
        <v>0</v>
      </c>
      <c r="H512" s="5">
        <v>0</v>
      </c>
      <c r="I512" s="5">
        <v>0</v>
      </c>
      <c r="J512" s="5">
        <v>0</v>
      </c>
      <c r="K512" s="5">
        <v>0</v>
      </c>
      <c r="L512" s="5">
        <v>0</v>
      </c>
      <c r="M512" s="5">
        <v>0</v>
      </c>
      <c r="N512" s="5">
        <v>0</v>
      </c>
      <c r="O512" s="5">
        <v>0</v>
      </c>
    </row>
    <row r="513" spans="1:15">
      <c r="A513" t="str">
        <f t="shared" si="7"/>
        <v>TGSD1GCP CF</v>
      </c>
      <c r="B513" t="s">
        <v>991</v>
      </c>
      <c r="C513" t="s">
        <v>153</v>
      </c>
      <c r="D513" s="5">
        <v>0.73260000000000003</v>
      </c>
      <c r="E513" s="5">
        <v>0.72460000000000002</v>
      </c>
      <c r="F513" s="5">
        <v>0.68310000000000004</v>
      </c>
      <c r="G513" s="5">
        <v>0.73360000000000003</v>
      </c>
      <c r="H513" s="5">
        <v>0.72809999999999997</v>
      </c>
      <c r="I513" s="5">
        <v>0.7571</v>
      </c>
      <c r="J513" s="5">
        <v>0.76970000000000005</v>
      </c>
      <c r="K513" s="5">
        <v>0.7641</v>
      </c>
      <c r="L513" s="5">
        <v>0.75429999999999997</v>
      </c>
      <c r="M513" s="5">
        <v>0.74939999999999996</v>
      </c>
      <c r="N513" s="5">
        <v>0.74129999999999996</v>
      </c>
      <c r="O513" s="5">
        <v>0.72889999999999999</v>
      </c>
    </row>
    <row r="514" spans="1:15">
      <c r="A514" t="str">
        <f t="shared" si="7"/>
        <v>TGSD1CP CF</v>
      </c>
      <c r="B514" t="s">
        <v>991</v>
      </c>
      <c r="C514" t="s">
        <v>154</v>
      </c>
      <c r="D514" s="5">
        <v>0.66990000000000005</v>
      </c>
      <c r="E514" s="5">
        <v>0.68979999999999997</v>
      </c>
      <c r="F514" s="5">
        <v>0.40400000000000003</v>
      </c>
      <c r="G514" s="5">
        <v>0.68589999999999995</v>
      </c>
      <c r="H514" s="5">
        <v>0.68579999999999997</v>
      </c>
      <c r="I514" s="5">
        <v>0.71179999999999999</v>
      </c>
      <c r="J514" s="5">
        <v>0.74299999999999999</v>
      </c>
      <c r="K514" s="5">
        <v>0.71519999999999995</v>
      </c>
      <c r="L514" s="5">
        <v>0.73129999999999995</v>
      </c>
      <c r="M514" s="5">
        <v>0.68510000000000004</v>
      </c>
      <c r="N514" s="5">
        <v>0.69630000000000003</v>
      </c>
      <c r="O514" s="5">
        <v>0.66510000000000002</v>
      </c>
    </row>
    <row r="515" spans="1:15">
      <c r="A515" t="str">
        <f t="shared" si="7"/>
        <v>TGSD1GCP LF</v>
      </c>
      <c r="B515" t="s">
        <v>991</v>
      </c>
      <c r="C515" t="s">
        <v>155</v>
      </c>
      <c r="D515" s="5">
        <v>0.70630000000000004</v>
      </c>
      <c r="E515" s="5">
        <v>0.68330000000000002</v>
      </c>
      <c r="F515" s="5">
        <v>0.68210000000000004</v>
      </c>
      <c r="G515" s="5">
        <v>0.69910000000000005</v>
      </c>
      <c r="H515" s="5">
        <v>0.70609999999999995</v>
      </c>
      <c r="I515" s="5">
        <v>0.71030000000000004</v>
      </c>
      <c r="J515" s="5">
        <v>0.71519999999999995</v>
      </c>
      <c r="K515" s="5">
        <v>0.71850000000000003</v>
      </c>
      <c r="L515" s="5">
        <v>0.69940000000000002</v>
      </c>
      <c r="M515" s="5">
        <v>0.69930000000000003</v>
      </c>
      <c r="N515" s="5">
        <v>0.68540000000000001</v>
      </c>
      <c r="O515" s="5">
        <v>0.68959999999999999</v>
      </c>
    </row>
    <row r="516" spans="1:15">
      <c r="A516" t="str">
        <f t="shared" si="7"/>
        <v>TGSD1GCP LF ONPK</v>
      </c>
      <c r="B516" t="s">
        <v>991</v>
      </c>
      <c r="C516" t="s">
        <v>156</v>
      </c>
      <c r="D516" s="5">
        <v>0</v>
      </c>
      <c r="E516" s="5">
        <v>0</v>
      </c>
      <c r="F516" s="5">
        <v>0</v>
      </c>
      <c r="G516" s="5">
        <v>0</v>
      </c>
      <c r="H516" s="5">
        <v>0</v>
      </c>
      <c r="I516" s="5">
        <v>0</v>
      </c>
      <c r="J516" s="5">
        <v>0</v>
      </c>
      <c r="K516" s="5">
        <v>0</v>
      </c>
      <c r="L516" s="5">
        <v>0</v>
      </c>
      <c r="M516" s="5">
        <v>0</v>
      </c>
      <c r="N516" s="5">
        <v>0</v>
      </c>
      <c r="O516" s="5">
        <v>0</v>
      </c>
    </row>
    <row r="517" spans="1:15">
      <c r="A517" t="str">
        <f t="shared" si="7"/>
        <v>TGSD1GCP LF OFFPK</v>
      </c>
      <c r="B517" t="s">
        <v>991</v>
      </c>
      <c r="C517" t="s">
        <v>157</v>
      </c>
      <c r="D517" s="5">
        <v>0</v>
      </c>
      <c r="E517" s="5">
        <v>0</v>
      </c>
      <c r="F517" s="5">
        <v>0</v>
      </c>
      <c r="G517" s="5">
        <v>0</v>
      </c>
      <c r="H517" s="5">
        <v>0</v>
      </c>
      <c r="I517" s="5">
        <v>0</v>
      </c>
      <c r="J517" s="5">
        <v>0</v>
      </c>
      <c r="K517" s="5">
        <v>0</v>
      </c>
      <c r="L517" s="5">
        <v>0</v>
      </c>
      <c r="M517" s="5">
        <v>0</v>
      </c>
      <c r="N517" s="5">
        <v>0</v>
      </c>
      <c r="O517" s="5">
        <v>0</v>
      </c>
    </row>
    <row r="518" spans="1:15">
      <c r="A518" t="str">
        <f t="shared" si="7"/>
        <v>TGSD1CP LF</v>
      </c>
      <c r="B518" t="s">
        <v>991</v>
      </c>
      <c r="C518" t="s">
        <v>158</v>
      </c>
      <c r="D518" s="5">
        <v>0.77239999999999998</v>
      </c>
      <c r="E518" s="5">
        <v>0.71789999999999998</v>
      </c>
      <c r="F518" s="5">
        <v>1.1533</v>
      </c>
      <c r="G518" s="5">
        <v>0.74760000000000004</v>
      </c>
      <c r="H518" s="5">
        <v>0.74960000000000004</v>
      </c>
      <c r="I518" s="5">
        <v>0.75549999999999995</v>
      </c>
      <c r="J518" s="5">
        <v>0.74099999999999999</v>
      </c>
      <c r="K518" s="5">
        <v>0.76759999999999995</v>
      </c>
      <c r="L518" s="5">
        <v>0.72140000000000004</v>
      </c>
      <c r="M518" s="5">
        <v>0.76480000000000004</v>
      </c>
      <c r="N518" s="5">
        <v>0.72970000000000002</v>
      </c>
      <c r="O518" s="5">
        <v>0.75570000000000004</v>
      </c>
    </row>
    <row r="519" spans="1:15">
      <c r="A519" t="str">
        <f t="shared" si="7"/>
        <v>TGSD1REL PREC:</v>
      </c>
      <c r="B519" t="s">
        <v>991</v>
      </c>
      <c r="C519" t="s">
        <v>65</v>
      </c>
    </row>
    <row r="520" spans="1:15">
      <c r="A520" t="str">
        <f t="shared" si="7"/>
        <v>TGSD1NCP RP</v>
      </c>
      <c r="B520" t="s">
        <v>991</v>
      </c>
      <c r="C520" t="s">
        <v>159</v>
      </c>
      <c r="D520" s="5">
        <v>4.9500000000000002E-2</v>
      </c>
      <c r="E520" s="5">
        <v>4.8399999999999999E-2</v>
      </c>
      <c r="F520" s="5">
        <v>5.0500000000000003E-2</v>
      </c>
      <c r="G520" s="5">
        <v>5.1400000000000001E-2</v>
      </c>
      <c r="H520" s="5">
        <v>4.7699999999999999E-2</v>
      </c>
      <c r="I520" s="5">
        <v>4.7199999999999999E-2</v>
      </c>
      <c r="J520" s="5">
        <v>4.2200000000000001E-2</v>
      </c>
      <c r="K520" s="5">
        <v>5.04E-2</v>
      </c>
      <c r="L520" s="5">
        <v>4.4999999999999998E-2</v>
      </c>
      <c r="M520" s="5">
        <v>4.8399999999999999E-2</v>
      </c>
      <c r="N520" s="5">
        <v>4.6399999999999997E-2</v>
      </c>
      <c r="O520" s="5">
        <v>5.04E-2</v>
      </c>
    </row>
    <row r="521" spans="1:15">
      <c r="A521" t="str">
        <f t="shared" si="7"/>
        <v>TGSD1NCP RP ONPK</v>
      </c>
      <c r="B521" t="s">
        <v>991</v>
      </c>
      <c r="C521" t="s">
        <v>160</v>
      </c>
      <c r="D521" s="5">
        <v>4.8899999999999999E-2</v>
      </c>
      <c r="E521" s="5">
        <v>4.3400000000000001E-2</v>
      </c>
      <c r="F521" s="5">
        <v>4.3499999999999997E-2</v>
      </c>
      <c r="G521" s="5">
        <v>4.2900000000000001E-2</v>
      </c>
      <c r="H521" s="5">
        <v>3.7900000000000003E-2</v>
      </c>
      <c r="I521" s="5">
        <v>4.3799999999999999E-2</v>
      </c>
      <c r="J521" s="5">
        <v>3.8800000000000001E-2</v>
      </c>
      <c r="K521" s="5">
        <v>4.0599999999999997E-2</v>
      </c>
      <c r="L521" s="5">
        <v>3.8800000000000001E-2</v>
      </c>
      <c r="M521" s="5">
        <v>4.6100000000000002E-2</v>
      </c>
      <c r="N521" s="5">
        <v>4.6600000000000003E-2</v>
      </c>
      <c r="O521" s="5">
        <v>4.8800000000000003E-2</v>
      </c>
    </row>
    <row r="522" spans="1:15">
      <c r="A522" t="str">
        <f t="shared" si="7"/>
        <v>TGSD1NCP RP OFFPK</v>
      </c>
      <c r="B522" t="s">
        <v>991</v>
      </c>
      <c r="C522" t="s">
        <v>161</v>
      </c>
      <c r="D522" s="5">
        <v>0</v>
      </c>
      <c r="E522" s="5">
        <v>5.0500000000000003E-2</v>
      </c>
      <c r="F522" s="5">
        <v>0</v>
      </c>
      <c r="G522" s="5">
        <v>5.3199999999999997E-2</v>
      </c>
      <c r="H522" s="5">
        <v>0</v>
      </c>
      <c r="I522" s="5">
        <v>4.87E-2</v>
      </c>
      <c r="J522" s="5">
        <v>0</v>
      </c>
      <c r="K522" s="5">
        <v>0</v>
      </c>
      <c r="L522" s="5">
        <v>4.5699999999999998E-2</v>
      </c>
      <c r="M522" s="5">
        <v>4.9200000000000001E-2</v>
      </c>
      <c r="N522" s="5">
        <v>4.5199999999999997E-2</v>
      </c>
      <c r="O522" s="5">
        <v>5.0599999999999999E-2</v>
      </c>
    </row>
    <row r="523" spans="1:15">
      <c r="A523" t="str">
        <f t="shared" si="7"/>
        <v>TGSD1GCP RP</v>
      </c>
      <c r="B523" t="s">
        <v>991</v>
      </c>
      <c r="C523" t="s">
        <v>162</v>
      </c>
      <c r="D523" s="5">
        <v>5.4199999999999998E-2</v>
      </c>
      <c r="E523" s="5">
        <v>0.05</v>
      </c>
      <c r="F523" s="5">
        <v>5.8999999999999997E-2</v>
      </c>
      <c r="G523" s="5">
        <v>4.7300000000000002E-2</v>
      </c>
      <c r="H523" s="5">
        <v>4.4400000000000002E-2</v>
      </c>
      <c r="I523" s="5">
        <v>4.3700000000000003E-2</v>
      </c>
      <c r="J523" s="5">
        <v>4.6300000000000001E-2</v>
      </c>
      <c r="K523" s="5">
        <v>4.4900000000000002E-2</v>
      </c>
      <c r="L523" s="5">
        <v>4.0300000000000002E-2</v>
      </c>
      <c r="M523" s="5">
        <v>4.36E-2</v>
      </c>
      <c r="N523" s="5">
        <v>4.6100000000000002E-2</v>
      </c>
      <c r="O523" s="5">
        <v>5.1900000000000002E-2</v>
      </c>
    </row>
    <row r="524" spans="1:15">
      <c r="A524" t="str">
        <f t="shared" si="7"/>
        <v>TGSD1GCP RP ONPK</v>
      </c>
      <c r="B524" t="s">
        <v>991</v>
      </c>
      <c r="C524" t="s">
        <v>163</v>
      </c>
      <c r="D524" s="5">
        <v>5.3600000000000002E-2</v>
      </c>
      <c r="E524" s="5">
        <v>4.7100000000000003E-2</v>
      </c>
      <c r="F524" s="5">
        <v>5.3999999999999999E-2</v>
      </c>
      <c r="G524" s="5">
        <v>4.7300000000000002E-2</v>
      </c>
      <c r="H524" s="5">
        <v>4.4400000000000002E-2</v>
      </c>
      <c r="I524" s="5">
        <v>4.3700000000000003E-2</v>
      </c>
      <c r="J524" s="5">
        <v>4.6300000000000001E-2</v>
      </c>
      <c r="K524" s="5">
        <v>4.4900000000000002E-2</v>
      </c>
      <c r="L524" s="5">
        <v>4.0300000000000002E-2</v>
      </c>
      <c r="M524" s="5">
        <v>4.36E-2</v>
      </c>
      <c r="N524" s="5">
        <v>4.8500000000000001E-2</v>
      </c>
      <c r="O524" s="5">
        <v>4.8599999999999997E-2</v>
      </c>
    </row>
    <row r="525" spans="1:15">
      <c r="A525" t="str">
        <f t="shared" si="7"/>
        <v>TGSD1GCP RP OFFPK</v>
      </c>
      <c r="B525" t="s">
        <v>991</v>
      </c>
      <c r="C525" t="s">
        <v>164</v>
      </c>
      <c r="D525" s="5">
        <v>5.4199999999999998E-2</v>
      </c>
      <c r="E525" s="5">
        <v>0.05</v>
      </c>
      <c r="F525" s="5">
        <v>5.8999999999999997E-2</v>
      </c>
      <c r="G525" s="5">
        <v>4.8500000000000001E-2</v>
      </c>
      <c r="H525" s="5">
        <v>4.4999999999999998E-2</v>
      </c>
      <c r="I525" s="5">
        <v>5.0700000000000002E-2</v>
      </c>
      <c r="J525" s="5">
        <v>4.5600000000000002E-2</v>
      </c>
      <c r="K525" s="5">
        <v>4.6899999999999997E-2</v>
      </c>
      <c r="L525" s="5">
        <v>3.9199999999999999E-2</v>
      </c>
      <c r="M525" s="5">
        <v>4.7699999999999999E-2</v>
      </c>
      <c r="N525" s="5">
        <v>4.6100000000000002E-2</v>
      </c>
      <c r="O525" s="5">
        <v>5.1900000000000002E-2</v>
      </c>
    </row>
    <row r="526" spans="1:15">
      <c r="A526" t="str">
        <f t="shared" si="7"/>
        <v>TGSD1CP RP</v>
      </c>
      <c r="B526" t="s">
        <v>991</v>
      </c>
      <c r="C526" t="s">
        <v>165</v>
      </c>
      <c r="D526" s="5">
        <v>4.1200000000000001E-2</v>
      </c>
      <c r="E526" s="5">
        <v>5.1200000000000002E-2</v>
      </c>
      <c r="F526" s="5">
        <v>7.6700000000000004E-2</v>
      </c>
      <c r="G526" s="5">
        <v>4.6600000000000003E-2</v>
      </c>
      <c r="H526" s="5">
        <v>4.3999999999999997E-2</v>
      </c>
      <c r="I526" s="5">
        <v>4.8599999999999997E-2</v>
      </c>
      <c r="J526" s="5">
        <v>4.3099999999999999E-2</v>
      </c>
      <c r="K526" s="5">
        <v>4.1399999999999999E-2</v>
      </c>
      <c r="L526" s="5">
        <v>4.1799999999999997E-2</v>
      </c>
      <c r="M526" s="5">
        <v>4.2200000000000001E-2</v>
      </c>
      <c r="N526" s="5">
        <v>4.3299999999999998E-2</v>
      </c>
      <c r="O526" s="5">
        <v>5.0799999999999998E-2</v>
      </c>
    </row>
    <row r="527" spans="1:15">
      <c r="A527" t="str">
        <f t="shared" si="7"/>
        <v>TGSD1SAMPLE SIZE:</v>
      </c>
      <c r="B527" t="s">
        <v>991</v>
      </c>
      <c r="C527" t="s">
        <v>66</v>
      </c>
    </row>
    <row r="528" spans="1:15">
      <c r="A528" t="str">
        <f t="shared" si="7"/>
        <v>TGSD1GCPSZ</v>
      </c>
      <c r="B528" t="s">
        <v>991</v>
      </c>
      <c r="C528" t="s">
        <v>166</v>
      </c>
      <c r="D528">
        <v>497</v>
      </c>
      <c r="E528">
        <v>493</v>
      </c>
      <c r="F528">
        <v>494</v>
      </c>
      <c r="G528">
        <v>496</v>
      </c>
      <c r="H528">
        <v>498</v>
      </c>
      <c r="I528">
        <v>496</v>
      </c>
      <c r="J528">
        <v>495</v>
      </c>
      <c r="K528">
        <v>496</v>
      </c>
      <c r="L528">
        <v>498</v>
      </c>
      <c r="M528">
        <v>498</v>
      </c>
      <c r="N528">
        <v>498</v>
      </c>
      <c r="O528">
        <v>496</v>
      </c>
    </row>
    <row r="529" spans="1:15">
      <c r="A529" t="str">
        <f t="shared" si="7"/>
        <v>TGSD1GCPSZ ONPK</v>
      </c>
      <c r="B529" t="s">
        <v>991</v>
      </c>
      <c r="C529" t="s">
        <v>167</v>
      </c>
      <c r="D529">
        <v>497</v>
      </c>
      <c r="E529">
        <v>493</v>
      </c>
      <c r="F529">
        <v>494</v>
      </c>
      <c r="G529">
        <v>496</v>
      </c>
      <c r="H529">
        <v>498</v>
      </c>
      <c r="I529">
        <v>496</v>
      </c>
      <c r="J529">
        <v>495</v>
      </c>
      <c r="K529">
        <v>496</v>
      </c>
      <c r="L529">
        <v>498</v>
      </c>
      <c r="M529">
        <v>498</v>
      </c>
      <c r="N529">
        <v>498</v>
      </c>
      <c r="O529">
        <v>496</v>
      </c>
    </row>
    <row r="530" spans="1:15">
      <c r="A530" t="str">
        <f t="shared" si="7"/>
        <v>TGSD1GCPSZ OFFPK</v>
      </c>
      <c r="B530" t="s">
        <v>991</v>
      </c>
      <c r="C530" t="s">
        <v>168</v>
      </c>
      <c r="D530">
        <v>497</v>
      </c>
      <c r="E530">
        <v>493</v>
      </c>
      <c r="F530">
        <v>494</v>
      </c>
      <c r="G530">
        <v>496</v>
      </c>
      <c r="H530">
        <v>498</v>
      </c>
      <c r="I530">
        <v>496</v>
      </c>
      <c r="J530">
        <v>495</v>
      </c>
      <c r="K530">
        <v>496</v>
      </c>
      <c r="L530">
        <v>498</v>
      </c>
      <c r="M530">
        <v>498</v>
      </c>
      <c r="N530">
        <v>498</v>
      </c>
      <c r="O530">
        <v>496</v>
      </c>
    </row>
    <row r="531" spans="1:15">
      <c r="A531" t="str">
        <f t="shared" si="7"/>
        <v>TGSD1CPSZ</v>
      </c>
      <c r="B531" t="s">
        <v>991</v>
      </c>
      <c r="C531" t="s">
        <v>169</v>
      </c>
      <c r="D531">
        <v>497</v>
      </c>
      <c r="E531">
        <v>493</v>
      </c>
      <c r="F531">
        <v>494</v>
      </c>
      <c r="G531">
        <v>496</v>
      </c>
      <c r="H531">
        <v>498</v>
      </c>
      <c r="I531">
        <v>496</v>
      </c>
      <c r="J531">
        <v>495</v>
      </c>
      <c r="K531">
        <v>496</v>
      </c>
      <c r="L531">
        <v>498</v>
      </c>
      <c r="M531">
        <v>498</v>
      </c>
      <c r="N531">
        <v>498</v>
      </c>
      <c r="O531">
        <v>496</v>
      </c>
    </row>
    <row r="532" spans="1:15">
      <c r="A532" t="str">
        <f t="shared" si="7"/>
        <v/>
      </c>
    </row>
    <row r="533" spans="1:15">
      <c r="A533" t="str">
        <f t="shared" si="7"/>
        <v/>
      </c>
      <c r="B533" s="3"/>
    </row>
    <row r="534" spans="1:15">
      <c r="A534" t="str">
        <f t="shared" si="7"/>
        <v xml:space="preserve">TGSLD1 Total GSLD(T)-1 General Service Large Demand including TOU (500-1999 kW) </v>
      </c>
      <c r="B534" t="s">
        <v>992</v>
      </c>
      <c r="C534" t="s">
        <v>993</v>
      </c>
    </row>
    <row r="535" spans="1:15">
      <c r="A535" t="str">
        <f t="shared" si="7"/>
        <v xml:space="preserve">TGSLD1MONTH </v>
      </c>
      <c r="B535" t="s">
        <v>994</v>
      </c>
      <c r="C535" t="s">
        <v>123</v>
      </c>
      <c r="D535" s="4">
        <v>41275</v>
      </c>
      <c r="E535" s="4">
        <v>41306</v>
      </c>
      <c r="F535" s="4">
        <v>41334</v>
      </c>
      <c r="G535" s="4">
        <v>41365</v>
      </c>
      <c r="H535" s="4">
        <v>41395</v>
      </c>
      <c r="I535" s="4">
        <v>41426</v>
      </c>
      <c r="J535" s="4">
        <v>41456</v>
      </c>
      <c r="K535" s="4">
        <v>41487</v>
      </c>
      <c r="L535" s="4">
        <v>41518</v>
      </c>
      <c r="M535" s="4">
        <v>41548</v>
      </c>
      <c r="N535" s="4">
        <v>41579</v>
      </c>
      <c r="O535" s="4">
        <v>41609</v>
      </c>
    </row>
    <row r="536" spans="1:15">
      <c r="A536" t="str">
        <f t="shared" si="7"/>
        <v xml:space="preserve">TGSLD1CUSTOMERS </v>
      </c>
      <c r="B536" t="s">
        <v>994</v>
      </c>
      <c r="C536" t="s">
        <v>124</v>
      </c>
      <c r="D536">
        <v>3019</v>
      </c>
      <c r="E536">
        <v>3012</v>
      </c>
      <c r="F536">
        <v>3016</v>
      </c>
      <c r="G536">
        <v>3015</v>
      </c>
      <c r="H536">
        <v>3011</v>
      </c>
      <c r="I536">
        <v>3004</v>
      </c>
      <c r="J536">
        <v>2989</v>
      </c>
      <c r="K536">
        <v>2981</v>
      </c>
      <c r="L536">
        <v>2985</v>
      </c>
      <c r="M536">
        <v>2963</v>
      </c>
      <c r="N536">
        <v>2948</v>
      </c>
      <c r="O536">
        <v>2943</v>
      </c>
    </row>
    <row r="537" spans="1:15">
      <c r="A537" t="str">
        <f t="shared" si="7"/>
        <v xml:space="preserve">TGSLD1SALES </v>
      </c>
      <c r="B537" t="s">
        <v>994</v>
      </c>
      <c r="C537" t="s">
        <v>125</v>
      </c>
      <c r="D537">
        <v>825283266</v>
      </c>
      <c r="E537">
        <v>783702281</v>
      </c>
      <c r="F537">
        <v>746420323</v>
      </c>
      <c r="G537">
        <v>813536348</v>
      </c>
      <c r="H537">
        <v>895671132</v>
      </c>
      <c r="I537">
        <v>888563463</v>
      </c>
      <c r="J537">
        <v>893473594</v>
      </c>
      <c r="K537">
        <v>946303896</v>
      </c>
      <c r="L537">
        <v>990334684</v>
      </c>
      <c r="M537">
        <v>890922703</v>
      </c>
      <c r="N537">
        <v>841886211</v>
      </c>
      <c r="O537">
        <v>851158888</v>
      </c>
    </row>
    <row r="538" spans="1:15">
      <c r="A538" t="str">
        <f t="shared" si="7"/>
        <v>TGSLD1KW</v>
      </c>
      <c r="B538" t="s">
        <v>994</v>
      </c>
      <c r="C538" t="s">
        <v>126</v>
      </c>
    </row>
    <row r="539" spans="1:15">
      <c r="A539" t="str">
        <f t="shared" si="7"/>
        <v>TGSLD1N</v>
      </c>
      <c r="B539" t="s">
        <v>994</v>
      </c>
      <c r="C539" t="s">
        <v>127</v>
      </c>
      <c r="D539">
        <v>3020</v>
      </c>
      <c r="E539">
        <v>3012</v>
      </c>
      <c r="F539">
        <v>3017</v>
      </c>
      <c r="G539">
        <v>3015</v>
      </c>
      <c r="H539">
        <v>3011</v>
      </c>
      <c r="I539">
        <v>3001</v>
      </c>
      <c r="J539">
        <v>2990</v>
      </c>
      <c r="K539">
        <v>2979</v>
      </c>
      <c r="L539">
        <v>2985</v>
      </c>
      <c r="M539">
        <v>2962</v>
      </c>
      <c r="N539">
        <v>2946</v>
      </c>
      <c r="O539">
        <v>2944</v>
      </c>
    </row>
    <row r="540" spans="1:15">
      <c r="A540" t="str">
        <f t="shared" si="7"/>
        <v>TGSLD1RLR ENERGY:</v>
      </c>
      <c r="B540" t="s">
        <v>994</v>
      </c>
      <c r="C540" t="s">
        <v>61</v>
      </c>
    </row>
    <row r="541" spans="1:15">
      <c r="A541" t="str">
        <f t="shared" si="7"/>
        <v>TGSLD1KWH</v>
      </c>
      <c r="B541" t="s">
        <v>994</v>
      </c>
      <c r="C541" t="s">
        <v>128</v>
      </c>
      <c r="D541">
        <v>823546198</v>
      </c>
      <c r="E541">
        <v>782911300</v>
      </c>
      <c r="F541">
        <v>751409328</v>
      </c>
      <c r="G541">
        <v>812397329</v>
      </c>
      <c r="H541">
        <v>893530992</v>
      </c>
      <c r="I541">
        <v>888691482</v>
      </c>
      <c r="J541">
        <v>931437729</v>
      </c>
      <c r="K541">
        <v>949277384</v>
      </c>
      <c r="L541">
        <v>991427871</v>
      </c>
      <c r="M541">
        <v>890444090</v>
      </c>
      <c r="N541">
        <v>842094027</v>
      </c>
      <c r="O541">
        <v>851172159</v>
      </c>
    </row>
    <row r="542" spans="1:15">
      <c r="A542" t="str">
        <f t="shared" si="7"/>
        <v>TGSLD1KWH ONPK</v>
      </c>
      <c r="B542" t="s">
        <v>994</v>
      </c>
      <c r="C542" t="s">
        <v>129</v>
      </c>
      <c r="D542">
        <v>216586849</v>
      </c>
      <c r="E542">
        <v>209143631</v>
      </c>
      <c r="F542">
        <v>191372650</v>
      </c>
      <c r="G542">
        <v>281937121</v>
      </c>
      <c r="H542">
        <v>300813670</v>
      </c>
      <c r="I542">
        <v>278391617</v>
      </c>
      <c r="J542">
        <v>479779012</v>
      </c>
      <c r="K542">
        <v>329863078</v>
      </c>
      <c r="L542">
        <v>313668143</v>
      </c>
      <c r="M542">
        <v>310589010</v>
      </c>
      <c r="N542">
        <v>212315426</v>
      </c>
      <c r="O542">
        <v>213445108</v>
      </c>
    </row>
    <row r="543" spans="1:15">
      <c r="A543" t="str">
        <f t="shared" si="7"/>
        <v>TGSLD1KWH OFFPK</v>
      </c>
      <c r="B543" t="s">
        <v>994</v>
      </c>
      <c r="C543" t="s">
        <v>130</v>
      </c>
      <c r="D543">
        <v>606959349</v>
      </c>
      <c r="E543">
        <v>573767669</v>
      </c>
      <c r="F543">
        <v>560036679</v>
      </c>
      <c r="G543">
        <v>530460207</v>
      </c>
      <c r="H543">
        <v>592717322</v>
      </c>
      <c r="I543">
        <v>610299865</v>
      </c>
      <c r="J543">
        <v>506854845</v>
      </c>
      <c r="K543">
        <v>624795149</v>
      </c>
      <c r="L543">
        <v>677759728</v>
      </c>
      <c r="M543">
        <v>579855080</v>
      </c>
      <c r="N543">
        <v>629778601</v>
      </c>
      <c r="O543">
        <v>637727051</v>
      </c>
    </row>
    <row r="544" spans="1:15">
      <c r="A544" t="str">
        <f t="shared" si="7"/>
        <v>TGSLD1KWH ONPK%</v>
      </c>
      <c r="B544" t="s">
        <v>994</v>
      </c>
      <c r="C544" t="s">
        <v>131</v>
      </c>
      <c r="D544" s="5">
        <v>0.26299</v>
      </c>
      <c r="E544" s="5">
        <v>0.26713999999999999</v>
      </c>
      <c r="F544" s="5">
        <v>0.25468000000000002</v>
      </c>
      <c r="G544" s="5">
        <v>0.34704000000000002</v>
      </c>
      <c r="H544" s="5">
        <v>0.33666000000000001</v>
      </c>
      <c r="I544" s="5">
        <v>0.31325999999999998</v>
      </c>
      <c r="J544" s="5">
        <v>0.5151</v>
      </c>
      <c r="K544" s="5">
        <v>0.34749000000000002</v>
      </c>
      <c r="L544" s="5">
        <v>0.31637999999999999</v>
      </c>
      <c r="M544" s="5">
        <v>0.3488</v>
      </c>
      <c r="N544" s="5">
        <v>0.25213000000000002</v>
      </c>
      <c r="O544" s="5">
        <v>0.25076999999999999</v>
      </c>
    </row>
    <row r="545" spans="1:15">
      <c r="A545" t="str">
        <f t="shared" si="7"/>
        <v>TGSLD1KWH OFFPK%</v>
      </c>
      <c r="B545" t="s">
        <v>994</v>
      </c>
      <c r="C545" t="s">
        <v>132</v>
      </c>
      <c r="D545" s="5">
        <v>0.73701000000000005</v>
      </c>
      <c r="E545" s="5">
        <v>0.73285999999999996</v>
      </c>
      <c r="F545" s="5">
        <v>0.74531999999999998</v>
      </c>
      <c r="G545" s="5">
        <v>0.65295999999999998</v>
      </c>
      <c r="H545" s="5">
        <v>0.66334000000000004</v>
      </c>
      <c r="I545" s="5">
        <v>0.68674000000000002</v>
      </c>
      <c r="J545" s="5">
        <v>0.54415999999999998</v>
      </c>
      <c r="K545" s="5">
        <v>0.65817999999999999</v>
      </c>
      <c r="L545" s="5">
        <v>0.68362000000000001</v>
      </c>
      <c r="M545" s="5">
        <v>0.6512</v>
      </c>
      <c r="N545" s="5">
        <v>0.74787000000000003</v>
      </c>
      <c r="O545" s="5">
        <v>0.74922999999999995</v>
      </c>
    </row>
    <row r="546" spans="1:15">
      <c r="A546" t="str">
        <f t="shared" si="7"/>
        <v>TGSLD1DEMAND (KW):</v>
      </c>
      <c r="B546" t="s">
        <v>994</v>
      </c>
      <c r="C546" t="s">
        <v>62</v>
      </c>
    </row>
    <row r="547" spans="1:15">
      <c r="A547" t="str">
        <f t="shared" si="7"/>
        <v>TGSLD1NCP</v>
      </c>
      <c r="B547" t="s">
        <v>994</v>
      </c>
      <c r="C547" t="s">
        <v>133</v>
      </c>
      <c r="D547">
        <v>2006979</v>
      </c>
      <c r="E547">
        <v>2174824</v>
      </c>
      <c r="F547">
        <v>1977752</v>
      </c>
      <c r="G547">
        <v>2017806</v>
      </c>
      <c r="H547">
        <v>2188417</v>
      </c>
      <c r="I547">
        <v>2227775</v>
      </c>
      <c r="J547">
        <v>2105714</v>
      </c>
      <c r="K547">
        <v>2207396</v>
      </c>
      <c r="L547">
        <v>2436863</v>
      </c>
      <c r="M547">
        <v>2134464</v>
      </c>
      <c r="N547">
        <v>2162349</v>
      </c>
      <c r="O547">
        <v>2159376</v>
      </c>
    </row>
    <row r="548" spans="1:15">
      <c r="A548" t="str">
        <f t="shared" si="7"/>
        <v>TGSLD1NCP ONPK</v>
      </c>
      <c r="B548" t="s">
        <v>994</v>
      </c>
      <c r="C548" t="s">
        <v>134</v>
      </c>
      <c r="D548">
        <v>1840673</v>
      </c>
      <c r="E548">
        <v>2001866</v>
      </c>
      <c r="F548">
        <v>1795822</v>
      </c>
      <c r="G548">
        <v>1903101</v>
      </c>
      <c r="H548">
        <v>2046765</v>
      </c>
      <c r="I548">
        <v>2085874</v>
      </c>
      <c r="J548">
        <v>2003043</v>
      </c>
      <c r="K548">
        <v>2080677</v>
      </c>
      <c r="L548">
        <v>2285255</v>
      </c>
      <c r="M548">
        <v>2003571</v>
      </c>
      <c r="N548">
        <v>1988751</v>
      </c>
      <c r="O548">
        <v>1980803</v>
      </c>
    </row>
    <row r="549" spans="1:15">
      <c r="A549" t="str">
        <f t="shared" si="7"/>
        <v>TGSLD1NCP OFFPK</v>
      </c>
      <c r="B549" t="s">
        <v>994</v>
      </c>
      <c r="C549" t="s">
        <v>135</v>
      </c>
      <c r="D549">
        <v>1991588</v>
      </c>
      <c r="E549">
        <v>2157057</v>
      </c>
      <c r="F549">
        <v>1956425</v>
      </c>
      <c r="G549">
        <v>1977849</v>
      </c>
      <c r="H549">
        <v>2147038</v>
      </c>
      <c r="I549">
        <v>2189101</v>
      </c>
      <c r="J549">
        <v>1838979</v>
      </c>
      <c r="K549">
        <v>2145239</v>
      </c>
      <c r="L549">
        <v>2400061</v>
      </c>
      <c r="M549">
        <v>2091728</v>
      </c>
      <c r="N549">
        <v>2150881</v>
      </c>
      <c r="O549">
        <v>2147740</v>
      </c>
    </row>
    <row r="550" spans="1:15">
      <c r="A550" t="str">
        <f t="shared" si="7"/>
        <v>TGSLD1GCP DATE</v>
      </c>
      <c r="B550" t="s">
        <v>994</v>
      </c>
      <c r="C550" t="s">
        <v>136</v>
      </c>
      <c r="D550" t="s">
        <v>752</v>
      </c>
      <c r="E550" t="s">
        <v>298</v>
      </c>
      <c r="F550" t="s">
        <v>764</v>
      </c>
      <c r="G550" t="s">
        <v>822</v>
      </c>
      <c r="H550" t="s">
        <v>823</v>
      </c>
      <c r="I550" t="s">
        <v>767</v>
      </c>
      <c r="J550" t="s">
        <v>793</v>
      </c>
      <c r="K550" t="s">
        <v>759</v>
      </c>
      <c r="L550" t="s">
        <v>824</v>
      </c>
      <c r="M550" t="s">
        <v>825</v>
      </c>
      <c r="N550" t="s">
        <v>821</v>
      </c>
      <c r="O550" t="s">
        <v>805</v>
      </c>
    </row>
    <row r="551" spans="1:15">
      <c r="A551" t="str">
        <f t="shared" si="7"/>
        <v>TGSLD1GCP TIME</v>
      </c>
      <c r="B551" t="s">
        <v>994</v>
      </c>
      <c r="C551" t="s">
        <v>142</v>
      </c>
      <c r="D551" t="s">
        <v>146</v>
      </c>
      <c r="E551" t="s">
        <v>143</v>
      </c>
      <c r="F551" t="s">
        <v>143</v>
      </c>
      <c r="G551" t="s">
        <v>146</v>
      </c>
      <c r="H551" t="s">
        <v>189</v>
      </c>
      <c r="I551" t="s">
        <v>146</v>
      </c>
      <c r="J551" t="s">
        <v>146</v>
      </c>
      <c r="K551" t="s">
        <v>189</v>
      </c>
      <c r="L551" t="s">
        <v>146</v>
      </c>
      <c r="M551" t="s">
        <v>146</v>
      </c>
      <c r="N551" t="s">
        <v>182</v>
      </c>
      <c r="O551" t="s">
        <v>146</v>
      </c>
    </row>
    <row r="552" spans="1:15">
      <c r="A552" t="str">
        <f t="shared" si="7"/>
        <v>TGSLD1GCP</v>
      </c>
      <c r="B552" t="s">
        <v>994</v>
      </c>
      <c r="C552" t="s">
        <v>147</v>
      </c>
      <c r="D552">
        <v>1717389</v>
      </c>
      <c r="E552">
        <v>1854537</v>
      </c>
      <c r="F552">
        <v>1620765</v>
      </c>
      <c r="G552">
        <v>1681831</v>
      </c>
      <c r="H552">
        <v>1788105</v>
      </c>
      <c r="I552">
        <v>1786484</v>
      </c>
      <c r="J552">
        <v>1741315</v>
      </c>
      <c r="K552">
        <v>1872146</v>
      </c>
      <c r="L552">
        <v>2065260</v>
      </c>
      <c r="M552">
        <v>1793082</v>
      </c>
      <c r="N552">
        <v>1841255</v>
      </c>
      <c r="O552">
        <v>1841312</v>
      </c>
    </row>
    <row r="553" spans="1:15">
      <c r="A553" t="str">
        <f t="shared" si="7"/>
        <v>TGSLD1GCP ONPK</v>
      </c>
      <c r="B553" t="s">
        <v>994</v>
      </c>
      <c r="C553" t="s">
        <v>63</v>
      </c>
      <c r="D553">
        <v>1580231</v>
      </c>
      <c r="E553">
        <v>1710509</v>
      </c>
      <c r="F553">
        <v>1459480</v>
      </c>
      <c r="G553">
        <v>1670448</v>
      </c>
      <c r="H553">
        <v>1757510</v>
      </c>
      <c r="I553">
        <v>1771212</v>
      </c>
      <c r="J553">
        <v>1727792</v>
      </c>
      <c r="K553">
        <v>1846503</v>
      </c>
      <c r="L553">
        <v>2018220</v>
      </c>
      <c r="M553">
        <v>1757296</v>
      </c>
      <c r="N553">
        <v>1676274</v>
      </c>
      <c r="O553">
        <v>1713381</v>
      </c>
    </row>
    <row r="554" spans="1:15">
      <c r="A554" t="str">
        <f t="shared" si="7"/>
        <v>TGSLD1GCP OFFPK</v>
      </c>
      <c r="B554" t="s">
        <v>994</v>
      </c>
      <c r="C554" t="s">
        <v>64</v>
      </c>
      <c r="D554">
        <v>1717389</v>
      </c>
      <c r="E554">
        <v>1854537</v>
      </c>
      <c r="F554">
        <v>1620765</v>
      </c>
      <c r="G554">
        <v>1681831</v>
      </c>
      <c r="H554">
        <v>1788105</v>
      </c>
      <c r="I554">
        <v>1786484</v>
      </c>
      <c r="J554">
        <v>1741315</v>
      </c>
      <c r="K554">
        <v>1872146</v>
      </c>
      <c r="L554">
        <v>2065260</v>
      </c>
      <c r="M554">
        <v>1793082</v>
      </c>
      <c r="N554">
        <v>1841255</v>
      </c>
      <c r="O554">
        <v>1841312</v>
      </c>
    </row>
    <row r="555" spans="1:15">
      <c r="A555" t="str">
        <f t="shared" si="7"/>
        <v>TGSLD1CP</v>
      </c>
      <c r="B555" t="s">
        <v>994</v>
      </c>
      <c r="C555" t="s">
        <v>148</v>
      </c>
      <c r="D555">
        <v>1424053</v>
      </c>
      <c r="E555">
        <v>1767164</v>
      </c>
      <c r="F555">
        <v>1111330</v>
      </c>
      <c r="G555">
        <v>1521966</v>
      </c>
      <c r="H555">
        <v>1590541</v>
      </c>
      <c r="I555">
        <v>1685665</v>
      </c>
      <c r="J555">
        <v>1579438</v>
      </c>
      <c r="K555">
        <v>1652843</v>
      </c>
      <c r="L555">
        <v>1914669</v>
      </c>
      <c r="M555">
        <v>1634090</v>
      </c>
      <c r="N555">
        <v>1665404</v>
      </c>
      <c r="O555">
        <v>1431741</v>
      </c>
    </row>
    <row r="556" spans="1:15">
      <c r="A556" t="str">
        <f t="shared" si="7"/>
        <v>TGSLD1PERIOD START</v>
      </c>
      <c r="B556" t="s">
        <v>994</v>
      </c>
      <c r="C556" t="s">
        <v>149</v>
      </c>
      <c r="D556" s="1">
        <v>41275</v>
      </c>
      <c r="E556" s="1">
        <v>41306</v>
      </c>
      <c r="F556" s="1">
        <v>41334</v>
      </c>
      <c r="G556" s="1">
        <v>41365</v>
      </c>
      <c r="H556" s="1">
        <v>41395</v>
      </c>
      <c r="I556" s="1">
        <v>41426</v>
      </c>
      <c r="J556" s="1">
        <v>41456</v>
      </c>
      <c r="K556" s="1">
        <v>41487</v>
      </c>
      <c r="L556" s="1">
        <v>41518</v>
      </c>
      <c r="M556" s="1">
        <v>41548</v>
      </c>
      <c r="N556" s="1">
        <v>41579</v>
      </c>
      <c r="O556" s="1">
        <v>41609</v>
      </c>
    </row>
    <row r="557" spans="1:15">
      <c r="A557" t="str">
        <f t="shared" si="7"/>
        <v>TGSLD1NCP LF</v>
      </c>
      <c r="B557" t="s">
        <v>994</v>
      </c>
      <c r="C557" t="s">
        <v>150</v>
      </c>
      <c r="D557" s="5">
        <v>0.55149999999999999</v>
      </c>
      <c r="E557" s="5">
        <v>0.53569999999999995</v>
      </c>
      <c r="F557" s="5">
        <v>0.51070000000000004</v>
      </c>
      <c r="G557" s="5">
        <v>0.55920000000000003</v>
      </c>
      <c r="H557" s="5">
        <v>0.54879999999999995</v>
      </c>
      <c r="I557" s="5">
        <v>0.55400000000000005</v>
      </c>
      <c r="J557" s="5">
        <v>0.59450000000000003</v>
      </c>
      <c r="K557" s="5">
        <v>0.57799999999999996</v>
      </c>
      <c r="L557" s="5">
        <v>0.56510000000000005</v>
      </c>
      <c r="M557" s="5">
        <v>0.56069999999999998</v>
      </c>
      <c r="N557" s="5">
        <v>0.54090000000000005</v>
      </c>
      <c r="O557" s="5">
        <v>0.52980000000000005</v>
      </c>
    </row>
    <row r="558" spans="1:15">
      <c r="A558" t="str">
        <f t="shared" si="7"/>
        <v>TGSLD1NCP LF ONPK</v>
      </c>
      <c r="B558" t="s">
        <v>994</v>
      </c>
      <c r="C558" t="s">
        <v>151</v>
      </c>
      <c r="D558" s="5">
        <v>0</v>
      </c>
      <c r="E558" s="5">
        <v>0</v>
      </c>
      <c r="F558" s="5">
        <v>0</v>
      </c>
      <c r="G558" s="5">
        <v>0</v>
      </c>
      <c r="H558" s="5">
        <v>0</v>
      </c>
      <c r="I558" s="5">
        <v>0</v>
      </c>
      <c r="J558" s="5">
        <v>0</v>
      </c>
      <c r="K558" s="5">
        <v>0</v>
      </c>
      <c r="L558" s="5">
        <v>0</v>
      </c>
      <c r="M558" s="5">
        <v>0</v>
      </c>
      <c r="N558" s="5">
        <v>0</v>
      </c>
      <c r="O558" s="5">
        <v>0</v>
      </c>
    </row>
    <row r="559" spans="1:15">
      <c r="A559" t="str">
        <f t="shared" si="7"/>
        <v>TGSLD1NCP LF OFFPK</v>
      </c>
      <c r="B559" t="s">
        <v>994</v>
      </c>
      <c r="C559" t="s">
        <v>152</v>
      </c>
      <c r="D559" s="5">
        <v>0</v>
      </c>
      <c r="E559" s="5">
        <v>0</v>
      </c>
      <c r="F559" s="5">
        <v>0</v>
      </c>
      <c r="G559" s="5">
        <v>0</v>
      </c>
      <c r="H559" s="5">
        <v>0</v>
      </c>
      <c r="I559" s="5">
        <v>0</v>
      </c>
      <c r="J559" s="5">
        <v>0</v>
      </c>
      <c r="K559" s="5">
        <v>0</v>
      </c>
      <c r="L559" s="5">
        <v>0</v>
      </c>
      <c r="M559" s="5">
        <v>0</v>
      </c>
      <c r="N559" s="5">
        <v>0</v>
      </c>
      <c r="O559" s="5">
        <v>0</v>
      </c>
    </row>
    <row r="560" spans="1:15">
      <c r="A560" t="str">
        <f t="shared" si="7"/>
        <v>TGSLD1GCP CF</v>
      </c>
      <c r="B560" t="s">
        <v>994</v>
      </c>
      <c r="C560" t="s">
        <v>153</v>
      </c>
      <c r="D560" s="5">
        <v>0.85570000000000002</v>
      </c>
      <c r="E560" s="5">
        <v>0.85270000000000001</v>
      </c>
      <c r="F560" s="5">
        <v>0.81950000000000001</v>
      </c>
      <c r="G560" s="5">
        <v>0.83350000000000002</v>
      </c>
      <c r="H560" s="5">
        <v>0.81710000000000005</v>
      </c>
      <c r="I560" s="5">
        <v>0.80189999999999995</v>
      </c>
      <c r="J560" s="5">
        <v>0.82689999999999997</v>
      </c>
      <c r="K560" s="5">
        <v>0.84809999999999997</v>
      </c>
      <c r="L560" s="5">
        <v>0.84750000000000003</v>
      </c>
      <c r="M560" s="5">
        <v>0.84009999999999996</v>
      </c>
      <c r="N560" s="5">
        <v>0.85150000000000003</v>
      </c>
      <c r="O560" s="5">
        <v>0.85270000000000001</v>
      </c>
    </row>
    <row r="561" spans="1:15">
      <c r="A561" t="str">
        <f t="shared" si="7"/>
        <v>TGSLD1CP CF</v>
      </c>
      <c r="B561" t="s">
        <v>994</v>
      </c>
      <c r="C561" t="s">
        <v>154</v>
      </c>
      <c r="D561" s="5">
        <v>0.70960000000000001</v>
      </c>
      <c r="E561" s="5">
        <v>0.81259999999999999</v>
      </c>
      <c r="F561" s="5">
        <v>0.56189999999999996</v>
      </c>
      <c r="G561" s="5">
        <v>0.75429999999999997</v>
      </c>
      <c r="H561" s="5">
        <v>0.7268</v>
      </c>
      <c r="I561" s="5">
        <v>0.75670000000000004</v>
      </c>
      <c r="J561" s="5">
        <v>0.75009999999999999</v>
      </c>
      <c r="K561" s="5">
        <v>0.74880000000000002</v>
      </c>
      <c r="L561" s="5">
        <v>0.78569999999999995</v>
      </c>
      <c r="M561" s="5">
        <v>0.76559999999999995</v>
      </c>
      <c r="N561" s="5">
        <v>0.7702</v>
      </c>
      <c r="O561" s="5">
        <v>0.66300000000000003</v>
      </c>
    </row>
    <row r="562" spans="1:15">
      <c r="A562" t="str">
        <f t="shared" si="7"/>
        <v>TGSLD1GCP LF</v>
      </c>
      <c r="B562" t="s">
        <v>994</v>
      </c>
      <c r="C562" t="s">
        <v>155</v>
      </c>
      <c r="D562" s="5">
        <v>0.64449999999999996</v>
      </c>
      <c r="E562" s="5">
        <v>0.62819999999999998</v>
      </c>
      <c r="F562" s="5">
        <v>0.62309999999999999</v>
      </c>
      <c r="G562" s="5">
        <v>0.67090000000000005</v>
      </c>
      <c r="H562" s="5">
        <v>0.67169999999999996</v>
      </c>
      <c r="I562" s="5">
        <v>0.69089999999999996</v>
      </c>
      <c r="J562" s="5">
        <v>0.71899999999999997</v>
      </c>
      <c r="K562" s="5">
        <v>0.68149999999999999</v>
      </c>
      <c r="L562" s="5">
        <v>0.66669999999999996</v>
      </c>
      <c r="M562" s="5">
        <v>0.66749999999999998</v>
      </c>
      <c r="N562" s="5">
        <v>0.63519999999999999</v>
      </c>
      <c r="O562" s="5">
        <v>0.62129999999999996</v>
      </c>
    </row>
    <row r="563" spans="1:15">
      <c r="A563" t="str">
        <f t="shared" si="7"/>
        <v>TGSLD1GCP LF ONPK</v>
      </c>
      <c r="B563" t="s">
        <v>994</v>
      </c>
      <c r="C563" t="s">
        <v>156</v>
      </c>
      <c r="D563" s="5">
        <v>0</v>
      </c>
      <c r="E563" s="5">
        <v>0</v>
      </c>
      <c r="F563" s="5">
        <v>0</v>
      </c>
      <c r="G563" s="5">
        <v>0</v>
      </c>
      <c r="H563" s="5">
        <v>0</v>
      </c>
      <c r="I563" s="5">
        <v>0</v>
      </c>
      <c r="J563" s="5">
        <v>0</v>
      </c>
      <c r="K563" s="5">
        <v>0</v>
      </c>
      <c r="L563" s="5">
        <v>0</v>
      </c>
      <c r="M563" s="5">
        <v>0</v>
      </c>
      <c r="N563" s="5">
        <v>0</v>
      </c>
      <c r="O563" s="5">
        <v>0</v>
      </c>
    </row>
    <row r="564" spans="1:15">
      <c r="A564" t="str">
        <f t="shared" si="7"/>
        <v>TGSLD1GCP LF OFFPK</v>
      </c>
      <c r="B564" t="s">
        <v>994</v>
      </c>
      <c r="C564" t="s">
        <v>157</v>
      </c>
      <c r="D564" s="5">
        <v>0</v>
      </c>
      <c r="E564" s="5">
        <v>0</v>
      </c>
      <c r="F564" s="5">
        <v>0</v>
      </c>
      <c r="G564" s="5">
        <v>0</v>
      </c>
      <c r="H564" s="5">
        <v>0</v>
      </c>
      <c r="I564" s="5">
        <v>0</v>
      </c>
      <c r="J564" s="5">
        <v>0</v>
      </c>
      <c r="K564" s="5">
        <v>0</v>
      </c>
      <c r="L564" s="5">
        <v>0</v>
      </c>
      <c r="M564" s="5">
        <v>0</v>
      </c>
      <c r="N564" s="5">
        <v>0</v>
      </c>
      <c r="O564" s="5">
        <v>0</v>
      </c>
    </row>
    <row r="565" spans="1:15">
      <c r="A565" t="str">
        <f t="shared" ref="A565:A628" si="8">B565&amp;C565</f>
        <v>TGSLD1CP LF</v>
      </c>
      <c r="B565" t="s">
        <v>994</v>
      </c>
      <c r="C565" t="s">
        <v>158</v>
      </c>
      <c r="D565" s="5">
        <v>0.77729999999999999</v>
      </c>
      <c r="E565" s="5">
        <v>0.6593</v>
      </c>
      <c r="F565" s="5">
        <v>0.90880000000000005</v>
      </c>
      <c r="G565" s="5">
        <v>0.74139999999999995</v>
      </c>
      <c r="H565" s="5">
        <v>0.75509999999999999</v>
      </c>
      <c r="I565" s="5">
        <v>0.73219999999999996</v>
      </c>
      <c r="J565" s="5">
        <v>0.79259999999999997</v>
      </c>
      <c r="K565" s="5">
        <v>0.77190000000000003</v>
      </c>
      <c r="L565" s="5">
        <v>0.71919999999999995</v>
      </c>
      <c r="M565" s="5">
        <v>0.73240000000000005</v>
      </c>
      <c r="N565" s="5">
        <v>0.70230000000000004</v>
      </c>
      <c r="O565" s="5">
        <v>0.79910000000000003</v>
      </c>
    </row>
    <row r="566" spans="1:15">
      <c r="A566" t="str">
        <f t="shared" si="8"/>
        <v>TGSLD1REL PREC:</v>
      </c>
      <c r="B566" t="s">
        <v>994</v>
      </c>
      <c r="C566" t="s">
        <v>65</v>
      </c>
    </row>
    <row r="567" spans="1:15">
      <c r="A567" t="str">
        <f t="shared" si="8"/>
        <v>TGSLD1NCP RP</v>
      </c>
      <c r="B567" t="s">
        <v>994</v>
      </c>
      <c r="C567" t="s">
        <v>159</v>
      </c>
      <c r="D567" s="5">
        <v>2.3E-2</v>
      </c>
      <c r="E567" s="5">
        <v>2.4E-2</v>
      </c>
      <c r="F567" s="5">
        <v>2.6599999999999999E-2</v>
      </c>
      <c r="G567" s="5">
        <v>2.5499999999999998E-2</v>
      </c>
      <c r="H567" s="5">
        <v>2.41E-2</v>
      </c>
      <c r="I567" s="5">
        <v>2.6599999999999999E-2</v>
      </c>
      <c r="J567" s="5">
        <v>2.53E-2</v>
      </c>
      <c r="K567" s="5">
        <v>2.4500000000000001E-2</v>
      </c>
      <c r="L567" s="5">
        <v>2.1999999999999999E-2</v>
      </c>
      <c r="M567" s="5">
        <v>2.46E-2</v>
      </c>
      <c r="N567" s="5">
        <v>2.4400000000000002E-2</v>
      </c>
      <c r="O567" s="5">
        <v>2.5600000000000001E-2</v>
      </c>
    </row>
    <row r="568" spans="1:15">
      <c r="A568" t="str">
        <f t="shared" si="8"/>
        <v>TGSLD1NCP RP ONPK</v>
      </c>
      <c r="B568" t="s">
        <v>994</v>
      </c>
      <c r="C568" t="s">
        <v>160</v>
      </c>
      <c r="D568" s="5">
        <v>2.12E-2</v>
      </c>
      <c r="E568" s="5">
        <v>2.0500000000000001E-2</v>
      </c>
      <c r="F568" s="5">
        <v>2.3300000000000001E-2</v>
      </c>
      <c r="G568" s="5">
        <v>2.1399999999999999E-2</v>
      </c>
      <c r="H568" s="5">
        <v>2.1399999999999999E-2</v>
      </c>
      <c r="I568" s="5">
        <v>2.3599999999999999E-2</v>
      </c>
      <c r="J568" s="5">
        <v>2.2800000000000001E-2</v>
      </c>
      <c r="K568" s="5">
        <v>2.1600000000000001E-2</v>
      </c>
      <c r="L568" s="5">
        <v>2.0299999999999999E-2</v>
      </c>
      <c r="M568" s="5">
        <v>2.35E-2</v>
      </c>
      <c r="N568" s="5">
        <v>2.2499999999999999E-2</v>
      </c>
      <c r="O568" s="5">
        <v>2.1700000000000001E-2</v>
      </c>
    </row>
    <row r="569" spans="1:15">
      <c r="A569" t="str">
        <f t="shared" si="8"/>
        <v>TGSLD1NCP RP OFFPK</v>
      </c>
      <c r="B569" t="s">
        <v>994</v>
      </c>
      <c r="C569" t="s">
        <v>161</v>
      </c>
      <c r="D569" s="5">
        <v>2.2700000000000001E-2</v>
      </c>
      <c r="E569" s="5">
        <v>2.3699999999999999E-2</v>
      </c>
      <c r="F569" s="5">
        <v>2.6200000000000001E-2</v>
      </c>
      <c r="G569" s="5">
        <v>2.5700000000000001E-2</v>
      </c>
      <c r="H569" s="5">
        <v>2.47E-2</v>
      </c>
      <c r="I569" s="5">
        <v>2.7099999999999999E-2</v>
      </c>
      <c r="J569" s="5">
        <v>0</v>
      </c>
      <c r="K569" s="5">
        <v>0</v>
      </c>
      <c r="L569" s="5">
        <v>2.2200000000000001E-2</v>
      </c>
      <c r="M569" s="5">
        <v>2.5000000000000001E-2</v>
      </c>
      <c r="N569" s="5">
        <v>2.4199999999999999E-2</v>
      </c>
      <c r="O569" s="5">
        <v>2.5600000000000001E-2</v>
      </c>
    </row>
    <row r="570" spans="1:15">
      <c r="A570" t="str">
        <f t="shared" si="8"/>
        <v>TGSLD1GCP RP</v>
      </c>
      <c r="B570" t="s">
        <v>994</v>
      </c>
      <c r="C570" t="s">
        <v>162</v>
      </c>
      <c r="D570" s="5">
        <v>2.58E-2</v>
      </c>
      <c r="E570" s="5">
        <v>2.81E-2</v>
      </c>
      <c r="F570" s="5">
        <v>2.8199999999999999E-2</v>
      </c>
      <c r="G570" s="5">
        <v>2.3400000000000001E-2</v>
      </c>
      <c r="H570" s="5">
        <v>2.5899999999999999E-2</v>
      </c>
      <c r="I570" s="5">
        <v>2.2800000000000001E-2</v>
      </c>
      <c r="J570" s="5">
        <v>2.7E-2</v>
      </c>
      <c r="K570" s="5">
        <v>2.8899999999999999E-2</v>
      </c>
      <c r="L570" s="5">
        <v>2.2100000000000002E-2</v>
      </c>
      <c r="M570" s="5">
        <v>2.63E-2</v>
      </c>
      <c r="N570" s="5">
        <v>2.8199999999999999E-2</v>
      </c>
      <c r="O570" s="5">
        <v>2.6100000000000002E-2</v>
      </c>
    </row>
    <row r="571" spans="1:15">
      <c r="A571" t="str">
        <f t="shared" si="8"/>
        <v>TGSLD1GCP RP ONPK</v>
      </c>
      <c r="B571" t="s">
        <v>994</v>
      </c>
      <c r="C571" t="s">
        <v>163</v>
      </c>
      <c r="D571" s="5">
        <v>2.5399999999999999E-2</v>
      </c>
      <c r="E571" s="5">
        <v>2.5399999999999999E-2</v>
      </c>
      <c r="F571" s="5">
        <v>2.7E-2</v>
      </c>
      <c r="G571" s="5">
        <v>2.3199999999999998E-2</v>
      </c>
      <c r="H571" s="5">
        <v>2.3300000000000001E-2</v>
      </c>
      <c r="I571" s="5">
        <v>2.6100000000000002E-2</v>
      </c>
      <c r="J571" s="5">
        <v>2.6499999999999999E-2</v>
      </c>
      <c r="K571" s="5">
        <v>2.5700000000000001E-2</v>
      </c>
      <c r="L571" s="5">
        <v>2.18E-2</v>
      </c>
      <c r="M571" s="5">
        <v>2.4899999999999999E-2</v>
      </c>
      <c r="N571" s="5">
        <v>2.4799999999999999E-2</v>
      </c>
      <c r="O571" s="5">
        <v>2.52E-2</v>
      </c>
    </row>
    <row r="572" spans="1:15">
      <c r="A572" t="str">
        <f t="shared" si="8"/>
        <v>TGSLD1GCP RP OFFPK</v>
      </c>
      <c r="B572" t="s">
        <v>994</v>
      </c>
      <c r="C572" t="s">
        <v>164</v>
      </c>
      <c r="D572" s="5">
        <v>2.58E-2</v>
      </c>
      <c r="E572" s="5">
        <v>2.81E-2</v>
      </c>
      <c r="F572" s="5">
        <v>2.8199999999999999E-2</v>
      </c>
      <c r="G572" s="5">
        <v>2.3400000000000001E-2</v>
      </c>
      <c r="H572" s="5">
        <v>2.5899999999999999E-2</v>
      </c>
      <c r="I572" s="5">
        <v>2.2800000000000001E-2</v>
      </c>
      <c r="J572" s="5">
        <v>2.7E-2</v>
      </c>
      <c r="K572" s="5">
        <v>2.8899999999999999E-2</v>
      </c>
      <c r="L572" s="5">
        <v>2.2100000000000002E-2</v>
      </c>
      <c r="M572" s="5">
        <v>2.63E-2</v>
      </c>
      <c r="N572" s="5">
        <v>2.8199999999999999E-2</v>
      </c>
      <c r="O572" s="5">
        <v>2.6100000000000002E-2</v>
      </c>
    </row>
    <row r="573" spans="1:15">
      <c r="A573" t="str">
        <f t="shared" si="8"/>
        <v>TGSLD1CP RP</v>
      </c>
      <c r="B573" t="s">
        <v>994</v>
      </c>
      <c r="C573" t="s">
        <v>165</v>
      </c>
      <c r="D573" s="5">
        <v>2.5100000000000001E-2</v>
      </c>
      <c r="E573" s="5">
        <v>2.8899999999999999E-2</v>
      </c>
      <c r="F573" s="5">
        <v>3.5200000000000002E-2</v>
      </c>
      <c r="G573" s="5">
        <v>2.06E-2</v>
      </c>
      <c r="H573" s="5">
        <v>2.3099999999999999E-2</v>
      </c>
      <c r="I573" s="5">
        <v>2.3400000000000001E-2</v>
      </c>
      <c r="J573" s="5">
        <v>2.6800000000000001E-2</v>
      </c>
      <c r="K573" s="5">
        <v>2.4299999999999999E-2</v>
      </c>
      <c r="L573" s="5">
        <v>2.23E-2</v>
      </c>
      <c r="M573" s="5">
        <v>2.3599999999999999E-2</v>
      </c>
      <c r="N573" s="5">
        <v>2.58E-2</v>
      </c>
      <c r="O573" s="5">
        <v>3.1199999999999999E-2</v>
      </c>
    </row>
    <row r="574" spans="1:15">
      <c r="A574" t="str">
        <f t="shared" si="8"/>
        <v>TGSLD1SAMPLE SIZE:</v>
      </c>
      <c r="B574" t="s">
        <v>994</v>
      </c>
      <c r="C574" t="s">
        <v>66</v>
      </c>
    </row>
    <row r="575" spans="1:15">
      <c r="A575" t="str">
        <f t="shared" si="8"/>
        <v>TGSLD1GCPSZ</v>
      </c>
      <c r="B575" t="s">
        <v>994</v>
      </c>
      <c r="C575" t="s">
        <v>166</v>
      </c>
      <c r="D575">
        <v>629</v>
      </c>
      <c r="E575">
        <v>626</v>
      </c>
      <c r="F575">
        <v>628</v>
      </c>
      <c r="G575">
        <v>630</v>
      </c>
      <c r="H575">
        <v>629</v>
      </c>
      <c r="I575">
        <v>621</v>
      </c>
      <c r="J575">
        <v>618</v>
      </c>
      <c r="K575">
        <v>619</v>
      </c>
      <c r="L575">
        <v>621</v>
      </c>
      <c r="M575">
        <v>615</v>
      </c>
      <c r="N575">
        <v>615</v>
      </c>
      <c r="O575">
        <v>615</v>
      </c>
    </row>
    <row r="576" spans="1:15">
      <c r="A576" t="str">
        <f t="shared" si="8"/>
        <v>TGSLD1GCPSZ ONPK</v>
      </c>
      <c r="B576" t="s">
        <v>994</v>
      </c>
      <c r="C576" t="s">
        <v>167</v>
      </c>
      <c r="D576">
        <v>629</v>
      </c>
      <c r="E576">
        <v>625</v>
      </c>
      <c r="F576">
        <v>629</v>
      </c>
      <c r="G576">
        <v>630</v>
      </c>
      <c r="H576">
        <v>629</v>
      </c>
      <c r="I576">
        <v>621</v>
      </c>
      <c r="J576">
        <v>618</v>
      </c>
      <c r="K576">
        <v>619</v>
      </c>
      <c r="L576">
        <v>621</v>
      </c>
      <c r="M576">
        <v>615</v>
      </c>
      <c r="N576">
        <v>615</v>
      </c>
      <c r="O576">
        <v>615</v>
      </c>
    </row>
    <row r="577" spans="1:15">
      <c r="A577" t="str">
        <f t="shared" si="8"/>
        <v>TGSLD1GCPSZ OFFPK</v>
      </c>
      <c r="B577" t="s">
        <v>994</v>
      </c>
      <c r="C577" t="s">
        <v>168</v>
      </c>
      <c r="D577">
        <v>629</v>
      </c>
      <c r="E577">
        <v>626</v>
      </c>
      <c r="F577">
        <v>628</v>
      </c>
      <c r="G577">
        <v>630</v>
      </c>
      <c r="H577">
        <v>629</v>
      </c>
      <c r="I577">
        <v>621</v>
      </c>
      <c r="J577">
        <v>618</v>
      </c>
      <c r="K577">
        <v>619</v>
      </c>
      <c r="L577">
        <v>621</v>
      </c>
      <c r="M577">
        <v>615</v>
      </c>
      <c r="N577">
        <v>615</v>
      </c>
      <c r="O577">
        <v>615</v>
      </c>
    </row>
    <row r="578" spans="1:15">
      <c r="A578" t="str">
        <f t="shared" si="8"/>
        <v>TGSLD1CPSZ</v>
      </c>
      <c r="B578" t="s">
        <v>994</v>
      </c>
      <c r="C578" t="s">
        <v>169</v>
      </c>
      <c r="D578">
        <v>629</v>
      </c>
      <c r="E578">
        <v>626</v>
      </c>
      <c r="F578">
        <v>629</v>
      </c>
      <c r="G578">
        <v>630</v>
      </c>
      <c r="H578">
        <v>629</v>
      </c>
      <c r="I578">
        <v>621</v>
      </c>
      <c r="J578">
        <v>617</v>
      </c>
      <c r="K578">
        <v>619</v>
      </c>
      <c r="L578">
        <v>621</v>
      </c>
      <c r="M578">
        <v>615</v>
      </c>
      <c r="N578">
        <v>615</v>
      </c>
      <c r="O578">
        <v>615</v>
      </c>
    </row>
    <row r="579" spans="1:15">
      <c r="A579" t="str">
        <f t="shared" si="8"/>
        <v/>
      </c>
    </row>
    <row r="580" spans="1:15">
      <c r="A580" t="str">
        <f t="shared" si="8"/>
        <v/>
      </c>
      <c r="B580" s="3"/>
    </row>
    <row r="581" spans="1:15">
      <c r="A581" t="str">
        <f t="shared" si="8"/>
        <v xml:space="preserve">TGSLD2 Total GSLD(T)-2 General Service Large Demand 2 including TOU (2000+ KW) </v>
      </c>
      <c r="B581" t="s">
        <v>708</v>
      </c>
      <c r="C581" t="s">
        <v>709</v>
      </c>
    </row>
    <row r="582" spans="1:15">
      <c r="A582" t="str">
        <f t="shared" si="8"/>
        <v xml:space="preserve">TGSLD2MONTH </v>
      </c>
      <c r="B582" t="s">
        <v>710</v>
      </c>
      <c r="C582" t="s">
        <v>123</v>
      </c>
      <c r="D582" s="4">
        <v>41275</v>
      </c>
      <c r="E582" s="4">
        <v>41306</v>
      </c>
      <c r="F582" s="4">
        <v>41334</v>
      </c>
      <c r="G582" s="4">
        <v>41365</v>
      </c>
      <c r="H582" s="4">
        <v>41395</v>
      </c>
      <c r="I582" s="4">
        <v>41426</v>
      </c>
      <c r="J582" s="4">
        <v>41456</v>
      </c>
      <c r="K582" s="4">
        <v>41487</v>
      </c>
      <c r="L582" s="4">
        <v>41518</v>
      </c>
      <c r="M582" s="4">
        <v>41548</v>
      </c>
      <c r="N582" s="4">
        <v>41579</v>
      </c>
      <c r="O582" s="4">
        <v>41609</v>
      </c>
    </row>
    <row r="583" spans="1:15">
      <c r="A583" t="str">
        <f t="shared" si="8"/>
        <v xml:space="preserve">TGSLD2CUSTOMERS </v>
      </c>
      <c r="B583" t="s">
        <v>710</v>
      </c>
      <c r="C583" t="s">
        <v>124</v>
      </c>
      <c r="D583">
        <v>151</v>
      </c>
      <c r="E583">
        <v>151</v>
      </c>
      <c r="F583">
        <v>151</v>
      </c>
      <c r="G583">
        <v>152</v>
      </c>
      <c r="H583">
        <v>151</v>
      </c>
      <c r="I583">
        <v>155</v>
      </c>
      <c r="J583">
        <v>156</v>
      </c>
      <c r="K583">
        <v>154</v>
      </c>
      <c r="L583">
        <v>151</v>
      </c>
      <c r="M583">
        <v>151</v>
      </c>
      <c r="N583">
        <v>151</v>
      </c>
      <c r="O583">
        <v>152</v>
      </c>
    </row>
    <row r="584" spans="1:15">
      <c r="A584" t="str">
        <f t="shared" si="8"/>
        <v xml:space="preserve">TGSLD2SALES </v>
      </c>
      <c r="B584" t="s">
        <v>710</v>
      </c>
      <c r="C584" t="s">
        <v>125</v>
      </c>
      <c r="D584">
        <v>199142273</v>
      </c>
      <c r="E584">
        <v>186337764</v>
      </c>
      <c r="F584">
        <v>180767379</v>
      </c>
      <c r="G584">
        <v>189215358</v>
      </c>
      <c r="H584">
        <v>213550229</v>
      </c>
      <c r="I584">
        <v>215675207</v>
      </c>
      <c r="J584">
        <v>216526066</v>
      </c>
      <c r="K584">
        <v>226927569</v>
      </c>
      <c r="L584">
        <v>225596689</v>
      </c>
      <c r="M584">
        <v>214250783</v>
      </c>
      <c r="N584">
        <v>201860320</v>
      </c>
      <c r="O584">
        <v>205940818</v>
      </c>
    </row>
    <row r="585" spans="1:15">
      <c r="A585" t="str">
        <f t="shared" si="8"/>
        <v>TGSLD2KW</v>
      </c>
      <c r="B585" t="s">
        <v>710</v>
      </c>
      <c r="C585" t="s">
        <v>126</v>
      </c>
    </row>
    <row r="586" spans="1:15">
      <c r="A586" t="str">
        <f t="shared" si="8"/>
        <v>TGSLD2N</v>
      </c>
      <c r="B586" t="s">
        <v>710</v>
      </c>
      <c r="C586" t="s">
        <v>127</v>
      </c>
      <c r="D586">
        <v>151</v>
      </c>
      <c r="E586">
        <v>151</v>
      </c>
      <c r="F586">
        <v>151</v>
      </c>
      <c r="G586">
        <v>152</v>
      </c>
      <c r="H586">
        <v>151</v>
      </c>
      <c r="I586">
        <v>154</v>
      </c>
      <c r="J586">
        <v>154</v>
      </c>
      <c r="K586">
        <v>154</v>
      </c>
      <c r="L586">
        <v>150</v>
      </c>
      <c r="M586">
        <v>150</v>
      </c>
      <c r="N586">
        <v>150</v>
      </c>
      <c r="O586">
        <v>151</v>
      </c>
    </row>
    <row r="587" spans="1:15">
      <c r="A587" t="str">
        <f t="shared" si="8"/>
        <v>TGSLD2RLR ENERGY:</v>
      </c>
      <c r="B587" t="s">
        <v>710</v>
      </c>
      <c r="C587" t="s">
        <v>61</v>
      </c>
    </row>
    <row r="588" spans="1:15">
      <c r="A588" t="str">
        <f t="shared" si="8"/>
        <v>TGSLD2KWH</v>
      </c>
      <c r="B588" t="s">
        <v>710</v>
      </c>
      <c r="C588" t="s">
        <v>128</v>
      </c>
      <c r="D588">
        <v>199633330</v>
      </c>
      <c r="E588">
        <v>187328272</v>
      </c>
      <c r="F588">
        <v>179501716</v>
      </c>
      <c r="G588">
        <v>195046693</v>
      </c>
      <c r="H588">
        <v>207164109</v>
      </c>
      <c r="I588">
        <v>236154680</v>
      </c>
      <c r="J588">
        <v>225013194</v>
      </c>
      <c r="K588">
        <v>248169698</v>
      </c>
      <c r="L588">
        <v>226955503</v>
      </c>
      <c r="M588">
        <v>207626624</v>
      </c>
      <c r="N588">
        <v>201222971</v>
      </c>
      <c r="O588">
        <v>202532997</v>
      </c>
    </row>
    <row r="589" spans="1:15">
      <c r="A589" t="str">
        <f t="shared" si="8"/>
        <v>TGSLD2KWH ONPK</v>
      </c>
      <c r="B589" t="s">
        <v>710</v>
      </c>
      <c r="C589" t="s">
        <v>129</v>
      </c>
      <c r="D589">
        <v>46952488</v>
      </c>
      <c r="E589">
        <v>44360766</v>
      </c>
      <c r="F589">
        <v>40126706</v>
      </c>
      <c r="G589">
        <v>55419255</v>
      </c>
      <c r="H589">
        <v>57037067</v>
      </c>
      <c r="I589">
        <v>174848936</v>
      </c>
      <c r="J589">
        <v>87108890</v>
      </c>
      <c r="K589">
        <v>166922992</v>
      </c>
      <c r="L589">
        <v>59441025</v>
      </c>
      <c r="M589">
        <v>59381398</v>
      </c>
      <c r="N589">
        <v>44045299</v>
      </c>
      <c r="O589">
        <v>44859547</v>
      </c>
    </row>
    <row r="590" spans="1:15">
      <c r="A590" t="str">
        <f t="shared" si="8"/>
        <v>TGSLD2KWH OFFPK</v>
      </c>
      <c r="B590" t="s">
        <v>710</v>
      </c>
      <c r="C590" t="s">
        <v>130</v>
      </c>
      <c r="D590">
        <v>152680842</v>
      </c>
      <c r="E590">
        <v>142967505</v>
      </c>
      <c r="F590">
        <v>139375010</v>
      </c>
      <c r="G590">
        <v>139627438</v>
      </c>
      <c r="H590">
        <v>150127041</v>
      </c>
      <c r="I590">
        <v>116211036</v>
      </c>
      <c r="J590">
        <v>164306573</v>
      </c>
      <c r="K590">
        <v>120737464</v>
      </c>
      <c r="L590">
        <v>167514478</v>
      </c>
      <c r="M590">
        <v>148245226</v>
      </c>
      <c r="N590">
        <v>157177672</v>
      </c>
      <c r="O590">
        <v>157673449</v>
      </c>
    </row>
    <row r="591" spans="1:15">
      <c r="A591" t="str">
        <f t="shared" si="8"/>
        <v>TGSLD2KWH ONPK%</v>
      </c>
      <c r="B591" t="s">
        <v>710</v>
      </c>
      <c r="C591" t="s">
        <v>131</v>
      </c>
      <c r="D591" s="5">
        <v>0.23519000000000001</v>
      </c>
      <c r="E591" s="5">
        <v>0.23680999999999999</v>
      </c>
      <c r="F591" s="5">
        <v>0.22353999999999999</v>
      </c>
      <c r="G591" s="5">
        <v>0.28412999999999999</v>
      </c>
      <c r="H591" s="5">
        <v>0.27532000000000001</v>
      </c>
      <c r="I591" s="5">
        <v>0.74039999999999995</v>
      </c>
      <c r="J591" s="5">
        <v>0.38712999999999997</v>
      </c>
      <c r="K591" s="5">
        <v>0.67262</v>
      </c>
      <c r="L591" s="5">
        <v>0.26190999999999998</v>
      </c>
      <c r="M591" s="5">
        <v>0.28599999999999998</v>
      </c>
      <c r="N591" s="5">
        <v>0.21889</v>
      </c>
      <c r="O591" s="5">
        <v>0.22148999999999999</v>
      </c>
    </row>
    <row r="592" spans="1:15">
      <c r="A592" t="str">
        <f t="shared" si="8"/>
        <v>TGSLD2KWH OFFPK%</v>
      </c>
      <c r="B592" t="s">
        <v>710</v>
      </c>
      <c r="C592" t="s">
        <v>132</v>
      </c>
      <c r="D592" s="5">
        <v>0.76480999999999999</v>
      </c>
      <c r="E592" s="5">
        <v>0.76319000000000004</v>
      </c>
      <c r="F592" s="5">
        <v>0.77646000000000004</v>
      </c>
      <c r="G592" s="5">
        <v>0.71587000000000001</v>
      </c>
      <c r="H592" s="5">
        <v>0.72467999999999999</v>
      </c>
      <c r="I592" s="5">
        <v>0.49209999999999998</v>
      </c>
      <c r="J592" s="5">
        <v>0.73021000000000003</v>
      </c>
      <c r="K592" s="5">
        <v>0.48651</v>
      </c>
      <c r="L592" s="5">
        <v>0.73809000000000002</v>
      </c>
      <c r="M592" s="5">
        <v>0.71399999999999997</v>
      </c>
      <c r="N592" s="5">
        <v>0.78110999999999997</v>
      </c>
      <c r="O592" s="5">
        <v>0.77851000000000004</v>
      </c>
    </row>
    <row r="593" spans="1:15">
      <c r="A593" t="str">
        <f t="shared" si="8"/>
        <v>TGSLD2DEMAND (KW):</v>
      </c>
      <c r="B593" t="s">
        <v>710</v>
      </c>
      <c r="C593" t="s">
        <v>62</v>
      </c>
    </row>
    <row r="594" spans="1:15">
      <c r="A594" t="str">
        <f t="shared" si="8"/>
        <v>TGSLD2NCP</v>
      </c>
      <c r="B594" t="s">
        <v>710</v>
      </c>
      <c r="C594" t="s">
        <v>133</v>
      </c>
      <c r="D594">
        <v>413634</v>
      </c>
      <c r="E594">
        <v>442732</v>
      </c>
      <c r="F594">
        <v>391085</v>
      </c>
      <c r="G594">
        <v>413501</v>
      </c>
      <c r="H594">
        <v>421937</v>
      </c>
      <c r="I594">
        <v>434381</v>
      </c>
      <c r="J594">
        <v>438336</v>
      </c>
      <c r="K594">
        <v>444070</v>
      </c>
      <c r="L594">
        <v>467940</v>
      </c>
      <c r="M594">
        <v>421938</v>
      </c>
      <c r="N594">
        <v>434236</v>
      </c>
      <c r="O594">
        <v>420649</v>
      </c>
    </row>
    <row r="595" spans="1:15">
      <c r="A595" t="str">
        <f t="shared" si="8"/>
        <v>TGSLD2NCP ONPK</v>
      </c>
      <c r="B595" t="s">
        <v>710</v>
      </c>
      <c r="C595" t="s">
        <v>134</v>
      </c>
      <c r="D595">
        <v>354768</v>
      </c>
      <c r="E595">
        <v>375553</v>
      </c>
      <c r="F595">
        <v>323104</v>
      </c>
      <c r="G595">
        <v>350715</v>
      </c>
      <c r="H595">
        <v>361246</v>
      </c>
      <c r="I595">
        <v>384711</v>
      </c>
      <c r="J595">
        <v>389252</v>
      </c>
      <c r="K595">
        <v>395665</v>
      </c>
      <c r="L595">
        <v>410407</v>
      </c>
      <c r="M595">
        <v>367005</v>
      </c>
      <c r="N595">
        <v>362172</v>
      </c>
      <c r="O595">
        <v>352522</v>
      </c>
    </row>
    <row r="596" spans="1:15">
      <c r="A596" t="str">
        <f t="shared" si="8"/>
        <v>TGSLD2NCP OFFPK</v>
      </c>
      <c r="B596" t="s">
        <v>710</v>
      </c>
      <c r="C596" t="s">
        <v>135</v>
      </c>
      <c r="D596">
        <v>411900</v>
      </c>
      <c r="E596">
        <v>440627</v>
      </c>
      <c r="F596">
        <v>389281</v>
      </c>
      <c r="G596">
        <v>408377</v>
      </c>
      <c r="H596">
        <v>416796</v>
      </c>
      <c r="I596">
        <v>330101</v>
      </c>
      <c r="J596">
        <v>435623</v>
      </c>
      <c r="K596">
        <v>342155</v>
      </c>
      <c r="L596">
        <v>463242</v>
      </c>
      <c r="M596">
        <v>417882</v>
      </c>
      <c r="N596">
        <v>431203</v>
      </c>
      <c r="O596">
        <v>420121</v>
      </c>
    </row>
    <row r="597" spans="1:15">
      <c r="A597" t="str">
        <f t="shared" si="8"/>
        <v>TGSLD2GCP DATE</v>
      </c>
      <c r="B597" t="s">
        <v>710</v>
      </c>
      <c r="C597" t="s">
        <v>136</v>
      </c>
      <c r="D597" t="s">
        <v>307</v>
      </c>
      <c r="E597" t="s">
        <v>274</v>
      </c>
      <c r="F597" t="s">
        <v>826</v>
      </c>
      <c r="G597" t="s">
        <v>742</v>
      </c>
      <c r="H597" t="s">
        <v>817</v>
      </c>
      <c r="I597" t="s">
        <v>827</v>
      </c>
      <c r="J597" t="s">
        <v>828</v>
      </c>
      <c r="K597" t="s">
        <v>829</v>
      </c>
      <c r="L597" t="s">
        <v>830</v>
      </c>
      <c r="M597" t="s">
        <v>833</v>
      </c>
      <c r="N597" t="s">
        <v>821</v>
      </c>
      <c r="O597" t="s">
        <v>805</v>
      </c>
    </row>
    <row r="598" spans="1:15">
      <c r="A598" t="str">
        <f t="shared" si="8"/>
        <v>TGSLD2GCP TIME</v>
      </c>
      <c r="B598" t="s">
        <v>710</v>
      </c>
      <c r="C598" t="s">
        <v>142</v>
      </c>
      <c r="D598" t="s">
        <v>182</v>
      </c>
      <c r="E598" t="s">
        <v>143</v>
      </c>
      <c r="F598" t="s">
        <v>143</v>
      </c>
      <c r="G598" t="s">
        <v>189</v>
      </c>
      <c r="H598" t="s">
        <v>189</v>
      </c>
      <c r="I598" t="s">
        <v>189</v>
      </c>
      <c r="J598" t="s">
        <v>202</v>
      </c>
      <c r="K598" t="s">
        <v>189</v>
      </c>
      <c r="L598" t="s">
        <v>202</v>
      </c>
      <c r="M598" t="s">
        <v>202</v>
      </c>
      <c r="N598" t="s">
        <v>146</v>
      </c>
      <c r="O598" t="s">
        <v>143</v>
      </c>
    </row>
    <row r="599" spans="1:15">
      <c r="A599" t="str">
        <f t="shared" si="8"/>
        <v>TGSLD2GCP</v>
      </c>
      <c r="B599" t="s">
        <v>710</v>
      </c>
      <c r="C599" t="s">
        <v>147</v>
      </c>
      <c r="D599">
        <v>335977</v>
      </c>
      <c r="E599">
        <v>357286</v>
      </c>
      <c r="F599">
        <v>307137</v>
      </c>
      <c r="G599">
        <v>331800</v>
      </c>
      <c r="H599">
        <v>336676</v>
      </c>
      <c r="I599">
        <v>358396</v>
      </c>
      <c r="J599">
        <v>350386</v>
      </c>
      <c r="K599">
        <v>364018</v>
      </c>
      <c r="L599">
        <v>377895</v>
      </c>
      <c r="M599">
        <v>334595</v>
      </c>
      <c r="N599">
        <v>345990</v>
      </c>
      <c r="O599">
        <v>344823</v>
      </c>
    </row>
    <row r="600" spans="1:15">
      <c r="A600" t="str">
        <f t="shared" si="8"/>
        <v>TGSLD2GCP ONPK</v>
      </c>
      <c r="B600" t="s">
        <v>710</v>
      </c>
      <c r="C600" t="s">
        <v>63</v>
      </c>
      <c r="D600">
        <v>300247</v>
      </c>
      <c r="E600">
        <v>316082</v>
      </c>
      <c r="F600">
        <v>269276</v>
      </c>
      <c r="G600">
        <v>310089</v>
      </c>
      <c r="H600">
        <v>309289</v>
      </c>
      <c r="I600">
        <v>335830</v>
      </c>
      <c r="J600">
        <v>325750</v>
      </c>
      <c r="K600">
        <v>345018</v>
      </c>
      <c r="L600">
        <v>357607</v>
      </c>
      <c r="M600">
        <v>314951</v>
      </c>
      <c r="N600">
        <v>302117</v>
      </c>
      <c r="O600">
        <v>307011</v>
      </c>
    </row>
    <row r="601" spans="1:15">
      <c r="A601" t="str">
        <f t="shared" si="8"/>
        <v>TGSLD2GCP OFFPK</v>
      </c>
      <c r="B601" t="s">
        <v>710</v>
      </c>
      <c r="C601" t="s">
        <v>64</v>
      </c>
      <c r="D601">
        <v>335977</v>
      </c>
      <c r="E601">
        <v>357286</v>
      </c>
      <c r="F601">
        <v>307137</v>
      </c>
      <c r="G601">
        <v>331800</v>
      </c>
      <c r="H601">
        <v>336676</v>
      </c>
      <c r="I601">
        <v>358396</v>
      </c>
      <c r="J601">
        <v>350386</v>
      </c>
      <c r="K601">
        <v>364018</v>
      </c>
      <c r="L601">
        <v>377895</v>
      </c>
      <c r="M601">
        <v>334595</v>
      </c>
      <c r="N601">
        <v>345990</v>
      </c>
      <c r="O601">
        <v>344823</v>
      </c>
    </row>
    <row r="602" spans="1:15">
      <c r="A602" t="str">
        <f t="shared" si="8"/>
        <v>TGSLD2CP</v>
      </c>
      <c r="B602" t="s">
        <v>710</v>
      </c>
      <c r="C602" t="s">
        <v>148</v>
      </c>
      <c r="D602">
        <v>300247</v>
      </c>
      <c r="E602">
        <v>348274</v>
      </c>
      <c r="F602">
        <v>220574</v>
      </c>
      <c r="G602">
        <v>295288</v>
      </c>
      <c r="H602">
        <v>305594</v>
      </c>
      <c r="I602">
        <v>325176</v>
      </c>
      <c r="J602">
        <v>318165</v>
      </c>
      <c r="K602">
        <v>326115</v>
      </c>
      <c r="L602">
        <v>339631</v>
      </c>
      <c r="M602">
        <v>310951</v>
      </c>
      <c r="N602">
        <v>339263</v>
      </c>
      <c r="O602">
        <v>317599</v>
      </c>
    </row>
    <row r="603" spans="1:15">
      <c r="A603" t="str">
        <f t="shared" si="8"/>
        <v>TGSLD2PERIOD START</v>
      </c>
      <c r="B603" t="s">
        <v>710</v>
      </c>
      <c r="C603" t="s">
        <v>149</v>
      </c>
      <c r="D603" s="1">
        <v>41275</v>
      </c>
      <c r="E603" s="1">
        <v>41306</v>
      </c>
      <c r="F603" s="1">
        <v>41334</v>
      </c>
      <c r="G603" s="1">
        <v>41365</v>
      </c>
      <c r="H603" s="1">
        <v>41395</v>
      </c>
      <c r="I603" s="1">
        <v>41426</v>
      </c>
      <c r="J603" s="1">
        <v>41456</v>
      </c>
      <c r="K603" s="1">
        <v>41487</v>
      </c>
      <c r="L603" s="1">
        <v>41518</v>
      </c>
      <c r="M603" s="1">
        <v>41548</v>
      </c>
      <c r="N603" s="1">
        <v>41579</v>
      </c>
      <c r="O603" s="1">
        <v>41609</v>
      </c>
    </row>
    <row r="604" spans="1:15">
      <c r="A604" t="str">
        <f t="shared" si="8"/>
        <v>TGSLD2NCP LF</v>
      </c>
      <c r="B604" t="s">
        <v>710</v>
      </c>
      <c r="C604" t="s">
        <v>150</v>
      </c>
      <c r="D604" s="5">
        <v>0.64870000000000005</v>
      </c>
      <c r="E604" s="5">
        <v>0.62960000000000005</v>
      </c>
      <c r="F604" s="5">
        <v>0.6169</v>
      </c>
      <c r="G604" s="5">
        <v>0.65510000000000002</v>
      </c>
      <c r="H604" s="5">
        <v>0.65990000000000004</v>
      </c>
      <c r="I604" s="5">
        <v>0.75509999999999999</v>
      </c>
      <c r="J604" s="5">
        <v>0.69</v>
      </c>
      <c r="K604" s="5">
        <v>0.75109999999999999</v>
      </c>
      <c r="L604" s="5">
        <v>0.67359999999999998</v>
      </c>
      <c r="M604" s="5">
        <v>0.66139999999999999</v>
      </c>
      <c r="N604" s="5">
        <v>0.64359999999999995</v>
      </c>
      <c r="O604" s="5">
        <v>0.64710000000000001</v>
      </c>
    </row>
    <row r="605" spans="1:15">
      <c r="A605" t="str">
        <f t="shared" si="8"/>
        <v>TGSLD2NCP LF ONPK</v>
      </c>
      <c r="B605" t="s">
        <v>710</v>
      </c>
      <c r="C605" t="s">
        <v>151</v>
      </c>
      <c r="D605" s="5">
        <v>0</v>
      </c>
      <c r="E605" s="5">
        <v>0</v>
      </c>
      <c r="F605" s="5">
        <v>0</v>
      </c>
      <c r="G605" s="5">
        <v>0</v>
      </c>
      <c r="H605" s="5">
        <v>0</v>
      </c>
      <c r="I605" s="5">
        <v>0</v>
      </c>
      <c r="J605" s="5">
        <v>0</v>
      </c>
      <c r="K605" s="5">
        <v>0</v>
      </c>
      <c r="L605" s="5">
        <v>0</v>
      </c>
      <c r="M605" s="5">
        <v>0</v>
      </c>
      <c r="N605" s="5">
        <v>0</v>
      </c>
      <c r="O605" s="5">
        <v>0</v>
      </c>
    </row>
    <row r="606" spans="1:15">
      <c r="A606" t="str">
        <f t="shared" si="8"/>
        <v>TGSLD2NCP LF OFFPK</v>
      </c>
      <c r="B606" t="s">
        <v>710</v>
      </c>
      <c r="C606" t="s">
        <v>152</v>
      </c>
      <c r="D606" s="5">
        <v>0</v>
      </c>
      <c r="E606" s="5">
        <v>0</v>
      </c>
      <c r="F606" s="5">
        <v>0</v>
      </c>
      <c r="G606" s="5">
        <v>0</v>
      </c>
      <c r="H606" s="5">
        <v>0</v>
      </c>
      <c r="I606" s="5">
        <v>0</v>
      </c>
      <c r="J606" s="5">
        <v>0</v>
      </c>
      <c r="K606" s="5">
        <v>0</v>
      </c>
      <c r="L606" s="5">
        <v>0</v>
      </c>
      <c r="M606" s="5">
        <v>0</v>
      </c>
      <c r="N606" s="5">
        <v>0</v>
      </c>
      <c r="O606" s="5">
        <v>0</v>
      </c>
    </row>
    <row r="607" spans="1:15">
      <c r="A607" t="str">
        <f t="shared" si="8"/>
        <v>TGSLD2GCP CF</v>
      </c>
      <c r="B607" t="s">
        <v>710</v>
      </c>
      <c r="C607" t="s">
        <v>153</v>
      </c>
      <c r="D607" s="5">
        <v>0.81230000000000002</v>
      </c>
      <c r="E607" s="5">
        <v>0.80700000000000005</v>
      </c>
      <c r="F607" s="5">
        <v>0.7853</v>
      </c>
      <c r="G607" s="5">
        <v>0.8024</v>
      </c>
      <c r="H607" s="5">
        <v>0.79790000000000005</v>
      </c>
      <c r="I607" s="5">
        <v>0.82509999999999994</v>
      </c>
      <c r="J607" s="5">
        <v>0.7994</v>
      </c>
      <c r="K607" s="5">
        <v>0.81969999999999998</v>
      </c>
      <c r="L607" s="5">
        <v>0.80759999999999998</v>
      </c>
      <c r="M607" s="5">
        <v>0.79300000000000004</v>
      </c>
      <c r="N607" s="5">
        <v>0.79679999999999995</v>
      </c>
      <c r="O607" s="5">
        <v>0.81969999999999998</v>
      </c>
    </row>
    <row r="608" spans="1:15">
      <c r="A608" t="str">
        <f t="shared" si="8"/>
        <v>TGSLD2CP CF</v>
      </c>
      <c r="B608" t="s">
        <v>710</v>
      </c>
      <c r="C608" t="s">
        <v>154</v>
      </c>
      <c r="D608" s="5">
        <v>0.72589999999999999</v>
      </c>
      <c r="E608" s="5">
        <v>0.78659999999999997</v>
      </c>
      <c r="F608" s="5">
        <v>0.56399999999999995</v>
      </c>
      <c r="G608" s="5">
        <v>0.71409999999999996</v>
      </c>
      <c r="H608" s="5">
        <v>0.72430000000000005</v>
      </c>
      <c r="I608" s="5">
        <v>0.74860000000000004</v>
      </c>
      <c r="J608" s="5">
        <v>0.7258</v>
      </c>
      <c r="K608" s="5">
        <v>0.73440000000000005</v>
      </c>
      <c r="L608" s="5">
        <v>0.7258</v>
      </c>
      <c r="M608" s="5">
        <v>0.73699999999999999</v>
      </c>
      <c r="N608" s="5">
        <v>0.78129999999999999</v>
      </c>
      <c r="O608" s="5">
        <v>0.755</v>
      </c>
    </row>
    <row r="609" spans="1:15">
      <c r="A609" t="str">
        <f t="shared" si="8"/>
        <v>TGSLD2GCP LF</v>
      </c>
      <c r="B609" t="s">
        <v>710</v>
      </c>
      <c r="C609" t="s">
        <v>155</v>
      </c>
      <c r="D609" s="5">
        <v>0.79859999999999998</v>
      </c>
      <c r="E609" s="5">
        <v>0.7802</v>
      </c>
      <c r="F609" s="5">
        <v>0.78549999999999998</v>
      </c>
      <c r="G609" s="5">
        <v>0.81640000000000001</v>
      </c>
      <c r="H609" s="5">
        <v>0.82699999999999996</v>
      </c>
      <c r="I609" s="5">
        <v>0.91520000000000001</v>
      </c>
      <c r="J609" s="5">
        <v>0.86319999999999997</v>
      </c>
      <c r="K609" s="5">
        <v>0.9163</v>
      </c>
      <c r="L609" s="5">
        <v>0.83409999999999995</v>
      </c>
      <c r="M609" s="5">
        <v>0.83399999999999996</v>
      </c>
      <c r="N609" s="5">
        <v>0.80779999999999996</v>
      </c>
      <c r="O609" s="5">
        <v>0.78949999999999998</v>
      </c>
    </row>
    <row r="610" spans="1:15">
      <c r="A610" t="str">
        <f t="shared" si="8"/>
        <v>TGSLD2GCP LF ONPK</v>
      </c>
      <c r="B610" t="s">
        <v>710</v>
      </c>
      <c r="C610" t="s">
        <v>156</v>
      </c>
      <c r="D610" s="5">
        <v>0</v>
      </c>
      <c r="E610" s="5">
        <v>0</v>
      </c>
      <c r="F610" s="5">
        <v>0</v>
      </c>
      <c r="G610" s="5">
        <v>0</v>
      </c>
      <c r="H610" s="5">
        <v>0</v>
      </c>
      <c r="I610" s="5">
        <v>0</v>
      </c>
      <c r="J610" s="5">
        <v>0</v>
      </c>
      <c r="K610" s="5">
        <v>0</v>
      </c>
      <c r="L610" s="5">
        <v>0</v>
      </c>
      <c r="M610" s="5">
        <v>0</v>
      </c>
      <c r="N610" s="5">
        <v>0</v>
      </c>
      <c r="O610" s="5">
        <v>0</v>
      </c>
    </row>
    <row r="611" spans="1:15">
      <c r="A611" t="str">
        <f t="shared" si="8"/>
        <v>TGSLD2GCP LF OFFPK</v>
      </c>
      <c r="B611" t="s">
        <v>710</v>
      </c>
      <c r="C611" t="s">
        <v>157</v>
      </c>
      <c r="D611" s="5">
        <v>0</v>
      </c>
      <c r="E611" s="5">
        <v>0</v>
      </c>
      <c r="F611" s="5">
        <v>0</v>
      </c>
      <c r="G611" s="5">
        <v>0</v>
      </c>
      <c r="H611" s="5">
        <v>0</v>
      </c>
      <c r="I611" s="5">
        <v>0</v>
      </c>
      <c r="J611" s="5">
        <v>0</v>
      </c>
      <c r="K611" s="5">
        <v>0</v>
      </c>
      <c r="L611" s="5">
        <v>0</v>
      </c>
      <c r="M611" s="5">
        <v>0</v>
      </c>
      <c r="N611" s="5">
        <v>0</v>
      </c>
      <c r="O611" s="5">
        <v>0</v>
      </c>
    </row>
    <row r="612" spans="1:15">
      <c r="A612" t="str">
        <f t="shared" si="8"/>
        <v>TGSLD2CP LF</v>
      </c>
      <c r="B612" t="s">
        <v>710</v>
      </c>
      <c r="C612" t="s">
        <v>158</v>
      </c>
      <c r="D612" s="5">
        <v>0.89370000000000005</v>
      </c>
      <c r="E612" s="5">
        <v>0.8004</v>
      </c>
      <c r="F612" s="5">
        <v>1.0938000000000001</v>
      </c>
      <c r="G612" s="5">
        <v>0.91739999999999999</v>
      </c>
      <c r="H612" s="5">
        <v>0.91120000000000001</v>
      </c>
      <c r="I612" s="5">
        <v>1.0086999999999999</v>
      </c>
      <c r="J612" s="5">
        <v>0.9506</v>
      </c>
      <c r="K612" s="5">
        <v>1.0227999999999999</v>
      </c>
      <c r="L612" s="5">
        <v>0.92810000000000004</v>
      </c>
      <c r="M612" s="5">
        <v>0.89749999999999996</v>
      </c>
      <c r="N612" s="5">
        <v>0.82379999999999998</v>
      </c>
      <c r="O612" s="5">
        <v>0.85709999999999997</v>
      </c>
    </row>
    <row r="613" spans="1:15">
      <c r="A613" t="str">
        <f t="shared" si="8"/>
        <v>TGSLD2REL PREC:</v>
      </c>
      <c r="B613" t="s">
        <v>710</v>
      </c>
      <c r="C613" t="s">
        <v>65</v>
      </c>
    </row>
    <row r="614" spans="1:15">
      <c r="A614" t="str">
        <f t="shared" si="8"/>
        <v>TGSLD2NCP RP</v>
      </c>
      <c r="B614" t="s">
        <v>710</v>
      </c>
      <c r="C614" t="s">
        <v>159</v>
      </c>
      <c r="D614" s="5">
        <v>8.3000000000000001E-3</v>
      </c>
      <c r="E614" s="5">
        <v>6.7999999999999996E-3</v>
      </c>
      <c r="F614" s="5">
        <v>2.2000000000000001E-3</v>
      </c>
      <c r="G614" s="5">
        <v>1E-3</v>
      </c>
      <c r="H614" s="5">
        <v>4.8999999999999998E-3</v>
      </c>
      <c r="I614" s="5">
        <v>6.7999999999999996E-3</v>
      </c>
      <c r="J614" s="5">
        <v>6.8999999999999999E-3</v>
      </c>
      <c r="K614" s="5">
        <v>1.83E-2</v>
      </c>
      <c r="L614" s="5">
        <v>1.49E-2</v>
      </c>
      <c r="M614" s="5">
        <v>4.7999999999999996E-3</v>
      </c>
      <c r="N614" s="5">
        <v>0</v>
      </c>
      <c r="O614" s="5">
        <v>1.0200000000000001E-2</v>
      </c>
    </row>
    <row r="615" spans="1:15">
      <c r="A615" t="str">
        <f t="shared" si="8"/>
        <v>TGSLD2NCP RP ONPK</v>
      </c>
      <c r="B615" t="s">
        <v>710</v>
      </c>
      <c r="C615" t="s">
        <v>160</v>
      </c>
      <c r="D615" s="5">
        <v>8.5000000000000006E-3</v>
      </c>
      <c r="E615" s="5">
        <v>7.6E-3</v>
      </c>
      <c r="F615" s="5">
        <v>1.8E-3</v>
      </c>
      <c r="G615" s="5">
        <v>8.9999999999999998E-4</v>
      </c>
      <c r="H615" s="5">
        <v>4.4999999999999997E-3</v>
      </c>
      <c r="I615" s="5">
        <v>6.3E-3</v>
      </c>
      <c r="J615" s="5">
        <v>6.4000000000000003E-3</v>
      </c>
      <c r="K615" s="5">
        <v>2.01E-2</v>
      </c>
      <c r="L615" s="5">
        <v>1.7100000000000001E-2</v>
      </c>
      <c r="M615" s="5">
        <v>4.7000000000000002E-3</v>
      </c>
      <c r="N615" s="5">
        <v>0</v>
      </c>
      <c r="O615" s="5">
        <v>6.7999999999999996E-3</v>
      </c>
    </row>
    <row r="616" spans="1:15">
      <c r="A616" t="str">
        <f t="shared" si="8"/>
        <v>TGSLD2NCP RP OFFPK</v>
      </c>
      <c r="B616" t="s">
        <v>710</v>
      </c>
      <c r="C616" t="s">
        <v>161</v>
      </c>
      <c r="D616" s="5">
        <v>8.3000000000000001E-3</v>
      </c>
      <c r="E616" s="5">
        <v>6.4999999999999997E-3</v>
      </c>
      <c r="F616" s="5">
        <v>2.3E-3</v>
      </c>
      <c r="G616" s="5">
        <v>1E-3</v>
      </c>
      <c r="H616" s="5">
        <v>4.8999999999999998E-3</v>
      </c>
      <c r="I616" s="5">
        <v>0</v>
      </c>
      <c r="J616" s="5">
        <v>6.1000000000000004E-3</v>
      </c>
      <c r="K616" s="5">
        <v>0</v>
      </c>
      <c r="L616" s="5">
        <v>1.38E-2</v>
      </c>
      <c r="M616" s="5">
        <v>4.7999999999999996E-3</v>
      </c>
      <c r="N616" s="5">
        <v>0</v>
      </c>
      <c r="O616" s="5">
        <v>1.0200000000000001E-2</v>
      </c>
    </row>
    <row r="617" spans="1:15">
      <c r="A617" t="str">
        <f t="shared" si="8"/>
        <v>TGSLD2GCP RP</v>
      </c>
      <c r="B617" t="s">
        <v>710</v>
      </c>
      <c r="C617" t="s">
        <v>162</v>
      </c>
      <c r="D617" s="5">
        <v>7.6E-3</v>
      </c>
      <c r="E617" s="5">
        <v>8.6E-3</v>
      </c>
      <c r="F617" s="5">
        <v>1.4E-3</v>
      </c>
      <c r="G617" s="5">
        <v>8.9999999999999998E-4</v>
      </c>
      <c r="H617" s="5">
        <v>3.5999999999999999E-3</v>
      </c>
      <c r="I617" s="5">
        <v>8.3999999999999995E-3</v>
      </c>
      <c r="J617" s="5">
        <v>5.3E-3</v>
      </c>
      <c r="K617" s="5">
        <v>1.2E-2</v>
      </c>
      <c r="L617" s="5">
        <v>8.2000000000000007E-3</v>
      </c>
      <c r="M617" s="5">
        <v>3.5999999999999999E-3</v>
      </c>
      <c r="N617" s="5">
        <v>3.3E-3</v>
      </c>
      <c r="O617" s="5">
        <v>9.4000000000000004E-3</v>
      </c>
    </row>
    <row r="618" spans="1:15">
      <c r="A618" t="str">
        <f t="shared" si="8"/>
        <v>TGSLD2GCP RP ONPK</v>
      </c>
      <c r="B618" t="s">
        <v>710</v>
      </c>
      <c r="C618" t="s">
        <v>163</v>
      </c>
      <c r="D618" s="5">
        <v>9.1000000000000004E-3</v>
      </c>
      <c r="E618" s="5">
        <v>1.18E-2</v>
      </c>
      <c r="F618" s="5">
        <v>6.9999999999999999E-4</v>
      </c>
      <c r="G618" s="5">
        <v>1.2999999999999999E-3</v>
      </c>
      <c r="H618" s="5">
        <v>4.1000000000000003E-3</v>
      </c>
      <c r="I618" s="5">
        <v>8.8999999999999999E-3</v>
      </c>
      <c r="J618" s="5">
        <v>8.5000000000000006E-3</v>
      </c>
      <c r="K618" s="5">
        <v>1.26E-2</v>
      </c>
      <c r="L618" s="5">
        <v>9.4000000000000004E-3</v>
      </c>
      <c r="M618" s="5">
        <v>4.5999999999999999E-3</v>
      </c>
      <c r="N618" s="5">
        <v>0</v>
      </c>
      <c r="O618" s="5">
        <v>5.8999999999999999E-3</v>
      </c>
    </row>
    <row r="619" spans="1:15">
      <c r="A619" t="str">
        <f t="shared" si="8"/>
        <v>TGSLD2GCP RP OFFPK</v>
      </c>
      <c r="B619" t="s">
        <v>710</v>
      </c>
      <c r="C619" t="s">
        <v>164</v>
      </c>
      <c r="D619" s="5">
        <v>7.6E-3</v>
      </c>
      <c r="E619" s="5">
        <v>8.6E-3</v>
      </c>
      <c r="F619" s="5">
        <v>1.4E-3</v>
      </c>
      <c r="G619" s="5">
        <v>8.9999999999999998E-4</v>
      </c>
      <c r="H619" s="5">
        <v>3.5999999999999999E-3</v>
      </c>
      <c r="I619" s="5">
        <v>8.3999999999999995E-3</v>
      </c>
      <c r="J619" s="5">
        <v>5.3E-3</v>
      </c>
      <c r="K619" s="5">
        <v>1.2E-2</v>
      </c>
      <c r="L619" s="5">
        <v>8.2000000000000007E-3</v>
      </c>
      <c r="M619" s="5">
        <v>3.5999999999999999E-3</v>
      </c>
      <c r="N619" s="5">
        <v>3.3E-3</v>
      </c>
      <c r="O619" s="5">
        <v>9.4000000000000004E-3</v>
      </c>
    </row>
    <row r="620" spans="1:15">
      <c r="A620" t="str">
        <f t="shared" si="8"/>
        <v>TGSLD2CP RP</v>
      </c>
      <c r="B620" t="s">
        <v>710</v>
      </c>
      <c r="C620" t="s">
        <v>165</v>
      </c>
      <c r="D620" s="5">
        <v>9.1000000000000004E-3</v>
      </c>
      <c r="E620" s="5">
        <v>7.9000000000000008E-3</v>
      </c>
      <c r="F620" s="5">
        <v>2.7000000000000001E-3</v>
      </c>
      <c r="G620" s="5">
        <v>1E-3</v>
      </c>
      <c r="H620" s="5">
        <v>4.0000000000000001E-3</v>
      </c>
      <c r="I620" s="5">
        <v>8.9999999999999993E-3</v>
      </c>
      <c r="J620" s="5">
        <v>8.5000000000000006E-3</v>
      </c>
      <c r="K620" s="5">
        <v>9.7000000000000003E-3</v>
      </c>
      <c r="L620" s="5">
        <v>7.6E-3</v>
      </c>
      <c r="M620" s="5">
        <v>4.1999999999999997E-3</v>
      </c>
      <c r="N620" s="5">
        <v>0</v>
      </c>
      <c r="O620" s="5">
        <v>1.0699999999999999E-2</v>
      </c>
    </row>
    <row r="621" spans="1:15">
      <c r="A621" t="str">
        <f t="shared" si="8"/>
        <v>TGSLD2SAMPLE SIZE:</v>
      </c>
      <c r="B621" t="s">
        <v>710</v>
      </c>
      <c r="C621" t="s">
        <v>66</v>
      </c>
    </row>
    <row r="622" spans="1:15">
      <c r="A622" t="str">
        <f t="shared" si="8"/>
        <v>TGSLD2GCPSZ</v>
      </c>
      <c r="B622" t="s">
        <v>710</v>
      </c>
      <c r="C622" t="s">
        <v>166</v>
      </c>
      <c r="D622">
        <v>149</v>
      </c>
      <c r="E622">
        <v>148</v>
      </c>
      <c r="F622">
        <v>150</v>
      </c>
      <c r="G622">
        <v>151</v>
      </c>
      <c r="H622">
        <v>150</v>
      </c>
      <c r="I622">
        <v>152</v>
      </c>
      <c r="J622">
        <v>152</v>
      </c>
      <c r="K622">
        <v>149</v>
      </c>
      <c r="L622">
        <v>146</v>
      </c>
      <c r="M622">
        <v>148</v>
      </c>
      <c r="N622">
        <v>149</v>
      </c>
      <c r="O622">
        <v>150</v>
      </c>
    </row>
    <row r="623" spans="1:15">
      <c r="A623" t="str">
        <f t="shared" si="8"/>
        <v>TGSLD2GCPSZ ONPK</v>
      </c>
      <c r="B623" t="s">
        <v>710</v>
      </c>
      <c r="C623" t="s">
        <v>167</v>
      </c>
      <c r="D623">
        <v>149</v>
      </c>
      <c r="E623">
        <v>148</v>
      </c>
      <c r="F623">
        <v>150</v>
      </c>
      <c r="G623">
        <v>151</v>
      </c>
      <c r="H623">
        <v>150</v>
      </c>
      <c r="I623">
        <v>152</v>
      </c>
      <c r="J623">
        <v>152</v>
      </c>
      <c r="K623">
        <v>149</v>
      </c>
      <c r="L623">
        <v>146</v>
      </c>
      <c r="M623">
        <v>148</v>
      </c>
      <c r="N623">
        <v>150</v>
      </c>
      <c r="O623">
        <v>150</v>
      </c>
    </row>
    <row r="624" spans="1:15">
      <c r="A624" t="str">
        <f t="shared" si="8"/>
        <v>TGSLD2GCPSZ OFFPK</v>
      </c>
      <c r="B624" t="s">
        <v>710</v>
      </c>
      <c r="C624" t="s">
        <v>168</v>
      </c>
      <c r="D624">
        <v>149</v>
      </c>
      <c r="E624">
        <v>148</v>
      </c>
      <c r="F624">
        <v>150</v>
      </c>
      <c r="G624">
        <v>151</v>
      </c>
      <c r="H624">
        <v>150</v>
      </c>
      <c r="I624">
        <v>152</v>
      </c>
      <c r="J624">
        <v>152</v>
      </c>
      <c r="K624">
        <v>149</v>
      </c>
      <c r="L624">
        <v>146</v>
      </c>
      <c r="M624">
        <v>148</v>
      </c>
      <c r="N624">
        <v>149</v>
      </c>
      <c r="O624">
        <v>150</v>
      </c>
    </row>
    <row r="625" spans="1:15">
      <c r="A625" t="str">
        <f t="shared" si="8"/>
        <v>TGSLD2CPSZ</v>
      </c>
      <c r="B625" t="s">
        <v>710</v>
      </c>
      <c r="C625" t="s">
        <v>169</v>
      </c>
      <c r="D625">
        <v>149</v>
      </c>
      <c r="E625">
        <v>148</v>
      </c>
      <c r="F625">
        <v>150</v>
      </c>
      <c r="G625">
        <v>151</v>
      </c>
      <c r="H625">
        <v>150</v>
      </c>
      <c r="I625">
        <v>152</v>
      </c>
      <c r="J625">
        <v>152</v>
      </c>
      <c r="K625">
        <v>149</v>
      </c>
      <c r="L625">
        <v>146</v>
      </c>
      <c r="M625">
        <v>148</v>
      </c>
      <c r="N625">
        <v>150</v>
      </c>
      <c r="O625">
        <v>150</v>
      </c>
    </row>
    <row r="626" spans="1:15">
      <c r="A626" t="str">
        <f t="shared" si="8"/>
        <v/>
      </c>
    </row>
    <row r="627" spans="1:15">
      <c r="A627" t="str">
        <f t="shared" si="8"/>
        <v/>
      </c>
      <c r="B627" s="3"/>
    </row>
    <row r="628" spans="1:15">
      <c r="A628" t="str">
        <f t="shared" si="8"/>
        <v xml:space="preserve">TGSLD3 Total GSLD(T)-3 General Service Large Demand 3 including TOU (2000+ KW) </v>
      </c>
      <c r="B628" t="s">
        <v>712</v>
      </c>
      <c r="C628" t="s">
        <v>713</v>
      </c>
    </row>
    <row r="629" spans="1:15">
      <c r="A629" t="str">
        <f t="shared" ref="A629:A692" si="9">B629&amp;C629</f>
        <v xml:space="preserve">TGSLD3MONTH </v>
      </c>
      <c r="B629" t="s">
        <v>714</v>
      </c>
      <c r="C629" t="s">
        <v>123</v>
      </c>
      <c r="D629" s="4">
        <v>41275</v>
      </c>
      <c r="E629" s="4">
        <v>41306</v>
      </c>
      <c r="F629" s="4">
        <v>41334</v>
      </c>
      <c r="G629" s="4">
        <v>41365</v>
      </c>
      <c r="H629" s="4">
        <v>41395</v>
      </c>
      <c r="I629" s="4">
        <v>41426</v>
      </c>
      <c r="J629" s="4">
        <v>41456</v>
      </c>
      <c r="K629" s="4">
        <v>41487</v>
      </c>
      <c r="L629" s="4">
        <v>41518</v>
      </c>
      <c r="M629" s="4">
        <v>41548</v>
      </c>
      <c r="N629" s="4">
        <v>41579</v>
      </c>
      <c r="O629" s="4">
        <v>41609</v>
      </c>
    </row>
    <row r="630" spans="1:15">
      <c r="A630" t="str">
        <f t="shared" si="9"/>
        <v xml:space="preserve">TGSLD3CUSTOMERS </v>
      </c>
      <c r="B630" t="s">
        <v>714</v>
      </c>
      <c r="C630" t="s">
        <v>124</v>
      </c>
      <c r="D630">
        <v>7</v>
      </c>
      <c r="E630">
        <v>7</v>
      </c>
      <c r="F630">
        <v>7</v>
      </c>
      <c r="G630">
        <v>7</v>
      </c>
      <c r="H630">
        <v>7</v>
      </c>
      <c r="I630">
        <v>7</v>
      </c>
      <c r="J630">
        <v>7</v>
      </c>
      <c r="K630">
        <v>7</v>
      </c>
      <c r="L630">
        <v>7</v>
      </c>
      <c r="M630">
        <v>7</v>
      </c>
      <c r="N630">
        <v>7</v>
      </c>
      <c r="O630">
        <v>7</v>
      </c>
    </row>
    <row r="631" spans="1:15">
      <c r="A631" t="str">
        <f t="shared" si="9"/>
        <v xml:space="preserve">TGSLD3SALES </v>
      </c>
      <c r="B631" t="s">
        <v>714</v>
      </c>
      <c r="C631" t="s">
        <v>125</v>
      </c>
      <c r="D631">
        <v>15563600</v>
      </c>
      <c r="E631">
        <v>15858000</v>
      </c>
      <c r="F631">
        <v>12375600</v>
      </c>
      <c r="G631">
        <v>14274400</v>
      </c>
      <c r="H631">
        <v>14140308</v>
      </c>
      <c r="I631">
        <v>14965600</v>
      </c>
      <c r="J631">
        <v>12026030</v>
      </c>
      <c r="K631">
        <v>12746421</v>
      </c>
      <c r="L631">
        <v>13416800</v>
      </c>
      <c r="M631">
        <v>9748710</v>
      </c>
      <c r="N631">
        <v>12751290</v>
      </c>
      <c r="O631">
        <v>10785976</v>
      </c>
    </row>
    <row r="632" spans="1:15">
      <c r="A632" t="str">
        <f t="shared" si="9"/>
        <v>TGSLD3KW</v>
      </c>
      <c r="B632" t="s">
        <v>714</v>
      </c>
      <c r="C632" t="s">
        <v>126</v>
      </c>
    </row>
    <row r="633" spans="1:15">
      <c r="A633" t="str">
        <f t="shared" si="9"/>
        <v>TGSLD3N</v>
      </c>
      <c r="B633" t="s">
        <v>714</v>
      </c>
      <c r="C633" t="s">
        <v>127</v>
      </c>
      <c r="D633">
        <v>8</v>
      </c>
      <c r="E633">
        <v>8</v>
      </c>
      <c r="F633">
        <v>8</v>
      </c>
      <c r="G633">
        <v>8</v>
      </c>
      <c r="H633">
        <v>8</v>
      </c>
      <c r="I633">
        <v>8</v>
      </c>
      <c r="J633">
        <v>8</v>
      </c>
      <c r="K633">
        <v>8</v>
      </c>
      <c r="L633">
        <v>8</v>
      </c>
      <c r="M633">
        <v>8</v>
      </c>
      <c r="N633">
        <v>8</v>
      </c>
      <c r="O633">
        <v>8</v>
      </c>
    </row>
    <row r="634" spans="1:15">
      <c r="A634" t="str">
        <f t="shared" si="9"/>
        <v>TGSLD3RLR ENERGY:</v>
      </c>
      <c r="B634" t="s">
        <v>714</v>
      </c>
      <c r="C634" t="s">
        <v>61</v>
      </c>
    </row>
    <row r="635" spans="1:15">
      <c r="A635" t="str">
        <f t="shared" si="9"/>
        <v>TGSLD3KWH</v>
      </c>
      <c r="B635" t="s">
        <v>714</v>
      </c>
      <c r="C635" t="s">
        <v>128</v>
      </c>
      <c r="D635">
        <v>16805416</v>
      </c>
      <c r="E635">
        <v>12488943</v>
      </c>
      <c r="F635">
        <v>14315233</v>
      </c>
      <c r="G635">
        <v>14608459</v>
      </c>
      <c r="H635">
        <v>14566871</v>
      </c>
      <c r="I635">
        <v>11576923</v>
      </c>
      <c r="J635">
        <v>12074340</v>
      </c>
      <c r="K635">
        <v>12864442</v>
      </c>
      <c r="L635">
        <v>11008116</v>
      </c>
      <c r="M635">
        <v>11884295</v>
      </c>
      <c r="N635">
        <v>10443460</v>
      </c>
      <c r="O635">
        <v>13199876</v>
      </c>
    </row>
    <row r="636" spans="1:15">
      <c r="A636" t="str">
        <f t="shared" si="9"/>
        <v>TGSLD3KWH ONPK</v>
      </c>
      <c r="B636" t="s">
        <v>714</v>
      </c>
      <c r="C636" t="s">
        <v>129</v>
      </c>
      <c r="D636">
        <v>3877277</v>
      </c>
      <c r="E636">
        <v>3159238</v>
      </c>
      <c r="F636">
        <v>3518675</v>
      </c>
      <c r="G636">
        <v>4552530</v>
      </c>
      <c r="H636">
        <v>4092189</v>
      </c>
      <c r="I636">
        <v>3107927</v>
      </c>
      <c r="J636">
        <v>4245662</v>
      </c>
      <c r="K636">
        <v>4330496</v>
      </c>
      <c r="L636">
        <v>2809120</v>
      </c>
      <c r="M636">
        <v>3504460</v>
      </c>
      <c r="N636">
        <v>2306847</v>
      </c>
      <c r="O636">
        <v>2886345</v>
      </c>
    </row>
    <row r="637" spans="1:15">
      <c r="A637" t="str">
        <f t="shared" si="9"/>
        <v>TGSLD3KWH OFFPK</v>
      </c>
      <c r="B637" t="s">
        <v>714</v>
      </c>
      <c r="C637" t="s">
        <v>130</v>
      </c>
      <c r="D637">
        <v>12928140</v>
      </c>
      <c r="E637">
        <v>9329705</v>
      </c>
      <c r="F637">
        <v>10796558</v>
      </c>
      <c r="G637">
        <v>10055930</v>
      </c>
      <c r="H637">
        <v>10474681</v>
      </c>
      <c r="I637">
        <v>8468996</v>
      </c>
      <c r="J637">
        <v>8577294</v>
      </c>
      <c r="K637">
        <v>9082407</v>
      </c>
      <c r="L637">
        <v>8198996</v>
      </c>
      <c r="M637">
        <v>8379835</v>
      </c>
      <c r="N637">
        <v>8136613</v>
      </c>
      <c r="O637">
        <v>10313532</v>
      </c>
    </row>
    <row r="638" spans="1:15">
      <c r="A638" t="str">
        <f t="shared" si="9"/>
        <v>TGSLD3KWH ONPK%</v>
      </c>
      <c r="B638" t="s">
        <v>714</v>
      </c>
      <c r="C638" t="s">
        <v>131</v>
      </c>
      <c r="D638" s="5">
        <v>0.23072000000000001</v>
      </c>
      <c r="E638" s="5">
        <v>0.25296000000000002</v>
      </c>
      <c r="F638" s="5">
        <v>0.24579999999999999</v>
      </c>
      <c r="G638" s="5">
        <v>0.31163999999999997</v>
      </c>
      <c r="H638" s="5">
        <v>0.28092</v>
      </c>
      <c r="I638" s="5">
        <v>0.26845999999999998</v>
      </c>
      <c r="J638" s="5">
        <v>0.35163</v>
      </c>
      <c r="K638" s="5">
        <v>0.33662999999999998</v>
      </c>
      <c r="L638" s="5">
        <v>0.25518999999999997</v>
      </c>
      <c r="M638" s="5">
        <v>0.29487999999999998</v>
      </c>
      <c r="N638" s="5">
        <v>0.22089</v>
      </c>
      <c r="O638" s="5">
        <v>0.21865999999999999</v>
      </c>
    </row>
    <row r="639" spans="1:15">
      <c r="A639" t="str">
        <f t="shared" si="9"/>
        <v>TGSLD3KWH OFFPK%</v>
      </c>
      <c r="B639" t="s">
        <v>714</v>
      </c>
      <c r="C639" t="s">
        <v>132</v>
      </c>
      <c r="D639" s="5">
        <v>0.76927999999999996</v>
      </c>
      <c r="E639" s="5">
        <v>0.74704000000000004</v>
      </c>
      <c r="F639" s="5">
        <v>0.75419999999999998</v>
      </c>
      <c r="G639" s="5">
        <v>0.68835999999999997</v>
      </c>
      <c r="H639" s="5">
        <v>0.71908000000000005</v>
      </c>
      <c r="I639" s="5">
        <v>0.73153999999999997</v>
      </c>
      <c r="J639" s="5">
        <v>0.71036999999999995</v>
      </c>
      <c r="K639" s="5">
        <v>0.70601000000000003</v>
      </c>
      <c r="L639" s="5">
        <v>0.74480999999999997</v>
      </c>
      <c r="M639" s="5">
        <v>0.70511999999999997</v>
      </c>
      <c r="N639" s="5">
        <v>0.77910999999999997</v>
      </c>
      <c r="O639" s="5">
        <v>0.78134000000000003</v>
      </c>
    </row>
    <row r="640" spans="1:15">
      <c r="A640" t="str">
        <f t="shared" si="9"/>
        <v>TGSLD3DEMAND (KW):</v>
      </c>
      <c r="B640" t="s">
        <v>714</v>
      </c>
      <c r="C640" t="s">
        <v>62</v>
      </c>
    </row>
    <row r="641" spans="1:15">
      <c r="A641" t="str">
        <f t="shared" si="9"/>
        <v>TGSLD3NCP</v>
      </c>
      <c r="B641" t="s">
        <v>714</v>
      </c>
      <c r="C641" t="s">
        <v>133</v>
      </c>
      <c r="D641">
        <v>38641</v>
      </c>
      <c r="E641">
        <v>32524</v>
      </c>
      <c r="F641">
        <v>36469</v>
      </c>
      <c r="G641">
        <v>38875</v>
      </c>
      <c r="H641">
        <v>33109</v>
      </c>
      <c r="I641">
        <v>33596</v>
      </c>
      <c r="J641">
        <v>30181</v>
      </c>
      <c r="K641">
        <v>30019</v>
      </c>
      <c r="L641">
        <v>27830</v>
      </c>
      <c r="M641">
        <v>30532</v>
      </c>
      <c r="N641">
        <v>27424</v>
      </c>
      <c r="O641">
        <v>35760</v>
      </c>
    </row>
    <row r="642" spans="1:15">
      <c r="A642" t="str">
        <f t="shared" si="9"/>
        <v>TGSLD3NCP ONPK</v>
      </c>
      <c r="B642" t="s">
        <v>714</v>
      </c>
      <c r="C642" t="s">
        <v>134</v>
      </c>
      <c r="D642">
        <v>33409</v>
      </c>
      <c r="E642">
        <v>30703</v>
      </c>
      <c r="F642">
        <v>32828</v>
      </c>
      <c r="G642">
        <v>36999</v>
      </c>
      <c r="H642">
        <v>26134</v>
      </c>
      <c r="I642">
        <v>24607</v>
      </c>
      <c r="J642">
        <v>32799</v>
      </c>
      <c r="K642">
        <v>32189</v>
      </c>
      <c r="L642">
        <v>19488</v>
      </c>
      <c r="M642">
        <v>23042</v>
      </c>
      <c r="N642">
        <v>19258</v>
      </c>
      <c r="O642">
        <v>27413</v>
      </c>
    </row>
    <row r="643" spans="1:15">
      <c r="A643" t="str">
        <f t="shared" si="9"/>
        <v>TGSLD3NCP OFFPK</v>
      </c>
      <c r="B643" t="s">
        <v>714</v>
      </c>
      <c r="C643" t="s">
        <v>135</v>
      </c>
      <c r="D643">
        <v>37424</v>
      </c>
      <c r="E643">
        <v>32501</v>
      </c>
      <c r="F643">
        <v>36444</v>
      </c>
      <c r="G643">
        <v>33441</v>
      </c>
      <c r="H643">
        <v>32132</v>
      </c>
      <c r="I643">
        <v>33365</v>
      </c>
      <c r="J643">
        <v>33030</v>
      </c>
      <c r="K643">
        <v>32304</v>
      </c>
      <c r="L643">
        <v>27241</v>
      </c>
      <c r="M643">
        <v>29381</v>
      </c>
      <c r="N643">
        <v>27351</v>
      </c>
      <c r="O643">
        <v>35518</v>
      </c>
    </row>
    <row r="644" spans="1:15">
      <c r="A644" t="str">
        <f t="shared" si="9"/>
        <v>TGSLD3GCP DATE</v>
      </c>
      <c r="B644" t="s">
        <v>714</v>
      </c>
      <c r="C644" t="s">
        <v>136</v>
      </c>
      <c r="D644" t="s">
        <v>832</v>
      </c>
      <c r="E644" t="s">
        <v>274</v>
      </c>
      <c r="F644" t="s">
        <v>791</v>
      </c>
      <c r="G644" t="s">
        <v>995</v>
      </c>
      <c r="H644" t="s">
        <v>795</v>
      </c>
      <c r="I644" t="s">
        <v>852</v>
      </c>
      <c r="J644" t="s">
        <v>745</v>
      </c>
      <c r="K644" t="s">
        <v>859</v>
      </c>
      <c r="L644" t="s">
        <v>996</v>
      </c>
      <c r="M644" t="s">
        <v>997</v>
      </c>
      <c r="N644" t="s">
        <v>786</v>
      </c>
      <c r="O644" t="s">
        <v>799</v>
      </c>
    </row>
    <row r="645" spans="1:15">
      <c r="A645" t="str">
        <f t="shared" si="9"/>
        <v>TGSLD3GCP TIME</v>
      </c>
      <c r="B645" t="s">
        <v>714</v>
      </c>
      <c r="C645" t="s">
        <v>142</v>
      </c>
      <c r="D645" t="s">
        <v>143</v>
      </c>
      <c r="E645" t="s">
        <v>143</v>
      </c>
      <c r="F645" t="s">
        <v>143</v>
      </c>
      <c r="G645" t="s">
        <v>144</v>
      </c>
      <c r="H645" t="s">
        <v>189</v>
      </c>
      <c r="I645" t="s">
        <v>189</v>
      </c>
      <c r="J645" t="s">
        <v>145</v>
      </c>
      <c r="K645" t="s">
        <v>194</v>
      </c>
      <c r="L645" t="s">
        <v>189</v>
      </c>
      <c r="M645" t="s">
        <v>200</v>
      </c>
      <c r="N645" t="s">
        <v>146</v>
      </c>
      <c r="O645" t="s">
        <v>189</v>
      </c>
    </row>
    <row r="646" spans="1:15">
      <c r="A646" t="str">
        <f t="shared" si="9"/>
        <v>TGSLD3GCP</v>
      </c>
      <c r="B646" t="s">
        <v>714</v>
      </c>
      <c r="C646" t="s">
        <v>147</v>
      </c>
      <c r="D646">
        <v>31544</v>
      </c>
      <c r="E646">
        <v>29139</v>
      </c>
      <c r="F646">
        <v>29955</v>
      </c>
      <c r="G646">
        <v>31101</v>
      </c>
      <c r="H646">
        <v>26108</v>
      </c>
      <c r="I646">
        <v>28619</v>
      </c>
      <c r="J646">
        <v>23434</v>
      </c>
      <c r="K646">
        <v>26355</v>
      </c>
      <c r="L646">
        <v>23617</v>
      </c>
      <c r="M646">
        <v>22934</v>
      </c>
      <c r="N646">
        <v>21354</v>
      </c>
      <c r="O646">
        <v>25855</v>
      </c>
    </row>
    <row r="647" spans="1:15">
      <c r="A647" t="str">
        <f t="shared" si="9"/>
        <v>TGSLD3GCP ONPK</v>
      </c>
      <c r="B647" t="s">
        <v>714</v>
      </c>
      <c r="C647" t="s">
        <v>63</v>
      </c>
      <c r="D647">
        <v>29672</v>
      </c>
      <c r="E647">
        <v>28525</v>
      </c>
      <c r="F647">
        <v>28515</v>
      </c>
      <c r="G647">
        <v>31101</v>
      </c>
      <c r="H647">
        <v>24011</v>
      </c>
      <c r="I647">
        <v>23309</v>
      </c>
      <c r="J647">
        <v>23434</v>
      </c>
      <c r="K647">
        <v>22505</v>
      </c>
      <c r="L647">
        <v>17997</v>
      </c>
      <c r="M647">
        <v>20691</v>
      </c>
      <c r="N647">
        <v>17635</v>
      </c>
      <c r="O647">
        <v>23034</v>
      </c>
    </row>
    <row r="648" spans="1:15">
      <c r="A648" t="str">
        <f t="shared" si="9"/>
        <v>TGSLD3GCP OFFPK</v>
      </c>
      <c r="B648" t="s">
        <v>714</v>
      </c>
      <c r="C648" t="s">
        <v>64</v>
      </c>
      <c r="D648">
        <v>31544</v>
      </c>
      <c r="E648">
        <v>29139</v>
      </c>
      <c r="F648">
        <v>29955</v>
      </c>
      <c r="G648">
        <v>30466</v>
      </c>
      <c r="H648">
        <v>26108</v>
      </c>
      <c r="I648">
        <v>28619</v>
      </c>
      <c r="J648">
        <v>23030</v>
      </c>
      <c r="K648">
        <v>26355</v>
      </c>
      <c r="L648">
        <v>23617</v>
      </c>
      <c r="M648">
        <v>22934</v>
      </c>
      <c r="N648">
        <v>21354</v>
      </c>
      <c r="O648">
        <v>25855</v>
      </c>
    </row>
    <row r="649" spans="1:15">
      <c r="A649" t="str">
        <f t="shared" si="9"/>
        <v>TGSLD3CP</v>
      </c>
      <c r="B649" t="s">
        <v>714</v>
      </c>
      <c r="C649" t="s">
        <v>148</v>
      </c>
      <c r="D649">
        <v>21218</v>
      </c>
      <c r="E649">
        <v>22443</v>
      </c>
      <c r="F649">
        <v>17560</v>
      </c>
      <c r="G649">
        <v>20825</v>
      </c>
      <c r="H649">
        <v>20842</v>
      </c>
      <c r="I649">
        <v>17412</v>
      </c>
      <c r="J649">
        <v>18672</v>
      </c>
      <c r="K649">
        <v>19979</v>
      </c>
      <c r="L649">
        <v>15656</v>
      </c>
      <c r="M649">
        <v>19224</v>
      </c>
      <c r="N649">
        <v>15892</v>
      </c>
      <c r="O649">
        <v>16874</v>
      </c>
    </row>
    <row r="650" spans="1:15">
      <c r="A650" t="str">
        <f t="shared" si="9"/>
        <v>TGSLD3PERIOD START</v>
      </c>
      <c r="B650" t="s">
        <v>714</v>
      </c>
      <c r="C650" t="s">
        <v>149</v>
      </c>
      <c r="D650" s="1">
        <v>41275</v>
      </c>
      <c r="E650" s="1">
        <v>41306</v>
      </c>
      <c r="F650" s="1">
        <v>41334</v>
      </c>
      <c r="G650" s="1">
        <v>41365</v>
      </c>
      <c r="H650" s="1">
        <v>41395</v>
      </c>
      <c r="I650" s="1">
        <v>41426</v>
      </c>
      <c r="J650" s="1">
        <v>41456</v>
      </c>
      <c r="K650" s="1">
        <v>41487</v>
      </c>
      <c r="L650" s="1">
        <v>41518</v>
      </c>
      <c r="M650" s="1">
        <v>41548</v>
      </c>
      <c r="N650" s="1">
        <v>41579</v>
      </c>
      <c r="O650" s="1">
        <v>41609</v>
      </c>
    </row>
    <row r="651" spans="1:15">
      <c r="A651" t="str">
        <f t="shared" si="9"/>
        <v>TGSLD3NCP LF</v>
      </c>
      <c r="B651" t="s">
        <v>714</v>
      </c>
      <c r="C651" t="s">
        <v>150</v>
      </c>
      <c r="D651" s="5">
        <v>0.58460000000000001</v>
      </c>
      <c r="E651" s="5">
        <v>0.57140000000000002</v>
      </c>
      <c r="F651" s="5">
        <v>0.52759999999999996</v>
      </c>
      <c r="G651" s="5">
        <v>0.52190000000000003</v>
      </c>
      <c r="H651" s="5">
        <v>0.59140000000000004</v>
      </c>
      <c r="I651" s="5">
        <v>0.47860000000000003</v>
      </c>
      <c r="J651" s="5">
        <v>0.53769999999999996</v>
      </c>
      <c r="K651" s="5">
        <v>0.57599999999999996</v>
      </c>
      <c r="L651" s="5">
        <v>0.5494</v>
      </c>
      <c r="M651" s="5">
        <v>0.5232</v>
      </c>
      <c r="N651" s="5">
        <v>0.52890000000000004</v>
      </c>
      <c r="O651" s="5">
        <v>0.49609999999999999</v>
      </c>
    </row>
    <row r="652" spans="1:15">
      <c r="A652" t="str">
        <f t="shared" si="9"/>
        <v>TGSLD3NCP LF ONPK</v>
      </c>
      <c r="B652" t="s">
        <v>714</v>
      </c>
      <c r="C652" t="s">
        <v>151</v>
      </c>
      <c r="D652" s="5">
        <v>0</v>
      </c>
      <c r="E652" s="5">
        <v>0</v>
      </c>
      <c r="F652" s="5">
        <v>0</v>
      </c>
      <c r="G652" s="5">
        <v>0</v>
      </c>
      <c r="H652" s="5">
        <v>0</v>
      </c>
      <c r="I652" s="5">
        <v>0</v>
      </c>
      <c r="J652" s="5">
        <v>0</v>
      </c>
      <c r="K652" s="5">
        <v>0</v>
      </c>
      <c r="L652" s="5">
        <v>0</v>
      </c>
      <c r="M652" s="5">
        <v>0</v>
      </c>
      <c r="N652" s="5">
        <v>0</v>
      </c>
      <c r="O652" s="5">
        <v>0</v>
      </c>
    </row>
    <row r="653" spans="1:15">
      <c r="A653" t="str">
        <f t="shared" si="9"/>
        <v>TGSLD3NCP LF OFFPK</v>
      </c>
      <c r="B653" t="s">
        <v>714</v>
      </c>
      <c r="C653" t="s">
        <v>152</v>
      </c>
      <c r="D653" s="5">
        <v>0</v>
      </c>
      <c r="E653" s="5">
        <v>0</v>
      </c>
      <c r="F653" s="5">
        <v>0</v>
      </c>
      <c r="G653" s="5">
        <v>0</v>
      </c>
      <c r="H653" s="5">
        <v>0</v>
      </c>
      <c r="I653" s="5">
        <v>0</v>
      </c>
      <c r="J653" s="5">
        <v>0</v>
      </c>
      <c r="K653" s="5">
        <v>0</v>
      </c>
      <c r="L653" s="5">
        <v>0</v>
      </c>
      <c r="M653" s="5">
        <v>0</v>
      </c>
      <c r="N653" s="5">
        <v>0</v>
      </c>
      <c r="O653" s="5">
        <v>0</v>
      </c>
    </row>
    <row r="654" spans="1:15">
      <c r="A654" t="str">
        <f t="shared" si="9"/>
        <v>TGSLD3GCP CF</v>
      </c>
      <c r="B654" t="s">
        <v>714</v>
      </c>
      <c r="C654" t="s">
        <v>153</v>
      </c>
      <c r="D654" s="5">
        <v>0.81630000000000003</v>
      </c>
      <c r="E654" s="5">
        <v>0.89590000000000003</v>
      </c>
      <c r="F654" s="5">
        <v>0.82140000000000002</v>
      </c>
      <c r="G654" s="5">
        <v>0.8</v>
      </c>
      <c r="H654" s="5">
        <v>0.78849999999999998</v>
      </c>
      <c r="I654" s="5">
        <v>0.85189999999999999</v>
      </c>
      <c r="J654" s="5">
        <v>0.77639999999999998</v>
      </c>
      <c r="K654" s="5">
        <v>0.878</v>
      </c>
      <c r="L654" s="5">
        <v>0.84860000000000002</v>
      </c>
      <c r="M654" s="5">
        <v>0.75109999999999999</v>
      </c>
      <c r="N654" s="5">
        <v>0.77869999999999995</v>
      </c>
      <c r="O654" s="5">
        <v>0.72299999999999998</v>
      </c>
    </row>
    <row r="655" spans="1:15">
      <c r="A655" t="str">
        <f t="shared" si="9"/>
        <v>TGSLD3CP CF</v>
      </c>
      <c r="B655" t="s">
        <v>714</v>
      </c>
      <c r="C655" t="s">
        <v>154</v>
      </c>
      <c r="D655" s="5">
        <v>0.54910000000000003</v>
      </c>
      <c r="E655" s="5">
        <v>0.69010000000000005</v>
      </c>
      <c r="F655" s="5">
        <v>0.48149999999999998</v>
      </c>
      <c r="G655" s="5">
        <v>0.53569999999999995</v>
      </c>
      <c r="H655" s="5">
        <v>0.62949999999999995</v>
      </c>
      <c r="I655" s="5">
        <v>0.51829999999999998</v>
      </c>
      <c r="J655" s="5">
        <v>0.61870000000000003</v>
      </c>
      <c r="K655" s="5">
        <v>0.66549999999999998</v>
      </c>
      <c r="L655" s="5">
        <v>0.56259999999999999</v>
      </c>
      <c r="M655" s="5">
        <v>0.62960000000000005</v>
      </c>
      <c r="N655" s="5">
        <v>0.57950000000000002</v>
      </c>
      <c r="O655" s="5">
        <v>0.47189999999999999</v>
      </c>
    </row>
    <row r="656" spans="1:15">
      <c r="A656" t="str">
        <f t="shared" si="9"/>
        <v>TGSLD3GCP LF</v>
      </c>
      <c r="B656" t="s">
        <v>714</v>
      </c>
      <c r="C656" t="s">
        <v>155</v>
      </c>
      <c r="D656" s="5">
        <v>0.71609999999999996</v>
      </c>
      <c r="E656" s="5">
        <v>0.63780000000000003</v>
      </c>
      <c r="F656" s="5">
        <v>0.64229999999999998</v>
      </c>
      <c r="G656" s="5">
        <v>0.65239999999999998</v>
      </c>
      <c r="H656" s="5">
        <v>0.74990000000000001</v>
      </c>
      <c r="I656" s="5">
        <v>0.56179999999999997</v>
      </c>
      <c r="J656" s="5">
        <v>0.6925</v>
      </c>
      <c r="K656" s="5">
        <v>0.65610000000000002</v>
      </c>
      <c r="L656" s="5">
        <v>0.64739999999999998</v>
      </c>
      <c r="M656" s="5">
        <v>0.69650000000000001</v>
      </c>
      <c r="N656" s="5">
        <v>0.67930000000000001</v>
      </c>
      <c r="O656" s="5">
        <v>0.68620000000000003</v>
      </c>
    </row>
    <row r="657" spans="1:15">
      <c r="A657" t="str">
        <f t="shared" si="9"/>
        <v>TGSLD3GCP LF ONPK</v>
      </c>
      <c r="B657" t="s">
        <v>714</v>
      </c>
      <c r="C657" t="s">
        <v>156</v>
      </c>
      <c r="D657" s="5">
        <v>0</v>
      </c>
      <c r="E657" s="5">
        <v>0</v>
      </c>
      <c r="F657" s="5">
        <v>0</v>
      </c>
      <c r="G657" s="5">
        <v>0</v>
      </c>
      <c r="H657" s="5">
        <v>0</v>
      </c>
      <c r="I657" s="5">
        <v>0</v>
      </c>
      <c r="J657" s="5">
        <v>0</v>
      </c>
      <c r="K657" s="5">
        <v>0</v>
      </c>
      <c r="L657" s="5">
        <v>0</v>
      </c>
      <c r="M657" s="5">
        <v>0</v>
      </c>
      <c r="N657" s="5">
        <v>0</v>
      </c>
      <c r="O657" s="5">
        <v>0</v>
      </c>
    </row>
    <row r="658" spans="1:15">
      <c r="A658" t="str">
        <f t="shared" si="9"/>
        <v>TGSLD3GCP LF OFFPK</v>
      </c>
      <c r="B658" t="s">
        <v>714</v>
      </c>
      <c r="C658" t="s">
        <v>157</v>
      </c>
      <c r="D658" s="5">
        <v>0</v>
      </c>
      <c r="E658" s="5">
        <v>0</v>
      </c>
      <c r="F658" s="5">
        <v>0</v>
      </c>
      <c r="G658" s="5">
        <v>0</v>
      </c>
      <c r="H658" s="5">
        <v>0</v>
      </c>
      <c r="I658" s="5">
        <v>0</v>
      </c>
      <c r="J658" s="5">
        <v>0</v>
      </c>
      <c r="K658" s="5">
        <v>0</v>
      </c>
      <c r="L658" s="5">
        <v>0</v>
      </c>
      <c r="M658" s="5">
        <v>0</v>
      </c>
      <c r="N658" s="5">
        <v>0</v>
      </c>
      <c r="O658" s="5">
        <v>0</v>
      </c>
    </row>
    <row r="659" spans="1:15">
      <c r="A659" t="str">
        <f t="shared" si="9"/>
        <v>TGSLD3CP LF</v>
      </c>
      <c r="B659" t="s">
        <v>714</v>
      </c>
      <c r="C659" t="s">
        <v>158</v>
      </c>
      <c r="D659" s="5">
        <v>1.0645</v>
      </c>
      <c r="E659" s="5">
        <v>0.82809999999999995</v>
      </c>
      <c r="F659" s="5">
        <v>1.0956999999999999</v>
      </c>
      <c r="G659" s="5">
        <v>0.97430000000000005</v>
      </c>
      <c r="H659" s="5">
        <v>0.93940000000000001</v>
      </c>
      <c r="I659" s="5">
        <v>0.92349999999999999</v>
      </c>
      <c r="J659" s="5">
        <v>0.86909999999999998</v>
      </c>
      <c r="K659" s="5">
        <v>0.86550000000000005</v>
      </c>
      <c r="L659" s="5">
        <v>0.97650000000000003</v>
      </c>
      <c r="M659" s="5">
        <v>0.83089999999999997</v>
      </c>
      <c r="N659" s="5">
        <v>0.91269999999999996</v>
      </c>
      <c r="O659" s="5">
        <v>1.0513999999999999</v>
      </c>
    </row>
    <row r="660" spans="1:15">
      <c r="A660" t="str">
        <f t="shared" si="9"/>
        <v>TGSLD3REL PREC:</v>
      </c>
      <c r="B660" t="s">
        <v>714</v>
      </c>
      <c r="C660" t="s">
        <v>65</v>
      </c>
    </row>
    <row r="661" spans="1:15">
      <c r="A661" t="str">
        <f t="shared" si="9"/>
        <v>TGSLD3NCP RP</v>
      </c>
      <c r="B661" t="s">
        <v>714</v>
      </c>
      <c r="C661" t="s">
        <v>159</v>
      </c>
      <c r="D661" s="5">
        <v>0</v>
      </c>
      <c r="E661" s="5">
        <v>0</v>
      </c>
      <c r="F661" s="5">
        <v>0</v>
      </c>
      <c r="G661" s="5">
        <v>0</v>
      </c>
      <c r="H661" s="5">
        <v>0</v>
      </c>
      <c r="I661" s="5">
        <v>0</v>
      </c>
      <c r="J661" s="5">
        <v>0</v>
      </c>
      <c r="K661" s="5">
        <v>0</v>
      </c>
      <c r="L661" s="5">
        <v>0</v>
      </c>
      <c r="M661" s="5">
        <v>0</v>
      </c>
      <c r="N661" s="5">
        <v>0</v>
      </c>
      <c r="O661" s="5">
        <v>0</v>
      </c>
    </row>
    <row r="662" spans="1:15">
      <c r="A662" t="str">
        <f t="shared" si="9"/>
        <v>TGSLD3NCP RP ONPK</v>
      </c>
      <c r="B662" t="s">
        <v>714</v>
      </c>
      <c r="C662" t="s">
        <v>160</v>
      </c>
      <c r="D662" s="5">
        <v>0</v>
      </c>
      <c r="E662" s="5">
        <v>0</v>
      </c>
      <c r="F662" s="5">
        <v>0</v>
      </c>
      <c r="G662" s="5">
        <v>0</v>
      </c>
      <c r="H662" s="5">
        <v>0</v>
      </c>
      <c r="I662" s="5">
        <v>0</v>
      </c>
      <c r="J662" s="5">
        <v>0</v>
      </c>
      <c r="K662" s="5">
        <v>0</v>
      </c>
      <c r="L662" s="5">
        <v>0</v>
      </c>
      <c r="M662" s="5">
        <v>0</v>
      </c>
      <c r="N662" s="5">
        <v>0</v>
      </c>
      <c r="O662" s="5">
        <v>0</v>
      </c>
    </row>
    <row r="663" spans="1:15">
      <c r="A663" t="str">
        <f t="shared" si="9"/>
        <v>TGSLD3NCP RP OFFPK</v>
      </c>
      <c r="B663" t="s">
        <v>714</v>
      </c>
      <c r="C663" t="s">
        <v>161</v>
      </c>
      <c r="D663" s="5">
        <v>0</v>
      </c>
      <c r="E663" s="5">
        <v>0</v>
      </c>
      <c r="F663" s="5">
        <v>0</v>
      </c>
      <c r="G663" s="5">
        <v>0</v>
      </c>
      <c r="H663" s="5">
        <v>0</v>
      </c>
      <c r="I663" s="5">
        <v>0</v>
      </c>
      <c r="J663" s="5">
        <v>0</v>
      </c>
      <c r="K663" s="5">
        <v>0</v>
      </c>
      <c r="L663" s="5">
        <v>0</v>
      </c>
      <c r="M663" s="5">
        <v>0</v>
      </c>
      <c r="N663" s="5">
        <v>0</v>
      </c>
      <c r="O663" s="5">
        <v>0</v>
      </c>
    </row>
    <row r="664" spans="1:15">
      <c r="A664" t="str">
        <f t="shared" si="9"/>
        <v>TGSLD3GCP RP</v>
      </c>
      <c r="B664" t="s">
        <v>714</v>
      </c>
      <c r="C664" t="s">
        <v>162</v>
      </c>
      <c r="D664" s="5">
        <v>0</v>
      </c>
      <c r="E664" s="5">
        <v>0</v>
      </c>
      <c r="F664" s="5">
        <v>0</v>
      </c>
      <c r="G664" s="5">
        <v>0</v>
      </c>
      <c r="H664" s="5">
        <v>0</v>
      </c>
      <c r="I664" s="5">
        <v>0</v>
      </c>
      <c r="J664" s="5">
        <v>0</v>
      </c>
      <c r="K664" s="5">
        <v>0</v>
      </c>
      <c r="L664" s="5">
        <v>0</v>
      </c>
      <c r="M664" s="5">
        <v>0</v>
      </c>
      <c r="N664" s="5">
        <v>0</v>
      </c>
      <c r="O664" s="5">
        <v>0</v>
      </c>
    </row>
    <row r="665" spans="1:15">
      <c r="A665" t="str">
        <f t="shared" si="9"/>
        <v>TGSLD3GCP RP ONPK</v>
      </c>
      <c r="B665" t="s">
        <v>714</v>
      </c>
      <c r="C665" t="s">
        <v>163</v>
      </c>
      <c r="D665" s="5">
        <v>0</v>
      </c>
      <c r="E665" s="5">
        <v>0</v>
      </c>
      <c r="F665" s="5">
        <v>0</v>
      </c>
      <c r="G665" s="5">
        <v>0</v>
      </c>
      <c r="H665" s="5">
        <v>0</v>
      </c>
      <c r="I665" s="5">
        <v>0</v>
      </c>
      <c r="J665" s="5">
        <v>0</v>
      </c>
      <c r="K665" s="5">
        <v>0</v>
      </c>
      <c r="L665" s="5">
        <v>0</v>
      </c>
      <c r="M665" s="5">
        <v>0</v>
      </c>
      <c r="N665" s="5">
        <v>0</v>
      </c>
      <c r="O665" s="5">
        <v>0</v>
      </c>
    </row>
    <row r="666" spans="1:15">
      <c r="A666" t="str">
        <f t="shared" si="9"/>
        <v>TGSLD3GCP RP OFFPK</v>
      </c>
      <c r="B666" t="s">
        <v>714</v>
      </c>
      <c r="C666" t="s">
        <v>164</v>
      </c>
      <c r="D666" s="5">
        <v>0</v>
      </c>
      <c r="E666" s="5">
        <v>0</v>
      </c>
      <c r="F666" s="5">
        <v>0</v>
      </c>
      <c r="G666" s="5">
        <v>0</v>
      </c>
      <c r="H666" s="5">
        <v>0</v>
      </c>
      <c r="I666" s="5">
        <v>0</v>
      </c>
      <c r="J666" s="5">
        <v>0</v>
      </c>
      <c r="K666" s="5">
        <v>0</v>
      </c>
      <c r="L666" s="5">
        <v>0</v>
      </c>
      <c r="M666" s="5">
        <v>0</v>
      </c>
      <c r="N666" s="5">
        <v>0</v>
      </c>
      <c r="O666" s="5">
        <v>0</v>
      </c>
    </row>
    <row r="667" spans="1:15">
      <c r="A667" t="str">
        <f t="shared" si="9"/>
        <v>TGSLD3CP RP</v>
      </c>
      <c r="B667" t="s">
        <v>714</v>
      </c>
      <c r="C667" t="s">
        <v>165</v>
      </c>
      <c r="D667" s="5">
        <v>0</v>
      </c>
      <c r="E667" s="5">
        <v>0</v>
      </c>
      <c r="F667" s="5">
        <v>0</v>
      </c>
      <c r="G667" s="5">
        <v>0</v>
      </c>
      <c r="H667" s="5">
        <v>0</v>
      </c>
      <c r="I667" s="5">
        <v>0</v>
      </c>
      <c r="J667" s="5">
        <v>0</v>
      </c>
      <c r="K667" s="5">
        <v>0</v>
      </c>
      <c r="L667" s="5">
        <v>0</v>
      </c>
      <c r="M667" s="5">
        <v>0</v>
      </c>
      <c r="N667" s="5">
        <v>0</v>
      </c>
      <c r="O667" s="5">
        <v>0</v>
      </c>
    </row>
    <row r="668" spans="1:15">
      <c r="A668" t="str">
        <f t="shared" si="9"/>
        <v>TGSLD3SAMPLE SIZE:</v>
      </c>
      <c r="B668" t="s">
        <v>714</v>
      </c>
      <c r="C668" t="s">
        <v>66</v>
      </c>
    </row>
    <row r="669" spans="1:15">
      <c r="A669" t="str">
        <f t="shared" si="9"/>
        <v>TGSLD3GCPSZ</v>
      </c>
      <c r="B669" t="s">
        <v>714</v>
      </c>
      <c r="C669" t="s">
        <v>166</v>
      </c>
      <c r="D669">
        <v>8</v>
      </c>
      <c r="E669">
        <v>8</v>
      </c>
      <c r="F669">
        <v>8</v>
      </c>
      <c r="G669">
        <v>8</v>
      </c>
      <c r="H669">
        <v>8</v>
      </c>
      <c r="I669">
        <v>8</v>
      </c>
      <c r="J669">
        <v>8</v>
      </c>
      <c r="K669">
        <v>8</v>
      </c>
      <c r="L669">
        <v>6</v>
      </c>
      <c r="M669">
        <v>7</v>
      </c>
      <c r="N669">
        <v>8</v>
      </c>
      <c r="O669">
        <v>8</v>
      </c>
    </row>
    <row r="670" spans="1:15">
      <c r="A670" t="str">
        <f t="shared" si="9"/>
        <v>TGSLD3GCPSZ ONPK</v>
      </c>
      <c r="B670" t="s">
        <v>714</v>
      </c>
      <c r="C670" t="s">
        <v>167</v>
      </c>
      <c r="D670">
        <v>8</v>
      </c>
      <c r="E670">
        <v>8</v>
      </c>
      <c r="F670">
        <v>8</v>
      </c>
      <c r="G670">
        <v>8</v>
      </c>
      <c r="H670">
        <v>8</v>
      </c>
      <c r="I670">
        <v>8</v>
      </c>
      <c r="J670">
        <v>8</v>
      </c>
      <c r="K670">
        <v>8</v>
      </c>
      <c r="L670">
        <v>6</v>
      </c>
      <c r="M670">
        <v>7</v>
      </c>
      <c r="N670">
        <v>8</v>
      </c>
      <c r="O670">
        <v>8</v>
      </c>
    </row>
    <row r="671" spans="1:15">
      <c r="A671" t="str">
        <f t="shared" si="9"/>
        <v>TGSLD3GCPSZ OFFPK</v>
      </c>
      <c r="B671" t="s">
        <v>714</v>
      </c>
      <c r="C671" t="s">
        <v>168</v>
      </c>
      <c r="D671">
        <v>8</v>
      </c>
      <c r="E671">
        <v>8</v>
      </c>
      <c r="F671">
        <v>8</v>
      </c>
      <c r="G671">
        <v>8</v>
      </c>
      <c r="H671">
        <v>8</v>
      </c>
      <c r="I671">
        <v>8</v>
      </c>
      <c r="J671">
        <v>8</v>
      </c>
      <c r="K671">
        <v>8</v>
      </c>
      <c r="L671">
        <v>6</v>
      </c>
      <c r="M671">
        <v>7</v>
      </c>
      <c r="N671">
        <v>8</v>
      </c>
      <c r="O671">
        <v>8</v>
      </c>
    </row>
    <row r="672" spans="1:15">
      <c r="A672" t="str">
        <f t="shared" si="9"/>
        <v>TGSLD3CPSZ</v>
      </c>
      <c r="B672" t="s">
        <v>714</v>
      </c>
      <c r="C672" t="s">
        <v>169</v>
      </c>
      <c r="D672">
        <v>8</v>
      </c>
      <c r="E672">
        <v>8</v>
      </c>
      <c r="F672">
        <v>8</v>
      </c>
      <c r="G672">
        <v>8</v>
      </c>
      <c r="H672">
        <v>8</v>
      </c>
      <c r="I672">
        <v>8</v>
      </c>
      <c r="J672">
        <v>8</v>
      </c>
      <c r="K672">
        <v>8</v>
      </c>
      <c r="L672">
        <v>6</v>
      </c>
      <c r="M672">
        <v>7</v>
      </c>
      <c r="N672">
        <v>8</v>
      </c>
      <c r="O672">
        <v>8</v>
      </c>
    </row>
    <row r="673" spans="1:15">
      <c r="A673" t="str">
        <f t="shared" si="9"/>
        <v/>
      </c>
    </row>
    <row r="674" spans="1:15">
      <c r="A674" t="str">
        <f t="shared" si="9"/>
        <v/>
      </c>
    </row>
    <row r="675" spans="1:15">
      <c r="A675" t="str">
        <f t="shared" si="9"/>
        <v xml:space="preserve">LEE Lee County Wholesale </v>
      </c>
      <c r="B675" t="s">
        <v>656</v>
      </c>
      <c r="C675" t="s">
        <v>835</v>
      </c>
    </row>
    <row r="676" spans="1:15">
      <c r="A676" t="str">
        <f t="shared" si="9"/>
        <v xml:space="preserve">LEEMONTH </v>
      </c>
      <c r="B676" t="s">
        <v>658</v>
      </c>
      <c r="C676" t="s">
        <v>123</v>
      </c>
      <c r="D676" s="4">
        <v>41275</v>
      </c>
      <c r="E676" s="4">
        <v>41306</v>
      </c>
      <c r="F676" s="4">
        <v>41334</v>
      </c>
      <c r="G676" s="4">
        <v>41365</v>
      </c>
      <c r="H676" s="4">
        <v>41395</v>
      </c>
      <c r="I676" s="4">
        <v>41426</v>
      </c>
      <c r="J676" s="4">
        <v>41456</v>
      </c>
      <c r="K676" s="4">
        <v>41487</v>
      </c>
      <c r="L676" s="4">
        <v>41518</v>
      </c>
      <c r="M676" s="4">
        <v>41548</v>
      </c>
      <c r="N676" s="4">
        <v>41579</v>
      </c>
      <c r="O676" s="4">
        <v>41609</v>
      </c>
    </row>
    <row r="677" spans="1:15">
      <c r="A677" t="str">
        <f t="shared" si="9"/>
        <v xml:space="preserve">LEECUSTOMERS </v>
      </c>
      <c r="B677" t="s">
        <v>658</v>
      </c>
      <c r="C677" t="s">
        <v>124</v>
      </c>
      <c r="D677">
        <v>2</v>
      </c>
      <c r="E677">
        <v>2</v>
      </c>
      <c r="F677">
        <v>2</v>
      </c>
      <c r="G677">
        <v>2</v>
      </c>
      <c r="H677">
        <v>2</v>
      </c>
      <c r="I677">
        <v>2</v>
      </c>
      <c r="J677">
        <v>2</v>
      </c>
      <c r="K677">
        <v>2</v>
      </c>
      <c r="L677">
        <v>2</v>
      </c>
      <c r="M677">
        <v>2</v>
      </c>
      <c r="N677">
        <v>2</v>
      </c>
      <c r="O677">
        <v>2</v>
      </c>
    </row>
    <row r="678" spans="1:15">
      <c r="A678" t="str">
        <f t="shared" si="9"/>
        <v xml:space="preserve">LEESALES </v>
      </c>
      <c r="B678" t="s">
        <v>658</v>
      </c>
      <c r="C678" t="s">
        <v>125</v>
      </c>
      <c r="D678">
        <v>87506642</v>
      </c>
      <c r="E678">
        <v>89786426</v>
      </c>
      <c r="F678">
        <v>84958675</v>
      </c>
      <c r="G678">
        <v>92662204</v>
      </c>
      <c r="H678">
        <v>101520484</v>
      </c>
      <c r="I678">
        <v>102931974</v>
      </c>
      <c r="J678">
        <v>107378415</v>
      </c>
      <c r="K678">
        <v>108944627</v>
      </c>
      <c r="L678">
        <v>116066398</v>
      </c>
      <c r="M678">
        <v>104907725</v>
      </c>
      <c r="N678">
        <v>106317407</v>
      </c>
      <c r="O678">
        <v>93649225</v>
      </c>
    </row>
    <row r="679" spans="1:15">
      <c r="A679" t="str">
        <f t="shared" si="9"/>
        <v>LEEKW</v>
      </c>
      <c r="B679" t="s">
        <v>658</v>
      </c>
      <c r="C679" t="s">
        <v>126</v>
      </c>
    </row>
    <row r="680" spans="1:15">
      <c r="A680" t="str">
        <f t="shared" si="9"/>
        <v>LEEN</v>
      </c>
      <c r="B680" t="s">
        <v>658</v>
      </c>
      <c r="C680" t="s">
        <v>127</v>
      </c>
      <c r="D680">
        <v>1</v>
      </c>
      <c r="E680">
        <v>1</v>
      </c>
      <c r="F680">
        <v>1</v>
      </c>
      <c r="G680">
        <v>1</v>
      </c>
      <c r="H680">
        <v>1</v>
      </c>
      <c r="I680">
        <v>1</v>
      </c>
      <c r="J680">
        <v>1</v>
      </c>
      <c r="K680">
        <v>1</v>
      </c>
      <c r="L680">
        <v>1</v>
      </c>
      <c r="M680">
        <v>1</v>
      </c>
      <c r="N680">
        <v>1</v>
      </c>
      <c r="O680">
        <v>1</v>
      </c>
    </row>
    <row r="681" spans="1:15">
      <c r="A681" t="str">
        <f t="shared" si="9"/>
        <v>LEERLR ENERGY:</v>
      </c>
      <c r="B681" t="s">
        <v>658</v>
      </c>
      <c r="C681" t="s">
        <v>61</v>
      </c>
    </row>
    <row r="682" spans="1:15">
      <c r="A682" t="str">
        <f t="shared" si="9"/>
        <v>LEEKWH</v>
      </c>
      <c r="B682" t="s">
        <v>658</v>
      </c>
      <c r="C682" t="s">
        <v>128</v>
      </c>
      <c r="D682">
        <v>89785672</v>
      </c>
      <c r="E682">
        <v>84957961</v>
      </c>
      <c r="F682">
        <v>92661425</v>
      </c>
      <c r="G682">
        <v>101519631</v>
      </c>
      <c r="H682">
        <v>102931109</v>
      </c>
      <c r="I682">
        <v>107377484</v>
      </c>
      <c r="J682">
        <v>108943682</v>
      </c>
      <c r="K682">
        <v>116065392</v>
      </c>
      <c r="L682">
        <v>104906815</v>
      </c>
      <c r="M682">
        <v>106316485</v>
      </c>
      <c r="N682">
        <v>93554288</v>
      </c>
      <c r="O682">
        <v>93355584</v>
      </c>
    </row>
    <row r="683" spans="1:15">
      <c r="A683" t="str">
        <f t="shared" si="9"/>
        <v>LEEKWH ONPK</v>
      </c>
      <c r="B683" t="s">
        <v>658</v>
      </c>
      <c r="C683" t="s">
        <v>129</v>
      </c>
      <c r="D683">
        <v>23031866</v>
      </c>
      <c r="E683">
        <v>22039682</v>
      </c>
      <c r="F683">
        <v>22952574</v>
      </c>
      <c r="G683">
        <v>35248317</v>
      </c>
      <c r="H683">
        <v>33983774</v>
      </c>
      <c r="I683">
        <v>32887592</v>
      </c>
      <c r="J683">
        <v>35858435</v>
      </c>
      <c r="K683">
        <v>38655811</v>
      </c>
      <c r="L683">
        <v>32463097</v>
      </c>
      <c r="M683">
        <v>37482874</v>
      </c>
      <c r="N683">
        <v>21872762</v>
      </c>
      <c r="O683">
        <v>22111037</v>
      </c>
    </row>
    <row r="684" spans="1:15">
      <c r="A684" t="str">
        <f t="shared" si="9"/>
        <v>LEEKWH OFFPK</v>
      </c>
      <c r="B684" t="s">
        <v>658</v>
      </c>
      <c r="C684" t="s">
        <v>130</v>
      </c>
      <c r="D684">
        <v>66753806</v>
      </c>
      <c r="E684">
        <v>62918280</v>
      </c>
      <c r="F684">
        <v>69708851</v>
      </c>
      <c r="G684">
        <v>66271314</v>
      </c>
      <c r="H684">
        <v>68947334</v>
      </c>
      <c r="I684">
        <v>74489892</v>
      </c>
      <c r="J684">
        <v>73085248</v>
      </c>
      <c r="K684">
        <v>77409581</v>
      </c>
      <c r="L684">
        <v>72443718</v>
      </c>
      <c r="M684">
        <v>68833611</v>
      </c>
      <c r="N684">
        <v>71681526</v>
      </c>
      <c r="O684">
        <v>71244547</v>
      </c>
    </row>
    <row r="685" spans="1:15">
      <c r="A685" t="str">
        <f t="shared" si="9"/>
        <v>LEEKWH ONPK%</v>
      </c>
      <c r="B685" t="s">
        <v>658</v>
      </c>
      <c r="C685" t="s">
        <v>131</v>
      </c>
      <c r="D685" s="5">
        <v>0.25652000000000003</v>
      </c>
      <c r="E685" s="5">
        <v>0.25941999999999998</v>
      </c>
      <c r="F685" s="5">
        <v>0.2477</v>
      </c>
      <c r="G685" s="5">
        <v>0.34721000000000002</v>
      </c>
      <c r="H685" s="5">
        <v>0.33016000000000001</v>
      </c>
      <c r="I685" s="5">
        <v>0.30628</v>
      </c>
      <c r="J685" s="5">
        <v>0.32915</v>
      </c>
      <c r="K685" s="5">
        <v>0.33305000000000001</v>
      </c>
      <c r="L685" s="5">
        <v>0.30945</v>
      </c>
      <c r="M685" s="5">
        <v>0.35255999999999998</v>
      </c>
      <c r="N685" s="5">
        <v>0.23380000000000001</v>
      </c>
      <c r="O685" s="5">
        <v>0.23685</v>
      </c>
    </row>
    <row r="686" spans="1:15">
      <c r="A686" t="str">
        <f t="shared" si="9"/>
        <v>LEEKWH OFFPK%</v>
      </c>
      <c r="B686" t="s">
        <v>658</v>
      </c>
      <c r="C686" t="s">
        <v>132</v>
      </c>
      <c r="D686" s="5">
        <v>0.74348000000000003</v>
      </c>
      <c r="E686" s="5">
        <v>0.74058000000000002</v>
      </c>
      <c r="F686" s="5">
        <v>0.75229999999999997</v>
      </c>
      <c r="G686" s="5">
        <v>0.65278999999999998</v>
      </c>
      <c r="H686" s="5">
        <v>0.66983999999999999</v>
      </c>
      <c r="I686" s="5">
        <v>0.69372</v>
      </c>
      <c r="J686" s="5">
        <v>0.67084999999999995</v>
      </c>
      <c r="K686" s="5">
        <v>0.66695000000000004</v>
      </c>
      <c r="L686" s="5">
        <v>0.69055</v>
      </c>
      <c r="M686" s="5">
        <v>0.64744000000000002</v>
      </c>
      <c r="N686" s="5">
        <v>0.76619999999999999</v>
      </c>
      <c r="O686" s="5">
        <v>0.76315</v>
      </c>
    </row>
    <row r="687" spans="1:15">
      <c r="A687" t="str">
        <f t="shared" si="9"/>
        <v>LEEDEMAND (KW):</v>
      </c>
      <c r="B687" t="s">
        <v>658</v>
      </c>
      <c r="C687" t="s">
        <v>62</v>
      </c>
    </row>
    <row r="688" spans="1:15">
      <c r="A688" t="str">
        <f t="shared" si="9"/>
        <v>LEENCP</v>
      </c>
      <c r="B688" t="s">
        <v>658</v>
      </c>
      <c r="C688" t="s">
        <v>133</v>
      </c>
      <c r="D688">
        <v>172867</v>
      </c>
      <c r="E688">
        <v>194639</v>
      </c>
      <c r="F688">
        <v>196069</v>
      </c>
      <c r="G688">
        <v>223880</v>
      </c>
      <c r="H688">
        <v>224198</v>
      </c>
      <c r="I688">
        <v>231785</v>
      </c>
      <c r="J688">
        <v>226251</v>
      </c>
      <c r="K688">
        <v>236361</v>
      </c>
      <c r="L688">
        <v>227263</v>
      </c>
      <c r="M688">
        <v>220995</v>
      </c>
      <c r="N688">
        <v>200240</v>
      </c>
      <c r="O688">
        <v>186591</v>
      </c>
    </row>
    <row r="689" spans="1:15">
      <c r="A689" t="str">
        <f t="shared" si="9"/>
        <v>LEENCP ONPK</v>
      </c>
      <c r="B689" t="s">
        <v>658</v>
      </c>
      <c r="C689" t="s">
        <v>134</v>
      </c>
      <c r="D689">
        <v>172867</v>
      </c>
      <c r="E689">
        <v>194639</v>
      </c>
      <c r="F689">
        <v>196069</v>
      </c>
      <c r="G689">
        <v>223880</v>
      </c>
      <c r="H689">
        <v>224198</v>
      </c>
      <c r="I689">
        <v>231785</v>
      </c>
      <c r="J689">
        <v>226251</v>
      </c>
      <c r="K689">
        <v>236361</v>
      </c>
      <c r="L689">
        <v>227263</v>
      </c>
      <c r="M689">
        <v>220995</v>
      </c>
      <c r="N689">
        <v>187306</v>
      </c>
      <c r="O689">
        <v>183623</v>
      </c>
    </row>
    <row r="690" spans="1:15">
      <c r="A690" t="str">
        <f t="shared" si="9"/>
        <v>LEENCP OFFPK</v>
      </c>
      <c r="B690" t="s">
        <v>658</v>
      </c>
      <c r="C690" t="s">
        <v>135</v>
      </c>
      <c r="D690">
        <v>170168</v>
      </c>
      <c r="E690">
        <v>185425</v>
      </c>
      <c r="F690">
        <v>178811</v>
      </c>
      <c r="G690">
        <v>206997</v>
      </c>
      <c r="H690">
        <v>210254</v>
      </c>
      <c r="I690">
        <v>222978</v>
      </c>
      <c r="J690">
        <v>218861</v>
      </c>
      <c r="K690">
        <v>233219</v>
      </c>
      <c r="L690">
        <v>223763</v>
      </c>
      <c r="M690">
        <v>217926</v>
      </c>
      <c r="N690">
        <v>200240</v>
      </c>
      <c r="O690">
        <v>186591</v>
      </c>
    </row>
    <row r="691" spans="1:15">
      <c r="A691" t="str">
        <f t="shared" si="9"/>
        <v>LEEGCP DATE</v>
      </c>
      <c r="B691" t="s">
        <v>658</v>
      </c>
      <c r="C691" t="s">
        <v>136</v>
      </c>
      <c r="D691" t="s">
        <v>752</v>
      </c>
      <c r="E691" t="s">
        <v>740</v>
      </c>
      <c r="F691" t="s">
        <v>741</v>
      </c>
      <c r="G691" t="s">
        <v>781</v>
      </c>
      <c r="H691" t="s">
        <v>766</v>
      </c>
      <c r="I691" t="s">
        <v>836</v>
      </c>
      <c r="J691" t="s">
        <v>828</v>
      </c>
      <c r="K691" t="s">
        <v>802</v>
      </c>
      <c r="L691" t="s">
        <v>824</v>
      </c>
      <c r="M691" t="s">
        <v>761</v>
      </c>
      <c r="N691" t="s">
        <v>821</v>
      </c>
      <c r="O691" t="s">
        <v>837</v>
      </c>
    </row>
    <row r="692" spans="1:15">
      <c r="A692" t="str">
        <f t="shared" si="9"/>
        <v>LEEGCP TIME</v>
      </c>
      <c r="B692" t="s">
        <v>658</v>
      </c>
      <c r="C692" t="s">
        <v>142</v>
      </c>
      <c r="D692" t="s">
        <v>193</v>
      </c>
      <c r="E692" t="s">
        <v>203</v>
      </c>
      <c r="F692" t="s">
        <v>203</v>
      </c>
      <c r="G692" t="s">
        <v>196</v>
      </c>
      <c r="H692" t="s">
        <v>195</v>
      </c>
      <c r="I692" t="s">
        <v>195</v>
      </c>
      <c r="J692" t="s">
        <v>195</v>
      </c>
      <c r="K692" t="s">
        <v>195</v>
      </c>
      <c r="L692" t="s">
        <v>195</v>
      </c>
      <c r="M692" t="s">
        <v>195</v>
      </c>
      <c r="N692" t="s">
        <v>195</v>
      </c>
      <c r="O692" t="s">
        <v>145</v>
      </c>
    </row>
    <row r="693" spans="1:15">
      <c r="A693" t="str">
        <f t="shared" ref="A693:A756" si="10">B693&amp;C693</f>
        <v>LEEGCP</v>
      </c>
      <c r="B693" t="s">
        <v>658</v>
      </c>
      <c r="C693" t="s">
        <v>147</v>
      </c>
      <c r="D693">
        <v>172867</v>
      </c>
      <c r="E693">
        <v>194639</v>
      </c>
      <c r="F693">
        <v>196069</v>
      </c>
      <c r="G693">
        <v>223880</v>
      </c>
      <c r="H693">
        <v>224198</v>
      </c>
      <c r="I693">
        <v>231785</v>
      </c>
      <c r="J693">
        <v>226251</v>
      </c>
      <c r="K693">
        <v>236361</v>
      </c>
      <c r="L693">
        <v>227263</v>
      </c>
      <c r="M693">
        <v>220995</v>
      </c>
      <c r="N693">
        <v>200240</v>
      </c>
      <c r="O693">
        <v>186591</v>
      </c>
    </row>
    <row r="694" spans="1:15">
      <c r="A694" t="str">
        <f t="shared" si="10"/>
        <v>LEEGCP ONPK</v>
      </c>
      <c r="B694" t="s">
        <v>658</v>
      </c>
      <c r="C694" t="s">
        <v>63</v>
      </c>
      <c r="D694">
        <v>172867</v>
      </c>
      <c r="E694">
        <v>194639</v>
      </c>
      <c r="F694">
        <v>196069</v>
      </c>
      <c r="G694">
        <v>223880</v>
      </c>
      <c r="H694">
        <v>224198</v>
      </c>
      <c r="I694">
        <v>231785</v>
      </c>
      <c r="J694">
        <v>226251</v>
      </c>
      <c r="K694">
        <v>236361</v>
      </c>
      <c r="L694">
        <v>227263</v>
      </c>
      <c r="M694">
        <v>220995</v>
      </c>
      <c r="N694">
        <v>187306</v>
      </c>
      <c r="O694">
        <v>183623</v>
      </c>
    </row>
    <row r="695" spans="1:15">
      <c r="A695" t="str">
        <f t="shared" si="10"/>
        <v>LEEGCP OFFPK</v>
      </c>
      <c r="B695" t="s">
        <v>658</v>
      </c>
      <c r="C695" t="s">
        <v>64</v>
      </c>
      <c r="D695">
        <v>170168</v>
      </c>
      <c r="E695">
        <v>185425</v>
      </c>
      <c r="F695">
        <v>178811</v>
      </c>
      <c r="G695">
        <v>206997</v>
      </c>
      <c r="H695">
        <v>210254</v>
      </c>
      <c r="I695">
        <v>222978</v>
      </c>
      <c r="J695">
        <v>218861</v>
      </c>
      <c r="K695">
        <v>233219</v>
      </c>
      <c r="L695">
        <v>223763</v>
      </c>
      <c r="M695">
        <v>217926</v>
      </c>
      <c r="N695">
        <v>200240</v>
      </c>
      <c r="O695">
        <v>186591</v>
      </c>
    </row>
    <row r="696" spans="1:15">
      <c r="A696" t="str">
        <f t="shared" si="10"/>
        <v>LEECP</v>
      </c>
      <c r="B696" t="s">
        <v>658</v>
      </c>
      <c r="C696" t="s">
        <v>148</v>
      </c>
      <c r="D696">
        <v>172867</v>
      </c>
      <c r="E696">
        <v>180391</v>
      </c>
      <c r="F696">
        <v>196069</v>
      </c>
      <c r="G696">
        <v>206991</v>
      </c>
      <c r="H696">
        <v>224198</v>
      </c>
      <c r="I696">
        <v>220994</v>
      </c>
      <c r="J696">
        <v>216226</v>
      </c>
      <c r="K696">
        <v>236361</v>
      </c>
      <c r="L696">
        <v>223470</v>
      </c>
      <c r="M696">
        <v>220995</v>
      </c>
      <c r="N696">
        <v>200240</v>
      </c>
      <c r="O696">
        <v>185242</v>
      </c>
    </row>
    <row r="697" spans="1:15">
      <c r="A697" t="str">
        <f t="shared" si="10"/>
        <v>LEEPERIOD START</v>
      </c>
      <c r="B697" t="s">
        <v>658</v>
      </c>
      <c r="C697" t="s">
        <v>149</v>
      </c>
      <c r="D697" s="1">
        <v>41275</v>
      </c>
      <c r="E697" s="1">
        <v>41306</v>
      </c>
      <c r="F697" s="1">
        <v>41334</v>
      </c>
      <c r="G697" s="1">
        <v>41365</v>
      </c>
      <c r="H697" s="1">
        <v>41395</v>
      </c>
      <c r="I697" s="1">
        <v>41426</v>
      </c>
      <c r="J697" s="1">
        <v>41456</v>
      </c>
      <c r="K697" s="1">
        <v>41487</v>
      </c>
      <c r="L697" s="1">
        <v>41518</v>
      </c>
      <c r="M697" s="1">
        <v>41548</v>
      </c>
      <c r="N697" s="1">
        <v>41579</v>
      </c>
      <c r="O697" s="1">
        <v>41609</v>
      </c>
    </row>
    <row r="698" spans="1:15">
      <c r="A698" t="str">
        <f t="shared" si="10"/>
        <v>LEENCP LF</v>
      </c>
      <c r="B698" t="s">
        <v>658</v>
      </c>
      <c r="C698" t="s">
        <v>150</v>
      </c>
      <c r="D698" s="5">
        <v>0.69810000000000005</v>
      </c>
      <c r="E698" s="5">
        <v>0.64949999999999997</v>
      </c>
      <c r="F698" s="5">
        <v>0.6361</v>
      </c>
      <c r="G698" s="5">
        <v>0.62980000000000003</v>
      </c>
      <c r="H698" s="5">
        <v>0.61709999999999998</v>
      </c>
      <c r="I698" s="5">
        <v>0.64339999999999997</v>
      </c>
      <c r="J698" s="5">
        <v>0.6472</v>
      </c>
      <c r="K698" s="5">
        <v>0.66</v>
      </c>
      <c r="L698" s="5">
        <v>0.6411</v>
      </c>
      <c r="M698" s="5">
        <v>0.64659999999999995</v>
      </c>
      <c r="N698" s="5">
        <v>0.64890000000000003</v>
      </c>
      <c r="O698" s="5">
        <v>0.67249999999999999</v>
      </c>
    </row>
    <row r="699" spans="1:15">
      <c r="A699" t="str">
        <f t="shared" si="10"/>
        <v>LEENCP LF ONPK</v>
      </c>
      <c r="B699" t="s">
        <v>658</v>
      </c>
      <c r="C699" t="s">
        <v>151</v>
      </c>
      <c r="D699" s="5">
        <v>0.75700000000000001</v>
      </c>
      <c r="E699" s="5">
        <v>0.7077</v>
      </c>
      <c r="F699" s="5">
        <v>0.69679999999999997</v>
      </c>
      <c r="G699" s="5">
        <v>0.79520000000000002</v>
      </c>
      <c r="H699" s="5">
        <v>0.76559999999999995</v>
      </c>
      <c r="I699" s="5">
        <v>0.7883</v>
      </c>
      <c r="J699" s="5">
        <v>0.80049999999999999</v>
      </c>
      <c r="K699" s="5">
        <v>0.82599999999999996</v>
      </c>
      <c r="L699" s="5">
        <v>0.79359999999999997</v>
      </c>
      <c r="M699" s="5">
        <v>0.81940000000000002</v>
      </c>
      <c r="N699" s="5">
        <v>0.7298</v>
      </c>
      <c r="O699" s="5">
        <v>0.71679999999999999</v>
      </c>
    </row>
    <row r="700" spans="1:15">
      <c r="A700" t="str">
        <f t="shared" si="10"/>
        <v>LEENCP LF OFFPK</v>
      </c>
      <c r="B700" t="s">
        <v>658</v>
      </c>
      <c r="C700" t="s">
        <v>152</v>
      </c>
      <c r="D700" s="5">
        <v>0.69059999999999999</v>
      </c>
      <c r="E700" s="5">
        <v>0.66269999999999996</v>
      </c>
      <c r="F700" s="5">
        <v>0.67800000000000005</v>
      </c>
      <c r="G700" s="5">
        <v>0.61329999999999996</v>
      </c>
      <c r="H700" s="5">
        <v>0.60060000000000002</v>
      </c>
      <c r="I700" s="5">
        <v>0.61860000000000004</v>
      </c>
      <c r="J700" s="5">
        <v>0.61160000000000003</v>
      </c>
      <c r="K700" s="5">
        <v>0.6079</v>
      </c>
      <c r="L700" s="5">
        <v>0.59950000000000003</v>
      </c>
      <c r="M700" s="5">
        <v>0.58819999999999995</v>
      </c>
      <c r="N700" s="5">
        <v>0.63919999999999999</v>
      </c>
      <c r="O700" s="5">
        <v>0.66290000000000004</v>
      </c>
    </row>
    <row r="701" spans="1:15">
      <c r="A701" t="str">
        <f t="shared" si="10"/>
        <v>LEEGCP CF</v>
      </c>
      <c r="B701" t="s">
        <v>658</v>
      </c>
      <c r="C701" t="s">
        <v>153</v>
      </c>
      <c r="D701" s="5">
        <v>1</v>
      </c>
      <c r="E701" s="5">
        <v>1</v>
      </c>
      <c r="F701" s="5">
        <v>1</v>
      </c>
      <c r="G701" s="5">
        <v>1</v>
      </c>
      <c r="H701" s="5">
        <v>1</v>
      </c>
      <c r="I701" s="5">
        <v>1</v>
      </c>
      <c r="J701" s="5">
        <v>1</v>
      </c>
      <c r="K701" s="5">
        <v>1</v>
      </c>
      <c r="L701" s="5">
        <v>1</v>
      </c>
      <c r="M701" s="5">
        <v>1</v>
      </c>
      <c r="N701" s="5">
        <v>1</v>
      </c>
      <c r="O701" s="5">
        <v>1</v>
      </c>
    </row>
    <row r="702" spans="1:15">
      <c r="A702" t="str">
        <f t="shared" si="10"/>
        <v>LEECP CF</v>
      </c>
      <c r="B702" t="s">
        <v>658</v>
      </c>
      <c r="C702" t="s">
        <v>154</v>
      </c>
      <c r="D702" s="5">
        <v>1</v>
      </c>
      <c r="E702" s="5">
        <v>0.92679999999999996</v>
      </c>
      <c r="F702" s="5">
        <v>1</v>
      </c>
      <c r="G702" s="5">
        <v>0.92459999999999998</v>
      </c>
      <c r="H702" s="5">
        <v>1</v>
      </c>
      <c r="I702" s="5">
        <v>0.95340000000000003</v>
      </c>
      <c r="J702" s="5">
        <v>0.95569999999999999</v>
      </c>
      <c r="K702" s="5">
        <v>1</v>
      </c>
      <c r="L702" s="5">
        <v>0.98329999999999995</v>
      </c>
      <c r="M702" s="5">
        <v>1</v>
      </c>
      <c r="N702" s="5">
        <v>1</v>
      </c>
      <c r="O702" s="5">
        <v>0.99280000000000002</v>
      </c>
    </row>
    <row r="703" spans="1:15">
      <c r="A703" t="str">
        <f t="shared" si="10"/>
        <v>LEEGCP LF</v>
      </c>
      <c r="B703" t="s">
        <v>658</v>
      </c>
      <c r="C703" t="s">
        <v>155</v>
      </c>
      <c r="D703" s="5">
        <v>0.69810000000000005</v>
      </c>
      <c r="E703" s="5">
        <v>0.64949999999999997</v>
      </c>
      <c r="F703" s="5">
        <v>0.6361</v>
      </c>
      <c r="G703" s="5">
        <v>0.62980000000000003</v>
      </c>
      <c r="H703" s="5">
        <v>0.61709999999999998</v>
      </c>
      <c r="I703" s="5">
        <v>0.64339999999999997</v>
      </c>
      <c r="J703" s="5">
        <v>0.6472</v>
      </c>
      <c r="K703" s="5">
        <v>0.66</v>
      </c>
      <c r="L703" s="5">
        <v>0.6411</v>
      </c>
      <c r="M703" s="5">
        <v>0.64659999999999995</v>
      </c>
      <c r="N703" s="5">
        <v>0.64890000000000003</v>
      </c>
      <c r="O703" s="5">
        <v>0.67249999999999999</v>
      </c>
    </row>
    <row r="704" spans="1:15">
      <c r="A704" t="str">
        <f t="shared" si="10"/>
        <v>LEEGCP LF ONPK</v>
      </c>
      <c r="B704" t="s">
        <v>658</v>
      </c>
      <c r="C704" t="s">
        <v>156</v>
      </c>
      <c r="D704" s="5">
        <v>0.75700000000000001</v>
      </c>
      <c r="E704" s="5">
        <v>0.7077</v>
      </c>
      <c r="F704" s="5">
        <v>0.69679999999999997</v>
      </c>
      <c r="G704" s="5">
        <v>0.79520000000000002</v>
      </c>
      <c r="H704" s="5">
        <v>0.76559999999999995</v>
      </c>
      <c r="I704" s="5">
        <v>0.7883</v>
      </c>
      <c r="J704" s="5">
        <v>0.80049999999999999</v>
      </c>
      <c r="K704" s="5">
        <v>0.82599999999999996</v>
      </c>
      <c r="L704" s="5">
        <v>0.79359999999999997</v>
      </c>
      <c r="M704" s="5">
        <v>0.81940000000000002</v>
      </c>
      <c r="N704" s="5">
        <v>0.7298</v>
      </c>
      <c r="O704" s="5">
        <v>0.71679999999999999</v>
      </c>
    </row>
    <row r="705" spans="1:15">
      <c r="A705" t="str">
        <f t="shared" si="10"/>
        <v>LEEGCP LF OFFPK</v>
      </c>
      <c r="B705" t="s">
        <v>658</v>
      </c>
      <c r="C705" t="s">
        <v>157</v>
      </c>
      <c r="D705" s="5">
        <v>0.69059999999999999</v>
      </c>
      <c r="E705" s="5">
        <v>0.66269999999999996</v>
      </c>
      <c r="F705" s="5">
        <v>0.67800000000000005</v>
      </c>
      <c r="G705" s="5">
        <v>0.61329999999999996</v>
      </c>
      <c r="H705" s="5">
        <v>0.60060000000000002</v>
      </c>
      <c r="I705" s="5">
        <v>0.61860000000000004</v>
      </c>
      <c r="J705" s="5">
        <v>0.61160000000000003</v>
      </c>
      <c r="K705" s="5">
        <v>0.6079</v>
      </c>
      <c r="L705" s="5">
        <v>0.59950000000000003</v>
      </c>
      <c r="M705" s="5">
        <v>0.58819999999999995</v>
      </c>
      <c r="N705" s="5">
        <v>0.63919999999999999</v>
      </c>
      <c r="O705" s="5">
        <v>0.66290000000000004</v>
      </c>
    </row>
    <row r="706" spans="1:15">
      <c r="A706" t="str">
        <f t="shared" si="10"/>
        <v>LEECP LF</v>
      </c>
      <c r="B706" t="s">
        <v>658</v>
      </c>
      <c r="C706" t="s">
        <v>158</v>
      </c>
      <c r="D706" s="5">
        <v>0.69810000000000005</v>
      </c>
      <c r="E706" s="5">
        <v>0.70079999999999998</v>
      </c>
      <c r="F706" s="5">
        <v>0.6361</v>
      </c>
      <c r="G706" s="5">
        <v>0.68120000000000003</v>
      </c>
      <c r="H706" s="5">
        <v>0.61709999999999998</v>
      </c>
      <c r="I706" s="5">
        <v>0.67479999999999996</v>
      </c>
      <c r="J706" s="5">
        <v>0.67720000000000002</v>
      </c>
      <c r="K706" s="5">
        <v>0.66</v>
      </c>
      <c r="L706" s="5">
        <v>0.65200000000000002</v>
      </c>
      <c r="M706" s="5">
        <v>0.64659999999999995</v>
      </c>
      <c r="N706" s="5">
        <v>0.64890000000000003</v>
      </c>
      <c r="O706" s="5">
        <v>0.6774</v>
      </c>
    </row>
    <row r="707" spans="1:15">
      <c r="A707" t="str">
        <f t="shared" si="10"/>
        <v>LEEREL PREC:</v>
      </c>
      <c r="B707" t="s">
        <v>658</v>
      </c>
      <c r="C707" t="s">
        <v>65</v>
      </c>
    </row>
    <row r="708" spans="1:15">
      <c r="A708" t="str">
        <f t="shared" si="10"/>
        <v>LEENCP RP</v>
      </c>
      <c r="B708" t="s">
        <v>658</v>
      </c>
      <c r="C708" t="s">
        <v>159</v>
      </c>
      <c r="D708" s="5">
        <v>0</v>
      </c>
      <c r="E708" s="5">
        <v>0</v>
      </c>
      <c r="F708" s="5">
        <v>0</v>
      </c>
      <c r="G708" s="5">
        <v>0</v>
      </c>
      <c r="H708" s="5">
        <v>0</v>
      </c>
      <c r="I708" s="5">
        <v>0</v>
      </c>
      <c r="J708" s="5">
        <v>0</v>
      </c>
      <c r="K708" s="5">
        <v>0</v>
      </c>
      <c r="L708" s="5">
        <v>0</v>
      </c>
      <c r="M708" s="5">
        <v>0</v>
      </c>
      <c r="N708" s="5">
        <v>0</v>
      </c>
      <c r="O708" s="5">
        <v>0</v>
      </c>
    </row>
    <row r="709" spans="1:15">
      <c r="A709" t="str">
        <f t="shared" si="10"/>
        <v>LEENCP RP ONPK</v>
      </c>
      <c r="B709" t="s">
        <v>658</v>
      </c>
      <c r="C709" t="s">
        <v>160</v>
      </c>
      <c r="D709" s="5">
        <v>0</v>
      </c>
      <c r="E709" s="5">
        <v>0</v>
      </c>
      <c r="F709" s="5">
        <v>0</v>
      </c>
      <c r="G709" s="5">
        <v>0</v>
      </c>
      <c r="H709" s="5">
        <v>0</v>
      </c>
      <c r="I709" s="5">
        <v>0</v>
      </c>
      <c r="J709" s="5">
        <v>0</v>
      </c>
      <c r="K709" s="5">
        <v>0</v>
      </c>
      <c r="L709" s="5">
        <v>0</v>
      </c>
      <c r="M709" s="5">
        <v>0</v>
      </c>
      <c r="N709" s="5">
        <v>0</v>
      </c>
      <c r="O709" s="5">
        <v>0</v>
      </c>
    </row>
    <row r="710" spans="1:15">
      <c r="A710" t="str">
        <f t="shared" si="10"/>
        <v>LEENCP RP OFFPK</v>
      </c>
      <c r="B710" t="s">
        <v>658</v>
      </c>
      <c r="C710" t="s">
        <v>161</v>
      </c>
      <c r="D710" s="5">
        <v>0</v>
      </c>
      <c r="E710" s="5">
        <v>0</v>
      </c>
      <c r="F710" s="5">
        <v>0</v>
      </c>
      <c r="G710" s="5">
        <v>0</v>
      </c>
      <c r="H710" s="5">
        <v>0</v>
      </c>
      <c r="I710" s="5">
        <v>0</v>
      </c>
      <c r="J710" s="5">
        <v>0</v>
      </c>
      <c r="K710" s="5">
        <v>0</v>
      </c>
      <c r="L710" s="5">
        <v>0</v>
      </c>
      <c r="M710" s="5">
        <v>0</v>
      </c>
      <c r="N710" s="5">
        <v>0</v>
      </c>
      <c r="O710" s="5">
        <v>0</v>
      </c>
    </row>
    <row r="711" spans="1:15">
      <c r="A711" t="str">
        <f t="shared" si="10"/>
        <v>LEEGCP RP</v>
      </c>
      <c r="B711" t="s">
        <v>658</v>
      </c>
      <c r="C711" t="s">
        <v>162</v>
      </c>
      <c r="D711" s="5">
        <v>0</v>
      </c>
      <c r="E711" s="5">
        <v>0</v>
      </c>
      <c r="F711" s="5">
        <v>0</v>
      </c>
      <c r="G711" s="5">
        <v>0</v>
      </c>
      <c r="H711" s="5">
        <v>0</v>
      </c>
      <c r="I711" s="5">
        <v>0</v>
      </c>
      <c r="J711" s="5">
        <v>0</v>
      </c>
      <c r="K711" s="5">
        <v>0</v>
      </c>
      <c r="L711" s="5">
        <v>0</v>
      </c>
      <c r="M711" s="5">
        <v>0</v>
      </c>
      <c r="N711" s="5">
        <v>0</v>
      </c>
      <c r="O711" s="5">
        <v>0</v>
      </c>
    </row>
    <row r="712" spans="1:15">
      <c r="A712" t="str">
        <f t="shared" si="10"/>
        <v>LEEGCP RP ONPK</v>
      </c>
      <c r="B712" t="s">
        <v>658</v>
      </c>
      <c r="C712" t="s">
        <v>163</v>
      </c>
      <c r="D712" s="5">
        <v>0</v>
      </c>
      <c r="E712" s="5">
        <v>0</v>
      </c>
      <c r="F712" s="5">
        <v>0</v>
      </c>
      <c r="G712" s="5">
        <v>0</v>
      </c>
      <c r="H712" s="5">
        <v>0</v>
      </c>
      <c r="I712" s="5">
        <v>0</v>
      </c>
      <c r="J712" s="5">
        <v>0</v>
      </c>
      <c r="K712" s="5">
        <v>0</v>
      </c>
      <c r="L712" s="5">
        <v>0</v>
      </c>
      <c r="M712" s="5">
        <v>0</v>
      </c>
      <c r="N712" s="5">
        <v>0</v>
      </c>
      <c r="O712" s="5">
        <v>0</v>
      </c>
    </row>
    <row r="713" spans="1:15">
      <c r="A713" t="str">
        <f t="shared" si="10"/>
        <v>LEEGCP RP OFFPK</v>
      </c>
      <c r="B713" t="s">
        <v>658</v>
      </c>
      <c r="C713" t="s">
        <v>164</v>
      </c>
      <c r="D713" s="5">
        <v>0</v>
      </c>
      <c r="E713" s="5">
        <v>0</v>
      </c>
      <c r="F713" s="5">
        <v>0</v>
      </c>
      <c r="G713" s="5">
        <v>0</v>
      </c>
      <c r="H713" s="5">
        <v>0</v>
      </c>
      <c r="I713" s="5">
        <v>0</v>
      </c>
      <c r="J713" s="5">
        <v>0</v>
      </c>
      <c r="K713" s="5">
        <v>0</v>
      </c>
      <c r="L713" s="5">
        <v>0</v>
      </c>
      <c r="M713" s="5">
        <v>0</v>
      </c>
      <c r="N713" s="5">
        <v>0</v>
      </c>
      <c r="O713" s="5">
        <v>0</v>
      </c>
    </row>
    <row r="714" spans="1:15">
      <c r="A714" t="str">
        <f t="shared" si="10"/>
        <v>LEECP RP</v>
      </c>
      <c r="B714" t="s">
        <v>658</v>
      </c>
      <c r="C714" t="s">
        <v>165</v>
      </c>
      <c r="D714" s="5">
        <v>0</v>
      </c>
      <c r="E714" s="5">
        <v>0</v>
      </c>
      <c r="F714" s="5">
        <v>0</v>
      </c>
      <c r="G714" s="5">
        <v>0</v>
      </c>
      <c r="H714" s="5">
        <v>0</v>
      </c>
      <c r="I714" s="5">
        <v>0</v>
      </c>
      <c r="J714" s="5">
        <v>0</v>
      </c>
      <c r="K714" s="5">
        <v>0</v>
      </c>
      <c r="L714" s="5">
        <v>0</v>
      </c>
      <c r="M714" s="5">
        <v>0</v>
      </c>
      <c r="N714" s="5">
        <v>0</v>
      </c>
      <c r="O714" s="5">
        <v>0</v>
      </c>
    </row>
    <row r="715" spans="1:15">
      <c r="A715" t="str">
        <f t="shared" si="10"/>
        <v>LEESAMPLE SIZE:</v>
      </c>
      <c r="B715" t="s">
        <v>658</v>
      </c>
      <c r="C715" t="s">
        <v>66</v>
      </c>
    </row>
    <row r="716" spans="1:15">
      <c r="A716" t="str">
        <f t="shared" si="10"/>
        <v>LEEGCPSZ</v>
      </c>
      <c r="B716" t="s">
        <v>658</v>
      </c>
      <c r="C716" t="s">
        <v>166</v>
      </c>
      <c r="D716">
        <v>1</v>
      </c>
      <c r="E716">
        <v>1</v>
      </c>
      <c r="F716">
        <v>1</v>
      </c>
      <c r="G716">
        <v>1</v>
      </c>
      <c r="H716">
        <v>1</v>
      </c>
      <c r="I716">
        <v>1</v>
      </c>
      <c r="J716">
        <v>1</v>
      </c>
      <c r="K716">
        <v>1</v>
      </c>
      <c r="L716">
        <v>1</v>
      </c>
      <c r="M716">
        <v>1</v>
      </c>
      <c r="N716">
        <v>1</v>
      </c>
      <c r="O716">
        <v>1</v>
      </c>
    </row>
    <row r="717" spans="1:15">
      <c r="A717" t="str">
        <f t="shared" si="10"/>
        <v>LEEGCPSZ ONPK</v>
      </c>
      <c r="B717" t="s">
        <v>658</v>
      </c>
      <c r="C717" t="s">
        <v>167</v>
      </c>
      <c r="D717">
        <v>1</v>
      </c>
      <c r="E717">
        <v>1</v>
      </c>
      <c r="F717">
        <v>1</v>
      </c>
      <c r="G717">
        <v>1</v>
      </c>
      <c r="H717">
        <v>1</v>
      </c>
      <c r="I717">
        <v>1</v>
      </c>
      <c r="J717">
        <v>1</v>
      </c>
      <c r="K717">
        <v>1</v>
      </c>
      <c r="L717">
        <v>1</v>
      </c>
      <c r="M717">
        <v>1</v>
      </c>
      <c r="N717">
        <v>1</v>
      </c>
      <c r="O717">
        <v>1</v>
      </c>
    </row>
    <row r="718" spans="1:15">
      <c r="A718" t="str">
        <f t="shared" si="10"/>
        <v>LEEGCPSZ OFFPK</v>
      </c>
      <c r="B718" t="s">
        <v>658</v>
      </c>
      <c r="C718" t="s">
        <v>168</v>
      </c>
      <c r="D718">
        <v>1</v>
      </c>
      <c r="E718">
        <v>1</v>
      </c>
      <c r="F718">
        <v>1</v>
      </c>
      <c r="G718">
        <v>1</v>
      </c>
      <c r="H718">
        <v>1</v>
      </c>
      <c r="I718">
        <v>1</v>
      </c>
      <c r="J718">
        <v>1</v>
      </c>
      <c r="K718">
        <v>1</v>
      </c>
      <c r="L718">
        <v>1</v>
      </c>
      <c r="M718">
        <v>1</v>
      </c>
      <c r="N718">
        <v>1</v>
      </c>
      <c r="O718">
        <v>1</v>
      </c>
    </row>
    <row r="719" spans="1:15">
      <c r="A719" t="str">
        <f t="shared" si="10"/>
        <v>LEECPSZ</v>
      </c>
      <c r="B719" t="s">
        <v>658</v>
      </c>
      <c r="C719" t="s">
        <v>169</v>
      </c>
      <c r="D719">
        <v>1</v>
      </c>
      <c r="E719">
        <v>1</v>
      </c>
      <c r="F719">
        <v>1</v>
      </c>
      <c r="G719">
        <v>1</v>
      </c>
      <c r="H719">
        <v>1</v>
      </c>
      <c r="I719">
        <v>1</v>
      </c>
      <c r="J719">
        <v>1</v>
      </c>
      <c r="K719">
        <v>1</v>
      </c>
      <c r="L719">
        <v>1</v>
      </c>
      <c r="M719">
        <v>1</v>
      </c>
      <c r="N719">
        <v>1</v>
      </c>
      <c r="O719">
        <v>1</v>
      </c>
    </row>
    <row r="720" spans="1:15">
      <c r="A720" t="str">
        <f t="shared" si="10"/>
        <v/>
      </c>
    </row>
    <row r="721" spans="1:15" ht="14.4">
      <c r="A721" t="str">
        <f t="shared" si="10"/>
        <v>NOTE:     Sales line does not match sales in the Rate and Revenue Report due to billing lag.  Effective 2014, Lee County changed from Partial Requirement to Full Requirement.</v>
      </c>
      <c r="B721" s="310" t="s">
        <v>838</v>
      </c>
    </row>
    <row r="722" spans="1:15">
      <c r="A722" t="str">
        <f t="shared" si="10"/>
        <v xml:space="preserve">MDWS Wholesale - Metro Dade County Solid Waste Management </v>
      </c>
      <c r="B722" t="s">
        <v>5</v>
      </c>
      <c r="C722" t="s">
        <v>6</v>
      </c>
    </row>
    <row r="723" spans="1:15">
      <c r="A723" t="str">
        <f t="shared" si="10"/>
        <v xml:space="preserve">MDWSMONTH </v>
      </c>
      <c r="B723" t="s">
        <v>7</v>
      </c>
      <c r="C723" t="s">
        <v>123</v>
      </c>
      <c r="D723" s="4">
        <v>41275</v>
      </c>
      <c r="E723" s="4">
        <v>41306</v>
      </c>
      <c r="F723" s="4">
        <v>41334</v>
      </c>
      <c r="G723" s="4">
        <v>41365</v>
      </c>
      <c r="H723" s="4">
        <v>41395</v>
      </c>
      <c r="I723" s="4">
        <v>41426</v>
      </c>
      <c r="J723" s="4">
        <v>41456</v>
      </c>
      <c r="K723" s="4">
        <v>41487</v>
      </c>
      <c r="L723" s="4">
        <v>41518</v>
      </c>
      <c r="M723" s="4">
        <v>41548</v>
      </c>
      <c r="N723" s="4">
        <v>41579</v>
      </c>
      <c r="O723" s="4">
        <v>41609</v>
      </c>
    </row>
    <row r="724" spans="1:15">
      <c r="A724" t="str">
        <f t="shared" si="10"/>
        <v xml:space="preserve">MDWSCUSTOMERS </v>
      </c>
      <c r="B724" t="s">
        <v>7</v>
      </c>
      <c r="C724" t="s">
        <v>124</v>
      </c>
      <c r="D724">
        <v>4</v>
      </c>
      <c r="E724">
        <v>4</v>
      </c>
      <c r="F724">
        <v>4</v>
      </c>
      <c r="G724">
        <v>4</v>
      </c>
      <c r="H724">
        <v>4</v>
      </c>
      <c r="I724">
        <v>4</v>
      </c>
      <c r="J724">
        <v>4</v>
      </c>
      <c r="K724">
        <v>4</v>
      </c>
      <c r="L724">
        <v>4</v>
      </c>
      <c r="M724">
        <v>4</v>
      </c>
      <c r="N724">
        <v>4</v>
      </c>
      <c r="O724">
        <v>4</v>
      </c>
    </row>
    <row r="725" spans="1:15">
      <c r="A725" t="str">
        <f t="shared" si="10"/>
        <v xml:space="preserve">MDWSSALES </v>
      </c>
      <c r="B725" t="s">
        <v>7</v>
      </c>
      <c r="C725" t="s">
        <v>125</v>
      </c>
      <c r="D725">
        <v>61189908</v>
      </c>
      <c r="E725">
        <v>63149555</v>
      </c>
      <c r="F725">
        <v>58105670</v>
      </c>
      <c r="G725">
        <v>60933431</v>
      </c>
      <c r="H725">
        <v>70271983</v>
      </c>
      <c r="I725">
        <v>73381393</v>
      </c>
      <c r="J725">
        <v>81686209</v>
      </c>
      <c r="K725">
        <v>85307849</v>
      </c>
      <c r="L725">
        <v>88503862</v>
      </c>
      <c r="M725">
        <v>78273789</v>
      </c>
      <c r="N725">
        <v>74983627</v>
      </c>
      <c r="O725">
        <v>63486551</v>
      </c>
    </row>
    <row r="726" spans="1:15">
      <c r="A726" t="str">
        <f t="shared" si="10"/>
        <v>MDWSKW</v>
      </c>
      <c r="B726" t="s">
        <v>7</v>
      </c>
      <c r="C726" t="s">
        <v>126</v>
      </c>
    </row>
    <row r="727" spans="1:15">
      <c r="A727" t="str">
        <f t="shared" si="10"/>
        <v>MDWSN</v>
      </c>
      <c r="B727" t="s">
        <v>7</v>
      </c>
      <c r="C727" t="s">
        <v>127</v>
      </c>
      <c r="D727">
        <v>1</v>
      </c>
      <c r="E727">
        <v>1</v>
      </c>
      <c r="F727">
        <v>1</v>
      </c>
      <c r="G727">
        <v>1</v>
      </c>
      <c r="H727">
        <v>1</v>
      </c>
      <c r="I727">
        <v>1</v>
      </c>
      <c r="J727">
        <v>1</v>
      </c>
      <c r="K727">
        <v>1</v>
      </c>
      <c r="L727">
        <v>1</v>
      </c>
      <c r="M727">
        <v>1</v>
      </c>
      <c r="N727">
        <v>1</v>
      </c>
      <c r="O727" t="s">
        <v>536</v>
      </c>
    </row>
    <row r="728" spans="1:15">
      <c r="A728" t="str">
        <f t="shared" si="10"/>
        <v>MDWSRLR ENERGY:</v>
      </c>
      <c r="B728" t="s">
        <v>7</v>
      </c>
      <c r="C728" t="s">
        <v>61</v>
      </c>
    </row>
    <row r="729" spans="1:15">
      <c r="A729" t="str">
        <f t="shared" si="10"/>
        <v>MDWSKWH</v>
      </c>
      <c r="B729" t="s">
        <v>7</v>
      </c>
      <c r="C729" t="s">
        <v>128</v>
      </c>
      <c r="D729">
        <v>495657</v>
      </c>
      <c r="E729">
        <v>262108</v>
      </c>
      <c r="F729">
        <v>399068</v>
      </c>
      <c r="G729">
        <v>563317</v>
      </c>
      <c r="H729">
        <v>547913</v>
      </c>
      <c r="I729">
        <v>531087</v>
      </c>
      <c r="J729">
        <v>487205</v>
      </c>
      <c r="K729">
        <v>523511</v>
      </c>
      <c r="L729">
        <v>513303</v>
      </c>
      <c r="M729">
        <v>483480</v>
      </c>
      <c r="N729">
        <v>414089</v>
      </c>
    </row>
    <row r="730" spans="1:15">
      <c r="A730" t="str">
        <f t="shared" si="10"/>
        <v>MDWSKWH ONPK</v>
      </c>
      <c r="B730" t="s">
        <v>7</v>
      </c>
      <c r="C730" t="s">
        <v>129</v>
      </c>
      <c r="D730">
        <v>115633</v>
      </c>
      <c r="E730">
        <v>60629</v>
      </c>
      <c r="F730">
        <v>87168</v>
      </c>
      <c r="G730">
        <v>148467</v>
      </c>
      <c r="H730">
        <v>140239</v>
      </c>
      <c r="I730">
        <v>127095</v>
      </c>
      <c r="J730">
        <v>123498</v>
      </c>
      <c r="K730">
        <v>132728</v>
      </c>
      <c r="L730">
        <v>126546</v>
      </c>
      <c r="M730">
        <v>127714</v>
      </c>
      <c r="N730">
        <v>96214</v>
      </c>
    </row>
    <row r="731" spans="1:15">
      <c r="A731" t="str">
        <f t="shared" si="10"/>
        <v>MDWSKWH OFFPK</v>
      </c>
      <c r="B731" t="s">
        <v>7</v>
      </c>
      <c r="C731" t="s">
        <v>130</v>
      </c>
      <c r="D731">
        <v>380025</v>
      </c>
      <c r="E731">
        <v>201479</v>
      </c>
      <c r="F731">
        <v>311900</v>
      </c>
      <c r="G731">
        <v>414850</v>
      </c>
      <c r="H731">
        <v>407674</v>
      </c>
      <c r="I731">
        <v>403992</v>
      </c>
      <c r="J731">
        <v>363708</v>
      </c>
      <c r="K731">
        <v>390783</v>
      </c>
      <c r="L731">
        <v>386756</v>
      </c>
      <c r="M731">
        <v>355766</v>
      </c>
      <c r="N731">
        <v>317875</v>
      </c>
    </row>
    <row r="732" spans="1:15">
      <c r="A732" t="str">
        <f t="shared" si="10"/>
        <v>MDWSKWH ONPK%</v>
      </c>
      <c r="B732" t="s">
        <v>7</v>
      </c>
      <c r="C732" t="s">
        <v>131</v>
      </c>
      <c r="D732" s="5">
        <v>0.23329</v>
      </c>
      <c r="E732" s="5">
        <v>0.23130999999999999</v>
      </c>
      <c r="F732" s="5">
        <v>0.21843000000000001</v>
      </c>
      <c r="G732" s="5">
        <v>0.26356000000000002</v>
      </c>
      <c r="H732" s="5">
        <v>0.25595000000000001</v>
      </c>
      <c r="I732" s="5">
        <v>0.23930999999999999</v>
      </c>
      <c r="J732" s="5">
        <v>0.25347999999999998</v>
      </c>
      <c r="K732" s="5">
        <v>0.25352999999999998</v>
      </c>
      <c r="L732" s="5">
        <v>0.24653</v>
      </c>
      <c r="M732" s="5">
        <v>0.26416000000000001</v>
      </c>
      <c r="N732" s="5">
        <v>0.23235</v>
      </c>
      <c r="O732" s="5"/>
    </row>
    <row r="733" spans="1:15">
      <c r="A733" t="str">
        <f t="shared" si="10"/>
        <v>MDWSKWH OFFPK%</v>
      </c>
      <c r="B733" t="s">
        <v>7</v>
      </c>
      <c r="C733" t="s">
        <v>132</v>
      </c>
      <c r="D733" s="5">
        <v>0.76671</v>
      </c>
      <c r="E733" s="5">
        <v>0.76868999999999998</v>
      </c>
      <c r="F733" s="5">
        <v>0.78156999999999999</v>
      </c>
      <c r="G733" s="5">
        <v>0.73643999999999998</v>
      </c>
      <c r="H733" s="5">
        <v>0.74404999999999999</v>
      </c>
      <c r="I733" s="5">
        <v>0.76068999999999998</v>
      </c>
      <c r="J733" s="5">
        <v>0.74651999999999996</v>
      </c>
      <c r="K733" s="5">
        <v>0.74646999999999997</v>
      </c>
      <c r="L733" s="5">
        <v>0.75346999999999997</v>
      </c>
      <c r="M733" s="5">
        <v>0.73584000000000005</v>
      </c>
      <c r="N733" s="5">
        <v>0.76765000000000005</v>
      </c>
      <c r="O733" s="5"/>
    </row>
    <row r="734" spans="1:15">
      <c r="A734" t="str">
        <f t="shared" si="10"/>
        <v>MDWSDEMAND (KW):</v>
      </c>
      <c r="B734" t="s">
        <v>7</v>
      </c>
      <c r="C734" t="s">
        <v>62</v>
      </c>
    </row>
    <row r="735" spans="1:15">
      <c r="A735" t="str">
        <f t="shared" si="10"/>
        <v>MDWSNCP</v>
      </c>
      <c r="B735" t="s">
        <v>7</v>
      </c>
      <c r="C735" t="s">
        <v>133</v>
      </c>
      <c r="D735">
        <v>986</v>
      </c>
      <c r="E735">
        <v>602</v>
      </c>
      <c r="F735">
        <v>980</v>
      </c>
      <c r="G735">
        <v>978</v>
      </c>
      <c r="H735">
        <v>1001</v>
      </c>
      <c r="I735">
        <v>972</v>
      </c>
      <c r="J735">
        <v>951</v>
      </c>
      <c r="K735">
        <v>949</v>
      </c>
      <c r="L735">
        <v>919</v>
      </c>
      <c r="M735">
        <v>960</v>
      </c>
      <c r="N735">
        <v>947</v>
      </c>
    </row>
    <row r="736" spans="1:15">
      <c r="A736" t="str">
        <f t="shared" si="10"/>
        <v>MDWSNCP ONPK</v>
      </c>
      <c r="B736" t="s">
        <v>7</v>
      </c>
      <c r="C736" t="s">
        <v>134</v>
      </c>
      <c r="D736">
        <v>986</v>
      </c>
      <c r="E736">
        <v>587</v>
      </c>
      <c r="F736">
        <v>974</v>
      </c>
      <c r="G736">
        <v>978</v>
      </c>
      <c r="H736">
        <v>1001</v>
      </c>
      <c r="I736">
        <v>939</v>
      </c>
      <c r="J736">
        <v>900</v>
      </c>
      <c r="K736">
        <v>890</v>
      </c>
      <c r="L736">
        <v>919</v>
      </c>
      <c r="M736">
        <v>944</v>
      </c>
      <c r="N736">
        <v>923</v>
      </c>
    </row>
    <row r="737" spans="1:15">
      <c r="A737" t="str">
        <f t="shared" si="10"/>
        <v>MDWSNCP OFFPK</v>
      </c>
      <c r="B737" t="s">
        <v>7</v>
      </c>
      <c r="C737" t="s">
        <v>135</v>
      </c>
      <c r="D737">
        <v>982</v>
      </c>
      <c r="E737">
        <v>602</v>
      </c>
      <c r="F737">
        <v>980</v>
      </c>
      <c r="G737">
        <v>973</v>
      </c>
      <c r="H737">
        <v>974</v>
      </c>
      <c r="I737">
        <v>972</v>
      </c>
      <c r="J737">
        <v>951</v>
      </c>
      <c r="K737">
        <v>949</v>
      </c>
      <c r="L737">
        <v>918</v>
      </c>
      <c r="M737">
        <v>960</v>
      </c>
      <c r="N737">
        <v>947</v>
      </c>
    </row>
    <row r="738" spans="1:15">
      <c r="A738" t="str">
        <f t="shared" si="10"/>
        <v>MDWSGCP DATE</v>
      </c>
      <c r="B738" t="s">
        <v>7</v>
      </c>
      <c r="C738" t="s">
        <v>136</v>
      </c>
      <c r="D738" t="s">
        <v>307</v>
      </c>
      <c r="E738" t="s">
        <v>269</v>
      </c>
      <c r="F738" t="s">
        <v>839</v>
      </c>
      <c r="G738" t="s">
        <v>840</v>
      </c>
      <c r="H738" t="s">
        <v>841</v>
      </c>
      <c r="I738" t="s">
        <v>744</v>
      </c>
      <c r="J738" t="s">
        <v>842</v>
      </c>
      <c r="K738" t="s">
        <v>843</v>
      </c>
      <c r="L738" t="s">
        <v>760</v>
      </c>
      <c r="M738" t="s">
        <v>844</v>
      </c>
      <c r="N738" t="s">
        <v>845</v>
      </c>
    </row>
    <row r="739" spans="1:15">
      <c r="A739" t="str">
        <f t="shared" si="10"/>
        <v>MDWSGCP TIME</v>
      </c>
      <c r="B739" t="s">
        <v>7</v>
      </c>
      <c r="C739" t="s">
        <v>142</v>
      </c>
      <c r="D739" t="s">
        <v>194</v>
      </c>
      <c r="E739" t="s">
        <v>145</v>
      </c>
      <c r="F739" t="s">
        <v>182</v>
      </c>
      <c r="G739" t="s">
        <v>182</v>
      </c>
      <c r="H739" t="s">
        <v>182</v>
      </c>
      <c r="I739" t="s">
        <v>201</v>
      </c>
      <c r="J739" t="s">
        <v>189</v>
      </c>
      <c r="K739" t="s">
        <v>193</v>
      </c>
      <c r="L739" t="s">
        <v>144</v>
      </c>
      <c r="M739" t="s">
        <v>27</v>
      </c>
      <c r="N739" t="s">
        <v>202</v>
      </c>
    </row>
    <row r="740" spans="1:15">
      <c r="A740" t="str">
        <f t="shared" si="10"/>
        <v>MDWSGCP</v>
      </c>
      <c r="B740" t="s">
        <v>7</v>
      </c>
      <c r="C740" t="s">
        <v>147</v>
      </c>
      <c r="D740">
        <v>986</v>
      </c>
      <c r="E740">
        <v>602</v>
      </c>
      <c r="F740">
        <v>980</v>
      </c>
      <c r="G740">
        <v>978</v>
      </c>
      <c r="H740">
        <v>1001</v>
      </c>
      <c r="I740">
        <v>972</v>
      </c>
      <c r="J740">
        <v>951</v>
      </c>
      <c r="K740">
        <v>949</v>
      </c>
      <c r="L740">
        <v>919</v>
      </c>
      <c r="M740">
        <v>960</v>
      </c>
      <c r="N740">
        <v>947</v>
      </c>
    </row>
    <row r="741" spans="1:15">
      <c r="A741" t="str">
        <f t="shared" si="10"/>
        <v>MDWSGCP ONPK</v>
      </c>
      <c r="B741" t="s">
        <v>7</v>
      </c>
      <c r="C741" t="s">
        <v>63</v>
      </c>
      <c r="D741">
        <v>986</v>
      </c>
      <c r="E741">
        <v>587</v>
      </c>
      <c r="F741">
        <v>974</v>
      </c>
      <c r="G741">
        <v>978</v>
      </c>
      <c r="H741">
        <v>1001</v>
      </c>
      <c r="I741">
        <v>939</v>
      </c>
      <c r="J741">
        <v>900</v>
      </c>
      <c r="K741">
        <v>890</v>
      </c>
      <c r="L741">
        <v>919</v>
      </c>
      <c r="M741">
        <v>944</v>
      </c>
      <c r="N741">
        <v>923</v>
      </c>
    </row>
    <row r="742" spans="1:15">
      <c r="A742" t="str">
        <f t="shared" si="10"/>
        <v>MDWSGCP OFFPK</v>
      </c>
      <c r="B742" t="s">
        <v>7</v>
      </c>
      <c r="C742" t="s">
        <v>64</v>
      </c>
      <c r="D742">
        <v>982</v>
      </c>
      <c r="E742">
        <v>602</v>
      </c>
      <c r="F742">
        <v>980</v>
      </c>
      <c r="G742">
        <v>973</v>
      </c>
      <c r="H742">
        <v>974</v>
      </c>
      <c r="I742">
        <v>972</v>
      </c>
      <c r="J742">
        <v>951</v>
      </c>
      <c r="K742">
        <v>949</v>
      </c>
      <c r="L742">
        <v>918</v>
      </c>
      <c r="M742">
        <v>960</v>
      </c>
      <c r="N742">
        <v>947</v>
      </c>
    </row>
    <row r="743" spans="1:15">
      <c r="A743" t="str">
        <f t="shared" si="10"/>
        <v>MDWSCP</v>
      </c>
      <c r="B743" t="s">
        <v>7</v>
      </c>
      <c r="C743" t="s">
        <v>148</v>
      </c>
      <c r="D743">
        <v>625</v>
      </c>
      <c r="E743">
        <v>538</v>
      </c>
      <c r="F743">
        <v>550</v>
      </c>
      <c r="G743">
        <v>801</v>
      </c>
      <c r="H743">
        <v>506</v>
      </c>
      <c r="I743">
        <v>718</v>
      </c>
      <c r="J743">
        <v>714</v>
      </c>
      <c r="K743">
        <v>818</v>
      </c>
      <c r="L743">
        <v>543</v>
      </c>
      <c r="M743">
        <v>325</v>
      </c>
      <c r="N743">
        <v>133</v>
      </c>
    </row>
    <row r="744" spans="1:15">
      <c r="A744" t="str">
        <f t="shared" si="10"/>
        <v>MDWSPERIOD START</v>
      </c>
      <c r="B744" t="s">
        <v>7</v>
      </c>
      <c r="C744" t="s">
        <v>149</v>
      </c>
      <c r="D744" s="1">
        <v>41275</v>
      </c>
      <c r="E744" s="1">
        <v>41306</v>
      </c>
      <c r="F744" s="1">
        <v>41334</v>
      </c>
      <c r="G744" s="1">
        <v>41365</v>
      </c>
      <c r="H744" s="1">
        <v>41395</v>
      </c>
      <c r="I744" s="1">
        <v>41426</v>
      </c>
      <c r="J744" s="1">
        <v>41456</v>
      </c>
      <c r="K744" s="1">
        <v>41487</v>
      </c>
      <c r="L744" s="1">
        <v>41518</v>
      </c>
      <c r="M744" s="1">
        <v>41548</v>
      </c>
      <c r="N744" s="1">
        <v>41579</v>
      </c>
      <c r="O744" s="1"/>
    </row>
    <row r="745" spans="1:15">
      <c r="A745" t="str">
        <f t="shared" si="10"/>
        <v>MDWSNCP LF</v>
      </c>
      <c r="B745" t="s">
        <v>7</v>
      </c>
      <c r="C745" t="s">
        <v>150</v>
      </c>
      <c r="D745" s="5">
        <v>0.67549999999999999</v>
      </c>
      <c r="E745" s="5">
        <v>0.64790000000000003</v>
      </c>
      <c r="F745" s="5">
        <v>0.54790000000000005</v>
      </c>
      <c r="G745" s="5">
        <v>0.80030000000000001</v>
      </c>
      <c r="H745" s="5">
        <v>0.73540000000000005</v>
      </c>
      <c r="I745" s="5">
        <v>0.75849999999999995</v>
      </c>
      <c r="J745" s="5">
        <v>0.68859999999999999</v>
      </c>
      <c r="K745" s="5">
        <v>0.74180000000000001</v>
      </c>
      <c r="L745" s="5">
        <v>0.77590000000000003</v>
      </c>
      <c r="M745" s="5">
        <v>0.67720000000000002</v>
      </c>
      <c r="N745" s="5">
        <v>0.60740000000000005</v>
      </c>
    </row>
    <row r="746" spans="1:15">
      <c r="A746" t="str">
        <f t="shared" si="10"/>
        <v>MDWSNCP LF ONPK</v>
      </c>
      <c r="B746" t="s">
        <v>7</v>
      </c>
      <c r="C746" t="s">
        <v>151</v>
      </c>
      <c r="D746" s="5">
        <v>0.66620000000000001</v>
      </c>
      <c r="E746" s="5">
        <v>0.64590000000000003</v>
      </c>
      <c r="F746" s="5">
        <v>0.53290000000000004</v>
      </c>
      <c r="G746" s="5">
        <v>0.76700000000000002</v>
      </c>
      <c r="H746" s="5">
        <v>0.70730000000000004</v>
      </c>
      <c r="I746" s="5">
        <v>0.75170000000000003</v>
      </c>
      <c r="J746" s="5">
        <v>0.69289999999999996</v>
      </c>
      <c r="K746" s="5">
        <v>0.75309999999999999</v>
      </c>
      <c r="L746" s="5">
        <v>0.7651</v>
      </c>
      <c r="M746" s="5">
        <v>0.65349999999999997</v>
      </c>
      <c r="N746" s="5">
        <v>0.6512</v>
      </c>
    </row>
    <row r="747" spans="1:15">
      <c r="A747" t="str">
        <f t="shared" si="10"/>
        <v>MDWSNCP LF OFFPK</v>
      </c>
      <c r="B747" t="s">
        <v>7</v>
      </c>
      <c r="C747" t="s">
        <v>152</v>
      </c>
      <c r="D747" s="5">
        <v>0.68149999999999999</v>
      </c>
      <c r="E747" s="5">
        <v>0.65369999999999995</v>
      </c>
      <c r="F747" s="5">
        <v>0.5534</v>
      </c>
      <c r="G747" s="5">
        <v>0.81659999999999999</v>
      </c>
      <c r="H747" s="5">
        <v>0.76659999999999995</v>
      </c>
      <c r="I747" s="5">
        <v>0.76929999999999998</v>
      </c>
      <c r="J747" s="5">
        <v>0.70040000000000002</v>
      </c>
      <c r="K747" s="5">
        <v>0.75449999999999995</v>
      </c>
      <c r="L747" s="5">
        <v>0.78049999999999997</v>
      </c>
      <c r="M747" s="5">
        <v>0.69040000000000001</v>
      </c>
      <c r="N747" s="5">
        <v>0.59950000000000003</v>
      </c>
    </row>
    <row r="748" spans="1:15">
      <c r="A748" t="str">
        <f t="shared" si="10"/>
        <v>MDWSGCP CF</v>
      </c>
      <c r="B748" t="s">
        <v>7</v>
      </c>
      <c r="C748" t="s">
        <v>153</v>
      </c>
      <c r="D748" s="5">
        <v>1</v>
      </c>
      <c r="E748" s="5">
        <v>1</v>
      </c>
      <c r="F748" s="5">
        <v>1</v>
      </c>
      <c r="G748" s="5">
        <v>1</v>
      </c>
      <c r="H748" s="5">
        <v>1</v>
      </c>
      <c r="I748" s="5">
        <v>1</v>
      </c>
      <c r="J748" s="5">
        <v>1</v>
      </c>
      <c r="K748" s="5">
        <v>1</v>
      </c>
      <c r="L748" s="5">
        <v>1</v>
      </c>
      <c r="M748" s="5">
        <v>1</v>
      </c>
      <c r="N748" s="5">
        <v>1</v>
      </c>
    </row>
    <row r="749" spans="1:15">
      <c r="A749" t="str">
        <f t="shared" si="10"/>
        <v>MDWSCP CF</v>
      </c>
      <c r="B749" t="s">
        <v>7</v>
      </c>
      <c r="C749" t="s">
        <v>154</v>
      </c>
      <c r="D749" s="5">
        <v>0.63349999999999995</v>
      </c>
      <c r="E749" s="5">
        <v>0.89349999999999996</v>
      </c>
      <c r="F749" s="5">
        <v>0.56110000000000004</v>
      </c>
      <c r="G749" s="5">
        <v>0.81950000000000001</v>
      </c>
      <c r="H749" s="5">
        <v>0.505</v>
      </c>
      <c r="I749" s="5">
        <v>0.73799999999999999</v>
      </c>
      <c r="J749" s="5">
        <v>0.75060000000000004</v>
      </c>
      <c r="K749" s="5">
        <v>0.86209999999999998</v>
      </c>
      <c r="L749" s="5">
        <v>0.59050000000000002</v>
      </c>
      <c r="M749" s="5">
        <v>0.33889999999999998</v>
      </c>
      <c r="N749" s="5">
        <v>0.14050000000000001</v>
      </c>
    </row>
    <row r="750" spans="1:15">
      <c r="A750" t="str">
        <f t="shared" si="10"/>
        <v>MDWSGCP LF</v>
      </c>
      <c r="B750" t="s">
        <v>7</v>
      </c>
      <c r="C750" t="s">
        <v>155</v>
      </c>
      <c r="D750" s="5">
        <v>0.67549999999999999</v>
      </c>
      <c r="E750" s="5">
        <v>0.64790000000000003</v>
      </c>
      <c r="F750" s="5">
        <v>0.54790000000000005</v>
      </c>
      <c r="G750" s="5">
        <v>0.80030000000000001</v>
      </c>
      <c r="H750" s="5">
        <v>0.73540000000000005</v>
      </c>
      <c r="I750" s="5">
        <v>0.75849999999999995</v>
      </c>
      <c r="J750" s="5">
        <v>0.68859999999999999</v>
      </c>
      <c r="K750" s="5">
        <v>0.74180000000000001</v>
      </c>
      <c r="L750" s="5">
        <v>0.77590000000000003</v>
      </c>
      <c r="M750" s="5">
        <v>0.67720000000000002</v>
      </c>
      <c r="N750" s="5">
        <v>0.60740000000000005</v>
      </c>
      <c r="O750" t="s">
        <v>536</v>
      </c>
    </row>
    <row r="751" spans="1:15">
      <c r="A751" t="str">
        <f t="shared" si="10"/>
        <v>MDWSGCP LF ONPK</v>
      </c>
      <c r="B751" t="s">
        <v>7</v>
      </c>
      <c r="C751" t="s">
        <v>156</v>
      </c>
      <c r="D751" s="5">
        <v>0.66620000000000001</v>
      </c>
      <c r="E751" s="5">
        <v>0.64590000000000003</v>
      </c>
      <c r="F751" s="5">
        <v>0.53290000000000004</v>
      </c>
      <c r="G751" s="5">
        <v>0.76700000000000002</v>
      </c>
      <c r="H751" s="5">
        <v>0.70730000000000004</v>
      </c>
      <c r="I751" s="5">
        <v>0.75170000000000003</v>
      </c>
      <c r="J751" s="5">
        <v>0.69289999999999996</v>
      </c>
      <c r="K751" s="5">
        <v>0.75309999999999999</v>
      </c>
      <c r="L751" s="5">
        <v>0.7651</v>
      </c>
      <c r="M751" s="5">
        <v>0.65349999999999997</v>
      </c>
      <c r="N751" s="5">
        <v>0.6512</v>
      </c>
      <c r="O751" t="s">
        <v>536</v>
      </c>
    </row>
    <row r="752" spans="1:15">
      <c r="A752" t="str">
        <f t="shared" si="10"/>
        <v>MDWSGCP LF OFFPK</v>
      </c>
      <c r="B752" t="s">
        <v>7</v>
      </c>
      <c r="C752" t="s">
        <v>157</v>
      </c>
      <c r="D752" s="5">
        <v>0.68149999999999999</v>
      </c>
      <c r="E752" s="5">
        <v>0.65369999999999995</v>
      </c>
      <c r="F752" s="5">
        <v>0.5534</v>
      </c>
      <c r="G752" s="5">
        <v>0.81659999999999999</v>
      </c>
      <c r="H752" s="5">
        <v>0.76659999999999995</v>
      </c>
      <c r="I752" s="5">
        <v>0.76929999999999998</v>
      </c>
      <c r="J752" s="5">
        <v>0.70040000000000002</v>
      </c>
      <c r="K752" s="5">
        <v>0.75449999999999995</v>
      </c>
      <c r="L752" s="5">
        <v>0.78049999999999997</v>
      </c>
      <c r="M752" s="5">
        <v>0.69040000000000001</v>
      </c>
      <c r="N752" s="5">
        <v>0.59950000000000003</v>
      </c>
      <c r="O752" t="s">
        <v>536</v>
      </c>
    </row>
    <row r="753" spans="1:15">
      <c r="A753" t="str">
        <f t="shared" si="10"/>
        <v>MDWSCP LF</v>
      </c>
      <c r="B753" t="s">
        <v>7</v>
      </c>
      <c r="C753" t="s">
        <v>158</v>
      </c>
      <c r="D753" s="5">
        <v>1.0663</v>
      </c>
      <c r="E753" s="5">
        <v>0.72519999999999996</v>
      </c>
      <c r="F753" s="5">
        <v>0.97650000000000003</v>
      </c>
      <c r="G753" s="5">
        <v>0.97650000000000003</v>
      </c>
      <c r="H753" s="5">
        <v>1.4562999999999999</v>
      </c>
      <c r="I753" s="5">
        <v>1.0278</v>
      </c>
      <c r="J753" s="5">
        <v>0.9173</v>
      </c>
      <c r="K753" s="5">
        <v>0.86040000000000005</v>
      </c>
      <c r="L753" s="5">
        <v>1.3138000000000001</v>
      </c>
      <c r="M753" s="5">
        <v>1.9979</v>
      </c>
      <c r="N753" s="5">
        <v>4.3224999999999998</v>
      </c>
      <c r="O753" t="s">
        <v>536</v>
      </c>
    </row>
    <row r="754" spans="1:15">
      <c r="A754" t="str">
        <f t="shared" si="10"/>
        <v>MDWSREL PREC:</v>
      </c>
      <c r="B754" t="s">
        <v>7</v>
      </c>
      <c r="C754" t="s">
        <v>65</v>
      </c>
    </row>
    <row r="755" spans="1:15">
      <c r="A755" t="str">
        <f t="shared" si="10"/>
        <v>MDWSNCP RP</v>
      </c>
      <c r="B755" t="s">
        <v>7</v>
      </c>
      <c r="C755" t="s">
        <v>159</v>
      </c>
      <c r="D755" s="5">
        <v>0</v>
      </c>
      <c r="E755" s="5">
        <v>0</v>
      </c>
      <c r="F755" s="5">
        <v>0</v>
      </c>
      <c r="G755" s="5">
        <v>0</v>
      </c>
      <c r="H755" s="5">
        <v>0</v>
      </c>
      <c r="I755" s="5">
        <v>0</v>
      </c>
      <c r="J755" s="5">
        <v>0</v>
      </c>
      <c r="K755" s="5">
        <v>0</v>
      </c>
      <c r="L755" s="5">
        <v>0</v>
      </c>
      <c r="M755" s="5">
        <v>0</v>
      </c>
      <c r="N755" s="5">
        <v>0</v>
      </c>
      <c r="O755" t="s">
        <v>536</v>
      </c>
    </row>
    <row r="756" spans="1:15">
      <c r="A756" t="str">
        <f t="shared" si="10"/>
        <v>MDWSNCP RP ONPK</v>
      </c>
      <c r="B756" t="s">
        <v>7</v>
      </c>
      <c r="C756" t="s">
        <v>160</v>
      </c>
      <c r="D756" s="5">
        <v>0</v>
      </c>
      <c r="E756" s="5">
        <v>0</v>
      </c>
      <c r="F756" s="5">
        <v>0</v>
      </c>
      <c r="G756" s="5">
        <v>0</v>
      </c>
      <c r="H756" s="5">
        <v>0</v>
      </c>
      <c r="I756" s="5">
        <v>0</v>
      </c>
      <c r="J756" s="5">
        <v>0</v>
      </c>
      <c r="K756" s="5">
        <v>0</v>
      </c>
      <c r="L756" s="5">
        <v>0</v>
      </c>
      <c r="M756" s="5">
        <v>0</v>
      </c>
      <c r="N756" s="5">
        <v>0</v>
      </c>
      <c r="O756" t="s">
        <v>536</v>
      </c>
    </row>
    <row r="757" spans="1:15">
      <c r="A757" t="str">
        <f t="shared" ref="A757:A820" si="11">B757&amp;C757</f>
        <v>MDWSNCP RP OFFPK</v>
      </c>
      <c r="B757" t="s">
        <v>7</v>
      </c>
      <c r="C757" t="s">
        <v>161</v>
      </c>
      <c r="D757" s="5">
        <v>0</v>
      </c>
      <c r="E757" s="5">
        <v>0</v>
      </c>
      <c r="F757" s="5">
        <v>0</v>
      </c>
      <c r="G757" s="5">
        <v>0</v>
      </c>
      <c r="H757" s="5">
        <v>0</v>
      </c>
      <c r="I757" s="5">
        <v>0</v>
      </c>
      <c r="J757" s="5">
        <v>0</v>
      </c>
      <c r="K757" s="5">
        <v>0</v>
      </c>
      <c r="L757" s="5">
        <v>0</v>
      </c>
      <c r="M757" s="5">
        <v>0</v>
      </c>
      <c r="N757" s="5">
        <v>0</v>
      </c>
      <c r="O757" t="s">
        <v>536</v>
      </c>
    </row>
    <row r="758" spans="1:15">
      <c r="A758" t="str">
        <f t="shared" si="11"/>
        <v>MDWSGCP RP</v>
      </c>
      <c r="B758" t="s">
        <v>7</v>
      </c>
      <c r="C758" t="s">
        <v>162</v>
      </c>
      <c r="D758" s="5">
        <v>0</v>
      </c>
      <c r="E758" s="5">
        <v>0</v>
      </c>
      <c r="F758" s="5">
        <v>0</v>
      </c>
      <c r="G758" s="5">
        <v>0</v>
      </c>
      <c r="H758" s="5">
        <v>0</v>
      </c>
      <c r="I758" s="5">
        <v>0</v>
      </c>
      <c r="J758" s="5">
        <v>0</v>
      </c>
      <c r="K758" s="5">
        <v>0</v>
      </c>
      <c r="L758" s="5">
        <v>0</v>
      </c>
      <c r="M758" s="5">
        <v>0</v>
      </c>
      <c r="N758" s="5">
        <v>0</v>
      </c>
      <c r="O758" t="s">
        <v>536</v>
      </c>
    </row>
    <row r="759" spans="1:15">
      <c r="A759" t="str">
        <f t="shared" si="11"/>
        <v>MDWSGCP RP ONPK</v>
      </c>
      <c r="B759" t="s">
        <v>7</v>
      </c>
      <c r="C759" t="s">
        <v>163</v>
      </c>
      <c r="D759" s="5">
        <v>0</v>
      </c>
      <c r="E759" s="5">
        <v>0</v>
      </c>
      <c r="F759" s="5">
        <v>0</v>
      </c>
      <c r="G759" s="5">
        <v>0</v>
      </c>
      <c r="H759" s="5">
        <v>0</v>
      </c>
      <c r="I759" s="5">
        <v>0</v>
      </c>
      <c r="J759" s="5">
        <v>0</v>
      </c>
      <c r="K759" s="5">
        <v>0</v>
      </c>
      <c r="L759" s="5">
        <v>0</v>
      </c>
      <c r="M759" s="5">
        <v>0</v>
      </c>
      <c r="N759" s="5">
        <v>0</v>
      </c>
      <c r="O759" t="s">
        <v>536</v>
      </c>
    </row>
    <row r="760" spans="1:15">
      <c r="A760" t="str">
        <f t="shared" si="11"/>
        <v>MDWSGCP RP OFFPK</v>
      </c>
      <c r="B760" t="s">
        <v>7</v>
      </c>
      <c r="C760" t="s">
        <v>164</v>
      </c>
      <c r="D760" s="5">
        <v>0</v>
      </c>
      <c r="E760" s="5">
        <v>0</v>
      </c>
      <c r="F760" s="5">
        <v>0</v>
      </c>
      <c r="G760" s="5">
        <v>0</v>
      </c>
      <c r="H760" s="5">
        <v>0</v>
      </c>
      <c r="I760" s="5">
        <v>0</v>
      </c>
      <c r="J760" s="5">
        <v>0</v>
      </c>
      <c r="K760" s="5">
        <v>0</v>
      </c>
      <c r="L760" s="5">
        <v>0</v>
      </c>
      <c r="M760" s="5">
        <v>0</v>
      </c>
      <c r="N760" s="5">
        <v>0</v>
      </c>
      <c r="O760" t="s">
        <v>536</v>
      </c>
    </row>
    <row r="761" spans="1:15">
      <c r="A761" t="str">
        <f t="shared" si="11"/>
        <v>MDWSCP RP</v>
      </c>
      <c r="B761" t="s">
        <v>7</v>
      </c>
      <c r="C761" t="s">
        <v>165</v>
      </c>
      <c r="D761" s="5">
        <v>0</v>
      </c>
      <c r="E761" s="5">
        <v>0</v>
      </c>
      <c r="F761" s="5">
        <v>0</v>
      </c>
      <c r="G761" s="5">
        <v>0</v>
      </c>
      <c r="H761" s="5">
        <v>0</v>
      </c>
      <c r="I761" s="5">
        <v>0</v>
      </c>
      <c r="J761" s="5">
        <v>0</v>
      </c>
      <c r="K761" s="5">
        <v>0</v>
      </c>
      <c r="L761" s="5">
        <v>0</v>
      </c>
      <c r="M761" s="5">
        <v>0</v>
      </c>
      <c r="N761" s="5">
        <v>0</v>
      </c>
      <c r="O761" t="s">
        <v>536</v>
      </c>
    </row>
    <row r="762" spans="1:15">
      <c r="A762" t="str">
        <f t="shared" si="11"/>
        <v>MDWSSAMPLE SIZE:</v>
      </c>
      <c r="B762" t="s">
        <v>7</v>
      </c>
      <c r="C762" t="s">
        <v>66</v>
      </c>
    </row>
    <row r="763" spans="1:15">
      <c r="A763" t="str">
        <f t="shared" si="11"/>
        <v>MDWSGCPSZ</v>
      </c>
      <c r="B763" t="s">
        <v>7</v>
      </c>
      <c r="C763" t="s">
        <v>166</v>
      </c>
      <c r="D763">
        <v>1</v>
      </c>
      <c r="E763">
        <v>1</v>
      </c>
      <c r="F763">
        <v>1</v>
      </c>
      <c r="G763">
        <v>1</v>
      </c>
      <c r="H763">
        <v>1</v>
      </c>
      <c r="I763">
        <v>1</v>
      </c>
      <c r="J763">
        <v>1</v>
      </c>
      <c r="K763">
        <v>1</v>
      </c>
      <c r="L763">
        <v>1</v>
      </c>
      <c r="M763">
        <v>1</v>
      </c>
      <c r="N763">
        <v>1</v>
      </c>
      <c r="O763" t="s">
        <v>536</v>
      </c>
    </row>
    <row r="764" spans="1:15">
      <c r="A764" t="str">
        <f t="shared" si="11"/>
        <v>MDWSGCPSZ ONPK</v>
      </c>
      <c r="B764" t="s">
        <v>7</v>
      </c>
      <c r="C764" t="s">
        <v>167</v>
      </c>
      <c r="D764">
        <v>1</v>
      </c>
      <c r="E764">
        <v>1</v>
      </c>
      <c r="F764">
        <v>1</v>
      </c>
      <c r="G764">
        <v>1</v>
      </c>
      <c r="H764">
        <v>1</v>
      </c>
      <c r="I764">
        <v>1</v>
      </c>
      <c r="J764">
        <v>1</v>
      </c>
      <c r="K764">
        <v>1</v>
      </c>
      <c r="L764">
        <v>1</v>
      </c>
      <c r="M764">
        <v>1</v>
      </c>
      <c r="N764">
        <v>1</v>
      </c>
      <c r="O764" t="s">
        <v>536</v>
      </c>
    </row>
    <row r="765" spans="1:15">
      <c r="A765" t="str">
        <f t="shared" si="11"/>
        <v>MDWSGCPSZ OFFPK</v>
      </c>
      <c r="B765" t="s">
        <v>7</v>
      </c>
      <c r="C765" t="s">
        <v>168</v>
      </c>
      <c r="D765">
        <v>1</v>
      </c>
      <c r="E765">
        <v>1</v>
      </c>
      <c r="F765">
        <v>1</v>
      </c>
      <c r="G765">
        <v>1</v>
      </c>
      <c r="H765">
        <v>1</v>
      </c>
      <c r="I765">
        <v>1</v>
      </c>
      <c r="J765">
        <v>1</v>
      </c>
      <c r="K765">
        <v>1</v>
      </c>
      <c r="L765">
        <v>1</v>
      </c>
      <c r="M765">
        <v>1</v>
      </c>
      <c r="N765">
        <v>1</v>
      </c>
      <c r="O765" t="s">
        <v>536</v>
      </c>
    </row>
    <row r="766" spans="1:15">
      <c r="A766" t="str">
        <f t="shared" si="11"/>
        <v>MDWSCPSZ</v>
      </c>
      <c r="B766" t="s">
        <v>7</v>
      </c>
      <c r="C766" t="s">
        <v>169</v>
      </c>
      <c r="D766">
        <v>1</v>
      </c>
      <c r="E766">
        <v>1</v>
      </c>
      <c r="F766">
        <v>1</v>
      </c>
      <c r="G766">
        <v>1</v>
      </c>
      <c r="H766">
        <v>1</v>
      </c>
      <c r="I766">
        <v>1</v>
      </c>
      <c r="J766">
        <v>1</v>
      </c>
      <c r="K766">
        <v>1</v>
      </c>
      <c r="L766">
        <v>1</v>
      </c>
      <c r="M766">
        <v>1</v>
      </c>
      <c r="N766">
        <v>1</v>
      </c>
      <c r="O766" t="s">
        <v>536</v>
      </c>
    </row>
    <row r="767" spans="1:15">
      <c r="A767" t="str">
        <f t="shared" si="11"/>
        <v/>
      </c>
    </row>
    <row r="768" spans="1:15" ht="14.4">
      <c r="A768" t="str">
        <f t="shared" si="11"/>
        <v>NOTE:     Sales line does not match sales in the Rate and Revenue Report due to billing lag.  Metro Dade Solid Waste Management's contract ended 12/1/2013.</v>
      </c>
      <c r="B768" s="310" t="s">
        <v>846</v>
      </c>
    </row>
    <row r="769" spans="1:15" ht="14.4">
      <c r="A769" t="str">
        <f t="shared" si="11"/>
        <v xml:space="preserve">                 In addition, the City of Blountstown, FKEC, Metro Dade and City of Wauchula are classified as Rate Code 940. The sales for the contracts are reported combined in the Rate &amp; Revenue Report.</v>
      </c>
      <c r="B769" s="310" t="s">
        <v>751</v>
      </c>
    </row>
    <row r="770" spans="1:15">
      <c r="A770" t="str">
        <f t="shared" si="11"/>
        <v xml:space="preserve">METRO MET Metropolitan Transit Service (Metrorail) </v>
      </c>
      <c r="B770" t="s">
        <v>13</v>
      </c>
      <c r="C770" t="s">
        <v>14</v>
      </c>
    </row>
    <row r="771" spans="1:15">
      <c r="A771" t="str">
        <f t="shared" si="11"/>
        <v xml:space="preserve">METROMONTH </v>
      </c>
      <c r="B771" t="s">
        <v>15</v>
      </c>
      <c r="C771" t="s">
        <v>123</v>
      </c>
      <c r="D771" s="4">
        <v>41275</v>
      </c>
      <c r="E771" s="4">
        <v>41306</v>
      </c>
      <c r="F771" s="4">
        <v>41334</v>
      </c>
      <c r="G771" s="4">
        <v>41365</v>
      </c>
      <c r="H771" s="4">
        <v>41395</v>
      </c>
      <c r="I771" s="4">
        <v>41426</v>
      </c>
      <c r="J771" s="4">
        <v>41456</v>
      </c>
      <c r="K771" s="4">
        <v>41487</v>
      </c>
      <c r="L771" s="4">
        <v>41518</v>
      </c>
      <c r="M771" s="4">
        <v>41548</v>
      </c>
      <c r="N771" s="4">
        <v>41579</v>
      </c>
      <c r="O771" s="4">
        <v>41609</v>
      </c>
    </row>
    <row r="772" spans="1:15">
      <c r="A772" t="str">
        <f t="shared" si="11"/>
        <v xml:space="preserve">METROCUSTOMERS </v>
      </c>
      <c r="B772" t="s">
        <v>15</v>
      </c>
      <c r="C772" t="s">
        <v>124</v>
      </c>
      <c r="D772">
        <v>26</v>
      </c>
      <c r="E772">
        <v>26</v>
      </c>
      <c r="F772">
        <v>26</v>
      </c>
      <c r="G772">
        <v>26</v>
      </c>
      <c r="H772">
        <v>26</v>
      </c>
      <c r="I772">
        <v>26</v>
      </c>
      <c r="J772">
        <v>26</v>
      </c>
      <c r="K772">
        <v>26</v>
      </c>
      <c r="L772">
        <v>26</v>
      </c>
      <c r="M772">
        <v>26</v>
      </c>
      <c r="N772">
        <v>27</v>
      </c>
      <c r="O772">
        <v>27</v>
      </c>
    </row>
    <row r="773" spans="1:15">
      <c r="A773" t="str">
        <f t="shared" si="11"/>
        <v xml:space="preserve">METROSALES </v>
      </c>
      <c r="B773" t="s">
        <v>15</v>
      </c>
      <c r="C773" t="s">
        <v>125</v>
      </c>
      <c r="D773">
        <v>7170100</v>
      </c>
      <c r="E773">
        <v>6622350</v>
      </c>
      <c r="F773">
        <v>6370000</v>
      </c>
      <c r="G773">
        <v>6767600</v>
      </c>
      <c r="H773">
        <v>8004500</v>
      </c>
      <c r="I773">
        <v>7429450</v>
      </c>
      <c r="J773">
        <v>7465500</v>
      </c>
      <c r="K773">
        <v>8147650</v>
      </c>
      <c r="L773">
        <v>7973350</v>
      </c>
      <c r="M773">
        <v>7749006</v>
      </c>
      <c r="N773">
        <v>7145998</v>
      </c>
      <c r="O773">
        <v>7001050</v>
      </c>
    </row>
    <row r="774" spans="1:15">
      <c r="A774" t="str">
        <f t="shared" si="11"/>
        <v>METROKW</v>
      </c>
      <c r="B774" t="s">
        <v>15</v>
      </c>
      <c r="C774" t="s">
        <v>126</v>
      </c>
    </row>
    <row r="775" spans="1:15">
      <c r="A775" t="str">
        <f t="shared" si="11"/>
        <v>METRON</v>
      </c>
      <c r="B775" t="s">
        <v>15</v>
      </c>
      <c r="C775" t="s">
        <v>127</v>
      </c>
      <c r="D775">
        <v>26</v>
      </c>
      <c r="E775">
        <v>26</v>
      </c>
      <c r="F775">
        <v>26</v>
      </c>
      <c r="G775">
        <v>26</v>
      </c>
      <c r="H775">
        <v>26</v>
      </c>
      <c r="I775">
        <v>26</v>
      </c>
      <c r="J775">
        <v>26</v>
      </c>
      <c r="K775">
        <v>26</v>
      </c>
      <c r="L775">
        <v>26</v>
      </c>
      <c r="M775">
        <v>26</v>
      </c>
      <c r="N775">
        <v>27</v>
      </c>
      <c r="O775">
        <v>27</v>
      </c>
    </row>
    <row r="776" spans="1:15">
      <c r="A776" t="str">
        <f t="shared" si="11"/>
        <v>METRORLR ENERGY:</v>
      </c>
      <c r="B776" t="s">
        <v>15</v>
      </c>
      <c r="C776" t="s">
        <v>61</v>
      </c>
    </row>
    <row r="777" spans="1:15">
      <c r="A777" t="str">
        <f t="shared" si="11"/>
        <v>METROKWH</v>
      </c>
      <c r="B777" t="s">
        <v>15</v>
      </c>
      <c r="C777" t="s">
        <v>128</v>
      </c>
      <c r="D777">
        <v>6879605</v>
      </c>
      <c r="E777">
        <v>6340211</v>
      </c>
      <c r="F777">
        <v>6975898</v>
      </c>
      <c r="G777">
        <v>7286304</v>
      </c>
      <c r="H777">
        <v>7571534</v>
      </c>
      <c r="I777">
        <v>7606903</v>
      </c>
      <c r="J777">
        <v>7910220</v>
      </c>
      <c r="K777">
        <v>8026600</v>
      </c>
      <c r="L777">
        <v>7529625</v>
      </c>
      <c r="M777">
        <v>7763665</v>
      </c>
      <c r="N777">
        <v>7072185</v>
      </c>
      <c r="O777">
        <v>7382731</v>
      </c>
    </row>
    <row r="778" spans="1:15">
      <c r="A778" t="str">
        <f t="shared" si="11"/>
        <v>METROKWH ONPK</v>
      </c>
      <c r="B778" t="s">
        <v>15</v>
      </c>
      <c r="C778" t="s">
        <v>129</v>
      </c>
      <c r="D778">
        <v>2047657</v>
      </c>
      <c r="E778">
        <v>1897235</v>
      </c>
      <c r="F778">
        <v>1965462</v>
      </c>
      <c r="G778">
        <v>2438952</v>
      </c>
      <c r="H778">
        <v>2476439</v>
      </c>
      <c r="I778">
        <v>2370271</v>
      </c>
      <c r="J778">
        <v>2597496</v>
      </c>
      <c r="K778">
        <v>2624924</v>
      </c>
      <c r="L778">
        <v>2349116</v>
      </c>
      <c r="M778">
        <v>2646629</v>
      </c>
      <c r="N778">
        <v>1982982</v>
      </c>
      <c r="O778">
        <v>2051938</v>
      </c>
    </row>
    <row r="779" spans="1:15">
      <c r="A779" t="str">
        <f t="shared" si="11"/>
        <v>METROKWH OFFPK</v>
      </c>
      <c r="B779" t="s">
        <v>15</v>
      </c>
      <c r="C779" t="s">
        <v>130</v>
      </c>
      <c r="D779">
        <v>4831949</v>
      </c>
      <c r="E779">
        <v>4442976</v>
      </c>
      <c r="F779">
        <v>5010436</v>
      </c>
      <c r="G779">
        <v>4847353</v>
      </c>
      <c r="H779">
        <v>5095095</v>
      </c>
      <c r="I779">
        <v>5236633</v>
      </c>
      <c r="J779">
        <v>5312724</v>
      </c>
      <c r="K779">
        <v>5401675</v>
      </c>
      <c r="L779">
        <v>5180509</v>
      </c>
      <c r="M779">
        <v>5117036</v>
      </c>
      <c r="N779">
        <v>5089203</v>
      </c>
      <c r="O779">
        <v>5330793</v>
      </c>
    </row>
    <row r="780" spans="1:15">
      <c r="A780" t="str">
        <f t="shared" si="11"/>
        <v>METROKWH ONPK%</v>
      </c>
      <c r="B780" t="s">
        <v>15</v>
      </c>
      <c r="C780" t="s">
        <v>131</v>
      </c>
      <c r="D780" s="5">
        <v>0.29764000000000002</v>
      </c>
      <c r="E780" s="5">
        <v>0.29924000000000001</v>
      </c>
      <c r="F780" s="5">
        <v>0.28175</v>
      </c>
      <c r="G780" s="5">
        <v>0.33473000000000003</v>
      </c>
      <c r="H780" s="5">
        <v>0.32707000000000003</v>
      </c>
      <c r="I780" s="5">
        <v>0.31158999999999998</v>
      </c>
      <c r="J780" s="5">
        <v>0.32837</v>
      </c>
      <c r="K780" s="5">
        <v>0.32702999999999999</v>
      </c>
      <c r="L780" s="5">
        <v>0.31197999999999998</v>
      </c>
      <c r="M780" s="5">
        <v>0.34089999999999998</v>
      </c>
      <c r="N780" s="5">
        <v>0.28038999999999997</v>
      </c>
      <c r="O780" s="5">
        <v>0.27794000000000002</v>
      </c>
    </row>
    <row r="781" spans="1:15">
      <c r="A781" t="str">
        <f t="shared" si="11"/>
        <v>METROKWH OFFPK%</v>
      </c>
      <c r="B781" t="s">
        <v>15</v>
      </c>
      <c r="C781" t="s">
        <v>132</v>
      </c>
      <c r="D781" s="5">
        <v>0.70235999999999998</v>
      </c>
      <c r="E781" s="5">
        <v>0.70076000000000005</v>
      </c>
      <c r="F781" s="5">
        <v>0.71825000000000006</v>
      </c>
      <c r="G781" s="5">
        <v>0.66527000000000003</v>
      </c>
      <c r="H781" s="5">
        <v>0.67293000000000003</v>
      </c>
      <c r="I781" s="5">
        <v>0.68840999999999997</v>
      </c>
      <c r="J781" s="5">
        <v>0.67162999999999995</v>
      </c>
      <c r="K781" s="5">
        <v>0.67296999999999996</v>
      </c>
      <c r="L781" s="5">
        <v>0.68801999999999996</v>
      </c>
      <c r="M781" s="5">
        <v>0.65910000000000002</v>
      </c>
      <c r="N781" s="5">
        <v>0.71960999999999997</v>
      </c>
      <c r="O781" s="5">
        <v>0.72206000000000004</v>
      </c>
    </row>
    <row r="782" spans="1:15">
      <c r="A782" t="str">
        <f t="shared" si="11"/>
        <v>METRODEMAND (KW):</v>
      </c>
      <c r="B782" t="s">
        <v>15</v>
      </c>
      <c r="C782" t="s">
        <v>62</v>
      </c>
    </row>
    <row r="783" spans="1:15">
      <c r="A783" t="str">
        <f t="shared" si="11"/>
        <v>METRONCP</v>
      </c>
      <c r="B783" t="s">
        <v>15</v>
      </c>
      <c r="C783" t="s">
        <v>133</v>
      </c>
      <c r="D783">
        <v>16306</v>
      </c>
      <c r="E783">
        <v>17819</v>
      </c>
      <c r="F783">
        <v>17998</v>
      </c>
      <c r="G783">
        <v>18696</v>
      </c>
      <c r="H783">
        <v>18452</v>
      </c>
      <c r="I783">
        <v>20116</v>
      </c>
      <c r="J783">
        <v>20577</v>
      </c>
      <c r="K783">
        <v>21020</v>
      </c>
      <c r="L783">
        <v>20990</v>
      </c>
      <c r="M783">
        <v>19594</v>
      </c>
      <c r="N783">
        <v>18280</v>
      </c>
      <c r="O783">
        <v>17733</v>
      </c>
    </row>
    <row r="784" spans="1:15">
      <c r="A784" t="str">
        <f t="shared" si="11"/>
        <v>METRONCP ONPK</v>
      </c>
      <c r="B784" t="s">
        <v>15</v>
      </c>
      <c r="C784" t="s">
        <v>134</v>
      </c>
      <c r="D784">
        <v>15801</v>
      </c>
      <c r="E784">
        <v>17032</v>
      </c>
      <c r="F784">
        <v>16884</v>
      </c>
      <c r="G784">
        <v>17995</v>
      </c>
      <c r="H784">
        <v>17682</v>
      </c>
      <c r="I784">
        <v>18977</v>
      </c>
      <c r="J784">
        <v>19808</v>
      </c>
      <c r="K784">
        <v>19923</v>
      </c>
      <c r="L784">
        <v>20022</v>
      </c>
      <c r="M784">
        <v>18902</v>
      </c>
      <c r="N784">
        <v>17109</v>
      </c>
      <c r="O784">
        <v>16699</v>
      </c>
    </row>
    <row r="785" spans="1:15">
      <c r="A785" t="str">
        <f t="shared" si="11"/>
        <v>METRONCP OFFPK</v>
      </c>
      <c r="B785" t="s">
        <v>15</v>
      </c>
      <c r="C785" t="s">
        <v>135</v>
      </c>
      <c r="D785">
        <v>16140</v>
      </c>
      <c r="E785">
        <v>17707</v>
      </c>
      <c r="F785">
        <v>16820</v>
      </c>
      <c r="G785">
        <v>17497</v>
      </c>
      <c r="H785">
        <v>17491</v>
      </c>
      <c r="I785">
        <v>19529</v>
      </c>
      <c r="J785">
        <v>19389</v>
      </c>
      <c r="K785">
        <v>19729</v>
      </c>
      <c r="L785">
        <v>20226</v>
      </c>
      <c r="M785">
        <v>18921</v>
      </c>
      <c r="N785">
        <v>18193</v>
      </c>
      <c r="O785">
        <v>17672</v>
      </c>
    </row>
    <row r="786" spans="1:15">
      <c r="A786" t="str">
        <f t="shared" si="11"/>
        <v>METROGCP DATE</v>
      </c>
      <c r="B786" t="s">
        <v>15</v>
      </c>
      <c r="C786" t="s">
        <v>136</v>
      </c>
      <c r="D786" t="s">
        <v>277</v>
      </c>
      <c r="E786" t="s">
        <v>298</v>
      </c>
      <c r="F786" t="s">
        <v>801</v>
      </c>
      <c r="G786" t="s">
        <v>765</v>
      </c>
      <c r="H786" t="s">
        <v>847</v>
      </c>
      <c r="I786" t="s">
        <v>848</v>
      </c>
      <c r="J786" t="s">
        <v>849</v>
      </c>
      <c r="K786" t="s">
        <v>834</v>
      </c>
      <c r="L786" t="s">
        <v>747</v>
      </c>
      <c r="M786" t="s">
        <v>850</v>
      </c>
      <c r="N786" t="s">
        <v>851</v>
      </c>
      <c r="O786" t="s">
        <v>805</v>
      </c>
    </row>
    <row r="787" spans="1:15">
      <c r="A787" t="str">
        <f t="shared" si="11"/>
        <v>METROGCP TIME</v>
      </c>
      <c r="B787" t="s">
        <v>15</v>
      </c>
      <c r="C787" t="s">
        <v>142</v>
      </c>
      <c r="D787" t="s">
        <v>196</v>
      </c>
      <c r="E787" t="s">
        <v>196</v>
      </c>
      <c r="F787" t="s">
        <v>196</v>
      </c>
      <c r="G787" t="s">
        <v>196</v>
      </c>
      <c r="H787" t="s">
        <v>196</v>
      </c>
      <c r="I787" t="s">
        <v>196</v>
      </c>
      <c r="J787" t="s">
        <v>196</v>
      </c>
      <c r="K787" t="s">
        <v>196</v>
      </c>
      <c r="L787" t="s">
        <v>196</v>
      </c>
      <c r="M787" t="s">
        <v>196</v>
      </c>
      <c r="N787" t="s">
        <v>196</v>
      </c>
      <c r="O787" t="s">
        <v>195</v>
      </c>
    </row>
    <row r="788" spans="1:15">
      <c r="A788" t="str">
        <f t="shared" si="11"/>
        <v>METROGCP</v>
      </c>
      <c r="B788" t="s">
        <v>15</v>
      </c>
      <c r="C788" t="s">
        <v>147</v>
      </c>
      <c r="D788">
        <v>14286</v>
      </c>
      <c r="E788">
        <v>14969</v>
      </c>
      <c r="F788">
        <v>14705</v>
      </c>
      <c r="G788">
        <v>15329</v>
      </c>
      <c r="H788">
        <v>15435</v>
      </c>
      <c r="I788">
        <v>16812</v>
      </c>
      <c r="J788">
        <v>16534</v>
      </c>
      <c r="K788">
        <v>16130</v>
      </c>
      <c r="L788">
        <v>16209</v>
      </c>
      <c r="M788">
        <v>15763</v>
      </c>
      <c r="N788">
        <v>15498</v>
      </c>
      <c r="O788">
        <v>15727</v>
      </c>
    </row>
    <row r="789" spans="1:15">
      <c r="A789" t="str">
        <f t="shared" si="11"/>
        <v>METROGCP ONPK</v>
      </c>
      <c r="B789" t="s">
        <v>15</v>
      </c>
      <c r="C789" t="s">
        <v>63</v>
      </c>
      <c r="D789">
        <v>14032</v>
      </c>
      <c r="E789">
        <v>14448</v>
      </c>
      <c r="F789">
        <v>14466</v>
      </c>
      <c r="G789">
        <v>15329</v>
      </c>
      <c r="H789">
        <v>15435</v>
      </c>
      <c r="I789">
        <v>16812</v>
      </c>
      <c r="J789">
        <v>16534</v>
      </c>
      <c r="K789">
        <v>16130</v>
      </c>
      <c r="L789">
        <v>16209</v>
      </c>
      <c r="M789">
        <v>15763</v>
      </c>
      <c r="N789">
        <v>14845</v>
      </c>
      <c r="O789">
        <v>14883</v>
      </c>
    </row>
    <row r="790" spans="1:15">
      <c r="A790" t="str">
        <f t="shared" si="11"/>
        <v>METROGCP OFFPK</v>
      </c>
      <c r="B790" t="s">
        <v>15</v>
      </c>
      <c r="C790" t="s">
        <v>64</v>
      </c>
      <c r="D790">
        <v>14286</v>
      </c>
      <c r="E790">
        <v>14969</v>
      </c>
      <c r="F790">
        <v>14705</v>
      </c>
      <c r="G790">
        <v>15133</v>
      </c>
      <c r="H790">
        <v>15227</v>
      </c>
      <c r="I790">
        <v>16798</v>
      </c>
      <c r="J790">
        <v>15553</v>
      </c>
      <c r="K790">
        <v>15567</v>
      </c>
      <c r="L790">
        <v>15855</v>
      </c>
      <c r="M790">
        <v>15156</v>
      </c>
      <c r="N790">
        <v>15498</v>
      </c>
      <c r="O790">
        <v>15727</v>
      </c>
    </row>
    <row r="791" spans="1:15">
      <c r="A791" t="str">
        <f t="shared" si="11"/>
        <v>METROCP</v>
      </c>
      <c r="B791" t="s">
        <v>15</v>
      </c>
      <c r="C791" t="s">
        <v>148</v>
      </c>
      <c r="D791">
        <v>13191</v>
      </c>
      <c r="E791">
        <v>12593</v>
      </c>
      <c r="F791">
        <v>13229</v>
      </c>
      <c r="G791">
        <v>13472</v>
      </c>
      <c r="H791">
        <v>14346</v>
      </c>
      <c r="I791">
        <v>15187</v>
      </c>
      <c r="J791">
        <v>13941</v>
      </c>
      <c r="K791">
        <v>14588</v>
      </c>
      <c r="L791">
        <v>13812</v>
      </c>
      <c r="M791">
        <v>13361</v>
      </c>
      <c r="N791">
        <v>14598</v>
      </c>
      <c r="O791">
        <v>11975</v>
      </c>
    </row>
    <row r="792" spans="1:15">
      <c r="A792" t="str">
        <f t="shared" si="11"/>
        <v>METROPERIOD START</v>
      </c>
      <c r="B792" t="s">
        <v>15</v>
      </c>
      <c r="C792" t="s">
        <v>149</v>
      </c>
      <c r="D792" s="1">
        <v>41275</v>
      </c>
      <c r="E792" s="1">
        <v>41306</v>
      </c>
      <c r="F792" s="1">
        <v>41334</v>
      </c>
      <c r="G792" s="1">
        <v>41365</v>
      </c>
      <c r="H792" s="1">
        <v>41395</v>
      </c>
      <c r="I792" s="1">
        <v>41426</v>
      </c>
      <c r="J792" s="1">
        <v>41456</v>
      </c>
      <c r="K792" s="1">
        <v>41487</v>
      </c>
      <c r="L792" s="1">
        <v>41518</v>
      </c>
      <c r="M792" s="1">
        <v>41548</v>
      </c>
      <c r="N792" s="1">
        <v>41579</v>
      </c>
      <c r="O792" s="1">
        <v>41609</v>
      </c>
    </row>
    <row r="793" spans="1:15">
      <c r="A793" t="str">
        <f t="shared" si="11"/>
        <v>METRONCP LF</v>
      </c>
      <c r="B793" t="s">
        <v>15</v>
      </c>
      <c r="C793" t="s">
        <v>150</v>
      </c>
      <c r="D793" s="5">
        <v>0.56710000000000005</v>
      </c>
      <c r="E793" s="5">
        <v>0.52949999999999997</v>
      </c>
      <c r="F793" s="5">
        <v>0.52170000000000005</v>
      </c>
      <c r="G793" s="5">
        <v>0.5413</v>
      </c>
      <c r="H793" s="5">
        <v>0.55149999999999999</v>
      </c>
      <c r="I793" s="5">
        <v>0.5252</v>
      </c>
      <c r="J793" s="5">
        <v>0.51670000000000005</v>
      </c>
      <c r="K793" s="5">
        <v>0.51319999999999999</v>
      </c>
      <c r="L793" s="5">
        <v>0.49819999999999998</v>
      </c>
      <c r="M793" s="5">
        <v>0.53259999999999996</v>
      </c>
      <c r="N793" s="5">
        <v>0.5373</v>
      </c>
      <c r="O793" s="5">
        <v>0.55959999999999999</v>
      </c>
    </row>
    <row r="794" spans="1:15">
      <c r="A794" t="str">
        <f t="shared" si="11"/>
        <v>METRONCP LF ONPK</v>
      </c>
      <c r="B794" t="s">
        <v>15</v>
      </c>
      <c r="C794" t="s">
        <v>151</v>
      </c>
      <c r="D794" s="5">
        <v>0.73629999999999995</v>
      </c>
      <c r="E794" s="5">
        <v>0.69620000000000004</v>
      </c>
      <c r="F794" s="5">
        <v>0.69289999999999996</v>
      </c>
      <c r="G794" s="5">
        <v>0.6845</v>
      </c>
      <c r="H794" s="5">
        <v>0.70740000000000003</v>
      </c>
      <c r="I794" s="5">
        <v>0.69389999999999996</v>
      </c>
      <c r="J794" s="5">
        <v>0.6623</v>
      </c>
      <c r="K794" s="5">
        <v>0.66539999999999999</v>
      </c>
      <c r="L794" s="5">
        <v>0.65180000000000005</v>
      </c>
      <c r="M794" s="5">
        <v>0.6764</v>
      </c>
      <c r="N794" s="5">
        <v>0.72440000000000004</v>
      </c>
      <c r="O794" s="5">
        <v>0.73140000000000005</v>
      </c>
    </row>
    <row r="795" spans="1:15">
      <c r="A795" t="str">
        <f t="shared" si="11"/>
        <v>METRONCP LF OFFPK</v>
      </c>
      <c r="B795" t="s">
        <v>15</v>
      </c>
      <c r="C795" t="s">
        <v>152</v>
      </c>
      <c r="D795" s="5">
        <v>0.52710000000000001</v>
      </c>
      <c r="E795" s="5">
        <v>0.49009999999999998</v>
      </c>
      <c r="F795" s="5">
        <v>0.51800000000000002</v>
      </c>
      <c r="G795" s="5">
        <v>0.53069999999999995</v>
      </c>
      <c r="H795" s="5">
        <v>0.53349999999999997</v>
      </c>
      <c r="I795" s="5">
        <v>0.49659999999999999</v>
      </c>
      <c r="J795" s="5">
        <v>0.50180000000000002</v>
      </c>
      <c r="K795" s="5">
        <v>0.50149999999999995</v>
      </c>
      <c r="L795" s="5">
        <v>0.4743</v>
      </c>
      <c r="M795" s="5">
        <v>0.50360000000000005</v>
      </c>
      <c r="N795" s="5">
        <v>0.4995</v>
      </c>
      <c r="O795" s="5">
        <v>0.52370000000000005</v>
      </c>
    </row>
    <row r="796" spans="1:15">
      <c r="A796" t="str">
        <f t="shared" si="11"/>
        <v>METROGCP CF</v>
      </c>
      <c r="B796" t="s">
        <v>15</v>
      </c>
      <c r="C796" t="s">
        <v>153</v>
      </c>
      <c r="D796" s="5">
        <v>0.87609999999999999</v>
      </c>
      <c r="E796" s="5">
        <v>0.84</v>
      </c>
      <c r="F796" s="5">
        <v>0.81699999999999995</v>
      </c>
      <c r="G796" s="5">
        <v>0.81989999999999996</v>
      </c>
      <c r="H796" s="5">
        <v>0.83650000000000002</v>
      </c>
      <c r="I796" s="5">
        <v>0.8357</v>
      </c>
      <c r="J796" s="5">
        <v>0.80349999999999999</v>
      </c>
      <c r="K796" s="5">
        <v>0.76739999999999997</v>
      </c>
      <c r="L796" s="5">
        <v>0.7722</v>
      </c>
      <c r="M796" s="5">
        <v>0.80449999999999999</v>
      </c>
      <c r="N796" s="5">
        <v>0.8478</v>
      </c>
      <c r="O796" s="5">
        <v>0.88690000000000002</v>
      </c>
    </row>
    <row r="797" spans="1:15">
      <c r="A797" t="str">
        <f t="shared" si="11"/>
        <v>METROCP CF</v>
      </c>
      <c r="B797" t="s">
        <v>15</v>
      </c>
      <c r="C797" t="s">
        <v>154</v>
      </c>
      <c r="D797" s="5">
        <v>0.80900000000000005</v>
      </c>
      <c r="E797" s="5">
        <v>0.70669999999999999</v>
      </c>
      <c r="F797" s="5">
        <v>0.73499999999999999</v>
      </c>
      <c r="G797" s="5">
        <v>0.72060000000000002</v>
      </c>
      <c r="H797" s="5">
        <v>0.77749999999999997</v>
      </c>
      <c r="I797" s="5">
        <v>0.75490000000000002</v>
      </c>
      <c r="J797" s="5">
        <v>0.67749999999999999</v>
      </c>
      <c r="K797" s="5">
        <v>0.69399999999999995</v>
      </c>
      <c r="L797" s="5">
        <v>0.65800000000000003</v>
      </c>
      <c r="M797" s="5">
        <v>0.68189999999999995</v>
      </c>
      <c r="N797" s="5">
        <v>0.79859999999999998</v>
      </c>
      <c r="O797" s="5">
        <v>0.67530000000000001</v>
      </c>
    </row>
    <row r="798" spans="1:15">
      <c r="A798" t="str">
        <f t="shared" si="11"/>
        <v>METROGCP LF</v>
      </c>
      <c r="B798" t="s">
        <v>15</v>
      </c>
      <c r="C798" t="s">
        <v>155</v>
      </c>
      <c r="D798" s="5">
        <v>0.64729999999999999</v>
      </c>
      <c r="E798" s="5">
        <v>0.63029999999999997</v>
      </c>
      <c r="F798" s="5">
        <v>0.63849999999999996</v>
      </c>
      <c r="G798" s="5">
        <v>0.66020000000000001</v>
      </c>
      <c r="H798" s="5">
        <v>0.6593</v>
      </c>
      <c r="I798" s="5">
        <v>0.62839999999999996</v>
      </c>
      <c r="J798" s="5">
        <v>0.64300000000000002</v>
      </c>
      <c r="K798" s="5">
        <v>0.66879999999999995</v>
      </c>
      <c r="L798" s="5">
        <v>0.6452</v>
      </c>
      <c r="M798" s="5">
        <v>0.66200000000000003</v>
      </c>
      <c r="N798" s="5">
        <v>0.63380000000000003</v>
      </c>
      <c r="O798" s="5">
        <v>0.63100000000000001</v>
      </c>
    </row>
    <row r="799" spans="1:15">
      <c r="A799" t="str">
        <f t="shared" si="11"/>
        <v>METROGCP LF ONPK</v>
      </c>
      <c r="B799" t="s">
        <v>15</v>
      </c>
      <c r="C799" t="s">
        <v>156</v>
      </c>
      <c r="D799" s="5">
        <v>0.82909999999999995</v>
      </c>
      <c r="E799" s="5">
        <v>0.82069999999999999</v>
      </c>
      <c r="F799" s="5">
        <v>0.80869999999999997</v>
      </c>
      <c r="G799" s="5">
        <v>0.80359999999999998</v>
      </c>
      <c r="H799" s="5">
        <v>0.81030000000000002</v>
      </c>
      <c r="I799" s="5">
        <v>0.7833</v>
      </c>
      <c r="J799" s="5">
        <v>0.79339999999999999</v>
      </c>
      <c r="K799" s="5">
        <v>0.82189999999999996</v>
      </c>
      <c r="L799" s="5">
        <v>0.80520000000000003</v>
      </c>
      <c r="M799" s="5">
        <v>0.81110000000000004</v>
      </c>
      <c r="N799" s="5">
        <v>0.83489999999999998</v>
      </c>
      <c r="O799" s="5">
        <v>0.82069999999999999</v>
      </c>
    </row>
    <row r="800" spans="1:15">
      <c r="A800" t="str">
        <f t="shared" si="11"/>
        <v>METROGCP LF OFFPK</v>
      </c>
      <c r="B800" t="s">
        <v>15</v>
      </c>
      <c r="C800" t="s">
        <v>157</v>
      </c>
      <c r="D800" s="5">
        <v>0.59550000000000003</v>
      </c>
      <c r="E800" s="5">
        <v>0.57969999999999999</v>
      </c>
      <c r="F800" s="5">
        <v>0.59260000000000002</v>
      </c>
      <c r="G800" s="5">
        <v>0.61360000000000003</v>
      </c>
      <c r="H800" s="5">
        <v>0.6129</v>
      </c>
      <c r="I800" s="5">
        <v>0.57730000000000004</v>
      </c>
      <c r="J800" s="5">
        <v>0.62560000000000004</v>
      </c>
      <c r="K800" s="5">
        <v>0.63549999999999995</v>
      </c>
      <c r="L800" s="5">
        <v>0.60509999999999997</v>
      </c>
      <c r="M800" s="5">
        <v>0.62870000000000004</v>
      </c>
      <c r="N800" s="5">
        <v>0.58640000000000003</v>
      </c>
      <c r="O800" s="5">
        <v>0.58850000000000002</v>
      </c>
    </row>
    <row r="801" spans="1:15">
      <c r="A801" t="str">
        <f t="shared" si="11"/>
        <v>METROCP LF</v>
      </c>
      <c r="B801" t="s">
        <v>15</v>
      </c>
      <c r="C801" t="s">
        <v>158</v>
      </c>
      <c r="D801" s="5">
        <v>0.70099999999999996</v>
      </c>
      <c r="E801" s="5">
        <v>0.74919999999999998</v>
      </c>
      <c r="F801" s="5">
        <v>0.7097</v>
      </c>
      <c r="G801" s="5">
        <v>0.75119999999999998</v>
      </c>
      <c r="H801" s="5">
        <v>0.70940000000000003</v>
      </c>
      <c r="I801" s="5">
        <v>0.69569999999999999</v>
      </c>
      <c r="J801" s="5">
        <v>0.76259999999999994</v>
      </c>
      <c r="K801" s="5">
        <v>0.73950000000000005</v>
      </c>
      <c r="L801" s="5">
        <v>0.7571</v>
      </c>
      <c r="M801" s="5">
        <v>0.78100000000000003</v>
      </c>
      <c r="N801" s="5">
        <v>0.67290000000000005</v>
      </c>
      <c r="O801" s="5">
        <v>0.8286</v>
      </c>
    </row>
    <row r="802" spans="1:15">
      <c r="A802" t="str">
        <f t="shared" si="11"/>
        <v>METROREL PREC:</v>
      </c>
      <c r="B802" t="s">
        <v>15</v>
      </c>
      <c r="C802" t="s">
        <v>65</v>
      </c>
    </row>
    <row r="803" spans="1:15">
      <c r="A803" t="str">
        <f t="shared" si="11"/>
        <v>METRONCP RP</v>
      </c>
      <c r="B803" t="s">
        <v>15</v>
      </c>
      <c r="C803" t="s">
        <v>159</v>
      </c>
      <c r="D803" s="5">
        <v>0</v>
      </c>
      <c r="E803" s="5">
        <v>0</v>
      </c>
      <c r="F803" s="5">
        <v>0</v>
      </c>
      <c r="G803" s="5">
        <v>0</v>
      </c>
      <c r="H803" s="5">
        <v>0</v>
      </c>
      <c r="I803" s="5">
        <v>0</v>
      </c>
      <c r="J803" s="5">
        <v>0</v>
      </c>
      <c r="K803" s="5">
        <v>0</v>
      </c>
      <c r="L803" s="5">
        <v>0</v>
      </c>
      <c r="M803" s="5">
        <v>0</v>
      </c>
      <c r="N803" s="5">
        <v>0</v>
      </c>
      <c r="O803" s="5">
        <v>6.0100000000000001E-2</v>
      </c>
    </row>
    <row r="804" spans="1:15">
      <c r="A804" t="str">
        <f t="shared" si="11"/>
        <v>METRONCP RP ONPK</v>
      </c>
      <c r="B804" t="s">
        <v>15</v>
      </c>
      <c r="C804" t="s">
        <v>160</v>
      </c>
      <c r="D804" s="5">
        <v>0</v>
      </c>
      <c r="E804" s="5">
        <v>0</v>
      </c>
      <c r="F804" s="5">
        <v>0</v>
      </c>
      <c r="G804" s="5">
        <v>0</v>
      </c>
      <c r="H804" s="5">
        <v>0</v>
      </c>
      <c r="I804" s="5">
        <v>0</v>
      </c>
      <c r="J804" s="5">
        <v>0</v>
      </c>
      <c r="K804" s="5">
        <v>0</v>
      </c>
      <c r="L804" s="5">
        <v>0</v>
      </c>
      <c r="M804" s="5">
        <v>0</v>
      </c>
      <c r="N804" s="5">
        <v>0</v>
      </c>
      <c r="O804" s="5">
        <v>5.8999999999999997E-2</v>
      </c>
    </row>
    <row r="805" spans="1:15">
      <c r="A805" t="str">
        <f t="shared" si="11"/>
        <v>METRONCP RP OFFPK</v>
      </c>
      <c r="B805" t="s">
        <v>15</v>
      </c>
      <c r="C805" t="s">
        <v>161</v>
      </c>
      <c r="D805" s="5">
        <v>0</v>
      </c>
      <c r="E805" s="5">
        <v>0</v>
      </c>
      <c r="F805" s="5">
        <v>0</v>
      </c>
      <c r="G805" s="5">
        <v>0</v>
      </c>
      <c r="H805" s="5">
        <v>0</v>
      </c>
      <c r="I805" s="5">
        <v>0</v>
      </c>
      <c r="J805" s="5">
        <v>0</v>
      </c>
      <c r="K805" s="5">
        <v>0</v>
      </c>
      <c r="L805" s="5">
        <v>0</v>
      </c>
      <c r="M805" s="5">
        <v>0</v>
      </c>
      <c r="N805" s="5">
        <v>0</v>
      </c>
      <c r="O805" s="5">
        <v>6.0299999999999999E-2</v>
      </c>
    </row>
    <row r="806" spans="1:15">
      <c r="A806" t="str">
        <f t="shared" si="11"/>
        <v>METROGCP RP</v>
      </c>
      <c r="B806" t="s">
        <v>15</v>
      </c>
      <c r="C806" t="s">
        <v>162</v>
      </c>
      <c r="D806" s="5">
        <v>0</v>
      </c>
      <c r="E806" s="5">
        <v>0</v>
      </c>
      <c r="F806" s="5">
        <v>0</v>
      </c>
      <c r="G806" s="5">
        <v>0</v>
      </c>
      <c r="H806" s="5">
        <v>0</v>
      </c>
      <c r="I806" s="5">
        <v>0</v>
      </c>
      <c r="J806" s="5">
        <v>0</v>
      </c>
      <c r="K806" s="5">
        <v>0</v>
      </c>
      <c r="L806" s="5">
        <v>0</v>
      </c>
      <c r="M806" s="5">
        <v>0</v>
      </c>
      <c r="N806" s="5">
        <v>0</v>
      </c>
      <c r="O806" s="5">
        <v>5.7599999999999998E-2</v>
      </c>
    </row>
    <row r="807" spans="1:15">
      <c r="A807" t="str">
        <f t="shared" si="11"/>
        <v>METROGCP RP ONPK</v>
      </c>
      <c r="B807" t="s">
        <v>15</v>
      </c>
      <c r="C807" t="s">
        <v>163</v>
      </c>
      <c r="D807" s="5">
        <v>0</v>
      </c>
      <c r="E807" s="5">
        <v>0</v>
      </c>
      <c r="F807" s="5">
        <v>0</v>
      </c>
      <c r="G807" s="5">
        <v>0</v>
      </c>
      <c r="H807" s="5">
        <v>0</v>
      </c>
      <c r="I807" s="5">
        <v>0</v>
      </c>
      <c r="J807" s="5">
        <v>0</v>
      </c>
      <c r="K807" s="5">
        <v>0</v>
      </c>
      <c r="L807" s="5">
        <v>0</v>
      </c>
      <c r="M807" s="5">
        <v>0</v>
      </c>
      <c r="N807" s="5">
        <v>0</v>
      </c>
      <c r="O807" s="5">
        <v>5.9200000000000003E-2</v>
      </c>
    </row>
    <row r="808" spans="1:15">
      <c r="A808" t="str">
        <f t="shared" si="11"/>
        <v>METROGCP RP OFFPK</v>
      </c>
      <c r="B808" t="s">
        <v>15</v>
      </c>
      <c r="C808" t="s">
        <v>164</v>
      </c>
      <c r="D808" s="5">
        <v>0</v>
      </c>
      <c r="E808" s="5">
        <v>0</v>
      </c>
      <c r="F808" s="5">
        <v>0</v>
      </c>
      <c r="G808" s="5">
        <v>0</v>
      </c>
      <c r="H808" s="5">
        <v>0</v>
      </c>
      <c r="I808" s="5">
        <v>0</v>
      </c>
      <c r="J808" s="5">
        <v>0</v>
      </c>
      <c r="K808" s="5">
        <v>0</v>
      </c>
      <c r="L808" s="5">
        <v>0</v>
      </c>
      <c r="M808" s="5">
        <v>0</v>
      </c>
      <c r="N808" s="5">
        <v>0</v>
      </c>
      <c r="O808" s="5">
        <v>5.7599999999999998E-2</v>
      </c>
    </row>
    <row r="809" spans="1:15">
      <c r="A809" t="str">
        <f t="shared" si="11"/>
        <v>METROCP RP</v>
      </c>
      <c r="B809" t="s">
        <v>15</v>
      </c>
      <c r="C809" t="s">
        <v>165</v>
      </c>
      <c r="D809" s="5">
        <v>0</v>
      </c>
      <c r="E809" s="5">
        <v>0</v>
      </c>
      <c r="F809" s="5">
        <v>0</v>
      </c>
      <c r="G809" s="5">
        <v>0</v>
      </c>
      <c r="H809" s="5">
        <v>0</v>
      </c>
      <c r="I809" s="5">
        <v>0</v>
      </c>
      <c r="J809" s="5">
        <v>0</v>
      </c>
      <c r="K809" s="5">
        <v>0</v>
      </c>
      <c r="L809" s="5">
        <v>0</v>
      </c>
      <c r="M809" s="5">
        <v>0</v>
      </c>
      <c r="N809" s="5">
        <v>0</v>
      </c>
      <c r="O809" s="5">
        <v>6.8000000000000005E-2</v>
      </c>
    </row>
    <row r="810" spans="1:15">
      <c r="A810" t="str">
        <f t="shared" si="11"/>
        <v>METROSAMPLE SIZE:</v>
      </c>
      <c r="B810" t="s">
        <v>15</v>
      </c>
      <c r="C810" t="s">
        <v>66</v>
      </c>
    </row>
    <row r="811" spans="1:15">
      <c r="A811" t="str">
        <f t="shared" si="11"/>
        <v>METROGCPSZ</v>
      </c>
      <c r="B811" t="s">
        <v>15</v>
      </c>
      <c r="C811" t="s">
        <v>166</v>
      </c>
      <c r="D811">
        <v>26</v>
      </c>
      <c r="E811">
        <v>26</v>
      </c>
      <c r="F811">
        <v>26</v>
      </c>
      <c r="G811">
        <v>26</v>
      </c>
      <c r="H811">
        <v>26</v>
      </c>
      <c r="I811">
        <v>26</v>
      </c>
      <c r="J811">
        <v>26</v>
      </c>
      <c r="K811">
        <v>26</v>
      </c>
      <c r="L811">
        <v>26</v>
      </c>
      <c r="M811">
        <v>26</v>
      </c>
      <c r="N811">
        <v>27</v>
      </c>
      <c r="O811">
        <v>25</v>
      </c>
    </row>
    <row r="812" spans="1:15">
      <c r="A812" t="str">
        <f t="shared" si="11"/>
        <v>METROGCPSZ ONPK</v>
      </c>
      <c r="B812" t="s">
        <v>15</v>
      </c>
      <c r="C812" t="s">
        <v>167</v>
      </c>
      <c r="D812">
        <v>26</v>
      </c>
      <c r="E812">
        <v>26</v>
      </c>
      <c r="F812">
        <v>26</v>
      </c>
      <c r="G812">
        <v>26</v>
      </c>
      <c r="H812">
        <v>26</v>
      </c>
      <c r="I812">
        <v>26</v>
      </c>
      <c r="J812">
        <v>26</v>
      </c>
      <c r="K812">
        <v>26</v>
      </c>
      <c r="L812">
        <v>26</v>
      </c>
      <c r="M812">
        <v>26</v>
      </c>
      <c r="N812">
        <v>27</v>
      </c>
      <c r="O812">
        <v>25</v>
      </c>
    </row>
    <row r="813" spans="1:15">
      <c r="A813" t="str">
        <f t="shared" si="11"/>
        <v>METROGCPSZ OFFPK</v>
      </c>
      <c r="B813" t="s">
        <v>15</v>
      </c>
      <c r="C813" t="s">
        <v>168</v>
      </c>
      <c r="D813">
        <v>26</v>
      </c>
      <c r="E813">
        <v>26</v>
      </c>
      <c r="F813">
        <v>26</v>
      </c>
      <c r="G813">
        <v>26</v>
      </c>
      <c r="H813">
        <v>26</v>
      </c>
      <c r="I813">
        <v>26</v>
      </c>
      <c r="J813">
        <v>26</v>
      </c>
      <c r="K813">
        <v>26</v>
      </c>
      <c r="L813">
        <v>26</v>
      </c>
      <c r="M813">
        <v>26</v>
      </c>
      <c r="N813">
        <v>27</v>
      </c>
      <c r="O813">
        <v>25</v>
      </c>
    </row>
    <row r="814" spans="1:15">
      <c r="A814" t="str">
        <f t="shared" si="11"/>
        <v>METROCPSZ</v>
      </c>
      <c r="B814" t="s">
        <v>15</v>
      </c>
      <c r="C814" t="s">
        <v>169</v>
      </c>
      <c r="D814">
        <v>26</v>
      </c>
      <c r="E814">
        <v>26</v>
      </c>
      <c r="F814">
        <v>26</v>
      </c>
      <c r="G814">
        <v>26</v>
      </c>
      <c r="H814">
        <v>26</v>
      </c>
      <c r="I814">
        <v>26</v>
      </c>
      <c r="J814">
        <v>26</v>
      </c>
      <c r="K814">
        <v>26</v>
      </c>
      <c r="L814">
        <v>26</v>
      </c>
      <c r="M814">
        <v>26</v>
      </c>
      <c r="N814">
        <v>27</v>
      </c>
      <c r="O814">
        <v>25</v>
      </c>
    </row>
    <row r="815" spans="1:15">
      <c r="A815" t="str">
        <f t="shared" si="11"/>
        <v/>
      </c>
    </row>
    <row r="816" spans="1:15">
      <c r="A816" t="str">
        <f t="shared" si="11"/>
        <v/>
      </c>
    </row>
    <row r="817" spans="1:15">
      <c r="A817" t="str">
        <f t="shared" si="11"/>
        <v xml:space="preserve">OL01 Outdoor Lighting (Modeled Rate Class) </v>
      </c>
      <c r="B817" t="s">
        <v>17</v>
      </c>
      <c r="C817" t="s">
        <v>18</v>
      </c>
    </row>
    <row r="818" spans="1:15">
      <c r="A818" t="str">
        <f t="shared" si="11"/>
        <v xml:space="preserve">OL01MONTH </v>
      </c>
      <c r="B818" t="s">
        <v>19</v>
      </c>
      <c r="C818" t="s">
        <v>123</v>
      </c>
      <c r="D818" s="4">
        <v>41275</v>
      </c>
      <c r="E818" s="4">
        <v>41306</v>
      </c>
      <c r="F818" s="4">
        <v>41334</v>
      </c>
      <c r="G818" s="4">
        <v>41365</v>
      </c>
      <c r="H818" s="4">
        <v>41395</v>
      </c>
      <c r="I818" s="4">
        <v>41426</v>
      </c>
      <c r="J818" s="4">
        <v>41456</v>
      </c>
      <c r="K818" s="4">
        <v>41487</v>
      </c>
      <c r="L818" s="4">
        <v>41518</v>
      </c>
      <c r="M818" s="4">
        <v>41548</v>
      </c>
      <c r="N818" s="4">
        <v>41579</v>
      </c>
      <c r="O818" s="4">
        <v>41609</v>
      </c>
    </row>
    <row r="819" spans="1:15">
      <c r="A819" t="str">
        <f t="shared" si="11"/>
        <v xml:space="preserve">OL01CUSTOMERS </v>
      </c>
      <c r="B819" t="s">
        <v>19</v>
      </c>
      <c r="C819" t="s">
        <v>124</v>
      </c>
      <c r="D819">
        <v>5872</v>
      </c>
      <c r="E819">
        <v>5867</v>
      </c>
      <c r="F819">
        <v>5853</v>
      </c>
      <c r="G819">
        <v>5833</v>
      </c>
      <c r="H819">
        <v>5822</v>
      </c>
      <c r="I819">
        <v>5805</v>
      </c>
      <c r="J819">
        <v>5799</v>
      </c>
      <c r="K819">
        <v>5779</v>
      </c>
      <c r="L819">
        <v>5766</v>
      </c>
      <c r="M819">
        <v>5752</v>
      </c>
      <c r="N819">
        <v>5747</v>
      </c>
      <c r="O819">
        <v>5737</v>
      </c>
    </row>
    <row r="820" spans="1:15">
      <c r="A820" t="str">
        <f t="shared" si="11"/>
        <v xml:space="preserve">OL01SALES </v>
      </c>
      <c r="B820" t="s">
        <v>19</v>
      </c>
      <c r="C820" t="s">
        <v>125</v>
      </c>
      <c r="D820">
        <v>8381610</v>
      </c>
      <c r="E820">
        <v>8374489</v>
      </c>
      <c r="F820">
        <v>8431732</v>
      </c>
      <c r="G820">
        <v>8412790</v>
      </c>
      <c r="H820">
        <v>8353306</v>
      </c>
      <c r="I820">
        <v>8411643</v>
      </c>
      <c r="J820">
        <v>8413312</v>
      </c>
      <c r="K820">
        <v>8473492</v>
      </c>
      <c r="L820">
        <v>8377611</v>
      </c>
      <c r="M820">
        <v>8397953</v>
      </c>
      <c r="N820">
        <v>8385221</v>
      </c>
      <c r="O820">
        <v>8365897</v>
      </c>
    </row>
    <row r="821" spans="1:15">
      <c r="A821" t="str">
        <f t="shared" ref="A821:A884" si="12">B821&amp;C821</f>
        <v>OL01KW</v>
      </c>
      <c r="B821" t="s">
        <v>19</v>
      </c>
      <c r="C821" t="s">
        <v>126</v>
      </c>
    </row>
    <row r="822" spans="1:15">
      <c r="A822" t="str">
        <f t="shared" si="12"/>
        <v>OL01N</v>
      </c>
      <c r="B822" t="s">
        <v>19</v>
      </c>
      <c r="C822" t="s">
        <v>127</v>
      </c>
      <c r="D822">
        <v>1</v>
      </c>
      <c r="E822">
        <v>1</v>
      </c>
      <c r="F822">
        <v>1</v>
      </c>
      <c r="G822">
        <v>1</v>
      </c>
      <c r="H822">
        <v>1</v>
      </c>
      <c r="I822">
        <v>1</v>
      </c>
      <c r="J822">
        <v>1</v>
      </c>
      <c r="K822">
        <v>1</v>
      </c>
      <c r="L822">
        <v>1</v>
      </c>
      <c r="M822">
        <v>1</v>
      </c>
      <c r="N822">
        <v>1</v>
      </c>
      <c r="O822">
        <v>1</v>
      </c>
    </row>
    <row r="823" spans="1:15">
      <c r="A823" t="str">
        <f t="shared" si="12"/>
        <v>OL01RLR ENERGY:</v>
      </c>
      <c r="B823" t="s">
        <v>19</v>
      </c>
      <c r="C823" t="s">
        <v>61</v>
      </c>
    </row>
    <row r="824" spans="1:15">
      <c r="A824" t="str">
        <f t="shared" si="12"/>
        <v>OL01KWH</v>
      </c>
      <c r="B824" t="s">
        <v>19</v>
      </c>
      <c r="C824" t="s">
        <v>128</v>
      </c>
      <c r="D824">
        <v>8381610</v>
      </c>
      <c r="E824">
        <v>8374489</v>
      </c>
      <c r="F824">
        <v>8431732</v>
      </c>
      <c r="G824">
        <v>8412790</v>
      </c>
      <c r="H824">
        <v>8353306</v>
      </c>
      <c r="I824">
        <v>8411643</v>
      </c>
      <c r="J824">
        <v>8413312</v>
      </c>
      <c r="K824">
        <v>8473492</v>
      </c>
      <c r="L824">
        <v>8377611</v>
      </c>
      <c r="M824">
        <v>8397953</v>
      </c>
      <c r="N824">
        <v>8363908</v>
      </c>
      <c r="O824">
        <v>8365897</v>
      </c>
    </row>
    <row r="825" spans="1:15">
      <c r="A825" t="str">
        <f t="shared" si="12"/>
        <v>OL01KWH ONPK</v>
      </c>
      <c r="B825" t="s">
        <v>19</v>
      </c>
      <c r="C825" t="s">
        <v>129</v>
      </c>
      <c r="D825">
        <v>2290279</v>
      </c>
      <c r="E825">
        <v>2213775</v>
      </c>
      <c r="F825">
        <v>1913015</v>
      </c>
      <c r="G825">
        <v>703047</v>
      </c>
      <c r="H825">
        <v>575176</v>
      </c>
      <c r="I825">
        <v>442245</v>
      </c>
      <c r="J825">
        <v>454736</v>
      </c>
      <c r="K825">
        <v>590873</v>
      </c>
      <c r="L825">
        <v>763080</v>
      </c>
      <c r="M825">
        <v>1062881</v>
      </c>
      <c r="N825">
        <v>1982047</v>
      </c>
      <c r="O825">
        <v>2100474</v>
      </c>
    </row>
    <row r="826" spans="1:15">
      <c r="A826" t="str">
        <f t="shared" si="12"/>
        <v>OL01KWH OFFPK</v>
      </c>
      <c r="B826" t="s">
        <v>19</v>
      </c>
      <c r="C826" t="s">
        <v>130</v>
      </c>
      <c r="D826">
        <v>6091331</v>
      </c>
      <c r="E826">
        <v>6160714</v>
      </c>
      <c r="F826">
        <v>6518717</v>
      </c>
      <c r="G826">
        <v>7709743</v>
      </c>
      <c r="H826">
        <v>7778130</v>
      </c>
      <c r="I826">
        <v>7969398</v>
      </c>
      <c r="J826">
        <v>7958576</v>
      </c>
      <c r="K826">
        <v>7882619</v>
      </c>
      <c r="L826">
        <v>7614531</v>
      </c>
      <c r="M826">
        <v>7335072</v>
      </c>
      <c r="N826">
        <v>6381861</v>
      </c>
      <c r="O826">
        <v>6265423</v>
      </c>
    </row>
    <row r="827" spans="1:15">
      <c r="A827" t="str">
        <f t="shared" si="12"/>
        <v>OL01KWH ONPK%</v>
      </c>
      <c r="B827" t="s">
        <v>19</v>
      </c>
      <c r="C827" t="s">
        <v>131</v>
      </c>
      <c r="D827" s="5">
        <v>0.27324999999999999</v>
      </c>
      <c r="E827" s="5">
        <v>0.26434999999999997</v>
      </c>
      <c r="F827" s="5">
        <v>0.22688</v>
      </c>
      <c r="G827" s="5">
        <v>8.3570000000000005E-2</v>
      </c>
      <c r="H827" s="5">
        <v>6.8860000000000005E-2</v>
      </c>
      <c r="I827" s="5">
        <v>5.2580000000000002E-2</v>
      </c>
      <c r="J827" s="5">
        <v>5.4050000000000001E-2</v>
      </c>
      <c r="K827" s="5">
        <v>6.973E-2</v>
      </c>
      <c r="L827" s="5">
        <v>9.1090000000000004E-2</v>
      </c>
      <c r="M827" s="5">
        <v>0.12656000000000001</v>
      </c>
      <c r="N827" s="5">
        <v>0.23698</v>
      </c>
      <c r="O827" s="5">
        <v>0.25108000000000003</v>
      </c>
    </row>
    <row r="828" spans="1:15">
      <c r="A828" t="str">
        <f t="shared" si="12"/>
        <v>OL01KWH OFFPK%</v>
      </c>
      <c r="B828" t="s">
        <v>19</v>
      </c>
      <c r="C828" t="s">
        <v>132</v>
      </c>
      <c r="D828" s="5">
        <v>0.72675000000000001</v>
      </c>
      <c r="E828" s="5">
        <v>0.73565000000000003</v>
      </c>
      <c r="F828" s="5">
        <v>0.77312000000000003</v>
      </c>
      <c r="G828" s="5">
        <v>0.91642999999999997</v>
      </c>
      <c r="H828" s="5">
        <v>0.93113999999999997</v>
      </c>
      <c r="I828" s="5">
        <v>0.94742000000000004</v>
      </c>
      <c r="J828" s="5">
        <v>0.94594999999999996</v>
      </c>
      <c r="K828" s="5">
        <v>0.93027000000000004</v>
      </c>
      <c r="L828" s="5">
        <v>0.90891</v>
      </c>
      <c r="M828" s="5">
        <v>0.87343999999999999</v>
      </c>
      <c r="N828" s="5">
        <v>0.76302000000000003</v>
      </c>
      <c r="O828" s="5">
        <v>0.74892000000000003</v>
      </c>
    </row>
    <row r="829" spans="1:15">
      <c r="A829" t="str">
        <f t="shared" si="12"/>
        <v>OL01DEMAND (KW):</v>
      </c>
      <c r="B829" t="s">
        <v>19</v>
      </c>
      <c r="C829" t="s">
        <v>62</v>
      </c>
    </row>
    <row r="830" spans="1:15">
      <c r="A830" t="str">
        <f t="shared" si="12"/>
        <v>OL01NCP</v>
      </c>
      <c r="B830" t="s">
        <v>19</v>
      </c>
      <c r="C830" t="s">
        <v>133</v>
      </c>
      <c r="D830">
        <v>20401</v>
      </c>
      <c r="E830">
        <v>23508</v>
      </c>
      <c r="F830">
        <v>22720</v>
      </c>
      <c r="G830">
        <v>24943</v>
      </c>
      <c r="H830">
        <v>25372</v>
      </c>
      <c r="I830">
        <v>27183</v>
      </c>
      <c r="J830">
        <v>25980</v>
      </c>
      <c r="K830">
        <v>24928</v>
      </c>
      <c r="L830">
        <v>23906</v>
      </c>
      <c r="M830">
        <v>21779</v>
      </c>
      <c r="N830">
        <v>21313</v>
      </c>
      <c r="O830">
        <v>20130</v>
      </c>
    </row>
    <row r="831" spans="1:15">
      <c r="A831" t="str">
        <f t="shared" si="12"/>
        <v>OL01NCP ONPK</v>
      </c>
      <c r="B831" t="s">
        <v>19</v>
      </c>
      <c r="C831" t="s">
        <v>134</v>
      </c>
      <c r="D831">
        <v>20401</v>
      </c>
      <c r="E831">
        <v>23508</v>
      </c>
      <c r="F831">
        <v>22720</v>
      </c>
      <c r="G831">
        <v>24943</v>
      </c>
      <c r="H831">
        <v>25372</v>
      </c>
      <c r="I831">
        <v>24011</v>
      </c>
      <c r="J831">
        <v>22949</v>
      </c>
      <c r="K831">
        <v>24928</v>
      </c>
      <c r="L831">
        <v>23906</v>
      </c>
      <c r="M831">
        <v>21779</v>
      </c>
      <c r="N831">
        <v>21313</v>
      </c>
      <c r="O831">
        <v>20130</v>
      </c>
    </row>
    <row r="832" spans="1:15">
      <c r="A832" t="str">
        <f t="shared" si="12"/>
        <v>OL01NCP OFFPK</v>
      </c>
      <c r="B832" t="s">
        <v>19</v>
      </c>
      <c r="C832" t="s">
        <v>135</v>
      </c>
      <c r="D832">
        <v>20401</v>
      </c>
      <c r="E832">
        <v>23508</v>
      </c>
      <c r="F832">
        <v>22720</v>
      </c>
      <c r="G832">
        <v>24943</v>
      </c>
      <c r="H832">
        <v>25372</v>
      </c>
      <c r="I832">
        <v>27183</v>
      </c>
      <c r="J832">
        <v>25980</v>
      </c>
      <c r="K832">
        <v>24928</v>
      </c>
      <c r="L832">
        <v>23906</v>
      </c>
      <c r="M832">
        <v>21779</v>
      </c>
      <c r="N832">
        <v>21313</v>
      </c>
      <c r="O832">
        <v>20130</v>
      </c>
    </row>
    <row r="833" spans="1:15">
      <c r="A833" t="str">
        <f t="shared" si="12"/>
        <v>OL01GCP DATE</v>
      </c>
      <c r="B833" t="s">
        <v>19</v>
      </c>
      <c r="C833" t="s">
        <v>136</v>
      </c>
      <c r="D833" t="s">
        <v>256</v>
      </c>
      <c r="E833" t="s">
        <v>287</v>
      </c>
      <c r="F833" t="s">
        <v>771</v>
      </c>
      <c r="G833" t="s">
        <v>788</v>
      </c>
      <c r="H833" t="s">
        <v>789</v>
      </c>
      <c r="I833" t="s">
        <v>852</v>
      </c>
      <c r="J833" t="s">
        <v>768</v>
      </c>
      <c r="K833" t="s">
        <v>853</v>
      </c>
      <c r="L833" t="s">
        <v>785</v>
      </c>
      <c r="M833" t="s">
        <v>803</v>
      </c>
      <c r="N833" t="s">
        <v>821</v>
      </c>
      <c r="O833" t="s">
        <v>854</v>
      </c>
    </row>
    <row r="834" spans="1:15">
      <c r="A834" t="str">
        <f t="shared" si="12"/>
        <v>OL01GCP TIME</v>
      </c>
      <c r="B834" t="s">
        <v>19</v>
      </c>
      <c r="C834" t="s">
        <v>142</v>
      </c>
      <c r="D834" t="s">
        <v>201</v>
      </c>
      <c r="E834" t="s">
        <v>201</v>
      </c>
      <c r="F834" t="s">
        <v>201</v>
      </c>
      <c r="G834" t="s">
        <v>201</v>
      </c>
      <c r="H834" t="s">
        <v>201</v>
      </c>
      <c r="I834" t="s">
        <v>201</v>
      </c>
      <c r="J834" t="s">
        <v>201</v>
      </c>
      <c r="K834" t="s">
        <v>201</v>
      </c>
      <c r="L834" t="s">
        <v>201</v>
      </c>
      <c r="M834" t="s">
        <v>201</v>
      </c>
      <c r="N834" t="s">
        <v>201</v>
      </c>
      <c r="O834" t="s">
        <v>201</v>
      </c>
    </row>
    <row r="835" spans="1:15">
      <c r="A835" t="str">
        <f t="shared" si="12"/>
        <v>OL01GCP</v>
      </c>
      <c r="B835" t="s">
        <v>19</v>
      </c>
      <c r="C835" t="s">
        <v>147</v>
      </c>
      <c r="D835">
        <v>20401</v>
      </c>
      <c r="E835">
        <v>23508</v>
      </c>
      <c r="F835">
        <v>22720</v>
      </c>
      <c r="G835">
        <v>24943</v>
      </c>
      <c r="H835">
        <v>25372</v>
      </c>
      <c r="I835">
        <v>27183</v>
      </c>
      <c r="J835">
        <v>25980</v>
      </c>
      <c r="K835">
        <v>24928</v>
      </c>
      <c r="L835">
        <v>23906</v>
      </c>
      <c r="M835">
        <v>21779</v>
      </c>
      <c r="N835">
        <v>21313</v>
      </c>
      <c r="O835">
        <v>20130</v>
      </c>
    </row>
    <row r="836" spans="1:15">
      <c r="A836" t="str">
        <f t="shared" si="12"/>
        <v>OL01GCP ONPK</v>
      </c>
      <c r="B836" t="s">
        <v>19</v>
      </c>
      <c r="C836" t="s">
        <v>63</v>
      </c>
      <c r="D836">
        <v>20401</v>
      </c>
      <c r="E836">
        <v>23508</v>
      </c>
      <c r="F836">
        <v>22720</v>
      </c>
      <c r="G836">
        <v>24943</v>
      </c>
      <c r="H836">
        <v>25372</v>
      </c>
      <c r="I836">
        <v>24011</v>
      </c>
      <c r="J836">
        <v>22949</v>
      </c>
      <c r="K836">
        <v>24928</v>
      </c>
      <c r="L836">
        <v>23906</v>
      </c>
      <c r="M836">
        <v>21779</v>
      </c>
      <c r="N836">
        <v>21313</v>
      </c>
      <c r="O836">
        <v>20130</v>
      </c>
    </row>
    <row r="837" spans="1:15">
      <c r="A837" t="str">
        <f t="shared" si="12"/>
        <v>OL01GCP OFFPK</v>
      </c>
      <c r="B837" t="s">
        <v>19</v>
      </c>
      <c r="C837" t="s">
        <v>64</v>
      </c>
      <c r="D837">
        <v>20401</v>
      </c>
      <c r="E837">
        <v>23508</v>
      </c>
      <c r="F837">
        <v>22720</v>
      </c>
      <c r="G837">
        <v>24943</v>
      </c>
      <c r="H837">
        <v>25372</v>
      </c>
      <c r="I837">
        <v>27183</v>
      </c>
      <c r="J837">
        <v>25980</v>
      </c>
      <c r="K837">
        <v>24928</v>
      </c>
      <c r="L837">
        <v>23906</v>
      </c>
      <c r="M837">
        <v>21779</v>
      </c>
      <c r="N837">
        <v>21313</v>
      </c>
      <c r="O837">
        <v>20130</v>
      </c>
    </row>
    <row r="838" spans="1:15">
      <c r="A838" t="str">
        <f t="shared" si="12"/>
        <v>OL01CP</v>
      </c>
      <c r="B838" t="s">
        <v>19</v>
      </c>
      <c r="C838" t="s">
        <v>148</v>
      </c>
      <c r="D838">
        <v>20401</v>
      </c>
      <c r="E838">
        <v>0</v>
      </c>
      <c r="F838">
        <v>0</v>
      </c>
      <c r="G838">
        <v>0</v>
      </c>
      <c r="H838">
        <v>0</v>
      </c>
      <c r="I838">
        <v>0</v>
      </c>
      <c r="J838">
        <v>0</v>
      </c>
      <c r="K838">
        <v>0</v>
      </c>
      <c r="L838">
        <v>0</v>
      </c>
      <c r="M838">
        <v>0</v>
      </c>
      <c r="N838">
        <v>0</v>
      </c>
      <c r="O838">
        <v>0</v>
      </c>
    </row>
    <row r="839" spans="1:15">
      <c r="A839" t="str">
        <f t="shared" si="12"/>
        <v>OL01PERIOD START</v>
      </c>
      <c r="B839" t="s">
        <v>19</v>
      </c>
      <c r="C839" t="s">
        <v>149</v>
      </c>
      <c r="D839" s="1">
        <v>41275</v>
      </c>
      <c r="E839" s="1">
        <v>41306</v>
      </c>
      <c r="F839" s="1">
        <v>41334</v>
      </c>
      <c r="G839" s="1">
        <v>41365</v>
      </c>
      <c r="H839" s="1">
        <v>41395</v>
      </c>
      <c r="I839" s="1">
        <v>41426</v>
      </c>
      <c r="J839" s="1">
        <v>41456</v>
      </c>
      <c r="K839" s="1">
        <v>41487</v>
      </c>
      <c r="L839" s="1">
        <v>41518</v>
      </c>
      <c r="M839" s="1">
        <v>41548</v>
      </c>
      <c r="N839" s="1">
        <v>41579</v>
      </c>
      <c r="O839" s="1">
        <v>41609</v>
      </c>
    </row>
    <row r="840" spans="1:15">
      <c r="A840" t="str">
        <f t="shared" si="12"/>
        <v>OL01NCP LF</v>
      </c>
      <c r="B840" t="s">
        <v>19</v>
      </c>
      <c r="C840" t="s">
        <v>150</v>
      </c>
      <c r="D840" s="5">
        <v>0.55220000000000002</v>
      </c>
      <c r="E840" s="5">
        <v>0.53010000000000002</v>
      </c>
      <c r="F840" s="5">
        <v>0.4995</v>
      </c>
      <c r="G840" s="5">
        <v>0.46839999999999998</v>
      </c>
      <c r="H840" s="5">
        <v>0.4425</v>
      </c>
      <c r="I840" s="5">
        <v>0.42980000000000002</v>
      </c>
      <c r="J840" s="5">
        <v>0.43530000000000002</v>
      </c>
      <c r="K840" s="5">
        <v>0.45689999999999997</v>
      </c>
      <c r="L840" s="5">
        <v>0.48670000000000002</v>
      </c>
      <c r="M840" s="5">
        <v>0.51829999999999998</v>
      </c>
      <c r="N840" s="5">
        <v>0.54500000000000004</v>
      </c>
      <c r="O840" s="5">
        <v>0.55859999999999999</v>
      </c>
    </row>
    <row r="841" spans="1:15">
      <c r="A841" t="str">
        <f t="shared" si="12"/>
        <v>OL01NCP LF ONPK</v>
      </c>
      <c r="B841" t="s">
        <v>19</v>
      </c>
      <c r="C841" t="s">
        <v>151</v>
      </c>
      <c r="D841" s="5">
        <v>0.63790000000000002</v>
      </c>
      <c r="E841" s="5">
        <v>0.58860000000000001</v>
      </c>
      <c r="F841" s="5">
        <v>0.50119999999999998</v>
      </c>
      <c r="G841" s="5">
        <v>0.1424</v>
      </c>
      <c r="H841" s="5">
        <v>0.1145</v>
      </c>
      <c r="I841" s="5">
        <v>0.1023</v>
      </c>
      <c r="J841" s="5">
        <v>0.10009999999999999</v>
      </c>
      <c r="K841" s="5">
        <v>0.1197</v>
      </c>
      <c r="L841" s="5">
        <v>0.17730000000000001</v>
      </c>
      <c r="M841" s="5">
        <v>0.23580000000000001</v>
      </c>
      <c r="N841" s="5">
        <v>0.58120000000000005</v>
      </c>
      <c r="O841" s="5">
        <v>0.62109999999999999</v>
      </c>
    </row>
    <row r="842" spans="1:15">
      <c r="A842" t="str">
        <f t="shared" si="12"/>
        <v>OL01NCP LF OFFPK</v>
      </c>
      <c r="B842" t="s">
        <v>19</v>
      </c>
      <c r="C842" t="s">
        <v>152</v>
      </c>
      <c r="D842" s="5">
        <v>0.52569999999999995</v>
      </c>
      <c r="E842" s="5">
        <v>0.51180000000000003</v>
      </c>
      <c r="F842" s="5">
        <v>0.499</v>
      </c>
      <c r="G842" s="5">
        <v>0.59209999999999996</v>
      </c>
      <c r="H842" s="5">
        <v>0.5615</v>
      </c>
      <c r="I842" s="5">
        <v>0.54290000000000005</v>
      </c>
      <c r="J842" s="5">
        <v>0.56100000000000005</v>
      </c>
      <c r="K842" s="5">
        <v>0.57909999999999995</v>
      </c>
      <c r="L842" s="5">
        <v>0.58979999999999999</v>
      </c>
      <c r="M842" s="5">
        <v>0.62719999999999998</v>
      </c>
      <c r="N842" s="5">
        <v>0.53469999999999995</v>
      </c>
      <c r="O842" s="5">
        <v>0.54039999999999999</v>
      </c>
    </row>
    <row r="843" spans="1:15">
      <c r="A843" t="str">
        <f t="shared" si="12"/>
        <v>OL01GCP CF</v>
      </c>
      <c r="B843" t="s">
        <v>19</v>
      </c>
      <c r="C843" t="s">
        <v>153</v>
      </c>
      <c r="D843" s="5">
        <v>1</v>
      </c>
      <c r="E843" s="5">
        <v>1</v>
      </c>
      <c r="F843" s="5">
        <v>1</v>
      </c>
      <c r="G843" s="5">
        <v>1</v>
      </c>
      <c r="H843" s="5">
        <v>1</v>
      </c>
      <c r="I843" s="5">
        <v>1</v>
      </c>
      <c r="J843" s="5">
        <v>1</v>
      </c>
      <c r="K843" s="5">
        <v>1</v>
      </c>
      <c r="L843" s="5">
        <v>1</v>
      </c>
      <c r="M843" s="5">
        <v>1</v>
      </c>
      <c r="N843" s="5">
        <v>1</v>
      </c>
      <c r="O843" s="5">
        <v>1</v>
      </c>
    </row>
    <row r="844" spans="1:15">
      <c r="A844" t="str">
        <f t="shared" si="12"/>
        <v>OL01CP CF</v>
      </c>
      <c r="B844" t="s">
        <v>19</v>
      </c>
      <c r="C844" t="s">
        <v>154</v>
      </c>
      <c r="D844" s="5">
        <v>1</v>
      </c>
      <c r="E844" s="5">
        <v>0</v>
      </c>
      <c r="F844" s="5">
        <v>0</v>
      </c>
      <c r="G844" s="5">
        <v>0</v>
      </c>
      <c r="H844" s="5">
        <v>0</v>
      </c>
      <c r="I844" s="5">
        <v>0</v>
      </c>
      <c r="J844" s="5">
        <v>0</v>
      </c>
      <c r="K844" s="5">
        <v>0</v>
      </c>
      <c r="L844" s="5">
        <v>0</v>
      </c>
      <c r="M844" s="5">
        <v>0</v>
      </c>
      <c r="N844" s="5">
        <v>0</v>
      </c>
      <c r="O844" s="5">
        <v>0</v>
      </c>
    </row>
    <row r="845" spans="1:15">
      <c r="A845" t="str">
        <f t="shared" si="12"/>
        <v>OL01GCP LF</v>
      </c>
      <c r="B845" t="s">
        <v>19</v>
      </c>
      <c r="C845" t="s">
        <v>155</v>
      </c>
      <c r="D845" s="5">
        <v>0.55220000000000002</v>
      </c>
      <c r="E845" s="5">
        <v>0.53010000000000002</v>
      </c>
      <c r="F845" s="5">
        <v>0.4995</v>
      </c>
      <c r="G845" s="5">
        <v>0.46839999999999998</v>
      </c>
      <c r="H845" s="5">
        <v>0.4425</v>
      </c>
      <c r="I845" s="5">
        <v>0.42980000000000002</v>
      </c>
      <c r="J845" s="5">
        <v>0.43530000000000002</v>
      </c>
      <c r="K845" s="5">
        <v>0.45689999999999997</v>
      </c>
      <c r="L845" s="5">
        <v>0.48670000000000002</v>
      </c>
      <c r="M845" s="5">
        <v>0.51829999999999998</v>
      </c>
      <c r="N845" s="5">
        <v>0.54500000000000004</v>
      </c>
      <c r="O845" s="5">
        <v>0.55859999999999999</v>
      </c>
    </row>
    <row r="846" spans="1:15">
      <c r="A846" t="str">
        <f t="shared" si="12"/>
        <v>OL01GCP LF ONPK</v>
      </c>
      <c r="B846" t="s">
        <v>19</v>
      </c>
      <c r="C846" t="s">
        <v>156</v>
      </c>
      <c r="D846" s="5">
        <v>0.63790000000000002</v>
      </c>
      <c r="E846" s="5">
        <v>0.58860000000000001</v>
      </c>
      <c r="F846" s="5">
        <v>0.50119999999999998</v>
      </c>
      <c r="G846" s="5">
        <v>0.1424</v>
      </c>
      <c r="H846" s="5">
        <v>0.1145</v>
      </c>
      <c r="I846" s="5">
        <v>0.1023</v>
      </c>
      <c r="J846" s="5">
        <v>0.10009999999999999</v>
      </c>
      <c r="K846" s="5">
        <v>0.1197</v>
      </c>
      <c r="L846" s="5">
        <v>0.17730000000000001</v>
      </c>
      <c r="M846" s="5">
        <v>0.23580000000000001</v>
      </c>
      <c r="N846" s="5">
        <v>0.58120000000000005</v>
      </c>
      <c r="O846" s="5">
        <v>0.62109999999999999</v>
      </c>
    </row>
    <row r="847" spans="1:15">
      <c r="A847" t="str">
        <f t="shared" si="12"/>
        <v>OL01GCP LF OFFPK</v>
      </c>
      <c r="B847" t="s">
        <v>19</v>
      </c>
      <c r="C847" t="s">
        <v>157</v>
      </c>
      <c r="D847" s="5">
        <v>0.52569999999999995</v>
      </c>
      <c r="E847" s="5">
        <v>0.51180000000000003</v>
      </c>
      <c r="F847" s="5">
        <v>0.499</v>
      </c>
      <c r="G847" s="5">
        <v>0.59209999999999996</v>
      </c>
      <c r="H847" s="5">
        <v>0.5615</v>
      </c>
      <c r="I847" s="5">
        <v>0.54290000000000005</v>
      </c>
      <c r="J847" s="5">
        <v>0.56100000000000005</v>
      </c>
      <c r="K847" s="5">
        <v>0.57909999999999995</v>
      </c>
      <c r="L847" s="5">
        <v>0.58979999999999999</v>
      </c>
      <c r="M847" s="5">
        <v>0.62719999999999998</v>
      </c>
      <c r="N847" s="5">
        <v>0.53469999999999995</v>
      </c>
      <c r="O847" s="5">
        <v>0.54039999999999999</v>
      </c>
    </row>
    <row r="848" spans="1:15">
      <c r="A848" t="str">
        <f t="shared" si="12"/>
        <v>OL01CP LF</v>
      </c>
      <c r="B848" t="s">
        <v>19</v>
      </c>
      <c r="C848" t="s">
        <v>158</v>
      </c>
      <c r="D848" s="5">
        <v>0.55220000000000002</v>
      </c>
      <c r="E848" s="5">
        <v>0</v>
      </c>
      <c r="F848" s="5">
        <v>0</v>
      </c>
      <c r="G848" s="5">
        <v>0</v>
      </c>
      <c r="H848" s="5">
        <v>0</v>
      </c>
      <c r="I848" s="5">
        <v>0</v>
      </c>
      <c r="J848" s="5">
        <v>0</v>
      </c>
      <c r="K848" s="5">
        <v>0</v>
      </c>
      <c r="L848" s="5">
        <v>0</v>
      </c>
      <c r="M848" s="5">
        <v>0</v>
      </c>
      <c r="N848" s="5">
        <v>0</v>
      </c>
      <c r="O848" s="5">
        <v>0</v>
      </c>
    </row>
    <row r="849" spans="1:15">
      <c r="A849" t="str">
        <f t="shared" si="12"/>
        <v>OL01REL PREC:</v>
      </c>
      <c r="B849" t="s">
        <v>19</v>
      </c>
      <c r="C849" t="s">
        <v>65</v>
      </c>
    </row>
    <row r="850" spans="1:15">
      <c r="A850" t="str">
        <f t="shared" si="12"/>
        <v>OL01NCP RP</v>
      </c>
      <c r="B850" t="s">
        <v>19</v>
      </c>
      <c r="C850" t="s">
        <v>159</v>
      </c>
      <c r="D850" s="5">
        <v>0</v>
      </c>
      <c r="E850" s="5">
        <v>0</v>
      </c>
      <c r="F850" s="5">
        <v>0</v>
      </c>
      <c r="G850" s="5">
        <v>0</v>
      </c>
      <c r="H850" s="5">
        <v>0</v>
      </c>
      <c r="I850" s="5">
        <v>0</v>
      </c>
      <c r="J850" s="5">
        <v>0</v>
      </c>
      <c r="K850" s="5">
        <v>0</v>
      </c>
      <c r="L850" s="5">
        <v>0</v>
      </c>
      <c r="M850" s="5">
        <v>0</v>
      </c>
      <c r="N850" s="5">
        <v>0</v>
      </c>
      <c r="O850" s="5">
        <v>0</v>
      </c>
    </row>
    <row r="851" spans="1:15">
      <c r="A851" t="str">
        <f t="shared" si="12"/>
        <v>OL01NCP RP ONPK</v>
      </c>
      <c r="B851" t="s">
        <v>19</v>
      </c>
      <c r="C851" t="s">
        <v>160</v>
      </c>
      <c r="D851" s="5">
        <v>0</v>
      </c>
      <c r="E851" s="5">
        <v>0</v>
      </c>
      <c r="F851" s="5">
        <v>0</v>
      </c>
      <c r="G851" s="5">
        <v>0</v>
      </c>
      <c r="H851" s="5">
        <v>0</v>
      </c>
      <c r="I851" s="5">
        <v>0</v>
      </c>
      <c r="J851" s="5">
        <v>0</v>
      </c>
      <c r="K851" s="5">
        <v>0</v>
      </c>
      <c r="L851" s="5">
        <v>0</v>
      </c>
      <c r="M851" s="5">
        <v>0</v>
      </c>
      <c r="N851" s="5">
        <v>0</v>
      </c>
      <c r="O851" s="5">
        <v>0</v>
      </c>
    </row>
    <row r="852" spans="1:15">
      <c r="A852" t="str">
        <f t="shared" si="12"/>
        <v>OL01NCP RP OFFPK</v>
      </c>
      <c r="B852" t="s">
        <v>19</v>
      </c>
      <c r="C852" t="s">
        <v>161</v>
      </c>
      <c r="D852" s="5">
        <v>0</v>
      </c>
      <c r="E852" s="5">
        <v>0</v>
      </c>
      <c r="F852" s="5">
        <v>0</v>
      </c>
      <c r="G852" s="5">
        <v>0</v>
      </c>
      <c r="H852" s="5">
        <v>0</v>
      </c>
      <c r="I852" s="5">
        <v>0</v>
      </c>
      <c r="J852" s="5">
        <v>0</v>
      </c>
      <c r="K852" s="5">
        <v>0</v>
      </c>
      <c r="L852" s="5">
        <v>0</v>
      </c>
      <c r="M852" s="5">
        <v>0</v>
      </c>
      <c r="N852" s="5">
        <v>0</v>
      </c>
      <c r="O852" s="5">
        <v>0</v>
      </c>
    </row>
    <row r="853" spans="1:15">
      <c r="A853" t="str">
        <f t="shared" si="12"/>
        <v>OL01GCP RP</v>
      </c>
      <c r="B853" t="s">
        <v>19</v>
      </c>
      <c r="C853" t="s">
        <v>162</v>
      </c>
      <c r="D853" s="5">
        <v>0</v>
      </c>
      <c r="E853" s="5">
        <v>0</v>
      </c>
      <c r="F853" s="5">
        <v>0</v>
      </c>
      <c r="G853" s="5">
        <v>0</v>
      </c>
      <c r="H853" s="5">
        <v>0</v>
      </c>
      <c r="I853" s="5">
        <v>0</v>
      </c>
      <c r="J853" s="5">
        <v>0</v>
      </c>
      <c r="K853" s="5">
        <v>0</v>
      </c>
      <c r="L853" s="5">
        <v>0</v>
      </c>
      <c r="M853" s="5">
        <v>0</v>
      </c>
      <c r="N853" s="5">
        <v>0</v>
      </c>
      <c r="O853" s="5">
        <v>0</v>
      </c>
    </row>
    <row r="854" spans="1:15">
      <c r="A854" t="str">
        <f t="shared" si="12"/>
        <v>OL01GCP RP ONPK</v>
      </c>
      <c r="B854" t="s">
        <v>19</v>
      </c>
      <c r="C854" t="s">
        <v>163</v>
      </c>
      <c r="D854" s="5">
        <v>0</v>
      </c>
      <c r="E854" s="5">
        <v>0</v>
      </c>
      <c r="F854" s="5">
        <v>0</v>
      </c>
      <c r="G854" s="5">
        <v>0</v>
      </c>
      <c r="H854" s="5">
        <v>0</v>
      </c>
      <c r="I854" s="5">
        <v>0</v>
      </c>
      <c r="J854" s="5">
        <v>0</v>
      </c>
      <c r="K854" s="5">
        <v>0</v>
      </c>
      <c r="L854" s="5">
        <v>0</v>
      </c>
      <c r="M854" s="5">
        <v>0</v>
      </c>
      <c r="N854" s="5">
        <v>0</v>
      </c>
      <c r="O854" s="5">
        <v>0</v>
      </c>
    </row>
    <row r="855" spans="1:15">
      <c r="A855" t="str">
        <f t="shared" si="12"/>
        <v>OL01GCP RP OFFPK</v>
      </c>
      <c r="B855" t="s">
        <v>19</v>
      </c>
      <c r="C855" t="s">
        <v>164</v>
      </c>
      <c r="D855" s="5">
        <v>0</v>
      </c>
      <c r="E855" s="5">
        <v>0</v>
      </c>
      <c r="F855" s="5">
        <v>0</v>
      </c>
      <c r="G855" s="5">
        <v>0</v>
      </c>
      <c r="H855" s="5">
        <v>0</v>
      </c>
      <c r="I855" s="5">
        <v>0</v>
      </c>
      <c r="J855" s="5">
        <v>0</v>
      </c>
      <c r="K855" s="5">
        <v>0</v>
      </c>
      <c r="L855" s="5">
        <v>0</v>
      </c>
      <c r="M855" s="5">
        <v>0</v>
      </c>
      <c r="N855" s="5">
        <v>0</v>
      </c>
      <c r="O855" s="5">
        <v>0</v>
      </c>
    </row>
    <row r="856" spans="1:15">
      <c r="A856" t="str">
        <f t="shared" si="12"/>
        <v>OL01CP RP</v>
      </c>
      <c r="B856" t="s">
        <v>19</v>
      </c>
      <c r="C856" t="s">
        <v>165</v>
      </c>
      <c r="D856" s="5">
        <v>0</v>
      </c>
      <c r="E856" s="5">
        <v>0</v>
      </c>
      <c r="F856" s="5">
        <v>0</v>
      </c>
      <c r="G856" s="5">
        <v>0</v>
      </c>
      <c r="H856" s="5">
        <v>0</v>
      </c>
      <c r="I856" s="5">
        <v>0</v>
      </c>
      <c r="J856" s="5">
        <v>0</v>
      </c>
      <c r="K856" s="5">
        <v>0</v>
      </c>
      <c r="L856" s="5">
        <v>0</v>
      </c>
      <c r="M856" s="5">
        <v>0</v>
      </c>
      <c r="N856" s="5">
        <v>0</v>
      </c>
      <c r="O856" s="5">
        <v>0</v>
      </c>
    </row>
    <row r="857" spans="1:15">
      <c r="A857" t="str">
        <f t="shared" si="12"/>
        <v>OL01SAMPLE SIZE:</v>
      </c>
      <c r="B857" t="s">
        <v>19</v>
      </c>
      <c r="C857" t="s">
        <v>66</v>
      </c>
    </row>
    <row r="858" spans="1:15">
      <c r="A858" t="str">
        <f t="shared" si="12"/>
        <v>OL01GCPSZ</v>
      </c>
      <c r="B858" t="s">
        <v>19</v>
      </c>
      <c r="C858" t="s">
        <v>166</v>
      </c>
      <c r="D858">
        <v>1</v>
      </c>
      <c r="E858">
        <v>1</v>
      </c>
      <c r="F858">
        <v>1</v>
      </c>
      <c r="G858">
        <v>1</v>
      </c>
      <c r="H858">
        <v>1</v>
      </c>
      <c r="I858">
        <v>1</v>
      </c>
      <c r="J858">
        <v>1</v>
      </c>
      <c r="K858">
        <v>1</v>
      </c>
      <c r="L858">
        <v>1</v>
      </c>
      <c r="M858">
        <v>1</v>
      </c>
      <c r="N858">
        <v>1</v>
      </c>
      <c r="O858">
        <v>1</v>
      </c>
    </row>
    <row r="859" spans="1:15">
      <c r="A859" t="str">
        <f t="shared" si="12"/>
        <v>OL01GCPSZ ONPK</v>
      </c>
      <c r="B859" t="s">
        <v>19</v>
      </c>
      <c r="C859" t="s">
        <v>167</v>
      </c>
      <c r="D859">
        <v>1</v>
      </c>
      <c r="E859">
        <v>1</v>
      </c>
      <c r="F859">
        <v>1</v>
      </c>
      <c r="G859">
        <v>1</v>
      </c>
      <c r="H859">
        <v>1</v>
      </c>
      <c r="I859">
        <v>1</v>
      </c>
      <c r="J859">
        <v>1</v>
      </c>
      <c r="K859">
        <v>1</v>
      </c>
      <c r="L859">
        <v>1</v>
      </c>
      <c r="M859">
        <v>1</v>
      </c>
      <c r="N859">
        <v>1</v>
      </c>
      <c r="O859">
        <v>1</v>
      </c>
    </row>
    <row r="860" spans="1:15">
      <c r="A860" t="str">
        <f t="shared" si="12"/>
        <v>OL01GCPSZ OFFPK</v>
      </c>
      <c r="B860" t="s">
        <v>19</v>
      </c>
      <c r="C860" t="s">
        <v>168</v>
      </c>
      <c r="D860">
        <v>1</v>
      </c>
      <c r="E860">
        <v>1</v>
      </c>
      <c r="F860">
        <v>1</v>
      </c>
      <c r="G860">
        <v>1</v>
      </c>
      <c r="H860">
        <v>1</v>
      </c>
      <c r="I860">
        <v>1</v>
      </c>
      <c r="J860">
        <v>1</v>
      </c>
      <c r="K860">
        <v>1</v>
      </c>
      <c r="L860">
        <v>1</v>
      </c>
      <c r="M860">
        <v>1</v>
      </c>
      <c r="N860">
        <v>1</v>
      </c>
      <c r="O860">
        <v>1</v>
      </c>
    </row>
    <row r="861" spans="1:15">
      <c r="A861" t="str">
        <f t="shared" si="12"/>
        <v>OL01CPSZ</v>
      </c>
      <c r="B861" t="s">
        <v>19</v>
      </c>
      <c r="C861" t="s">
        <v>169</v>
      </c>
      <c r="D861">
        <v>1</v>
      </c>
      <c r="E861">
        <v>1</v>
      </c>
      <c r="F861">
        <v>1</v>
      </c>
      <c r="G861">
        <v>1</v>
      </c>
      <c r="H861">
        <v>1</v>
      </c>
      <c r="I861">
        <v>1</v>
      </c>
      <c r="J861">
        <v>1</v>
      </c>
      <c r="K861">
        <v>1</v>
      </c>
      <c r="L861">
        <v>1</v>
      </c>
      <c r="M861">
        <v>1</v>
      </c>
      <c r="N861">
        <v>1</v>
      </c>
      <c r="O861">
        <v>1</v>
      </c>
    </row>
    <row r="862" spans="1:15">
      <c r="A862" t="str">
        <f t="shared" si="12"/>
        <v/>
      </c>
    </row>
    <row r="863" spans="1:15">
      <c r="A863" t="str">
        <f t="shared" si="12"/>
        <v/>
      </c>
    </row>
    <row r="864" spans="1:15">
      <c r="A864" t="str">
        <f t="shared" si="12"/>
        <v xml:space="preserve">OS202 Sports Field (Sampled) </v>
      </c>
      <c r="B864" t="s">
        <v>20</v>
      </c>
      <c r="C864" t="s">
        <v>21</v>
      </c>
    </row>
    <row r="865" spans="1:15">
      <c r="A865" t="str">
        <f t="shared" si="12"/>
        <v xml:space="preserve">OS202MONTH </v>
      </c>
      <c r="B865" t="s">
        <v>22</v>
      </c>
      <c r="C865" t="s">
        <v>123</v>
      </c>
      <c r="D865" s="4">
        <v>41275</v>
      </c>
      <c r="E865" s="4">
        <v>41306</v>
      </c>
      <c r="F865" s="4">
        <v>41334</v>
      </c>
      <c r="G865" s="4">
        <v>41365</v>
      </c>
      <c r="H865" s="4">
        <v>41395</v>
      </c>
      <c r="I865" s="4">
        <v>41426</v>
      </c>
      <c r="J865" s="4">
        <v>41456</v>
      </c>
      <c r="K865" s="4">
        <v>41487</v>
      </c>
      <c r="L865" s="4">
        <v>41518</v>
      </c>
      <c r="M865" s="4">
        <v>41548</v>
      </c>
      <c r="N865" s="4">
        <v>41579</v>
      </c>
      <c r="O865" s="4">
        <v>41609</v>
      </c>
    </row>
    <row r="866" spans="1:15">
      <c r="A866" t="str">
        <f t="shared" si="12"/>
        <v xml:space="preserve">OS202CUSTOMERS </v>
      </c>
      <c r="B866" t="s">
        <v>22</v>
      </c>
      <c r="C866" t="s">
        <v>124</v>
      </c>
      <c r="D866">
        <v>185</v>
      </c>
      <c r="E866">
        <v>185</v>
      </c>
      <c r="F866">
        <v>185</v>
      </c>
      <c r="G866">
        <v>185</v>
      </c>
      <c r="H866">
        <v>185</v>
      </c>
      <c r="I866">
        <v>184</v>
      </c>
      <c r="J866">
        <v>184</v>
      </c>
      <c r="K866">
        <v>184</v>
      </c>
      <c r="L866">
        <v>184</v>
      </c>
      <c r="M866">
        <v>185</v>
      </c>
      <c r="N866">
        <v>185</v>
      </c>
      <c r="O866">
        <v>185</v>
      </c>
    </row>
    <row r="867" spans="1:15">
      <c r="A867" t="str">
        <f t="shared" si="12"/>
        <v xml:space="preserve">OS202SALES </v>
      </c>
      <c r="B867" t="s">
        <v>22</v>
      </c>
      <c r="C867" t="s">
        <v>125</v>
      </c>
      <c r="D867">
        <v>903263</v>
      </c>
      <c r="E867">
        <v>1124390</v>
      </c>
      <c r="F867">
        <v>1109925</v>
      </c>
      <c r="G867">
        <v>937985</v>
      </c>
      <c r="H867">
        <v>884813</v>
      </c>
      <c r="I867">
        <v>821135</v>
      </c>
      <c r="J867">
        <v>764368</v>
      </c>
      <c r="K867">
        <v>789236</v>
      </c>
      <c r="L867">
        <v>957474</v>
      </c>
      <c r="M867">
        <v>1023140</v>
      </c>
      <c r="N867">
        <v>1142558</v>
      </c>
      <c r="O867">
        <v>1045115</v>
      </c>
    </row>
    <row r="868" spans="1:15">
      <c r="A868" t="str">
        <f t="shared" si="12"/>
        <v>OS202KW</v>
      </c>
      <c r="B868" t="s">
        <v>22</v>
      </c>
      <c r="C868" t="s">
        <v>126</v>
      </c>
    </row>
    <row r="869" spans="1:15">
      <c r="A869" t="str">
        <f t="shared" si="12"/>
        <v>OS202N</v>
      </c>
      <c r="B869" t="s">
        <v>22</v>
      </c>
      <c r="C869" t="s">
        <v>127</v>
      </c>
      <c r="D869">
        <v>185</v>
      </c>
      <c r="E869">
        <v>185</v>
      </c>
      <c r="F869">
        <v>185</v>
      </c>
      <c r="G869">
        <v>185</v>
      </c>
      <c r="H869">
        <v>185</v>
      </c>
      <c r="I869">
        <v>184</v>
      </c>
      <c r="J869">
        <v>184</v>
      </c>
      <c r="K869">
        <v>184</v>
      </c>
      <c r="L869">
        <v>184</v>
      </c>
      <c r="M869">
        <v>185</v>
      </c>
      <c r="N869">
        <v>185</v>
      </c>
      <c r="O869">
        <v>185</v>
      </c>
    </row>
    <row r="870" spans="1:15">
      <c r="A870" t="str">
        <f t="shared" si="12"/>
        <v>OS202RLR ENERGY:</v>
      </c>
      <c r="B870" t="s">
        <v>22</v>
      </c>
      <c r="C870" t="s">
        <v>61</v>
      </c>
    </row>
    <row r="871" spans="1:15">
      <c r="A871" t="str">
        <f t="shared" si="12"/>
        <v>OS202KWH</v>
      </c>
      <c r="B871" t="s">
        <v>22</v>
      </c>
      <c r="C871" t="s">
        <v>128</v>
      </c>
      <c r="D871">
        <v>903263</v>
      </c>
      <c r="E871">
        <v>1124390</v>
      </c>
      <c r="F871">
        <v>1109925</v>
      </c>
      <c r="G871">
        <v>937985</v>
      </c>
      <c r="H871">
        <v>884813</v>
      </c>
      <c r="I871">
        <v>821135</v>
      </c>
      <c r="J871">
        <v>764368</v>
      </c>
      <c r="K871">
        <v>789236</v>
      </c>
      <c r="L871">
        <v>957475</v>
      </c>
      <c r="M871">
        <v>1023140</v>
      </c>
      <c r="N871">
        <v>1142558</v>
      </c>
      <c r="O871">
        <v>1045115</v>
      </c>
    </row>
    <row r="872" spans="1:15">
      <c r="A872" t="str">
        <f t="shared" si="12"/>
        <v>OS202KWH ONPK</v>
      </c>
      <c r="B872" t="s">
        <v>22</v>
      </c>
      <c r="C872" t="s">
        <v>129</v>
      </c>
      <c r="D872">
        <v>492994</v>
      </c>
      <c r="E872">
        <v>644523</v>
      </c>
      <c r="F872">
        <v>585413</v>
      </c>
      <c r="G872">
        <v>423568</v>
      </c>
      <c r="H872">
        <v>356758</v>
      </c>
      <c r="I872">
        <v>292385</v>
      </c>
      <c r="J872">
        <v>276912</v>
      </c>
      <c r="K872">
        <v>302076</v>
      </c>
      <c r="L872">
        <v>418815</v>
      </c>
      <c r="M872">
        <v>521313</v>
      </c>
      <c r="N872">
        <v>581674</v>
      </c>
      <c r="O872">
        <v>508339</v>
      </c>
    </row>
    <row r="873" spans="1:15">
      <c r="A873" t="str">
        <f t="shared" si="12"/>
        <v>OS202KWH OFFPK</v>
      </c>
      <c r="B873" t="s">
        <v>22</v>
      </c>
      <c r="C873" t="s">
        <v>130</v>
      </c>
      <c r="D873">
        <v>410269</v>
      </c>
      <c r="E873">
        <v>479867</v>
      </c>
      <c r="F873">
        <v>524512</v>
      </c>
      <c r="G873">
        <v>514417</v>
      </c>
      <c r="H873">
        <v>528055</v>
      </c>
      <c r="I873">
        <v>528750</v>
      </c>
      <c r="J873">
        <v>487456</v>
      </c>
      <c r="K873">
        <v>487160</v>
      </c>
      <c r="L873">
        <v>538659</v>
      </c>
      <c r="M873">
        <v>501827</v>
      </c>
      <c r="N873">
        <v>560884</v>
      </c>
      <c r="O873">
        <v>536776</v>
      </c>
    </row>
    <row r="874" spans="1:15">
      <c r="A874" t="str">
        <f t="shared" si="12"/>
        <v>OS202KWH ONPK%</v>
      </c>
      <c r="B874" t="s">
        <v>22</v>
      </c>
      <c r="C874" t="s">
        <v>131</v>
      </c>
      <c r="D874" s="5">
        <v>0.54579</v>
      </c>
      <c r="E874" s="5">
        <v>0.57321999999999995</v>
      </c>
      <c r="F874" s="5">
        <v>0.52742999999999995</v>
      </c>
      <c r="G874" s="5">
        <v>0.45157000000000003</v>
      </c>
      <c r="H874" s="5">
        <v>0.4032</v>
      </c>
      <c r="I874" s="5">
        <v>0.35607</v>
      </c>
      <c r="J874" s="5">
        <v>0.36227999999999999</v>
      </c>
      <c r="K874" s="5">
        <v>0.38274000000000002</v>
      </c>
      <c r="L874" s="5">
        <v>0.43741999999999998</v>
      </c>
      <c r="M874" s="5">
        <v>0.50951999999999997</v>
      </c>
      <c r="N874" s="5">
        <v>0.5091</v>
      </c>
      <c r="O874" s="5">
        <v>0.4864</v>
      </c>
    </row>
    <row r="875" spans="1:15">
      <c r="A875" t="str">
        <f t="shared" si="12"/>
        <v>OS202KWH OFFPK%</v>
      </c>
      <c r="B875" t="s">
        <v>22</v>
      </c>
      <c r="C875" t="s">
        <v>132</v>
      </c>
      <c r="D875" s="5">
        <v>0.45421</v>
      </c>
      <c r="E875" s="5">
        <v>0.42677999999999999</v>
      </c>
      <c r="F875" s="5">
        <v>0.47256999999999999</v>
      </c>
      <c r="G875" s="5">
        <v>0.54842999999999997</v>
      </c>
      <c r="H875" s="5">
        <v>0.5968</v>
      </c>
      <c r="I875" s="5">
        <v>0.64393</v>
      </c>
      <c r="J875" s="5">
        <v>0.63771999999999995</v>
      </c>
      <c r="K875" s="5">
        <v>0.61726000000000003</v>
      </c>
      <c r="L875" s="5">
        <v>0.56257999999999997</v>
      </c>
      <c r="M875" s="5">
        <v>0.49048000000000003</v>
      </c>
      <c r="N875" s="5">
        <v>0.4909</v>
      </c>
      <c r="O875" s="5">
        <v>0.51359999999999995</v>
      </c>
    </row>
    <row r="876" spans="1:15">
      <c r="A876" t="str">
        <f t="shared" si="12"/>
        <v>OS202DEMAND (KW):</v>
      </c>
      <c r="B876" t="s">
        <v>22</v>
      </c>
      <c r="C876" t="s">
        <v>62</v>
      </c>
    </row>
    <row r="877" spans="1:15">
      <c r="A877" t="str">
        <f t="shared" si="12"/>
        <v>OS202NCP</v>
      </c>
      <c r="B877" t="s">
        <v>22</v>
      </c>
      <c r="C877" t="s">
        <v>133</v>
      </c>
      <c r="D877">
        <v>12137</v>
      </c>
      <c r="E877">
        <v>15897</v>
      </c>
      <c r="F877">
        <v>16406</v>
      </c>
      <c r="G877">
        <v>14536</v>
      </c>
      <c r="H877">
        <v>14187</v>
      </c>
      <c r="I877">
        <v>11423</v>
      </c>
      <c r="J877">
        <v>9712</v>
      </c>
      <c r="K877">
        <v>10989</v>
      </c>
      <c r="L877">
        <v>15223</v>
      </c>
      <c r="M877">
        <v>13668</v>
      </c>
      <c r="N877">
        <v>16020</v>
      </c>
      <c r="O877">
        <v>15474</v>
      </c>
    </row>
    <row r="878" spans="1:15">
      <c r="A878" t="str">
        <f t="shared" si="12"/>
        <v>OS202NCP ONPK</v>
      </c>
      <c r="B878" t="s">
        <v>22</v>
      </c>
      <c r="C878" t="s">
        <v>134</v>
      </c>
      <c r="D878">
        <v>11812</v>
      </c>
      <c r="E878">
        <v>15508</v>
      </c>
      <c r="F878">
        <v>16171</v>
      </c>
      <c r="G878">
        <v>14113</v>
      </c>
      <c r="H878">
        <v>13871</v>
      </c>
      <c r="I878">
        <v>10455</v>
      </c>
      <c r="J878">
        <v>9250</v>
      </c>
      <c r="K878">
        <v>10513</v>
      </c>
      <c r="L878">
        <v>14527</v>
      </c>
      <c r="M878">
        <v>13518</v>
      </c>
      <c r="N878">
        <v>15686</v>
      </c>
      <c r="O878">
        <v>14931</v>
      </c>
    </row>
    <row r="879" spans="1:15">
      <c r="A879" t="str">
        <f t="shared" si="12"/>
        <v>OS202NCP OFFPK</v>
      </c>
      <c r="B879" t="s">
        <v>22</v>
      </c>
      <c r="C879" t="s">
        <v>135</v>
      </c>
      <c r="D879">
        <v>8660</v>
      </c>
      <c r="E879">
        <v>10650</v>
      </c>
      <c r="F879">
        <v>10522</v>
      </c>
      <c r="G879">
        <v>11277</v>
      </c>
      <c r="H879">
        <v>11099</v>
      </c>
      <c r="I879">
        <v>9077</v>
      </c>
      <c r="J879">
        <v>8061</v>
      </c>
      <c r="K879">
        <v>8839</v>
      </c>
      <c r="L879">
        <v>12158</v>
      </c>
      <c r="M879">
        <v>10676</v>
      </c>
      <c r="N879">
        <v>13148</v>
      </c>
      <c r="O879">
        <v>12649</v>
      </c>
    </row>
    <row r="880" spans="1:15">
      <c r="A880" t="str">
        <f t="shared" si="12"/>
        <v>OS202GCP DATE</v>
      </c>
      <c r="B880" t="s">
        <v>22</v>
      </c>
      <c r="C880" t="s">
        <v>136</v>
      </c>
      <c r="D880" t="s">
        <v>855</v>
      </c>
      <c r="E880" t="s">
        <v>280</v>
      </c>
      <c r="F880" t="s">
        <v>794</v>
      </c>
      <c r="G880" t="s">
        <v>856</v>
      </c>
      <c r="H880" t="s">
        <v>857</v>
      </c>
      <c r="I880" t="s">
        <v>858</v>
      </c>
      <c r="J880" t="s">
        <v>828</v>
      </c>
      <c r="K880" t="s">
        <v>859</v>
      </c>
      <c r="L880" t="s">
        <v>860</v>
      </c>
      <c r="M880" t="s">
        <v>861</v>
      </c>
      <c r="N880" t="s">
        <v>749</v>
      </c>
      <c r="O880" t="s">
        <v>805</v>
      </c>
    </row>
    <row r="881" spans="1:15">
      <c r="A881" t="str">
        <f t="shared" si="12"/>
        <v>OS202GCP TIME</v>
      </c>
      <c r="B881" t="s">
        <v>22</v>
      </c>
      <c r="C881" t="s">
        <v>142</v>
      </c>
      <c r="D881" t="s">
        <v>237</v>
      </c>
      <c r="E881" t="s">
        <v>237</v>
      </c>
      <c r="F881" t="s">
        <v>237</v>
      </c>
      <c r="G881" t="s">
        <v>215</v>
      </c>
      <c r="H881" t="s">
        <v>215</v>
      </c>
      <c r="I881" t="s">
        <v>215</v>
      </c>
      <c r="J881" t="s">
        <v>215</v>
      </c>
      <c r="K881" t="s">
        <v>215</v>
      </c>
      <c r="L881" t="s">
        <v>237</v>
      </c>
      <c r="M881" t="s">
        <v>237</v>
      </c>
      <c r="N881" t="s">
        <v>193</v>
      </c>
      <c r="O881" t="s">
        <v>237</v>
      </c>
    </row>
    <row r="882" spans="1:15">
      <c r="A882" t="str">
        <f t="shared" si="12"/>
        <v>OS202GCP</v>
      </c>
      <c r="B882" t="s">
        <v>22</v>
      </c>
      <c r="C882" t="s">
        <v>147</v>
      </c>
      <c r="D882">
        <v>8085</v>
      </c>
      <c r="E882">
        <v>11996</v>
      </c>
      <c r="F882">
        <v>12719</v>
      </c>
      <c r="G882">
        <v>9543</v>
      </c>
      <c r="H882">
        <v>8577</v>
      </c>
      <c r="I882">
        <v>6160</v>
      </c>
      <c r="J882">
        <v>5574</v>
      </c>
      <c r="K882">
        <v>6435</v>
      </c>
      <c r="L882">
        <v>9318</v>
      </c>
      <c r="M882">
        <v>9720</v>
      </c>
      <c r="N882">
        <v>12201</v>
      </c>
      <c r="O882">
        <v>10220</v>
      </c>
    </row>
    <row r="883" spans="1:15">
      <c r="A883" t="str">
        <f t="shared" si="12"/>
        <v>OS202GCP ONPK</v>
      </c>
      <c r="B883" t="s">
        <v>22</v>
      </c>
      <c r="C883" t="s">
        <v>63</v>
      </c>
      <c r="D883">
        <v>8085</v>
      </c>
      <c r="E883">
        <v>11996</v>
      </c>
      <c r="F883">
        <v>12719</v>
      </c>
      <c r="G883">
        <v>9543</v>
      </c>
      <c r="H883">
        <v>8577</v>
      </c>
      <c r="I883">
        <v>6160</v>
      </c>
      <c r="J883">
        <v>5574</v>
      </c>
      <c r="K883">
        <v>6435</v>
      </c>
      <c r="L883">
        <v>9318</v>
      </c>
      <c r="M883">
        <v>9720</v>
      </c>
      <c r="N883">
        <v>12201</v>
      </c>
      <c r="O883">
        <v>10220</v>
      </c>
    </row>
    <row r="884" spans="1:15">
      <c r="A884" t="str">
        <f t="shared" si="12"/>
        <v>OS202GCP OFFPK</v>
      </c>
      <c r="B884" t="s">
        <v>22</v>
      </c>
      <c r="C884" t="s">
        <v>64</v>
      </c>
      <c r="D884">
        <v>3085</v>
      </c>
      <c r="E884">
        <v>3432</v>
      </c>
      <c r="F884">
        <v>2965</v>
      </c>
      <c r="G884">
        <v>5928</v>
      </c>
      <c r="H884">
        <v>5072</v>
      </c>
      <c r="I884">
        <v>3889</v>
      </c>
      <c r="J884">
        <v>3796</v>
      </c>
      <c r="K884">
        <v>3650</v>
      </c>
      <c r="L884">
        <v>4419</v>
      </c>
      <c r="M884">
        <v>4925</v>
      </c>
      <c r="N884">
        <v>6599</v>
      </c>
      <c r="O884">
        <v>5535</v>
      </c>
    </row>
    <row r="885" spans="1:15">
      <c r="A885" t="str">
        <f t="shared" ref="A885:A948" si="13">B885&amp;C885</f>
        <v>OS202CP</v>
      </c>
      <c r="B885" t="s">
        <v>22</v>
      </c>
      <c r="C885" t="s">
        <v>148</v>
      </c>
      <c r="D885">
        <v>6065</v>
      </c>
      <c r="E885">
        <v>635</v>
      </c>
      <c r="F885">
        <v>647</v>
      </c>
      <c r="G885">
        <v>904</v>
      </c>
      <c r="H885">
        <v>1011</v>
      </c>
      <c r="I885">
        <v>892</v>
      </c>
      <c r="J885">
        <v>790</v>
      </c>
      <c r="K885">
        <v>776</v>
      </c>
      <c r="L885">
        <v>917</v>
      </c>
      <c r="M885">
        <v>681</v>
      </c>
      <c r="N885">
        <v>820</v>
      </c>
      <c r="O885">
        <v>676</v>
      </c>
    </row>
    <row r="886" spans="1:15">
      <c r="A886" t="str">
        <f t="shared" si="13"/>
        <v>OS202PERIOD START</v>
      </c>
      <c r="B886" t="s">
        <v>22</v>
      </c>
      <c r="C886" t="s">
        <v>149</v>
      </c>
      <c r="D886" s="1">
        <v>41275</v>
      </c>
      <c r="E886" s="1">
        <v>41306</v>
      </c>
      <c r="F886" s="1">
        <v>41334</v>
      </c>
      <c r="G886" s="1">
        <v>41365</v>
      </c>
      <c r="H886" s="1">
        <v>41395</v>
      </c>
      <c r="I886" s="1">
        <v>41426</v>
      </c>
      <c r="J886" s="1">
        <v>41456</v>
      </c>
      <c r="K886" s="1">
        <v>41487</v>
      </c>
      <c r="L886" s="1">
        <v>41518</v>
      </c>
      <c r="M886" s="1">
        <v>41548</v>
      </c>
      <c r="N886" s="1">
        <v>41579</v>
      </c>
      <c r="O886" s="1">
        <v>41609</v>
      </c>
    </row>
    <row r="887" spans="1:15">
      <c r="A887" t="str">
        <f t="shared" si="13"/>
        <v>OS202NCP LF</v>
      </c>
      <c r="B887" t="s">
        <v>22</v>
      </c>
      <c r="C887" t="s">
        <v>150</v>
      </c>
      <c r="D887" s="5">
        <v>0.1</v>
      </c>
      <c r="E887" s="5">
        <v>0.1053</v>
      </c>
      <c r="F887" s="5">
        <v>9.0899999999999995E-2</v>
      </c>
      <c r="G887" s="5">
        <v>8.9599999999999999E-2</v>
      </c>
      <c r="H887" s="5">
        <v>8.3799999999999999E-2</v>
      </c>
      <c r="I887" s="5">
        <v>9.98E-2</v>
      </c>
      <c r="J887" s="5">
        <v>0.10580000000000001</v>
      </c>
      <c r="K887" s="5">
        <v>9.6500000000000002E-2</v>
      </c>
      <c r="L887" s="5">
        <v>8.7400000000000005E-2</v>
      </c>
      <c r="M887" s="5">
        <v>0.10059999999999999</v>
      </c>
      <c r="N887" s="5">
        <v>9.9099999999999994E-2</v>
      </c>
      <c r="O887" s="5">
        <v>9.0800000000000006E-2</v>
      </c>
    </row>
    <row r="888" spans="1:15">
      <c r="A888" t="str">
        <f t="shared" si="13"/>
        <v>OS202NCP LF ONPK</v>
      </c>
      <c r="B888" t="s">
        <v>22</v>
      </c>
      <c r="C888" t="s">
        <v>151</v>
      </c>
      <c r="D888" s="5">
        <v>0.23710000000000001</v>
      </c>
      <c r="E888" s="5">
        <v>0.25979999999999998</v>
      </c>
      <c r="F888" s="5">
        <v>0.2155</v>
      </c>
      <c r="G888" s="5">
        <v>0.15160000000000001</v>
      </c>
      <c r="H888" s="5">
        <v>0.12989999999999999</v>
      </c>
      <c r="I888" s="5">
        <v>0.15540000000000001</v>
      </c>
      <c r="J888" s="5">
        <v>0.1512</v>
      </c>
      <c r="K888" s="5">
        <v>0.14510000000000001</v>
      </c>
      <c r="L888" s="5">
        <v>0.16020000000000001</v>
      </c>
      <c r="M888" s="5">
        <v>0.18629999999999999</v>
      </c>
      <c r="N888" s="5">
        <v>0.23180000000000001</v>
      </c>
      <c r="O888" s="5">
        <v>0.20269999999999999</v>
      </c>
    </row>
    <row r="889" spans="1:15">
      <c r="A889" t="str">
        <f t="shared" si="13"/>
        <v>OS202NCP LF OFFPK</v>
      </c>
      <c r="B889" t="s">
        <v>22</v>
      </c>
      <c r="C889" t="s">
        <v>152</v>
      </c>
      <c r="D889" s="5">
        <v>8.3400000000000002E-2</v>
      </c>
      <c r="E889" s="5">
        <v>8.7999999999999995E-2</v>
      </c>
      <c r="F889" s="5">
        <v>8.6499999999999994E-2</v>
      </c>
      <c r="G889" s="5">
        <v>8.7400000000000005E-2</v>
      </c>
      <c r="H889" s="5">
        <v>8.7099999999999997E-2</v>
      </c>
      <c r="I889" s="5">
        <v>0.1079</v>
      </c>
      <c r="J889" s="5">
        <v>0.11070000000000001</v>
      </c>
      <c r="K889" s="5">
        <v>0.1009</v>
      </c>
      <c r="L889" s="5">
        <v>8.2000000000000003E-2</v>
      </c>
      <c r="M889" s="5">
        <v>8.7499999999999994E-2</v>
      </c>
      <c r="N889" s="5">
        <v>7.6200000000000004E-2</v>
      </c>
      <c r="O889" s="5">
        <v>7.3700000000000002E-2</v>
      </c>
    </row>
    <row r="890" spans="1:15">
      <c r="A890" t="str">
        <f t="shared" si="13"/>
        <v>OS202GCP CF</v>
      </c>
      <c r="B890" t="s">
        <v>22</v>
      </c>
      <c r="C890" t="s">
        <v>153</v>
      </c>
      <c r="D890" s="5">
        <v>0.66610000000000003</v>
      </c>
      <c r="E890" s="5">
        <v>0.75460000000000005</v>
      </c>
      <c r="F890" s="5">
        <v>0.7752</v>
      </c>
      <c r="G890" s="5">
        <v>0.65649999999999997</v>
      </c>
      <c r="H890" s="5">
        <v>0.60450000000000004</v>
      </c>
      <c r="I890" s="5">
        <v>0.53920000000000001</v>
      </c>
      <c r="J890" s="5">
        <v>0.57389999999999997</v>
      </c>
      <c r="K890" s="5">
        <v>0.58560000000000001</v>
      </c>
      <c r="L890" s="5">
        <v>0.61209999999999998</v>
      </c>
      <c r="M890" s="5">
        <v>0.71109999999999995</v>
      </c>
      <c r="N890" s="5">
        <v>0.76160000000000005</v>
      </c>
      <c r="O890" s="5">
        <v>0.66049999999999998</v>
      </c>
    </row>
    <row r="891" spans="1:15">
      <c r="A891" t="str">
        <f t="shared" si="13"/>
        <v>OS202CP CF</v>
      </c>
      <c r="B891" t="s">
        <v>22</v>
      </c>
      <c r="C891" t="s">
        <v>154</v>
      </c>
      <c r="D891" s="5">
        <v>0.49969999999999998</v>
      </c>
      <c r="E891" s="5">
        <v>3.9899999999999998E-2</v>
      </c>
      <c r="F891" s="5">
        <v>3.9399999999999998E-2</v>
      </c>
      <c r="G891" s="5">
        <v>6.2199999999999998E-2</v>
      </c>
      <c r="H891" s="5">
        <v>7.1300000000000002E-2</v>
      </c>
      <c r="I891" s="5">
        <v>7.8100000000000003E-2</v>
      </c>
      <c r="J891" s="5">
        <v>8.14E-2</v>
      </c>
      <c r="K891" s="5">
        <v>7.0599999999999996E-2</v>
      </c>
      <c r="L891" s="5">
        <v>6.0199999999999997E-2</v>
      </c>
      <c r="M891" s="5">
        <v>4.9799999999999997E-2</v>
      </c>
      <c r="N891" s="5">
        <v>5.1200000000000002E-2</v>
      </c>
      <c r="O891" s="5">
        <v>4.3700000000000003E-2</v>
      </c>
    </row>
    <row r="892" spans="1:15">
      <c r="A892" t="str">
        <f t="shared" si="13"/>
        <v>OS202GCP LF</v>
      </c>
      <c r="B892" t="s">
        <v>22</v>
      </c>
      <c r="C892" t="s">
        <v>155</v>
      </c>
      <c r="D892" s="5">
        <v>0.1502</v>
      </c>
      <c r="E892" s="5">
        <v>0.13950000000000001</v>
      </c>
      <c r="F892" s="5">
        <v>0.1173</v>
      </c>
      <c r="G892" s="5">
        <v>0.13650000000000001</v>
      </c>
      <c r="H892" s="5">
        <v>0.13869999999999999</v>
      </c>
      <c r="I892" s="5">
        <v>0.18509999999999999</v>
      </c>
      <c r="J892" s="5">
        <v>0.18429999999999999</v>
      </c>
      <c r="K892" s="5">
        <v>0.16489999999999999</v>
      </c>
      <c r="L892" s="5">
        <v>0.14269999999999999</v>
      </c>
      <c r="M892" s="5">
        <v>0.14149999999999999</v>
      </c>
      <c r="N892" s="5">
        <v>0.13009999999999999</v>
      </c>
      <c r="O892" s="5">
        <v>0.13739999999999999</v>
      </c>
    </row>
    <row r="893" spans="1:15">
      <c r="A893" t="str">
        <f t="shared" si="13"/>
        <v>OS202GCP LF ONPK</v>
      </c>
      <c r="B893" t="s">
        <v>22</v>
      </c>
      <c r="C893" t="s">
        <v>156</v>
      </c>
      <c r="D893" s="5">
        <v>0.34649999999999997</v>
      </c>
      <c r="E893" s="5">
        <v>0.33579999999999999</v>
      </c>
      <c r="F893" s="5">
        <v>0.27400000000000002</v>
      </c>
      <c r="G893" s="5">
        <v>0.22420000000000001</v>
      </c>
      <c r="H893" s="5">
        <v>0.21010000000000001</v>
      </c>
      <c r="I893" s="5">
        <v>0.26369999999999999</v>
      </c>
      <c r="J893" s="5">
        <v>0.25090000000000001</v>
      </c>
      <c r="K893" s="5">
        <v>0.23710000000000001</v>
      </c>
      <c r="L893" s="5">
        <v>0.24970000000000001</v>
      </c>
      <c r="M893" s="5">
        <v>0.2591</v>
      </c>
      <c r="N893" s="5">
        <v>0.29799999999999999</v>
      </c>
      <c r="O893" s="5">
        <v>0.29609999999999997</v>
      </c>
    </row>
    <row r="894" spans="1:15">
      <c r="A894" t="str">
        <f t="shared" si="13"/>
        <v>OS202GCP LF OFFPK</v>
      </c>
      <c r="B894" t="s">
        <v>22</v>
      </c>
      <c r="C894" t="s">
        <v>157</v>
      </c>
      <c r="D894" s="5">
        <v>0.23419999999999999</v>
      </c>
      <c r="E894" s="5">
        <v>0.27310000000000001</v>
      </c>
      <c r="F894" s="5">
        <v>0.30719999999999997</v>
      </c>
      <c r="G894" s="5">
        <v>0.16619999999999999</v>
      </c>
      <c r="H894" s="5">
        <v>0.19070000000000001</v>
      </c>
      <c r="I894" s="5">
        <v>0.25180000000000002</v>
      </c>
      <c r="J894" s="5">
        <v>0.23519999999999999</v>
      </c>
      <c r="K894" s="5">
        <v>0.2445</v>
      </c>
      <c r="L894" s="5">
        <v>0.22570000000000001</v>
      </c>
      <c r="M894" s="5">
        <v>0.1898</v>
      </c>
      <c r="N894" s="5">
        <v>0.15179999999999999</v>
      </c>
      <c r="O894" s="5">
        <v>0.16839999999999999</v>
      </c>
    </row>
    <row r="895" spans="1:15">
      <c r="A895" t="str">
        <f t="shared" si="13"/>
        <v>OS202CP LF</v>
      </c>
      <c r="B895" t="s">
        <v>22</v>
      </c>
      <c r="C895" t="s">
        <v>158</v>
      </c>
      <c r="D895" s="5">
        <v>0.20019999999999999</v>
      </c>
      <c r="E895" s="5">
        <v>2.6360999999999999</v>
      </c>
      <c r="F895" s="5">
        <v>2.3071000000000002</v>
      </c>
      <c r="G895" s="5">
        <v>1.4404999999999999</v>
      </c>
      <c r="H895" s="5">
        <v>1.1761999999999999</v>
      </c>
      <c r="I895" s="5">
        <v>1.2784</v>
      </c>
      <c r="J895" s="5">
        <v>1.3</v>
      </c>
      <c r="K895" s="5">
        <v>1.3666</v>
      </c>
      <c r="L895" s="5">
        <v>1.45</v>
      </c>
      <c r="M895" s="5">
        <v>2.0190999999999999</v>
      </c>
      <c r="N895" s="5">
        <v>1.9357</v>
      </c>
      <c r="O895" s="5">
        <v>2.0792000000000002</v>
      </c>
    </row>
    <row r="896" spans="1:15">
      <c r="A896" t="str">
        <f t="shared" si="13"/>
        <v>OS202REL PREC:</v>
      </c>
      <c r="B896" t="s">
        <v>22</v>
      </c>
      <c r="C896" t="s">
        <v>65</v>
      </c>
    </row>
    <row r="897" spans="1:15">
      <c r="A897" t="str">
        <f t="shared" si="13"/>
        <v>OS202NCP RP</v>
      </c>
      <c r="B897" t="s">
        <v>22</v>
      </c>
      <c r="C897" t="s">
        <v>159</v>
      </c>
      <c r="D897" s="5">
        <v>0.1305</v>
      </c>
      <c r="E897" s="5">
        <v>8.8700000000000001E-2</v>
      </c>
      <c r="F897" s="5">
        <v>0.11119999999999999</v>
      </c>
      <c r="G897" s="5">
        <v>9.9699999999999997E-2</v>
      </c>
      <c r="H897" s="5">
        <v>0.1124</v>
      </c>
      <c r="I897" s="5">
        <v>0.159</v>
      </c>
      <c r="J897" s="5">
        <v>0.17699999999999999</v>
      </c>
      <c r="K897" s="5">
        <v>0.19189999999999999</v>
      </c>
      <c r="L897" s="5">
        <v>0.1145</v>
      </c>
      <c r="M897" s="5">
        <v>8.6900000000000005E-2</v>
      </c>
      <c r="N897" s="5">
        <v>8.9700000000000002E-2</v>
      </c>
      <c r="O897" s="5">
        <v>9.01E-2</v>
      </c>
    </row>
    <row r="898" spans="1:15">
      <c r="A898" t="str">
        <f t="shared" si="13"/>
        <v>OS202NCP RP ONPK</v>
      </c>
      <c r="B898" t="s">
        <v>22</v>
      </c>
      <c r="C898" t="s">
        <v>160</v>
      </c>
      <c r="D898" s="5">
        <v>0.12859999999999999</v>
      </c>
      <c r="E898" s="5">
        <v>8.8599999999999998E-2</v>
      </c>
      <c r="F898" s="5">
        <v>0.1119</v>
      </c>
      <c r="G898" s="5">
        <v>0.1007</v>
      </c>
      <c r="H898" s="5">
        <v>0.11269999999999999</v>
      </c>
      <c r="I898" s="5">
        <v>0.1588</v>
      </c>
      <c r="J898" s="5">
        <v>0.17699999999999999</v>
      </c>
      <c r="K898" s="5">
        <v>0.18959999999999999</v>
      </c>
      <c r="L898" s="5">
        <v>0.11310000000000001</v>
      </c>
      <c r="M898" s="5">
        <v>8.6800000000000002E-2</v>
      </c>
      <c r="N898" s="5">
        <v>9.01E-2</v>
      </c>
      <c r="O898" s="5">
        <v>9.2299999999999993E-2</v>
      </c>
    </row>
    <row r="899" spans="1:15">
      <c r="A899" t="str">
        <f t="shared" si="13"/>
        <v>OS202NCP RP OFFPK</v>
      </c>
      <c r="B899" t="s">
        <v>22</v>
      </c>
      <c r="C899" t="s">
        <v>161</v>
      </c>
      <c r="D899" s="5">
        <v>0.13089999999999999</v>
      </c>
      <c r="E899" s="5">
        <v>9.8599999999999993E-2</v>
      </c>
      <c r="F899" s="5">
        <v>0.109</v>
      </c>
      <c r="G899" s="5">
        <v>0.1023</v>
      </c>
      <c r="H899" s="5">
        <v>0.1134</v>
      </c>
      <c r="I899" s="5">
        <v>0.16270000000000001</v>
      </c>
      <c r="J899" s="5">
        <v>0.1817</v>
      </c>
      <c r="K899" s="5">
        <v>0.19700000000000001</v>
      </c>
      <c r="L899" s="5">
        <v>0.11890000000000001</v>
      </c>
      <c r="M899" s="5">
        <v>9.4299999999999995E-2</v>
      </c>
      <c r="N899" s="5">
        <v>8.2600000000000007E-2</v>
      </c>
      <c r="O899" s="5">
        <v>8.9599999999999999E-2</v>
      </c>
    </row>
    <row r="900" spans="1:15">
      <c r="A900" t="str">
        <f t="shared" si="13"/>
        <v>OS202GCP RP</v>
      </c>
      <c r="B900" t="s">
        <v>22</v>
      </c>
      <c r="C900" t="s">
        <v>162</v>
      </c>
      <c r="D900" s="5">
        <v>0.1293</v>
      </c>
      <c r="E900" s="5">
        <v>9.3200000000000005E-2</v>
      </c>
      <c r="F900" s="5">
        <v>0.1147</v>
      </c>
      <c r="G900" s="5">
        <v>0.1153</v>
      </c>
      <c r="H900" s="5">
        <v>0.14119999999999999</v>
      </c>
      <c r="I900" s="5">
        <v>0.16470000000000001</v>
      </c>
      <c r="J900" s="5">
        <v>0.2155</v>
      </c>
      <c r="K900" s="5">
        <v>0.21609999999999999</v>
      </c>
      <c r="L900" s="5">
        <v>0.1333</v>
      </c>
      <c r="M900" s="5">
        <v>0.1104</v>
      </c>
      <c r="N900" s="5">
        <v>8.8900000000000007E-2</v>
      </c>
      <c r="O900" s="5">
        <v>9.6000000000000002E-2</v>
      </c>
    </row>
    <row r="901" spans="1:15">
      <c r="A901" t="str">
        <f t="shared" si="13"/>
        <v>OS202GCP RP ONPK</v>
      </c>
      <c r="B901" t="s">
        <v>22</v>
      </c>
      <c r="C901" t="s">
        <v>163</v>
      </c>
      <c r="D901" s="5">
        <v>0.1293</v>
      </c>
      <c r="E901" s="5">
        <v>9.3200000000000005E-2</v>
      </c>
      <c r="F901" s="5">
        <v>0.1147</v>
      </c>
      <c r="G901" s="5">
        <v>0.1153</v>
      </c>
      <c r="H901" s="5">
        <v>0.14119999999999999</v>
      </c>
      <c r="I901" s="5">
        <v>0.16470000000000001</v>
      </c>
      <c r="J901" s="5">
        <v>0.2155</v>
      </c>
      <c r="K901" s="5">
        <v>0.21609999999999999</v>
      </c>
      <c r="L901" s="5">
        <v>0.1333</v>
      </c>
      <c r="M901" s="5">
        <v>0.1104</v>
      </c>
      <c r="N901" s="5">
        <v>8.8900000000000007E-2</v>
      </c>
      <c r="O901" s="5">
        <v>9.6000000000000002E-2</v>
      </c>
    </row>
    <row r="902" spans="1:15">
      <c r="A902" t="str">
        <f t="shared" si="13"/>
        <v>OS202GCP RP OFFPK</v>
      </c>
      <c r="B902" t="s">
        <v>22</v>
      </c>
      <c r="C902" t="s">
        <v>164</v>
      </c>
      <c r="D902" s="5">
        <v>0.14660000000000001</v>
      </c>
      <c r="E902" s="5">
        <v>0.18260000000000001</v>
      </c>
      <c r="F902" s="5">
        <v>0.14530000000000001</v>
      </c>
      <c r="G902" s="5">
        <v>0.1323</v>
      </c>
      <c r="H902" s="5">
        <v>0.1636</v>
      </c>
      <c r="I902" s="5">
        <v>0.18559999999999999</v>
      </c>
      <c r="J902" s="5">
        <v>0.1988</v>
      </c>
      <c r="K902" s="5">
        <v>0.24610000000000001</v>
      </c>
      <c r="L902" s="5">
        <v>0.19470000000000001</v>
      </c>
      <c r="M902" s="5">
        <v>0.18129999999999999</v>
      </c>
      <c r="N902" s="5">
        <v>0.11</v>
      </c>
      <c r="O902" s="5">
        <v>0.1234</v>
      </c>
    </row>
    <row r="903" spans="1:15">
      <c r="A903" t="str">
        <f t="shared" si="13"/>
        <v>OS202CP RP</v>
      </c>
      <c r="B903" t="s">
        <v>22</v>
      </c>
      <c r="C903" t="s">
        <v>165</v>
      </c>
      <c r="D903" s="5">
        <v>0.14660000000000001</v>
      </c>
      <c r="E903" s="5">
        <v>0.18970000000000001</v>
      </c>
      <c r="F903" s="5">
        <v>0.24410000000000001</v>
      </c>
      <c r="G903" s="5">
        <v>0.2293</v>
      </c>
      <c r="H903" s="5">
        <v>0.26989999999999997</v>
      </c>
      <c r="I903" s="5">
        <v>0.1668</v>
      </c>
      <c r="J903" s="5">
        <v>0.14430000000000001</v>
      </c>
      <c r="K903" s="5">
        <v>0.17710000000000001</v>
      </c>
      <c r="L903" s="5">
        <v>0.192</v>
      </c>
      <c r="M903" s="5">
        <v>0.20319999999999999</v>
      </c>
      <c r="N903" s="5">
        <v>0.18410000000000001</v>
      </c>
      <c r="O903" s="5">
        <v>0.17269999999999999</v>
      </c>
    </row>
    <row r="904" spans="1:15">
      <c r="A904" t="str">
        <f t="shared" si="13"/>
        <v>OS202SAMPLE SIZE:</v>
      </c>
      <c r="B904" t="s">
        <v>22</v>
      </c>
      <c r="C904" t="s">
        <v>66</v>
      </c>
    </row>
    <row r="905" spans="1:15">
      <c r="A905" t="str">
        <f t="shared" si="13"/>
        <v>OS202GCPSZ</v>
      </c>
      <c r="B905" t="s">
        <v>22</v>
      </c>
      <c r="C905" t="s">
        <v>166</v>
      </c>
      <c r="D905">
        <v>110</v>
      </c>
      <c r="E905">
        <v>111</v>
      </c>
      <c r="F905">
        <v>111</v>
      </c>
      <c r="G905">
        <v>111</v>
      </c>
      <c r="H905">
        <v>111</v>
      </c>
      <c r="I905">
        <v>111</v>
      </c>
      <c r="J905">
        <v>111</v>
      </c>
      <c r="K905">
        <v>111</v>
      </c>
      <c r="L905">
        <v>111</v>
      </c>
      <c r="M905">
        <v>111</v>
      </c>
      <c r="N905">
        <v>111</v>
      </c>
      <c r="O905">
        <v>110</v>
      </c>
    </row>
    <row r="906" spans="1:15">
      <c r="A906" t="str">
        <f t="shared" si="13"/>
        <v>OS202GCPSZ ONPK</v>
      </c>
      <c r="B906" t="s">
        <v>22</v>
      </c>
      <c r="C906" t="s">
        <v>167</v>
      </c>
      <c r="D906">
        <v>110</v>
      </c>
      <c r="E906">
        <v>111</v>
      </c>
      <c r="F906">
        <v>111</v>
      </c>
      <c r="G906">
        <v>111</v>
      </c>
      <c r="H906">
        <v>111</v>
      </c>
      <c r="I906">
        <v>111</v>
      </c>
      <c r="J906">
        <v>111</v>
      </c>
      <c r="K906">
        <v>111</v>
      </c>
      <c r="L906">
        <v>111</v>
      </c>
      <c r="M906">
        <v>111</v>
      </c>
      <c r="N906">
        <v>111</v>
      </c>
      <c r="O906">
        <v>110</v>
      </c>
    </row>
    <row r="907" spans="1:15">
      <c r="A907" t="str">
        <f t="shared" si="13"/>
        <v>OS202GCPSZ OFFPK</v>
      </c>
      <c r="B907" t="s">
        <v>22</v>
      </c>
      <c r="C907" t="s">
        <v>168</v>
      </c>
      <c r="D907">
        <v>110</v>
      </c>
      <c r="E907">
        <v>111</v>
      </c>
      <c r="F907">
        <v>111</v>
      </c>
      <c r="G907">
        <v>111</v>
      </c>
      <c r="H907">
        <v>111</v>
      </c>
      <c r="I907">
        <v>111</v>
      </c>
      <c r="J907">
        <v>111</v>
      </c>
      <c r="K907">
        <v>111</v>
      </c>
      <c r="L907">
        <v>111</v>
      </c>
      <c r="M907">
        <v>111</v>
      </c>
      <c r="N907">
        <v>111</v>
      </c>
      <c r="O907">
        <v>110</v>
      </c>
    </row>
    <row r="908" spans="1:15">
      <c r="A908" t="str">
        <f t="shared" si="13"/>
        <v>OS202CPSZ</v>
      </c>
      <c r="B908" t="s">
        <v>22</v>
      </c>
      <c r="C908" t="s">
        <v>169</v>
      </c>
      <c r="D908">
        <v>110</v>
      </c>
      <c r="E908">
        <v>111</v>
      </c>
      <c r="F908">
        <v>111</v>
      </c>
      <c r="G908">
        <v>111</v>
      </c>
      <c r="H908">
        <v>111</v>
      </c>
      <c r="I908">
        <v>111</v>
      </c>
      <c r="J908">
        <v>111</v>
      </c>
      <c r="K908">
        <v>111</v>
      </c>
      <c r="L908">
        <v>111</v>
      </c>
      <c r="M908">
        <v>111</v>
      </c>
      <c r="N908">
        <v>111</v>
      </c>
      <c r="O908">
        <v>110</v>
      </c>
    </row>
    <row r="909" spans="1:15">
      <c r="A909" t="str">
        <f t="shared" si="13"/>
        <v/>
      </c>
    </row>
    <row r="910" spans="1:15">
      <c r="A910" t="str">
        <f t="shared" si="13"/>
        <v/>
      </c>
    </row>
    <row r="911" spans="1:15">
      <c r="A911" t="str">
        <f t="shared" si="13"/>
        <v xml:space="preserve">OS202 Sports Field (Sampled) </v>
      </c>
      <c r="B911" t="s">
        <v>20</v>
      </c>
      <c r="C911" t="s">
        <v>21</v>
      </c>
    </row>
    <row r="912" spans="1:15">
      <c r="A912" t="str">
        <f t="shared" si="13"/>
        <v xml:space="preserve">OS202MONTH </v>
      </c>
      <c r="B912" t="s">
        <v>22</v>
      </c>
      <c r="C912" t="s">
        <v>123</v>
      </c>
      <c r="D912" s="4">
        <v>41275</v>
      </c>
      <c r="E912" s="4">
        <v>41306</v>
      </c>
      <c r="F912" s="4">
        <v>41334</v>
      </c>
      <c r="G912" s="4">
        <v>41365</v>
      </c>
      <c r="H912" s="4">
        <v>41395</v>
      </c>
      <c r="I912" s="4">
        <v>41426</v>
      </c>
      <c r="J912" s="4">
        <v>41456</v>
      </c>
      <c r="K912" s="4">
        <v>41487</v>
      </c>
      <c r="L912" s="4">
        <v>41518</v>
      </c>
      <c r="M912" s="4">
        <v>41548</v>
      </c>
      <c r="N912" s="4">
        <v>41579</v>
      </c>
      <c r="O912" s="4">
        <v>41609</v>
      </c>
    </row>
    <row r="913" spans="1:16">
      <c r="A913" t="str">
        <f t="shared" si="13"/>
        <v>OS202STD DEV OF R:</v>
      </c>
      <c r="B913" t="s">
        <v>22</v>
      </c>
      <c r="C913" t="s">
        <v>238</v>
      </c>
    </row>
    <row r="914" spans="1:16">
      <c r="A914" t="str">
        <f t="shared" si="13"/>
        <v>OS202SDR GCP</v>
      </c>
      <c r="B914" t="s">
        <v>22</v>
      </c>
      <c r="C914" t="s">
        <v>171</v>
      </c>
      <c r="D914">
        <v>56.587000000000003</v>
      </c>
      <c r="E914">
        <v>61.185000000000002</v>
      </c>
      <c r="F914">
        <v>79.834000000000003</v>
      </c>
      <c r="G914">
        <v>60.250999999999998</v>
      </c>
      <c r="H914">
        <v>66.308999999999997</v>
      </c>
      <c r="I914">
        <v>56.067999999999998</v>
      </c>
      <c r="J914">
        <v>66.38</v>
      </c>
      <c r="K914">
        <v>76.843999999999994</v>
      </c>
      <c r="L914">
        <v>68.668000000000006</v>
      </c>
      <c r="M914">
        <v>58.716999999999999</v>
      </c>
      <c r="N914">
        <v>59.402000000000001</v>
      </c>
      <c r="O914">
        <v>53.113999999999997</v>
      </c>
    </row>
    <row r="915" spans="1:16">
      <c r="A915" t="str">
        <f t="shared" si="13"/>
        <v>OS202SDR GCP ONPK</v>
      </c>
      <c r="B915" t="s">
        <v>22</v>
      </c>
      <c r="C915" t="s">
        <v>172</v>
      </c>
      <c r="D915">
        <v>56.587000000000003</v>
      </c>
      <c r="E915">
        <v>61.185000000000002</v>
      </c>
      <c r="F915">
        <v>79.834000000000003</v>
      </c>
      <c r="G915">
        <v>60.250999999999998</v>
      </c>
      <c r="H915">
        <v>66.308999999999997</v>
      </c>
      <c r="I915">
        <v>56.067999999999998</v>
      </c>
      <c r="J915">
        <v>66.38</v>
      </c>
      <c r="K915">
        <v>76.843999999999994</v>
      </c>
      <c r="L915">
        <v>68.668000000000006</v>
      </c>
      <c r="M915">
        <v>58.716999999999999</v>
      </c>
      <c r="N915">
        <v>59.402000000000001</v>
      </c>
      <c r="O915">
        <v>53.113999999999997</v>
      </c>
    </row>
    <row r="916" spans="1:16">
      <c r="A916" t="str">
        <f t="shared" si="13"/>
        <v>OS202SDR GCP OFFPK</v>
      </c>
      <c r="B916" t="s">
        <v>22</v>
      </c>
      <c r="C916" t="s">
        <v>173</v>
      </c>
      <c r="D916">
        <v>24.475000000000001</v>
      </c>
      <c r="E916">
        <v>34.308999999999997</v>
      </c>
      <c r="F916">
        <v>23.58</v>
      </c>
      <c r="G916">
        <v>42.936999999999998</v>
      </c>
      <c r="H916">
        <v>45.408999999999999</v>
      </c>
      <c r="I916">
        <v>39.901000000000003</v>
      </c>
      <c r="J916">
        <v>41.698</v>
      </c>
      <c r="K916">
        <v>49.640999999999998</v>
      </c>
      <c r="L916">
        <v>47.551000000000002</v>
      </c>
      <c r="M916">
        <v>48.883000000000003</v>
      </c>
      <c r="N916">
        <v>39.734999999999999</v>
      </c>
      <c r="O916">
        <v>36.972000000000001</v>
      </c>
    </row>
    <row r="917" spans="1:16">
      <c r="A917" t="str">
        <f t="shared" si="13"/>
        <v>OS202SDR CP</v>
      </c>
      <c r="B917" t="s">
        <v>22</v>
      </c>
      <c r="C917" t="s">
        <v>174</v>
      </c>
      <c r="D917">
        <v>48.125</v>
      </c>
      <c r="E917">
        <v>6.5919999999999996</v>
      </c>
      <c r="F917">
        <v>8.641</v>
      </c>
      <c r="G917">
        <v>11.35</v>
      </c>
      <c r="H917">
        <v>14.935</v>
      </c>
      <c r="I917">
        <v>8.2210000000000001</v>
      </c>
      <c r="J917">
        <v>6.3029999999999999</v>
      </c>
      <c r="K917">
        <v>7.5990000000000002</v>
      </c>
      <c r="L917">
        <v>9.7330000000000005</v>
      </c>
      <c r="M917">
        <v>7.5759999999999996</v>
      </c>
      <c r="N917">
        <v>8.2629999999999999</v>
      </c>
      <c r="O917">
        <v>6.3150000000000004</v>
      </c>
    </row>
    <row r="918" spans="1:16">
      <c r="A918" t="str">
        <f t="shared" si="13"/>
        <v/>
      </c>
    </row>
    <row r="919" spans="1:16">
      <c r="A919" t="str">
        <f t="shared" si="13"/>
        <v/>
      </c>
    </row>
    <row r="920" spans="1:16">
      <c r="A920" t="str">
        <f t="shared" si="13"/>
        <v xml:space="preserve">RS11 RS(T)-1 Residential Service 1 with TOU included (Sampled) </v>
      </c>
      <c r="B920" t="s">
        <v>683</v>
      </c>
      <c r="C920" t="s">
        <v>28</v>
      </c>
    </row>
    <row r="921" spans="1:16">
      <c r="A921" t="str">
        <f t="shared" si="13"/>
        <v xml:space="preserve">RS11MONTH </v>
      </c>
      <c r="B921" t="s">
        <v>684</v>
      </c>
      <c r="C921" t="s">
        <v>123</v>
      </c>
      <c r="D921" s="4">
        <v>41275</v>
      </c>
      <c r="E921" s="4">
        <v>41306</v>
      </c>
      <c r="F921" s="4">
        <v>41334</v>
      </c>
      <c r="G921" s="4">
        <v>41365</v>
      </c>
      <c r="H921" s="4">
        <v>41395</v>
      </c>
      <c r="I921" s="4">
        <v>41426</v>
      </c>
      <c r="J921" s="4">
        <v>41456</v>
      </c>
      <c r="K921" s="4">
        <v>41487</v>
      </c>
      <c r="L921" s="4">
        <v>41518</v>
      </c>
      <c r="M921" s="4">
        <v>41548</v>
      </c>
      <c r="N921" s="4">
        <v>41579</v>
      </c>
      <c r="O921" s="4">
        <v>41609</v>
      </c>
    </row>
    <row r="922" spans="1:16">
      <c r="A922" t="str">
        <f t="shared" si="13"/>
        <v xml:space="preserve">RS11CUSTOMERS </v>
      </c>
      <c r="B922" t="s">
        <v>684</v>
      </c>
      <c r="C922" t="s">
        <v>124</v>
      </c>
      <c r="D922">
        <v>4065032</v>
      </c>
      <c r="E922">
        <v>4069240</v>
      </c>
      <c r="F922">
        <v>4075307</v>
      </c>
      <c r="G922">
        <v>4078633</v>
      </c>
      <c r="H922">
        <v>4079927</v>
      </c>
      <c r="I922">
        <v>4081488</v>
      </c>
      <c r="J922">
        <v>4087995</v>
      </c>
      <c r="K922">
        <v>4097154</v>
      </c>
      <c r="L922">
        <v>4109389</v>
      </c>
      <c r="M922">
        <v>4121208</v>
      </c>
      <c r="N922">
        <v>4127414</v>
      </c>
      <c r="O922">
        <v>4133493</v>
      </c>
    </row>
    <row r="923" spans="1:16">
      <c r="A923" t="str">
        <f t="shared" si="13"/>
        <v xml:space="preserve">RS11SALES </v>
      </c>
      <c r="B923" t="s">
        <v>684</v>
      </c>
      <c r="C923" t="s">
        <v>125</v>
      </c>
      <c r="D923">
        <v>3854898868</v>
      </c>
      <c r="E923">
        <v>3476453782</v>
      </c>
      <c r="F923">
        <v>3502283927</v>
      </c>
      <c r="G923">
        <v>3877958799</v>
      </c>
      <c r="H923">
        <v>4439157428</v>
      </c>
      <c r="I923">
        <v>4883078726</v>
      </c>
      <c r="J923">
        <v>5400569896</v>
      </c>
      <c r="K923">
        <v>5716914744</v>
      </c>
      <c r="L923">
        <v>5722278014</v>
      </c>
      <c r="M923">
        <v>4865053811</v>
      </c>
      <c r="N923">
        <v>4219719501</v>
      </c>
      <c r="O923">
        <v>3938512779</v>
      </c>
    </row>
    <row r="924" spans="1:16">
      <c r="A924" t="str">
        <f t="shared" si="13"/>
        <v>RS11KW</v>
      </c>
      <c r="B924" t="s">
        <v>684</v>
      </c>
      <c r="C924" t="s">
        <v>126</v>
      </c>
    </row>
    <row r="925" spans="1:16">
      <c r="A925" t="str">
        <f t="shared" si="13"/>
        <v>RS11N</v>
      </c>
      <c r="B925" t="s">
        <v>684</v>
      </c>
      <c r="C925" t="s">
        <v>127</v>
      </c>
      <c r="D925">
        <v>4065032</v>
      </c>
      <c r="E925">
        <v>4069240</v>
      </c>
      <c r="F925">
        <v>4075307</v>
      </c>
      <c r="G925">
        <v>4078633</v>
      </c>
      <c r="H925">
        <v>4079927</v>
      </c>
      <c r="I925">
        <v>4081488</v>
      </c>
      <c r="J925">
        <v>4087994</v>
      </c>
      <c r="K925">
        <v>4097153</v>
      </c>
      <c r="L925">
        <v>4109389</v>
      </c>
      <c r="M925">
        <v>4121208</v>
      </c>
      <c r="N925">
        <v>4127413</v>
      </c>
      <c r="O925">
        <v>4133492</v>
      </c>
    </row>
    <row r="926" spans="1:16">
      <c r="A926" t="str">
        <f t="shared" si="13"/>
        <v>RS11RLR ENERGY:</v>
      </c>
      <c r="B926" t="s">
        <v>684</v>
      </c>
      <c r="C926" t="s">
        <v>61</v>
      </c>
    </row>
    <row r="927" spans="1:16">
      <c r="A927" t="str">
        <f t="shared" si="13"/>
        <v>RS11KWH</v>
      </c>
      <c r="B927" t="s">
        <v>684</v>
      </c>
      <c r="C927" t="s">
        <v>128</v>
      </c>
      <c r="D927">
        <v>3854898868</v>
      </c>
      <c r="E927">
        <v>3476505327</v>
      </c>
      <c r="F927">
        <v>3502481624</v>
      </c>
      <c r="G927">
        <v>3878283075</v>
      </c>
      <c r="H927">
        <v>4439157429</v>
      </c>
      <c r="I927">
        <v>4884788501</v>
      </c>
      <c r="J927">
        <v>5400710213</v>
      </c>
      <c r="K927">
        <v>5716990634</v>
      </c>
      <c r="L927">
        <v>5722780526</v>
      </c>
      <c r="M927">
        <v>4865811236</v>
      </c>
      <c r="N927">
        <v>4221523243</v>
      </c>
      <c r="O927">
        <v>3938635150</v>
      </c>
    </row>
    <row r="928" spans="1:16">
      <c r="A928" t="str">
        <f t="shared" si="13"/>
        <v>RS11KWH ONPK</v>
      </c>
      <c r="B928" t="s">
        <v>684</v>
      </c>
      <c r="C928" t="s">
        <v>129</v>
      </c>
      <c r="D928">
        <v>996068354</v>
      </c>
      <c r="E928">
        <v>913390488</v>
      </c>
      <c r="F928">
        <v>882612205</v>
      </c>
      <c r="G928">
        <v>1348960192</v>
      </c>
      <c r="H928">
        <v>1461988355</v>
      </c>
      <c r="I928">
        <v>1507459383</v>
      </c>
      <c r="J928">
        <v>1802283997</v>
      </c>
      <c r="K928">
        <v>1899652536</v>
      </c>
      <c r="L928">
        <v>1772350849</v>
      </c>
      <c r="M928">
        <v>1711063578</v>
      </c>
      <c r="N928">
        <v>991081098</v>
      </c>
      <c r="O928">
        <v>939908806</v>
      </c>
      <c r="P928" s="85">
        <f>AVERAGE(D928:O928)</f>
        <v>1352234986.75</v>
      </c>
    </row>
    <row r="929" spans="1:16">
      <c r="A929" t="str">
        <f t="shared" si="13"/>
        <v>RS11KWH OFFPK</v>
      </c>
      <c r="B929" t="s">
        <v>684</v>
      </c>
      <c r="C929" t="s">
        <v>130</v>
      </c>
      <c r="D929">
        <v>2858830514</v>
      </c>
      <c r="E929">
        <v>2563114838</v>
      </c>
      <c r="F929">
        <v>2619869419</v>
      </c>
      <c r="G929">
        <v>2529322883</v>
      </c>
      <c r="H929">
        <v>2977169074</v>
      </c>
      <c r="I929">
        <v>3377329117</v>
      </c>
      <c r="J929">
        <v>3598426216</v>
      </c>
      <c r="K929">
        <v>3817338098</v>
      </c>
      <c r="L929">
        <v>3950429677</v>
      </c>
      <c r="M929">
        <v>3154747658</v>
      </c>
      <c r="N929">
        <v>3230442145</v>
      </c>
      <c r="O929">
        <v>2998726343</v>
      </c>
      <c r="P929" s="85">
        <f t="shared" ref="P929" si="14">AVERAGE(D929:O929)</f>
        <v>3139645498.5</v>
      </c>
    </row>
    <row r="930" spans="1:16">
      <c r="A930" t="str">
        <f t="shared" si="13"/>
        <v>RS11KWH ONPK%</v>
      </c>
      <c r="B930" t="s">
        <v>684</v>
      </c>
      <c r="C930" t="s">
        <v>131</v>
      </c>
      <c r="D930" s="5">
        <v>0.25839000000000001</v>
      </c>
      <c r="E930" s="5">
        <v>0.26273000000000002</v>
      </c>
      <c r="F930" s="5">
        <v>0.252</v>
      </c>
      <c r="G930" s="5">
        <v>0.34782000000000002</v>
      </c>
      <c r="H930" s="5">
        <v>0.32934000000000002</v>
      </c>
      <c r="I930" s="5">
        <v>0.30859999999999999</v>
      </c>
      <c r="J930" s="5">
        <v>0.33371000000000001</v>
      </c>
      <c r="K930" s="5">
        <v>0.33228000000000002</v>
      </c>
      <c r="L930" s="5">
        <v>0.30969999999999998</v>
      </c>
      <c r="M930" s="5">
        <v>0.35165000000000002</v>
      </c>
      <c r="N930" s="5">
        <v>0.23477000000000001</v>
      </c>
      <c r="O930" s="5">
        <v>0.23863999999999999</v>
      </c>
      <c r="P930" s="5">
        <f>AVERAGE(D930:O930)</f>
        <v>0.29663583333333338</v>
      </c>
    </row>
    <row r="931" spans="1:16">
      <c r="A931" t="str">
        <f t="shared" si="13"/>
        <v>RS11KWH OFFPK%</v>
      </c>
      <c r="B931" t="s">
        <v>684</v>
      </c>
      <c r="C931" t="s">
        <v>132</v>
      </c>
      <c r="D931" s="5">
        <v>0.74160999999999999</v>
      </c>
      <c r="E931" s="5">
        <v>0.73726999999999998</v>
      </c>
      <c r="F931" s="5">
        <v>0.748</v>
      </c>
      <c r="G931" s="5">
        <v>0.65217999999999998</v>
      </c>
      <c r="H931" s="5">
        <v>0.67066000000000003</v>
      </c>
      <c r="I931" s="5">
        <v>0.69140000000000001</v>
      </c>
      <c r="J931" s="5">
        <v>0.66629000000000005</v>
      </c>
      <c r="K931" s="5">
        <v>0.66771999999999998</v>
      </c>
      <c r="L931" s="5">
        <v>0.69030000000000002</v>
      </c>
      <c r="M931" s="5">
        <v>0.64834999999999998</v>
      </c>
      <c r="N931" s="5">
        <v>0.76522999999999997</v>
      </c>
      <c r="O931" s="5">
        <v>0.76136000000000004</v>
      </c>
    </row>
    <row r="932" spans="1:16">
      <c r="A932" t="str">
        <f t="shared" si="13"/>
        <v>RS11DEMAND (KW):</v>
      </c>
      <c r="B932" t="s">
        <v>684</v>
      </c>
      <c r="C932" t="s">
        <v>62</v>
      </c>
    </row>
    <row r="933" spans="1:16">
      <c r="A933" t="str">
        <f t="shared" si="13"/>
        <v>RS11NCP</v>
      </c>
      <c r="B933" t="s">
        <v>684</v>
      </c>
      <c r="C933" t="s">
        <v>133</v>
      </c>
      <c r="D933">
        <v>27475476</v>
      </c>
      <c r="E933">
        <v>27923233</v>
      </c>
      <c r="F933">
        <v>27043129</v>
      </c>
      <c r="G933">
        <v>23406572</v>
      </c>
      <c r="H933">
        <v>24166010</v>
      </c>
      <c r="I933">
        <v>23029873</v>
      </c>
      <c r="J933">
        <v>25081511</v>
      </c>
      <c r="K933">
        <v>25459602</v>
      </c>
      <c r="L933">
        <v>28027482</v>
      </c>
      <c r="M933">
        <v>25502217</v>
      </c>
      <c r="N933">
        <v>27060209</v>
      </c>
      <c r="O933">
        <v>25722581</v>
      </c>
    </row>
    <row r="934" spans="1:16">
      <c r="A934" t="str">
        <f t="shared" si="13"/>
        <v>RS11NCP ONPK</v>
      </c>
      <c r="B934" t="s">
        <v>684</v>
      </c>
      <c r="C934" t="s">
        <v>134</v>
      </c>
      <c r="D934">
        <v>22918309</v>
      </c>
      <c r="E934">
        <v>23633507</v>
      </c>
      <c r="F934">
        <v>22821210</v>
      </c>
      <c r="G934">
        <v>21083839</v>
      </c>
      <c r="H934">
        <v>21711226</v>
      </c>
      <c r="I934">
        <v>20730393</v>
      </c>
      <c r="J934">
        <v>22815104</v>
      </c>
      <c r="K934">
        <v>23086236</v>
      </c>
      <c r="L934">
        <v>25004123</v>
      </c>
      <c r="M934">
        <v>22959271</v>
      </c>
      <c r="N934">
        <v>21743276</v>
      </c>
      <c r="O934">
        <v>21666049</v>
      </c>
    </row>
    <row r="935" spans="1:16">
      <c r="A935" t="str">
        <f t="shared" si="13"/>
        <v>RS11NCP OFFPK</v>
      </c>
      <c r="B935" t="s">
        <v>684</v>
      </c>
      <c r="C935" t="s">
        <v>135</v>
      </c>
      <c r="D935">
        <v>25902087</v>
      </c>
      <c r="E935">
        <v>26828085</v>
      </c>
      <c r="F935">
        <v>25844508</v>
      </c>
      <c r="G935">
        <v>21727913</v>
      </c>
      <c r="H935">
        <v>22880917</v>
      </c>
      <c r="I935">
        <v>21949528</v>
      </c>
      <c r="J935">
        <v>23804805</v>
      </c>
      <c r="K935">
        <v>23961347</v>
      </c>
      <c r="L935">
        <v>26593882</v>
      </c>
      <c r="M935">
        <v>24048215</v>
      </c>
      <c r="N935">
        <v>26313197</v>
      </c>
      <c r="O935">
        <v>24606564</v>
      </c>
    </row>
    <row r="936" spans="1:16">
      <c r="A936" t="str">
        <f t="shared" si="13"/>
        <v>RS11GCP DATE</v>
      </c>
      <c r="B936" t="s">
        <v>684</v>
      </c>
      <c r="C936" t="s">
        <v>136</v>
      </c>
      <c r="D936" t="s">
        <v>862</v>
      </c>
      <c r="E936" t="s">
        <v>276</v>
      </c>
      <c r="F936" t="s">
        <v>780</v>
      </c>
      <c r="G936" t="s">
        <v>863</v>
      </c>
      <c r="H936" t="s">
        <v>817</v>
      </c>
      <c r="I936" t="s">
        <v>757</v>
      </c>
      <c r="J936" t="s">
        <v>864</v>
      </c>
      <c r="K936" t="s">
        <v>865</v>
      </c>
      <c r="L936" t="s">
        <v>866</v>
      </c>
      <c r="M936" t="s">
        <v>798</v>
      </c>
      <c r="N936" t="s">
        <v>821</v>
      </c>
      <c r="O936" t="s">
        <v>837</v>
      </c>
    </row>
    <row r="937" spans="1:16">
      <c r="A937" t="str">
        <f t="shared" si="13"/>
        <v>RS11GCP TIME</v>
      </c>
      <c r="B937" t="s">
        <v>684</v>
      </c>
      <c r="C937" t="s">
        <v>142</v>
      </c>
      <c r="D937" t="s">
        <v>145</v>
      </c>
      <c r="E937" t="s">
        <v>144</v>
      </c>
      <c r="F937" t="s">
        <v>145</v>
      </c>
      <c r="G937" t="s">
        <v>195</v>
      </c>
      <c r="H937" t="s">
        <v>196</v>
      </c>
      <c r="I937" t="s">
        <v>196</v>
      </c>
      <c r="J937" t="s">
        <v>196</v>
      </c>
      <c r="K937" t="s">
        <v>195</v>
      </c>
      <c r="L937" t="s">
        <v>196</v>
      </c>
      <c r="M937" t="s">
        <v>195</v>
      </c>
      <c r="N937" t="s">
        <v>145</v>
      </c>
      <c r="O937" t="s">
        <v>193</v>
      </c>
    </row>
    <row r="938" spans="1:16">
      <c r="A938" t="str">
        <f t="shared" si="13"/>
        <v>RS11GCP</v>
      </c>
      <c r="B938" t="s">
        <v>684</v>
      </c>
      <c r="C938" t="s">
        <v>147</v>
      </c>
      <c r="D938">
        <v>8291154</v>
      </c>
      <c r="E938">
        <v>9241469</v>
      </c>
      <c r="F938">
        <v>8720911</v>
      </c>
      <c r="G938">
        <v>9049227</v>
      </c>
      <c r="H938">
        <v>10398686</v>
      </c>
      <c r="I938">
        <v>10930175</v>
      </c>
      <c r="J938">
        <v>11297498</v>
      </c>
      <c r="K938">
        <v>12065227</v>
      </c>
      <c r="L938">
        <v>12887259</v>
      </c>
      <c r="M938">
        <v>10915857</v>
      </c>
      <c r="N938">
        <v>9718972</v>
      </c>
      <c r="O938">
        <v>8585304</v>
      </c>
    </row>
    <row r="939" spans="1:16">
      <c r="A939" t="str">
        <f t="shared" si="13"/>
        <v>RS11GCP ONPK</v>
      </c>
      <c r="B939" t="s">
        <v>684</v>
      </c>
      <c r="C939" t="s">
        <v>63</v>
      </c>
      <c r="D939">
        <v>8034252</v>
      </c>
      <c r="E939">
        <v>9009082</v>
      </c>
      <c r="F939">
        <v>8597070</v>
      </c>
      <c r="G939">
        <v>8927037</v>
      </c>
      <c r="H939">
        <v>10398686</v>
      </c>
      <c r="I939">
        <v>10930175</v>
      </c>
      <c r="J939">
        <v>11297498</v>
      </c>
      <c r="K939">
        <v>11578314</v>
      </c>
      <c r="L939">
        <v>12216969</v>
      </c>
      <c r="M939">
        <v>10466559</v>
      </c>
      <c r="N939">
        <v>9207408</v>
      </c>
      <c r="O939">
        <v>8585304</v>
      </c>
    </row>
    <row r="940" spans="1:16">
      <c r="A940" t="str">
        <f t="shared" si="13"/>
        <v>RS11GCP OFFPK</v>
      </c>
      <c r="B940" t="s">
        <v>684</v>
      </c>
      <c r="C940" t="s">
        <v>64</v>
      </c>
      <c r="D940">
        <v>8291154</v>
      </c>
      <c r="E940">
        <v>9241469</v>
      </c>
      <c r="F940">
        <v>8720911</v>
      </c>
      <c r="G940">
        <v>9049227</v>
      </c>
      <c r="H940">
        <v>10046391</v>
      </c>
      <c r="I940">
        <v>10544600</v>
      </c>
      <c r="J940">
        <v>10924570</v>
      </c>
      <c r="K940">
        <v>12065227</v>
      </c>
      <c r="L940">
        <v>12887259</v>
      </c>
      <c r="M940">
        <v>10915857</v>
      </c>
      <c r="N940">
        <v>9718972</v>
      </c>
      <c r="O940">
        <v>8323902</v>
      </c>
    </row>
    <row r="941" spans="1:16">
      <c r="A941" t="str">
        <f t="shared" si="13"/>
        <v>RS11CP</v>
      </c>
      <c r="B941" t="s">
        <v>684</v>
      </c>
      <c r="C941" t="s">
        <v>148</v>
      </c>
      <c r="D941">
        <v>7502823</v>
      </c>
      <c r="E941">
        <v>7648044</v>
      </c>
      <c r="F941">
        <v>8597070</v>
      </c>
      <c r="G941">
        <v>8461719</v>
      </c>
      <c r="H941">
        <v>10319502</v>
      </c>
      <c r="I941">
        <v>10746876</v>
      </c>
      <c r="J941">
        <v>10588266</v>
      </c>
      <c r="K941">
        <v>11362260</v>
      </c>
      <c r="L941">
        <v>12216969</v>
      </c>
      <c r="M941">
        <v>10166633</v>
      </c>
      <c r="N941">
        <v>9647121</v>
      </c>
      <c r="O941">
        <v>8039326</v>
      </c>
    </row>
    <row r="942" spans="1:16">
      <c r="A942" t="str">
        <f t="shared" si="13"/>
        <v>RS11PERIOD START</v>
      </c>
      <c r="B942" t="s">
        <v>684</v>
      </c>
      <c r="C942" t="s">
        <v>149</v>
      </c>
      <c r="D942" s="1">
        <v>41275</v>
      </c>
      <c r="E942" s="1">
        <v>41306</v>
      </c>
      <c r="F942" s="1">
        <v>41334</v>
      </c>
      <c r="G942" s="1">
        <v>41365</v>
      </c>
      <c r="H942" s="1">
        <v>41395</v>
      </c>
      <c r="I942" s="1">
        <v>41426</v>
      </c>
      <c r="J942" s="1">
        <v>41456</v>
      </c>
      <c r="K942" s="1">
        <v>41487</v>
      </c>
      <c r="L942" s="1">
        <v>41518</v>
      </c>
      <c r="M942" s="1">
        <v>41548</v>
      </c>
      <c r="N942" s="1">
        <v>41579</v>
      </c>
      <c r="O942" s="1">
        <v>41609</v>
      </c>
    </row>
    <row r="943" spans="1:16">
      <c r="A943" t="str">
        <f t="shared" si="13"/>
        <v>RS11NCP LF</v>
      </c>
      <c r="B943" t="s">
        <v>684</v>
      </c>
      <c r="C943" t="s">
        <v>150</v>
      </c>
      <c r="D943" s="5">
        <v>0.18859999999999999</v>
      </c>
      <c r="E943" s="5">
        <v>0.18529999999999999</v>
      </c>
      <c r="F943" s="5">
        <v>0.1741</v>
      </c>
      <c r="G943" s="5">
        <v>0.2301</v>
      </c>
      <c r="H943" s="5">
        <v>0.24690000000000001</v>
      </c>
      <c r="I943" s="5">
        <v>0.29459999999999997</v>
      </c>
      <c r="J943" s="5">
        <v>0.28939999999999999</v>
      </c>
      <c r="K943" s="5">
        <v>0.30180000000000001</v>
      </c>
      <c r="L943" s="5">
        <v>0.28360000000000002</v>
      </c>
      <c r="M943" s="5">
        <v>0.25650000000000001</v>
      </c>
      <c r="N943" s="5">
        <v>0.2167</v>
      </c>
      <c r="O943" s="5">
        <v>0.20580000000000001</v>
      </c>
    </row>
    <row r="944" spans="1:16">
      <c r="A944" t="str">
        <f t="shared" si="13"/>
        <v>RS11NCP LF ONPK</v>
      </c>
      <c r="B944" t="s">
        <v>684</v>
      </c>
      <c r="C944" t="s">
        <v>151</v>
      </c>
      <c r="D944" s="5">
        <v>0.24690000000000001</v>
      </c>
      <c r="E944" s="5">
        <v>0.24160000000000001</v>
      </c>
      <c r="F944" s="5">
        <v>0.23019999999999999</v>
      </c>
      <c r="G944" s="5">
        <v>0.3231</v>
      </c>
      <c r="H944" s="5">
        <v>0.34010000000000001</v>
      </c>
      <c r="I944" s="5">
        <v>0.40400000000000003</v>
      </c>
      <c r="J944" s="5">
        <v>0.39900000000000002</v>
      </c>
      <c r="K944" s="5">
        <v>0.41560000000000002</v>
      </c>
      <c r="L944" s="5">
        <v>0.39379999999999998</v>
      </c>
      <c r="M944" s="5">
        <v>0.36</v>
      </c>
      <c r="N944" s="5">
        <v>0.28489999999999999</v>
      </c>
      <c r="O944" s="5">
        <v>0.25819999999999999</v>
      </c>
    </row>
    <row r="945" spans="1:15">
      <c r="A945" t="str">
        <f t="shared" si="13"/>
        <v>RS11NCP LF OFFPK</v>
      </c>
      <c r="B945" t="s">
        <v>684</v>
      </c>
      <c r="C945" t="s">
        <v>152</v>
      </c>
      <c r="D945" s="5">
        <v>0.1943</v>
      </c>
      <c r="E945" s="5">
        <v>0.18659999999999999</v>
      </c>
      <c r="F945" s="5">
        <v>0.17599999999999999</v>
      </c>
      <c r="G945" s="5">
        <v>0.223</v>
      </c>
      <c r="H945" s="5">
        <v>0.23830000000000001</v>
      </c>
      <c r="I945" s="5">
        <v>0.28489999999999999</v>
      </c>
      <c r="J945" s="5">
        <v>0.27689999999999998</v>
      </c>
      <c r="K945" s="5">
        <v>0.2918</v>
      </c>
      <c r="L945" s="5">
        <v>0.27510000000000001</v>
      </c>
      <c r="M945" s="5">
        <v>0.24429999999999999</v>
      </c>
      <c r="N945" s="5">
        <v>0.21920000000000001</v>
      </c>
      <c r="O945" s="5">
        <v>0.21160000000000001</v>
      </c>
    </row>
    <row r="946" spans="1:15">
      <c r="A946" t="str">
        <f t="shared" si="13"/>
        <v>RS11GCP CF</v>
      </c>
      <c r="B946" t="s">
        <v>684</v>
      </c>
      <c r="C946" t="s">
        <v>153</v>
      </c>
      <c r="D946" s="5">
        <v>0.30180000000000001</v>
      </c>
      <c r="E946" s="5">
        <v>0.33100000000000002</v>
      </c>
      <c r="F946" s="5">
        <v>0.32250000000000001</v>
      </c>
      <c r="G946" s="5">
        <v>0.3866</v>
      </c>
      <c r="H946" s="5">
        <v>0.43030000000000002</v>
      </c>
      <c r="I946" s="5">
        <v>0.47460000000000002</v>
      </c>
      <c r="J946" s="5">
        <v>0.45040000000000002</v>
      </c>
      <c r="K946" s="5">
        <v>0.47389999999999999</v>
      </c>
      <c r="L946" s="5">
        <v>0.45979999999999999</v>
      </c>
      <c r="M946" s="5">
        <v>0.42799999999999999</v>
      </c>
      <c r="N946" s="5">
        <v>0.35920000000000002</v>
      </c>
      <c r="O946" s="5">
        <v>0.33379999999999999</v>
      </c>
    </row>
    <row r="947" spans="1:15">
      <c r="A947" t="str">
        <f t="shared" si="13"/>
        <v>RS11CP CF</v>
      </c>
      <c r="B947" t="s">
        <v>684</v>
      </c>
      <c r="C947" t="s">
        <v>154</v>
      </c>
      <c r="D947" s="5">
        <v>0.27310000000000001</v>
      </c>
      <c r="E947" s="5">
        <v>0.27389999999999998</v>
      </c>
      <c r="F947" s="5">
        <v>0.31790000000000002</v>
      </c>
      <c r="G947" s="5">
        <v>0.36149999999999999</v>
      </c>
      <c r="H947" s="5">
        <v>0.42699999999999999</v>
      </c>
      <c r="I947" s="5">
        <v>0.46660000000000001</v>
      </c>
      <c r="J947" s="5">
        <v>0.42220000000000002</v>
      </c>
      <c r="K947" s="5">
        <v>0.44629999999999997</v>
      </c>
      <c r="L947" s="5">
        <v>0.43590000000000001</v>
      </c>
      <c r="M947" s="5">
        <v>0.3987</v>
      </c>
      <c r="N947" s="5">
        <v>0.35649999999999998</v>
      </c>
      <c r="O947" s="5">
        <v>0.3125</v>
      </c>
    </row>
    <row r="948" spans="1:15">
      <c r="A948" t="str">
        <f t="shared" si="13"/>
        <v>RS11GCP LF</v>
      </c>
      <c r="B948" t="s">
        <v>684</v>
      </c>
      <c r="C948" t="s">
        <v>155</v>
      </c>
      <c r="D948" s="5">
        <v>0.62490000000000001</v>
      </c>
      <c r="E948" s="5">
        <v>0.55979999999999996</v>
      </c>
      <c r="F948" s="5">
        <v>0.53979999999999995</v>
      </c>
      <c r="G948" s="5">
        <v>0.59519999999999995</v>
      </c>
      <c r="H948" s="5">
        <v>0.57379999999999998</v>
      </c>
      <c r="I948" s="5">
        <v>0.62070000000000003</v>
      </c>
      <c r="J948" s="5">
        <v>0.64249999999999996</v>
      </c>
      <c r="K948" s="5">
        <v>0.63690000000000002</v>
      </c>
      <c r="L948" s="5">
        <v>0.61680000000000001</v>
      </c>
      <c r="M948" s="5">
        <v>0.59909999999999997</v>
      </c>
      <c r="N948" s="5">
        <v>0.60329999999999995</v>
      </c>
      <c r="O948" s="5">
        <v>0.61660000000000004</v>
      </c>
    </row>
    <row r="949" spans="1:15">
      <c r="A949" t="str">
        <f t="shared" ref="A949:A1012" si="15">B949&amp;C949</f>
        <v>RS11GCP LF ONPK</v>
      </c>
      <c r="B949" t="s">
        <v>684</v>
      </c>
      <c r="C949" t="s">
        <v>156</v>
      </c>
      <c r="D949" s="5">
        <v>0.70440000000000003</v>
      </c>
      <c r="E949" s="5">
        <v>0.63370000000000004</v>
      </c>
      <c r="F949" s="5">
        <v>0.61109999999999998</v>
      </c>
      <c r="G949" s="5">
        <v>0.76319999999999999</v>
      </c>
      <c r="H949" s="5">
        <v>0.71009999999999995</v>
      </c>
      <c r="I949" s="5">
        <v>0.76619999999999999</v>
      </c>
      <c r="J949" s="5">
        <v>0.80569999999999997</v>
      </c>
      <c r="K949" s="5">
        <v>0.8286</v>
      </c>
      <c r="L949" s="5">
        <v>0.80600000000000005</v>
      </c>
      <c r="M949" s="5">
        <v>0.78979999999999995</v>
      </c>
      <c r="N949" s="5">
        <v>0.67269999999999996</v>
      </c>
      <c r="O949" s="5">
        <v>0.65169999999999995</v>
      </c>
    </row>
    <row r="950" spans="1:15">
      <c r="A950" t="str">
        <f t="shared" si="15"/>
        <v>RS11GCP LF OFFPK</v>
      </c>
      <c r="B950" t="s">
        <v>684</v>
      </c>
      <c r="C950" t="s">
        <v>157</v>
      </c>
      <c r="D950" s="5">
        <v>0.60709999999999997</v>
      </c>
      <c r="E950" s="5">
        <v>0.54169999999999996</v>
      </c>
      <c r="F950" s="5">
        <v>0.52149999999999996</v>
      </c>
      <c r="G950" s="5">
        <v>0.53549999999999998</v>
      </c>
      <c r="H950" s="5">
        <v>0.54279999999999995</v>
      </c>
      <c r="I950" s="5">
        <v>0.59309999999999996</v>
      </c>
      <c r="J950" s="5">
        <v>0.60329999999999995</v>
      </c>
      <c r="K950" s="5">
        <v>0.57950000000000002</v>
      </c>
      <c r="L950" s="5">
        <v>0.56769999999999998</v>
      </c>
      <c r="M950" s="5">
        <v>0.53820000000000001</v>
      </c>
      <c r="N950" s="5">
        <v>0.59350000000000003</v>
      </c>
      <c r="O950" s="5">
        <v>0.62539999999999996</v>
      </c>
    </row>
    <row r="951" spans="1:15">
      <c r="A951" t="str">
        <f t="shared" si="15"/>
        <v>RS11CP LF</v>
      </c>
      <c r="B951" t="s">
        <v>684</v>
      </c>
      <c r="C951" t="s">
        <v>158</v>
      </c>
      <c r="D951" s="5">
        <v>0.69059999999999999</v>
      </c>
      <c r="E951" s="5">
        <v>0.6764</v>
      </c>
      <c r="F951" s="5">
        <v>0.54759999999999998</v>
      </c>
      <c r="G951" s="5">
        <v>0.63660000000000005</v>
      </c>
      <c r="H951" s="5">
        <v>0.57820000000000005</v>
      </c>
      <c r="I951" s="5">
        <v>0.63129999999999997</v>
      </c>
      <c r="J951" s="5">
        <v>0.68559999999999999</v>
      </c>
      <c r="K951" s="5">
        <v>0.67630000000000001</v>
      </c>
      <c r="L951" s="5">
        <v>0.65059999999999996</v>
      </c>
      <c r="M951" s="5">
        <v>0.64329999999999998</v>
      </c>
      <c r="N951" s="5">
        <v>0.60780000000000001</v>
      </c>
      <c r="O951" s="5">
        <v>0.65849999999999997</v>
      </c>
    </row>
    <row r="952" spans="1:15">
      <c r="A952" t="str">
        <f t="shared" si="15"/>
        <v>RS11REL PREC:</v>
      </c>
      <c r="B952" t="s">
        <v>684</v>
      </c>
      <c r="C952" t="s">
        <v>65</v>
      </c>
    </row>
    <row r="953" spans="1:15">
      <c r="A953" t="str">
        <f t="shared" si="15"/>
        <v>RS11NCP RP</v>
      </c>
      <c r="B953" t="s">
        <v>684</v>
      </c>
      <c r="C953" t="s">
        <v>159</v>
      </c>
      <c r="D953" s="5">
        <v>3.1699999999999999E-2</v>
      </c>
      <c r="E953" s="5">
        <v>3.0499999999999999E-2</v>
      </c>
      <c r="F953" s="5">
        <v>3.3700000000000001E-2</v>
      </c>
      <c r="G953" s="5">
        <v>3.0099999999999998E-2</v>
      </c>
      <c r="H953" s="5">
        <v>2.92E-2</v>
      </c>
      <c r="I953" s="5">
        <v>3.04E-2</v>
      </c>
      <c r="J953" s="5">
        <v>2.5100000000000001E-2</v>
      </c>
      <c r="K953" s="5">
        <v>2.7400000000000001E-2</v>
      </c>
      <c r="L953" s="5">
        <v>2.3800000000000002E-2</v>
      </c>
      <c r="M953" s="5">
        <v>2.6599999999999999E-2</v>
      </c>
      <c r="N953" s="5">
        <v>2.7799999999999998E-2</v>
      </c>
      <c r="O953" s="5">
        <v>2.9399999999999999E-2</v>
      </c>
    </row>
    <row r="954" spans="1:15">
      <c r="A954" t="str">
        <f t="shared" si="15"/>
        <v>RS11NCP RP ONPK</v>
      </c>
      <c r="B954" t="s">
        <v>684</v>
      </c>
      <c r="C954" t="s">
        <v>160</v>
      </c>
      <c r="D954" s="5">
        <v>3.5999999999999997E-2</v>
      </c>
      <c r="E954" s="5">
        <v>3.1800000000000002E-2</v>
      </c>
      <c r="F954" s="5">
        <v>3.5099999999999999E-2</v>
      </c>
      <c r="G954" s="5">
        <v>0.03</v>
      </c>
      <c r="H954" s="5">
        <v>2.8799999999999999E-2</v>
      </c>
      <c r="I954" s="5">
        <v>2.9600000000000001E-2</v>
      </c>
      <c r="J954" s="5">
        <v>2.5000000000000001E-2</v>
      </c>
      <c r="K954" s="5">
        <v>2.7099999999999999E-2</v>
      </c>
      <c r="L954" s="5">
        <v>2.3599999999999999E-2</v>
      </c>
      <c r="M954" s="5">
        <v>2.64E-2</v>
      </c>
      <c r="N954" s="5">
        <v>2.9100000000000001E-2</v>
      </c>
      <c r="O954" s="5">
        <v>3.1E-2</v>
      </c>
    </row>
    <row r="955" spans="1:15">
      <c r="A955" t="str">
        <f t="shared" si="15"/>
        <v>RS11NCP RP OFFPK</v>
      </c>
      <c r="B955" t="s">
        <v>684</v>
      </c>
      <c r="C955" t="s">
        <v>161</v>
      </c>
      <c r="D955" s="5">
        <v>2.9899999999999999E-2</v>
      </c>
      <c r="E955" s="5">
        <v>3.15E-2</v>
      </c>
      <c r="F955" s="5">
        <v>3.2800000000000003E-2</v>
      </c>
      <c r="G955" s="5">
        <v>3.0700000000000002E-2</v>
      </c>
      <c r="H955" s="5">
        <v>2.92E-2</v>
      </c>
      <c r="I955" s="5">
        <v>3.1E-2</v>
      </c>
      <c r="J955" s="5">
        <v>2.6100000000000002E-2</v>
      </c>
      <c r="K955" s="5">
        <v>2.7900000000000001E-2</v>
      </c>
      <c r="L955" s="5">
        <v>2.47E-2</v>
      </c>
      <c r="M955" s="5">
        <v>2.6700000000000002E-2</v>
      </c>
      <c r="N955" s="5">
        <v>2.7199999999999998E-2</v>
      </c>
      <c r="O955" s="5">
        <v>2.8799999999999999E-2</v>
      </c>
    </row>
    <row r="956" spans="1:15">
      <c r="A956" t="str">
        <f t="shared" si="15"/>
        <v>RS11GCP RP</v>
      </c>
      <c r="B956" t="s">
        <v>684</v>
      </c>
      <c r="C956" t="s">
        <v>162</v>
      </c>
      <c r="D956" s="5">
        <v>5.0099999999999999E-2</v>
      </c>
      <c r="E956" s="5">
        <v>5.0900000000000001E-2</v>
      </c>
      <c r="F956" s="5">
        <v>5.7500000000000002E-2</v>
      </c>
      <c r="G956" s="5">
        <v>4.8800000000000003E-2</v>
      </c>
      <c r="H956" s="5">
        <v>4.0800000000000003E-2</v>
      </c>
      <c r="I956" s="5">
        <v>3.6799999999999999E-2</v>
      </c>
      <c r="J956" s="5">
        <v>3.8399999999999997E-2</v>
      </c>
      <c r="K956" s="5">
        <v>3.6900000000000002E-2</v>
      </c>
      <c r="L956" s="5">
        <v>3.1399999999999997E-2</v>
      </c>
      <c r="M956" s="5">
        <v>3.5400000000000001E-2</v>
      </c>
      <c r="N956" s="5">
        <v>4.3499999999999997E-2</v>
      </c>
      <c r="O956" s="5">
        <v>4.9399999999999999E-2</v>
      </c>
    </row>
    <row r="957" spans="1:15">
      <c r="A957" t="str">
        <f t="shared" si="15"/>
        <v>RS11GCP RP ONPK</v>
      </c>
      <c r="B957" t="s">
        <v>684</v>
      </c>
      <c r="C957" t="s">
        <v>163</v>
      </c>
      <c r="D957" s="5">
        <v>4.9299999999999997E-2</v>
      </c>
      <c r="E957" s="5">
        <v>9.2600000000000002E-2</v>
      </c>
      <c r="F957" s="5">
        <v>8.3299999999999999E-2</v>
      </c>
      <c r="G957" s="5">
        <v>4.6399999999999997E-2</v>
      </c>
      <c r="H957" s="5">
        <v>4.0800000000000003E-2</v>
      </c>
      <c r="I957" s="5">
        <v>3.6799999999999999E-2</v>
      </c>
      <c r="J957" s="5">
        <v>3.8399999999999997E-2</v>
      </c>
      <c r="K957" s="5">
        <v>3.27E-2</v>
      </c>
      <c r="L957" s="5">
        <v>3.3599999999999998E-2</v>
      </c>
      <c r="M957" s="5">
        <v>4.0500000000000001E-2</v>
      </c>
      <c r="N957" s="5">
        <v>4.41E-2</v>
      </c>
      <c r="O957" s="5">
        <v>4.9399999999999999E-2</v>
      </c>
    </row>
    <row r="958" spans="1:15">
      <c r="A958" t="str">
        <f t="shared" si="15"/>
        <v>RS11GCP RP OFFPK</v>
      </c>
      <c r="B958" t="s">
        <v>684</v>
      </c>
      <c r="C958" t="s">
        <v>164</v>
      </c>
      <c r="D958" s="5">
        <v>5.0099999999999999E-2</v>
      </c>
      <c r="E958" s="5">
        <v>5.0900000000000001E-2</v>
      </c>
      <c r="F958" s="5">
        <v>5.7500000000000002E-2</v>
      </c>
      <c r="G958" s="5">
        <v>4.8800000000000003E-2</v>
      </c>
      <c r="H958" s="5">
        <v>4.7199999999999999E-2</v>
      </c>
      <c r="I958" s="5">
        <v>4.0500000000000001E-2</v>
      </c>
      <c r="J958" s="5">
        <v>3.6200000000000003E-2</v>
      </c>
      <c r="K958" s="5">
        <v>3.6900000000000002E-2</v>
      </c>
      <c r="L958" s="5">
        <v>3.1399999999999997E-2</v>
      </c>
      <c r="M958" s="5">
        <v>3.5400000000000001E-2</v>
      </c>
      <c r="N958" s="5">
        <v>4.3499999999999997E-2</v>
      </c>
      <c r="O958" s="5">
        <v>4.7399999999999998E-2</v>
      </c>
    </row>
    <row r="959" spans="1:15">
      <c r="A959" t="str">
        <f t="shared" si="15"/>
        <v>RS11CP RP</v>
      </c>
      <c r="B959" t="s">
        <v>684</v>
      </c>
      <c r="C959" t="s">
        <v>165</v>
      </c>
      <c r="D959" s="5">
        <v>4.9000000000000002E-2</v>
      </c>
      <c r="E959" s="5">
        <v>5.1999999999999998E-2</v>
      </c>
      <c r="F959" s="5">
        <v>8.3299999999999999E-2</v>
      </c>
      <c r="G959" s="5">
        <v>4.4600000000000001E-2</v>
      </c>
      <c r="H959" s="5">
        <v>4.2999999999999997E-2</v>
      </c>
      <c r="I959" s="5">
        <v>3.5799999999999998E-2</v>
      </c>
      <c r="J959" s="5">
        <v>3.9199999999999999E-2</v>
      </c>
      <c r="K959" s="5">
        <v>3.3700000000000001E-2</v>
      </c>
      <c r="L959" s="5">
        <v>3.3599999999999998E-2</v>
      </c>
      <c r="M959" s="5">
        <v>4.2799999999999998E-2</v>
      </c>
      <c r="N959" s="5">
        <v>4.1700000000000001E-2</v>
      </c>
      <c r="O959" s="5">
        <v>4.7100000000000003E-2</v>
      </c>
    </row>
    <row r="960" spans="1:15">
      <c r="A960" t="str">
        <f t="shared" si="15"/>
        <v>RS11SAMPLE SIZE:</v>
      </c>
      <c r="B960" t="s">
        <v>684</v>
      </c>
      <c r="C960" t="s">
        <v>66</v>
      </c>
    </row>
    <row r="961" spans="1:15">
      <c r="A961" t="str">
        <f t="shared" si="15"/>
        <v>RS11GCPSZ</v>
      </c>
      <c r="B961" t="s">
        <v>684</v>
      </c>
      <c r="C961" t="s">
        <v>166</v>
      </c>
      <c r="D961">
        <v>365</v>
      </c>
      <c r="E961">
        <v>367</v>
      </c>
      <c r="F961">
        <v>370</v>
      </c>
      <c r="G961">
        <v>363</v>
      </c>
      <c r="H961">
        <v>369</v>
      </c>
      <c r="I961">
        <v>372</v>
      </c>
      <c r="J961">
        <v>368</v>
      </c>
      <c r="K961">
        <v>366</v>
      </c>
      <c r="L961">
        <v>364</v>
      </c>
      <c r="M961">
        <v>364</v>
      </c>
      <c r="N961">
        <v>369</v>
      </c>
      <c r="O961">
        <v>374</v>
      </c>
    </row>
    <row r="962" spans="1:15">
      <c r="A962" t="str">
        <f t="shared" si="15"/>
        <v>RS11GCPSZ ONPK</v>
      </c>
      <c r="B962" t="s">
        <v>684</v>
      </c>
      <c r="C962" t="s">
        <v>167</v>
      </c>
      <c r="D962">
        <v>365</v>
      </c>
      <c r="E962">
        <v>367</v>
      </c>
      <c r="F962">
        <v>370</v>
      </c>
      <c r="G962">
        <v>363</v>
      </c>
      <c r="H962">
        <v>369</v>
      </c>
      <c r="I962">
        <v>372</v>
      </c>
      <c r="J962">
        <v>368</v>
      </c>
      <c r="K962">
        <v>366</v>
      </c>
      <c r="L962">
        <v>364</v>
      </c>
      <c r="M962">
        <v>364</v>
      </c>
      <c r="N962">
        <v>369</v>
      </c>
      <c r="O962">
        <v>374</v>
      </c>
    </row>
    <row r="963" spans="1:15">
      <c r="A963" t="str">
        <f t="shared" si="15"/>
        <v>RS11GCPSZ OFFPK</v>
      </c>
      <c r="B963" t="s">
        <v>684</v>
      </c>
      <c r="C963" t="s">
        <v>168</v>
      </c>
      <c r="D963">
        <v>365</v>
      </c>
      <c r="E963">
        <v>367</v>
      </c>
      <c r="F963">
        <v>370</v>
      </c>
      <c r="G963">
        <v>363</v>
      </c>
      <c r="H963">
        <v>369</v>
      </c>
      <c r="I963">
        <v>372</v>
      </c>
      <c r="J963">
        <v>368</v>
      </c>
      <c r="K963">
        <v>366</v>
      </c>
      <c r="L963">
        <v>364</v>
      </c>
      <c r="M963">
        <v>364</v>
      </c>
      <c r="N963">
        <v>369</v>
      </c>
      <c r="O963">
        <v>374</v>
      </c>
    </row>
    <row r="964" spans="1:15">
      <c r="A964" t="str">
        <f t="shared" si="15"/>
        <v>RS11CPSZ</v>
      </c>
      <c r="B964" t="s">
        <v>684</v>
      </c>
      <c r="C964" t="s">
        <v>169</v>
      </c>
      <c r="D964">
        <v>365</v>
      </c>
      <c r="E964">
        <v>367</v>
      </c>
      <c r="F964">
        <v>370</v>
      </c>
      <c r="G964">
        <v>363</v>
      </c>
      <c r="H964">
        <v>369</v>
      </c>
      <c r="I964">
        <v>372</v>
      </c>
      <c r="J964">
        <v>368</v>
      </c>
      <c r="K964">
        <v>366</v>
      </c>
      <c r="L964">
        <v>364</v>
      </c>
      <c r="M964">
        <v>364</v>
      </c>
      <c r="N964">
        <v>369</v>
      </c>
      <c r="O964">
        <v>374</v>
      </c>
    </row>
    <row r="965" spans="1:15">
      <c r="A965" t="str">
        <f t="shared" si="15"/>
        <v/>
      </c>
    </row>
    <row r="966" spans="1:15">
      <c r="A966" t="str">
        <f t="shared" si="15"/>
        <v>NOTE:  January to June is Rate Code 44 and 45. July has Rate Code 44, 45 and 145.  August to December has Rate Code 44 and 145.</v>
      </c>
      <c r="B966" t="s">
        <v>867</v>
      </c>
    </row>
    <row r="967" spans="1:15">
      <c r="A967" t="str">
        <f t="shared" si="15"/>
        <v xml:space="preserve">RS11 RS(T)-1 Residential Service 1 with TOU included (Sampled) </v>
      </c>
      <c r="B967" t="s">
        <v>683</v>
      </c>
      <c r="C967" t="s">
        <v>28</v>
      </c>
    </row>
    <row r="968" spans="1:15">
      <c r="A968" t="str">
        <f t="shared" si="15"/>
        <v xml:space="preserve">RS11MONTH </v>
      </c>
      <c r="B968" t="s">
        <v>684</v>
      </c>
      <c r="C968" t="s">
        <v>123</v>
      </c>
      <c r="D968" s="4">
        <v>41275</v>
      </c>
      <c r="E968" s="4">
        <v>41306</v>
      </c>
      <c r="F968" s="4">
        <v>41334</v>
      </c>
      <c r="G968" s="4">
        <v>41365</v>
      </c>
      <c r="H968" s="4">
        <v>41395</v>
      </c>
      <c r="I968" s="4">
        <v>41426</v>
      </c>
      <c r="J968" s="4">
        <v>41456</v>
      </c>
      <c r="K968" s="4">
        <v>41487</v>
      </c>
      <c r="L968" s="4">
        <v>41518</v>
      </c>
      <c r="M968" s="4">
        <v>41548</v>
      </c>
      <c r="N968" s="4">
        <v>41579</v>
      </c>
      <c r="O968" s="4">
        <v>41609</v>
      </c>
    </row>
    <row r="969" spans="1:15">
      <c r="A969" t="str">
        <f t="shared" si="15"/>
        <v/>
      </c>
    </row>
    <row r="970" spans="1:15">
      <c r="A970" t="str">
        <f t="shared" si="15"/>
        <v>RS11SDR GCP</v>
      </c>
      <c r="B970" t="s">
        <v>684</v>
      </c>
      <c r="C970" t="s">
        <v>171</v>
      </c>
      <c r="D970">
        <v>0.65600000000000003</v>
      </c>
      <c r="E970">
        <v>0.73599999999999999</v>
      </c>
      <c r="F970">
        <v>0.78</v>
      </c>
      <c r="G970">
        <v>0.68500000000000005</v>
      </c>
      <c r="H970">
        <v>0.67700000000000005</v>
      </c>
      <c r="I970">
        <v>0.64400000000000002</v>
      </c>
      <c r="J970">
        <v>0.70099999999999996</v>
      </c>
      <c r="K970">
        <v>0.69399999999999995</v>
      </c>
      <c r="L970">
        <v>0.63900000000000001</v>
      </c>
      <c r="M970">
        <v>0.60399999999999998</v>
      </c>
      <c r="N970">
        <v>0.66600000000000004</v>
      </c>
      <c r="O970">
        <v>0.67400000000000004</v>
      </c>
    </row>
    <row r="971" spans="1:15">
      <c r="A971" t="str">
        <f t="shared" si="15"/>
        <v>RS11SDR GCP ONPK</v>
      </c>
      <c r="B971" t="s">
        <v>684</v>
      </c>
      <c r="C971" t="s">
        <v>172</v>
      </c>
      <c r="D971">
        <v>0.61899999999999999</v>
      </c>
      <c r="E971">
        <v>1.3320000000000001</v>
      </c>
      <c r="F971">
        <v>1.1279999999999999</v>
      </c>
      <c r="G971">
        <v>0.65400000000000003</v>
      </c>
      <c r="H971">
        <v>0.67700000000000005</v>
      </c>
      <c r="I971">
        <v>0.64400000000000002</v>
      </c>
      <c r="J971">
        <v>0.70099999999999996</v>
      </c>
      <c r="K971">
        <v>0.60399999999999998</v>
      </c>
      <c r="L971">
        <v>0.65200000000000002</v>
      </c>
      <c r="M971">
        <v>0.66500000000000004</v>
      </c>
      <c r="N971">
        <v>0.63200000000000001</v>
      </c>
      <c r="O971">
        <v>0.67400000000000004</v>
      </c>
    </row>
    <row r="972" spans="1:15">
      <c r="A972" t="str">
        <f t="shared" si="15"/>
        <v>RS11SDR GCP OFFP</v>
      </c>
      <c r="B972" t="s">
        <v>684</v>
      </c>
      <c r="C972" t="s">
        <v>219</v>
      </c>
      <c r="D972">
        <v>0.65600000000000003</v>
      </c>
      <c r="E972">
        <v>0.73599999999999999</v>
      </c>
      <c r="F972">
        <v>0.78</v>
      </c>
      <c r="G972">
        <v>0.68500000000000005</v>
      </c>
      <c r="H972">
        <v>0.752</v>
      </c>
      <c r="I972">
        <v>0.67800000000000005</v>
      </c>
      <c r="J972">
        <v>0.625</v>
      </c>
      <c r="K972">
        <v>0.69399999999999995</v>
      </c>
      <c r="L972">
        <v>0.63900000000000001</v>
      </c>
      <c r="M972">
        <v>0.60399999999999998</v>
      </c>
      <c r="N972">
        <v>0.66600000000000004</v>
      </c>
      <c r="O972">
        <v>0.627</v>
      </c>
    </row>
    <row r="973" spans="1:15">
      <c r="A973" t="str">
        <f t="shared" si="15"/>
        <v>RS11SDR CP</v>
      </c>
      <c r="B973" t="s">
        <v>684</v>
      </c>
      <c r="C973" t="s">
        <v>174</v>
      </c>
      <c r="D973">
        <v>0.58599999999999997</v>
      </c>
      <c r="E973">
        <v>0.628</v>
      </c>
      <c r="F973">
        <v>1.1279999999999999</v>
      </c>
      <c r="G973">
        <v>0.59899999999999998</v>
      </c>
      <c r="H973">
        <v>0.71899999999999997</v>
      </c>
      <c r="I973">
        <v>0.61099999999999999</v>
      </c>
      <c r="J973">
        <v>0.65200000000000002</v>
      </c>
      <c r="K973">
        <v>0.62</v>
      </c>
      <c r="L973">
        <v>0.65200000000000002</v>
      </c>
      <c r="M973">
        <v>0.68200000000000005</v>
      </c>
      <c r="N973">
        <v>0.64100000000000001</v>
      </c>
      <c r="O973">
        <v>0.59499999999999997</v>
      </c>
    </row>
    <row r="974" spans="1:15">
      <c r="A974" t="str">
        <f t="shared" si="15"/>
        <v/>
      </c>
    </row>
    <row r="975" spans="1:15">
      <c r="A975" t="str">
        <f t="shared" si="15"/>
        <v>RS11I   SDR GCP</v>
      </c>
      <c r="B975" t="s">
        <v>684</v>
      </c>
      <c r="C975" t="s">
        <v>220</v>
      </c>
      <c r="D975">
        <v>0.86299999999999999</v>
      </c>
      <c r="E975">
        <v>0.93200000000000005</v>
      </c>
      <c r="F975">
        <v>1.0549999999999999</v>
      </c>
      <c r="G975">
        <v>0.89500000000000002</v>
      </c>
      <c r="H975">
        <v>0.86099999999999999</v>
      </c>
      <c r="I975">
        <v>0.77600000000000002</v>
      </c>
      <c r="J975">
        <v>0.748</v>
      </c>
      <c r="K975">
        <v>0.96699999999999997</v>
      </c>
      <c r="L975">
        <v>0.73099999999999998</v>
      </c>
      <c r="M975">
        <v>0.86099999999999999</v>
      </c>
      <c r="N975">
        <v>0.79400000000000004</v>
      </c>
      <c r="O975">
        <v>0.81699999999999995</v>
      </c>
    </row>
    <row r="976" spans="1:15">
      <c r="A976" t="str">
        <f t="shared" si="15"/>
        <v>RS11I   SDR GCP ONPK</v>
      </c>
      <c r="B976" t="s">
        <v>684</v>
      </c>
      <c r="C976" t="s">
        <v>221</v>
      </c>
      <c r="D976">
        <v>0.90900000000000003</v>
      </c>
      <c r="E976">
        <v>1.772</v>
      </c>
      <c r="F976">
        <v>1.004</v>
      </c>
      <c r="G976">
        <v>0.79100000000000004</v>
      </c>
      <c r="H976">
        <v>0.86099999999999999</v>
      </c>
      <c r="I976">
        <v>0.77600000000000002</v>
      </c>
      <c r="J976">
        <v>0.748</v>
      </c>
      <c r="K976">
        <v>0.63800000000000001</v>
      </c>
      <c r="L976">
        <v>0.89100000000000001</v>
      </c>
      <c r="M976">
        <v>0.82799999999999996</v>
      </c>
      <c r="N976">
        <v>0.82899999999999996</v>
      </c>
      <c r="O976">
        <v>0.81699999999999995</v>
      </c>
    </row>
    <row r="977" spans="1:15">
      <c r="A977" t="str">
        <f t="shared" si="15"/>
        <v>RS11I   SDR GCP OFFPK</v>
      </c>
      <c r="B977" t="s">
        <v>684</v>
      </c>
      <c r="C977" t="s">
        <v>222</v>
      </c>
      <c r="D977">
        <v>0.86299999999999999</v>
      </c>
      <c r="E977">
        <v>0.93200000000000005</v>
      </c>
      <c r="F977">
        <v>1.0549999999999999</v>
      </c>
      <c r="G977">
        <v>0.89500000000000002</v>
      </c>
      <c r="H977">
        <v>0.94099999999999995</v>
      </c>
      <c r="I977">
        <v>0.81</v>
      </c>
      <c r="J977">
        <v>0.82399999999999995</v>
      </c>
      <c r="K977">
        <v>0.96699999999999997</v>
      </c>
      <c r="L977">
        <v>0.73099999999999998</v>
      </c>
      <c r="M977">
        <v>0.86099999999999999</v>
      </c>
      <c r="N977">
        <v>0.79400000000000004</v>
      </c>
      <c r="O977">
        <v>0.67800000000000005</v>
      </c>
    </row>
    <row r="978" spans="1:15">
      <c r="A978" t="str">
        <f t="shared" si="15"/>
        <v>RS11I   SDR CP</v>
      </c>
      <c r="B978" t="s">
        <v>684</v>
      </c>
      <c r="C978" t="s">
        <v>635</v>
      </c>
      <c r="D978">
        <v>0.63700000000000001</v>
      </c>
      <c r="E978">
        <v>0.81499999999999995</v>
      </c>
      <c r="F978">
        <v>1.004</v>
      </c>
      <c r="G978">
        <v>0.70099999999999996</v>
      </c>
      <c r="H978">
        <v>0.82299999999999995</v>
      </c>
      <c r="I978">
        <v>0.76900000000000002</v>
      </c>
      <c r="J978">
        <v>0.85699999999999998</v>
      </c>
      <c r="K978">
        <v>0.65500000000000003</v>
      </c>
      <c r="L978">
        <v>0.89100000000000001</v>
      </c>
      <c r="M978">
        <v>0.85099999999999998</v>
      </c>
      <c r="N978">
        <v>0.69899999999999995</v>
      </c>
      <c r="O978">
        <v>0.73599999999999999</v>
      </c>
    </row>
    <row r="979" spans="1:15">
      <c r="A979" t="str">
        <f t="shared" si="15"/>
        <v/>
      </c>
    </row>
    <row r="980" spans="1:15">
      <c r="A980" t="str">
        <f t="shared" si="15"/>
        <v>RS11II  SDR GCP</v>
      </c>
      <c r="B980" t="s">
        <v>684</v>
      </c>
      <c r="C980" t="s">
        <v>223</v>
      </c>
      <c r="D980">
        <v>1.109</v>
      </c>
      <c r="E980">
        <v>1.2470000000000001</v>
      </c>
      <c r="F980">
        <v>1.3149999999999999</v>
      </c>
      <c r="G980">
        <v>1.1180000000000001</v>
      </c>
      <c r="H980">
        <v>1.2509999999999999</v>
      </c>
      <c r="I980">
        <v>1.234</v>
      </c>
      <c r="J980">
        <v>1.3859999999999999</v>
      </c>
      <c r="K980">
        <v>1.236</v>
      </c>
      <c r="L980">
        <v>1.2629999999999999</v>
      </c>
      <c r="M980">
        <v>1.1619999999999999</v>
      </c>
      <c r="N980">
        <v>1.2689999999999999</v>
      </c>
      <c r="O980">
        <v>1.2130000000000001</v>
      </c>
    </row>
    <row r="981" spans="1:15">
      <c r="A981" t="str">
        <f t="shared" si="15"/>
        <v>RS11II  SDR GCP ONPK</v>
      </c>
      <c r="B981" t="s">
        <v>684</v>
      </c>
      <c r="C981" t="s">
        <v>224</v>
      </c>
      <c r="D981">
        <v>1.0549999999999999</v>
      </c>
      <c r="E981">
        <v>2.5649999999999999</v>
      </c>
      <c r="F981">
        <v>2.141</v>
      </c>
      <c r="G981">
        <v>1.2230000000000001</v>
      </c>
      <c r="H981">
        <v>1.2509999999999999</v>
      </c>
      <c r="I981">
        <v>1.234</v>
      </c>
      <c r="J981">
        <v>1.3859999999999999</v>
      </c>
      <c r="K981">
        <v>1.1459999999999999</v>
      </c>
      <c r="L981">
        <v>1.3089999999999999</v>
      </c>
      <c r="M981">
        <v>1.29</v>
      </c>
      <c r="N981">
        <v>1.1140000000000001</v>
      </c>
      <c r="O981">
        <v>1.2130000000000001</v>
      </c>
    </row>
    <row r="982" spans="1:15">
      <c r="A982" t="str">
        <f t="shared" si="15"/>
        <v>RS11II  SDR GCP OFFPK</v>
      </c>
      <c r="B982" t="s">
        <v>684</v>
      </c>
      <c r="C982" t="s">
        <v>225</v>
      </c>
      <c r="D982">
        <v>1.109</v>
      </c>
      <c r="E982">
        <v>1.2470000000000001</v>
      </c>
      <c r="F982">
        <v>1.3149999999999999</v>
      </c>
      <c r="G982">
        <v>1.1180000000000001</v>
      </c>
      <c r="H982">
        <v>1.4530000000000001</v>
      </c>
      <c r="I982">
        <v>1.3089999999999999</v>
      </c>
      <c r="J982">
        <v>1.196</v>
      </c>
      <c r="K982">
        <v>1.236</v>
      </c>
      <c r="L982">
        <v>1.2629999999999999</v>
      </c>
      <c r="M982">
        <v>1.1619999999999999</v>
      </c>
      <c r="N982">
        <v>1.2689999999999999</v>
      </c>
      <c r="O982">
        <v>1.173</v>
      </c>
    </row>
    <row r="983" spans="1:15">
      <c r="A983" t="str">
        <f t="shared" si="15"/>
        <v>RS11II  SDR CP</v>
      </c>
      <c r="B983" t="s">
        <v>684</v>
      </c>
      <c r="C983" t="s">
        <v>226</v>
      </c>
      <c r="D983">
        <v>1.0049999999999999</v>
      </c>
      <c r="E983">
        <v>1.131</v>
      </c>
      <c r="F983">
        <v>2.141</v>
      </c>
      <c r="G983">
        <v>1.143</v>
      </c>
      <c r="H983">
        <v>1.423</v>
      </c>
      <c r="I983">
        <v>1.1850000000000001</v>
      </c>
      <c r="J983">
        <v>1.224</v>
      </c>
      <c r="K983">
        <v>1.2869999999999999</v>
      </c>
      <c r="L983">
        <v>1.3089999999999999</v>
      </c>
      <c r="M983">
        <v>1.339</v>
      </c>
      <c r="N983">
        <v>1.2769999999999999</v>
      </c>
      <c r="O983">
        <v>1.0680000000000001</v>
      </c>
    </row>
    <row r="984" spans="1:15">
      <c r="A984" t="str">
        <f t="shared" si="15"/>
        <v/>
      </c>
    </row>
    <row r="985" spans="1:15">
      <c r="A985" t="str">
        <f t="shared" si="15"/>
        <v>RS11III SDR GCP</v>
      </c>
      <c r="B985" t="s">
        <v>684</v>
      </c>
      <c r="C985" t="s">
        <v>227</v>
      </c>
      <c r="D985">
        <v>1.742</v>
      </c>
      <c r="E985">
        <v>1.9690000000000001</v>
      </c>
      <c r="F985">
        <v>2.0030000000000001</v>
      </c>
      <c r="G985">
        <v>1.8680000000000001</v>
      </c>
      <c r="H985">
        <v>1.6160000000000001</v>
      </c>
      <c r="I985">
        <v>1.4830000000000001</v>
      </c>
      <c r="J985">
        <v>1.62</v>
      </c>
      <c r="K985">
        <v>1.613</v>
      </c>
      <c r="L985">
        <v>1.4390000000000001</v>
      </c>
      <c r="M985">
        <v>1.181</v>
      </c>
      <c r="N985">
        <v>1.5720000000000001</v>
      </c>
      <c r="O985">
        <v>1.726</v>
      </c>
    </row>
    <row r="986" spans="1:15">
      <c r="A986" t="str">
        <f t="shared" si="15"/>
        <v>RS11III SDR GCP ONPK</v>
      </c>
      <c r="B986" t="s">
        <v>684</v>
      </c>
      <c r="C986" t="s">
        <v>228</v>
      </c>
      <c r="D986">
        <v>1.496</v>
      </c>
      <c r="E986">
        <v>2.778</v>
      </c>
      <c r="F986">
        <v>2.93</v>
      </c>
      <c r="G986">
        <v>1.583</v>
      </c>
      <c r="H986">
        <v>1.6160000000000001</v>
      </c>
      <c r="I986">
        <v>1.4830000000000001</v>
      </c>
      <c r="J986">
        <v>1.62</v>
      </c>
      <c r="K986">
        <v>1.5169999999999999</v>
      </c>
      <c r="L986">
        <v>1.2</v>
      </c>
      <c r="M986">
        <v>1.4690000000000001</v>
      </c>
      <c r="N986">
        <v>1.577</v>
      </c>
      <c r="O986">
        <v>1.726</v>
      </c>
    </row>
    <row r="987" spans="1:15">
      <c r="A987" t="str">
        <f t="shared" si="15"/>
        <v>RS11III SDR GCP OFFPK</v>
      </c>
      <c r="B987" t="s">
        <v>684</v>
      </c>
      <c r="C987" t="s">
        <v>229</v>
      </c>
      <c r="D987">
        <v>1.742</v>
      </c>
      <c r="E987">
        <v>1.9690000000000001</v>
      </c>
      <c r="F987">
        <v>2.0030000000000001</v>
      </c>
      <c r="G987">
        <v>1.8680000000000001</v>
      </c>
      <c r="H987">
        <v>1.6559999999999999</v>
      </c>
      <c r="I987">
        <v>1.542</v>
      </c>
      <c r="J987">
        <v>1.3480000000000001</v>
      </c>
      <c r="K987">
        <v>1.613</v>
      </c>
      <c r="L987">
        <v>1.4390000000000001</v>
      </c>
      <c r="M987">
        <v>1.181</v>
      </c>
      <c r="N987">
        <v>1.5720000000000001</v>
      </c>
      <c r="O987">
        <v>1.5960000000000001</v>
      </c>
    </row>
    <row r="988" spans="1:15">
      <c r="A988" t="str">
        <f t="shared" si="15"/>
        <v>RS11III SDR CP</v>
      </c>
      <c r="B988" t="s">
        <v>684</v>
      </c>
      <c r="C988" t="s">
        <v>230</v>
      </c>
      <c r="D988">
        <v>1.669</v>
      </c>
      <c r="E988">
        <v>1.5309999999999999</v>
      </c>
      <c r="F988">
        <v>2.93</v>
      </c>
      <c r="G988">
        <v>1.4039999999999999</v>
      </c>
      <c r="H988">
        <v>1.611</v>
      </c>
      <c r="I988">
        <v>1.3240000000000001</v>
      </c>
      <c r="J988">
        <v>1.4610000000000001</v>
      </c>
      <c r="K988">
        <v>1.2969999999999999</v>
      </c>
      <c r="L988">
        <v>1.2</v>
      </c>
      <c r="M988">
        <v>1.472</v>
      </c>
      <c r="N988">
        <v>1.458</v>
      </c>
      <c r="O988">
        <v>1.504</v>
      </c>
    </row>
    <row r="989" spans="1:15">
      <c r="A989" t="str">
        <f t="shared" si="15"/>
        <v/>
      </c>
    </row>
    <row r="990" spans="1:15">
      <c r="A990" t="str">
        <f t="shared" si="15"/>
        <v>RS11IV  SDR GCP</v>
      </c>
      <c r="B990" t="s">
        <v>684</v>
      </c>
      <c r="C990" t="s">
        <v>231</v>
      </c>
      <c r="D990">
        <v>1.5009999999999999</v>
      </c>
      <c r="E990">
        <v>2.5059999999999998</v>
      </c>
      <c r="F990">
        <v>2.835</v>
      </c>
      <c r="G990">
        <v>2.3439999999999999</v>
      </c>
      <c r="H990">
        <v>1.6519999999999999</v>
      </c>
      <c r="I990">
        <v>1.895</v>
      </c>
      <c r="J990">
        <v>2.3210000000000002</v>
      </c>
      <c r="K990">
        <v>2.5049999999999999</v>
      </c>
      <c r="L990">
        <v>1.7070000000000001</v>
      </c>
      <c r="M990">
        <v>1.8260000000000001</v>
      </c>
      <c r="N990">
        <v>1.8069999999999999</v>
      </c>
      <c r="O990">
        <v>1.774</v>
      </c>
    </row>
    <row r="991" spans="1:15">
      <c r="A991" t="str">
        <f t="shared" si="15"/>
        <v>RS11IV  SDR GCP ONPK</v>
      </c>
      <c r="B991" t="s">
        <v>684</v>
      </c>
      <c r="C991" t="s">
        <v>232</v>
      </c>
      <c r="D991">
        <v>1.6020000000000001</v>
      </c>
      <c r="E991">
        <v>4.6559999999999997</v>
      </c>
      <c r="F991">
        <v>5.1109999999999998</v>
      </c>
      <c r="G991">
        <v>1.6890000000000001</v>
      </c>
      <c r="H991">
        <v>1.6519999999999999</v>
      </c>
      <c r="I991">
        <v>1.895</v>
      </c>
      <c r="J991">
        <v>2.3210000000000002</v>
      </c>
      <c r="K991">
        <v>1.9159999999999999</v>
      </c>
      <c r="L991">
        <v>1.675</v>
      </c>
      <c r="M991">
        <v>1.776</v>
      </c>
      <c r="N991">
        <v>1.923</v>
      </c>
      <c r="O991">
        <v>1.774</v>
      </c>
    </row>
    <row r="992" spans="1:15">
      <c r="A992" t="str">
        <f t="shared" si="15"/>
        <v>RS11IV  SDR GCP OFFPK</v>
      </c>
      <c r="B992" t="s">
        <v>684</v>
      </c>
      <c r="C992" t="s">
        <v>233</v>
      </c>
      <c r="D992">
        <v>1.5009999999999999</v>
      </c>
      <c r="E992">
        <v>2.5059999999999998</v>
      </c>
      <c r="F992">
        <v>2.835</v>
      </c>
      <c r="G992">
        <v>2.3439999999999999</v>
      </c>
      <c r="H992">
        <v>2.4220000000000002</v>
      </c>
      <c r="I992">
        <v>2.1160000000000001</v>
      </c>
      <c r="J992">
        <v>1.843</v>
      </c>
      <c r="K992">
        <v>2.5049999999999999</v>
      </c>
      <c r="L992">
        <v>1.7070000000000001</v>
      </c>
      <c r="M992">
        <v>1.8260000000000001</v>
      </c>
      <c r="N992">
        <v>1.8069999999999999</v>
      </c>
      <c r="O992">
        <v>2.0049999999999999</v>
      </c>
    </row>
    <row r="993" spans="1:15">
      <c r="A993" t="str">
        <f t="shared" si="15"/>
        <v>RS11IV  SDR CP</v>
      </c>
      <c r="B993" t="s">
        <v>684</v>
      </c>
      <c r="C993" t="s">
        <v>234</v>
      </c>
      <c r="D993">
        <v>1.466</v>
      </c>
      <c r="E993">
        <v>1.903</v>
      </c>
      <c r="F993">
        <v>5.1109999999999998</v>
      </c>
      <c r="G993">
        <v>2.0840000000000001</v>
      </c>
      <c r="H993">
        <v>1.8560000000000001</v>
      </c>
      <c r="I993">
        <v>1.9830000000000001</v>
      </c>
      <c r="J993">
        <v>2.17</v>
      </c>
      <c r="K993">
        <v>1.704</v>
      </c>
      <c r="L993">
        <v>1.675</v>
      </c>
      <c r="M993">
        <v>1.6890000000000001</v>
      </c>
      <c r="N993">
        <v>1.653</v>
      </c>
      <c r="O993">
        <v>1.879</v>
      </c>
    </row>
    <row r="994" spans="1:15">
      <c r="A994" t="str">
        <f t="shared" si="15"/>
        <v/>
      </c>
    </row>
    <row r="995" spans="1:15">
      <c r="A995" t="str">
        <f t="shared" si="15"/>
        <v/>
      </c>
    </row>
    <row r="996" spans="1:15">
      <c r="A996" t="str">
        <f t="shared" si="15"/>
        <v xml:space="preserve">SL01 Street Lighting (Modeled Rate Class) </v>
      </c>
      <c r="B996" t="s">
        <v>33</v>
      </c>
      <c r="C996" t="s">
        <v>34</v>
      </c>
    </row>
    <row r="997" spans="1:15">
      <c r="A997" t="str">
        <f t="shared" si="15"/>
        <v xml:space="preserve">SL01MONTH </v>
      </c>
      <c r="B997" t="s">
        <v>35</v>
      </c>
      <c r="C997" t="s">
        <v>123</v>
      </c>
      <c r="D997" s="4">
        <v>41275</v>
      </c>
      <c r="E997" s="4">
        <v>41306</v>
      </c>
      <c r="F997" s="4">
        <v>41334</v>
      </c>
      <c r="G997" s="4">
        <v>41365</v>
      </c>
      <c r="H997" s="4">
        <v>41395</v>
      </c>
      <c r="I997" s="4">
        <v>41426</v>
      </c>
      <c r="J997" s="4">
        <v>41456</v>
      </c>
      <c r="K997" s="4">
        <v>41487</v>
      </c>
      <c r="L997" s="4">
        <v>41518</v>
      </c>
      <c r="M997" s="4">
        <v>41548</v>
      </c>
      <c r="N997" s="4">
        <v>41579</v>
      </c>
      <c r="O997" s="4">
        <v>41609</v>
      </c>
    </row>
    <row r="998" spans="1:15">
      <c r="A998" t="str">
        <f t="shared" si="15"/>
        <v xml:space="preserve">SL01CUSTOMERS </v>
      </c>
      <c r="B998" t="s">
        <v>35</v>
      </c>
      <c r="C998" t="s">
        <v>124</v>
      </c>
      <c r="D998">
        <v>8454</v>
      </c>
      <c r="E998">
        <v>8458</v>
      </c>
      <c r="F998">
        <v>8466</v>
      </c>
      <c r="G998">
        <v>8467</v>
      </c>
      <c r="H998">
        <v>8469</v>
      </c>
      <c r="I998">
        <v>8471</v>
      </c>
      <c r="J998">
        <v>8483</v>
      </c>
      <c r="K998">
        <v>8493</v>
      </c>
      <c r="L998">
        <v>8486</v>
      </c>
      <c r="M998">
        <v>8484</v>
      </c>
      <c r="N998">
        <v>8489</v>
      </c>
      <c r="O998">
        <v>8500</v>
      </c>
    </row>
    <row r="999" spans="1:15">
      <c r="A999" t="str">
        <f t="shared" si="15"/>
        <v xml:space="preserve">SL01SALES </v>
      </c>
      <c r="B999" t="s">
        <v>35</v>
      </c>
      <c r="C999" t="s">
        <v>125</v>
      </c>
      <c r="D999">
        <v>41671089</v>
      </c>
      <c r="E999">
        <v>43672909</v>
      </c>
      <c r="F999">
        <v>42147117</v>
      </c>
      <c r="G999">
        <v>42103867</v>
      </c>
      <c r="H999">
        <v>43234602</v>
      </c>
      <c r="I999">
        <v>42467103</v>
      </c>
      <c r="J999">
        <v>36352708</v>
      </c>
      <c r="K999">
        <v>48698040</v>
      </c>
      <c r="L999">
        <v>43510070</v>
      </c>
      <c r="M999">
        <v>42053494</v>
      </c>
      <c r="N999">
        <v>43031098</v>
      </c>
      <c r="O999">
        <v>42455256</v>
      </c>
    </row>
    <row r="1000" spans="1:15">
      <c r="A1000" t="str">
        <f t="shared" si="15"/>
        <v>SL01KW</v>
      </c>
      <c r="B1000" t="s">
        <v>35</v>
      </c>
      <c r="C1000" t="s">
        <v>126</v>
      </c>
    </row>
    <row r="1001" spans="1:15">
      <c r="A1001" t="str">
        <f t="shared" si="15"/>
        <v>SL01N</v>
      </c>
      <c r="B1001" t="s">
        <v>35</v>
      </c>
      <c r="C1001" t="s">
        <v>127</v>
      </c>
      <c r="D1001">
        <v>1</v>
      </c>
      <c r="E1001">
        <v>1</v>
      </c>
      <c r="F1001">
        <v>1</v>
      </c>
      <c r="G1001">
        <v>1</v>
      </c>
      <c r="H1001">
        <v>1</v>
      </c>
      <c r="I1001">
        <v>1</v>
      </c>
      <c r="J1001">
        <v>1</v>
      </c>
      <c r="K1001">
        <v>1</v>
      </c>
      <c r="L1001">
        <v>1</v>
      </c>
      <c r="M1001">
        <v>1</v>
      </c>
      <c r="N1001">
        <v>1</v>
      </c>
      <c r="O1001">
        <v>1</v>
      </c>
    </row>
    <row r="1002" spans="1:15">
      <c r="A1002" t="str">
        <f t="shared" si="15"/>
        <v>SL01RLR ENERGY:</v>
      </c>
      <c r="B1002" t="s">
        <v>35</v>
      </c>
      <c r="C1002" t="s">
        <v>61</v>
      </c>
    </row>
    <row r="1003" spans="1:15">
      <c r="A1003" t="str">
        <f t="shared" si="15"/>
        <v>SL01KWH</v>
      </c>
      <c r="B1003" t="s">
        <v>35</v>
      </c>
      <c r="C1003" t="s">
        <v>128</v>
      </c>
      <c r="D1003">
        <v>41671089</v>
      </c>
      <c r="E1003">
        <v>43672909</v>
      </c>
      <c r="F1003">
        <v>42147117</v>
      </c>
      <c r="G1003">
        <v>42103867</v>
      </c>
      <c r="H1003">
        <v>43234602</v>
      </c>
      <c r="I1003">
        <v>42467103</v>
      </c>
      <c r="J1003">
        <v>36352708</v>
      </c>
      <c r="K1003">
        <v>48698040</v>
      </c>
      <c r="L1003">
        <v>43510070</v>
      </c>
      <c r="M1003">
        <v>42053494</v>
      </c>
      <c r="N1003">
        <v>42921725</v>
      </c>
      <c r="O1003">
        <v>42455256</v>
      </c>
    </row>
    <row r="1004" spans="1:15">
      <c r="A1004" t="str">
        <f t="shared" si="15"/>
        <v>SL01KWH ONPK</v>
      </c>
      <c r="B1004" t="s">
        <v>35</v>
      </c>
      <c r="C1004" t="s">
        <v>129</v>
      </c>
      <c r="D1004">
        <v>11386646</v>
      </c>
      <c r="E1004">
        <v>11544822</v>
      </c>
      <c r="F1004">
        <v>9562457</v>
      </c>
      <c r="G1004">
        <v>3518573</v>
      </c>
      <c r="H1004">
        <v>2976966</v>
      </c>
      <c r="I1004">
        <v>2232723</v>
      </c>
      <c r="J1004">
        <v>1964849</v>
      </c>
      <c r="K1004">
        <v>3395810</v>
      </c>
      <c r="L1004">
        <v>3963143</v>
      </c>
      <c r="M1004">
        <v>5322471</v>
      </c>
      <c r="N1004">
        <v>10171427</v>
      </c>
      <c r="O1004">
        <v>10659485</v>
      </c>
    </row>
    <row r="1005" spans="1:15">
      <c r="A1005" t="str">
        <f t="shared" si="15"/>
        <v>SL01KWH OFFPK</v>
      </c>
      <c r="B1005" t="s">
        <v>35</v>
      </c>
      <c r="C1005" t="s">
        <v>130</v>
      </c>
      <c r="D1005">
        <v>30284443</v>
      </c>
      <c r="E1005">
        <v>32128087</v>
      </c>
      <c r="F1005">
        <v>32584660</v>
      </c>
      <c r="G1005">
        <v>38585294</v>
      </c>
      <c r="H1005">
        <v>40257636</v>
      </c>
      <c r="I1005">
        <v>40234380</v>
      </c>
      <c r="J1005">
        <v>34387859</v>
      </c>
      <c r="K1005">
        <v>45302230</v>
      </c>
      <c r="L1005">
        <v>39546927</v>
      </c>
      <c r="M1005">
        <v>36731023</v>
      </c>
      <c r="N1005">
        <v>32750297</v>
      </c>
      <c r="O1005">
        <v>31795771</v>
      </c>
    </row>
    <row r="1006" spans="1:15">
      <c r="A1006" t="str">
        <f t="shared" si="15"/>
        <v>SL01KWH ONPK%</v>
      </c>
      <c r="B1006" t="s">
        <v>35</v>
      </c>
      <c r="C1006" t="s">
        <v>131</v>
      </c>
      <c r="D1006" s="5">
        <v>0.27324999999999999</v>
      </c>
      <c r="E1006" s="5">
        <v>0.26434999999999997</v>
      </c>
      <c r="F1006" s="5">
        <v>0.22688</v>
      </c>
      <c r="G1006" s="5">
        <v>8.3570000000000005E-2</v>
      </c>
      <c r="H1006" s="5">
        <v>6.8860000000000005E-2</v>
      </c>
      <c r="I1006" s="5">
        <v>5.2580000000000002E-2</v>
      </c>
      <c r="J1006" s="5">
        <v>5.4050000000000001E-2</v>
      </c>
      <c r="K1006" s="5">
        <v>6.973E-2</v>
      </c>
      <c r="L1006" s="5">
        <v>9.1090000000000004E-2</v>
      </c>
      <c r="M1006" s="5">
        <v>0.12656000000000001</v>
      </c>
      <c r="N1006" s="5">
        <v>0.23698</v>
      </c>
      <c r="O1006" s="5">
        <v>0.25108000000000003</v>
      </c>
    </row>
    <row r="1007" spans="1:15">
      <c r="A1007" t="str">
        <f t="shared" si="15"/>
        <v>SL01KWH OFFPK%</v>
      </c>
      <c r="B1007" t="s">
        <v>35</v>
      </c>
      <c r="C1007" t="s">
        <v>132</v>
      </c>
      <c r="D1007" s="5">
        <v>0.72675000000000001</v>
      </c>
      <c r="E1007" s="5">
        <v>0.73565000000000003</v>
      </c>
      <c r="F1007" s="5">
        <v>0.77312000000000003</v>
      </c>
      <c r="G1007" s="5">
        <v>0.91642999999999997</v>
      </c>
      <c r="H1007" s="5">
        <v>0.93113999999999997</v>
      </c>
      <c r="I1007" s="5">
        <v>0.94742000000000004</v>
      </c>
      <c r="J1007" s="5">
        <v>0.94594999999999996</v>
      </c>
      <c r="K1007" s="5">
        <v>0.93027000000000004</v>
      </c>
      <c r="L1007" s="5">
        <v>0.90891</v>
      </c>
      <c r="M1007" s="5">
        <v>0.87343999999999999</v>
      </c>
      <c r="N1007" s="5">
        <v>0.76302000000000003</v>
      </c>
      <c r="O1007" s="5">
        <v>0.74892000000000003</v>
      </c>
    </row>
    <row r="1008" spans="1:15">
      <c r="A1008" t="str">
        <f t="shared" si="15"/>
        <v>SL01DEMAND (KW):</v>
      </c>
      <c r="B1008" t="s">
        <v>35</v>
      </c>
      <c r="C1008" t="s">
        <v>62</v>
      </c>
    </row>
    <row r="1009" spans="1:15">
      <c r="A1009" t="str">
        <f t="shared" si="15"/>
        <v>SL01NCP</v>
      </c>
      <c r="B1009" t="s">
        <v>35</v>
      </c>
      <c r="C1009" t="s">
        <v>133</v>
      </c>
      <c r="D1009">
        <v>101427</v>
      </c>
      <c r="E1009">
        <v>122596</v>
      </c>
      <c r="F1009">
        <v>113568</v>
      </c>
      <c r="G1009">
        <v>124832</v>
      </c>
      <c r="H1009">
        <v>131319</v>
      </c>
      <c r="I1009">
        <v>137234</v>
      </c>
      <c r="J1009">
        <v>112257</v>
      </c>
      <c r="K1009">
        <v>143265</v>
      </c>
      <c r="L1009">
        <v>124161</v>
      </c>
      <c r="M1009">
        <v>109060</v>
      </c>
      <c r="N1009">
        <v>109373</v>
      </c>
      <c r="O1009">
        <v>102154</v>
      </c>
    </row>
    <row r="1010" spans="1:15">
      <c r="A1010" t="str">
        <f t="shared" si="15"/>
        <v>SL01NCP ONPK</v>
      </c>
      <c r="B1010" t="s">
        <v>35</v>
      </c>
      <c r="C1010" t="s">
        <v>134</v>
      </c>
      <c r="D1010">
        <v>101427</v>
      </c>
      <c r="E1010">
        <v>122596</v>
      </c>
      <c r="F1010">
        <v>113568</v>
      </c>
      <c r="G1010">
        <v>124832</v>
      </c>
      <c r="H1010">
        <v>131319</v>
      </c>
      <c r="I1010">
        <v>121223</v>
      </c>
      <c r="J1010">
        <v>99160</v>
      </c>
      <c r="K1010">
        <v>143265</v>
      </c>
      <c r="L1010">
        <v>124161</v>
      </c>
      <c r="M1010">
        <v>109060</v>
      </c>
      <c r="N1010">
        <v>109373</v>
      </c>
      <c r="O1010">
        <v>102154</v>
      </c>
    </row>
    <row r="1011" spans="1:15">
      <c r="A1011" t="str">
        <f t="shared" si="15"/>
        <v>SL01NCP OFFPK</v>
      </c>
      <c r="B1011" t="s">
        <v>35</v>
      </c>
      <c r="C1011" t="s">
        <v>135</v>
      </c>
      <c r="D1011">
        <v>101427</v>
      </c>
      <c r="E1011">
        <v>122596</v>
      </c>
      <c r="F1011">
        <v>113568</v>
      </c>
      <c r="G1011">
        <v>124832</v>
      </c>
      <c r="H1011">
        <v>131319</v>
      </c>
      <c r="I1011">
        <v>137234</v>
      </c>
      <c r="J1011">
        <v>112257</v>
      </c>
      <c r="K1011">
        <v>143265</v>
      </c>
      <c r="L1011">
        <v>124161</v>
      </c>
      <c r="M1011">
        <v>109060</v>
      </c>
      <c r="N1011">
        <v>109373</v>
      </c>
      <c r="O1011">
        <v>102154</v>
      </c>
    </row>
    <row r="1012" spans="1:15">
      <c r="A1012" t="str">
        <f t="shared" si="15"/>
        <v>SL01GCP DATE</v>
      </c>
      <c r="B1012" t="s">
        <v>35</v>
      </c>
      <c r="C1012" t="s">
        <v>136</v>
      </c>
      <c r="D1012" t="s">
        <v>256</v>
      </c>
      <c r="E1012" t="s">
        <v>287</v>
      </c>
      <c r="F1012" t="s">
        <v>771</v>
      </c>
      <c r="G1012" t="s">
        <v>788</v>
      </c>
      <c r="H1012" t="s">
        <v>789</v>
      </c>
      <c r="I1012" t="s">
        <v>852</v>
      </c>
      <c r="J1012" t="s">
        <v>768</v>
      </c>
      <c r="K1012" t="s">
        <v>853</v>
      </c>
      <c r="L1012" t="s">
        <v>785</v>
      </c>
      <c r="M1012" t="s">
        <v>803</v>
      </c>
      <c r="N1012" t="s">
        <v>821</v>
      </c>
      <c r="O1012" t="s">
        <v>854</v>
      </c>
    </row>
    <row r="1013" spans="1:15">
      <c r="A1013" t="str">
        <f t="shared" ref="A1013:A1076" si="16">B1013&amp;C1013</f>
        <v>SL01GCP TIME</v>
      </c>
      <c r="B1013" t="s">
        <v>35</v>
      </c>
      <c r="C1013" t="s">
        <v>142</v>
      </c>
      <c r="D1013" t="s">
        <v>201</v>
      </c>
      <c r="E1013" t="s">
        <v>201</v>
      </c>
      <c r="F1013" t="s">
        <v>201</v>
      </c>
      <c r="G1013" t="s">
        <v>201</v>
      </c>
      <c r="H1013" t="s">
        <v>201</v>
      </c>
      <c r="I1013" t="s">
        <v>201</v>
      </c>
      <c r="J1013" t="s">
        <v>201</v>
      </c>
      <c r="K1013" t="s">
        <v>201</v>
      </c>
      <c r="L1013" t="s">
        <v>201</v>
      </c>
      <c r="M1013" t="s">
        <v>201</v>
      </c>
      <c r="N1013" t="s">
        <v>201</v>
      </c>
      <c r="O1013" t="s">
        <v>201</v>
      </c>
    </row>
    <row r="1014" spans="1:15">
      <c r="A1014" t="str">
        <f t="shared" si="16"/>
        <v>SL01GCP</v>
      </c>
      <c r="B1014" t="s">
        <v>35</v>
      </c>
      <c r="C1014" t="s">
        <v>147</v>
      </c>
      <c r="D1014">
        <v>101427</v>
      </c>
      <c r="E1014">
        <v>122596</v>
      </c>
      <c r="F1014">
        <v>113568</v>
      </c>
      <c r="G1014">
        <v>124832</v>
      </c>
      <c r="H1014">
        <v>131319</v>
      </c>
      <c r="I1014">
        <v>137234</v>
      </c>
      <c r="J1014">
        <v>112257</v>
      </c>
      <c r="K1014">
        <v>143265</v>
      </c>
      <c r="L1014">
        <v>124161</v>
      </c>
      <c r="M1014">
        <v>109060</v>
      </c>
      <c r="N1014">
        <v>109373</v>
      </c>
      <c r="O1014">
        <v>102154</v>
      </c>
    </row>
    <row r="1015" spans="1:15">
      <c r="A1015" t="str">
        <f t="shared" si="16"/>
        <v>SL01GCP ONPK</v>
      </c>
      <c r="B1015" t="s">
        <v>35</v>
      </c>
      <c r="C1015" t="s">
        <v>63</v>
      </c>
      <c r="D1015">
        <v>101427</v>
      </c>
      <c r="E1015">
        <v>122596</v>
      </c>
      <c r="F1015">
        <v>113568</v>
      </c>
      <c r="G1015">
        <v>124832</v>
      </c>
      <c r="H1015">
        <v>131319</v>
      </c>
      <c r="I1015">
        <v>121223</v>
      </c>
      <c r="J1015">
        <v>99160</v>
      </c>
      <c r="K1015">
        <v>143265</v>
      </c>
      <c r="L1015">
        <v>124161</v>
      </c>
      <c r="M1015">
        <v>109060</v>
      </c>
      <c r="N1015">
        <v>109373</v>
      </c>
      <c r="O1015">
        <v>102154</v>
      </c>
    </row>
    <row r="1016" spans="1:15">
      <c r="A1016" t="str">
        <f t="shared" si="16"/>
        <v>SL01GCP OFFPK</v>
      </c>
      <c r="B1016" t="s">
        <v>35</v>
      </c>
      <c r="C1016" t="s">
        <v>64</v>
      </c>
      <c r="D1016">
        <v>101427</v>
      </c>
      <c r="E1016">
        <v>122596</v>
      </c>
      <c r="F1016">
        <v>113568</v>
      </c>
      <c r="G1016">
        <v>124832</v>
      </c>
      <c r="H1016">
        <v>131319</v>
      </c>
      <c r="I1016">
        <v>137234</v>
      </c>
      <c r="J1016">
        <v>112257</v>
      </c>
      <c r="K1016">
        <v>143265</v>
      </c>
      <c r="L1016">
        <v>124161</v>
      </c>
      <c r="M1016">
        <v>109060</v>
      </c>
      <c r="N1016">
        <v>109373</v>
      </c>
      <c r="O1016">
        <v>102154</v>
      </c>
    </row>
    <row r="1017" spans="1:15">
      <c r="A1017" t="str">
        <f t="shared" si="16"/>
        <v>SL01CP</v>
      </c>
      <c r="B1017" t="s">
        <v>35</v>
      </c>
      <c r="C1017" t="s">
        <v>148</v>
      </c>
      <c r="D1017">
        <v>101427</v>
      </c>
      <c r="E1017">
        <v>0</v>
      </c>
      <c r="F1017">
        <v>0</v>
      </c>
      <c r="G1017">
        <v>0</v>
      </c>
      <c r="H1017">
        <v>0</v>
      </c>
      <c r="I1017">
        <v>0</v>
      </c>
      <c r="J1017">
        <v>0</v>
      </c>
      <c r="K1017">
        <v>0</v>
      </c>
      <c r="L1017">
        <v>0</v>
      </c>
      <c r="M1017">
        <v>0</v>
      </c>
      <c r="N1017">
        <v>0</v>
      </c>
      <c r="O1017">
        <v>0</v>
      </c>
    </row>
    <row r="1018" spans="1:15">
      <c r="A1018" t="str">
        <f t="shared" si="16"/>
        <v>SL01PERIOD START</v>
      </c>
      <c r="B1018" t="s">
        <v>35</v>
      </c>
      <c r="C1018" t="s">
        <v>149</v>
      </c>
      <c r="D1018" s="1">
        <v>41275</v>
      </c>
      <c r="E1018" s="1">
        <v>41306</v>
      </c>
      <c r="F1018" s="1">
        <v>41334</v>
      </c>
      <c r="G1018" s="1">
        <v>41365</v>
      </c>
      <c r="H1018" s="1">
        <v>41395</v>
      </c>
      <c r="I1018" s="1">
        <v>41426</v>
      </c>
      <c r="J1018" s="1">
        <v>41456</v>
      </c>
      <c r="K1018" s="1">
        <v>41487</v>
      </c>
      <c r="L1018" s="1">
        <v>41518</v>
      </c>
      <c r="M1018" s="1">
        <v>41548</v>
      </c>
      <c r="N1018" s="1">
        <v>41579</v>
      </c>
      <c r="O1018" s="1">
        <v>41609</v>
      </c>
    </row>
    <row r="1019" spans="1:15">
      <c r="A1019" t="str">
        <f t="shared" si="16"/>
        <v>SL01NCP LF</v>
      </c>
      <c r="B1019" t="s">
        <v>35</v>
      </c>
      <c r="C1019" t="s">
        <v>150</v>
      </c>
      <c r="D1019" s="5">
        <v>0.55220000000000002</v>
      </c>
      <c r="E1019" s="5">
        <v>0.53010000000000002</v>
      </c>
      <c r="F1019" s="5">
        <v>0.4995</v>
      </c>
      <c r="G1019" s="5">
        <v>0.46839999999999998</v>
      </c>
      <c r="H1019" s="5">
        <v>0.4425</v>
      </c>
      <c r="I1019" s="5">
        <v>0.42980000000000002</v>
      </c>
      <c r="J1019" s="5">
        <v>0.43530000000000002</v>
      </c>
      <c r="K1019" s="5">
        <v>0.45689999999999997</v>
      </c>
      <c r="L1019" s="5">
        <v>0.48670000000000002</v>
      </c>
      <c r="M1019" s="5">
        <v>0.51829999999999998</v>
      </c>
      <c r="N1019" s="5">
        <v>0.54500000000000004</v>
      </c>
      <c r="O1019" s="5">
        <v>0.55859999999999999</v>
      </c>
    </row>
    <row r="1020" spans="1:15">
      <c r="A1020" t="str">
        <f t="shared" si="16"/>
        <v>SL01NCP LF ONPK</v>
      </c>
      <c r="B1020" t="s">
        <v>35</v>
      </c>
      <c r="C1020" t="s">
        <v>151</v>
      </c>
      <c r="D1020" s="5">
        <v>0.63790000000000002</v>
      </c>
      <c r="E1020" s="5">
        <v>0.58860000000000001</v>
      </c>
      <c r="F1020" s="5">
        <v>0.50119999999999998</v>
      </c>
      <c r="G1020" s="5">
        <v>0.1424</v>
      </c>
      <c r="H1020" s="5">
        <v>0.1145</v>
      </c>
      <c r="I1020" s="5">
        <v>0.1023</v>
      </c>
      <c r="J1020" s="5">
        <v>0.10009999999999999</v>
      </c>
      <c r="K1020" s="5">
        <v>0.1197</v>
      </c>
      <c r="L1020" s="5">
        <v>0.17730000000000001</v>
      </c>
      <c r="M1020" s="5">
        <v>0.23580000000000001</v>
      </c>
      <c r="N1020" s="5">
        <v>0.58120000000000005</v>
      </c>
      <c r="O1020" s="5">
        <v>0.62109999999999999</v>
      </c>
    </row>
    <row r="1021" spans="1:15">
      <c r="A1021" t="str">
        <f t="shared" si="16"/>
        <v>SL01NCP LF OFFPK</v>
      </c>
      <c r="B1021" t="s">
        <v>35</v>
      </c>
      <c r="C1021" t="s">
        <v>152</v>
      </c>
      <c r="D1021" s="5">
        <v>0.52569999999999995</v>
      </c>
      <c r="E1021" s="5">
        <v>0.51180000000000003</v>
      </c>
      <c r="F1021" s="5">
        <v>0.499</v>
      </c>
      <c r="G1021" s="5">
        <v>0.59209999999999996</v>
      </c>
      <c r="H1021" s="5">
        <v>0.5615</v>
      </c>
      <c r="I1021" s="5">
        <v>0.54290000000000005</v>
      </c>
      <c r="J1021" s="5">
        <v>0.56100000000000005</v>
      </c>
      <c r="K1021" s="5">
        <v>0.57909999999999995</v>
      </c>
      <c r="L1021" s="5">
        <v>0.58979999999999999</v>
      </c>
      <c r="M1021" s="5">
        <v>0.62719999999999998</v>
      </c>
      <c r="N1021" s="5">
        <v>0.53469999999999995</v>
      </c>
      <c r="O1021" s="5">
        <v>0.54039999999999999</v>
      </c>
    </row>
    <row r="1022" spans="1:15">
      <c r="A1022" t="str">
        <f t="shared" si="16"/>
        <v>SL01GCP CF</v>
      </c>
      <c r="B1022" t="s">
        <v>35</v>
      </c>
      <c r="C1022" t="s">
        <v>153</v>
      </c>
      <c r="D1022" s="5">
        <v>1</v>
      </c>
      <c r="E1022" s="5">
        <v>1</v>
      </c>
      <c r="F1022" s="5">
        <v>1</v>
      </c>
      <c r="G1022" s="5">
        <v>1</v>
      </c>
      <c r="H1022" s="5">
        <v>1</v>
      </c>
      <c r="I1022" s="5">
        <v>1</v>
      </c>
      <c r="J1022" s="5">
        <v>1</v>
      </c>
      <c r="K1022" s="5">
        <v>1</v>
      </c>
      <c r="L1022" s="5">
        <v>1</v>
      </c>
      <c r="M1022" s="5">
        <v>1</v>
      </c>
      <c r="N1022" s="5">
        <v>1</v>
      </c>
      <c r="O1022" s="5">
        <v>1</v>
      </c>
    </row>
    <row r="1023" spans="1:15">
      <c r="A1023" t="str">
        <f t="shared" si="16"/>
        <v>SL01CP CF</v>
      </c>
      <c r="B1023" t="s">
        <v>35</v>
      </c>
      <c r="C1023" t="s">
        <v>154</v>
      </c>
      <c r="D1023" s="5">
        <v>1</v>
      </c>
      <c r="E1023" s="5">
        <v>0</v>
      </c>
      <c r="F1023" s="5">
        <v>0</v>
      </c>
      <c r="G1023" s="5">
        <v>0</v>
      </c>
      <c r="H1023" s="5">
        <v>0</v>
      </c>
      <c r="I1023" s="5">
        <v>0</v>
      </c>
      <c r="J1023" s="5">
        <v>0</v>
      </c>
      <c r="K1023" s="5">
        <v>0</v>
      </c>
      <c r="L1023" s="5">
        <v>0</v>
      </c>
      <c r="M1023" s="5">
        <v>0</v>
      </c>
      <c r="N1023" s="5">
        <v>0</v>
      </c>
      <c r="O1023" s="5">
        <v>0</v>
      </c>
    </row>
    <row r="1024" spans="1:15">
      <c r="A1024" t="str">
        <f t="shared" si="16"/>
        <v>SL01GCP LF</v>
      </c>
      <c r="B1024" t="s">
        <v>35</v>
      </c>
      <c r="C1024" t="s">
        <v>155</v>
      </c>
      <c r="D1024" s="5">
        <v>0.55220000000000002</v>
      </c>
      <c r="E1024" s="5">
        <v>0.53010000000000002</v>
      </c>
      <c r="F1024" s="5">
        <v>0.4995</v>
      </c>
      <c r="G1024" s="5">
        <v>0.46839999999999998</v>
      </c>
      <c r="H1024" s="5">
        <v>0.4425</v>
      </c>
      <c r="I1024" s="5">
        <v>0.42980000000000002</v>
      </c>
      <c r="J1024" s="5">
        <v>0.43530000000000002</v>
      </c>
      <c r="K1024" s="5">
        <v>0.45689999999999997</v>
      </c>
      <c r="L1024" s="5">
        <v>0.48670000000000002</v>
      </c>
      <c r="M1024" s="5">
        <v>0.51829999999999998</v>
      </c>
      <c r="N1024" s="5">
        <v>0.54500000000000004</v>
      </c>
      <c r="O1024" s="5">
        <v>0.55859999999999999</v>
      </c>
    </row>
    <row r="1025" spans="1:15">
      <c r="A1025" t="str">
        <f t="shared" si="16"/>
        <v>SL01GCP LF ONPK</v>
      </c>
      <c r="B1025" t="s">
        <v>35</v>
      </c>
      <c r="C1025" t="s">
        <v>156</v>
      </c>
      <c r="D1025" s="5">
        <v>0.63790000000000002</v>
      </c>
      <c r="E1025" s="5">
        <v>0.58860000000000001</v>
      </c>
      <c r="F1025" s="5">
        <v>0.50119999999999998</v>
      </c>
      <c r="G1025" s="5">
        <v>0.1424</v>
      </c>
      <c r="H1025" s="5">
        <v>0.1145</v>
      </c>
      <c r="I1025" s="5">
        <v>0.1023</v>
      </c>
      <c r="J1025" s="5">
        <v>0.10009999999999999</v>
      </c>
      <c r="K1025" s="5">
        <v>0.1197</v>
      </c>
      <c r="L1025" s="5">
        <v>0.17730000000000001</v>
      </c>
      <c r="M1025" s="5">
        <v>0.23580000000000001</v>
      </c>
      <c r="N1025" s="5">
        <v>0.58120000000000005</v>
      </c>
      <c r="O1025" s="5">
        <v>0.62109999999999999</v>
      </c>
    </row>
    <row r="1026" spans="1:15">
      <c r="A1026" t="str">
        <f t="shared" si="16"/>
        <v>SL01GCP LF OFFPK</v>
      </c>
      <c r="B1026" t="s">
        <v>35</v>
      </c>
      <c r="C1026" t="s">
        <v>157</v>
      </c>
      <c r="D1026" s="5">
        <v>0.52569999999999995</v>
      </c>
      <c r="E1026" s="5">
        <v>0.51180000000000003</v>
      </c>
      <c r="F1026" s="5">
        <v>0.499</v>
      </c>
      <c r="G1026" s="5">
        <v>0.59209999999999996</v>
      </c>
      <c r="H1026" s="5">
        <v>0.5615</v>
      </c>
      <c r="I1026" s="5">
        <v>0.54290000000000005</v>
      </c>
      <c r="J1026" s="5">
        <v>0.56100000000000005</v>
      </c>
      <c r="K1026" s="5">
        <v>0.57909999999999995</v>
      </c>
      <c r="L1026" s="5">
        <v>0.58979999999999999</v>
      </c>
      <c r="M1026" s="5">
        <v>0.62719999999999998</v>
      </c>
      <c r="N1026" s="5">
        <v>0.53469999999999995</v>
      </c>
      <c r="O1026" s="5">
        <v>0.54039999999999999</v>
      </c>
    </row>
    <row r="1027" spans="1:15">
      <c r="A1027" t="str">
        <f t="shared" si="16"/>
        <v>SL01CP LF</v>
      </c>
      <c r="B1027" t="s">
        <v>35</v>
      </c>
      <c r="C1027" t="s">
        <v>158</v>
      </c>
      <c r="D1027" s="5">
        <v>0.55220000000000002</v>
      </c>
      <c r="E1027" s="5">
        <v>0</v>
      </c>
      <c r="F1027" s="5">
        <v>0</v>
      </c>
      <c r="G1027" s="5">
        <v>0</v>
      </c>
      <c r="H1027" s="5">
        <v>0</v>
      </c>
      <c r="I1027" s="5">
        <v>0</v>
      </c>
      <c r="J1027" s="5">
        <v>0</v>
      </c>
      <c r="K1027" s="5">
        <v>0</v>
      </c>
      <c r="L1027" s="5">
        <v>0</v>
      </c>
      <c r="M1027" s="5">
        <v>0</v>
      </c>
      <c r="N1027" s="5">
        <v>0</v>
      </c>
      <c r="O1027" s="5">
        <v>0</v>
      </c>
    </row>
    <row r="1028" spans="1:15">
      <c r="A1028" t="str">
        <f t="shared" si="16"/>
        <v>SL01REL PREC:</v>
      </c>
      <c r="B1028" t="s">
        <v>35</v>
      </c>
      <c r="C1028" t="s">
        <v>65</v>
      </c>
    </row>
    <row r="1029" spans="1:15">
      <c r="A1029" t="str">
        <f t="shared" si="16"/>
        <v>SL01NCP RP</v>
      </c>
      <c r="B1029" t="s">
        <v>35</v>
      </c>
      <c r="C1029" t="s">
        <v>159</v>
      </c>
      <c r="D1029" s="5">
        <v>0</v>
      </c>
      <c r="E1029" s="5">
        <v>0</v>
      </c>
      <c r="F1029" s="5">
        <v>0</v>
      </c>
      <c r="G1029" s="5">
        <v>0</v>
      </c>
      <c r="H1029" s="5">
        <v>0</v>
      </c>
      <c r="I1029" s="5">
        <v>0</v>
      </c>
      <c r="J1029" s="5">
        <v>0</v>
      </c>
      <c r="K1029" s="5">
        <v>0</v>
      </c>
      <c r="L1029" s="5">
        <v>0</v>
      </c>
      <c r="M1029" s="5">
        <v>0</v>
      </c>
      <c r="N1029" s="5">
        <v>0</v>
      </c>
      <c r="O1029" s="5">
        <v>0</v>
      </c>
    </row>
    <row r="1030" spans="1:15">
      <c r="A1030" t="str">
        <f t="shared" si="16"/>
        <v>SL01NCP RP ONPK</v>
      </c>
      <c r="B1030" t="s">
        <v>35</v>
      </c>
      <c r="C1030" t="s">
        <v>160</v>
      </c>
      <c r="D1030" s="5">
        <v>0</v>
      </c>
      <c r="E1030" s="5">
        <v>0</v>
      </c>
      <c r="F1030" s="5">
        <v>0</v>
      </c>
      <c r="G1030" s="5">
        <v>0</v>
      </c>
      <c r="H1030" s="5">
        <v>0</v>
      </c>
      <c r="I1030" s="5">
        <v>0</v>
      </c>
      <c r="J1030" s="5">
        <v>0</v>
      </c>
      <c r="K1030" s="5">
        <v>0</v>
      </c>
      <c r="L1030" s="5">
        <v>0</v>
      </c>
      <c r="M1030" s="5">
        <v>0</v>
      </c>
      <c r="N1030" s="5">
        <v>0</v>
      </c>
      <c r="O1030" s="5">
        <v>0</v>
      </c>
    </row>
    <row r="1031" spans="1:15">
      <c r="A1031" t="str">
        <f t="shared" si="16"/>
        <v>SL01NCP RP OFFPK</v>
      </c>
      <c r="B1031" t="s">
        <v>35</v>
      </c>
      <c r="C1031" t="s">
        <v>161</v>
      </c>
      <c r="D1031" s="5">
        <v>0</v>
      </c>
      <c r="E1031" s="5">
        <v>0</v>
      </c>
      <c r="F1031" s="5">
        <v>0</v>
      </c>
      <c r="G1031" s="5">
        <v>0</v>
      </c>
      <c r="H1031" s="5">
        <v>0</v>
      </c>
      <c r="I1031" s="5">
        <v>0</v>
      </c>
      <c r="J1031" s="5">
        <v>0</v>
      </c>
      <c r="K1031" s="5">
        <v>0</v>
      </c>
      <c r="L1031" s="5">
        <v>0</v>
      </c>
      <c r="M1031" s="5">
        <v>0</v>
      </c>
      <c r="N1031" s="5">
        <v>0</v>
      </c>
      <c r="O1031" s="5">
        <v>0</v>
      </c>
    </row>
    <row r="1032" spans="1:15">
      <c r="A1032" t="str">
        <f t="shared" si="16"/>
        <v>SL01GCP RP</v>
      </c>
      <c r="B1032" t="s">
        <v>35</v>
      </c>
      <c r="C1032" t="s">
        <v>162</v>
      </c>
      <c r="D1032" s="5">
        <v>0</v>
      </c>
      <c r="E1032" s="5">
        <v>0</v>
      </c>
      <c r="F1032" s="5">
        <v>0</v>
      </c>
      <c r="G1032" s="5">
        <v>0</v>
      </c>
      <c r="H1032" s="5">
        <v>0</v>
      </c>
      <c r="I1032" s="5">
        <v>0</v>
      </c>
      <c r="J1032" s="5">
        <v>0</v>
      </c>
      <c r="K1032" s="5">
        <v>0</v>
      </c>
      <c r="L1032" s="5">
        <v>0</v>
      </c>
      <c r="M1032" s="5">
        <v>0</v>
      </c>
      <c r="N1032" s="5">
        <v>0</v>
      </c>
      <c r="O1032" s="5">
        <v>0</v>
      </c>
    </row>
    <row r="1033" spans="1:15">
      <c r="A1033" t="str">
        <f t="shared" si="16"/>
        <v>SL01GCP RP ONPK</v>
      </c>
      <c r="B1033" t="s">
        <v>35</v>
      </c>
      <c r="C1033" t="s">
        <v>163</v>
      </c>
      <c r="D1033" s="5">
        <v>0</v>
      </c>
      <c r="E1033" s="5">
        <v>0</v>
      </c>
      <c r="F1033" s="5">
        <v>0</v>
      </c>
      <c r="G1033" s="5">
        <v>0</v>
      </c>
      <c r="H1033" s="5">
        <v>0</v>
      </c>
      <c r="I1033" s="5">
        <v>0</v>
      </c>
      <c r="J1033" s="5">
        <v>0</v>
      </c>
      <c r="K1033" s="5">
        <v>0</v>
      </c>
      <c r="L1033" s="5">
        <v>0</v>
      </c>
      <c r="M1033" s="5">
        <v>0</v>
      </c>
      <c r="N1033" s="5">
        <v>0</v>
      </c>
      <c r="O1033" s="5">
        <v>0</v>
      </c>
    </row>
    <row r="1034" spans="1:15">
      <c r="A1034" t="str">
        <f t="shared" si="16"/>
        <v>SL01GCP RP OFFPK</v>
      </c>
      <c r="B1034" t="s">
        <v>35</v>
      </c>
      <c r="C1034" t="s">
        <v>164</v>
      </c>
      <c r="D1034" s="5">
        <v>0</v>
      </c>
      <c r="E1034" s="5">
        <v>0</v>
      </c>
      <c r="F1034" s="5">
        <v>0</v>
      </c>
      <c r="G1034" s="5">
        <v>0</v>
      </c>
      <c r="H1034" s="5">
        <v>0</v>
      </c>
      <c r="I1034" s="5">
        <v>0</v>
      </c>
      <c r="J1034" s="5">
        <v>0</v>
      </c>
      <c r="K1034" s="5">
        <v>0</v>
      </c>
      <c r="L1034" s="5">
        <v>0</v>
      </c>
      <c r="M1034" s="5">
        <v>0</v>
      </c>
      <c r="N1034" s="5">
        <v>0</v>
      </c>
      <c r="O1034" s="5">
        <v>0</v>
      </c>
    </row>
    <row r="1035" spans="1:15">
      <c r="A1035" t="str">
        <f t="shared" si="16"/>
        <v>SL01CP RP</v>
      </c>
      <c r="B1035" t="s">
        <v>35</v>
      </c>
      <c r="C1035" t="s">
        <v>165</v>
      </c>
      <c r="D1035" s="5">
        <v>0</v>
      </c>
      <c r="E1035" s="5">
        <v>0</v>
      </c>
      <c r="F1035" s="5">
        <v>0</v>
      </c>
      <c r="G1035" s="5">
        <v>0</v>
      </c>
      <c r="H1035" s="5">
        <v>0</v>
      </c>
      <c r="I1035" s="5">
        <v>0</v>
      </c>
      <c r="J1035" s="5">
        <v>0</v>
      </c>
      <c r="K1035" s="5">
        <v>0</v>
      </c>
      <c r="L1035" s="5">
        <v>0</v>
      </c>
      <c r="M1035" s="5">
        <v>0</v>
      </c>
      <c r="N1035" s="5">
        <v>0</v>
      </c>
      <c r="O1035" s="5">
        <v>0</v>
      </c>
    </row>
    <row r="1036" spans="1:15">
      <c r="A1036" t="str">
        <f t="shared" si="16"/>
        <v>SL01SAMPLE SIZE:</v>
      </c>
      <c r="B1036" t="s">
        <v>35</v>
      </c>
      <c r="C1036" t="s">
        <v>66</v>
      </c>
    </row>
    <row r="1037" spans="1:15">
      <c r="A1037" t="str">
        <f t="shared" si="16"/>
        <v>SL01GCPSZ</v>
      </c>
      <c r="B1037" t="s">
        <v>35</v>
      </c>
      <c r="C1037" t="s">
        <v>166</v>
      </c>
      <c r="D1037">
        <v>1</v>
      </c>
      <c r="E1037">
        <v>1</v>
      </c>
      <c r="F1037">
        <v>1</v>
      </c>
      <c r="G1037">
        <v>1</v>
      </c>
      <c r="H1037">
        <v>1</v>
      </c>
      <c r="I1037">
        <v>1</v>
      </c>
      <c r="J1037">
        <v>1</v>
      </c>
      <c r="K1037">
        <v>1</v>
      </c>
      <c r="L1037">
        <v>1</v>
      </c>
      <c r="M1037">
        <v>1</v>
      </c>
      <c r="N1037">
        <v>1</v>
      </c>
      <c r="O1037">
        <v>1</v>
      </c>
    </row>
    <row r="1038" spans="1:15">
      <c r="A1038" t="str">
        <f t="shared" si="16"/>
        <v>SL01GCPSZ ONPK</v>
      </c>
      <c r="B1038" t="s">
        <v>35</v>
      </c>
      <c r="C1038" t="s">
        <v>167</v>
      </c>
      <c r="D1038">
        <v>1</v>
      </c>
      <c r="E1038">
        <v>1</v>
      </c>
      <c r="F1038">
        <v>1</v>
      </c>
      <c r="G1038">
        <v>1</v>
      </c>
      <c r="H1038">
        <v>1</v>
      </c>
      <c r="I1038">
        <v>1</v>
      </c>
      <c r="J1038">
        <v>1</v>
      </c>
      <c r="K1038">
        <v>1</v>
      </c>
      <c r="L1038">
        <v>1</v>
      </c>
      <c r="M1038">
        <v>1</v>
      </c>
      <c r="N1038">
        <v>1</v>
      </c>
      <c r="O1038">
        <v>1</v>
      </c>
    </row>
    <row r="1039" spans="1:15">
      <c r="A1039" t="str">
        <f t="shared" si="16"/>
        <v>SL01GCPSZ OFFPK</v>
      </c>
      <c r="B1039" t="s">
        <v>35</v>
      </c>
      <c r="C1039" t="s">
        <v>168</v>
      </c>
      <c r="D1039">
        <v>1</v>
      </c>
      <c r="E1039">
        <v>1</v>
      </c>
      <c r="F1039">
        <v>1</v>
      </c>
      <c r="G1039">
        <v>1</v>
      </c>
      <c r="H1039">
        <v>1</v>
      </c>
      <c r="I1039">
        <v>1</v>
      </c>
      <c r="J1039">
        <v>1</v>
      </c>
      <c r="K1039">
        <v>1</v>
      </c>
      <c r="L1039">
        <v>1</v>
      </c>
      <c r="M1039">
        <v>1</v>
      </c>
      <c r="N1039">
        <v>1</v>
      </c>
      <c r="O1039">
        <v>1</v>
      </c>
    </row>
    <row r="1040" spans="1:15">
      <c r="A1040" t="str">
        <f t="shared" si="16"/>
        <v>SL01CPSZ</v>
      </c>
      <c r="B1040" t="s">
        <v>35</v>
      </c>
      <c r="C1040" t="s">
        <v>169</v>
      </c>
      <c r="D1040">
        <v>1</v>
      </c>
      <c r="E1040">
        <v>1</v>
      </c>
      <c r="F1040">
        <v>1</v>
      </c>
      <c r="G1040">
        <v>1</v>
      </c>
      <c r="H1040">
        <v>1</v>
      </c>
      <c r="I1040">
        <v>1</v>
      </c>
      <c r="J1040">
        <v>1</v>
      </c>
      <c r="K1040">
        <v>1</v>
      </c>
      <c r="L1040">
        <v>1</v>
      </c>
      <c r="M1040">
        <v>1</v>
      </c>
      <c r="N1040">
        <v>1</v>
      </c>
      <c r="O1040">
        <v>1</v>
      </c>
    </row>
    <row r="1041" spans="1:15">
      <c r="A1041" t="str">
        <f t="shared" si="16"/>
        <v/>
      </c>
    </row>
    <row r="1042" spans="1:15">
      <c r="A1042" t="str">
        <f t="shared" si="16"/>
        <v/>
      </c>
      <c r="B1042" s="3"/>
    </row>
    <row r="1043" spans="1:15">
      <c r="A1043" t="str">
        <f t="shared" si="16"/>
        <v xml:space="preserve">SL02 Traffic Signal (Modeled Rate Class) </v>
      </c>
      <c r="B1043" t="s">
        <v>36</v>
      </c>
      <c r="C1043" t="s">
        <v>37</v>
      </c>
    </row>
    <row r="1044" spans="1:15">
      <c r="A1044" t="str">
        <f t="shared" si="16"/>
        <v xml:space="preserve">SL02MONTH </v>
      </c>
      <c r="B1044" t="s">
        <v>38</v>
      </c>
      <c r="C1044" t="s">
        <v>123</v>
      </c>
      <c r="D1044" s="4">
        <v>41275</v>
      </c>
      <c r="E1044" s="4">
        <v>41306</v>
      </c>
      <c r="F1044" s="4">
        <v>41334</v>
      </c>
      <c r="G1044" s="4">
        <v>41365</v>
      </c>
      <c r="H1044" s="4">
        <v>41395</v>
      </c>
      <c r="I1044" s="4">
        <v>41426</v>
      </c>
      <c r="J1044" s="4">
        <v>41456</v>
      </c>
      <c r="K1044" s="4">
        <v>41487</v>
      </c>
      <c r="L1044" s="4">
        <v>41518</v>
      </c>
      <c r="M1044" s="4">
        <v>41548</v>
      </c>
      <c r="N1044" s="4">
        <v>41579</v>
      </c>
      <c r="O1044" s="4">
        <v>41609</v>
      </c>
    </row>
    <row r="1045" spans="1:15">
      <c r="A1045" t="str">
        <f t="shared" si="16"/>
        <v xml:space="preserve">SL02CUSTOMERS </v>
      </c>
      <c r="B1045" t="s">
        <v>38</v>
      </c>
      <c r="C1045" t="s">
        <v>124</v>
      </c>
      <c r="D1045">
        <v>873</v>
      </c>
      <c r="E1045">
        <v>872</v>
      </c>
      <c r="F1045">
        <v>873</v>
      </c>
      <c r="G1045">
        <v>874</v>
      </c>
      <c r="H1045">
        <v>875</v>
      </c>
      <c r="I1045">
        <v>877</v>
      </c>
      <c r="J1045">
        <v>877</v>
      </c>
      <c r="K1045">
        <v>874</v>
      </c>
      <c r="L1045">
        <v>873</v>
      </c>
      <c r="M1045">
        <v>870</v>
      </c>
      <c r="N1045">
        <v>870</v>
      </c>
      <c r="O1045">
        <v>870</v>
      </c>
    </row>
    <row r="1046" spans="1:15">
      <c r="A1046" t="str">
        <f t="shared" si="16"/>
        <v xml:space="preserve">SL02SALES </v>
      </c>
      <c r="B1046" t="s">
        <v>38</v>
      </c>
      <c r="C1046" t="s">
        <v>125</v>
      </c>
      <c r="D1046">
        <v>2624446</v>
      </c>
      <c r="E1046">
        <v>2626225</v>
      </c>
      <c r="F1046">
        <v>2633107</v>
      </c>
      <c r="G1046">
        <v>2631863</v>
      </c>
      <c r="H1046">
        <v>2635261</v>
      </c>
      <c r="I1046">
        <v>2303509</v>
      </c>
      <c r="J1046">
        <v>2608306</v>
      </c>
      <c r="K1046">
        <v>2613245</v>
      </c>
      <c r="L1046">
        <v>2500218</v>
      </c>
      <c r="M1046">
        <v>2609207</v>
      </c>
      <c r="N1046">
        <v>2613701</v>
      </c>
      <c r="O1046">
        <v>2616757</v>
      </c>
    </row>
    <row r="1047" spans="1:15">
      <c r="A1047" t="str">
        <f t="shared" si="16"/>
        <v>SL02KW</v>
      </c>
      <c r="B1047" t="s">
        <v>38</v>
      </c>
      <c r="C1047" t="s">
        <v>126</v>
      </c>
    </row>
    <row r="1048" spans="1:15">
      <c r="A1048" t="str">
        <f t="shared" si="16"/>
        <v>SL02N</v>
      </c>
      <c r="B1048" t="s">
        <v>38</v>
      </c>
      <c r="C1048" t="s">
        <v>127</v>
      </c>
      <c r="D1048">
        <v>1</v>
      </c>
      <c r="E1048">
        <v>1</v>
      </c>
      <c r="F1048">
        <v>1</v>
      </c>
      <c r="G1048">
        <v>1</v>
      </c>
      <c r="H1048">
        <v>1</v>
      </c>
      <c r="I1048">
        <v>1</v>
      </c>
      <c r="J1048">
        <v>1</v>
      </c>
      <c r="K1048">
        <v>1</v>
      </c>
      <c r="L1048">
        <v>1</v>
      </c>
      <c r="M1048">
        <v>1</v>
      </c>
      <c r="N1048">
        <v>1</v>
      </c>
      <c r="O1048">
        <v>1</v>
      </c>
    </row>
    <row r="1049" spans="1:15">
      <c r="A1049" t="str">
        <f t="shared" si="16"/>
        <v>SL02RLR ENERGY:</v>
      </c>
      <c r="B1049" t="s">
        <v>38</v>
      </c>
      <c r="C1049" t="s">
        <v>61</v>
      </c>
    </row>
    <row r="1050" spans="1:15">
      <c r="A1050" t="str">
        <f t="shared" si="16"/>
        <v>SL02KWH</v>
      </c>
      <c r="B1050" t="s">
        <v>38</v>
      </c>
      <c r="C1050" t="s">
        <v>128</v>
      </c>
      <c r="D1050">
        <v>2624447</v>
      </c>
      <c r="E1050">
        <v>2626224</v>
      </c>
      <c r="F1050">
        <v>2633107</v>
      </c>
      <c r="G1050">
        <v>2631862</v>
      </c>
      <c r="H1050">
        <v>2635261</v>
      </c>
      <c r="I1050">
        <v>2303509</v>
      </c>
      <c r="J1050">
        <v>2608307</v>
      </c>
      <c r="K1050">
        <v>2613245</v>
      </c>
      <c r="L1050">
        <v>2500217</v>
      </c>
      <c r="M1050">
        <v>2609206</v>
      </c>
      <c r="N1050">
        <v>2606451</v>
      </c>
      <c r="O1050">
        <v>2616757</v>
      </c>
    </row>
    <row r="1051" spans="1:15">
      <c r="A1051" t="str">
        <f t="shared" si="16"/>
        <v>SL02KWH ONPK</v>
      </c>
      <c r="B1051" t="s">
        <v>38</v>
      </c>
      <c r="C1051" t="s">
        <v>129</v>
      </c>
      <c r="D1051">
        <v>620837</v>
      </c>
      <c r="E1051">
        <v>625291</v>
      </c>
      <c r="F1051">
        <v>595373</v>
      </c>
      <c r="G1051">
        <v>723762</v>
      </c>
      <c r="H1051">
        <v>701320</v>
      </c>
      <c r="I1051">
        <v>575877</v>
      </c>
      <c r="J1051">
        <v>694146</v>
      </c>
      <c r="K1051">
        <v>695460</v>
      </c>
      <c r="L1051">
        <v>625054</v>
      </c>
      <c r="M1051">
        <v>725948</v>
      </c>
      <c r="N1051">
        <v>580017</v>
      </c>
      <c r="O1051">
        <v>590881</v>
      </c>
    </row>
    <row r="1052" spans="1:15">
      <c r="A1052" t="str">
        <f t="shared" si="16"/>
        <v>SL02KWH OFFPK</v>
      </c>
      <c r="B1052" t="s">
        <v>38</v>
      </c>
      <c r="C1052" t="s">
        <v>130</v>
      </c>
      <c r="D1052">
        <v>2003610</v>
      </c>
      <c r="E1052">
        <v>2000933</v>
      </c>
      <c r="F1052">
        <v>2037734</v>
      </c>
      <c r="G1052">
        <v>1908100</v>
      </c>
      <c r="H1052">
        <v>1933942</v>
      </c>
      <c r="I1052">
        <v>1727632</v>
      </c>
      <c r="J1052">
        <v>1914161</v>
      </c>
      <c r="K1052">
        <v>1917784</v>
      </c>
      <c r="L1052">
        <v>1875163</v>
      </c>
      <c r="M1052">
        <v>1883258</v>
      </c>
      <c r="N1052">
        <v>2026434</v>
      </c>
      <c r="O1052">
        <v>2025876</v>
      </c>
    </row>
    <row r="1053" spans="1:15">
      <c r="A1053" t="str">
        <f t="shared" si="16"/>
        <v>SL02KWH ONPK%</v>
      </c>
      <c r="B1053" t="s">
        <v>38</v>
      </c>
      <c r="C1053" t="s">
        <v>131</v>
      </c>
      <c r="D1053" s="5">
        <v>0.23655999999999999</v>
      </c>
      <c r="E1053" s="5">
        <v>0.23810000000000001</v>
      </c>
      <c r="F1053" s="5">
        <v>0.22611000000000001</v>
      </c>
      <c r="G1053" s="5">
        <v>0.27500000000000002</v>
      </c>
      <c r="H1053" s="5">
        <v>0.26612999999999998</v>
      </c>
      <c r="I1053" s="6">
        <v>0.25</v>
      </c>
      <c r="J1053" s="5">
        <v>0.26612999999999998</v>
      </c>
      <c r="K1053" s="5">
        <v>0.26612999999999998</v>
      </c>
      <c r="L1053" s="6">
        <v>0.25</v>
      </c>
      <c r="M1053" s="5">
        <v>0.27822999999999998</v>
      </c>
      <c r="N1053" s="5">
        <v>0.22253000000000001</v>
      </c>
      <c r="O1053" s="5">
        <v>0.22581000000000001</v>
      </c>
    </row>
    <row r="1054" spans="1:15">
      <c r="A1054" t="str">
        <f t="shared" si="16"/>
        <v>SL02KWH OFFPK%</v>
      </c>
      <c r="B1054" t="s">
        <v>38</v>
      </c>
      <c r="C1054" t="s">
        <v>132</v>
      </c>
      <c r="D1054" s="5">
        <v>0.76344000000000001</v>
      </c>
      <c r="E1054" s="5">
        <v>0.76190000000000002</v>
      </c>
      <c r="F1054" s="5">
        <v>0.77388999999999997</v>
      </c>
      <c r="G1054" s="5">
        <v>0.72499999999999998</v>
      </c>
      <c r="H1054" s="5">
        <v>0.73387000000000002</v>
      </c>
      <c r="I1054" s="6">
        <v>0.75</v>
      </c>
      <c r="J1054" s="5">
        <v>0.73387000000000002</v>
      </c>
      <c r="K1054" s="5">
        <v>0.73387000000000002</v>
      </c>
      <c r="L1054" s="6">
        <v>0.75</v>
      </c>
      <c r="M1054" s="5">
        <v>0.72177000000000002</v>
      </c>
      <c r="N1054" s="5">
        <v>0.77746999999999999</v>
      </c>
      <c r="O1054" s="5">
        <v>0.77419000000000004</v>
      </c>
    </row>
    <row r="1055" spans="1:15">
      <c r="A1055" t="str">
        <f t="shared" si="16"/>
        <v>SL02DEMAND (KW):</v>
      </c>
      <c r="B1055" t="s">
        <v>38</v>
      </c>
      <c r="C1055" t="s">
        <v>62</v>
      </c>
    </row>
    <row r="1056" spans="1:15">
      <c r="A1056" t="str">
        <f t="shared" si="16"/>
        <v>SL02NCP</v>
      </c>
      <c r="B1056" t="s">
        <v>38</v>
      </c>
      <c r="C1056" t="s">
        <v>133</v>
      </c>
      <c r="D1056">
        <v>3527</v>
      </c>
      <c r="E1056">
        <v>3908</v>
      </c>
      <c r="F1056">
        <v>3544</v>
      </c>
      <c r="G1056">
        <v>3655</v>
      </c>
      <c r="H1056">
        <v>3542</v>
      </c>
      <c r="I1056">
        <v>3199</v>
      </c>
      <c r="J1056">
        <v>3506</v>
      </c>
      <c r="K1056">
        <v>3512</v>
      </c>
      <c r="L1056">
        <v>3473</v>
      </c>
      <c r="M1056">
        <v>3507</v>
      </c>
      <c r="N1056">
        <v>3625</v>
      </c>
      <c r="O1056">
        <v>3517</v>
      </c>
    </row>
    <row r="1057" spans="1:15">
      <c r="A1057" t="str">
        <f t="shared" si="16"/>
        <v>SL02NCP ONPK</v>
      </c>
      <c r="B1057" t="s">
        <v>38</v>
      </c>
      <c r="C1057" t="s">
        <v>134</v>
      </c>
      <c r="D1057">
        <v>3527</v>
      </c>
      <c r="E1057">
        <v>3908</v>
      </c>
      <c r="F1057">
        <v>3544</v>
      </c>
      <c r="G1057">
        <v>3655</v>
      </c>
      <c r="H1057">
        <v>3542</v>
      </c>
      <c r="I1057">
        <v>3199</v>
      </c>
      <c r="J1057">
        <v>3506</v>
      </c>
      <c r="K1057">
        <v>3512</v>
      </c>
      <c r="L1057">
        <v>3473</v>
      </c>
      <c r="M1057">
        <v>3507</v>
      </c>
      <c r="N1057">
        <v>3625</v>
      </c>
      <c r="O1057">
        <v>3517</v>
      </c>
    </row>
    <row r="1058" spans="1:15">
      <c r="A1058" t="str">
        <f t="shared" si="16"/>
        <v>SL02NCP OFFPK</v>
      </c>
      <c r="B1058" t="s">
        <v>38</v>
      </c>
      <c r="C1058" t="s">
        <v>135</v>
      </c>
      <c r="D1058">
        <v>3527</v>
      </c>
      <c r="E1058">
        <v>3908</v>
      </c>
      <c r="F1058">
        <v>3544</v>
      </c>
      <c r="G1058">
        <v>3655</v>
      </c>
      <c r="H1058">
        <v>3542</v>
      </c>
      <c r="I1058">
        <v>3199</v>
      </c>
      <c r="J1058">
        <v>3506</v>
      </c>
      <c r="K1058">
        <v>3512</v>
      </c>
      <c r="L1058">
        <v>3473</v>
      </c>
      <c r="M1058">
        <v>3507</v>
      </c>
      <c r="N1058">
        <v>3625</v>
      </c>
      <c r="O1058">
        <v>3517</v>
      </c>
    </row>
    <row r="1059" spans="1:15">
      <c r="A1059" t="str">
        <f t="shared" si="16"/>
        <v>SL02GCP DATE</v>
      </c>
      <c r="B1059" t="s">
        <v>38</v>
      </c>
      <c r="C1059" t="s">
        <v>136</v>
      </c>
      <c r="D1059" t="s">
        <v>256</v>
      </c>
      <c r="E1059" t="s">
        <v>287</v>
      </c>
      <c r="F1059" t="s">
        <v>771</v>
      </c>
      <c r="G1059" t="s">
        <v>788</v>
      </c>
      <c r="H1059" t="s">
        <v>789</v>
      </c>
      <c r="I1059" t="s">
        <v>852</v>
      </c>
      <c r="J1059" t="s">
        <v>768</v>
      </c>
      <c r="K1059" t="s">
        <v>853</v>
      </c>
      <c r="L1059" t="s">
        <v>785</v>
      </c>
      <c r="M1059" t="s">
        <v>803</v>
      </c>
      <c r="N1059" t="s">
        <v>821</v>
      </c>
      <c r="O1059" t="s">
        <v>854</v>
      </c>
    </row>
    <row r="1060" spans="1:15">
      <c r="A1060" t="str">
        <f t="shared" si="16"/>
        <v>SL02GCP TIME</v>
      </c>
      <c r="B1060" t="s">
        <v>38</v>
      </c>
      <c r="C1060" t="s">
        <v>142</v>
      </c>
      <c r="D1060" t="s">
        <v>201</v>
      </c>
      <c r="E1060" t="s">
        <v>201</v>
      </c>
      <c r="F1060" t="s">
        <v>201</v>
      </c>
      <c r="G1060" t="s">
        <v>201</v>
      </c>
      <c r="H1060" t="s">
        <v>201</v>
      </c>
      <c r="I1060" t="s">
        <v>201</v>
      </c>
      <c r="J1060" t="s">
        <v>201</v>
      </c>
      <c r="K1060" t="s">
        <v>201</v>
      </c>
      <c r="L1060" t="s">
        <v>201</v>
      </c>
      <c r="M1060" t="s">
        <v>201</v>
      </c>
      <c r="N1060" t="s">
        <v>201</v>
      </c>
      <c r="O1060" t="s">
        <v>201</v>
      </c>
    </row>
    <row r="1061" spans="1:15">
      <c r="A1061" t="str">
        <f t="shared" si="16"/>
        <v>SL02GCP</v>
      </c>
      <c r="B1061" t="s">
        <v>38</v>
      </c>
      <c r="C1061" t="s">
        <v>147</v>
      </c>
      <c r="D1061">
        <v>3527</v>
      </c>
      <c r="E1061">
        <v>3908</v>
      </c>
      <c r="F1061">
        <v>3544</v>
      </c>
      <c r="G1061">
        <v>3655</v>
      </c>
      <c r="H1061">
        <v>3542</v>
      </c>
      <c r="I1061">
        <v>3199</v>
      </c>
      <c r="J1061">
        <v>3506</v>
      </c>
      <c r="K1061">
        <v>3512</v>
      </c>
      <c r="L1061">
        <v>3473</v>
      </c>
      <c r="M1061">
        <v>3507</v>
      </c>
      <c r="N1061">
        <v>3625</v>
      </c>
      <c r="O1061">
        <v>3517</v>
      </c>
    </row>
    <row r="1062" spans="1:15">
      <c r="A1062" t="str">
        <f t="shared" si="16"/>
        <v>SL02GCP ONPK</v>
      </c>
      <c r="B1062" t="s">
        <v>38</v>
      </c>
      <c r="C1062" t="s">
        <v>63</v>
      </c>
      <c r="D1062">
        <v>3527</v>
      </c>
      <c r="E1062">
        <v>3908</v>
      </c>
      <c r="F1062">
        <v>3544</v>
      </c>
      <c r="G1062">
        <v>3655</v>
      </c>
      <c r="H1062">
        <v>3542</v>
      </c>
      <c r="I1062">
        <v>3199</v>
      </c>
      <c r="J1062">
        <v>3506</v>
      </c>
      <c r="K1062">
        <v>3512</v>
      </c>
      <c r="L1062">
        <v>3473</v>
      </c>
      <c r="M1062">
        <v>3507</v>
      </c>
      <c r="N1062">
        <v>3625</v>
      </c>
      <c r="O1062">
        <v>3517</v>
      </c>
    </row>
    <row r="1063" spans="1:15">
      <c r="A1063" t="str">
        <f t="shared" si="16"/>
        <v>SL02GCP OFFPK</v>
      </c>
      <c r="B1063" t="s">
        <v>38</v>
      </c>
      <c r="C1063" t="s">
        <v>64</v>
      </c>
      <c r="D1063">
        <v>3527</v>
      </c>
      <c r="E1063">
        <v>3908</v>
      </c>
      <c r="F1063">
        <v>3544</v>
      </c>
      <c r="G1063">
        <v>3655</v>
      </c>
      <c r="H1063">
        <v>3542</v>
      </c>
      <c r="I1063">
        <v>3199</v>
      </c>
      <c r="J1063">
        <v>3506</v>
      </c>
      <c r="K1063">
        <v>3512</v>
      </c>
      <c r="L1063">
        <v>3473</v>
      </c>
      <c r="M1063">
        <v>3507</v>
      </c>
      <c r="N1063">
        <v>3625</v>
      </c>
      <c r="O1063">
        <v>3517</v>
      </c>
    </row>
    <row r="1064" spans="1:15">
      <c r="A1064" t="str">
        <f t="shared" si="16"/>
        <v>SL02CP</v>
      </c>
      <c r="B1064" t="s">
        <v>38</v>
      </c>
      <c r="C1064" t="s">
        <v>148</v>
      </c>
      <c r="D1064">
        <v>3527</v>
      </c>
      <c r="E1064">
        <v>3908</v>
      </c>
      <c r="F1064">
        <v>3544</v>
      </c>
      <c r="G1064">
        <v>3655</v>
      </c>
      <c r="H1064">
        <v>3542</v>
      </c>
      <c r="I1064">
        <v>3199</v>
      </c>
      <c r="J1064">
        <v>3506</v>
      </c>
      <c r="K1064">
        <v>3512</v>
      </c>
      <c r="L1064">
        <v>3473</v>
      </c>
      <c r="M1064">
        <v>3507</v>
      </c>
      <c r="N1064">
        <v>3625</v>
      </c>
      <c r="O1064">
        <v>3517</v>
      </c>
    </row>
    <row r="1065" spans="1:15">
      <c r="A1065" t="str">
        <f t="shared" si="16"/>
        <v>SL02PERIOD START</v>
      </c>
      <c r="B1065" t="s">
        <v>38</v>
      </c>
      <c r="C1065" t="s">
        <v>149</v>
      </c>
      <c r="D1065" s="1">
        <v>41275</v>
      </c>
      <c r="E1065" s="1">
        <v>41306</v>
      </c>
      <c r="F1065" s="1">
        <v>41334</v>
      </c>
      <c r="G1065" s="1">
        <v>41365</v>
      </c>
      <c r="H1065" s="1">
        <v>41395</v>
      </c>
      <c r="I1065" s="1">
        <v>41426</v>
      </c>
      <c r="J1065" s="1">
        <v>41456</v>
      </c>
      <c r="K1065" s="1">
        <v>41487</v>
      </c>
      <c r="L1065" s="1">
        <v>41518</v>
      </c>
      <c r="M1065" s="1">
        <v>41548</v>
      </c>
      <c r="N1065" s="1">
        <v>41579</v>
      </c>
      <c r="O1065" s="1">
        <v>41609</v>
      </c>
    </row>
    <row r="1066" spans="1:15">
      <c r="A1066" t="str">
        <f t="shared" si="16"/>
        <v>SL02NCP LF</v>
      </c>
      <c r="B1066" t="s">
        <v>38</v>
      </c>
      <c r="C1066" t="s">
        <v>150</v>
      </c>
      <c r="D1066" s="5">
        <v>1</v>
      </c>
      <c r="E1066" s="5">
        <v>1</v>
      </c>
      <c r="F1066" s="5">
        <v>1</v>
      </c>
      <c r="G1066" s="5">
        <v>1</v>
      </c>
      <c r="H1066" s="5">
        <v>1</v>
      </c>
      <c r="I1066" s="5">
        <v>1</v>
      </c>
      <c r="J1066" s="5">
        <v>1</v>
      </c>
      <c r="K1066" s="5">
        <v>1</v>
      </c>
      <c r="L1066" s="5">
        <v>1</v>
      </c>
      <c r="M1066" s="5">
        <v>1</v>
      </c>
      <c r="N1066" s="5">
        <v>0.99860000000000004</v>
      </c>
      <c r="O1066" s="5">
        <v>1</v>
      </c>
    </row>
    <row r="1067" spans="1:15">
      <c r="A1067" t="str">
        <f t="shared" si="16"/>
        <v>SL02NCP LF ONPK</v>
      </c>
      <c r="B1067" t="s">
        <v>38</v>
      </c>
      <c r="C1067" t="s">
        <v>151</v>
      </c>
      <c r="D1067" s="5">
        <v>1</v>
      </c>
      <c r="E1067" s="5">
        <v>1</v>
      </c>
      <c r="F1067" s="5">
        <v>1</v>
      </c>
      <c r="G1067" s="5">
        <v>1</v>
      </c>
      <c r="H1067" s="5">
        <v>1</v>
      </c>
      <c r="I1067" s="5">
        <v>1</v>
      </c>
      <c r="J1067" s="5">
        <v>1</v>
      </c>
      <c r="K1067" s="5">
        <v>1</v>
      </c>
      <c r="L1067" s="5">
        <v>1</v>
      </c>
      <c r="M1067" s="5">
        <v>1</v>
      </c>
      <c r="N1067" s="5">
        <v>1</v>
      </c>
      <c r="O1067" s="5">
        <v>1</v>
      </c>
    </row>
    <row r="1068" spans="1:15">
      <c r="A1068" t="str">
        <f t="shared" si="16"/>
        <v>SL02NCP LF OFFPK</v>
      </c>
      <c r="B1068" t="s">
        <v>38</v>
      </c>
      <c r="C1068" t="s">
        <v>152</v>
      </c>
      <c r="D1068" s="5">
        <v>1</v>
      </c>
      <c r="E1068" s="5">
        <v>1</v>
      </c>
      <c r="F1068" s="5">
        <v>1</v>
      </c>
      <c r="G1068" s="5">
        <v>1</v>
      </c>
      <c r="H1068" s="5">
        <v>1</v>
      </c>
      <c r="I1068" s="5">
        <v>1</v>
      </c>
      <c r="J1068" s="5">
        <v>1</v>
      </c>
      <c r="K1068" s="5">
        <v>1</v>
      </c>
      <c r="L1068" s="5">
        <v>1</v>
      </c>
      <c r="M1068" s="5">
        <v>1</v>
      </c>
      <c r="N1068" s="5">
        <v>0.99819999999999998</v>
      </c>
      <c r="O1068" s="5">
        <v>1</v>
      </c>
    </row>
    <row r="1069" spans="1:15">
      <c r="A1069" t="str">
        <f t="shared" si="16"/>
        <v>SL02GCP CF</v>
      </c>
      <c r="B1069" t="s">
        <v>38</v>
      </c>
      <c r="C1069" t="s">
        <v>153</v>
      </c>
      <c r="D1069" s="5">
        <v>1</v>
      </c>
      <c r="E1069" s="5">
        <v>1</v>
      </c>
      <c r="F1069" s="5">
        <v>1</v>
      </c>
      <c r="G1069" s="5">
        <v>1</v>
      </c>
      <c r="H1069" s="5">
        <v>1</v>
      </c>
      <c r="I1069" s="5">
        <v>1</v>
      </c>
      <c r="J1069" s="5">
        <v>1</v>
      </c>
      <c r="K1069" s="5">
        <v>1</v>
      </c>
      <c r="L1069" s="5">
        <v>1</v>
      </c>
      <c r="M1069" s="5">
        <v>1</v>
      </c>
      <c r="N1069" s="5">
        <v>1</v>
      </c>
      <c r="O1069" s="5">
        <v>1</v>
      </c>
    </row>
    <row r="1070" spans="1:15">
      <c r="A1070" t="str">
        <f t="shared" si="16"/>
        <v>SL02CP CF</v>
      </c>
      <c r="B1070" t="s">
        <v>38</v>
      </c>
      <c r="C1070" t="s">
        <v>154</v>
      </c>
      <c r="D1070" s="5">
        <v>1</v>
      </c>
      <c r="E1070" s="5">
        <v>1</v>
      </c>
      <c r="F1070" s="5">
        <v>1</v>
      </c>
      <c r="G1070" s="5">
        <v>1</v>
      </c>
      <c r="H1070" s="5">
        <v>1</v>
      </c>
      <c r="I1070" s="5">
        <v>1</v>
      </c>
      <c r="J1070" s="5">
        <v>1</v>
      </c>
      <c r="K1070" s="5">
        <v>1</v>
      </c>
      <c r="L1070" s="5">
        <v>1</v>
      </c>
      <c r="M1070" s="5">
        <v>1</v>
      </c>
      <c r="N1070" s="5">
        <v>1</v>
      </c>
      <c r="O1070" s="5">
        <v>1</v>
      </c>
    </row>
    <row r="1071" spans="1:15">
      <c r="A1071" t="str">
        <f t="shared" si="16"/>
        <v>SL02GCP LF</v>
      </c>
      <c r="B1071" t="s">
        <v>38</v>
      </c>
      <c r="C1071" t="s">
        <v>155</v>
      </c>
      <c r="D1071" s="5">
        <v>1</v>
      </c>
      <c r="E1071" s="5">
        <v>1</v>
      </c>
      <c r="F1071" s="5">
        <v>1</v>
      </c>
      <c r="G1071" s="5">
        <v>1</v>
      </c>
      <c r="H1071" s="5">
        <v>1</v>
      </c>
      <c r="I1071" s="5">
        <v>1</v>
      </c>
      <c r="J1071" s="5">
        <v>1</v>
      </c>
      <c r="K1071" s="5">
        <v>1</v>
      </c>
      <c r="L1071" s="5">
        <v>1</v>
      </c>
      <c r="M1071" s="5">
        <v>1</v>
      </c>
      <c r="N1071" s="5">
        <v>0.99860000000000004</v>
      </c>
      <c r="O1071" s="5">
        <v>1</v>
      </c>
    </row>
    <row r="1072" spans="1:15">
      <c r="A1072" t="str">
        <f t="shared" si="16"/>
        <v>SL02GCP LF ONPK</v>
      </c>
      <c r="B1072" t="s">
        <v>38</v>
      </c>
      <c r="C1072" t="s">
        <v>156</v>
      </c>
      <c r="D1072" s="5">
        <v>1</v>
      </c>
      <c r="E1072" s="5">
        <v>1</v>
      </c>
      <c r="F1072" s="5">
        <v>1</v>
      </c>
      <c r="G1072" s="5">
        <v>1</v>
      </c>
      <c r="H1072" s="5">
        <v>1</v>
      </c>
      <c r="I1072" s="5">
        <v>1</v>
      </c>
      <c r="J1072" s="5">
        <v>1</v>
      </c>
      <c r="K1072" s="5">
        <v>1</v>
      </c>
      <c r="L1072" s="5">
        <v>1</v>
      </c>
      <c r="M1072" s="5">
        <v>1</v>
      </c>
      <c r="N1072" s="5">
        <v>1</v>
      </c>
      <c r="O1072" s="5">
        <v>1</v>
      </c>
    </row>
    <row r="1073" spans="1:15">
      <c r="A1073" t="str">
        <f t="shared" si="16"/>
        <v>SL02GCP LF OFFPK</v>
      </c>
      <c r="B1073" t="s">
        <v>38</v>
      </c>
      <c r="C1073" t="s">
        <v>157</v>
      </c>
      <c r="D1073" s="5">
        <v>1</v>
      </c>
      <c r="E1073" s="5">
        <v>1</v>
      </c>
      <c r="F1073" s="5">
        <v>1</v>
      </c>
      <c r="G1073" s="5">
        <v>1</v>
      </c>
      <c r="H1073" s="5">
        <v>1</v>
      </c>
      <c r="I1073" s="5">
        <v>1</v>
      </c>
      <c r="J1073" s="5">
        <v>1</v>
      </c>
      <c r="K1073" s="5">
        <v>1</v>
      </c>
      <c r="L1073" s="5">
        <v>1</v>
      </c>
      <c r="M1073" s="5">
        <v>1</v>
      </c>
      <c r="N1073" s="5">
        <v>0.99819999999999998</v>
      </c>
      <c r="O1073" s="5">
        <v>1</v>
      </c>
    </row>
    <row r="1074" spans="1:15">
      <c r="A1074" t="str">
        <f t="shared" si="16"/>
        <v>SL02CP LF</v>
      </c>
      <c r="B1074" t="s">
        <v>38</v>
      </c>
      <c r="C1074" t="s">
        <v>158</v>
      </c>
      <c r="D1074" s="5">
        <v>1</v>
      </c>
      <c r="E1074" s="5">
        <v>1</v>
      </c>
      <c r="F1074" s="5">
        <v>1</v>
      </c>
      <c r="G1074" s="5">
        <v>1</v>
      </c>
      <c r="H1074" s="5">
        <v>1</v>
      </c>
      <c r="I1074" s="5">
        <v>1</v>
      </c>
      <c r="J1074" s="5">
        <v>1</v>
      </c>
      <c r="K1074" s="5">
        <v>1</v>
      </c>
      <c r="L1074" s="5">
        <v>1</v>
      </c>
      <c r="M1074" s="5">
        <v>1</v>
      </c>
      <c r="N1074" s="5">
        <v>0.99860000000000004</v>
      </c>
      <c r="O1074" s="5">
        <v>1</v>
      </c>
    </row>
    <row r="1075" spans="1:15">
      <c r="A1075" t="str">
        <f t="shared" si="16"/>
        <v>SL02REL PREC:</v>
      </c>
      <c r="B1075" t="s">
        <v>38</v>
      </c>
      <c r="C1075" t="s">
        <v>65</v>
      </c>
    </row>
    <row r="1076" spans="1:15">
      <c r="A1076" t="str">
        <f t="shared" si="16"/>
        <v>SL02NCP RP</v>
      </c>
      <c r="B1076" t="s">
        <v>38</v>
      </c>
      <c r="C1076" t="s">
        <v>159</v>
      </c>
      <c r="D1076" s="5">
        <v>0</v>
      </c>
      <c r="E1076" s="5">
        <v>0</v>
      </c>
      <c r="F1076" s="5">
        <v>0</v>
      </c>
      <c r="G1076" s="5">
        <v>0</v>
      </c>
      <c r="H1076" s="5">
        <v>0</v>
      </c>
      <c r="I1076" s="5">
        <v>0</v>
      </c>
      <c r="J1076" s="5">
        <v>0</v>
      </c>
      <c r="K1076" s="5">
        <v>0</v>
      </c>
      <c r="L1076" s="5">
        <v>0</v>
      </c>
      <c r="M1076" s="5">
        <v>0</v>
      </c>
      <c r="N1076" s="5">
        <v>0</v>
      </c>
      <c r="O1076" s="5">
        <v>0</v>
      </c>
    </row>
    <row r="1077" spans="1:15">
      <c r="A1077" t="str">
        <f t="shared" ref="A1077:A1140" si="17">B1077&amp;C1077</f>
        <v>SL02NCP RP ONPK</v>
      </c>
      <c r="B1077" t="s">
        <v>38</v>
      </c>
      <c r="C1077" t="s">
        <v>160</v>
      </c>
      <c r="D1077" s="5">
        <v>0</v>
      </c>
      <c r="E1077" s="5">
        <v>0</v>
      </c>
      <c r="F1077" s="5">
        <v>0</v>
      </c>
      <c r="G1077" s="5">
        <v>0</v>
      </c>
      <c r="H1077" s="5">
        <v>0</v>
      </c>
      <c r="I1077" s="5">
        <v>0</v>
      </c>
      <c r="J1077" s="5">
        <v>0</v>
      </c>
      <c r="K1077" s="5">
        <v>0</v>
      </c>
      <c r="L1077" s="5">
        <v>0</v>
      </c>
      <c r="M1077" s="5">
        <v>0</v>
      </c>
      <c r="N1077" s="5">
        <v>0</v>
      </c>
      <c r="O1077" s="5">
        <v>0</v>
      </c>
    </row>
    <row r="1078" spans="1:15">
      <c r="A1078" t="str">
        <f t="shared" si="17"/>
        <v>SL02NCP RP OFFPK</v>
      </c>
      <c r="B1078" t="s">
        <v>38</v>
      </c>
      <c r="C1078" t="s">
        <v>161</v>
      </c>
      <c r="D1078" s="5">
        <v>0</v>
      </c>
      <c r="E1078" s="5">
        <v>0</v>
      </c>
      <c r="F1078" s="5">
        <v>0</v>
      </c>
      <c r="G1078" s="5">
        <v>0</v>
      </c>
      <c r="H1078" s="5">
        <v>0</v>
      </c>
      <c r="I1078" s="5">
        <v>0</v>
      </c>
      <c r="J1078" s="5">
        <v>0</v>
      </c>
      <c r="K1078" s="5">
        <v>0</v>
      </c>
      <c r="L1078" s="5">
        <v>0</v>
      </c>
      <c r="M1078" s="5">
        <v>0</v>
      </c>
      <c r="N1078" s="5">
        <v>0</v>
      </c>
      <c r="O1078" s="5">
        <v>0</v>
      </c>
    </row>
    <row r="1079" spans="1:15">
      <c r="A1079" t="str">
        <f t="shared" si="17"/>
        <v>SL02GCP RP</v>
      </c>
      <c r="B1079" t="s">
        <v>38</v>
      </c>
      <c r="C1079" t="s">
        <v>162</v>
      </c>
      <c r="D1079" s="5">
        <v>0</v>
      </c>
      <c r="E1079" s="5">
        <v>0</v>
      </c>
      <c r="F1079" s="5">
        <v>0</v>
      </c>
      <c r="G1079" s="5">
        <v>0</v>
      </c>
      <c r="H1079" s="5">
        <v>0</v>
      </c>
      <c r="I1079" s="5">
        <v>0</v>
      </c>
      <c r="J1079" s="5">
        <v>0</v>
      </c>
      <c r="K1079" s="5">
        <v>0</v>
      </c>
      <c r="L1079" s="5">
        <v>0</v>
      </c>
      <c r="M1079" s="5">
        <v>0</v>
      </c>
      <c r="N1079" s="5">
        <v>0</v>
      </c>
      <c r="O1079" s="5">
        <v>0</v>
      </c>
    </row>
    <row r="1080" spans="1:15">
      <c r="A1080" t="str">
        <f t="shared" si="17"/>
        <v>SL02GCP RP ONPK</v>
      </c>
      <c r="B1080" t="s">
        <v>38</v>
      </c>
      <c r="C1080" t="s">
        <v>163</v>
      </c>
      <c r="D1080" s="5">
        <v>0</v>
      </c>
      <c r="E1080" s="5">
        <v>0</v>
      </c>
      <c r="F1080" s="5">
        <v>0</v>
      </c>
      <c r="G1080" s="5">
        <v>0</v>
      </c>
      <c r="H1080" s="5">
        <v>0</v>
      </c>
      <c r="I1080" s="5">
        <v>0</v>
      </c>
      <c r="J1080" s="5">
        <v>0</v>
      </c>
      <c r="K1080" s="5">
        <v>0</v>
      </c>
      <c r="L1080" s="5">
        <v>0</v>
      </c>
      <c r="M1080" s="5">
        <v>0</v>
      </c>
      <c r="N1080" s="5">
        <v>0</v>
      </c>
      <c r="O1080" s="5">
        <v>0</v>
      </c>
    </row>
    <row r="1081" spans="1:15">
      <c r="A1081" t="str">
        <f t="shared" si="17"/>
        <v>SL02GCP RP OFFPK</v>
      </c>
      <c r="B1081" t="s">
        <v>38</v>
      </c>
      <c r="C1081" t="s">
        <v>164</v>
      </c>
      <c r="D1081" s="5">
        <v>0</v>
      </c>
      <c r="E1081" s="5">
        <v>0</v>
      </c>
      <c r="F1081" s="5">
        <v>0</v>
      </c>
      <c r="G1081" s="5">
        <v>0</v>
      </c>
      <c r="H1081" s="5">
        <v>0</v>
      </c>
      <c r="I1081" s="5">
        <v>0</v>
      </c>
      <c r="J1081" s="5">
        <v>0</v>
      </c>
      <c r="K1081" s="5">
        <v>0</v>
      </c>
      <c r="L1081" s="5">
        <v>0</v>
      </c>
      <c r="M1081" s="5">
        <v>0</v>
      </c>
      <c r="N1081" s="5">
        <v>0</v>
      </c>
      <c r="O1081" s="5">
        <v>0</v>
      </c>
    </row>
    <row r="1082" spans="1:15">
      <c r="A1082" t="str">
        <f t="shared" si="17"/>
        <v>SL02CP RP</v>
      </c>
      <c r="B1082" t="s">
        <v>38</v>
      </c>
      <c r="C1082" t="s">
        <v>165</v>
      </c>
      <c r="D1082" s="5">
        <v>0</v>
      </c>
      <c r="E1082" s="5">
        <v>0</v>
      </c>
      <c r="F1082" s="5">
        <v>0</v>
      </c>
      <c r="G1082" s="5">
        <v>0</v>
      </c>
      <c r="H1082" s="5">
        <v>0</v>
      </c>
      <c r="I1082" s="5">
        <v>0</v>
      </c>
      <c r="J1082" s="5">
        <v>0</v>
      </c>
      <c r="K1082" s="5">
        <v>0</v>
      </c>
      <c r="L1082" s="5">
        <v>0</v>
      </c>
      <c r="M1082" s="5">
        <v>0</v>
      </c>
      <c r="N1082" s="5">
        <v>0</v>
      </c>
      <c r="O1082" s="5">
        <v>0</v>
      </c>
    </row>
    <row r="1083" spans="1:15">
      <c r="A1083" t="str">
        <f t="shared" si="17"/>
        <v>SL02SAMPLE SIZE:</v>
      </c>
      <c r="B1083" t="s">
        <v>38</v>
      </c>
      <c r="C1083" t="s">
        <v>66</v>
      </c>
    </row>
    <row r="1084" spans="1:15">
      <c r="A1084" t="str">
        <f t="shared" si="17"/>
        <v>SL02GCPSZ</v>
      </c>
      <c r="B1084" t="s">
        <v>38</v>
      </c>
      <c r="C1084" t="s">
        <v>166</v>
      </c>
      <c r="D1084">
        <v>1</v>
      </c>
      <c r="E1084">
        <v>1</v>
      </c>
      <c r="F1084">
        <v>1</v>
      </c>
      <c r="G1084">
        <v>1</v>
      </c>
      <c r="H1084">
        <v>1</v>
      </c>
      <c r="I1084">
        <v>1</v>
      </c>
      <c r="J1084">
        <v>1</v>
      </c>
      <c r="K1084">
        <v>1</v>
      </c>
      <c r="L1084">
        <v>1</v>
      </c>
      <c r="M1084">
        <v>1</v>
      </c>
      <c r="N1084">
        <v>1</v>
      </c>
      <c r="O1084">
        <v>1</v>
      </c>
    </row>
    <row r="1085" spans="1:15">
      <c r="A1085" t="str">
        <f t="shared" si="17"/>
        <v>SL02GCPSZ ONPK</v>
      </c>
      <c r="B1085" t="s">
        <v>38</v>
      </c>
      <c r="C1085" t="s">
        <v>167</v>
      </c>
      <c r="D1085">
        <v>1</v>
      </c>
      <c r="E1085">
        <v>1</v>
      </c>
      <c r="F1085">
        <v>1</v>
      </c>
      <c r="G1085">
        <v>1</v>
      </c>
      <c r="H1085">
        <v>1</v>
      </c>
      <c r="I1085">
        <v>1</v>
      </c>
      <c r="J1085">
        <v>1</v>
      </c>
      <c r="K1085">
        <v>1</v>
      </c>
      <c r="L1085">
        <v>1</v>
      </c>
      <c r="M1085">
        <v>1</v>
      </c>
      <c r="N1085">
        <v>1</v>
      </c>
      <c r="O1085">
        <v>1</v>
      </c>
    </row>
    <row r="1086" spans="1:15">
      <c r="A1086" t="str">
        <f t="shared" si="17"/>
        <v>SL02GCPSZ OFFPK</v>
      </c>
      <c r="B1086" t="s">
        <v>38</v>
      </c>
      <c r="C1086" t="s">
        <v>168</v>
      </c>
      <c r="D1086">
        <v>1</v>
      </c>
      <c r="E1086">
        <v>1</v>
      </c>
      <c r="F1086">
        <v>1</v>
      </c>
      <c r="G1086">
        <v>1</v>
      </c>
      <c r="H1086">
        <v>1</v>
      </c>
      <c r="I1086">
        <v>1</v>
      </c>
      <c r="J1086">
        <v>1</v>
      </c>
      <c r="K1086">
        <v>1</v>
      </c>
      <c r="L1086">
        <v>1</v>
      </c>
      <c r="M1086">
        <v>1</v>
      </c>
      <c r="N1086">
        <v>1</v>
      </c>
      <c r="O1086">
        <v>1</v>
      </c>
    </row>
    <row r="1087" spans="1:15">
      <c r="A1087" t="str">
        <f t="shared" si="17"/>
        <v>SL02CPSZ</v>
      </c>
      <c r="B1087" t="s">
        <v>38</v>
      </c>
      <c r="C1087" t="s">
        <v>169</v>
      </c>
      <c r="D1087">
        <v>1</v>
      </c>
      <c r="E1087">
        <v>1</v>
      </c>
      <c r="F1087">
        <v>1</v>
      </c>
      <c r="G1087">
        <v>1</v>
      </c>
      <c r="H1087">
        <v>1</v>
      </c>
      <c r="I1087">
        <v>1</v>
      </c>
      <c r="J1087">
        <v>1</v>
      </c>
      <c r="K1087">
        <v>1</v>
      </c>
      <c r="L1087">
        <v>1</v>
      </c>
      <c r="M1087">
        <v>1</v>
      </c>
      <c r="N1087">
        <v>1</v>
      </c>
      <c r="O1087">
        <v>1</v>
      </c>
    </row>
    <row r="1088" spans="1:15">
      <c r="A1088" t="str">
        <f t="shared" si="17"/>
        <v/>
      </c>
    </row>
    <row r="1089" spans="1:15">
      <c r="A1089" t="str">
        <f t="shared" si="17"/>
        <v/>
      </c>
    </row>
    <row r="1090" spans="1:15">
      <c r="A1090" t="str">
        <f t="shared" si="17"/>
        <v xml:space="preserve">SSTD SSTD-D Distribution Standby Load Combined (SST-1D, 2D &amp; 3D) </v>
      </c>
      <c r="B1090" t="s">
        <v>39</v>
      </c>
      <c r="C1090" t="s">
        <v>257</v>
      </c>
    </row>
    <row r="1091" spans="1:15">
      <c r="A1091" t="str">
        <f t="shared" si="17"/>
        <v xml:space="preserve">SSTDMONTH </v>
      </c>
      <c r="B1091" t="s">
        <v>40</v>
      </c>
      <c r="C1091" t="s">
        <v>123</v>
      </c>
      <c r="D1091" s="4">
        <v>41275</v>
      </c>
      <c r="E1091" s="4">
        <v>41306</v>
      </c>
      <c r="F1091" s="4">
        <v>41334</v>
      </c>
      <c r="G1091" s="4">
        <v>41365</v>
      </c>
      <c r="H1091" s="4">
        <v>41395</v>
      </c>
      <c r="I1091" s="4">
        <v>41426</v>
      </c>
      <c r="J1091" s="4">
        <v>41456</v>
      </c>
      <c r="K1091" s="4">
        <v>41487</v>
      </c>
      <c r="L1091" s="4">
        <v>41518</v>
      </c>
      <c r="M1091" s="4">
        <v>41548</v>
      </c>
      <c r="N1091" s="4">
        <v>41579</v>
      </c>
      <c r="O1091" s="4">
        <v>41609</v>
      </c>
    </row>
    <row r="1092" spans="1:15">
      <c r="A1092" t="str">
        <f t="shared" si="17"/>
        <v xml:space="preserve">SSTDCUSTOMERS </v>
      </c>
      <c r="B1092" t="s">
        <v>40</v>
      </c>
      <c r="C1092" t="s">
        <v>124</v>
      </c>
      <c r="D1092">
        <v>6</v>
      </c>
      <c r="E1092">
        <v>6</v>
      </c>
      <c r="F1092">
        <v>6</v>
      </c>
      <c r="G1092">
        <v>6</v>
      </c>
      <c r="H1092">
        <v>6</v>
      </c>
      <c r="I1092">
        <v>6</v>
      </c>
      <c r="J1092">
        <v>6</v>
      </c>
      <c r="K1092">
        <v>6</v>
      </c>
      <c r="L1092">
        <v>6</v>
      </c>
      <c r="M1092">
        <v>6</v>
      </c>
      <c r="N1092">
        <v>6</v>
      </c>
      <c r="O1092">
        <v>6</v>
      </c>
    </row>
    <row r="1093" spans="1:15">
      <c r="A1093" t="str">
        <f t="shared" si="17"/>
        <v xml:space="preserve">SSTDSALES </v>
      </c>
      <c r="B1093" t="s">
        <v>40</v>
      </c>
      <c r="C1093" t="s">
        <v>125</v>
      </c>
      <c r="D1093">
        <v>268066</v>
      </c>
      <c r="E1093">
        <v>140885</v>
      </c>
      <c r="F1093">
        <v>244041</v>
      </c>
      <c r="G1093">
        <v>656807</v>
      </c>
      <c r="H1093">
        <v>913018</v>
      </c>
      <c r="I1093">
        <v>959029</v>
      </c>
      <c r="J1093">
        <v>773860</v>
      </c>
      <c r="K1093">
        <v>969854</v>
      </c>
      <c r="L1093">
        <v>1044922</v>
      </c>
      <c r="M1093">
        <v>1611257</v>
      </c>
      <c r="N1093">
        <v>1245015</v>
      </c>
      <c r="O1093">
        <v>936814</v>
      </c>
    </row>
    <row r="1094" spans="1:15">
      <c r="A1094" t="str">
        <f t="shared" si="17"/>
        <v>SSTDKW</v>
      </c>
      <c r="B1094" t="s">
        <v>40</v>
      </c>
      <c r="C1094" t="s">
        <v>126</v>
      </c>
    </row>
    <row r="1095" spans="1:15">
      <c r="A1095" t="str">
        <f t="shared" si="17"/>
        <v>SSTDN</v>
      </c>
      <c r="B1095" t="s">
        <v>40</v>
      </c>
      <c r="C1095" t="s">
        <v>127</v>
      </c>
      <c r="D1095">
        <v>6</v>
      </c>
      <c r="E1095">
        <v>6</v>
      </c>
      <c r="F1095">
        <v>6</v>
      </c>
      <c r="G1095">
        <v>6</v>
      </c>
      <c r="H1095">
        <v>6</v>
      </c>
      <c r="I1095">
        <v>6</v>
      </c>
      <c r="J1095">
        <v>6</v>
      </c>
      <c r="K1095">
        <v>6</v>
      </c>
      <c r="L1095">
        <v>6</v>
      </c>
      <c r="M1095">
        <v>6</v>
      </c>
      <c r="N1095">
        <v>6</v>
      </c>
      <c r="O1095">
        <v>6</v>
      </c>
    </row>
    <row r="1096" spans="1:15">
      <c r="A1096" t="str">
        <f t="shared" si="17"/>
        <v>SSTDRLR ENERGY:</v>
      </c>
      <c r="B1096" t="s">
        <v>40</v>
      </c>
      <c r="C1096" t="s">
        <v>61</v>
      </c>
    </row>
    <row r="1097" spans="1:15">
      <c r="A1097" t="str">
        <f t="shared" si="17"/>
        <v>SSTDKWH</v>
      </c>
      <c r="B1097" t="s">
        <v>40</v>
      </c>
      <c r="C1097" t="s">
        <v>128</v>
      </c>
      <c r="D1097">
        <v>234192</v>
      </c>
      <c r="E1097">
        <v>75897</v>
      </c>
      <c r="F1097">
        <v>711188</v>
      </c>
      <c r="G1097">
        <v>908208</v>
      </c>
      <c r="H1097">
        <v>869648</v>
      </c>
      <c r="I1097">
        <v>899128</v>
      </c>
      <c r="J1097">
        <v>910583</v>
      </c>
      <c r="K1097">
        <v>997492</v>
      </c>
      <c r="L1097">
        <v>1298353</v>
      </c>
      <c r="M1097">
        <v>1534746</v>
      </c>
      <c r="N1097">
        <v>686248</v>
      </c>
      <c r="O1097">
        <v>1291496</v>
      </c>
    </row>
    <row r="1098" spans="1:15">
      <c r="A1098" t="str">
        <f t="shared" si="17"/>
        <v>SSTDKWH ONPK</v>
      </c>
      <c r="B1098" t="s">
        <v>40</v>
      </c>
      <c r="C1098" t="s">
        <v>129</v>
      </c>
      <c r="D1098">
        <v>51955</v>
      </c>
      <c r="E1098">
        <v>8314</v>
      </c>
      <c r="F1098">
        <v>140497</v>
      </c>
      <c r="G1098">
        <v>293622</v>
      </c>
      <c r="H1098">
        <v>253087</v>
      </c>
      <c r="I1098">
        <v>229836</v>
      </c>
      <c r="J1098">
        <v>279800</v>
      </c>
      <c r="K1098">
        <v>286796</v>
      </c>
      <c r="L1098">
        <v>348110</v>
      </c>
      <c r="M1098">
        <v>462856</v>
      </c>
      <c r="N1098">
        <v>140773</v>
      </c>
      <c r="O1098">
        <v>299502</v>
      </c>
    </row>
    <row r="1099" spans="1:15">
      <c r="A1099" t="str">
        <f t="shared" si="17"/>
        <v>SSTDKWH OFFPK</v>
      </c>
      <c r="B1099" t="s">
        <v>40</v>
      </c>
      <c r="C1099" t="s">
        <v>130</v>
      </c>
      <c r="D1099">
        <v>182238</v>
      </c>
      <c r="E1099">
        <v>67583</v>
      </c>
      <c r="F1099">
        <v>570691</v>
      </c>
      <c r="G1099">
        <v>614586</v>
      </c>
      <c r="H1099">
        <v>616561</v>
      </c>
      <c r="I1099">
        <v>669292</v>
      </c>
      <c r="J1099">
        <v>630784</v>
      </c>
      <c r="K1099">
        <v>710697</v>
      </c>
      <c r="L1099">
        <v>950242</v>
      </c>
      <c r="M1099">
        <v>1071890</v>
      </c>
      <c r="N1099">
        <v>545474</v>
      </c>
      <c r="O1099">
        <v>991993</v>
      </c>
    </row>
    <row r="1100" spans="1:15">
      <c r="A1100" t="str">
        <f t="shared" si="17"/>
        <v>SSTDKWH ONPK%</v>
      </c>
      <c r="B1100" t="s">
        <v>40</v>
      </c>
      <c r="C1100" t="s">
        <v>131</v>
      </c>
      <c r="D1100" s="5">
        <v>0.22184999999999999</v>
      </c>
      <c r="E1100" s="5">
        <v>0.10954</v>
      </c>
      <c r="F1100" s="5">
        <v>0.19755</v>
      </c>
      <c r="G1100" s="5">
        <v>0.32329999999999998</v>
      </c>
      <c r="H1100" s="5">
        <v>0.29102</v>
      </c>
      <c r="I1100" s="5">
        <v>0.25562000000000001</v>
      </c>
      <c r="J1100" s="5">
        <v>0.30728</v>
      </c>
      <c r="K1100" s="5">
        <v>0.28752</v>
      </c>
      <c r="L1100" s="5">
        <v>0.26812000000000002</v>
      </c>
      <c r="M1100" s="5">
        <v>0.30158000000000001</v>
      </c>
      <c r="N1100" s="5">
        <v>0.20513000000000001</v>
      </c>
      <c r="O1100" s="5">
        <v>0.2319</v>
      </c>
    </row>
    <row r="1101" spans="1:15">
      <c r="A1101" t="str">
        <f t="shared" si="17"/>
        <v>SSTDKWH OFFPK%</v>
      </c>
      <c r="B1101" t="s">
        <v>40</v>
      </c>
      <c r="C1101" t="s">
        <v>132</v>
      </c>
      <c r="D1101" s="5">
        <v>0.77815999999999996</v>
      </c>
      <c r="E1101" s="5">
        <v>0.89046000000000003</v>
      </c>
      <c r="F1101" s="5">
        <v>0.80245</v>
      </c>
      <c r="G1101" s="5">
        <v>0.67669999999999997</v>
      </c>
      <c r="H1101" s="5">
        <v>0.70898000000000005</v>
      </c>
      <c r="I1101" s="5">
        <v>0.74438000000000004</v>
      </c>
      <c r="J1101" s="5">
        <v>0.69272999999999996</v>
      </c>
      <c r="K1101" s="5">
        <v>0.71248</v>
      </c>
      <c r="L1101" s="5">
        <v>0.73187999999999998</v>
      </c>
      <c r="M1101" s="5">
        <v>0.69842000000000004</v>
      </c>
      <c r="N1101" s="5">
        <v>0.79486000000000001</v>
      </c>
      <c r="O1101" s="5">
        <v>0.7681</v>
      </c>
    </row>
    <row r="1102" spans="1:15">
      <c r="A1102" t="str">
        <f t="shared" si="17"/>
        <v>SSTDDEMAND (KW):</v>
      </c>
      <c r="B1102" t="s">
        <v>40</v>
      </c>
      <c r="C1102" t="s">
        <v>62</v>
      </c>
    </row>
    <row r="1103" spans="1:15">
      <c r="A1103" t="str">
        <f t="shared" si="17"/>
        <v>SSTDNCP</v>
      </c>
      <c r="B1103" t="s">
        <v>40</v>
      </c>
      <c r="C1103" t="s">
        <v>133</v>
      </c>
      <c r="D1103">
        <v>1397</v>
      </c>
      <c r="E1103">
        <v>1654</v>
      </c>
      <c r="F1103">
        <v>4875</v>
      </c>
      <c r="G1103">
        <v>4501</v>
      </c>
      <c r="H1103">
        <v>4240</v>
      </c>
      <c r="I1103">
        <v>4402</v>
      </c>
      <c r="J1103">
        <v>4910</v>
      </c>
      <c r="K1103">
        <v>5174</v>
      </c>
      <c r="L1103">
        <v>4549</v>
      </c>
      <c r="M1103">
        <v>6260</v>
      </c>
      <c r="N1103">
        <v>3911</v>
      </c>
      <c r="O1103">
        <v>6779</v>
      </c>
    </row>
    <row r="1104" spans="1:15">
      <c r="A1104" t="str">
        <f t="shared" si="17"/>
        <v>SSTDNCP ONPK</v>
      </c>
      <c r="B1104" t="s">
        <v>40</v>
      </c>
      <c r="C1104" t="s">
        <v>134</v>
      </c>
      <c r="D1104">
        <v>1047</v>
      </c>
      <c r="E1104">
        <v>1413</v>
      </c>
      <c r="F1104">
        <v>3854</v>
      </c>
      <c r="G1104">
        <v>4355</v>
      </c>
      <c r="H1104">
        <v>3897</v>
      </c>
      <c r="I1104">
        <v>3603</v>
      </c>
      <c r="J1104">
        <v>4611</v>
      </c>
      <c r="K1104">
        <v>3534</v>
      </c>
      <c r="L1104">
        <v>4425</v>
      </c>
      <c r="M1104">
        <v>5705</v>
      </c>
      <c r="N1104">
        <v>2480</v>
      </c>
      <c r="O1104">
        <v>6479</v>
      </c>
    </row>
    <row r="1105" spans="1:15">
      <c r="A1105" t="str">
        <f t="shared" si="17"/>
        <v>SSTDNCP OFFPK</v>
      </c>
      <c r="B1105" t="s">
        <v>40</v>
      </c>
      <c r="C1105" t="s">
        <v>135</v>
      </c>
      <c r="D1105">
        <v>1397</v>
      </c>
      <c r="E1105">
        <v>1618</v>
      </c>
      <c r="F1105">
        <v>4842</v>
      </c>
      <c r="G1105">
        <v>4038</v>
      </c>
      <c r="H1105">
        <v>4141</v>
      </c>
      <c r="I1105">
        <v>4207</v>
      </c>
      <c r="J1105">
        <v>4838</v>
      </c>
      <c r="K1105">
        <v>5148</v>
      </c>
      <c r="L1105">
        <v>4487</v>
      </c>
      <c r="M1105">
        <v>5734</v>
      </c>
      <c r="N1105">
        <v>3911</v>
      </c>
      <c r="O1105">
        <v>5517</v>
      </c>
    </row>
    <row r="1106" spans="1:15">
      <c r="A1106" t="str">
        <f t="shared" si="17"/>
        <v>SSTDGCP DATE</v>
      </c>
      <c r="B1106" t="s">
        <v>40</v>
      </c>
      <c r="C1106" t="s">
        <v>136</v>
      </c>
      <c r="D1106" t="s">
        <v>868</v>
      </c>
      <c r="E1106" t="s">
        <v>279</v>
      </c>
      <c r="F1106" t="s">
        <v>869</v>
      </c>
      <c r="G1106" t="s">
        <v>755</v>
      </c>
      <c r="H1106" t="s">
        <v>870</v>
      </c>
      <c r="I1106" t="s">
        <v>871</v>
      </c>
      <c r="J1106" t="s">
        <v>793</v>
      </c>
      <c r="K1106" t="s">
        <v>796</v>
      </c>
      <c r="L1106" t="s">
        <v>747</v>
      </c>
      <c r="M1106" t="s">
        <v>872</v>
      </c>
      <c r="N1106" t="s">
        <v>873</v>
      </c>
      <c r="O1106" t="s">
        <v>874</v>
      </c>
    </row>
    <row r="1107" spans="1:15">
      <c r="A1107" t="str">
        <f t="shared" si="17"/>
        <v>SSTDGCP TIME</v>
      </c>
      <c r="B1107" t="s">
        <v>40</v>
      </c>
      <c r="C1107" t="s">
        <v>142</v>
      </c>
      <c r="D1107" t="s">
        <v>199</v>
      </c>
      <c r="E1107" t="s">
        <v>27</v>
      </c>
      <c r="F1107" t="s">
        <v>146</v>
      </c>
      <c r="G1107" t="s">
        <v>143</v>
      </c>
      <c r="H1107" t="s">
        <v>144</v>
      </c>
      <c r="I1107" t="s">
        <v>194</v>
      </c>
      <c r="J1107" t="s">
        <v>189</v>
      </c>
      <c r="K1107" t="s">
        <v>202</v>
      </c>
      <c r="L1107" t="s">
        <v>144</v>
      </c>
      <c r="M1107" t="s">
        <v>145</v>
      </c>
      <c r="N1107" t="s">
        <v>237</v>
      </c>
      <c r="O1107" t="s">
        <v>202</v>
      </c>
    </row>
    <row r="1108" spans="1:15">
      <c r="A1108" t="str">
        <f t="shared" si="17"/>
        <v>SSTDGCP</v>
      </c>
      <c r="B1108" t="s">
        <v>40</v>
      </c>
      <c r="C1108" t="s">
        <v>147</v>
      </c>
      <c r="D1108">
        <v>937</v>
      </c>
      <c r="E1108">
        <v>1088</v>
      </c>
      <c r="F1108">
        <v>3356</v>
      </c>
      <c r="G1108">
        <v>3908</v>
      </c>
      <c r="H1108">
        <v>3652</v>
      </c>
      <c r="I1108">
        <v>3334</v>
      </c>
      <c r="J1108">
        <v>4452</v>
      </c>
      <c r="K1108">
        <v>4367</v>
      </c>
      <c r="L1108">
        <v>4112</v>
      </c>
      <c r="M1108">
        <v>5073</v>
      </c>
      <c r="N1108">
        <v>3720</v>
      </c>
      <c r="O1108">
        <v>4038</v>
      </c>
    </row>
    <row r="1109" spans="1:15">
      <c r="A1109" t="str">
        <f t="shared" si="17"/>
        <v>SSTDGCP ONPK</v>
      </c>
      <c r="B1109" t="s">
        <v>40</v>
      </c>
      <c r="C1109" t="s">
        <v>63</v>
      </c>
      <c r="D1109">
        <v>922</v>
      </c>
      <c r="E1109">
        <v>1088</v>
      </c>
      <c r="F1109">
        <v>2437</v>
      </c>
      <c r="G1109">
        <v>3908</v>
      </c>
      <c r="H1109">
        <v>3652</v>
      </c>
      <c r="I1109">
        <v>2696</v>
      </c>
      <c r="J1109">
        <v>4267</v>
      </c>
      <c r="K1109">
        <v>3014</v>
      </c>
      <c r="L1109">
        <v>4112</v>
      </c>
      <c r="M1109">
        <v>5073</v>
      </c>
      <c r="N1109">
        <v>2381</v>
      </c>
      <c r="O1109">
        <v>4038</v>
      </c>
    </row>
    <row r="1110" spans="1:15">
      <c r="A1110" t="str">
        <f t="shared" si="17"/>
        <v>SSTDGCP OFFPK</v>
      </c>
      <c r="B1110" t="s">
        <v>40</v>
      </c>
      <c r="C1110" t="s">
        <v>64</v>
      </c>
      <c r="D1110">
        <v>937</v>
      </c>
      <c r="E1110">
        <v>1057</v>
      </c>
      <c r="F1110">
        <v>3356</v>
      </c>
      <c r="G1110">
        <v>3479</v>
      </c>
      <c r="H1110">
        <v>3517</v>
      </c>
      <c r="I1110">
        <v>3334</v>
      </c>
      <c r="J1110">
        <v>4452</v>
      </c>
      <c r="K1110">
        <v>4367</v>
      </c>
      <c r="L1110">
        <v>3958</v>
      </c>
      <c r="M1110">
        <v>4482</v>
      </c>
      <c r="N1110">
        <v>3720</v>
      </c>
      <c r="O1110">
        <v>3965</v>
      </c>
    </row>
    <row r="1111" spans="1:15">
      <c r="A1111" t="str">
        <f t="shared" si="17"/>
        <v>SSTDCP</v>
      </c>
      <c r="B1111" t="s">
        <v>40</v>
      </c>
      <c r="C1111" t="s">
        <v>148</v>
      </c>
      <c r="D1111">
        <v>256</v>
      </c>
      <c r="E1111">
        <v>0</v>
      </c>
      <c r="F1111">
        <v>452</v>
      </c>
      <c r="G1111">
        <v>1115</v>
      </c>
      <c r="H1111">
        <v>1700</v>
      </c>
      <c r="I1111">
        <v>1440</v>
      </c>
      <c r="J1111">
        <v>2392</v>
      </c>
      <c r="K1111">
        <v>1520</v>
      </c>
      <c r="L1111">
        <v>1501</v>
      </c>
      <c r="M1111">
        <v>2260</v>
      </c>
      <c r="N1111">
        <v>2020</v>
      </c>
      <c r="O1111">
        <v>1220</v>
      </c>
    </row>
    <row r="1112" spans="1:15">
      <c r="A1112" t="str">
        <f t="shared" si="17"/>
        <v>SSTDPERIOD START</v>
      </c>
      <c r="B1112" t="s">
        <v>40</v>
      </c>
      <c r="C1112" t="s">
        <v>149</v>
      </c>
      <c r="D1112" s="1">
        <v>41275</v>
      </c>
      <c r="E1112" s="1">
        <v>41306</v>
      </c>
      <c r="F1112" s="1">
        <v>41334</v>
      </c>
      <c r="G1112" s="1">
        <v>41365</v>
      </c>
      <c r="H1112" s="1">
        <v>41395</v>
      </c>
      <c r="I1112" s="1">
        <v>41426</v>
      </c>
      <c r="J1112" s="1">
        <v>41456</v>
      </c>
      <c r="K1112" s="1">
        <v>41487</v>
      </c>
      <c r="L1112" s="1">
        <v>41518</v>
      </c>
      <c r="M1112" s="1">
        <v>41548</v>
      </c>
      <c r="N1112" s="1">
        <v>41579</v>
      </c>
      <c r="O1112" s="1">
        <v>41609</v>
      </c>
    </row>
    <row r="1113" spans="1:15">
      <c r="A1113" t="str">
        <f t="shared" si="17"/>
        <v>SSTDNCP LF</v>
      </c>
      <c r="B1113" t="s">
        <v>40</v>
      </c>
      <c r="C1113" t="s">
        <v>150</v>
      </c>
      <c r="D1113" s="5">
        <v>0.2253</v>
      </c>
      <c r="E1113" s="5">
        <v>6.83E-2</v>
      </c>
      <c r="F1113" s="5">
        <v>0.1963</v>
      </c>
      <c r="G1113" s="5">
        <v>0.28029999999999999</v>
      </c>
      <c r="H1113" s="5">
        <v>0.2757</v>
      </c>
      <c r="I1113" s="5">
        <v>0.28370000000000001</v>
      </c>
      <c r="J1113" s="5">
        <v>0.24929999999999999</v>
      </c>
      <c r="K1113" s="5">
        <v>0.2591</v>
      </c>
      <c r="L1113" s="5">
        <v>0.39639999999999997</v>
      </c>
      <c r="M1113" s="5">
        <v>0.3296</v>
      </c>
      <c r="N1113" s="5">
        <v>0.2437</v>
      </c>
      <c r="O1113" s="5">
        <v>0.25609999999999999</v>
      </c>
    </row>
    <row r="1114" spans="1:15">
      <c r="A1114" t="str">
        <f t="shared" si="17"/>
        <v>SSTDNCP LF ONPK</v>
      </c>
      <c r="B1114" t="s">
        <v>40</v>
      </c>
      <c r="C1114" t="s">
        <v>151</v>
      </c>
      <c r="D1114" s="5">
        <v>0.28179999999999999</v>
      </c>
      <c r="E1114" s="5">
        <v>3.6799999999999999E-2</v>
      </c>
      <c r="F1114" s="5">
        <v>0.217</v>
      </c>
      <c r="G1114" s="5">
        <v>0.34050000000000002</v>
      </c>
      <c r="H1114" s="5">
        <v>0.32800000000000001</v>
      </c>
      <c r="I1114" s="5">
        <v>0.35439999999999999</v>
      </c>
      <c r="J1114" s="5">
        <v>0.30649999999999999</v>
      </c>
      <c r="K1114" s="5">
        <v>0.40989999999999999</v>
      </c>
      <c r="L1114" s="5">
        <v>0.437</v>
      </c>
      <c r="M1114" s="5">
        <v>0.39200000000000002</v>
      </c>
      <c r="N1114" s="5">
        <v>0.35470000000000002</v>
      </c>
      <c r="O1114" s="5">
        <v>0.2752</v>
      </c>
    </row>
    <row r="1115" spans="1:15">
      <c r="A1115" t="str">
        <f t="shared" si="17"/>
        <v>SSTDNCP LF OFFPK</v>
      </c>
      <c r="B1115" t="s">
        <v>40</v>
      </c>
      <c r="C1115" t="s">
        <v>152</v>
      </c>
      <c r="D1115" s="5">
        <v>0.2296</v>
      </c>
      <c r="E1115" s="5">
        <v>8.1600000000000006E-2</v>
      </c>
      <c r="F1115" s="5">
        <v>0.20499999999999999</v>
      </c>
      <c r="G1115" s="5">
        <v>0.29160000000000003</v>
      </c>
      <c r="H1115" s="5">
        <v>0.2727</v>
      </c>
      <c r="I1115" s="5">
        <v>0.29459999999999997</v>
      </c>
      <c r="J1115" s="5">
        <v>0.23880000000000001</v>
      </c>
      <c r="K1115" s="5">
        <v>0.25290000000000001</v>
      </c>
      <c r="L1115" s="5">
        <v>0.39219999999999999</v>
      </c>
      <c r="M1115" s="5">
        <v>0.34810000000000002</v>
      </c>
      <c r="N1115" s="5">
        <v>0.24909999999999999</v>
      </c>
      <c r="O1115" s="5">
        <v>0.31219999999999998</v>
      </c>
    </row>
    <row r="1116" spans="1:15">
      <c r="A1116" t="str">
        <f t="shared" si="17"/>
        <v>SSTDGCP CF</v>
      </c>
      <c r="B1116" t="s">
        <v>40</v>
      </c>
      <c r="C1116" t="s">
        <v>153</v>
      </c>
      <c r="D1116" s="5">
        <v>0.67049999999999998</v>
      </c>
      <c r="E1116" s="5">
        <v>0.65769999999999995</v>
      </c>
      <c r="F1116" s="5">
        <v>0.6885</v>
      </c>
      <c r="G1116" s="5">
        <v>0.86839999999999995</v>
      </c>
      <c r="H1116" s="5">
        <v>0.86129999999999995</v>
      </c>
      <c r="I1116" s="5">
        <v>0.75739999999999996</v>
      </c>
      <c r="J1116" s="5">
        <v>0.90680000000000005</v>
      </c>
      <c r="K1116" s="5">
        <v>0.84399999999999997</v>
      </c>
      <c r="L1116" s="5">
        <v>0.90390000000000004</v>
      </c>
      <c r="M1116" s="5">
        <v>0.81040000000000001</v>
      </c>
      <c r="N1116" s="5">
        <v>0.95109999999999995</v>
      </c>
      <c r="O1116" s="5">
        <v>0.59560000000000002</v>
      </c>
    </row>
    <row r="1117" spans="1:15">
      <c r="A1117" t="str">
        <f t="shared" si="17"/>
        <v>SSTDCP CF</v>
      </c>
      <c r="B1117" t="s">
        <v>40</v>
      </c>
      <c r="C1117" t="s">
        <v>154</v>
      </c>
      <c r="D1117" s="5">
        <v>0.18290000000000001</v>
      </c>
      <c r="E1117" s="5">
        <v>0</v>
      </c>
      <c r="F1117" s="5">
        <v>9.2600000000000002E-2</v>
      </c>
      <c r="G1117" s="5">
        <v>0.24779999999999999</v>
      </c>
      <c r="H1117" s="5">
        <v>0.40089999999999998</v>
      </c>
      <c r="I1117" s="5">
        <v>0.3271</v>
      </c>
      <c r="J1117" s="5">
        <v>0.48709999999999998</v>
      </c>
      <c r="K1117" s="5">
        <v>0.29380000000000001</v>
      </c>
      <c r="L1117" s="5">
        <v>0.33</v>
      </c>
      <c r="M1117" s="5">
        <v>0.36109999999999998</v>
      </c>
      <c r="N1117" s="5">
        <v>0.51659999999999995</v>
      </c>
      <c r="O1117" s="5">
        <v>0.18</v>
      </c>
    </row>
    <row r="1118" spans="1:15">
      <c r="A1118" t="str">
        <f t="shared" si="17"/>
        <v>SSTDGCP LF</v>
      </c>
      <c r="B1118" t="s">
        <v>40</v>
      </c>
      <c r="C1118" t="s">
        <v>155</v>
      </c>
      <c r="D1118" s="5">
        <v>0.33600000000000002</v>
      </c>
      <c r="E1118" s="5">
        <v>0.1038</v>
      </c>
      <c r="F1118" s="5">
        <v>0.28520000000000001</v>
      </c>
      <c r="G1118" s="5">
        <v>0.32279999999999998</v>
      </c>
      <c r="H1118" s="5">
        <v>0.3201</v>
      </c>
      <c r="I1118" s="5">
        <v>0.3745</v>
      </c>
      <c r="J1118" s="5">
        <v>0.27489999999999998</v>
      </c>
      <c r="K1118" s="5">
        <v>0.307</v>
      </c>
      <c r="L1118" s="5">
        <v>0.4385</v>
      </c>
      <c r="M1118" s="5">
        <v>0.40670000000000001</v>
      </c>
      <c r="N1118" s="5">
        <v>0.25619999999999998</v>
      </c>
      <c r="O1118" s="5">
        <v>0.4299</v>
      </c>
    </row>
    <row r="1119" spans="1:15">
      <c r="A1119" t="str">
        <f t="shared" si="17"/>
        <v>SSTDGCP LF ONPK</v>
      </c>
      <c r="B1119" t="s">
        <v>40</v>
      </c>
      <c r="C1119" t="s">
        <v>156</v>
      </c>
      <c r="D1119" s="5">
        <v>0.32029999999999997</v>
      </c>
      <c r="E1119" s="5">
        <v>4.7800000000000002E-2</v>
      </c>
      <c r="F1119" s="5">
        <v>0.34310000000000002</v>
      </c>
      <c r="G1119" s="5">
        <v>0.37940000000000002</v>
      </c>
      <c r="H1119" s="5">
        <v>0.35</v>
      </c>
      <c r="I1119" s="5">
        <v>0.47370000000000001</v>
      </c>
      <c r="J1119" s="5">
        <v>0.33119999999999999</v>
      </c>
      <c r="K1119" s="5">
        <v>0.48049999999999998</v>
      </c>
      <c r="L1119" s="5">
        <v>0.4703</v>
      </c>
      <c r="M1119" s="5">
        <v>0.44080000000000003</v>
      </c>
      <c r="N1119" s="5">
        <v>0.3695</v>
      </c>
      <c r="O1119" s="5">
        <v>0.4415</v>
      </c>
    </row>
    <row r="1120" spans="1:15">
      <c r="A1120" t="str">
        <f t="shared" si="17"/>
        <v>SSTDGCP LF OFFPK</v>
      </c>
      <c r="B1120" t="s">
        <v>40</v>
      </c>
      <c r="C1120" t="s">
        <v>157</v>
      </c>
      <c r="D1120" s="5">
        <v>0.34250000000000003</v>
      </c>
      <c r="E1120" s="5">
        <v>0.1249</v>
      </c>
      <c r="F1120" s="5">
        <v>0.29570000000000002</v>
      </c>
      <c r="G1120" s="5">
        <v>0.33839999999999998</v>
      </c>
      <c r="H1120" s="5">
        <v>0.3211</v>
      </c>
      <c r="I1120" s="5">
        <v>0.37169999999999997</v>
      </c>
      <c r="J1120" s="5">
        <v>0.25950000000000001</v>
      </c>
      <c r="K1120" s="5">
        <v>0.29809999999999998</v>
      </c>
      <c r="L1120" s="5">
        <v>0.4446</v>
      </c>
      <c r="M1120" s="5">
        <v>0.44540000000000002</v>
      </c>
      <c r="N1120" s="5">
        <v>0.26190000000000002</v>
      </c>
      <c r="O1120" s="5">
        <v>0.43430000000000002</v>
      </c>
    </row>
    <row r="1121" spans="1:15">
      <c r="A1121" t="str">
        <f t="shared" si="17"/>
        <v>SSTDCP LF</v>
      </c>
      <c r="B1121" t="s">
        <v>40</v>
      </c>
      <c r="C1121" t="s">
        <v>158</v>
      </c>
      <c r="D1121" s="5">
        <v>1.2315</v>
      </c>
      <c r="E1121" s="5">
        <v>0</v>
      </c>
      <c r="F1121" s="5">
        <v>2.1194999999999999</v>
      </c>
      <c r="G1121" s="5">
        <v>1.131</v>
      </c>
      <c r="H1121" s="5">
        <v>0.68759999999999999</v>
      </c>
      <c r="I1121" s="5">
        <v>0.86719999999999997</v>
      </c>
      <c r="J1121" s="5">
        <v>0.51170000000000004</v>
      </c>
      <c r="K1121" s="5">
        <v>0.8821</v>
      </c>
      <c r="L1121" s="5">
        <v>1.2011000000000001</v>
      </c>
      <c r="M1121" s="5">
        <v>0.91259999999999997</v>
      </c>
      <c r="N1121" s="5">
        <v>0.4718</v>
      </c>
      <c r="O1121" s="5">
        <v>1.4224000000000001</v>
      </c>
    </row>
    <row r="1122" spans="1:15">
      <c r="A1122" t="str">
        <f t="shared" si="17"/>
        <v>SSTDREL PREC:</v>
      </c>
      <c r="B1122" t="s">
        <v>40</v>
      </c>
      <c r="C1122" t="s">
        <v>65</v>
      </c>
    </row>
    <row r="1123" spans="1:15">
      <c r="A1123" t="str">
        <f t="shared" si="17"/>
        <v>SSTDNCP RP</v>
      </c>
      <c r="B1123" t="s">
        <v>40</v>
      </c>
      <c r="C1123" t="s">
        <v>159</v>
      </c>
      <c r="D1123" s="5">
        <v>0</v>
      </c>
      <c r="E1123" s="5">
        <v>0</v>
      </c>
      <c r="F1123" s="5">
        <v>0</v>
      </c>
      <c r="G1123" s="5">
        <v>0</v>
      </c>
      <c r="H1123" s="5">
        <v>0</v>
      </c>
      <c r="I1123" s="5">
        <v>0</v>
      </c>
      <c r="J1123" s="5">
        <v>0</v>
      </c>
      <c r="K1123" s="5">
        <v>0</v>
      </c>
      <c r="L1123" s="5">
        <v>0</v>
      </c>
      <c r="M1123" s="5">
        <v>0</v>
      </c>
      <c r="N1123" s="5">
        <v>0</v>
      </c>
      <c r="O1123" s="5">
        <v>0</v>
      </c>
    </row>
    <row r="1124" spans="1:15">
      <c r="A1124" t="str">
        <f t="shared" si="17"/>
        <v>SSTDNCP RP ONPK</v>
      </c>
      <c r="B1124" t="s">
        <v>40</v>
      </c>
      <c r="C1124" t="s">
        <v>160</v>
      </c>
      <c r="D1124" s="5">
        <v>0</v>
      </c>
      <c r="E1124" s="5">
        <v>0</v>
      </c>
      <c r="F1124" s="5">
        <v>0</v>
      </c>
      <c r="G1124" s="5">
        <v>0</v>
      </c>
      <c r="H1124" s="5">
        <v>0</v>
      </c>
      <c r="I1124" s="5">
        <v>0</v>
      </c>
      <c r="J1124" s="5">
        <v>0</v>
      </c>
      <c r="K1124" s="5">
        <v>0</v>
      </c>
      <c r="L1124" s="5">
        <v>0</v>
      </c>
      <c r="M1124" s="5">
        <v>0</v>
      </c>
      <c r="N1124" s="5">
        <v>0</v>
      </c>
      <c r="O1124" s="5">
        <v>0</v>
      </c>
    </row>
    <row r="1125" spans="1:15">
      <c r="A1125" t="str">
        <f t="shared" si="17"/>
        <v>SSTDNCP RP OFFPK</v>
      </c>
      <c r="B1125" t="s">
        <v>40</v>
      </c>
      <c r="C1125" t="s">
        <v>161</v>
      </c>
      <c r="D1125" s="5">
        <v>0</v>
      </c>
      <c r="E1125" s="5">
        <v>0</v>
      </c>
      <c r="F1125" s="5">
        <v>0</v>
      </c>
      <c r="G1125" s="5">
        <v>0</v>
      </c>
      <c r="H1125" s="5">
        <v>0</v>
      </c>
      <c r="I1125" s="5">
        <v>0</v>
      </c>
      <c r="J1125" s="5">
        <v>0</v>
      </c>
      <c r="K1125" s="5">
        <v>0</v>
      </c>
      <c r="L1125" s="5">
        <v>0</v>
      </c>
      <c r="M1125" s="5">
        <v>0</v>
      </c>
      <c r="N1125" s="5">
        <v>0</v>
      </c>
      <c r="O1125" s="5">
        <v>0</v>
      </c>
    </row>
    <row r="1126" spans="1:15">
      <c r="A1126" t="str">
        <f t="shared" si="17"/>
        <v>SSTDGCP RP</v>
      </c>
      <c r="B1126" t="s">
        <v>40</v>
      </c>
      <c r="C1126" t="s">
        <v>162</v>
      </c>
      <c r="D1126" s="5">
        <v>0</v>
      </c>
      <c r="E1126" s="5">
        <v>0</v>
      </c>
      <c r="F1126" s="5">
        <v>0</v>
      </c>
      <c r="G1126" s="5">
        <v>0</v>
      </c>
      <c r="H1126" s="5">
        <v>0</v>
      </c>
      <c r="I1126" s="5">
        <v>0</v>
      </c>
      <c r="J1126" s="5">
        <v>0</v>
      </c>
      <c r="K1126" s="5">
        <v>0</v>
      </c>
      <c r="L1126" s="5">
        <v>0</v>
      </c>
      <c r="M1126" s="5">
        <v>0</v>
      </c>
      <c r="N1126" s="5">
        <v>0</v>
      </c>
      <c r="O1126" s="5">
        <v>0</v>
      </c>
    </row>
    <row r="1127" spans="1:15">
      <c r="A1127" t="str">
        <f t="shared" si="17"/>
        <v>SSTDGCP RP ONPK</v>
      </c>
      <c r="B1127" t="s">
        <v>40</v>
      </c>
      <c r="C1127" t="s">
        <v>163</v>
      </c>
      <c r="D1127" s="5">
        <v>0</v>
      </c>
      <c r="E1127" s="5">
        <v>0</v>
      </c>
      <c r="F1127" s="5">
        <v>0</v>
      </c>
      <c r="G1127" s="5">
        <v>0</v>
      </c>
      <c r="H1127" s="5">
        <v>0</v>
      </c>
      <c r="I1127" s="5">
        <v>0</v>
      </c>
      <c r="J1127" s="5">
        <v>0</v>
      </c>
      <c r="K1127" s="5">
        <v>0</v>
      </c>
      <c r="L1127" s="5">
        <v>0</v>
      </c>
      <c r="M1127" s="5">
        <v>0</v>
      </c>
      <c r="N1127" s="5">
        <v>0</v>
      </c>
      <c r="O1127" s="5">
        <v>0</v>
      </c>
    </row>
    <row r="1128" spans="1:15">
      <c r="A1128" t="str">
        <f t="shared" si="17"/>
        <v>SSTDGCP RP OFFPK</v>
      </c>
      <c r="B1128" t="s">
        <v>40</v>
      </c>
      <c r="C1128" t="s">
        <v>164</v>
      </c>
      <c r="D1128" s="5">
        <v>0</v>
      </c>
      <c r="E1128" s="5">
        <v>0</v>
      </c>
      <c r="F1128" s="5">
        <v>0</v>
      </c>
      <c r="G1128" s="5">
        <v>0</v>
      </c>
      <c r="H1128" s="5">
        <v>0</v>
      </c>
      <c r="I1128" s="5">
        <v>0</v>
      </c>
      <c r="J1128" s="5">
        <v>0</v>
      </c>
      <c r="K1128" s="5">
        <v>0</v>
      </c>
      <c r="L1128" s="5">
        <v>0</v>
      </c>
      <c r="M1128" s="5">
        <v>0</v>
      </c>
      <c r="N1128" s="5">
        <v>0</v>
      </c>
      <c r="O1128" s="5">
        <v>0</v>
      </c>
    </row>
    <row r="1129" spans="1:15">
      <c r="A1129" t="str">
        <f t="shared" si="17"/>
        <v>SSTDCP RP</v>
      </c>
      <c r="B1129" t="s">
        <v>40</v>
      </c>
      <c r="C1129" t="s">
        <v>165</v>
      </c>
      <c r="D1129" s="5">
        <v>0</v>
      </c>
      <c r="E1129" s="5">
        <v>0</v>
      </c>
      <c r="F1129" s="5">
        <v>0</v>
      </c>
      <c r="G1129" s="5">
        <v>0</v>
      </c>
      <c r="H1129" s="5">
        <v>0</v>
      </c>
      <c r="I1129" s="5">
        <v>0</v>
      </c>
      <c r="J1129" s="5">
        <v>0</v>
      </c>
      <c r="K1129" s="5">
        <v>0</v>
      </c>
      <c r="L1129" s="5">
        <v>0</v>
      </c>
      <c r="M1129" s="5">
        <v>0</v>
      </c>
      <c r="N1129" s="5">
        <v>0</v>
      </c>
      <c r="O1129" s="5">
        <v>0</v>
      </c>
    </row>
    <row r="1130" spans="1:15">
      <c r="A1130" t="str">
        <f t="shared" si="17"/>
        <v>SSTDSAMPLE SIZE:</v>
      </c>
      <c r="B1130" t="s">
        <v>40</v>
      </c>
      <c r="C1130" t="s">
        <v>66</v>
      </c>
    </row>
    <row r="1131" spans="1:15">
      <c r="A1131" t="str">
        <f t="shared" si="17"/>
        <v>SSTDGCPSZ</v>
      </c>
      <c r="B1131" t="s">
        <v>40</v>
      </c>
      <c r="C1131" t="s">
        <v>166</v>
      </c>
      <c r="D1131">
        <v>6</v>
      </c>
      <c r="E1131">
        <v>6</v>
      </c>
      <c r="F1131">
        <v>6</v>
      </c>
      <c r="G1131">
        <v>6</v>
      </c>
      <c r="H1131">
        <v>6</v>
      </c>
      <c r="I1131">
        <v>6</v>
      </c>
      <c r="J1131">
        <v>6</v>
      </c>
      <c r="K1131">
        <v>6</v>
      </c>
      <c r="L1131">
        <v>6</v>
      </c>
      <c r="M1131">
        <v>6</v>
      </c>
      <c r="N1131">
        <v>6</v>
      </c>
      <c r="O1131">
        <v>6</v>
      </c>
    </row>
    <row r="1132" spans="1:15">
      <c r="A1132" t="str">
        <f t="shared" si="17"/>
        <v>SSTDGCPSZ ONPK</v>
      </c>
      <c r="B1132" t="s">
        <v>40</v>
      </c>
      <c r="C1132" t="s">
        <v>167</v>
      </c>
      <c r="D1132">
        <v>6</v>
      </c>
      <c r="E1132">
        <v>6</v>
      </c>
      <c r="F1132">
        <v>6</v>
      </c>
      <c r="G1132">
        <v>6</v>
      </c>
      <c r="H1132">
        <v>6</v>
      </c>
      <c r="I1132">
        <v>6</v>
      </c>
      <c r="J1132">
        <v>6</v>
      </c>
      <c r="K1132">
        <v>6</v>
      </c>
      <c r="L1132">
        <v>6</v>
      </c>
      <c r="M1132">
        <v>6</v>
      </c>
      <c r="N1132">
        <v>6</v>
      </c>
      <c r="O1132">
        <v>6</v>
      </c>
    </row>
    <row r="1133" spans="1:15">
      <c r="A1133" t="str">
        <f t="shared" si="17"/>
        <v>SSTDGCPSZ OFFPK</v>
      </c>
      <c r="B1133" t="s">
        <v>40</v>
      </c>
      <c r="C1133" t="s">
        <v>168</v>
      </c>
      <c r="D1133">
        <v>6</v>
      </c>
      <c r="E1133">
        <v>6</v>
      </c>
      <c r="F1133">
        <v>6</v>
      </c>
      <c r="G1133">
        <v>6</v>
      </c>
      <c r="H1133">
        <v>6</v>
      </c>
      <c r="I1133">
        <v>6</v>
      </c>
      <c r="J1133">
        <v>6</v>
      </c>
      <c r="K1133">
        <v>6</v>
      </c>
      <c r="L1133">
        <v>6</v>
      </c>
      <c r="M1133">
        <v>6</v>
      </c>
      <c r="N1133">
        <v>6</v>
      </c>
      <c r="O1133">
        <v>6</v>
      </c>
    </row>
    <row r="1134" spans="1:15">
      <c r="A1134" t="str">
        <f t="shared" si="17"/>
        <v>SSTDCPSZ</v>
      </c>
      <c r="B1134" t="s">
        <v>40</v>
      </c>
      <c r="C1134" t="s">
        <v>169</v>
      </c>
      <c r="D1134">
        <v>6</v>
      </c>
      <c r="E1134">
        <v>6</v>
      </c>
      <c r="F1134">
        <v>6</v>
      </c>
      <c r="G1134">
        <v>6</v>
      </c>
      <c r="H1134">
        <v>6</v>
      </c>
      <c r="I1134">
        <v>6</v>
      </c>
      <c r="J1134">
        <v>6</v>
      </c>
      <c r="K1134">
        <v>6</v>
      </c>
      <c r="L1134">
        <v>6</v>
      </c>
      <c r="M1134">
        <v>6</v>
      </c>
      <c r="N1134">
        <v>6</v>
      </c>
      <c r="O1134">
        <v>6</v>
      </c>
    </row>
    <row r="1135" spans="1:15">
      <c r="A1135" t="str">
        <f t="shared" si="17"/>
        <v/>
      </c>
    </row>
    <row r="1136" spans="1:15">
      <c r="A1136" t="str">
        <f t="shared" si="17"/>
        <v/>
      </c>
    </row>
    <row r="1137" spans="1:15">
      <c r="A1137" t="str">
        <f t="shared" si="17"/>
        <v xml:space="preserve">SSTTST SST-1 Transmission Standby </v>
      </c>
      <c r="B1137" t="s">
        <v>43</v>
      </c>
      <c r="C1137" t="s">
        <v>44</v>
      </c>
    </row>
    <row r="1138" spans="1:15">
      <c r="A1138" t="str">
        <f t="shared" si="17"/>
        <v xml:space="preserve">SSTTSTMONTH </v>
      </c>
      <c r="B1138" t="s">
        <v>45</v>
      </c>
      <c r="C1138" t="s">
        <v>123</v>
      </c>
      <c r="D1138" s="4">
        <v>41275</v>
      </c>
      <c r="E1138" s="4">
        <v>41306</v>
      </c>
      <c r="F1138" s="4">
        <v>41334</v>
      </c>
      <c r="G1138" s="4">
        <v>41365</v>
      </c>
      <c r="H1138" s="4">
        <v>41395</v>
      </c>
      <c r="I1138" s="4">
        <v>41426</v>
      </c>
      <c r="J1138" s="4">
        <v>41456</v>
      </c>
      <c r="K1138" s="4">
        <v>41487</v>
      </c>
      <c r="L1138" s="4">
        <v>41518</v>
      </c>
      <c r="M1138" s="4">
        <v>41548</v>
      </c>
      <c r="N1138" s="4">
        <v>41579</v>
      </c>
      <c r="O1138" s="4">
        <v>41609</v>
      </c>
    </row>
    <row r="1139" spans="1:15">
      <c r="A1139" t="str">
        <f t="shared" si="17"/>
        <v xml:space="preserve">SSTTSTCUSTOMERS </v>
      </c>
      <c r="B1139" t="s">
        <v>45</v>
      </c>
      <c r="C1139" t="s">
        <v>124</v>
      </c>
      <c r="D1139">
        <v>13</v>
      </c>
      <c r="E1139">
        <v>13</v>
      </c>
      <c r="F1139">
        <v>13</v>
      </c>
      <c r="G1139">
        <v>13</v>
      </c>
      <c r="H1139">
        <v>13</v>
      </c>
      <c r="I1139">
        <v>13</v>
      </c>
      <c r="J1139">
        <v>13</v>
      </c>
      <c r="K1139">
        <v>13</v>
      </c>
      <c r="L1139">
        <v>13</v>
      </c>
      <c r="M1139">
        <v>13</v>
      </c>
      <c r="N1139">
        <v>13</v>
      </c>
      <c r="O1139">
        <v>13</v>
      </c>
    </row>
    <row r="1140" spans="1:15">
      <c r="A1140" t="str">
        <f t="shared" si="17"/>
        <v xml:space="preserve">SSTTSTSALES </v>
      </c>
      <c r="B1140" t="s">
        <v>45</v>
      </c>
      <c r="C1140" t="s">
        <v>125</v>
      </c>
      <c r="D1140">
        <v>4225590</v>
      </c>
      <c r="E1140">
        <v>5454061</v>
      </c>
      <c r="F1140">
        <v>6626824</v>
      </c>
      <c r="G1140">
        <v>7089935</v>
      </c>
      <c r="H1140">
        <v>11741558</v>
      </c>
      <c r="I1140">
        <v>9161691</v>
      </c>
      <c r="J1140">
        <v>8625284</v>
      </c>
      <c r="K1140">
        <v>3912144</v>
      </c>
      <c r="L1140">
        <v>6566727</v>
      </c>
      <c r="M1140">
        <v>11956021</v>
      </c>
      <c r="N1140">
        <v>8935948</v>
      </c>
      <c r="O1140">
        <v>5402851</v>
      </c>
    </row>
    <row r="1141" spans="1:15">
      <c r="A1141" t="str">
        <f t="shared" ref="A1141:A1204" si="18">B1141&amp;C1141</f>
        <v>SSTTSTKW</v>
      </c>
      <c r="B1141" t="s">
        <v>45</v>
      </c>
      <c r="C1141" t="s">
        <v>126</v>
      </c>
    </row>
    <row r="1142" spans="1:15">
      <c r="A1142" t="str">
        <f t="shared" si="18"/>
        <v>SSTTSTN</v>
      </c>
      <c r="B1142" t="s">
        <v>45</v>
      </c>
      <c r="C1142" t="s">
        <v>127</v>
      </c>
      <c r="D1142">
        <v>13</v>
      </c>
      <c r="E1142">
        <v>13</v>
      </c>
      <c r="F1142">
        <v>13</v>
      </c>
      <c r="G1142">
        <v>13</v>
      </c>
      <c r="H1142">
        <v>13</v>
      </c>
      <c r="I1142">
        <v>13</v>
      </c>
      <c r="J1142">
        <v>13</v>
      </c>
      <c r="K1142">
        <v>13</v>
      </c>
      <c r="L1142">
        <v>13</v>
      </c>
      <c r="M1142">
        <v>13</v>
      </c>
      <c r="N1142">
        <v>13</v>
      </c>
      <c r="O1142">
        <v>13</v>
      </c>
    </row>
    <row r="1143" spans="1:15">
      <c r="A1143" t="str">
        <f t="shared" si="18"/>
        <v>SSTTSTRLR ENERGY:</v>
      </c>
      <c r="B1143" t="s">
        <v>45</v>
      </c>
      <c r="C1143" t="s">
        <v>61</v>
      </c>
    </row>
    <row r="1144" spans="1:15">
      <c r="A1144" t="str">
        <f t="shared" si="18"/>
        <v>SSTTSTKWH</v>
      </c>
      <c r="B1144" t="s">
        <v>45</v>
      </c>
      <c r="C1144" t="s">
        <v>128</v>
      </c>
      <c r="D1144">
        <v>4309918</v>
      </c>
      <c r="E1144">
        <v>5323274</v>
      </c>
      <c r="F1144">
        <v>6856604</v>
      </c>
      <c r="G1144">
        <v>10403985</v>
      </c>
      <c r="H1144">
        <v>8353992</v>
      </c>
      <c r="I1144">
        <v>8263119</v>
      </c>
      <c r="J1144">
        <v>8066323</v>
      </c>
      <c r="K1144">
        <v>6967912</v>
      </c>
      <c r="L1144">
        <v>7324805</v>
      </c>
      <c r="M1144">
        <v>13071178</v>
      </c>
      <c r="N1144">
        <v>5866250</v>
      </c>
      <c r="O1144">
        <v>7120254</v>
      </c>
    </row>
    <row r="1145" spans="1:15">
      <c r="A1145" t="str">
        <f t="shared" si="18"/>
        <v>SSTTSTKWH ONPK</v>
      </c>
      <c r="B1145" t="s">
        <v>45</v>
      </c>
      <c r="C1145" t="s">
        <v>129</v>
      </c>
      <c r="D1145">
        <v>1061298</v>
      </c>
      <c r="E1145">
        <v>1395567</v>
      </c>
      <c r="F1145">
        <v>1331934</v>
      </c>
      <c r="G1145">
        <v>3099047</v>
      </c>
      <c r="H1145">
        <v>2015782</v>
      </c>
      <c r="I1145">
        <v>2265914</v>
      </c>
      <c r="J1145">
        <v>2102628</v>
      </c>
      <c r="K1145">
        <v>1448109</v>
      </c>
      <c r="L1145">
        <v>1526599</v>
      </c>
      <c r="M1145">
        <v>3680927</v>
      </c>
      <c r="N1145">
        <v>1114771</v>
      </c>
      <c r="O1145">
        <v>1322005</v>
      </c>
    </row>
    <row r="1146" spans="1:15">
      <c r="A1146" t="str">
        <f t="shared" si="18"/>
        <v>SSTTSTKWH OFFPK</v>
      </c>
      <c r="B1146" t="s">
        <v>45</v>
      </c>
      <c r="C1146" t="s">
        <v>130</v>
      </c>
      <c r="D1146">
        <v>3248620</v>
      </c>
      <c r="E1146">
        <v>3927707</v>
      </c>
      <c r="F1146">
        <v>5524669</v>
      </c>
      <c r="G1146">
        <v>7304938</v>
      </c>
      <c r="H1146">
        <v>6338209</v>
      </c>
      <c r="I1146">
        <v>5997205</v>
      </c>
      <c r="J1146">
        <v>5963695</v>
      </c>
      <c r="K1146">
        <v>5519804</v>
      </c>
      <c r="L1146">
        <v>5798206</v>
      </c>
      <c r="M1146">
        <v>9390251</v>
      </c>
      <c r="N1146">
        <v>4751479</v>
      </c>
      <c r="O1146">
        <v>5798249</v>
      </c>
    </row>
    <row r="1147" spans="1:15">
      <c r="A1147" t="str">
        <f t="shared" si="18"/>
        <v>SSTTSTKWH ONPK%</v>
      </c>
      <c r="B1147" t="s">
        <v>45</v>
      </c>
      <c r="C1147" t="s">
        <v>131</v>
      </c>
      <c r="D1147" s="5">
        <v>0.24625</v>
      </c>
      <c r="E1147" s="5">
        <v>0.26216</v>
      </c>
      <c r="F1147" s="5">
        <v>0.19425999999999999</v>
      </c>
      <c r="G1147" s="5">
        <v>0.29787000000000002</v>
      </c>
      <c r="H1147" s="5">
        <v>0.24129999999999999</v>
      </c>
      <c r="I1147" s="5">
        <v>0.27422000000000002</v>
      </c>
      <c r="J1147" s="5">
        <v>0.26067000000000001</v>
      </c>
      <c r="K1147" s="5">
        <v>0.20782999999999999</v>
      </c>
      <c r="L1147" s="5">
        <v>0.20841000000000001</v>
      </c>
      <c r="M1147" s="5">
        <v>0.28161000000000003</v>
      </c>
      <c r="N1147" s="5">
        <v>0.19003</v>
      </c>
      <c r="O1147" s="5">
        <v>0.18567</v>
      </c>
    </row>
    <row r="1148" spans="1:15">
      <c r="A1148" t="str">
        <f t="shared" si="18"/>
        <v>SSTTSTKWH OFFPK%</v>
      </c>
      <c r="B1148" t="s">
        <v>45</v>
      </c>
      <c r="C1148" t="s">
        <v>132</v>
      </c>
      <c r="D1148" s="5">
        <v>0.75375000000000003</v>
      </c>
      <c r="E1148" s="5">
        <v>0.73784000000000005</v>
      </c>
      <c r="F1148" s="5">
        <v>0.80574000000000001</v>
      </c>
      <c r="G1148" s="5">
        <v>0.70213000000000003</v>
      </c>
      <c r="H1148" s="5">
        <v>0.75870000000000004</v>
      </c>
      <c r="I1148" s="5">
        <v>0.72577999999999998</v>
      </c>
      <c r="J1148" s="5">
        <v>0.73933000000000004</v>
      </c>
      <c r="K1148" s="5">
        <v>0.79217000000000004</v>
      </c>
      <c r="L1148" s="5">
        <v>0.79159000000000002</v>
      </c>
      <c r="M1148" s="5">
        <v>0.71838999999999997</v>
      </c>
      <c r="N1148" s="5">
        <v>0.80996999999999997</v>
      </c>
      <c r="O1148" s="5">
        <v>0.81433</v>
      </c>
    </row>
    <row r="1149" spans="1:15">
      <c r="A1149" t="str">
        <f t="shared" si="18"/>
        <v>SSTTSTDEMAND (KW):</v>
      </c>
      <c r="B1149" t="s">
        <v>45</v>
      </c>
      <c r="C1149" t="s">
        <v>62</v>
      </c>
    </row>
    <row r="1150" spans="1:15">
      <c r="A1150" t="str">
        <f t="shared" si="18"/>
        <v>SSTTSTNCP</v>
      </c>
      <c r="B1150" t="s">
        <v>45</v>
      </c>
      <c r="C1150" t="s">
        <v>133</v>
      </c>
      <c r="D1150">
        <v>57647</v>
      </c>
      <c r="E1150">
        <v>55295</v>
      </c>
      <c r="F1150">
        <v>85041</v>
      </c>
      <c r="G1150">
        <v>93910</v>
      </c>
      <c r="H1150">
        <v>100347</v>
      </c>
      <c r="I1150">
        <v>56057</v>
      </c>
      <c r="J1150">
        <v>57792</v>
      </c>
      <c r="K1150">
        <v>63990</v>
      </c>
      <c r="L1150">
        <v>98828</v>
      </c>
      <c r="M1150">
        <v>84405</v>
      </c>
      <c r="N1150">
        <v>95466</v>
      </c>
      <c r="O1150">
        <v>75212</v>
      </c>
    </row>
    <row r="1151" spans="1:15">
      <c r="A1151" t="str">
        <f t="shared" si="18"/>
        <v>SSTTSTNCP ONPK</v>
      </c>
      <c r="B1151" t="s">
        <v>45</v>
      </c>
      <c r="C1151" t="s">
        <v>134</v>
      </c>
      <c r="D1151">
        <v>39626</v>
      </c>
      <c r="E1151">
        <v>50301</v>
      </c>
      <c r="F1151">
        <v>55848</v>
      </c>
      <c r="G1151">
        <v>78379</v>
      </c>
      <c r="H1151">
        <v>64357</v>
      </c>
      <c r="I1151">
        <v>42074</v>
      </c>
      <c r="J1151">
        <v>34527</v>
      </c>
      <c r="K1151">
        <v>33408</v>
      </c>
      <c r="L1151">
        <v>89105</v>
      </c>
      <c r="M1151">
        <v>70602</v>
      </c>
      <c r="N1151">
        <v>80931</v>
      </c>
      <c r="O1151">
        <v>61096</v>
      </c>
    </row>
    <row r="1152" spans="1:15">
      <c r="A1152" t="str">
        <f t="shared" si="18"/>
        <v>SSTTSTNCP OFFPK</v>
      </c>
      <c r="B1152" t="s">
        <v>45</v>
      </c>
      <c r="C1152" t="s">
        <v>135</v>
      </c>
      <c r="D1152">
        <v>57637</v>
      </c>
      <c r="E1152">
        <v>46815</v>
      </c>
      <c r="F1152">
        <v>83111</v>
      </c>
      <c r="G1152">
        <v>87188</v>
      </c>
      <c r="H1152">
        <v>93562</v>
      </c>
      <c r="I1152">
        <v>55572</v>
      </c>
      <c r="J1152">
        <v>54266</v>
      </c>
      <c r="K1152">
        <v>63838</v>
      </c>
      <c r="L1152">
        <v>83781</v>
      </c>
      <c r="M1152">
        <v>81953</v>
      </c>
      <c r="N1152">
        <v>95374</v>
      </c>
      <c r="O1152">
        <v>70697</v>
      </c>
    </row>
    <row r="1153" spans="1:15">
      <c r="A1153" t="str">
        <f t="shared" si="18"/>
        <v>SSTTSTGCP DATE</v>
      </c>
      <c r="B1153" t="s">
        <v>45</v>
      </c>
      <c r="C1153" t="s">
        <v>136</v>
      </c>
      <c r="D1153" t="s">
        <v>265</v>
      </c>
      <c r="E1153" t="s">
        <v>301</v>
      </c>
      <c r="F1153" t="s">
        <v>808</v>
      </c>
      <c r="G1153" t="s">
        <v>856</v>
      </c>
      <c r="H1153" t="s">
        <v>875</v>
      </c>
      <c r="I1153" t="s">
        <v>871</v>
      </c>
      <c r="J1153" t="s">
        <v>876</v>
      </c>
      <c r="K1153" t="s">
        <v>877</v>
      </c>
      <c r="L1153" t="s">
        <v>830</v>
      </c>
      <c r="M1153" t="s">
        <v>878</v>
      </c>
      <c r="N1153" t="s">
        <v>873</v>
      </c>
      <c r="O1153" t="s">
        <v>831</v>
      </c>
    </row>
    <row r="1154" spans="1:15">
      <c r="A1154" t="str">
        <f t="shared" si="18"/>
        <v>SSTTSTGCP TIME</v>
      </c>
      <c r="B1154" t="s">
        <v>45</v>
      </c>
      <c r="C1154" t="s">
        <v>142</v>
      </c>
      <c r="D1154" t="s">
        <v>215</v>
      </c>
      <c r="E1154" t="s">
        <v>199</v>
      </c>
      <c r="F1154" t="s">
        <v>199</v>
      </c>
      <c r="G1154" t="s">
        <v>202</v>
      </c>
      <c r="H1154" t="s">
        <v>143</v>
      </c>
      <c r="I1154" t="s">
        <v>146</v>
      </c>
      <c r="J1154" t="s">
        <v>145</v>
      </c>
      <c r="K1154" t="s">
        <v>195</v>
      </c>
      <c r="L1154" t="s">
        <v>200</v>
      </c>
      <c r="M1154" t="s">
        <v>11</v>
      </c>
      <c r="N1154" t="s">
        <v>145</v>
      </c>
      <c r="O1154" t="s">
        <v>214</v>
      </c>
    </row>
    <row r="1155" spans="1:15">
      <c r="A1155" t="str">
        <f t="shared" si="18"/>
        <v>SSTTSTGCP</v>
      </c>
      <c r="B1155" t="s">
        <v>45</v>
      </c>
      <c r="C1155" t="s">
        <v>147</v>
      </c>
      <c r="D1155">
        <v>21812</v>
      </c>
      <c r="E1155">
        <v>27775</v>
      </c>
      <c r="F1155">
        <v>40711</v>
      </c>
      <c r="G1155">
        <v>48668</v>
      </c>
      <c r="H1155">
        <v>37593</v>
      </c>
      <c r="I1155">
        <v>27751</v>
      </c>
      <c r="J1155">
        <v>22338</v>
      </c>
      <c r="K1155">
        <v>28376</v>
      </c>
      <c r="L1155">
        <v>49044</v>
      </c>
      <c r="M1155">
        <v>42570</v>
      </c>
      <c r="N1155">
        <v>34740</v>
      </c>
      <c r="O1155">
        <v>30298</v>
      </c>
    </row>
    <row r="1156" spans="1:15">
      <c r="A1156" t="str">
        <f t="shared" si="18"/>
        <v>SSTTSTGCP ONPK</v>
      </c>
      <c r="B1156" t="s">
        <v>45</v>
      </c>
      <c r="C1156" t="s">
        <v>63</v>
      </c>
      <c r="D1156">
        <v>21812</v>
      </c>
      <c r="E1156">
        <v>27456</v>
      </c>
      <c r="F1156">
        <v>25566</v>
      </c>
      <c r="G1156">
        <v>48555</v>
      </c>
      <c r="H1156">
        <v>37593</v>
      </c>
      <c r="I1156">
        <v>24772</v>
      </c>
      <c r="J1156">
        <v>22338</v>
      </c>
      <c r="K1156">
        <v>19233</v>
      </c>
      <c r="L1156">
        <v>36267</v>
      </c>
      <c r="M1156">
        <v>41271</v>
      </c>
      <c r="N1156">
        <v>25996</v>
      </c>
      <c r="O1156">
        <v>27267</v>
      </c>
    </row>
    <row r="1157" spans="1:15">
      <c r="A1157" t="str">
        <f t="shared" si="18"/>
        <v>SSTTSTGCP OFFPK</v>
      </c>
      <c r="B1157" t="s">
        <v>45</v>
      </c>
      <c r="C1157" t="s">
        <v>64</v>
      </c>
      <c r="D1157">
        <v>21430</v>
      </c>
      <c r="E1157">
        <v>27775</v>
      </c>
      <c r="F1157">
        <v>40711</v>
      </c>
      <c r="G1157">
        <v>48668</v>
      </c>
      <c r="H1157">
        <v>37389</v>
      </c>
      <c r="I1157">
        <v>27751</v>
      </c>
      <c r="J1157">
        <v>22098</v>
      </c>
      <c r="K1157">
        <v>28376</v>
      </c>
      <c r="L1157">
        <v>49044</v>
      </c>
      <c r="M1157">
        <v>42570</v>
      </c>
      <c r="N1157">
        <v>34740</v>
      </c>
      <c r="O1157">
        <v>30298</v>
      </c>
    </row>
    <row r="1158" spans="1:15">
      <c r="A1158" t="str">
        <f t="shared" si="18"/>
        <v>SSTTSTCP</v>
      </c>
      <c r="B1158" t="s">
        <v>45</v>
      </c>
      <c r="C1158" t="s">
        <v>148</v>
      </c>
      <c r="D1158">
        <v>7248</v>
      </c>
      <c r="E1158">
        <v>10801</v>
      </c>
      <c r="F1158">
        <v>1220</v>
      </c>
      <c r="G1158">
        <v>10174</v>
      </c>
      <c r="H1158">
        <v>7890</v>
      </c>
      <c r="I1158">
        <v>10984</v>
      </c>
      <c r="J1158">
        <v>3236</v>
      </c>
      <c r="K1158">
        <v>2649</v>
      </c>
      <c r="L1158">
        <v>1979</v>
      </c>
      <c r="M1158">
        <v>14105</v>
      </c>
      <c r="N1158">
        <v>17325</v>
      </c>
      <c r="O1158">
        <v>15573</v>
      </c>
    </row>
    <row r="1159" spans="1:15">
      <c r="A1159" t="str">
        <f t="shared" si="18"/>
        <v>SSTTSTPERIOD START</v>
      </c>
      <c r="B1159" t="s">
        <v>45</v>
      </c>
      <c r="C1159" t="s">
        <v>149</v>
      </c>
      <c r="D1159" s="1">
        <v>41275</v>
      </c>
      <c r="E1159" s="1">
        <v>41306</v>
      </c>
      <c r="F1159" s="1">
        <v>41334</v>
      </c>
      <c r="G1159" s="1">
        <v>41365</v>
      </c>
      <c r="H1159" s="1">
        <v>41395</v>
      </c>
      <c r="I1159" s="1">
        <v>41426</v>
      </c>
      <c r="J1159" s="1">
        <v>41456</v>
      </c>
      <c r="K1159" s="1">
        <v>41487</v>
      </c>
      <c r="L1159" s="1">
        <v>41518</v>
      </c>
      <c r="M1159" s="1">
        <v>41548</v>
      </c>
      <c r="N1159" s="1">
        <v>41579</v>
      </c>
      <c r="O1159" s="1">
        <v>41609</v>
      </c>
    </row>
    <row r="1160" spans="1:15">
      <c r="A1160" t="str">
        <f t="shared" si="18"/>
        <v>SSTTSTNCP LF</v>
      </c>
      <c r="B1160" t="s">
        <v>45</v>
      </c>
      <c r="C1160" t="s">
        <v>150</v>
      </c>
      <c r="D1160" s="5">
        <v>0.10050000000000001</v>
      </c>
      <c r="E1160" s="5">
        <v>0.14330000000000001</v>
      </c>
      <c r="F1160" s="5">
        <v>0.1085</v>
      </c>
      <c r="G1160" s="5">
        <v>0.15390000000000001</v>
      </c>
      <c r="H1160" s="5">
        <v>0.1119</v>
      </c>
      <c r="I1160" s="5">
        <v>0.20469999999999999</v>
      </c>
      <c r="J1160" s="5">
        <v>0.18759999999999999</v>
      </c>
      <c r="K1160" s="5">
        <v>0.1464</v>
      </c>
      <c r="L1160" s="5">
        <v>0.10290000000000001</v>
      </c>
      <c r="M1160" s="5">
        <v>0.20810000000000001</v>
      </c>
      <c r="N1160" s="5">
        <v>8.5300000000000001E-2</v>
      </c>
      <c r="O1160" s="5">
        <v>0.12720000000000001</v>
      </c>
    </row>
    <row r="1161" spans="1:15">
      <c r="A1161" t="str">
        <f t="shared" si="18"/>
        <v>SSTTSTNCP LF ONPK</v>
      </c>
      <c r="B1161" t="s">
        <v>45</v>
      </c>
      <c r="C1161" t="s">
        <v>151</v>
      </c>
      <c r="D1161" s="5">
        <v>0.1522</v>
      </c>
      <c r="E1161" s="5">
        <v>0.1734</v>
      </c>
      <c r="F1161" s="5">
        <v>0.14199999999999999</v>
      </c>
      <c r="G1161" s="5">
        <v>0.19969999999999999</v>
      </c>
      <c r="H1161" s="5">
        <v>0.15820000000000001</v>
      </c>
      <c r="I1161" s="5">
        <v>0.29920000000000002</v>
      </c>
      <c r="J1161" s="5">
        <v>0.30759999999999998</v>
      </c>
      <c r="K1161" s="5">
        <v>0.21890000000000001</v>
      </c>
      <c r="L1161" s="5">
        <v>9.5200000000000007E-2</v>
      </c>
      <c r="M1161" s="5">
        <v>0.25190000000000001</v>
      </c>
      <c r="N1161" s="5">
        <v>8.6099999999999996E-2</v>
      </c>
      <c r="O1161" s="5">
        <v>0.1288</v>
      </c>
    </row>
    <row r="1162" spans="1:15">
      <c r="A1162" t="str">
        <f t="shared" si="18"/>
        <v>SSTTSTNCP LF OFFPK</v>
      </c>
      <c r="B1162" t="s">
        <v>45</v>
      </c>
      <c r="C1162" t="s">
        <v>152</v>
      </c>
      <c r="D1162" s="5">
        <v>9.9199999999999997E-2</v>
      </c>
      <c r="E1162" s="5">
        <v>0.16389999999999999</v>
      </c>
      <c r="F1162" s="5">
        <v>0.11559999999999999</v>
      </c>
      <c r="G1162" s="5">
        <v>0.1605</v>
      </c>
      <c r="H1162" s="5">
        <v>0.1241</v>
      </c>
      <c r="I1162" s="5">
        <v>0.19980000000000001</v>
      </c>
      <c r="J1162" s="5">
        <v>0.20130000000000001</v>
      </c>
      <c r="K1162" s="5">
        <v>0.15840000000000001</v>
      </c>
      <c r="L1162" s="5">
        <v>0.12820000000000001</v>
      </c>
      <c r="M1162" s="5">
        <v>0.21340000000000001</v>
      </c>
      <c r="N1162" s="5">
        <v>8.8999999999999996E-2</v>
      </c>
      <c r="O1162" s="5">
        <v>0.1424</v>
      </c>
    </row>
    <row r="1163" spans="1:15">
      <c r="A1163" t="str">
        <f t="shared" si="18"/>
        <v>SSTTSTGCP CF</v>
      </c>
      <c r="B1163" t="s">
        <v>45</v>
      </c>
      <c r="C1163" t="s">
        <v>153</v>
      </c>
      <c r="D1163" s="5">
        <v>0.37840000000000001</v>
      </c>
      <c r="E1163" s="5">
        <v>0.50229999999999997</v>
      </c>
      <c r="F1163" s="5">
        <v>0.47870000000000001</v>
      </c>
      <c r="G1163" s="5">
        <v>0.51819999999999999</v>
      </c>
      <c r="H1163" s="5">
        <v>0.37459999999999999</v>
      </c>
      <c r="I1163" s="5">
        <v>0.495</v>
      </c>
      <c r="J1163" s="5">
        <v>0.38650000000000001</v>
      </c>
      <c r="K1163" s="5">
        <v>0.44340000000000002</v>
      </c>
      <c r="L1163" s="5">
        <v>0.49630000000000002</v>
      </c>
      <c r="M1163" s="5">
        <v>0.50429999999999997</v>
      </c>
      <c r="N1163" s="5">
        <v>0.3639</v>
      </c>
      <c r="O1163" s="5">
        <v>0.40279999999999999</v>
      </c>
    </row>
    <row r="1164" spans="1:15">
      <c r="A1164" t="str">
        <f t="shared" si="18"/>
        <v>SSTTSTCP CF</v>
      </c>
      <c r="B1164" t="s">
        <v>45</v>
      </c>
      <c r="C1164" t="s">
        <v>154</v>
      </c>
      <c r="D1164" s="5">
        <v>0.12570000000000001</v>
      </c>
      <c r="E1164" s="5">
        <v>0.1953</v>
      </c>
      <c r="F1164" s="5">
        <v>1.43E-2</v>
      </c>
      <c r="G1164" s="5">
        <v>0.10829999999999999</v>
      </c>
      <c r="H1164" s="5">
        <v>7.8600000000000003E-2</v>
      </c>
      <c r="I1164" s="5">
        <v>0.19589999999999999</v>
      </c>
      <c r="J1164" s="5">
        <v>5.6000000000000001E-2</v>
      </c>
      <c r="K1164" s="5">
        <v>4.1399999999999999E-2</v>
      </c>
      <c r="L1164" s="5">
        <v>0.02</v>
      </c>
      <c r="M1164" s="5">
        <v>0.1671</v>
      </c>
      <c r="N1164" s="5">
        <v>0.18149999999999999</v>
      </c>
      <c r="O1164" s="5">
        <v>0.20710000000000001</v>
      </c>
    </row>
    <row r="1165" spans="1:15">
      <c r="A1165" t="str">
        <f t="shared" si="18"/>
        <v>SSTTSTGCP LF</v>
      </c>
      <c r="B1165" t="s">
        <v>45</v>
      </c>
      <c r="C1165" t="s">
        <v>155</v>
      </c>
      <c r="D1165" s="5">
        <v>0.2656</v>
      </c>
      <c r="E1165" s="5">
        <v>0.28520000000000001</v>
      </c>
      <c r="F1165" s="5">
        <v>0.22670000000000001</v>
      </c>
      <c r="G1165" s="5">
        <v>0.2969</v>
      </c>
      <c r="H1165" s="5">
        <v>0.29870000000000002</v>
      </c>
      <c r="I1165" s="5">
        <v>0.41360000000000002</v>
      </c>
      <c r="J1165" s="5">
        <v>0.4854</v>
      </c>
      <c r="K1165" s="5">
        <v>0.3301</v>
      </c>
      <c r="L1165" s="5">
        <v>0.2074</v>
      </c>
      <c r="M1165" s="5">
        <v>0.41270000000000001</v>
      </c>
      <c r="N1165" s="5">
        <v>0.23449999999999999</v>
      </c>
      <c r="O1165" s="5">
        <v>0.31590000000000001</v>
      </c>
    </row>
    <row r="1166" spans="1:15">
      <c r="A1166" t="str">
        <f t="shared" si="18"/>
        <v>SSTTSTGCP LF ONPK</v>
      </c>
      <c r="B1166" t="s">
        <v>45</v>
      </c>
      <c r="C1166" t="s">
        <v>156</v>
      </c>
      <c r="D1166" s="5">
        <v>0.27650000000000002</v>
      </c>
      <c r="E1166" s="5">
        <v>0.31769999999999998</v>
      </c>
      <c r="F1166" s="5">
        <v>0.31009999999999999</v>
      </c>
      <c r="G1166" s="5">
        <v>0.32240000000000002</v>
      </c>
      <c r="H1166" s="5">
        <v>0.27079999999999999</v>
      </c>
      <c r="I1166" s="5">
        <v>0.50819999999999999</v>
      </c>
      <c r="J1166" s="5">
        <v>0.47539999999999999</v>
      </c>
      <c r="K1166" s="5">
        <v>0.38030000000000003</v>
      </c>
      <c r="L1166" s="5">
        <v>0.2339</v>
      </c>
      <c r="M1166" s="5">
        <v>0.43090000000000001</v>
      </c>
      <c r="N1166" s="5">
        <v>0.26800000000000002</v>
      </c>
      <c r="O1166" s="5">
        <v>0.28860000000000002</v>
      </c>
    </row>
    <row r="1167" spans="1:15">
      <c r="A1167" t="str">
        <f t="shared" si="18"/>
        <v>SSTTSTGCP LF OFFPK</v>
      </c>
      <c r="B1167" t="s">
        <v>45</v>
      </c>
      <c r="C1167" t="s">
        <v>157</v>
      </c>
      <c r="D1167" s="5">
        <v>0.26690000000000003</v>
      </c>
      <c r="E1167" s="5">
        <v>0.2762</v>
      </c>
      <c r="F1167" s="5">
        <v>0.23599999999999999</v>
      </c>
      <c r="G1167" s="5">
        <v>0.28749999999999998</v>
      </c>
      <c r="H1167" s="5">
        <v>0.3105</v>
      </c>
      <c r="I1167" s="5">
        <v>0.4002</v>
      </c>
      <c r="J1167" s="5">
        <v>0.49430000000000002</v>
      </c>
      <c r="K1167" s="5">
        <v>0.35630000000000001</v>
      </c>
      <c r="L1167" s="5">
        <v>0.21890000000000001</v>
      </c>
      <c r="M1167" s="5">
        <v>0.4108</v>
      </c>
      <c r="N1167" s="5">
        <v>0.2442</v>
      </c>
      <c r="O1167" s="5">
        <v>0.3322</v>
      </c>
    </row>
    <row r="1168" spans="1:15">
      <c r="A1168" t="str">
        <f t="shared" si="18"/>
        <v>SSTTSTCP LF</v>
      </c>
      <c r="B1168" t="s">
        <v>45</v>
      </c>
      <c r="C1168" t="s">
        <v>158</v>
      </c>
      <c r="D1168" s="5">
        <v>0.79930000000000001</v>
      </c>
      <c r="E1168" s="5">
        <v>0.73340000000000005</v>
      </c>
      <c r="F1168" s="5">
        <v>7.5635000000000003</v>
      </c>
      <c r="G1168" s="5">
        <v>1.4202999999999999</v>
      </c>
      <c r="H1168" s="5">
        <v>1.4231</v>
      </c>
      <c r="I1168" s="5">
        <v>1.0448999999999999</v>
      </c>
      <c r="J1168" s="5">
        <v>3.35</v>
      </c>
      <c r="K1168" s="5">
        <v>3.5358999999999998</v>
      </c>
      <c r="L1168" s="5">
        <v>5.1403999999999996</v>
      </c>
      <c r="M1168" s="5">
        <v>1.2456</v>
      </c>
      <c r="N1168" s="5">
        <v>0.4703</v>
      </c>
      <c r="O1168" s="5">
        <v>0.61450000000000005</v>
      </c>
    </row>
    <row r="1169" spans="1:15">
      <c r="A1169" t="str">
        <f t="shared" si="18"/>
        <v>SSTTSTREL PREC:</v>
      </c>
      <c r="B1169" t="s">
        <v>45</v>
      </c>
      <c r="C1169" t="s">
        <v>65</v>
      </c>
    </row>
    <row r="1170" spans="1:15">
      <c r="A1170" t="str">
        <f t="shared" si="18"/>
        <v>SSTTSTNCP RP</v>
      </c>
      <c r="B1170" t="s">
        <v>45</v>
      </c>
      <c r="C1170" t="s">
        <v>159</v>
      </c>
      <c r="D1170" s="5">
        <v>0</v>
      </c>
      <c r="E1170" s="5">
        <v>0</v>
      </c>
      <c r="F1170" s="5">
        <v>0</v>
      </c>
      <c r="G1170" s="5">
        <v>0</v>
      </c>
      <c r="H1170" s="5">
        <v>0</v>
      </c>
      <c r="I1170" s="5">
        <v>0</v>
      </c>
      <c r="J1170" s="5">
        <v>0</v>
      </c>
      <c r="K1170" s="5">
        <v>0</v>
      </c>
      <c r="L1170" s="5">
        <v>0</v>
      </c>
      <c r="M1170" s="5">
        <v>0</v>
      </c>
      <c r="N1170" s="5">
        <v>0</v>
      </c>
      <c r="O1170" s="5">
        <v>0</v>
      </c>
    </row>
    <row r="1171" spans="1:15">
      <c r="A1171" t="str">
        <f t="shared" si="18"/>
        <v>SSTTSTNCP RP ONPK</v>
      </c>
      <c r="B1171" t="s">
        <v>45</v>
      </c>
      <c r="C1171" t="s">
        <v>160</v>
      </c>
      <c r="D1171" s="5">
        <v>0</v>
      </c>
      <c r="E1171" s="5">
        <v>0</v>
      </c>
      <c r="F1171" s="5">
        <v>0</v>
      </c>
      <c r="G1171" s="5">
        <v>0</v>
      </c>
      <c r="H1171" s="5">
        <v>0</v>
      </c>
      <c r="I1171" s="5">
        <v>0</v>
      </c>
      <c r="J1171" s="5">
        <v>0</v>
      </c>
      <c r="K1171" s="5">
        <v>0</v>
      </c>
      <c r="L1171" s="5">
        <v>0</v>
      </c>
      <c r="M1171" s="5">
        <v>0</v>
      </c>
      <c r="N1171" s="5">
        <v>0</v>
      </c>
      <c r="O1171" s="5">
        <v>0</v>
      </c>
    </row>
    <row r="1172" spans="1:15">
      <c r="A1172" t="str">
        <f t="shared" si="18"/>
        <v>SSTTSTNCP RP OFFPK</v>
      </c>
      <c r="B1172" t="s">
        <v>45</v>
      </c>
      <c r="C1172" t="s">
        <v>161</v>
      </c>
      <c r="D1172" s="5">
        <v>0</v>
      </c>
      <c r="E1172" s="5">
        <v>0</v>
      </c>
      <c r="F1172" s="5">
        <v>0</v>
      </c>
      <c r="G1172" s="5">
        <v>0</v>
      </c>
      <c r="H1172" s="5">
        <v>0</v>
      </c>
      <c r="I1172" s="5">
        <v>0</v>
      </c>
      <c r="J1172" s="5">
        <v>0</v>
      </c>
      <c r="K1172" s="5">
        <v>0</v>
      </c>
      <c r="L1172" s="5">
        <v>0</v>
      </c>
      <c r="M1172" s="5">
        <v>0</v>
      </c>
      <c r="N1172" s="5">
        <v>0</v>
      </c>
      <c r="O1172" s="5">
        <v>0</v>
      </c>
    </row>
    <row r="1173" spans="1:15">
      <c r="A1173" t="str">
        <f t="shared" si="18"/>
        <v>SSTTSTGCP RP</v>
      </c>
      <c r="B1173" t="s">
        <v>45</v>
      </c>
      <c r="C1173" t="s">
        <v>162</v>
      </c>
      <c r="D1173" s="5">
        <v>0</v>
      </c>
      <c r="E1173" s="5">
        <v>0</v>
      </c>
      <c r="F1173" s="5">
        <v>0</v>
      </c>
      <c r="G1173" s="5">
        <v>0</v>
      </c>
      <c r="H1173" s="5">
        <v>0</v>
      </c>
      <c r="I1173" s="5">
        <v>0</v>
      </c>
      <c r="J1173" s="5">
        <v>0</v>
      </c>
      <c r="K1173" s="5">
        <v>0</v>
      </c>
      <c r="L1173" s="5">
        <v>0</v>
      </c>
      <c r="M1173" s="5">
        <v>0</v>
      </c>
      <c r="N1173" s="5">
        <v>0</v>
      </c>
      <c r="O1173" s="5">
        <v>0</v>
      </c>
    </row>
    <row r="1174" spans="1:15">
      <c r="A1174" t="str">
        <f t="shared" si="18"/>
        <v>SSTTSTGCP RP ONPK</v>
      </c>
      <c r="B1174" t="s">
        <v>45</v>
      </c>
      <c r="C1174" t="s">
        <v>163</v>
      </c>
      <c r="D1174" s="5">
        <v>0</v>
      </c>
      <c r="E1174" s="5">
        <v>0</v>
      </c>
      <c r="F1174" s="5">
        <v>0</v>
      </c>
      <c r="G1174" s="5">
        <v>0</v>
      </c>
      <c r="H1174" s="5">
        <v>0</v>
      </c>
      <c r="I1174" s="5">
        <v>0</v>
      </c>
      <c r="J1174" s="5">
        <v>0</v>
      </c>
      <c r="K1174" s="5">
        <v>0</v>
      </c>
      <c r="L1174" s="5">
        <v>0</v>
      </c>
      <c r="M1174" s="5">
        <v>0</v>
      </c>
      <c r="N1174" s="5">
        <v>0</v>
      </c>
      <c r="O1174" s="5">
        <v>0</v>
      </c>
    </row>
    <row r="1175" spans="1:15">
      <c r="A1175" t="str">
        <f t="shared" si="18"/>
        <v>SSTTSTGCP RP OFFPK</v>
      </c>
      <c r="B1175" t="s">
        <v>45</v>
      </c>
      <c r="C1175" t="s">
        <v>164</v>
      </c>
      <c r="D1175" s="5">
        <v>0</v>
      </c>
      <c r="E1175" s="5">
        <v>0</v>
      </c>
      <c r="F1175" s="5">
        <v>0</v>
      </c>
      <c r="G1175" s="5">
        <v>0</v>
      </c>
      <c r="H1175" s="5">
        <v>0</v>
      </c>
      <c r="I1175" s="5">
        <v>0</v>
      </c>
      <c r="J1175" s="5">
        <v>0</v>
      </c>
      <c r="K1175" s="5">
        <v>0</v>
      </c>
      <c r="L1175" s="5">
        <v>0</v>
      </c>
      <c r="M1175" s="5">
        <v>0</v>
      </c>
      <c r="N1175" s="5">
        <v>0</v>
      </c>
      <c r="O1175" s="5">
        <v>0</v>
      </c>
    </row>
    <row r="1176" spans="1:15">
      <c r="A1176" t="str">
        <f t="shared" si="18"/>
        <v>SSTTSTCP RP</v>
      </c>
      <c r="B1176" t="s">
        <v>45</v>
      </c>
      <c r="C1176" t="s">
        <v>165</v>
      </c>
      <c r="D1176" s="5">
        <v>0</v>
      </c>
      <c r="E1176" s="5">
        <v>0</v>
      </c>
      <c r="F1176" s="5">
        <v>0</v>
      </c>
      <c r="G1176" s="5">
        <v>0</v>
      </c>
      <c r="H1176" s="5">
        <v>0</v>
      </c>
      <c r="I1176" s="5">
        <v>0</v>
      </c>
      <c r="J1176" s="5">
        <v>0</v>
      </c>
      <c r="K1176" s="5">
        <v>0</v>
      </c>
      <c r="L1176" s="5">
        <v>0</v>
      </c>
      <c r="M1176" s="5">
        <v>0</v>
      </c>
      <c r="N1176" s="5">
        <v>0</v>
      </c>
      <c r="O1176" s="5">
        <v>0</v>
      </c>
    </row>
    <row r="1177" spans="1:15">
      <c r="A1177" t="str">
        <f t="shared" si="18"/>
        <v>SSTTSTSAMPLE SIZE:</v>
      </c>
      <c r="B1177" t="s">
        <v>45</v>
      </c>
      <c r="C1177" t="s">
        <v>66</v>
      </c>
    </row>
    <row r="1178" spans="1:15">
      <c r="A1178" t="str">
        <f t="shared" si="18"/>
        <v>SSTTSTGCPSZ</v>
      </c>
      <c r="B1178" t="s">
        <v>45</v>
      </c>
      <c r="C1178" t="s">
        <v>166</v>
      </c>
      <c r="D1178">
        <v>13</v>
      </c>
      <c r="E1178">
        <v>13</v>
      </c>
      <c r="F1178">
        <v>13</v>
      </c>
      <c r="G1178">
        <v>13</v>
      </c>
      <c r="H1178">
        <v>13</v>
      </c>
      <c r="I1178">
        <v>13</v>
      </c>
      <c r="J1178">
        <v>13</v>
      </c>
      <c r="K1178">
        <v>13</v>
      </c>
      <c r="L1178">
        <v>13</v>
      </c>
      <c r="M1178">
        <v>13</v>
      </c>
      <c r="N1178">
        <v>13</v>
      </c>
      <c r="O1178">
        <v>13</v>
      </c>
    </row>
    <row r="1179" spans="1:15">
      <c r="A1179" t="str">
        <f t="shared" si="18"/>
        <v>SSTTSTGCPSZ ONPK</v>
      </c>
      <c r="B1179" t="s">
        <v>45</v>
      </c>
      <c r="C1179" t="s">
        <v>167</v>
      </c>
      <c r="D1179">
        <v>13</v>
      </c>
      <c r="E1179">
        <v>13</v>
      </c>
      <c r="F1179">
        <v>13</v>
      </c>
      <c r="G1179">
        <v>13</v>
      </c>
      <c r="H1179">
        <v>13</v>
      </c>
      <c r="I1179">
        <v>13</v>
      </c>
      <c r="J1179">
        <v>13</v>
      </c>
      <c r="K1179">
        <v>13</v>
      </c>
      <c r="L1179">
        <v>13</v>
      </c>
      <c r="M1179">
        <v>13</v>
      </c>
      <c r="N1179">
        <v>13</v>
      </c>
      <c r="O1179">
        <v>13</v>
      </c>
    </row>
    <row r="1180" spans="1:15">
      <c r="A1180" t="str">
        <f t="shared" si="18"/>
        <v>SSTTSTGCPSZ OFFPK</v>
      </c>
      <c r="B1180" t="s">
        <v>45</v>
      </c>
      <c r="C1180" t="s">
        <v>168</v>
      </c>
      <c r="D1180">
        <v>13</v>
      </c>
      <c r="E1180">
        <v>13</v>
      </c>
      <c r="F1180">
        <v>13</v>
      </c>
      <c r="G1180">
        <v>13</v>
      </c>
      <c r="H1180">
        <v>13</v>
      </c>
      <c r="I1180">
        <v>13</v>
      </c>
      <c r="J1180">
        <v>13</v>
      </c>
      <c r="K1180">
        <v>13</v>
      </c>
      <c r="L1180">
        <v>13</v>
      </c>
      <c r="M1180">
        <v>13</v>
      </c>
      <c r="N1180">
        <v>13</v>
      </c>
      <c r="O1180">
        <v>13</v>
      </c>
    </row>
    <row r="1181" spans="1:15">
      <c r="A1181" t="str">
        <f t="shared" si="18"/>
        <v>SSTTSTCPSZ</v>
      </c>
      <c r="B1181" t="s">
        <v>45</v>
      </c>
      <c r="C1181" t="s">
        <v>169</v>
      </c>
      <c r="D1181">
        <v>13</v>
      </c>
      <c r="E1181">
        <v>13</v>
      </c>
      <c r="F1181">
        <v>13</v>
      </c>
      <c r="G1181">
        <v>13</v>
      </c>
      <c r="H1181">
        <v>13</v>
      </c>
      <c r="I1181">
        <v>13</v>
      </c>
      <c r="J1181">
        <v>13</v>
      </c>
      <c r="K1181">
        <v>13</v>
      </c>
      <c r="L1181">
        <v>13</v>
      </c>
      <c r="M1181">
        <v>13</v>
      </c>
      <c r="N1181">
        <v>13</v>
      </c>
      <c r="O1181">
        <v>13</v>
      </c>
    </row>
    <row r="1182" spans="1:15">
      <c r="A1182" t="str">
        <f t="shared" si="18"/>
        <v/>
      </c>
    </row>
    <row r="1183" spans="1:15">
      <c r="A1183" t="str">
        <f t="shared" si="18"/>
        <v/>
      </c>
      <c r="B1183" s="3"/>
    </row>
    <row r="1184" spans="1:15">
      <c r="A1184" t="str">
        <f t="shared" si="18"/>
        <v xml:space="preserve">WAUCHULA Wholesale City of Wauchula </v>
      </c>
      <c r="B1184" t="s">
        <v>719</v>
      </c>
      <c r="C1184" t="s">
        <v>720</v>
      </c>
    </row>
    <row r="1185" spans="1:15">
      <c r="A1185" t="str">
        <f t="shared" si="18"/>
        <v xml:space="preserve">WAUCHULAMONTH </v>
      </c>
      <c r="B1185" t="s">
        <v>721</v>
      </c>
      <c r="C1185" t="s">
        <v>123</v>
      </c>
      <c r="D1185" s="4">
        <v>41275</v>
      </c>
      <c r="E1185" s="4">
        <v>41306</v>
      </c>
      <c r="F1185" s="4">
        <v>41334</v>
      </c>
      <c r="G1185" s="4">
        <v>41365</v>
      </c>
      <c r="H1185" s="4">
        <v>41395</v>
      </c>
      <c r="I1185" s="4">
        <v>41426</v>
      </c>
      <c r="J1185" s="4">
        <v>41456</v>
      </c>
      <c r="K1185" s="4">
        <v>41487</v>
      </c>
      <c r="L1185" s="4">
        <v>41518</v>
      </c>
      <c r="M1185" s="4">
        <v>41548</v>
      </c>
      <c r="N1185" s="4">
        <v>41579</v>
      </c>
      <c r="O1185" s="4">
        <v>41609</v>
      </c>
    </row>
    <row r="1186" spans="1:15">
      <c r="A1186" t="str">
        <f t="shared" si="18"/>
        <v xml:space="preserve">WAUCHULACUSTOMERS </v>
      </c>
      <c r="B1186" t="s">
        <v>721</v>
      </c>
      <c r="C1186" t="s">
        <v>124</v>
      </c>
      <c r="D1186">
        <v>4</v>
      </c>
      <c r="E1186">
        <v>4</v>
      </c>
      <c r="F1186">
        <v>4</v>
      </c>
      <c r="G1186">
        <v>4</v>
      </c>
      <c r="H1186">
        <v>4</v>
      </c>
      <c r="I1186">
        <v>4</v>
      </c>
      <c r="J1186">
        <v>4</v>
      </c>
      <c r="K1186">
        <v>4</v>
      </c>
      <c r="L1186">
        <v>4</v>
      </c>
      <c r="M1186">
        <v>4</v>
      </c>
      <c r="N1186">
        <v>4</v>
      </c>
      <c r="O1186">
        <v>4</v>
      </c>
    </row>
    <row r="1187" spans="1:15">
      <c r="A1187" t="str">
        <f t="shared" si="18"/>
        <v xml:space="preserve">WAUCHULASALES </v>
      </c>
      <c r="B1187" t="s">
        <v>721</v>
      </c>
      <c r="C1187" t="s">
        <v>125</v>
      </c>
      <c r="D1187">
        <v>61189908</v>
      </c>
      <c r="E1187">
        <v>63149555</v>
      </c>
      <c r="F1187">
        <v>58105670</v>
      </c>
      <c r="G1187">
        <v>60933431</v>
      </c>
      <c r="H1187">
        <v>70271983</v>
      </c>
      <c r="I1187">
        <v>73381393</v>
      </c>
      <c r="J1187">
        <v>81686209</v>
      </c>
      <c r="K1187">
        <v>85307849</v>
      </c>
      <c r="L1187">
        <v>88503862</v>
      </c>
      <c r="M1187">
        <v>78273789</v>
      </c>
      <c r="N1187">
        <v>74983627</v>
      </c>
      <c r="O1187">
        <v>63486551</v>
      </c>
    </row>
    <row r="1188" spans="1:15">
      <c r="A1188" t="str">
        <f t="shared" si="18"/>
        <v>WAUCHULAKW</v>
      </c>
      <c r="B1188" t="s">
        <v>721</v>
      </c>
      <c r="C1188" t="s">
        <v>126</v>
      </c>
    </row>
    <row r="1189" spans="1:15">
      <c r="A1189" t="str">
        <f t="shared" si="18"/>
        <v>WAUCHULAN</v>
      </c>
      <c r="B1189" t="s">
        <v>721</v>
      </c>
      <c r="C1189" t="s">
        <v>127</v>
      </c>
      <c r="D1189">
        <v>1</v>
      </c>
      <c r="E1189">
        <v>1</v>
      </c>
      <c r="F1189">
        <v>1</v>
      </c>
      <c r="G1189">
        <v>1</v>
      </c>
      <c r="H1189">
        <v>1</v>
      </c>
      <c r="I1189">
        <v>1</v>
      </c>
      <c r="J1189">
        <v>1</v>
      </c>
      <c r="K1189">
        <v>1</v>
      </c>
      <c r="L1189">
        <v>1</v>
      </c>
      <c r="M1189">
        <v>1</v>
      </c>
      <c r="N1189">
        <v>1</v>
      </c>
      <c r="O1189">
        <v>1</v>
      </c>
    </row>
    <row r="1190" spans="1:15">
      <c r="A1190" t="str">
        <f t="shared" si="18"/>
        <v>WAUCHULARLR ENERGY:</v>
      </c>
      <c r="B1190" t="s">
        <v>721</v>
      </c>
      <c r="C1190" t="s">
        <v>61</v>
      </c>
    </row>
    <row r="1191" spans="1:15">
      <c r="A1191" t="str">
        <f t="shared" si="18"/>
        <v>WAUCHULAKWH</v>
      </c>
      <c r="B1191" t="s">
        <v>721</v>
      </c>
      <c r="C1191" t="s">
        <v>128</v>
      </c>
      <c r="D1191">
        <v>4430530</v>
      </c>
      <c r="E1191">
        <v>4216119</v>
      </c>
      <c r="F1191">
        <v>4511771</v>
      </c>
      <c r="G1191">
        <v>5016720</v>
      </c>
      <c r="H1191">
        <v>5417904</v>
      </c>
      <c r="I1191">
        <v>5724584</v>
      </c>
      <c r="J1191">
        <v>5675470</v>
      </c>
      <c r="K1191">
        <v>6416429</v>
      </c>
      <c r="L1191">
        <v>5734275</v>
      </c>
      <c r="M1191">
        <v>5499348</v>
      </c>
      <c r="N1191">
        <v>4489660</v>
      </c>
      <c r="O1191">
        <v>4642288</v>
      </c>
    </row>
    <row r="1192" spans="1:15">
      <c r="A1192" t="str">
        <f t="shared" si="18"/>
        <v>WAUCHULAKWH ONPK</v>
      </c>
      <c r="B1192" t="s">
        <v>721</v>
      </c>
      <c r="C1192" t="s">
        <v>129</v>
      </c>
      <c r="D1192">
        <v>1183597</v>
      </c>
      <c r="E1192">
        <v>1109801</v>
      </c>
      <c r="F1192">
        <v>1150694</v>
      </c>
      <c r="G1192">
        <v>1800945</v>
      </c>
      <c r="H1192">
        <v>1832158</v>
      </c>
      <c r="I1192">
        <v>1840399</v>
      </c>
      <c r="J1192">
        <v>1912792</v>
      </c>
      <c r="K1192">
        <v>2222234</v>
      </c>
      <c r="L1192">
        <v>1830508</v>
      </c>
      <c r="M1192">
        <v>1966062</v>
      </c>
      <c r="N1192">
        <v>1090982</v>
      </c>
      <c r="O1192">
        <v>1149287</v>
      </c>
    </row>
    <row r="1193" spans="1:15">
      <c r="A1193" t="str">
        <f t="shared" si="18"/>
        <v>WAUCHULAKWH OFFPK</v>
      </c>
      <c r="B1193" t="s">
        <v>721</v>
      </c>
      <c r="C1193" t="s">
        <v>130</v>
      </c>
      <c r="D1193">
        <v>3246933</v>
      </c>
      <c r="E1193">
        <v>3106318</v>
      </c>
      <c r="F1193">
        <v>3361076</v>
      </c>
      <c r="G1193">
        <v>3215775</v>
      </c>
      <c r="H1193">
        <v>3585746</v>
      </c>
      <c r="I1193">
        <v>3884185</v>
      </c>
      <c r="J1193">
        <v>3762678</v>
      </c>
      <c r="K1193">
        <v>4194195</v>
      </c>
      <c r="L1193">
        <v>3903767</v>
      </c>
      <c r="M1193">
        <v>3533286</v>
      </c>
      <c r="N1193">
        <v>3398678</v>
      </c>
      <c r="O1193">
        <v>3493001</v>
      </c>
    </row>
    <row r="1194" spans="1:15">
      <c r="A1194" t="str">
        <f t="shared" si="18"/>
        <v>WAUCHULAKWH ONPK%</v>
      </c>
      <c r="B1194" t="s">
        <v>721</v>
      </c>
      <c r="C1194" t="s">
        <v>131</v>
      </c>
      <c r="D1194" s="5">
        <v>0.26715</v>
      </c>
      <c r="E1194" s="5">
        <v>0.26323000000000002</v>
      </c>
      <c r="F1194" s="5">
        <v>0.25503999999999999</v>
      </c>
      <c r="G1194" s="5">
        <v>0.35898999999999998</v>
      </c>
      <c r="H1194" s="5">
        <v>0.33817000000000003</v>
      </c>
      <c r="I1194" s="5">
        <v>0.32149</v>
      </c>
      <c r="J1194" s="5">
        <v>0.33703</v>
      </c>
      <c r="K1194" s="5">
        <v>0.34633999999999998</v>
      </c>
      <c r="L1194" s="5">
        <v>0.31922</v>
      </c>
      <c r="M1194" s="5">
        <v>0.35750999999999999</v>
      </c>
      <c r="N1194" s="5">
        <v>0.24299999999999999</v>
      </c>
      <c r="O1194" s="5">
        <v>0.24757000000000001</v>
      </c>
    </row>
    <row r="1195" spans="1:15">
      <c r="A1195" t="str">
        <f t="shared" si="18"/>
        <v>WAUCHULAKWH OFFPK%</v>
      </c>
      <c r="B1195" t="s">
        <v>721</v>
      </c>
      <c r="C1195" t="s">
        <v>132</v>
      </c>
      <c r="D1195" s="5">
        <v>0.73285</v>
      </c>
      <c r="E1195" s="5">
        <v>0.73677000000000004</v>
      </c>
      <c r="F1195" s="5">
        <v>0.74495999999999996</v>
      </c>
      <c r="G1195" s="5">
        <v>0.64100999999999997</v>
      </c>
      <c r="H1195" s="5">
        <v>0.66183000000000003</v>
      </c>
      <c r="I1195" s="5">
        <v>0.67850999999999995</v>
      </c>
      <c r="J1195" s="5">
        <v>0.66296999999999995</v>
      </c>
      <c r="K1195" s="5">
        <v>0.65366000000000002</v>
      </c>
      <c r="L1195" s="5">
        <v>0.68078000000000005</v>
      </c>
      <c r="M1195" s="5">
        <v>0.64249000000000001</v>
      </c>
      <c r="N1195" s="5">
        <v>0.75700000000000001</v>
      </c>
      <c r="O1195" s="5">
        <v>0.75243000000000004</v>
      </c>
    </row>
    <row r="1196" spans="1:15">
      <c r="A1196" t="str">
        <f t="shared" si="18"/>
        <v>WAUCHULADEMAND (KW):</v>
      </c>
      <c r="B1196" t="s">
        <v>721</v>
      </c>
      <c r="C1196" t="s">
        <v>62</v>
      </c>
    </row>
    <row r="1197" spans="1:15">
      <c r="A1197" t="str">
        <f t="shared" si="18"/>
        <v>WAUCHULANCP</v>
      </c>
      <c r="B1197" t="s">
        <v>721</v>
      </c>
      <c r="C1197" t="s">
        <v>133</v>
      </c>
      <c r="D1197">
        <v>8962</v>
      </c>
      <c r="E1197">
        <v>10853</v>
      </c>
      <c r="F1197">
        <v>11363</v>
      </c>
      <c r="G1197">
        <v>11581</v>
      </c>
      <c r="H1197">
        <v>12367</v>
      </c>
      <c r="I1197">
        <v>13187</v>
      </c>
      <c r="J1197">
        <v>12500</v>
      </c>
      <c r="K1197">
        <v>13557</v>
      </c>
      <c r="L1197">
        <v>13021</v>
      </c>
      <c r="M1197">
        <v>11905</v>
      </c>
      <c r="N1197">
        <v>10309</v>
      </c>
      <c r="O1197">
        <v>9574</v>
      </c>
    </row>
    <row r="1198" spans="1:15">
      <c r="A1198" t="str">
        <f t="shared" si="18"/>
        <v>WAUCHULANCP ONPK</v>
      </c>
      <c r="B1198" t="s">
        <v>721</v>
      </c>
      <c r="C1198" t="s">
        <v>134</v>
      </c>
      <c r="D1198">
        <v>8708</v>
      </c>
      <c r="E1198">
        <v>10853</v>
      </c>
      <c r="F1198">
        <v>11363</v>
      </c>
      <c r="G1198">
        <v>11581</v>
      </c>
      <c r="H1198">
        <v>12367</v>
      </c>
      <c r="I1198">
        <v>13187</v>
      </c>
      <c r="J1198">
        <v>12500</v>
      </c>
      <c r="K1198">
        <v>13557</v>
      </c>
      <c r="L1198">
        <v>13021</v>
      </c>
      <c r="M1198">
        <v>11905</v>
      </c>
      <c r="N1198">
        <v>9634</v>
      </c>
      <c r="O1198">
        <v>9546</v>
      </c>
    </row>
    <row r="1199" spans="1:15">
      <c r="A1199" t="str">
        <f t="shared" si="18"/>
        <v>WAUCHULANCP OFFPK</v>
      </c>
      <c r="B1199" t="s">
        <v>721</v>
      </c>
      <c r="C1199" t="s">
        <v>135</v>
      </c>
      <c r="D1199">
        <v>8962</v>
      </c>
      <c r="E1199">
        <v>9588</v>
      </c>
      <c r="F1199">
        <v>9630</v>
      </c>
      <c r="G1199">
        <v>9726</v>
      </c>
      <c r="H1199">
        <v>10930</v>
      </c>
      <c r="I1199">
        <v>11150</v>
      </c>
      <c r="J1199">
        <v>11019</v>
      </c>
      <c r="K1199">
        <v>11855</v>
      </c>
      <c r="L1199">
        <v>10824</v>
      </c>
      <c r="M1199">
        <v>10666</v>
      </c>
      <c r="N1199">
        <v>10309</v>
      </c>
      <c r="O1199">
        <v>9574</v>
      </c>
    </row>
    <row r="1200" spans="1:15">
      <c r="A1200" t="str">
        <f t="shared" si="18"/>
        <v>WAUCHULAGCP DATE</v>
      </c>
      <c r="B1200" t="s">
        <v>721</v>
      </c>
      <c r="C1200" t="s">
        <v>136</v>
      </c>
      <c r="D1200" t="s">
        <v>752</v>
      </c>
      <c r="E1200" t="s">
        <v>740</v>
      </c>
      <c r="F1200" t="s">
        <v>741</v>
      </c>
      <c r="G1200" t="s">
        <v>781</v>
      </c>
      <c r="H1200" t="s">
        <v>823</v>
      </c>
      <c r="I1200" t="s">
        <v>836</v>
      </c>
      <c r="J1200" t="s">
        <v>745</v>
      </c>
      <c r="K1200" t="s">
        <v>819</v>
      </c>
      <c r="L1200" t="s">
        <v>824</v>
      </c>
      <c r="M1200" t="s">
        <v>825</v>
      </c>
      <c r="N1200" t="s">
        <v>879</v>
      </c>
      <c r="O1200" t="s">
        <v>763</v>
      </c>
    </row>
    <row r="1201" spans="1:15">
      <c r="A1201" t="str">
        <f t="shared" si="18"/>
        <v>WAUCHULAGCP TIME</v>
      </c>
      <c r="B1201" t="s">
        <v>721</v>
      </c>
      <c r="C1201" t="s">
        <v>142</v>
      </c>
      <c r="D1201" t="s">
        <v>144</v>
      </c>
      <c r="E1201" t="s">
        <v>194</v>
      </c>
      <c r="F1201" t="s">
        <v>203</v>
      </c>
      <c r="G1201" t="s">
        <v>145</v>
      </c>
      <c r="H1201" t="s">
        <v>195</v>
      </c>
      <c r="I1201" t="s">
        <v>195</v>
      </c>
      <c r="J1201" t="s">
        <v>145</v>
      </c>
      <c r="K1201" t="s">
        <v>195</v>
      </c>
      <c r="L1201" t="s">
        <v>145</v>
      </c>
      <c r="M1201" t="s">
        <v>145</v>
      </c>
      <c r="N1201" t="s">
        <v>145</v>
      </c>
      <c r="O1201" t="s">
        <v>145</v>
      </c>
    </row>
    <row r="1202" spans="1:15">
      <c r="A1202" t="str">
        <f t="shared" si="18"/>
        <v>WAUCHULAGCP</v>
      </c>
      <c r="B1202" t="s">
        <v>721</v>
      </c>
      <c r="C1202" t="s">
        <v>147</v>
      </c>
      <c r="D1202">
        <v>8962</v>
      </c>
      <c r="E1202">
        <v>10853</v>
      </c>
      <c r="F1202">
        <v>11363</v>
      </c>
      <c r="G1202">
        <v>11581</v>
      </c>
      <c r="H1202">
        <v>12367</v>
      </c>
      <c r="I1202">
        <v>13187</v>
      </c>
      <c r="J1202">
        <v>12500</v>
      </c>
      <c r="K1202">
        <v>13557</v>
      </c>
      <c r="L1202">
        <v>13021</v>
      </c>
      <c r="M1202">
        <v>11905</v>
      </c>
      <c r="N1202">
        <v>10309</v>
      </c>
      <c r="O1202">
        <v>9574</v>
      </c>
    </row>
    <row r="1203" spans="1:15">
      <c r="A1203" t="str">
        <f t="shared" si="18"/>
        <v>WAUCHULAGCP ONPK</v>
      </c>
      <c r="B1203" t="s">
        <v>721</v>
      </c>
      <c r="C1203" t="s">
        <v>63</v>
      </c>
      <c r="D1203">
        <v>8708</v>
      </c>
      <c r="E1203">
        <v>10853</v>
      </c>
      <c r="F1203">
        <v>11363</v>
      </c>
      <c r="G1203">
        <v>11581</v>
      </c>
      <c r="H1203">
        <v>12367</v>
      </c>
      <c r="I1203">
        <v>13187</v>
      </c>
      <c r="J1203">
        <v>12500</v>
      </c>
      <c r="K1203">
        <v>13557</v>
      </c>
      <c r="L1203">
        <v>13021</v>
      </c>
      <c r="M1203">
        <v>11905</v>
      </c>
      <c r="N1203">
        <v>9634</v>
      </c>
      <c r="O1203">
        <v>9546</v>
      </c>
    </row>
    <row r="1204" spans="1:15">
      <c r="A1204" t="str">
        <f t="shared" si="18"/>
        <v>WAUCHULAGCP OFFPK</v>
      </c>
      <c r="B1204" t="s">
        <v>721</v>
      </c>
      <c r="C1204" t="s">
        <v>64</v>
      </c>
      <c r="D1204">
        <v>8962</v>
      </c>
      <c r="E1204">
        <v>9588</v>
      </c>
      <c r="F1204">
        <v>9630</v>
      </c>
      <c r="G1204">
        <v>9726</v>
      </c>
      <c r="H1204">
        <v>10930</v>
      </c>
      <c r="I1204">
        <v>11150</v>
      </c>
      <c r="J1204">
        <v>11019</v>
      </c>
      <c r="K1204">
        <v>11855</v>
      </c>
      <c r="L1204">
        <v>10824</v>
      </c>
      <c r="M1204">
        <v>10666</v>
      </c>
      <c r="N1204">
        <v>10309</v>
      </c>
      <c r="O1204">
        <v>9574</v>
      </c>
    </row>
    <row r="1205" spans="1:15">
      <c r="A1205" t="str">
        <f t="shared" ref="A1205:A1268" si="19">B1205&amp;C1205</f>
        <v>WAUCHULACP</v>
      </c>
      <c r="B1205" t="s">
        <v>721</v>
      </c>
      <c r="C1205" t="s">
        <v>148</v>
      </c>
      <c r="D1205">
        <v>8708</v>
      </c>
      <c r="E1205">
        <v>9537</v>
      </c>
      <c r="F1205">
        <v>11363</v>
      </c>
      <c r="G1205">
        <v>10198</v>
      </c>
      <c r="H1205">
        <v>11922</v>
      </c>
      <c r="I1205">
        <v>11777</v>
      </c>
      <c r="J1205">
        <v>10634</v>
      </c>
      <c r="K1205">
        <v>13072</v>
      </c>
      <c r="L1205">
        <v>13021</v>
      </c>
      <c r="M1205">
        <v>11353</v>
      </c>
      <c r="N1205">
        <v>10236</v>
      </c>
      <c r="O1205">
        <v>9313</v>
      </c>
    </row>
    <row r="1206" spans="1:15">
      <c r="A1206" t="str">
        <f t="shared" si="19"/>
        <v>WAUCHULAPERIOD START</v>
      </c>
      <c r="B1206" t="s">
        <v>721</v>
      </c>
      <c r="C1206" t="s">
        <v>149</v>
      </c>
      <c r="D1206" s="1">
        <v>41275</v>
      </c>
      <c r="E1206" s="1">
        <v>41306</v>
      </c>
      <c r="F1206" s="1">
        <v>41334</v>
      </c>
      <c r="G1206" s="1">
        <v>41365</v>
      </c>
      <c r="H1206" s="1">
        <v>41395</v>
      </c>
      <c r="I1206" s="1">
        <v>41426</v>
      </c>
      <c r="J1206" s="1">
        <v>41456</v>
      </c>
      <c r="K1206" s="1">
        <v>41487</v>
      </c>
      <c r="L1206" s="1">
        <v>41518</v>
      </c>
      <c r="M1206" s="1">
        <v>41548</v>
      </c>
      <c r="N1206" s="1">
        <v>41579</v>
      </c>
      <c r="O1206" s="1">
        <v>41609</v>
      </c>
    </row>
    <row r="1207" spans="1:15">
      <c r="A1207" t="str">
        <f t="shared" si="19"/>
        <v>WAUCHULANCP LF</v>
      </c>
      <c r="B1207" t="s">
        <v>721</v>
      </c>
      <c r="C1207" t="s">
        <v>150</v>
      </c>
      <c r="D1207" s="5">
        <v>0.66449999999999998</v>
      </c>
      <c r="E1207" s="5">
        <v>0.57809999999999995</v>
      </c>
      <c r="F1207" s="5">
        <v>0.53439999999999999</v>
      </c>
      <c r="G1207" s="5">
        <v>0.60170000000000001</v>
      </c>
      <c r="H1207" s="5">
        <v>0.58879999999999999</v>
      </c>
      <c r="I1207" s="5">
        <v>0.60289999999999999</v>
      </c>
      <c r="J1207" s="5">
        <v>0.61029999999999995</v>
      </c>
      <c r="K1207" s="5">
        <v>0.63619999999999999</v>
      </c>
      <c r="L1207" s="5">
        <v>0.61160000000000003</v>
      </c>
      <c r="M1207" s="5">
        <v>0.62090000000000001</v>
      </c>
      <c r="N1207" s="5">
        <v>0.6048</v>
      </c>
      <c r="O1207" s="5">
        <v>0.65169999999999995</v>
      </c>
    </row>
    <row r="1208" spans="1:15">
      <c r="A1208" t="str">
        <f t="shared" si="19"/>
        <v>WAUCHULANCP LF ONPK</v>
      </c>
      <c r="B1208" t="s">
        <v>721</v>
      </c>
      <c r="C1208" t="s">
        <v>151</v>
      </c>
      <c r="D1208" s="5">
        <v>0.77229999999999999</v>
      </c>
      <c r="E1208" s="5">
        <v>0.6391</v>
      </c>
      <c r="F1208" s="5">
        <v>0.6028</v>
      </c>
      <c r="G1208" s="5">
        <v>0.78539999999999999</v>
      </c>
      <c r="H1208" s="5">
        <v>0.74819999999999998</v>
      </c>
      <c r="I1208" s="5">
        <v>0.77539999999999998</v>
      </c>
      <c r="J1208" s="5">
        <v>0.77290000000000003</v>
      </c>
      <c r="K1208" s="5">
        <v>0.82789999999999997</v>
      </c>
      <c r="L1208" s="5">
        <v>0.78100000000000003</v>
      </c>
      <c r="M1208" s="5">
        <v>0.79779999999999995</v>
      </c>
      <c r="N1208" s="5">
        <v>0.70779999999999998</v>
      </c>
      <c r="O1208" s="5">
        <v>0.71660000000000001</v>
      </c>
    </row>
    <row r="1209" spans="1:15">
      <c r="A1209" t="str">
        <f t="shared" si="19"/>
        <v>WAUCHULANCP LF OFFPK</v>
      </c>
      <c r="B1209" t="s">
        <v>721</v>
      </c>
      <c r="C1209" t="s">
        <v>152</v>
      </c>
      <c r="D1209" s="5">
        <v>0.63790000000000002</v>
      </c>
      <c r="E1209" s="5">
        <v>0.63280000000000003</v>
      </c>
      <c r="F1209" s="5">
        <v>0.60699999999999998</v>
      </c>
      <c r="G1209" s="5">
        <v>0.63339999999999996</v>
      </c>
      <c r="H1209" s="5">
        <v>0.6008</v>
      </c>
      <c r="I1209" s="5">
        <v>0.64510000000000001</v>
      </c>
      <c r="J1209" s="5">
        <v>0.62539999999999996</v>
      </c>
      <c r="K1209" s="5">
        <v>0.64790000000000003</v>
      </c>
      <c r="L1209" s="5">
        <v>0.66790000000000005</v>
      </c>
      <c r="M1209" s="5">
        <v>0.6169</v>
      </c>
      <c r="N1209" s="5">
        <v>0.5887</v>
      </c>
      <c r="O1209" s="5">
        <v>0.63339999999999996</v>
      </c>
    </row>
    <row r="1210" spans="1:15">
      <c r="A1210" t="str">
        <f t="shared" si="19"/>
        <v>WAUCHULAGCP CF</v>
      </c>
      <c r="B1210" t="s">
        <v>721</v>
      </c>
      <c r="C1210" t="s">
        <v>153</v>
      </c>
      <c r="D1210" s="5">
        <v>1</v>
      </c>
      <c r="E1210" s="5">
        <v>1</v>
      </c>
      <c r="F1210" s="5">
        <v>1</v>
      </c>
      <c r="G1210" s="5">
        <v>1</v>
      </c>
      <c r="H1210" s="5">
        <v>1</v>
      </c>
      <c r="I1210" s="5">
        <v>1</v>
      </c>
      <c r="J1210" s="5">
        <v>1</v>
      </c>
      <c r="K1210" s="5">
        <v>1</v>
      </c>
      <c r="L1210" s="5">
        <v>1</v>
      </c>
      <c r="M1210" s="5">
        <v>1</v>
      </c>
      <c r="N1210" s="5">
        <v>1</v>
      </c>
      <c r="O1210" s="5">
        <v>1</v>
      </c>
    </row>
    <row r="1211" spans="1:15">
      <c r="A1211" t="str">
        <f t="shared" si="19"/>
        <v>WAUCHULACP CF</v>
      </c>
      <c r="B1211" t="s">
        <v>721</v>
      </c>
      <c r="C1211" t="s">
        <v>154</v>
      </c>
      <c r="D1211" s="5">
        <v>0.97170000000000001</v>
      </c>
      <c r="E1211" s="5">
        <v>0.87880000000000003</v>
      </c>
      <c r="F1211" s="5">
        <v>1</v>
      </c>
      <c r="G1211" s="5">
        <v>0.88060000000000005</v>
      </c>
      <c r="H1211" s="5">
        <v>0.96399999999999997</v>
      </c>
      <c r="I1211" s="5">
        <v>0.8931</v>
      </c>
      <c r="J1211" s="5">
        <v>0.85070000000000001</v>
      </c>
      <c r="K1211" s="5">
        <v>0.96419999999999995</v>
      </c>
      <c r="L1211" s="5">
        <v>1</v>
      </c>
      <c r="M1211" s="5">
        <v>0.9536</v>
      </c>
      <c r="N1211" s="5">
        <v>0.9929</v>
      </c>
      <c r="O1211" s="5">
        <v>0.97270000000000001</v>
      </c>
    </row>
    <row r="1212" spans="1:15">
      <c r="A1212" t="str">
        <f t="shared" si="19"/>
        <v>WAUCHULAGCP LF</v>
      </c>
      <c r="B1212" t="s">
        <v>721</v>
      </c>
      <c r="C1212" t="s">
        <v>155</v>
      </c>
      <c r="D1212" s="5">
        <v>0.66449999999999998</v>
      </c>
      <c r="E1212" s="5">
        <v>0.57809999999999995</v>
      </c>
      <c r="F1212" s="5">
        <v>0.53439999999999999</v>
      </c>
      <c r="G1212" s="5">
        <v>0.60170000000000001</v>
      </c>
      <c r="H1212" s="5">
        <v>0.58879999999999999</v>
      </c>
      <c r="I1212" s="5">
        <v>0.60289999999999999</v>
      </c>
      <c r="J1212" s="5">
        <v>0.61029999999999995</v>
      </c>
      <c r="K1212" s="5">
        <v>0.63619999999999999</v>
      </c>
      <c r="L1212" s="5">
        <v>0.61160000000000003</v>
      </c>
      <c r="M1212" s="5">
        <v>0.62090000000000001</v>
      </c>
      <c r="N1212" s="5">
        <v>0.6048</v>
      </c>
      <c r="O1212" s="5">
        <v>0.65169999999999995</v>
      </c>
    </row>
    <row r="1213" spans="1:15">
      <c r="A1213" t="str">
        <f t="shared" si="19"/>
        <v>WAUCHULAGCP LF ONPK</v>
      </c>
      <c r="B1213" t="s">
        <v>721</v>
      </c>
      <c r="C1213" t="s">
        <v>156</v>
      </c>
      <c r="D1213" s="5">
        <v>0.77229999999999999</v>
      </c>
      <c r="E1213" s="5">
        <v>0.6391</v>
      </c>
      <c r="F1213" s="5">
        <v>0.6028</v>
      </c>
      <c r="G1213" s="5">
        <v>0.78539999999999999</v>
      </c>
      <c r="H1213" s="5">
        <v>0.74819999999999998</v>
      </c>
      <c r="I1213" s="5">
        <v>0.77539999999999998</v>
      </c>
      <c r="J1213" s="5">
        <v>0.77290000000000003</v>
      </c>
      <c r="K1213" s="5">
        <v>0.82789999999999997</v>
      </c>
      <c r="L1213" s="5">
        <v>0.78100000000000003</v>
      </c>
      <c r="M1213" s="5">
        <v>0.79779999999999995</v>
      </c>
      <c r="N1213" s="5">
        <v>0.70779999999999998</v>
      </c>
      <c r="O1213" s="5">
        <v>0.71660000000000001</v>
      </c>
    </row>
    <row r="1214" spans="1:15">
      <c r="A1214" t="str">
        <f t="shared" si="19"/>
        <v>WAUCHULAGCP LF OFFPK</v>
      </c>
      <c r="B1214" t="s">
        <v>721</v>
      </c>
      <c r="C1214" t="s">
        <v>157</v>
      </c>
      <c r="D1214" s="5">
        <v>0.63790000000000002</v>
      </c>
      <c r="E1214" s="5">
        <v>0.63280000000000003</v>
      </c>
      <c r="F1214" s="5">
        <v>0.60699999999999998</v>
      </c>
      <c r="G1214" s="5">
        <v>0.63339999999999996</v>
      </c>
      <c r="H1214" s="5">
        <v>0.6008</v>
      </c>
      <c r="I1214" s="5">
        <v>0.64510000000000001</v>
      </c>
      <c r="J1214" s="5">
        <v>0.62539999999999996</v>
      </c>
      <c r="K1214" s="5">
        <v>0.64790000000000003</v>
      </c>
      <c r="L1214" s="5">
        <v>0.66790000000000005</v>
      </c>
      <c r="M1214" s="5">
        <v>0.6169</v>
      </c>
      <c r="N1214" s="5">
        <v>0.5887</v>
      </c>
      <c r="O1214" s="5">
        <v>0.63339999999999996</v>
      </c>
    </row>
    <row r="1215" spans="1:15">
      <c r="A1215" t="str">
        <f t="shared" si="19"/>
        <v>WAUCHULACP LF</v>
      </c>
      <c r="B1215" t="s">
        <v>721</v>
      </c>
      <c r="C1215" t="s">
        <v>158</v>
      </c>
      <c r="D1215" s="5">
        <v>0.68389999999999995</v>
      </c>
      <c r="E1215" s="5">
        <v>0.65790000000000004</v>
      </c>
      <c r="F1215" s="5">
        <v>0.53439999999999999</v>
      </c>
      <c r="G1215" s="5">
        <v>0.68330000000000002</v>
      </c>
      <c r="H1215" s="5">
        <v>0.61080000000000001</v>
      </c>
      <c r="I1215" s="5">
        <v>0.67510000000000003</v>
      </c>
      <c r="J1215" s="5">
        <v>0.71730000000000005</v>
      </c>
      <c r="K1215" s="5">
        <v>0.65980000000000005</v>
      </c>
      <c r="L1215" s="5">
        <v>0.61160000000000003</v>
      </c>
      <c r="M1215" s="5">
        <v>0.65110000000000001</v>
      </c>
      <c r="N1215" s="5">
        <v>0.60919999999999996</v>
      </c>
      <c r="O1215" s="5">
        <v>0.67</v>
      </c>
    </row>
    <row r="1216" spans="1:15">
      <c r="A1216" t="str">
        <f t="shared" si="19"/>
        <v>WAUCHULAREL PREC:</v>
      </c>
      <c r="B1216" t="s">
        <v>721</v>
      </c>
      <c r="C1216" t="s">
        <v>65</v>
      </c>
    </row>
    <row r="1217" spans="1:15">
      <c r="A1217" t="str">
        <f t="shared" si="19"/>
        <v>WAUCHULANCP RP</v>
      </c>
      <c r="B1217" t="s">
        <v>721</v>
      </c>
      <c r="C1217" t="s">
        <v>159</v>
      </c>
      <c r="D1217" s="5">
        <v>0</v>
      </c>
      <c r="E1217" s="5">
        <v>0</v>
      </c>
      <c r="F1217" s="5">
        <v>0</v>
      </c>
      <c r="G1217" s="5">
        <v>0</v>
      </c>
      <c r="H1217" s="5">
        <v>0</v>
      </c>
      <c r="I1217" s="5">
        <v>0</v>
      </c>
      <c r="J1217" s="5">
        <v>0</v>
      </c>
      <c r="K1217" s="5">
        <v>0</v>
      </c>
      <c r="L1217" s="5">
        <v>0</v>
      </c>
      <c r="M1217" s="5">
        <v>0</v>
      </c>
      <c r="N1217" s="5">
        <v>0</v>
      </c>
      <c r="O1217" s="5">
        <v>0</v>
      </c>
    </row>
    <row r="1218" spans="1:15">
      <c r="A1218" t="str">
        <f t="shared" si="19"/>
        <v>WAUCHULANCP RP ONPK</v>
      </c>
      <c r="B1218" t="s">
        <v>721</v>
      </c>
      <c r="C1218" t="s">
        <v>160</v>
      </c>
      <c r="D1218" s="5">
        <v>0</v>
      </c>
      <c r="E1218" s="5">
        <v>0</v>
      </c>
      <c r="F1218" s="5">
        <v>0</v>
      </c>
      <c r="G1218" s="5">
        <v>0</v>
      </c>
      <c r="H1218" s="5">
        <v>0</v>
      </c>
      <c r="I1218" s="5">
        <v>0</v>
      </c>
      <c r="J1218" s="5">
        <v>0</v>
      </c>
      <c r="K1218" s="5">
        <v>0</v>
      </c>
      <c r="L1218" s="5">
        <v>0</v>
      </c>
      <c r="M1218" s="5">
        <v>0</v>
      </c>
      <c r="N1218" s="5">
        <v>0</v>
      </c>
      <c r="O1218" s="5">
        <v>0</v>
      </c>
    </row>
    <row r="1219" spans="1:15">
      <c r="A1219" t="str">
        <f t="shared" si="19"/>
        <v>WAUCHULANCP RP OFFPK</v>
      </c>
      <c r="B1219" t="s">
        <v>721</v>
      </c>
      <c r="C1219" t="s">
        <v>161</v>
      </c>
      <c r="D1219" s="5">
        <v>0</v>
      </c>
      <c r="E1219" s="5">
        <v>0</v>
      </c>
      <c r="F1219" s="5">
        <v>0</v>
      </c>
      <c r="G1219" s="5">
        <v>0</v>
      </c>
      <c r="H1219" s="5">
        <v>0</v>
      </c>
      <c r="I1219" s="5">
        <v>0</v>
      </c>
      <c r="J1219" s="5">
        <v>0</v>
      </c>
      <c r="K1219" s="5">
        <v>0</v>
      </c>
      <c r="L1219" s="5">
        <v>0</v>
      </c>
      <c r="M1219" s="5">
        <v>0</v>
      </c>
      <c r="N1219" s="5">
        <v>0</v>
      </c>
      <c r="O1219" s="5">
        <v>0</v>
      </c>
    </row>
    <row r="1220" spans="1:15">
      <c r="A1220" t="str">
        <f t="shared" si="19"/>
        <v>WAUCHULAGCP RP</v>
      </c>
      <c r="B1220" t="s">
        <v>721</v>
      </c>
      <c r="C1220" t="s">
        <v>162</v>
      </c>
      <c r="D1220" s="5">
        <v>0</v>
      </c>
      <c r="E1220" s="5">
        <v>0</v>
      </c>
      <c r="F1220" s="5">
        <v>0</v>
      </c>
      <c r="G1220" s="5">
        <v>0</v>
      </c>
      <c r="H1220" s="5">
        <v>0</v>
      </c>
      <c r="I1220" s="5">
        <v>0</v>
      </c>
      <c r="J1220" s="5">
        <v>0</v>
      </c>
      <c r="K1220" s="5">
        <v>0</v>
      </c>
      <c r="L1220" s="5">
        <v>0</v>
      </c>
      <c r="M1220" s="5">
        <v>0</v>
      </c>
      <c r="N1220" s="5">
        <v>0</v>
      </c>
      <c r="O1220" s="5">
        <v>0</v>
      </c>
    </row>
    <row r="1221" spans="1:15">
      <c r="A1221" t="str">
        <f t="shared" si="19"/>
        <v>WAUCHULAGCP RP ONPK</v>
      </c>
      <c r="B1221" t="s">
        <v>721</v>
      </c>
      <c r="C1221" t="s">
        <v>163</v>
      </c>
      <c r="D1221" s="5">
        <v>0</v>
      </c>
      <c r="E1221" s="5">
        <v>0</v>
      </c>
      <c r="F1221" s="5">
        <v>0</v>
      </c>
      <c r="G1221" s="5">
        <v>0</v>
      </c>
      <c r="H1221" s="5">
        <v>0</v>
      </c>
      <c r="I1221" s="5">
        <v>0</v>
      </c>
      <c r="J1221" s="5">
        <v>0</v>
      </c>
      <c r="K1221" s="5">
        <v>0</v>
      </c>
      <c r="L1221" s="5">
        <v>0</v>
      </c>
      <c r="M1221" s="5">
        <v>0</v>
      </c>
      <c r="N1221" s="5">
        <v>0</v>
      </c>
      <c r="O1221" s="5">
        <v>0</v>
      </c>
    </row>
    <row r="1222" spans="1:15">
      <c r="A1222" t="str">
        <f t="shared" si="19"/>
        <v>WAUCHULAGCP RP OFFPK</v>
      </c>
      <c r="B1222" t="s">
        <v>721</v>
      </c>
      <c r="C1222" t="s">
        <v>164</v>
      </c>
      <c r="D1222" s="5">
        <v>0</v>
      </c>
      <c r="E1222" s="5">
        <v>0</v>
      </c>
      <c r="F1222" s="5">
        <v>0</v>
      </c>
      <c r="G1222" s="5">
        <v>0</v>
      </c>
      <c r="H1222" s="5">
        <v>0</v>
      </c>
      <c r="I1222" s="5">
        <v>0</v>
      </c>
      <c r="J1222" s="5">
        <v>0</v>
      </c>
      <c r="K1222" s="5">
        <v>0</v>
      </c>
      <c r="L1222" s="5">
        <v>0</v>
      </c>
      <c r="M1222" s="5">
        <v>0</v>
      </c>
      <c r="N1222" s="5">
        <v>0</v>
      </c>
      <c r="O1222" s="5">
        <v>0</v>
      </c>
    </row>
    <row r="1223" spans="1:15">
      <c r="A1223" t="str">
        <f t="shared" si="19"/>
        <v>WAUCHULACP RP</v>
      </c>
      <c r="B1223" t="s">
        <v>721</v>
      </c>
      <c r="C1223" t="s">
        <v>165</v>
      </c>
      <c r="D1223" s="5">
        <v>0</v>
      </c>
      <c r="E1223" s="5">
        <v>0</v>
      </c>
      <c r="F1223" s="5">
        <v>0</v>
      </c>
      <c r="G1223" s="5">
        <v>0</v>
      </c>
      <c r="H1223" s="5">
        <v>0</v>
      </c>
      <c r="I1223" s="5">
        <v>0</v>
      </c>
      <c r="J1223" s="5">
        <v>0</v>
      </c>
      <c r="K1223" s="5">
        <v>0</v>
      </c>
      <c r="L1223" s="5">
        <v>0</v>
      </c>
      <c r="M1223" s="5">
        <v>0</v>
      </c>
      <c r="N1223" s="5">
        <v>0</v>
      </c>
      <c r="O1223" s="5">
        <v>0</v>
      </c>
    </row>
    <row r="1224" spans="1:15">
      <c r="A1224" t="str">
        <f t="shared" si="19"/>
        <v>WAUCHULASAMPLE SIZE:</v>
      </c>
      <c r="B1224" t="s">
        <v>721</v>
      </c>
      <c r="C1224" t="s">
        <v>66</v>
      </c>
    </row>
    <row r="1225" spans="1:15">
      <c r="A1225" t="str">
        <f t="shared" si="19"/>
        <v>WAUCHULAGCPSZ</v>
      </c>
      <c r="B1225" t="s">
        <v>721</v>
      </c>
      <c r="C1225" t="s">
        <v>166</v>
      </c>
      <c r="D1225">
        <v>1</v>
      </c>
      <c r="E1225">
        <v>1</v>
      </c>
      <c r="F1225">
        <v>1</v>
      </c>
      <c r="G1225">
        <v>1</v>
      </c>
      <c r="H1225">
        <v>1</v>
      </c>
      <c r="I1225">
        <v>1</v>
      </c>
      <c r="J1225">
        <v>1</v>
      </c>
      <c r="K1225">
        <v>1</v>
      </c>
      <c r="L1225">
        <v>1</v>
      </c>
      <c r="M1225">
        <v>1</v>
      </c>
      <c r="N1225">
        <v>1</v>
      </c>
      <c r="O1225">
        <v>1</v>
      </c>
    </row>
    <row r="1226" spans="1:15">
      <c r="A1226" t="str">
        <f t="shared" si="19"/>
        <v>WAUCHULAGCPSZ ONPK</v>
      </c>
      <c r="B1226" t="s">
        <v>721</v>
      </c>
      <c r="C1226" t="s">
        <v>167</v>
      </c>
      <c r="D1226">
        <v>1</v>
      </c>
      <c r="E1226">
        <v>1</v>
      </c>
      <c r="F1226">
        <v>1</v>
      </c>
      <c r="G1226">
        <v>1</v>
      </c>
      <c r="H1226">
        <v>1</v>
      </c>
      <c r="I1226">
        <v>1</v>
      </c>
      <c r="J1226">
        <v>1</v>
      </c>
      <c r="K1226">
        <v>1</v>
      </c>
      <c r="L1226">
        <v>1</v>
      </c>
      <c r="M1226">
        <v>1</v>
      </c>
      <c r="N1226">
        <v>1</v>
      </c>
      <c r="O1226">
        <v>1</v>
      </c>
    </row>
    <row r="1227" spans="1:15">
      <c r="A1227" t="str">
        <f t="shared" si="19"/>
        <v>WAUCHULAGCPSZ OFFPK</v>
      </c>
      <c r="B1227" t="s">
        <v>721</v>
      </c>
      <c r="C1227" t="s">
        <v>168</v>
      </c>
      <c r="D1227">
        <v>1</v>
      </c>
      <c r="E1227">
        <v>1</v>
      </c>
      <c r="F1227">
        <v>1</v>
      </c>
      <c r="G1227">
        <v>1</v>
      </c>
      <c r="H1227">
        <v>1</v>
      </c>
      <c r="I1227">
        <v>1</v>
      </c>
      <c r="J1227">
        <v>1</v>
      </c>
      <c r="K1227">
        <v>1</v>
      </c>
      <c r="L1227">
        <v>1</v>
      </c>
      <c r="M1227">
        <v>1</v>
      </c>
      <c r="N1227">
        <v>1</v>
      </c>
      <c r="O1227">
        <v>1</v>
      </c>
    </row>
    <row r="1228" spans="1:15">
      <c r="A1228" t="str">
        <f t="shared" si="19"/>
        <v>WAUCHULACPSZ</v>
      </c>
      <c r="B1228" t="s">
        <v>721</v>
      </c>
      <c r="C1228" t="s">
        <v>169</v>
      </c>
      <c r="D1228">
        <v>1</v>
      </c>
      <c r="E1228">
        <v>1</v>
      </c>
      <c r="F1228">
        <v>1</v>
      </c>
      <c r="G1228">
        <v>1</v>
      </c>
      <c r="H1228">
        <v>1</v>
      </c>
      <c r="I1228">
        <v>1</v>
      </c>
      <c r="J1228">
        <v>1</v>
      </c>
      <c r="K1228">
        <v>1</v>
      </c>
      <c r="L1228">
        <v>1</v>
      </c>
      <c r="M1228">
        <v>1</v>
      </c>
      <c r="N1228">
        <v>1</v>
      </c>
      <c r="O1228">
        <v>1</v>
      </c>
    </row>
    <row r="1229" spans="1:15">
      <c r="A1229" t="str">
        <f t="shared" si="19"/>
        <v/>
      </c>
    </row>
    <row r="1230" spans="1:15" ht="14.4">
      <c r="A1230" t="str">
        <f t="shared" si="19"/>
        <v>NOTE:     Sales line does not match sales in the Rate and Revenue Report due to billing lag.</v>
      </c>
      <c r="B1230" s="310" t="s">
        <v>605</v>
      </c>
    </row>
    <row r="1231" spans="1:15" ht="14.4">
      <c r="A1231" t="str">
        <f t="shared" si="19"/>
        <v xml:space="preserve">                 In addition, the City of Blountstown, FKEC, Metro Dade and City of Wauchula are classified as Rate Code 940. The sales for the contracts are reported combined in the Rate &amp; Revenue Report.</v>
      </c>
      <c r="B1231" s="328" t="s">
        <v>751</v>
      </c>
    </row>
    <row r="1232" spans="1:15">
      <c r="A1232" t="str">
        <f t="shared" si="19"/>
        <v/>
      </c>
    </row>
    <row r="1233" spans="1:15">
      <c r="A1233" t="str">
        <f t="shared" si="19"/>
        <v/>
      </c>
    </row>
    <row r="1234" spans="1:15">
      <c r="A1234" t="str">
        <f t="shared" si="19"/>
        <v/>
      </c>
    </row>
    <row r="1235" spans="1:15">
      <c r="A1235" t="str">
        <f t="shared" si="19"/>
        <v/>
      </c>
    </row>
    <row r="1236" spans="1:15">
      <c r="A1236" t="str">
        <f t="shared" si="19"/>
        <v/>
      </c>
    </row>
    <row r="1237" spans="1:15">
      <c r="A1237" t="str">
        <f t="shared" si="19"/>
        <v/>
      </c>
    </row>
    <row r="1238" spans="1:15">
      <c r="A1238" t="str">
        <f t="shared" si="19"/>
        <v/>
      </c>
    </row>
    <row r="1239" spans="1:15">
      <c r="A1239" t="str">
        <f t="shared" si="19"/>
        <v/>
      </c>
      <c r="D1239" s="4"/>
      <c r="E1239" s="4"/>
      <c r="F1239" s="4"/>
      <c r="G1239" s="4"/>
      <c r="H1239" s="4"/>
      <c r="I1239" s="4"/>
      <c r="J1239" s="4"/>
      <c r="K1239" s="4"/>
      <c r="L1239" s="4"/>
      <c r="M1239" s="4"/>
      <c r="N1239" s="4"/>
      <c r="O1239" s="4"/>
    </row>
    <row r="1240" spans="1:15">
      <c r="A1240" t="str">
        <f t="shared" si="19"/>
        <v/>
      </c>
    </row>
    <row r="1241" spans="1:15">
      <c r="A1241" t="str">
        <f t="shared" si="19"/>
        <v/>
      </c>
    </row>
    <row r="1242" spans="1:15">
      <c r="A1242" t="str">
        <f t="shared" si="19"/>
        <v/>
      </c>
    </row>
    <row r="1243" spans="1:15">
      <c r="A1243" t="str">
        <f t="shared" si="19"/>
        <v/>
      </c>
    </row>
    <row r="1244" spans="1:15">
      <c r="A1244" t="str">
        <f t="shared" si="19"/>
        <v/>
      </c>
    </row>
    <row r="1245" spans="1:15">
      <c r="A1245" t="str">
        <f t="shared" si="19"/>
        <v/>
      </c>
    </row>
    <row r="1246" spans="1:15">
      <c r="A1246" t="str">
        <f t="shared" si="19"/>
        <v/>
      </c>
    </row>
    <row r="1247" spans="1:15">
      <c r="A1247" t="str">
        <f t="shared" si="19"/>
        <v/>
      </c>
    </row>
    <row r="1248" spans="1:15">
      <c r="A1248" t="str">
        <f t="shared" si="19"/>
        <v/>
      </c>
      <c r="D1248" s="5"/>
      <c r="E1248" s="5"/>
      <c r="F1248" s="5"/>
      <c r="G1248" s="5"/>
      <c r="H1248" s="5"/>
      <c r="I1248" s="5"/>
      <c r="J1248" s="5"/>
      <c r="K1248" s="5"/>
      <c r="L1248" s="5"/>
      <c r="M1248" s="5"/>
      <c r="N1248" s="5"/>
      <c r="O1248" s="5"/>
    </row>
    <row r="1249" spans="1:15">
      <c r="A1249" t="str">
        <f t="shared" si="19"/>
        <v/>
      </c>
      <c r="D1249" s="5"/>
      <c r="E1249" s="5"/>
      <c r="F1249" s="5"/>
      <c r="G1249" s="5"/>
      <c r="H1249" s="5"/>
      <c r="I1249" s="5"/>
      <c r="J1249" s="5"/>
      <c r="K1249" s="5"/>
      <c r="L1249" s="5"/>
      <c r="M1249" s="5"/>
      <c r="N1249" s="5"/>
      <c r="O1249" s="5"/>
    </row>
    <row r="1250" spans="1:15">
      <c r="A1250" t="str">
        <f t="shared" si="19"/>
        <v/>
      </c>
    </row>
    <row r="1251" spans="1:15">
      <c r="A1251" t="str">
        <f t="shared" si="19"/>
        <v/>
      </c>
    </row>
    <row r="1252" spans="1:15">
      <c r="A1252" t="str">
        <f t="shared" si="19"/>
        <v/>
      </c>
    </row>
    <row r="1253" spans="1:15">
      <c r="A1253" t="str">
        <f t="shared" si="19"/>
        <v/>
      </c>
    </row>
    <row r="1254" spans="1:15">
      <c r="A1254" t="str">
        <f t="shared" si="19"/>
        <v/>
      </c>
    </row>
    <row r="1255" spans="1:15">
      <c r="A1255" t="str">
        <f t="shared" si="19"/>
        <v/>
      </c>
    </row>
    <row r="1256" spans="1:15">
      <c r="A1256" t="str">
        <f t="shared" si="19"/>
        <v/>
      </c>
    </row>
    <row r="1257" spans="1:15">
      <c r="A1257" t="str">
        <f t="shared" si="19"/>
        <v/>
      </c>
    </row>
    <row r="1258" spans="1:15">
      <c r="A1258" t="str">
        <f t="shared" si="19"/>
        <v/>
      </c>
    </row>
    <row r="1259" spans="1:15">
      <c r="A1259" t="str">
        <f t="shared" si="19"/>
        <v/>
      </c>
    </row>
    <row r="1260" spans="1:15">
      <c r="A1260" t="str">
        <f t="shared" si="19"/>
        <v/>
      </c>
      <c r="D1260" s="1"/>
      <c r="E1260" s="1"/>
      <c r="F1260" s="1"/>
      <c r="G1260" s="1"/>
      <c r="H1260" s="1"/>
      <c r="I1260" s="1"/>
      <c r="J1260" s="1"/>
      <c r="K1260" s="1"/>
      <c r="L1260" s="1"/>
      <c r="M1260" s="1"/>
      <c r="N1260" s="1"/>
      <c r="O1260" s="1"/>
    </row>
    <row r="1261" spans="1:15">
      <c r="A1261" t="str">
        <f t="shared" si="19"/>
        <v/>
      </c>
      <c r="D1261" s="5"/>
      <c r="E1261" s="5"/>
      <c r="F1261" s="5"/>
      <c r="G1261" s="5"/>
      <c r="H1261" s="5"/>
      <c r="I1261" s="5"/>
      <c r="J1261" s="5"/>
      <c r="K1261" s="5"/>
      <c r="L1261" s="5"/>
      <c r="M1261" s="5"/>
      <c r="N1261" s="5"/>
      <c r="O1261" s="5"/>
    </row>
    <row r="1262" spans="1:15">
      <c r="A1262" t="str">
        <f t="shared" si="19"/>
        <v/>
      </c>
      <c r="D1262" s="5"/>
      <c r="E1262" s="5"/>
      <c r="F1262" s="5"/>
      <c r="G1262" s="5"/>
      <c r="H1262" s="5"/>
      <c r="I1262" s="5"/>
      <c r="J1262" s="5"/>
      <c r="K1262" s="5"/>
      <c r="L1262" s="5"/>
      <c r="M1262" s="5"/>
      <c r="N1262" s="5"/>
      <c r="O1262" s="5"/>
    </row>
    <row r="1263" spans="1:15">
      <c r="A1263" t="str">
        <f t="shared" si="19"/>
        <v/>
      </c>
      <c r="D1263" s="5"/>
      <c r="E1263" s="5"/>
      <c r="F1263" s="5"/>
      <c r="G1263" s="5"/>
      <c r="H1263" s="5"/>
      <c r="I1263" s="5"/>
      <c r="J1263" s="5"/>
      <c r="K1263" s="5"/>
      <c r="L1263" s="5"/>
      <c r="M1263" s="5"/>
      <c r="N1263" s="5"/>
      <c r="O1263" s="5"/>
    </row>
    <row r="1264" spans="1:15">
      <c r="A1264" t="str">
        <f t="shared" si="19"/>
        <v/>
      </c>
      <c r="D1264" s="5"/>
      <c r="E1264" s="5"/>
      <c r="F1264" s="5"/>
      <c r="G1264" s="5"/>
      <c r="H1264" s="5"/>
      <c r="I1264" s="5"/>
      <c r="J1264" s="5"/>
      <c r="K1264" s="5"/>
      <c r="L1264" s="5"/>
      <c r="M1264" s="5"/>
      <c r="N1264" s="5"/>
      <c r="O1264" s="5"/>
    </row>
    <row r="1265" spans="1:15">
      <c r="A1265" t="str">
        <f t="shared" si="19"/>
        <v/>
      </c>
      <c r="D1265" s="5"/>
      <c r="E1265" s="5"/>
      <c r="F1265" s="5"/>
      <c r="G1265" s="5"/>
      <c r="H1265" s="5"/>
      <c r="I1265" s="5"/>
      <c r="J1265" s="5"/>
      <c r="K1265" s="5"/>
      <c r="L1265" s="5"/>
      <c r="M1265" s="5"/>
      <c r="N1265" s="5"/>
      <c r="O1265" s="5"/>
    </row>
    <row r="1266" spans="1:15">
      <c r="A1266" t="str">
        <f t="shared" si="19"/>
        <v/>
      </c>
      <c r="D1266" s="5"/>
      <c r="E1266" s="5"/>
      <c r="F1266" s="5"/>
      <c r="G1266" s="5"/>
      <c r="H1266" s="5"/>
      <c r="I1266" s="5"/>
      <c r="J1266" s="5"/>
      <c r="K1266" s="5"/>
      <c r="L1266" s="5"/>
      <c r="M1266" s="5"/>
      <c r="N1266" s="5"/>
      <c r="O1266" s="5"/>
    </row>
    <row r="1267" spans="1:15">
      <c r="A1267" t="str">
        <f t="shared" si="19"/>
        <v/>
      </c>
      <c r="D1267" s="5"/>
      <c r="E1267" s="5"/>
      <c r="F1267" s="5"/>
      <c r="G1267" s="5"/>
      <c r="H1267" s="5"/>
      <c r="I1267" s="5"/>
      <c r="J1267" s="5"/>
      <c r="K1267" s="5"/>
      <c r="L1267" s="5"/>
      <c r="M1267" s="5"/>
      <c r="N1267" s="5"/>
      <c r="O1267" s="5"/>
    </row>
    <row r="1268" spans="1:15">
      <c r="A1268" t="str">
        <f t="shared" si="19"/>
        <v/>
      </c>
      <c r="D1268" s="5"/>
      <c r="E1268" s="5"/>
      <c r="F1268" s="5"/>
      <c r="G1268" s="5"/>
      <c r="H1268" s="5"/>
      <c r="I1268" s="5"/>
      <c r="J1268" s="5"/>
      <c r="K1268" s="5"/>
      <c r="L1268" s="5"/>
      <c r="M1268" s="5"/>
      <c r="N1268" s="5"/>
      <c r="O1268" s="5"/>
    </row>
    <row r="1269" spans="1:15">
      <c r="A1269" t="str">
        <f t="shared" ref="A1269:A1332" si="20">B1269&amp;C1269</f>
        <v/>
      </c>
      <c r="D1269" s="5"/>
      <c r="E1269" s="5"/>
      <c r="F1269" s="5"/>
      <c r="G1269" s="5"/>
      <c r="H1269" s="5"/>
      <c r="I1269" s="5"/>
      <c r="J1269" s="5"/>
      <c r="K1269" s="5"/>
      <c r="L1269" s="5"/>
      <c r="M1269" s="5"/>
      <c r="N1269" s="5"/>
      <c r="O1269" s="5"/>
    </row>
    <row r="1270" spans="1:15">
      <c r="A1270" t="str">
        <f t="shared" si="20"/>
        <v/>
      </c>
    </row>
    <row r="1271" spans="1:15">
      <c r="A1271" t="str">
        <f t="shared" si="20"/>
        <v/>
      </c>
      <c r="D1271" s="5"/>
      <c r="E1271" s="5"/>
      <c r="F1271" s="5"/>
      <c r="G1271" s="5"/>
      <c r="H1271" s="5"/>
      <c r="I1271" s="5"/>
      <c r="J1271" s="5"/>
      <c r="K1271" s="5"/>
      <c r="L1271" s="5"/>
      <c r="M1271" s="5"/>
      <c r="N1271" s="5"/>
      <c r="O1271" s="5"/>
    </row>
    <row r="1272" spans="1:15">
      <c r="A1272" t="str">
        <f t="shared" si="20"/>
        <v/>
      </c>
      <c r="D1272" s="5"/>
      <c r="E1272" s="5"/>
      <c r="F1272" s="5"/>
      <c r="G1272" s="5"/>
      <c r="H1272" s="5"/>
      <c r="I1272" s="5"/>
      <c r="J1272" s="5"/>
      <c r="K1272" s="5"/>
      <c r="L1272" s="5"/>
      <c r="M1272" s="5"/>
      <c r="N1272" s="5"/>
      <c r="O1272" s="5"/>
    </row>
    <row r="1273" spans="1:15">
      <c r="A1273" t="str">
        <f t="shared" si="20"/>
        <v/>
      </c>
      <c r="D1273" s="5"/>
      <c r="E1273" s="5"/>
      <c r="F1273" s="5"/>
      <c r="G1273" s="5"/>
      <c r="H1273" s="5"/>
      <c r="I1273" s="5"/>
      <c r="J1273" s="5"/>
      <c r="K1273" s="5"/>
      <c r="L1273" s="5"/>
      <c r="M1273" s="5"/>
      <c r="N1273" s="5"/>
      <c r="O1273" s="5"/>
    </row>
    <row r="1274" spans="1:15">
      <c r="A1274" t="str">
        <f t="shared" si="20"/>
        <v/>
      </c>
      <c r="D1274" s="5"/>
      <c r="E1274" s="5"/>
      <c r="F1274" s="5"/>
      <c r="G1274" s="5"/>
      <c r="H1274" s="5"/>
      <c r="I1274" s="5"/>
      <c r="J1274" s="5"/>
      <c r="K1274" s="5"/>
      <c r="L1274" s="5"/>
      <c r="M1274" s="5"/>
      <c r="N1274" s="5"/>
      <c r="O1274" s="5"/>
    </row>
    <row r="1275" spans="1:15">
      <c r="A1275" t="str">
        <f t="shared" si="20"/>
        <v/>
      </c>
      <c r="D1275" s="5"/>
      <c r="E1275" s="5"/>
      <c r="F1275" s="5"/>
      <c r="G1275" s="5"/>
      <c r="H1275" s="5"/>
      <c r="I1275" s="5"/>
      <c r="J1275" s="5"/>
      <c r="K1275" s="5"/>
      <c r="L1275" s="5"/>
      <c r="M1275" s="5"/>
      <c r="N1275" s="5"/>
      <c r="O1275" s="5"/>
    </row>
    <row r="1276" spans="1:15">
      <c r="A1276" t="str">
        <f t="shared" si="20"/>
        <v/>
      </c>
      <c r="D1276" s="5"/>
      <c r="E1276" s="5"/>
      <c r="F1276" s="5"/>
      <c r="G1276" s="5"/>
      <c r="H1276" s="5"/>
      <c r="I1276" s="5"/>
      <c r="J1276" s="5"/>
      <c r="K1276" s="5"/>
      <c r="L1276" s="5"/>
      <c r="M1276" s="5"/>
      <c r="N1276" s="5"/>
      <c r="O1276" s="5"/>
    </row>
    <row r="1277" spans="1:15">
      <c r="A1277" t="str">
        <f t="shared" si="20"/>
        <v/>
      </c>
      <c r="D1277" s="5"/>
      <c r="E1277" s="5"/>
      <c r="F1277" s="5"/>
      <c r="G1277" s="5"/>
      <c r="H1277" s="5"/>
      <c r="I1277" s="5"/>
      <c r="J1277" s="5"/>
      <c r="K1277" s="5"/>
      <c r="L1277" s="5"/>
      <c r="M1277" s="5"/>
      <c r="N1277" s="5"/>
      <c r="O1277" s="5"/>
    </row>
    <row r="1278" spans="1:15">
      <c r="A1278" t="str">
        <f t="shared" si="20"/>
        <v/>
      </c>
    </row>
    <row r="1279" spans="1:15">
      <c r="A1279" t="str">
        <f t="shared" si="20"/>
        <v/>
      </c>
    </row>
    <row r="1280" spans="1:15">
      <c r="A1280" t="str">
        <f t="shared" si="20"/>
        <v/>
      </c>
    </row>
    <row r="1281" spans="1:15">
      <c r="A1281" t="str">
        <f t="shared" si="20"/>
        <v/>
      </c>
    </row>
    <row r="1282" spans="1:15">
      <c r="A1282" t="str">
        <f t="shared" si="20"/>
        <v/>
      </c>
    </row>
    <row r="1283" spans="1:15">
      <c r="A1283" t="str">
        <f t="shared" si="20"/>
        <v/>
      </c>
    </row>
    <row r="1284" spans="1:15">
      <c r="A1284" t="str">
        <f t="shared" si="20"/>
        <v/>
      </c>
    </row>
    <row r="1285" spans="1:15">
      <c r="A1285" t="str">
        <f t="shared" si="20"/>
        <v/>
      </c>
    </row>
    <row r="1286" spans="1:15">
      <c r="A1286" t="str">
        <f t="shared" si="20"/>
        <v/>
      </c>
      <c r="D1286" s="4"/>
      <c r="E1286" s="4"/>
      <c r="F1286" s="4"/>
      <c r="G1286" s="4"/>
      <c r="H1286" s="4"/>
      <c r="I1286" s="4"/>
      <c r="J1286" s="4"/>
      <c r="K1286" s="4"/>
      <c r="L1286" s="4"/>
      <c r="M1286" s="4"/>
      <c r="N1286" s="4"/>
      <c r="O1286" s="4"/>
    </row>
    <row r="1287" spans="1:15">
      <c r="A1287" t="str">
        <f t="shared" si="20"/>
        <v/>
      </c>
    </row>
    <row r="1288" spans="1:15">
      <c r="A1288" t="str">
        <f t="shared" si="20"/>
        <v/>
      </c>
    </row>
    <row r="1289" spans="1:15">
      <c r="A1289" t="str">
        <f t="shared" si="20"/>
        <v/>
      </c>
    </row>
    <row r="1290" spans="1:15">
      <c r="A1290" t="str">
        <f t="shared" si="20"/>
        <v/>
      </c>
    </row>
    <row r="1291" spans="1:15">
      <c r="A1291" t="str">
        <f t="shared" si="20"/>
        <v/>
      </c>
    </row>
    <row r="1292" spans="1:15">
      <c r="A1292" t="str">
        <f t="shared" si="20"/>
        <v/>
      </c>
    </row>
    <row r="1293" spans="1:15">
      <c r="A1293" t="str">
        <f t="shared" si="20"/>
        <v/>
      </c>
    </row>
    <row r="1294" spans="1:15">
      <c r="A1294" t="str">
        <f t="shared" si="20"/>
        <v/>
      </c>
    </row>
    <row r="1295" spans="1:15">
      <c r="A1295" t="str">
        <f t="shared" si="20"/>
        <v/>
      </c>
      <c r="D1295" s="4"/>
      <c r="E1295" s="4"/>
      <c r="F1295" s="4"/>
      <c r="G1295" s="4"/>
      <c r="H1295" s="4"/>
      <c r="I1295" s="4"/>
      <c r="J1295" s="4"/>
      <c r="K1295" s="4"/>
      <c r="L1295" s="4"/>
      <c r="M1295" s="4"/>
      <c r="N1295" s="4"/>
      <c r="O1295" s="4"/>
    </row>
    <row r="1296" spans="1:15">
      <c r="A1296" t="str">
        <f t="shared" si="20"/>
        <v/>
      </c>
    </row>
    <row r="1297" spans="1:15">
      <c r="A1297" t="str">
        <f t="shared" si="20"/>
        <v/>
      </c>
    </row>
    <row r="1298" spans="1:15">
      <c r="A1298" t="str">
        <f t="shared" si="20"/>
        <v/>
      </c>
    </row>
    <row r="1299" spans="1:15">
      <c r="A1299" t="str">
        <f t="shared" si="20"/>
        <v/>
      </c>
    </row>
    <row r="1300" spans="1:15">
      <c r="A1300" t="str">
        <f t="shared" si="20"/>
        <v/>
      </c>
    </row>
    <row r="1301" spans="1:15">
      <c r="A1301" t="str">
        <f t="shared" si="20"/>
        <v/>
      </c>
    </row>
    <row r="1302" spans="1:15">
      <c r="A1302" t="str">
        <f t="shared" si="20"/>
        <v/>
      </c>
    </row>
    <row r="1303" spans="1:15">
      <c r="A1303" t="str">
        <f t="shared" si="20"/>
        <v/>
      </c>
    </row>
    <row r="1304" spans="1:15">
      <c r="A1304" t="str">
        <f t="shared" si="20"/>
        <v/>
      </c>
      <c r="D1304" s="5"/>
      <c r="E1304" s="5"/>
      <c r="F1304" s="5"/>
      <c r="G1304" s="5"/>
      <c r="H1304" s="5"/>
      <c r="I1304" s="5"/>
      <c r="J1304" s="5"/>
      <c r="K1304" s="5"/>
      <c r="L1304" s="5"/>
      <c r="M1304" s="5"/>
      <c r="N1304" s="5"/>
      <c r="O1304" s="5"/>
    </row>
    <row r="1305" spans="1:15">
      <c r="A1305" t="str">
        <f t="shared" si="20"/>
        <v/>
      </c>
      <c r="D1305" s="5"/>
      <c r="E1305" s="5"/>
      <c r="F1305" s="5"/>
      <c r="G1305" s="5"/>
      <c r="H1305" s="5"/>
      <c r="I1305" s="5"/>
      <c r="J1305" s="5"/>
      <c r="K1305" s="5"/>
      <c r="L1305" s="5"/>
      <c r="M1305" s="5"/>
      <c r="N1305" s="5"/>
      <c r="O1305" s="5"/>
    </row>
    <row r="1306" spans="1:15">
      <c r="A1306" t="str">
        <f t="shared" si="20"/>
        <v/>
      </c>
    </row>
    <row r="1307" spans="1:15">
      <c r="A1307" t="str">
        <f t="shared" si="20"/>
        <v/>
      </c>
    </row>
    <row r="1308" spans="1:15">
      <c r="A1308" t="str">
        <f t="shared" si="20"/>
        <v/>
      </c>
    </row>
    <row r="1309" spans="1:15">
      <c r="A1309" t="str">
        <f t="shared" si="20"/>
        <v/>
      </c>
    </row>
    <row r="1310" spans="1:15">
      <c r="A1310" t="str">
        <f t="shared" si="20"/>
        <v/>
      </c>
    </row>
    <row r="1311" spans="1:15">
      <c r="A1311" t="str">
        <f t="shared" si="20"/>
        <v/>
      </c>
    </row>
    <row r="1312" spans="1:15">
      <c r="A1312" t="str">
        <f t="shared" si="20"/>
        <v/>
      </c>
    </row>
    <row r="1313" spans="1:15">
      <c r="A1313" t="str">
        <f t="shared" si="20"/>
        <v/>
      </c>
    </row>
    <row r="1314" spans="1:15">
      <c r="A1314" t="str">
        <f t="shared" si="20"/>
        <v/>
      </c>
    </row>
    <row r="1315" spans="1:15">
      <c r="A1315" t="str">
        <f t="shared" si="20"/>
        <v/>
      </c>
    </row>
    <row r="1316" spans="1:15">
      <c r="A1316" t="str">
        <f t="shared" si="20"/>
        <v/>
      </c>
      <c r="D1316" s="1"/>
      <c r="E1316" s="1"/>
      <c r="F1316" s="1"/>
      <c r="G1316" s="1"/>
      <c r="H1316" s="1"/>
      <c r="I1316" s="1"/>
      <c r="J1316" s="1"/>
      <c r="K1316" s="1"/>
      <c r="L1316" s="1"/>
      <c r="M1316" s="1"/>
      <c r="N1316" s="1"/>
      <c r="O1316" s="1"/>
    </row>
    <row r="1317" spans="1:15">
      <c r="A1317" t="str">
        <f t="shared" si="20"/>
        <v/>
      </c>
      <c r="D1317" s="5"/>
      <c r="E1317" s="5"/>
      <c r="F1317" s="5"/>
      <c r="G1317" s="5"/>
      <c r="H1317" s="5"/>
      <c r="I1317" s="5"/>
      <c r="J1317" s="5"/>
      <c r="K1317" s="5"/>
      <c r="L1317" s="5"/>
      <c r="M1317" s="5"/>
      <c r="N1317" s="5"/>
      <c r="O1317" s="5"/>
    </row>
    <row r="1318" spans="1:15">
      <c r="A1318" t="str">
        <f t="shared" si="20"/>
        <v/>
      </c>
      <c r="D1318" s="5"/>
      <c r="E1318" s="5"/>
      <c r="F1318" s="5"/>
      <c r="G1318" s="5"/>
      <c r="H1318" s="5"/>
      <c r="I1318" s="5"/>
      <c r="J1318" s="5"/>
      <c r="K1318" s="5"/>
      <c r="L1318" s="5"/>
      <c r="M1318" s="5"/>
      <c r="N1318" s="5"/>
      <c r="O1318" s="5"/>
    </row>
    <row r="1319" spans="1:15">
      <c r="A1319" t="str">
        <f t="shared" si="20"/>
        <v/>
      </c>
      <c r="D1319" s="5"/>
      <c r="E1319" s="5"/>
      <c r="F1319" s="5"/>
      <c r="G1319" s="5"/>
      <c r="H1319" s="5"/>
      <c r="I1319" s="5"/>
      <c r="J1319" s="5"/>
      <c r="K1319" s="5"/>
      <c r="L1319" s="5"/>
      <c r="M1319" s="5"/>
      <c r="N1319" s="5"/>
      <c r="O1319" s="5"/>
    </row>
    <row r="1320" spans="1:15">
      <c r="A1320" t="str">
        <f t="shared" si="20"/>
        <v/>
      </c>
      <c r="D1320" s="5"/>
      <c r="E1320" s="5"/>
      <c r="F1320" s="5"/>
      <c r="G1320" s="5"/>
      <c r="H1320" s="5"/>
      <c r="I1320" s="5"/>
      <c r="J1320" s="5"/>
      <c r="K1320" s="5"/>
      <c r="L1320" s="5"/>
      <c r="M1320" s="5"/>
      <c r="N1320" s="5"/>
      <c r="O1320" s="5"/>
    </row>
    <row r="1321" spans="1:15">
      <c r="A1321" t="str">
        <f t="shared" si="20"/>
        <v/>
      </c>
      <c r="D1321" s="5"/>
      <c r="E1321" s="5"/>
      <c r="F1321" s="5"/>
      <c r="G1321" s="5"/>
      <c r="H1321" s="5"/>
      <c r="I1321" s="5"/>
      <c r="J1321" s="5"/>
      <c r="K1321" s="5"/>
      <c r="L1321" s="5"/>
      <c r="M1321" s="5"/>
      <c r="N1321" s="5"/>
      <c r="O1321" s="5"/>
    </row>
    <row r="1322" spans="1:15">
      <c r="A1322" t="str">
        <f t="shared" si="20"/>
        <v/>
      </c>
      <c r="D1322" s="5"/>
      <c r="E1322" s="5"/>
      <c r="F1322" s="5"/>
      <c r="G1322" s="5"/>
      <c r="H1322" s="5"/>
      <c r="I1322" s="5"/>
      <c r="J1322" s="5"/>
      <c r="K1322" s="5"/>
      <c r="L1322" s="5"/>
      <c r="M1322" s="5"/>
      <c r="N1322" s="5"/>
      <c r="O1322" s="5"/>
    </row>
    <row r="1323" spans="1:15">
      <c r="A1323" t="str">
        <f t="shared" si="20"/>
        <v/>
      </c>
      <c r="D1323" s="5"/>
      <c r="E1323" s="5"/>
      <c r="F1323" s="5"/>
      <c r="G1323" s="5"/>
      <c r="H1323" s="5"/>
      <c r="I1323" s="5"/>
      <c r="J1323" s="5"/>
      <c r="K1323" s="5"/>
      <c r="L1323" s="5"/>
      <c r="M1323" s="5"/>
      <c r="N1323" s="5"/>
      <c r="O1323" s="5"/>
    </row>
    <row r="1324" spans="1:15">
      <c r="A1324" t="str">
        <f t="shared" si="20"/>
        <v/>
      </c>
      <c r="D1324" s="5"/>
      <c r="E1324" s="5"/>
      <c r="F1324" s="5"/>
      <c r="G1324" s="5"/>
      <c r="H1324" s="5"/>
      <c r="I1324" s="5"/>
      <c r="J1324" s="5"/>
      <c r="K1324" s="5"/>
      <c r="L1324" s="5"/>
      <c r="M1324" s="5"/>
      <c r="N1324" s="5"/>
      <c r="O1324" s="5"/>
    </row>
    <row r="1325" spans="1:15">
      <c r="A1325" t="str">
        <f t="shared" si="20"/>
        <v/>
      </c>
      <c r="D1325" s="5"/>
      <c r="E1325" s="5"/>
      <c r="F1325" s="5"/>
      <c r="G1325" s="5"/>
      <c r="H1325" s="5"/>
      <c r="I1325" s="5"/>
      <c r="J1325" s="5"/>
      <c r="K1325" s="5"/>
      <c r="L1325" s="5"/>
      <c r="M1325" s="5"/>
      <c r="N1325" s="5"/>
      <c r="O1325" s="5"/>
    </row>
    <row r="1326" spans="1:15">
      <c r="A1326" t="str">
        <f t="shared" si="20"/>
        <v/>
      </c>
    </row>
    <row r="1327" spans="1:15">
      <c r="A1327" t="str">
        <f t="shared" si="20"/>
        <v/>
      </c>
      <c r="D1327" s="5"/>
      <c r="E1327" s="5"/>
      <c r="F1327" s="5"/>
      <c r="G1327" s="5"/>
      <c r="H1327" s="5"/>
      <c r="I1327" s="5"/>
      <c r="J1327" s="5"/>
      <c r="K1327" s="5"/>
      <c r="L1327" s="5"/>
      <c r="M1327" s="5"/>
      <c r="N1327" s="5"/>
      <c r="O1327" s="5"/>
    </row>
    <row r="1328" spans="1:15">
      <c r="A1328" t="str">
        <f t="shared" si="20"/>
        <v/>
      </c>
      <c r="D1328" s="5"/>
      <c r="E1328" s="5"/>
      <c r="F1328" s="5"/>
      <c r="G1328" s="5"/>
      <c r="H1328" s="5"/>
      <c r="I1328" s="5"/>
      <c r="J1328" s="5"/>
      <c r="K1328" s="5"/>
      <c r="L1328" s="5"/>
      <c r="M1328" s="5"/>
      <c r="N1328" s="5"/>
      <c r="O1328" s="5"/>
    </row>
    <row r="1329" spans="1:15">
      <c r="A1329" t="str">
        <f t="shared" si="20"/>
        <v/>
      </c>
      <c r="D1329" s="5"/>
      <c r="E1329" s="5"/>
      <c r="F1329" s="5"/>
      <c r="G1329" s="5"/>
      <c r="H1329" s="5"/>
      <c r="I1329" s="5"/>
      <c r="J1329" s="5"/>
      <c r="K1329" s="5"/>
      <c r="L1329" s="5"/>
      <c r="M1329" s="5"/>
      <c r="N1329" s="5"/>
      <c r="O1329" s="5"/>
    </row>
    <row r="1330" spans="1:15">
      <c r="A1330" t="str">
        <f t="shared" si="20"/>
        <v/>
      </c>
      <c r="D1330" s="5"/>
      <c r="E1330" s="5"/>
      <c r="F1330" s="5"/>
      <c r="G1330" s="5"/>
      <c r="H1330" s="5"/>
      <c r="I1330" s="5"/>
      <c r="J1330" s="5"/>
      <c r="K1330" s="5"/>
      <c r="L1330" s="5"/>
      <c r="M1330" s="5"/>
      <c r="N1330" s="5"/>
      <c r="O1330" s="5"/>
    </row>
    <row r="1331" spans="1:15">
      <c r="A1331" t="str">
        <f t="shared" si="20"/>
        <v/>
      </c>
      <c r="D1331" s="5"/>
      <c r="E1331" s="5"/>
      <c r="F1331" s="5"/>
      <c r="G1331" s="5"/>
      <c r="H1331" s="5"/>
      <c r="I1331" s="5"/>
      <c r="J1331" s="5"/>
      <c r="K1331" s="5"/>
      <c r="L1331" s="5"/>
      <c r="M1331" s="5"/>
      <c r="N1331" s="5"/>
      <c r="O1331" s="5"/>
    </row>
    <row r="1332" spans="1:15">
      <c r="A1332" t="str">
        <f t="shared" si="20"/>
        <v/>
      </c>
      <c r="D1332" s="5"/>
      <c r="E1332" s="5"/>
      <c r="F1332" s="5"/>
      <c r="G1332" s="5"/>
      <c r="H1332" s="5"/>
      <c r="I1332" s="5"/>
      <c r="J1332" s="5"/>
      <c r="K1332" s="5"/>
      <c r="L1332" s="5"/>
      <c r="M1332" s="5"/>
      <c r="N1332" s="5"/>
      <c r="O1332" s="5"/>
    </row>
    <row r="1333" spans="1:15">
      <c r="A1333" t="str">
        <f t="shared" ref="A1333:A1396" si="21">B1333&amp;C1333</f>
        <v/>
      </c>
      <c r="D1333" s="5"/>
      <c r="E1333" s="5"/>
      <c r="F1333" s="5"/>
      <c r="G1333" s="5"/>
      <c r="H1333" s="5"/>
      <c r="I1333" s="5"/>
      <c r="J1333" s="5"/>
      <c r="K1333" s="5"/>
      <c r="L1333" s="5"/>
      <c r="M1333" s="5"/>
      <c r="N1333" s="5"/>
      <c r="O1333" s="5"/>
    </row>
    <row r="1334" spans="1:15">
      <c r="A1334" t="str">
        <f t="shared" si="21"/>
        <v/>
      </c>
    </row>
    <row r="1335" spans="1:15">
      <c r="A1335" t="str">
        <f t="shared" si="21"/>
        <v/>
      </c>
    </row>
    <row r="1336" spans="1:15">
      <c r="A1336" t="str">
        <f t="shared" si="21"/>
        <v/>
      </c>
    </row>
    <row r="1337" spans="1:15">
      <c r="A1337" t="str">
        <f t="shared" si="21"/>
        <v/>
      </c>
    </row>
    <row r="1338" spans="1:15">
      <c r="A1338" t="str">
        <f t="shared" si="21"/>
        <v/>
      </c>
    </row>
    <row r="1339" spans="1:15">
      <c r="A1339" t="str">
        <f t="shared" si="21"/>
        <v/>
      </c>
    </row>
    <row r="1340" spans="1:15">
      <c r="A1340" t="str">
        <f t="shared" si="21"/>
        <v/>
      </c>
    </row>
    <row r="1341" spans="1:15">
      <c r="A1341" t="str">
        <f t="shared" si="21"/>
        <v/>
      </c>
    </row>
    <row r="1342" spans="1:15">
      <c r="A1342" t="str">
        <f t="shared" si="21"/>
        <v/>
      </c>
      <c r="D1342" s="4"/>
      <c r="E1342" s="4"/>
      <c r="F1342" s="4"/>
      <c r="G1342" s="4"/>
      <c r="H1342" s="4"/>
      <c r="I1342" s="4"/>
      <c r="J1342" s="4"/>
      <c r="K1342" s="4"/>
      <c r="L1342" s="4"/>
      <c r="M1342" s="4"/>
      <c r="N1342" s="4"/>
      <c r="O1342" s="4"/>
    </row>
    <row r="1343" spans="1:15">
      <c r="A1343" t="str">
        <f t="shared" si="21"/>
        <v/>
      </c>
    </row>
    <row r="1344" spans="1:15">
      <c r="A1344" t="str">
        <f t="shared" si="21"/>
        <v/>
      </c>
    </row>
    <row r="1345" spans="1:1">
      <c r="A1345" t="str">
        <f t="shared" si="21"/>
        <v/>
      </c>
    </row>
    <row r="1346" spans="1:1">
      <c r="A1346" t="str">
        <f t="shared" si="21"/>
        <v/>
      </c>
    </row>
    <row r="1347" spans="1:1">
      <c r="A1347" t="str">
        <f t="shared" si="21"/>
        <v/>
      </c>
    </row>
    <row r="1348" spans="1:1">
      <c r="A1348" t="str">
        <f t="shared" si="21"/>
        <v/>
      </c>
    </row>
    <row r="1349" spans="1:1">
      <c r="A1349" t="str">
        <f t="shared" si="21"/>
        <v/>
      </c>
    </row>
    <row r="1350" spans="1:1">
      <c r="A1350" t="str">
        <f t="shared" si="21"/>
        <v/>
      </c>
    </row>
    <row r="1351" spans="1:1">
      <c r="A1351" t="str">
        <f t="shared" si="21"/>
        <v/>
      </c>
    </row>
    <row r="1352" spans="1:1">
      <c r="A1352" t="str">
        <f t="shared" si="21"/>
        <v/>
      </c>
    </row>
    <row r="1353" spans="1:1">
      <c r="A1353" t="str">
        <f t="shared" si="21"/>
        <v/>
      </c>
    </row>
    <row r="1354" spans="1:1">
      <c r="A1354" t="str">
        <f t="shared" si="21"/>
        <v/>
      </c>
    </row>
    <row r="1355" spans="1:1">
      <c r="A1355" t="str">
        <f t="shared" si="21"/>
        <v/>
      </c>
    </row>
    <row r="1356" spans="1:1">
      <c r="A1356" t="str">
        <f t="shared" si="21"/>
        <v/>
      </c>
    </row>
    <row r="1357" spans="1:1">
      <c r="A1357" t="str">
        <f t="shared" si="21"/>
        <v/>
      </c>
    </row>
    <row r="1358" spans="1:1">
      <c r="A1358" t="str">
        <f t="shared" si="21"/>
        <v/>
      </c>
    </row>
    <row r="1359" spans="1:1">
      <c r="A1359" t="str">
        <f t="shared" si="21"/>
        <v/>
      </c>
    </row>
    <row r="1360" spans="1:1">
      <c r="A1360" t="str">
        <f t="shared" si="21"/>
        <v/>
      </c>
    </row>
    <row r="1361" spans="1:15">
      <c r="A1361" t="str">
        <f t="shared" si="21"/>
        <v/>
      </c>
    </row>
    <row r="1362" spans="1:15">
      <c r="A1362" t="str">
        <f t="shared" si="21"/>
        <v/>
      </c>
    </row>
    <row r="1363" spans="1:15">
      <c r="A1363" t="str">
        <f t="shared" si="21"/>
        <v/>
      </c>
    </row>
    <row r="1364" spans="1:15">
      <c r="A1364" t="str">
        <f t="shared" si="21"/>
        <v/>
      </c>
    </row>
    <row r="1365" spans="1:15">
      <c r="A1365" t="str">
        <f t="shared" si="21"/>
        <v/>
      </c>
    </row>
    <row r="1366" spans="1:15">
      <c r="A1366" t="str">
        <f t="shared" si="21"/>
        <v/>
      </c>
    </row>
    <row r="1367" spans="1:15">
      <c r="A1367" t="str">
        <f t="shared" si="21"/>
        <v/>
      </c>
    </row>
    <row r="1368" spans="1:15">
      <c r="A1368" t="str">
        <f t="shared" si="21"/>
        <v/>
      </c>
    </row>
    <row r="1369" spans="1:15">
      <c r="A1369" t="str">
        <f t="shared" si="21"/>
        <v/>
      </c>
    </row>
    <row r="1370" spans="1:15">
      <c r="A1370" t="str">
        <f t="shared" si="21"/>
        <v/>
      </c>
    </row>
    <row r="1371" spans="1:15">
      <c r="A1371" t="str">
        <f t="shared" si="21"/>
        <v/>
      </c>
      <c r="D1371" s="4"/>
      <c r="E1371" s="4"/>
      <c r="F1371" s="4"/>
      <c r="G1371" s="4"/>
      <c r="H1371" s="4"/>
      <c r="I1371" s="4"/>
      <c r="J1371" s="4"/>
      <c r="K1371" s="4"/>
      <c r="L1371" s="4"/>
      <c r="M1371" s="4"/>
      <c r="N1371" s="4"/>
      <c r="O1371" s="4"/>
    </row>
    <row r="1372" spans="1:15">
      <c r="A1372" t="str">
        <f t="shared" si="21"/>
        <v/>
      </c>
    </row>
    <row r="1373" spans="1:15">
      <c r="A1373" t="str">
        <f t="shared" si="21"/>
        <v/>
      </c>
    </row>
    <row r="1374" spans="1:15">
      <c r="A1374" t="str">
        <f t="shared" si="21"/>
        <v/>
      </c>
    </row>
    <row r="1375" spans="1:15">
      <c r="A1375" t="str">
        <f t="shared" si="21"/>
        <v/>
      </c>
    </row>
    <row r="1376" spans="1:15">
      <c r="A1376" t="str">
        <f t="shared" si="21"/>
        <v/>
      </c>
    </row>
    <row r="1377" spans="1:15">
      <c r="A1377" t="str">
        <f t="shared" si="21"/>
        <v/>
      </c>
    </row>
    <row r="1378" spans="1:15">
      <c r="A1378" t="str">
        <f t="shared" si="21"/>
        <v/>
      </c>
    </row>
    <row r="1379" spans="1:15">
      <c r="A1379" t="str">
        <f t="shared" si="21"/>
        <v/>
      </c>
    </row>
    <row r="1380" spans="1:15">
      <c r="A1380" t="str">
        <f t="shared" si="21"/>
        <v/>
      </c>
      <c r="D1380" s="5"/>
      <c r="E1380" s="5"/>
      <c r="F1380" s="5"/>
      <c r="G1380" s="5"/>
      <c r="H1380" s="5"/>
      <c r="I1380" s="5"/>
      <c r="J1380" s="5"/>
      <c r="K1380" s="5"/>
      <c r="L1380" s="5"/>
      <c r="M1380" s="5"/>
      <c r="N1380" s="5"/>
      <c r="O1380" s="5"/>
    </row>
    <row r="1381" spans="1:15">
      <c r="A1381" t="str">
        <f t="shared" si="21"/>
        <v/>
      </c>
      <c r="D1381" s="5"/>
      <c r="E1381" s="5"/>
      <c r="F1381" s="5"/>
      <c r="G1381" s="5"/>
      <c r="H1381" s="5"/>
      <c r="I1381" s="5"/>
      <c r="J1381" s="5"/>
      <c r="K1381" s="5"/>
      <c r="L1381" s="5"/>
      <c r="M1381" s="5"/>
      <c r="N1381" s="5"/>
      <c r="O1381" s="5"/>
    </row>
    <row r="1382" spans="1:15">
      <c r="A1382" t="str">
        <f t="shared" si="21"/>
        <v/>
      </c>
    </row>
    <row r="1383" spans="1:15">
      <c r="A1383" t="str">
        <f t="shared" si="21"/>
        <v/>
      </c>
    </row>
    <row r="1384" spans="1:15">
      <c r="A1384" t="str">
        <f t="shared" si="21"/>
        <v/>
      </c>
    </row>
    <row r="1385" spans="1:15">
      <c r="A1385" t="str">
        <f t="shared" si="21"/>
        <v/>
      </c>
    </row>
    <row r="1386" spans="1:15">
      <c r="A1386" t="str">
        <f t="shared" si="21"/>
        <v/>
      </c>
    </row>
    <row r="1387" spans="1:15">
      <c r="A1387" t="str">
        <f t="shared" si="21"/>
        <v/>
      </c>
    </row>
    <row r="1388" spans="1:15">
      <c r="A1388" t="str">
        <f t="shared" si="21"/>
        <v/>
      </c>
    </row>
    <row r="1389" spans="1:15">
      <c r="A1389" t="str">
        <f t="shared" si="21"/>
        <v/>
      </c>
    </row>
    <row r="1390" spans="1:15">
      <c r="A1390" t="str">
        <f t="shared" si="21"/>
        <v/>
      </c>
    </row>
    <row r="1391" spans="1:15">
      <c r="A1391" t="str">
        <f t="shared" si="21"/>
        <v/>
      </c>
    </row>
    <row r="1392" spans="1:15">
      <c r="A1392" t="str">
        <f t="shared" si="21"/>
        <v/>
      </c>
      <c r="D1392" s="1"/>
      <c r="E1392" s="1"/>
      <c r="F1392" s="1"/>
      <c r="G1392" s="1"/>
      <c r="H1392" s="1"/>
      <c r="I1392" s="1"/>
      <c r="J1392" s="1"/>
      <c r="K1392" s="1"/>
      <c r="L1392" s="1"/>
      <c r="M1392" s="1"/>
      <c r="N1392" s="1"/>
      <c r="O1392" s="1"/>
    </row>
    <row r="1393" spans="1:15">
      <c r="A1393" t="str">
        <f t="shared" si="21"/>
        <v/>
      </c>
      <c r="D1393" s="5"/>
      <c r="E1393" s="5"/>
      <c r="F1393" s="5"/>
      <c r="G1393" s="5"/>
      <c r="H1393" s="5"/>
      <c r="I1393" s="5"/>
      <c r="J1393" s="5"/>
      <c r="K1393" s="5"/>
      <c r="L1393" s="5"/>
      <c r="M1393" s="5"/>
      <c r="N1393" s="5"/>
      <c r="O1393" s="5"/>
    </row>
    <row r="1394" spans="1:15">
      <c r="A1394" t="str">
        <f t="shared" si="21"/>
        <v/>
      </c>
      <c r="D1394" s="5"/>
      <c r="E1394" s="5"/>
      <c r="F1394" s="5"/>
      <c r="G1394" s="5"/>
      <c r="H1394" s="5"/>
      <c r="I1394" s="5"/>
      <c r="J1394" s="5"/>
      <c r="K1394" s="5"/>
      <c r="L1394" s="5"/>
      <c r="M1394" s="5"/>
      <c r="N1394" s="5"/>
      <c r="O1394" s="5"/>
    </row>
    <row r="1395" spans="1:15">
      <c r="A1395" t="str">
        <f t="shared" si="21"/>
        <v/>
      </c>
      <c r="D1395" s="5"/>
      <c r="E1395" s="5"/>
      <c r="F1395" s="5"/>
      <c r="G1395" s="5"/>
      <c r="H1395" s="5"/>
      <c r="I1395" s="5"/>
      <c r="J1395" s="5"/>
      <c r="K1395" s="5"/>
      <c r="L1395" s="5"/>
      <c r="M1395" s="5"/>
      <c r="N1395" s="5"/>
      <c r="O1395" s="5"/>
    </row>
    <row r="1396" spans="1:15">
      <c r="A1396" t="str">
        <f t="shared" si="21"/>
        <v/>
      </c>
      <c r="D1396" s="5"/>
      <c r="E1396" s="5"/>
      <c r="F1396" s="5"/>
      <c r="G1396" s="5"/>
      <c r="H1396" s="5"/>
      <c r="I1396" s="5"/>
      <c r="J1396" s="5"/>
      <c r="K1396" s="5"/>
      <c r="L1396" s="5"/>
      <c r="M1396" s="5"/>
      <c r="N1396" s="5"/>
      <c r="O1396" s="5"/>
    </row>
    <row r="1397" spans="1:15">
      <c r="A1397" t="str">
        <f t="shared" ref="A1397:A1460" si="22">B1397&amp;C1397</f>
        <v/>
      </c>
      <c r="D1397" s="5"/>
      <c r="E1397" s="5"/>
      <c r="F1397" s="5"/>
      <c r="G1397" s="5"/>
      <c r="H1397" s="5"/>
      <c r="I1397" s="5"/>
      <c r="J1397" s="5"/>
      <c r="K1397" s="5"/>
      <c r="L1397" s="5"/>
      <c r="M1397" s="5"/>
      <c r="N1397" s="5"/>
      <c r="O1397" s="5"/>
    </row>
    <row r="1398" spans="1:15">
      <c r="A1398" t="str">
        <f t="shared" si="22"/>
        <v/>
      </c>
      <c r="D1398" s="5"/>
      <c r="E1398" s="5"/>
      <c r="F1398" s="5"/>
      <c r="G1398" s="5"/>
      <c r="H1398" s="5"/>
      <c r="I1398" s="5"/>
      <c r="J1398" s="5"/>
      <c r="K1398" s="5"/>
      <c r="L1398" s="5"/>
      <c r="M1398" s="5"/>
      <c r="N1398" s="5"/>
      <c r="O1398" s="5"/>
    </row>
    <row r="1399" spans="1:15">
      <c r="A1399" t="str">
        <f t="shared" si="22"/>
        <v/>
      </c>
      <c r="D1399" s="5"/>
      <c r="E1399" s="5"/>
      <c r="F1399" s="5"/>
      <c r="G1399" s="5"/>
      <c r="H1399" s="5"/>
      <c r="I1399" s="5"/>
      <c r="J1399" s="5"/>
      <c r="K1399" s="5"/>
      <c r="L1399" s="5"/>
      <c r="M1399" s="5"/>
      <c r="N1399" s="5"/>
      <c r="O1399" s="5"/>
    </row>
    <row r="1400" spans="1:15">
      <c r="A1400" t="str">
        <f t="shared" si="22"/>
        <v/>
      </c>
      <c r="D1400" s="5"/>
      <c r="E1400" s="5"/>
      <c r="F1400" s="5"/>
      <c r="G1400" s="5"/>
      <c r="H1400" s="5"/>
      <c r="I1400" s="5"/>
      <c r="J1400" s="5"/>
      <c r="K1400" s="5"/>
      <c r="L1400" s="5"/>
      <c r="M1400" s="5"/>
      <c r="N1400" s="5"/>
      <c r="O1400" s="5"/>
    </row>
    <row r="1401" spans="1:15">
      <c r="A1401" t="str">
        <f t="shared" si="22"/>
        <v/>
      </c>
      <c r="D1401" s="5"/>
      <c r="E1401" s="5"/>
      <c r="F1401" s="5"/>
      <c r="G1401" s="5"/>
      <c r="H1401" s="5"/>
      <c r="I1401" s="5"/>
      <c r="J1401" s="5"/>
      <c r="K1401" s="5"/>
      <c r="L1401" s="5"/>
      <c r="M1401" s="5"/>
      <c r="N1401" s="5"/>
      <c r="O1401" s="5"/>
    </row>
    <row r="1402" spans="1:15">
      <c r="A1402" t="str">
        <f t="shared" si="22"/>
        <v/>
      </c>
    </row>
    <row r="1403" spans="1:15">
      <c r="A1403" t="str">
        <f t="shared" si="22"/>
        <v/>
      </c>
      <c r="D1403" s="5"/>
      <c r="E1403" s="5"/>
      <c r="F1403" s="5"/>
      <c r="G1403" s="5"/>
      <c r="H1403" s="5"/>
      <c r="I1403" s="5"/>
      <c r="J1403" s="5"/>
      <c r="K1403" s="5"/>
      <c r="L1403" s="5"/>
      <c r="M1403" s="5"/>
      <c r="N1403" s="5"/>
      <c r="O1403" s="5"/>
    </row>
    <row r="1404" spans="1:15">
      <c r="A1404" t="str">
        <f t="shared" si="22"/>
        <v/>
      </c>
      <c r="D1404" s="5"/>
      <c r="E1404" s="5"/>
      <c r="F1404" s="5"/>
      <c r="G1404" s="5"/>
      <c r="H1404" s="5"/>
      <c r="I1404" s="5"/>
      <c r="J1404" s="5"/>
      <c r="K1404" s="5"/>
      <c r="L1404" s="5"/>
      <c r="M1404" s="5"/>
      <c r="N1404" s="5"/>
      <c r="O1404" s="5"/>
    </row>
    <row r="1405" spans="1:15">
      <c r="A1405" t="str">
        <f t="shared" si="22"/>
        <v/>
      </c>
      <c r="D1405" s="5"/>
      <c r="E1405" s="5"/>
      <c r="F1405" s="5"/>
      <c r="G1405" s="5"/>
      <c r="H1405" s="5"/>
      <c r="I1405" s="5"/>
      <c r="J1405" s="5"/>
      <c r="K1405" s="5"/>
      <c r="L1405" s="5"/>
      <c r="M1405" s="5"/>
      <c r="N1405" s="5"/>
      <c r="O1405" s="5"/>
    </row>
    <row r="1406" spans="1:15">
      <c r="A1406" t="str">
        <f t="shared" si="22"/>
        <v/>
      </c>
      <c r="D1406" s="5"/>
      <c r="E1406" s="5"/>
      <c r="F1406" s="5"/>
      <c r="G1406" s="5"/>
      <c r="H1406" s="5"/>
      <c r="I1406" s="5"/>
      <c r="J1406" s="5"/>
      <c r="K1406" s="5"/>
      <c r="L1406" s="5"/>
      <c r="M1406" s="5"/>
      <c r="N1406" s="5"/>
      <c r="O1406" s="5"/>
    </row>
    <row r="1407" spans="1:15">
      <c r="A1407" t="str">
        <f t="shared" si="22"/>
        <v/>
      </c>
      <c r="D1407" s="5"/>
      <c r="E1407" s="5"/>
      <c r="F1407" s="5"/>
      <c r="G1407" s="5"/>
      <c r="H1407" s="5"/>
      <c r="I1407" s="5"/>
      <c r="J1407" s="5"/>
      <c r="K1407" s="5"/>
      <c r="L1407" s="5"/>
      <c r="M1407" s="5"/>
      <c r="N1407" s="5"/>
      <c r="O1407" s="5"/>
    </row>
    <row r="1408" spans="1:15">
      <c r="A1408" t="str">
        <f t="shared" si="22"/>
        <v/>
      </c>
      <c r="D1408" s="5"/>
      <c r="E1408" s="5"/>
      <c r="F1408" s="5"/>
      <c r="G1408" s="5"/>
      <c r="H1408" s="5"/>
      <c r="I1408" s="5"/>
      <c r="J1408" s="5"/>
      <c r="K1408" s="5"/>
      <c r="L1408" s="5"/>
      <c r="M1408" s="5"/>
      <c r="N1408" s="5"/>
      <c r="O1408" s="5"/>
    </row>
    <row r="1409" spans="1:15">
      <c r="A1409" t="str">
        <f t="shared" si="22"/>
        <v/>
      </c>
      <c r="D1409" s="5"/>
      <c r="E1409" s="5"/>
      <c r="F1409" s="5"/>
      <c r="G1409" s="5"/>
      <c r="H1409" s="5"/>
      <c r="I1409" s="5"/>
      <c r="J1409" s="5"/>
      <c r="K1409" s="5"/>
      <c r="L1409" s="5"/>
      <c r="M1409" s="5"/>
      <c r="N1409" s="5"/>
      <c r="O1409" s="5"/>
    </row>
    <row r="1410" spans="1:15">
      <c r="A1410" t="str">
        <f t="shared" si="22"/>
        <v/>
      </c>
    </row>
    <row r="1411" spans="1:15">
      <c r="A1411" t="str">
        <f t="shared" si="22"/>
        <v/>
      </c>
    </row>
    <row r="1412" spans="1:15">
      <c r="A1412" t="str">
        <f t="shared" si="22"/>
        <v/>
      </c>
    </row>
    <row r="1413" spans="1:15">
      <c r="A1413" t="str">
        <f t="shared" si="22"/>
        <v/>
      </c>
    </row>
    <row r="1414" spans="1:15">
      <c r="A1414" t="str">
        <f t="shared" si="22"/>
        <v/>
      </c>
    </row>
    <row r="1415" spans="1:15">
      <c r="A1415" t="str">
        <f t="shared" si="22"/>
        <v/>
      </c>
    </row>
    <row r="1416" spans="1:15">
      <c r="A1416" t="str">
        <f t="shared" si="22"/>
        <v/>
      </c>
    </row>
    <row r="1417" spans="1:15">
      <c r="A1417" t="str">
        <f t="shared" si="22"/>
        <v/>
      </c>
    </row>
    <row r="1418" spans="1:15">
      <c r="A1418" t="str">
        <f t="shared" si="22"/>
        <v/>
      </c>
      <c r="D1418" s="4"/>
      <c r="E1418" s="4"/>
      <c r="F1418" s="4"/>
      <c r="G1418" s="4"/>
      <c r="H1418" s="4"/>
      <c r="I1418" s="4"/>
      <c r="J1418" s="4"/>
      <c r="K1418" s="4"/>
      <c r="L1418" s="4"/>
      <c r="M1418" s="4"/>
      <c r="N1418" s="4"/>
      <c r="O1418" s="4"/>
    </row>
    <row r="1419" spans="1:15">
      <c r="A1419" t="str">
        <f t="shared" si="22"/>
        <v/>
      </c>
    </row>
    <row r="1420" spans="1:15">
      <c r="A1420" t="str">
        <f t="shared" si="22"/>
        <v/>
      </c>
    </row>
    <row r="1421" spans="1:15">
      <c r="A1421" t="str">
        <f t="shared" si="22"/>
        <v/>
      </c>
    </row>
    <row r="1422" spans="1:15">
      <c r="A1422" t="str">
        <f t="shared" si="22"/>
        <v/>
      </c>
    </row>
    <row r="1423" spans="1:15">
      <c r="A1423" t="str">
        <f t="shared" si="22"/>
        <v/>
      </c>
    </row>
    <row r="1424" spans="1:15">
      <c r="A1424" t="str">
        <f t="shared" si="22"/>
        <v/>
      </c>
    </row>
    <row r="1425" spans="1:1">
      <c r="A1425" t="str">
        <f t="shared" si="22"/>
        <v/>
      </c>
    </row>
    <row r="1426" spans="1:1">
      <c r="A1426" t="str">
        <f t="shared" si="22"/>
        <v/>
      </c>
    </row>
    <row r="1427" spans="1:1">
      <c r="A1427" t="str">
        <f t="shared" si="22"/>
        <v/>
      </c>
    </row>
    <row r="1428" spans="1:1">
      <c r="A1428" t="str">
        <f t="shared" si="22"/>
        <v/>
      </c>
    </row>
    <row r="1429" spans="1:1">
      <c r="A1429" t="str">
        <f t="shared" si="22"/>
        <v/>
      </c>
    </row>
    <row r="1430" spans="1:1">
      <c r="A1430" t="str">
        <f t="shared" si="22"/>
        <v/>
      </c>
    </row>
    <row r="1431" spans="1:1">
      <c r="A1431" t="str">
        <f t="shared" si="22"/>
        <v/>
      </c>
    </row>
    <row r="1432" spans="1:1">
      <c r="A1432" t="str">
        <f t="shared" si="22"/>
        <v/>
      </c>
    </row>
    <row r="1433" spans="1:1">
      <c r="A1433" t="str">
        <f t="shared" si="22"/>
        <v/>
      </c>
    </row>
    <row r="1434" spans="1:1">
      <c r="A1434" t="str">
        <f t="shared" si="22"/>
        <v/>
      </c>
    </row>
    <row r="1435" spans="1:1">
      <c r="A1435" t="str">
        <f t="shared" si="22"/>
        <v/>
      </c>
    </row>
    <row r="1436" spans="1:1">
      <c r="A1436" t="str">
        <f t="shared" si="22"/>
        <v/>
      </c>
    </row>
    <row r="1437" spans="1:1">
      <c r="A1437" t="str">
        <f t="shared" si="22"/>
        <v/>
      </c>
    </row>
    <row r="1438" spans="1:1">
      <c r="A1438" t="str">
        <f t="shared" si="22"/>
        <v/>
      </c>
    </row>
    <row r="1439" spans="1:1">
      <c r="A1439" t="str">
        <f t="shared" si="22"/>
        <v/>
      </c>
    </row>
    <row r="1440" spans="1:1">
      <c r="A1440" t="str">
        <f t="shared" si="22"/>
        <v/>
      </c>
    </row>
    <row r="1441" spans="1:15">
      <c r="A1441" t="str">
        <f t="shared" si="22"/>
        <v/>
      </c>
    </row>
    <row r="1442" spans="1:15">
      <c r="A1442" t="str">
        <f t="shared" si="22"/>
        <v/>
      </c>
      <c r="D1442" s="4"/>
      <c r="E1442" s="4"/>
      <c r="F1442" s="4"/>
      <c r="G1442" s="4"/>
      <c r="H1442" s="4"/>
      <c r="I1442" s="4"/>
      <c r="J1442" s="4"/>
      <c r="K1442" s="4"/>
      <c r="L1442" s="4"/>
      <c r="M1442" s="4"/>
      <c r="N1442" s="4"/>
      <c r="O1442" s="4"/>
    </row>
    <row r="1443" spans="1:15">
      <c r="A1443" t="str">
        <f t="shared" si="22"/>
        <v/>
      </c>
    </row>
    <row r="1444" spans="1:15">
      <c r="A1444" t="str">
        <f t="shared" si="22"/>
        <v/>
      </c>
    </row>
    <row r="1445" spans="1:15">
      <c r="A1445" t="str">
        <f t="shared" si="22"/>
        <v/>
      </c>
    </row>
    <row r="1446" spans="1:15">
      <c r="A1446" t="str">
        <f t="shared" si="22"/>
        <v/>
      </c>
    </row>
    <row r="1447" spans="1:15">
      <c r="A1447" t="str">
        <f t="shared" si="22"/>
        <v/>
      </c>
    </row>
    <row r="1448" spans="1:15">
      <c r="A1448" t="str">
        <f t="shared" si="22"/>
        <v/>
      </c>
    </row>
    <row r="1449" spans="1:15">
      <c r="A1449" t="str">
        <f t="shared" si="22"/>
        <v/>
      </c>
    </row>
    <row r="1450" spans="1:15">
      <c r="A1450" t="str">
        <f t="shared" si="22"/>
        <v/>
      </c>
    </row>
    <row r="1451" spans="1:15">
      <c r="A1451" t="str">
        <f t="shared" si="22"/>
        <v/>
      </c>
      <c r="D1451" s="5"/>
      <c r="E1451" s="5"/>
      <c r="F1451" s="5"/>
      <c r="G1451" s="5"/>
      <c r="H1451" s="5"/>
      <c r="I1451" s="5"/>
      <c r="J1451" s="5"/>
      <c r="K1451" s="5"/>
      <c r="L1451" s="5"/>
      <c r="M1451" s="5"/>
      <c r="N1451" s="5"/>
      <c r="O1451" s="5"/>
    </row>
    <row r="1452" spans="1:15">
      <c r="A1452" t="str">
        <f t="shared" si="22"/>
        <v/>
      </c>
      <c r="D1452" s="5"/>
      <c r="E1452" s="5"/>
      <c r="F1452" s="5"/>
      <c r="G1452" s="5"/>
      <c r="H1452" s="5"/>
      <c r="I1452" s="5"/>
      <c r="J1452" s="5"/>
      <c r="K1452" s="5"/>
      <c r="L1452" s="5"/>
      <c r="M1452" s="5"/>
      <c r="N1452" s="5"/>
      <c r="O1452" s="5"/>
    </row>
    <row r="1453" spans="1:15">
      <c r="A1453" t="str">
        <f t="shared" si="22"/>
        <v/>
      </c>
    </row>
    <row r="1454" spans="1:15">
      <c r="A1454" t="str">
        <f t="shared" si="22"/>
        <v/>
      </c>
    </row>
    <row r="1455" spans="1:15">
      <c r="A1455" t="str">
        <f t="shared" si="22"/>
        <v/>
      </c>
    </row>
    <row r="1456" spans="1:15">
      <c r="A1456" t="str">
        <f t="shared" si="22"/>
        <v/>
      </c>
    </row>
    <row r="1457" spans="1:15">
      <c r="A1457" t="str">
        <f t="shared" si="22"/>
        <v/>
      </c>
    </row>
    <row r="1458" spans="1:15">
      <c r="A1458" t="str">
        <f t="shared" si="22"/>
        <v/>
      </c>
    </row>
    <row r="1459" spans="1:15">
      <c r="A1459" t="str">
        <f t="shared" si="22"/>
        <v/>
      </c>
    </row>
    <row r="1460" spans="1:15">
      <c r="A1460" t="str">
        <f t="shared" si="22"/>
        <v/>
      </c>
    </row>
    <row r="1461" spans="1:15">
      <c r="A1461" t="str">
        <f t="shared" ref="A1461:A1524" si="23">B1461&amp;C1461</f>
        <v/>
      </c>
    </row>
    <row r="1462" spans="1:15">
      <c r="A1462" t="str">
        <f t="shared" si="23"/>
        <v/>
      </c>
    </row>
    <row r="1463" spans="1:15">
      <c r="A1463" t="str">
        <f t="shared" si="23"/>
        <v/>
      </c>
      <c r="D1463" s="1"/>
      <c r="E1463" s="1"/>
      <c r="F1463" s="1"/>
      <c r="G1463" s="1"/>
      <c r="H1463" s="1"/>
      <c r="I1463" s="1"/>
      <c r="J1463" s="1"/>
      <c r="K1463" s="1"/>
      <c r="L1463" s="1"/>
      <c r="M1463" s="1"/>
      <c r="N1463" s="1"/>
      <c r="O1463" s="1"/>
    </row>
    <row r="1464" spans="1:15">
      <c r="A1464" t="str">
        <f t="shared" si="23"/>
        <v/>
      </c>
      <c r="D1464" s="5"/>
      <c r="E1464" s="5"/>
      <c r="F1464" s="5"/>
      <c r="G1464" s="5"/>
      <c r="H1464" s="5"/>
      <c r="I1464" s="5"/>
      <c r="J1464" s="5"/>
      <c r="K1464" s="5"/>
      <c r="L1464" s="5"/>
      <c r="M1464" s="5"/>
      <c r="N1464" s="5"/>
      <c r="O1464" s="5"/>
    </row>
    <row r="1465" spans="1:15">
      <c r="A1465" t="str">
        <f t="shared" si="23"/>
        <v/>
      </c>
      <c r="D1465" s="5"/>
      <c r="E1465" s="5"/>
      <c r="F1465" s="5"/>
      <c r="G1465" s="5"/>
      <c r="H1465" s="5"/>
      <c r="I1465" s="5"/>
      <c r="J1465" s="5"/>
      <c r="K1465" s="5"/>
      <c r="L1465" s="5"/>
      <c r="M1465" s="5"/>
      <c r="N1465" s="5"/>
      <c r="O1465" s="5"/>
    </row>
    <row r="1466" spans="1:15">
      <c r="A1466" t="str">
        <f t="shared" si="23"/>
        <v/>
      </c>
      <c r="D1466" s="5"/>
      <c r="E1466" s="5"/>
      <c r="F1466" s="5"/>
      <c r="G1466" s="5"/>
      <c r="H1466" s="5"/>
      <c r="I1466" s="5"/>
      <c r="J1466" s="5"/>
      <c r="K1466" s="5"/>
      <c r="L1466" s="5"/>
      <c r="M1466" s="5"/>
      <c r="N1466" s="5"/>
      <c r="O1466" s="5"/>
    </row>
    <row r="1467" spans="1:15">
      <c r="A1467" t="str">
        <f t="shared" si="23"/>
        <v/>
      </c>
      <c r="D1467" s="5"/>
      <c r="E1467" s="5"/>
      <c r="F1467" s="5"/>
      <c r="G1467" s="5"/>
      <c r="H1467" s="5"/>
      <c r="I1467" s="5"/>
      <c r="J1467" s="5"/>
      <c r="K1467" s="5"/>
      <c r="L1467" s="5"/>
      <c r="M1467" s="5"/>
      <c r="N1467" s="5"/>
      <c r="O1467" s="5"/>
    </row>
    <row r="1468" spans="1:15">
      <c r="A1468" t="str">
        <f t="shared" si="23"/>
        <v/>
      </c>
      <c r="D1468" s="5"/>
      <c r="E1468" s="5"/>
      <c r="F1468" s="5"/>
      <c r="G1468" s="5"/>
      <c r="H1468" s="5"/>
      <c r="I1468" s="5"/>
      <c r="J1468" s="5"/>
      <c r="K1468" s="5"/>
      <c r="L1468" s="5"/>
      <c r="M1468" s="5"/>
      <c r="N1468" s="5"/>
      <c r="O1468" s="5"/>
    </row>
    <row r="1469" spans="1:15">
      <c r="A1469" t="str">
        <f t="shared" si="23"/>
        <v/>
      </c>
      <c r="D1469" s="5"/>
      <c r="E1469" s="5"/>
      <c r="F1469" s="5"/>
      <c r="G1469" s="5"/>
      <c r="H1469" s="5"/>
      <c r="I1469" s="5"/>
      <c r="J1469" s="5"/>
      <c r="K1469" s="5"/>
      <c r="L1469" s="5"/>
      <c r="M1469" s="5"/>
      <c r="N1469" s="5"/>
      <c r="O1469" s="5"/>
    </row>
    <row r="1470" spans="1:15">
      <c r="A1470" t="str">
        <f t="shared" si="23"/>
        <v/>
      </c>
      <c r="D1470" s="5"/>
      <c r="E1470" s="5"/>
      <c r="F1470" s="5"/>
      <c r="G1470" s="5"/>
      <c r="H1470" s="5"/>
      <c r="I1470" s="5"/>
      <c r="J1470" s="5"/>
      <c r="K1470" s="5"/>
      <c r="L1470" s="5"/>
      <c r="M1470" s="5"/>
      <c r="N1470" s="5"/>
      <c r="O1470" s="5"/>
    </row>
    <row r="1471" spans="1:15">
      <c r="A1471" t="str">
        <f t="shared" si="23"/>
        <v/>
      </c>
      <c r="D1471" s="5"/>
      <c r="E1471" s="5"/>
      <c r="F1471" s="5"/>
      <c r="G1471" s="5"/>
      <c r="H1471" s="5"/>
      <c r="I1471" s="5"/>
      <c r="J1471" s="5"/>
      <c r="K1471" s="5"/>
      <c r="L1471" s="5"/>
      <c r="M1471" s="5"/>
      <c r="N1471" s="5"/>
      <c r="O1471" s="5"/>
    </row>
    <row r="1472" spans="1:15">
      <c r="A1472" t="str">
        <f t="shared" si="23"/>
        <v/>
      </c>
      <c r="D1472" s="5"/>
      <c r="E1472" s="5"/>
      <c r="F1472" s="5"/>
      <c r="G1472" s="5"/>
      <c r="H1472" s="5"/>
      <c r="I1472" s="5"/>
      <c r="J1472" s="5"/>
      <c r="K1472" s="5"/>
      <c r="L1472" s="5"/>
      <c r="M1472" s="5"/>
      <c r="N1472" s="5"/>
      <c r="O1472" s="5"/>
    </row>
    <row r="1473" spans="1:15">
      <c r="A1473" t="str">
        <f t="shared" si="23"/>
        <v/>
      </c>
    </row>
    <row r="1474" spans="1:15">
      <c r="A1474" t="str">
        <f t="shared" si="23"/>
        <v/>
      </c>
      <c r="D1474" s="5"/>
      <c r="E1474" s="5"/>
      <c r="F1474" s="5"/>
      <c r="G1474" s="5"/>
      <c r="H1474" s="5"/>
      <c r="I1474" s="5"/>
      <c r="J1474" s="5"/>
      <c r="K1474" s="5"/>
      <c r="L1474" s="5"/>
      <c r="M1474" s="5"/>
      <c r="N1474" s="5"/>
      <c r="O1474" s="5"/>
    </row>
    <row r="1475" spans="1:15">
      <c r="A1475" t="str">
        <f t="shared" si="23"/>
        <v/>
      </c>
      <c r="D1475" s="5"/>
      <c r="E1475" s="5"/>
      <c r="F1475" s="5"/>
      <c r="G1475" s="5"/>
      <c r="H1475" s="5"/>
      <c r="I1475" s="5"/>
      <c r="J1475" s="5"/>
      <c r="K1475" s="5"/>
      <c r="L1475" s="5"/>
      <c r="M1475" s="5"/>
      <c r="N1475" s="5"/>
      <c r="O1475" s="5"/>
    </row>
    <row r="1476" spans="1:15">
      <c r="A1476" t="str">
        <f t="shared" si="23"/>
        <v/>
      </c>
      <c r="D1476" s="5"/>
      <c r="E1476" s="5"/>
      <c r="F1476" s="5"/>
      <c r="G1476" s="5"/>
      <c r="H1476" s="5"/>
      <c r="I1476" s="5"/>
      <c r="J1476" s="5"/>
      <c r="K1476" s="5"/>
      <c r="L1476" s="5"/>
      <c r="M1476" s="5"/>
      <c r="N1476" s="5"/>
      <c r="O1476" s="5"/>
    </row>
    <row r="1477" spans="1:15">
      <c r="A1477" t="str">
        <f t="shared" si="23"/>
        <v/>
      </c>
      <c r="D1477" s="5"/>
      <c r="E1477" s="5"/>
      <c r="F1477" s="5"/>
      <c r="G1477" s="5"/>
      <c r="H1477" s="5"/>
      <c r="I1477" s="5"/>
      <c r="J1477" s="5"/>
      <c r="K1477" s="5"/>
      <c r="L1477" s="5"/>
      <c r="M1477" s="5"/>
      <c r="N1477" s="5"/>
      <c r="O1477" s="5"/>
    </row>
    <row r="1478" spans="1:15">
      <c r="A1478" t="str">
        <f t="shared" si="23"/>
        <v/>
      </c>
      <c r="D1478" s="5"/>
      <c r="E1478" s="5"/>
      <c r="F1478" s="5"/>
      <c r="G1478" s="5"/>
      <c r="H1478" s="5"/>
      <c r="I1478" s="5"/>
      <c r="J1478" s="5"/>
      <c r="K1478" s="5"/>
      <c r="L1478" s="5"/>
      <c r="M1478" s="5"/>
      <c r="N1478" s="5"/>
      <c r="O1478" s="5"/>
    </row>
    <row r="1479" spans="1:15">
      <c r="A1479" t="str">
        <f t="shared" si="23"/>
        <v/>
      </c>
      <c r="D1479" s="5"/>
      <c r="E1479" s="5"/>
      <c r="F1479" s="5"/>
      <c r="G1479" s="5"/>
      <c r="H1479" s="5"/>
      <c r="I1479" s="5"/>
      <c r="J1479" s="5"/>
      <c r="K1479" s="5"/>
      <c r="L1479" s="5"/>
      <c r="M1479" s="5"/>
      <c r="N1479" s="5"/>
      <c r="O1479" s="5"/>
    </row>
    <row r="1480" spans="1:15">
      <c r="A1480" t="str">
        <f t="shared" si="23"/>
        <v/>
      </c>
      <c r="D1480" s="5"/>
      <c r="E1480" s="5"/>
      <c r="F1480" s="5"/>
      <c r="G1480" s="5"/>
      <c r="H1480" s="5"/>
      <c r="I1480" s="5"/>
      <c r="J1480" s="5"/>
      <c r="K1480" s="5"/>
      <c r="L1480" s="5"/>
      <c r="M1480" s="5"/>
      <c r="N1480" s="5"/>
      <c r="O1480" s="5"/>
    </row>
    <row r="1481" spans="1:15">
      <c r="A1481" t="str">
        <f t="shared" si="23"/>
        <v/>
      </c>
    </row>
    <row r="1482" spans="1:15">
      <c r="A1482" t="str">
        <f t="shared" si="23"/>
        <v/>
      </c>
    </row>
    <row r="1483" spans="1:15">
      <c r="A1483" t="str">
        <f t="shared" si="23"/>
        <v/>
      </c>
    </row>
    <row r="1484" spans="1:15">
      <c r="A1484" t="str">
        <f t="shared" si="23"/>
        <v/>
      </c>
    </row>
    <row r="1485" spans="1:15">
      <c r="A1485" t="str">
        <f t="shared" si="23"/>
        <v/>
      </c>
    </row>
    <row r="1486" spans="1:15">
      <c r="A1486" t="str">
        <f t="shared" si="23"/>
        <v/>
      </c>
    </row>
    <row r="1487" spans="1:15">
      <c r="A1487" t="str">
        <f t="shared" si="23"/>
        <v/>
      </c>
    </row>
    <row r="1488" spans="1:15">
      <c r="A1488" t="str">
        <f t="shared" si="23"/>
        <v/>
      </c>
    </row>
    <row r="1489" spans="1:15">
      <c r="A1489" t="str">
        <f t="shared" si="23"/>
        <v/>
      </c>
    </row>
    <row r="1490" spans="1:15">
      <c r="A1490" t="str">
        <f t="shared" si="23"/>
        <v/>
      </c>
    </row>
    <row r="1491" spans="1:15">
      <c r="A1491" t="str">
        <f t="shared" si="23"/>
        <v/>
      </c>
    </row>
    <row r="1492" spans="1:15">
      <c r="A1492" t="str">
        <f t="shared" si="23"/>
        <v/>
      </c>
    </row>
    <row r="1493" spans="1:15">
      <c r="A1493" t="str">
        <f t="shared" si="23"/>
        <v/>
      </c>
    </row>
    <row r="1494" spans="1:15">
      <c r="A1494" t="str">
        <f t="shared" si="23"/>
        <v/>
      </c>
    </row>
    <row r="1495" spans="1:15">
      <c r="A1495" t="str">
        <f t="shared" si="23"/>
        <v/>
      </c>
    </row>
    <row r="1496" spans="1:15">
      <c r="A1496" t="str">
        <f t="shared" si="23"/>
        <v/>
      </c>
    </row>
    <row r="1497" spans="1:15">
      <c r="A1497" t="str">
        <f t="shared" si="23"/>
        <v/>
      </c>
      <c r="D1497" s="4"/>
      <c r="E1497" s="4"/>
      <c r="F1497" s="4"/>
      <c r="G1497" s="4"/>
      <c r="H1497" s="4"/>
      <c r="I1497" s="4"/>
      <c r="J1497" s="4"/>
      <c r="K1497" s="4"/>
      <c r="L1497" s="4"/>
      <c r="M1497" s="4"/>
      <c r="N1497" s="4"/>
      <c r="O1497" s="4"/>
    </row>
    <row r="1498" spans="1:15">
      <c r="A1498" t="str">
        <f t="shared" si="23"/>
        <v/>
      </c>
    </row>
    <row r="1499" spans="1:15">
      <c r="A1499" t="str">
        <f t="shared" si="23"/>
        <v/>
      </c>
    </row>
    <row r="1500" spans="1:15">
      <c r="A1500" t="str">
        <f t="shared" si="23"/>
        <v/>
      </c>
    </row>
    <row r="1501" spans="1:15">
      <c r="A1501" t="str">
        <f t="shared" si="23"/>
        <v/>
      </c>
    </row>
    <row r="1502" spans="1:15">
      <c r="A1502" t="str">
        <f t="shared" si="23"/>
        <v/>
      </c>
    </row>
    <row r="1503" spans="1:15">
      <c r="A1503" t="str">
        <f t="shared" si="23"/>
        <v/>
      </c>
    </row>
    <row r="1504" spans="1:15">
      <c r="A1504" t="str">
        <f t="shared" si="23"/>
        <v/>
      </c>
    </row>
    <row r="1505" spans="1:15">
      <c r="A1505" t="str">
        <f t="shared" si="23"/>
        <v/>
      </c>
    </row>
    <row r="1506" spans="1:15">
      <c r="A1506" t="str">
        <f t="shared" si="23"/>
        <v/>
      </c>
      <c r="D1506" s="5"/>
      <c r="E1506" s="5"/>
      <c r="F1506" s="5"/>
      <c r="G1506" s="5"/>
      <c r="H1506" s="5"/>
      <c r="I1506" s="5"/>
      <c r="J1506" s="5"/>
      <c r="K1506" s="5"/>
      <c r="L1506" s="5"/>
      <c r="M1506" s="5"/>
      <c r="N1506" s="5"/>
      <c r="O1506" s="5"/>
    </row>
    <row r="1507" spans="1:15">
      <c r="A1507" t="str">
        <f t="shared" si="23"/>
        <v/>
      </c>
      <c r="D1507" s="5"/>
      <c r="E1507" s="5"/>
      <c r="F1507" s="5"/>
      <c r="G1507" s="5"/>
      <c r="H1507" s="5"/>
      <c r="I1507" s="5"/>
      <c r="J1507" s="5"/>
      <c r="K1507" s="5"/>
      <c r="L1507" s="5"/>
      <c r="M1507" s="5"/>
      <c r="N1507" s="5"/>
      <c r="O1507" s="5"/>
    </row>
    <row r="1508" spans="1:15">
      <c r="A1508" t="str">
        <f t="shared" si="23"/>
        <v/>
      </c>
    </row>
    <row r="1509" spans="1:15">
      <c r="A1509" t="str">
        <f t="shared" si="23"/>
        <v/>
      </c>
    </row>
    <row r="1510" spans="1:15">
      <c r="A1510" t="str">
        <f t="shared" si="23"/>
        <v/>
      </c>
    </row>
    <row r="1511" spans="1:15">
      <c r="A1511" t="str">
        <f t="shared" si="23"/>
        <v/>
      </c>
    </row>
    <row r="1512" spans="1:15">
      <c r="A1512" t="str">
        <f t="shared" si="23"/>
        <v/>
      </c>
    </row>
    <row r="1513" spans="1:15">
      <c r="A1513" t="str">
        <f t="shared" si="23"/>
        <v/>
      </c>
    </row>
    <row r="1514" spans="1:15">
      <c r="A1514" t="str">
        <f t="shared" si="23"/>
        <v/>
      </c>
    </row>
    <row r="1515" spans="1:15">
      <c r="A1515" t="str">
        <f t="shared" si="23"/>
        <v/>
      </c>
    </row>
    <row r="1516" spans="1:15">
      <c r="A1516" t="str">
        <f t="shared" si="23"/>
        <v/>
      </c>
    </row>
    <row r="1517" spans="1:15">
      <c r="A1517" t="str">
        <f t="shared" si="23"/>
        <v/>
      </c>
    </row>
    <row r="1518" spans="1:15">
      <c r="A1518" t="str">
        <f t="shared" si="23"/>
        <v/>
      </c>
      <c r="D1518" s="1"/>
      <c r="E1518" s="1"/>
      <c r="F1518" s="1"/>
      <c r="G1518" s="1"/>
      <c r="H1518" s="1"/>
      <c r="I1518" s="1"/>
      <c r="J1518" s="1"/>
      <c r="K1518" s="1"/>
      <c r="L1518" s="1"/>
      <c r="M1518" s="1"/>
      <c r="N1518" s="1"/>
      <c r="O1518" s="1"/>
    </row>
    <row r="1519" spans="1:15">
      <c r="A1519" t="str">
        <f t="shared" si="23"/>
        <v/>
      </c>
      <c r="D1519" s="5"/>
      <c r="E1519" s="5"/>
      <c r="F1519" s="5"/>
      <c r="G1519" s="5"/>
      <c r="H1519" s="5"/>
      <c r="I1519" s="5"/>
      <c r="J1519" s="5"/>
      <c r="K1519" s="5"/>
      <c r="L1519" s="5"/>
      <c r="M1519" s="5"/>
      <c r="N1519" s="5"/>
      <c r="O1519" s="5"/>
    </row>
    <row r="1520" spans="1:15">
      <c r="A1520" t="str">
        <f t="shared" si="23"/>
        <v/>
      </c>
      <c r="D1520" s="5"/>
      <c r="E1520" s="5"/>
      <c r="F1520" s="5"/>
      <c r="G1520" s="5"/>
      <c r="H1520" s="5"/>
      <c r="I1520" s="5"/>
      <c r="J1520" s="5"/>
      <c r="K1520" s="5"/>
      <c r="L1520" s="5"/>
      <c r="M1520" s="5"/>
      <c r="N1520" s="5"/>
      <c r="O1520" s="5"/>
    </row>
    <row r="1521" spans="1:15">
      <c r="A1521" t="str">
        <f t="shared" si="23"/>
        <v/>
      </c>
      <c r="D1521" s="5"/>
      <c r="E1521" s="5"/>
      <c r="F1521" s="5"/>
      <c r="G1521" s="5"/>
      <c r="H1521" s="5"/>
      <c r="I1521" s="5"/>
      <c r="J1521" s="5"/>
      <c r="K1521" s="5"/>
      <c r="L1521" s="5"/>
      <c r="M1521" s="5"/>
      <c r="N1521" s="5"/>
      <c r="O1521" s="5"/>
    </row>
    <row r="1522" spans="1:15">
      <c r="A1522" t="str">
        <f t="shared" si="23"/>
        <v/>
      </c>
      <c r="D1522" s="5"/>
      <c r="E1522" s="5"/>
      <c r="F1522" s="5"/>
      <c r="G1522" s="5"/>
      <c r="H1522" s="5"/>
      <c r="I1522" s="5"/>
      <c r="J1522" s="5"/>
      <c r="K1522" s="5"/>
      <c r="L1522" s="5"/>
      <c r="M1522" s="5"/>
      <c r="N1522" s="5"/>
      <c r="O1522" s="5"/>
    </row>
    <row r="1523" spans="1:15">
      <c r="A1523" t="str">
        <f t="shared" si="23"/>
        <v/>
      </c>
      <c r="D1523" s="5"/>
      <c r="E1523" s="5"/>
      <c r="F1523" s="5"/>
      <c r="G1523" s="5"/>
      <c r="H1523" s="5"/>
      <c r="I1523" s="5"/>
      <c r="J1523" s="5"/>
      <c r="K1523" s="5"/>
      <c r="L1523" s="5"/>
      <c r="M1523" s="5"/>
      <c r="N1523" s="5"/>
      <c r="O1523" s="5"/>
    </row>
    <row r="1524" spans="1:15">
      <c r="A1524" t="str">
        <f t="shared" si="23"/>
        <v/>
      </c>
      <c r="D1524" s="5"/>
      <c r="E1524" s="5"/>
      <c r="F1524" s="5"/>
      <c r="G1524" s="5"/>
      <c r="H1524" s="5"/>
      <c r="I1524" s="5"/>
      <c r="J1524" s="5"/>
      <c r="K1524" s="5"/>
      <c r="L1524" s="5"/>
      <c r="M1524" s="5"/>
      <c r="N1524" s="5"/>
      <c r="O1524" s="5"/>
    </row>
    <row r="1525" spans="1:15">
      <c r="A1525" t="str">
        <f t="shared" ref="A1525:A1588" si="24">B1525&amp;C1525</f>
        <v/>
      </c>
      <c r="D1525" s="5"/>
      <c r="E1525" s="5"/>
      <c r="F1525" s="5"/>
      <c r="G1525" s="5"/>
      <c r="H1525" s="5"/>
      <c r="I1525" s="5"/>
      <c r="J1525" s="5"/>
      <c r="K1525" s="5"/>
      <c r="L1525" s="5"/>
      <c r="M1525" s="5"/>
      <c r="N1525" s="5"/>
      <c r="O1525" s="5"/>
    </row>
    <row r="1526" spans="1:15">
      <c r="A1526" t="str">
        <f t="shared" si="24"/>
        <v/>
      </c>
      <c r="D1526" s="5"/>
      <c r="E1526" s="5"/>
      <c r="F1526" s="5"/>
      <c r="G1526" s="5"/>
      <c r="H1526" s="5"/>
      <c r="I1526" s="5"/>
      <c r="J1526" s="5"/>
      <c r="K1526" s="5"/>
      <c r="L1526" s="5"/>
      <c r="M1526" s="5"/>
      <c r="N1526" s="5"/>
      <c r="O1526" s="5"/>
    </row>
    <row r="1527" spans="1:15">
      <c r="A1527" t="str">
        <f t="shared" si="24"/>
        <v/>
      </c>
      <c r="D1527" s="5"/>
      <c r="E1527" s="5"/>
      <c r="F1527" s="5"/>
      <c r="G1527" s="5"/>
      <c r="H1527" s="5"/>
      <c r="I1527" s="5"/>
      <c r="J1527" s="5"/>
      <c r="K1527" s="5"/>
      <c r="L1527" s="5"/>
      <c r="M1527" s="5"/>
      <c r="N1527" s="5"/>
      <c r="O1527" s="5"/>
    </row>
    <row r="1528" spans="1:15">
      <c r="A1528" t="str">
        <f t="shared" si="24"/>
        <v/>
      </c>
    </row>
    <row r="1529" spans="1:15">
      <c r="A1529" t="str">
        <f t="shared" si="24"/>
        <v/>
      </c>
      <c r="D1529" s="5"/>
      <c r="E1529" s="5"/>
      <c r="F1529" s="5"/>
      <c r="G1529" s="5"/>
      <c r="H1529" s="5"/>
      <c r="I1529" s="5"/>
      <c r="J1529" s="5"/>
      <c r="K1529" s="5"/>
      <c r="L1529" s="5"/>
      <c r="M1529" s="5"/>
      <c r="N1529" s="5"/>
      <c r="O1529" s="5"/>
    </row>
    <row r="1530" spans="1:15">
      <c r="A1530" t="str">
        <f t="shared" si="24"/>
        <v/>
      </c>
      <c r="D1530" s="5"/>
      <c r="E1530" s="5"/>
      <c r="F1530" s="5"/>
      <c r="G1530" s="5"/>
      <c r="H1530" s="5"/>
      <c r="I1530" s="5"/>
      <c r="J1530" s="5"/>
      <c r="K1530" s="5"/>
      <c r="L1530" s="5"/>
      <c r="M1530" s="5"/>
      <c r="N1530" s="5"/>
      <c r="O1530" s="5"/>
    </row>
    <row r="1531" spans="1:15">
      <c r="A1531" t="str">
        <f t="shared" si="24"/>
        <v/>
      </c>
      <c r="D1531" s="5"/>
      <c r="E1531" s="5"/>
      <c r="F1531" s="5"/>
      <c r="G1531" s="5"/>
      <c r="H1531" s="5"/>
      <c r="I1531" s="5"/>
      <c r="J1531" s="5"/>
      <c r="K1531" s="5"/>
      <c r="L1531" s="5"/>
      <c r="M1531" s="5"/>
      <c r="N1531" s="5"/>
      <c r="O1531" s="5"/>
    </row>
    <row r="1532" spans="1:15">
      <c r="A1532" t="str">
        <f t="shared" si="24"/>
        <v/>
      </c>
      <c r="D1532" s="5"/>
      <c r="E1532" s="5"/>
      <c r="F1532" s="5"/>
      <c r="G1532" s="5"/>
      <c r="H1532" s="5"/>
      <c r="I1532" s="5"/>
      <c r="J1532" s="5"/>
      <c r="K1532" s="5"/>
      <c r="L1532" s="5"/>
      <c r="M1532" s="5"/>
      <c r="N1532" s="5"/>
      <c r="O1532" s="5"/>
    </row>
    <row r="1533" spans="1:15">
      <c r="A1533" t="str">
        <f t="shared" si="24"/>
        <v/>
      </c>
      <c r="D1533" s="5"/>
      <c r="E1533" s="5"/>
      <c r="F1533" s="5"/>
      <c r="G1533" s="5"/>
      <c r="H1533" s="5"/>
      <c r="I1533" s="5"/>
      <c r="J1533" s="5"/>
      <c r="K1533" s="5"/>
      <c r="L1533" s="5"/>
      <c r="M1533" s="5"/>
      <c r="N1533" s="5"/>
      <c r="O1533" s="5"/>
    </row>
    <row r="1534" spans="1:15">
      <c r="A1534" t="str">
        <f t="shared" si="24"/>
        <v/>
      </c>
      <c r="D1534" s="5"/>
      <c r="E1534" s="5"/>
      <c r="F1534" s="5"/>
      <c r="G1534" s="5"/>
      <c r="H1534" s="5"/>
      <c r="I1534" s="5"/>
      <c r="J1534" s="5"/>
      <c r="K1534" s="5"/>
      <c r="L1534" s="5"/>
      <c r="M1534" s="5"/>
      <c r="N1534" s="5"/>
      <c r="O1534" s="5"/>
    </row>
    <row r="1535" spans="1:15">
      <c r="A1535" t="str">
        <f t="shared" si="24"/>
        <v/>
      </c>
      <c r="D1535" s="5"/>
      <c r="E1535" s="5"/>
      <c r="F1535" s="5"/>
      <c r="G1535" s="5"/>
      <c r="H1535" s="5"/>
      <c r="I1535" s="5"/>
      <c r="J1535" s="5"/>
      <c r="K1535" s="5"/>
      <c r="L1535" s="5"/>
      <c r="M1535" s="5"/>
      <c r="N1535" s="5"/>
      <c r="O1535" s="5"/>
    </row>
    <row r="1536" spans="1:15">
      <c r="A1536" t="str">
        <f t="shared" si="24"/>
        <v/>
      </c>
    </row>
    <row r="1537" spans="1:15">
      <c r="A1537" t="str">
        <f t="shared" si="24"/>
        <v/>
      </c>
    </row>
    <row r="1538" spans="1:15">
      <c r="A1538" t="str">
        <f t="shared" si="24"/>
        <v/>
      </c>
    </row>
    <row r="1539" spans="1:15">
      <c r="A1539" t="str">
        <f t="shared" si="24"/>
        <v/>
      </c>
    </row>
    <row r="1540" spans="1:15">
      <c r="A1540" t="str">
        <f t="shared" si="24"/>
        <v/>
      </c>
    </row>
    <row r="1541" spans="1:15">
      <c r="A1541" t="str">
        <f t="shared" si="24"/>
        <v/>
      </c>
    </row>
    <row r="1542" spans="1:15">
      <c r="A1542" t="str">
        <f t="shared" si="24"/>
        <v/>
      </c>
    </row>
    <row r="1543" spans="1:15">
      <c r="A1543" t="str">
        <f t="shared" si="24"/>
        <v/>
      </c>
    </row>
    <row r="1544" spans="1:15">
      <c r="A1544" t="str">
        <f t="shared" si="24"/>
        <v/>
      </c>
      <c r="D1544" s="4"/>
      <c r="E1544" s="4"/>
      <c r="F1544" s="4"/>
      <c r="G1544" s="4"/>
      <c r="H1544" s="4"/>
      <c r="I1544" s="4"/>
      <c r="J1544" s="4"/>
      <c r="K1544" s="4"/>
      <c r="L1544" s="4"/>
      <c r="M1544" s="4"/>
      <c r="N1544" s="4"/>
      <c r="O1544" s="4"/>
    </row>
    <row r="1545" spans="1:15">
      <c r="A1545" t="str">
        <f t="shared" si="24"/>
        <v/>
      </c>
    </row>
    <row r="1546" spans="1:15">
      <c r="A1546" t="str">
        <f t="shared" si="24"/>
        <v/>
      </c>
    </row>
    <row r="1547" spans="1:15">
      <c r="A1547" t="str">
        <f t="shared" si="24"/>
        <v/>
      </c>
    </row>
    <row r="1548" spans="1:15">
      <c r="A1548" t="str">
        <f t="shared" si="24"/>
        <v/>
      </c>
    </row>
    <row r="1549" spans="1:15">
      <c r="A1549" t="str">
        <f t="shared" si="24"/>
        <v/>
      </c>
    </row>
    <row r="1550" spans="1:15">
      <c r="A1550" t="str">
        <f t="shared" si="24"/>
        <v/>
      </c>
    </row>
    <row r="1551" spans="1:15">
      <c r="A1551" t="str">
        <f t="shared" si="24"/>
        <v/>
      </c>
    </row>
    <row r="1552" spans="1:15">
      <c r="A1552" t="str">
        <f t="shared" si="24"/>
        <v/>
      </c>
    </row>
    <row r="1553" spans="1:15">
      <c r="A1553" t="str">
        <f t="shared" si="24"/>
        <v/>
      </c>
      <c r="D1553" s="5"/>
      <c r="E1553" s="5"/>
      <c r="F1553" s="5"/>
      <c r="G1553" s="5"/>
      <c r="H1553" s="5"/>
      <c r="I1553" s="5"/>
      <c r="J1553" s="5"/>
      <c r="K1553" s="5"/>
      <c r="L1553" s="5"/>
      <c r="M1553" s="5"/>
      <c r="N1553" s="5"/>
      <c r="O1553" s="5"/>
    </row>
    <row r="1554" spans="1:15">
      <c r="A1554" t="str">
        <f t="shared" si="24"/>
        <v/>
      </c>
      <c r="D1554" s="5"/>
      <c r="E1554" s="5"/>
      <c r="F1554" s="5"/>
      <c r="G1554" s="5"/>
      <c r="H1554" s="5"/>
      <c r="I1554" s="5"/>
      <c r="J1554" s="5"/>
      <c r="K1554" s="5"/>
      <c r="L1554" s="5"/>
      <c r="M1554" s="5"/>
      <c r="N1554" s="5"/>
      <c r="O1554" s="5"/>
    </row>
    <row r="1555" spans="1:15">
      <c r="A1555" t="str">
        <f t="shared" si="24"/>
        <v/>
      </c>
    </row>
    <row r="1556" spans="1:15">
      <c r="A1556" t="str">
        <f t="shared" si="24"/>
        <v/>
      </c>
    </row>
    <row r="1557" spans="1:15">
      <c r="A1557" t="str">
        <f t="shared" si="24"/>
        <v/>
      </c>
    </row>
    <row r="1558" spans="1:15">
      <c r="A1558" t="str">
        <f t="shared" si="24"/>
        <v/>
      </c>
    </row>
    <row r="1559" spans="1:15">
      <c r="A1559" t="str">
        <f t="shared" si="24"/>
        <v/>
      </c>
    </row>
    <row r="1560" spans="1:15">
      <c r="A1560" t="str">
        <f t="shared" si="24"/>
        <v/>
      </c>
    </row>
    <row r="1561" spans="1:15">
      <c r="A1561" t="str">
        <f t="shared" si="24"/>
        <v/>
      </c>
    </row>
    <row r="1562" spans="1:15">
      <c r="A1562" t="str">
        <f t="shared" si="24"/>
        <v/>
      </c>
    </row>
    <row r="1563" spans="1:15">
      <c r="A1563" t="str">
        <f t="shared" si="24"/>
        <v/>
      </c>
    </row>
    <row r="1564" spans="1:15">
      <c r="A1564" t="str">
        <f t="shared" si="24"/>
        <v/>
      </c>
    </row>
    <row r="1565" spans="1:15">
      <c r="A1565" t="str">
        <f t="shared" si="24"/>
        <v/>
      </c>
      <c r="D1565" s="1"/>
      <c r="E1565" s="1"/>
      <c r="F1565" s="1"/>
      <c r="G1565" s="1"/>
      <c r="H1565" s="1"/>
      <c r="I1565" s="1"/>
      <c r="J1565" s="1"/>
      <c r="K1565" s="1"/>
      <c r="L1565" s="1"/>
      <c r="M1565" s="1"/>
      <c r="N1565" s="1"/>
      <c r="O1565" s="1"/>
    </row>
    <row r="1566" spans="1:15">
      <c r="A1566" t="str">
        <f t="shared" si="24"/>
        <v/>
      </c>
      <c r="D1566" s="5"/>
      <c r="E1566" s="5"/>
      <c r="F1566" s="5"/>
      <c r="G1566" s="5"/>
      <c r="H1566" s="5"/>
      <c r="I1566" s="5"/>
      <c r="J1566" s="5"/>
      <c r="K1566" s="5"/>
      <c r="L1566" s="5"/>
      <c r="M1566" s="5"/>
      <c r="N1566" s="5"/>
      <c r="O1566" s="5"/>
    </row>
    <row r="1567" spans="1:15">
      <c r="A1567" t="str">
        <f t="shared" si="24"/>
        <v/>
      </c>
      <c r="D1567" s="5"/>
      <c r="E1567" s="5"/>
      <c r="F1567" s="5"/>
      <c r="G1567" s="5"/>
      <c r="H1567" s="5"/>
      <c r="I1567" s="5"/>
      <c r="J1567" s="5"/>
      <c r="K1567" s="5"/>
      <c r="L1567" s="5"/>
      <c r="M1567" s="5"/>
      <c r="N1567" s="5"/>
      <c r="O1567" s="5"/>
    </row>
    <row r="1568" spans="1:15">
      <c r="A1568" t="str">
        <f t="shared" si="24"/>
        <v/>
      </c>
      <c r="D1568" s="5"/>
      <c r="E1568" s="5"/>
      <c r="F1568" s="5"/>
      <c r="G1568" s="5"/>
      <c r="H1568" s="5"/>
      <c r="I1568" s="5"/>
      <c r="J1568" s="5"/>
      <c r="K1568" s="5"/>
      <c r="L1568" s="5"/>
      <c r="M1568" s="5"/>
      <c r="N1568" s="5"/>
      <c r="O1568" s="5"/>
    </row>
    <row r="1569" spans="1:15">
      <c r="A1569" t="str">
        <f t="shared" si="24"/>
        <v/>
      </c>
      <c r="D1569" s="5"/>
      <c r="E1569" s="5"/>
      <c r="F1569" s="5"/>
      <c r="G1569" s="5"/>
      <c r="H1569" s="5"/>
      <c r="I1569" s="5"/>
      <c r="J1569" s="5"/>
      <c r="K1569" s="5"/>
      <c r="L1569" s="5"/>
      <c r="M1569" s="5"/>
      <c r="N1569" s="5"/>
      <c r="O1569" s="5"/>
    </row>
    <row r="1570" spans="1:15">
      <c r="A1570" t="str">
        <f t="shared" si="24"/>
        <v/>
      </c>
      <c r="D1570" s="5"/>
      <c r="E1570" s="5"/>
      <c r="F1570" s="5"/>
      <c r="G1570" s="5"/>
      <c r="H1570" s="5"/>
      <c r="I1570" s="5"/>
      <c r="J1570" s="5"/>
      <c r="K1570" s="5"/>
      <c r="L1570" s="5"/>
      <c r="M1570" s="5"/>
      <c r="N1570" s="5"/>
      <c r="O1570" s="5"/>
    </row>
    <row r="1571" spans="1:15">
      <c r="A1571" t="str">
        <f t="shared" si="24"/>
        <v/>
      </c>
      <c r="D1571" s="5"/>
      <c r="E1571" s="5"/>
      <c r="F1571" s="5"/>
      <c r="G1571" s="5"/>
      <c r="H1571" s="5"/>
      <c r="I1571" s="5"/>
      <c r="J1571" s="5"/>
      <c r="K1571" s="5"/>
      <c r="L1571" s="5"/>
      <c r="M1571" s="5"/>
      <c r="N1571" s="5"/>
      <c r="O1571" s="5"/>
    </row>
    <row r="1572" spans="1:15">
      <c r="A1572" t="str">
        <f t="shared" si="24"/>
        <v/>
      </c>
      <c r="D1572" s="5"/>
      <c r="E1572" s="5"/>
      <c r="F1572" s="5"/>
      <c r="G1572" s="5"/>
      <c r="H1572" s="5"/>
      <c r="I1572" s="5"/>
      <c r="J1572" s="5"/>
      <c r="K1572" s="5"/>
      <c r="L1572" s="5"/>
      <c r="M1572" s="5"/>
      <c r="N1572" s="5"/>
      <c r="O1572" s="5"/>
    </row>
    <row r="1573" spans="1:15">
      <c r="A1573" t="str">
        <f t="shared" si="24"/>
        <v/>
      </c>
      <c r="D1573" s="5"/>
      <c r="E1573" s="5"/>
      <c r="F1573" s="5"/>
      <c r="G1573" s="5"/>
      <c r="H1573" s="5"/>
      <c r="I1573" s="5"/>
      <c r="J1573" s="5"/>
      <c r="K1573" s="5"/>
      <c r="L1573" s="5"/>
      <c r="M1573" s="5"/>
      <c r="N1573" s="5"/>
      <c r="O1573" s="5"/>
    </row>
    <row r="1574" spans="1:15">
      <c r="A1574" t="str">
        <f t="shared" si="24"/>
        <v/>
      </c>
      <c r="D1574" s="5"/>
      <c r="E1574" s="5"/>
      <c r="F1574" s="5"/>
      <c r="G1574" s="5"/>
      <c r="H1574" s="5"/>
      <c r="I1574" s="5"/>
      <c r="J1574" s="5"/>
      <c r="K1574" s="5"/>
      <c r="L1574" s="5"/>
      <c r="M1574" s="5"/>
      <c r="N1574" s="5"/>
      <c r="O1574" s="5"/>
    </row>
    <row r="1575" spans="1:15">
      <c r="A1575" t="str">
        <f t="shared" si="24"/>
        <v/>
      </c>
    </row>
    <row r="1576" spans="1:15">
      <c r="A1576" t="str">
        <f t="shared" si="24"/>
        <v/>
      </c>
      <c r="D1576" s="5"/>
      <c r="E1576" s="5"/>
      <c r="F1576" s="5"/>
      <c r="G1576" s="5"/>
      <c r="H1576" s="5"/>
      <c r="I1576" s="5"/>
      <c r="J1576" s="5"/>
      <c r="K1576" s="5"/>
      <c r="L1576" s="5"/>
      <c r="M1576" s="5"/>
      <c r="N1576" s="5"/>
      <c r="O1576" s="5"/>
    </row>
    <row r="1577" spans="1:15">
      <c r="A1577" t="str">
        <f t="shared" si="24"/>
        <v/>
      </c>
      <c r="D1577" s="5"/>
      <c r="E1577" s="5"/>
      <c r="F1577" s="5"/>
      <c r="G1577" s="5"/>
      <c r="H1577" s="5"/>
      <c r="I1577" s="5"/>
      <c r="J1577" s="5"/>
      <c r="K1577" s="5"/>
      <c r="L1577" s="5"/>
      <c r="M1577" s="5"/>
      <c r="N1577" s="5"/>
      <c r="O1577" s="5"/>
    </row>
    <row r="1578" spans="1:15">
      <c r="A1578" t="str">
        <f t="shared" si="24"/>
        <v/>
      </c>
      <c r="D1578" s="5"/>
      <c r="E1578" s="5"/>
      <c r="F1578" s="5"/>
      <c r="G1578" s="5"/>
      <c r="H1578" s="5"/>
      <c r="I1578" s="5"/>
      <c r="J1578" s="5"/>
      <c r="K1578" s="5"/>
      <c r="L1578" s="5"/>
      <c r="M1578" s="5"/>
      <c r="N1578" s="5"/>
      <c r="O1578" s="5"/>
    </row>
    <row r="1579" spans="1:15">
      <c r="A1579" t="str">
        <f t="shared" si="24"/>
        <v/>
      </c>
      <c r="D1579" s="5"/>
      <c r="E1579" s="5"/>
      <c r="F1579" s="5"/>
      <c r="G1579" s="5"/>
      <c r="H1579" s="5"/>
      <c r="I1579" s="5"/>
      <c r="J1579" s="5"/>
      <c r="K1579" s="5"/>
      <c r="L1579" s="5"/>
      <c r="M1579" s="5"/>
      <c r="N1579" s="5"/>
      <c r="O1579" s="5"/>
    </row>
    <row r="1580" spans="1:15">
      <c r="A1580" t="str">
        <f t="shared" si="24"/>
        <v/>
      </c>
      <c r="D1580" s="5"/>
      <c r="E1580" s="5"/>
      <c r="F1580" s="5"/>
      <c r="G1580" s="5"/>
      <c r="H1580" s="5"/>
      <c r="I1580" s="5"/>
      <c r="J1580" s="5"/>
      <c r="K1580" s="5"/>
      <c r="L1580" s="5"/>
      <c r="M1580" s="5"/>
      <c r="N1580" s="5"/>
      <c r="O1580" s="5"/>
    </row>
    <row r="1581" spans="1:15">
      <c r="A1581" t="str">
        <f t="shared" si="24"/>
        <v/>
      </c>
      <c r="D1581" s="5"/>
      <c r="E1581" s="5"/>
      <c r="F1581" s="5"/>
      <c r="G1581" s="5"/>
      <c r="H1581" s="5"/>
      <c r="I1581" s="5"/>
      <c r="J1581" s="5"/>
      <c r="K1581" s="5"/>
      <c r="L1581" s="5"/>
      <c r="M1581" s="5"/>
      <c r="N1581" s="5"/>
      <c r="O1581" s="5"/>
    </row>
    <row r="1582" spans="1:15">
      <c r="A1582" t="str">
        <f t="shared" si="24"/>
        <v/>
      </c>
      <c r="D1582" s="5"/>
      <c r="E1582" s="5"/>
      <c r="F1582" s="5"/>
      <c r="G1582" s="5"/>
      <c r="H1582" s="5"/>
      <c r="I1582" s="5"/>
      <c r="J1582" s="5"/>
      <c r="K1582" s="5"/>
      <c r="L1582" s="5"/>
      <c r="M1582" s="5"/>
      <c r="N1582" s="5"/>
      <c r="O1582" s="5"/>
    </row>
    <row r="1583" spans="1:15">
      <c r="A1583" t="str">
        <f t="shared" si="24"/>
        <v/>
      </c>
    </row>
    <row r="1584" spans="1:15">
      <c r="A1584" t="str">
        <f t="shared" si="24"/>
        <v/>
      </c>
    </row>
    <row r="1585" spans="1:15">
      <c r="A1585" t="str">
        <f t="shared" si="24"/>
        <v/>
      </c>
    </row>
    <row r="1586" spans="1:15">
      <c r="A1586" t="str">
        <f t="shared" si="24"/>
        <v/>
      </c>
    </row>
    <row r="1587" spans="1:15">
      <c r="A1587" t="str">
        <f t="shared" si="24"/>
        <v/>
      </c>
    </row>
    <row r="1588" spans="1:15">
      <c r="A1588" t="str">
        <f t="shared" si="24"/>
        <v/>
      </c>
    </row>
    <row r="1589" spans="1:15">
      <c r="A1589" t="str">
        <f t="shared" ref="A1589:A1652" si="25">B1589&amp;C1589</f>
        <v/>
      </c>
      <c r="B1589" s="3"/>
    </row>
    <row r="1590" spans="1:15">
      <c r="A1590" t="str">
        <f t="shared" si="25"/>
        <v/>
      </c>
    </row>
    <row r="1591" spans="1:15">
      <c r="A1591" t="str">
        <f t="shared" si="25"/>
        <v/>
      </c>
      <c r="D1591" s="4"/>
      <c r="E1591" s="4"/>
      <c r="F1591" s="4"/>
      <c r="G1591" s="4"/>
      <c r="H1591" s="4"/>
      <c r="I1591" s="4"/>
      <c r="J1591" s="4"/>
      <c r="K1591" s="4"/>
      <c r="L1591" s="4"/>
      <c r="M1591" s="4"/>
      <c r="N1591" s="4"/>
      <c r="O1591" s="4"/>
    </row>
    <row r="1592" spans="1:15">
      <c r="A1592" t="str">
        <f t="shared" si="25"/>
        <v/>
      </c>
    </row>
    <row r="1593" spans="1:15">
      <c r="A1593" t="str">
        <f t="shared" si="25"/>
        <v/>
      </c>
    </row>
    <row r="1594" spans="1:15">
      <c r="A1594" t="str">
        <f t="shared" si="25"/>
        <v/>
      </c>
    </row>
    <row r="1595" spans="1:15">
      <c r="A1595" t="str">
        <f t="shared" si="25"/>
        <v/>
      </c>
    </row>
    <row r="1596" spans="1:15">
      <c r="A1596" t="str">
        <f t="shared" si="25"/>
        <v/>
      </c>
    </row>
    <row r="1597" spans="1:15">
      <c r="A1597" t="str">
        <f t="shared" si="25"/>
        <v/>
      </c>
    </row>
    <row r="1598" spans="1:15">
      <c r="A1598" t="str">
        <f t="shared" si="25"/>
        <v/>
      </c>
    </row>
    <row r="1599" spans="1:15">
      <c r="A1599" t="str">
        <f t="shared" si="25"/>
        <v/>
      </c>
    </row>
    <row r="1600" spans="1:15">
      <c r="A1600" t="str">
        <f t="shared" si="25"/>
        <v/>
      </c>
      <c r="D1600" s="5"/>
      <c r="E1600" s="5"/>
      <c r="F1600" s="5"/>
      <c r="G1600" s="5"/>
      <c r="H1600" s="5"/>
      <c r="I1600" s="6"/>
      <c r="J1600" s="5"/>
      <c r="K1600" s="5"/>
      <c r="L1600" s="6"/>
      <c r="M1600" s="5"/>
      <c r="N1600" s="5"/>
      <c r="O1600" s="5"/>
    </row>
    <row r="1601" spans="1:15">
      <c r="A1601" t="str">
        <f t="shared" si="25"/>
        <v/>
      </c>
      <c r="D1601" s="5"/>
      <c r="E1601" s="5"/>
      <c r="F1601" s="5"/>
      <c r="G1601" s="5"/>
      <c r="H1601" s="5"/>
      <c r="I1601" s="6"/>
      <c r="J1601" s="5"/>
      <c r="K1601" s="5"/>
      <c r="L1601" s="6"/>
      <c r="M1601" s="5"/>
      <c r="N1601" s="5"/>
      <c r="O1601" s="5"/>
    </row>
    <row r="1602" spans="1:15">
      <c r="A1602" t="str">
        <f t="shared" si="25"/>
        <v/>
      </c>
    </row>
    <row r="1603" spans="1:15">
      <c r="A1603" t="str">
        <f t="shared" si="25"/>
        <v/>
      </c>
    </row>
    <row r="1604" spans="1:15">
      <c r="A1604" t="str">
        <f t="shared" si="25"/>
        <v/>
      </c>
    </row>
    <row r="1605" spans="1:15">
      <c r="A1605" t="str">
        <f t="shared" si="25"/>
        <v/>
      </c>
    </row>
    <row r="1606" spans="1:15">
      <c r="A1606" t="str">
        <f t="shared" si="25"/>
        <v/>
      </c>
    </row>
    <row r="1607" spans="1:15">
      <c r="A1607" t="str">
        <f t="shared" si="25"/>
        <v/>
      </c>
    </row>
    <row r="1608" spans="1:15">
      <c r="A1608" t="str">
        <f t="shared" si="25"/>
        <v/>
      </c>
    </row>
    <row r="1609" spans="1:15">
      <c r="A1609" t="str">
        <f t="shared" si="25"/>
        <v/>
      </c>
    </row>
    <row r="1610" spans="1:15">
      <c r="A1610" t="str">
        <f t="shared" si="25"/>
        <v/>
      </c>
    </row>
    <row r="1611" spans="1:15">
      <c r="A1611" t="str">
        <f t="shared" si="25"/>
        <v/>
      </c>
    </row>
    <row r="1612" spans="1:15">
      <c r="A1612" t="str">
        <f t="shared" si="25"/>
        <v/>
      </c>
      <c r="D1612" s="1"/>
      <c r="E1612" s="1"/>
      <c r="F1612" s="1"/>
      <c r="G1612" s="1"/>
      <c r="H1612" s="1"/>
      <c r="I1612" s="1"/>
      <c r="J1612" s="1"/>
      <c r="K1612" s="1"/>
      <c r="L1612" s="1"/>
      <c r="M1612" s="1"/>
      <c r="N1612" s="1"/>
      <c r="O1612" s="1"/>
    </row>
    <row r="1613" spans="1:15">
      <c r="A1613" t="str">
        <f t="shared" si="25"/>
        <v/>
      </c>
      <c r="D1613" s="5"/>
      <c r="E1613" s="5"/>
      <c r="F1613" s="5"/>
      <c r="G1613" s="5"/>
      <c r="H1613" s="5"/>
      <c r="I1613" s="5"/>
      <c r="J1613" s="5"/>
      <c r="K1613" s="5"/>
      <c r="L1613" s="5"/>
      <c r="M1613" s="5"/>
      <c r="N1613" s="5"/>
      <c r="O1613" s="5"/>
    </row>
    <row r="1614" spans="1:15">
      <c r="A1614" t="str">
        <f t="shared" si="25"/>
        <v/>
      </c>
      <c r="D1614" s="5"/>
      <c r="E1614" s="5"/>
      <c r="F1614" s="5"/>
      <c r="G1614" s="5"/>
      <c r="H1614" s="5"/>
      <c r="I1614" s="5"/>
      <c r="J1614" s="5"/>
      <c r="K1614" s="5"/>
      <c r="L1614" s="5"/>
      <c r="M1614" s="5"/>
      <c r="N1614" s="5"/>
      <c r="O1614" s="5"/>
    </row>
    <row r="1615" spans="1:15">
      <c r="A1615" t="str">
        <f t="shared" si="25"/>
        <v/>
      </c>
      <c r="D1615" s="5"/>
      <c r="E1615" s="5"/>
      <c r="F1615" s="5"/>
      <c r="G1615" s="5"/>
      <c r="H1615" s="5"/>
      <c r="I1615" s="5"/>
      <c r="J1615" s="5"/>
      <c r="K1615" s="5"/>
      <c r="L1615" s="5"/>
      <c r="M1615" s="5"/>
      <c r="N1615" s="5"/>
      <c r="O1615" s="5"/>
    </row>
    <row r="1616" spans="1:15">
      <c r="A1616" t="str">
        <f t="shared" si="25"/>
        <v/>
      </c>
      <c r="D1616" s="5"/>
      <c r="E1616" s="5"/>
      <c r="F1616" s="5"/>
      <c r="G1616" s="5"/>
      <c r="H1616" s="5"/>
      <c r="I1616" s="5"/>
      <c r="J1616" s="5"/>
      <c r="K1616" s="5"/>
      <c r="L1616" s="5"/>
      <c r="M1616" s="5"/>
      <c r="N1616" s="5"/>
      <c r="O1616" s="5"/>
    </row>
    <row r="1617" spans="1:15">
      <c r="A1617" t="str">
        <f t="shared" si="25"/>
        <v/>
      </c>
      <c r="D1617" s="5"/>
      <c r="E1617" s="5"/>
      <c r="F1617" s="5"/>
      <c r="G1617" s="5"/>
      <c r="H1617" s="5"/>
      <c r="I1617" s="5"/>
      <c r="J1617" s="5"/>
      <c r="K1617" s="5"/>
      <c r="L1617" s="5"/>
      <c r="M1617" s="5"/>
      <c r="N1617" s="5"/>
      <c r="O1617" s="5"/>
    </row>
    <row r="1618" spans="1:15">
      <c r="A1618" t="str">
        <f t="shared" si="25"/>
        <v/>
      </c>
      <c r="D1618" s="5"/>
      <c r="E1618" s="5"/>
      <c r="F1618" s="5"/>
      <c r="G1618" s="5"/>
      <c r="H1618" s="5"/>
      <c r="I1618" s="5"/>
      <c r="J1618" s="5"/>
      <c r="K1618" s="5"/>
      <c r="L1618" s="5"/>
      <c r="M1618" s="5"/>
      <c r="N1618" s="5"/>
      <c r="O1618" s="5"/>
    </row>
    <row r="1619" spans="1:15">
      <c r="A1619" t="str">
        <f t="shared" si="25"/>
        <v/>
      </c>
      <c r="D1619" s="5"/>
      <c r="E1619" s="5"/>
      <c r="F1619" s="5"/>
      <c r="G1619" s="5"/>
      <c r="H1619" s="5"/>
      <c r="I1619" s="5"/>
      <c r="J1619" s="5"/>
      <c r="K1619" s="5"/>
      <c r="L1619" s="5"/>
      <c r="M1619" s="5"/>
      <c r="N1619" s="5"/>
      <c r="O1619" s="5"/>
    </row>
    <row r="1620" spans="1:15">
      <c r="A1620" t="str">
        <f t="shared" si="25"/>
        <v/>
      </c>
      <c r="D1620" s="5"/>
      <c r="E1620" s="5"/>
      <c r="F1620" s="5"/>
      <c r="G1620" s="5"/>
      <c r="H1620" s="5"/>
      <c r="I1620" s="5"/>
      <c r="J1620" s="5"/>
      <c r="K1620" s="5"/>
      <c r="L1620" s="5"/>
      <c r="M1620" s="5"/>
      <c r="N1620" s="5"/>
      <c r="O1620" s="5"/>
    </row>
    <row r="1621" spans="1:15">
      <c r="A1621" t="str">
        <f t="shared" si="25"/>
        <v/>
      </c>
      <c r="D1621" s="5"/>
      <c r="E1621" s="5"/>
      <c r="F1621" s="5"/>
      <c r="G1621" s="5"/>
      <c r="H1621" s="5"/>
      <c r="I1621" s="5"/>
      <c r="J1621" s="5"/>
      <c r="K1621" s="5"/>
      <c r="L1621" s="5"/>
      <c r="M1621" s="5"/>
      <c r="N1621" s="5"/>
      <c r="O1621" s="5"/>
    </row>
    <row r="1622" spans="1:15">
      <c r="A1622" t="str">
        <f t="shared" si="25"/>
        <v/>
      </c>
    </row>
    <row r="1623" spans="1:15">
      <c r="A1623" t="str">
        <f t="shared" si="25"/>
        <v/>
      </c>
      <c r="D1623" s="5"/>
      <c r="E1623" s="5"/>
      <c r="F1623" s="5"/>
      <c r="G1623" s="5"/>
      <c r="H1623" s="5"/>
      <c r="I1623" s="5"/>
      <c r="J1623" s="5"/>
      <c r="K1623" s="5"/>
      <c r="L1623" s="5"/>
      <c r="M1623" s="5"/>
      <c r="N1623" s="5"/>
      <c r="O1623" s="5"/>
    </row>
    <row r="1624" spans="1:15">
      <c r="A1624" t="str">
        <f t="shared" si="25"/>
        <v/>
      </c>
      <c r="D1624" s="5"/>
      <c r="E1624" s="5"/>
      <c r="F1624" s="5"/>
      <c r="G1624" s="5"/>
      <c r="H1624" s="5"/>
      <c r="I1624" s="5"/>
      <c r="J1624" s="5"/>
      <c r="K1624" s="5"/>
      <c r="L1624" s="5"/>
      <c r="M1624" s="5"/>
      <c r="N1624" s="5"/>
      <c r="O1624" s="5"/>
    </row>
    <row r="1625" spans="1:15">
      <c r="A1625" t="str">
        <f t="shared" si="25"/>
        <v/>
      </c>
      <c r="D1625" s="5"/>
      <c r="E1625" s="5"/>
      <c r="F1625" s="5"/>
      <c r="G1625" s="5"/>
      <c r="H1625" s="5"/>
      <c r="I1625" s="5"/>
      <c r="J1625" s="5"/>
      <c r="K1625" s="5"/>
      <c r="L1625" s="5"/>
      <c r="M1625" s="5"/>
      <c r="N1625" s="5"/>
      <c r="O1625" s="5"/>
    </row>
    <row r="1626" spans="1:15">
      <c r="A1626" t="str">
        <f t="shared" si="25"/>
        <v/>
      </c>
      <c r="D1626" s="5"/>
      <c r="E1626" s="5"/>
      <c r="F1626" s="5"/>
      <c r="G1626" s="5"/>
      <c r="H1626" s="5"/>
      <c r="I1626" s="5"/>
      <c r="J1626" s="5"/>
      <c r="K1626" s="5"/>
      <c r="L1626" s="5"/>
      <c r="M1626" s="5"/>
      <c r="N1626" s="5"/>
      <c r="O1626" s="5"/>
    </row>
    <row r="1627" spans="1:15">
      <c r="A1627" t="str">
        <f t="shared" si="25"/>
        <v/>
      </c>
      <c r="D1627" s="5"/>
      <c r="E1627" s="5"/>
      <c r="F1627" s="5"/>
      <c r="G1627" s="5"/>
      <c r="H1627" s="5"/>
      <c r="I1627" s="5"/>
      <c r="J1627" s="5"/>
      <c r="K1627" s="5"/>
      <c r="L1627" s="5"/>
      <c r="M1627" s="5"/>
      <c r="N1627" s="5"/>
      <c r="O1627" s="5"/>
    </row>
    <row r="1628" spans="1:15">
      <c r="A1628" t="str">
        <f t="shared" si="25"/>
        <v/>
      </c>
      <c r="D1628" s="5"/>
      <c r="E1628" s="5"/>
      <c r="F1628" s="5"/>
      <c r="G1628" s="5"/>
      <c r="H1628" s="5"/>
      <c r="I1628" s="5"/>
      <c r="J1628" s="5"/>
      <c r="K1628" s="5"/>
      <c r="L1628" s="5"/>
      <c r="M1628" s="5"/>
      <c r="N1628" s="5"/>
      <c r="O1628" s="5"/>
    </row>
    <row r="1629" spans="1:15">
      <c r="A1629" t="str">
        <f t="shared" si="25"/>
        <v/>
      </c>
      <c r="D1629" s="5"/>
      <c r="E1629" s="5"/>
      <c r="F1629" s="5"/>
      <c r="G1629" s="5"/>
      <c r="H1629" s="5"/>
      <c r="I1629" s="5"/>
      <c r="J1629" s="5"/>
      <c r="K1629" s="5"/>
      <c r="L1629" s="5"/>
      <c r="M1629" s="5"/>
      <c r="N1629" s="5"/>
      <c r="O1629" s="5"/>
    </row>
    <row r="1630" spans="1:15">
      <c r="A1630" t="str">
        <f t="shared" si="25"/>
        <v/>
      </c>
    </row>
    <row r="1631" spans="1:15">
      <c r="A1631" t="str">
        <f t="shared" si="25"/>
        <v/>
      </c>
    </row>
    <row r="1632" spans="1:15">
      <c r="A1632" t="str">
        <f t="shared" si="25"/>
        <v/>
      </c>
    </row>
    <row r="1633" spans="1:15">
      <c r="A1633" t="str">
        <f t="shared" si="25"/>
        <v/>
      </c>
    </row>
    <row r="1634" spans="1:15">
      <c r="A1634" t="str">
        <f t="shared" si="25"/>
        <v/>
      </c>
    </row>
    <row r="1635" spans="1:15">
      <c r="A1635" t="str">
        <f t="shared" si="25"/>
        <v/>
      </c>
    </row>
    <row r="1636" spans="1:15">
      <c r="A1636" t="str">
        <f t="shared" si="25"/>
        <v/>
      </c>
    </row>
    <row r="1637" spans="1:15">
      <c r="A1637" t="str">
        <f t="shared" si="25"/>
        <v/>
      </c>
    </row>
    <row r="1638" spans="1:15">
      <c r="A1638" t="str">
        <f t="shared" si="25"/>
        <v/>
      </c>
      <c r="D1638" s="4"/>
      <c r="E1638" s="4"/>
      <c r="F1638" s="4"/>
      <c r="G1638" s="4"/>
      <c r="H1638" s="4"/>
      <c r="I1638" s="4"/>
      <c r="J1638" s="4"/>
      <c r="K1638" s="4"/>
      <c r="L1638" s="4"/>
      <c r="M1638" s="4"/>
      <c r="N1638" s="4"/>
      <c r="O1638" s="4"/>
    </row>
    <row r="1639" spans="1:15">
      <c r="A1639" t="str">
        <f t="shared" si="25"/>
        <v/>
      </c>
    </row>
    <row r="1640" spans="1:15">
      <c r="A1640" t="str">
        <f t="shared" si="25"/>
        <v/>
      </c>
    </row>
    <row r="1641" spans="1:15">
      <c r="A1641" t="str">
        <f t="shared" si="25"/>
        <v/>
      </c>
    </row>
    <row r="1642" spans="1:15">
      <c r="A1642" t="str">
        <f t="shared" si="25"/>
        <v/>
      </c>
    </row>
    <row r="1643" spans="1:15">
      <c r="A1643" t="str">
        <f t="shared" si="25"/>
        <v/>
      </c>
    </row>
    <row r="1644" spans="1:15">
      <c r="A1644" t="str">
        <f t="shared" si="25"/>
        <v/>
      </c>
    </row>
    <row r="1645" spans="1:15">
      <c r="A1645" t="str">
        <f t="shared" si="25"/>
        <v/>
      </c>
    </row>
    <row r="1646" spans="1:15">
      <c r="A1646" t="str">
        <f t="shared" si="25"/>
        <v/>
      </c>
    </row>
    <row r="1647" spans="1:15">
      <c r="A1647" t="str">
        <f t="shared" si="25"/>
        <v/>
      </c>
      <c r="D1647" s="5"/>
      <c r="E1647" s="5"/>
      <c r="F1647" s="5"/>
      <c r="G1647" s="5"/>
      <c r="H1647" s="5"/>
      <c r="I1647" s="5"/>
      <c r="J1647" s="5"/>
      <c r="K1647" s="5"/>
      <c r="L1647" s="5"/>
      <c r="M1647" s="5"/>
      <c r="N1647" s="5"/>
      <c r="O1647" s="5"/>
    </row>
    <row r="1648" spans="1:15">
      <c r="A1648" t="str">
        <f t="shared" si="25"/>
        <v/>
      </c>
      <c r="D1648" s="5"/>
      <c r="E1648" s="5"/>
      <c r="F1648" s="5"/>
      <c r="G1648" s="5"/>
      <c r="H1648" s="5"/>
      <c r="I1648" s="5"/>
      <c r="J1648" s="5"/>
      <c r="K1648" s="5"/>
      <c r="L1648" s="5"/>
      <c r="M1648" s="5"/>
      <c r="N1648" s="5"/>
      <c r="O1648" s="5"/>
    </row>
    <row r="1649" spans="1:15">
      <c r="A1649" t="str">
        <f t="shared" si="25"/>
        <v/>
      </c>
    </row>
    <row r="1650" spans="1:15">
      <c r="A1650" t="str">
        <f t="shared" si="25"/>
        <v/>
      </c>
    </row>
    <row r="1651" spans="1:15">
      <c r="A1651" t="str">
        <f t="shared" si="25"/>
        <v/>
      </c>
    </row>
    <row r="1652" spans="1:15">
      <c r="A1652" t="str">
        <f t="shared" si="25"/>
        <v/>
      </c>
    </row>
    <row r="1653" spans="1:15">
      <c r="A1653" t="str">
        <f t="shared" ref="A1653:A1716" si="26">B1653&amp;C1653</f>
        <v/>
      </c>
    </row>
    <row r="1654" spans="1:15">
      <c r="A1654" t="str">
        <f t="shared" si="26"/>
        <v/>
      </c>
    </row>
    <row r="1655" spans="1:15">
      <c r="A1655" t="str">
        <f t="shared" si="26"/>
        <v/>
      </c>
    </row>
    <row r="1656" spans="1:15">
      <c r="A1656" t="str">
        <f t="shared" si="26"/>
        <v/>
      </c>
    </row>
    <row r="1657" spans="1:15">
      <c r="A1657" t="str">
        <f t="shared" si="26"/>
        <v/>
      </c>
    </row>
    <row r="1658" spans="1:15">
      <c r="A1658" t="str">
        <f t="shared" si="26"/>
        <v/>
      </c>
    </row>
    <row r="1659" spans="1:15">
      <c r="A1659" t="str">
        <f t="shared" si="26"/>
        <v/>
      </c>
      <c r="D1659" s="1"/>
      <c r="E1659" s="1"/>
      <c r="F1659" s="1"/>
      <c r="G1659" s="1"/>
      <c r="H1659" s="1"/>
      <c r="I1659" s="1"/>
      <c r="J1659" s="1"/>
      <c r="K1659" s="1"/>
      <c r="L1659" s="1"/>
      <c r="M1659" s="1"/>
      <c r="N1659" s="1"/>
      <c r="O1659" s="1"/>
    </row>
    <row r="1660" spans="1:15">
      <c r="A1660" t="str">
        <f t="shared" si="26"/>
        <v/>
      </c>
      <c r="D1660" s="5"/>
      <c r="E1660" s="5"/>
      <c r="F1660" s="5"/>
      <c r="G1660" s="5"/>
      <c r="H1660" s="5"/>
      <c r="I1660" s="5"/>
      <c r="J1660" s="5"/>
      <c r="K1660" s="5"/>
      <c r="L1660" s="5"/>
      <c r="M1660" s="5"/>
      <c r="N1660" s="5"/>
      <c r="O1660" s="5"/>
    </row>
    <row r="1661" spans="1:15">
      <c r="A1661" t="str">
        <f t="shared" si="26"/>
        <v/>
      </c>
      <c r="D1661" s="5"/>
      <c r="E1661" s="5"/>
      <c r="F1661" s="5"/>
      <c r="G1661" s="5"/>
      <c r="H1661" s="5"/>
      <c r="I1661" s="5"/>
      <c r="J1661" s="5"/>
      <c r="K1661" s="5"/>
      <c r="L1661" s="5"/>
      <c r="M1661" s="5"/>
      <c r="N1661" s="5"/>
      <c r="O1661" s="5"/>
    </row>
    <row r="1662" spans="1:15">
      <c r="A1662" t="str">
        <f t="shared" si="26"/>
        <v/>
      </c>
      <c r="D1662" s="5"/>
      <c r="E1662" s="5"/>
      <c r="F1662" s="5"/>
      <c r="G1662" s="5"/>
      <c r="H1662" s="5"/>
      <c r="I1662" s="5"/>
      <c r="J1662" s="5"/>
      <c r="K1662" s="5"/>
      <c r="L1662" s="5"/>
      <c r="M1662" s="5"/>
      <c r="N1662" s="5"/>
      <c r="O1662" s="5"/>
    </row>
    <row r="1663" spans="1:15">
      <c r="A1663" t="str">
        <f t="shared" si="26"/>
        <v/>
      </c>
      <c r="D1663" s="5"/>
      <c r="E1663" s="5"/>
      <c r="F1663" s="5"/>
      <c r="G1663" s="5"/>
      <c r="H1663" s="5"/>
      <c r="I1663" s="5"/>
      <c r="J1663" s="5"/>
      <c r="K1663" s="5"/>
      <c r="L1663" s="5"/>
      <c r="M1663" s="5"/>
      <c r="N1663" s="5"/>
      <c r="O1663" s="5"/>
    </row>
    <row r="1664" spans="1:15">
      <c r="A1664" t="str">
        <f t="shared" si="26"/>
        <v/>
      </c>
      <c r="D1664" s="5"/>
      <c r="E1664" s="5"/>
      <c r="F1664" s="5"/>
      <c r="G1664" s="5"/>
      <c r="H1664" s="5"/>
      <c r="I1664" s="5"/>
      <c r="J1664" s="5"/>
      <c r="K1664" s="5"/>
      <c r="L1664" s="5"/>
      <c r="M1664" s="5"/>
      <c r="N1664" s="5"/>
      <c r="O1664" s="5"/>
    </row>
    <row r="1665" spans="1:15">
      <c r="A1665" t="str">
        <f t="shared" si="26"/>
        <v/>
      </c>
      <c r="D1665" s="5"/>
      <c r="E1665" s="5"/>
      <c r="F1665" s="5"/>
      <c r="G1665" s="5"/>
      <c r="H1665" s="5"/>
      <c r="I1665" s="5"/>
      <c r="J1665" s="5"/>
      <c r="K1665" s="5"/>
      <c r="L1665" s="5"/>
      <c r="M1665" s="5"/>
      <c r="N1665" s="5"/>
      <c r="O1665" s="5"/>
    </row>
    <row r="1666" spans="1:15">
      <c r="A1666" t="str">
        <f t="shared" si="26"/>
        <v/>
      </c>
      <c r="D1666" s="5"/>
      <c r="E1666" s="5"/>
      <c r="F1666" s="5"/>
      <c r="G1666" s="5"/>
      <c r="H1666" s="5"/>
      <c r="I1666" s="5"/>
      <c r="J1666" s="5"/>
      <c r="K1666" s="5"/>
      <c r="L1666" s="5"/>
      <c r="M1666" s="5"/>
      <c r="N1666" s="5"/>
      <c r="O1666" s="5"/>
    </row>
    <row r="1667" spans="1:15">
      <c r="A1667" t="str">
        <f t="shared" si="26"/>
        <v/>
      </c>
      <c r="D1667" s="5"/>
      <c r="E1667" s="5"/>
      <c r="F1667" s="5"/>
      <c r="G1667" s="5"/>
      <c r="H1667" s="5"/>
      <c r="I1667" s="5"/>
      <c r="J1667" s="5"/>
      <c r="K1667" s="5"/>
      <c r="L1667" s="5"/>
      <c r="M1667" s="5"/>
      <c r="N1667" s="5"/>
      <c r="O1667" s="5"/>
    </row>
    <row r="1668" spans="1:15">
      <c r="A1668" t="str">
        <f t="shared" si="26"/>
        <v/>
      </c>
      <c r="D1668" s="5"/>
      <c r="E1668" s="5"/>
      <c r="F1668" s="5"/>
      <c r="G1668" s="5"/>
      <c r="H1668" s="5"/>
      <c r="I1668" s="5"/>
      <c r="J1668" s="5"/>
      <c r="K1668" s="5"/>
      <c r="L1668" s="5"/>
      <c r="M1668" s="5"/>
      <c r="N1668" s="5"/>
      <c r="O1668" s="5"/>
    </row>
    <row r="1669" spans="1:15">
      <c r="A1669" t="str">
        <f t="shared" si="26"/>
        <v/>
      </c>
    </row>
    <row r="1670" spans="1:15">
      <c r="A1670" t="str">
        <f t="shared" si="26"/>
        <v/>
      </c>
      <c r="D1670" s="5"/>
      <c r="E1670" s="5"/>
      <c r="F1670" s="5"/>
      <c r="G1670" s="5"/>
      <c r="H1670" s="5"/>
      <c r="I1670" s="5"/>
      <c r="J1670" s="5"/>
      <c r="K1670" s="5"/>
      <c r="L1670" s="5"/>
      <c r="M1670" s="5"/>
      <c r="N1670" s="5"/>
      <c r="O1670" s="5"/>
    </row>
    <row r="1671" spans="1:15">
      <c r="A1671" t="str">
        <f t="shared" si="26"/>
        <v/>
      </c>
      <c r="D1671" s="5"/>
      <c r="E1671" s="5"/>
      <c r="F1671" s="5"/>
      <c r="G1671" s="5"/>
      <c r="H1671" s="5"/>
      <c r="I1671" s="5"/>
      <c r="J1671" s="5"/>
      <c r="K1671" s="5"/>
      <c r="L1671" s="5"/>
      <c r="M1671" s="5"/>
      <c r="N1671" s="5"/>
      <c r="O1671" s="5"/>
    </row>
    <row r="1672" spans="1:15">
      <c r="A1672" t="str">
        <f t="shared" si="26"/>
        <v/>
      </c>
      <c r="D1672" s="5"/>
      <c r="E1672" s="5"/>
      <c r="F1672" s="5"/>
      <c r="G1672" s="5"/>
      <c r="H1672" s="5"/>
      <c r="I1672" s="5"/>
      <c r="J1672" s="5"/>
      <c r="K1672" s="5"/>
      <c r="L1672" s="5"/>
      <c r="M1672" s="5"/>
      <c r="N1672" s="5"/>
      <c r="O1672" s="5"/>
    </row>
    <row r="1673" spans="1:15">
      <c r="A1673" t="str">
        <f t="shared" si="26"/>
        <v/>
      </c>
      <c r="D1673" s="5"/>
      <c r="E1673" s="5"/>
      <c r="F1673" s="5"/>
      <c r="G1673" s="5"/>
      <c r="H1673" s="5"/>
      <c r="I1673" s="5"/>
      <c r="J1673" s="5"/>
      <c r="K1673" s="5"/>
      <c r="L1673" s="5"/>
      <c r="M1673" s="5"/>
      <c r="N1673" s="5"/>
      <c r="O1673" s="5"/>
    </row>
    <row r="1674" spans="1:15">
      <c r="A1674" t="str">
        <f t="shared" si="26"/>
        <v/>
      </c>
      <c r="D1674" s="5"/>
      <c r="E1674" s="5"/>
      <c r="F1674" s="5"/>
      <c r="G1674" s="5"/>
      <c r="H1674" s="5"/>
      <c r="I1674" s="5"/>
      <c r="J1674" s="5"/>
      <c r="K1674" s="5"/>
      <c r="L1674" s="5"/>
      <c r="M1674" s="5"/>
      <c r="N1674" s="5"/>
      <c r="O1674" s="5"/>
    </row>
    <row r="1675" spans="1:15">
      <c r="A1675" t="str">
        <f t="shared" si="26"/>
        <v/>
      </c>
      <c r="D1675" s="5"/>
      <c r="E1675" s="5"/>
      <c r="F1675" s="5"/>
      <c r="G1675" s="5"/>
      <c r="H1675" s="5"/>
      <c r="I1675" s="5"/>
      <c r="J1675" s="5"/>
      <c r="K1675" s="5"/>
      <c r="L1675" s="5"/>
      <c r="M1675" s="5"/>
      <c r="N1675" s="5"/>
      <c r="O1675" s="5"/>
    </row>
    <row r="1676" spans="1:15">
      <c r="A1676" t="str">
        <f t="shared" si="26"/>
        <v/>
      </c>
      <c r="D1676" s="5"/>
      <c r="E1676" s="5"/>
      <c r="F1676" s="5"/>
      <c r="G1676" s="5"/>
      <c r="H1676" s="5"/>
      <c r="I1676" s="5"/>
      <c r="J1676" s="5"/>
      <c r="K1676" s="5"/>
      <c r="L1676" s="5"/>
      <c r="M1676" s="5"/>
      <c r="N1676" s="5"/>
      <c r="O1676" s="5"/>
    </row>
    <row r="1677" spans="1:15">
      <c r="A1677" t="str">
        <f t="shared" si="26"/>
        <v/>
      </c>
    </row>
    <row r="1678" spans="1:15">
      <c r="A1678" t="str">
        <f t="shared" si="26"/>
        <v/>
      </c>
    </row>
    <row r="1679" spans="1:15">
      <c r="A1679" t="str">
        <f t="shared" si="26"/>
        <v/>
      </c>
    </row>
    <row r="1680" spans="1:15">
      <c r="A1680" t="str">
        <f t="shared" si="26"/>
        <v/>
      </c>
    </row>
    <row r="1681" spans="1:15">
      <c r="A1681" t="str">
        <f t="shared" si="26"/>
        <v/>
      </c>
    </row>
    <row r="1682" spans="1:15">
      <c r="A1682" t="str">
        <f t="shared" si="26"/>
        <v/>
      </c>
    </row>
    <row r="1683" spans="1:15">
      <c r="A1683" t="str">
        <f t="shared" si="26"/>
        <v/>
      </c>
    </row>
    <row r="1684" spans="1:15">
      <c r="A1684" t="str">
        <f t="shared" si="26"/>
        <v/>
      </c>
    </row>
    <row r="1685" spans="1:15">
      <c r="A1685" t="str">
        <f t="shared" si="26"/>
        <v/>
      </c>
      <c r="D1685" s="4"/>
      <c r="E1685" s="4"/>
      <c r="F1685" s="4"/>
      <c r="G1685" s="4"/>
      <c r="H1685" s="4"/>
      <c r="I1685" s="4"/>
      <c r="J1685" s="4"/>
      <c r="K1685" s="4"/>
      <c r="L1685" s="4"/>
      <c r="M1685" s="4"/>
      <c r="N1685" s="4"/>
      <c r="O1685" s="4"/>
    </row>
    <row r="1686" spans="1:15">
      <c r="A1686" t="str">
        <f t="shared" si="26"/>
        <v/>
      </c>
    </row>
    <row r="1687" spans="1:15">
      <c r="A1687" t="str">
        <f t="shared" si="26"/>
        <v/>
      </c>
    </row>
    <row r="1688" spans="1:15">
      <c r="A1688" t="str">
        <f t="shared" si="26"/>
        <v/>
      </c>
    </row>
    <row r="1689" spans="1:15">
      <c r="A1689" t="str">
        <f t="shared" si="26"/>
        <v/>
      </c>
    </row>
    <row r="1690" spans="1:15">
      <c r="A1690" t="str">
        <f t="shared" si="26"/>
        <v/>
      </c>
    </row>
    <row r="1691" spans="1:15">
      <c r="A1691" t="str">
        <f t="shared" si="26"/>
        <v/>
      </c>
    </row>
    <row r="1692" spans="1:15">
      <c r="A1692" t="str">
        <f t="shared" si="26"/>
        <v/>
      </c>
    </row>
    <row r="1693" spans="1:15">
      <c r="A1693" t="str">
        <f t="shared" si="26"/>
        <v/>
      </c>
    </row>
    <row r="1694" spans="1:15">
      <c r="A1694" t="str">
        <f t="shared" si="26"/>
        <v/>
      </c>
      <c r="D1694" s="5"/>
      <c r="E1694" s="5"/>
      <c r="F1694" s="5"/>
      <c r="G1694" s="5"/>
      <c r="H1694" s="5"/>
      <c r="I1694" s="5"/>
      <c r="J1694" s="5"/>
      <c r="K1694" s="5"/>
      <c r="L1694" s="5"/>
      <c r="M1694" s="5"/>
      <c r="N1694" s="5"/>
      <c r="O1694" s="5"/>
    </row>
    <row r="1695" spans="1:15">
      <c r="A1695" t="str">
        <f t="shared" si="26"/>
        <v/>
      </c>
      <c r="D1695" s="5"/>
      <c r="E1695" s="5"/>
      <c r="F1695" s="5"/>
      <c r="G1695" s="5"/>
      <c r="H1695" s="5"/>
      <c r="I1695" s="5"/>
      <c r="J1695" s="5"/>
      <c r="K1695" s="5"/>
      <c r="L1695" s="5"/>
      <c r="M1695" s="5"/>
      <c r="N1695" s="5"/>
      <c r="O1695" s="5"/>
    </row>
    <row r="1696" spans="1:15">
      <c r="A1696" t="str">
        <f t="shared" si="26"/>
        <v/>
      </c>
    </row>
    <row r="1697" spans="1:15">
      <c r="A1697" t="str">
        <f t="shared" si="26"/>
        <v/>
      </c>
    </row>
    <row r="1698" spans="1:15">
      <c r="A1698" t="str">
        <f t="shared" si="26"/>
        <v/>
      </c>
    </row>
    <row r="1699" spans="1:15">
      <c r="A1699" t="str">
        <f t="shared" si="26"/>
        <v/>
      </c>
    </row>
    <row r="1700" spans="1:15">
      <c r="A1700" t="str">
        <f t="shared" si="26"/>
        <v/>
      </c>
    </row>
    <row r="1701" spans="1:15">
      <c r="A1701" t="str">
        <f t="shared" si="26"/>
        <v/>
      </c>
    </row>
    <row r="1702" spans="1:15">
      <c r="A1702" t="str">
        <f t="shared" si="26"/>
        <v/>
      </c>
    </row>
    <row r="1703" spans="1:15">
      <c r="A1703" t="str">
        <f t="shared" si="26"/>
        <v/>
      </c>
    </row>
    <row r="1704" spans="1:15">
      <c r="A1704" t="str">
        <f t="shared" si="26"/>
        <v/>
      </c>
    </row>
    <row r="1705" spans="1:15">
      <c r="A1705" t="str">
        <f t="shared" si="26"/>
        <v/>
      </c>
    </row>
    <row r="1706" spans="1:15">
      <c r="A1706" t="str">
        <f t="shared" si="26"/>
        <v/>
      </c>
      <c r="D1706" s="1"/>
      <c r="E1706" s="1"/>
      <c r="F1706" s="1"/>
      <c r="G1706" s="1"/>
      <c r="H1706" s="1"/>
      <c r="I1706" s="1"/>
      <c r="J1706" s="1"/>
      <c r="K1706" s="1"/>
      <c r="L1706" s="1"/>
      <c r="M1706" s="1"/>
      <c r="N1706" s="1"/>
      <c r="O1706" s="1"/>
    </row>
    <row r="1707" spans="1:15">
      <c r="A1707" t="str">
        <f t="shared" si="26"/>
        <v/>
      </c>
      <c r="D1707" s="5"/>
      <c r="E1707" s="5"/>
      <c r="F1707" s="5"/>
      <c r="G1707" s="5"/>
      <c r="H1707" s="5"/>
      <c r="I1707" s="5"/>
      <c r="J1707" s="5"/>
      <c r="K1707" s="5"/>
      <c r="L1707" s="5"/>
      <c r="M1707" s="5"/>
      <c r="N1707" s="5"/>
      <c r="O1707" s="5"/>
    </row>
    <row r="1708" spans="1:15">
      <c r="A1708" t="str">
        <f t="shared" si="26"/>
        <v/>
      </c>
      <c r="D1708" s="5"/>
      <c r="E1708" s="5"/>
      <c r="F1708" s="5"/>
      <c r="G1708" s="5"/>
      <c r="H1708" s="5"/>
      <c r="I1708" s="5"/>
      <c r="J1708" s="5"/>
      <c r="K1708" s="5"/>
      <c r="L1708" s="5"/>
      <c r="M1708" s="5"/>
      <c r="N1708" s="5"/>
      <c r="O1708" s="5"/>
    </row>
    <row r="1709" spans="1:15">
      <c r="A1709" t="str">
        <f t="shared" si="26"/>
        <v/>
      </c>
      <c r="D1709" s="5"/>
      <c r="E1709" s="5"/>
      <c r="F1709" s="5"/>
      <c r="G1709" s="5"/>
      <c r="H1709" s="5"/>
      <c r="I1709" s="5"/>
      <c r="J1709" s="5"/>
      <c r="K1709" s="5"/>
      <c r="L1709" s="5"/>
      <c r="M1709" s="5"/>
      <c r="N1709" s="5"/>
      <c r="O1709" s="5"/>
    </row>
    <row r="1710" spans="1:15">
      <c r="A1710" t="str">
        <f t="shared" si="26"/>
        <v/>
      </c>
      <c r="D1710" s="5"/>
      <c r="E1710" s="5"/>
      <c r="F1710" s="5"/>
      <c r="G1710" s="5"/>
      <c r="H1710" s="5"/>
      <c r="I1710" s="5"/>
      <c r="J1710" s="5"/>
      <c r="K1710" s="5"/>
      <c r="L1710" s="5"/>
      <c r="M1710" s="5"/>
      <c r="N1710" s="5"/>
      <c r="O1710" s="5"/>
    </row>
    <row r="1711" spans="1:15">
      <c r="A1711" t="str">
        <f t="shared" si="26"/>
        <v/>
      </c>
      <c r="D1711" s="5"/>
      <c r="E1711" s="5"/>
      <c r="F1711" s="5"/>
      <c r="G1711" s="5"/>
      <c r="H1711" s="5"/>
      <c r="I1711" s="5"/>
      <c r="J1711" s="5"/>
      <c r="K1711" s="5"/>
      <c r="L1711" s="5"/>
      <c r="M1711" s="5"/>
      <c r="N1711" s="5"/>
      <c r="O1711" s="5"/>
    </row>
    <row r="1712" spans="1:15">
      <c r="A1712" t="str">
        <f t="shared" si="26"/>
        <v/>
      </c>
      <c r="D1712" s="5"/>
      <c r="E1712" s="5"/>
      <c r="F1712" s="5"/>
      <c r="G1712" s="5"/>
      <c r="H1712" s="5"/>
      <c r="I1712" s="5"/>
      <c r="J1712" s="5"/>
      <c r="K1712" s="5"/>
      <c r="L1712" s="5"/>
      <c r="M1712" s="5"/>
      <c r="N1712" s="5"/>
      <c r="O1712" s="5"/>
    </row>
    <row r="1713" spans="1:15">
      <c r="A1713" t="str">
        <f t="shared" si="26"/>
        <v/>
      </c>
      <c r="D1713" s="5"/>
      <c r="E1713" s="5"/>
      <c r="F1713" s="5"/>
      <c r="G1713" s="5"/>
      <c r="H1713" s="5"/>
      <c r="I1713" s="5"/>
      <c r="J1713" s="5"/>
      <c r="K1713" s="5"/>
      <c r="L1713" s="5"/>
      <c r="M1713" s="5"/>
      <c r="N1713" s="5"/>
      <c r="O1713" s="5"/>
    </row>
    <row r="1714" spans="1:15">
      <c r="A1714" t="str">
        <f t="shared" si="26"/>
        <v/>
      </c>
      <c r="D1714" s="5"/>
      <c r="E1714" s="5"/>
      <c r="F1714" s="5"/>
      <c r="G1714" s="5"/>
      <c r="H1714" s="5"/>
      <c r="I1714" s="5"/>
      <c r="J1714" s="5"/>
      <c r="K1714" s="5"/>
      <c r="L1714" s="5"/>
      <c r="M1714" s="5"/>
      <c r="N1714" s="5"/>
      <c r="O1714" s="5"/>
    </row>
    <row r="1715" spans="1:15">
      <c r="A1715" t="str">
        <f t="shared" si="26"/>
        <v/>
      </c>
      <c r="D1715" s="5"/>
      <c r="E1715" s="5"/>
      <c r="F1715" s="5"/>
      <c r="G1715" s="5"/>
      <c r="H1715" s="5"/>
      <c r="I1715" s="5"/>
      <c r="J1715" s="5"/>
      <c r="K1715" s="5"/>
      <c r="L1715" s="5"/>
      <c r="M1715" s="5"/>
      <c r="N1715" s="5"/>
      <c r="O1715" s="5"/>
    </row>
    <row r="1716" spans="1:15">
      <c r="A1716" t="str">
        <f t="shared" si="26"/>
        <v/>
      </c>
    </row>
    <row r="1717" spans="1:15">
      <c r="A1717" t="str">
        <f t="shared" ref="A1717:A1778" si="27">B1717&amp;C1717</f>
        <v/>
      </c>
      <c r="D1717" s="5"/>
      <c r="E1717" s="5"/>
      <c r="F1717" s="5"/>
      <c r="G1717" s="5"/>
      <c r="H1717" s="5"/>
      <c r="I1717" s="5"/>
      <c r="J1717" s="5"/>
      <c r="K1717" s="5"/>
      <c r="L1717" s="5"/>
      <c r="M1717" s="5"/>
      <c r="N1717" s="5"/>
      <c r="O1717" s="5"/>
    </row>
    <row r="1718" spans="1:15">
      <c r="A1718" t="str">
        <f t="shared" si="27"/>
        <v/>
      </c>
      <c r="D1718" s="5"/>
      <c r="E1718" s="5"/>
      <c r="F1718" s="5"/>
      <c r="G1718" s="5"/>
      <c r="H1718" s="5"/>
      <c r="I1718" s="5"/>
      <c r="J1718" s="5"/>
      <c r="K1718" s="5"/>
      <c r="L1718" s="5"/>
      <c r="M1718" s="5"/>
      <c r="N1718" s="5"/>
      <c r="O1718" s="5"/>
    </row>
    <row r="1719" spans="1:15">
      <c r="A1719" t="str">
        <f t="shared" si="27"/>
        <v/>
      </c>
      <c r="D1719" s="5"/>
      <c r="E1719" s="5"/>
      <c r="F1719" s="5"/>
      <c r="G1719" s="5"/>
      <c r="H1719" s="5"/>
      <c r="I1719" s="5"/>
      <c r="J1719" s="5"/>
      <c r="K1719" s="5"/>
      <c r="L1719" s="5"/>
      <c r="M1719" s="5"/>
      <c r="N1719" s="5"/>
      <c r="O1719" s="5"/>
    </row>
    <row r="1720" spans="1:15">
      <c r="A1720" t="str">
        <f t="shared" si="27"/>
        <v/>
      </c>
      <c r="D1720" s="5"/>
      <c r="E1720" s="5"/>
      <c r="F1720" s="5"/>
      <c r="G1720" s="5"/>
      <c r="H1720" s="5"/>
      <c r="I1720" s="5"/>
      <c r="J1720" s="5"/>
      <c r="K1720" s="5"/>
      <c r="L1720" s="5"/>
      <c r="M1720" s="5"/>
      <c r="N1720" s="5"/>
      <c r="O1720" s="5"/>
    </row>
    <row r="1721" spans="1:15">
      <c r="A1721" t="str">
        <f t="shared" si="27"/>
        <v/>
      </c>
      <c r="D1721" s="5"/>
      <c r="E1721" s="5"/>
      <c r="F1721" s="5"/>
      <c r="G1721" s="5"/>
      <c r="H1721" s="5"/>
      <c r="I1721" s="5"/>
      <c r="J1721" s="5"/>
      <c r="K1721" s="5"/>
      <c r="L1721" s="5"/>
      <c r="M1721" s="5"/>
      <c r="N1721" s="5"/>
      <c r="O1721" s="5"/>
    </row>
    <row r="1722" spans="1:15">
      <c r="A1722" t="str">
        <f t="shared" si="27"/>
        <v/>
      </c>
      <c r="D1722" s="5"/>
      <c r="E1722" s="5"/>
      <c r="F1722" s="5"/>
      <c r="G1722" s="5"/>
      <c r="H1722" s="5"/>
      <c r="I1722" s="5"/>
      <c r="J1722" s="5"/>
      <c r="K1722" s="5"/>
      <c r="L1722" s="5"/>
      <c r="M1722" s="5"/>
      <c r="N1722" s="5"/>
      <c r="O1722" s="5"/>
    </row>
    <row r="1723" spans="1:15">
      <c r="A1723" t="str">
        <f t="shared" si="27"/>
        <v/>
      </c>
      <c r="D1723" s="5"/>
      <c r="E1723" s="5"/>
      <c r="F1723" s="5"/>
      <c r="G1723" s="5"/>
      <c r="H1723" s="5"/>
      <c r="I1723" s="5"/>
      <c r="J1723" s="5"/>
      <c r="K1723" s="5"/>
      <c r="L1723" s="5"/>
      <c r="M1723" s="5"/>
      <c r="N1723" s="5"/>
      <c r="O1723" s="5"/>
    </row>
    <row r="1724" spans="1:15">
      <c r="A1724" t="str">
        <f t="shared" si="27"/>
        <v/>
      </c>
    </row>
    <row r="1725" spans="1:15">
      <c r="A1725" t="str">
        <f t="shared" si="27"/>
        <v/>
      </c>
    </row>
    <row r="1726" spans="1:15">
      <c r="A1726" t="str">
        <f t="shared" si="27"/>
        <v/>
      </c>
    </row>
    <row r="1727" spans="1:15">
      <c r="A1727" t="str">
        <f t="shared" si="27"/>
        <v/>
      </c>
    </row>
    <row r="1728" spans="1:15">
      <c r="A1728" t="str">
        <f t="shared" si="27"/>
        <v/>
      </c>
    </row>
    <row r="1729" spans="1:15">
      <c r="A1729" t="str">
        <f t="shared" si="27"/>
        <v/>
      </c>
    </row>
    <row r="1730" spans="1:15">
      <c r="A1730" t="str">
        <f t="shared" si="27"/>
        <v/>
      </c>
      <c r="B1730" s="3"/>
    </row>
    <row r="1731" spans="1:15">
      <c r="A1731" t="str">
        <f t="shared" si="27"/>
        <v/>
      </c>
    </row>
    <row r="1732" spans="1:15">
      <c r="A1732" t="str">
        <f t="shared" si="27"/>
        <v/>
      </c>
      <c r="D1732" s="4"/>
      <c r="E1732" s="4"/>
      <c r="F1732" s="4"/>
      <c r="G1732" s="4"/>
      <c r="H1732" s="4"/>
      <c r="I1732" s="4"/>
      <c r="J1732" s="4"/>
      <c r="K1732" s="4"/>
      <c r="L1732" s="4"/>
      <c r="M1732" s="4"/>
      <c r="N1732" s="4"/>
      <c r="O1732" s="4"/>
    </row>
    <row r="1733" spans="1:15">
      <c r="A1733" t="str">
        <f t="shared" si="27"/>
        <v/>
      </c>
    </row>
    <row r="1734" spans="1:15">
      <c r="A1734" t="str">
        <f t="shared" si="27"/>
        <v/>
      </c>
    </row>
    <row r="1735" spans="1:15">
      <c r="A1735" t="str">
        <f t="shared" si="27"/>
        <v/>
      </c>
    </row>
    <row r="1736" spans="1:15">
      <c r="A1736" t="str">
        <f t="shared" si="27"/>
        <v/>
      </c>
    </row>
    <row r="1737" spans="1:15">
      <c r="A1737" t="str">
        <f t="shared" si="27"/>
        <v/>
      </c>
    </row>
    <row r="1738" spans="1:15">
      <c r="A1738" t="str">
        <f t="shared" si="27"/>
        <v/>
      </c>
    </row>
    <row r="1739" spans="1:15">
      <c r="A1739" t="str">
        <f t="shared" si="27"/>
        <v/>
      </c>
    </row>
    <row r="1740" spans="1:15">
      <c r="A1740" t="str">
        <f t="shared" si="27"/>
        <v/>
      </c>
    </row>
    <row r="1741" spans="1:15">
      <c r="A1741" t="str">
        <f t="shared" si="27"/>
        <v/>
      </c>
      <c r="D1741" s="5"/>
      <c r="E1741" s="5"/>
      <c r="F1741" s="5"/>
      <c r="G1741" s="5"/>
      <c r="H1741" s="5"/>
      <c r="I1741" s="5"/>
      <c r="J1741" s="5"/>
      <c r="K1741" s="5"/>
      <c r="L1741" s="5"/>
      <c r="M1741" s="5"/>
      <c r="N1741" s="5"/>
      <c r="O1741" s="5"/>
    </row>
    <row r="1742" spans="1:15">
      <c r="A1742" t="str">
        <f t="shared" si="27"/>
        <v/>
      </c>
      <c r="D1742" s="5"/>
      <c r="E1742" s="5"/>
      <c r="F1742" s="5"/>
      <c r="G1742" s="5"/>
      <c r="H1742" s="5"/>
      <c r="I1742" s="5"/>
      <c r="J1742" s="5"/>
      <c r="K1742" s="5"/>
      <c r="L1742" s="5"/>
      <c r="M1742" s="5"/>
      <c r="N1742" s="5"/>
      <c r="O1742" s="5"/>
    </row>
    <row r="1743" spans="1:15">
      <c r="A1743" t="str">
        <f t="shared" si="27"/>
        <v/>
      </c>
    </row>
    <row r="1744" spans="1:15">
      <c r="A1744" t="str">
        <f t="shared" si="27"/>
        <v/>
      </c>
    </row>
    <row r="1745" spans="1:15">
      <c r="A1745" t="str">
        <f t="shared" si="27"/>
        <v/>
      </c>
    </row>
    <row r="1746" spans="1:15">
      <c r="A1746" t="str">
        <f t="shared" si="27"/>
        <v/>
      </c>
    </row>
    <row r="1747" spans="1:15">
      <c r="A1747" t="str">
        <f t="shared" si="27"/>
        <v/>
      </c>
    </row>
    <row r="1748" spans="1:15">
      <c r="A1748" t="str">
        <f t="shared" si="27"/>
        <v/>
      </c>
    </row>
    <row r="1749" spans="1:15">
      <c r="A1749" t="str">
        <f t="shared" si="27"/>
        <v/>
      </c>
    </row>
    <row r="1750" spans="1:15">
      <c r="A1750" t="str">
        <f t="shared" si="27"/>
        <v/>
      </c>
    </row>
    <row r="1751" spans="1:15">
      <c r="A1751" t="str">
        <f t="shared" si="27"/>
        <v/>
      </c>
    </row>
    <row r="1752" spans="1:15">
      <c r="A1752" t="str">
        <f t="shared" si="27"/>
        <v/>
      </c>
    </row>
    <row r="1753" spans="1:15">
      <c r="A1753" t="str">
        <f t="shared" si="27"/>
        <v/>
      </c>
      <c r="D1753" s="1"/>
      <c r="E1753" s="1"/>
      <c r="F1753" s="1"/>
      <c r="G1753" s="1"/>
      <c r="H1753" s="1"/>
      <c r="I1753" s="1"/>
      <c r="J1753" s="1"/>
      <c r="K1753" s="1"/>
      <c r="L1753" s="1"/>
      <c r="M1753" s="1"/>
      <c r="N1753" s="1"/>
      <c r="O1753" s="1"/>
    </row>
    <row r="1754" spans="1:15">
      <c r="A1754" t="str">
        <f t="shared" si="27"/>
        <v/>
      </c>
      <c r="D1754" s="5"/>
      <c r="E1754" s="5"/>
      <c r="F1754" s="5"/>
      <c r="G1754" s="5"/>
      <c r="H1754" s="5"/>
      <c r="I1754" s="5"/>
      <c r="J1754" s="5"/>
      <c r="K1754" s="5"/>
      <c r="L1754" s="5"/>
      <c r="M1754" s="5"/>
      <c r="N1754" s="5"/>
      <c r="O1754" s="5"/>
    </row>
    <row r="1755" spans="1:15">
      <c r="A1755" t="str">
        <f t="shared" si="27"/>
        <v/>
      </c>
      <c r="D1755" s="5"/>
      <c r="E1755" s="5"/>
      <c r="F1755" s="5"/>
      <c r="G1755" s="5"/>
      <c r="H1755" s="5"/>
      <c r="I1755" s="5"/>
      <c r="J1755" s="5"/>
      <c r="K1755" s="5"/>
      <c r="L1755" s="5"/>
      <c r="M1755" s="5"/>
      <c r="N1755" s="5"/>
      <c r="O1755" s="5"/>
    </row>
    <row r="1756" spans="1:15">
      <c r="A1756" t="str">
        <f t="shared" si="27"/>
        <v/>
      </c>
      <c r="D1756" s="5"/>
      <c r="E1756" s="5"/>
      <c r="F1756" s="5"/>
      <c r="G1756" s="5"/>
      <c r="H1756" s="5"/>
      <c r="I1756" s="5"/>
      <c r="J1756" s="5"/>
      <c r="K1756" s="5"/>
      <c r="L1756" s="5"/>
      <c r="M1756" s="5"/>
      <c r="N1756" s="5"/>
      <c r="O1756" s="5"/>
    </row>
    <row r="1757" spans="1:15">
      <c r="A1757" t="str">
        <f t="shared" si="27"/>
        <v/>
      </c>
      <c r="D1757" s="5"/>
      <c r="E1757" s="5"/>
      <c r="F1757" s="5"/>
      <c r="G1757" s="5"/>
      <c r="H1757" s="5"/>
      <c r="I1757" s="5"/>
      <c r="J1757" s="5"/>
      <c r="K1757" s="5"/>
      <c r="L1757" s="5"/>
      <c r="M1757" s="5"/>
      <c r="N1757" s="5"/>
      <c r="O1757" s="5"/>
    </row>
    <row r="1758" spans="1:15">
      <c r="A1758" t="str">
        <f t="shared" si="27"/>
        <v/>
      </c>
      <c r="D1758" s="5"/>
      <c r="E1758" s="5"/>
      <c r="F1758" s="5"/>
      <c r="G1758" s="5"/>
      <c r="H1758" s="5"/>
      <c r="I1758" s="5"/>
      <c r="J1758" s="5"/>
      <c r="K1758" s="5"/>
      <c r="L1758" s="5"/>
      <c r="M1758" s="5"/>
      <c r="N1758" s="5"/>
      <c r="O1758" s="5"/>
    </row>
    <row r="1759" spans="1:15">
      <c r="A1759" t="str">
        <f t="shared" si="27"/>
        <v/>
      </c>
      <c r="D1759" s="5"/>
      <c r="E1759" s="5"/>
      <c r="F1759" s="5"/>
      <c r="G1759" s="5"/>
      <c r="H1759" s="5"/>
      <c r="I1759" s="5"/>
      <c r="J1759" s="5"/>
      <c r="K1759" s="5"/>
      <c r="L1759" s="5"/>
      <c r="M1759" s="5"/>
      <c r="N1759" s="5"/>
      <c r="O1759" s="5"/>
    </row>
    <row r="1760" spans="1:15">
      <c r="A1760" t="str">
        <f t="shared" si="27"/>
        <v/>
      </c>
      <c r="D1760" s="5"/>
      <c r="E1760" s="5"/>
      <c r="F1760" s="5"/>
      <c r="G1760" s="5"/>
      <c r="H1760" s="5"/>
      <c r="I1760" s="5"/>
      <c r="J1760" s="5"/>
      <c r="K1760" s="5"/>
      <c r="L1760" s="5"/>
      <c r="M1760" s="5"/>
      <c r="N1760" s="5"/>
      <c r="O1760" s="5"/>
    </row>
    <row r="1761" spans="1:15">
      <c r="A1761" t="str">
        <f t="shared" si="27"/>
        <v/>
      </c>
      <c r="D1761" s="5"/>
      <c r="E1761" s="5"/>
      <c r="F1761" s="5"/>
      <c r="G1761" s="5"/>
      <c r="H1761" s="5"/>
      <c r="I1761" s="5"/>
      <c r="J1761" s="5"/>
      <c r="K1761" s="5"/>
      <c r="L1761" s="5"/>
      <c r="M1761" s="5"/>
      <c r="N1761" s="5"/>
      <c r="O1761" s="5"/>
    </row>
    <row r="1762" spans="1:15">
      <c r="A1762" t="str">
        <f t="shared" si="27"/>
        <v/>
      </c>
      <c r="D1762" s="5"/>
      <c r="E1762" s="5"/>
      <c r="F1762" s="5"/>
      <c r="G1762" s="5"/>
      <c r="H1762" s="5"/>
      <c r="I1762" s="5"/>
      <c r="J1762" s="5"/>
      <c r="K1762" s="5"/>
      <c r="L1762" s="5"/>
      <c r="M1762" s="5"/>
      <c r="N1762" s="5"/>
      <c r="O1762" s="5"/>
    </row>
    <row r="1763" spans="1:15">
      <c r="A1763" t="str">
        <f t="shared" si="27"/>
        <v/>
      </c>
    </row>
    <row r="1764" spans="1:15">
      <c r="A1764" t="str">
        <f t="shared" si="27"/>
        <v/>
      </c>
      <c r="D1764" s="5"/>
      <c r="E1764" s="5"/>
      <c r="F1764" s="5"/>
      <c r="G1764" s="5"/>
      <c r="H1764" s="5"/>
      <c r="I1764" s="5"/>
      <c r="J1764" s="5"/>
      <c r="K1764" s="5"/>
      <c r="L1764" s="5"/>
      <c r="M1764" s="5"/>
      <c r="N1764" s="5"/>
      <c r="O1764" s="5"/>
    </row>
    <row r="1765" spans="1:15">
      <c r="A1765" t="str">
        <f t="shared" si="27"/>
        <v/>
      </c>
      <c r="D1765" s="5"/>
      <c r="E1765" s="5"/>
      <c r="F1765" s="5"/>
      <c r="G1765" s="5"/>
      <c r="H1765" s="5"/>
      <c r="I1765" s="5"/>
      <c r="J1765" s="5"/>
      <c r="K1765" s="5"/>
      <c r="L1765" s="5"/>
      <c r="M1765" s="5"/>
      <c r="N1765" s="5"/>
      <c r="O1765" s="5"/>
    </row>
    <row r="1766" spans="1:15">
      <c r="A1766" t="str">
        <f t="shared" si="27"/>
        <v/>
      </c>
      <c r="D1766" s="5"/>
      <c r="E1766" s="5"/>
      <c r="F1766" s="5"/>
      <c r="G1766" s="5"/>
      <c r="H1766" s="5"/>
      <c r="I1766" s="5"/>
      <c r="J1766" s="5"/>
      <c r="K1766" s="5"/>
      <c r="L1766" s="5"/>
      <c r="M1766" s="5"/>
      <c r="N1766" s="5"/>
      <c r="O1766" s="5"/>
    </row>
    <row r="1767" spans="1:15">
      <c r="A1767" t="str">
        <f t="shared" si="27"/>
        <v/>
      </c>
      <c r="D1767" s="5"/>
      <c r="E1767" s="5"/>
      <c r="F1767" s="5"/>
      <c r="G1767" s="5"/>
      <c r="H1767" s="5"/>
      <c r="I1767" s="5"/>
      <c r="J1767" s="5"/>
      <c r="K1767" s="5"/>
      <c r="L1767" s="5"/>
      <c r="M1767" s="5"/>
      <c r="N1767" s="5"/>
      <c r="O1767" s="5"/>
    </row>
    <row r="1768" spans="1:15">
      <c r="A1768" t="str">
        <f t="shared" si="27"/>
        <v/>
      </c>
      <c r="D1768" s="5"/>
      <c r="E1768" s="5"/>
      <c r="F1768" s="5"/>
      <c r="G1768" s="5"/>
      <c r="H1768" s="5"/>
      <c r="I1768" s="5"/>
      <c r="J1768" s="5"/>
      <c r="K1768" s="5"/>
      <c r="L1768" s="5"/>
      <c r="M1768" s="5"/>
      <c r="N1768" s="5"/>
      <c r="O1768" s="5"/>
    </row>
    <row r="1769" spans="1:15">
      <c r="A1769" t="str">
        <f t="shared" si="27"/>
        <v/>
      </c>
      <c r="D1769" s="5"/>
      <c r="E1769" s="5"/>
      <c r="F1769" s="5"/>
      <c r="G1769" s="5"/>
      <c r="H1769" s="5"/>
      <c r="I1769" s="5"/>
      <c r="J1769" s="5"/>
      <c r="K1769" s="5"/>
      <c r="L1769" s="5"/>
      <c r="M1769" s="5"/>
      <c r="N1769" s="5"/>
      <c r="O1769" s="5"/>
    </row>
    <row r="1770" spans="1:15">
      <c r="A1770" t="str">
        <f t="shared" si="27"/>
        <v/>
      </c>
      <c r="D1770" s="5"/>
      <c r="E1770" s="5"/>
      <c r="F1770" s="5"/>
      <c r="G1770" s="5"/>
      <c r="H1770" s="5"/>
      <c r="I1770" s="5"/>
      <c r="J1770" s="5"/>
      <c r="K1770" s="5"/>
      <c r="L1770" s="5"/>
      <c r="M1770" s="5"/>
      <c r="N1770" s="5"/>
      <c r="O1770" s="5"/>
    </row>
    <row r="1771" spans="1:15">
      <c r="A1771" t="str">
        <f t="shared" si="27"/>
        <v/>
      </c>
    </row>
    <row r="1772" spans="1:15">
      <c r="A1772" t="str">
        <f t="shared" si="27"/>
        <v/>
      </c>
    </row>
    <row r="1773" spans="1:15">
      <c r="A1773" t="str">
        <f t="shared" si="27"/>
        <v/>
      </c>
    </row>
    <row r="1774" spans="1:15">
      <c r="A1774" t="str">
        <f t="shared" si="27"/>
        <v/>
      </c>
    </row>
    <row r="1775" spans="1:15">
      <c r="A1775" t="str">
        <f t="shared" si="27"/>
        <v/>
      </c>
    </row>
    <row r="1776" spans="1:15">
      <c r="A1776" t="str">
        <f t="shared" si="27"/>
        <v/>
      </c>
    </row>
    <row r="1777" spans="1:2" ht="14.4">
      <c r="A1777" t="str">
        <f t="shared" si="27"/>
        <v/>
      </c>
      <c r="B1777" s="310"/>
    </row>
    <row r="1778" spans="1:2" ht="14.4">
      <c r="A1778" t="str">
        <f t="shared" si="27"/>
        <v/>
      </c>
      <c r="B1778" s="315"/>
    </row>
  </sheetData>
  <mergeCells count="1">
    <mergeCell ref="B467:P467"/>
  </mergeCells>
  <pageMargins left="0.75" right="0.75" top="1" bottom="1" header="0.5" footer="0.5"/>
  <pageSetup scale="74" fitToHeight="50" orientation="landscape" copies="4" r:id="rId1"/>
  <headerFooter alignWithMargins="0">
    <oddFooter>&amp;L04/07/2008  1:20:00 PM&amp;RPage &amp;P of &amp;N</oddFooter>
  </headerFooter>
  <rowBreaks count="33" manualBreakCount="33">
    <brk id="51" min="1" max="14" man="1"/>
    <brk id="102" min="1" max="14" man="1"/>
    <brk id="199" min="1" max="14" man="1"/>
    <brk id="337" min="1" max="14" man="1"/>
    <brk id="388" min="1" max="14" man="1"/>
    <brk id="434" min="1" max="14" man="1"/>
    <brk id="480" min="1" max="14" man="1"/>
    <brk id="526" min="1" max="14" man="1"/>
    <brk id="572" min="1" max="14" man="1"/>
    <brk id="600" min="1" max="14" man="1"/>
    <brk id="654" min="1" max="14" man="1"/>
    <brk id="700" min="1" max="14" man="1"/>
    <brk id="723" min="1" max="14" man="1"/>
    <brk id="777" min="1" max="14" man="1"/>
    <brk id="828" min="1" max="14" man="1"/>
    <brk id="874" min="1" max="14" man="1"/>
    <brk id="920" min="1" max="14" man="1"/>
    <brk id="938" min="1" max="14" man="1"/>
    <brk id="992" min="1" max="14" man="1"/>
    <brk id="1043" min="1" max="14" man="1"/>
    <brk id="1089" min="1" max="14" man="1"/>
    <brk id="1135" min="1" max="14" man="1"/>
    <brk id="1181" min="1" max="14" man="1"/>
    <brk id="1235" min="1" max="14" man="1"/>
    <brk id="1281" min="1" max="14" man="1"/>
    <brk id="1309" min="1" max="14" man="1"/>
    <brk id="1355" min="1" max="14" man="1"/>
    <brk id="1378" min="1" max="14" man="1"/>
    <brk id="1429" min="1" max="14" man="1"/>
    <brk id="1521" min="1" max="14" man="1"/>
    <brk id="1567" min="1" max="14" man="1"/>
    <brk id="1613" min="1" max="14" man="1"/>
    <brk id="1659" min="1" max="1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704"/>
  <sheetViews>
    <sheetView showGridLines="0" zoomScale="80" zoomScaleNormal="80" zoomScaleSheetLayoutView="75" workbookViewId="0">
      <selection activeCell="A2" sqref="A1:A2"/>
    </sheetView>
  </sheetViews>
  <sheetFormatPr defaultRowHeight="13.2"/>
  <cols>
    <col min="1" max="1" width="44.109375" bestFit="1" customWidth="1"/>
    <col min="2" max="2" width="17.33203125" customWidth="1"/>
    <col min="3" max="3" width="15.6640625" customWidth="1"/>
    <col min="4" max="15" width="11.6640625" customWidth="1"/>
    <col min="16" max="18" width="17.88671875" bestFit="1" customWidth="1"/>
    <col min="19" max="19" width="19.109375" bestFit="1" customWidth="1"/>
  </cols>
  <sheetData>
    <row r="1" spans="1:15">
      <c r="A1" s="8" t="s">
        <v>1182</v>
      </c>
    </row>
    <row r="2" spans="1:15">
      <c r="A2" s="8" t="s">
        <v>1123</v>
      </c>
    </row>
    <row r="4" spans="1:15">
      <c r="A4" t="s">
        <v>880</v>
      </c>
      <c r="B4" t="s">
        <v>575</v>
      </c>
    </row>
    <row r="5" spans="1:15">
      <c r="B5" t="s">
        <v>252</v>
      </c>
    </row>
    <row r="6" spans="1:15">
      <c r="B6" t="s">
        <v>251</v>
      </c>
    </row>
    <row r="7" spans="1:15">
      <c r="C7" t="s">
        <v>102</v>
      </c>
    </row>
    <row r="8" spans="1:15">
      <c r="C8" t="s">
        <v>103</v>
      </c>
    </row>
    <row r="9" spans="1:15">
      <c r="C9" t="s">
        <v>104</v>
      </c>
    </row>
    <row r="10" spans="1:15">
      <c r="B10" t="s">
        <v>250</v>
      </c>
    </row>
    <row r="11" spans="1:15">
      <c r="B11" t="s">
        <v>105</v>
      </c>
    </row>
    <row r="12" spans="1:15">
      <c r="B12" t="s">
        <v>106</v>
      </c>
      <c r="D12" s="1">
        <v>41662</v>
      </c>
      <c r="E12" s="1">
        <v>41694</v>
      </c>
      <c r="F12" s="1">
        <v>41721</v>
      </c>
      <c r="G12" s="1">
        <v>41757</v>
      </c>
      <c r="H12" s="1">
        <v>41782</v>
      </c>
      <c r="I12" s="1">
        <v>41815</v>
      </c>
      <c r="J12" s="1">
        <v>41848</v>
      </c>
      <c r="K12" s="1">
        <v>41872</v>
      </c>
      <c r="L12" s="1">
        <v>41884</v>
      </c>
      <c r="M12" s="1">
        <v>41915</v>
      </c>
      <c r="N12" s="1">
        <v>41967</v>
      </c>
      <c r="O12" s="1">
        <v>41997</v>
      </c>
    </row>
    <row r="13" spans="1:15">
      <c r="B13" t="s">
        <v>107</v>
      </c>
      <c r="D13" t="s">
        <v>576</v>
      </c>
      <c r="E13" t="s">
        <v>108</v>
      </c>
      <c r="F13" t="s">
        <v>577</v>
      </c>
      <c r="G13" t="s">
        <v>108</v>
      </c>
      <c r="H13" t="s">
        <v>109</v>
      </c>
      <c r="I13" t="s">
        <v>110</v>
      </c>
      <c r="J13" t="s">
        <v>108</v>
      </c>
      <c r="K13" t="s">
        <v>111</v>
      </c>
      <c r="L13" t="s">
        <v>578</v>
      </c>
      <c r="M13" t="s">
        <v>109</v>
      </c>
      <c r="N13" t="s">
        <v>108</v>
      </c>
      <c r="O13" t="s">
        <v>249</v>
      </c>
    </row>
    <row r="14" spans="1:15">
      <c r="B14" t="s">
        <v>112</v>
      </c>
      <c r="D14" s="2">
        <v>0.33333333333333331</v>
      </c>
      <c r="E14" s="2">
        <v>0.66666666666666663</v>
      </c>
      <c r="F14" s="2">
        <v>0.70833333333333337</v>
      </c>
      <c r="G14" s="2">
        <v>0.70833333333333337</v>
      </c>
      <c r="H14" s="2">
        <v>0.70833333333333337</v>
      </c>
      <c r="I14" s="2">
        <v>0.66666666666666663</v>
      </c>
      <c r="J14" s="2">
        <v>0.70833333333333337</v>
      </c>
      <c r="K14" s="2">
        <v>0.70833333333333337</v>
      </c>
      <c r="L14" s="2">
        <v>0.70833333333333337</v>
      </c>
      <c r="M14" s="2">
        <v>0.66666666666666663</v>
      </c>
      <c r="N14" s="2">
        <v>0.625</v>
      </c>
      <c r="O14" s="2">
        <v>0.625</v>
      </c>
    </row>
    <row r="15" spans="1:15">
      <c r="B15" t="s">
        <v>113</v>
      </c>
      <c r="D15">
        <v>17500</v>
      </c>
      <c r="E15">
        <v>16297</v>
      </c>
      <c r="F15">
        <v>16183</v>
      </c>
      <c r="G15">
        <v>19934</v>
      </c>
      <c r="H15">
        <v>20295</v>
      </c>
      <c r="I15">
        <v>21786</v>
      </c>
      <c r="J15">
        <v>22935</v>
      </c>
      <c r="K15">
        <v>22900</v>
      </c>
      <c r="L15">
        <v>21673</v>
      </c>
      <c r="M15">
        <v>21079</v>
      </c>
      <c r="N15">
        <v>17830</v>
      </c>
      <c r="O15">
        <v>16095</v>
      </c>
    </row>
    <row r="19" spans="2:15">
      <c r="B19" t="s">
        <v>114</v>
      </c>
      <c r="D19" s="2">
        <v>0.29652777777777778</v>
      </c>
      <c r="E19" s="2">
        <v>0.28402777777777777</v>
      </c>
      <c r="F19" s="2">
        <v>0.30694444444444441</v>
      </c>
      <c r="G19" s="2">
        <v>0.28194444444444444</v>
      </c>
      <c r="H19" s="2">
        <v>0.2722222222222222</v>
      </c>
      <c r="I19" s="2">
        <v>0.27152777777777776</v>
      </c>
      <c r="J19" s="2">
        <v>0.28125</v>
      </c>
      <c r="K19" s="2">
        <v>0.28888888888888892</v>
      </c>
      <c r="L19" s="2">
        <v>0.29166666666666669</v>
      </c>
      <c r="M19" s="2">
        <v>0.3</v>
      </c>
      <c r="N19" s="2">
        <v>0.28055555555555556</v>
      </c>
      <c r="O19" s="2">
        <v>0.29375000000000001</v>
      </c>
    </row>
    <row r="20" spans="2:15">
      <c r="B20" t="s">
        <v>115</v>
      </c>
      <c r="D20" s="2">
        <v>0.74791666666666667</v>
      </c>
      <c r="E20" s="2">
        <v>0.7631944444444444</v>
      </c>
      <c r="F20" s="2">
        <v>0.81458333333333333</v>
      </c>
      <c r="G20" s="2">
        <v>0.8256944444444444</v>
      </c>
      <c r="H20" s="2">
        <v>0.83472222222222225</v>
      </c>
      <c r="I20" s="2">
        <v>0.84305555555555556</v>
      </c>
      <c r="J20" s="2">
        <v>0.83958333333333324</v>
      </c>
      <c r="K20" s="2">
        <v>0.82777777777777783</v>
      </c>
      <c r="L20" s="2">
        <v>0.81944444444444453</v>
      </c>
      <c r="M20" s="2">
        <v>0.79513888888888884</v>
      </c>
      <c r="N20" s="2">
        <v>0.72986111111111107</v>
      </c>
      <c r="O20" s="2">
        <v>0.73402777777777783</v>
      </c>
    </row>
    <row r="21" spans="2:15">
      <c r="B21" t="s">
        <v>248</v>
      </c>
    </row>
    <row r="23" spans="2:15">
      <c r="B23" t="s">
        <v>116</v>
      </c>
    </row>
    <row r="24" spans="2:15">
      <c r="C24" t="s">
        <v>579</v>
      </c>
    </row>
    <row r="25" spans="2:15">
      <c r="C25" s="481" t="s">
        <v>580</v>
      </c>
      <c r="D25" s="481"/>
      <c r="E25" s="481"/>
      <c r="F25" s="481"/>
      <c r="G25" s="481"/>
      <c r="H25" s="481"/>
      <c r="I25" s="481"/>
      <c r="J25" s="481"/>
      <c r="K25" s="481"/>
      <c r="L25" s="481"/>
      <c r="M25" s="481"/>
      <c r="N25" s="481"/>
      <c r="O25" s="481"/>
    </row>
    <row r="26" spans="2:15">
      <c r="C26" s="481" t="s">
        <v>581</v>
      </c>
      <c r="D26" s="481"/>
      <c r="E26" s="481"/>
      <c r="F26" s="481"/>
      <c r="G26" s="481"/>
      <c r="H26" s="481"/>
      <c r="I26" s="481"/>
      <c r="J26" s="481"/>
      <c r="K26" s="481"/>
      <c r="L26" s="481"/>
      <c r="M26" s="481"/>
      <c r="N26" s="481"/>
      <c r="O26" s="481"/>
    </row>
    <row r="27" spans="2:15">
      <c r="C27" s="481" t="s">
        <v>582</v>
      </c>
      <c r="D27" s="481"/>
      <c r="E27" s="481"/>
      <c r="F27" s="481"/>
      <c r="G27" s="481"/>
      <c r="H27" s="481"/>
      <c r="I27" s="481"/>
      <c r="J27" s="481"/>
      <c r="K27" s="481"/>
      <c r="L27" s="481"/>
      <c r="M27" s="481"/>
      <c r="N27" s="481"/>
      <c r="O27" s="481"/>
    </row>
    <row r="28" spans="2:15">
      <c r="C28" t="s">
        <v>583</v>
      </c>
    </row>
    <row r="29" spans="2:15">
      <c r="C29" s="481" t="s">
        <v>584</v>
      </c>
      <c r="D29" s="481"/>
      <c r="E29" s="481"/>
      <c r="F29" s="481"/>
      <c r="G29" s="481"/>
      <c r="H29" s="481"/>
      <c r="I29" s="481"/>
      <c r="J29" s="481"/>
      <c r="K29" s="481"/>
      <c r="L29" s="481"/>
      <c r="M29" s="481"/>
      <c r="N29" s="481"/>
      <c r="O29" s="481"/>
    </row>
    <row r="30" spans="2:15">
      <c r="C30" t="s">
        <v>585</v>
      </c>
    </row>
    <row r="31" spans="2:15">
      <c r="C31" t="s">
        <v>586</v>
      </c>
    </row>
    <row r="32" spans="2:15">
      <c r="C32" t="s">
        <v>587</v>
      </c>
    </row>
    <row r="33" spans="1:15">
      <c r="C33" t="s">
        <v>588</v>
      </c>
    </row>
    <row r="34" spans="1:15">
      <c r="C34" t="s">
        <v>589</v>
      </c>
    </row>
    <row r="35" spans="1:15">
      <c r="C35" t="s">
        <v>590</v>
      </c>
    </row>
    <row r="36" spans="1:15">
      <c r="C36" t="s">
        <v>591</v>
      </c>
    </row>
    <row r="39" spans="1:15">
      <c r="B39" t="s">
        <v>592</v>
      </c>
    </row>
    <row r="41" spans="1:15">
      <c r="C41" t="s">
        <v>117</v>
      </c>
      <c r="K41" t="s">
        <v>593</v>
      </c>
    </row>
    <row r="42" spans="1:15">
      <c r="C42" t="s">
        <v>594</v>
      </c>
      <c r="K42" t="s">
        <v>595</v>
      </c>
    </row>
    <row r="43" spans="1:15">
      <c r="C43" t="s">
        <v>118</v>
      </c>
      <c r="K43" t="s">
        <v>596</v>
      </c>
    </row>
    <row r="44" spans="1:15">
      <c r="C44" t="s">
        <v>597</v>
      </c>
      <c r="K44" t="s">
        <v>119</v>
      </c>
    </row>
    <row r="46" spans="1:15">
      <c r="A46" t="str">
        <f>B46&amp;C46</f>
        <v xml:space="preserve">BLOUNTSTOWN Wholesale City of Blountstown </v>
      </c>
      <c r="B46" t="s">
        <v>598</v>
      </c>
      <c r="C46" t="s">
        <v>599</v>
      </c>
    </row>
    <row r="47" spans="1:15">
      <c r="A47" t="str">
        <f t="shared" ref="A47:A110" si="0">B47&amp;C47</f>
        <v xml:space="preserve">BLOUNTSTOWNMONTH </v>
      </c>
      <c r="B47" t="s">
        <v>600</v>
      </c>
      <c r="C47" t="s">
        <v>123</v>
      </c>
      <c r="D47" s="4">
        <v>41640</v>
      </c>
      <c r="E47" s="4">
        <v>41671</v>
      </c>
      <c r="F47" s="4">
        <v>41699</v>
      </c>
      <c r="G47" s="4">
        <v>41730</v>
      </c>
      <c r="H47" s="4">
        <v>41760</v>
      </c>
      <c r="I47" s="4">
        <v>41791</v>
      </c>
      <c r="J47" s="4">
        <v>41821</v>
      </c>
      <c r="K47" s="4">
        <v>41852</v>
      </c>
      <c r="L47" s="4">
        <v>41883</v>
      </c>
      <c r="M47" s="4">
        <v>41913</v>
      </c>
      <c r="N47" s="4">
        <v>41944</v>
      </c>
      <c r="O47" s="4">
        <v>41974</v>
      </c>
    </row>
    <row r="48" spans="1:15">
      <c r="A48" t="str">
        <f t="shared" si="0"/>
        <v xml:space="preserve">BLOUNTSTOWNCUSTOMERS </v>
      </c>
      <c r="B48" t="s">
        <v>600</v>
      </c>
      <c r="C48" t="s">
        <v>124</v>
      </c>
      <c r="D48">
        <v>5</v>
      </c>
      <c r="E48">
        <v>6</v>
      </c>
      <c r="F48">
        <v>7</v>
      </c>
      <c r="G48">
        <v>7</v>
      </c>
      <c r="H48">
        <v>7</v>
      </c>
      <c r="I48">
        <v>7</v>
      </c>
      <c r="J48">
        <v>7</v>
      </c>
      <c r="K48">
        <v>7</v>
      </c>
      <c r="L48">
        <v>7</v>
      </c>
      <c r="M48">
        <v>7</v>
      </c>
      <c r="N48">
        <v>7</v>
      </c>
      <c r="O48">
        <v>7</v>
      </c>
    </row>
    <row r="49" spans="1:15">
      <c r="A49" t="str">
        <f t="shared" si="0"/>
        <v xml:space="preserve">BLOUNTSTOWNSALES </v>
      </c>
      <c r="B49" t="s">
        <v>600</v>
      </c>
      <c r="C49" t="s">
        <v>125</v>
      </c>
      <c r="D49">
        <v>65718983</v>
      </c>
      <c r="E49">
        <v>363393801</v>
      </c>
      <c r="F49">
        <v>320951303</v>
      </c>
      <c r="G49">
        <v>347436900</v>
      </c>
      <c r="H49">
        <v>372411170</v>
      </c>
      <c r="I49">
        <v>423074060</v>
      </c>
      <c r="J49">
        <v>444647562</v>
      </c>
      <c r="K49">
        <v>469005158</v>
      </c>
      <c r="L49">
        <v>502571938</v>
      </c>
      <c r="M49">
        <v>416168345</v>
      </c>
      <c r="N49">
        <v>395833111</v>
      </c>
      <c r="O49">
        <v>317966615</v>
      </c>
    </row>
    <row r="50" spans="1:15">
      <c r="A50" t="str">
        <f t="shared" si="0"/>
        <v>BLOUNTSTOWNKW</v>
      </c>
      <c r="B50" t="s">
        <v>600</v>
      </c>
      <c r="C50" t="s">
        <v>126</v>
      </c>
    </row>
    <row r="51" spans="1:15">
      <c r="A51" t="str">
        <f t="shared" si="0"/>
        <v>BLOUNTSTOWNN</v>
      </c>
      <c r="B51" t="s">
        <v>600</v>
      </c>
      <c r="C51" t="s">
        <v>127</v>
      </c>
      <c r="D51">
        <v>1</v>
      </c>
      <c r="E51">
        <v>1</v>
      </c>
      <c r="F51">
        <v>1</v>
      </c>
      <c r="G51">
        <v>1</v>
      </c>
      <c r="H51">
        <v>1</v>
      </c>
      <c r="I51">
        <v>1</v>
      </c>
      <c r="J51">
        <v>1</v>
      </c>
      <c r="K51">
        <v>1</v>
      </c>
      <c r="L51">
        <v>1</v>
      </c>
      <c r="M51">
        <v>1</v>
      </c>
      <c r="N51">
        <v>1</v>
      </c>
      <c r="O51">
        <v>1</v>
      </c>
    </row>
    <row r="52" spans="1:15">
      <c r="A52" t="str">
        <f t="shared" si="0"/>
        <v>BLOUNTSTOWNRLR ENERGY:</v>
      </c>
      <c r="B52" t="s">
        <v>600</v>
      </c>
      <c r="C52" t="s">
        <v>61</v>
      </c>
    </row>
    <row r="53" spans="1:15">
      <c r="A53" t="str">
        <f t="shared" si="0"/>
        <v>BLOUNTSTOWNKWH</v>
      </c>
      <c r="B53" t="s">
        <v>600</v>
      </c>
      <c r="C53" t="s">
        <v>128</v>
      </c>
      <c r="D53">
        <v>3643984</v>
      </c>
      <c r="E53">
        <v>2606702</v>
      </c>
      <c r="F53">
        <v>2685405</v>
      </c>
      <c r="G53">
        <v>2650109</v>
      </c>
      <c r="H53">
        <v>3184909</v>
      </c>
      <c r="I53">
        <v>3664642</v>
      </c>
      <c r="J53">
        <v>3860323</v>
      </c>
      <c r="K53">
        <v>4054256</v>
      </c>
      <c r="L53">
        <v>3505075</v>
      </c>
      <c r="M53">
        <v>2903655</v>
      </c>
      <c r="N53">
        <v>2827855</v>
      </c>
      <c r="O53">
        <v>2884736</v>
      </c>
    </row>
    <row r="54" spans="1:15">
      <c r="A54" t="str">
        <f t="shared" si="0"/>
        <v>BLOUNTSTOWNKWH ONPK</v>
      </c>
      <c r="B54" t="s">
        <v>600</v>
      </c>
      <c r="C54" t="s">
        <v>129</v>
      </c>
      <c r="D54">
        <v>992555</v>
      </c>
      <c r="E54">
        <v>696902</v>
      </c>
      <c r="F54">
        <v>675492</v>
      </c>
      <c r="G54">
        <v>872910</v>
      </c>
      <c r="H54">
        <v>1055379</v>
      </c>
      <c r="I54">
        <v>1250057</v>
      </c>
      <c r="J54">
        <v>1329894</v>
      </c>
      <c r="K54">
        <v>1329155</v>
      </c>
      <c r="L54">
        <v>1170964</v>
      </c>
      <c r="M54">
        <v>1020929</v>
      </c>
      <c r="N54">
        <v>673161</v>
      </c>
      <c r="O54">
        <v>761386</v>
      </c>
    </row>
    <row r="55" spans="1:15">
      <c r="A55" t="str">
        <f t="shared" si="0"/>
        <v>BLOUNTSTOWNKWH OFFPK</v>
      </c>
      <c r="B55" t="s">
        <v>600</v>
      </c>
      <c r="C55" t="s">
        <v>130</v>
      </c>
      <c r="D55">
        <v>2651430</v>
      </c>
      <c r="E55">
        <v>1909799</v>
      </c>
      <c r="F55">
        <v>2009912</v>
      </c>
      <c r="G55">
        <v>1777199</v>
      </c>
      <c r="H55">
        <v>2129530</v>
      </c>
      <c r="I55">
        <v>2414585</v>
      </c>
      <c r="J55">
        <v>2530430</v>
      </c>
      <c r="K55">
        <v>2725100</v>
      </c>
      <c r="L55">
        <v>2334111</v>
      </c>
      <c r="M55">
        <v>1882725</v>
      </c>
      <c r="N55">
        <v>2154695</v>
      </c>
      <c r="O55">
        <v>2123350</v>
      </c>
    </row>
    <row r="56" spans="1:15">
      <c r="A56" t="str">
        <f t="shared" si="0"/>
        <v>BLOUNTSTOWNKWH ONPK%</v>
      </c>
      <c r="B56" t="s">
        <v>600</v>
      </c>
      <c r="C56" t="s">
        <v>131</v>
      </c>
      <c r="D56" s="5">
        <v>0.27238000000000001</v>
      </c>
      <c r="E56" s="5">
        <v>0.26734999999999998</v>
      </c>
      <c r="F56" s="5">
        <v>0.25153999999999999</v>
      </c>
      <c r="G56" s="5">
        <v>0.32939000000000002</v>
      </c>
      <c r="H56" s="5">
        <v>0.33137</v>
      </c>
      <c r="I56" s="5">
        <v>0.34111000000000002</v>
      </c>
      <c r="J56" s="5">
        <v>0.34449999999999997</v>
      </c>
      <c r="K56" s="5">
        <v>0.32784000000000002</v>
      </c>
      <c r="L56" s="5">
        <v>0.33407999999999999</v>
      </c>
      <c r="M56" s="5">
        <v>0.35160000000000002</v>
      </c>
      <c r="N56" s="5">
        <v>0.23805000000000001</v>
      </c>
      <c r="O56" s="5">
        <v>0.26394000000000001</v>
      </c>
    </row>
    <row r="57" spans="1:15">
      <c r="A57" t="str">
        <f t="shared" si="0"/>
        <v>BLOUNTSTOWNKWH OFFPK%</v>
      </c>
      <c r="B57" t="s">
        <v>600</v>
      </c>
      <c r="C57" t="s">
        <v>132</v>
      </c>
      <c r="D57" s="5">
        <v>0.72762000000000004</v>
      </c>
      <c r="E57" s="5">
        <v>0.73265000000000002</v>
      </c>
      <c r="F57" s="5">
        <v>0.74846000000000001</v>
      </c>
      <c r="G57" s="5">
        <v>0.67061000000000004</v>
      </c>
      <c r="H57" s="5">
        <v>0.66862999999999995</v>
      </c>
      <c r="I57" s="5">
        <v>0.65888999999999998</v>
      </c>
      <c r="J57" s="5">
        <v>0.65549999999999997</v>
      </c>
      <c r="K57" s="5">
        <v>0.67215999999999998</v>
      </c>
      <c r="L57" s="5">
        <v>0.66591999999999996</v>
      </c>
      <c r="M57" s="5">
        <v>0.64839999999999998</v>
      </c>
      <c r="N57" s="5">
        <v>0.76195000000000002</v>
      </c>
      <c r="O57" s="5">
        <v>0.73606000000000005</v>
      </c>
    </row>
    <row r="58" spans="1:15">
      <c r="A58" t="str">
        <f t="shared" si="0"/>
        <v>BLOUNTSTOWNDEMAND (KW):</v>
      </c>
      <c r="B58" t="s">
        <v>600</v>
      </c>
      <c r="C58" t="s">
        <v>62</v>
      </c>
    </row>
    <row r="59" spans="1:15">
      <c r="A59" t="str">
        <f t="shared" si="0"/>
        <v>BLOUNTSTOWNNCP</v>
      </c>
      <c r="B59" t="s">
        <v>600</v>
      </c>
      <c r="C59" t="s">
        <v>133</v>
      </c>
      <c r="D59">
        <v>8505</v>
      </c>
      <c r="E59">
        <v>6861</v>
      </c>
      <c r="F59">
        <v>5883</v>
      </c>
      <c r="G59">
        <v>6515</v>
      </c>
      <c r="H59">
        <v>7297</v>
      </c>
      <c r="I59">
        <v>8300</v>
      </c>
      <c r="J59">
        <v>8358</v>
      </c>
      <c r="K59">
        <v>8658</v>
      </c>
      <c r="L59">
        <v>8237</v>
      </c>
      <c r="M59">
        <v>6928</v>
      </c>
      <c r="N59">
        <v>7506</v>
      </c>
      <c r="O59">
        <v>6384</v>
      </c>
    </row>
    <row r="60" spans="1:15">
      <c r="A60" t="str">
        <f t="shared" si="0"/>
        <v>BLOUNTSTOWNNCP ONPK</v>
      </c>
      <c r="B60" t="s">
        <v>600</v>
      </c>
      <c r="C60" t="s">
        <v>134</v>
      </c>
      <c r="D60">
        <v>8505</v>
      </c>
      <c r="E60">
        <v>6861</v>
      </c>
      <c r="F60">
        <v>5883</v>
      </c>
      <c r="G60">
        <v>6515</v>
      </c>
      <c r="H60">
        <v>7297</v>
      </c>
      <c r="I60">
        <v>8300</v>
      </c>
      <c r="J60">
        <v>8358</v>
      </c>
      <c r="K60">
        <v>8658</v>
      </c>
      <c r="L60">
        <v>8237</v>
      </c>
      <c r="M60">
        <v>6928</v>
      </c>
      <c r="N60">
        <v>7506</v>
      </c>
      <c r="O60">
        <v>6384</v>
      </c>
    </row>
    <row r="61" spans="1:15">
      <c r="A61" t="str">
        <f t="shared" si="0"/>
        <v>BLOUNTSTOWNNCP OFFPK</v>
      </c>
      <c r="B61" t="s">
        <v>600</v>
      </c>
      <c r="C61" t="s">
        <v>135</v>
      </c>
      <c r="D61">
        <v>8416</v>
      </c>
      <c r="E61">
        <v>6173</v>
      </c>
      <c r="F61">
        <v>5785</v>
      </c>
      <c r="G61">
        <v>5633</v>
      </c>
      <c r="H61">
        <v>6340</v>
      </c>
      <c r="I61">
        <v>7387</v>
      </c>
      <c r="J61">
        <v>7134</v>
      </c>
      <c r="K61">
        <v>7689</v>
      </c>
      <c r="L61">
        <v>7149</v>
      </c>
      <c r="M61">
        <v>6078</v>
      </c>
      <c r="N61">
        <v>6440</v>
      </c>
      <c r="O61">
        <v>6017</v>
      </c>
    </row>
    <row r="62" spans="1:15">
      <c r="A62" t="str">
        <f t="shared" si="0"/>
        <v>BLOUNTSTOWNGCP DATE</v>
      </c>
      <c r="B62" t="s">
        <v>600</v>
      </c>
      <c r="C62" t="s">
        <v>136</v>
      </c>
      <c r="D62" t="s">
        <v>601</v>
      </c>
      <c r="E62" t="s">
        <v>602</v>
      </c>
      <c r="F62" t="s">
        <v>268</v>
      </c>
      <c r="G62" t="s">
        <v>271</v>
      </c>
      <c r="H62" t="s">
        <v>603</v>
      </c>
      <c r="I62" t="s">
        <v>289</v>
      </c>
      <c r="J62" t="s">
        <v>253</v>
      </c>
      <c r="K62" t="s">
        <v>288</v>
      </c>
      <c r="L62" t="s">
        <v>281</v>
      </c>
      <c r="M62" t="s">
        <v>604</v>
      </c>
      <c r="N62" t="s">
        <v>320</v>
      </c>
      <c r="O62" t="s">
        <v>323</v>
      </c>
    </row>
    <row r="63" spans="1:15">
      <c r="A63" t="str">
        <f t="shared" si="0"/>
        <v>BLOUNTSTOWNGCP TIME</v>
      </c>
      <c r="B63" t="s">
        <v>600</v>
      </c>
      <c r="C63" t="s">
        <v>142</v>
      </c>
      <c r="D63" t="s">
        <v>202</v>
      </c>
      <c r="E63" t="s">
        <v>194</v>
      </c>
      <c r="F63" t="s">
        <v>202</v>
      </c>
      <c r="G63" t="s">
        <v>195</v>
      </c>
      <c r="H63" t="s">
        <v>195</v>
      </c>
      <c r="I63" t="s">
        <v>195</v>
      </c>
      <c r="J63" t="s">
        <v>195</v>
      </c>
      <c r="K63" t="s">
        <v>144</v>
      </c>
      <c r="L63" t="s">
        <v>144</v>
      </c>
      <c r="M63" t="s">
        <v>195</v>
      </c>
      <c r="N63" t="s">
        <v>194</v>
      </c>
      <c r="O63" t="s">
        <v>194</v>
      </c>
    </row>
    <row r="64" spans="1:15">
      <c r="A64" t="str">
        <f t="shared" si="0"/>
        <v>BLOUNTSTOWNGCP</v>
      </c>
      <c r="B64" t="s">
        <v>600</v>
      </c>
      <c r="C64" t="s">
        <v>147</v>
      </c>
      <c r="D64">
        <v>8505</v>
      </c>
      <c r="E64">
        <v>6861</v>
      </c>
      <c r="F64">
        <v>5883</v>
      </c>
      <c r="G64">
        <v>6515</v>
      </c>
      <c r="H64">
        <v>7297</v>
      </c>
      <c r="I64">
        <v>8300</v>
      </c>
      <c r="J64">
        <v>8358</v>
      </c>
      <c r="K64">
        <v>8658</v>
      </c>
      <c r="L64">
        <v>8237</v>
      </c>
      <c r="M64">
        <v>6928</v>
      </c>
      <c r="N64">
        <v>7506</v>
      </c>
      <c r="O64">
        <v>6384</v>
      </c>
    </row>
    <row r="65" spans="1:15">
      <c r="A65" t="str">
        <f t="shared" si="0"/>
        <v>BLOUNTSTOWNGCP ONPK</v>
      </c>
      <c r="B65" t="s">
        <v>600</v>
      </c>
      <c r="C65" t="s">
        <v>63</v>
      </c>
      <c r="D65">
        <v>8505</v>
      </c>
      <c r="E65">
        <v>6861</v>
      </c>
      <c r="F65">
        <v>5883</v>
      </c>
      <c r="G65">
        <v>6515</v>
      </c>
      <c r="H65">
        <v>7297</v>
      </c>
      <c r="I65">
        <v>8300</v>
      </c>
      <c r="J65">
        <v>8358</v>
      </c>
      <c r="K65">
        <v>8658</v>
      </c>
      <c r="L65">
        <v>8237</v>
      </c>
      <c r="M65">
        <v>6928</v>
      </c>
      <c r="N65">
        <v>7506</v>
      </c>
      <c r="O65">
        <v>6384</v>
      </c>
    </row>
    <row r="66" spans="1:15">
      <c r="A66" t="str">
        <f t="shared" si="0"/>
        <v>BLOUNTSTOWNGCP OFFPK</v>
      </c>
      <c r="B66" t="s">
        <v>600</v>
      </c>
      <c r="C66" t="s">
        <v>64</v>
      </c>
      <c r="D66">
        <v>8416</v>
      </c>
      <c r="E66">
        <v>6173</v>
      </c>
      <c r="F66">
        <v>5785</v>
      </c>
      <c r="G66">
        <v>5633</v>
      </c>
      <c r="H66">
        <v>6340</v>
      </c>
      <c r="I66">
        <v>7387</v>
      </c>
      <c r="J66">
        <v>7134</v>
      </c>
      <c r="K66">
        <v>7689</v>
      </c>
      <c r="L66">
        <v>7149</v>
      </c>
      <c r="M66">
        <v>6078</v>
      </c>
      <c r="N66">
        <v>6440</v>
      </c>
      <c r="O66">
        <v>6017</v>
      </c>
    </row>
    <row r="67" spans="1:15">
      <c r="A67" t="str">
        <f t="shared" si="0"/>
        <v>BLOUNTSTOWNCP</v>
      </c>
      <c r="B67" t="s">
        <v>600</v>
      </c>
      <c r="C67" t="s">
        <v>148</v>
      </c>
      <c r="D67">
        <v>7005</v>
      </c>
      <c r="E67">
        <v>4416</v>
      </c>
      <c r="F67">
        <v>3073</v>
      </c>
      <c r="G67">
        <v>6515</v>
      </c>
      <c r="H67">
        <v>6900</v>
      </c>
      <c r="I67">
        <v>7066</v>
      </c>
      <c r="J67">
        <v>8358</v>
      </c>
      <c r="K67">
        <v>8412</v>
      </c>
      <c r="L67">
        <v>8215</v>
      </c>
      <c r="M67">
        <v>5359</v>
      </c>
      <c r="N67">
        <v>4212</v>
      </c>
      <c r="O67">
        <v>3874</v>
      </c>
    </row>
    <row r="68" spans="1:15">
      <c r="A68" t="str">
        <f t="shared" si="0"/>
        <v>BLOUNTSTOWNPERIOD START</v>
      </c>
      <c r="B68" t="s">
        <v>600</v>
      </c>
      <c r="C68" t="s">
        <v>149</v>
      </c>
      <c r="D68" s="1">
        <v>41640</v>
      </c>
      <c r="E68" s="1">
        <v>41671</v>
      </c>
      <c r="F68" s="1">
        <v>41699</v>
      </c>
      <c r="G68" s="1">
        <v>41730</v>
      </c>
      <c r="H68" s="1">
        <v>41760</v>
      </c>
      <c r="I68" s="1">
        <v>41791</v>
      </c>
      <c r="J68" s="1">
        <v>41821</v>
      </c>
      <c r="K68" s="1">
        <v>41852</v>
      </c>
      <c r="L68" s="1">
        <v>41883</v>
      </c>
      <c r="M68" s="1">
        <v>41913</v>
      </c>
      <c r="N68" s="1">
        <v>41944</v>
      </c>
      <c r="O68" s="1">
        <v>41974</v>
      </c>
    </row>
    <row r="69" spans="1:15">
      <c r="A69" t="str">
        <f t="shared" si="0"/>
        <v>BLOUNTSTOWNNCP LF</v>
      </c>
      <c r="B69" t="s">
        <v>600</v>
      </c>
      <c r="C69" t="s">
        <v>150</v>
      </c>
      <c r="D69" s="5">
        <v>0.57589999999999997</v>
      </c>
      <c r="E69" s="5">
        <v>0.56530000000000002</v>
      </c>
      <c r="F69" s="5">
        <v>0.61439999999999995</v>
      </c>
      <c r="G69" s="5">
        <v>0.56489999999999996</v>
      </c>
      <c r="H69" s="5">
        <v>0.58660000000000001</v>
      </c>
      <c r="I69" s="5">
        <v>0.61319999999999997</v>
      </c>
      <c r="J69" s="5">
        <v>0.62080000000000002</v>
      </c>
      <c r="K69" s="5">
        <v>0.62939999999999996</v>
      </c>
      <c r="L69" s="5">
        <v>0.59099999999999997</v>
      </c>
      <c r="M69" s="5">
        <v>0.56330000000000002</v>
      </c>
      <c r="N69" s="5">
        <v>0.5232</v>
      </c>
      <c r="O69" s="5">
        <v>0.60729999999999995</v>
      </c>
    </row>
    <row r="70" spans="1:15">
      <c r="A70" t="str">
        <f t="shared" si="0"/>
        <v>BLOUNTSTOWNNCP LF ONPK</v>
      </c>
      <c r="B70" t="s">
        <v>600</v>
      </c>
      <c r="C70" t="s">
        <v>151</v>
      </c>
      <c r="D70" s="5">
        <v>0.66310000000000002</v>
      </c>
      <c r="E70" s="5">
        <v>0.63480000000000003</v>
      </c>
      <c r="F70" s="5">
        <v>0.6835</v>
      </c>
      <c r="G70" s="5">
        <v>0.67669999999999997</v>
      </c>
      <c r="H70" s="5">
        <v>0.76519999999999999</v>
      </c>
      <c r="I70" s="5">
        <v>0.79690000000000005</v>
      </c>
      <c r="J70" s="5">
        <v>0.80369999999999997</v>
      </c>
      <c r="K70" s="5">
        <v>0.81230000000000002</v>
      </c>
      <c r="L70" s="5">
        <v>0.75209999999999999</v>
      </c>
      <c r="M70" s="5">
        <v>0.71189999999999998</v>
      </c>
      <c r="N70" s="5">
        <v>0.59</v>
      </c>
      <c r="O70" s="5">
        <v>0.67759999999999998</v>
      </c>
    </row>
    <row r="71" spans="1:15">
      <c r="A71" t="str">
        <f t="shared" si="0"/>
        <v>BLOUNTSTOWNNCP LF OFFPK</v>
      </c>
      <c r="B71" t="s">
        <v>600</v>
      </c>
      <c r="C71" t="s">
        <v>152</v>
      </c>
      <c r="D71" s="5">
        <v>0.55469999999999997</v>
      </c>
      <c r="E71" s="5">
        <v>0.60419999999999996</v>
      </c>
      <c r="F71" s="5">
        <v>0.60419999999999996</v>
      </c>
      <c r="G71" s="5">
        <v>0.60440000000000005</v>
      </c>
      <c r="H71" s="5">
        <v>0.60519999999999996</v>
      </c>
      <c r="I71" s="5">
        <v>0.61560000000000004</v>
      </c>
      <c r="J71" s="5">
        <v>0.64959999999999996</v>
      </c>
      <c r="K71" s="5">
        <v>0.63859999999999995</v>
      </c>
      <c r="L71" s="5">
        <v>0.6149</v>
      </c>
      <c r="M71" s="5">
        <v>0.57679999999999998</v>
      </c>
      <c r="N71" s="5">
        <v>0.58909999999999996</v>
      </c>
      <c r="O71" s="5">
        <v>0.62119999999999997</v>
      </c>
    </row>
    <row r="72" spans="1:15">
      <c r="A72" t="str">
        <f t="shared" si="0"/>
        <v>BLOUNTSTOWNGCP CF</v>
      </c>
      <c r="B72" t="s">
        <v>600</v>
      </c>
      <c r="C72" t="s">
        <v>153</v>
      </c>
      <c r="D72" s="5">
        <v>1</v>
      </c>
      <c r="E72" s="5">
        <v>1</v>
      </c>
      <c r="F72" s="5">
        <v>1</v>
      </c>
      <c r="G72" s="5">
        <v>1</v>
      </c>
      <c r="H72" s="5">
        <v>1</v>
      </c>
      <c r="I72" s="5">
        <v>1</v>
      </c>
      <c r="J72" s="5">
        <v>1</v>
      </c>
      <c r="K72" s="5">
        <v>1</v>
      </c>
      <c r="L72" s="5">
        <v>1</v>
      </c>
      <c r="M72" s="5">
        <v>1</v>
      </c>
      <c r="N72" s="5">
        <v>1</v>
      </c>
      <c r="O72" s="5">
        <v>1</v>
      </c>
    </row>
    <row r="73" spans="1:15">
      <c r="A73" t="str">
        <f t="shared" si="0"/>
        <v>BLOUNTSTOWNCP CF</v>
      </c>
      <c r="B73" t="s">
        <v>600</v>
      </c>
      <c r="C73" t="s">
        <v>154</v>
      </c>
      <c r="D73" s="5">
        <v>0.8236</v>
      </c>
      <c r="E73" s="5">
        <v>0.64359999999999995</v>
      </c>
      <c r="F73" s="5">
        <v>0.52239999999999998</v>
      </c>
      <c r="G73" s="5">
        <v>1</v>
      </c>
      <c r="H73" s="5">
        <v>0.9456</v>
      </c>
      <c r="I73" s="5">
        <v>0.85129999999999995</v>
      </c>
      <c r="J73" s="5">
        <v>1</v>
      </c>
      <c r="K73" s="5">
        <v>0.97160000000000002</v>
      </c>
      <c r="L73" s="5">
        <v>0.99729999999999996</v>
      </c>
      <c r="M73" s="5">
        <v>0.77349999999999997</v>
      </c>
      <c r="N73" s="5">
        <v>0.56110000000000004</v>
      </c>
      <c r="O73" s="5">
        <v>0.60680000000000001</v>
      </c>
    </row>
    <row r="74" spans="1:15">
      <c r="A74" t="str">
        <f t="shared" si="0"/>
        <v>BLOUNTSTOWNGCP LF</v>
      </c>
      <c r="B74" t="s">
        <v>600</v>
      </c>
      <c r="C74" t="s">
        <v>155</v>
      </c>
      <c r="D74" s="5">
        <v>0.57589999999999997</v>
      </c>
      <c r="E74" s="5">
        <v>0.56530000000000002</v>
      </c>
      <c r="F74" s="5">
        <v>0.61439999999999995</v>
      </c>
      <c r="G74" s="5">
        <v>0.56489999999999996</v>
      </c>
      <c r="H74" s="5">
        <v>0.58660000000000001</v>
      </c>
      <c r="I74" s="5">
        <v>0.61319999999999997</v>
      </c>
      <c r="J74" s="5">
        <v>0.62080000000000002</v>
      </c>
      <c r="K74" s="5">
        <v>0.62939999999999996</v>
      </c>
      <c r="L74" s="5">
        <v>0.59099999999999997</v>
      </c>
      <c r="M74" s="5">
        <v>0.56330000000000002</v>
      </c>
      <c r="N74" s="5">
        <v>0.5232</v>
      </c>
      <c r="O74" s="5">
        <v>0.60729999999999995</v>
      </c>
    </row>
    <row r="75" spans="1:15">
      <c r="A75" t="str">
        <f t="shared" si="0"/>
        <v>BLOUNTSTOWNGCP LF ONPK</v>
      </c>
      <c r="B75" t="s">
        <v>600</v>
      </c>
      <c r="C75" t="s">
        <v>156</v>
      </c>
      <c r="D75" s="5">
        <v>0.66310000000000002</v>
      </c>
      <c r="E75" s="5">
        <v>0.63480000000000003</v>
      </c>
      <c r="F75" s="5">
        <v>0.6835</v>
      </c>
      <c r="G75" s="5">
        <v>0.67669999999999997</v>
      </c>
      <c r="H75" s="5">
        <v>0.76519999999999999</v>
      </c>
      <c r="I75" s="5">
        <v>0.79690000000000005</v>
      </c>
      <c r="J75" s="5">
        <v>0.80369999999999997</v>
      </c>
      <c r="K75" s="5">
        <v>0.81230000000000002</v>
      </c>
      <c r="L75" s="5">
        <v>0.75209999999999999</v>
      </c>
      <c r="M75" s="5">
        <v>0.71189999999999998</v>
      </c>
      <c r="N75" s="5">
        <v>0.59</v>
      </c>
      <c r="O75" s="5">
        <v>0.67759999999999998</v>
      </c>
    </row>
    <row r="76" spans="1:15">
      <c r="A76" t="str">
        <f t="shared" si="0"/>
        <v>BLOUNTSTOWNGCP LF OFFPK</v>
      </c>
      <c r="B76" t="s">
        <v>600</v>
      </c>
      <c r="C76" t="s">
        <v>157</v>
      </c>
      <c r="D76" s="5">
        <v>0.55469999999999997</v>
      </c>
      <c r="E76" s="5">
        <v>0.60419999999999996</v>
      </c>
      <c r="F76" s="5">
        <v>0.60419999999999996</v>
      </c>
      <c r="G76" s="5">
        <v>0.60440000000000005</v>
      </c>
      <c r="H76" s="5">
        <v>0.60519999999999996</v>
      </c>
      <c r="I76" s="5">
        <v>0.61560000000000004</v>
      </c>
      <c r="J76" s="5">
        <v>0.64959999999999996</v>
      </c>
      <c r="K76" s="5">
        <v>0.63859999999999995</v>
      </c>
      <c r="L76" s="5">
        <v>0.6149</v>
      </c>
      <c r="M76" s="5">
        <v>0.57679999999999998</v>
      </c>
      <c r="N76" s="5">
        <v>0.58909999999999996</v>
      </c>
      <c r="O76" s="5">
        <v>0.62119999999999997</v>
      </c>
    </row>
    <row r="77" spans="1:15">
      <c r="A77" t="str">
        <f t="shared" si="0"/>
        <v>BLOUNTSTOWNCP LF</v>
      </c>
      <c r="B77" t="s">
        <v>600</v>
      </c>
      <c r="C77" t="s">
        <v>158</v>
      </c>
      <c r="D77" s="5">
        <v>0.69920000000000004</v>
      </c>
      <c r="E77" s="5">
        <v>0.87849999999999995</v>
      </c>
      <c r="F77" s="5">
        <v>1.1760999999999999</v>
      </c>
      <c r="G77" s="5">
        <v>0.56489999999999996</v>
      </c>
      <c r="H77" s="5">
        <v>0.62039999999999995</v>
      </c>
      <c r="I77" s="5">
        <v>0.72030000000000005</v>
      </c>
      <c r="J77" s="5">
        <v>0.62080000000000002</v>
      </c>
      <c r="K77" s="5">
        <v>0.64780000000000004</v>
      </c>
      <c r="L77" s="5">
        <v>0.59260000000000002</v>
      </c>
      <c r="M77" s="5">
        <v>0.72829999999999995</v>
      </c>
      <c r="N77" s="5">
        <v>0.9325</v>
      </c>
      <c r="O77" s="5">
        <v>1.0008999999999999</v>
      </c>
    </row>
    <row r="78" spans="1:15">
      <c r="A78" t="str">
        <f t="shared" si="0"/>
        <v>BLOUNTSTOWNREL PREC:</v>
      </c>
      <c r="B78" t="s">
        <v>600</v>
      </c>
      <c r="C78" t="s">
        <v>65</v>
      </c>
    </row>
    <row r="79" spans="1:15">
      <c r="A79" t="str">
        <f t="shared" si="0"/>
        <v>BLOUNTSTOWNNCP RP</v>
      </c>
      <c r="B79" t="s">
        <v>600</v>
      </c>
      <c r="C79" t="s">
        <v>159</v>
      </c>
      <c r="D79" s="5">
        <v>0</v>
      </c>
      <c r="E79" s="5">
        <v>0</v>
      </c>
      <c r="F79" s="5">
        <v>0</v>
      </c>
      <c r="G79" s="5">
        <v>0</v>
      </c>
      <c r="H79" s="5">
        <v>0</v>
      </c>
      <c r="I79" s="5">
        <v>0</v>
      </c>
      <c r="J79" s="5">
        <v>0</v>
      </c>
      <c r="K79" s="5">
        <v>0</v>
      </c>
      <c r="L79" s="5">
        <v>0</v>
      </c>
      <c r="M79" s="5">
        <v>0</v>
      </c>
      <c r="N79" s="5">
        <v>0</v>
      </c>
      <c r="O79" s="5">
        <v>0</v>
      </c>
    </row>
    <row r="80" spans="1:15">
      <c r="A80" t="str">
        <f t="shared" si="0"/>
        <v>BLOUNTSTOWNNCP RP ONPK</v>
      </c>
      <c r="B80" t="s">
        <v>600</v>
      </c>
      <c r="C80" t="s">
        <v>160</v>
      </c>
      <c r="D80" s="5">
        <v>0</v>
      </c>
      <c r="E80" s="5">
        <v>0</v>
      </c>
      <c r="F80" s="5">
        <v>0</v>
      </c>
      <c r="G80" s="5">
        <v>0</v>
      </c>
      <c r="H80" s="5">
        <v>0</v>
      </c>
      <c r="I80" s="5">
        <v>0</v>
      </c>
      <c r="J80" s="5">
        <v>0</v>
      </c>
      <c r="K80" s="5">
        <v>0</v>
      </c>
      <c r="L80" s="5">
        <v>0</v>
      </c>
      <c r="M80" s="5">
        <v>0</v>
      </c>
      <c r="N80" s="5">
        <v>0</v>
      </c>
      <c r="O80" s="5">
        <v>0</v>
      </c>
    </row>
    <row r="81" spans="1:15">
      <c r="A81" t="str">
        <f t="shared" si="0"/>
        <v>BLOUNTSTOWNNCP RP OFFPK</v>
      </c>
      <c r="B81" t="s">
        <v>600</v>
      </c>
      <c r="C81" t="s">
        <v>161</v>
      </c>
      <c r="D81" s="5">
        <v>0</v>
      </c>
      <c r="E81" s="5">
        <v>0</v>
      </c>
      <c r="F81" s="5">
        <v>0</v>
      </c>
      <c r="G81" s="5">
        <v>0</v>
      </c>
      <c r="H81" s="5">
        <v>0</v>
      </c>
      <c r="I81" s="5">
        <v>0</v>
      </c>
      <c r="J81" s="5">
        <v>0</v>
      </c>
      <c r="K81" s="5">
        <v>0</v>
      </c>
      <c r="L81" s="5">
        <v>0</v>
      </c>
      <c r="M81" s="5">
        <v>0</v>
      </c>
      <c r="N81" s="5">
        <v>0</v>
      </c>
      <c r="O81" s="5">
        <v>0</v>
      </c>
    </row>
    <row r="82" spans="1:15">
      <c r="A82" t="str">
        <f t="shared" si="0"/>
        <v>BLOUNTSTOWNGCP RP</v>
      </c>
      <c r="B82" t="s">
        <v>600</v>
      </c>
      <c r="C82" t="s">
        <v>162</v>
      </c>
      <c r="D82" s="5">
        <v>0</v>
      </c>
      <c r="E82" s="5">
        <v>0</v>
      </c>
      <c r="F82" s="5">
        <v>0</v>
      </c>
      <c r="G82" s="5">
        <v>0</v>
      </c>
      <c r="H82" s="5">
        <v>0</v>
      </c>
      <c r="I82" s="5">
        <v>0</v>
      </c>
      <c r="J82" s="5">
        <v>0</v>
      </c>
      <c r="K82" s="5">
        <v>0</v>
      </c>
      <c r="L82" s="5">
        <v>0</v>
      </c>
      <c r="M82" s="5">
        <v>0</v>
      </c>
      <c r="N82" s="5">
        <v>0</v>
      </c>
      <c r="O82" s="5">
        <v>0</v>
      </c>
    </row>
    <row r="83" spans="1:15">
      <c r="A83" t="str">
        <f t="shared" si="0"/>
        <v>BLOUNTSTOWNGCP RP ONPK</v>
      </c>
      <c r="B83" t="s">
        <v>600</v>
      </c>
      <c r="C83" t="s">
        <v>163</v>
      </c>
      <c r="D83" s="5">
        <v>0</v>
      </c>
      <c r="E83" s="5">
        <v>0</v>
      </c>
      <c r="F83" s="5">
        <v>0</v>
      </c>
      <c r="G83" s="5">
        <v>0</v>
      </c>
      <c r="H83" s="5">
        <v>0</v>
      </c>
      <c r="I83" s="5">
        <v>0</v>
      </c>
      <c r="J83" s="5">
        <v>0</v>
      </c>
      <c r="K83" s="5">
        <v>0</v>
      </c>
      <c r="L83" s="5">
        <v>0</v>
      </c>
      <c r="M83" s="5">
        <v>0</v>
      </c>
      <c r="N83" s="5">
        <v>0</v>
      </c>
      <c r="O83" s="5">
        <v>0</v>
      </c>
    </row>
    <row r="84" spans="1:15">
      <c r="A84" t="str">
        <f t="shared" si="0"/>
        <v>BLOUNTSTOWNGCP RP OFFPK</v>
      </c>
      <c r="B84" t="s">
        <v>600</v>
      </c>
      <c r="C84" t="s">
        <v>164</v>
      </c>
      <c r="D84" s="5">
        <v>0</v>
      </c>
      <c r="E84" s="5">
        <v>0</v>
      </c>
      <c r="F84" s="5">
        <v>0</v>
      </c>
      <c r="G84" s="5">
        <v>0</v>
      </c>
      <c r="H84" s="5">
        <v>0</v>
      </c>
      <c r="I84" s="5">
        <v>0</v>
      </c>
      <c r="J84" s="5">
        <v>0</v>
      </c>
      <c r="K84" s="5">
        <v>0</v>
      </c>
      <c r="L84" s="5">
        <v>0</v>
      </c>
      <c r="M84" s="5">
        <v>0</v>
      </c>
      <c r="N84" s="5">
        <v>0</v>
      </c>
      <c r="O84" s="5">
        <v>0</v>
      </c>
    </row>
    <row r="85" spans="1:15">
      <c r="A85" t="str">
        <f t="shared" si="0"/>
        <v>BLOUNTSTOWNCP RP</v>
      </c>
      <c r="B85" t="s">
        <v>600</v>
      </c>
      <c r="C85" t="s">
        <v>165</v>
      </c>
      <c r="D85" s="5">
        <v>0</v>
      </c>
      <c r="E85" s="5">
        <v>0</v>
      </c>
      <c r="F85" s="5">
        <v>0</v>
      </c>
      <c r="G85" s="5">
        <v>0</v>
      </c>
      <c r="H85" s="5">
        <v>0</v>
      </c>
      <c r="I85" s="5">
        <v>0</v>
      </c>
      <c r="J85" s="5">
        <v>0</v>
      </c>
      <c r="K85" s="5">
        <v>0</v>
      </c>
      <c r="L85" s="5">
        <v>0</v>
      </c>
      <c r="M85" s="5">
        <v>0</v>
      </c>
      <c r="N85" s="5">
        <v>0</v>
      </c>
      <c r="O85" s="5">
        <v>0</v>
      </c>
    </row>
    <row r="86" spans="1:15">
      <c r="A86" t="str">
        <f t="shared" si="0"/>
        <v>BLOUNTSTOWNSAMPLE SIZE:</v>
      </c>
      <c r="B86" t="s">
        <v>600</v>
      </c>
      <c r="C86" t="s">
        <v>66</v>
      </c>
    </row>
    <row r="87" spans="1:15">
      <c r="A87" t="str">
        <f t="shared" si="0"/>
        <v>BLOUNTSTOWNGCPSZ</v>
      </c>
      <c r="B87" t="s">
        <v>600</v>
      </c>
      <c r="C87" t="s">
        <v>166</v>
      </c>
      <c r="D87">
        <v>1</v>
      </c>
      <c r="E87">
        <v>1</v>
      </c>
      <c r="F87">
        <v>1</v>
      </c>
      <c r="G87">
        <v>1</v>
      </c>
      <c r="H87">
        <v>1</v>
      </c>
      <c r="I87">
        <v>1</v>
      </c>
      <c r="J87">
        <v>1</v>
      </c>
      <c r="K87">
        <v>1</v>
      </c>
      <c r="L87">
        <v>1</v>
      </c>
      <c r="M87">
        <v>1</v>
      </c>
      <c r="N87">
        <v>1</v>
      </c>
      <c r="O87">
        <v>1</v>
      </c>
    </row>
    <row r="88" spans="1:15">
      <c r="A88" t="str">
        <f t="shared" si="0"/>
        <v>BLOUNTSTOWNGCPSZ ONPK</v>
      </c>
      <c r="B88" t="s">
        <v>600</v>
      </c>
      <c r="C88" t="s">
        <v>167</v>
      </c>
      <c r="D88">
        <v>1</v>
      </c>
      <c r="E88">
        <v>1</v>
      </c>
      <c r="F88">
        <v>1</v>
      </c>
      <c r="G88">
        <v>1</v>
      </c>
      <c r="H88">
        <v>1</v>
      </c>
      <c r="I88">
        <v>1</v>
      </c>
      <c r="J88">
        <v>1</v>
      </c>
      <c r="K88">
        <v>1</v>
      </c>
      <c r="L88">
        <v>1</v>
      </c>
      <c r="M88">
        <v>1</v>
      </c>
      <c r="N88">
        <v>1</v>
      </c>
      <c r="O88">
        <v>1</v>
      </c>
    </row>
    <row r="89" spans="1:15">
      <c r="A89" t="str">
        <f t="shared" si="0"/>
        <v>BLOUNTSTOWNGCPSZ OFFPK</v>
      </c>
      <c r="B89" t="s">
        <v>600</v>
      </c>
      <c r="C89" t="s">
        <v>168</v>
      </c>
      <c r="D89">
        <v>1</v>
      </c>
      <c r="E89">
        <v>1</v>
      </c>
      <c r="F89">
        <v>1</v>
      </c>
      <c r="G89">
        <v>1</v>
      </c>
      <c r="H89">
        <v>1</v>
      </c>
      <c r="I89">
        <v>1</v>
      </c>
      <c r="J89">
        <v>1</v>
      </c>
      <c r="K89">
        <v>1</v>
      </c>
      <c r="L89">
        <v>1</v>
      </c>
      <c r="M89">
        <v>1</v>
      </c>
      <c r="N89">
        <v>1</v>
      </c>
      <c r="O89">
        <v>1</v>
      </c>
    </row>
    <row r="90" spans="1:15">
      <c r="A90" t="str">
        <f t="shared" si="0"/>
        <v>BLOUNTSTOWNCPSZ</v>
      </c>
      <c r="B90" t="s">
        <v>600</v>
      </c>
      <c r="C90" t="s">
        <v>169</v>
      </c>
      <c r="D90">
        <v>1</v>
      </c>
      <c r="E90">
        <v>1</v>
      </c>
      <c r="F90">
        <v>1</v>
      </c>
      <c r="G90">
        <v>1</v>
      </c>
      <c r="H90">
        <v>1</v>
      </c>
      <c r="I90">
        <v>1</v>
      </c>
      <c r="J90">
        <v>1</v>
      </c>
      <c r="K90">
        <v>1</v>
      </c>
      <c r="L90">
        <v>1</v>
      </c>
      <c r="M90">
        <v>1</v>
      </c>
      <c r="N90">
        <v>1</v>
      </c>
      <c r="O90">
        <v>1</v>
      </c>
    </row>
    <row r="91" spans="1:15">
      <c r="A91" t="str">
        <f t="shared" si="0"/>
        <v/>
      </c>
    </row>
    <row r="92" spans="1:15" ht="14.4">
      <c r="A92" t="str">
        <f t="shared" si="0"/>
        <v>NOTE:     Sales line does not match sales in the Rate and Revenue Report due to billing lag.</v>
      </c>
      <c r="B92" s="310" t="s">
        <v>605</v>
      </c>
    </row>
    <row r="93" spans="1:15">
      <c r="A93" t="str">
        <f t="shared" si="0"/>
        <v xml:space="preserve">                 In addition, the City of Blountstown, FKEC, City of Wauchula and Lee County are classified as Rate Code 940. The sales for the contracts are reported combined in the Rate &amp; Revenue Report.</v>
      </c>
      <c r="B93" s="311" t="s">
        <v>606</v>
      </c>
    </row>
    <row r="94" spans="1:15">
      <c r="A94" t="str">
        <f t="shared" si="0"/>
        <v xml:space="preserve">CILC1D Commercial/Industrial Load Control - Distribution (54) </v>
      </c>
      <c r="B94" t="s">
        <v>120</v>
      </c>
      <c r="C94" t="s">
        <v>121</v>
      </c>
    </row>
    <row r="95" spans="1:15">
      <c r="A95" t="str">
        <f t="shared" si="0"/>
        <v xml:space="preserve">CILC1DMONTH </v>
      </c>
      <c r="B95" t="s">
        <v>122</v>
      </c>
      <c r="C95" t="s">
        <v>123</v>
      </c>
      <c r="D95" s="4">
        <v>41640</v>
      </c>
      <c r="E95" s="4">
        <v>41671</v>
      </c>
      <c r="F95" s="4">
        <v>41699</v>
      </c>
      <c r="G95" s="4">
        <v>41730</v>
      </c>
      <c r="H95" s="4">
        <v>41760</v>
      </c>
      <c r="I95" s="4">
        <v>41791</v>
      </c>
      <c r="J95" s="4">
        <v>41821</v>
      </c>
      <c r="K95" s="4">
        <v>41852</v>
      </c>
      <c r="L95" s="4">
        <v>41883</v>
      </c>
      <c r="M95" s="4">
        <v>41913</v>
      </c>
      <c r="N95" s="4">
        <v>41944</v>
      </c>
      <c r="O95" s="4">
        <v>41974</v>
      </c>
    </row>
    <row r="96" spans="1:15">
      <c r="A96" t="str">
        <f t="shared" si="0"/>
        <v xml:space="preserve">CILC1DCUSTOMERS </v>
      </c>
      <c r="B96" t="s">
        <v>122</v>
      </c>
      <c r="C96" t="s">
        <v>124</v>
      </c>
      <c r="D96">
        <v>313</v>
      </c>
      <c r="E96">
        <v>313</v>
      </c>
      <c r="F96">
        <v>313</v>
      </c>
      <c r="G96">
        <v>294</v>
      </c>
      <c r="H96">
        <v>292</v>
      </c>
      <c r="I96">
        <v>290</v>
      </c>
      <c r="J96">
        <v>291</v>
      </c>
      <c r="K96">
        <v>291</v>
      </c>
      <c r="L96">
        <v>291</v>
      </c>
      <c r="M96">
        <v>291</v>
      </c>
      <c r="N96">
        <v>291</v>
      </c>
      <c r="O96">
        <v>287</v>
      </c>
    </row>
    <row r="97" spans="1:15">
      <c r="A97" t="str">
        <f t="shared" si="0"/>
        <v xml:space="preserve">CILC1DSALES </v>
      </c>
      <c r="B97" t="s">
        <v>122</v>
      </c>
      <c r="C97" t="s">
        <v>125</v>
      </c>
      <c r="D97">
        <v>236373858</v>
      </c>
      <c r="E97">
        <v>221147094</v>
      </c>
      <c r="F97">
        <v>212538839</v>
      </c>
      <c r="G97">
        <v>229852165</v>
      </c>
      <c r="H97">
        <v>228681330</v>
      </c>
      <c r="I97">
        <v>231558838</v>
      </c>
      <c r="J97">
        <v>240684459</v>
      </c>
      <c r="K97">
        <v>241882294</v>
      </c>
      <c r="L97">
        <v>247186911</v>
      </c>
      <c r="M97">
        <v>228733040</v>
      </c>
      <c r="N97">
        <v>219509265</v>
      </c>
      <c r="O97">
        <v>216001677</v>
      </c>
    </row>
    <row r="98" spans="1:15">
      <c r="A98" t="str">
        <f t="shared" si="0"/>
        <v>CILC1DKW</v>
      </c>
      <c r="B98" t="s">
        <v>122</v>
      </c>
      <c r="C98" t="s">
        <v>126</v>
      </c>
    </row>
    <row r="99" spans="1:15">
      <c r="A99" t="str">
        <f t="shared" si="0"/>
        <v>CILC1DN</v>
      </c>
      <c r="B99" t="s">
        <v>122</v>
      </c>
      <c r="C99" t="s">
        <v>127</v>
      </c>
      <c r="D99">
        <v>313</v>
      </c>
      <c r="E99">
        <v>313</v>
      </c>
      <c r="F99">
        <v>313</v>
      </c>
      <c r="G99">
        <v>313</v>
      </c>
      <c r="H99">
        <v>291</v>
      </c>
      <c r="I99">
        <v>290</v>
      </c>
      <c r="J99">
        <v>290</v>
      </c>
      <c r="K99">
        <v>291</v>
      </c>
      <c r="L99">
        <v>291</v>
      </c>
      <c r="M99">
        <v>291</v>
      </c>
      <c r="N99">
        <v>291</v>
      </c>
      <c r="O99">
        <v>290</v>
      </c>
    </row>
    <row r="100" spans="1:15">
      <c r="A100" t="str">
        <f t="shared" si="0"/>
        <v>CILC1DRLR ENERGY:</v>
      </c>
      <c r="B100" t="s">
        <v>122</v>
      </c>
      <c r="C100" t="s">
        <v>61</v>
      </c>
    </row>
    <row r="101" spans="1:15">
      <c r="A101" t="str">
        <f t="shared" si="0"/>
        <v>CILC1DKWH</v>
      </c>
      <c r="B101" t="s">
        <v>122</v>
      </c>
      <c r="C101" t="s">
        <v>128</v>
      </c>
      <c r="D101">
        <v>238235898</v>
      </c>
      <c r="E101">
        <v>220275876</v>
      </c>
      <c r="F101">
        <v>216599087</v>
      </c>
      <c r="G101">
        <v>226528203</v>
      </c>
      <c r="H101">
        <v>229739269</v>
      </c>
      <c r="I101">
        <v>233369529</v>
      </c>
      <c r="J101">
        <v>239223253</v>
      </c>
      <c r="K101">
        <v>243426000</v>
      </c>
      <c r="L101">
        <v>243580177</v>
      </c>
      <c r="M101">
        <v>229570625</v>
      </c>
      <c r="N101">
        <v>219350081</v>
      </c>
      <c r="O101">
        <v>216857105</v>
      </c>
    </row>
    <row r="102" spans="1:15">
      <c r="A102" t="str">
        <f t="shared" si="0"/>
        <v>CILC1DKWH ONPK</v>
      </c>
      <c r="B102" t="s">
        <v>122</v>
      </c>
      <c r="C102" t="s">
        <v>129</v>
      </c>
      <c r="D102">
        <v>58320068</v>
      </c>
      <c r="E102">
        <v>54311150</v>
      </c>
      <c r="F102">
        <v>50984203</v>
      </c>
      <c r="G102">
        <v>66168305</v>
      </c>
      <c r="H102">
        <v>62013281</v>
      </c>
      <c r="I102">
        <v>64835892</v>
      </c>
      <c r="J102">
        <v>67525654</v>
      </c>
      <c r="K102">
        <v>65554295</v>
      </c>
      <c r="L102">
        <v>67824755</v>
      </c>
      <c r="M102">
        <v>67862474</v>
      </c>
      <c r="N102">
        <v>48190040</v>
      </c>
      <c r="O102">
        <v>52959070</v>
      </c>
    </row>
    <row r="103" spans="1:15">
      <c r="A103" t="str">
        <f t="shared" si="0"/>
        <v>CILC1DKWH OFFPK</v>
      </c>
      <c r="B103" t="s">
        <v>122</v>
      </c>
      <c r="C103" t="s">
        <v>130</v>
      </c>
      <c r="D103">
        <v>179915830</v>
      </c>
      <c r="E103">
        <v>165964726</v>
      </c>
      <c r="F103">
        <v>165614884</v>
      </c>
      <c r="G103">
        <v>160359899</v>
      </c>
      <c r="H103">
        <v>167725988</v>
      </c>
      <c r="I103">
        <v>168533636</v>
      </c>
      <c r="J103">
        <v>171697599</v>
      </c>
      <c r="K103">
        <v>177871705</v>
      </c>
      <c r="L103">
        <v>175755423</v>
      </c>
      <c r="M103">
        <v>161708151</v>
      </c>
      <c r="N103">
        <v>171160042</v>
      </c>
      <c r="O103">
        <v>163898034</v>
      </c>
    </row>
    <row r="104" spans="1:15">
      <c r="A104" t="str">
        <f t="shared" si="0"/>
        <v>CILC1DKWH ONPK%</v>
      </c>
      <c r="B104" t="s">
        <v>122</v>
      </c>
      <c r="C104" t="s">
        <v>131</v>
      </c>
      <c r="D104" s="5">
        <v>0.24479999999999999</v>
      </c>
      <c r="E104" s="5">
        <v>0.24656</v>
      </c>
      <c r="F104" s="5">
        <v>0.23538999999999999</v>
      </c>
      <c r="G104" s="5">
        <v>0.29210000000000003</v>
      </c>
      <c r="H104" s="5">
        <v>0.26993</v>
      </c>
      <c r="I104" s="5">
        <v>0.27783000000000002</v>
      </c>
      <c r="J104" s="5">
        <v>0.28227000000000002</v>
      </c>
      <c r="K104" s="5">
        <v>0.26929999999999998</v>
      </c>
      <c r="L104" s="5">
        <v>0.27844999999999998</v>
      </c>
      <c r="M104" s="5">
        <v>0.29560999999999998</v>
      </c>
      <c r="N104" s="5">
        <v>0.21969</v>
      </c>
      <c r="O104" s="5">
        <v>0.24421000000000001</v>
      </c>
    </row>
    <row r="105" spans="1:15">
      <c r="A105" t="str">
        <f t="shared" si="0"/>
        <v>CILC1DKWH OFFPK%</v>
      </c>
      <c r="B105" t="s">
        <v>122</v>
      </c>
      <c r="C105" t="s">
        <v>132</v>
      </c>
      <c r="D105" s="5">
        <v>0.75519999999999998</v>
      </c>
      <c r="E105" s="5">
        <v>0.75344</v>
      </c>
      <c r="F105" s="5">
        <v>0.76461000000000001</v>
      </c>
      <c r="G105" s="5">
        <v>0.70789999999999997</v>
      </c>
      <c r="H105" s="5">
        <v>0.73007</v>
      </c>
      <c r="I105" s="5">
        <v>0.72216999999999998</v>
      </c>
      <c r="J105" s="5">
        <v>0.71772999999999998</v>
      </c>
      <c r="K105" s="5">
        <v>0.73070000000000002</v>
      </c>
      <c r="L105" s="5">
        <v>0.72155000000000002</v>
      </c>
      <c r="M105" s="5">
        <v>0.70438999999999996</v>
      </c>
      <c r="N105" s="5">
        <v>0.78030999999999995</v>
      </c>
      <c r="O105" s="5">
        <v>0.75578999999999996</v>
      </c>
    </row>
    <row r="106" spans="1:15">
      <c r="A106" t="str">
        <f t="shared" si="0"/>
        <v>CILC1DDEMAND (KW):</v>
      </c>
      <c r="B106" t="s">
        <v>122</v>
      </c>
      <c r="C106" t="s">
        <v>62</v>
      </c>
    </row>
    <row r="107" spans="1:15">
      <c r="A107" t="str">
        <f t="shared" si="0"/>
        <v>CILC1DNCP</v>
      </c>
      <c r="B107" t="s">
        <v>122</v>
      </c>
      <c r="C107" t="s">
        <v>133</v>
      </c>
      <c r="D107">
        <v>458243</v>
      </c>
      <c r="E107">
        <v>459732</v>
      </c>
      <c r="F107">
        <v>413518</v>
      </c>
      <c r="G107">
        <v>443271</v>
      </c>
      <c r="H107">
        <v>431321</v>
      </c>
      <c r="I107">
        <v>450407</v>
      </c>
      <c r="J107">
        <v>441994</v>
      </c>
      <c r="K107">
        <v>448459</v>
      </c>
      <c r="L107">
        <v>463776</v>
      </c>
      <c r="M107">
        <v>435039</v>
      </c>
      <c r="N107">
        <v>452544</v>
      </c>
      <c r="O107">
        <v>420066</v>
      </c>
    </row>
    <row r="108" spans="1:15">
      <c r="A108" t="str">
        <f t="shared" si="0"/>
        <v>CILC1DNCP ONPK</v>
      </c>
      <c r="B108" t="s">
        <v>122</v>
      </c>
      <c r="C108" t="s">
        <v>134</v>
      </c>
      <c r="D108">
        <v>442529</v>
      </c>
      <c r="E108">
        <v>438731</v>
      </c>
      <c r="F108">
        <v>397789</v>
      </c>
      <c r="G108">
        <v>426621</v>
      </c>
      <c r="H108">
        <v>412899</v>
      </c>
      <c r="I108">
        <v>434116</v>
      </c>
      <c r="J108">
        <v>424623</v>
      </c>
      <c r="K108">
        <v>429420</v>
      </c>
      <c r="L108">
        <v>444510</v>
      </c>
      <c r="M108">
        <v>417772</v>
      </c>
      <c r="N108">
        <v>431318</v>
      </c>
      <c r="O108">
        <v>405654</v>
      </c>
    </row>
    <row r="109" spans="1:15">
      <c r="A109" t="str">
        <f t="shared" si="0"/>
        <v>CILC1DNCP OFFPK</v>
      </c>
      <c r="B109" t="s">
        <v>122</v>
      </c>
      <c r="C109" t="s">
        <v>135</v>
      </c>
      <c r="D109">
        <v>454566</v>
      </c>
      <c r="E109">
        <v>457338</v>
      </c>
      <c r="F109">
        <v>411551</v>
      </c>
      <c r="G109">
        <v>437835</v>
      </c>
      <c r="H109">
        <v>426601</v>
      </c>
      <c r="I109">
        <v>443582</v>
      </c>
      <c r="J109">
        <v>437541</v>
      </c>
      <c r="K109">
        <v>445059</v>
      </c>
      <c r="L109">
        <v>457991</v>
      </c>
      <c r="M109">
        <v>430363</v>
      </c>
      <c r="N109">
        <v>450923</v>
      </c>
      <c r="O109">
        <v>417153</v>
      </c>
    </row>
    <row r="110" spans="1:15">
      <c r="A110" t="str">
        <f t="shared" si="0"/>
        <v>CILC1DGCP DATE</v>
      </c>
      <c r="B110" t="s">
        <v>122</v>
      </c>
      <c r="C110" t="s">
        <v>136</v>
      </c>
      <c r="D110" t="s">
        <v>607</v>
      </c>
      <c r="E110" t="s">
        <v>608</v>
      </c>
      <c r="F110" t="s">
        <v>286</v>
      </c>
      <c r="G110" t="s">
        <v>264</v>
      </c>
      <c r="H110" t="s">
        <v>254</v>
      </c>
      <c r="I110" t="s">
        <v>292</v>
      </c>
      <c r="J110" t="s">
        <v>609</v>
      </c>
      <c r="K110" t="s">
        <v>270</v>
      </c>
      <c r="L110" t="s">
        <v>272</v>
      </c>
      <c r="M110" t="s">
        <v>604</v>
      </c>
      <c r="N110" t="s">
        <v>610</v>
      </c>
      <c r="O110" t="s">
        <v>315</v>
      </c>
    </row>
    <row r="111" spans="1:15">
      <c r="A111" t="str">
        <f t="shared" ref="A111:A174" si="1">B111&amp;C111</f>
        <v>CILC1DGCP TIME</v>
      </c>
      <c r="B111" t="s">
        <v>122</v>
      </c>
      <c r="C111" t="s">
        <v>142</v>
      </c>
      <c r="D111" t="s">
        <v>143</v>
      </c>
      <c r="E111" t="s">
        <v>143</v>
      </c>
      <c r="F111" t="s">
        <v>189</v>
      </c>
      <c r="G111" t="s">
        <v>146</v>
      </c>
      <c r="H111" t="s">
        <v>146</v>
      </c>
      <c r="I111" t="s">
        <v>144</v>
      </c>
      <c r="J111" t="s">
        <v>189</v>
      </c>
      <c r="K111" t="s">
        <v>189</v>
      </c>
      <c r="L111" t="s">
        <v>146</v>
      </c>
      <c r="M111" t="s">
        <v>146</v>
      </c>
      <c r="N111" t="s">
        <v>146</v>
      </c>
      <c r="O111" t="s">
        <v>143</v>
      </c>
    </row>
    <row r="112" spans="1:15">
      <c r="A112" t="str">
        <f t="shared" si="1"/>
        <v>CILC1DGCP</v>
      </c>
      <c r="B112" t="s">
        <v>122</v>
      </c>
      <c r="C112" t="s">
        <v>147</v>
      </c>
      <c r="D112">
        <v>379547</v>
      </c>
      <c r="E112">
        <v>382269</v>
      </c>
      <c r="F112">
        <v>344528</v>
      </c>
      <c r="G112">
        <v>375042</v>
      </c>
      <c r="H112">
        <v>362582</v>
      </c>
      <c r="I112">
        <v>372897</v>
      </c>
      <c r="J112">
        <v>368770</v>
      </c>
      <c r="K112">
        <v>376342</v>
      </c>
      <c r="L112">
        <v>387428</v>
      </c>
      <c r="M112">
        <v>363279</v>
      </c>
      <c r="N112">
        <v>379131</v>
      </c>
      <c r="O112">
        <v>345387</v>
      </c>
    </row>
    <row r="113" spans="1:15">
      <c r="A113" t="str">
        <f t="shared" si="1"/>
        <v>CILC1DGCP ONPK</v>
      </c>
      <c r="B113" t="s">
        <v>122</v>
      </c>
      <c r="C113" t="s">
        <v>63</v>
      </c>
      <c r="D113">
        <v>365600</v>
      </c>
      <c r="E113">
        <v>368020</v>
      </c>
      <c r="F113">
        <v>334017</v>
      </c>
      <c r="G113">
        <v>370024</v>
      </c>
      <c r="H113">
        <v>357781</v>
      </c>
      <c r="I113">
        <v>372897</v>
      </c>
      <c r="J113">
        <v>362361</v>
      </c>
      <c r="K113">
        <v>368393</v>
      </c>
      <c r="L113">
        <v>382792</v>
      </c>
      <c r="M113">
        <v>358389</v>
      </c>
      <c r="N113">
        <v>366049</v>
      </c>
      <c r="O113">
        <v>337360</v>
      </c>
    </row>
    <row r="114" spans="1:15">
      <c r="A114" t="str">
        <f t="shared" si="1"/>
        <v>CILC1DGCP OFFPK</v>
      </c>
      <c r="B114" t="s">
        <v>122</v>
      </c>
      <c r="C114" t="s">
        <v>64</v>
      </c>
      <c r="D114">
        <v>379547</v>
      </c>
      <c r="E114">
        <v>382269</v>
      </c>
      <c r="F114">
        <v>344528</v>
      </c>
      <c r="G114">
        <v>375042</v>
      </c>
      <c r="H114">
        <v>362582</v>
      </c>
      <c r="I114">
        <v>372456</v>
      </c>
      <c r="J114">
        <v>368770</v>
      </c>
      <c r="K114">
        <v>376342</v>
      </c>
      <c r="L114">
        <v>387428</v>
      </c>
      <c r="M114">
        <v>363279</v>
      </c>
      <c r="N114">
        <v>379131</v>
      </c>
      <c r="O114">
        <v>345387</v>
      </c>
    </row>
    <row r="115" spans="1:15">
      <c r="A115" t="str">
        <f t="shared" si="1"/>
        <v>CILC1DCP</v>
      </c>
      <c r="B115" t="s">
        <v>122</v>
      </c>
      <c r="C115" t="s">
        <v>148</v>
      </c>
      <c r="D115">
        <v>323588</v>
      </c>
      <c r="E115">
        <v>364544</v>
      </c>
      <c r="F115">
        <v>290522</v>
      </c>
      <c r="G115">
        <v>350991</v>
      </c>
      <c r="H115">
        <v>324593</v>
      </c>
      <c r="I115">
        <v>362640</v>
      </c>
      <c r="J115">
        <v>350324</v>
      </c>
      <c r="K115">
        <v>351877</v>
      </c>
      <c r="L115">
        <v>369087</v>
      </c>
      <c r="M115">
        <v>341846</v>
      </c>
      <c r="N115">
        <v>375563</v>
      </c>
      <c r="O115">
        <v>314053</v>
      </c>
    </row>
    <row r="116" spans="1:15">
      <c r="A116" t="str">
        <f t="shared" si="1"/>
        <v>CILC1DPERIOD START</v>
      </c>
      <c r="B116" t="s">
        <v>122</v>
      </c>
      <c r="C116" t="s">
        <v>149</v>
      </c>
      <c r="D116" s="1">
        <v>41640</v>
      </c>
      <c r="E116" s="1">
        <v>41671</v>
      </c>
      <c r="F116" s="1">
        <v>41699</v>
      </c>
      <c r="G116" s="1">
        <v>41730</v>
      </c>
      <c r="H116" s="1">
        <v>41760</v>
      </c>
      <c r="I116" s="1">
        <v>41791</v>
      </c>
      <c r="J116" s="1">
        <v>41821</v>
      </c>
      <c r="K116" s="1">
        <v>41852</v>
      </c>
      <c r="L116" s="1">
        <v>41883</v>
      </c>
      <c r="M116" s="1">
        <v>41913</v>
      </c>
      <c r="N116" s="1">
        <v>41944</v>
      </c>
      <c r="O116" s="1">
        <v>41974</v>
      </c>
    </row>
    <row r="117" spans="1:15">
      <c r="A117" t="str">
        <f t="shared" si="1"/>
        <v>CILC1DNCP LF</v>
      </c>
      <c r="B117" t="s">
        <v>122</v>
      </c>
      <c r="C117" t="s">
        <v>150</v>
      </c>
      <c r="D117" s="5">
        <v>0.69879999999999998</v>
      </c>
      <c r="E117" s="5">
        <v>0.71299999999999997</v>
      </c>
      <c r="F117" s="5">
        <v>0.70399999999999996</v>
      </c>
      <c r="G117" s="5">
        <v>0.70979999999999999</v>
      </c>
      <c r="H117" s="5">
        <v>0.71589999999999998</v>
      </c>
      <c r="I117" s="5">
        <v>0.71960000000000002</v>
      </c>
      <c r="J117" s="5">
        <v>0.72750000000000004</v>
      </c>
      <c r="K117" s="5">
        <v>0.72960000000000003</v>
      </c>
      <c r="L117" s="5">
        <v>0.72950000000000004</v>
      </c>
      <c r="M117" s="5">
        <v>0.70930000000000004</v>
      </c>
      <c r="N117" s="5">
        <v>0.67320000000000002</v>
      </c>
      <c r="O117" s="5">
        <v>0.69389999999999996</v>
      </c>
    </row>
    <row r="118" spans="1:15">
      <c r="A118" t="str">
        <f t="shared" si="1"/>
        <v>CILC1DNCP LF ONPK</v>
      </c>
      <c r="B118" t="s">
        <v>122</v>
      </c>
      <c r="C118" t="s">
        <v>151</v>
      </c>
      <c r="D118" s="5">
        <v>0.74880000000000002</v>
      </c>
      <c r="E118" s="5">
        <v>0.77370000000000005</v>
      </c>
      <c r="F118" s="5">
        <v>0.76290000000000002</v>
      </c>
      <c r="G118" s="5">
        <v>0.7833</v>
      </c>
      <c r="H118" s="5">
        <v>0.79469999999999996</v>
      </c>
      <c r="I118" s="5">
        <v>0.79020000000000001</v>
      </c>
      <c r="J118" s="5">
        <v>0.80320000000000003</v>
      </c>
      <c r="K118" s="5">
        <v>0.80769999999999997</v>
      </c>
      <c r="L118" s="5">
        <v>0.80730000000000002</v>
      </c>
      <c r="M118" s="5">
        <v>0.78469999999999995</v>
      </c>
      <c r="N118" s="5">
        <v>0.73499999999999999</v>
      </c>
      <c r="O118" s="5">
        <v>0.74180000000000001</v>
      </c>
    </row>
    <row r="119" spans="1:15">
      <c r="A119" t="str">
        <f t="shared" si="1"/>
        <v>CILC1DNCP LF OFFPK</v>
      </c>
      <c r="B119" t="s">
        <v>122</v>
      </c>
      <c r="C119" t="s">
        <v>152</v>
      </c>
      <c r="D119" s="5">
        <v>0.69679999999999997</v>
      </c>
      <c r="E119" s="5">
        <v>0.70879999999999999</v>
      </c>
      <c r="F119" s="5">
        <v>0.6986</v>
      </c>
      <c r="G119" s="5">
        <v>0.7016</v>
      </c>
      <c r="H119" s="5">
        <v>0.70840000000000003</v>
      </c>
      <c r="I119" s="5">
        <v>0.71550000000000002</v>
      </c>
      <c r="J119" s="5">
        <v>0.71870000000000001</v>
      </c>
      <c r="K119" s="5">
        <v>0.72009999999999996</v>
      </c>
      <c r="L119" s="5">
        <v>0.72270000000000001</v>
      </c>
      <c r="M119" s="5">
        <v>0.69969999999999999</v>
      </c>
      <c r="N119" s="5">
        <v>0.66830000000000001</v>
      </c>
      <c r="O119" s="5">
        <v>0.69169999999999998</v>
      </c>
    </row>
    <row r="120" spans="1:15">
      <c r="A120" t="str">
        <f t="shared" si="1"/>
        <v>CILC1DGCP CF</v>
      </c>
      <c r="B120" t="s">
        <v>122</v>
      </c>
      <c r="C120" t="s">
        <v>153</v>
      </c>
      <c r="D120" s="5">
        <v>0.82830000000000004</v>
      </c>
      <c r="E120" s="5">
        <v>0.83150000000000002</v>
      </c>
      <c r="F120" s="5">
        <v>0.83320000000000005</v>
      </c>
      <c r="G120" s="5">
        <v>0.84609999999999996</v>
      </c>
      <c r="H120" s="5">
        <v>0.84060000000000001</v>
      </c>
      <c r="I120" s="5">
        <v>0.82789999999999997</v>
      </c>
      <c r="J120" s="5">
        <v>0.83430000000000004</v>
      </c>
      <c r="K120" s="5">
        <v>0.83919999999999995</v>
      </c>
      <c r="L120" s="5">
        <v>0.83540000000000003</v>
      </c>
      <c r="M120" s="5">
        <v>0.83499999999999996</v>
      </c>
      <c r="N120" s="5">
        <v>0.83779999999999999</v>
      </c>
      <c r="O120" s="5">
        <v>0.82220000000000004</v>
      </c>
    </row>
    <row r="121" spans="1:15">
      <c r="A121" t="str">
        <f t="shared" si="1"/>
        <v>CILC1DCP CF</v>
      </c>
      <c r="B121" t="s">
        <v>122</v>
      </c>
      <c r="C121" t="s">
        <v>154</v>
      </c>
      <c r="D121" s="5">
        <v>0.70609999999999995</v>
      </c>
      <c r="E121" s="5">
        <v>0.79290000000000005</v>
      </c>
      <c r="F121" s="5">
        <v>0.7026</v>
      </c>
      <c r="G121" s="5">
        <v>0.79179999999999995</v>
      </c>
      <c r="H121" s="5">
        <v>0.75260000000000005</v>
      </c>
      <c r="I121" s="5">
        <v>0.80510000000000004</v>
      </c>
      <c r="J121" s="5">
        <v>0.79259999999999997</v>
      </c>
      <c r="K121" s="5">
        <v>0.78459999999999996</v>
      </c>
      <c r="L121" s="5">
        <v>0.79579999999999995</v>
      </c>
      <c r="M121" s="5">
        <v>0.78580000000000005</v>
      </c>
      <c r="N121" s="5">
        <v>0.82989999999999997</v>
      </c>
      <c r="O121" s="5">
        <v>0.74760000000000004</v>
      </c>
    </row>
    <row r="122" spans="1:15">
      <c r="A122" t="str">
        <f t="shared" si="1"/>
        <v>CILC1DGCP LF</v>
      </c>
      <c r="B122" t="s">
        <v>122</v>
      </c>
      <c r="C122" t="s">
        <v>155</v>
      </c>
      <c r="D122" s="5">
        <v>0.84370000000000001</v>
      </c>
      <c r="E122" s="5">
        <v>0.85750000000000004</v>
      </c>
      <c r="F122" s="5">
        <v>0.84499999999999997</v>
      </c>
      <c r="G122" s="5">
        <v>0.83889999999999998</v>
      </c>
      <c r="H122" s="5">
        <v>0.85160000000000002</v>
      </c>
      <c r="I122" s="5">
        <v>0.86919999999999997</v>
      </c>
      <c r="J122" s="5">
        <v>0.87190000000000001</v>
      </c>
      <c r="K122" s="5">
        <v>0.86939999999999995</v>
      </c>
      <c r="L122" s="5">
        <v>0.87319999999999998</v>
      </c>
      <c r="M122" s="5">
        <v>0.84940000000000004</v>
      </c>
      <c r="N122" s="5">
        <v>0.80359999999999998</v>
      </c>
      <c r="O122" s="5">
        <v>0.84389999999999998</v>
      </c>
    </row>
    <row r="123" spans="1:15">
      <c r="A123" t="str">
        <f t="shared" si="1"/>
        <v>CILC1DGCP LF ONPK</v>
      </c>
      <c r="B123" t="s">
        <v>122</v>
      </c>
      <c r="C123" t="s">
        <v>156</v>
      </c>
      <c r="D123" s="5">
        <v>0.90639999999999998</v>
      </c>
      <c r="E123" s="5">
        <v>0.9224</v>
      </c>
      <c r="F123" s="5">
        <v>0.90859999999999996</v>
      </c>
      <c r="G123" s="5">
        <v>0.90310000000000001</v>
      </c>
      <c r="H123" s="5">
        <v>0.91710000000000003</v>
      </c>
      <c r="I123" s="5">
        <v>0.92</v>
      </c>
      <c r="J123" s="5">
        <v>0.94120000000000004</v>
      </c>
      <c r="K123" s="5">
        <v>0.9415</v>
      </c>
      <c r="L123" s="5">
        <v>0.9375</v>
      </c>
      <c r="M123" s="5">
        <v>0.91479999999999995</v>
      </c>
      <c r="N123" s="5">
        <v>0.86609999999999998</v>
      </c>
      <c r="O123" s="5">
        <v>0.89190000000000003</v>
      </c>
    </row>
    <row r="124" spans="1:15">
      <c r="A124" t="str">
        <f t="shared" si="1"/>
        <v>CILC1DGCP LF OFFPK</v>
      </c>
      <c r="B124" t="s">
        <v>122</v>
      </c>
      <c r="C124" t="s">
        <v>157</v>
      </c>
      <c r="D124" s="5">
        <v>0.83460000000000001</v>
      </c>
      <c r="E124" s="5">
        <v>0.84799999999999998</v>
      </c>
      <c r="F124" s="5">
        <v>0.83460000000000001</v>
      </c>
      <c r="G124" s="5">
        <v>0.81910000000000005</v>
      </c>
      <c r="H124" s="5">
        <v>0.83350000000000002</v>
      </c>
      <c r="I124" s="5">
        <v>0.85219999999999996</v>
      </c>
      <c r="J124" s="5">
        <v>0.85270000000000001</v>
      </c>
      <c r="K124" s="5">
        <v>0.85160000000000002</v>
      </c>
      <c r="L124" s="5">
        <v>0.85429999999999995</v>
      </c>
      <c r="M124" s="5">
        <v>0.82889999999999997</v>
      </c>
      <c r="N124" s="5">
        <v>0.79479999999999995</v>
      </c>
      <c r="O124" s="5">
        <v>0.83540000000000003</v>
      </c>
    </row>
    <row r="125" spans="1:15">
      <c r="A125" t="str">
        <f t="shared" si="1"/>
        <v>CILC1DCP LF</v>
      </c>
      <c r="B125" t="s">
        <v>122</v>
      </c>
      <c r="C125" t="s">
        <v>158</v>
      </c>
      <c r="D125" s="5">
        <v>0.98960000000000004</v>
      </c>
      <c r="E125" s="5">
        <v>0.8992</v>
      </c>
      <c r="F125" s="5">
        <v>1.0021</v>
      </c>
      <c r="G125" s="5">
        <v>0.89639999999999997</v>
      </c>
      <c r="H125" s="5">
        <v>0.95130000000000003</v>
      </c>
      <c r="I125" s="5">
        <v>0.89380000000000004</v>
      </c>
      <c r="J125" s="5">
        <v>0.91779999999999995</v>
      </c>
      <c r="K125" s="5">
        <v>0.92979999999999996</v>
      </c>
      <c r="L125" s="5">
        <v>0.91659999999999997</v>
      </c>
      <c r="M125" s="5">
        <v>0.90259999999999996</v>
      </c>
      <c r="N125" s="5">
        <v>0.81120000000000003</v>
      </c>
      <c r="O125" s="5">
        <v>0.92810000000000004</v>
      </c>
    </row>
    <row r="126" spans="1:15">
      <c r="A126" t="str">
        <f t="shared" si="1"/>
        <v>CILC1DREL PREC:</v>
      </c>
      <c r="B126" t="s">
        <v>122</v>
      </c>
      <c r="C126" t="s">
        <v>65</v>
      </c>
    </row>
    <row r="127" spans="1:15">
      <c r="A127" t="str">
        <f t="shared" si="1"/>
        <v>CILC1DNCP RP</v>
      </c>
      <c r="B127" t="s">
        <v>122</v>
      </c>
      <c r="C127" t="s">
        <v>159</v>
      </c>
      <c r="D127" s="5">
        <v>1.9E-3</v>
      </c>
      <c r="E127" s="5">
        <v>3.3E-3</v>
      </c>
      <c r="F127" s="5">
        <v>0</v>
      </c>
      <c r="G127" s="5">
        <v>3.3999999999999998E-3</v>
      </c>
      <c r="H127" s="5">
        <v>3.0000000000000001E-3</v>
      </c>
      <c r="I127" s="5">
        <v>2E-3</v>
      </c>
      <c r="J127" s="5">
        <v>3.0999999999999999E-3</v>
      </c>
      <c r="K127" s="5">
        <v>4.3E-3</v>
      </c>
      <c r="L127" s="5">
        <v>4.0000000000000001E-3</v>
      </c>
      <c r="M127" s="5">
        <v>5.0000000000000001E-3</v>
      </c>
      <c r="N127" s="5">
        <v>4.0000000000000001E-3</v>
      </c>
      <c r="O127" s="5">
        <v>3.3E-3</v>
      </c>
    </row>
    <row r="128" spans="1:15">
      <c r="A128" t="str">
        <f t="shared" si="1"/>
        <v>CILC1DNCP RP ONPK</v>
      </c>
      <c r="B128" t="s">
        <v>122</v>
      </c>
      <c r="C128" t="s">
        <v>160</v>
      </c>
      <c r="D128" s="5">
        <v>1.9E-3</v>
      </c>
      <c r="E128" s="5">
        <v>3.2000000000000002E-3</v>
      </c>
      <c r="F128" s="5">
        <v>0</v>
      </c>
      <c r="G128" s="5">
        <v>3.2000000000000002E-3</v>
      </c>
      <c r="H128" s="5">
        <v>2.7000000000000001E-3</v>
      </c>
      <c r="I128" s="5">
        <v>1.9E-3</v>
      </c>
      <c r="J128" s="5">
        <v>2.8999999999999998E-3</v>
      </c>
      <c r="K128" s="5">
        <v>4.0000000000000001E-3</v>
      </c>
      <c r="L128" s="5">
        <v>3.8E-3</v>
      </c>
      <c r="M128" s="5">
        <v>4.7000000000000002E-3</v>
      </c>
      <c r="N128" s="5">
        <v>3.8E-3</v>
      </c>
      <c r="O128" s="5">
        <v>3.0999999999999999E-3</v>
      </c>
    </row>
    <row r="129" spans="1:15">
      <c r="A129" t="str">
        <f t="shared" si="1"/>
        <v>CILC1DNCP RP OFFPK</v>
      </c>
      <c r="B129" t="s">
        <v>122</v>
      </c>
      <c r="C129" t="s">
        <v>161</v>
      </c>
      <c r="D129" s="5">
        <v>1.9E-3</v>
      </c>
      <c r="E129" s="5">
        <v>3.3E-3</v>
      </c>
      <c r="F129" s="5">
        <v>0</v>
      </c>
      <c r="G129" s="5">
        <v>3.3999999999999998E-3</v>
      </c>
      <c r="H129" s="5">
        <v>3.0000000000000001E-3</v>
      </c>
      <c r="I129" s="5">
        <v>1.9E-3</v>
      </c>
      <c r="J129" s="5">
        <v>3.0000000000000001E-3</v>
      </c>
      <c r="K129" s="5">
        <v>4.3E-3</v>
      </c>
      <c r="L129" s="5">
        <v>4.0000000000000001E-3</v>
      </c>
      <c r="M129" s="5">
        <v>5.0000000000000001E-3</v>
      </c>
      <c r="N129" s="5">
        <v>4.0000000000000001E-3</v>
      </c>
      <c r="O129" s="5">
        <v>3.2000000000000002E-3</v>
      </c>
    </row>
    <row r="130" spans="1:15">
      <c r="A130" t="str">
        <f t="shared" si="1"/>
        <v>CILC1DGCP RP</v>
      </c>
      <c r="B130" t="s">
        <v>122</v>
      </c>
      <c r="C130" t="s">
        <v>162</v>
      </c>
      <c r="D130" s="5">
        <v>1.5E-3</v>
      </c>
      <c r="E130" s="5">
        <v>3.5000000000000001E-3</v>
      </c>
      <c r="F130" s="5">
        <v>0</v>
      </c>
      <c r="G130" s="5">
        <v>3.3E-3</v>
      </c>
      <c r="H130" s="5">
        <v>2.3E-3</v>
      </c>
      <c r="I130" s="5">
        <v>1.8E-3</v>
      </c>
      <c r="J130" s="5">
        <v>2.5999999999999999E-3</v>
      </c>
      <c r="K130" s="5">
        <v>4.1000000000000003E-3</v>
      </c>
      <c r="L130" s="5">
        <v>3.3E-3</v>
      </c>
      <c r="M130" s="5">
        <v>3.5999999999999999E-3</v>
      </c>
      <c r="N130" s="5">
        <v>3.0999999999999999E-3</v>
      </c>
      <c r="O130" s="5">
        <v>3.0999999999999999E-3</v>
      </c>
    </row>
    <row r="131" spans="1:15">
      <c r="A131" t="str">
        <f t="shared" si="1"/>
        <v>CILC1DGCP RP ONPK</v>
      </c>
      <c r="B131" t="s">
        <v>122</v>
      </c>
      <c r="C131" t="s">
        <v>163</v>
      </c>
      <c r="D131" s="5">
        <v>1.8E-3</v>
      </c>
      <c r="E131" s="5">
        <v>2E-3</v>
      </c>
      <c r="F131" s="5">
        <v>0</v>
      </c>
      <c r="G131" s="5">
        <v>3.0000000000000001E-3</v>
      </c>
      <c r="H131" s="5">
        <v>2.3E-3</v>
      </c>
      <c r="I131" s="5">
        <v>1.8E-3</v>
      </c>
      <c r="J131" s="5">
        <v>2.3999999999999998E-3</v>
      </c>
      <c r="K131" s="5">
        <v>3.2000000000000002E-3</v>
      </c>
      <c r="L131" s="5">
        <v>3.3E-3</v>
      </c>
      <c r="M131" s="5">
        <v>3.5000000000000001E-3</v>
      </c>
      <c r="N131" s="5">
        <v>3.5000000000000001E-3</v>
      </c>
      <c r="O131" s="5">
        <v>2.8999999999999998E-3</v>
      </c>
    </row>
    <row r="132" spans="1:15">
      <c r="A132" t="str">
        <f t="shared" si="1"/>
        <v>CILC1DGCP RP OFFPK</v>
      </c>
      <c r="B132" t="s">
        <v>122</v>
      </c>
      <c r="C132" t="s">
        <v>164</v>
      </c>
      <c r="D132" s="5">
        <v>1.5E-3</v>
      </c>
      <c r="E132" s="5">
        <v>3.5000000000000001E-3</v>
      </c>
      <c r="F132" s="5">
        <v>0</v>
      </c>
      <c r="G132" s="5">
        <v>3.3E-3</v>
      </c>
      <c r="H132" s="5">
        <v>2.3E-3</v>
      </c>
      <c r="I132" s="5">
        <v>1.5E-3</v>
      </c>
      <c r="J132" s="5">
        <v>2.5999999999999999E-3</v>
      </c>
      <c r="K132" s="5">
        <v>4.1000000000000003E-3</v>
      </c>
      <c r="L132" s="5">
        <v>3.3E-3</v>
      </c>
      <c r="M132" s="5">
        <v>3.5999999999999999E-3</v>
      </c>
      <c r="N132" s="5">
        <v>3.0999999999999999E-3</v>
      </c>
      <c r="O132" s="5">
        <v>3.0999999999999999E-3</v>
      </c>
    </row>
    <row r="133" spans="1:15">
      <c r="A133" t="str">
        <f t="shared" si="1"/>
        <v>CILC1DCP RP</v>
      </c>
      <c r="B133" t="s">
        <v>122</v>
      </c>
      <c r="C133" t="s">
        <v>165</v>
      </c>
      <c r="D133" s="5">
        <v>1.5E-3</v>
      </c>
      <c r="E133" s="5">
        <v>3.7000000000000002E-3</v>
      </c>
      <c r="F133" s="5">
        <v>0</v>
      </c>
      <c r="G133" s="5">
        <v>2.2000000000000001E-3</v>
      </c>
      <c r="H133" s="5">
        <v>1.8E-3</v>
      </c>
      <c r="I133" s="5">
        <v>1.6999999999999999E-3</v>
      </c>
      <c r="J133" s="5">
        <v>2E-3</v>
      </c>
      <c r="K133" s="5">
        <v>2.3E-3</v>
      </c>
      <c r="L133" s="5">
        <v>2.0999999999999999E-3</v>
      </c>
      <c r="M133" s="5">
        <v>3.2000000000000002E-3</v>
      </c>
      <c r="N133" s="5">
        <v>4.5999999999999999E-3</v>
      </c>
      <c r="O133" s="5">
        <v>2.5000000000000001E-3</v>
      </c>
    </row>
    <row r="134" spans="1:15">
      <c r="A134" t="str">
        <f t="shared" si="1"/>
        <v>CILC1DSAMPLE SIZE:</v>
      </c>
      <c r="B134" t="s">
        <v>122</v>
      </c>
      <c r="C134" t="s">
        <v>66</v>
      </c>
    </row>
    <row r="135" spans="1:15">
      <c r="A135" t="str">
        <f t="shared" si="1"/>
        <v>CILC1DGCPSZ</v>
      </c>
      <c r="B135" t="s">
        <v>122</v>
      </c>
      <c r="C135" t="s">
        <v>166</v>
      </c>
      <c r="D135">
        <v>312</v>
      </c>
      <c r="E135">
        <v>310</v>
      </c>
      <c r="F135">
        <v>313</v>
      </c>
      <c r="G135">
        <v>309</v>
      </c>
      <c r="H135">
        <v>289</v>
      </c>
      <c r="I135">
        <v>289</v>
      </c>
      <c r="J135">
        <v>288</v>
      </c>
      <c r="K135">
        <v>286</v>
      </c>
      <c r="L135">
        <v>287</v>
      </c>
      <c r="M135">
        <v>286</v>
      </c>
      <c r="N135">
        <v>288</v>
      </c>
      <c r="O135">
        <v>288</v>
      </c>
    </row>
    <row r="136" spans="1:15">
      <c r="A136" t="str">
        <f t="shared" si="1"/>
        <v>CILC1DGCPSZ ONPK</v>
      </c>
      <c r="B136" t="s">
        <v>122</v>
      </c>
      <c r="C136" t="s">
        <v>167</v>
      </c>
      <c r="D136">
        <v>312</v>
      </c>
      <c r="E136">
        <v>310</v>
      </c>
      <c r="F136">
        <v>313</v>
      </c>
      <c r="G136">
        <v>310</v>
      </c>
      <c r="H136">
        <v>289</v>
      </c>
      <c r="I136">
        <v>289</v>
      </c>
      <c r="J136">
        <v>288</v>
      </c>
      <c r="K136">
        <v>287</v>
      </c>
      <c r="L136">
        <v>287</v>
      </c>
      <c r="M136">
        <v>286</v>
      </c>
      <c r="N136">
        <v>288</v>
      </c>
      <c r="O136">
        <v>288</v>
      </c>
    </row>
    <row r="137" spans="1:15">
      <c r="A137" t="str">
        <f t="shared" si="1"/>
        <v>CILC1DGCPSZ OFFPK</v>
      </c>
      <c r="B137" t="s">
        <v>122</v>
      </c>
      <c r="C137" t="s">
        <v>168</v>
      </c>
      <c r="D137">
        <v>312</v>
      </c>
      <c r="E137">
        <v>310</v>
      </c>
      <c r="F137">
        <v>313</v>
      </c>
      <c r="G137">
        <v>309</v>
      </c>
      <c r="H137">
        <v>289</v>
      </c>
      <c r="I137">
        <v>289</v>
      </c>
      <c r="J137">
        <v>288</v>
      </c>
      <c r="K137">
        <v>286</v>
      </c>
      <c r="L137">
        <v>287</v>
      </c>
      <c r="M137">
        <v>286</v>
      </c>
      <c r="N137">
        <v>288</v>
      </c>
      <c r="O137">
        <v>288</v>
      </c>
    </row>
    <row r="138" spans="1:15">
      <c r="A138" t="str">
        <f t="shared" si="1"/>
        <v>CILC1DCPSZ</v>
      </c>
      <c r="B138" t="s">
        <v>122</v>
      </c>
      <c r="C138" t="s">
        <v>169</v>
      </c>
      <c r="D138">
        <v>312</v>
      </c>
      <c r="E138">
        <v>309</v>
      </c>
      <c r="F138">
        <v>313</v>
      </c>
      <c r="G138">
        <v>310</v>
      </c>
      <c r="H138">
        <v>289</v>
      </c>
      <c r="I138">
        <v>289</v>
      </c>
      <c r="J138">
        <v>288</v>
      </c>
      <c r="K138">
        <v>287</v>
      </c>
      <c r="L138">
        <v>286</v>
      </c>
      <c r="M138">
        <v>286</v>
      </c>
      <c r="N138">
        <v>286</v>
      </c>
      <c r="O138">
        <v>288</v>
      </c>
    </row>
    <row r="139" spans="1:15">
      <c r="A139" t="str">
        <f t="shared" si="1"/>
        <v>CILC1DSTD DEV OF R</v>
      </c>
      <c r="B139" t="s">
        <v>122</v>
      </c>
      <c r="C139" t="s">
        <v>170</v>
      </c>
    </row>
    <row r="140" spans="1:15">
      <c r="A140" t="str">
        <f t="shared" si="1"/>
        <v>CILC1DSDR GCP</v>
      </c>
      <c r="B140" t="s">
        <v>122</v>
      </c>
      <c r="C140" t="s">
        <v>171</v>
      </c>
      <c r="D140">
        <v>336.827</v>
      </c>
      <c r="E140">
        <v>463.68099999999998</v>
      </c>
      <c r="F140">
        <v>341.45600000000002</v>
      </c>
      <c r="G140">
        <v>377.03199999999998</v>
      </c>
      <c r="H140">
        <v>363.35599999999999</v>
      </c>
      <c r="I140">
        <v>412.661</v>
      </c>
      <c r="J140">
        <v>416.58600000000001</v>
      </c>
      <c r="K140">
        <v>413.23500000000001</v>
      </c>
      <c r="L140">
        <v>381.851</v>
      </c>
      <c r="M140">
        <v>357.01499999999999</v>
      </c>
      <c r="N140">
        <v>414.67599999999999</v>
      </c>
      <c r="O140">
        <v>464.50599999999997</v>
      </c>
    </row>
    <row r="141" spans="1:15">
      <c r="A141" t="str">
        <f t="shared" si="1"/>
        <v>CILC1DSDR GCP ONPK</v>
      </c>
      <c r="B141" t="s">
        <v>122</v>
      </c>
      <c r="C141" t="s">
        <v>172</v>
      </c>
      <c r="D141">
        <v>392.02</v>
      </c>
      <c r="E141">
        <v>253.887</v>
      </c>
      <c r="F141">
        <v>310.09199999999998</v>
      </c>
      <c r="G141">
        <v>383.20400000000001</v>
      </c>
      <c r="H141">
        <v>352.91199999999998</v>
      </c>
      <c r="I141">
        <v>412.661</v>
      </c>
      <c r="J141">
        <v>374.03399999999999</v>
      </c>
      <c r="K141">
        <v>353.01799999999997</v>
      </c>
      <c r="L141">
        <v>383.84199999999998</v>
      </c>
      <c r="M141">
        <v>334.45400000000001</v>
      </c>
      <c r="N141">
        <v>447.38</v>
      </c>
      <c r="O141">
        <v>419.572</v>
      </c>
    </row>
    <row r="142" spans="1:15">
      <c r="A142" t="str">
        <f t="shared" si="1"/>
        <v>CILC1DSDR GCP OFFPK</v>
      </c>
      <c r="B142" t="s">
        <v>122</v>
      </c>
      <c r="C142" t="s">
        <v>173</v>
      </c>
      <c r="D142">
        <v>336.827</v>
      </c>
      <c r="E142">
        <v>463.68099999999998</v>
      </c>
      <c r="F142">
        <v>341.45600000000002</v>
      </c>
      <c r="G142">
        <v>377.03199999999998</v>
      </c>
      <c r="H142">
        <v>363.35599999999999</v>
      </c>
      <c r="I142">
        <v>343.31</v>
      </c>
      <c r="J142">
        <v>416.58600000000001</v>
      </c>
      <c r="K142">
        <v>413.23500000000001</v>
      </c>
      <c r="L142">
        <v>381.851</v>
      </c>
      <c r="M142">
        <v>357.01499999999999</v>
      </c>
      <c r="N142">
        <v>414.67599999999999</v>
      </c>
      <c r="O142">
        <v>464.50599999999997</v>
      </c>
    </row>
    <row r="143" spans="1:15">
      <c r="A143" t="str">
        <f t="shared" si="1"/>
        <v>CILC1DSDR CP</v>
      </c>
      <c r="B143" t="s">
        <v>122</v>
      </c>
      <c r="C143" t="s">
        <v>174</v>
      </c>
      <c r="D143">
        <v>303.48099999999999</v>
      </c>
      <c r="E143">
        <v>410.363</v>
      </c>
      <c r="F143">
        <v>303.71800000000002</v>
      </c>
      <c r="G143">
        <v>265.72899999999998</v>
      </c>
      <c r="H143">
        <v>244.04599999999999</v>
      </c>
      <c r="I143">
        <v>382.37599999999998</v>
      </c>
      <c r="J143">
        <v>304.858</v>
      </c>
      <c r="K143">
        <v>244.441</v>
      </c>
      <c r="L143">
        <v>204.024</v>
      </c>
      <c r="M143">
        <v>295.00099999999998</v>
      </c>
      <c r="N143">
        <v>467.37200000000001</v>
      </c>
      <c r="O143">
        <v>334.96499999999997</v>
      </c>
    </row>
    <row r="144" spans="1:15">
      <c r="A144" t="str">
        <f t="shared" si="1"/>
        <v/>
      </c>
    </row>
    <row r="145" spans="1:15">
      <c r="A145" t="str">
        <f t="shared" si="1"/>
        <v/>
      </c>
    </row>
    <row r="146" spans="1:15">
      <c r="A146" t="str">
        <f t="shared" si="1"/>
        <v/>
      </c>
    </row>
    <row r="147" spans="1:15">
      <c r="A147" t="str">
        <f t="shared" si="1"/>
        <v xml:space="preserve">CILC1G Commercial/Industrial Load Control - General (56) </v>
      </c>
      <c r="B147" t="s">
        <v>175</v>
      </c>
      <c r="C147" t="s">
        <v>176</v>
      </c>
    </row>
    <row r="148" spans="1:15">
      <c r="A148" t="str">
        <f t="shared" si="1"/>
        <v xml:space="preserve">CILC1GMONTH </v>
      </c>
      <c r="B148" t="s">
        <v>177</v>
      </c>
      <c r="C148" t="s">
        <v>123</v>
      </c>
      <c r="D148" s="4">
        <v>41640</v>
      </c>
      <c r="E148" s="4">
        <v>41671</v>
      </c>
      <c r="F148" s="4">
        <v>41699</v>
      </c>
      <c r="G148" s="4">
        <v>41730</v>
      </c>
      <c r="H148" s="4">
        <v>41760</v>
      </c>
      <c r="I148" s="4">
        <v>41791</v>
      </c>
      <c r="J148" s="4">
        <v>41821</v>
      </c>
      <c r="K148" s="4">
        <v>41852</v>
      </c>
      <c r="L148" s="4">
        <v>41883</v>
      </c>
      <c r="M148" s="4">
        <v>41913</v>
      </c>
      <c r="N148" s="4">
        <v>41944</v>
      </c>
      <c r="O148" s="4">
        <v>41974</v>
      </c>
    </row>
    <row r="149" spans="1:15">
      <c r="A149" t="str">
        <f t="shared" si="1"/>
        <v xml:space="preserve">CILC1GCUSTOMERS </v>
      </c>
      <c r="B149" t="s">
        <v>177</v>
      </c>
      <c r="C149" t="s">
        <v>124</v>
      </c>
      <c r="D149">
        <v>105</v>
      </c>
      <c r="E149">
        <v>105</v>
      </c>
      <c r="F149">
        <v>105</v>
      </c>
      <c r="G149">
        <v>83</v>
      </c>
      <c r="H149">
        <v>76</v>
      </c>
      <c r="I149">
        <v>78</v>
      </c>
      <c r="J149">
        <v>78</v>
      </c>
      <c r="K149">
        <v>78</v>
      </c>
      <c r="L149">
        <v>77</v>
      </c>
      <c r="M149">
        <v>73</v>
      </c>
      <c r="N149">
        <v>73</v>
      </c>
      <c r="O149">
        <v>66</v>
      </c>
    </row>
    <row r="150" spans="1:15">
      <c r="A150" t="str">
        <f t="shared" si="1"/>
        <v xml:space="preserve">CILC1GSALES </v>
      </c>
      <c r="B150" t="s">
        <v>177</v>
      </c>
      <c r="C150" t="s">
        <v>125</v>
      </c>
      <c r="D150">
        <v>16455300</v>
      </c>
      <c r="E150">
        <v>15228340</v>
      </c>
      <c r="F150">
        <v>14838540</v>
      </c>
      <c r="G150">
        <v>15501700</v>
      </c>
      <c r="H150">
        <v>10838220</v>
      </c>
      <c r="I150">
        <v>11201160</v>
      </c>
      <c r="J150">
        <v>10918220</v>
      </c>
      <c r="K150">
        <v>11448020</v>
      </c>
      <c r="L150">
        <v>11157200</v>
      </c>
      <c r="M150">
        <v>10027282</v>
      </c>
      <c r="N150">
        <v>9772200</v>
      </c>
      <c r="O150">
        <v>9551020</v>
      </c>
    </row>
    <row r="151" spans="1:15">
      <c r="A151" t="str">
        <f t="shared" si="1"/>
        <v>CILC1GKW</v>
      </c>
      <c r="B151" t="s">
        <v>177</v>
      </c>
      <c r="C151" t="s">
        <v>126</v>
      </c>
    </row>
    <row r="152" spans="1:15">
      <c r="A152" t="str">
        <f t="shared" si="1"/>
        <v>CILC1GN</v>
      </c>
      <c r="B152" t="s">
        <v>177</v>
      </c>
      <c r="C152" t="s">
        <v>127</v>
      </c>
      <c r="D152">
        <v>105</v>
      </c>
      <c r="E152">
        <v>105</v>
      </c>
      <c r="F152">
        <v>105</v>
      </c>
      <c r="G152">
        <v>105</v>
      </c>
      <c r="H152">
        <v>77</v>
      </c>
      <c r="I152">
        <v>78</v>
      </c>
      <c r="J152">
        <v>78</v>
      </c>
      <c r="K152">
        <v>77</v>
      </c>
      <c r="L152">
        <v>76</v>
      </c>
      <c r="M152">
        <v>74</v>
      </c>
      <c r="N152">
        <v>73</v>
      </c>
      <c r="O152">
        <v>71</v>
      </c>
    </row>
    <row r="153" spans="1:15">
      <c r="A153" t="str">
        <f t="shared" si="1"/>
        <v>CILC1GRLR ENERGY:</v>
      </c>
      <c r="B153" t="s">
        <v>177</v>
      </c>
      <c r="C153" t="s">
        <v>61</v>
      </c>
    </row>
    <row r="154" spans="1:15">
      <c r="A154" t="str">
        <f t="shared" si="1"/>
        <v>CILC1GKWH</v>
      </c>
      <c r="B154" t="s">
        <v>177</v>
      </c>
      <c r="C154" t="s">
        <v>128</v>
      </c>
      <c r="D154">
        <v>16458096</v>
      </c>
      <c r="E154">
        <v>15228781</v>
      </c>
      <c r="F154">
        <v>14841558</v>
      </c>
      <c r="G154">
        <v>15503259</v>
      </c>
      <c r="H154">
        <v>10841278</v>
      </c>
      <c r="I154">
        <v>11205019</v>
      </c>
      <c r="J154">
        <v>11145752</v>
      </c>
      <c r="K154">
        <v>11213008</v>
      </c>
      <c r="L154">
        <v>10949823</v>
      </c>
      <c r="M154">
        <v>10250246</v>
      </c>
      <c r="N154">
        <v>9772609</v>
      </c>
      <c r="O154">
        <v>9551446</v>
      </c>
    </row>
    <row r="155" spans="1:15">
      <c r="A155" t="str">
        <f t="shared" si="1"/>
        <v>CILC1GKWH ONPK</v>
      </c>
      <c r="B155" t="s">
        <v>177</v>
      </c>
      <c r="C155" t="s">
        <v>129</v>
      </c>
      <c r="D155">
        <v>4022807</v>
      </c>
      <c r="E155">
        <v>3750281</v>
      </c>
      <c r="F155">
        <v>3485470</v>
      </c>
      <c r="G155">
        <v>4567025</v>
      </c>
      <c r="H155">
        <v>3018154</v>
      </c>
      <c r="I155">
        <v>3198839</v>
      </c>
      <c r="J155">
        <v>3215050</v>
      </c>
      <c r="K155">
        <v>3106022</v>
      </c>
      <c r="L155">
        <v>3172555</v>
      </c>
      <c r="M155">
        <v>3138676</v>
      </c>
      <c r="N155">
        <v>2198739</v>
      </c>
      <c r="O155">
        <v>2379391</v>
      </c>
    </row>
    <row r="156" spans="1:15">
      <c r="A156" t="str">
        <f t="shared" si="1"/>
        <v>CILC1GKWH OFFPK</v>
      </c>
      <c r="B156" t="s">
        <v>177</v>
      </c>
      <c r="C156" t="s">
        <v>130</v>
      </c>
      <c r="D156">
        <v>12435289</v>
      </c>
      <c r="E156">
        <v>11478500</v>
      </c>
      <c r="F156">
        <v>11356088</v>
      </c>
      <c r="G156">
        <v>10936234</v>
      </c>
      <c r="H156">
        <v>7823123</v>
      </c>
      <c r="I156">
        <v>8006180</v>
      </c>
      <c r="J156">
        <v>7930702</v>
      </c>
      <c r="K156">
        <v>8106986</v>
      </c>
      <c r="L156">
        <v>7777268</v>
      </c>
      <c r="M156">
        <v>7111570</v>
      </c>
      <c r="N156">
        <v>7573870</v>
      </c>
      <c r="O156">
        <v>7172054</v>
      </c>
    </row>
    <row r="157" spans="1:15">
      <c r="A157" t="str">
        <f t="shared" si="1"/>
        <v>CILC1GKWH ONPK%</v>
      </c>
      <c r="B157" t="s">
        <v>177</v>
      </c>
      <c r="C157" t="s">
        <v>131</v>
      </c>
      <c r="D157" s="5">
        <v>0.24443000000000001</v>
      </c>
      <c r="E157" s="5">
        <v>0.24626000000000001</v>
      </c>
      <c r="F157" s="5">
        <v>0.23485</v>
      </c>
      <c r="G157" s="5">
        <v>0.29458000000000001</v>
      </c>
      <c r="H157" s="5">
        <v>0.27839000000000003</v>
      </c>
      <c r="I157" s="5">
        <v>0.28548000000000001</v>
      </c>
      <c r="J157" s="5">
        <v>0.28845999999999999</v>
      </c>
      <c r="K157" s="5">
        <v>0.27700000000000002</v>
      </c>
      <c r="L157" s="5">
        <v>0.28974</v>
      </c>
      <c r="M157" s="5">
        <v>0.30620000000000003</v>
      </c>
      <c r="N157" s="5">
        <v>0.22499</v>
      </c>
      <c r="O157" s="5">
        <v>0.24911</v>
      </c>
    </row>
    <row r="158" spans="1:15">
      <c r="A158" t="str">
        <f t="shared" si="1"/>
        <v>CILC1GKWH OFFPK%</v>
      </c>
      <c r="B158" t="s">
        <v>177</v>
      </c>
      <c r="C158" t="s">
        <v>132</v>
      </c>
      <c r="D158" s="5">
        <v>0.75556999999999996</v>
      </c>
      <c r="E158" s="5">
        <v>0.75373999999999997</v>
      </c>
      <c r="F158" s="5">
        <v>0.76515</v>
      </c>
      <c r="G158" s="5">
        <v>0.70542000000000005</v>
      </c>
      <c r="H158" s="5">
        <v>0.72160999999999997</v>
      </c>
      <c r="I158" s="5">
        <v>0.71452000000000004</v>
      </c>
      <c r="J158" s="5">
        <v>0.71153999999999995</v>
      </c>
      <c r="K158" s="5">
        <v>0.72299999999999998</v>
      </c>
      <c r="L158" s="5">
        <v>0.71026</v>
      </c>
      <c r="M158" s="5">
        <v>0.69379999999999997</v>
      </c>
      <c r="N158" s="5">
        <v>0.77500999999999998</v>
      </c>
      <c r="O158" s="5">
        <v>0.75088999999999995</v>
      </c>
    </row>
    <row r="159" spans="1:15">
      <c r="A159" t="str">
        <f t="shared" si="1"/>
        <v>CILC1GDEMAND (KW):</v>
      </c>
      <c r="B159" t="s">
        <v>177</v>
      </c>
      <c r="C159" t="s">
        <v>62</v>
      </c>
    </row>
    <row r="160" spans="1:15">
      <c r="A160" t="str">
        <f t="shared" si="1"/>
        <v>CILC1GNCP</v>
      </c>
      <c r="B160" t="s">
        <v>177</v>
      </c>
      <c r="C160" t="s">
        <v>133</v>
      </c>
      <c r="D160">
        <v>32282</v>
      </c>
      <c r="E160">
        <v>32547</v>
      </c>
      <c r="F160">
        <v>28670</v>
      </c>
      <c r="G160">
        <v>30998</v>
      </c>
      <c r="H160">
        <v>22757</v>
      </c>
      <c r="I160">
        <v>24700</v>
      </c>
      <c r="J160">
        <v>23339</v>
      </c>
      <c r="K160">
        <v>23168</v>
      </c>
      <c r="L160">
        <v>23532</v>
      </c>
      <c r="M160">
        <v>21299</v>
      </c>
      <c r="N160">
        <v>21898</v>
      </c>
      <c r="O160">
        <v>20323</v>
      </c>
    </row>
    <row r="161" spans="1:15">
      <c r="A161" t="str">
        <f t="shared" si="1"/>
        <v>CILC1GNCP ONPK</v>
      </c>
      <c r="B161" t="s">
        <v>177</v>
      </c>
      <c r="C161" t="s">
        <v>134</v>
      </c>
      <c r="D161">
        <v>30378</v>
      </c>
      <c r="E161">
        <v>30669</v>
      </c>
      <c r="F161">
        <v>27127</v>
      </c>
      <c r="G161">
        <v>29389</v>
      </c>
      <c r="H161">
        <v>21278</v>
      </c>
      <c r="I161">
        <v>23294</v>
      </c>
      <c r="J161">
        <v>22055</v>
      </c>
      <c r="K161">
        <v>21937</v>
      </c>
      <c r="L161">
        <v>22186</v>
      </c>
      <c r="M161">
        <v>20172</v>
      </c>
      <c r="N161">
        <v>20445</v>
      </c>
      <c r="O161">
        <v>19153</v>
      </c>
    </row>
    <row r="162" spans="1:15">
      <c r="A162" t="str">
        <f t="shared" si="1"/>
        <v>CILC1GNCP OFFPK</v>
      </c>
      <c r="B162" t="s">
        <v>177</v>
      </c>
      <c r="C162" t="s">
        <v>135</v>
      </c>
      <c r="D162">
        <v>31720</v>
      </c>
      <c r="E162">
        <v>32220</v>
      </c>
      <c r="F162">
        <v>28452</v>
      </c>
      <c r="G162">
        <v>30361</v>
      </c>
      <c r="H162">
        <v>22474</v>
      </c>
      <c r="I162">
        <v>24226</v>
      </c>
      <c r="J162">
        <v>22920</v>
      </c>
      <c r="K162">
        <v>22848</v>
      </c>
      <c r="L162">
        <v>23073</v>
      </c>
      <c r="M162">
        <v>20947</v>
      </c>
      <c r="N162">
        <v>21691</v>
      </c>
      <c r="O162">
        <v>20225</v>
      </c>
    </row>
    <row r="163" spans="1:15">
      <c r="A163" t="str">
        <f t="shared" si="1"/>
        <v>CILC1GGCP DATE</v>
      </c>
      <c r="B163" t="s">
        <v>177</v>
      </c>
      <c r="C163" t="s">
        <v>136</v>
      </c>
      <c r="D163" t="s">
        <v>611</v>
      </c>
      <c r="E163" t="s">
        <v>612</v>
      </c>
      <c r="F163" t="s">
        <v>613</v>
      </c>
      <c r="G163" t="s">
        <v>264</v>
      </c>
      <c r="H163" t="s">
        <v>263</v>
      </c>
      <c r="I163" t="s">
        <v>296</v>
      </c>
      <c r="J163" t="s">
        <v>614</v>
      </c>
      <c r="K163" t="s">
        <v>615</v>
      </c>
      <c r="L163" t="s">
        <v>616</v>
      </c>
      <c r="M163" t="s">
        <v>604</v>
      </c>
      <c r="N163" t="s">
        <v>610</v>
      </c>
      <c r="O163" t="s">
        <v>315</v>
      </c>
    </row>
    <row r="164" spans="1:15">
      <c r="A164" t="str">
        <f t="shared" si="1"/>
        <v>CILC1GGCP TIME</v>
      </c>
      <c r="B164" t="s">
        <v>177</v>
      </c>
      <c r="C164" t="s">
        <v>142</v>
      </c>
      <c r="D164" t="s">
        <v>146</v>
      </c>
      <c r="E164" t="s">
        <v>143</v>
      </c>
      <c r="F164" t="s">
        <v>146</v>
      </c>
      <c r="G164" t="s">
        <v>144</v>
      </c>
      <c r="H164" t="s">
        <v>146</v>
      </c>
      <c r="I164" t="s">
        <v>189</v>
      </c>
      <c r="J164" t="s">
        <v>143</v>
      </c>
      <c r="K164" t="s">
        <v>182</v>
      </c>
      <c r="L164" t="s">
        <v>189</v>
      </c>
      <c r="M164" t="s">
        <v>144</v>
      </c>
      <c r="N164" t="s">
        <v>189</v>
      </c>
      <c r="O164" t="s">
        <v>146</v>
      </c>
    </row>
    <row r="165" spans="1:15">
      <c r="A165" t="str">
        <f t="shared" si="1"/>
        <v>CILC1GGCP</v>
      </c>
      <c r="B165" t="s">
        <v>177</v>
      </c>
      <c r="C165" t="s">
        <v>147</v>
      </c>
      <c r="D165">
        <v>25511</v>
      </c>
      <c r="E165">
        <v>26507</v>
      </c>
      <c r="F165">
        <v>23547</v>
      </c>
      <c r="G165">
        <v>25426</v>
      </c>
      <c r="H165">
        <v>17549</v>
      </c>
      <c r="I165">
        <v>18673</v>
      </c>
      <c r="J165">
        <v>18246</v>
      </c>
      <c r="K165">
        <v>17883</v>
      </c>
      <c r="L165">
        <v>18434</v>
      </c>
      <c r="M165">
        <v>17067</v>
      </c>
      <c r="N165">
        <v>17204</v>
      </c>
      <c r="O165">
        <v>15812</v>
      </c>
    </row>
    <row r="166" spans="1:15">
      <c r="A166" t="str">
        <f t="shared" si="1"/>
        <v>CILC1GGCP ONPK</v>
      </c>
      <c r="B166" t="s">
        <v>177</v>
      </c>
      <c r="C166" t="s">
        <v>63</v>
      </c>
      <c r="D166">
        <v>24903</v>
      </c>
      <c r="E166">
        <v>25677</v>
      </c>
      <c r="F166">
        <v>23014</v>
      </c>
      <c r="G166">
        <v>25426</v>
      </c>
      <c r="H166">
        <v>17515</v>
      </c>
      <c r="I166">
        <v>18622</v>
      </c>
      <c r="J166">
        <v>18246</v>
      </c>
      <c r="K166">
        <v>17883</v>
      </c>
      <c r="L166">
        <v>18375</v>
      </c>
      <c r="M166">
        <v>17067</v>
      </c>
      <c r="N166">
        <v>16902</v>
      </c>
      <c r="O166">
        <v>15572</v>
      </c>
    </row>
    <row r="167" spans="1:15">
      <c r="A167" t="str">
        <f t="shared" si="1"/>
        <v>CILC1GGCP OFFPK</v>
      </c>
      <c r="B167" t="s">
        <v>177</v>
      </c>
      <c r="C167" t="s">
        <v>64</v>
      </c>
      <c r="D167">
        <v>25511</v>
      </c>
      <c r="E167">
        <v>26507</v>
      </c>
      <c r="F167">
        <v>23547</v>
      </c>
      <c r="G167">
        <v>25262</v>
      </c>
      <c r="H167">
        <v>17549</v>
      </c>
      <c r="I167">
        <v>18673</v>
      </c>
      <c r="J167">
        <v>17923</v>
      </c>
      <c r="K167">
        <v>17795</v>
      </c>
      <c r="L167">
        <v>18434</v>
      </c>
      <c r="M167">
        <v>16884</v>
      </c>
      <c r="N167">
        <v>17204</v>
      </c>
      <c r="O167">
        <v>15812</v>
      </c>
    </row>
    <row r="168" spans="1:15">
      <c r="A168" t="str">
        <f t="shared" si="1"/>
        <v>CILC1GCP</v>
      </c>
      <c r="B168" t="s">
        <v>177</v>
      </c>
      <c r="C168" t="s">
        <v>148</v>
      </c>
      <c r="D168">
        <v>23400</v>
      </c>
      <c r="E168">
        <v>25496</v>
      </c>
      <c r="F168">
        <v>20253</v>
      </c>
      <c r="G168">
        <v>24417</v>
      </c>
      <c r="H168">
        <v>16151</v>
      </c>
      <c r="I168">
        <v>17984</v>
      </c>
      <c r="J168">
        <v>16615</v>
      </c>
      <c r="K168">
        <v>16941</v>
      </c>
      <c r="L168">
        <v>17285</v>
      </c>
      <c r="M168">
        <v>15990</v>
      </c>
      <c r="N168">
        <v>16716</v>
      </c>
      <c r="O168">
        <v>13987</v>
      </c>
    </row>
    <row r="169" spans="1:15">
      <c r="A169" t="str">
        <f t="shared" si="1"/>
        <v>CILC1GPERIOD START</v>
      </c>
      <c r="B169" t="s">
        <v>177</v>
      </c>
      <c r="C169" t="s">
        <v>149</v>
      </c>
      <c r="D169" s="1">
        <v>41640</v>
      </c>
      <c r="E169" s="1">
        <v>41671</v>
      </c>
      <c r="F169" s="1">
        <v>41699</v>
      </c>
      <c r="G169" s="1">
        <v>41730</v>
      </c>
      <c r="H169" s="1">
        <v>41760</v>
      </c>
      <c r="I169" s="1">
        <v>41791</v>
      </c>
      <c r="J169" s="1">
        <v>41821</v>
      </c>
      <c r="K169" s="1">
        <v>41852</v>
      </c>
      <c r="L169" s="1">
        <v>41883</v>
      </c>
      <c r="M169" s="1">
        <v>41913</v>
      </c>
      <c r="N169" s="1">
        <v>41944</v>
      </c>
      <c r="O169" s="1">
        <v>41974</v>
      </c>
    </row>
    <row r="170" spans="1:15">
      <c r="A170" t="str">
        <f t="shared" si="1"/>
        <v>CILC1GNCP LF</v>
      </c>
      <c r="B170" t="s">
        <v>177</v>
      </c>
      <c r="C170" t="s">
        <v>150</v>
      </c>
      <c r="D170" s="5">
        <v>0.68520000000000003</v>
      </c>
      <c r="E170" s="5">
        <v>0.69630000000000003</v>
      </c>
      <c r="F170" s="5">
        <v>0.69579999999999997</v>
      </c>
      <c r="G170" s="5">
        <v>0.6946</v>
      </c>
      <c r="H170" s="5">
        <v>0.64029999999999998</v>
      </c>
      <c r="I170" s="5">
        <v>0.63009999999999999</v>
      </c>
      <c r="J170" s="5">
        <v>0.64190000000000003</v>
      </c>
      <c r="K170" s="5">
        <v>0.65049999999999997</v>
      </c>
      <c r="L170" s="5">
        <v>0.64629999999999999</v>
      </c>
      <c r="M170" s="5">
        <v>0.64680000000000004</v>
      </c>
      <c r="N170" s="5">
        <v>0.61980000000000002</v>
      </c>
      <c r="O170" s="5">
        <v>0.63170000000000004</v>
      </c>
    </row>
    <row r="171" spans="1:15">
      <c r="A171" t="str">
        <f t="shared" si="1"/>
        <v>CILC1GNCP LF ONPK</v>
      </c>
      <c r="B171" t="s">
        <v>177</v>
      </c>
      <c r="C171" t="s">
        <v>151</v>
      </c>
      <c r="D171" s="5">
        <v>0.75239999999999996</v>
      </c>
      <c r="E171" s="5">
        <v>0.76429999999999998</v>
      </c>
      <c r="F171" s="5">
        <v>0.76480000000000004</v>
      </c>
      <c r="G171" s="5">
        <v>0.78480000000000005</v>
      </c>
      <c r="H171" s="5">
        <v>0.75049999999999994</v>
      </c>
      <c r="I171" s="5">
        <v>0.72660000000000002</v>
      </c>
      <c r="J171" s="5">
        <v>0.73619999999999997</v>
      </c>
      <c r="K171" s="5">
        <v>0.74909999999999999</v>
      </c>
      <c r="L171" s="5">
        <v>0.75660000000000005</v>
      </c>
      <c r="M171" s="5">
        <v>0.75170000000000003</v>
      </c>
      <c r="N171" s="5">
        <v>0.70750000000000002</v>
      </c>
      <c r="O171" s="5">
        <v>0.70579999999999998</v>
      </c>
    </row>
    <row r="172" spans="1:15">
      <c r="A172" t="str">
        <f t="shared" si="1"/>
        <v>CILC1GNCP LF OFFPK</v>
      </c>
      <c r="B172" t="s">
        <v>177</v>
      </c>
      <c r="C172" t="s">
        <v>152</v>
      </c>
      <c r="D172" s="5">
        <v>0.69020000000000004</v>
      </c>
      <c r="E172" s="5">
        <v>0.69579999999999997</v>
      </c>
      <c r="F172" s="5">
        <v>0.69289999999999996</v>
      </c>
      <c r="G172" s="5">
        <v>0.69010000000000005</v>
      </c>
      <c r="H172" s="5">
        <v>0.62719999999999998</v>
      </c>
      <c r="I172" s="5">
        <v>0.62239999999999995</v>
      </c>
      <c r="J172" s="5">
        <v>0.63370000000000004</v>
      </c>
      <c r="K172" s="5">
        <v>0.63929999999999998</v>
      </c>
      <c r="L172" s="5">
        <v>0.63480000000000003</v>
      </c>
      <c r="M172" s="5">
        <v>0.63219999999999998</v>
      </c>
      <c r="N172" s="5">
        <v>0.61470000000000002</v>
      </c>
      <c r="O172" s="5">
        <v>0.62429999999999997</v>
      </c>
    </row>
    <row r="173" spans="1:15">
      <c r="A173" t="str">
        <f t="shared" si="1"/>
        <v>CILC1GGCP CF</v>
      </c>
      <c r="B173" t="s">
        <v>177</v>
      </c>
      <c r="C173" t="s">
        <v>153</v>
      </c>
      <c r="D173" s="5">
        <v>0.79020000000000001</v>
      </c>
      <c r="E173" s="5">
        <v>0.81440000000000001</v>
      </c>
      <c r="F173" s="5">
        <v>0.82130000000000003</v>
      </c>
      <c r="G173" s="5">
        <v>0.82030000000000003</v>
      </c>
      <c r="H173" s="5">
        <v>0.77110000000000001</v>
      </c>
      <c r="I173" s="5">
        <v>0.75600000000000001</v>
      </c>
      <c r="J173" s="5">
        <v>0.78180000000000005</v>
      </c>
      <c r="K173" s="5">
        <v>0.77190000000000003</v>
      </c>
      <c r="L173" s="5">
        <v>0.7833</v>
      </c>
      <c r="M173" s="5">
        <v>0.80130000000000001</v>
      </c>
      <c r="N173" s="5">
        <v>0.78559999999999997</v>
      </c>
      <c r="O173" s="5">
        <v>0.77810000000000001</v>
      </c>
    </row>
    <row r="174" spans="1:15">
      <c r="A174" t="str">
        <f t="shared" si="1"/>
        <v>CILC1GCP CF</v>
      </c>
      <c r="B174" t="s">
        <v>177</v>
      </c>
      <c r="C174" t="s">
        <v>154</v>
      </c>
      <c r="D174" s="5">
        <v>0.72489999999999999</v>
      </c>
      <c r="E174" s="5">
        <v>0.78339999999999999</v>
      </c>
      <c r="F174" s="5">
        <v>0.70640000000000003</v>
      </c>
      <c r="G174" s="5">
        <v>0.78769999999999996</v>
      </c>
      <c r="H174" s="5">
        <v>0.7097</v>
      </c>
      <c r="I174" s="5">
        <v>0.72809999999999997</v>
      </c>
      <c r="J174" s="5">
        <v>0.71189999999999998</v>
      </c>
      <c r="K174" s="5">
        <v>0.73119999999999996</v>
      </c>
      <c r="L174" s="5">
        <v>0.73450000000000004</v>
      </c>
      <c r="M174" s="5">
        <v>0.75070000000000003</v>
      </c>
      <c r="N174" s="5">
        <v>0.76329999999999998</v>
      </c>
      <c r="O174" s="5">
        <v>0.68820000000000003</v>
      </c>
    </row>
    <row r="175" spans="1:15">
      <c r="A175" t="str">
        <f t="shared" ref="A175:A238" si="2">B175&amp;C175</f>
        <v>CILC1GGCP LF</v>
      </c>
      <c r="B175" t="s">
        <v>177</v>
      </c>
      <c r="C175" t="s">
        <v>155</v>
      </c>
      <c r="D175" s="5">
        <v>0.86709999999999998</v>
      </c>
      <c r="E175" s="5">
        <v>0.85489999999999999</v>
      </c>
      <c r="F175" s="5">
        <v>0.84719999999999995</v>
      </c>
      <c r="G175" s="5">
        <v>0.84689999999999999</v>
      </c>
      <c r="H175" s="5">
        <v>0.83030000000000004</v>
      </c>
      <c r="I175" s="5">
        <v>0.83340000000000003</v>
      </c>
      <c r="J175" s="5">
        <v>0.82110000000000005</v>
      </c>
      <c r="K175" s="5">
        <v>0.84279999999999999</v>
      </c>
      <c r="L175" s="5">
        <v>0.82499999999999996</v>
      </c>
      <c r="M175" s="5">
        <v>0.80730000000000002</v>
      </c>
      <c r="N175" s="5">
        <v>0.78900000000000003</v>
      </c>
      <c r="O175" s="5">
        <v>0.81189999999999996</v>
      </c>
    </row>
    <row r="176" spans="1:15">
      <c r="A176" t="str">
        <f t="shared" si="2"/>
        <v>CILC1GGCP LF ONPK</v>
      </c>
      <c r="B176" t="s">
        <v>177</v>
      </c>
      <c r="C176" t="s">
        <v>156</v>
      </c>
      <c r="D176" s="5">
        <v>0.91779999999999995</v>
      </c>
      <c r="E176" s="5">
        <v>0.91279999999999994</v>
      </c>
      <c r="F176" s="5">
        <v>0.90149999999999997</v>
      </c>
      <c r="G176" s="5">
        <v>0.90720000000000001</v>
      </c>
      <c r="H176" s="5">
        <v>0.91180000000000005</v>
      </c>
      <c r="I176" s="5">
        <v>0.90890000000000004</v>
      </c>
      <c r="J176" s="5">
        <v>0.88990000000000002</v>
      </c>
      <c r="K176" s="5">
        <v>0.91900000000000004</v>
      </c>
      <c r="L176" s="5">
        <v>0.91349999999999998</v>
      </c>
      <c r="M176" s="5">
        <v>0.88839999999999997</v>
      </c>
      <c r="N176" s="5">
        <v>0.85580000000000001</v>
      </c>
      <c r="O176" s="5">
        <v>0.86819999999999997</v>
      </c>
    </row>
    <row r="177" spans="1:15">
      <c r="A177" t="str">
        <f t="shared" si="2"/>
        <v>CILC1GGCP LF OFFPK</v>
      </c>
      <c r="B177" t="s">
        <v>177</v>
      </c>
      <c r="C177" t="s">
        <v>157</v>
      </c>
      <c r="D177" s="5">
        <v>0.85819999999999996</v>
      </c>
      <c r="E177" s="5">
        <v>0.8458</v>
      </c>
      <c r="F177" s="5">
        <v>0.83730000000000004</v>
      </c>
      <c r="G177" s="5">
        <v>0.82930000000000004</v>
      </c>
      <c r="H177" s="5">
        <v>0.80320000000000003</v>
      </c>
      <c r="I177" s="5">
        <v>0.80740000000000001</v>
      </c>
      <c r="J177" s="5">
        <v>0.81040000000000001</v>
      </c>
      <c r="K177" s="5">
        <v>0.82089999999999996</v>
      </c>
      <c r="L177" s="5">
        <v>0.79449999999999998</v>
      </c>
      <c r="M177" s="5">
        <v>0.7843</v>
      </c>
      <c r="N177" s="5">
        <v>0.77510000000000001</v>
      </c>
      <c r="O177" s="5">
        <v>0.79849999999999999</v>
      </c>
    </row>
    <row r="178" spans="1:15">
      <c r="A178" t="str">
        <f t="shared" si="2"/>
        <v>CILC1GCP LF</v>
      </c>
      <c r="B178" t="s">
        <v>177</v>
      </c>
      <c r="C178" t="s">
        <v>158</v>
      </c>
      <c r="D178" s="5">
        <v>0.94530000000000003</v>
      </c>
      <c r="E178" s="5">
        <v>0.88880000000000003</v>
      </c>
      <c r="F178" s="5">
        <v>0.98499999999999999</v>
      </c>
      <c r="G178" s="5">
        <v>0.88190000000000002</v>
      </c>
      <c r="H178" s="5">
        <v>0.9022</v>
      </c>
      <c r="I178" s="5">
        <v>0.86539999999999995</v>
      </c>
      <c r="J178" s="5">
        <v>0.90169999999999995</v>
      </c>
      <c r="K178" s="5">
        <v>0.88959999999999995</v>
      </c>
      <c r="L178" s="5">
        <v>0.87980000000000003</v>
      </c>
      <c r="M178" s="5">
        <v>0.86160000000000003</v>
      </c>
      <c r="N178" s="5">
        <v>0.81200000000000006</v>
      </c>
      <c r="O178" s="5">
        <v>0.91790000000000005</v>
      </c>
    </row>
    <row r="179" spans="1:15">
      <c r="A179" t="str">
        <f t="shared" si="2"/>
        <v>CILC1GREL PREC:</v>
      </c>
      <c r="B179" t="s">
        <v>177</v>
      </c>
      <c r="C179" t="s">
        <v>65</v>
      </c>
    </row>
    <row r="180" spans="1:15">
      <c r="A180" t="str">
        <f t="shared" si="2"/>
        <v>CILC1GNCP RP</v>
      </c>
      <c r="B180" t="s">
        <v>177</v>
      </c>
      <c r="C180" t="s">
        <v>159</v>
      </c>
      <c r="D180" s="5">
        <v>0</v>
      </c>
      <c r="E180" s="5">
        <v>0</v>
      </c>
      <c r="F180" s="5">
        <v>0</v>
      </c>
      <c r="G180" s="5">
        <v>0</v>
      </c>
      <c r="H180" s="5">
        <v>6.7999999999999996E-3</v>
      </c>
      <c r="I180" s="5">
        <v>9.4999999999999998E-3</v>
      </c>
      <c r="J180" s="5">
        <v>0</v>
      </c>
      <c r="K180" s="5">
        <v>6.4999999999999997E-3</v>
      </c>
      <c r="L180" s="5">
        <v>8.3000000000000001E-3</v>
      </c>
      <c r="M180" s="5">
        <v>6.4000000000000003E-3</v>
      </c>
      <c r="N180" s="5">
        <v>9.1000000000000004E-3</v>
      </c>
      <c r="O180" s="5">
        <v>9.2999999999999992E-3</v>
      </c>
    </row>
    <row r="181" spans="1:15">
      <c r="A181" t="str">
        <f t="shared" si="2"/>
        <v>CILC1GNCP RP ONPK</v>
      </c>
      <c r="B181" t="s">
        <v>177</v>
      </c>
      <c r="C181" t="s">
        <v>160</v>
      </c>
      <c r="D181" s="5">
        <v>0</v>
      </c>
      <c r="E181" s="5">
        <v>0</v>
      </c>
      <c r="F181" s="5">
        <v>0</v>
      </c>
      <c r="G181" s="5">
        <v>0</v>
      </c>
      <c r="H181" s="5">
        <v>5.8999999999999999E-3</v>
      </c>
      <c r="I181" s="5">
        <v>8.6E-3</v>
      </c>
      <c r="J181" s="5">
        <v>0</v>
      </c>
      <c r="K181" s="5">
        <v>6.0000000000000001E-3</v>
      </c>
      <c r="L181" s="5">
        <v>7.1000000000000004E-3</v>
      </c>
      <c r="M181" s="5">
        <v>5.4999999999999997E-3</v>
      </c>
      <c r="N181" s="5">
        <v>8.6999999999999994E-3</v>
      </c>
      <c r="O181" s="5">
        <v>8.6E-3</v>
      </c>
    </row>
    <row r="182" spans="1:15">
      <c r="A182" t="str">
        <f t="shared" si="2"/>
        <v>CILC1GNCP RP OFFPK</v>
      </c>
      <c r="B182" t="s">
        <v>177</v>
      </c>
      <c r="C182" t="s">
        <v>161</v>
      </c>
      <c r="D182" s="5">
        <v>0</v>
      </c>
      <c r="E182" s="5">
        <v>0</v>
      </c>
      <c r="F182" s="5">
        <v>0</v>
      </c>
      <c r="G182" s="5">
        <v>0</v>
      </c>
      <c r="H182" s="5">
        <v>7.0000000000000001E-3</v>
      </c>
      <c r="I182" s="5">
        <v>9.7000000000000003E-3</v>
      </c>
      <c r="J182" s="5">
        <v>0</v>
      </c>
      <c r="K182" s="5">
        <v>6.6E-3</v>
      </c>
      <c r="L182" s="5">
        <v>8.3000000000000001E-3</v>
      </c>
      <c r="M182" s="5">
        <v>6.4999999999999997E-3</v>
      </c>
      <c r="N182" s="5">
        <v>8.8999999999999999E-3</v>
      </c>
      <c r="O182" s="5">
        <v>9.1999999999999998E-3</v>
      </c>
    </row>
    <row r="183" spans="1:15">
      <c r="A183" t="str">
        <f t="shared" si="2"/>
        <v>CILC1GGCP RP</v>
      </c>
      <c r="B183" t="s">
        <v>177</v>
      </c>
      <c r="C183" t="s">
        <v>162</v>
      </c>
      <c r="D183" s="5">
        <v>0</v>
      </c>
      <c r="E183" s="5">
        <v>0</v>
      </c>
      <c r="F183" s="5">
        <v>3.5999999999999999E-3</v>
      </c>
      <c r="G183" s="5">
        <v>0</v>
      </c>
      <c r="H183" s="5">
        <v>6.1000000000000004E-3</v>
      </c>
      <c r="I183" s="5">
        <v>9.5999999999999992E-3</v>
      </c>
      <c r="J183" s="5">
        <v>0</v>
      </c>
      <c r="K183" s="5">
        <v>6.0000000000000001E-3</v>
      </c>
      <c r="L183" s="5">
        <v>7.7000000000000002E-3</v>
      </c>
      <c r="M183" s="5">
        <v>5.4000000000000003E-3</v>
      </c>
      <c r="N183" s="5">
        <v>8.6999999999999994E-3</v>
      </c>
      <c r="O183" s="5">
        <v>7.3000000000000001E-3</v>
      </c>
    </row>
    <row r="184" spans="1:15">
      <c r="A184" t="str">
        <f t="shared" si="2"/>
        <v>CILC1GGCP RP ONPK</v>
      </c>
      <c r="B184" t="s">
        <v>177</v>
      </c>
      <c r="C184" t="s">
        <v>163</v>
      </c>
      <c r="D184" s="5">
        <v>0</v>
      </c>
      <c r="E184" s="5">
        <v>0</v>
      </c>
      <c r="F184" s="5">
        <v>4.1000000000000003E-3</v>
      </c>
      <c r="G184" s="5">
        <v>0</v>
      </c>
      <c r="H184" s="5">
        <v>6.1999999999999998E-3</v>
      </c>
      <c r="I184" s="5">
        <v>8.9999999999999993E-3</v>
      </c>
      <c r="J184" s="5">
        <v>0</v>
      </c>
      <c r="K184" s="5">
        <v>6.0000000000000001E-3</v>
      </c>
      <c r="L184" s="5">
        <v>6.6E-3</v>
      </c>
      <c r="M184" s="5">
        <v>5.4000000000000003E-3</v>
      </c>
      <c r="N184" s="5">
        <v>1.03E-2</v>
      </c>
      <c r="O184" s="5">
        <v>7.7999999999999996E-3</v>
      </c>
    </row>
    <row r="185" spans="1:15">
      <c r="A185" t="str">
        <f t="shared" si="2"/>
        <v>CILC1GGCP RP OFFPK</v>
      </c>
      <c r="B185" t="s">
        <v>177</v>
      </c>
      <c r="C185" t="s">
        <v>164</v>
      </c>
      <c r="D185" s="5">
        <v>0</v>
      </c>
      <c r="E185" s="5">
        <v>0</v>
      </c>
      <c r="F185" s="5">
        <v>3.5999999999999999E-3</v>
      </c>
      <c r="G185" s="5">
        <v>0</v>
      </c>
      <c r="H185" s="5">
        <v>6.1000000000000004E-3</v>
      </c>
      <c r="I185" s="5">
        <v>9.5999999999999992E-3</v>
      </c>
      <c r="J185" s="5">
        <v>0</v>
      </c>
      <c r="K185" s="5">
        <v>4.3E-3</v>
      </c>
      <c r="L185" s="5">
        <v>7.7000000000000002E-3</v>
      </c>
      <c r="M185" s="5">
        <v>5.1999999999999998E-3</v>
      </c>
      <c r="N185" s="5">
        <v>8.6999999999999994E-3</v>
      </c>
      <c r="O185" s="5">
        <v>7.3000000000000001E-3</v>
      </c>
    </row>
    <row r="186" spans="1:15">
      <c r="A186" t="str">
        <f t="shared" si="2"/>
        <v>CILC1GCP RP</v>
      </c>
      <c r="B186" t="s">
        <v>177</v>
      </c>
      <c r="C186" t="s">
        <v>165</v>
      </c>
      <c r="D186" s="5">
        <v>0</v>
      </c>
      <c r="E186" s="5">
        <v>0</v>
      </c>
      <c r="F186" s="5">
        <v>0</v>
      </c>
      <c r="G186" s="5">
        <v>0</v>
      </c>
      <c r="H186" s="5">
        <v>4.1000000000000003E-3</v>
      </c>
      <c r="I186" s="5">
        <v>7.1000000000000004E-3</v>
      </c>
      <c r="J186" s="5">
        <v>0</v>
      </c>
      <c r="K186" s="5">
        <v>4.3E-3</v>
      </c>
      <c r="L186" s="5">
        <v>6.0000000000000001E-3</v>
      </c>
      <c r="M186" s="5">
        <v>4.7999999999999996E-3</v>
      </c>
      <c r="N186" s="5">
        <v>8.2000000000000007E-3</v>
      </c>
      <c r="O186" s="5">
        <v>7.9000000000000008E-3</v>
      </c>
    </row>
    <row r="187" spans="1:15">
      <c r="A187" t="str">
        <f t="shared" si="2"/>
        <v>CILC1GSAMPLE SIZE:</v>
      </c>
      <c r="B187" t="s">
        <v>177</v>
      </c>
      <c r="C187" t="s">
        <v>66</v>
      </c>
    </row>
    <row r="188" spans="1:15">
      <c r="A188" t="str">
        <f t="shared" si="2"/>
        <v>CILC1GGCPSZ</v>
      </c>
      <c r="B188" t="s">
        <v>177</v>
      </c>
      <c r="C188" t="s">
        <v>166</v>
      </c>
      <c r="D188">
        <v>105</v>
      </c>
      <c r="E188">
        <v>105</v>
      </c>
      <c r="F188">
        <v>104</v>
      </c>
      <c r="G188">
        <v>105</v>
      </c>
      <c r="H188">
        <v>76</v>
      </c>
      <c r="I188">
        <v>76</v>
      </c>
      <c r="J188">
        <v>78</v>
      </c>
      <c r="K188">
        <v>76</v>
      </c>
      <c r="L188">
        <v>74</v>
      </c>
      <c r="M188">
        <v>73</v>
      </c>
      <c r="N188">
        <v>71</v>
      </c>
      <c r="O188">
        <v>69</v>
      </c>
    </row>
    <row r="189" spans="1:15">
      <c r="A189" t="str">
        <f t="shared" si="2"/>
        <v>CILC1GGCPSZ ONPK</v>
      </c>
      <c r="B189" t="s">
        <v>177</v>
      </c>
      <c r="C189" t="s">
        <v>167</v>
      </c>
      <c r="D189">
        <v>105</v>
      </c>
      <c r="E189">
        <v>105</v>
      </c>
      <c r="F189">
        <v>104</v>
      </c>
      <c r="G189">
        <v>105</v>
      </c>
      <c r="H189">
        <v>76</v>
      </c>
      <c r="I189">
        <v>76</v>
      </c>
      <c r="J189">
        <v>78</v>
      </c>
      <c r="K189">
        <v>76</v>
      </c>
      <c r="L189">
        <v>74</v>
      </c>
      <c r="M189">
        <v>73</v>
      </c>
      <c r="N189">
        <v>71</v>
      </c>
      <c r="O189">
        <v>69</v>
      </c>
    </row>
    <row r="190" spans="1:15">
      <c r="A190" t="str">
        <f t="shared" si="2"/>
        <v>CILC1GGCPSZ OFFPK</v>
      </c>
      <c r="B190" t="s">
        <v>177</v>
      </c>
      <c r="C190" t="s">
        <v>168</v>
      </c>
      <c r="D190">
        <v>105</v>
      </c>
      <c r="E190">
        <v>105</v>
      </c>
      <c r="F190">
        <v>104</v>
      </c>
      <c r="G190">
        <v>105</v>
      </c>
      <c r="H190">
        <v>76</v>
      </c>
      <c r="I190">
        <v>76</v>
      </c>
      <c r="J190">
        <v>78</v>
      </c>
      <c r="K190">
        <v>76</v>
      </c>
      <c r="L190">
        <v>74</v>
      </c>
      <c r="M190">
        <v>73</v>
      </c>
      <c r="N190">
        <v>71</v>
      </c>
      <c r="O190">
        <v>69</v>
      </c>
    </row>
    <row r="191" spans="1:15">
      <c r="A191" t="str">
        <f t="shared" si="2"/>
        <v>CILC1GCPSZ</v>
      </c>
      <c r="B191" t="s">
        <v>177</v>
      </c>
      <c r="C191" t="s">
        <v>169</v>
      </c>
      <c r="D191">
        <v>105</v>
      </c>
      <c r="E191">
        <v>105</v>
      </c>
      <c r="F191">
        <v>105</v>
      </c>
      <c r="G191">
        <v>105</v>
      </c>
      <c r="H191">
        <v>76</v>
      </c>
      <c r="I191">
        <v>76</v>
      </c>
      <c r="J191">
        <v>78</v>
      </c>
      <c r="K191">
        <v>76</v>
      </c>
      <c r="L191">
        <v>74</v>
      </c>
      <c r="M191">
        <v>73</v>
      </c>
      <c r="N191">
        <v>71</v>
      </c>
      <c r="O191">
        <v>69</v>
      </c>
    </row>
    <row r="192" spans="1:15">
      <c r="A192" t="str">
        <f t="shared" si="2"/>
        <v>CILC1GSTD DEV OF R</v>
      </c>
      <c r="B192" t="s">
        <v>177</v>
      </c>
      <c r="C192" t="s">
        <v>170</v>
      </c>
    </row>
    <row r="193" spans="1:15">
      <c r="A193" t="str">
        <f t="shared" si="2"/>
        <v>CILC1GSDR GCP</v>
      </c>
      <c r="B193" t="s">
        <v>177</v>
      </c>
      <c r="C193" t="s">
        <v>171</v>
      </c>
      <c r="D193">
        <v>51.747</v>
      </c>
      <c r="E193">
        <v>49.65</v>
      </c>
      <c r="F193">
        <v>50.607999999999997</v>
      </c>
      <c r="G193">
        <v>52.213999999999999</v>
      </c>
      <c r="H193">
        <v>64.600999999999999</v>
      </c>
      <c r="I193">
        <v>75.671000000000006</v>
      </c>
      <c r="J193">
        <v>68.268000000000001</v>
      </c>
      <c r="K193">
        <v>65.3</v>
      </c>
      <c r="L193">
        <v>60.000999999999998</v>
      </c>
      <c r="M193">
        <v>55.264000000000003</v>
      </c>
      <c r="N193">
        <v>63.512999999999998</v>
      </c>
      <c r="O193">
        <v>49.131999999999998</v>
      </c>
    </row>
    <row r="194" spans="1:15">
      <c r="A194" t="str">
        <f t="shared" si="2"/>
        <v>CILC1GSDR GCP ONPK</v>
      </c>
      <c r="B194" t="s">
        <v>177</v>
      </c>
      <c r="C194" t="s">
        <v>172</v>
      </c>
      <c r="D194">
        <v>44.357999999999997</v>
      </c>
      <c r="E194">
        <v>35.787999999999997</v>
      </c>
      <c r="F194">
        <v>56.585000000000001</v>
      </c>
      <c r="G194">
        <v>52.213999999999999</v>
      </c>
      <c r="H194">
        <v>65.650999999999996</v>
      </c>
      <c r="I194">
        <v>70.89</v>
      </c>
      <c r="J194">
        <v>68.268000000000001</v>
      </c>
      <c r="K194">
        <v>65.3</v>
      </c>
      <c r="L194">
        <v>51.122999999999998</v>
      </c>
      <c r="M194">
        <v>55.264000000000003</v>
      </c>
      <c r="N194">
        <v>73.77</v>
      </c>
      <c r="O194">
        <v>51.534999999999997</v>
      </c>
    </row>
    <row r="195" spans="1:15">
      <c r="A195" t="str">
        <f t="shared" si="2"/>
        <v>CILC1GSDR GCP OFFPK</v>
      </c>
      <c r="B195" t="s">
        <v>177</v>
      </c>
      <c r="C195" t="s">
        <v>173</v>
      </c>
      <c r="D195">
        <v>51.747</v>
      </c>
      <c r="E195">
        <v>49.65</v>
      </c>
      <c r="F195">
        <v>50.607999999999997</v>
      </c>
      <c r="G195">
        <v>55.210999999999999</v>
      </c>
      <c r="H195">
        <v>64.600999999999999</v>
      </c>
      <c r="I195">
        <v>75.671000000000006</v>
      </c>
      <c r="J195">
        <v>66.084999999999994</v>
      </c>
      <c r="K195">
        <v>46.734000000000002</v>
      </c>
      <c r="L195">
        <v>60.000999999999998</v>
      </c>
      <c r="M195">
        <v>53.258000000000003</v>
      </c>
      <c r="N195">
        <v>63.512999999999998</v>
      </c>
      <c r="O195">
        <v>49.131999999999998</v>
      </c>
    </row>
    <row r="196" spans="1:15">
      <c r="A196" t="str">
        <f t="shared" si="2"/>
        <v>CILC1GSDR CP</v>
      </c>
      <c r="B196" t="s">
        <v>177</v>
      </c>
      <c r="C196" t="s">
        <v>174</v>
      </c>
      <c r="D196">
        <v>51.481999999999999</v>
      </c>
      <c r="E196">
        <v>44.185000000000002</v>
      </c>
      <c r="F196">
        <v>45.936999999999998</v>
      </c>
      <c r="G196">
        <v>46.081000000000003</v>
      </c>
      <c r="H196">
        <v>39.606999999999999</v>
      </c>
      <c r="I196">
        <v>54.131</v>
      </c>
      <c r="J196">
        <v>62.031999999999996</v>
      </c>
      <c r="K196">
        <v>44.393000000000001</v>
      </c>
      <c r="L196">
        <v>43.835000000000001</v>
      </c>
      <c r="M196">
        <v>46.655999999999999</v>
      </c>
      <c r="N196">
        <v>58.027999999999999</v>
      </c>
      <c r="O196">
        <v>46.54</v>
      </c>
    </row>
    <row r="197" spans="1:15">
      <c r="A197" t="str">
        <f t="shared" si="2"/>
        <v/>
      </c>
    </row>
    <row r="198" spans="1:15">
      <c r="A198" t="str">
        <f t="shared" si="2"/>
        <v/>
      </c>
    </row>
    <row r="199" spans="1:15">
      <c r="A199" t="str">
        <f t="shared" si="2"/>
        <v/>
      </c>
    </row>
    <row r="200" spans="1:15">
      <c r="A200" t="str">
        <f t="shared" si="2"/>
        <v xml:space="preserve">CILC1T Commercial/Industrial Load Control - Transmission (55) </v>
      </c>
      <c r="B200" t="s">
        <v>183</v>
      </c>
      <c r="C200" t="s">
        <v>184</v>
      </c>
    </row>
    <row r="201" spans="1:15">
      <c r="A201" t="str">
        <f t="shared" si="2"/>
        <v xml:space="preserve">CILC1TMONTH </v>
      </c>
      <c r="B201" t="s">
        <v>185</v>
      </c>
      <c r="C201" t="s">
        <v>123</v>
      </c>
      <c r="D201" s="4">
        <v>41640</v>
      </c>
      <c r="E201" s="4">
        <v>41671</v>
      </c>
      <c r="F201" s="4">
        <v>41699</v>
      </c>
      <c r="G201" s="4">
        <v>41730</v>
      </c>
      <c r="H201" s="4">
        <v>41760</v>
      </c>
      <c r="I201" s="4">
        <v>41791</v>
      </c>
      <c r="J201" s="4">
        <v>41821</v>
      </c>
      <c r="K201" s="4">
        <v>41852</v>
      </c>
      <c r="L201" s="4">
        <v>41883</v>
      </c>
      <c r="M201" s="4">
        <v>41913</v>
      </c>
      <c r="N201" s="4">
        <v>41944</v>
      </c>
      <c r="O201" s="4">
        <v>41974</v>
      </c>
    </row>
    <row r="202" spans="1:15">
      <c r="A202" t="str">
        <f t="shared" si="2"/>
        <v xml:space="preserve">CILC1TCUSTOMERS </v>
      </c>
      <c r="B202" t="s">
        <v>185</v>
      </c>
      <c r="C202" t="s">
        <v>124</v>
      </c>
      <c r="D202">
        <v>17</v>
      </c>
      <c r="E202">
        <v>17</v>
      </c>
      <c r="F202">
        <v>17</v>
      </c>
      <c r="G202">
        <v>17</v>
      </c>
      <c r="H202">
        <v>17</v>
      </c>
      <c r="I202">
        <v>17</v>
      </c>
      <c r="J202">
        <v>17</v>
      </c>
      <c r="K202">
        <v>17</v>
      </c>
      <c r="L202">
        <v>17</v>
      </c>
      <c r="M202">
        <v>17</v>
      </c>
      <c r="N202">
        <v>17</v>
      </c>
      <c r="O202">
        <v>17</v>
      </c>
    </row>
    <row r="203" spans="1:15">
      <c r="A203" t="str">
        <f t="shared" si="2"/>
        <v xml:space="preserve">CILC1TSALES </v>
      </c>
      <c r="B203" t="s">
        <v>185</v>
      </c>
      <c r="C203" t="s">
        <v>125</v>
      </c>
      <c r="D203">
        <v>109806259</v>
      </c>
      <c r="E203">
        <v>104593250</v>
      </c>
      <c r="F203">
        <v>98403588</v>
      </c>
      <c r="G203">
        <v>111019519</v>
      </c>
      <c r="H203">
        <v>116594265</v>
      </c>
      <c r="I203">
        <v>124092000</v>
      </c>
      <c r="J203">
        <v>120024097</v>
      </c>
      <c r="K203">
        <v>118257780</v>
      </c>
      <c r="L203">
        <v>124184091</v>
      </c>
      <c r="M203">
        <v>113652829</v>
      </c>
      <c r="N203">
        <v>111207117</v>
      </c>
      <c r="O203">
        <v>114819200</v>
      </c>
    </row>
    <row r="204" spans="1:15">
      <c r="A204" t="str">
        <f t="shared" si="2"/>
        <v>CILC1TKW</v>
      </c>
      <c r="B204" t="s">
        <v>185</v>
      </c>
      <c r="C204" t="s">
        <v>126</v>
      </c>
    </row>
    <row r="205" spans="1:15">
      <c r="A205" t="str">
        <f t="shared" si="2"/>
        <v>CILC1TN</v>
      </c>
      <c r="B205" t="s">
        <v>185</v>
      </c>
      <c r="C205" t="s">
        <v>127</v>
      </c>
      <c r="D205">
        <v>17</v>
      </c>
      <c r="E205">
        <v>17</v>
      </c>
      <c r="F205">
        <v>17</v>
      </c>
      <c r="G205">
        <v>17</v>
      </c>
      <c r="H205">
        <v>17</v>
      </c>
      <c r="I205">
        <v>17</v>
      </c>
      <c r="J205">
        <v>17</v>
      </c>
      <c r="K205">
        <v>17</v>
      </c>
      <c r="L205">
        <v>17</v>
      </c>
      <c r="M205">
        <v>17</v>
      </c>
      <c r="N205">
        <v>17</v>
      </c>
      <c r="O205">
        <v>17</v>
      </c>
    </row>
    <row r="206" spans="1:15">
      <c r="A206" t="str">
        <f t="shared" si="2"/>
        <v>CILC1TRLR ENERGY:</v>
      </c>
      <c r="B206" t="s">
        <v>185</v>
      </c>
      <c r="C206" t="s">
        <v>61</v>
      </c>
    </row>
    <row r="207" spans="1:15">
      <c r="A207" t="str">
        <f t="shared" si="2"/>
        <v>CILC1TKWH</v>
      </c>
      <c r="B207" t="s">
        <v>185</v>
      </c>
      <c r="C207" t="s">
        <v>128</v>
      </c>
      <c r="D207">
        <v>109657117</v>
      </c>
      <c r="E207">
        <v>95153741</v>
      </c>
      <c r="F207">
        <v>110728089</v>
      </c>
      <c r="G207">
        <v>113416446</v>
      </c>
      <c r="H207">
        <v>123313348</v>
      </c>
      <c r="I207">
        <v>113817995</v>
      </c>
      <c r="J207">
        <v>122098242</v>
      </c>
      <c r="K207">
        <v>123729891</v>
      </c>
      <c r="L207">
        <v>116624196</v>
      </c>
      <c r="M207">
        <v>119058539</v>
      </c>
      <c r="N207">
        <v>109270227</v>
      </c>
      <c r="O207">
        <v>116793866</v>
      </c>
    </row>
    <row r="208" spans="1:15">
      <c r="A208" t="str">
        <f t="shared" si="2"/>
        <v>CILC1TKWH ONPK</v>
      </c>
      <c r="B208" t="s">
        <v>185</v>
      </c>
      <c r="C208" t="s">
        <v>129</v>
      </c>
      <c r="D208">
        <v>26215980</v>
      </c>
      <c r="E208">
        <v>23236798</v>
      </c>
      <c r="F208">
        <v>25142357</v>
      </c>
      <c r="G208">
        <v>31549928</v>
      </c>
      <c r="H208">
        <v>31816691</v>
      </c>
      <c r="I208">
        <v>30154653</v>
      </c>
      <c r="J208">
        <v>32858836</v>
      </c>
      <c r="K208">
        <v>31816830</v>
      </c>
      <c r="L208">
        <v>30761962</v>
      </c>
      <c r="M208">
        <v>33661346</v>
      </c>
      <c r="N208">
        <v>23101680</v>
      </c>
      <c r="O208">
        <v>27912836</v>
      </c>
    </row>
    <row r="209" spans="1:15">
      <c r="A209" t="str">
        <f t="shared" si="2"/>
        <v>CILC1TKWH OFFPK</v>
      </c>
      <c r="B209" t="s">
        <v>185</v>
      </c>
      <c r="C209" t="s">
        <v>130</v>
      </c>
      <c r="D209">
        <v>83441137</v>
      </c>
      <c r="E209">
        <v>71916943</v>
      </c>
      <c r="F209">
        <v>85585732</v>
      </c>
      <c r="G209">
        <v>81866518</v>
      </c>
      <c r="H209">
        <v>91496657</v>
      </c>
      <c r="I209">
        <v>83663342</v>
      </c>
      <c r="J209">
        <v>89239406</v>
      </c>
      <c r="K209">
        <v>91913062</v>
      </c>
      <c r="L209">
        <v>85862234</v>
      </c>
      <c r="M209">
        <v>85397194</v>
      </c>
      <c r="N209">
        <v>86168548</v>
      </c>
      <c r="O209">
        <v>88881030</v>
      </c>
    </row>
    <row r="210" spans="1:15">
      <c r="A210" t="str">
        <f t="shared" si="2"/>
        <v>CILC1TKWH ONPK%</v>
      </c>
      <c r="B210" t="s">
        <v>185</v>
      </c>
      <c r="C210" t="s">
        <v>131</v>
      </c>
      <c r="D210" s="5">
        <v>0.23907</v>
      </c>
      <c r="E210" s="5">
        <v>0.2442</v>
      </c>
      <c r="F210" s="5">
        <v>0.22706000000000001</v>
      </c>
      <c r="G210" s="5">
        <v>0.27817999999999998</v>
      </c>
      <c r="H210" s="5">
        <v>0.25801000000000002</v>
      </c>
      <c r="I210" s="5">
        <v>0.26494000000000001</v>
      </c>
      <c r="J210" s="5">
        <v>0.26912000000000003</v>
      </c>
      <c r="K210" s="5">
        <v>0.25714999999999999</v>
      </c>
      <c r="L210" s="5">
        <v>0.26377</v>
      </c>
      <c r="M210" s="5">
        <v>0.28272999999999998</v>
      </c>
      <c r="N210" s="5">
        <v>0.21142</v>
      </c>
      <c r="O210" s="5">
        <v>0.23899000000000001</v>
      </c>
    </row>
    <row r="211" spans="1:15">
      <c r="A211" t="str">
        <f t="shared" si="2"/>
        <v>CILC1TKWH OFFPK%</v>
      </c>
      <c r="B211" t="s">
        <v>185</v>
      </c>
      <c r="C211" t="s">
        <v>132</v>
      </c>
      <c r="D211" s="5">
        <v>0.76093</v>
      </c>
      <c r="E211" s="5">
        <v>0.75580000000000003</v>
      </c>
      <c r="F211" s="5">
        <v>0.77293999999999996</v>
      </c>
      <c r="G211" s="5">
        <v>0.72182000000000002</v>
      </c>
      <c r="H211" s="5">
        <v>0.74199000000000004</v>
      </c>
      <c r="I211" s="5">
        <v>0.73506000000000005</v>
      </c>
      <c r="J211" s="5">
        <v>0.73087999999999997</v>
      </c>
      <c r="K211" s="5">
        <v>0.74285000000000001</v>
      </c>
      <c r="L211" s="5">
        <v>0.73623000000000005</v>
      </c>
      <c r="M211" s="5">
        <v>0.71726999999999996</v>
      </c>
      <c r="N211" s="5">
        <v>0.78857999999999995</v>
      </c>
      <c r="O211" s="5">
        <v>0.76100999999999996</v>
      </c>
    </row>
    <row r="212" spans="1:15">
      <c r="A212" t="str">
        <f t="shared" si="2"/>
        <v>CILC1TDEMAND (KW):</v>
      </c>
      <c r="B212" t="s">
        <v>185</v>
      </c>
      <c r="C212" t="s">
        <v>62</v>
      </c>
    </row>
    <row r="213" spans="1:15">
      <c r="A213" t="str">
        <f t="shared" si="2"/>
        <v>CILC1TNCP</v>
      </c>
      <c r="B213" t="s">
        <v>185</v>
      </c>
      <c r="C213" t="s">
        <v>133</v>
      </c>
      <c r="D213">
        <v>196499</v>
      </c>
      <c r="E213">
        <v>199166</v>
      </c>
      <c r="F213">
        <v>202415</v>
      </c>
      <c r="G213">
        <v>212940</v>
      </c>
      <c r="H213">
        <v>217041</v>
      </c>
      <c r="I213">
        <v>223592</v>
      </c>
      <c r="J213">
        <v>217914</v>
      </c>
      <c r="K213">
        <v>217506</v>
      </c>
      <c r="L213">
        <v>219527</v>
      </c>
      <c r="M213">
        <v>216229</v>
      </c>
      <c r="N213">
        <v>211240</v>
      </c>
      <c r="O213">
        <v>204465</v>
      </c>
    </row>
    <row r="214" spans="1:15">
      <c r="A214" t="str">
        <f t="shared" si="2"/>
        <v>CILC1TNCP ONPK</v>
      </c>
      <c r="B214" t="s">
        <v>185</v>
      </c>
      <c r="C214" t="s">
        <v>134</v>
      </c>
      <c r="D214">
        <v>192399</v>
      </c>
      <c r="E214">
        <v>194679</v>
      </c>
      <c r="F214">
        <v>198144</v>
      </c>
      <c r="G214">
        <v>208509</v>
      </c>
      <c r="H214">
        <v>215659</v>
      </c>
      <c r="I214">
        <v>216795</v>
      </c>
      <c r="J214">
        <v>214928</v>
      </c>
      <c r="K214">
        <v>213280</v>
      </c>
      <c r="L214">
        <v>215080</v>
      </c>
      <c r="M214">
        <v>210796</v>
      </c>
      <c r="N214">
        <v>207125</v>
      </c>
      <c r="O214">
        <v>200564</v>
      </c>
    </row>
    <row r="215" spans="1:15">
      <c r="A215" t="str">
        <f t="shared" si="2"/>
        <v>CILC1TNCP OFFPK</v>
      </c>
      <c r="B215" t="s">
        <v>185</v>
      </c>
      <c r="C215" t="s">
        <v>135</v>
      </c>
      <c r="D215">
        <v>196218</v>
      </c>
      <c r="E215">
        <v>198593</v>
      </c>
      <c r="F215">
        <v>202204</v>
      </c>
      <c r="G215">
        <v>211348</v>
      </c>
      <c r="H215">
        <v>213290</v>
      </c>
      <c r="I215">
        <v>220750</v>
      </c>
      <c r="J215">
        <v>216978</v>
      </c>
      <c r="K215">
        <v>214219</v>
      </c>
      <c r="L215">
        <v>216005</v>
      </c>
      <c r="M215">
        <v>213795</v>
      </c>
      <c r="N215">
        <v>209904</v>
      </c>
      <c r="O215">
        <v>204019</v>
      </c>
    </row>
    <row r="216" spans="1:15">
      <c r="A216" t="str">
        <f t="shared" si="2"/>
        <v>CILC1TGCP DATE</v>
      </c>
      <c r="B216" t="s">
        <v>185</v>
      </c>
      <c r="C216" t="s">
        <v>136</v>
      </c>
      <c r="D216" t="s">
        <v>617</v>
      </c>
      <c r="E216" t="s">
        <v>602</v>
      </c>
      <c r="F216" t="s">
        <v>286</v>
      </c>
      <c r="G216" t="s">
        <v>618</v>
      </c>
      <c r="H216" t="s">
        <v>619</v>
      </c>
      <c r="I216" t="s">
        <v>273</v>
      </c>
      <c r="J216" t="s">
        <v>262</v>
      </c>
      <c r="K216" t="s">
        <v>302</v>
      </c>
      <c r="L216" t="s">
        <v>272</v>
      </c>
      <c r="M216" t="s">
        <v>311</v>
      </c>
      <c r="N216" t="s">
        <v>620</v>
      </c>
      <c r="O216" t="s">
        <v>315</v>
      </c>
    </row>
    <row r="217" spans="1:15">
      <c r="A217" t="str">
        <f t="shared" si="2"/>
        <v>CILC1TGCP TIME</v>
      </c>
      <c r="B217" t="s">
        <v>185</v>
      </c>
      <c r="C217" t="s">
        <v>142</v>
      </c>
      <c r="D217" t="s">
        <v>202</v>
      </c>
      <c r="E217" t="s">
        <v>143</v>
      </c>
      <c r="F217" t="s">
        <v>194</v>
      </c>
      <c r="G217" t="s">
        <v>189</v>
      </c>
      <c r="H217" t="s">
        <v>182</v>
      </c>
      <c r="I217" t="s">
        <v>194</v>
      </c>
      <c r="J217" t="s">
        <v>144</v>
      </c>
      <c r="K217" t="s">
        <v>182</v>
      </c>
      <c r="L217" t="s">
        <v>189</v>
      </c>
      <c r="M217" t="s">
        <v>143</v>
      </c>
      <c r="N217" t="s">
        <v>203</v>
      </c>
      <c r="O217" t="s">
        <v>143</v>
      </c>
    </row>
    <row r="218" spans="1:15">
      <c r="A218" t="str">
        <f t="shared" si="2"/>
        <v>CILC1TGCP</v>
      </c>
      <c r="B218" t="s">
        <v>185</v>
      </c>
      <c r="C218" t="s">
        <v>147</v>
      </c>
      <c r="D218">
        <v>170267</v>
      </c>
      <c r="E218">
        <v>171842</v>
      </c>
      <c r="F218">
        <v>178811</v>
      </c>
      <c r="G218">
        <v>187233</v>
      </c>
      <c r="H218">
        <v>191114</v>
      </c>
      <c r="I218">
        <v>185371</v>
      </c>
      <c r="J218">
        <v>189900</v>
      </c>
      <c r="K218">
        <v>185458</v>
      </c>
      <c r="L218">
        <v>190694</v>
      </c>
      <c r="M218">
        <v>193326</v>
      </c>
      <c r="N218">
        <v>178305</v>
      </c>
      <c r="O218">
        <v>184525</v>
      </c>
    </row>
    <row r="219" spans="1:15">
      <c r="A219" t="str">
        <f t="shared" si="2"/>
        <v>CILC1TGCP ONPK</v>
      </c>
      <c r="B219" t="s">
        <v>185</v>
      </c>
      <c r="C219" t="s">
        <v>63</v>
      </c>
      <c r="D219">
        <v>170267</v>
      </c>
      <c r="E219">
        <v>164807</v>
      </c>
      <c r="F219">
        <v>178811</v>
      </c>
      <c r="G219">
        <v>180194</v>
      </c>
      <c r="H219">
        <v>191114</v>
      </c>
      <c r="I219">
        <v>181658</v>
      </c>
      <c r="J219">
        <v>189900</v>
      </c>
      <c r="K219">
        <v>185458</v>
      </c>
      <c r="L219">
        <v>180676</v>
      </c>
      <c r="M219">
        <v>193326</v>
      </c>
      <c r="N219">
        <v>178305</v>
      </c>
      <c r="O219">
        <v>183027</v>
      </c>
    </row>
    <row r="220" spans="1:15">
      <c r="A220" t="str">
        <f t="shared" si="2"/>
        <v>CILC1TGCP OFFPK</v>
      </c>
      <c r="B220" t="s">
        <v>185</v>
      </c>
      <c r="C220" t="s">
        <v>64</v>
      </c>
      <c r="D220">
        <v>169068</v>
      </c>
      <c r="E220">
        <v>171842</v>
      </c>
      <c r="F220">
        <v>171584</v>
      </c>
      <c r="G220">
        <v>187233</v>
      </c>
      <c r="H220">
        <v>189787</v>
      </c>
      <c r="I220">
        <v>185371</v>
      </c>
      <c r="J220">
        <v>187095</v>
      </c>
      <c r="K220">
        <v>185359</v>
      </c>
      <c r="L220">
        <v>190694</v>
      </c>
      <c r="M220">
        <v>189747</v>
      </c>
      <c r="N220">
        <v>176945</v>
      </c>
      <c r="O220">
        <v>184525</v>
      </c>
    </row>
    <row r="221" spans="1:15">
      <c r="A221" t="str">
        <f t="shared" si="2"/>
        <v>CILC1TCP</v>
      </c>
      <c r="B221" t="s">
        <v>185</v>
      </c>
      <c r="C221" t="s">
        <v>148</v>
      </c>
      <c r="D221">
        <v>160829</v>
      </c>
      <c r="E221">
        <v>135945</v>
      </c>
      <c r="F221">
        <v>150750</v>
      </c>
      <c r="G221">
        <v>167741</v>
      </c>
      <c r="H221">
        <v>184273</v>
      </c>
      <c r="I221">
        <v>170480</v>
      </c>
      <c r="J221">
        <v>180279</v>
      </c>
      <c r="K221">
        <v>167317</v>
      </c>
      <c r="L221">
        <v>168288</v>
      </c>
      <c r="M221">
        <v>160680</v>
      </c>
      <c r="N221">
        <v>163485</v>
      </c>
      <c r="O221">
        <v>154874</v>
      </c>
    </row>
    <row r="222" spans="1:15">
      <c r="A222" t="str">
        <f t="shared" si="2"/>
        <v>CILC1TPERIOD START</v>
      </c>
      <c r="B222" t="s">
        <v>185</v>
      </c>
      <c r="C222" t="s">
        <v>149</v>
      </c>
      <c r="D222" s="1">
        <v>41640</v>
      </c>
      <c r="E222" s="1">
        <v>41671</v>
      </c>
      <c r="F222" s="1">
        <v>41699</v>
      </c>
      <c r="G222" s="1">
        <v>41730</v>
      </c>
      <c r="H222" s="1">
        <v>41760</v>
      </c>
      <c r="I222" s="1">
        <v>41791</v>
      </c>
      <c r="J222" s="1">
        <v>41821</v>
      </c>
      <c r="K222" s="1">
        <v>41852</v>
      </c>
      <c r="L222" s="1">
        <v>41883</v>
      </c>
      <c r="M222" s="1">
        <v>41913</v>
      </c>
      <c r="N222" s="1">
        <v>41944</v>
      </c>
      <c r="O222" s="1">
        <v>41974</v>
      </c>
    </row>
    <row r="223" spans="1:15">
      <c r="A223" t="str">
        <f t="shared" si="2"/>
        <v>CILC1TNCP LF</v>
      </c>
      <c r="B223" t="s">
        <v>185</v>
      </c>
      <c r="C223" t="s">
        <v>150</v>
      </c>
      <c r="D223" s="5">
        <v>0.75009999999999999</v>
      </c>
      <c r="E223" s="5">
        <v>0.71099999999999997</v>
      </c>
      <c r="F223" s="5">
        <v>0.73629999999999995</v>
      </c>
      <c r="G223" s="5">
        <v>0.73980000000000001</v>
      </c>
      <c r="H223" s="5">
        <v>0.76370000000000005</v>
      </c>
      <c r="I223" s="5">
        <v>0.70699999999999996</v>
      </c>
      <c r="J223" s="5">
        <v>0.75309999999999999</v>
      </c>
      <c r="K223" s="5">
        <v>0.76459999999999995</v>
      </c>
      <c r="L223" s="5">
        <v>0.73780000000000001</v>
      </c>
      <c r="M223" s="5">
        <v>0.74009999999999998</v>
      </c>
      <c r="N223" s="5">
        <v>0.71840000000000004</v>
      </c>
      <c r="O223" s="5">
        <v>0.76780000000000004</v>
      </c>
    </row>
    <row r="224" spans="1:15">
      <c r="A224" t="str">
        <f t="shared" si="2"/>
        <v>CILC1TNCP LF ONPK</v>
      </c>
      <c r="B224" t="s">
        <v>185</v>
      </c>
      <c r="C224" t="s">
        <v>151</v>
      </c>
      <c r="D224" s="5">
        <v>0.7742</v>
      </c>
      <c r="E224" s="5">
        <v>0.746</v>
      </c>
      <c r="F224" s="5">
        <v>0.75529999999999997</v>
      </c>
      <c r="G224" s="5">
        <v>0.76419999999999999</v>
      </c>
      <c r="H224" s="5">
        <v>0.78059999999999996</v>
      </c>
      <c r="I224" s="5">
        <v>0.7359</v>
      </c>
      <c r="J224" s="5">
        <v>0.77210000000000001</v>
      </c>
      <c r="K224" s="5">
        <v>0.7893</v>
      </c>
      <c r="L224" s="5">
        <v>0.75670000000000004</v>
      </c>
      <c r="M224" s="5">
        <v>0.77139999999999997</v>
      </c>
      <c r="N224" s="5">
        <v>0.73380000000000001</v>
      </c>
      <c r="O224" s="5">
        <v>0.79079999999999995</v>
      </c>
    </row>
    <row r="225" spans="1:15">
      <c r="A225" t="str">
        <f t="shared" si="2"/>
        <v>CILC1TNCP LF OFFPK</v>
      </c>
      <c r="B225" t="s">
        <v>185</v>
      </c>
      <c r="C225" t="s">
        <v>152</v>
      </c>
      <c r="D225" s="5">
        <v>0.74870000000000003</v>
      </c>
      <c r="E225" s="5">
        <v>0.70730000000000004</v>
      </c>
      <c r="F225" s="5">
        <v>0.73609999999999998</v>
      </c>
      <c r="G225" s="5">
        <v>0.74209999999999998</v>
      </c>
      <c r="H225" s="5">
        <v>0.77290000000000003</v>
      </c>
      <c r="I225" s="5">
        <v>0.7137</v>
      </c>
      <c r="J225" s="5">
        <v>0.75329999999999997</v>
      </c>
      <c r="K225" s="5">
        <v>0.77310000000000001</v>
      </c>
      <c r="L225" s="5">
        <v>0.74860000000000004</v>
      </c>
      <c r="M225" s="5">
        <v>0.74380000000000002</v>
      </c>
      <c r="N225" s="5">
        <v>0.72270000000000001</v>
      </c>
      <c r="O225" s="5">
        <v>0.76700000000000002</v>
      </c>
    </row>
    <row r="226" spans="1:15">
      <c r="A226" t="str">
        <f t="shared" si="2"/>
        <v>CILC1TGCP CF</v>
      </c>
      <c r="B226" t="s">
        <v>185</v>
      </c>
      <c r="C226" t="s">
        <v>153</v>
      </c>
      <c r="D226" s="5">
        <v>0.86650000000000005</v>
      </c>
      <c r="E226" s="5">
        <v>0.86280000000000001</v>
      </c>
      <c r="F226" s="5">
        <v>0.88339999999999996</v>
      </c>
      <c r="G226" s="5">
        <v>0.87929999999999997</v>
      </c>
      <c r="H226" s="5">
        <v>0.88049999999999995</v>
      </c>
      <c r="I226" s="5">
        <v>0.82909999999999995</v>
      </c>
      <c r="J226" s="5">
        <v>0.87139999999999995</v>
      </c>
      <c r="K226" s="5">
        <v>0.85270000000000001</v>
      </c>
      <c r="L226" s="5">
        <v>0.86870000000000003</v>
      </c>
      <c r="M226" s="5">
        <v>0.89410000000000001</v>
      </c>
      <c r="N226" s="5">
        <v>0.84409999999999996</v>
      </c>
      <c r="O226" s="5">
        <v>0.90249999999999997</v>
      </c>
    </row>
    <row r="227" spans="1:15">
      <c r="A227" t="str">
        <f t="shared" si="2"/>
        <v>CILC1TCP CF</v>
      </c>
      <c r="B227" t="s">
        <v>185</v>
      </c>
      <c r="C227" t="s">
        <v>154</v>
      </c>
      <c r="D227" s="5">
        <v>0.81850000000000001</v>
      </c>
      <c r="E227" s="5">
        <v>0.68259999999999998</v>
      </c>
      <c r="F227" s="5">
        <v>0.74480000000000002</v>
      </c>
      <c r="G227" s="5">
        <v>0.78769999999999996</v>
      </c>
      <c r="H227" s="5">
        <v>0.84899999999999998</v>
      </c>
      <c r="I227" s="5">
        <v>0.76249999999999996</v>
      </c>
      <c r="J227" s="5">
        <v>0.82730000000000004</v>
      </c>
      <c r="K227" s="5">
        <v>0.76929999999999998</v>
      </c>
      <c r="L227" s="5">
        <v>0.76659999999999995</v>
      </c>
      <c r="M227" s="5">
        <v>0.74309999999999998</v>
      </c>
      <c r="N227" s="5">
        <v>0.77390000000000003</v>
      </c>
      <c r="O227" s="5">
        <v>0.75749999999999995</v>
      </c>
    </row>
    <row r="228" spans="1:15">
      <c r="A228" t="str">
        <f t="shared" si="2"/>
        <v>CILC1TGCP LF</v>
      </c>
      <c r="B228" t="s">
        <v>185</v>
      </c>
      <c r="C228" t="s">
        <v>155</v>
      </c>
      <c r="D228" s="5">
        <v>0.86560000000000004</v>
      </c>
      <c r="E228" s="5">
        <v>0.82399999999999995</v>
      </c>
      <c r="F228" s="5">
        <v>0.83340000000000003</v>
      </c>
      <c r="G228" s="5">
        <v>0.84130000000000005</v>
      </c>
      <c r="H228" s="5">
        <v>0.86729999999999996</v>
      </c>
      <c r="I228" s="5">
        <v>0.8528</v>
      </c>
      <c r="J228" s="5">
        <v>0.86419999999999997</v>
      </c>
      <c r="K228" s="5">
        <v>0.89670000000000005</v>
      </c>
      <c r="L228" s="5">
        <v>0.84940000000000004</v>
      </c>
      <c r="M228" s="5">
        <v>0.82769999999999999</v>
      </c>
      <c r="N228" s="5">
        <v>0.85109999999999997</v>
      </c>
      <c r="O228" s="5">
        <v>0.85070000000000001</v>
      </c>
    </row>
    <row r="229" spans="1:15">
      <c r="A229" t="str">
        <f t="shared" si="2"/>
        <v>CILC1TGCP LF ONPK</v>
      </c>
      <c r="B229" t="s">
        <v>185</v>
      </c>
      <c r="C229" t="s">
        <v>156</v>
      </c>
      <c r="D229" s="5">
        <v>0.87480000000000002</v>
      </c>
      <c r="E229" s="5">
        <v>0.88119999999999998</v>
      </c>
      <c r="F229" s="5">
        <v>0.83699999999999997</v>
      </c>
      <c r="G229" s="5">
        <v>0.88429999999999997</v>
      </c>
      <c r="H229" s="5">
        <v>0.88080000000000003</v>
      </c>
      <c r="I229" s="5">
        <v>0.87829999999999997</v>
      </c>
      <c r="J229" s="5">
        <v>0.87390000000000001</v>
      </c>
      <c r="K229" s="5">
        <v>0.90769999999999995</v>
      </c>
      <c r="L229" s="5">
        <v>0.90080000000000005</v>
      </c>
      <c r="M229" s="5">
        <v>0.84109999999999996</v>
      </c>
      <c r="N229" s="5">
        <v>0.85240000000000005</v>
      </c>
      <c r="O229" s="5">
        <v>0.86650000000000005</v>
      </c>
    </row>
    <row r="230" spans="1:15">
      <c r="A230" t="str">
        <f t="shared" si="2"/>
        <v>CILC1TGCP LF OFFPK</v>
      </c>
      <c r="B230" t="s">
        <v>185</v>
      </c>
      <c r="C230" t="s">
        <v>157</v>
      </c>
      <c r="D230" s="5">
        <v>0.86890000000000001</v>
      </c>
      <c r="E230" s="5">
        <v>0.81740000000000002</v>
      </c>
      <c r="F230" s="5">
        <v>0.86750000000000005</v>
      </c>
      <c r="G230" s="5">
        <v>0.83760000000000001</v>
      </c>
      <c r="H230" s="5">
        <v>0.86860000000000004</v>
      </c>
      <c r="I230" s="5">
        <v>0.85</v>
      </c>
      <c r="J230" s="5">
        <v>0.87360000000000004</v>
      </c>
      <c r="K230" s="5">
        <v>0.89349999999999996</v>
      </c>
      <c r="L230" s="5">
        <v>0.84799999999999998</v>
      </c>
      <c r="M230" s="5">
        <v>0.83809999999999996</v>
      </c>
      <c r="N230" s="5">
        <v>0.85740000000000005</v>
      </c>
      <c r="O230" s="5">
        <v>0.84799999999999998</v>
      </c>
    </row>
    <row r="231" spans="1:15">
      <c r="A231" t="str">
        <f t="shared" si="2"/>
        <v>CILC1TCP LF</v>
      </c>
      <c r="B231" t="s">
        <v>185</v>
      </c>
      <c r="C231" t="s">
        <v>158</v>
      </c>
      <c r="D231" s="5">
        <v>0.91639999999999999</v>
      </c>
      <c r="E231" s="5">
        <v>1.0416000000000001</v>
      </c>
      <c r="F231" s="5">
        <v>0.98860000000000003</v>
      </c>
      <c r="G231" s="5">
        <v>0.93910000000000005</v>
      </c>
      <c r="H231" s="5">
        <v>0.89939999999999998</v>
      </c>
      <c r="I231" s="5">
        <v>0.92730000000000001</v>
      </c>
      <c r="J231" s="5">
        <v>0.9103</v>
      </c>
      <c r="K231" s="5">
        <v>0.99390000000000001</v>
      </c>
      <c r="L231" s="5">
        <v>0.96250000000000002</v>
      </c>
      <c r="M231" s="5">
        <v>0.99590000000000001</v>
      </c>
      <c r="N231" s="5">
        <v>0.92830000000000001</v>
      </c>
      <c r="O231" s="5">
        <v>1.0136000000000001</v>
      </c>
    </row>
    <row r="232" spans="1:15">
      <c r="A232" t="str">
        <f t="shared" si="2"/>
        <v>CILC1TREL PREC:</v>
      </c>
      <c r="B232" t="s">
        <v>185</v>
      </c>
      <c r="C232" t="s">
        <v>65</v>
      </c>
    </row>
    <row r="233" spans="1:15">
      <c r="A233" t="str">
        <f t="shared" si="2"/>
        <v>CILC1TNCP RP</v>
      </c>
      <c r="B233" t="s">
        <v>185</v>
      </c>
      <c r="C233" t="s">
        <v>159</v>
      </c>
      <c r="D233" s="5">
        <v>0</v>
      </c>
      <c r="E233" s="5">
        <v>0</v>
      </c>
      <c r="F233" s="5">
        <v>0</v>
      </c>
      <c r="G233" s="5">
        <v>0</v>
      </c>
      <c r="H233" s="5">
        <v>0</v>
      </c>
      <c r="I233" s="5">
        <v>0</v>
      </c>
      <c r="J233" s="5">
        <v>0</v>
      </c>
      <c r="K233" s="5">
        <v>0</v>
      </c>
      <c r="L233" s="5">
        <v>0</v>
      </c>
      <c r="M233" s="5">
        <v>0</v>
      </c>
      <c r="N233" s="5">
        <v>0</v>
      </c>
      <c r="O233" s="5">
        <v>0</v>
      </c>
    </row>
    <row r="234" spans="1:15">
      <c r="A234" t="str">
        <f t="shared" si="2"/>
        <v>CILC1TNCP RP ONPK</v>
      </c>
      <c r="B234" t="s">
        <v>185</v>
      </c>
      <c r="C234" t="s">
        <v>160</v>
      </c>
      <c r="D234" s="5">
        <v>0</v>
      </c>
      <c r="E234" s="5">
        <v>0</v>
      </c>
      <c r="F234" s="5">
        <v>0</v>
      </c>
      <c r="G234" s="5">
        <v>0</v>
      </c>
      <c r="H234" s="5">
        <v>0</v>
      </c>
      <c r="I234" s="5">
        <v>0</v>
      </c>
      <c r="J234" s="5">
        <v>0</v>
      </c>
      <c r="K234" s="5">
        <v>0</v>
      </c>
      <c r="L234" s="5">
        <v>0</v>
      </c>
      <c r="M234" s="5">
        <v>0</v>
      </c>
      <c r="N234" s="5">
        <v>0</v>
      </c>
      <c r="O234" s="5">
        <v>0</v>
      </c>
    </row>
    <row r="235" spans="1:15">
      <c r="A235" t="str">
        <f t="shared" si="2"/>
        <v>CILC1TNCP RP OFFPK</v>
      </c>
      <c r="B235" t="s">
        <v>185</v>
      </c>
      <c r="C235" t="s">
        <v>161</v>
      </c>
      <c r="D235" s="5">
        <v>0</v>
      </c>
      <c r="E235" s="5">
        <v>0</v>
      </c>
      <c r="F235" s="5">
        <v>0</v>
      </c>
      <c r="G235" s="5">
        <v>0</v>
      </c>
      <c r="H235" s="5">
        <v>0</v>
      </c>
      <c r="I235" s="5">
        <v>0</v>
      </c>
      <c r="J235" s="5">
        <v>0</v>
      </c>
      <c r="K235" s="5">
        <v>0</v>
      </c>
      <c r="L235" s="5">
        <v>0</v>
      </c>
      <c r="M235" s="5">
        <v>0</v>
      </c>
      <c r="N235" s="5">
        <v>0</v>
      </c>
      <c r="O235" s="5">
        <v>0</v>
      </c>
    </row>
    <row r="236" spans="1:15">
      <c r="A236" t="str">
        <f t="shared" si="2"/>
        <v>CILC1TGCP RP</v>
      </c>
      <c r="B236" t="s">
        <v>185</v>
      </c>
      <c r="C236" t="s">
        <v>162</v>
      </c>
      <c r="D236" s="5">
        <v>0</v>
      </c>
      <c r="E236" s="5">
        <v>0</v>
      </c>
      <c r="F236" s="5">
        <v>0</v>
      </c>
      <c r="G236" s="5">
        <v>6.8400000000000002E-2</v>
      </c>
      <c r="H236" s="5">
        <v>0</v>
      </c>
      <c r="I236" s="5">
        <v>0</v>
      </c>
      <c r="J236" s="5">
        <v>0</v>
      </c>
      <c r="K236" s="5">
        <v>0</v>
      </c>
      <c r="L236" s="5">
        <v>6.6100000000000006E-2</v>
      </c>
      <c r="M236" s="5">
        <v>6.8000000000000005E-2</v>
      </c>
      <c r="N236" s="5">
        <v>0</v>
      </c>
      <c r="O236" s="5">
        <v>0</v>
      </c>
    </row>
    <row r="237" spans="1:15">
      <c r="A237" t="str">
        <f t="shared" si="2"/>
        <v>CILC1TGCP RP ONPK</v>
      </c>
      <c r="B237" t="s">
        <v>185</v>
      </c>
      <c r="C237" t="s">
        <v>163</v>
      </c>
      <c r="D237" s="5">
        <v>0</v>
      </c>
      <c r="E237" s="5">
        <v>0</v>
      </c>
      <c r="F237" s="5">
        <v>0</v>
      </c>
      <c r="G237" s="5">
        <v>0</v>
      </c>
      <c r="H237" s="5">
        <v>0</v>
      </c>
      <c r="I237" s="5">
        <v>0</v>
      </c>
      <c r="J237" s="5">
        <v>0</v>
      </c>
      <c r="K237" s="5">
        <v>0</v>
      </c>
      <c r="L237" s="5">
        <v>0</v>
      </c>
      <c r="M237" s="5">
        <v>6.8000000000000005E-2</v>
      </c>
      <c r="N237" s="5">
        <v>0</v>
      </c>
      <c r="O237" s="5">
        <v>0</v>
      </c>
    </row>
    <row r="238" spans="1:15">
      <c r="A238" t="str">
        <f t="shared" si="2"/>
        <v>CILC1TGCP RP OFFPK</v>
      </c>
      <c r="B238" t="s">
        <v>185</v>
      </c>
      <c r="C238" t="s">
        <v>164</v>
      </c>
      <c r="D238" s="5">
        <v>0</v>
      </c>
      <c r="E238" s="5">
        <v>0</v>
      </c>
      <c r="F238" s="5">
        <v>0</v>
      </c>
      <c r="G238" s="5">
        <v>6.8400000000000002E-2</v>
      </c>
      <c r="H238" s="5">
        <v>0</v>
      </c>
      <c r="I238" s="5">
        <v>0</v>
      </c>
      <c r="J238" s="5">
        <v>0</v>
      </c>
      <c r="K238" s="5">
        <v>0</v>
      </c>
      <c r="L238" s="5">
        <v>6.6100000000000006E-2</v>
      </c>
      <c r="M238" s="5">
        <v>6.5500000000000003E-2</v>
      </c>
      <c r="N238" s="5">
        <v>0</v>
      </c>
      <c r="O238" s="5">
        <v>0</v>
      </c>
    </row>
    <row r="239" spans="1:15">
      <c r="A239" t="str">
        <f t="shared" ref="A239:A302" si="3">B239&amp;C239</f>
        <v>CILC1TCP RP</v>
      </c>
      <c r="B239" t="s">
        <v>185</v>
      </c>
      <c r="C239" t="s">
        <v>165</v>
      </c>
      <c r="D239" s="5">
        <v>0</v>
      </c>
      <c r="E239" s="5">
        <v>0</v>
      </c>
      <c r="F239" s="5">
        <v>0</v>
      </c>
      <c r="G239" s="5">
        <v>0</v>
      </c>
      <c r="H239" s="5">
        <v>0</v>
      </c>
      <c r="I239" s="5">
        <v>0</v>
      </c>
      <c r="J239" s="5">
        <v>0</v>
      </c>
      <c r="K239" s="5">
        <v>0</v>
      </c>
      <c r="L239" s="5">
        <v>0</v>
      </c>
      <c r="M239" s="5">
        <v>0</v>
      </c>
      <c r="N239" s="5">
        <v>0</v>
      </c>
      <c r="O239" s="5">
        <v>0</v>
      </c>
    </row>
    <row r="240" spans="1:15">
      <c r="A240" t="str">
        <f t="shared" si="3"/>
        <v>CILC1TSAMPLE SIZE:</v>
      </c>
      <c r="B240" t="s">
        <v>185</v>
      </c>
      <c r="C240" t="s">
        <v>66</v>
      </c>
    </row>
    <row r="241" spans="1:15">
      <c r="A241" t="str">
        <f t="shared" si="3"/>
        <v>CILC1TGCPSZ</v>
      </c>
      <c r="B241" t="s">
        <v>185</v>
      </c>
      <c r="C241" t="s">
        <v>166</v>
      </c>
      <c r="D241">
        <v>17</v>
      </c>
      <c r="E241">
        <v>17</v>
      </c>
      <c r="F241">
        <v>17</v>
      </c>
      <c r="G241">
        <v>16</v>
      </c>
      <c r="H241">
        <v>17</v>
      </c>
      <c r="I241">
        <v>17</v>
      </c>
      <c r="J241">
        <v>17</v>
      </c>
      <c r="K241">
        <v>17</v>
      </c>
      <c r="L241">
        <v>16</v>
      </c>
      <c r="M241">
        <v>16</v>
      </c>
      <c r="N241">
        <v>17</v>
      </c>
      <c r="O241">
        <v>17</v>
      </c>
    </row>
    <row r="242" spans="1:15">
      <c r="A242" t="str">
        <f t="shared" si="3"/>
        <v>CILC1TGCPSZ ONPK</v>
      </c>
      <c r="B242" t="s">
        <v>185</v>
      </c>
      <c r="C242" t="s">
        <v>167</v>
      </c>
      <c r="D242">
        <v>17</v>
      </c>
      <c r="E242">
        <v>17</v>
      </c>
      <c r="F242">
        <v>17</v>
      </c>
      <c r="G242">
        <v>17</v>
      </c>
      <c r="H242">
        <v>17</v>
      </c>
      <c r="I242">
        <v>17</v>
      </c>
      <c r="J242">
        <v>17</v>
      </c>
      <c r="K242">
        <v>17</v>
      </c>
      <c r="L242">
        <v>17</v>
      </c>
      <c r="M242">
        <v>16</v>
      </c>
      <c r="N242">
        <v>17</v>
      </c>
      <c r="O242">
        <v>17</v>
      </c>
    </row>
    <row r="243" spans="1:15">
      <c r="A243" t="str">
        <f t="shared" si="3"/>
        <v>CILC1TGCPSZ OFFPK</v>
      </c>
      <c r="B243" t="s">
        <v>185</v>
      </c>
      <c r="C243" t="s">
        <v>168</v>
      </c>
      <c r="D243">
        <v>17</v>
      </c>
      <c r="E243">
        <v>17</v>
      </c>
      <c r="F243">
        <v>17</v>
      </c>
      <c r="G243">
        <v>16</v>
      </c>
      <c r="H243">
        <v>17</v>
      </c>
      <c r="I243">
        <v>17</v>
      </c>
      <c r="J243">
        <v>17</v>
      </c>
      <c r="K243">
        <v>17</v>
      </c>
      <c r="L243">
        <v>16</v>
      </c>
      <c r="M243">
        <v>16</v>
      </c>
      <c r="N243">
        <v>17</v>
      </c>
      <c r="O243">
        <v>17</v>
      </c>
    </row>
    <row r="244" spans="1:15">
      <c r="A244" t="str">
        <f t="shared" si="3"/>
        <v>CILC1TCPSZ</v>
      </c>
      <c r="B244" t="s">
        <v>185</v>
      </c>
      <c r="C244" t="s">
        <v>169</v>
      </c>
      <c r="D244">
        <v>17</v>
      </c>
      <c r="E244">
        <v>17</v>
      </c>
      <c r="F244">
        <v>17</v>
      </c>
      <c r="G244">
        <v>17</v>
      </c>
      <c r="H244">
        <v>17</v>
      </c>
      <c r="I244">
        <v>17</v>
      </c>
      <c r="J244">
        <v>17</v>
      </c>
      <c r="K244">
        <v>17</v>
      </c>
      <c r="L244">
        <v>17</v>
      </c>
      <c r="M244">
        <v>17</v>
      </c>
      <c r="N244">
        <v>17</v>
      </c>
      <c r="O244">
        <v>17</v>
      </c>
    </row>
    <row r="245" spans="1:15">
      <c r="A245" t="str">
        <f t="shared" si="3"/>
        <v/>
      </c>
    </row>
    <row r="246" spans="1:15">
      <c r="A246" t="str">
        <f t="shared" si="3"/>
        <v/>
      </c>
    </row>
    <row r="247" spans="1:15">
      <c r="A247" t="str">
        <f t="shared" si="3"/>
        <v/>
      </c>
    </row>
    <row r="248" spans="1:15">
      <c r="A248" t="str">
        <f t="shared" si="3"/>
        <v xml:space="preserve">CNTRFK Wholesale - Contract Rate (FKEC) </v>
      </c>
      <c r="B248" t="s">
        <v>247</v>
      </c>
      <c r="C248" t="s">
        <v>246</v>
      </c>
    </row>
    <row r="249" spans="1:15">
      <c r="A249" t="str">
        <f t="shared" si="3"/>
        <v xml:space="preserve">CNTRFKMONTH </v>
      </c>
      <c r="B249" t="s">
        <v>245</v>
      </c>
      <c r="C249" t="s">
        <v>123</v>
      </c>
      <c r="D249" s="4">
        <v>41640</v>
      </c>
      <c r="E249" s="4">
        <v>41671</v>
      </c>
      <c r="F249" s="4">
        <v>41699</v>
      </c>
      <c r="G249" s="4">
        <v>41730</v>
      </c>
      <c r="H249" s="4">
        <v>41760</v>
      </c>
      <c r="I249" s="4">
        <v>41791</v>
      </c>
      <c r="J249" s="4">
        <v>41821</v>
      </c>
      <c r="K249" s="4">
        <v>41852</v>
      </c>
      <c r="L249" s="4">
        <v>41883</v>
      </c>
      <c r="M249" s="4">
        <v>41913</v>
      </c>
      <c r="N249" s="4">
        <v>41944</v>
      </c>
      <c r="O249" s="4">
        <v>41974</v>
      </c>
    </row>
    <row r="250" spans="1:15">
      <c r="A250" t="str">
        <f t="shared" si="3"/>
        <v xml:space="preserve">CNTRFKCUSTOMERS </v>
      </c>
      <c r="B250" t="s">
        <v>245</v>
      </c>
      <c r="C250" t="s">
        <v>124</v>
      </c>
      <c r="D250">
        <v>5</v>
      </c>
      <c r="E250">
        <v>6</v>
      </c>
      <c r="F250">
        <v>7</v>
      </c>
      <c r="G250">
        <v>7</v>
      </c>
      <c r="H250">
        <v>7</v>
      </c>
      <c r="I250">
        <v>7</v>
      </c>
      <c r="J250">
        <v>7</v>
      </c>
      <c r="K250">
        <v>7</v>
      </c>
      <c r="L250">
        <v>7</v>
      </c>
      <c r="M250">
        <v>7</v>
      </c>
      <c r="N250">
        <v>7</v>
      </c>
      <c r="O250">
        <v>7</v>
      </c>
    </row>
    <row r="251" spans="1:15">
      <c r="A251" t="str">
        <f t="shared" si="3"/>
        <v xml:space="preserve">CNTRFKSALES </v>
      </c>
      <c r="B251" t="s">
        <v>245</v>
      </c>
      <c r="C251" t="s">
        <v>125</v>
      </c>
      <c r="D251">
        <v>65718983</v>
      </c>
      <c r="E251">
        <v>363393801</v>
      </c>
      <c r="F251">
        <v>320951303</v>
      </c>
      <c r="G251">
        <v>347436900</v>
      </c>
      <c r="H251">
        <v>372411170</v>
      </c>
      <c r="I251">
        <v>423074060</v>
      </c>
      <c r="J251">
        <v>444647562</v>
      </c>
      <c r="K251">
        <v>469005158</v>
      </c>
      <c r="L251">
        <v>502571938</v>
      </c>
      <c r="M251">
        <v>416168345</v>
      </c>
      <c r="N251">
        <v>395833111</v>
      </c>
      <c r="O251">
        <v>317966615</v>
      </c>
    </row>
    <row r="252" spans="1:15">
      <c r="A252" t="str">
        <f t="shared" si="3"/>
        <v>CNTRFKKW</v>
      </c>
      <c r="B252" t="s">
        <v>245</v>
      </c>
      <c r="C252" t="s">
        <v>126</v>
      </c>
    </row>
    <row r="253" spans="1:15">
      <c r="A253" t="str">
        <f t="shared" si="3"/>
        <v>CNTRFKN</v>
      </c>
      <c r="B253" t="s">
        <v>245</v>
      </c>
      <c r="C253" t="s">
        <v>127</v>
      </c>
      <c r="D253">
        <v>1</v>
      </c>
      <c r="E253">
        <v>1</v>
      </c>
      <c r="F253">
        <v>1</v>
      </c>
      <c r="G253">
        <v>1</v>
      </c>
      <c r="H253">
        <v>1</v>
      </c>
      <c r="I253">
        <v>1</v>
      </c>
      <c r="J253">
        <v>1</v>
      </c>
      <c r="K253">
        <v>1</v>
      </c>
      <c r="L253">
        <v>1</v>
      </c>
      <c r="M253">
        <v>1</v>
      </c>
      <c r="N253">
        <v>1</v>
      </c>
      <c r="O253">
        <v>1</v>
      </c>
    </row>
    <row r="254" spans="1:15">
      <c r="A254" t="str">
        <f t="shared" si="3"/>
        <v>CNTRFKRLR ENERGY:</v>
      </c>
      <c r="B254" t="s">
        <v>245</v>
      </c>
      <c r="C254" t="s">
        <v>61</v>
      </c>
    </row>
    <row r="255" spans="1:15">
      <c r="A255" t="str">
        <f t="shared" si="3"/>
        <v>CNTRFKKWH</v>
      </c>
      <c r="B255" t="s">
        <v>245</v>
      </c>
      <c r="C255" t="s">
        <v>128</v>
      </c>
      <c r="D255">
        <v>53908077</v>
      </c>
      <c r="E255">
        <v>55149873</v>
      </c>
      <c r="F255">
        <v>59094648</v>
      </c>
      <c r="G255">
        <v>63568647</v>
      </c>
      <c r="H255">
        <v>69356881</v>
      </c>
      <c r="I255">
        <v>72738909</v>
      </c>
      <c r="J255">
        <v>84671098</v>
      </c>
      <c r="K255">
        <v>85515076</v>
      </c>
      <c r="L255">
        <v>68248488</v>
      </c>
      <c r="M255">
        <v>64111841</v>
      </c>
      <c r="N255">
        <v>50236552</v>
      </c>
      <c r="O255">
        <v>53858177</v>
      </c>
    </row>
    <row r="256" spans="1:15">
      <c r="A256" t="str">
        <f t="shared" si="3"/>
        <v>CNTRFKKWH ONPK</v>
      </c>
      <c r="B256" t="s">
        <v>245</v>
      </c>
      <c r="C256" t="s">
        <v>129</v>
      </c>
      <c r="D256">
        <v>13604776</v>
      </c>
      <c r="E256">
        <v>13733641</v>
      </c>
      <c r="F256">
        <v>13928287</v>
      </c>
      <c r="G256">
        <v>21185230</v>
      </c>
      <c r="H256">
        <v>21071683</v>
      </c>
      <c r="I256">
        <v>22527888</v>
      </c>
      <c r="J256">
        <v>26638718</v>
      </c>
      <c r="K256">
        <v>26025359</v>
      </c>
      <c r="L256">
        <v>21037355</v>
      </c>
      <c r="M256">
        <v>21420494</v>
      </c>
      <c r="N256">
        <v>11111808</v>
      </c>
      <c r="O256">
        <v>13466759</v>
      </c>
    </row>
    <row r="257" spans="1:15">
      <c r="A257" t="str">
        <f t="shared" si="3"/>
        <v>CNTRFKKWH OFFPK</v>
      </c>
      <c r="B257" t="s">
        <v>245</v>
      </c>
      <c r="C257" t="s">
        <v>130</v>
      </c>
      <c r="D257">
        <v>40303301</v>
      </c>
      <c r="E257">
        <v>41416232</v>
      </c>
      <c r="F257">
        <v>45166361</v>
      </c>
      <c r="G257">
        <v>42383417</v>
      </c>
      <c r="H257">
        <v>48285198</v>
      </c>
      <c r="I257">
        <v>50211022</v>
      </c>
      <c r="J257">
        <v>58032381</v>
      </c>
      <c r="K257">
        <v>59489716</v>
      </c>
      <c r="L257">
        <v>47211133</v>
      </c>
      <c r="M257">
        <v>42691346</v>
      </c>
      <c r="N257">
        <v>39124745</v>
      </c>
      <c r="O257">
        <v>40391418</v>
      </c>
    </row>
    <row r="258" spans="1:15">
      <c r="A258" t="str">
        <f t="shared" si="3"/>
        <v>CNTRFKKWH ONPK%</v>
      </c>
      <c r="B258" t="s">
        <v>245</v>
      </c>
      <c r="C258" t="s">
        <v>131</v>
      </c>
      <c r="D258" s="5">
        <v>0.25236999999999998</v>
      </c>
      <c r="E258" s="5">
        <v>0.24901999999999999</v>
      </c>
      <c r="F258" s="5">
        <v>0.23569000000000001</v>
      </c>
      <c r="G258" s="5">
        <v>0.33327000000000001</v>
      </c>
      <c r="H258" s="5">
        <v>0.30381999999999998</v>
      </c>
      <c r="I258" s="5">
        <v>0.30970999999999999</v>
      </c>
      <c r="J258" s="5">
        <v>0.31461</v>
      </c>
      <c r="K258" s="5">
        <v>0.30434</v>
      </c>
      <c r="L258" s="5">
        <v>0.30825000000000002</v>
      </c>
      <c r="M258" s="5">
        <v>0.33411000000000002</v>
      </c>
      <c r="N258" s="5">
        <v>0.22119</v>
      </c>
      <c r="O258" s="5">
        <v>0.25003999999999998</v>
      </c>
    </row>
    <row r="259" spans="1:15">
      <c r="A259" t="str">
        <f t="shared" si="3"/>
        <v>CNTRFKKWH OFFPK%</v>
      </c>
      <c r="B259" t="s">
        <v>245</v>
      </c>
      <c r="C259" t="s">
        <v>132</v>
      </c>
      <c r="D259" s="5">
        <v>0.74763000000000002</v>
      </c>
      <c r="E259" s="5">
        <v>0.75097999999999998</v>
      </c>
      <c r="F259" s="5">
        <v>0.76431000000000004</v>
      </c>
      <c r="G259" s="5">
        <v>0.66673000000000004</v>
      </c>
      <c r="H259" s="5">
        <v>0.69618000000000002</v>
      </c>
      <c r="I259" s="5">
        <v>0.69028999999999996</v>
      </c>
      <c r="J259" s="5">
        <v>0.68539000000000005</v>
      </c>
      <c r="K259" s="5">
        <v>0.69565999999999995</v>
      </c>
      <c r="L259" s="5">
        <v>0.69174999999999998</v>
      </c>
      <c r="M259" s="5">
        <v>0.66588999999999998</v>
      </c>
      <c r="N259" s="5">
        <v>0.77881</v>
      </c>
      <c r="O259" s="5">
        <v>0.74995999999999996</v>
      </c>
    </row>
    <row r="260" spans="1:15">
      <c r="A260" t="str">
        <f t="shared" si="3"/>
        <v>CNTRFKDEMAND (KW):</v>
      </c>
      <c r="B260" t="s">
        <v>245</v>
      </c>
      <c r="C260" t="s">
        <v>62</v>
      </c>
    </row>
    <row r="261" spans="1:15">
      <c r="A261" t="str">
        <f t="shared" si="3"/>
        <v>CNTRFKNCP</v>
      </c>
      <c r="B261" t="s">
        <v>245</v>
      </c>
      <c r="C261" t="s">
        <v>133</v>
      </c>
      <c r="D261">
        <v>119648</v>
      </c>
      <c r="E261">
        <v>118724</v>
      </c>
      <c r="F261">
        <v>124969</v>
      </c>
      <c r="G261">
        <v>130649</v>
      </c>
      <c r="H261">
        <v>135618</v>
      </c>
      <c r="I261">
        <v>144202</v>
      </c>
      <c r="J261">
        <v>158706</v>
      </c>
      <c r="K261">
        <v>156563</v>
      </c>
      <c r="L261">
        <v>143516</v>
      </c>
      <c r="M261">
        <v>136857</v>
      </c>
      <c r="N261">
        <v>115289</v>
      </c>
      <c r="O261">
        <v>118302</v>
      </c>
    </row>
    <row r="262" spans="1:15">
      <c r="A262" t="str">
        <f t="shared" si="3"/>
        <v>CNTRFKNCP ONPK</v>
      </c>
      <c r="B262" t="s">
        <v>245</v>
      </c>
      <c r="C262" t="s">
        <v>134</v>
      </c>
      <c r="D262">
        <v>116339</v>
      </c>
      <c r="E262">
        <v>111866</v>
      </c>
      <c r="F262">
        <v>112653</v>
      </c>
      <c r="G262">
        <v>130649</v>
      </c>
      <c r="H262">
        <v>129272</v>
      </c>
      <c r="I262">
        <v>144202</v>
      </c>
      <c r="J262">
        <v>158706</v>
      </c>
      <c r="K262">
        <v>156563</v>
      </c>
      <c r="L262">
        <v>141684</v>
      </c>
      <c r="M262">
        <v>136857</v>
      </c>
      <c r="N262">
        <v>110957</v>
      </c>
      <c r="O262">
        <v>118302</v>
      </c>
    </row>
    <row r="263" spans="1:15">
      <c r="A263" t="str">
        <f t="shared" si="3"/>
        <v>CNTRFKNCP OFFPK</v>
      </c>
      <c r="B263" t="s">
        <v>245</v>
      </c>
      <c r="C263" t="s">
        <v>135</v>
      </c>
      <c r="D263">
        <v>119648</v>
      </c>
      <c r="E263">
        <v>118724</v>
      </c>
      <c r="F263">
        <v>124969</v>
      </c>
      <c r="G263">
        <v>127904</v>
      </c>
      <c r="H263">
        <v>135618</v>
      </c>
      <c r="I263">
        <v>143799</v>
      </c>
      <c r="J263">
        <v>158259</v>
      </c>
      <c r="K263">
        <v>156275</v>
      </c>
      <c r="L263">
        <v>143516</v>
      </c>
      <c r="M263">
        <v>133405</v>
      </c>
      <c r="N263">
        <v>115289</v>
      </c>
      <c r="O263">
        <v>114580</v>
      </c>
    </row>
    <row r="264" spans="1:15">
      <c r="A264" t="str">
        <f t="shared" si="3"/>
        <v>CNTRFKGCP DATE</v>
      </c>
      <c r="B264" t="s">
        <v>245</v>
      </c>
      <c r="C264" t="s">
        <v>136</v>
      </c>
      <c r="D264" t="s">
        <v>621</v>
      </c>
      <c r="E264" t="s">
        <v>622</v>
      </c>
      <c r="F264" t="s">
        <v>623</v>
      </c>
      <c r="G264" t="s">
        <v>618</v>
      </c>
      <c r="H264" t="s">
        <v>304</v>
      </c>
      <c r="I264" t="s">
        <v>290</v>
      </c>
      <c r="J264" t="s">
        <v>262</v>
      </c>
      <c r="K264" t="s">
        <v>624</v>
      </c>
      <c r="L264" t="s">
        <v>625</v>
      </c>
      <c r="M264" t="s">
        <v>322</v>
      </c>
      <c r="N264" t="s">
        <v>626</v>
      </c>
      <c r="O264" t="s">
        <v>321</v>
      </c>
    </row>
    <row r="265" spans="1:15">
      <c r="A265" t="str">
        <f t="shared" si="3"/>
        <v>CNTRFKGCP TIME</v>
      </c>
      <c r="B265" t="s">
        <v>245</v>
      </c>
      <c r="C265" t="s">
        <v>142</v>
      </c>
      <c r="D265" t="s">
        <v>193</v>
      </c>
      <c r="E265" t="s">
        <v>195</v>
      </c>
      <c r="F265" t="s">
        <v>196</v>
      </c>
      <c r="G265" t="s">
        <v>195</v>
      </c>
      <c r="H265" t="s">
        <v>196</v>
      </c>
      <c r="I265" t="s">
        <v>195</v>
      </c>
      <c r="J265" t="s">
        <v>195</v>
      </c>
      <c r="K265" t="s">
        <v>195</v>
      </c>
      <c r="L265" t="s">
        <v>145</v>
      </c>
      <c r="M265" t="s">
        <v>145</v>
      </c>
      <c r="N265" t="s">
        <v>144</v>
      </c>
      <c r="O265" t="s">
        <v>193</v>
      </c>
    </row>
    <row r="266" spans="1:15">
      <c r="A266" t="str">
        <f t="shared" si="3"/>
        <v>CNTRFKGCP</v>
      </c>
      <c r="B266" t="s">
        <v>245</v>
      </c>
      <c r="C266" t="s">
        <v>147</v>
      </c>
      <c r="D266">
        <v>119648</v>
      </c>
      <c r="E266">
        <v>118724</v>
      </c>
      <c r="F266">
        <v>124969</v>
      </c>
      <c r="G266">
        <v>130649</v>
      </c>
      <c r="H266">
        <v>135618</v>
      </c>
      <c r="I266">
        <v>144202</v>
      </c>
      <c r="J266">
        <v>158706</v>
      </c>
      <c r="K266">
        <v>156563</v>
      </c>
      <c r="L266">
        <v>143516</v>
      </c>
      <c r="M266">
        <v>136857</v>
      </c>
      <c r="N266">
        <v>115289</v>
      </c>
      <c r="O266">
        <v>118302</v>
      </c>
    </row>
    <row r="267" spans="1:15">
      <c r="A267" t="str">
        <f t="shared" si="3"/>
        <v>CNTRFKGCP ONPK</v>
      </c>
      <c r="B267" t="s">
        <v>245</v>
      </c>
      <c r="C267" t="s">
        <v>63</v>
      </c>
      <c r="D267">
        <v>116339</v>
      </c>
      <c r="E267">
        <v>111866</v>
      </c>
      <c r="F267">
        <v>112653</v>
      </c>
      <c r="G267">
        <v>130649</v>
      </c>
      <c r="H267">
        <v>129272</v>
      </c>
      <c r="I267">
        <v>144202</v>
      </c>
      <c r="J267">
        <v>158706</v>
      </c>
      <c r="K267">
        <v>156563</v>
      </c>
      <c r="L267">
        <v>141684</v>
      </c>
      <c r="M267">
        <v>136857</v>
      </c>
      <c r="N267">
        <v>110957</v>
      </c>
      <c r="O267">
        <v>118302</v>
      </c>
    </row>
    <row r="268" spans="1:15">
      <c r="A268" t="str">
        <f t="shared" si="3"/>
        <v>CNTRFKGCP OFFPK</v>
      </c>
      <c r="B268" t="s">
        <v>245</v>
      </c>
      <c r="C268" t="s">
        <v>64</v>
      </c>
      <c r="D268">
        <v>119648</v>
      </c>
      <c r="E268">
        <v>118724</v>
      </c>
      <c r="F268">
        <v>124969</v>
      </c>
      <c r="G268">
        <v>127904</v>
      </c>
      <c r="H268">
        <v>135618</v>
      </c>
      <c r="I268">
        <v>143799</v>
      </c>
      <c r="J268">
        <v>158259</v>
      </c>
      <c r="K268">
        <v>156275</v>
      </c>
      <c r="L268">
        <v>143516</v>
      </c>
      <c r="M268">
        <v>133405</v>
      </c>
      <c r="N268">
        <v>115289</v>
      </c>
      <c r="O268">
        <v>114580</v>
      </c>
    </row>
    <row r="269" spans="1:15">
      <c r="A269" t="str">
        <f t="shared" si="3"/>
        <v>CNTRFKCP</v>
      </c>
      <c r="B269" t="s">
        <v>245</v>
      </c>
      <c r="C269" t="s">
        <v>148</v>
      </c>
      <c r="D269">
        <v>87751</v>
      </c>
      <c r="E269">
        <v>111326</v>
      </c>
      <c r="F269">
        <v>123018</v>
      </c>
      <c r="G269">
        <v>128551</v>
      </c>
      <c r="H269">
        <v>122592</v>
      </c>
      <c r="I269">
        <v>140109</v>
      </c>
      <c r="J269">
        <v>150640</v>
      </c>
      <c r="K269">
        <v>146084</v>
      </c>
      <c r="L269">
        <v>128297</v>
      </c>
      <c r="M269">
        <v>136857</v>
      </c>
      <c r="N269">
        <v>115289</v>
      </c>
      <c r="O269">
        <v>105411</v>
      </c>
    </row>
    <row r="270" spans="1:15">
      <c r="A270" t="str">
        <f t="shared" si="3"/>
        <v>CNTRFKPERIOD START</v>
      </c>
      <c r="B270" t="s">
        <v>245</v>
      </c>
      <c r="C270" t="s">
        <v>149</v>
      </c>
      <c r="D270" s="1">
        <v>41640</v>
      </c>
      <c r="E270" s="1">
        <v>41671</v>
      </c>
      <c r="F270" s="1">
        <v>41699</v>
      </c>
      <c r="G270" s="1">
        <v>41730</v>
      </c>
      <c r="H270" s="1">
        <v>41760</v>
      </c>
      <c r="I270" s="1">
        <v>41791</v>
      </c>
      <c r="J270" s="1">
        <v>41821</v>
      </c>
      <c r="K270" s="1">
        <v>41852</v>
      </c>
      <c r="L270" s="1">
        <v>41883</v>
      </c>
      <c r="M270" s="1">
        <v>41913</v>
      </c>
      <c r="N270" s="1">
        <v>41944</v>
      </c>
      <c r="O270" s="1">
        <v>41974</v>
      </c>
    </row>
    <row r="271" spans="1:15">
      <c r="A271" t="str">
        <f t="shared" si="3"/>
        <v>CNTRFKNCP LF</v>
      </c>
      <c r="B271" t="s">
        <v>245</v>
      </c>
      <c r="C271" t="s">
        <v>150</v>
      </c>
      <c r="D271" s="5">
        <v>0.60560000000000003</v>
      </c>
      <c r="E271" s="5">
        <v>0.69120000000000004</v>
      </c>
      <c r="F271" s="5">
        <v>0.63639999999999997</v>
      </c>
      <c r="G271" s="5">
        <v>0.67579999999999996</v>
      </c>
      <c r="H271" s="5">
        <v>0.68740000000000001</v>
      </c>
      <c r="I271" s="5">
        <v>0.7006</v>
      </c>
      <c r="J271" s="5">
        <v>0.71709999999999996</v>
      </c>
      <c r="K271" s="5">
        <v>0.73409999999999997</v>
      </c>
      <c r="L271" s="5">
        <v>0.66049999999999998</v>
      </c>
      <c r="M271" s="5">
        <v>0.62960000000000005</v>
      </c>
      <c r="N271" s="5">
        <v>0.60519999999999996</v>
      </c>
      <c r="O271" s="5">
        <v>0.6119</v>
      </c>
    </row>
    <row r="272" spans="1:15">
      <c r="A272" t="str">
        <f t="shared" si="3"/>
        <v>CNTRFKNCP LF ONPK</v>
      </c>
      <c r="B272" t="s">
        <v>245</v>
      </c>
      <c r="C272" t="s">
        <v>151</v>
      </c>
      <c r="D272" s="5">
        <v>0.66439999999999999</v>
      </c>
      <c r="E272" s="5">
        <v>0.76729999999999998</v>
      </c>
      <c r="F272" s="5">
        <v>0.7359</v>
      </c>
      <c r="G272" s="5">
        <v>0.81899999999999995</v>
      </c>
      <c r="H272" s="5">
        <v>0.86240000000000006</v>
      </c>
      <c r="I272" s="5">
        <v>0.8266</v>
      </c>
      <c r="J272" s="5">
        <v>0.84770000000000001</v>
      </c>
      <c r="K272" s="5">
        <v>0.87949999999999995</v>
      </c>
      <c r="L272" s="5">
        <v>0.78559999999999997</v>
      </c>
      <c r="M272" s="5">
        <v>0.75609999999999999</v>
      </c>
      <c r="N272" s="5">
        <v>0.65880000000000005</v>
      </c>
      <c r="O272" s="5">
        <v>0.64680000000000004</v>
      </c>
    </row>
    <row r="273" spans="1:15">
      <c r="A273" t="str">
        <f t="shared" si="3"/>
        <v>CNTRFKNCP LF OFFPK</v>
      </c>
      <c r="B273" t="s">
        <v>245</v>
      </c>
      <c r="C273" t="s">
        <v>152</v>
      </c>
      <c r="D273" s="5">
        <v>0.59299999999999997</v>
      </c>
      <c r="E273" s="5">
        <v>0.68130000000000002</v>
      </c>
      <c r="F273" s="5">
        <v>0.62860000000000005</v>
      </c>
      <c r="G273" s="5">
        <v>0.63480000000000003</v>
      </c>
      <c r="H273" s="5">
        <v>0.64149999999999996</v>
      </c>
      <c r="I273" s="5">
        <v>0.65759999999999996</v>
      </c>
      <c r="J273" s="5">
        <v>0.67159999999999997</v>
      </c>
      <c r="K273" s="5">
        <v>0.68589999999999995</v>
      </c>
      <c r="L273" s="5">
        <v>0.61950000000000005</v>
      </c>
      <c r="M273" s="5">
        <v>0.59589999999999999</v>
      </c>
      <c r="N273" s="5">
        <v>0.59750000000000003</v>
      </c>
      <c r="O273" s="5">
        <v>0.62060000000000004</v>
      </c>
    </row>
    <row r="274" spans="1:15">
      <c r="A274" t="str">
        <f t="shared" si="3"/>
        <v>CNTRFKGCP CF</v>
      </c>
      <c r="B274" t="s">
        <v>245</v>
      </c>
      <c r="C274" t="s">
        <v>153</v>
      </c>
      <c r="D274" s="5">
        <v>1</v>
      </c>
      <c r="E274" s="5">
        <v>1</v>
      </c>
      <c r="F274" s="5">
        <v>1</v>
      </c>
      <c r="G274" s="5">
        <v>1</v>
      </c>
      <c r="H274" s="5">
        <v>1</v>
      </c>
      <c r="I274" s="5">
        <v>1</v>
      </c>
      <c r="J274" s="5">
        <v>1</v>
      </c>
      <c r="K274" s="5">
        <v>1</v>
      </c>
      <c r="L274" s="5">
        <v>1</v>
      </c>
      <c r="M274" s="5">
        <v>1</v>
      </c>
      <c r="N274" s="5">
        <v>1</v>
      </c>
      <c r="O274" s="5">
        <v>1</v>
      </c>
    </row>
    <row r="275" spans="1:15">
      <c r="A275" t="str">
        <f t="shared" si="3"/>
        <v>CNTRFKCP CF</v>
      </c>
      <c r="B275" t="s">
        <v>245</v>
      </c>
      <c r="C275" t="s">
        <v>154</v>
      </c>
      <c r="D275" s="5">
        <v>0.73340000000000005</v>
      </c>
      <c r="E275" s="5">
        <v>0.93769999999999998</v>
      </c>
      <c r="F275" s="5">
        <v>0.98440000000000005</v>
      </c>
      <c r="G275" s="5">
        <v>0.9839</v>
      </c>
      <c r="H275" s="5">
        <v>0.90400000000000003</v>
      </c>
      <c r="I275" s="5">
        <v>0.97160000000000002</v>
      </c>
      <c r="J275" s="5">
        <v>0.94920000000000004</v>
      </c>
      <c r="K275" s="5">
        <v>0.93310000000000004</v>
      </c>
      <c r="L275" s="5">
        <v>0.89400000000000002</v>
      </c>
      <c r="M275" s="5">
        <v>1</v>
      </c>
      <c r="N275" s="5">
        <v>1</v>
      </c>
      <c r="O275" s="5">
        <v>0.89100000000000001</v>
      </c>
    </row>
    <row r="276" spans="1:15">
      <c r="A276" t="str">
        <f t="shared" si="3"/>
        <v>CNTRFKGCP LF</v>
      </c>
      <c r="B276" t="s">
        <v>245</v>
      </c>
      <c r="C276" t="s">
        <v>155</v>
      </c>
      <c r="D276" s="5">
        <v>0.60560000000000003</v>
      </c>
      <c r="E276" s="5">
        <v>0.69120000000000004</v>
      </c>
      <c r="F276" s="5">
        <v>0.63639999999999997</v>
      </c>
      <c r="G276" s="5">
        <v>0.67579999999999996</v>
      </c>
      <c r="H276" s="5">
        <v>0.68740000000000001</v>
      </c>
      <c r="I276" s="5">
        <v>0.7006</v>
      </c>
      <c r="J276" s="5">
        <v>0.71709999999999996</v>
      </c>
      <c r="K276" s="5">
        <v>0.73409999999999997</v>
      </c>
      <c r="L276" s="5">
        <v>0.66049999999999998</v>
      </c>
      <c r="M276" s="5">
        <v>0.62960000000000005</v>
      </c>
      <c r="N276" s="5">
        <v>0.60519999999999996</v>
      </c>
      <c r="O276" s="5">
        <v>0.6119</v>
      </c>
    </row>
    <row r="277" spans="1:15">
      <c r="A277" t="str">
        <f t="shared" si="3"/>
        <v>CNTRFKGCP LF ONPK</v>
      </c>
      <c r="B277" t="s">
        <v>245</v>
      </c>
      <c r="C277" t="s">
        <v>156</v>
      </c>
      <c r="D277" s="5">
        <v>0.66439999999999999</v>
      </c>
      <c r="E277" s="5">
        <v>0.76729999999999998</v>
      </c>
      <c r="F277" s="5">
        <v>0.7359</v>
      </c>
      <c r="G277" s="5">
        <v>0.81899999999999995</v>
      </c>
      <c r="H277" s="5">
        <v>0.86240000000000006</v>
      </c>
      <c r="I277" s="5">
        <v>0.8266</v>
      </c>
      <c r="J277" s="5">
        <v>0.84770000000000001</v>
      </c>
      <c r="K277" s="5">
        <v>0.87949999999999995</v>
      </c>
      <c r="L277" s="5">
        <v>0.78559999999999997</v>
      </c>
      <c r="M277" s="5">
        <v>0.75609999999999999</v>
      </c>
      <c r="N277" s="5">
        <v>0.65880000000000005</v>
      </c>
      <c r="O277" s="5">
        <v>0.64680000000000004</v>
      </c>
    </row>
    <row r="278" spans="1:15">
      <c r="A278" t="str">
        <f t="shared" si="3"/>
        <v>CNTRFKGCP LF OFFPK</v>
      </c>
      <c r="B278" t="s">
        <v>245</v>
      </c>
      <c r="C278" t="s">
        <v>157</v>
      </c>
      <c r="D278" s="5">
        <v>0.59299999999999997</v>
      </c>
      <c r="E278" s="5">
        <v>0.68130000000000002</v>
      </c>
      <c r="F278" s="5">
        <v>0.62860000000000005</v>
      </c>
      <c r="G278" s="5">
        <v>0.63480000000000003</v>
      </c>
      <c r="H278" s="5">
        <v>0.64149999999999996</v>
      </c>
      <c r="I278" s="5">
        <v>0.65759999999999996</v>
      </c>
      <c r="J278" s="5">
        <v>0.67159999999999997</v>
      </c>
      <c r="K278" s="5">
        <v>0.68589999999999995</v>
      </c>
      <c r="L278" s="5">
        <v>0.61950000000000005</v>
      </c>
      <c r="M278" s="5">
        <v>0.59589999999999999</v>
      </c>
      <c r="N278" s="5">
        <v>0.59750000000000003</v>
      </c>
      <c r="O278" s="5">
        <v>0.62060000000000004</v>
      </c>
    </row>
    <row r="279" spans="1:15">
      <c r="A279" t="str">
        <f t="shared" si="3"/>
        <v>CNTRFKCP LF</v>
      </c>
      <c r="B279" t="s">
        <v>245</v>
      </c>
      <c r="C279" t="s">
        <v>158</v>
      </c>
      <c r="D279" s="5">
        <v>0.82569999999999999</v>
      </c>
      <c r="E279" s="5">
        <v>0.73719999999999997</v>
      </c>
      <c r="F279" s="5">
        <v>0.64649999999999996</v>
      </c>
      <c r="G279" s="5">
        <v>0.68679999999999997</v>
      </c>
      <c r="H279" s="5">
        <v>0.76039999999999996</v>
      </c>
      <c r="I279" s="5">
        <v>0.72109999999999996</v>
      </c>
      <c r="J279" s="5">
        <v>0.75549999999999995</v>
      </c>
      <c r="K279" s="5">
        <v>0.78680000000000005</v>
      </c>
      <c r="L279" s="5">
        <v>0.73880000000000001</v>
      </c>
      <c r="M279" s="5">
        <v>0.62960000000000005</v>
      </c>
      <c r="N279" s="5">
        <v>0.60519999999999996</v>
      </c>
      <c r="O279" s="5">
        <v>0.68669999999999998</v>
      </c>
    </row>
    <row r="280" spans="1:15">
      <c r="A280" t="str">
        <f t="shared" si="3"/>
        <v>CNTRFKREL PREC:</v>
      </c>
      <c r="B280" t="s">
        <v>245</v>
      </c>
      <c r="C280" t="s">
        <v>65</v>
      </c>
    </row>
    <row r="281" spans="1:15">
      <c r="A281" t="str">
        <f t="shared" si="3"/>
        <v>CNTRFKNCP RP</v>
      </c>
      <c r="B281" t="s">
        <v>245</v>
      </c>
      <c r="C281" t="s">
        <v>159</v>
      </c>
      <c r="D281" s="5">
        <v>0</v>
      </c>
      <c r="E281" s="5">
        <v>0</v>
      </c>
      <c r="F281" s="5">
        <v>0</v>
      </c>
      <c r="G281" s="5">
        <v>0</v>
      </c>
      <c r="H281" s="5">
        <v>0</v>
      </c>
      <c r="I281" s="5">
        <v>0</v>
      </c>
      <c r="J281" s="5">
        <v>0</v>
      </c>
      <c r="K281" s="5">
        <v>0</v>
      </c>
      <c r="L281" s="5">
        <v>0</v>
      </c>
      <c r="M281" s="5">
        <v>0</v>
      </c>
      <c r="N281" s="5">
        <v>0</v>
      </c>
      <c r="O281" s="5">
        <v>0</v>
      </c>
    </row>
    <row r="282" spans="1:15">
      <c r="A282" t="str">
        <f t="shared" si="3"/>
        <v>CNTRFKNCP RP ONPK</v>
      </c>
      <c r="B282" t="s">
        <v>245</v>
      </c>
      <c r="C282" t="s">
        <v>160</v>
      </c>
      <c r="D282" s="5">
        <v>0</v>
      </c>
      <c r="E282" s="5">
        <v>0</v>
      </c>
      <c r="F282" s="5">
        <v>0</v>
      </c>
      <c r="G282" s="5">
        <v>0</v>
      </c>
      <c r="H282" s="5">
        <v>0</v>
      </c>
      <c r="I282" s="5">
        <v>0</v>
      </c>
      <c r="J282" s="5">
        <v>0</v>
      </c>
      <c r="K282" s="5">
        <v>0</v>
      </c>
      <c r="L282" s="5">
        <v>0</v>
      </c>
      <c r="M282" s="5">
        <v>0</v>
      </c>
      <c r="N282" s="5">
        <v>0</v>
      </c>
      <c r="O282" s="5">
        <v>0</v>
      </c>
    </row>
    <row r="283" spans="1:15">
      <c r="A283" t="str">
        <f t="shared" si="3"/>
        <v>CNTRFKNCP RP OFFPK</v>
      </c>
      <c r="B283" t="s">
        <v>245</v>
      </c>
      <c r="C283" t="s">
        <v>161</v>
      </c>
      <c r="D283" s="5">
        <v>0</v>
      </c>
      <c r="E283" s="5">
        <v>0</v>
      </c>
      <c r="F283" s="5">
        <v>0</v>
      </c>
      <c r="G283" s="5">
        <v>0</v>
      </c>
      <c r="H283" s="5">
        <v>0</v>
      </c>
      <c r="I283" s="5">
        <v>0</v>
      </c>
      <c r="J283" s="5">
        <v>0</v>
      </c>
      <c r="K283" s="5">
        <v>0</v>
      </c>
      <c r="L283" s="5">
        <v>0</v>
      </c>
      <c r="M283" s="5">
        <v>0</v>
      </c>
      <c r="N283" s="5">
        <v>0</v>
      </c>
      <c r="O283" s="5">
        <v>0</v>
      </c>
    </row>
    <row r="284" spans="1:15">
      <c r="A284" t="str">
        <f t="shared" si="3"/>
        <v>CNTRFKGCP RP</v>
      </c>
      <c r="B284" t="s">
        <v>245</v>
      </c>
      <c r="C284" t="s">
        <v>162</v>
      </c>
      <c r="D284" s="5">
        <v>0</v>
      </c>
      <c r="E284" s="5">
        <v>0</v>
      </c>
      <c r="F284" s="5">
        <v>0</v>
      </c>
      <c r="G284" s="5">
        <v>0</v>
      </c>
      <c r="H284" s="5">
        <v>0</v>
      </c>
      <c r="I284" s="5">
        <v>0</v>
      </c>
      <c r="J284" s="5">
        <v>0</v>
      </c>
      <c r="K284" s="5">
        <v>0</v>
      </c>
      <c r="L284" s="5">
        <v>0</v>
      </c>
      <c r="M284" s="5">
        <v>0</v>
      </c>
      <c r="N284" s="5">
        <v>0</v>
      </c>
      <c r="O284" s="5">
        <v>0</v>
      </c>
    </row>
    <row r="285" spans="1:15">
      <c r="A285" t="str">
        <f t="shared" si="3"/>
        <v>CNTRFKGCP RP ONPK</v>
      </c>
      <c r="B285" t="s">
        <v>245</v>
      </c>
      <c r="C285" t="s">
        <v>163</v>
      </c>
      <c r="D285" s="5">
        <v>0</v>
      </c>
      <c r="E285" s="5">
        <v>0</v>
      </c>
      <c r="F285" s="5">
        <v>0</v>
      </c>
      <c r="G285" s="5">
        <v>0</v>
      </c>
      <c r="H285" s="5">
        <v>0</v>
      </c>
      <c r="I285" s="5">
        <v>0</v>
      </c>
      <c r="J285" s="5">
        <v>0</v>
      </c>
      <c r="K285" s="5">
        <v>0</v>
      </c>
      <c r="L285" s="5">
        <v>0</v>
      </c>
      <c r="M285" s="5">
        <v>0</v>
      </c>
      <c r="N285" s="5">
        <v>0</v>
      </c>
      <c r="O285" s="5">
        <v>0</v>
      </c>
    </row>
    <row r="286" spans="1:15">
      <c r="A286" t="str">
        <f t="shared" si="3"/>
        <v>CNTRFKGCP RP OFFPK</v>
      </c>
      <c r="B286" t="s">
        <v>245</v>
      </c>
      <c r="C286" t="s">
        <v>164</v>
      </c>
      <c r="D286" s="5">
        <v>0</v>
      </c>
      <c r="E286" s="5">
        <v>0</v>
      </c>
      <c r="F286" s="5">
        <v>0</v>
      </c>
      <c r="G286" s="5">
        <v>0</v>
      </c>
      <c r="H286" s="5">
        <v>0</v>
      </c>
      <c r="I286" s="5">
        <v>0</v>
      </c>
      <c r="J286" s="5">
        <v>0</v>
      </c>
      <c r="K286" s="5">
        <v>0</v>
      </c>
      <c r="L286" s="5">
        <v>0</v>
      </c>
      <c r="M286" s="5">
        <v>0</v>
      </c>
      <c r="N286" s="5">
        <v>0</v>
      </c>
      <c r="O286" s="5">
        <v>0</v>
      </c>
    </row>
    <row r="287" spans="1:15">
      <c r="A287" t="str">
        <f t="shared" si="3"/>
        <v>CNTRFKCP RP</v>
      </c>
      <c r="B287" t="s">
        <v>245</v>
      </c>
      <c r="C287" t="s">
        <v>165</v>
      </c>
      <c r="D287" s="5">
        <v>0</v>
      </c>
      <c r="E287" s="5">
        <v>0</v>
      </c>
      <c r="F287" s="5">
        <v>0</v>
      </c>
      <c r="G287" s="5">
        <v>0</v>
      </c>
      <c r="H287" s="5">
        <v>0</v>
      </c>
      <c r="I287" s="5">
        <v>0</v>
      </c>
      <c r="J287" s="5">
        <v>0</v>
      </c>
      <c r="K287" s="5">
        <v>0</v>
      </c>
      <c r="L287" s="5">
        <v>0</v>
      </c>
      <c r="M287" s="5">
        <v>0</v>
      </c>
      <c r="N287" s="5">
        <v>0</v>
      </c>
      <c r="O287" s="5">
        <v>0</v>
      </c>
    </row>
    <row r="288" spans="1:15">
      <c r="A288" t="str">
        <f t="shared" si="3"/>
        <v>CNTRFKSAMPLE SIZE:</v>
      </c>
      <c r="B288" t="s">
        <v>245</v>
      </c>
      <c r="C288" t="s">
        <v>66</v>
      </c>
    </row>
    <row r="289" spans="1:15">
      <c r="A289" t="str">
        <f t="shared" si="3"/>
        <v>CNTRFKGCPSZ</v>
      </c>
      <c r="B289" t="s">
        <v>245</v>
      </c>
      <c r="C289" t="s">
        <v>166</v>
      </c>
      <c r="D289">
        <v>1</v>
      </c>
      <c r="E289">
        <v>1</v>
      </c>
      <c r="F289">
        <v>1</v>
      </c>
      <c r="G289">
        <v>1</v>
      </c>
      <c r="H289">
        <v>1</v>
      </c>
      <c r="I289">
        <v>1</v>
      </c>
      <c r="J289">
        <v>1</v>
      </c>
      <c r="K289">
        <v>1</v>
      </c>
      <c r="L289">
        <v>1</v>
      </c>
      <c r="M289">
        <v>1</v>
      </c>
      <c r="N289">
        <v>1</v>
      </c>
      <c r="O289">
        <v>1</v>
      </c>
    </row>
    <row r="290" spans="1:15">
      <c r="A290" t="str">
        <f t="shared" si="3"/>
        <v>CNTRFKGCPSZ ONPK</v>
      </c>
      <c r="B290" t="s">
        <v>245</v>
      </c>
      <c r="C290" t="s">
        <v>167</v>
      </c>
      <c r="D290">
        <v>1</v>
      </c>
      <c r="E290">
        <v>1</v>
      </c>
      <c r="F290">
        <v>1</v>
      </c>
      <c r="G290">
        <v>1</v>
      </c>
      <c r="H290">
        <v>1</v>
      </c>
      <c r="I290">
        <v>1</v>
      </c>
      <c r="J290">
        <v>1</v>
      </c>
      <c r="K290">
        <v>1</v>
      </c>
      <c r="L290">
        <v>1</v>
      </c>
      <c r="M290">
        <v>1</v>
      </c>
      <c r="N290">
        <v>1</v>
      </c>
      <c r="O290">
        <v>1</v>
      </c>
    </row>
    <row r="291" spans="1:15">
      <c r="A291" t="str">
        <f t="shared" si="3"/>
        <v>CNTRFKGCPSZ OFFPK</v>
      </c>
      <c r="B291" t="s">
        <v>245</v>
      </c>
      <c r="C291" t="s">
        <v>168</v>
      </c>
      <c r="D291">
        <v>1</v>
      </c>
      <c r="E291">
        <v>1</v>
      </c>
      <c r="F291">
        <v>1</v>
      </c>
      <c r="G291">
        <v>1</v>
      </c>
      <c r="H291">
        <v>1</v>
      </c>
      <c r="I291">
        <v>1</v>
      </c>
      <c r="J291">
        <v>1</v>
      </c>
      <c r="K291">
        <v>1</v>
      </c>
      <c r="L291">
        <v>1</v>
      </c>
      <c r="M291">
        <v>1</v>
      </c>
      <c r="N291">
        <v>1</v>
      </c>
      <c r="O291">
        <v>1</v>
      </c>
    </row>
    <row r="292" spans="1:15">
      <c r="A292" t="str">
        <f t="shared" si="3"/>
        <v>CNTRFKCPSZ</v>
      </c>
      <c r="B292" t="s">
        <v>245</v>
      </c>
      <c r="C292" t="s">
        <v>169</v>
      </c>
      <c r="D292">
        <v>1</v>
      </c>
      <c r="E292">
        <v>1</v>
      </c>
      <c r="F292">
        <v>1</v>
      </c>
      <c r="G292">
        <v>1</v>
      </c>
      <c r="H292">
        <v>1</v>
      </c>
      <c r="I292">
        <v>1</v>
      </c>
      <c r="J292">
        <v>1</v>
      </c>
      <c r="K292">
        <v>1</v>
      </c>
      <c r="L292">
        <v>1</v>
      </c>
      <c r="M292">
        <v>1</v>
      </c>
      <c r="N292">
        <v>1</v>
      </c>
      <c r="O292">
        <v>1</v>
      </c>
    </row>
    <row r="293" spans="1:15">
      <c r="A293" t="str">
        <f t="shared" si="3"/>
        <v/>
      </c>
    </row>
    <row r="294" spans="1:15" ht="14.4">
      <c r="A294" t="str">
        <f t="shared" si="3"/>
        <v>NOTE:     Sales line does not match sales in the Rate and Revenue Report due to billing lag.</v>
      </c>
      <c r="B294" s="310" t="s">
        <v>605</v>
      </c>
    </row>
    <row r="295" spans="1:15">
      <c r="A295" t="str">
        <f t="shared" si="3"/>
        <v xml:space="preserve">                 In addition, the City of Blountstown, FKEC, City of Wauchula and Lee County are classified as Rate Code 940. The sales for the contracts are reported combined in the Rate &amp; Revenue Report.</v>
      </c>
      <c r="B295" s="311" t="s">
        <v>606</v>
      </c>
    </row>
    <row r="296" spans="1:15">
      <c r="A296" t="str">
        <f t="shared" si="3"/>
        <v/>
      </c>
    </row>
    <row r="297" spans="1:15">
      <c r="A297" t="str">
        <f t="shared" si="3"/>
        <v xml:space="preserve">GS12 GS(T)-1 General Service Non Demand including TOU (0-20 kW)  (Sampled) </v>
      </c>
      <c r="B297" t="s">
        <v>627</v>
      </c>
      <c r="C297" t="s">
        <v>628</v>
      </c>
    </row>
    <row r="298" spans="1:15">
      <c r="A298" t="str">
        <f t="shared" si="3"/>
        <v xml:space="preserve">GS12MONTH </v>
      </c>
      <c r="B298" t="s">
        <v>629</v>
      </c>
      <c r="C298" t="s">
        <v>123</v>
      </c>
      <c r="D298" s="4">
        <v>41640</v>
      </c>
      <c r="E298" s="4">
        <v>41671</v>
      </c>
      <c r="F298" s="4">
        <v>41699</v>
      </c>
      <c r="G298" s="4">
        <v>41730</v>
      </c>
      <c r="H298" s="4">
        <v>41760</v>
      </c>
      <c r="I298" s="4">
        <v>41791</v>
      </c>
      <c r="J298" s="4">
        <v>41821</v>
      </c>
      <c r="K298" s="4">
        <v>41852</v>
      </c>
      <c r="L298" s="4">
        <v>41883</v>
      </c>
      <c r="M298" s="4">
        <v>41913</v>
      </c>
      <c r="N298" s="4">
        <v>41944</v>
      </c>
      <c r="O298" s="4">
        <v>41974</v>
      </c>
    </row>
    <row r="299" spans="1:15">
      <c r="A299" t="str">
        <f t="shared" si="3"/>
        <v xml:space="preserve">GS12CUSTOMERS </v>
      </c>
      <c r="B299" t="s">
        <v>629</v>
      </c>
      <c r="C299" t="s">
        <v>124</v>
      </c>
      <c r="D299">
        <v>418701</v>
      </c>
      <c r="E299">
        <v>419169</v>
      </c>
      <c r="F299">
        <v>418708</v>
      </c>
      <c r="G299">
        <v>420049</v>
      </c>
      <c r="H299">
        <v>420656</v>
      </c>
      <c r="I299">
        <v>420732</v>
      </c>
      <c r="J299">
        <v>410407</v>
      </c>
      <c r="K299">
        <v>410443</v>
      </c>
      <c r="L299">
        <v>411492</v>
      </c>
      <c r="M299">
        <v>412090</v>
      </c>
      <c r="N299">
        <v>412857</v>
      </c>
      <c r="O299">
        <v>413270</v>
      </c>
    </row>
    <row r="300" spans="1:15">
      <c r="A300" t="str">
        <f t="shared" si="3"/>
        <v xml:space="preserve">GS12SALES </v>
      </c>
      <c r="B300" t="s">
        <v>629</v>
      </c>
      <c r="C300" t="s">
        <v>125</v>
      </c>
      <c r="D300">
        <v>461380132</v>
      </c>
      <c r="E300">
        <v>426918154</v>
      </c>
      <c r="F300">
        <v>429132026</v>
      </c>
      <c r="G300">
        <v>452779463</v>
      </c>
      <c r="H300">
        <v>518885327</v>
      </c>
      <c r="I300">
        <v>532379575</v>
      </c>
      <c r="J300">
        <v>512601461</v>
      </c>
      <c r="K300">
        <v>575389721</v>
      </c>
      <c r="L300">
        <v>577047383</v>
      </c>
      <c r="M300">
        <v>514570202</v>
      </c>
      <c r="N300">
        <v>462022193</v>
      </c>
      <c r="O300">
        <v>428584046</v>
      </c>
    </row>
    <row r="301" spans="1:15">
      <c r="A301" t="str">
        <f t="shared" si="3"/>
        <v>GS12KW</v>
      </c>
      <c r="B301" t="s">
        <v>629</v>
      </c>
      <c r="C301" t="s">
        <v>126</v>
      </c>
    </row>
    <row r="302" spans="1:15">
      <c r="A302" t="str">
        <f t="shared" si="3"/>
        <v>GS12N</v>
      </c>
      <c r="B302" t="s">
        <v>629</v>
      </c>
      <c r="C302" t="s">
        <v>127</v>
      </c>
      <c r="D302">
        <v>412508</v>
      </c>
      <c r="E302">
        <v>413012</v>
      </c>
      <c r="F302">
        <v>412301</v>
      </c>
      <c r="G302">
        <v>413473</v>
      </c>
      <c r="H302">
        <v>414258</v>
      </c>
      <c r="I302">
        <v>414551</v>
      </c>
      <c r="J302">
        <v>414564</v>
      </c>
      <c r="K302">
        <v>410444</v>
      </c>
      <c r="L302">
        <v>411492</v>
      </c>
      <c r="M302">
        <v>412090</v>
      </c>
      <c r="N302">
        <v>412856</v>
      </c>
      <c r="O302">
        <v>413271</v>
      </c>
    </row>
    <row r="303" spans="1:15">
      <c r="A303" t="str">
        <f t="shared" ref="A303:A366" si="4">B303&amp;C303</f>
        <v>GS12RLR ENERGY:</v>
      </c>
      <c r="B303" t="s">
        <v>629</v>
      </c>
      <c r="C303" t="s">
        <v>61</v>
      </c>
    </row>
    <row r="304" spans="1:15">
      <c r="A304" t="str">
        <f t="shared" si="4"/>
        <v>GS12KWH</v>
      </c>
      <c r="B304" t="s">
        <v>629</v>
      </c>
      <c r="C304" t="s">
        <v>128</v>
      </c>
      <c r="D304">
        <v>560170537</v>
      </c>
      <c r="E304">
        <v>522254320</v>
      </c>
      <c r="F304">
        <v>524996218</v>
      </c>
      <c r="G304">
        <v>554272429</v>
      </c>
      <c r="H304">
        <v>634324590</v>
      </c>
      <c r="I304">
        <v>654238466</v>
      </c>
      <c r="J304">
        <v>680895353</v>
      </c>
      <c r="K304">
        <v>575471479</v>
      </c>
      <c r="L304">
        <v>577054559</v>
      </c>
      <c r="M304">
        <v>514571404</v>
      </c>
      <c r="N304">
        <v>462042952</v>
      </c>
      <c r="O304">
        <v>428706486</v>
      </c>
    </row>
    <row r="305" spans="1:15">
      <c r="A305" t="str">
        <f t="shared" si="4"/>
        <v>GS12KWH ONPK</v>
      </c>
      <c r="B305" t="s">
        <v>629</v>
      </c>
      <c r="C305" t="s">
        <v>129</v>
      </c>
      <c r="D305">
        <v>134045250</v>
      </c>
      <c r="E305">
        <v>123772247</v>
      </c>
      <c r="F305">
        <v>118975754</v>
      </c>
      <c r="G305">
        <v>201752240</v>
      </c>
      <c r="H305">
        <v>218780512</v>
      </c>
      <c r="I305">
        <v>229820837</v>
      </c>
      <c r="J305">
        <v>238967602</v>
      </c>
      <c r="K305">
        <v>194830668</v>
      </c>
      <c r="L305">
        <v>202116865</v>
      </c>
      <c r="M305">
        <v>191143009</v>
      </c>
      <c r="N305">
        <v>99321127</v>
      </c>
      <c r="O305">
        <v>102512249</v>
      </c>
    </row>
    <row r="306" spans="1:15">
      <c r="A306" t="str">
        <f t="shared" si="4"/>
        <v>GS12KWH OFFPK</v>
      </c>
      <c r="B306" t="s">
        <v>629</v>
      </c>
      <c r="C306" t="s">
        <v>130</v>
      </c>
      <c r="D306">
        <v>426125287</v>
      </c>
      <c r="E306">
        <v>398482073</v>
      </c>
      <c r="F306">
        <v>406020464</v>
      </c>
      <c r="G306">
        <v>352520189</v>
      </c>
      <c r="H306">
        <v>415544078</v>
      </c>
      <c r="I306">
        <v>424417628</v>
      </c>
      <c r="J306">
        <v>441927751</v>
      </c>
      <c r="K306">
        <v>380640812</v>
      </c>
      <c r="L306">
        <v>374937694</v>
      </c>
      <c r="M306">
        <v>323428395</v>
      </c>
      <c r="N306">
        <v>362721825</v>
      </c>
      <c r="O306">
        <v>326194237</v>
      </c>
    </row>
    <row r="307" spans="1:15">
      <c r="A307" t="str">
        <f t="shared" si="4"/>
        <v>GS12KWH ONPK%</v>
      </c>
      <c r="B307" t="s">
        <v>629</v>
      </c>
      <c r="C307" t="s">
        <v>131</v>
      </c>
      <c r="D307" s="5">
        <v>0.23929</v>
      </c>
      <c r="E307" s="5">
        <v>0.23699999999999999</v>
      </c>
      <c r="F307" s="5">
        <v>0.22661999999999999</v>
      </c>
      <c r="G307" s="5">
        <v>0.36398999999999998</v>
      </c>
      <c r="H307" s="5">
        <v>0.34489999999999998</v>
      </c>
      <c r="I307" s="5">
        <v>0.35127999999999998</v>
      </c>
      <c r="J307" s="5">
        <v>0.35095999999999999</v>
      </c>
      <c r="K307" s="5">
        <v>0.33856000000000003</v>
      </c>
      <c r="L307" s="5">
        <v>0.35026000000000002</v>
      </c>
      <c r="M307" s="5">
        <v>0.37146000000000001</v>
      </c>
      <c r="N307" s="5">
        <v>0.21496000000000001</v>
      </c>
      <c r="O307" s="5">
        <v>0.23912</v>
      </c>
    </row>
    <row r="308" spans="1:15">
      <c r="A308" t="str">
        <f t="shared" si="4"/>
        <v>GS12KWH OFFPK%</v>
      </c>
      <c r="B308" t="s">
        <v>629</v>
      </c>
      <c r="C308" t="s">
        <v>132</v>
      </c>
      <c r="D308" s="5">
        <v>0.76071</v>
      </c>
      <c r="E308" s="5">
        <v>0.76300000000000001</v>
      </c>
      <c r="F308" s="5">
        <v>0.77337999999999996</v>
      </c>
      <c r="G308" s="5">
        <v>0.63600999999999996</v>
      </c>
      <c r="H308" s="5">
        <v>0.65510000000000002</v>
      </c>
      <c r="I308" s="5">
        <v>0.64871999999999996</v>
      </c>
      <c r="J308" s="5">
        <v>0.64903999999999995</v>
      </c>
      <c r="K308" s="5">
        <v>0.66144000000000003</v>
      </c>
      <c r="L308" s="5">
        <v>0.64973999999999998</v>
      </c>
      <c r="M308" s="5">
        <v>0.62853999999999999</v>
      </c>
      <c r="N308" s="5">
        <v>0.78503999999999996</v>
      </c>
      <c r="O308" s="5">
        <v>0.76088</v>
      </c>
    </row>
    <row r="309" spans="1:15">
      <c r="A309" t="str">
        <f t="shared" si="4"/>
        <v>GS12DEMAND (KW):</v>
      </c>
      <c r="B309" t="s">
        <v>629</v>
      </c>
      <c r="C309" t="s">
        <v>62</v>
      </c>
    </row>
    <row r="310" spans="1:15">
      <c r="A310" t="str">
        <f t="shared" si="4"/>
        <v>GS12NCP</v>
      </c>
      <c r="B310" t="s">
        <v>629</v>
      </c>
      <c r="C310" t="s">
        <v>133</v>
      </c>
      <c r="D310">
        <v>2544592</v>
      </c>
      <c r="E310">
        <v>2358162</v>
      </c>
      <c r="F310">
        <v>2153780</v>
      </c>
      <c r="G310">
        <v>2253607</v>
      </c>
      <c r="H310">
        <v>2375819</v>
      </c>
      <c r="I310">
        <v>2591468</v>
      </c>
      <c r="J310">
        <v>2452926</v>
      </c>
      <c r="K310">
        <v>2081883</v>
      </c>
      <c r="L310">
        <v>2202357</v>
      </c>
      <c r="M310">
        <v>1999212</v>
      </c>
      <c r="N310">
        <v>2120300</v>
      </c>
      <c r="O310">
        <v>1905819</v>
      </c>
    </row>
    <row r="311" spans="1:15">
      <c r="A311" t="str">
        <f t="shared" si="4"/>
        <v>GS12NCP ONPK</v>
      </c>
      <c r="B311" t="s">
        <v>629</v>
      </c>
      <c r="C311" t="s">
        <v>134</v>
      </c>
      <c r="D311">
        <v>2162075</v>
      </c>
      <c r="E311">
        <v>1992059</v>
      </c>
      <c r="F311">
        <v>1851713</v>
      </c>
      <c r="G311">
        <v>2125517</v>
      </c>
      <c r="H311">
        <v>2278361</v>
      </c>
      <c r="I311">
        <v>2450736</v>
      </c>
      <c r="J311">
        <v>2343515</v>
      </c>
      <c r="K311">
        <v>1986834</v>
      </c>
      <c r="L311">
        <v>2077347</v>
      </c>
      <c r="M311">
        <v>1897320</v>
      </c>
      <c r="N311">
        <v>1803435</v>
      </c>
      <c r="O311">
        <v>1653334</v>
      </c>
    </row>
    <row r="312" spans="1:15">
      <c r="A312" t="str">
        <f t="shared" si="4"/>
        <v>GS12NCP OFFPK</v>
      </c>
      <c r="B312" t="s">
        <v>629</v>
      </c>
      <c r="C312" t="s">
        <v>135</v>
      </c>
      <c r="D312">
        <v>2472837</v>
      </c>
      <c r="E312">
        <v>2313434</v>
      </c>
      <c r="F312">
        <v>2114102</v>
      </c>
      <c r="G312">
        <v>2124986</v>
      </c>
      <c r="H312">
        <v>2242039</v>
      </c>
      <c r="I312">
        <v>2467597</v>
      </c>
      <c r="J312">
        <v>2327855</v>
      </c>
      <c r="K312">
        <v>1970248</v>
      </c>
      <c r="L312">
        <v>2103789</v>
      </c>
      <c r="M312">
        <v>1889090</v>
      </c>
      <c r="N312">
        <v>2084268</v>
      </c>
      <c r="O312">
        <v>1849718</v>
      </c>
    </row>
    <row r="313" spans="1:15">
      <c r="A313" t="str">
        <f t="shared" si="4"/>
        <v>GS12GCP DATE</v>
      </c>
      <c r="B313" t="s">
        <v>629</v>
      </c>
      <c r="C313" t="s">
        <v>136</v>
      </c>
      <c r="D313" t="s">
        <v>630</v>
      </c>
      <c r="E313" t="s">
        <v>631</v>
      </c>
      <c r="F313" t="s">
        <v>286</v>
      </c>
      <c r="G313" t="s">
        <v>264</v>
      </c>
      <c r="H313" t="s">
        <v>632</v>
      </c>
      <c r="I313" t="s">
        <v>294</v>
      </c>
      <c r="J313" t="s">
        <v>253</v>
      </c>
      <c r="K313" t="s">
        <v>633</v>
      </c>
      <c r="L313" t="s">
        <v>281</v>
      </c>
      <c r="M313" t="s">
        <v>604</v>
      </c>
      <c r="N313" t="s">
        <v>626</v>
      </c>
      <c r="O313" t="s">
        <v>313</v>
      </c>
    </row>
    <row r="314" spans="1:15">
      <c r="A314" t="str">
        <f t="shared" si="4"/>
        <v>GS12GCP TIME</v>
      </c>
      <c r="B314" t="s">
        <v>629</v>
      </c>
      <c r="C314" t="s">
        <v>142</v>
      </c>
      <c r="D314" t="s">
        <v>144</v>
      </c>
      <c r="E314" t="s">
        <v>145</v>
      </c>
      <c r="F314" t="s">
        <v>144</v>
      </c>
      <c r="G314" t="s">
        <v>145</v>
      </c>
      <c r="H314" t="s">
        <v>145</v>
      </c>
      <c r="I314" t="s">
        <v>144</v>
      </c>
      <c r="J314" t="s">
        <v>145</v>
      </c>
      <c r="K314" t="s">
        <v>145</v>
      </c>
      <c r="L314" t="s">
        <v>144</v>
      </c>
      <c r="M314" t="s">
        <v>145</v>
      </c>
      <c r="N314" t="s">
        <v>143</v>
      </c>
      <c r="O314" t="s">
        <v>144</v>
      </c>
    </row>
    <row r="315" spans="1:15">
      <c r="A315" t="str">
        <f t="shared" si="4"/>
        <v>GS12GCP</v>
      </c>
      <c r="B315" t="s">
        <v>629</v>
      </c>
      <c r="C315" t="s">
        <v>147</v>
      </c>
      <c r="D315">
        <v>1231551</v>
      </c>
      <c r="E315">
        <v>1313378</v>
      </c>
      <c r="F315">
        <v>1182539</v>
      </c>
      <c r="G315">
        <v>1384291</v>
      </c>
      <c r="H315">
        <v>1434550</v>
      </c>
      <c r="I315">
        <v>1605649</v>
      </c>
      <c r="J315">
        <v>1543768</v>
      </c>
      <c r="K315">
        <v>1293480</v>
      </c>
      <c r="L315">
        <v>1398431</v>
      </c>
      <c r="M315">
        <v>1241796</v>
      </c>
      <c r="N315">
        <v>1211747</v>
      </c>
      <c r="O315">
        <v>954068</v>
      </c>
    </row>
    <row r="316" spans="1:15">
      <c r="A316" t="str">
        <f t="shared" si="4"/>
        <v>GS12GCP ONPK</v>
      </c>
      <c r="B316" t="s">
        <v>629</v>
      </c>
      <c r="C316" t="s">
        <v>63</v>
      </c>
      <c r="D316">
        <v>1015931</v>
      </c>
      <c r="E316">
        <v>1073481</v>
      </c>
      <c r="F316">
        <v>985755</v>
      </c>
      <c r="G316">
        <v>1384291</v>
      </c>
      <c r="H316">
        <v>1434550</v>
      </c>
      <c r="I316">
        <v>1605649</v>
      </c>
      <c r="J316">
        <v>1543768</v>
      </c>
      <c r="K316">
        <v>1293480</v>
      </c>
      <c r="L316">
        <v>1398431</v>
      </c>
      <c r="M316">
        <v>1241796</v>
      </c>
      <c r="N316">
        <v>1070613</v>
      </c>
      <c r="O316">
        <v>820253</v>
      </c>
    </row>
    <row r="317" spans="1:15">
      <c r="A317" t="str">
        <f t="shared" si="4"/>
        <v>GS12GCP OFFPK</v>
      </c>
      <c r="B317" t="s">
        <v>629</v>
      </c>
      <c r="C317" t="s">
        <v>64</v>
      </c>
      <c r="D317">
        <v>1231551</v>
      </c>
      <c r="E317">
        <v>1313378</v>
      </c>
      <c r="F317">
        <v>1182539</v>
      </c>
      <c r="G317">
        <v>1305352</v>
      </c>
      <c r="H317">
        <v>1413630</v>
      </c>
      <c r="I317">
        <v>1527690</v>
      </c>
      <c r="J317">
        <v>1487384</v>
      </c>
      <c r="K317">
        <v>1234972</v>
      </c>
      <c r="L317">
        <v>1334862</v>
      </c>
      <c r="M317">
        <v>1185068</v>
      </c>
      <c r="N317">
        <v>1211747</v>
      </c>
      <c r="O317">
        <v>954068</v>
      </c>
    </row>
    <row r="318" spans="1:15">
      <c r="A318" t="str">
        <f t="shared" si="4"/>
        <v>GS12CP</v>
      </c>
      <c r="B318" t="s">
        <v>629</v>
      </c>
      <c r="C318" t="s">
        <v>148</v>
      </c>
      <c r="D318">
        <v>640150</v>
      </c>
      <c r="E318">
        <v>1270152</v>
      </c>
      <c r="F318">
        <v>663577</v>
      </c>
      <c r="G318">
        <v>1273390</v>
      </c>
      <c r="H318">
        <v>1274265</v>
      </c>
      <c r="I318">
        <v>1595520</v>
      </c>
      <c r="J318">
        <v>1462737</v>
      </c>
      <c r="K318">
        <v>1210875</v>
      </c>
      <c r="L318">
        <v>1286582</v>
      </c>
      <c r="M318">
        <v>1154527</v>
      </c>
      <c r="N318">
        <v>1201871</v>
      </c>
      <c r="O318">
        <v>688842</v>
      </c>
    </row>
    <row r="319" spans="1:15">
      <c r="A319" t="str">
        <f t="shared" si="4"/>
        <v>GS12PERIOD START</v>
      </c>
      <c r="B319" t="s">
        <v>629</v>
      </c>
      <c r="C319" t="s">
        <v>149</v>
      </c>
      <c r="D319" s="1">
        <v>41640</v>
      </c>
      <c r="E319" s="1">
        <v>41671</v>
      </c>
      <c r="F319" s="1">
        <v>41699</v>
      </c>
      <c r="G319" s="1">
        <v>41730</v>
      </c>
      <c r="H319" s="1">
        <v>41760</v>
      </c>
      <c r="I319" s="1">
        <v>41791</v>
      </c>
      <c r="J319" s="1">
        <v>41821</v>
      </c>
      <c r="K319" s="1">
        <v>41852</v>
      </c>
      <c r="L319" s="1">
        <v>41883</v>
      </c>
      <c r="M319" s="1">
        <v>41913</v>
      </c>
      <c r="N319" s="1">
        <v>41944</v>
      </c>
      <c r="O319" s="1">
        <v>41974</v>
      </c>
    </row>
    <row r="320" spans="1:15">
      <c r="A320" t="str">
        <f t="shared" si="4"/>
        <v>GS12NCP LF</v>
      </c>
      <c r="B320" t="s">
        <v>629</v>
      </c>
      <c r="C320" t="s">
        <v>150</v>
      </c>
      <c r="D320" s="5">
        <v>0.2959</v>
      </c>
      <c r="E320" s="5">
        <v>0.3296</v>
      </c>
      <c r="F320" s="5">
        <v>0.3276</v>
      </c>
      <c r="G320" s="5">
        <v>0.34160000000000001</v>
      </c>
      <c r="H320" s="5">
        <v>0.3589</v>
      </c>
      <c r="I320" s="5">
        <v>0.35060000000000002</v>
      </c>
      <c r="J320" s="5">
        <v>0.37309999999999999</v>
      </c>
      <c r="K320" s="5">
        <v>0.3715</v>
      </c>
      <c r="L320" s="5">
        <v>0.3639</v>
      </c>
      <c r="M320" s="5">
        <v>0.34599999999999997</v>
      </c>
      <c r="N320" s="5">
        <v>0.30270000000000002</v>
      </c>
      <c r="O320" s="5">
        <v>0.30230000000000001</v>
      </c>
    </row>
    <row r="321" spans="1:15">
      <c r="A321" t="str">
        <f t="shared" si="4"/>
        <v>GS12NCP LF ONPK</v>
      </c>
      <c r="B321" t="s">
        <v>629</v>
      </c>
      <c r="C321" t="s">
        <v>151</v>
      </c>
      <c r="D321" s="5">
        <v>0.3523</v>
      </c>
      <c r="E321" s="5">
        <v>0.38829999999999998</v>
      </c>
      <c r="F321" s="5">
        <v>0.38250000000000001</v>
      </c>
      <c r="G321" s="5">
        <v>0.47939999999999999</v>
      </c>
      <c r="H321" s="5">
        <v>0.5081</v>
      </c>
      <c r="I321" s="5">
        <v>0.49619999999999997</v>
      </c>
      <c r="J321" s="5">
        <v>0.51500000000000001</v>
      </c>
      <c r="K321" s="5">
        <v>0.51880000000000004</v>
      </c>
      <c r="L321" s="5">
        <v>0.51480000000000004</v>
      </c>
      <c r="M321" s="5">
        <v>0.48670000000000002</v>
      </c>
      <c r="N321" s="5">
        <v>0.36230000000000001</v>
      </c>
      <c r="O321" s="5">
        <v>0.3523</v>
      </c>
    </row>
    <row r="322" spans="1:15">
      <c r="A322" t="str">
        <f t="shared" si="4"/>
        <v>GS12NCP LF OFFPK</v>
      </c>
      <c r="B322" t="s">
        <v>629</v>
      </c>
      <c r="C322" t="s">
        <v>152</v>
      </c>
      <c r="D322" s="5">
        <v>0.3034</v>
      </c>
      <c r="E322" s="5">
        <v>0.33639999999999998</v>
      </c>
      <c r="F322" s="5">
        <v>0.33339999999999997</v>
      </c>
      <c r="G322" s="5">
        <v>0.31780000000000003</v>
      </c>
      <c r="H322" s="5">
        <v>0.33389999999999997</v>
      </c>
      <c r="I322" s="5">
        <v>0.32390000000000002</v>
      </c>
      <c r="J322" s="5">
        <v>0.34770000000000001</v>
      </c>
      <c r="K322" s="5">
        <v>0.34810000000000002</v>
      </c>
      <c r="L322" s="5">
        <v>0.33560000000000001</v>
      </c>
      <c r="M322" s="5">
        <v>0.31879999999999997</v>
      </c>
      <c r="N322" s="5">
        <v>0.30640000000000001</v>
      </c>
      <c r="O322" s="5">
        <v>0.3105</v>
      </c>
    </row>
    <row r="323" spans="1:15">
      <c r="A323" t="str">
        <f t="shared" si="4"/>
        <v>GS12GCP CF</v>
      </c>
      <c r="B323" t="s">
        <v>629</v>
      </c>
      <c r="C323" t="s">
        <v>153</v>
      </c>
      <c r="D323" s="5">
        <v>0.48399999999999999</v>
      </c>
      <c r="E323" s="5">
        <v>0.55689999999999995</v>
      </c>
      <c r="F323" s="5">
        <v>0.54910000000000003</v>
      </c>
      <c r="G323" s="5">
        <v>0.61429999999999996</v>
      </c>
      <c r="H323" s="5">
        <v>0.6038</v>
      </c>
      <c r="I323" s="5">
        <v>0.61960000000000004</v>
      </c>
      <c r="J323" s="5">
        <v>0.62939999999999996</v>
      </c>
      <c r="K323" s="5">
        <v>0.62129999999999996</v>
      </c>
      <c r="L323" s="5">
        <v>0.63500000000000001</v>
      </c>
      <c r="M323" s="5">
        <v>0.62109999999999999</v>
      </c>
      <c r="N323" s="5">
        <v>0.57150000000000001</v>
      </c>
      <c r="O323" s="5">
        <v>0.50060000000000004</v>
      </c>
    </row>
    <row r="324" spans="1:15">
      <c r="A324" t="str">
        <f t="shared" si="4"/>
        <v>GS12CP CF</v>
      </c>
      <c r="B324" t="s">
        <v>629</v>
      </c>
      <c r="C324" t="s">
        <v>154</v>
      </c>
      <c r="D324" s="5">
        <v>0.25159999999999999</v>
      </c>
      <c r="E324" s="5">
        <v>0.53859999999999997</v>
      </c>
      <c r="F324" s="5">
        <v>0.30809999999999998</v>
      </c>
      <c r="G324" s="5">
        <v>0.56499999999999995</v>
      </c>
      <c r="H324" s="5">
        <v>0.5363</v>
      </c>
      <c r="I324" s="5">
        <v>0.61570000000000003</v>
      </c>
      <c r="J324" s="5">
        <v>0.59630000000000005</v>
      </c>
      <c r="K324" s="5">
        <v>0.58160000000000001</v>
      </c>
      <c r="L324" s="5">
        <v>0.58420000000000005</v>
      </c>
      <c r="M324" s="5">
        <v>0.57750000000000001</v>
      </c>
      <c r="N324" s="5">
        <v>0.56679999999999997</v>
      </c>
      <c r="O324" s="5">
        <v>0.3614</v>
      </c>
    </row>
    <row r="325" spans="1:15">
      <c r="A325" t="str">
        <f t="shared" si="4"/>
        <v>GS12GCP LF</v>
      </c>
      <c r="B325" t="s">
        <v>629</v>
      </c>
      <c r="C325" t="s">
        <v>155</v>
      </c>
      <c r="D325" s="5">
        <v>0.61140000000000005</v>
      </c>
      <c r="E325" s="5">
        <v>0.5917</v>
      </c>
      <c r="F325" s="5">
        <v>0.59670000000000001</v>
      </c>
      <c r="G325" s="5">
        <v>0.55610000000000004</v>
      </c>
      <c r="H325" s="5">
        <v>0.59430000000000005</v>
      </c>
      <c r="I325" s="5">
        <v>0.56589999999999996</v>
      </c>
      <c r="J325" s="5">
        <v>0.59279999999999999</v>
      </c>
      <c r="K325" s="5">
        <v>0.59799999999999998</v>
      </c>
      <c r="L325" s="5">
        <v>0.57310000000000005</v>
      </c>
      <c r="M325" s="5">
        <v>0.55700000000000005</v>
      </c>
      <c r="N325" s="5">
        <v>0.52959999999999996</v>
      </c>
      <c r="O325" s="5">
        <v>0.60399999999999998</v>
      </c>
    </row>
    <row r="326" spans="1:15">
      <c r="A326" t="str">
        <f t="shared" si="4"/>
        <v>GS12GCP LF ONPK</v>
      </c>
      <c r="B326" t="s">
        <v>629</v>
      </c>
      <c r="C326" t="s">
        <v>156</v>
      </c>
      <c r="D326" s="5">
        <v>0.74970000000000003</v>
      </c>
      <c r="E326" s="5">
        <v>0.72060000000000002</v>
      </c>
      <c r="F326" s="5">
        <v>0.71840000000000004</v>
      </c>
      <c r="G326" s="5">
        <v>0.73609999999999998</v>
      </c>
      <c r="H326" s="5">
        <v>0.80689999999999995</v>
      </c>
      <c r="I326" s="5">
        <v>0.75729999999999997</v>
      </c>
      <c r="J326" s="5">
        <v>0.78180000000000005</v>
      </c>
      <c r="K326" s="5">
        <v>0.79700000000000004</v>
      </c>
      <c r="L326" s="5">
        <v>0.76470000000000005</v>
      </c>
      <c r="M326" s="5">
        <v>0.74360000000000004</v>
      </c>
      <c r="N326" s="5">
        <v>0.61029999999999995</v>
      </c>
      <c r="O326" s="5">
        <v>0.71009999999999995</v>
      </c>
    </row>
    <row r="327" spans="1:15">
      <c r="A327" t="str">
        <f t="shared" si="4"/>
        <v>GS12GCP LF OFFPK</v>
      </c>
      <c r="B327" t="s">
        <v>629</v>
      </c>
      <c r="C327" t="s">
        <v>157</v>
      </c>
      <c r="D327" s="5">
        <v>0.60919999999999996</v>
      </c>
      <c r="E327" s="5">
        <v>0.59260000000000002</v>
      </c>
      <c r="F327" s="5">
        <v>0.59609999999999996</v>
      </c>
      <c r="G327" s="5">
        <v>0.51739999999999997</v>
      </c>
      <c r="H327" s="5">
        <v>0.52959999999999996</v>
      </c>
      <c r="I327" s="5">
        <v>0.5232</v>
      </c>
      <c r="J327" s="5">
        <v>0.54420000000000002</v>
      </c>
      <c r="K327" s="5">
        <v>0.55530000000000002</v>
      </c>
      <c r="L327" s="5">
        <v>0.52900000000000003</v>
      </c>
      <c r="M327" s="5">
        <v>0.50819999999999999</v>
      </c>
      <c r="N327" s="5">
        <v>0.52700000000000002</v>
      </c>
      <c r="O327" s="5">
        <v>0.60189999999999999</v>
      </c>
    </row>
    <row r="328" spans="1:15">
      <c r="A328" t="str">
        <f t="shared" si="4"/>
        <v>GS12CP LF</v>
      </c>
      <c r="B328" t="s">
        <v>629</v>
      </c>
      <c r="C328" t="s">
        <v>158</v>
      </c>
      <c r="D328" s="5">
        <v>1.1761999999999999</v>
      </c>
      <c r="E328" s="5">
        <v>0.6119</v>
      </c>
      <c r="F328" s="5">
        <v>1.0633999999999999</v>
      </c>
      <c r="G328" s="5">
        <v>0.60450000000000004</v>
      </c>
      <c r="H328" s="5">
        <v>0.66910000000000003</v>
      </c>
      <c r="I328" s="5">
        <v>0.56950000000000001</v>
      </c>
      <c r="J328" s="5">
        <v>0.62570000000000003</v>
      </c>
      <c r="K328" s="5">
        <v>0.63880000000000003</v>
      </c>
      <c r="L328" s="5">
        <v>0.62290000000000001</v>
      </c>
      <c r="M328" s="5">
        <v>0.59909999999999997</v>
      </c>
      <c r="N328" s="5">
        <v>0.53390000000000004</v>
      </c>
      <c r="O328" s="5">
        <v>0.83650000000000002</v>
      </c>
    </row>
    <row r="329" spans="1:15">
      <c r="A329" t="str">
        <f t="shared" si="4"/>
        <v>GS12REL PREC:</v>
      </c>
      <c r="B329" t="s">
        <v>629</v>
      </c>
      <c r="C329" t="s">
        <v>65</v>
      </c>
    </row>
    <row r="330" spans="1:15">
      <c r="A330" t="str">
        <f t="shared" si="4"/>
        <v>GS12NCP RP</v>
      </c>
      <c r="B330" t="s">
        <v>629</v>
      </c>
      <c r="C330" t="s">
        <v>159</v>
      </c>
      <c r="D330" s="5">
        <v>4.2500000000000003E-2</v>
      </c>
      <c r="E330" s="5">
        <v>3.9699999999999999E-2</v>
      </c>
      <c r="F330" s="5">
        <v>4.3700000000000003E-2</v>
      </c>
      <c r="G330" s="5">
        <v>4.1099999999999998E-2</v>
      </c>
      <c r="H330" s="5">
        <v>3.7400000000000003E-2</v>
      </c>
      <c r="I330" s="5">
        <v>3.44E-2</v>
      </c>
      <c r="J330" s="5">
        <v>3.5200000000000002E-2</v>
      </c>
      <c r="K330" s="5">
        <v>4.2999999999999997E-2</v>
      </c>
      <c r="L330" s="5">
        <v>3.6499999999999998E-2</v>
      </c>
      <c r="M330" s="5">
        <v>4.7899999999999998E-2</v>
      </c>
      <c r="N330" s="5">
        <v>5.0500000000000003E-2</v>
      </c>
      <c r="O330" s="5">
        <v>5.6000000000000001E-2</v>
      </c>
    </row>
    <row r="331" spans="1:15">
      <c r="A331" t="str">
        <f t="shared" si="4"/>
        <v>GS12NCP RP ONPK</v>
      </c>
      <c r="B331" t="s">
        <v>629</v>
      </c>
      <c r="C331" t="s">
        <v>160</v>
      </c>
      <c r="D331" s="5">
        <v>4.1099999999999998E-2</v>
      </c>
      <c r="E331" s="5">
        <v>3.7999999999999999E-2</v>
      </c>
      <c r="F331" s="5">
        <v>4.1300000000000003E-2</v>
      </c>
      <c r="G331" s="5">
        <v>3.9399999999999998E-2</v>
      </c>
      <c r="H331" s="5">
        <v>3.6900000000000002E-2</v>
      </c>
      <c r="I331" s="5">
        <v>3.3799999999999997E-2</v>
      </c>
      <c r="J331" s="5">
        <v>3.5099999999999999E-2</v>
      </c>
      <c r="K331" s="5">
        <v>4.2599999999999999E-2</v>
      </c>
      <c r="L331" s="5">
        <v>3.5099999999999999E-2</v>
      </c>
      <c r="M331" s="5">
        <v>4.7199999999999999E-2</v>
      </c>
      <c r="N331" s="5">
        <v>4.7600000000000003E-2</v>
      </c>
      <c r="O331" s="5">
        <v>5.4899999999999997E-2</v>
      </c>
    </row>
    <row r="332" spans="1:15">
      <c r="A332" t="str">
        <f t="shared" si="4"/>
        <v>GS12NCP RP OFFPK</v>
      </c>
      <c r="B332" t="s">
        <v>629</v>
      </c>
      <c r="C332" t="s">
        <v>161</v>
      </c>
      <c r="D332" s="5">
        <v>4.2099999999999999E-2</v>
      </c>
      <c r="E332" s="5">
        <v>3.9800000000000002E-2</v>
      </c>
      <c r="F332" s="5">
        <v>4.3700000000000003E-2</v>
      </c>
      <c r="G332" s="5">
        <v>4.0500000000000001E-2</v>
      </c>
      <c r="H332" s="5">
        <v>3.5799999999999998E-2</v>
      </c>
      <c r="I332" s="5">
        <v>3.4000000000000002E-2</v>
      </c>
      <c r="J332" s="5">
        <v>3.4599999999999999E-2</v>
      </c>
      <c r="K332" s="5">
        <v>4.1300000000000003E-2</v>
      </c>
      <c r="L332" s="5">
        <v>3.6499999999999998E-2</v>
      </c>
      <c r="M332" s="5">
        <v>4.6399999999999997E-2</v>
      </c>
      <c r="N332" s="5">
        <v>4.99E-2</v>
      </c>
      <c r="O332" s="5">
        <v>5.4899999999999997E-2</v>
      </c>
    </row>
    <row r="333" spans="1:15">
      <c r="A333" t="str">
        <f t="shared" si="4"/>
        <v>GS12GCP RP</v>
      </c>
      <c r="B333" t="s">
        <v>629</v>
      </c>
      <c r="C333" t="s">
        <v>162</v>
      </c>
      <c r="D333" s="5">
        <v>5.8799999999999998E-2</v>
      </c>
      <c r="E333" s="5">
        <v>5.33E-2</v>
      </c>
      <c r="F333" s="5">
        <v>5.57E-2</v>
      </c>
      <c r="G333" s="5">
        <v>5.1799999999999999E-2</v>
      </c>
      <c r="H333" s="5">
        <v>4.7100000000000003E-2</v>
      </c>
      <c r="I333" s="5">
        <v>4.3299999999999998E-2</v>
      </c>
      <c r="J333" s="5">
        <v>4.5100000000000001E-2</v>
      </c>
      <c r="K333" s="5">
        <v>5.0200000000000002E-2</v>
      </c>
      <c r="L333" s="5">
        <v>4.7300000000000002E-2</v>
      </c>
      <c r="M333" s="5">
        <v>5.6399999999999999E-2</v>
      </c>
      <c r="N333" s="5">
        <v>6.4199999999999993E-2</v>
      </c>
      <c r="O333" s="5">
        <v>7.46E-2</v>
      </c>
    </row>
    <row r="334" spans="1:15">
      <c r="A334" t="str">
        <f t="shared" si="4"/>
        <v>GS12GCP RP ONPK</v>
      </c>
      <c r="B334" t="s">
        <v>629</v>
      </c>
      <c r="C334" t="s">
        <v>163</v>
      </c>
      <c r="D334" s="5">
        <v>6.2899999999999998E-2</v>
      </c>
      <c r="E334" s="5">
        <v>5.2499999999999998E-2</v>
      </c>
      <c r="F334" s="5">
        <v>6.0100000000000001E-2</v>
      </c>
      <c r="G334" s="5">
        <v>5.1799999999999999E-2</v>
      </c>
      <c r="H334" s="5">
        <v>4.7100000000000003E-2</v>
      </c>
      <c r="I334" s="5">
        <v>4.3299999999999998E-2</v>
      </c>
      <c r="J334" s="5">
        <v>4.5100000000000001E-2</v>
      </c>
      <c r="K334" s="5">
        <v>5.0200000000000002E-2</v>
      </c>
      <c r="L334" s="5">
        <v>4.7300000000000002E-2</v>
      </c>
      <c r="M334" s="5">
        <v>5.6399999999999999E-2</v>
      </c>
      <c r="N334" s="5">
        <v>6.8199999999999997E-2</v>
      </c>
      <c r="O334" s="5">
        <v>7.7399999999999997E-2</v>
      </c>
    </row>
    <row r="335" spans="1:15">
      <c r="A335" t="str">
        <f t="shared" si="4"/>
        <v>GS12GCP RP OFFPK</v>
      </c>
      <c r="B335" t="s">
        <v>629</v>
      </c>
      <c r="C335" t="s">
        <v>164</v>
      </c>
      <c r="D335" s="5">
        <v>5.8799999999999998E-2</v>
      </c>
      <c r="E335" s="5">
        <v>5.33E-2</v>
      </c>
      <c r="F335" s="5">
        <v>5.57E-2</v>
      </c>
      <c r="G335" s="5">
        <v>5.1400000000000001E-2</v>
      </c>
      <c r="H335" s="5">
        <v>5.04E-2</v>
      </c>
      <c r="I335" s="5">
        <v>4.3999999999999997E-2</v>
      </c>
      <c r="J335" s="5">
        <v>4.3900000000000002E-2</v>
      </c>
      <c r="K335" s="5">
        <v>5.3699999999999998E-2</v>
      </c>
      <c r="L335" s="5">
        <v>4.9200000000000001E-2</v>
      </c>
      <c r="M335" s="5">
        <v>6.0100000000000001E-2</v>
      </c>
      <c r="N335" s="5">
        <v>6.4199999999999993E-2</v>
      </c>
      <c r="O335" s="5">
        <v>7.46E-2</v>
      </c>
    </row>
    <row r="336" spans="1:15">
      <c r="A336" t="str">
        <f t="shared" si="4"/>
        <v>GS12CP RP</v>
      </c>
      <c r="B336" t="s">
        <v>629</v>
      </c>
      <c r="C336" t="s">
        <v>165</v>
      </c>
      <c r="D336" s="5">
        <v>6.4899999999999999E-2</v>
      </c>
      <c r="E336" s="5">
        <v>5.1400000000000001E-2</v>
      </c>
      <c r="F336" s="5">
        <v>6.2300000000000001E-2</v>
      </c>
      <c r="G336" s="5">
        <v>5.5800000000000002E-2</v>
      </c>
      <c r="H336" s="5">
        <v>4.5199999999999997E-2</v>
      </c>
      <c r="I336" s="5">
        <v>4.2599999999999999E-2</v>
      </c>
      <c r="J336" s="5">
        <v>4.65E-2</v>
      </c>
      <c r="K336" s="5">
        <v>4.99E-2</v>
      </c>
      <c r="L336" s="5">
        <v>4.7800000000000002E-2</v>
      </c>
      <c r="M336" s="5">
        <v>5.62E-2</v>
      </c>
      <c r="N336" s="5">
        <v>6.7100000000000007E-2</v>
      </c>
      <c r="O336" s="5">
        <v>7.9100000000000004E-2</v>
      </c>
    </row>
    <row r="337" spans="1:16">
      <c r="A337" t="str">
        <f t="shared" si="4"/>
        <v>GS12SAMPLE SIZE:</v>
      </c>
      <c r="B337" t="s">
        <v>629</v>
      </c>
      <c r="C337" t="s">
        <v>66</v>
      </c>
    </row>
    <row r="338" spans="1:16">
      <c r="A338" t="str">
        <f t="shared" si="4"/>
        <v>GS12GCPSZ</v>
      </c>
      <c r="B338" t="s">
        <v>629</v>
      </c>
      <c r="C338" t="s">
        <v>166</v>
      </c>
      <c r="D338">
        <v>357</v>
      </c>
      <c r="E338">
        <v>353</v>
      </c>
      <c r="F338">
        <v>353</v>
      </c>
      <c r="G338">
        <v>327</v>
      </c>
      <c r="H338">
        <v>342</v>
      </c>
      <c r="I338">
        <v>348</v>
      </c>
      <c r="J338">
        <v>327</v>
      </c>
      <c r="K338">
        <v>341</v>
      </c>
      <c r="L338">
        <v>353</v>
      </c>
      <c r="M338">
        <v>356</v>
      </c>
      <c r="N338">
        <v>346</v>
      </c>
      <c r="O338">
        <v>356</v>
      </c>
    </row>
    <row r="339" spans="1:16">
      <c r="A339" t="str">
        <f t="shared" si="4"/>
        <v>GS12GCPSZ ONPK</v>
      </c>
      <c r="B339" t="s">
        <v>629</v>
      </c>
      <c r="C339" t="s">
        <v>167</v>
      </c>
      <c r="D339">
        <v>357</v>
      </c>
      <c r="E339">
        <v>353</v>
      </c>
      <c r="F339">
        <v>353</v>
      </c>
      <c r="G339">
        <v>327</v>
      </c>
      <c r="H339">
        <v>342</v>
      </c>
      <c r="I339">
        <v>348</v>
      </c>
      <c r="J339">
        <v>327</v>
      </c>
      <c r="K339">
        <v>341</v>
      </c>
      <c r="L339">
        <v>353</v>
      </c>
      <c r="M339">
        <v>356</v>
      </c>
      <c r="N339">
        <v>346</v>
      </c>
      <c r="O339">
        <v>356</v>
      </c>
    </row>
    <row r="340" spans="1:16">
      <c r="A340" t="str">
        <f t="shared" si="4"/>
        <v>GS12GCPSZ OFFPK</v>
      </c>
      <c r="B340" t="s">
        <v>629</v>
      </c>
      <c r="C340" t="s">
        <v>168</v>
      </c>
      <c r="D340">
        <v>357</v>
      </c>
      <c r="E340">
        <v>353</v>
      </c>
      <c r="F340">
        <v>353</v>
      </c>
      <c r="G340">
        <v>327</v>
      </c>
      <c r="H340">
        <v>342</v>
      </c>
      <c r="I340">
        <v>348</v>
      </c>
      <c r="J340">
        <v>327</v>
      </c>
      <c r="K340">
        <v>341</v>
      </c>
      <c r="L340">
        <v>353</v>
      </c>
      <c r="M340">
        <v>356</v>
      </c>
      <c r="N340">
        <v>346</v>
      </c>
      <c r="O340">
        <v>356</v>
      </c>
    </row>
    <row r="341" spans="1:16">
      <c r="A341" t="str">
        <f t="shared" si="4"/>
        <v>GS12CPSZ</v>
      </c>
      <c r="B341" t="s">
        <v>629</v>
      </c>
      <c r="C341" t="s">
        <v>169</v>
      </c>
      <c r="D341">
        <v>357</v>
      </c>
      <c r="E341">
        <v>353</v>
      </c>
      <c r="F341">
        <v>353</v>
      </c>
      <c r="G341">
        <v>327</v>
      </c>
      <c r="H341">
        <v>342</v>
      </c>
      <c r="I341">
        <v>348</v>
      </c>
      <c r="J341">
        <v>327</v>
      </c>
      <c r="K341">
        <v>341</v>
      </c>
      <c r="L341">
        <v>353</v>
      </c>
      <c r="M341">
        <v>356</v>
      </c>
      <c r="N341">
        <v>346</v>
      </c>
      <c r="O341">
        <v>356</v>
      </c>
    </row>
    <row r="342" spans="1:16">
      <c r="A342" t="str">
        <f t="shared" si="4"/>
        <v/>
      </c>
    </row>
    <row r="343" spans="1:16">
      <c r="A343" t="str">
        <f t="shared" si="4"/>
        <v>NOTE:  In July 2014, a cancel replace was done for Comcast.  Customer Service's data warehouse was utilized for CUSTOMER and SALES from January through July 2014.</v>
      </c>
      <c r="B343" s="480" t="s">
        <v>634</v>
      </c>
      <c r="C343" s="480"/>
      <c r="D343" s="480"/>
      <c r="E343" s="480"/>
      <c r="F343" s="480"/>
      <c r="G343" s="480"/>
      <c r="H343" s="480"/>
      <c r="I343" s="480"/>
      <c r="J343" s="480"/>
      <c r="K343" s="480"/>
      <c r="L343" s="480"/>
      <c r="M343" s="480"/>
      <c r="N343" s="480"/>
      <c r="O343" s="480"/>
      <c r="P343" s="480"/>
    </row>
    <row r="344" spans="1:16">
      <c r="A344" t="str">
        <f t="shared" si="4"/>
        <v/>
      </c>
    </row>
    <row r="345" spans="1:16">
      <c r="A345" t="str">
        <f t="shared" si="4"/>
        <v xml:space="preserve">GS12 GS(T)-1 General Service Non Demand including TOU (0-20 kW)  (Sampled) </v>
      </c>
      <c r="B345" t="s">
        <v>627</v>
      </c>
      <c r="C345" t="s">
        <v>628</v>
      </c>
    </row>
    <row r="346" spans="1:16">
      <c r="A346" t="str">
        <f t="shared" si="4"/>
        <v xml:space="preserve">GS12MONTH </v>
      </c>
      <c r="B346" t="s">
        <v>629</v>
      </c>
      <c r="C346" t="s">
        <v>123</v>
      </c>
      <c r="D346" s="4">
        <v>41640</v>
      </c>
      <c r="E346" s="4">
        <v>41671</v>
      </c>
      <c r="F346" s="4">
        <v>41699</v>
      </c>
      <c r="G346" s="4">
        <v>41730</v>
      </c>
      <c r="H346" s="4">
        <v>41760</v>
      </c>
      <c r="I346" s="4">
        <v>41791</v>
      </c>
      <c r="J346" s="4">
        <v>41821</v>
      </c>
      <c r="K346" s="4">
        <v>41852</v>
      </c>
      <c r="L346" s="4">
        <v>41883</v>
      </c>
      <c r="M346" s="4">
        <v>41913</v>
      </c>
      <c r="N346" s="4">
        <v>41944</v>
      </c>
      <c r="O346" s="4">
        <v>41974</v>
      </c>
    </row>
    <row r="347" spans="1:16">
      <c r="A347" t="str">
        <f t="shared" si="4"/>
        <v/>
      </c>
    </row>
    <row r="348" spans="1:16">
      <c r="A348" t="str">
        <f t="shared" si="4"/>
        <v>GS12SDR GCP</v>
      </c>
      <c r="B348" t="s">
        <v>629</v>
      </c>
      <c r="C348" t="s">
        <v>171</v>
      </c>
      <c r="D348">
        <v>0.94199999999999995</v>
      </c>
      <c r="E348">
        <v>0.95899999999999996</v>
      </c>
      <c r="F348">
        <v>0.89400000000000002</v>
      </c>
      <c r="G348">
        <v>0.97399999999999998</v>
      </c>
      <c r="H348">
        <v>0.90500000000000003</v>
      </c>
      <c r="I348">
        <v>0.95699999999999996</v>
      </c>
      <c r="J348">
        <v>0.91100000000000003</v>
      </c>
      <c r="K348">
        <v>0.92300000000000004</v>
      </c>
      <c r="L348">
        <v>0.94299999999999995</v>
      </c>
      <c r="M348">
        <v>1.0009999999999999</v>
      </c>
      <c r="N348">
        <v>1.002</v>
      </c>
      <c r="O348">
        <v>0.96299999999999997</v>
      </c>
    </row>
    <row r="349" spans="1:16">
      <c r="A349" t="str">
        <f t="shared" si="4"/>
        <v>GS12SDR GCP ONPK</v>
      </c>
      <c r="B349" t="s">
        <v>629</v>
      </c>
      <c r="C349" t="s">
        <v>172</v>
      </c>
      <c r="D349">
        <v>0.83399999999999996</v>
      </c>
      <c r="E349">
        <v>0.755</v>
      </c>
      <c r="F349">
        <v>0.78</v>
      </c>
      <c r="G349">
        <v>0.97399999999999998</v>
      </c>
      <c r="H349">
        <v>0.90500000000000003</v>
      </c>
      <c r="I349">
        <v>0.95699999999999996</v>
      </c>
      <c r="J349">
        <v>0.91100000000000003</v>
      </c>
      <c r="K349">
        <v>0.92300000000000004</v>
      </c>
      <c r="L349">
        <v>0.94299999999999995</v>
      </c>
      <c r="M349">
        <v>1.0009999999999999</v>
      </c>
      <c r="N349">
        <v>0.97799999999999998</v>
      </c>
      <c r="O349">
        <v>0.85799999999999998</v>
      </c>
    </row>
    <row r="350" spans="1:16">
      <c r="A350" t="str">
        <f t="shared" si="4"/>
        <v>GS12SDR GCP OFFP</v>
      </c>
      <c r="B350" t="s">
        <v>629</v>
      </c>
      <c r="C350" t="s">
        <v>219</v>
      </c>
      <c r="D350">
        <v>0.94199999999999995</v>
      </c>
      <c r="E350">
        <v>0.95899999999999996</v>
      </c>
      <c r="F350">
        <v>0.89400000000000002</v>
      </c>
      <c r="G350">
        <v>0.88800000000000001</v>
      </c>
      <c r="H350">
        <v>0.96899999999999997</v>
      </c>
      <c r="I350">
        <v>0.90600000000000003</v>
      </c>
      <c r="J350">
        <v>0.86899999999999999</v>
      </c>
      <c r="K350">
        <v>0.92900000000000005</v>
      </c>
      <c r="L350">
        <v>0.93100000000000005</v>
      </c>
      <c r="M350">
        <v>1.006</v>
      </c>
      <c r="N350">
        <v>1.002</v>
      </c>
      <c r="O350">
        <v>0.96299999999999997</v>
      </c>
    </row>
    <row r="351" spans="1:16">
      <c r="A351" t="str">
        <f t="shared" si="4"/>
        <v>GS12SDR CP</v>
      </c>
      <c r="B351" t="s">
        <v>629</v>
      </c>
      <c r="C351" t="s">
        <v>174</v>
      </c>
      <c r="D351">
        <v>0.62</v>
      </c>
      <c r="E351">
        <v>0.86899999999999999</v>
      </c>
      <c r="F351">
        <v>0.52900000000000003</v>
      </c>
      <c r="G351">
        <v>0.92800000000000005</v>
      </c>
      <c r="H351">
        <v>0.77900000000000003</v>
      </c>
      <c r="I351">
        <v>0.92800000000000005</v>
      </c>
      <c r="J351">
        <v>0.88100000000000001</v>
      </c>
      <c r="K351">
        <v>0.85</v>
      </c>
      <c r="L351">
        <v>0.89</v>
      </c>
      <c r="M351">
        <v>0.91500000000000004</v>
      </c>
      <c r="N351">
        <v>1.046</v>
      </c>
      <c r="O351">
        <v>0.71499999999999997</v>
      </c>
    </row>
    <row r="352" spans="1:16">
      <c r="A352" t="str">
        <f t="shared" si="4"/>
        <v/>
      </c>
    </row>
    <row r="353" spans="1:15">
      <c r="A353" t="str">
        <f t="shared" si="4"/>
        <v>GS12I   SDR GCP</v>
      </c>
      <c r="B353" t="s">
        <v>629</v>
      </c>
      <c r="C353" t="s">
        <v>220</v>
      </c>
      <c r="D353">
        <v>0.86</v>
      </c>
      <c r="E353">
        <v>0.91600000000000004</v>
      </c>
      <c r="F353">
        <v>0.69899999999999995</v>
      </c>
      <c r="G353">
        <v>0.82499999999999996</v>
      </c>
      <c r="H353">
        <v>0.86399999999999999</v>
      </c>
      <c r="I353">
        <v>1.1539999999999999</v>
      </c>
      <c r="J353">
        <v>0.89500000000000002</v>
      </c>
      <c r="K353">
        <v>0.995</v>
      </c>
      <c r="L353">
        <v>0.98199999999999998</v>
      </c>
      <c r="M353">
        <v>1.1559999999999999</v>
      </c>
      <c r="N353">
        <v>0.88</v>
      </c>
      <c r="O353">
        <v>0.89700000000000002</v>
      </c>
    </row>
    <row r="354" spans="1:15">
      <c r="A354" t="str">
        <f t="shared" si="4"/>
        <v>GS12I   SDR GCP ONPK</v>
      </c>
      <c r="B354" t="s">
        <v>629</v>
      </c>
      <c r="C354" t="s">
        <v>221</v>
      </c>
      <c r="D354">
        <v>0.78700000000000003</v>
      </c>
      <c r="E354">
        <v>0.57799999999999996</v>
      </c>
      <c r="F354">
        <v>0.61299999999999999</v>
      </c>
      <c r="G354">
        <v>0.82499999999999996</v>
      </c>
      <c r="H354">
        <v>0.86399999999999999</v>
      </c>
      <c r="I354">
        <v>1.1539999999999999</v>
      </c>
      <c r="J354">
        <v>0.89500000000000002</v>
      </c>
      <c r="K354">
        <v>0.995</v>
      </c>
      <c r="L354">
        <v>0.98199999999999998</v>
      </c>
      <c r="M354">
        <v>1.1559999999999999</v>
      </c>
      <c r="N354">
        <v>0.96</v>
      </c>
      <c r="O354">
        <v>0.878</v>
      </c>
    </row>
    <row r="355" spans="1:15">
      <c r="A355" t="str">
        <f t="shared" si="4"/>
        <v>GS12I   SDR GCP OFFPK</v>
      </c>
      <c r="B355" t="s">
        <v>629</v>
      </c>
      <c r="C355" t="s">
        <v>222</v>
      </c>
      <c r="D355">
        <v>0.86</v>
      </c>
      <c r="E355">
        <v>0.91600000000000004</v>
      </c>
      <c r="F355">
        <v>0.69899999999999995</v>
      </c>
      <c r="G355">
        <v>0.749</v>
      </c>
      <c r="H355">
        <v>1.1679999999999999</v>
      </c>
      <c r="I355">
        <v>0.99199999999999999</v>
      </c>
      <c r="J355">
        <v>0.94399999999999995</v>
      </c>
      <c r="K355">
        <v>1.0369999999999999</v>
      </c>
      <c r="L355">
        <v>1.0860000000000001</v>
      </c>
      <c r="M355">
        <v>1.3420000000000001</v>
      </c>
      <c r="N355">
        <v>0.88</v>
      </c>
      <c r="O355">
        <v>0.89700000000000002</v>
      </c>
    </row>
    <row r="356" spans="1:15">
      <c r="A356" t="str">
        <f t="shared" si="4"/>
        <v>GS12I   SDR CP</v>
      </c>
      <c r="B356" t="s">
        <v>629</v>
      </c>
      <c r="C356" t="s">
        <v>635</v>
      </c>
      <c r="D356">
        <v>0.64600000000000002</v>
      </c>
      <c r="E356">
        <v>0.68200000000000005</v>
      </c>
      <c r="F356">
        <v>0.36699999999999999</v>
      </c>
      <c r="G356">
        <v>0.85199999999999998</v>
      </c>
      <c r="H356">
        <v>0.77600000000000002</v>
      </c>
      <c r="I356">
        <v>0.94699999999999995</v>
      </c>
      <c r="J356">
        <v>0.77700000000000002</v>
      </c>
      <c r="K356">
        <v>0.86499999999999999</v>
      </c>
      <c r="L356">
        <v>1.056</v>
      </c>
      <c r="M356">
        <v>0.96899999999999997</v>
      </c>
      <c r="N356">
        <v>0.91300000000000003</v>
      </c>
      <c r="O356">
        <v>0.64500000000000002</v>
      </c>
    </row>
    <row r="357" spans="1:15">
      <c r="A357" t="str">
        <f t="shared" si="4"/>
        <v/>
      </c>
    </row>
    <row r="358" spans="1:15">
      <c r="A358" t="str">
        <f t="shared" si="4"/>
        <v>GS12II  SDR GCP</v>
      </c>
      <c r="B358" t="s">
        <v>629</v>
      </c>
      <c r="C358" t="s">
        <v>223</v>
      </c>
      <c r="D358">
        <v>1.746</v>
      </c>
      <c r="E358">
        <v>1.9139999999999999</v>
      </c>
      <c r="F358">
        <v>1.742</v>
      </c>
      <c r="G358">
        <v>2.0409999999999999</v>
      </c>
      <c r="H358">
        <v>1.86</v>
      </c>
      <c r="I358">
        <v>1.7889999999999999</v>
      </c>
      <c r="J358">
        <v>1.895</v>
      </c>
      <c r="K358">
        <v>1.9319999999999999</v>
      </c>
      <c r="L358">
        <v>1.907</v>
      </c>
      <c r="M358">
        <v>1.9610000000000001</v>
      </c>
      <c r="N358">
        <v>1.9430000000000001</v>
      </c>
      <c r="O358">
        <v>1.923</v>
      </c>
    </row>
    <row r="359" spans="1:15">
      <c r="A359" t="str">
        <f t="shared" si="4"/>
        <v>GS12II  SDR GCP ONPK</v>
      </c>
      <c r="B359" t="s">
        <v>629</v>
      </c>
      <c r="C359" t="s">
        <v>224</v>
      </c>
      <c r="D359">
        <v>1.6679999999999999</v>
      </c>
      <c r="E359">
        <v>1.7190000000000001</v>
      </c>
      <c r="F359">
        <v>1.5629999999999999</v>
      </c>
      <c r="G359">
        <v>2.0409999999999999</v>
      </c>
      <c r="H359">
        <v>1.86</v>
      </c>
      <c r="I359">
        <v>1.7889999999999999</v>
      </c>
      <c r="J359">
        <v>1.895</v>
      </c>
      <c r="K359">
        <v>1.9319999999999999</v>
      </c>
      <c r="L359">
        <v>1.907</v>
      </c>
      <c r="M359">
        <v>1.9610000000000001</v>
      </c>
      <c r="N359">
        <v>2.0449999999999999</v>
      </c>
      <c r="O359">
        <v>1.665</v>
      </c>
    </row>
    <row r="360" spans="1:15">
      <c r="A360" t="str">
        <f t="shared" si="4"/>
        <v>GS12II  SDR GCP OFFPK</v>
      </c>
      <c r="B360" t="s">
        <v>629</v>
      </c>
      <c r="C360" t="s">
        <v>225</v>
      </c>
      <c r="D360">
        <v>1.746</v>
      </c>
      <c r="E360">
        <v>1.9139999999999999</v>
      </c>
      <c r="F360">
        <v>1.742</v>
      </c>
      <c r="G360">
        <v>1.919</v>
      </c>
      <c r="H360">
        <v>1.915</v>
      </c>
      <c r="I360">
        <v>1.8240000000000001</v>
      </c>
      <c r="J360">
        <v>1.823</v>
      </c>
      <c r="K360">
        <v>1.923</v>
      </c>
      <c r="L360">
        <v>1.76</v>
      </c>
      <c r="M360">
        <v>1.796</v>
      </c>
      <c r="N360">
        <v>1.9430000000000001</v>
      </c>
      <c r="O360">
        <v>1.923</v>
      </c>
    </row>
    <row r="361" spans="1:15">
      <c r="A361" t="str">
        <f t="shared" si="4"/>
        <v>GS12II  SDR CP</v>
      </c>
      <c r="B361" t="s">
        <v>629</v>
      </c>
      <c r="C361" t="s">
        <v>226</v>
      </c>
      <c r="D361">
        <v>1.5669999999999999</v>
      </c>
      <c r="E361">
        <v>1.8320000000000001</v>
      </c>
      <c r="F361">
        <v>1.054</v>
      </c>
      <c r="G361">
        <v>1.9219999999999999</v>
      </c>
      <c r="H361">
        <v>1.627</v>
      </c>
      <c r="I361">
        <v>1.9079999999999999</v>
      </c>
      <c r="J361">
        <v>1.885</v>
      </c>
      <c r="K361">
        <v>1.74</v>
      </c>
      <c r="L361">
        <v>1.7549999999999999</v>
      </c>
      <c r="M361">
        <v>1.796</v>
      </c>
      <c r="N361">
        <v>2.0950000000000002</v>
      </c>
      <c r="O361">
        <v>1.4850000000000001</v>
      </c>
    </row>
    <row r="362" spans="1:15">
      <c r="A362" t="str">
        <f t="shared" si="4"/>
        <v/>
      </c>
    </row>
    <row r="363" spans="1:15">
      <c r="A363" t="str">
        <f t="shared" si="4"/>
        <v>GS12III SDR GCP</v>
      </c>
      <c r="B363" t="s">
        <v>629</v>
      </c>
      <c r="C363" t="s">
        <v>227</v>
      </c>
      <c r="D363">
        <v>3.335</v>
      </c>
      <c r="E363">
        <v>3.3119999999999998</v>
      </c>
      <c r="F363">
        <v>3.35</v>
      </c>
      <c r="G363">
        <v>3.4780000000000002</v>
      </c>
      <c r="H363">
        <v>2.9449999999999998</v>
      </c>
      <c r="I363">
        <v>2.9780000000000002</v>
      </c>
      <c r="J363">
        <v>2.9630000000000001</v>
      </c>
      <c r="K363">
        <v>2.9409999999999998</v>
      </c>
      <c r="L363">
        <v>3.161</v>
      </c>
      <c r="M363">
        <v>3.1659999999999999</v>
      </c>
      <c r="N363">
        <v>3.52</v>
      </c>
      <c r="O363">
        <v>3.2879999999999998</v>
      </c>
    </row>
    <row r="364" spans="1:15">
      <c r="A364" t="str">
        <f t="shared" si="4"/>
        <v>GS12III SDR GCP ONPK</v>
      </c>
      <c r="B364" t="s">
        <v>629</v>
      </c>
      <c r="C364" t="s">
        <v>228</v>
      </c>
      <c r="D364">
        <v>2.661</v>
      </c>
      <c r="E364">
        <v>2.4300000000000002</v>
      </c>
      <c r="F364">
        <v>2.786</v>
      </c>
      <c r="G364">
        <v>3.4780000000000002</v>
      </c>
      <c r="H364">
        <v>2.9449999999999998</v>
      </c>
      <c r="I364">
        <v>2.9780000000000002</v>
      </c>
      <c r="J364">
        <v>2.9630000000000001</v>
      </c>
      <c r="K364">
        <v>2.9409999999999998</v>
      </c>
      <c r="L364">
        <v>3.161</v>
      </c>
      <c r="M364">
        <v>3.1659999999999999</v>
      </c>
      <c r="N364">
        <v>3.129</v>
      </c>
      <c r="O364">
        <v>2.867</v>
      </c>
    </row>
    <row r="365" spans="1:15">
      <c r="A365" t="str">
        <f t="shared" si="4"/>
        <v>GS12III SDR GCP OFFPK</v>
      </c>
      <c r="B365" t="s">
        <v>629</v>
      </c>
      <c r="C365" t="s">
        <v>229</v>
      </c>
      <c r="D365">
        <v>3.335</v>
      </c>
      <c r="E365">
        <v>3.3119999999999998</v>
      </c>
      <c r="F365">
        <v>3.35</v>
      </c>
      <c r="G365">
        <v>2.952</v>
      </c>
      <c r="H365">
        <v>2.7170000000000001</v>
      </c>
      <c r="I365">
        <v>2.7989999999999999</v>
      </c>
      <c r="J365">
        <v>2.641</v>
      </c>
      <c r="K365">
        <v>2.8519999999999999</v>
      </c>
      <c r="L365">
        <v>3.0510000000000002</v>
      </c>
      <c r="M365">
        <v>2.895</v>
      </c>
      <c r="N365">
        <v>3.52</v>
      </c>
      <c r="O365">
        <v>3.2879999999999998</v>
      </c>
    </row>
    <row r="366" spans="1:15">
      <c r="A366" t="str">
        <f t="shared" si="4"/>
        <v>GS12III SDR CP</v>
      </c>
      <c r="B366" t="s">
        <v>629</v>
      </c>
      <c r="C366" t="s">
        <v>230</v>
      </c>
      <c r="D366">
        <v>1.468</v>
      </c>
      <c r="E366">
        <v>3.0289999999999999</v>
      </c>
      <c r="F366">
        <v>1.92</v>
      </c>
      <c r="G366">
        <v>3.105</v>
      </c>
      <c r="H366">
        <v>2.544</v>
      </c>
      <c r="I366">
        <v>3.0089999999999999</v>
      </c>
      <c r="J366">
        <v>2.9340000000000002</v>
      </c>
      <c r="K366">
        <v>2.8769999999999998</v>
      </c>
      <c r="L366">
        <v>2.8029999999999999</v>
      </c>
      <c r="M366">
        <v>3.0630000000000002</v>
      </c>
      <c r="N366">
        <v>3.613</v>
      </c>
      <c r="O366">
        <v>2.3250000000000002</v>
      </c>
    </row>
    <row r="367" spans="1:15">
      <c r="A367" t="str">
        <f t="shared" ref="A367:A430" si="5">B367&amp;C367</f>
        <v/>
      </c>
    </row>
    <row r="368" spans="1:15">
      <c r="A368" t="str">
        <f t="shared" si="5"/>
        <v>GS12IV  SDR GCP</v>
      </c>
      <c r="B368" t="s">
        <v>629</v>
      </c>
      <c r="C368" t="s">
        <v>231</v>
      </c>
      <c r="D368">
        <v>5.5590000000000002</v>
      </c>
      <c r="E368">
        <v>4.7130000000000001</v>
      </c>
      <c r="F368">
        <v>4.7770000000000001</v>
      </c>
      <c r="G368">
        <v>4.3940000000000001</v>
      </c>
      <c r="H368">
        <v>4.8369999999999997</v>
      </c>
      <c r="I368">
        <v>4.4420000000000002</v>
      </c>
      <c r="J368">
        <v>4.4539999999999997</v>
      </c>
      <c r="K368">
        <v>3.621</v>
      </c>
      <c r="L368">
        <v>3.9620000000000002</v>
      </c>
      <c r="M368">
        <v>4.3250000000000002</v>
      </c>
      <c r="N368">
        <v>5.7329999999999997</v>
      </c>
      <c r="O368">
        <v>5.1040000000000001</v>
      </c>
    </row>
    <row r="369" spans="1:15">
      <c r="A369" t="str">
        <f t="shared" si="5"/>
        <v>GS12IV  SDR GCP ONPK</v>
      </c>
      <c r="B369" t="s">
        <v>629</v>
      </c>
      <c r="C369" t="s">
        <v>232</v>
      </c>
      <c r="D369">
        <v>5.0750000000000002</v>
      </c>
      <c r="E369">
        <v>4.016</v>
      </c>
      <c r="F369">
        <v>4.4640000000000004</v>
      </c>
      <c r="G369">
        <v>4.3940000000000001</v>
      </c>
      <c r="H369">
        <v>4.8369999999999997</v>
      </c>
      <c r="I369">
        <v>4.4420000000000002</v>
      </c>
      <c r="J369">
        <v>4.4539999999999997</v>
      </c>
      <c r="K369">
        <v>3.621</v>
      </c>
      <c r="L369">
        <v>3.9620000000000002</v>
      </c>
      <c r="M369">
        <v>4.3250000000000002</v>
      </c>
      <c r="N369">
        <v>4.9379999999999997</v>
      </c>
      <c r="O369">
        <v>4.4180000000000001</v>
      </c>
    </row>
    <row r="370" spans="1:15">
      <c r="A370" t="str">
        <f t="shared" si="5"/>
        <v>GS12IV  SDR GCP OFFPK</v>
      </c>
      <c r="B370" t="s">
        <v>629</v>
      </c>
      <c r="C370" t="s">
        <v>233</v>
      </c>
      <c r="D370">
        <v>5.5590000000000002</v>
      </c>
      <c r="E370">
        <v>4.7130000000000001</v>
      </c>
      <c r="F370">
        <v>4.7770000000000001</v>
      </c>
      <c r="G370">
        <v>4.625</v>
      </c>
      <c r="H370">
        <v>4.9800000000000004</v>
      </c>
      <c r="I370">
        <v>4.5119999999999996</v>
      </c>
      <c r="J370">
        <v>3.9729999999999999</v>
      </c>
      <c r="K370">
        <v>3.9969999999999999</v>
      </c>
      <c r="L370">
        <v>3.8730000000000002</v>
      </c>
      <c r="M370">
        <v>4.5860000000000003</v>
      </c>
      <c r="N370">
        <v>5.7329999999999997</v>
      </c>
      <c r="O370">
        <v>5.1040000000000001</v>
      </c>
    </row>
    <row r="371" spans="1:15">
      <c r="A371" t="str">
        <f t="shared" si="5"/>
        <v>GS12IV  SDR CP</v>
      </c>
      <c r="B371" t="s">
        <v>629</v>
      </c>
      <c r="C371" t="s">
        <v>234</v>
      </c>
      <c r="D371">
        <v>2.1360000000000001</v>
      </c>
      <c r="E371">
        <v>4.673</v>
      </c>
      <c r="F371">
        <v>3.2650000000000001</v>
      </c>
      <c r="G371">
        <v>4.7969999999999997</v>
      </c>
      <c r="H371">
        <v>3.605</v>
      </c>
      <c r="I371">
        <v>4.3710000000000004</v>
      </c>
      <c r="J371">
        <v>4.4059999999999997</v>
      </c>
      <c r="K371">
        <v>3.4809999999999999</v>
      </c>
      <c r="L371">
        <v>3.3639999999999999</v>
      </c>
      <c r="M371">
        <v>4.1680000000000001</v>
      </c>
      <c r="N371">
        <v>5.84</v>
      </c>
      <c r="O371">
        <v>4.0380000000000003</v>
      </c>
    </row>
    <row r="372" spans="1:15">
      <c r="A372" t="str">
        <f t="shared" si="5"/>
        <v/>
      </c>
    </row>
    <row r="373" spans="1:15">
      <c r="A373" t="str">
        <f t="shared" si="5"/>
        <v/>
      </c>
    </row>
    <row r="374" spans="1:15">
      <c r="A374" t="str">
        <f t="shared" si="5"/>
        <v/>
      </c>
    </row>
    <row r="375" spans="1:15">
      <c r="A375" t="str">
        <f t="shared" si="5"/>
        <v/>
      </c>
    </row>
    <row r="376" spans="1:15">
      <c r="A376" t="str">
        <f t="shared" si="5"/>
        <v/>
      </c>
    </row>
    <row r="377" spans="1:15">
      <c r="A377" t="str">
        <f t="shared" si="5"/>
        <v/>
      </c>
    </row>
    <row r="378" spans="1:15">
      <c r="A378" t="str">
        <f t="shared" si="5"/>
        <v/>
      </c>
    </row>
    <row r="379" spans="1:15">
      <c r="A379" t="str">
        <f t="shared" si="5"/>
        <v/>
      </c>
    </row>
    <row r="380" spans="1:15">
      <c r="A380" t="str">
        <f t="shared" si="5"/>
        <v/>
      </c>
    </row>
    <row r="381" spans="1:15">
      <c r="A381" t="str">
        <f t="shared" si="5"/>
        <v/>
      </c>
    </row>
    <row r="382" spans="1:15">
      <c r="A382" t="str">
        <f t="shared" si="5"/>
        <v/>
      </c>
    </row>
    <row r="383" spans="1:15">
      <c r="A383" t="str">
        <f t="shared" si="5"/>
        <v/>
      </c>
    </row>
    <row r="384" spans="1:15">
      <c r="A384" t="str">
        <f t="shared" si="5"/>
        <v/>
      </c>
    </row>
    <row r="385" spans="1:15">
      <c r="A385" t="str">
        <f t="shared" si="5"/>
        <v/>
      </c>
    </row>
    <row r="386" spans="1:15">
      <c r="A386" t="str">
        <f t="shared" si="5"/>
        <v/>
      </c>
    </row>
    <row r="387" spans="1:15">
      <c r="A387" t="str">
        <f t="shared" si="5"/>
        <v/>
      </c>
    </row>
    <row r="388" spans="1:15">
      <c r="A388" t="str">
        <f t="shared" si="5"/>
        <v/>
      </c>
    </row>
    <row r="389" spans="1:15">
      <c r="A389" t="str">
        <f t="shared" si="5"/>
        <v/>
      </c>
    </row>
    <row r="390" spans="1:15">
      <c r="A390" t="str">
        <f t="shared" si="5"/>
        <v/>
      </c>
    </row>
    <row r="391" spans="1:15">
      <c r="A391" t="str">
        <f t="shared" si="5"/>
        <v/>
      </c>
    </row>
    <row r="392" spans="1:15">
      <c r="A392" t="str">
        <f t="shared" si="5"/>
        <v/>
      </c>
    </row>
    <row r="393" spans="1:15">
      <c r="A393" t="str">
        <f t="shared" si="5"/>
        <v xml:space="preserve">GSCU12 GSCU-1 General Service Constant Usage (0-20 kW) (Sampled) </v>
      </c>
      <c r="B393" t="s">
        <v>636</v>
      </c>
      <c r="C393" t="s">
        <v>297</v>
      </c>
    </row>
    <row r="394" spans="1:15">
      <c r="A394" t="str">
        <f t="shared" si="5"/>
        <v xml:space="preserve">GSCU12MONTH </v>
      </c>
      <c r="B394" t="s">
        <v>637</v>
      </c>
      <c r="C394" t="s">
        <v>123</v>
      </c>
      <c r="D394" s="4">
        <v>41640</v>
      </c>
      <c r="E394" s="4">
        <v>41671</v>
      </c>
      <c r="F394" s="4">
        <v>41699</v>
      </c>
      <c r="G394" s="4">
        <v>41730</v>
      </c>
      <c r="H394" s="4">
        <v>41760</v>
      </c>
      <c r="I394" s="4">
        <v>41791</v>
      </c>
      <c r="J394" s="4">
        <v>41821</v>
      </c>
      <c r="K394" s="4">
        <v>41852</v>
      </c>
      <c r="L394" s="4">
        <v>41883</v>
      </c>
      <c r="M394" s="4">
        <v>41913</v>
      </c>
      <c r="N394" s="4">
        <v>41944</v>
      </c>
      <c r="O394" s="4">
        <v>41974</v>
      </c>
    </row>
    <row r="395" spans="1:15">
      <c r="A395" t="str">
        <f t="shared" si="5"/>
        <v xml:space="preserve">GSCU12CUSTOMERS </v>
      </c>
      <c r="B395" t="s">
        <v>637</v>
      </c>
      <c r="C395" t="s">
        <v>124</v>
      </c>
      <c r="D395">
        <v>663</v>
      </c>
      <c r="E395">
        <v>647</v>
      </c>
      <c r="F395">
        <v>2255</v>
      </c>
      <c r="G395">
        <v>2215</v>
      </c>
      <c r="H395">
        <v>2169</v>
      </c>
      <c r="I395">
        <v>2126</v>
      </c>
      <c r="J395">
        <v>12601</v>
      </c>
      <c r="K395">
        <v>12411</v>
      </c>
      <c r="L395">
        <v>12238</v>
      </c>
      <c r="M395">
        <v>12135</v>
      </c>
      <c r="N395">
        <v>11991</v>
      </c>
      <c r="O395">
        <v>11865</v>
      </c>
    </row>
    <row r="396" spans="1:15">
      <c r="A396" t="str">
        <f t="shared" si="5"/>
        <v xml:space="preserve">GSCU12SALES </v>
      </c>
      <c r="B396" t="s">
        <v>637</v>
      </c>
      <c r="C396" t="s">
        <v>125</v>
      </c>
      <c r="D396">
        <v>918671</v>
      </c>
      <c r="E396">
        <v>804725</v>
      </c>
      <c r="F396">
        <v>1792597</v>
      </c>
      <c r="G396">
        <v>1929316</v>
      </c>
      <c r="H396">
        <v>1958441</v>
      </c>
      <c r="I396">
        <v>1924211</v>
      </c>
      <c r="J396">
        <v>41787537</v>
      </c>
      <c r="K396">
        <v>6819776</v>
      </c>
      <c r="L396">
        <v>6727169</v>
      </c>
      <c r="M396">
        <v>6411761</v>
      </c>
      <c r="N396">
        <v>6377984</v>
      </c>
      <c r="O396">
        <v>6431428</v>
      </c>
    </row>
    <row r="397" spans="1:15">
      <c r="A397" t="str">
        <f t="shared" si="5"/>
        <v>GSCU12KW</v>
      </c>
      <c r="B397" t="s">
        <v>637</v>
      </c>
      <c r="C397" t="s">
        <v>126</v>
      </c>
    </row>
    <row r="398" spans="1:15">
      <c r="A398" t="str">
        <f t="shared" si="5"/>
        <v>GSCU12N</v>
      </c>
      <c r="B398" t="s">
        <v>637</v>
      </c>
      <c r="C398" t="s">
        <v>127</v>
      </c>
      <c r="D398">
        <v>11255</v>
      </c>
      <c r="E398">
        <v>11234</v>
      </c>
      <c r="F398">
        <v>12648</v>
      </c>
      <c r="G398">
        <v>12795</v>
      </c>
      <c r="H398">
        <v>12743</v>
      </c>
      <c r="I398">
        <v>12708</v>
      </c>
      <c r="J398">
        <v>12451</v>
      </c>
      <c r="K398">
        <v>12411</v>
      </c>
      <c r="L398">
        <v>12238</v>
      </c>
      <c r="M398">
        <v>12135</v>
      </c>
      <c r="N398">
        <v>11991</v>
      </c>
      <c r="O398">
        <v>11865</v>
      </c>
    </row>
    <row r="399" spans="1:15">
      <c r="A399" t="str">
        <f t="shared" si="5"/>
        <v>GSCU12RLR ENERGY:</v>
      </c>
      <c r="B399" t="s">
        <v>637</v>
      </c>
      <c r="C399" t="s">
        <v>61</v>
      </c>
    </row>
    <row r="400" spans="1:15">
      <c r="A400" t="str">
        <f t="shared" si="5"/>
        <v>GSCU12KWH</v>
      </c>
      <c r="B400" t="s">
        <v>637</v>
      </c>
      <c r="C400" t="s">
        <v>128</v>
      </c>
      <c r="D400">
        <v>8299373</v>
      </c>
      <c r="E400">
        <v>7512177</v>
      </c>
      <c r="F400">
        <v>7365548</v>
      </c>
      <c r="G400">
        <v>7584222</v>
      </c>
      <c r="H400">
        <v>7893259</v>
      </c>
      <c r="I400">
        <v>7880822</v>
      </c>
      <c r="J400">
        <v>7911843</v>
      </c>
      <c r="K400">
        <v>6823391</v>
      </c>
      <c r="L400">
        <v>6727914</v>
      </c>
      <c r="M400">
        <v>6414178</v>
      </c>
      <c r="N400">
        <v>6378240</v>
      </c>
      <c r="O400">
        <v>6431428</v>
      </c>
    </row>
    <row r="401" spans="1:15">
      <c r="A401" t="str">
        <f t="shared" si="5"/>
        <v>GSCU12KWH ONPK</v>
      </c>
      <c r="B401" t="s">
        <v>637</v>
      </c>
      <c r="C401" t="s">
        <v>129</v>
      </c>
      <c r="D401">
        <v>1960001</v>
      </c>
      <c r="E401">
        <v>1783717</v>
      </c>
      <c r="F401">
        <v>1663710</v>
      </c>
      <c r="G401">
        <v>2091260</v>
      </c>
      <c r="H401">
        <v>2010878</v>
      </c>
      <c r="I401">
        <v>2068768</v>
      </c>
      <c r="J401">
        <v>2109375</v>
      </c>
      <c r="K401">
        <v>1735493</v>
      </c>
      <c r="L401">
        <v>1768299</v>
      </c>
      <c r="M401">
        <v>1786979</v>
      </c>
      <c r="N401">
        <v>1346140</v>
      </c>
      <c r="O401">
        <v>1518841</v>
      </c>
    </row>
    <row r="402" spans="1:15">
      <c r="A402" t="str">
        <f t="shared" si="5"/>
        <v>GSCU12KWH OFFPK</v>
      </c>
      <c r="B402" t="s">
        <v>637</v>
      </c>
      <c r="C402" t="s">
        <v>130</v>
      </c>
      <c r="D402">
        <v>6339372</v>
      </c>
      <c r="E402">
        <v>5728461</v>
      </c>
      <c r="F402">
        <v>5701838</v>
      </c>
      <c r="G402">
        <v>5492962</v>
      </c>
      <c r="H402">
        <v>5882381</v>
      </c>
      <c r="I402">
        <v>5812054</v>
      </c>
      <c r="J402">
        <v>5802468</v>
      </c>
      <c r="K402">
        <v>5087899</v>
      </c>
      <c r="L402">
        <v>4959615</v>
      </c>
      <c r="M402">
        <v>4627199</v>
      </c>
      <c r="N402">
        <v>5032100</v>
      </c>
      <c r="O402">
        <v>4912587</v>
      </c>
    </row>
    <row r="403" spans="1:15">
      <c r="A403" t="str">
        <f t="shared" si="5"/>
        <v>GSCU12KWH ONPK%</v>
      </c>
      <c r="B403" t="s">
        <v>637</v>
      </c>
      <c r="C403" t="s">
        <v>131</v>
      </c>
      <c r="D403" s="5">
        <v>0.23616000000000001</v>
      </c>
      <c r="E403" s="5">
        <v>0.23744000000000001</v>
      </c>
      <c r="F403" s="5">
        <v>0.22588</v>
      </c>
      <c r="G403" s="5">
        <v>0.27573999999999999</v>
      </c>
      <c r="H403" s="5">
        <v>0.25475999999999999</v>
      </c>
      <c r="I403" s="5">
        <v>0.26251000000000002</v>
      </c>
      <c r="J403" s="5">
        <v>0.26661000000000001</v>
      </c>
      <c r="K403" s="5">
        <v>0.25434000000000001</v>
      </c>
      <c r="L403" s="5">
        <v>0.26283000000000001</v>
      </c>
      <c r="M403" s="5">
        <v>0.27860000000000001</v>
      </c>
      <c r="N403" s="5">
        <v>0.21104999999999999</v>
      </c>
      <c r="O403" s="5">
        <v>0.23616000000000001</v>
      </c>
    </row>
    <row r="404" spans="1:15">
      <c r="A404" t="str">
        <f t="shared" si="5"/>
        <v>GSCU12KWH OFFPK%</v>
      </c>
      <c r="B404" t="s">
        <v>637</v>
      </c>
      <c r="C404" t="s">
        <v>132</v>
      </c>
      <c r="D404" s="5">
        <v>0.76383999999999996</v>
      </c>
      <c r="E404" s="5">
        <v>0.76256000000000002</v>
      </c>
      <c r="F404" s="5">
        <v>0.77412000000000003</v>
      </c>
      <c r="G404" s="5">
        <v>0.72426000000000001</v>
      </c>
      <c r="H404" s="5">
        <v>0.74524000000000001</v>
      </c>
      <c r="I404" s="5">
        <v>0.73748999999999998</v>
      </c>
      <c r="J404" s="5">
        <v>0.73338999999999999</v>
      </c>
      <c r="K404" s="5">
        <v>0.74565999999999999</v>
      </c>
      <c r="L404" s="5">
        <v>0.73716999999999999</v>
      </c>
      <c r="M404" s="5">
        <v>0.72140000000000004</v>
      </c>
      <c r="N404" s="5">
        <v>0.78895000000000004</v>
      </c>
      <c r="O404" s="5">
        <v>0.76383999999999996</v>
      </c>
    </row>
    <row r="405" spans="1:15">
      <c r="A405" t="str">
        <f t="shared" si="5"/>
        <v>GSCU12DEMAND (KW):</v>
      </c>
      <c r="B405" t="s">
        <v>637</v>
      </c>
      <c r="C405" t="s">
        <v>62</v>
      </c>
    </row>
    <row r="406" spans="1:15">
      <c r="A406" t="str">
        <f t="shared" si="5"/>
        <v>GSCU12NCP</v>
      </c>
      <c r="B406" t="s">
        <v>637</v>
      </c>
      <c r="C406" t="s">
        <v>133</v>
      </c>
      <c r="D406">
        <v>12264</v>
      </c>
      <c r="E406">
        <v>11976</v>
      </c>
      <c r="F406">
        <v>10536</v>
      </c>
      <c r="G406">
        <v>11033</v>
      </c>
      <c r="H406">
        <v>10960</v>
      </c>
      <c r="I406">
        <v>12039</v>
      </c>
      <c r="J406">
        <v>11202</v>
      </c>
      <c r="K406">
        <v>10094</v>
      </c>
      <c r="L406">
        <v>10387</v>
      </c>
      <c r="M406">
        <v>9892</v>
      </c>
      <c r="N406">
        <v>9425</v>
      </c>
      <c r="O406">
        <v>9746</v>
      </c>
    </row>
    <row r="407" spans="1:15">
      <c r="A407" t="str">
        <f t="shared" si="5"/>
        <v>GSCU12NCP ONPK</v>
      </c>
      <c r="B407" t="s">
        <v>637</v>
      </c>
      <c r="C407" t="s">
        <v>134</v>
      </c>
      <c r="D407">
        <v>11612</v>
      </c>
      <c r="E407">
        <v>11683</v>
      </c>
      <c r="F407">
        <v>10124</v>
      </c>
      <c r="G407">
        <v>10915</v>
      </c>
      <c r="H407">
        <v>10908</v>
      </c>
      <c r="I407">
        <v>11819</v>
      </c>
      <c r="J407">
        <v>11061</v>
      </c>
      <c r="K407">
        <v>9676</v>
      </c>
      <c r="L407">
        <v>9877</v>
      </c>
      <c r="M407">
        <v>9380</v>
      </c>
      <c r="N407">
        <v>9124</v>
      </c>
      <c r="O407">
        <v>9034</v>
      </c>
    </row>
    <row r="408" spans="1:15">
      <c r="A408" t="str">
        <f t="shared" si="5"/>
        <v>GSCU12NCP OFFPK</v>
      </c>
      <c r="B408" t="s">
        <v>637</v>
      </c>
      <c r="C408" t="s">
        <v>135</v>
      </c>
      <c r="D408">
        <v>12244</v>
      </c>
      <c r="E408">
        <v>11885</v>
      </c>
      <c r="F408">
        <v>10532</v>
      </c>
      <c r="G408">
        <v>10838</v>
      </c>
      <c r="H408">
        <v>10809</v>
      </c>
      <c r="I408">
        <v>11546</v>
      </c>
      <c r="J408">
        <v>10981</v>
      </c>
      <c r="K408">
        <v>9914</v>
      </c>
      <c r="L408">
        <v>10074</v>
      </c>
      <c r="M408">
        <v>9608</v>
      </c>
      <c r="N408">
        <v>9371</v>
      </c>
      <c r="O408">
        <v>9665</v>
      </c>
    </row>
    <row r="409" spans="1:15">
      <c r="A409" t="str">
        <f t="shared" si="5"/>
        <v>GSCU12GCP DATE</v>
      </c>
      <c r="B409" t="s">
        <v>637</v>
      </c>
      <c r="C409" t="s">
        <v>136</v>
      </c>
      <c r="D409" t="s">
        <v>638</v>
      </c>
      <c r="E409" t="s">
        <v>639</v>
      </c>
      <c r="F409" t="s">
        <v>640</v>
      </c>
      <c r="G409" t="s">
        <v>641</v>
      </c>
      <c r="H409" t="s">
        <v>642</v>
      </c>
      <c r="I409" t="s">
        <v>285</v>
      </c>
      <c r="J409" t="s">
        <v>282</v>
      </c>
      <c r="K409" t="s">
        <v>278</v>
      </c>
      <c r="L409" t="s">
        <v>643</v>
      </c>
      <c r="M409" t="s">
        <v>644</v>
      </c>
      <c r="N409" t="s">
        <v>645</v>
      </c>
      <c r="O409" t="s">
        <v>321</v>
      </c>
    </row>
    <row r="410" spans="1:15">
      <c r="A410" t="str">
        <f t="shared" si="5"/>
        <v>GSCU12GCP TIME</v>
      </c>
      <c r="B410" t="s">
        <v>637</v>
      </c>
      <c r="C410" t="s">
        <v>142</v>
      </c>
      <c r="D410" t="s">
        <v>196</v>
      </c>
      <c r="E410" t="s">
        <v>196</v>
      </c>
      <c r="F410" t="s">
        <v>146</v>
      </c>
      <c r="G410" t="s">
        <v>143</v>
      </c>
      <c r="H410" t="s">
        <v>182</v>
      </c>
      <c r="I410" t="s">
        <v>182</v>
      </c>
      <c r="J410" t="s">
        <v>145</v>
      </c>
      <c r="K410" t="s">
        <v>200</v>
      </c>
      <c r="L410" t="s">
        <v>144</v>
      </c>
      <c r="M410" t="s">
        <v>195</v>
      </c>
      <c r="N410" t="s">
        <v>143</v>
      </c>
      <c r="O410" t="s">
        <v>196</v>
      </c>
    </row>
    <row r="411" spans="1:15">
      <c r="A411" t="str">
        <f t="shared" si="5"/>
        <v>GSCU12GCP</v>
      </c>
      <c r="B411" t="s">
        <v>637</v>
      </c>
      <c r="C411" t="s">
        <v>147</v>
      </c>
      <c r="D411">
        <v>11473</v>
      </c>
      <c r="E411">
        <v>11409</v>
      </c>
      <c r="F411">
        <v>10046</v>
      </c>
      <c r="G411">
        <v>10666</v>
      </c>
      <c r="H411">
        <v>10712</v>
      </c>
      <c r="I411">
        <v>11291</v>
      </c>
      <c r="J411">
        <v>10819</v>
      </c>
      <c r="K411">
        <v>9338</v>
      </c>
      <c r="L411">
        <v>9488</v>
      </c>
      <c r="M411">
        <v>8854</v>
      </c>
      <c r="N411">
        <v>8999</v>
      </c>
      <c r="O411">
        <v>9115</v>
      </c>
    </row>
    <row r="412" spans="1:15">
      <c r="A412" t="str">
        <f t="shared" si="5"/>
        <v>GSCU12GCP ONPK</v>
      </c>
      <c r="B412" t="s">
        <v>637</v>
      </c>
      <c r="C412" t="s">
        <v>63</v>
      </c>
      <c r="D412">
        <v>11337</v>
      </c>
      <c r="E412">
        <v>11382</v>
      </c>
      <c r="F412">
        <v>9976</v>
      </c>
      <c r="G412">
        <v>10648</v>
      </c>
      <c r="H412">
        <v>10712</v>
      </c>
      <c r="I412">
        <v>11291</v>
      </c>
      <c r="J412">
        <v>10819</v>
      </c>
      <c r="K412">
        <v>9278</v>
      </c>
      <c r="L412">
        <v>9488</v>
      </c>
      <c r="M412">
        <v>8854</v>
      </c>
      <c r="N412">
        <v>8939</v>
      </c>
      <c r="O412">
        <v>8798</v>
      </c>
    </row>
    <row r="413" spans="1:15">
      <c r="A413" t="str">
        <f t="shared" si="5"/>
        <v>GSCU12GCP OFFPK</v>
      </c>
      <c r="B413" t="s">
        <v>637</v>
      </c>
      <c r="C413" t="s">
        <v>64</v>
      </c>
      <c r="D413">
        <v>11473</v>
      </c>
      <c r="E413">
        <v>11409</v>
      </c>
      <c r="F413">
        <v>10046</v>
      </c>
      <c r="G413">
        <v>10666</v>
      </c>
      <c r="H413">
        <v>10662</v>
      </c>
      <c r="I413">
        <v>11117</v>
      </c>
      <c r="J413">
        <v>10779</v>
      </c>
      <c r="K413">
        <v>9338</v>
      </c>
      <c r="L413">
        <v>9482</v>
      </c>
      <c r="M413">
        <v>8801</v>
      </c>
      <c r="N413">
        <v>8999</v>
      </c>
      <c r="O413">
        <v>9115</v>
      </c>
    </row>
    <row r="414" spans="1:15">
      <c r="A414" t="str">
        <f t="shared" si="5"/>
        <v>GSCU12CP</v>
      </c>
      <c r="B414" t="s">
        <v>637</v>
      </c>
      <c r="C414" t="s">
        <v>148</v>
      </c>
      <c r="D414">
        <v>10834</v>
      </c>
      <c r="E414">
        <v>11332</v>
      </c>
      <c r="F414">
        <v>9990</v>
      </c>
      <c r="G414">
        <v>10062</v>
      </c>
      <c r="H414">
        <v>10660</v>
      </c>
      <c r="I414">
        <v>10992</v>
      </c>
      <c r="J414">
        <v>10653</v>
      </c>
      <c r="K414">
        <v>9201</v>
      </c>
      <c r="L414">
        <v>9381</v>
      </c>
      <c r="M414">
        <v>8673</v>
      </c>
      <c r="N414">
        <v>8945</v>
      </c>
      <c r="O414">
        <v>8689</v>
      </c>
    </row>
    <row r="415" spans="1:15">
      <c r="A415" t="str">
        <f t="shared" si="5"/>
        <v>GSCU12PERIOD START</v>
      </c>
      <c r="B415" t="s">
        <v>637</v>
      </c>
      <c r="C415" t="s">
        <v>149</v>
      </c>
      <c r="D415" s="1">
        <v>41640</v>
      </c>
      <c r="E415" s="1">
        <v>41671</v>
      </c>
      <c r="F415" s="1">
        <v>41699</v>
      </c>
      <c r="G415" s="1">
        <v>41730</v>
      </c>
      <c r="H415" s="1">
        <v>41760</v>
      </c>
      <c r="I415" s="1">
        <v>41791</v>
      </c>
      <c r="J415" s="1">
        <v>41821</v>
      </c>
      <c r="K415" s="1">
        <v>41852</v>
      </c>
      <c r="L415" s="1">
        <v>41883</v>
      </c>
      <c r="M415" s="1">
        <v>41913</v>
      </c>
      <c r="N415" s="1">
        <v>41944</v>
      </c>
      <c r="O415" s="1">
        <v>41974</v>
      </c>
    </row>
    <row r="416" spans="1:15">
      <c r="A416" t="str">
        <f t="shared" si="5"/>
        <v>GSCU12NCP LF</v>
      </c>
      <c r="B416" t="s">
        <v>637</v>
      </c>
      <c r="C416" t="s">
        <v>150</v>
      </c>
      <c r="D416" s="5">
        <v>0.90959999999999996</v>
      </c>
      <c r="E416" s="5">
        <v>0.93340000000000001</v>
      </c>
      <c r="F416" s="5">
        <v>0.93959999999999999</v>
      </c>
      <c r="G416" s="5">
        <v>0.95469999999999999</v>
      </c>
      <c r="H416" s="5">
        <v>0.96799999999999997</v>
      </c>
      <c r="I416" s="5">
        <v>0.90920000000000001</v>
      </c>
      <c r="J416" s="5">
        <v>0.94930000000000003</v>
      </c>
      <c r="K416" s="5">
        <v>0.90859999999999996</v>
      </c>
      <c r="L416" s="5">
        <v>0.89959999999999996</v>
      </c>
      <c r="M416" s="5">
        <v>0.87150000000000005</v>
      </c>
      <c r="N416" s="5">
        <v>0.93989999999999996</v>
      </c>
      <c r="O416" s="5">
        <v>0.88700000000000001</v>
      </c>
    </row>
    <row r="417" spans="1:15">
      <c r="A417" t="str">
        <f t="shared" si="5"/>
        <v>GSCU12NCP LF ONPK</v>
      </c>
      <c r="B417" t="s">
        <v>637</v>
      </c>
      <c r="C417" t="s">
        <v>151</v>
      </c>
      <c r="D417" s="5">
        <v>0.95899999999999996</v>
      </c>
      <c r="E417" s="5">
        <v>0.95420000000000005</v>
      </c>
      <c r="F417" s="5">
        <v>0.97819999999999996</v>
      </c>
      <c r="G417" s="5">
        <v>0.96760000000000002</v>
      </c>
      <c r="H417" s="5">
        <v>0.97540000000000004</v>
      </c>
      <c r="I417" s="5">
        <v>0.92610000000000003</v>
      </c>
      <c r="J417" s="5">
        <v>0.96309999999999996</v>
      </c>
      <c r="K417" s="5">
        <v>0.94899999999999995</v>
      </c>
      <c r="L417" s="5">
        <v>0.94730000000000003</v>
      </c>
      <c r="M417" s="5">
        <v>0.9204</v>
      </c>
      <c r="N417" s="5">
        <v>0.97060000000000002</v>
      </c>
      <c r="O417" s="5">
        <v>0.95530000000000004</v>
      </c>
    </row>
    <row r="418" spans="1:15">
      <c r="A418" t="str">
        <f t="shared" si="5"/>
        <v>GSCU12NCP LF OFFPK</v>
      </c>
      <c r="B418" t="s">
        <v>637</v>
      </c>
      <c r="C418" t="s">
        <v>152</v>
      </c>
      <c r="D418" s="5">
        <v>0.91149999999999998</v>
      </c>
      <c r="E418" s="5">
        <v>0.94140000000000001</v>
      </c>
      <c r="F418" s="5">
        <v>0.93989999999999996</v>
      </c>
      <c r="G418" s="5">
        <v>0.97089999999999999</v>
      </c>
      <c r="H418" s="5">
        <v>0.98060000000000003</v>
      </c>
      <c r="I418" s="5">
        <v>0.94799999999999995</v>
      </c>
      <c r="J418" s="5">
        <v>0.96779999999999999</v>
      </c>
      <c r="K418" s="5">
        <v>0.92469999999999997</v>
      </c>
      <c r="L418" s="5">
        <v>0.92720000000000002</v>
      </c>
      <c r="M418" s="5">
        <v>0.89680000000000004</v>
      </c>
      <c r="N418" s="5">
        <v>0.94540000000000002</v>
      </c>
      <c r="O418" s="5">
        <v>0.89490000000000003</v>
      </c>
    </row>
    <row r="419" spans="1:15">
      <c r="A419" t="str">
        <f t="shared" si="5"/>
        <v>GSCU12GCP CF</v>
      </c>
      <c r="B419" t="s">
        <v>637</v>
      </c>
      <c r="C419" t="s">
        <v>153</v>
      </c>
      <c r="D419" s="5">
        <v>0.9355</v>
      </c>
      <c r="E419" s="5">
        <v>0.9526</v>
      </c>
      <c r="F419" s="5">
        <v>0.95350000000000001</v>
      </c>
      <c r="G419" s="5">
        <v>0.9667</v>
      </c>
      <c r="H419" s="5">
        <v>0.97740000000000005</v>
      </c>
      <c r="I419" s="5">
        <v>0.93779999999999997</v>
      </c>
      <c r="J419" s="5">
        <v>0.96589999999999998</v>
      </c>
      <c r="K419" s="5">
        <v>0.92510000000000003</v>
      </c>
      <c r="L419" s="5">
        <v>0.91339999999999999</v>
      </c>
      <c r="M419" s="5">
        <v>0.89500000000000002</v>
      </c>
      <c r="N419" s="5">
        <v>0.95479999999999998</v>
      </c>
      <c r="O419" s="5">
        <v>0.93530000000000002</v>
      </c>
    </row>
    <row r="420" spans="1:15">
      <c r="A420" t="str">
        <f t="shared" si="5"/>
        <v>GSCU12CP CF</v>
      </c>
      <c r="B420" t="s">
        <v>637</v>
      </c>
      <c r="C420" t="s">
        <v>154</v>
      </c>
      <c r="D420" s="5">
        <v>0.88339999999999996</v>
      </c>
      <c r="E420" s="5">
        <v>0.94620000000000004</v>
      </c>
      <c r="F420" s="5">
        <v>0.94820000000000004</v>
      </c>
      <c r="G420" s="5">
        <v>0.91200000000000003</v>
      </c>
      <c r="H420" s="5">
        <v>0.97260000000000002</v>
      </c>
      <c r="I420" s="5">
        <v>0.91310000000000002</v>
      </c>
      <c r="J420" s="5">
        <v>0.95109999999999995</v>
      </c>
      <c r="K420" s="5">
        <v>0.91149999999999998</v>
      </c>
      <c r="L420" s="5">
        <v>0.90310000000000001</v>
      </c>
      <c r="M420" s="5">
        <v>0.87670000000000003</v>
      </c>
      <c r="N420" s="5">
        <v>0.94910000000000005</v>
      </c>
      <c r="O420" s="5">
        <v>0.89149999999999996</v>
      </c>
    </row>
    <row r="421" spans="1:15">
      <c r="A421" t="str">
        <f t="shared" si="5"/>
        <v>GSCU12GCP LF</v>
      </c>
      <c r="B421" t="s">
        <v>637</v>
      </c>
      <c r="C421" t="s">
        <v>155</v>
      </c>
      <c r="D421" s="5">
        <v>0.97230000000000005</v>
      </c>
      <c r="E421" s="5">
        <v>0.9798</v>
      </c>
      <c r="F421" s="5">
        <v>0.98540000000000005</v>
      </c>
      <c r="G421" s="5">
        <v>0.98760000000000003</v>
      </c>
      <c r="H421" s="5">
        <v>0.99039999999999995</v>
      </c>
      <c r="I421" s="5">
        <v>0.96940000000000004</v>
      </c>
      <c r="J421" s="5">
        <v>0.9829</v>
      </c>
      <c r="K421" s="5">
        <v>0.98219999999999996</v>
      </c>
      <c r="L421" s="5">
        <v>0.9849</v>
      </c>
      <c r="M421" s="5">
        <v>0.97370000000000001</v>
      </c>
      <c r="N421" s="5">
        <v>0.98440000000000005</v>
      </c>
      <c r="O421" s="5">
        <v>0.94840000000000002</v>
      </c>
    </row>
    <row r="422" spans="1:15">
      <c r="A422" t="str">
        <f t="shared" si="5"/>
        <v>GSCU12GCP LF ONPK</v>
      </c>
      <c r="B422" t="s">
        <v>637</v>
      </c>
      <c r="C422" t="s">
        <v>156</v>
      </c>
      <c r="D422" s="5">
        <v>0.98229999999999995</v>
      </c>
      <c r="E422" s="5">
        <v>0.97940000000000005</v>
      </c>
      <c r="F422" s="5">
        <v>0.99260000000000004</v>
      </c>
      <c r="G422" s="5">
        <v>0.99199999999999999</v>
      </c>
      <c r="H422" s="5">
        <v>0.99319999999999997</v>
      </c>
      <c r="I422" s="5">
        <v>0.96950000000000003</v>
      </c>
      <c r="J422" s="5">
        <v>0.98470000000000002</v>
      </c>
      <c r="K422" s="5">
        <v>0.98970000000000002</v>
      </c>
      <c r="L422" s="5">
        <v>0.98609999999999998</v>
      </c>
      <c r="M422" s="5">
        <v>0.97499999999999998</v>
      </c>
      <c r="N422" s="5">
        <v>0.99080000000000001</v>
      </c>
      <c r="O422" s="5">
        <v>0.98089999999999999</v>
      </c>
    </row>
    <row r="423" spans="1:15">
      <c r="A423" t="str">
        <f t="shared" si="5"/>
        <v>GSCU12GCP LF OFFPK</v>
      </c>
      <c r="B423" t="s">
        <v>637</v>
      </c>
      <c r="C423" t="s">
        <v>157</v>
      </c>
      <c r="D423" s="5">
        <v>0.9728</v>
      </c>
      <c r="E423" s="5">
        <v>0.98070000000000002</v>
      </c>
      <c r="F423" s="5">
        <v>0.98529999999999995</v>
      </c>
      <c r="G423" s="5">
        <v>0.98660000000000003</v>
      </c>
      <c r="H423" s="5">
        <v>0.99409999999999998</v>
      </c>
      <c r="I423" s="5">
        <v>0.98460000000000003</v>
      </c>
      <c r="J423" s="5">
        <v>0.98599999999999999</v>
      </c>
      <c r="K423" s="5">
        <v>0.98180000000000001</v>
      </c>
      <c r="L423" s="5">
        <v>0.98499999999999999</v>
      </c>
      <c r="M423" s="5">
        <v>0.97909999999999997</v>
      </c>
      <c r="N423" s="5">
        <v>0.98450000000000004</v>
      </c>
      <c r="O423" s="5">
        <v>0.94889999999999997</v>
      </c>
    </row>
    <row r="424" spans="1:15">
      <c r="A424" t="str">
        <f t="shared" si="5"/>
        <v>GSCU12CP LF</v>
      </c>
      <c r="B424" t="s">
        <v>637</v>
      </c>
      <c r="C424" t="s">
        <v>158</v>
      </c>
      <c r="D424" s="5">
        <v>1.0296000000000001</v>
      </c>
      <c r="E424" s="5">
        <v>0.98640000000000005</v>
      </c>
      <c r="F424" s="5">
        <v>0.9909</v>
      </c>
      <c r="G424" s="5">
        <v>1.0468</v>
      </c>
      <c r="H424" s="5">
        <v>0.99519999999999997</v>
      </c>
      <c r="I424" s="5">
        <v>0.99570000000000003</v>
      </c>
      <c r="J424" s="5">
        <v>0.99819999999999998</v>
      </c>
      <c r="K424" s="5">
        <v>0.99680000000000002</v>
      </c>
      <c r="L424" s="5">
        <v>0.99609999999999999</v>
      </c>
      <c r="M424" s="5">
        <v>0.99399999999999999</v>
      </c>
      <c r="N424" s="5">
        <v>0.99029999999999996</v>
      </c>
      <c r="O424" s="5">
        <v>0.99490000000000001</v>
      </c>
    </row>
    <row r="425" spans="1:15">
      <c r="A425" t="str">
        <f t="shared" si="5"/>
        <v>GSCU12REL PREC:</v>
      </c>
      <c r="B425" t="s">
        <v>637</v>
      </c>
      <c r="C425" t="s">
        <v>65</v>
      </c>
    </row>
    <row r="426" spans="1:15">
      <c r="A426" t="str">
        <f t="shared" si="5"/>
        <v>GSCU12NCP RP</v>
      </c>
      <c r="B426" t="s">
        <v>637</v>
      </c>
      <c r="C426" t="s">
        <v>159</v>
      </c>
      <c r="D426" s="5">
        <v>3.8199999999999998E-2</v>
      </c>
      <c r="E426" s="5">
        <v>1.8700000000000001E-2</v>
      </c>
      <c r="F426" s="5">
        <v>2.1499999999999998E-2</v>
      </c>
      <c r="G426" s="5">
        <v>2.06E-2</v>
      </c>
      <c r="H426" s="5">
        <v>1.66E-2</v>
      </c>
      <c r="I426" s="5">
        <v>5.5E-2</v>
      </c>
      <c r="J426" s="5">
        <v>3.1800000000000002E-2</v>
      </c>
      <c r="K426" s="5">
        <v>4.9099999999999998E-2</v>
      </c>
      <c r="L426" s="5">
        <v>5.0099999999999999E-2</v>
      </c>
      <c r="M426" s="5">
        <v>7.3499999999999996E-2</v>
      </c>
      <c r="N426" s="5">
        <v>2.7300000000000001E-2</v>
      </c>
      <c r="O426" s="5">
        <v>9.7799999999999998E-2</v>
      </c>
    </row>
    <row r="427" spans="1:15">
      <c r="A427" t="str">
        <f t="shared" si="5"/>
        <v>GSCU12NCP RP ONPK</v>
      </c>
      <c r="B427" t="s">
        <v>637</v>
      </c>
      <c r="C427" t="s">
        <v>160</v>
      </c>
      <c r="D427" s="5">
        <v>1.09E-2</v>
      </c>
      <c r="E427" s="5">
        <v>1.5599999999999999E-2</v>
      </c>
      <c r="F427" s="5">
        <v>0.01</v>
      </c>
      <c r="G427" s="5">
        <v>1.77E-2</v>
      </c>
      <c r="H427" s="5">
        <v>1.5800000000000002E-2</v>
      </c>
      <c r="I427" s="5">
        <v>5.5399999999999998E-2</v>
      </c>
      <c r="J427" s="5">
        <v>2.3400000000000001E-2</v>
      </c>
      <c r="K427" s="5">
        <v>3.1899999999999998E-2</v>
      </c>
      <c r="L427" s="5">
        <v>3.85E-2</v>
      </c>
      <c r="M427" s="5">
        <v>5.67E-2</v>
      </c>
      <c r="N427" s="5">
        <v>1.2999999999999999E-2</v>
      </c>
      <c r="O427" s="5">
        <v>2.7300000000000001E-2</v>
      </c>
    </row>
    <row r="428" spans="1:15">
      <c r="A428" t="str">
        <f t="shared" si="5"/>
        <v>GSCU12NCP RP OFFPK</v>
      </c>
      <c r="B428" t="s">
        <v>637</v>
      </c>
      <c r="C428" t="s">
        <v>161</v>
      </c>
      <c r="D428" s="5">
        <v>3.8199999999999998E-2</v>
      </c>
      <c r="E428" s="5">
        <v>1.84E-2</v>
      </c>
      <c r="F428" s="5">
        <v>2.1499999999999998E-2</v>
      </c>
      <c r="G428" s="5">
        <v>1.4999999999999999E-2</v>
      </c>
      <c r="H428" s="5">
        <v>7.0000000000000001E-3</v>
      </c>
      <c r="I428" s="5">
        <v>3.04E-2</v>
      </c>
      <c r="J428" s="5">
        <v>2.5399999999999999E-2</v>
      </c>
      <c r="K428" s="5">
        <v>4.3499999999999997E-2</v>
      </c>
      <c r="L428" s="5">
        <v>4.0099999999999997E-2</v>
      </c>
      <c r="M428" s="5">
        <v>6.4000000000000001E-2</v>
      </c>
      <c r="N428" s="5">
        <v>2.6499999999999999E-2</v>
      </c>
      <c r="O428" s="5">
        <v>9.8900000000000002E-2</v>
      </c>
    </row>
    <row r="429" spans="1:15">
      <c r="A429" t="str">
        <f t="shared" si="5"/>
        <v>GSCU12GCP RP</v>
      </c>
      <c r="B429" t="s">
        <v>637</v>
      </c>
      <c r="C429" t="s">
        <v>162</v>
      </c>
      <c r="D429" s="5">
        <v>3.95E-2</v>
      </c>
      <c r="E429" s="5">
        <v>1.6799999999999999E-2</v>
      </c>
      <c r="F429" s="5">
        <v>8.0000000000000002E-3</v>
      </c>
      <c r="G429" s="5">
        <v>1.0699999999999999E-2</v>
      </c>
      <c r="H429" s="5">
        <v>1.2699999999999999E-2</v>
      </c>
      <c r="I429" s="5">
        <v>4.7800000000000002E-2</v>
      </c>
      <c r="J429" s="5">
        <v>2.2599999999999999E-2</v>
      </c>
      <c r="K429" s="5">
        <v>3.95E-2</v>
      </c>
      <c r="L429" s="5">
        <v>3.49E-2</v>
      </c>
      <c r="M429" s="5">
        <v>4.6399999999999997E-2</v>
      </c>
      <c r="N429" s="5">
        <v>1.35E-2</v>
      </c>
      <c r="O429" s="5">
        <v>9.8000000000000004E-2</v>
      </c>
    </row>
    <row r="430" spans="1:15">
      <c r="A430" t="str">
        <f t="shared" si="5"/>
        <v>GSCU12GCP RP ONPK</v>
      </c>
      <c r="B430" t="s">
        <v>637</v>
      </c>
      <c r="C430" t="s">
        <v>163</v>
      </c>
      <c r="D430" s="5">
        <v>8.5000000000000006E-3</v>
      </c>
      <c r="E430" s="5">
        <v>1.4200000000000001E-2</v>
      </c>
      <c r="F430" s="5">
        <v>2.8E-3</v>
      </c>
      <c r="G430" s="5">
        <v>1.09E-2</v>
      </c>
      <c r="H430" s="5">
        <v>1.2699999999999999E-2</v>
      </c>
      <c r="I430" s="5">
        <v>4.7800000000000002E-2</v>
      </c>
      <c r="J430" s="5">
        <v>2.2599999999999999E-2</v>
      </c>
      <c r="K430" s="5">
        <v>2.5600000000000001E-2</v>
      </c>
      <c r="L430" s="5">
        <v>3.49E-2</v>
      </c>
      <c r="M430" s="5">
        <v>4.6399999999999997E-2</v>
      </c>
      <c r="N430" s="5">
        <v>3.5999999999999999E-3</v>
      </c>
      <c r="O430" s="5">
        <v>2.6700000000000002E-2</v>
      </c>
    </row>
    <row r="431" spans="1:15">
      <c r="A431" t="str">
        <f t="shared" ref="A431:A494" si="6">B431&amp;C431</f>
        <v>GSCU12GCP RP OFFPK</v>
      </c>
      <c r="B431" t="s">
        <v>637</v>
      </c>
      <c r="C431" t="s">
        <v>164</v>
      </c>
      <c r="D431" s="5">
        <v>3.95E-2</v>
      </c>
      <c r="E431" s="5">
        <v>1.6799999999999999E-2</v>
      </c>
      <c r="F431" s="5">
        <v>8.0000000000000002E-3</v>
      </c>
      <c r="G431" s="5">
        <v>1.0699999999999999E-2</v>
      </c>
      <c r="H431" s="5">
        <v>2.8999999999999998E-3</v>
      </c>
      <c r="I431" s="5">
        <v>2.6599999999999999E-2</v>
      </c>
      <c r="J431" s="5">
        <v>2.6200000000000001E-2</v>
      </c>
      <c r="K431" s="5">
        <v>3.95E-2</v>
      </c>
      <c r="L431" s="5">
        <v>2.6599999999999999E-2</v>
      </c>
      <c r="M431" s="5">
        <v>4.5400000000000003E-2</v>
      </c>
      <c r="N431" s="5">
        <v>1.35E-2</v>
      </c>
      <c r="O431" s="5">
        <v>9.8000000000000004E-2</v>
      </c>
    </row>
    <row r="432" spans="1:15">
      <c r="A432" t="str">
        <f t="shared" si="6"/>
        <v>GSCU12CP RP</v>
      </c>
      <c r="B432" t="s">
        <v>637</v>
      </c>
      <c r="C432" t="s">
        <v>165</v>
      </c>
      <c r="D432" s="5">
        <v>1.0800000000000001E-2</v>
      </c>
      <c r="E432" s="5">
        <v>4.0000000000000001E-3</v>
      </c>
      <c r="F432" s="5">
        <v>3.8E-3</v>
      </c>
      <c r="G432" s="5">
        <v>7.1099999999999997E-2</v>
      </c>
      <c r="H432" s="5">
        <v>2.8999999999999998E-3</v>
      </c>
      <c r="I432" s="5">
        <v>5.7000000000000002E-3</v>
      </c>
      <c r="J432" s="5">
        <v>7.9000000000000008E-3</v>
      </c>
      <c r="K432" s="5">
        <v>3.3E-3</v>
      </c>
      <c r="L432" s="5">
        <v>2.7000000000000001E-3</v>
      </c>
      <c r="M432" s="5">
        <v>2.5999999999999999E-3</v>
      </c>
      <c r="N432" s="5">
        <v>4.8999999999999998E-3</v>
      </c>
      <c r="O432" s="5">
        <v>4.1999999999999997E-3</v>
      </c>
    </row>
    <row r="433" spans="1:16">
      <c r="A433" t="str">
        <f t="shared" si="6"/>
        <v>GSCU12SAMPLE SIZE:</v>
      </c>
      <c r="B433" t="s">
        <v>637</v>
      </c>
      <c r="C433" t="s">
        <v>66</v>
      </c>
    </row>
    <row r="434" spans="1:16">
      <c r="A434" t="str">
        <f t="shared" si="6"/>
        <v>GSCU12GCPSZ</v>
      </c>
      <c r="B434" t="s">
        <v>637</v>
      </c>
      <c r="C434" t="s">
        <v>166</v>
      </c>
      <c r="D434">
        <v>60</v>
      </c>
      <c r="E434">
        <v>59</v>
      </c>
      <c r="F434">
        <v>56</v>
      </c>
      <c r="G434">
        <v>34</v>
      </c>
      <c r="H434">
        <v>39</v>
      </c>
      <c r="I434">
        <v>47</v>
      </c>
      <c r="J434">
        <v>36</v>
      </c>
      <c r="K434">
        <v>50</v>
      </c>
      <c r="L434">
        <v>58</v>
      </c>
      <c r="M434">
        <v>58</v>
      </c>
      <c r="N434">
        <v>50</v>
      </c>
      <c r="O434">
        <v>59</v>
      </c>
    </row>
    <row r="435" spans="1:16">
      <c r="A435" t="str">
        <f t="shared" si="6"/>
        <v>GSCU12GCPSZ ONPK</v>
      </c>
      <c r="B435" t="s">
        <v>637</v>
      </c>
      <c r="C435" t="s">
        <v>167</v>
      </c>
      <c r="D435">
        <v>60</v>
      </c>
      <c r="E435">
        <v>59</v>
      </c>
      <c r="F435">
        <v>56</v>
      </c>
      <c r="G435">
        <v>34</v>
      </c>
      <c r="H435">
        <v>39</v>
      </c>
      <c r="I435">
        <v>47</v>
      </c>
      <c r="J435">
        <v>36</v>
      </c>
      <c r="K435">
        <v>50</v>
      </c>
      <c r="L435">
        <v>58</v>
      </c>
      <c r="M435">
        <v>58</v>
      </c>
      <c r="N435">
        <v>50</v>
      </c>
      <c r="O435">
        <v>59</v>
      </c>
    </row>
    <row r="436" spans="1:16">
      <c r="A436" t="str">
        <f t="shared" si="6"/>
        <v>GSCU12GCPSZ OFFPK</v>
      </c>
      <c r="B436" t="s">
        <v>637</v>
      </c>
      <c r="C436" t="s">
        <v>168</v>
      </c>
      <c r="D436">
        <v>60</v>
      </c>
      <c r="E436">
        <v>59</v>
      </c>
      <c r="F436">
        <v>56</v>
      </c>
      <c r="G436">
        <v>34</v>
      </c>
      <c r="H436">
        <v>39</v>
      </c>
      <c r="I436">
        <v>47</v>
      </c>
      <c r="J436">
        <v>36</v>
      </c>
      <c r="K436">
        <v>50</v>
      </c>
      <c r="L436">
        <v>58</v>
      </c>
      <c r="M436">
        <v>58</v>
      </c>
      <c r="N436">
        <v>50</v>
      </c>
      <c r="O436">
        <v>59</v>
      </c>
    </row>
    <row r="437" spans="1:16">
      <c r="A437" t="str">
        <f t="shared" si="6"/>
        <v>GSCU12CPSZ</v>
      </c>
      <c r="B437" t="s">
        <v>637</v>
      </c>
      <c r="C437" t="s">
        <v>169</v>
      </c>
      <c r="D437">
        <v>60</v>
      </c>
      <c r="E437">
        <v>59</v>
      </c>
      <c r="F437">
        <v>56</v>
      </c>
      <c r="G437">
        <v>34</v>
      </c>
      <c r="H437">
        <v>39</v>
      </c>
      <c r="I437">
        <v>47</v>
      </c>
      <c r="J437">
        <v>36</v>
      </c>
      <c r="K437">
        <v>50</v>
      </c>
      <c r="L437">
        <v>58</v>
      </c>
      <c r="M437">
        <v>58</v>
      </c>
      <c r="N437">
        <v>50</v>
      </c>
      <c r="O437">
        <v>59</v>
      </c>
    </row>
    <row r="438" spans="1:16">
      <c r="A438" t="str">
        <f t="shared" si="6"/>
        <v/>
      </c>
    </row>
    <row r="439" spans="1:16">
      <c r="A439" t="str">
        <f t="shared" si="6"/>
        <v>NOTE:  In July 2014, a cancel replace was done for Comcast.  Customer Service's data warehouse was utilized for CUSTOMER and SALES from January through July 2014.</v>
      </c>
      <c r="B439" s="480" t="s">
        <v>634</v>
      </c>
      <c r="C439" s="480"/>
      <c r="D439" s="480"/>
      <c r="E439" s="480"/>
      <c r="F439" s="480"/>
      <c r="G439" s="480"/>
      <c r="H439" s="480"/>
      <c r="I439" s="480"/>
      <c r="J439" s="480"/>
      <c r="K439" s="480"/>
      <c r="L439" s="480"/>
      <c r="M439" s="480"/>
      <c r="N439" s="480"/>
      <c r="O439" s="480"/>
      <c r="P439" s="480"/>
    </row>
    <row r="440" spans="1:16">
      <c r="A440" t="str">
        <f t="shared" si="6"/>
        <v/>
      </c>
    </row>
    <row r="441" spans="1:16">
      <c r="A441" t="str">
        <f t="shared" si="6"/>
        <v xml:space="preserve">GSCU12 GSCU-1 General Service Constant Usage (0-20 kW) (Sampled) </v>
      </c>
      <c r="B441" t="s">
        <v>636</v>
      </c>
      <c r="C441" t="s">
        <v>297</v>
      </c>
    </row>
    <row r="442" spans="1:16">
      <c r="A442" t="str">
        <f t="shared" si="6"/>
        <v xml:space="preserve">GSCU12MONTH </v>
      </c>
      <c r="B442" t="s">
        <v>637</v>
      </c>
      <c r="C442" t="s">
        <v>123</v>
      </c>
      <c r="D442" s="4">
        <v>41640</v>
      </c>
      <c r="E442" s="4">
        <v>41671</v>
      </c>
      <c r="F442" s="4">
        <v>41699</v>
      </c>
      <c r="G442" s="4">
        <v>41730</v>
      </c>
      <c r="H442" s="4">
        <v>41760</v>
      </c>
      <c r="I442" s="4">
        <v>41791</v>
      </c>
      <c r="J442" s="4">
        <v>41821</v>
      </c>
      <c r="K442" s="4">
        <v>41852</v>
      </c>
      <c r="L442" s="4">
        <v>41883</v>
      </c>
      <c r="M442" s="4">
        <v>41913</v>
      </c>
      <c r="N442" s="4">
        <v>41944</v>
      </c>
      <c r="O442" s="4">
        <v>41974</v>
      </c>
    </row>
    <row r="443" spans="1:16">
      <c r="A443" t="str">
        <f t="shared" si="6"/>
        <v/>
      </c>
    </row>
    <row r="444" spans="1:16">
      <c r="A444" t="str">
        <f t="shared" si="6"/>
        <v>GSCU12SDR GCP</v>
      </c>
      <c r="B444" t="s">
        <v>637</v>
      </c>
      <c r="C444" t="s">
        <v>171</v>
      </c>
      <c r="D444">
        <v>0.13700000000000001</v>
      </c>
      <c r="E444">
        <v>5.8000000000000003E-2</v>
      </c>
      <c r="F444">
        <v>2.1000000000000001E-2</v>
      </c>
      <c r="G444">
        <v>2.1999999999999999E-2</v>
      </c>
      <c r="H444">
        <v>0.03</v>
      </c>
      <c r="I444">
        <v>0.125</v>
      </c>
      <c r="J444">
        <v>5.0999999999999997E-2</v>
      </c>
      <c r="K444">
        <v>9.4E-2</v>
      </c>
      <c r="L444">
        <v>0.09</v>
      </c>
      <c r="M444">
        <v>0.114</v>
      </c>
      <c r="N444">
        <v>0.03</v>
      </c>
      <c r="O444">
        <v>0.249</v>
      </c>
    </row>
    <row r="445" spans="1:16">
      <c r="A445" t="str">
        <f t="shared" si="6"/>
        <v>GSCU12SDR GCP ONPK</v>
      </c>
      <c r="B445" t="s">
        <v>637</v>
      </c>
      <c r="C445" t="s">
        <v>172</v>
      </c>
      <c r="D445">
        <v>0.03</v>
      </c>
      <c r="E445">
        <v>4.9000000000000002E-2</v>
      </c>
      <c r="F445">
        <v>7.0000000000000001E-3</v>
      </c>
      <c r="G445">
        <v>2.1999999999999999E-2</v>
      </c>
      <c r="H445">
        <v>0.03</v>
      </c>
      <c r="I445">
        <v>0.125</v>
      </c>
      <c r="J445">
        <v>5.0999999999999997E-2</v>
      </c>
      <c r="K445">
        <v>5.8000000000000003E-2</v>
      </c>
      <c r="L445">
        <v>0.09</v>
      </c>
      <c r="M445">
        <v>0.114</v>
      </c>
      <c r="N445">
        <v>8.9999999999999993E-3</v>
      </c>
      <c r="O445">
        <v>6.5000000000000002E-2</v>
      </c>
    </row>
    <row r="446" spans="1:16">
      <c r="A446" t="str">
        <f t="shared" si="6"/>
        <v>GSCU12SDR GCP OFFP</v>
      </c>
      <c r="B446" t="s">
        <v>637</v>
      </c>
      <c r="C446" t="s">
        <v>219</v>
      </c>
      <c r="D446">
        <v>0.13700000000000001</v>
      </c>
      <c r="E446">
        <v>5.8000000000000003E-2</v>
      </c>
      <c r="F446">
        <v>2.1000000000000001E-2</v>
      </c>
      <c r="G446">
        <v>2.1999999999999999E-2</v>
      </c>
      <c r="H446">
        <v>6.0000000000000001E-3</v>
      </c>
      <c r="I446">
        <v>6.9000000000000006E-2</v>
      </c>
      <c r="J446">
        <v>5.8999999999999997E-2</v>
      </c>
      <c r="K446">
        <v>9.4E-2</v>
      </c>
      <c r="L446">
        <v>6.9000000000000006E-2</v>
      </c>
      <c r="M446">
        <v>0.108</v>
      </c>
      <c r="N446">
        <v>0.03</v>
      </c>
      <c r="O446">
        <v>0.249</v>
      </c>
    </row>
    <row r="447" spans="1:16">
      <c r="A447" t="str">
        <f t="shared" si="6"/>
        <v>GSCU12SDR CP</v>
      </c>
      <c r="B447" t="s">
        <v>637</v>
      </c>
      <c r="C447" t="s">
        <v>174</v>
      </c>
      <c r="D447">
        <v>3.5999999999999997E-2</v>
      </c>
      <c r="E447">
        <v>1.4E-2</v>
      </c>
      <c r="F447">
        <v>0.01</v>
      </c>
      <c r="G447">
        <v>0.14099999999999999</v>
      </c>
      <c r="H447">
        <v>6.0000000000000001E-3</v>
      </c>
      <c r="I447">
        <v>1.4999999999999999E-2</v>
      </c>
      <c r="J447">
        <v>1.7999999999999999E-2</v>
      </c>
      <c r="K447">
        <v>8.0000000000000002E-3</v>
      </c>
      <c r="L447">
        <v>7.0000000000000001E-3</v>
      </c>
      <c r="M447">
        <v>6.0000000000000001E-3</v>
      </c>
      <c r="N447">
        <v>1.0999999999999999E-2</v>
      </c>
      <c r="O447">
        <v>0.01</v>
      </c>
    </row>
    <row r="448" spans="1:16">
      <c r="A448" t="str">
        <f t="shared" si="6"/>
        <v/>
      </c>
    </row>
    <row r="449" spans="1:15">
      <c r="A449" t="str">
        <f t="shared" si="6"/>
        <v>GSCU12I   SDR GCP</v>
      </c>
      <c r="B449" t="s">
        <v>637</v>
      </c>
      <c r="C449" t="s">
        <v>220</v>
      </c>
      <c r="D449">
        <v>1.9E-2</v>
      </c>
      <c r="E449">
        <v>1.2E-2</v>
      </c>
      <c r="F449">
        <v>2.5000000000000001E-2</v>
      </c>
      <c r="G449">
        <v>2.4E-2</v>
      </c>
      <c r="H449">
        <v>7.0000000000000001E-3</v>
      </c>
      <c r="I449">
        <v>0.154</v>
      </c>
      <c r="J449">
        <v>6.3E-2</v>
      </c>
      <c r="K449">
        <v>1.4E-2</v>
      </c>
      <c r="L449">
        <v>0.11</v>
      </c>
      <c r="M449">
        <v>0.14099999999999999</v>
      </c>
      <c r="N449">
        <v>3.6999999999999998E-2</v>
      </c>
      <c r="O449">
        <v>0.308</v>
      </c>
    </row>
    <row r="450" spans="1:15">
      <c r="A450" t="str">
        <f t="shared" si="6"/>
        <v>GSCU12I   SDR GCP ONPK</v>
      </c>
      <c r="B450" t="s">
        <v>637</v>
      </c>
      <c r="C450" t="s">
        <v>221</v>
      </c>
      <c r="D450">
        <v>0.01</v>
      </c>
      <c r="E450">
        <v>1.0999999999999999E-2</v>
      </c>
      <c r="F450">
        <v>5.0000000000000001E-3</v>
      </c>
      <c r="G450">
        <v>2.5000000000000001E-2</v>
      </c>
      <c r="H450">
        <v>7.0000000000000001E-3</v>
      </c>
      <c r="I450">
        <v>0.154</v>
      </c>
      <c r="J450">
        <v>6.3E-2</v>
      </c>
      <c r="K450">
        <v>7.0999999999999994E-2</v>
      </c>
      <c r="L450">
        <v>0.11</v>
      </c>
      <c r="M450">
        <v>0.14099999999999999</v>
      </c>
      <c r="N450">
        <v>5.0000000000000001E-3</v>
      </c>
      <c r="O450">
        <v>0.08</v>
      </c>
    </row>
    <row r="451" spans="1:15">
      <c r="A451" t="str">
        <f t="shared" si="6"/>
        <v>GSCU12I   SDR GCP OFFPK</v>
      </c>
      <c r="B451" t="s">
        <v>637</v>
      </c>
      <c r="C451" t="s">
        <v>222</v>
      </c>
      <c r="D451">
        <v>1.9E-2</v>
      </c>
      <c r="E451">
        <v>1.2E-2</v>
      </c>
      <c r="F451">
        <v>2.5000000000000001E-2</v>
      </c>
      <c r="G451">
        <v>2.4E-2</v>
      </c>
      <c r="H451">
        <v>7.0000000000000001E-3</v>
      </c>
      <c r="I451">
        <v>8.4000000000000005E-2</v>
      </c>
      <c r="J451">
        <v>7.2999999999999995E-2</v>
      </c>
      <c r="K451">
        <v>1.4E-2</v>
      </c>
      <c r="L451">
        <v>8.9999999999999993E-3</v>
      </c>
      <c r="M451">
        <v>1.4999999999999999E-2</v>
      </c>
      <c r="N451">
        <v>3.6999999999999998E-2</v>
      </c>
      <c r="O451">
        <v>0.308</v>
      </c>
    </row>
    <row r="452" spans="1:15">
      <c r="A452" t="str">
        <f t="shared" si="6"/>
        <v>GSCU12I   SDR CP</v>
      </c>
      <c r="B452" t="s">
        <v>637</v>
      </c>
      <c r="C452" t="s">
        <v>635</v>
      </c>
      <c r="D452">
        <v>2.8000000000000001E-2</v>
      </c>
      <c r="E452">
        <v>8.9999999999999993E-3</v>
      </c>
      <c r="F452">
        <v>8.9999999999999993E-3</v>
      </c>
      <c r="G452">
        <v>0.11799999999999999</v>
      </c>
      <c r="H452">
        <v>7.0000000000000001E-3</v>
      </c>
      <c r="I452">
        <v>7.0000000000000001E-3</v>
      </c>
      <c r="J452">
        <v>0.01</v>
      </c>
      <c r="K452">
        <v>7.0000000000000001E-3</v>
      </c>
      <c r="L452">
        <v>3.0000000000000001E-3</v>
      </c>
      <c r="M452">
        <v>4.0000000000000001E-3</v>
      </c>
      <c r="N452">
        <v>8.0000000000000002E-3</v>
      </c>
      <c r="O452">
        <v>6.0000000000000001E-3</v>
      </c>
    </row>
    <row r="453" spans="1:15">
      <c r="A453" t="str">
        <f t="shared" si="6"/>
        <v/>
      </c>
    </row>
    <row r="454" spans="1:15">
      <c r="A454" t="str">
        <f t="shared" si="6"/>
        <v>GSCU12II  SDR GCP</v>
      </c>
      <c r="B454" t="s">
        <v>637</v>
      </c>
      <c r="C454" t="s">
        <v>223</v>
      </c>
      <c r="D454">
        <v>0.69799999999999995</v>
      </c>
      <c r="E454">
        <v>0.29599999999999999</v>
      </c>
      <c r="F454">
        <v>3.4000000000000002E-2</v>
      </c>
      <c r="G454">
        <v>5.2999999999999999E-2</v>
      </c>
      <c r="H454">
        <v>0.153</v>
      </c>
      <c r="I454">
        <v>8.5000000000000006E-2</v>
      </c>
      <c r="J454">
        <v>4.3999999999999997E-2</v>
      </c>
      <c r="K454">
        <v>0.47799999999999998</v>
      </c>
      <c r="L454">
        <v>6.8000000000000005E-2</v>
      </c>
      <c r="M454">
        <v>5.8000000000000003E-2</v>
      </c>
      <c r="N454">
        <v>3.9E-2</v>
      </c>
      <c r="O454">
        <v>0.12</v>
      </c>
    </row>
    <row r="455" spans="1:15">
      <c r="A455" t="str">
        <f t="shared" si="6"/>
        <v>GSCU12II  SDR GCP ONPK</v>
      </c>
      <c r="B455" t="s">
        <v>637</v>
      </c>
      <c r="C455" t="s">
        <v>224</v>
      </c>
      <c r="D455">
        <v>0.14799999999999999</v>
      </c>
      <c r="E455">
        <v>0.249</v>
      </c>
      <c r="F455">
        <v>3.3000000000000002E-2</v>
      </c>
      <c r="G455">
        <v>4.5999999999999999E-2</v>
      </c>
      <c r="H455">
        <v>0.153</v>
      </c>
      <c r="I455">
        <v>8.5000000000000006E-2</v>
      </c>
      <c r="J455">
        <v>4.3999999999999997E-2</v>
      </c>
      <c r="K455">
        <v>4.2000000000000003E-2</v>
      </c>
      <c r="L455">
        <v>6.8000000000000005E-2</v>
      </c>
      <c r="M455">
        <v>5.8000000000000003E-2</v>
      </c>
      <c r="N455">
        <v>0.04</v>
      </c>
      <c r="O455">
        <v>3.4000000000000002E-2</v>
      </c>
    </row>
    <row r="456" spans="1:15">
      <c r="A456" t="str">
        <f t="shared" si="6"/>
        <v>GSCU12II  SDR GCP OFFPK</v>
      </c>
      <c r="B456" t="s">
        <v>637</v>
      </c>
      <c r="C456" t="s">
        <v>225</v>
      </c>
      <c r="D456">
        <v>0.69799999999999995</v>
      </c>
      <c r="E456">
        <v>0.29599999999999999</v>
      </c>
      <c r="F456">
        <v>3.4000000000000002E-2</v>
      </c>
      <c r="G456">
        <v>5.2999999999999999E-2</v>
      </c>
      <c r="H456">
        <v>1.6E-2</v>
      </c>
      <c r="I456">
        <v>5.8000000000000003E-2</v>
      </c>
      <c r="J456">
        <v>3.6999999999999998E-2</v>
      </c>
      <c r="K456">
        <v>0.47799999999999998</v>
      </c>
      <c r="L456">
        <v>0.35099999999999998</v>
      </c>
      <c r="M456">
        <v>0.55100000000000005</v>
      </c>
      <c r="N456">
        <v>3.9E-2</v>
      </c>
      <c r="O456">
        <v>0.12</v>
      </c>
    </row>
    <row r="457" spans="1:15">
      <c r="A457" t="str">
        <f t="shared" si="6"/>
        <v>GSCU12II  SDR CP</v>
      </c>
      <c r="B457" t="s">
        <v>637</v>
      </c>
      <c r="C457" t="s">
        <v>226</v>
      </c>
      <c r="D457">
        <v>0.14299999999999999</v>
      </c>
      <c r="E457">
        <v>6.4000000000000001E-2</v>
      </c>
      <c r="F457">
        <v>3.3000000000000002E-2</v>
      </c>
      <c r="G457">
        <v>0.53500000000000003</v>
      </c>
      <c r="H457">
        <v>1.4999999999999999E-2</v>
      </c>
      <c r="I457">
        <v>7.0000000000000007E-2</v>
      </c>
      <c r="J457">
        <v>8.2000000000000003E-2</v>
      </c>
      <c r="K457">
        <v>2.7E-2</v>
      </c>
      <c r="L457">
        <v>3.3000000000000002E-2</v>
      </c>
      <c r="M457">
        <v>2.8000000000000001E-2</v>
      </c>
      <c r="N457">
        <v>4.7E-2</v>
      </c>
      <c r="O457">
        <v>4.7E-2</v>
      </c>
    </row>
    <row r="458" spans="1:15">
      <c r="A458" t="str">
        <f t="shared" si="6"/>
        <v/>
      </c>
    </row>
    <row r="459" spans="1:15">
      <c r="A459" t="str">
        <f t="shared" si="6"/>
        <v/>
      </c>
    </row>
    <row r="460" spans="1:15">
      <c r="A460" t="str">
        <f t="shared" si="6"/>
        <v/>
      </c>
    </row>
    <row r="461" spans="1:15">
      <c r="A461" t="str">
        <f t="shared" si="6"/>
        <v/>
      </c>
    </row>
    <row r="462" spans="1:15">
      <c r="A462" t="str">
        <f t="shared" si="6"/>
        <v/>
      </c>
    </row>
    <row r="463" spans="1:15">
      <c r="A463" t="str">
        <f t="shared" si="6"/>
        <v/>
      </c>
    </row>
    <row r="464" spans="1:15">
      <c r="A464" t="str">
        <f t="shared" si="6"/>
        <v/>
      </c>
    </row>
    <row r="465" spans="1:1">
      <c r="A465" t="str">
        <f t="shared" si="6"/>
        <v/>
      </c>
    </row>
    <row r="466" spans="1:1">
      <c r="A466" t="str">
        <f t="shared" si="6"/>
        <v/>
      </c>
    </row>
    <row r="467" spans="1:1">
      <c r="A467" t="str">
        <f t="shared" si="6"/>
        <v/>
      </c>
    </row>
    <row r="468" spans="1:1">
      <c r="A468" t="str">
        <f t="shared" si="6"/>
        <v/>
      </c>
    </row>
    <row r="469" spans="1:1">
      <c r="A469" t="str">
        <f t="shared" si="6"/>
        <v/>
      </c>
    </row>
    <row r="470" spans="1:1">
      <c r="A470" t="str">
        <f t="shared" si="6"/>
        <v/>
      </c>
    </row>
    <row r="471" spans="1:1">
      <c r="A471" t="str">
        <f t="shared" si="6"/>
        <v/>
      </c>
    </row>
    <row r="472" spans="1:1">
      <c r="A472" t="str">
        <f t="shared" si="6"/>
        <v/>
      </c>
    </row>
    <row r="473" spans="1:1">
      <c r="A473" t="str">
        <f t="shared" si="6"/>
        <v/>
      </c>
    </row>
    <row r="474" spans="1:1">
      <c r="A474" t="str">
        <f t="shared" si="6"/>
        <v/>
      </c>
    </row>
    <row r="475" spans="1:1">
      <c r="A475" t="str">
        <f t="shared" si="6"/>
        <v/>
      </c>
    </row>
    <row r="476" spans="1:1">
      <c r="A476" t="str">
        <f t="shared" si="6"/>
        <v/>
      </c>
    </row>
    <row r="477" spans="1:1">
      <c r="A477" t="str">
        <f t="shared" si="6"/>
        <v/>
      </c>
    </row>
    <row r="478" spans="1:1">
      <c r="A478" t="str">
        <f t="shared" si="6"/>
        <v/>
      </c>
    </row>
    <row r="479" spans="1:1">
      <c r="A479" t="str">
        <f t="shared" si="6"/>
        <v/>
      </c>
    </row>
    <row r="480" spans="1:1">
      <c r="A480" t="str">
        <f t="shared" si="6"/>
        <v/>
      </c>
    </row>
    <row r="481" spans="1:15">
      <c r="A481" t="str">
        <f t="shared" si="6"/>
        <v/>
      </c>
    </row>
    <row r="482" spans="1:15">
      <c r="A482" t="str">
        <f t="shared" si="6"/>
        <v/>
      </c>
    </row>
    <row r="483" spans="1:15">
      <c r="A483" t="str">
        <f t="shared" si="6"/>
        <v/>
      </c>
    </row>
    <row r="484" spans="1:15">
      <c r="A484" t="str">
        <f t="shared" si="6"/>
        <v/>
      </c>
    </row>
    <row r="485" spans="1:15">
      <c r="A485" t="str">
        <f t="shared" si="6"/>
        <v/>
      </c>
    </row>
    <row r="486" spans="1:15">
      <c r="A486" t="str">
        <f t="shared" si="6"/>
        <v/>
      </c>
    </row>
    <row r="487" spans="1:15">
      <c r="A487" t="str">
        <f t="shared" si="6"/>
        <v/>
      </c>
    </row>
    <row r="488" spans="1:15">
      <c r="A488" t="str">
        <f t="shared" si="6"/>
        <v/>
      </c>
    </row>
    <row r="489" spans="1:15">
      <c r="A489" t="str">
        <f t="shared" si="6"/>
        <v xml:space="preserve">GSD13 GSD(T)-1 General Service Demand 1 including TOU (21-499 kW)  (Sampled) </v>
      </c>
      <c r="B489" t="s">
        <v>646</v>
      </c>
      <c r="C489" t="s">
        <v>647</v>
      </c>
    </row>
    <row r="490" spans="1:15">
      <c r="A490" t="str">
        <f t="shared" si="6"/>
        <v xml:space="preserve">GSD13MONTH </v>
      </c>
      <c r="B490" t="s">
        <v>648</v>
      </c>
      <c r="C490" t="s">
        <v>123</v>
      </c>
      <c r="D490" s="4">
        <v>41640</v>
      </c>
      <c r="E490" s="4">
        <v>41671</v>
      </c>
      <c r="F490" s="4">
        <v>41699</v>
      </c>
      <c r="G490" s="4">
        <v>41730</v>
      </c>
      <c r="H490" s="4">
        <v>41760</v>
      </c>
      <c r="I490" s="4">
        <v>41791</v>
      </c>
      <c r="J490" s="4">
        <v>41821</v>
      </c>
      <c r="K490" s="4">
        <v>41852</v>
      </c>
      <c r="L490" s="4">
        <v>41883</v>
      </c>
      <c r="M490" s="4">
        <v>41913</v>
      </c>
      <c r="N490" s="4">
        <v>41944</v>
      </c>
      <c r="O490" s="4">
        <v>41974</v>
      </c>
    </row>
    <row r="491" spans="1:15">
      <c r="A491" t="str">
        <f t="shared" si="6"/>
        <v xml:space="preserve">GSD13CUSTOMERS </v>
      </c>
      <c r="B491" t="s">
        <v>648</v>
      </c>
      <c r="C491" t="s">
        <v>124</v>
      </c>
      <c r="D491">
        <v>100751</v>
      </c>
      <c r="E491">
        <v>100994</v>
      </c>
      <c r="F491">
        <v>100724</v>
      </c>
      <c r="G491">
        <v>100637</v>
      </c>
      <c r="H491">
        <v>100877</v>
      </c>
      <c r="I491">
        <v>101107</v>
      </c>
      <c r="J491">
        <v>101528</v>
      </c>
      <c r="K491">
        <v>101948</v>
      </c>
      <c r="L491">
        <v>102150</v>
      </c>
      <c r="M491">
        <v>102284</v>
      </c>
      <c r="N491">
        <v>102317</v>
      </c>
      <c r="O491">
        <v>102471</v>
      </c>
    </row>
    <row r="492" spans="1:15">
      <c r="A492" t="str">
        <f t="shared" si="6"/>
        <v xml:space="preserve">GSD13SALES </v>
      </c>
      <c r="B492" t="s">
        <v>648</v>
      </c>
      <c r="C492" t="s">
        <v>125</v>
      </c>
      <c r="D492">
        <v>2000117663</v>
      </c>
      <c r="E492">
        <v>1838272468</v>
      </c>
      <c r="F492">
        <v>1838899437</v>
      </c>
      <c r="G492">
        <v>1923738577</v>
      </c>
      <c r="H492">
        <v>2168347085</v>
      </c>
      <c r="I492">
        <v>2211446323</v>
      </c>
      <c r="J492">
        <v>2276701478</v>
      </c>
      <c r="K492">
        <v>2371227987</v>
      </c>
      <c r="L492">
        <v>2403292537</v>
      </c>
      <c r="M492">
        <v>2187709175</v>
      </c>
      <c r="N492">
        <v>2008961779</v>
      </c>
      <c r="O492">
        <v>1908349382</v>
      </c>
    </row>
    <row r="493" spans="1:15">
      <c r="A493" t="str">
        <f t="shared" si="6"/>
        <v>GSD13KW</v>
      </c>
      <c r="B493" t="s">
        <v>648</v>
      </c>
      <c r="C493" t="s">
        <v>126</v>
      </c>
    </row>
    <row r="494" spans="1:15">
      <c r="A494" t="str">
        <f t="shared" si="6"/>
        <v>GSD13N</v>
      </c>
      <c r="B494" t="s">
        <v>648</v>
      </c>
      <c r="C494" t="s">
        <v>127</v>
      </c>
      <c r="D494">
        <v>100751</v>
      </c>
      <c r="E494">
        <v>100993</v>
      </c>
      <c r="F494">
        <v>100724</v>
      </c>
      <c r="G494">
        <v>100636</v>
      </c>
      <c r="H494">
        <v>100877</v>
      </c>
      <c r="I494">
        <v>101107</v>
      </c>
      <c r="J494">
        <v>101528</v>
      </c>
      <c r="K494">
        <v>101949</v>
      </c>
      <c r="L494">
        <v>102150</v>
      </c>
      <c r="M494">
        <v>102285</v>
      </c>
      <c r="N494">
        <v>102317</v>
      </c>
      <c r="O494">
        <v>102471</v>
      </c>
    </row>
    <row r="495" spans="1:15">
      <c r="A495" t="str">
        <f t="shared" ref="A495:A558" si="7">B495&amp;C495</f>
        <v>GSD13RLR ENERGY:</v>
      </c>
      <c r="B495" t="s">
        <v>648</v>
      </c>
      <c r="C495" t="s">
        <v>61</v>
      </c>
    </row>
    <row r="496" spans="1:15">
      <c r="A496" t="str">
        <f t="shared" si="7"/>
        <v>GSD13KWH</v>
      </c>
      <c r="B496" t="s">
        <v>648</v>
      </c>
      <c r="C496" t="s">
        <v>128</v>
      </c>
      <c r="D496">
        <v>2001000026</v>
      </c>
      <c r="E496">
        <v>1839017721</v>
      </c>
      <c r="F496">
        <v>1838909820</v>
      </c>
      <c r="G496">
        <v>1923967245</v>
      </c>
      <c r="H496">
        <v>2168776144</v>
      </c>
      <c r="I496">
        <v>2211587289</v>
      </c>
      <c r="J496">
        <v>2278750115</v>
      </c>
      <c r="K496">
        <v>2372078435</v>
      </c>
      <c r="L496">
        <v>2403312101</v>
      </c>
      <c r="M496">
        <v>2187709174</v>
      </c>
      <c r="N496">
        <v>2009129688</v>
      </c>
      <c r="O496">
        <v>1908976896</v>
      </c>
    </row>
    <row r="497" spans="1:15">
      <c r="A497" t="str">
        <f t="shared" si="7"/>
        <v>GSD13KWH ONPK</v>
      </c>
      <c r="B497" t="s">
        <v>648</v>
      </c>
      <c r="C497" t="s">
        <v>129</v>
      </c>
      <c r="D497">
        <v>511467401</v>
      </c>
      <c r="E497">
        <v>469027654</v>
      </c>
      <c r="F497">
        <v>446282034</v>
      </c>
      <c r="G497">
        <v>647343076</v>
      </c>
      <c r="H497">
        <v>677837142</v>
      </c>
      <c r="I497">
        <v>700096691</v>
      </c>
      <c r="J497">
        <v>728962419</v>
      </c>
      <c r="K497">
        <v>732089894</v>
      </c>
      <c r="L497">
        <v>764283724</v>
      </c>
      <c r="M497">
        <v>740772510</v>
      </c>
      <c r="N497">
        <v>462823985</v>
      </c>
      <c r="O497">
        <v>482062694</v>
      </c>
    </row>
    <row r="498" spans="1:15">
      <c r="A498" t="str">
        <f t="shared" si="7"/>
        <v>GSD13KWH OFFPK</v>
      </c>
      <c r="B498" t="s">
        <v>648</v>
      </c>
      <c r="C498" t="s">
        <v>130</v>
      </c>
      <c r="D498">
        <v>1489532625</v>
      </c>
      <c r="E498">
        <v>1369990067</v>
      </c>
      <c r="F498">
        <v>1392627787</v>
      </c>
      <c r="G498">
        <v>1276624169</v>
      </c>
      <c r="H498">
        <v>1490939002</v>
      </c>
      <c r="I498">
        <v>1511490598</v>
      </c>
      <c r="J498">
        <v>1549787696</v>
      </c>
      <c r="K498">
        <v>1639988541</v>
      </c>
      <c r="L498">
        <v>1639028378</v>
      </c>
      <c r="M498">
        <v>1446936664</v>
      </c>
      <c r="N498">
        <v>1546305703</v>
      </c>
      <c r="O498">
        <v>1426914203</v>
      </c>
    </row>
    <row r="499" spans="1:15">
      <c r="A499" t="str">
        <f t="shared" si="7"/>
        <v>GSD13KWH ONPK%</v>
      </c>
      <c r="B499" t="s">
        <v>648</v>
      </c>
      <c r="C499" t="s">
        <v>131</v>
      </c>
      <c r="D499" s="5">
        <v>0.25561</v>
      </c>
      <c r="E499" s="5">
        <v>0.25503999999999999</v>
      </c>
      <c r="F499" s="5">
        <v>0.24268999999999999</v>
      </c>
      <c r="G499" s="5">
        <v>0.33645999999999998</v>
      </c>
      <c r="H499" s="5">
        <v>0.31253999999999998</v>
      </c>
      <c r="I499" s="5">
        <v>0.31656000000000001</v>
      </c>
      <c r="J499" s="5">
        <v>0.31990000000000002</v>
      </c>
      <c r="K499" s="5">
        <v>0.30863000000000002</v>
      </c>
      <c r="L499" s="5">
        <v>0.31801000000000001</v>
      </c>
      <c r="M499" s="5">
        <v>0.33861000000000002</v>
      </c>
      <c r="N499" s="5">
        <v>0.23036000000000001</v>
      </c>
      <c r="O499" s="5">
        <v>0.25252000000000002</v>
      </c>
    </row>
    <row r="500" spans="1:15">
      <c r="A500" t="str">
        <f t="shared" si="7"/>
        <v>GSD13KWH OFFPK%</v>
      </c>
      <c r="B500" t="s">
        <v>648</v>
      </c>
      <c r="C500" t="s">
        <v>132</v>
      </c>
      <c r="D500" s="5">
        <v>0.74439</v>
      </c>
      <c r="E500" s="5">
        <v>0.74495999999999996</v>
      </c>
      <c r="F500" s="5">
        <v>0.75731000000000004</v>
      </c>
      <c r="G500" s="5">
        <v>0.66354000000000002</v>
      </c>
      <c r="H500" s="5">
        <v>0.68745999999999996</v>
      </c>
      <c r="I500" s="5">
        <v>0.68344000000000005</v>
      </c>
      <c r="J500" s="5">
        <v>0.68010000000000004</v>
      </c>
      <c r="K500" s="5">
        <v>0.69137000000000004</v>
      </c>
      <c r="L500" s="5">
        <v>0.68198999999999999</v>
      </c>
      <c r="M500" s="5">
        <v>0.66139000000000003</v>
      </c>
      <c r="N500" s="5">
        <v>0.76963999999999999</v>
      </c>
      <c r="O500" s="5">
        <v>0.74748000000000003</v>
      </c>
    </row>
    <row r="501" spans="1:15">
      <c r="A501" t="str">
        <f t="shared" si="7"/>
        <v>GSD13DEMAND (KW):</v>
      </c>
      <c r="B501" t="s">
        <v>648</v>
      </c>
      <c r="C501" t="s">
        <v>62</v>
      </c>
    </row>
    <row r="502" spans="1:15">
      <c r="A502" t="str">
        <f t="shared" si="7"/>
        <v>GSD13NCP</v>
      </c>
      <c r="B502" t="s">
        <v>648</v>
      </c>
      <c r="C502" t="s">
        <v>133</v>
      </c>
      <c r="D502">
        <v>6282120</v>
      </c>
      <c r="E502">
        <v>5938173</v>
      </c>
      <c r="F502">
        <v>5366713</v>
      </c>
      <c r="G502">
        <v>5693067</v>
      </c>
      <c r="H502">
        <v>5852618</v>
      </c>
      <c r="I502">
        <v>6123182</v>
      </c>
      <c r="J502">
        <v>6001395</v>
      </c>
      <c r="K502">
        <v>6107329</v>
      </c>
      <c r="L502">
        <v>6484783</v>
      </c>
      <c r="M502">
        <v>6038095</v>
      </c>
      <c r="N502">
        <v>6298926</v>
      </c>
      <c r="O502">
        <v>5503340</v>
      </c>
    </row>
    <row r="503" spans="1:15">
      <c r="A503" t="str">
        <f t="shared" si="7"/>
        <v>GSD13NCP ONPK</v>
      </c>
      <c r="B503" t="s">
        <v>648</v>
      </c>
      <c r="C503" t="s">
        <v>134</v>
      </c>
      <c r="D503">
        <v>5716501</v>
      </c>
      <c r="E503">
        <v>5376733</v>
      </c>
      <c r="F503">
        <v>4949407</v>
      </c>
      <c r="G503">
        <v>5359575</v>
      </c>
      <c r="H503">
        <v>5534741</v>
      </c>
      <c r="I503">
        <v>5746465</v>
      </c>
      <c r="J503">
        <v>5670898</v>
      </c>
      <c r="K503">
        <v>5798934</v>
      </c>
      <c r="L503">
        <v>6114629</v>
      </c>
      <c r="M503">
        <v>5696449</v>
      </c>
      <c r="N503">
        <v>5770478</v>
      </c>
      <c r="O503">
        <v>5081223</v>
      </c>
    </row>
    <row r="504" spans="1:15">
      <c r="A504" t="str">
        <f t="shared" si="7"/>
        <v>GSD13NCP OFFPK</v>
      </c>
      <c r="B504" t="s">
        <v>648</v>
      </c>
      <c r="C504" t="s">
        <v>135</v>
      </c>
      <c r="D504">
        <v>6125258</v>
      </c>
      <c r="E504">
        <v>5760370</v>
      </c>
      <c r="F504">
        <v>5198574</v>
      </c>
      <c r="G504">
        <v>5513810</v>
      </c>
      <c r="H504">
        <v>5684372</v>
      </c>
      <c r="I504">
        <v>5927542</v>
      </c>
      <c r="J504">
        <v>5774277</v>
      </c>
      <c r="K504">
        <v>5892780</v>
      </c>
      <c r="L504">
        <v>6283138</v>
      </c>
      <c r="M504">
        <v>5688946</v>
      </c>
      <c r="N504">
        <v>6199934</v>
      </c>
      <c r="O504">
        <v>5405462</v>
      </c>
    </row>
    <row r="505" spans="1:15">
      <c r="A505" t="str">
        <f t="shared" si="7"/>
        <v>GSD13GCP DATE</v>
      </c>
      <c r="B505" t="s">
        <v>648</v>
      </c>
      <c r="C505" t="s">
        <v>136</v>
      </c>
      <c r="D505" t="s">
        <v>649</v>
      </c>
      <c r="E505" t="s">
        <v>612</v>
      </c>
      <c r="F505" t="s">
        <v>286</v>
      </c>
      <c r="G505" t="s">
        <v>264</v>
      </c>
      <c r="H505" t="s">
        <v>254</v>
      </c>
      <c r="I505" t="s">
        <v>292</v>
      </c>
      <c r="J505" t="s">
        <v>253</v>
      </c>
      <c r="K505" t="s">
        <v>633</v>
      </c>
      <c r="L505" t="s">
        <v>616</v>
      </c>
      <c r="M505" t="s">
        <v>604</v>
      </c>
      <c r="N505" t="s">
        <v>626</v>
      </c>
      <c r="O505" t="s">
        <v>650</v>
      </c>
    </row>
    <row r="506" spans="1:15">
      <c r="A506" t="str">
        <f t="shared" si="7"/>
        <v>GSD13GCP TIME</v>
      </c>
      <c r="B506" t="s">
        <v>648</v>
      </c>
      <c r="C506" t="s">
        <v>142</v>
      </c>
      <c r="D506" t="s">
        <v>143</v>
      </c>
      <c r="E506" t="s">
        <v>143</v>
      </c>
      <c r="F506" t="s">
        <v>143</v>
      </c>
      <c r="G506" t="s">
        <v>144</v>
      </c>
      <c r="H506" t="s">
        <v>143</v>
      </c>
      <c r="I506" t="s">
        <v>144</v>
      </c>
      <c r="J506" t="s">
        <v>143</v>
      </c>
      <c r="K506" t="s">
        <v>144</v>
      </c>
      <c r="L506" t="s">
        <v>144</v>
      </c>
      <c r="M506" t="s">
        <v>144</v>
      </c>
      <c r="N506" t="s">
        <v>144</v>
      </c>
      <c r="O506" t="s">
        <v>144</v>
      </c>
    </row>
    <row r="507" spans="1:15">
      <c r="A507" t="str">
        <f t="shared" si="7"/>
        <v>GSD13GCP</v>
      </c>
      <c r="B507" t="s">
        <v>648</v>
      </c>
      <c r="C507" t="s">
        <v>147</v>
      </c>
      <c r="D507">
        <v>3888033</v>
      </c>
      <c r="E507">
        <v>3967306</v>
      </c>
      <c r="F507">
        <v>3590660</v>
      </c>
      <c r="G507">
        <v>4103300</v>
      </c>
      <c r="H507">
        <v>4223266</v>
      </c>
      <c r="I507">
        <v>4442457</v>
      </c>
      <c r="J507">
        <v>4347017</v>
      </c>
      <c r="K507">
        <v>4508362</v>
      </c>
      <c r="L507">
        <v>4772110</v>
      </c>
      <c r="M507">
        <v>4327672</v>
      </c>
      <c r="N507">
        <v>4453263</v>
      </c>
      <c r="O507">
        <v>3712640</v>
      </c>
    </row>
    <row r="508" spans="1:15">
      <c r="A508" t="str">
        <f t="shared" si="7"/>
        <v>GSD13GCP ONPK</v>
      </c>
      <c r="B508" t="s">
        <v>648</v>
      </c>
      <c r="C508" t="s">
        <v>63</v>
      </c>
      <c r="D508">
        <v>3610080</v>
      </c>
      <c r="E508">
        <v>3597358</v>
      </c>
      <c r="F508">
        <v>3188690</v>
      </c>
      <c r="G508">
        <v>4103300</v>
      </c>
      <c r="H508">
        <v>4223266</v>
      </c>
      <c r="I508">
        <v>4442457</v>
      </c>
      <c r="J508">
        <v>4347017</v>
      </c>
      <c r="K508">
        <v>4508362</v>
      </c>
      <c r="L508">
        <v>4772110</v>
      </c>
      <c r="M508">
        <v>4327672</v>
      </c>
      <c r="N508">
        <v>4001086</v>
      </c>
      <c r="O508">
        <v>3338749</v>
      </c>
    </row>
    <row r="509" spans="1:15">
      <c r="A509" t="str">
        <f t="shared" si="7"/>
        <v>GSD13GCP OFFPK</v>
      </c>
      <c r="B509" t="s">
        <v>648</v>
      </c>
      <c r="C509" t="s">
        <v>64</v>
      </c>
      <c r="D509">
        <v>3888033</v>
      </c>
      <c r="E509">
        <v>3967306</v>
      </c>
      <c r="F509">
        <v>3590660</v>
      </c>
      <c r="G509">
        <v>4016363</v>
      </c>
      <c r="H509">
        <v>4068812</v>
      </c>
      <c r="I509">
        <v>4265869</v>
      </c>
      <c r="J509">
        <v>4174360</v>
      </c>
      <c r="K509">
        <v>4365804</v>
      </c>
      <c r="L509">
        <v>4625678</v>
      </c>
      <c r="M509">
        <v>4149786</v>
      </c>
      <c r="N509">
        <v>4453263</v>
      </c>
      <c r="O509">
        <v>3712640</v>
      </c>
    </row>
    <row r="510" spans="1:15">
      <c r="A510" t="str">
        <f t="shared" si="7"/>
        <v>GSD13CP</v>
      </c>
      <c r="B510" t="s">
        <v>648</v>
      </c>
      <c r="C510" t="s">
        <v>148</v>
      </c>
      <c r="D510">
        <v>2794071</v>
      </c>
      <c r="E510">
        <v>3877250</v>
      </c>
      <c r="F510">
        <v>2873867</v>
      </c>
      <c r="G510">
        <v>3602331</v>
      </c>
      <c r="H510">
        <v>3815983</v>
      </c>
      <c r="I510">
        <v>4336638</v>
      </c>
      <c r="J510">
        <v>4134365</v>
      </c>
      <c r="K510">
        <v>4169735</v>
      </c>
      <c r="L510">
        <v>4428678</v>
      </c>
      <c r="M510">
        <v>4188243</v>
      </c>
      <c r="N510">
        <v>4453263</v>
      </c>
      <c r="O510">
        <v>3240267</v>
      </c>
    </row>
    <row r="511" spans="1:15">
      <c r="A511" t="str">
        <f t="shared" si="7"/>
        <v>GSD13PERIOD START</v>
      </c>
      <c r="B511" t="s">
        <v>648</v>
      </c>
      <c r="C511" t="s">
        <v>149</v>
      </c>
      <c r="D511" s="1">
        <v>41640</v>
      </c>
      <c r="E511" s="1">
        <v>41671</v>
      </c>
      <c r="F511" s="1">
        <v>41699</v>
      </c>
      <c r="G511" s="1">
        <v>41730</v>
      </c>
      <c r="H511" s="1">
        <v>41760</v>
      </c>
      <c r="I511" s="1">
        <v>41791</v>
      </c>
      <c r="J511" s="1">
        <v>41821</v>
      </c>
      <c r="K511" s="1">
        <v>41852</v>
      </c>
      <c r="L511" s="1">
        <v>41883</v>
      </c>
      <c r="M511" s="1">
        <v>41913</v>
      </c>
      <c r="N511" s="1">
        <v>41944</v>
      </c>
      <c r="O511" s="1">
        <v>41974</v>
      </c>
    </row>
    <row r="512" spans="1:15">
      <c r="A512" t="str">
        <f t="shared" si="7"/>
        <v>GSD13NCP LF</v>
      </c>
      <c r="B512" t="s">
        <v>648</v>
      </c>
      <c r="C512" t="s">
        <v>150</v>
      </c>
      <c r="D512" s="5">
        <v>0.42809999999999998</v>
      </c>
      <c r="E512" s="5">
        <v>0.46089999999999998</v>
      </c>
      <c r="F512" s="5">
        <v>0.46060000000000001</v>
      </c>
      <c r="G512" s="5">
        <v>0.46939999999999998</v>
      </c>
      <c r="H512" s="5">
        <v>0.49809999999999999</v>
      </c>
      <c r="I512" s="5">
        <v>0.50160000000000005</v>
      </c>
      <c r="J512" s="5">
        <v>0.51039999999999996</v>
      </c>
      <c r="K512" s="5">
        <v>0.52200000000000002</v>
      </c>
      <c r="L512" s="5">
        <v>0.51470000000000005</v>
      </c>
      <c r="M512" s="5">
        <v>0.48699999999999999</v>
      </c>
      <c r="N512" s="5">
        <v>0.443</v>
      </c>
      <c r="O512" s="5">
        <v>0.4662</v>
      </c>
    </row>
    <row r="513" spans="1:15">
      <c r="A513" t="str">
        <f t="shared" si="7"/>
        <v>GSD13NCP LF ONPK</v>
      </c>
      <c r="B513" t="s">
        <v>648</v>
      </c>
      <c r="C513" t="s">
        <v>151</v>
      </c>
      <c r="D513" s="5">
        <v>0.50839999999999996</v>
      </c>
      <c r="E513" s="5">
        <v>0.54520000000000002</v>
      </c>
      <c r="F513" s="5">
        <v>0.53669999999999995</v>
      </c>
      <c r="G513" s="5">
        <v>0.61</v>
      </c>
      <c r="H513" s="5">
        <v>0.64800000000000002</v>
      </c>
      <c r="I513" s="5">
        <v>0.64459999999999995</v>
      </c>
      <c r="J513" s="5">
        <v>0.6492</v>
      </c>
      <c r="K513" s="5">
        <v>0.66800000000000004</v>
      </c>
      <c r="L513" s="5">
        <v>0.6613</v>
      </c>
      <c r="M513" s="5">
        <v>0.62819999999999998</v>
      </c>
      <c r="N513" s="5">
        <v>0.52769999999999995</v>
      </c>
      <c r="O513" s="5">
        <v>0.53900000000000003</v>
      </c>
    </row>
    <row r="514" spans="1:15">
      <c r="A514" t="str">
        <f t="shared" si="7"/>
        <v>GSD13NCP LF OFFPK</v>
      </c>
      <c r="B514" t="s">
        <v>648</v>
      </c>
      <c r="C514" t="s">
        <v>152</v>
      </c>
      <c r="D514" s="5">
        <v>0.42809999999999998</v>
      </c>
      <c r="E514" s="5">
        <v>0.46450000000000002</v>
      </c>
      <c r="F514" s="5">
        <v>0.46510000000000001</v>
      </c>
      <c r="G514" s="5">
        <v>0.44350000000000001</v>
      </c>
      <c r="H514" s="5">
        <v>0.47260000000000002</v>
      </c>
      <c r="I514" s="5">
        <v>0.48020000000000002</v>
      </c>
      <c r="J514" s="5">
        <v>0.49159999999999998</v>
      </c>
      <c r="K514" s="5">
        <v>0.50139999999999996</v>
      </c>
      <c r="L514" s="5">
        <v>0.49130000000000001</v>
      </c>
      <c r="M514" s="5">
        <v>0.47360000000000002</v>
      </c>
      <c r="N514" s="5">
        <v>0.43909999999999999</v>
      </c>
      <c r="O514" s="5">
        <v>0.4647</v>
      </c>
    </row>
    <row r="515" spans="1:15">
      <c r="A515" t="str">
        <f t="shared" si="7"/>
        <v>GSD13GCP CF</v>
      </c>
      <c r="B515" t="s">
        <v>648</v>
      </c>
      <c r="C515" t="s">
        <v>153</v>
      </c>
      <c r="D515" s="5">
        <v>0.61890000000000001</v>
      </c>
      <c r="E515" s="5">
        <v>0.66810000000000003</v>
      </c>
      <c r="F515" s="5">
        <v>0.66910000000000003</v>
      </c>
      <c r="G515" s="5">
        <v>0.7208</v>
      </c>
      <c r="H515" s="5">
        <v>0.72160000000000002</v>
      </c>
      <c r="I515" s="5">
        <v>0.72550000000000003</v>
      </c>
      <c r="J515" s="5">
        <v>0.72430000000000005</v>
      </c>
      <c r="K515" s="5">
        <v>0.73819999999999997</v>
      </c>
      <c r="L515" s="5">
        <v>0.7359</v>
      </c>
      <c r="M515" s="5">
        <v>0.7167</v>
      </c>
      <c r="N515" s="5">
        <v>0.70699999999999996</v>
      </c>
      <c r="O515" s="5">
        <v>0.67459999999999998</v>
      </c>
    </row>
    <row r="516" spans="1:15">
      <c r="A516" t="str">
        <f t="shared" si="7"/>
        <v>GSD13CP CF</v>
      </c>
      <c r="B516" t="s">
        <v>648</v>
      </c>
      <c r="C516" t="s">
        <v>154</v>
      </c>
      <c r="D516" s="5">
        <v>0.44479999999999997</v>
      </c>
      <c r="E516" s="5">
        <v>0.65290000000000004</v>
      </c>
      <c r="F516" s="5">
        <v>0.53549999999999998</v>
      </c>
      <c r="G516" s="5">
        <v>0.63280000000000003</v>
      </c>
      <c r="H516" s="5">
        <v>0.65200000000000002</v>
      </c>
      <c r="I516" s="5">
        <v>0.70820000000000005</v>
      </c>
      <c r="J516" s="5">
        <v>0.68889999999999996</v>
      </c>
      <c r="K516" s="5">
        <v>0.68269999999999997</v>
      </c>
      <c r="L516" s="5">
        <v>0.68289999999999995</v>
      </c>
      <c r="M516" s="5">
        <v>0.69359999999999999</v>
      </c>
      <c r="N516" s="5">
        <v>0.70699999999999996</v>
      </c>
      <c r="O516" s="5">
        <v>0.58879999999999999</v>
      </c>
    </row>
    <row r="517" spans="1:15">
      <c r="A517" t="str">
        <f t="shared" si="7"/>
        <v>GSD13GCP LF</v>
      </c>
      <c r="B517" t="s">
        <v>648</v>
      </c>
      <c r="C517" t="s">
        <v>155</v>
      </c>
      <c r="D517" s="5">
        <v>0.69169999999999998</v>
      </c>
      <c r="E517" s="5">
        <v>0.68979999999999997</v>
      </c>
      <c r="F517" s="5">
        <v>0.68840000000000001</v>
      </c>
      <c r="G517" s="5">
        <v>0.6512</v>
      </c>
      <c r="H517" s="5">
        <v>0.69020000000000004</v>
      </c>
      <c r="I517" s="5">
        <v>0.69140000000000001</v>
      </c>
      <c r="J517" s="5">
        <v>0.7046</v>
      </c>
      <c r="K517" s="5">
        <v>0.70720000000000005</v>
      </c>
      <c r="L517" s="5">
        <v>0.69950000000000001</v>
      </c>
      <c r="M517" s="5">
        <v>0.67949999999999999</v>
      </c>
      <c r="N517" s="5">
        <v>0.62660000000000005</v>
      </c>
      <c r="O517" s="5">
        <v>0.69110000000000005</v>
      </c>
    </row>
    <row r="518" spans="1:15">
      <c r="A518" t="str">
        <f t="shared" si="7"/>
        <v>GSD13GCP LF ONPK</v>
      </c>
      <c r="B518" t="s">
        <v>648</v>
      </c>
      <c r="C518" t="s">
        <v>156</v>
      </c>
      <c r="D518" s="5">
        <v>0.80500000000000005</v>
      </c>
      <c r="E518" s="5">
        <v>0.81489999999999996</v>
      </c>
      <c r="F518" s="5">
        <v>0.83309999999999995</v>
      </c>
      <c r="G518" s="5">
        <v>0.79679999999999995</v>
      </c>
      <c r="H518" s="5">
        <v>0.84919999999999995</v>
      </c>
      <c r="I518" s="5">
        <v>0.83379999999999999</v>
      </c>
      <c r="J518" s="5">
        <v>0.84689999999999999</v>
      </c>
      <c r="K518" s="5">
        <v>0.85919999999999996</v>
      </c>
      <c r="L518" s="5">
        <v>0.84740000000000004</v>
      </c>
      <c r="M518" s="5">
        <v>0.82689999999999997</v>
      </c>
      <c r="N518" s="5">
        <v>0.76100000000000001</v>
      </c>
      <c r="O518" s="5">
        <v>0.82040000000000002</v>
      </c>
    </row>
    <row r="519" spans="1:15">
      <c r="A519" t="str">
        <f t="shared" si="7"/>
        <v>GSD13GCP LF OFFPK</v>
      </c>
      <c r="B519" t="s">
        <v>648</v>
      </c>
      <c r="C519" t="s">
        <v>157</v>
      </c>
      <c r="D519" s="5">
        <v>0.67449999999999999</v>
      </c>
      <c r="E519" s="5">
        <v>0.67449999999999999</v>
      </c>
      <c r="F519" s="5">
        <v>0.67330000000000001</v>
      </c>
      <c r="G519" s="5">
        <v>0.6089</v>
      </c>
      <c r="H519" s="5">
        <v>0.66020000000000001</v>
      </c>
      <c r="I519" s="5">
        <v>0.6673</v>
      </c>
      <c r="J519" s="5">
        <v>0.68</v>
      </c>
      <c r="K519" s="5">
        <v>0.67679999999999996</v>
      </c>
      <c r="L519" s="5">
        <v>0.6673</v>
      </c>
      <c r="M519" s="5">
        <v>0.64929999999999999</v>
      </c>
      <c r="N519" s="5">
        <v>0.61129999999999995</v>
      </c>
      <c r="O519" s="5">
        <v>0.67669999999999997</v>
      </c>
    </row>
    <row r="520" spans="1:15">
      <c r="A520" t="str">
        <f t="shared" si="7"/>
        <v>GSD13CP LF</v>
      </c>
      <c r="B520" t="s">
        <v>648</v>
      </c>
      <c r="C520" t="s">
        <v>158</v>
      </c>
      <c r="D520" s="5">
        <v>0.96260000000000001</v>
      </c>
      <c r="E520" s="5">
        <v>0.70579999999999998</v>
      </c>
      <c r="F520" s="5">
        <v>0.86</v>
      </c>
      <c r="G520" s="5">
        <v>0.74180000000000001</v>
      </c>
      <c r="H520" s="5">
        <v>0.76390000000000002</v>
      </c>
      <c r="I520" s="5">
        <v>0.70830000000000004</v>
      </c>
      <c r="J520" s="5">
        <v>0.74080000000000001</v>
      </c>
      <c r="K520" s="5">
        <v>0.76459999999999995</v>
      </c>
      <c r="L520" s="5">
        <v>0.75370000000000004</v>
      </c>
      <c r="M520" s="5">
        <v>0.70209999999999995</v>
      </c>
      <c r="N520" s="5">
        <v>0.62660000000000005</v>
      </c>
      <c r="O520" s="5">
        <v>0.79190000000000005</v>
      </c>
    </row>
    <row r="521" spans="1:15">
      <c r="A521" t="str">
        <f t="shared" si="7"/>
        <v>GSD13REL PREC:</v>
      </c>
      <c r="B521" t="s">
        <v>648</v>
      </c>
      <c r="C521" t="s">
        <v>65</v>
      </c>
    </row>
    <row r="522" spans="1:15">
      <c r="A522" t="str">
        <f t="shared" si="7"/>
        <v>GSD13NCP RP</v>
      </c>
      <c r="B522" t="s">
        <v>648</v>
      </c>
      <c r="C522" t="s">
        <v>159</v>
      </c>
      <c r="D522" s="5">
        <v>4.07E-2</v>
      </c>
      <c r="E522" s="5">
        <v>4.1799999999999997E-2</v>
      </c>
      <c r="F522" s="5">
        <v>4.36E-2</v>
      </c>
      <c r="G522" s="5">
        <v>4.1500000000000002E-2</v>
      </c>
      <c r="H522" s="5">
        <v>3.6999999999999998E-2</v>
      </c>
      <c r="I522" s="5">
        <v>3.8300000000000001E-2</v>
      </c>
      <c r="J522" s="5">
        <v>4.4299999999999999E-2</v>
      </c>
      <c r="K522" s="5">
        <v>4.1200000000000001E-2</v>
      </c>
      <c r="L522" s="5">
        <v>3.6400000000000002E-2</v>
      </c>
      <c r="M522" s="5">
        <v>4.2700000000000002E-2</v>
      </c>
      <c r="N522" s="5">
        <v>4.07E-2</v>
      </c>
      <c r="O522" s="5">
        <v>4.1799999999999997E-2</v>
      </c>
    </row>
    <row r="523" spans="1:15">
      <c r="A523" t="str">
        <f t="shared" si="7"/>
        <v>GSD13NCP RP ONPK</v>
      </c>
      <c r="B523" t="s">
        <v>648</v>
      </c>
      <c r="C523" t="s">
        <v>160</v>
      </c>
      <c r="D523" s="5">
        <v>4.1000000000000002E-2</v>
      </c>
      <c r="E523" s="5">
        <v>4.1500000000000002E-2</v>
      </c>
      <c r="F523" s="5">
        <v>4.4900000000000002E-2</v>
      </c>
      <c r="G523" s="5">
        <v>3.7199999999999997E-2</v>
      </c>
      <c r="H523" s="5">
        <v>3.3099999999999997E-2</v>
      </c>
      <c r="I523" s="5">
        <v>3.1199999999999999E-2</v>
      </c>
      <c r="J523" s="5">
        <v>3.6999999999999998E-2</v>
      </c>
      <c r="K523" s="5">
        <v>3.5700000000000003E-2</v>
      </c>
      <c r="L523" s="5">
        <v>3.04E-2</v>
      </c>
      <c r="M523" s="5">
        <v>3.8300000000000001E-2</v>
      </c>
      <c r="N523" s="5">
        <v>4.0899999999999999E-2</v>
      </c>
      <c r="O523" s="5">
        <v>4.1799999999999997E-2</v>
      </c>
    </row>
    <row r="524" spans="1:15">
      <c r="A524" t="str">
        <f t="shared" si="7"/>
        <v>GSD13NCP RP OFFPK</v>
      </c>
      <c r="B524" t="s">
        <v>648</v>
      </c>
      <c r="C524" t="s">
        <v>161</v>
      </c>
      <c r="D524" s="5">
        <v>3.7199999999999997E-2</v>
      </c>
      <c r="E524" s="5">
        <v>3.6299999999999999E-2</v>
      </c>
      <c r="F524" s="5">
        <v>3.7699999999999997E-2</v>
      </c>
      <c r="G524" s="5">
        <v>4.2900000000000001E-2</v>
      </c>
      <c r="H524" s="5">
        <v>3.7699999999999997E-2</v>
      </c>
      <c r="I524" s="5">
        <v>3.6799999999999999E-2</v>
      </c>
      <c r="J524" s="5">
        <v>4.0399999999999998E-2</v>
      </c>
      <c r="K524" s="5">
        <v>3.7999999999999999E-2</v>
      </c>
      <c r="L524" s="5">
        <v>3.49E-2</v>
      </c>
      <c r="M524" s="5">
        <v>3.6799999999999999E-2</v>
      </c>
      <c r="N524" s="5">
        <v>3.9699999999999999E-2</v>
      </c>
      <c r="O524" s="5">
        <v>4.07E-2</v>
      </c>
    </row>
    <row r="525" spans="1:15">
      <c r="A525" t="str">
        <f t="shared" si="7"/>
        <v>GSD13GCP RP</v>
      </c>
      <c r="B525" t="s">
        <v>648</v>
      </c>
      <c r="C525" t="s">
        <v>162</v>
      </c>
      <c r="D525" s="5">
        <v>3.1800000000000002E-2</v>
      </c>
      <c r="E525" s="5">
        <v>2.9000000000000001E-2</v>
      </c>
      <c r="F525" s="5">
        <v>3.4599999999999999E-2</v>
      </c>
      <c r="G525" s="5">
        <v>3.6999999999999998E-2</v>
      </c>
      <c r="H525" s="5">
        <v>3.27E-2</v>
      </c>
      <c r="I525" s="5">
        <v>2.7300000000000001E-2</v>
      </c>
      <c r="J525" s="5">
        <v>3.0099999999999998E-2</v>
      </c>
      <c r="K525" s="5">
        <v>2.93E-2</v>
      </c>
      <c r="L525" s="5">
        <v>2.5100000000000001E-2</v>
      </c>
      <c r="M525" s="5">
        <v>2.81E-2</v>
      </c>
      <c r="N525" s="5">
        <v>3.1899999999999998E-2</v>
      </c>
      <c r="O525" s="5">
        <v>3.2599999999999997E-2</v>
      </c>
    </row>
    <row r="526" spans="1:15">
      <c r="A526" t="str">
        <f t="shared" si="7"/>
        <v>GSD13GCP RP ONPK</v>
      </c>
      <c r="B526" t="s">
        <v>648</v>
      </c>
      <c r="C526" t="s">
        <v>163</v>
      </c>
      <c r="D526" s="5">
        <v>4.8399999999999999E-2</v>
      </c>
      <c r="E526" s="5">
        <v>3.1699999999999999E-2</v>
      </c>
      <c r="F526" s="5">
        <v>3.6600000000000001E-2</v>
      </c>
      <c r="G526" s="5">
        <v>3.6999999999999998E-2</v>
      </c>
      <c r="H526" s="5">
        <v>3.27E-2</v>
      </c>
      <c r="I526" s="5">
        <v>2.7300000000000001E-2</v>
      </c>
      <c r="J526" s="5">
        <v>3.0099999999999998E-2</v>
      </c>
      <c r="K526" s="5">
        <v>2.93E-2</v>
      </c>
      <c r="L526" s="5">
        <v>2.5100000000000001E-2</v>
      </c>
      <c r="M526" s="5">
        <v>2.81E-2</v>
      </c>
      <c r="N526" s="5">
        <v>3.6499999999999998E-2</v>
      </c>
      <c r="O526" s="5">
        <v>4.6800000000000001E-2</v>
      </c>
    </row>
    <row r="527" spans="1:15">
      <c r="A527" t="str">
        <f t="shared" si="7"/>
        <v>GSD13GCP RP OFFPK</v>
      </c>
      <c r="B527" t="s">
        <v>648</v>
      </c>
      <c r="C527" t="s">
        <v>164</v>
      </c>
      <c r="D527" s="5">
        <v>3.1800000000000002E-2</v>
      </c>
      <c r="E527" s="5">
        <v>2.9000000000000001E-2</v>
      </c>
      <c r="F527" s="5">
        <v>3.4599999999999999E-2</v>
      </c>
      <c r="G527" s="5">
        <v>3.6600000000000001E-2</v>
      </c>
      <c r="H527" s="5">
        <v>3.2300000000000002E-2</v>
      </c>
      <c r="I527" s="5">
        <v>2.7699999999999999E-2</v>
      </c>
      <c r="J527" s="5">
        <v>2.9499999999999998E-2</v>
      </c>
      <c r="K527" s="5">
        <v>0.03</v>
      </c>
      <c r="L527" s="5">
        <v>2.5899999999999999E-2</v>
      </c>
      <c r="M527" s="5">
        <v>2.8799999999999999E-2</v>
      </c>
      <c r="N527" s="5">
        <v>3.1899999999999998E-2</v>
      </c>
      <c r="O527" s="5">
        <v>3.2599999999999997E-2</v>
      </c>
    </row>
    <row r="528" spans="1:15">
      <c r="A528" t="str">
        <f t="shared" si="7"/>
        <v>GSD13CP RP</v>
      </c>
      <c r="B528" t="s">
        <v>648</v>
      </c>
      <c r="C528" t="s">
        <v>165</v>
      </c>
      <c r="D528" s="5">
        <v>4.2299999999999997E-2</v>
      </c>
      <c r="E528" s="5">
        <v>2.93E-2</v>
      </c>
      <c r="F528" s="5">
        <v>4.02E-2</v>
      </c>
      <c r="G528" s="5">
        <v>3.8300000000000001E-2</v>
      </c>
      <c r="H528" s="5">
        <v>2.6599999999999999E-2</v>
      </c>
      <c r="I528" s="5">
        <v>2.6800000000000001E-2</v>
      </c>
      <c r="J528" s="5">
        <v>2.5999999999999999E-2</v>
      </c>
      <c r="K528" s="5">
        <v>2.3900000000000001E-2</v>
      </c>
      <c r="L528" s="5">
        <v>2.1299999999999999E-2</v>
      </c>
      <c r="M528" s="5">
        <v>2.7199999999999998E-2</v>
      </c>
      <c r="N528" s="5">
        <v>3.1899999999999998E-2</v>
      </c>
      <c r="O528" s="5">
        <v>3.5400000000000001E-2</v>
      </c>
    </row>
    <row r="529" spans="1:15">
      <c r="A529" t="str">
        <f t="shared" si="7"/>
        <v>GSD13SAMPLE SIZE:</v>
      </c>
      <c r="B529" t="s">
        <v>648</v>
      </c>
      <c r="C529" t="s">
        <v>66</v>
      </c>
    </row>
    <row r="530" spans="1:15">
      <c r="A530" t="str">
        <f t="shared" si="7"/>
        <v>GSD13GCPSZ</v>
      </c>
      <c r="B530" t="s">
        <v>648</v>
      </c>
      <c r="C530" t="s">
        <v>166</v>
      </c>
      <c r="D530">
        <v>393</v>
      </c>
      <c r="E530">
        <v>398</v>
      </c>
      <c r="F530">
        <v>394</v>
      </c>
      <c r="G530">
        <v>311</v>
      </c>
      <c r="H530">
        <v>354</v>
      </c>
      <c r="I530">
        <v>385</v>
      </c>
      <c r="J530">
        <v>343</v>
      </c>
      <c r="K530">
        <v>397</v>
      </c>
      <c r="L530">
        <v>397</v>
      </c>
      <c r="M530">
        <v>391</v>
      </c>
      <c r="N530">
        <v>356</v>
      </c>
      <c r="O530">
        <v>398</v>
      </c>
    </row>
    <row r="531" spans="1:15">
      <c r="A531" t="str">
        <f t="shared" si="7"/>
        <v>GSD13GCPSZ ONPK</v>
      </c>
      <c r="B531" t="s">
        <v>648</v>
      </c>
      <c r="C531" t="s">
        <v>167</v>
      </c>
      <c r="D531">
        <v>393</v>
      </c>
      <c r="E531">
        <v>398</v>
      </c>
      <c r="F531">
        <v>394</v>
      </c>
      <c r="G531">
        <v>311</v>
      </c>
      <c r="H531">
        <v>354</v>
      </c>
      <c r="I531">
        <v>385</v>
      </c>
      <c r="J531">
        <v>343</v>
      </c>
      <c r="K531">
        <v>397</v>
      </c>
      <c r="L531">
        <v>397</v>
      </c>
      <c r="M531">
        <v>391</v>
      </c>
      <c r="N531">
        <v>356</v>
      </c>
      <c r="O531">
        <v>398</v>
      </c>
    </row>
    <row r="532" spans="1:15">
      <c r="A532" t="str">
        <f t="shared" si="7"/>
        <v>GSD13GCPSZ OFFPK</v>
      </c>
      <c r="B532" t="s">
        <v>648</v>
      </c>
      <c r="C532" t="s">
        <v>168</v>
      </c>
      <c r="D532">
        <v>393</v>
      </c>
      <c r="E532">
        <v>398</v>
      </c>
      <c r="F532">
        <v>394</v>
      </c>
      <c r="G532">
        <v>311</v>
      </c>
      <c r="H532">
        <v>354</v>
      </c>
      <c r="I532">
        <v>385</v>
      </c>
      <c r="J532">
        <v>343</v>
      </c>
      <c r="K532">
        <v>397</v>
      </c>
      <c r="L532">
        <v>397</v>
      </c>
      <c r="M532">
        <v>391</v>
      </c>
      <c r="N532">
        <v>356</v>
      </c>
      <c r="O532">
        <v>398</v>
      </c>
    </row>
    <row r="533" spans="1:15">
      <c r="A533" t="str">
        <f t="shared" si="7"/>
        <v>GSD13CPSZ</v>
      </c>
      <c r="B533" t="s">
        <v>648</v>
      </c>
      <c r="C533" t="s">
        <v>169</v>
      </c>
      <c r="D533">
        <v>393</v>
      </c>
      <c r="E533">
        <v>398</v>
      </c>
      <c r="F533">
        <v>394</v>
      </c>
      <c r="G533">
        <v>311</v>
      </c>
      <c r="H533">
        <v>354</v>
      </c>
      <c r="I533">
        <v>385</v>
      </c>
      <c r="J533">
        <v>343</v>
      </c>
      <c r="K533">
        <v>397</v>
      </c>
      <c r="L533">
        <v>397</v>
      </c>
      <c r="M533">
        <v>391</v>
      </c>
      <c r="N533">
        <v>356</v>
      </c>
      <c r="O533">
        <v>398</v>
      </c>
    </row>
    <row r="534" spans="1:15">
      <c r="A534" t="str">
        <f t="shared" si="7"/>
        <v/>
      </c>
    </row>
    <row r="535" spans="1:15">
      <c r="A535" t="str">
        <f t="shared" si="7"/>
        <v xml:space="preserve">Note: In 2014, the GSD13 rate class includes the GSD-1, GSDT-1, HLFT-1, SDTR-1A and SDTR-1B rate schedules. CUSTOMERS and SALES lines reflects the total of the aggregated rate schedules. </v>
      </c>
      <c r="B535" t="s">
        <v>651</v>
      </c>
    </row>
    <row r="536" spans="1:15">
      <c r="A536" t="str">
        <f t="shared" si="7"/>
        <v/>
      </c>
    </row>
    <row r="537" spans="1:15">
      <c r="A537" t="str">
        <f t="shared" si="7"/>
        <v xml:space="preserve">GSD13 GSD(T)-1 General Service Demand 1 including TOU (21-499 kW)  (Sampled) </v>
      </c>
      <c r="B537" t="s">
        <v>646</v>
      </c>
      <c r="C537" t="s">
        <v>647</v>
      </c>
    </row>
    <row r="538" spans="1:15">
      <c r="A538" t="str">
        <f t="shared" si="7"/>
        <v xml:space="preserve">GSD13MONTH </v>
      </c>
      <c r="B538" t="s">
        <v>648</v>
      </c>
      <c r="C538" t="s">
        <v>123</v>
      </c>
      <c r="D538" s="4">
        <v>41640</v>
      </c>
      <c r="E538" s="4">
        <v>41671</v>
      </c>
      <c r="F538" s="4">
        <v>41699</v>
      </c>
      <c r="G538" s="4">
        <v>41730</v>
      </c>
      <c r="H538" s="4">
        <v>41760</v>
      </c>
      <c r="I538" s="4">
        <v>41791</v>
      </c>
      <c r="J538" s="4">
        <v>41821</v>
      </c>
      <c r="K538" s="4">
        <v>41852</v>
      </c>
      <c r="L538" s="4">
        <v>41883</v>
      </c>
      <c r="M538" s="4">
        <v>41913</v>
      </c>
      <c r="N538" s="4">
        <v>41944</v>
      </c>
      <c r="O538" s="4">
        <v>41974</v>
      </c>
    </row>
    <row r="539" spans="1:15">
      <c r="A539" t="str">
        <f t="shared" si="7"/>
        <v/>
      </c>
    </row>
    <row r="540" spans="1:15">
      <c r="A540" t="str">
        <f t="shared" si="7"/>
        <v>GSD13SDR GCP</v>
      </c>
      <c r="B540" t="s">
        <v>648</v>
      </c>
      <c r="C540" t="s">
        <v>171</v>
      </c>
      <c r="D540">
        <v>8.8559999999999999</v>
      </c>
      <c r="E540">
        <v>8.1750000000000007</v>
      </c>
      <c r="F540">
        <v>8.9290000000000003</v>
      </c>
      <c r="G540">
        <v>9.8829999999999991</v>
      </c>
      <c r="H540">
        <v>9.44</v>
      </c>
      <c r="I540">
        <v>8.6050000000000004</v>
      </c>
      <c r="J540">
        <v>8.7089999999999996</v>
      </c>
      <c r="K540">
        <v>9.5779999999999994</v>
      </c>
      <c r="L540">
        <v>8.5630000000000006</v>
      </c>
      <c r="M540">
        <v>8.8070000000000004</v>
      </c>
      <c r="N540">
        <v>9.5589999999999993</v>
      </c>
      <c r="O540">
        <v>8.6419999999999995</v>
      </c>
    </row>
    <row r="541" spans="1:15">
      <c r="A541" t="str">
        <f t="shared" si="7"/>
        <v>GSD13SDR GCP ONPK</v>
      </c>
      <c r="B541" t="s">
        <v>648</v>
      </c>
      <c r="C541" t="s">
        <v>172</v>
      </c>
      <c r="D541">
        <v>12.301</v>
      </c>
      <c r="E541">
        <v>8.1159999999999997</v>
      </c>
      <c r="F541">
        <v>8.3439999999999994</v>
      </c>
      <c r="G541">
        <v>9.8829999999999991</v>
      </c>
      <c r="H541">
        <v>9.44</v>
      </c>
      <c r="I541">
        <v>8.6050000000000004</v>
      </c>
      <c r="J541">
        <v>8.7089999999999996</v>
      </c>
      <c r="K541">
        <v>9.5779999999999994</v>
      </c>
      <c r="L541">
        <v>8.5630000000000006</v>
      </c>
      <c r="M541">
        <v>8.8070000000000004</v>
      </c>
      <c r="N541">
        <v>9.7089999999999996</v>
      </c>
      <c r="O541">
        <v>11.058999999999999</v>
      </c>
    </row>
    <row r="542" spans="1:15">
      <c r="A542" t="str">
        <f t="shared" si="7"/>
        <v>GSD13SDR GCP OFFP</v>
      </c>
      <c r="B542" t="s">
        <v>648</v>
      </c>
      <c r="C542" t="s">
        <v>219</v>
      </c>
      <c r="D542">
        <v>8.8559999999999999</v>
      </c>
      <c r="E542">
        <v>8.1750000000000007</v>
      </c>
      <c r="F542">
        <v>8.9290000000000003</v>
      </c>
      <c r="G542">
        <v>9.27</v>
      </c>
      <c r="H542">
        <v>8.7680000000000007</v>
      </c>
      <c r="I542">
        <v>8.1829999999999998</v>
      </c>
      <c r="J542">
        <v>8.0269999999999992</v>
      </c>
      <c r="K542">
        <v>9.1219999999999999</v>
      </c>
      <c r="L542">
        <v>8.2840000000000007</v>
      </c>
      <c r="M542">
        <v>8.3670000000000009</v>
      </c>
      <c r="N542">
        <v>9.5589999999999993</v>
      </c>
      <c r="O542">
        <v>8.6419999999999995</v>
      </c>
    </row>
    <row r="543" spans="1:15">
      <c r="A543" t="str">
        <f t="shared" si="7"/>
        <v>GSD13SDR CP</v>
      </c>
      <c r="B543" t="s">
        <v>648</v>
      </c>
      <c r="C543" t="s">
        <v>174</v>
      </c>
      <c r="D543">
        <v>8.3970000000000002</v>
      </c>
      <c r="E543">
        <v>8.3309999999999995</v>
      </c>
      <c r="F543">
        <v>8.2460000000000004</v>
      </c>
      <c r="G543">
        <v>8.6370000000000005</v>
      </c>
      <c r="H543">
        <v>6.8810000000000002</v>
      </c>
      <c r="I543">
        <v>8.0510000000000002</v>
      </c>
      <c r="J543">
        <v>7.1630000000000003</v>
      </c>
      <c r="K543">
        <v>7.1020000000000003</v>
      </c>
      <c r="L543">
        <v>6.8380000000000001</v>
      </c>
      <c r="M543">
        <v>8.1379999999999999</v>
      </c>
      <c r="N543">
        <v>9.5589999999999993</v>
      </c>
      <c r="O543">
        <v>8.2349999999999994</v>
      </c>
    </row>
    <row r="544" spans="1:15">
      <c r="A544" t="str">
        <f t="shared" si="7"/>
        <v/>
      </c>
    </row>
    <row r="545" spans="1:15">
      <c r="A545" t="str">
        <f t="shared" si="7"/>
        <v>GSD13I   SDR GCP</v>
      </c>
      <c r="B545" t="s">
        <v>648</v>
      </c>
      <c r="C545" t="s">
        <v>220</v>
      </c>
      <c r="D545">
        <v>7.6139999999999999</v>
      </c>
      <c r="E545">
        <v>8.0109999999999992</v>
      </c>
      <c r="F545">
        <v>7.9279999999999999</v>
      </c>
      <c r="G545">
        <v>8.0670000000000002</v>
      </c>
      <c r="H545">
        <v>8.9459999999999997</v>
      </c>
      <c r="I545">
        <v>8.4190000000000005</v>
      </c>
      <c r="J545">
        <v>9.391</v>
      </c>
      <c r="K545">
        <v>8.7129999999999992</v>
      </c>
      <c r="L545">
        <v>7.6310000000000002</v>
      </c>
      <c r="M545">
        <v>8.4600000000000009</v>
      </c>
      <c r="N545">
        <v>7.9889999999999999</v>
      </c>
      <c r="O545">
        <v>7.34</v>
      </c>
    </row>
    <row r="546" spans="1:15">
      <c r="A546" t="str">
        <f t="shared" si="7"/>
        <v>GSD13I   SDR GCP ONPK</v>
      </c>
      <c r="B546" t="s">
        <v>648</v>
      </c>
      <c r="C546" t="s">
        <v>221</v>
      </c>
      <c r="D546">
        <v>16.838000000000001</v>
      </c>
      <c r="E546">
        <v>7.36</v>
      </c>
      <c r="F546">
        <v>7.15</v>
      </c>
      <c r="G546">
        <v>8.0670000000000002</v>
      </c>
      <c r="H546">
        <v>8.9459999999999997</v>
      </c>
      <c r="I546">
        <v>8.4190000000000005</v>
      </c>
      <c r="J546">
        <v>9.391</v>
      </c>
      <c r="K546">
        <v>8.7129999999999992</v>
      </c>
      <c r="L546">
        <v>7.6310000000000002</v>
      </c>
      <c r="M546">
        <v>8.4600000000000009</v>
      </c>
      <c r="N546">
        <v>8.5030000000000001</v>
      </c>
      <c r="O546">
        <v>14.106</v>
      </c>
    </row>
    <row r="547" spans="1:15">
      <c r="A547" t="str">
        <f t="shared" si="7"/>
        <v>GSD13I   SDR GCP OFFPK</v>
      </c>
      <c r="B547" t="s">
        <v>648</v>
      </c>
      <c r="C547" t="s">
        <v>222</v>
      </c>
      <c r="D547">
        <v>7.6139999999999999</v>
      </c>
      <c r="E547">
        <v>8.0109999999999992</v>
      </c>
      <c r="F547">
        <v>7.9279999999999999</v>
      </c>
      <c r="G547">
        <v>8.5879999999999992</v>
      </c>
      <c r="H547">
        <v>8.6720000000000006</v>
      </c>
      <c r="I547">
        <v>8.1739999999999995</v>
      </c>
      <c r="J547">
        <v>8.5670000000000002</v>
      </c>
      <c r="K547">
        <v>8.9710000000000001</v>
      </c>
      <c r="L547">
        <v>8.3030000000000008</v>
      </c>
      <c r="M547">
        <v>8.4450000000000003</v>
      </c>
      <c r="N547">
        <v>7.9889999999999999</v>
      </c>
      <c r="O547">
        <v>7.34</v>
      </c>
    </row>
    <row r="548" spans="1:15">
      <c r="A548" t="str">
        <f t="shared" si="7"/>
        <v>GSD13I   SDR CP</v>
      </c>
      <c r="B548" t="s">
        <v>648</v>
      </c>
      <c r="C548" t="s">
        <v>635</v>
      </c>
      <c r="D548">
        <v>8.4600000000000009</v>
      </c>
      <c r="E548">
        <v>8.1750000000000007</v>
      </c>
      <c r="F548">
        <v>8.3940000000000001</v>
      </c>
      <c r="G548">
        <v>7.1550000000000002</v>
      </c>
      <c r="H548">
        <v>6.1139999999999999</v>
      </c>
      <c r="I548">
        <v>7.9909999999999997</v>
      </c>
      <c r="J548">
        <v>6.9829999999999997</v>
      </c>
      <c r="K548">
        <v>7.0460000000000003</v>
      </c>
      <c r="L548">
        <v>6.9809999999999999</v>
      </c>
      <c r="M548">
        <v>8.42</v>
      </c>
      <c r="N548">
        <v>7.9889999999999999</v>
      </c>
      <c r="O548">
        <v>6.5389999999999997</v>
      </c>
    </row>
    <row r="549" spans="1:15">
      <c r="A549" t="str">
        <f t="shared" si="7"/>
        <v/>
      </c>
    </row>
    <row r="550" spans="1:15">
      <c r="A550" t="str">
        <f t="shared" si="7"/>
        <v>GSD13II  SDR GCP</v>
      </c>
      <c r="B550" t="s">
        <v>648</v>
      </c>
      <c r="C550" t="s">
        <v>223</v>
      </c>
      <c r="D550">
        <v>23.454000000000001</v>
      </c>
      <c r="E550">
        <v>19.431999999999999</v>
      </c>
      <c r="F550">
        <v>23.164999999999999</v>
      </c>
      <c r="G550">
        <v>26.783000000000001</v>
      </c>
      <c r="H550">
        <v>23.26</v>
      </c>
      <c r="I550">
        <v>20.355</v>
      </c>
      <c r="J550">
        <v>18.451000000000001</v>
      </c>
      <c r="K550">
        <v>24.622</v>
      </c>
      <c r="L550">
        <v>21.634</v>
      </c>
      <c r="M550">
        <v>22.004999999999999</v>
      </c>
      <c r="N550">
        <v>25.545000000000002</v>
      </c>
      <c r="O550">
        <v>23.148</v>
      </c>
    </row>
    <row r="551" spans="1:15">
      <c r="A551" t="str">
        <f t="shared" si="7"/>
        <v>GSD13II  SDR GCP ONPK</v>
      </c>
      <c r="B551" t="s">
        <v>648</v>
      </c>
      <c r="C551" t="s">
        <v>224</v>
      </c>
      <c r="D551">
        <v>16.295999999999999</v>
      </c>
      <c r="E551">
        <v>20.347999999999999</v>
      </c>
      <c r="F551">
        <v>21.79</v>
      </c>
      <c r="G551">
        <v>26.783000000000001</v>
      </c>
      <c r="H551">
        <v>23.26</v>
      </c>
      <c r="I551">
        <v>20.355</v>
      </c>
      <c r="J551">
        <v>18.451000000000001</v>
      </c>
      <c r="K551">
        <v>24.622</v>
      </c>
      <c r="L551">
        <v>21.634</v>
      </c>
      <c r="M551">
        <v>22.004999999999999</v>
      </c>
      <c r="N551">
        <v>24.913</v>
      </c>
      <c r="O551">
        <v>19.722000000000001</v>
      </c>
    </row>
    <row r="552" spans="1:15">
      <c r="A552" t="str">
        <f t="shared" si="7"/>
        <v>GSD13II  SDR GCP OFFPK</v>
      </c>
      <c r="B552" t="s">
        <v>648</v>
      </c>
      <c r="C552" t="s">
        <v>225</v>
      </c>
      <c r="D552">
        <v>23.454000000000001</v>
      </c>
      <c r="E552">
        <v>19.431999999999999</v>
      </c>
      <c r="F552">
        <v>23.164999999999999</v>
      </c>
      <c r="G552">
        <v>22.526</v>
      </c>
      <c r="H552">
        <v>20.216999999999999</v>
      </c>
      <c r="I552">
        <v>18.536999999999999</v>
      </c>
      <c r="J552">
        <v>16.891999999999999</v>
      </c>
      <c r="K552">
        <v>20.899000000000001</v>
      </c>
      <c r="L552">
        <v>18.135000000000002</v>
      </c>
      <c r="M552">
        <v>19.32</v>
      </c>
      <c r="N552">
        <v>25.545000000000002</v>
      </c>
      <c r="O552">
        <v>23.148</v>
      </c>
    </row>
    <row r="553" spans="1:15">
      <c r="A553" t="str">
        <f t="shared" si="7"/>
        <v>GSD13II  SDR CP</v>
      </c>
      <c r="B553" t="s">
        <v>648</v>
      </c>
      <c r="C553" t="s">
        <v>226</v>
      </c>
      <c r="D553">
        <v>19.396000000000001</v>
      </c>
      <c r="E553">
        <v>20.873999999999999</v>
      </c>
      <c r="F553">
        <v>19.326000000000001</v>
      </c>
      <c r="G553">
        <v>22.074000000000002</v>
      </c>
      <c r="H553">
        <v>17.425000000000001</v>
      </c>
      <c r="I553">
        <v>17.629000000000001</v>
      </c>
      <c r="J553">
        <v>17.059999999999999</v>
      </c>
      <c r="K553">
        <v>16.803999999999998</v>
      </c>
      <c r="L553">
        <v>15.933999999999999</v>
      </c>
      <c r="M553">
        <v>18.600999999999999</v>
      </c>
      <c r="N553">
        <v>25.545000000000002</v>
      </c>
      <c r="O553">
        <v>22.815000000000001</v>
      </c>
    </row>
    <row r="554" spans="1:15">
      <c r="A554" t="str">
        <f t="shared" si="7"/>
        <v/>
      </c>
    </row>
    <row r="555" spans="1:15">
      <c r="A555" t="str">
        <f t="shared" si="7"/>
        <v>GSD13III SDR GCP</v>
      </c>
      <c r="B555" t="s">
        <v>648</v>
      </c>
      <c r="C555" t="s">
        <v>227</v>
      </c>
      <c r="D555">
        <v>57.036000000000001</v>
      </c>
      <c r="E555">
        <v>53.948</v>
      </c>
      <c r="F555">
        <v>57.502000000000002</v>
      </c>
      <c r="G555">
        <v>65.317999999999998</v>
      </c>
      <c r="H555">
        <v>61.238</v>
      </c>
      <c r="I555">
        <v>57.896999999999998</v>
      </c>
      <c r="J555">
        <v>57.287999999999997</v>
      </c>
      <c r="K555">
        <v>59.795000000000002</v>
      </c>
      <c r="L555">
        <v>59.936999999999998</v>
      </c>
      <c r="M555">
        <v>51.749000000000002</v>
      </c>
      <c r="N555">
        <v>63.448</v>
      </c>
      <c r="O555">
        <v>54.722999999999999</v>
      </c>
    </row>
    <row r="556" spans="1:15">
      <c r="A556" t="str">
        <f t="shared" si="7"/>
        <v>GSD13III SDR GCP ONPK</v>
      </c>
      <c r="B556" t="s">
        <v>648</v>
      </c>
      <c r="C556" t="s">
        <v>228</v>
      </c>
      <c r="D556">
        <v>39.744999999999997</v>
      </c>
      <c r="E556">
        <v>55.831000000000003</v>
      </c>
      <c r="F556">
        <v>57.064</v>
      </c>
      <c r="G556">
        <v>65.317999999999998</v>
      </c>
      <c r="H556">
        <v>61.238</v>
      </c>
      <c r="I556">
        <v>57.896999999999998</v>
      </c>
      <c r="J556">
        <v>57.287999999999997</v>
      </c>
      <c r="K556">
        <v>59.795000000000002</v>
      </c>
      <c r="L556">
        <v>59.936999999999998</v>
      </c>
      <c r="M556">
        <v>51.749000000000002</v>
      </c>
      <c r="N556">
        <v>67.173000000000002</v>
      </c>
      <c r="O556">
        <v>35.874000000000002</v>
      </c>
    </row>
    <row r="557" spans="1:15">
      <c r="A557" t="str">
        <f t="shared" si="7"/>
        <v>GSD13III SDR GCP OFFPK</v>
      </c>
      <c r="B557" t="s">
        <v>648</v>
      </c>
      <c r="C557" t="s">
        <v>229</v>
      </c>
      <c r="D557">
        <v>57.036000000000001</v>
      </c>
      <c r="E557">
        <v>53.948</v>
      </c>
      <c r="F557">
        <v>57.502000000000002</v>
      </c>
      <c r="G557">
        <v>66.516000000000005</v>
      </c>
      <c r="H557">
        <v>61.396000000000001</v>
      </c>
      <c r="I557">
        <v>58.253</v>
      </c>
      <c r="J557">
        <v>55.639000000000003</v>
      </c>
      <c r="K557">
        <v>65.855000000000004</v>
      </c>
      <c r="L557">
        <v>63.029000000000003</v>
      </c>
      <c r="M557">
        <v>54.923000000000002</v>
      </c>
      <c r="N557">
        <v>63.448</v>
      </c>
      <c r="O557">
        <v>54.722999999999999</v>
      </c>
    </row>
    <row r="558" spans="1:15">
      <c r="A558" t="str">
        <f t="shared" si="7"/>
        <v>GSD13III SDR CP</v>
      </c>
      <c r="B558" t="s">
        <v>648</v>
      </c>
      <c r="C558" t="s">
        <v>230</v>
      </c>
      <c r="D558">
        <v>55.387999999999998</v>
      </c>
      <c r="E558">
        <v>44.249000000000002</v>
      </c>
      <c r="F558">
        <v>50.052999999999997</v>
      </c>
      <c r="G558">
        <v>67.061000000000007</v>
      </c>
      <c r="H558">
        <v>48.115000000000002</v>
      </c>
      <c r="I558">
        <v>62.622999999999998</v>
      </c>
      <c r="J558">
        <v>47.716000000000001</v>
      </c>
      <c r="K558">
        <v>45.704000000000001</v>
      </c>
      <c r="L558">
        <v>41.853000000000002</v>
      </c>
      <c r="M558">
        <v>50.496000000000002</v>
      </c>
      <c r="N558">
        <v>63.448</v>
      </c>
      <c r="O558">
        <v>52.503999999999998</v>
      </c>
    </row>
    <row r="559" spans="1:15">
      <c r="A559" t="str">
        <f t="shared" ref="A559:A622" si="8">B559&amp;C559</f>
        <v/>
      </c>
    </row>
    <row r="560" spans="1:15">
      <c r="A560" t="str">
        <f t="shared" si="8"/>
        <v/>
      </c>
    </row>
    <row r="561" spans="1:1">
      <c r="A561" t="str">
        <f t="shared" si="8"/>
        <v/>
      </c>
    </row>
    <row r="562" spans="1:1">
      <c r="A562" t="str">
        <f t="shared" si="8"/>
        <v/>
      </c>
    </row>
    <row r="563" spans="1:1">
      <c r="A563" t="str">
        <f t="shared" si="8"/>
        <v/>
      </c>
    </row>
    <row r="564" spans="1:1">
      <c r="A564" t="str">
        <f t="shared" si="8"/>
        <v/>
      </c>
    </row>
    <row r="565" spans="1:1">
      <c r="A565" t="str">
        <f t="shared" si="8"/>
        <v/>
      </c>
    </row>
    <row r="566" spans="1:1">
      <c r="A566" t="str">
        <f t="shared" si="8"/>
        <v/>
      </c>
    </row>
    <row r="567" spans="1:1">
      <c r="A567" t="str">
        <f t="shared" si="8"/>
        <v/>
      </c>
    </row>
    <row r="568" spans="1:1">
      <c r="A568" t="str">
        <f t="shared" si="8"/>
        <v/>
      </c>
    </row>
    <row r="569" spans="1:1">
      <c r="A569" t="str">
        <f t="shared" si="8"/>
        <v/>
      </c>
    </row>
    <row r="570" spans="1:1">
      <c r="A570" t="str">
        <f t="shared" si="8"/>
        <v/>
      </c>
    </row>
    <row r="571" spans="1:1">
      <c r="A571" t="str">
        <f t="shared" si="8"/>
        <v/>
      </c>
    </row>
    <row r="572" spans="1:1">
      <c r="A572" t="str">
        <f t="shared" si="8"/>
        <v/>
      </c>
    </row>
    <row r="573" spans="1:1">
      <c r="A573" t="str">
        <f t="shared" si="8"/>
        <v/>
      </c>
    </row>
    <row r="574" spans="1:1">
      <c r="A574" t="str">
        <f t="shared" si="8"/>
        <v/>
      </c>
    </row>
    <row r="575" spans="1:1">
      <c r="A575" t="str">
        <f t="shared" si="8"/>
        <v/>
      </c>
    </row>
    <row r="576" spans="1:1">
      <c r="A576" t="str">
        <f t="shared" si="8"/>
        <v/>
      </c>
    </row>
    <row r="577" spans="1:15">
      <c r="A577" t="str">
        <f t="shared" si="8"/>
        <v/>
      </c>
    </row>
    <row r="578" spans="1:15">
      <c r="A578" t="str">
        <f t="shared" si="8"/>
        <v/>
      </c>
    </row>
    <row r="579" spans="1:15">
      <c r="A579" t="str">
        <f t="shared" si="8"/>
        <v/>
      </c>
    </row>
    <row r="580" spans="1:15">
      <c r="A580" t="str">
        <f t="shared" si="8"/>
        <v/>
      </c>
    </row>
    <row r="581" spans="1:15">
      <c r="A581" t="str">
        <f t="shared" si="8"/>
        <v/>
      </c>
    </row>
    <row r="582" spans="1:15">
      <c r="A582" t="str">
        <f t="shared" si="8"/>
        <v/>
      </c>
    </row>
    <row r="583" spans="1:15">
      <c r="A583" t="str">
        <f t="shared" si="8"/>
        <v/>
      </c>
    </row>
    <row r="584" spans="1:15">
      <c r="A584" t="str">
        <f t="shared" si="8"/>
        <v/>
      </c>
    </row>
    <row r="585" spans="1:15">
      <c r="A585" t="str">
        <f t="shared" si="8"/>
        <v xml:space="preserve">GSLD13 GSLD(T)-1 General Service Large Demand 1 including TOU (Sampled) </v>
      </c>
      <c r="B585" t="s">
        <v>652</v>
      </c>
      <c r="C585" t="s">
        <v>239</v>
      </c>
    </row>
    <row r="586" spans="1:15">
      <c r="A586" t="str">
        <f t="shared" si="8"/>
        <v xml:space="preserve">GSLD13MONTH </v>
      </c>
      <c r="B586" t="s">
        <v>653</v>
      </c>
      <c r="C586" t="s">
        <v>123</v>
      </c>
      <c r="D586" s="4">
        <v>41640</v>
      </c>
      <c r="E586" s="4">
        <v>41671</v>
      </c>
      <c r="F586" s="4">
        <v>41699</v>
      </c>
      <c r="G586" s="4">
        <v>41730</v>
      </c>
      <c r="H586" s="4">
        <v>41760</v>
      </c>
      <c r="I586" s="4">
        <v>41791</v>
      </c>
      <c r="J586" s="4">
        <v>41821</v>
      </c>
      <c r="K586" s="4">
        <v>41852</v>
      </c>
      <c r="L586" s="4">
        <v>41883</v>
      </c>
      <c r="M586" s="4">
        <v>41913</v>
      </c>
      <c r="N586" s="4">
        <v>41944</v>
      </c>
      <c r="O586" s="4">
        <v>41974</v>
      </c>
    </row>
    <row r="587" spans="1:15">
      <c r="A587" t="str">
        <f t="shared" si="8"/>
        <v xml:space="preserve">GSLD13CUSTOMERS </v>
      </c>
      <c r="B587" t="s">
        <v>653</v>
      </c>
      <c r="C587" t="s">
        <v>124</v>
      </c>
      <c r="D587">
        <v>2949</v>
      </c>
      <c r="E587">
        <v>2952</v>
      </c>
      <c r="F587">
        <v>2954</v>
      </c>
      <c r="G587">
        <v>2962</v>
      </c>
      <c r="H587">
        <v>2970</v>
      </c>
      <c r="I587">
        <v>2985</v>
      </c>
      <c r="J587">
        <v>2988</v>
      </c>
      <c r="K587">
        <v>3005</v>
      </c>
      <c r="L587">
        <v>3020</v>
      </c>
      <c r="M587">
        <v>3006</v>
      </c>
      <c r="N587">
        <v>3005</v>
      </c>
      <c r="O587">
        <v>3015</v>
      </c>
    </row>
    <row r="588" spans="1:15">
      <c r="A588" t="str">
        <f t="shared" si="8"/>
        <v xml:space="preserve">GSLD13SALES </v>
      </c>
      <c r="B588" t="s">
        <v>653</v>
      </c>
      <c r="C588" t="s">
        <v>125</v>
      </c>
      <c r="D588">
        <v>825040161</v>
      </c>
      <c r="E588">
        <v>777645814</v>
      </c>
      <c r="F588">
        <v>775754262</v>
      </c>
      <c r="G588">
        <v>796817158</v>
      </c>
      <c r="H588">
        <v>897950180</v>
      </c>
      <c r="I588">
        <v>897160050</v>
      </c>
      <c r="J588">
        <v>914500346</v>
      </c>
      <c r="K588">
        <v>955841870</v>
      </c>
      <c r="L588">
        <v>979002639</v>
      </c>
      <c r="M588">
        <v>907467424</v>
      </c>
      <c r="N588">
        <v>832631085</v>
      </c>
      <c r="O588">
        <v>811273094</v>
      </c>
    </row>
    <row r="589" spans="1:15">
      <c r="A589" t="str">
        <f t="shared" si="8"/>
        <v>GSLD13KW</v>
      </c>
      <c r="B589" t="s">
        <v>653</v>
      </c>
      <c r="C589" t="s">
        <v>126</v>
      </c>
    </row>
    <row r="590" spans="1:15">
      <c r="A590" t="str">
        <f t="shared" si="8"/>
        <v>GSLD13N</v>
      </c>
      <c r="B590" t="s">
        <v>653</v>
      </c>
      <c r="C590" t="s">
        <v>127</v>
      </c>
      <c r="D590">
        <v>2949</v>
      </c>
      <c r="E590">
        <v>2952</v>
      </c>
      <c r="F590">
        <v>2954</v>
      </c>
      <c r="G590">
        <v>2962</v>
      </c>
      <c r="H590">
        <v>2970</v>
      </c>
      <c r="I590">
        <v>2985</v>
      </c>
      <c r="J590">
        <v>2988</v>
      </c>
      <c r="K590">
        <v>3005</v>
      </c>
      <c r="L590">
        <v>3020</v>
      </c>
      <c r="M590">
        <v>3006</v>
      </c>
      <c r="N590">
        <v>3005</v>
      </c>
      <c r="O590">
        <v>3015</v>
      </c>
    </row>
    <row r="591" spans="1:15">
      <c r="A591" t="str">
        <f t="shared" si="8"/>
        <v>GSLD13RLR ENERGY:</v>
      </c>
      <c r="B591" t="s">
        <v>653</v>
      </c>
      <c r="C591" t="s">
        <v>61</v>
      </c>
    </row>
    <row r="592" spans="1:15">
      <c r="A592" t="str">
        <f t="shared" si="8"/>
        <v>GSLD13KWH</v>
      </c>
      <c r="B592" t="s">
        <v>653</v>
      </c>
      <c r="C592" t="s">
        <v>128</v>
      </c>
      <c r="D592">
        <v>825276840</v>
      </c>
      <c r="E592">
        <v>777777567</v>
      </c>
      <c r="F592">
        <v>775789256</v>
      </c>
      <c r="G592">
        <v>796837650</v>
      </c>
      <c r="H592">
        <v>898034703</v>
      </c>
      <c r="I592">
        <v>897229483</v>
      </c>
      <c r="J592">
        <v>914651298</v>
      </c>
      <c r="K592">
        <v>955904779</v>
      </c>
      <c r="L592">
        <v>979055653</v>
      </c>
      <c r="M592">
        <v>907475688</v>
      </c>
      <c r="N592">
        <v>832671147</v>
      </c>
      <c r="O592">
        <v>811384088</v>
      </c>
    </row>
    <row r="593" spans="1:15">
      <c r="A593" t="str">
        <f t="shared" si="8"/>
        <v>GSLD13KWH ONPK</v>
      </c>
      <c r="B593" t="s">
        <v>653</v>
      </c>
      <c r="C593" t="s">
        <v>129</v>
      </c>
      <c r="D593">
        <v>212623086</v>
      </c>
      <c r="E593">
        <v>201091161</v>
      </c>
      <c r="F593">
        <v>190633236</v>
      </c>
      <c r="G593">
        <v>261384204</v>
      </c>
      <c r="H593">
        <v>274034068</v>
      </c>
      <c r="I593">
        <v>276390037</v>
      </c>
      <c r="J593">
        <v>283128058</v>
      </c>
      <c r="K593">
        <v>291614063</v>
      </c>
      <c r="L593">
        <v>308534076</v>
      </c>
      <c r="M593">
        <v>303868543</v>
      </c>
      <c r="N593">
        <v>197495860</v>
      </c>
      <c r="O593">
        <v>210403012</v>
      </c>
    </row>
    <row r="594" spans="1:15">
      <c r="A594" t="str">
        <f t="shared" si="8"/>
        <v>GSLD13KWH OFFPK</v>
      </c>
      <c r="B594" t="s">
        <v>653</v>
      </c>
      <c r="C594" t="s">
        <v>130</v>
      </c>
      <c r="D594">
        <v>612653754</v>
      </c>
      <c r="E594">
        <v>576686407</v>
      </c>
      <c r="F594">
        <v>585156020</v>
      </c>
      <c r="G594">
        <v>535453447</v>
      </c>
      <c r="H594">
        <v>624000635</v>
      </c>
      <c r="I594">
        <v>620839445</v>
      </c>
      <c r="J594">
        <v>631523240</v>
      </c>
      <c r="K594">
        <v>664290716</v>
      </c>
      <c r="L594">
        <v>670521577</v>
      </c>
      <c r="M594">
        <v>603607145</v>
      </c>
      <c r="N594">
        <v>635175287</v>
      </c>
      <c r="O594">
        <v>600981076</v>
      </c>
    </row>
    <row r="595" spans="1:15">
      <c r="A595" t="str">
        <f t="shared" si="8"/>
        <v>GSLD13KWH ONPK%</v>
      </c>
      <c r="B595" t="s">
        <v>653</v>
      </c>
      <c r="C595" t="s">
        <v>131</v>
      </c>
      <c r="D595" s="5">
        <v>0.25763999999999998</v>
      </c>
      <c r="E595" s="5">
        <v>0.25855</v>
      </c>
      <c r="F595" s="5">
        <v>0.24573</v>
      </c>
      <c r="G595" s="5">
        <v>0.32802999999999999</v>
      </c>
      <c r="H595" s="5">
        <v>0.30514999999999998</v>
      </c>
      <c r="I595" s="5">
        <v>0.30804999999999999</v>
      </c>
      <c r="J595" s="5">
        <v>0.30954999999999999</v>
      </c>
      <c r="K595" s="5">
        <v>0.30507000000000001</v>
      </c>
      <c r="L595" s="5">
        <v>0.31513000000000002</v>
      </c>
      <c r="M595" s="5">
        <v>0.33484999999999998</v>
      </c>
      <c r="N595" s="5">
        <v>0.23718</v>
      </c>
      <c r="O595" s="5">
        <v>0.25930999999999998</v>
      </c>
    </row>
    <row r="596" spans="1:15">
      <c r="A596" t="str">
        <f t="shared" si="8"/>
        <v>GSLD13KWH OFFPK%</v>
      </c>
      <c r="B596" t="s">
        <v>653</v>
      </c>
      <c r="C596" t="s">
        <v>132</v>
      </c>
      <c r="D596" s="5">
        <v>0.74236000000000002</v>
      </c>
      <c r="E596" s="5">
        <v>0.74145000000000005</v>
      </c>
      <c r="F596" s="5">
        <v>0.75427</v>
      </c>
      <c r="G596" s="5">
        <v>0.67196999999999996</v>
      </c>
      <c r="H596" s="5">
        <v>0.69484999999999997</v>
      </c>
      <c r="I596" s="5">
        <v>0.69194999999999995</v>
      </c>
      <c r="J596" s="5">
        <v>0.69045000000000001</v>
      </c>
      <c r="K596" s="5">
        <v>0.69493000000000005</v>
      </c>
      <c r="L596" s="5">
        <v>0.68486999999999998</v>
      </c>
      <c r="M596" s="5">
        <v>0.66515000000000002</v>
      </c>
      <c r="N596" s="5">
        <v>0.76282000000000005</v>
      </c>
      <c r="O596" s="5">
        <v>0.74068999999999996</v>
      </c>
    </row>
    <row r="597" spans="1:15">
      <c r="A597" t="str">
        <f t="shared" si="8"/>
        <v>GSLD13DEMAND (KW):</v>
      </c>
      <c r="B597" t="s">
        <v>653</v>
      </c>
      <c r="C597" t="s">
        <v>62</v>
      </c>
    </row>
    <row r="598" spans="1:15">
      <c r="A598" t="str">
        <f t="shared" si="8"/>
        <v>GSLD13NCP</v>
      </c>
      <c r="B598" t="s">
        <v>653</v>
      </c>
      <c r="C598" t="s">
        <v>133</v>
      </c>
      <c r="D598">
        <v>1901308</v>
      </c>
      <c r="E598">
        <v>1892253</v>
      </c>
      <c r="F598">
        <v>1729101</v>
      </c>
      <c r="G598">
        <v>1830157</v>
      </c>
      <c r="H598">
        <v>1965224</v>
      </c>
      <c r="I598">
        <v>2049263</v>
      </c>
      <c r="J598">
        <v>1987275</v>
      </c>
      <c r="K598">
        <v>2078038</v>
      </c>
      <c r="L598">
        <v>2198142</v>
      </c>
      <c r="M598">
        <v>2013645</v>
      </c>
      <c r="N598">
        <v>2074129</v>
      </c>
      <c r="O598">
        <v>1879991</v>
      </c>
    </row>
    <row r="599" spans="1:15">
      <c r="A599" t="str">
        <f t="shared" si="8"/>
        <v>GSLD13NCP ONPK</v>
      </c>
      <c r="B599" t="s">
        <v>653</v>
      </c>
      <c r="C599" t="s">
        <v>134</v>
      </c>
      <c r="D599">
        <v>1790175</v>
      </c>
      <c r="E599">
        <v>1769283</v>
      </c>
      <c r="F599">
        <v>1620032</v>
      </c>
      <c r="G599">
        <v>1772133</v>
      </c>
      <c r="H599">
        <v>1888051</v>
      </c>
      <c r="I599">
        <v>1973350</v>
      </c>
      <c r="J599">
        <v>1888617</v>
      </c>
      <c r="K599">
        <v>2010001</v>
      </c>
      <c r="L599">
        <v>2121214</v>
      </c>
      <c r="M599">
        <v>1952370</v>
      </c>
      <c r="N599">
        <v>1963133</v>
      </c>
      <c r="O599">
        <v>1783906</v>
      </c>
    </row>
    <row r="600" spans="1:15">
      <c r="A600" t="str">
        <f t="shared" si="8"/>
        <v>GSLD13NCP OFFPK</v>
      </c>
      <c r="B600" t="s">
        <v>653</v>
      </c>
      <c r="C600" t="s">
        <v>135</v>
      </c>
      <c r="D600">
        <v>1869183</v>
      </c>
      <c r="E600">
        <v>1872378</v>
      </c>
      <c r="F600">
        <v>1712054</v>
      </c>
      <c r="G600">
        <v>1792432</v>
      </c>
      <c r="H600">
        <v>1933096</v>
      </c>
      <c r="I600">
        <v>2023801</v>
      </c>
      <c r="J600">
        <v>1955923</v>
      </c>
      <c r="K600">
        <v>2049458</v>
      </c>
      <c r="L600">
        <v>2171901</v>
      </c>
      <c r="M600">
        <v>1979623</v>
      </c>
      <c r="N600">
        <v>2055291</v>
      </c>
      <c r="O600">
        <v>1864376</v>
      </c>
    </row>
    <row r="601" spans="1:15">
      <c r="A601" t="str">
        <f t="shared" si="8"/>
        <v>GSLD13GCP DATE</v>
      </c>
      <c r="B601" t="s">
        <v>653</v>
      </c>
      <c r="C601" t="s">
        <v>136</v>
      </c>
      <c r="D601" t="s">
        <v>654</v>
      </c>
      <c r="E601" t="s">
        <v>612</v>
      </c>
      <c r="F601" t="s">
        <v>286</v>
      </c>
      <c r="G601" t="s">
        <v>264</v>
      </c>
      <c r="H601" t="s">
        <v>254</v>
      </c>
      <c r="I601" t="s">
        <v>294</v>
      </c>
      <c r="J601" t="s">
        <v>262</v>
      </c>
      <c r="K601" t="s">
        <v>270</v>
      </c>
      <c r="L601" t="s">
        <v>616</v>
      </c>
      <c r="M601" t="s">
        <v>322</v>
      </c>
      <c r="N601" t="s">
        <v>610</v>
      </c>
      <c r="O601" t="s">
        <v>650</v>
      </c>
    </row>
    <row r="602" spans="1:15">
      <c r="A602" t="str">
        <f t="shared" si="8"/>
        <v>GSLD13GCP TIME</v>
      </c>
      <c r="B602" t="s">
        <v>653</v>
      </c>
      <c r="C602" t="s">
        <v>142</v>
      </c>
      <c r="D602" t="s">
        <v>143</v>
      </c>
      <c r="E602" t="s">
        <v>143</v>
      </c>
      <c r="F602" t="s">
        <v>143</v>
      </c>
      <c r="G602" t="s">
        <v>146</v>
      </c>
      <c r="H602" t="s">
        <v>146</v>
      </c>
      <c r="I602" t="s">
        <v>146</v>
      </c>
      <c r="J602" t="s">
        <v>189</v>
      </c>
      <c r="K602" t="s">
        <v>146</v>
      </c>
      <c r="L602" t="s">
        <v>146</v>
      </c>
      <c r="M602" t="s">
        <v>146</v>
      </c>
      <c r="N602" t="s">
        <v>143</v>
      </c>
      <c r="O602" t="s">
        <v>182</v>
      </c>
    </row>
    <row r="603" spans="1:15">
      <c r="A603" t="str">
        <f t="shared" si="8"/>
        <v>GSLD13GCP</v>
      </c>
      <c r="B603" t="s">
        <v>653</v>
      </c>
      <c r="C603" t="s">
        <v>147</v>
      </c>
      <c r="D603">
        <v>1587181</v>
      </c>
      <c r="E603">
        <v>1635866</v>
      </c>
      <c r="F603">
        <v>1481351</v>
      </c>
      <c r="G603">
        <v>1607753</v>
      </c>
      <c r="H603">
        <v>1696002</v>
      </c>
      <c r="I603">
        <v>1685675</v>
      </c>
      <c r="J603">
        <v>1675900</v>
      </c>
      <c r="K603">
        <v>1801163</v>
      </c>
      <c r="L603">
        <v>1892928</v>
      </c>
      <c r="M603">
        <v>1755255</v>
      </c>
      <c r="N603">
        <v>1810063</v>
      </c>
      <c r="O603">
        <v>1614253</v>
      </c>
    </row>
    <row r="604" spans="1:15">
      <c r="A604" t="str">
        <f t="shared" si="8"/>
        <v>GSLD13GCP ONPK</v>
      </c>
      <c r="B604" t="s">
        <v>653</v>
      </c>
      <c r="C604" t="s">
        <v>63</v>
      </c>
      <c r="D604">
        <v>1521419</v>
      </c>
      <c r="E604">
        <v>1540151</v>
      </c>
      <c r="F604">
        <v>1389076</v>
      </c>
      <c r="G604">
        <v>1585868</v>
      </c>
      <c r="H604">
        <v>1680941</v>
      </c>
      <c r="I604">
        <v>1667693</v>
      </c>
      <c r="J604">
        <v>1646164</v>
      </c>
      <c r="K604">
        <v>1788826</v>
      </c>
      <c r="L604">
        <v>1887240</v>
      </c>
      <c r="M604">
        <v>1740166</v>
      </c>
      <c r="N604">
        <v>1695838</v>
      </c>
      <c r="O604">
        <v>1538916</v>
      </c>
    </row>
    <row r="605" spans="1:15">
      <c r="A605" t="str">
        <f t="shared" si="8"/>
        <v>GSLD13GCP OFFPK</v>
      </c>
      <c r="B605" t="s">
        <v>653</v>
      </c>
      <c r="C605" t="s">
        <v>64</v>
      </c>
      <c r="D605">
        <v>1587181</v>
      </c>
      <c r="E605">
        <v>1635866</v>
      </c>
      <c r="F605">
        <v>1481351</v>
      </c>
      <c r="G605">
        <v>1607753</v>
      </c>
      <c r="H605">
        <v>1696002</v>
      </c>
      <c r="I605">
        <v>1685675</v>
      </c>
      <c r="J605">
        <v>1675900</v>
      </c>
      <c r="K605">
        <v>1801163</v>
      </c>
      <c r="L605">
        <v>1892928</v>
      </c>
      <c r="M605">
        <v>1755255</v>
      </c>
      <c r="N605">
        <v>1810063</v>
      </c>
      <c r="O605">
        <v>1614253</v>
      </c>
    </row>
    <row r="606" spans="1:15">
      <c r="A606" t="str">
        <f t="shared" si="8"/>
        <v>GSLD13CP</v>
      </c>
      <c r="B606" t="s">
        <v>653</v>
      </c>
      <c r="C606" t="s">
        <v>148</v>
      </c>
      <c r="D606">
        <v>1177783</v>
      </c>
      <c r="E606">
        <v>1541580</v>
      </c>
      <c r="F606">
        <v>1086605</v>
      </c>
      <c r="G606">
        <v>1432104</v>
      </c>
      <c r="H606">
        <v>1478147</v>
      </c>
      <c r="I606">
        <v>1628458</v>
      </c>
      <c r="J606">
        <v>1588464</v>
      </c>
      <c r="K606">
        <v>1649246</v>
      </c>
      <c r="L606">
        <v>1745649</v>
      </c>
      <c r="M606">
        <v>1667874</v>
      </c>
      <c r="N606">
        <v>1781884</v>
      </c>
      <c r="O606">
        <v>1285620</v>
      </c>
    </row>
    <row r="607" spans="1:15">
      <c r="A607" t="str">
        <f t="shared" si="8"/>
        <v>GSLD13PERIOD START</v>
      </c>
      <c r="B607" t="s">
        <v>653</v>
      </c>
      <c r="C607" t="s">
        <v>149</v>
      </c>
      <c r="D607" s="1">
        <v>41640</v>
      </c>
      <c r="E607" s="1">
        <v>41671</v>
      </c>
      <c r="F607" s="1">
        <v>41699</v>
      </c>
      <c r="G607" s="1">
        <v>41730</v>
      </c>
      <c r="H607" s="1">
        <v>41760</v>
      </c>
      <c r="I607" s="1">
        <v>41791</v>
      </c>
      <c r="J607" s="1">
        <v>41821</v>
      </c>
      <c r="K607" s="1">
        <v>41852</v>
      </c>
      <c r="L607" s="1">
        <v>41883</v>
      </c>
      <c r="M607" s="1">
        <v>41913</v>
      </c>
      <c r="N607" s="1">
        <v>41944</v>
      </c>
      <c r="O607" s="1">
        <v>41974</v>
      </c>
    </row>
    <row r="608" spans="1:15">
      <c r="A608" t="str">
        <f t="shared" si="8"/>
        <v>GSLD13NCP LF</v>
      </c>
      <c r="B608" t="s">
        <v>653</v>
      </c>
      <c r="C608" t="s">
        <v>150</v>
      </c>
      <c r="D608" s="5">
        <v>0.58340000000000003</v>
      </c>
      <c r="E608" s="5">
        <v>0.61170000000000002</v>
      </c>
      <c r="F608" s="5">
        <v>0.60299999999999998</v>
      </c>
      <c r="G608" s="5">
        <v>0.60470000000000002</v>
      </c>
      <c r="H608" s="5">
        <v>0.61419999999999997</v>
      </c>
      <c r="I608" s="5">
        <v>0.60809999999999997</v>
      </c>
      <c r="J608" s="5">
        <v>0.61860000000000004</v>
      </c>
      <c r="K608" s="5">
        <v>0.61829999999999996</v>
      </c>
      <c r="L608" s="5">
        <v>0.61860000000000004</v>
      </c>
      <c r="M608" s="5">
        <v>0.60570000000000002</v>
      </c>
      <c r="N608" s="5">
        <v>0.55759999999999998</v>
      </c>
      <c r="O608" s="5">
        <v>0.58009999999999995</v>
      </c>
    </row>
    <row r="609" spans="1:15">
      <c r="A609" t="str">
        <f t="shared" si="8"/>
        <v>GSLD13NCP LF ONPK</v>
      </c>
      <c r="B609" t="s">
        <v>653</v>
      </c>
      <c r="C609" t="s">
        <v>151</v>
      </c>
      <c r="D609" s="5">
        <v>0.67479999999999996</v>
      </c>
      <c r="E609" s="5">
        <v>0.71040000000000003</v>
      </c>
      <c r="F609" s="5">
        <v>0.70040000000000002</v>
      </c>
      <c r="G609" s="5">
        <v>0.74490000000000001</v>
      </c>
      <c r="H609" s="5">
        <v>0.76790000000000003</v>
      </c>
      <c r="I609" s="5">
        <v>0.74109999999999998</v>
      </c>
      <c r="J609" s="5">
        <v>0.7571</v>
      </c>
      <c r="K609" s="5">
        <v>0.76759999999999995</v>
      </c>
      <c r="L609" s="5">
        <v>0.76959999999999995</v>
      </c>
      <c r="M609" s="5">
        <v>0.75190000000000001</v>
      </c>
      <c r="N609" s="5">
        <v>0.66190000000000004</v>
      </c>
      <c r="O609" s="5">
        <v>0.67010000000000003</v>
      </c>
    </row>
    <row r="610" spans="1:15">
      <c r="A610" t="str">
        <f t="shared" si="8"/>
        <v>GSLD13NCP LF OFFPK</v>
      </c>
      <c r="B610" t="s">
        <v>653</v>
      </c>
      <c r="C610" t="s">
        <v>152</v>
      </c>
      <c r="D610" s="5">
        <v>0.57709999999999995</v>
      </c>
      <c r="E610" s="5">
        <v>0.60160000000000002</v>
      </c>
      <c r="F610" s="5">
        <v>0.59340000000000004</v>
      </c>
      <c r="G610" s="5">
        <v>0.57230000000000003</v>
      </c>
      <c r="H610" s="5">
        <v>0.58160000000000001</v>
      </c>
      <c r="I610" s="5">
        <v>0.57769999999999999</v>
      </c>
      <c r="J610" s="5">
        <v>0.59140000000000004</v>
      </c>
      <c r="K610" s="5">
        <v>0.58399999999999996</v>
      </c>
      <c r="L610" s="5">
        <v>0.58140000000000003</v>
      </c>
      <c r="M610" s="5">
        <v>0.56779999999999997</v>
      </c>
      <c r="N610" s="5">
        <v>0.54410000000000003</v>
      </c>
      <c r="O610" s="5">
        <v>0.5675</v>
      </c>
    </row>
    <row r="611" spans="1:15">
      <c r="A611" t="str">
        <f t="shared" si="8"/>
        <v>GSLD13GCP CF</v>
      </c>
      <c r="B611" t="s">
        <v>653</v>
      </c>
      <c r="C611" t="s">
        <v>153</v>
      </c>
      <c r="D611" s="5">
        <v>0.83479999999999999</v>
      </c>
      <c r="E611" s="5">
        <v>0.86450000000000005</v>
      </c>
      <c r="F611" s="5">
        <v>0.85670000000000002</v>
      </c>
      <c r="G611" s="5">
        <v>0.87849999999999995</v>
      </c>
      <c r="H611" s="5">
        <v>0.86299999999999999</v>
      </c>
      <c r="I611" s="5">
        <v>0.8226</v>
      </c>
      <c r="J611" s="5">
        <v>0.84330000000000005</v>
      </c>
      <c r="K611" s="5">
        <v>0.86680000000000001</v>
      </c>
      <c r="L611" s="5">
        <v>0.86109999999999998</v>
      </c>
      <c r="M611" s="5">
        <v>0.87170000000000003</v>
      </c>
      <c r="N611" s="5">
        <v>0.87270000000000003</v>
      </c>
      <c r="O611" s="5">
        <v>0.85860000000000003</v>
      </c>
    </row>
    <row r="612" spans="1:15">
      <c r="A612" t="str">
        <f t="shared" si="8"/>
        <v>GSLD13CP CF</v>
      </c>
      <c r="B612" t="s">
        <v>653</v>
      </c>
      <c r="C612" t="s">
        <v>154</v>
      </c>
      <c r="D612" s="5">
        <v>0.61950000000000005</v>
      </c>
      <c r="E612" s="5">
        <v>0.81469999999999998</v>
      </c>
      <c r="F612" s="5">
        <v>0.62839999999999996</v>
      </c>
      <c r="G612" s="5">
        <v>0.78249999999999997</v>
      </c>
      <c r="H612" s="5">
        <v>0.75219999999999998</v>
      </c>
      <c r="I612" s="5">
        <v>0.79469999999999996</v>
      </c>
      <c r="J612" s="5">
        <v>0.79930000000000001</v>
      </c>
      <c r="K612" s="5">
        <v>0.79369999999999996</v>
      </c>
      <c r="L612" s="5">
        <v>0.79410000000000003</v>
      </c>
      <c r="M612" s="5">
        <v>0.82830000000000004</v>
      </c>
      <c r="N612" s="5">
        <v>0.85909999999999997</v>
      </c>
      <c r="O612" s="5">
        <v>0.68379999999999996</v>
      </c>
    </row>
    <row r="613" spans="1:15">
      <c r="A613" t="str">
        <f t="shared" si="8"/>
        <v>GSLD13GCP LF</v>
      </c>
      <c r="B613" t="s">
        <v>653</v>
      </c>
      <c r="C613" t="s">
        <v>155</v>
      </c>
      <c r="D613" s="5">
        <v>0.69889999999999997</v>
      </c>
      <c r="E613" s="5">
        <v>0.70750000000000002</v>
      </c>
      <c r="F613" s="5">
        <v>0.70389999999999997</v>
      </c>
      <c r="G613" s="5">
        <v>0.68840000000000001</v>
      </c>
      <c r="H613" s="5">
        <v>0.7117</v>
      </c>
      <c r="I613" s="5">
        <v>0.73929999999999996</v>
      </c>
      <c r="J613" s="5">
        <v>0.73360000000000003</v>
      </c>
      <c r="K613" s="5">
        <v>0.71330000000000005</v>
      </c>
      <c r="L613" s="5">
        <v>0.71840000000000004</v>
      </c>
      <c r="M613" s="5">
        <v>0.69489999999999996</v>
      </c>
      <c r="N613" s="5">
        <v>0.63890000000000002</v>
      </c>
      <c r="O613" s="5">
        <v>0.67559999999999998</v>
      </c>
    </row>
    <row r="614" spans="1:15">
      <c r="A614" t="str">
        <f t="shared" si="8"/>
        <v>GSLD13GCP LF ONPK</v>
      </c>
      <c r="B614" t="s">
        <v>653</v>
      </c>
      <c r="C614" t="s">
        <v>156</v>
      </c>
      <c r="D614" s="5">
        <v>0.79410000000000003</v>
      </c>
      <c r="E614" s="5">
        <v>0.81599999999999995</v>
      </c>
      <c r="F614" s="5">
        <v>0.81689999999999996</v>
      </c>
      <c r="G614" s="5">
        <v>0.83240000000000003</v>
      </c>
      <c r="H614" s="5">
        <v>0.86260000000000003</v>
      </c>
      <c r="I614" s="5">
        <v>0.87690000000000001</v>
      </c>
      <c r="J614" s="5">
        <v>0.86860000000000004</v>
      </c>
      <c r="K614" s="5">
        <v>0.86250000000000004</v>
      </c>
      <c r="L614" s="5">
        <v>0.86499999999999999</v>
      </c>
      <c r="M614" s="5">
        <v>0.84360000000000002</v>
      </c>
      <c r="N614" s="5">
        <v>0.76619999999999999</v>
      </c>
      <c r="O614" s="5">
        <v>0.77680000000000005</v>
      </c>
    </row>
    <row r="615" spans="1:15">
      <c r="A615" t="str">
        <f t="shared" si="8"/>
        <v>GSLD13GCP LF OFFPK</v>
      </c>
      <c r="B615" t="s">
        <v>653</v>
      </c>
      <c r="C615" t="s">
        <v>157</v>
      </c>
      <c r="D615" s="5">
        <v>0.67959999999999998</v>
      </c>
      <c r="E615" s="5">
        <v>0.6885</v>
      </c>
      <c r="F615" s="5">
        <v>0.68579999999999997</v>
      </c>
      <c r="G615" s="5">
        <v>0.63800000000000001</v>
      </c>
      <c r="H615" s="5">
        <v>0.66290000000000004</v>
      </c>
      <c r="I615" s="5">
        <v>0.69359999999999999</v>
      </c>
      <c r="J615" s="5">
        <v>0.69020000000000004</v>
      </c>
      <c r="K615" s="5">
        <v>0.66449999999999998</v>
      </c>
      <c r="L615" s="5">
        <v>0.66710000000000003</v>
      </c>
      <c r="M615" s="5">
        <v>0.64039999999999997</v>
      </c>
      <c r="N615" s="5">
        <v>0.61780000000000002</v>
      </c>
      <c r="O615" s="5">
        <v>0.65549999999999997</v>
      </c>
    </row>
    <row r="616" spans="1:15">
      <c r="A616" t="str">
        <f t="shared" si="8"/>
        <v>GSLD13CP LF</v>
      </c>
      <c r="B616" t="s">
        <v>653</v>
      </c>
      <c r="C616" t="s">
        <v>158</v>
      </c>
      <c r="D616" s="5">
        <v>0.94179999999999997</v>
      </c>
      <c r="E616" s="5">
        <v>0.75080000000000002</v>
      </c>
      <c r="F616" s="5">
        <v>0.95960000000000001</v>
      </c>
      <c r="G616" s="5">
        <v>0.77280000000000004</v>
      </c>
      <c r="H616" s="5">
        <v>0.81659999999999999</v>
      </c>
      <c r="I616" s="5">
        <v>0.76519999999999999</v>
      </c>
      <c r="J616" s="5">
        <v>0.77390000000000003</v>
      </c>
      <c r="K616" s="5">
        <v>0.77900000000000003</v>
      </c>
      <c r="L616" s="5">
        <v>0.77900000000000003</v>
      </c>
      <c r="M616" s="5">
        <v>0.73129999999999995</v>
      </c>
      <c r="N616" s="5">
        <v>0.64900000000000002</v>
      </c>
      <c r="O616" s="5">
        <v>0.84830000000000005</v>
      </c>
    </row>
    <row r="617" spans="1:15">
      <c r="A617" t="str">
        <f t="shared" si="8"/>
        <v>GSLD13REL PREC:</v>
      </c>
      <c r="B617" t="s">
        <v>653</v>
      </c>
      <c r="C617" t="s">
        <v>65</v>
      </c>
    </row>
    <row r="618" spans="1:15">
      <c r="A618" t="str">
        <f t="shared" si="8"/>
        <v>GSLD13NCP RP</v>
      </c>
      <c r="B618" t="s">
        <v>653</v>
      </c>
      <c r="C618" t="s">
        <v>159</v>
      </c>
      <c r="D618" s="5">
        <v>2.8199999999999999E-2</v>
      </c>
      <c r="E618" s="5">
        <v>2.7099999999999999E-2</v>
      </c>
      <c r="F618" s="5">
        <v>2.98E-2</v>
      </c>
      <c r="G618" s="5">
        <v>3.0200000000000001E-2</v>
      </c>
      <c r="H618" s="5">
        <v>2.87E-2</v>
      </c>
      <c r="I618" s="5">
        <v>2.98E-2</v>
      </c>
      <c r="J618" s="5">
        <v>3.27E-2</v>
      </c>
      <c r="K618" s="5">
        <v>3.0499999999999999E-2</v>
      </c>
      <c r="L618" s="5">
        <v>2.7199999999999998E-2</v>
      </c>
      <c r="M618" s="5">
        <v>2.6700000000000002E-2</v>
      </c>
      <c r="N618" s="5">
        <v>2.9000000000000001E-2</v>
      </c>
      <c r="O618" s="5">
        <v>2.8299999999999999E-2</v>
      </c>
    </row>
    <row r="619" spans="1:15">
      <c r="A619" t="str">
        <f t="shared" si="8"/>
        <v>GSLD13NCP RP ONPK</v>
      </c>
      <c r="B619" t="s">
        <v>653</v>
      </c>
      <c r="C619" t="s">
        <v>160</v>
      </c>
      <c r="D619" s="5">
        <v>2.8299999999999999E-2</v>
      </c>
      <c r="E619" s="5">
        <v>2.7099999999999999E-2</v>
      </c>
      <c r="F619" s="5">
        <v>2.8899999999999999E-2</v>
      </c>
      <c r="G619" s="5">
        <v>3.0300000000000001E-2</v>
      </c>
      <c r="H619" s="5">
        <v>2.86E-2</v>
      </c>
      <c r="I619" s="5">
        <v>2.9399999999999999E-2</v>
      </c>
      <c r="J619" s="5">
        <v>3.1199999999999999E-2</v>
      </c>
      <c r="K619" s="5">
        <v>3.04E-2</v>
      </c>
      <c r="L619" s="5">
        <v>2.6599999999999999E-2</v>
      </c>
      <c r="M619" s="5">
        <v>2.6599999999999999E-2</v>
      </c>
      <c r="N619" s="5">
        <v>2.8899999999999999E-2</v>
      </c>
      <c r="O619" s="5">
        <v>2.8199999999999999E-2</v>
      </c>
    </row>
    <row r="620" spans="1:15">
      <c r="A620" t="str">
        <f t="shared" si="8"/>
        <v>GSLD13NCP RP OFFPK</v>
      </c>
      <c r="B620" t="s">
        <v>653</v>
      </c>
      <c r="C620" t="s">
        <v>161</v>
      </c>
      <c r="D620" s="5">
        <v>2.6700000000000002E-2</v>
      </c>
      <c r="E620" s="5">
        <v>2.6499999999999999E-2</v>
      </c>
      <c r="F620" s="5">
        <v>2.93E-2</v>
      </c>
      <c r="G620" s="5">
        <v>3.0300000000000001E-2</v>
      </c>
      <c r="H620" s="5">
        <v>2.86E-2</v>
      </c>
      <c r="I620" s="5">
        <v>2.9600000000000001E-2</v>
      </c>
      <c r="J620" s="5">
        <v>3.27E-2</v>
      </c>
      <c r="K620" s="5">
        <v>3.0300000000000001E-2</v>
      </c>
      <c r="L620" s="5">
        <v>2.7400000000000001E-2</v>
      </c>
      <c r="M620" s="5">
        <v>2.6800000000000001E-2</v>
      </c>
      <c r="N620" s="5">
        <v>2.86E-2</v>
      </c>
      <c r="O620" s="5">
        <v>2.7699999999999999E-2</v>
      </c>
    </row>
    <row r="621" spans="1:15">
      <c r="A621" t="str">
        <f t="shared" si="8"/>
        <v>GSLD13GCP RP</v>
      </c>
      <c r="B621" t="s">
        <v>653</v>
      </c>
      <c r="C621" t="s">
        <v>162</v>
      </c>
      <c r="D621" s="5">
        <v>2.7799999999999998E-2</v>
      </c>
      <c r="E621" s="5">
        <v>2.63E-2</v>
      </c>
      <c r="F621" s="5">
        <v>2.9100000000000001E-2</v>
      </c>
      <c r="G621" s="5">
        <v>3.09E-2</v>
      </c>
      <c r="H621" s="5">
        <v>2.8199999999999999E-2</v>
      </c>
      <c r="I621" s="5">
        <v>2.52E-2</v>
      </c>
      <c r="J621" s="5">
        <v>2.9000000000000001E-2</v>
      </c>
      <c r="K621" s="5">
        <v>3.2399999999999998E-2</v>
      </c>
      <c r="L621" s="5">
        <v>2.5499999999999998E-2</v>
      </c>
      <c r="M621" s="5">
        <v>2.7699999999999999E-2</v>
      </c>
      <c r="N621" s="5">
        <v>2.98E-2</v>
      </c>
      <c r="O621" s="5">
        <v>0.03</v>
      </c>
    </row>
    <row r="622" spans="1:15">
      <c r="A622" t="str">
        <f t="shared" si="8"/>
        <v>GSLD13GCP RP ONPK</v>
      </c>
      <c r="B622" t="s">
        <v>653</v>
      </c>
      <c r="C622" t="s">
        <v>163</v>
      </c>
      <c r="D622" s="5">
        <v>2.7E-2</v>
      </c>
      <c r="E622" s="5">
        <v>2.5399999999999999E-2</v>
      </c>
      <c r="F622" s="5">
        <v>2.9499999999999998E-2</v>
      </c>
      <c r="G622" s="5">
        <v>3.1699999999999999E-2</v>
      </c>
      <c r="H622" s="5">
        <v>2.8199999999999999E-2</v>
      </c>
      <c r="I622" s="5">
        <v>2.6499999999999999E-2</v>
      </c>
      <c r="J622" s="5">
        <v>2.8199999999999999E-2</v>
      </c>
      <c r="K622" s="5">
        <v>3.0300000000000001E-2</v>
      </c>
      <c r="L622" s="5">
        <v>2.6200000000000001E-2</v>
      </c>
      <c r="M622" s="5">
        <v>2.76E-2</v>
      </c>
      <c r="N622" s="5">
        <v>3.1399999999999997E-2</v>
      </c>
      <c r="O622" s="5">
        <v>3.0099999999999998E-2</v>
      </c>
    </row>
    <row r="623" spans="1:15">
      <c r="A623" t="str">
        <f t="shared" ref="A623:A686" si="9">B623&amp;C623</f>
        <v>GSLD13GCP RP OFFPK</v>
      </c>
      <c r="B623" t="s">
        <v>653</v>
      </c>
      <c r="C623" t="s">
        <v>164</v>
      </c>
      <c r="D623" s="5">
        <v>2.7799999999999998E-2</v>
      </c>
      <c r="E623" s="5">
        <v>2.63E-2</v>
      </c>
      <c r="F623" s="5">
        <v>2.9100000000000001E-2</v>
      </c>
      <c r="G623" s="5">
        <v>3.09E-2</v>
      </c>
      <c r="H623" s="5">
        <v>2.8199999999999999E-2</v>
      </c>
      <c r="I623" s="5">
        <v>2.52E-2</v>
      </c>
      <c r="J623" s="5">
        <v>2.9000000000000001E-2</v>
      </c>
      <c r="K623" s="5">
        <v>3.2399999999999998E-2</v>
      </c>
      <c r="L623" s="5">
        <v>2.5499999999999998E-2</v>
      </c>
      <c r="M623" s="5">
        <v>2.7699999999999999E-2</v>
      </c>
      <c r="N623" s="5">
        <v>2.98E-2</v>
      </c>
      <c r="O623" s="5">
        <v>0.03</v>
      </c>
    </row>
    <row r="624" spans="1:15">
      <c r="A624" t="str">
        <f t="shared" si="9"/>
        <v>GSLD13CP RP</v>
      </c>
      <c r="B624" t="s">
        <v>653</v>
      </c>
      <c r="C624" t="s">
        <v>165</v>
      </c>
      <c r="D624" s="5">
        <v>3.73E-2</v>
      </c>
      <c r="E624" s="5">
        <v>2.5000000000000001E-2</v>
      </c>
      <c r="F624" s="5">
        <v>3.5799999999999998E-2</v>
      </c>
      <c r="G624" s="5">
        <v>3.1899999999999998E-2</v>
      </c>
      <c r="H624" s="5">
        <v>2.2800000000000001E-2</v>
      </c>
      <c r="I624" s="5">
        <v>2.3800000000000002E-2</v>
      </c>
      <c r="J624" s="5">
        <v>2.6800000000000001E-2</v>
      </c>
      <c r="K624" s="5">
        <v>2.4899999999999999E-2</v>
      </c>
      <c r="L624" s="5">
        <v>2.29E-2</v>
      </c>
      <c r="M624" s="5">
        <v>2.6100000000000002E-2</v>
      </c>
      <c r="N624" s="5">
        <v>3.1099999999999999E-2</v>
      </c>
      <c r="O624" s="5">
        <v>2.9499999999999998E-2</v>
      </c>
    </row>
    <row r="625" spans="1:15">
      <c r="A625" t="str">
        <f t="shared" si="9"/>
        <v>GSLD13SAMPLE SIZE:</v>
      </c>
      <c r="B625" t="s">
        <v>653</v>
      </c>
      <c r="C625" t="s">
        <v>66</v>
      </c>
    </row>
    <row r="626" spans="1:15">
      <c r="A626" t="str">
        <f t="shared" si="9"/>
        <v>GSLD13GCPSZ</v>
      </c>
      <c r="B626" t="s">
        <v>653</v>
      </c>
      <c r="C626" t="s">
        <v>166</v>
      </c>
      <c r="D626">
        <v>226</v>
      </c>
      <c r="E626">
        <v>226</v>
      </c>
      <c r="F626">
        <v>224</v>
      </c>
      <c r="G626">
        <v>214</v>
      </c>
      <c r="H626">
        <v>222</v>
      </c>
      <c r="I626">
        <v>221</v>
      </c>
      <c r="J626">
        <v>217</v>
      </c>
      <c r="K626">
        <v>226</v>
      </c>
      <c r="L626">
        <v>225</v>
      </c>
      <c r="M626">
        <v>227</v>
      </c>
      <c r="N626">
        <v>218</v>
      </c>
      <c r="O626">
        <v>227</v>
      </c>
    </row>
    <row r="627" spans="1:15">
      <c r="A627" t="str">
        <f t="shared" si="9"/>
        <v>GSLD13GCPSZ ONPK</v>
      </c>
      <c r="B627" t="s">
        <v>653</v>
      </c>
      <c r="C627" t="s">
        <v>167</v>
      </c>
      <c r="D627">
        <v>226</v>
      </c>
      <c r="E627">
        <v>226</v>
      </c>
      <c r="F627">
        <v>224</v>
      </c>
      <c r="G627">
        <v>214</v>
      </c>
      <c r="H627">
        <v>222</v>
      </c>
      <c r="I627">
        <v>221</v>
      </c>
      <c r="J627">
        <v>217</v>
      </c>
      <c r="K627">
        <v>226</v>
      </c>
      <c r="L627">
        <v>225</v>
      </c>
      <c r="M627">
        <v>227</v>
      </c>
      <c r="N627">
        <v>218</v>
      </c>
      <c r="O627">
        <v>227</v>
      </c>
    </row>
    <row r="628" spans="1:15">
      <c r="A628" t="str">
        <f t="shared" si="9"/>
        <v>GSLD13GCPSZ OFFPK</v>
      </c>
      <c r="B628" t="s">
        <v>653</v>
      </c>
      <c r="C628" t="s">
        <v>168</v>
      </c>
      <c r="D628">
        <v>226</v>
      </c>
      <c r="E628">
        <v>226</v>
      </c>
      <c r="F628">
        <v>224</v>
      </c>
      <c r="G628">
        <v>214</v>
      </c>
      <c r="H628">
        <v>222</v>
      </c>
      <c r="I628">
        <v>221</v>
      </c>
      <c r="J628">
        <v>217</v>
      </c>
      <c r="K628">
        <v>226</v>
      </c>
      <c r="L628">
        <v>225</v>
      </c>
      <c r="M628">
        <v>227</v>
      </c>
      <c r="N628">
        <v>218</v>
      </c>
      <c r="O628">
        <v>227</v>
      </c>
    </row>
    <row r="629" spans="1:15">
      <c r="A629" t="str">
        <f t="shared" si="9"/>
        <v>GSLD13CPSZ</v>
      </c>
      <c r="B629" t="s">
        <v>653</v>
      </c>
      <c r="C629" t="s">
        <v>169</v>
      </c>
      <c r="D629">
        <v>226</v>
      </c>
      <c r="E629">
        <v>226</v>
      </c>
      <c r="F629">
        <v>224</v>
      </c>
      <c r="G629">
        <v>214</v>
      </c>
      <c r="H629">
        <v>222</v>
      </c>
      <c r="I629">
        <v>221</v>
      </c>
      <c r="J629">
        <v>217</v>
      </c>
      <c r="K629">
        <v>226</v>
      </c>
      <c r="L629">
        <v>225</v>
      </c>
      <c r="M629">
        <v>227</v>
      </c>
      <c r="N629">
        <v>218</v>
      </c>
      <c r="O629">
        <v>227</v>
      </c>
    </row>
    <row r="630" spans="1:15">
      <c r="A630" t="str">
        <f t="shared" si="9"/>
        <v/>
      </c>
    </row>
    <row r="631" spans="1:15">
      <c r="A631" t="str">
        <f t="shared" si="9"/>
        <v xml:space="preserve">Note: In 2014, the GSLD13 rate class includes the GSLD-1, GSLDT-1, CS-1, CST-1, HLFT-2, SDTR-2A and SDTR-2B rate schedules. CUSTOMERS and SALES lines reflects the total of the aggregated rate schedules. </v>
      </c>
      <c r="B631" t="s">
        <v>655</v>
      </c>
    </row>
    <row r="632" spans="1:15">
      <c r="A632" t="str">
        <f t="shared" si="9"/>
        <v/>
      </c>
    </row>
    <row r="633" spans="1:15">
      <c r="A633" t="str">
        <f t="shared" si="9"/>
        <v xml:space="preserve">GSLD13 GSLD(T)-1 General Service Large Demand 1 including TOU (Sampled) </v>
      </c>
      <c r="B633" t="s">
        <v>652</v>
      </c>
      <c r="C633" t="s">
        <v>239</v>
      </c>
    </row>
    <row r="634" spans="1:15">
      <c r="A634" t="str">
        <f t="shared" si="9"/>
        <v xml:space="preserve">GSLD13MONTH </v>
      </c>
      <c r="B634" t="s">
        <v>653</v>
      </c>
      <c r="C634" t="s">
        <v>123</v>
      </c>
      <c r="D634" s="4">
        <v>41640</v>
      </c>
      <c r="E634" s="4">
        <v>41671</v>
      </c>
      <c r="F634" s="4">
        <v>41699</v>
      </c>
      <c r="G634" s="4">
        <v>41730</v>
      </c>
      <c r="H634" s="4">
        <v>41760</v>
      </c>
      <c r="I634" s="4">
        <v>41791</v>
      </c>
      <c r="J634" s="4">
        <v>41821</v>
      </c>
      <c r="K634" s="4">
        <v>41852</v>
      </c>
      <c r="L634" s="4">
        <v>41883</v>
      </c>
      <c r="M634" s="4">
        <v>41913</v>
      </c>
      <c r="N634" s="4">
        <v>41944</v>
      </c>
      <c r="O634" s="4">
        <v>41974</v>
      </c>
    </row>
    <row r="635" spans="1:15">
      <c r="A635" t="str">
        <f t="shared" si="9"/>
        <v/>
      </c>
    </row>
    <row r="636" spans="1:15">
      <c r="A636" t="str">
        <f t="shared" si="9"/>
        <v>GSLD13SDR GCP</v>
      </c>
      <c r="B636" t="s">
        <v>653</v>
      </c>
      <c r="C636" t="s">
        <v>171</v>
      </c>
      <c r="D636">
        <v>112.779</v>
      </c>
      <c r="E636">
        <v>110.669</v>
      </c>
      <c r="F636">
        <v>112.414</v>
      </c>
      <c r="G636">
        <v>124.428</v>
      </c>
      <c r="H636">
        <v>120.958</v>
      </c>
      <c r="I636">
        <v>103.98699999999999</v>
      </c>
      <c r="J636">
        <v>121.47499999999999</v>
      </c>
      <c r="K636">
        <v>148.196</v>
      </c>
      <c r="L636">
        <v>123.17100000000001</v>
      </c>
      <c r="M636">
        <v>126.355</v>
      </c>
      <c r="N636">
        <v>140.24700000000001</v>
      </c>
      <c r="O636">
        <v>125.953</v>
      </c>
    </row>
    <row r="637" spans="1:15">
      <c r="A637" t="str">
        <f t="shared" si="9"/>
        <v>GSLD13SDR GCP ONPK</v>
      </c>
      <c r="B637" t="s">
        <v>653</v>
      </c>
      <c r="C637" t="s">
        <v>172</v>
      </c>
      <c r="D637">
        <v>103.595</v>
      </c>
      <c r="E637">
        <v>99.492999999999995</v>
      </c>
      <c r="F637">
        <v>105.36799999999999</v>
      </c>
      <c r="G637">
        <v>124.014</v>
      </c>
      <c r="H637">
        <v>118.869</v>
      </c>
      <c r="I637">
        <v>107.258</v>
      </c>
      <c r="J637">
        <v>112.28</v>
      </c>
      <c r="K637">
        <v>137.93100000000001</v>
      </c>
      <c r="L637">
        <v>125.005</v>
      </c>
      <c r="M637">
        <v>122.758</v>
      </c>
      <c r="N637">
        <v>131.208</v>
      </c>
      <c r="O637">
        <v>117.867</v>
      </c>
    </row>
    <row r="638" spans="1:15">
      <c r="A638" t="str">
        <f t="shared" si="9"/>
        <v>GSLD13SDR GCP OFFP</v>
      </c>
      <c r="B638" t="s">
        <v>653</v>
      </c>
      <c r="C638" t="s">
        <v>219</v>
      </c>
      <c r="D638">
        <v>112.779</v>
      </c>
      <c r="E638">
        <v>110.669</v>
      </c>
      <c r="F638">
        <v>112.414</v>
      </c>
      <c r="G638">
        <v>124.428</v>
      </c>
      <c r="H638">
        <v>120.958</v>
      </c>
      <c r="I638">
        <v>103.98699999999999</v>
      </c>
      <c r="J638">
        <v>121.47499999999999</v>
      </c>
      <c r="K638">
        <v>148.196</v>
      </c>
      <c r="L638">
        <v>123.17100000000001</v>
      </c>
      <c r="M638">
        <v>126.355</v>
      </c>
      <c r="N638">
        <v>140.24700000000001</v>
      </c>
      <c r="O638">
        <v>125.953</v>
      </c>
    </row>
    <row r="639" spans="1:15">
      <c r="A639" t="str">
        <f t="shared" si="9"/>
        <v>GSLD13SDR CP</v>
      </c>
      <c r="B639" t="s">
        <v>653</v>
      </c>
      <c r="C639" t="s">
        <v>174</v>
      </c>
      <c r="D639">
        <v>101.996</v>
      </c>
      <c r="E639">
        <v>95.584000000000003</v>
      </c>
      <c r="F639">
        <v>89.834999999999994</v>
      </c>
      <c r="G639">
        <v>103.095</v>
      </c>
      <c r="H639">
        <v>79.015000000000001</v>
      </c>
      <c r="I639">
        <v>92.308000000000007</v>
      </c>
      <c r="J639">
        <v>97.576999999999998</v>
      </c>
      <c r="K639">
        <v>98.015000000000001</v>
      </c>
      <c r="L639">
        <v>93.606999999999999</v>
      </c>
      <c r="M639">
        <v>107.738</v>
      </c>
      <c r="N639">
        <v>139.226</v>
      </c>
      <c r="O639">
        <v>85.820999999999998</v>
      </c>
    </row>
    <row r="640" spans="1:15">
      <c r="A640" t="str">
        <f t="shared" si="9"/>
        <v/>
      </c>
    </row>
    <row r="641" spans="1:15">
      <c r="A641" t="str">
        <f t="shared" si="9"/>
        <v>GSLD13I   SDR GCP</v>
      </c>
      <c r="B641" t="s">
        <v>653</v>
      </c>
      <c r="C641" t="s">
        <v>220</v>
      </c>
      <c r="D641">
        <v>134.49100000000001</v>
      </c>
      <c r="E641">
        <v>135.577</v>
      </c>
      <c r="F641">
        <v>139.506</v>
      </c>
      <c r="G641">
        <v>152.32300000000001</v>
      </c>
      <c r="H641">
        <v>147.697</v>
      </c>
      <c r="I641">
        <v>124.29900000000001</v>
      </c>
      <c r="J641">
        <v>150.16</v>
      </c>
      <c r="K641">
        <v>189.285</v>
      </c>
      <c r="L641">
        <v>151.095</v>
      </c>
      <c r="M641">
        <v>156.05799999999999</v>
      </c>
      <c r="N641">
        <v>170.452</v>
      </c>
      <c r="O641">
        <v>153.18700000000001</v>
      </c>
    </row>
    <row r="642" spans="1:15">
      <c r="A642" t="str">
        <f t="shared" si="9"/>
        <v>GSLD13I   SDR GCP ONPK</v>
      </c>
      <c r="B642" t="s">
        <v>653</v>
      </c>
      <c r="C642" t="s">
        <v>221</v>
      </c>
      <c r="D642">
        <v>129.86699999999999</v>
      </c>
      <c r="E642">
        <v>127.663</v>
      </c>
      <c r="F642">
        <v>139.011</v>
      </c>
      <c r="G642">
        <v>156.20599999999999</v>
      </c>
      <c r="H642">
        <v>149.71799999999999</v>
      </c>
      <c r="I642">
        <v>133.79</v>
      </c>
      <c r="J642">
        <v>139.64400000000001</v>
      </c>
      <c r="K642">
        <v>177.785</v>
      </c>
      <c r="L642">
        <v>157.28200000000001</v>
      </c>
      <c r="M642">
        <v>155.935</v>
      </c>
      <c r="N642">
        <v>163.36099999999999</v>
      </c>
      <c r="O642">
        <v>148.53399999999999</v>
      </c>
    </row>
    <row r="643" spans="1:15">
      <c r="A643" t="str">
        <f t="shared" si="9"/>
        <v>GSLD13I   SDR GCP OFFPK</v>
      </c>
      <c r="B643" t="s">
        <v>653</v>
      </c>
      <c r="C643" t="s">
        <v>222</v>
      </c>
      <c r="D643">
        <v>134.49100000000001</v>
      </c>
      <c r="E643">
        <v>135.577</v>
      </c>
      <c r="F643">
        <v>139.506</v>
      </c>
      <c r="G643">
        <v>152.32300000000001</v>
      </c>
      <c r="H643">
        <v>147.697</v>
      </c>
      <c r="I643">
        <v>124.29900000000001</v>
      </c>
      <c r="J643">
        <v>150.16</v>
      </c>
      <c r="K643">
        <v>189.285</v>
      </c>
      <c r="L643">
        <v>151.095</v>
      </c>
      <c r="M643">
        <v>156.05799999999999</v>
      </c>
      <c r="N643">
        <v>170.452</v>
      </c>
      <c r="O643">
        <v>153.18700000000001</v>
      </c>
    </row>
    <row r="644" spans="1:15">
      <c r="A644" t="str">
        <f t="shared" si="9"/>
        <v>GSLD13I   SDR CP</v>
      </c>
      <c r="B644" t="s">
        <v>653</v>
      </c>
      <c r="C644" t="s">
        <v>635</v>
      </c>
      <c r="D644">
        <v>129.054</v>
      </c>
      <c r="E644">
        <v>112.65600000000001</v>
      </c>
      <c r="F644">
        <v>115.962</v>
      </c>
      <c r="G644">
        <v>125.167</v>
      </c>
      <c r="H644">
        <v>99.781999999999996</v>
      </c>
      <c r="I644">
        <v>113.54600000000001</v>
      </c>
      <c r="J644">
        <v>118.727</v>
      </c>
      <c r="K644">
        <v>121.74299999999999</v>
      </c>
      <c r="L644">
        <v>117.709</v>
      </c>
      <c r="M644">
        <v>135.74100000000001</v>
      </c>
      <c r="N644">
        <v>159.29599999999999</v>
      </c>
      <c r="O644">
        <v>109.72</v>
      </c>
    </row>
    <row r="645" spans="1:15">
      <c r="A645" t="str">
        <f t="shared" si="9"/>
        <v/>
      </c>
    </row>
    <row r="646" spans="1:15">
      <c r="A646" t="str">
        <f t="shared" si="9"/>
        <v>GSLD13II  SDR GCP</v>
      </c>
      <c r="B646" t="s">
        <v>653</v>
      </c>
      <c r="C646" t="s">
        <v>223</v>
      </c>
      <c r="D646">
        <v>203.14500000000001</v>
      </c>
      <c r="E646">
        <v>191.114</v>
      </c>
      <c r="F646">
        <v>189.815</v>
      </c>
      <c r="G646">
        <v>215.136</v>
      </c>
      <c r="H646">
        <v>210.024</v>
      </c>
      <c r="I646">
        <v>186.66</v>
      </c>
      <c r="J646">
        <v>206.554</v>
      </c>
      <c r="K646">
        <v>236.50299999999999</v>
      </c>
      <c r="L646">
        <v>212.226</v>
      </c>
      <c r="M646">
        <v>215.17699999999999</v>
      </c>
      <c r="N646">
        <v>245.375</v>
      </c>
      <c r="O646">
        <v>220.12</v>
      </c>
    </row>
    <row r="647" spans="1:15">
      <c r="A647" t="str">
        <f t="shared" si="9"/>
        <v>GSLD13II  SDR GCP ONPK</v>
      </c>
      <c r="B647" t="s">
        <v>653</v>
      </c>
      <c r="C647" t="s">
        <v>224</v>
      </c>
      <c r="D647">
        <v>171.68299999999999</v>
      </c>
      <c r="E647">
        <v>157.20599999999999</v>
      </c>
      <c r="F647">
        <v>155.67599999999999</v>
      </c>
      <c r="G647">
        <v>203.63399999999999</v>
      </c>
      <c r="H647">
        <v>195.20699999999999</v>
      </c>
      <c r="I647">
        <v>179.42599999999999</v>
      </c>
      <c r="J647">
        <v>188.84100000000001</v>
      </c>
      <c r="K647">
        <v>215.75800000000001</v>
      </c>
      <c r="L647">
        <v>205.702</v>
      </c>
      <c r="M647">
        <v>198.178</v>
      </c>
      <c r="N647">
        <v>220.24100000000001</v>
      </c>
      <c r="O647">
        <v>193.36099999999999</v>
      </c>
    </row>
    <row r="648" spans="1:15">
      <c r="A648" t="str">
        <f t="shared" si="9"/>
        <v>GSLD13II  SDR GCP OFFPK</v>
      </c>
      <c r="B648" t="s">
        <v>653</v>
      </c>
      <c r="C648" t="s">
        <v>225</v>
      </c>
      <c r="D648">
        <v>203.14500000000001</v>
      </c>
      <c r="E648">
        <v>191.114</v>
      </c>
      <c r="F648">
        <v>189.815</v>
      </c>
      <c r="G648">
        <v>215.136</v>
      </c>
      <c r="H648">
        <v>210.024</v>
      </c>
      <c r="I648">
        <v>186.66</v>
      </c>
      <c r="J648">
        <v>206.554</v>
      </c>
      <c r="K648">
        <v>236.50299999999999</v>
      </c>
      <c r="L648">
        <v>212.226</v>
      </c>
      <c r="M648">
        <v>215.17699999999999</v>
      </c>
      <c r="N648">
        <v>245.375</v>
      </c>
      <c r="O648">
        <v>220.12</v>
      </c>
    </row>
    <row r="649" spans="1:15">
      <c r="A649" t="str">
        <f t="shared" si="9"/>
        <v>GSLD13II  SDR CP</v>
      </c>
      <c r="B649" t="s">
        <v>653</v>
      </c>
      <c r="C649" t="s">
        <v>226</v>
      </c>
      <c r="D649">
        <v>165.983</v>
      </c>
      <c r="E649">
        <v>175.06399999999999</v>
      </c>
      <c r="F649">
        <v>140.054</v>
      </c>
      <c r="G649">
        <v>180.679</v>
      </c>
      <c r="H649">
        <v>129.08799999999999</v>
      </c>
      <c r="I649">
        <v>158.309</v>
      </c>
      <c r="J649">
        <v>170.40899999999999</v>
      </c>
      <c r="K649">
        <v>165.24199999999999</v>
      </c>
      <c r="L649">
        <v>154.209</v>
      </c>
      <c r="M649">
        <v>176.82</v>
      </c>
      <c r="N649">
        <v>264.94600000000003</v>
      </c>
      <c r="O649">
        <v>136.678</v>
      </c>
    </row>
    <row r="650" spans="1:15">
      <c r="A650" t="str">
        <f t="shared" si="9"/>
        <v/>
      </c>
    </row>
    <row r="651" spans="1:15">
      <c r="A651" t="str">
        <f t="shared" si="9"/>
        <v/>
      </c>
    </row>
    <row r="652" spans="1:15">
      <c r="A652" t="str">
        <f t="shared" si="9"/>
        <v/>
      </c>
    </row>
    <row r="653" spans="1:15">
      <c r="A653" t="str">
        <f t="shared" si="9"/>
        <v/>
      </c>
    </row>
    <row r="654" spans="1:15">
      <c r="A654" t="str">
        <f t="shared" si="9"/>
        <v/>
      </c>
    </row>
    <row r="655" spans="1:15">
      <c r="A655" t="str">
        <f t="shared" si="9"/>
        <v/>
      </c>
    </row>
    <row r="656" spans="1:15">
      <c r="A656" t="str">
        <f t="shared" si="9"/>
        <v/>
      </c>
    </row>
    <row r="657" spans="1:1">
      <c r="A657" t="str">
        <f t="shared" si="9"/>
        <v/>
      </c>
    </row>
    <row r="658" spans="1:1">
      <c r="A658" t="str">
        <f t="shared" si="9"/>
        <v/>
      </c>
    </row>
    <row r="659" spans="1:1">
      <c r="A659" t="str">
        <f t="shared" si="9"/>
        <v/>
      </c>
    </row>
    <row r="660" spans="1:1">
      <c r="A660" t="str">
        <f t="shared" si="9"/>
        <v/>
      </c>
    </row>
    <row r="661" spans="1:1">
      <c r="A661" t="str">
        <f t="shared" si="9"/>
        <v/>
      </c>
    </row>
    <row r="662" spans="1:1">
      <c r="A662" t="str">
        <f t="shared" si="9"/>
        <v/>
      </c>
    </row>
    <row r="663" spans="1:1">
      <c r="A663" t="str">
        <f t="shared" si="9"/>
        <v/>
      </c>
    </row>
    <row r="664" spans="1:1">
      <c r="A664" t="str">
        <f t="shared" si="9"/>
        <v/>
      </c>
    </row>
    <row r="665" spans="1:1">
      <c r="A665" t="str">
        <f t="shared" si="9"/>
        <v/>
      </c>
    </row>
    <row r="666" spans="1:1">
      <c r="A666" t="str">
        <f t="shared" si="9"/>
        <v/>
      </c>
    </row>
    <row r="667" spans="1:1">
      <c r="A667" t="str">
        <f t="shared" si="9"/>
        <v/>
      </c>
    </row>
    <row r="668" spans="1:1">
      <c r="A668" t="str">
        <f t="shared" si="9"/>
        <v/>
      </c>
    </row>
    <row r="669" spans="1:1">
      <c r="A669" t="str">
        <f t="shared" si="9"/>
        <v/>
      </c>
    </row>
    <row r="670" spans="1:1">
      <c r="A670" t="str">
        <f t="shared" si="9"/>
        <v/>
      </c>
    </row>
    <row r="671" spans="1:1">
      <c r="A671" t="str">
        <f t="shared" si="9"/>
        <v/>
      </c>
    </row>
    <row r="672" spans="1:1">
      <c r="A672" t="str">
        <f t="shared" si="9"/>
        <v/>
      </c>
    </row>
    <row r="673" spans="1:15">
      <c r="A673" t="str">
        <f t="shared" si="9"/>
        <v/>
      </c>
    </row>
    <row r="674" spans="1:15">
      <c r="A674" t="str">
        <f t="shared" si="9"/>
        <v/>
      </c>
    </row>
    <row r="675" spans="1:15">
      <c r="A675" t="str">
        <f t="shared" si="9"/>
        <v/>
      </c>
    </row>
    <row r="676" spans="1:15">
      <c r="A676" t="str">
        <f t="shared" si="9"/>
        <v/>
      </c>
    </row>
    <row r="677" spans="1:15">
      <c r="A677" t="str">
        <f t="shared" si="9"/>
        <v/>
      </c>
    </row>
    <row r="678" spans="1:15">
      <c r="A678" t="str">
        <f t="shared" si="9"/>
        <v/>
      </c>
    </row>
    <row r="679" spans="1:15">
      <c r="A679" t="str">
        <f t="shared" si="9"/>
        <v/>
      </c>
    </row>
    <row r="680" spans="1:15">
      <c r="A680" t="str">
        <f t="shared" si="9"/>
        <v/>
      </c>
    </row>
    <row r="681" spans="1:15">
      <c r="A681" t="str">
        <f t="shared" si="9"/>
        <v xml:space="preserve">LEE Wholesale Lee County Electric Cooperative </v>
      </c>
      <c r="B681" t="s">
        <v>656</v>
      </c>
      <c r="C681" t="s">
        <v>657</v>
      </c>
    </row>
    <row r="682" spans="1:15">
      <c r="A682" t="str">
        <f t="shared" si="9"/>
        <v xml:space="preserve">LEEMONTH </v>
      </c>
      <c r="B682" t="s">
        <v>658</v>
      </c>
      <c r="C682" t="s">
        <v>123</v>
      </c>
      <c r="D682" s="4">
        <v>41640</v>
      </c>
      <c r="E682" s="4">
        <v>41671</v>
      </c>
      <c r="F682" s="4">
        <v>41699</v>
      </c>
      <c r="G682" s="4">
        <v>41730</v>
      </c>
      <c r="H682" s="4">
        <v>41760</v>
      </c>
      <c r="I682" s="4">
        <v>41791</v>
      </c>
      <c r="J682" s="4">
        <v>41821</v>
      </c>
      <c r="K682" s="4">
        <v>41852</v>
      </c>
      <c r="L682" s="4">
        <v>41883</v>
      </c>
      <c r="M682" s="4">
        <v>41913</v>
      </c>
      <c r="N682" s="4">
        <v>41944</v>
      </c>
      <c r="O682" s="4">
        <v>41974</v>
      </c>
    </row>
    <row r="683" spans="1:15">
      <c r="A683" t="str">
        <f t="shared" si="9"/>
        <v xml:space="preserve">LEECUSTOMERS </v>
      </c>
      <c r="B683" t="s">
        <v>658</v>
      </c>
      <c r="C683" t="s">
        <v>124</v>
      </c>
      <c r="D683">
        <v>5</v>
      </c>
      <c r="E683">
        <v>6</v>
      </c>
      <c r="F683">
        <v>7</v>
      </c>
      <c r="G683">
        <v>7</v>
      </c>
      <c r="H683">
        <v>7</v>
      </c>
      <c r="I683">
        <v>7</v>
      </c>
      <c r="J683">
        <v>7</v>
      </c>
      <c r="K683">
        <v>7</v>
      </c>
      <c r="L683">
        <v>7</v>
      </c>
      <c r="M683">
        <v>7</v>
      </c>
      <c r="N683">
        <v>7</v>
      </c>
      <c r="O683">
        <v>7</v>
      </c>
    </row>
    <row r="684" spans="1:15">
      <c r="A684" t="str">
        <f t="shared" si="9"/>
        <v xml:space="preserve">LEESALES </v>
      </c>
      <c r="B684" t="s">
        <v>658</v>
      </c>
      <c r="C684" t="s">
        <v>125</v>
      </c>
      <c r="D684">
        <v>65718983</v>
      </c>
      <c r="E684">
        <v>363393801</v>
      </c>
      <c r="F684">
        <v>320951303</v>
      </c>
      <c r="G684">
        <v>347436900</v>
      </c>
      <c r="H684">
        <v>372411170</v>
      </c>
      <c r="I684">
        <v>423074060</v>
      </c>
      <c r="J684">
        <v>444647562</v>
      </c>
      <c r="K684">
        <v>469005158</v>
      </c>
      <c r="L684">
        <v>502571938</v>
      </c>
      <c r="M684">
        <v>416168345</v>
      </c>
      <c r="N684">
        <v>395833111</v>
      </c>
      <c r="O684">
        <v>317966615</v>
      </c>
    </row>
    <row r="685" spans="1:15">
      <c r="A685" t="str">
        <f t="shared" si="9"/>
        <v>LEEKW</v>
      </c>
      <c r="B685" t="s">
        <v>658</v>
      </c>
      <c r="C685" t="s">
        <v>126</v>
      </c>
    </row>
    <row r="686" spans="1:15">
      <c r="A686" t="str">
        <f t="shared" si="9"/>
        <v>LEEN</v>
      </c>
      <c r="B686" t="s">
        <v>658</v>
      </c>
      <c r="C686" t="s">
        <v>127</v>
      </c>
      <c r="D686">
        <v>1</v>
      </c>
      <c r="E686">
        <v>1</v>
      </c>
      <c r="F686">
        <v>1</v>
      </c>
      <c r="G686">
        <v>1</v>
      </c>
      <c r="H686">
        <v>1</v>
      </c>
      <c r="I686">
        <v>1</v>
      </c>
      <c r="J686">
        <v>1</v>
      </c>
      <c r="K686">
        <v>1</v>
      </c>
      <c r="L686">
        <v>1</v>
      </c>
      <c r="M686">
        <v>1</v>
      </c>
      <c r="N686">
        <v>1</v>
      </c>
      <c r="O686">
        <v>1</v>
      </c>
    </row>
    <row r="687" spans="1:15">
      <c r="A687" t="str">
        <f t="shared" ref="A687:A750" si="10">B687&amp;C687</f>
        <v>LEERLR ENERGY:</v>
      </c>
      <c r="B687" t="s">
        <v>658</v>
      </c>
      <c r="C687" t="s">
        <v>61</v>
      </c>
    </row>
    <row r="688" spans="1:15">
      <c r="A688" t="str">
        <f t="shared" si="10"/>
        <v>LEEKWH</v>
      </c>
      <c r="B688" t="s">
        <v>658</v>
      </c>
      <c r="C688" t="s">
        <v>128</v>
      </c>
      <c r="D688">
        <v>303248253</v>
      </c>
      <c r="E688">
        <v>259023403</v>
      </c>
      <c r="F688">
        <v>278686789</v>
      </c>
      <c r="G688">
        <v>301213415</v>
      </c>
      <c r="H688">
        <v>344687920</v>
      </c>
      <c r="I688">
        <v>353502093</v>
      </c>
      <c r="J688">
        <v>382786469</v>
      </c>
      <c r="K688">
        <v>406624217</v>
      </c>
      <c r="L688">
        <v>338360635</v>
      </c>
      <c r="M688">
        <v>323498944</v>
      </c>
      <c r="N688">
        <v>260316137</v>
      </c>
      <c r="O688">
        <v>280529780</v>
      </c>
    </row>
    <row r="689" spans="1:15">
      <c r="A689" t="str">
        <f t="shared" si="10"/>
        <v>LEEKWH ONPK</v>
      </c>
      <c r="B689" t="s">
        <v>658</v>
      </c>
      <c r="C689" t="s">
        <v>129</v>
      </c>
      <c r="D689">
        <v>79835071</v>
      </c>
      <c r="E689">
        <v>66111883</v>
      </c>
      <c r="F689">
        <v>66853447</v>
      </c>
      <c r="G689">
        <v>106381120</v>
      </c>
      <c r="H689">
        <v>117060460</v>
      </c>
      <c r="I689">
        <v>120653720</v>
      </c>
      <c r="J689">
        <v>130526742</v>
      </c>
      <c r="K689">
        <v>134566019</v>
      </c>
      <c r="L689">
        <v>116843705</v>
      </c>
      <c r="M689">
        <v>120140551</v>
      </c>
      <c r="N689">
        <v>59708762</v>
      </c>
      <c r="O689">
        <v>72222524</v>
      </c>
    </row>
    <row r="690" spans="1:15">
      <c r="A690" t="str">
        <f t="shared" si="10"/>
        <v>LEEKWH OFFPK</v>
      </c>
      <c r="B690" t="s">
        <v>658</v>
      </c>
      <c r="C690" t="s">
        <v>130</v>
      </c>
      <c r="D690">
        <v>223413181</v>
      </c>
      <c r="E690">
        <v>192911520</v>
      </c>
      <c r="F690">
        <v>211833342</v>
      </c>
      <c r="G690">
        <v>194832295</v>
      </c>
      <c r="H690">
        <v>227627460</v>
      </c>
      <c r="I690">
        <v>232848373</v>
      </c>
      <c r="J690">
        <v>252259727</v>
      </c>
      <c r="K690">
        <v>272058198</v>
      </c>
      <c r="L690">
        <v>221516931</v>
      </c>
      <c r="M690">
        <v>203358393</v>
      </c>
      <c r="N690">
        <v>200607375</v>
      </c>
      <c r="O690">
        <v>208307256</v>
      </c>
    </row>
    <row r="691" spans="1:15">
      <c r="A691" t="str">
        <f t="shared" si="10"/>
        <v>LEEKWH ONPK%</v>
      </c>
      <c r="B691" t="s">
        <v>658</v>
      </c>
      <c r="C691" t="s">
        <v>131</v>
      </c>
      <c r="D691" s="5">
        <v>0.26327</v>
      </c>
      <c r="E691" s="5">
        <v>0.25524000000000002</v>
      </c>
      <c r="F691" s="5">
        <v>0.23988999999999999</v>
      </c>
      <c r="G691" s="5">
        <v>0.35317999999999999</v>
      </c>
      <c r="H691" s="5">
        <v>0.33961000000000002</v>
      </c>
      <c r="I691" s="5">
        <v>0.34131</v>
      </c>
      <c r="J691" s="5">
        <v>0.34099000000000002</v>
      </c>
      <c r="K691" s="5">
        <v>0.33093</v>
      </c>
      <c r="L691" s="5">
        <v>0.34532000000000002</v>
      </c>
      <c r="M691" s="5">
        <v>0.37137999999999999</v>
      </c>
      <c r="N691" s="5">
        <v>0.22936999999999999</v>
      </c>
      <c r="O691" s="5">
        <v>0.25745000000000001</v>
      </c>
    </row>
    <row r="692" spans="1:15">
      <c r="A692" t="str">
        <f t="shared" si="10"/>
        <v>LEEKWH OFFPK%</v>
      </c>
      <c r="B692" t="s">
        <v>658</v>
      </c>
      <c r="C692" t="s">
        <v>132</v>
      </c>
      <c r="D692" s="5">
        <v>0.73673</v>
      </c>
      <c r="E692" s="5">
        <v>0.74475999999999998</v>
      </c>
      <c r="F692" s="5">
        <v>0.76010999999999995</v>
      </c>
      <c r="G692" s="5">
        <v>0.64681999999999995</v>
      </c>
      <c r="H692" s="5">
        <v>0.66039000000000003</v>
      </c>
      <c r="I692" s="5">
        <v>0.65869</v>
      </c>
      <c r="J692" s="5">
        <v>0.65900999999999998</v>
      </c>
      <c r="K692" s="5">
        <v>0.66907000000000005</v>
      </c>
      <c r="L692" s="5">
        <v>0.65468000000000004</v>
      </c>
      <c r="M692" s="5">
        <v>0.62861999999999996</v>
      </c>
      <c r="N692" s="5">
        <v>0.77063000000000004</v>
      </c>
      <c r="O692" s="5">
        <v>0.74255000000000004</v>
      </c>
    </row>
    <row r="693" spans="1:15">
      <c r="A693" t="str">
        <f t="shared" si="10"/>
        <v>LEEDEMAND (KW):</v>
      </c>
      <c r="B693" t="s">
        <v>658</v>
      </c>
      <c r="C693" t="s">
        <v>62</v>
      </c>
    </row>
    <row r="694" spans="1:15">
      <c r="A694" t="str">
        <f t="shared" si="10"/>
        <v>LEENCP</v>
      </c>
      <c r="B694" t="s">
        <v>658</v>
      </c>
      <c r="C694" t="s">
        <v>133</v>
      </c>
      <c r="D694">
        <v>759818</v>
      </c>
      <c r="E694">
        <v>607977</v>
      </c>
      <c r="F694">
        <v>587761</v>
      </c>
      <c r="G694">
        <v>720832</v>
      </c>
      <c r="H694">
        <v>754990</v>
      </c>
      <c r="I694">
        <v>810713</v>
      </c>
      <c r="J694">
        <v>805670</v>
      </c>
      <c r="K694">
        <v>837392</v>
      </c>
      <c r="L694">
        <v>788046</v>
      </c>
      <c r="M694">
        <v>761167</v>
      </c>
      <c r="N694">
        <v>598817</v>
      </c>
      <c r="O694">
        <v>561480</v>
      </c>
    </row>
    <row r="695" spans="1:15">
      <c r="A695" t="str">
        <f t="shared" si="10"/>
        <v>LEENCP ONPK</v>
      </c>
      <c r="B695" t="s">
        <v>658</v>
      </c>
      <c r="C695" t="s">
        <v>134</v>
      </c>
      <c r="D695">
        <v>759818</v>
      </c>
      <c r="E695">
        <v>537921</v>
      </c>
      <c r="F695">
        <v>537710</v>
      </c>
      <c r="G695">
        <v>720832</v>
      </c>
      <c r="H695">
        <v>729301</v>
      </c>
      <c r="I695">
        <v>810713</v>
      </c>
      <c r="J695">
        <v>793641</v>
      </c>
      <c r="K695">
        <v>836336</v>
      </c>
      <c r="L695">
        <v>768510</v>
      </c>
      <c r="M695">
        <v>761167</v>
      </c>
      <c r="N695">
        <v>562147</v>
      </c>
      <c r="O695">
        <v>539994</v>
      </c>
    </row>
    <row r="696" spans="1:15">
      <c r="A696" t="str">
        <f t="shared" si="10"/>
        <v>LEENCP OFFPK</v>
      </c>
      <c r="B696" t="s">
        <v>658</v>
      </c>
      <c r="C696" t="s">
        <v>135</v>
      </c>
      <c r="D696">
        <v>736778</v>
      </c>
      <c r="E696">
        <v>607977</v>
      </c>
      <c r="F696">
        <v>587761</v>
      </c>
      <c r="G696">
        <v>707253</v>
      </c>
      <c r="H696">
        <v>754990</v>
      </c>
      <c r="I696">
        <v>798589</v>
      </c>
      <c r="J696">
        <v>805670</v>
      </c>
      <c r="K696">
        <v>837392</v>
      </c>
      <c r="L696">
        <v>788046</v>
      </c>
      <c r="M696">
        <v>740972</v>
      </c>
      <c r="N696">
        <v>598817</v>
      </c>
      <c r="O696">
        <v>561480</v>
      </c>
    </row>
    <row r="697" spans="1:15">
      <c r="A697" t="str">
        <f t="shared" si="10"/>
        <v>LEEGCP DATE</v>
      </c>
      <c r="B697" t="s">
        <v>658</v>
      </c>
      <c r="C697" t="s">
        <v>136</v>
      </c>
      <c r="D697" t="s">
        <v>659</v>
      </c>
      <c r="E697" t="s">
        <v>660</v>
      </c>
      <c r="F697" t="s">
        <v>623</v>
      </c>
      <c r="G697" t="s">
        <v>264</v>
      </c>
      <c r="H697" t="s">
        <v>661</v>
      </c>
      <c r="I697" t="s">
        <v>294</v>
      </c>
      <c r="J697" t="s">
        <v>662</v>
      </c>
      <c r="K697" t="s">
        <v>663</v>
      </c>
      <c r="L697" t="s">
        <v>625</v>
      </c>
      <c r="M697" t="s">
        <v>604</v>
      </c>
      <c r="N697" t="s">
        <v>317</v>
      </c>
      <c r="O697" t="s">
        <v>318</v>
      </c>
    </row>
    <row r="698" spans="1:15">
      <c r="A698" t="str">
        <f t="shared" si="10"/>
        <v>LEEGCP TIME</v>
      </c>
      <c r="B698" t="s">
        <v>658</v>
      </c>
      <c r="C698" t="s">
        <v>142</v>
      </c>
      <c r="D698" t="s">
        <v>203</v>
      </c>
      <c r="E698" t="s">
        <v>145</v>
      </c>
      <c r="F698" t="s">
        <v>145</v>
      </c>
      <c r="G698" t="s">
        <v>145</v>
      </c>
      <c r="H698" t="s">
        <v>145</v>
      </c>
      <c r="I698" t="s">
        <v>195</v>
      </c>
      <c r="J698" t="s">
        <v>144</v>
      </c>
      <c r="K698" t="s">
        <v>145</v>
      </c>
      <c r="L698" t="s">
        <v>144</v>
      </c>
      <c r="M698" t="s">
        <v>195</v>
      </c>
      <c r="N698" t="s">
        <v>143</v>
      </c>
      <c r="O698" t="s">
        <v>182</v>
      </c>
    </row>
    <row r="699" spans="1:15">
      <c r="A699" t="str">
        <f t="shared" si="10"/>
        <v>LEEGCP</v>
      </c>
      <c r="B699" t="s">
        <v>658</v>
      </c>
      <c r="C699" t="s">
        <v>147</v>
      </c>
      <c r="D699">
        <v>759818</v>
      </c>
      <c r="E699">
        <v>607977</v>
      </c>
      <c r="F699">
        <v>587761</v>
      </c>
      <c r="G699">
        <v>720832</v>
      </c>
      <c r="H699">
        <v>754990</v>
      </c>
      <c r="I699">
        <v>810713</v>
      </c>
      <c r="J699">
        <v>805670</v>
      </c>
      <c r="K699">
        <v>837392</v>
      </c>
      <c r="L699">
        <v>788046</v>
      </c>
      <c r="M699">
        <v>761167</v>
      </c>
      <c r="N699">
        <v>598817</v>
      </c>
      <c r="O699">
        <v>561480</v>
      </c>
    </row>
    <row r="700" spans="1:15">
      <c r="A700" t="str">
        <f t="shared" si="10"/>
        <v>LEEGCP ONPK</v>
      </c>
      <c r="B700" t="s">
        <v>658</v>
      </c>
      <c r="C700" t="s">
        <v>63</v>
      </c>
      <c r="D700">
        <v>759818</v>
      </c>
      <c r="E700">
        <v>537921</v>
      </c>
      <c r="F700">
        <v>537710</v>
      </c>
      <c r="G700">
        <v>720832</v>
      </c>
      <c r="H700">
        <v>729301</v>
      </c>
      <c r="I700">
        <v>810713</v>
      </c>
      <c r="J700">
        <v>793641</v>
      </c>
      <c r="K700">
        <v>836336</v>
      </c>
      <c r="L700">
        <v>768510</v>
      </c>
      <c r="M700">
        <v>761167</v>
      </c>
      <c r="N700">
        <v>562147</v>
      </c>
      <c r="O700">
        <v>539994</v>
      </c>
    </row>
    <row r="701" spans="1:15">
      <c r="A701" t="str">
        <f t="shared" si="10"/>
        <v>LEEGCP OFFPK</v>
      </c>
      <c r="B701" t="s">
        <v>658</v>
      </c>
      <c r="C701" t="s">
        <v>64</v>
      </c>
      <c r="D701">
        <v>736778</v>
      </c>
      <c r="E701">
        <v>607977</v>
      </c>
      <c r="F701">
        <v>587761</v>
      </c>
      <c r="G701">
        <v>707253</v>
      </c>
      <c r="H701">
        <v>754990</v>
      </c>
      <c r="I701">
        <v>798589</v>
      </c>
      <c r="J701">
        <v>805670</v>
      </c>
      <c r="K701">
        <v>837392</v>
      </c>
      <c r="L701">
        <v>788046</v>
      </c>
      <c r="M701">
        <v>740972</v>
      </c>
      <c r="N701">
        <v>598817</v>
      </c>
      <c r="O701">
        <v>561480</v>
      </c>
    </row>
    <row r="702" spans="1:15">
      <c r="A702" t="str">
        <f t="shared" si="10"/>
        <v>LEECP</v>
      </c>
      <c r="B702" t="s">
        <v>658</v>
      </c>
      <c r="C702" t="s">
        <v>148</v>
      </c>
      <c r="D702">
        <v>759818</v>
      </c>
      <c r="E702">
        <v>555405</v>
      </c>
      <c r="F702">
        <v>585861</v>
      </c>
      <c r="G702">
        <v>710173</v>
      </c>
      <c r="H702">
        <v>728052</v>
      </c>
      <c r="I702">
        <v>780103</v>
      </c>
      <c r="J702">
        <v>725301</v>
      </c>
      <c r="K702">
        <v>829055</v>
      </c>
      <c r="L702">
        <v>701642</v>
      </c>
      <c r="M702">
        <v>760590</v>
      </c>
      <c r="N702">
        <v>597790</v>
      </c>
      <c r="O702">
        <v>556950</v>
      </c>
    </row>
    <row r="703" spans="1:15">
      <c r="A703" t="str">
        <f t="shared" si="10"/>
        <v>LEEPERIOD START</v>
      </c>
      <c r="B703" t="s">
        <v>658</v>
      </c>
      <c r="C703" t="s">
        <v>149</v>
      </c>
      <c r="D703" s="1">
        <v>41640</v>
      </c>
      <c r="E703" s="1">
        <v>41671</v>
      </c>
      <c r="F703" s="1">
        <v>41699</v>
      </c>
      <c r="G703" s="1">
        <v>41730</v>
      </c>
      <c r="H703" s="1">
        <v>41760</v>
      </c>
      <c r="I703" s="1">
        <v>41791</v>
      </c>
      <c r="J703" s="1">
        <v>41821</v>
      </c>
      <c r="K703" s="1">
        <v>41852</v>
      </c>
      <c r="L703" s="1">
        <v>41883</v>
      </c>
      <c r="M703" s="1">
        <v>41913</v>
      </c>
      <c r="N703" s="1">
        <v>41944</v>
      </c>
      <c r="O703" s="1">
        <v>41974</v>
      </c>
    </row>
    <row r="704" spans="1:15">
      <c r="A704" t="str">
        <f t="shared" si="10"/>
        <v>LEENCP LF</v>
      </c>
      <c r="B704" t="s">
        <v>658</v>
      </c>
      <c r="C704" t="s">
        <v>150</v>
      </c>
      <c r="D704" s="5">
        <v>0.53639999999999999</v>
      </c>
      <c r="E704" s="5">
        <v>0.63400000000000001</v>
      </c>
      <c r="F704" s="5">
        <v>0.63819999999999999</v>
      </c>
      <c r="G704" s="5">
        <v>0.58040000000000003</v>
      </c>
      <c r="H704" s="5">
        <v>0.61360000000000003</v>
      </c>
      <c r="I704" s="5">
        <v>0.60560000000000003</v>
      </c>
      <c r="J704" s="5">
        <v>0.63859999999999995</v>
      </c>
      <c r="K704" s="5">
        <v>0.65269999999999995</v>
      </c>
      <c r="L704" s="5">
        <v>0.59630000000000005</v>
      </c>
      <c r="M704" s="5">
        <v>0.57120000000000004</v>
      </c>
      <c r="N704" s="5">
        <v>0.6038</v>
      </c>
      <c r="O704" s="5">
        <v>0.67149999999999999</v>
      </c>
    </row>
    <row r="705" spans="1:15">
      <c r="A705" t="str">
        <f t="shared" si="10"/>
        <v>LEENCP LF ONPK</v>
      </c>
      <c r="B705" t="s">
        <v>658</v>
      </c>
      <c r="C705" t="s">
        <v>151</v>
      </c>
      <c r="D705" s="5">
        <v>0.59699999999999998</v>
      </c>
      <c r="E705" s="5">
        <v>0.7681</v>
      </c>
      <c r="F705" s="5">
        <v>0.74009999999999998</v>
      </c>
      <c r="G705" s="5">
        <v>0.74539999999999995</v>
      </c>
      <c r="H705" s="5">
        <v>0.84930000000000005</v>
      </c>
      <c r="I705" s="5">
        <v>0.78739999999999999</v>
      </c>
      <c r="J705" s="5">
        <v>0.8306</v>
      </c>
      <c r="K705" s="5">
        <v>0.85129999999999995</v>
      </c>
      <c r="L705" s="5">
        <v>0.8044</v>
      </c>
      <c r="M705" s="5">
        <v>0.76249999999999996</v>
      </c>
      <c r="N705" s="5">
        <v>0.69879999999999998</v>
      </c>
      <c r="O705" s="5">
        <v>0.75990000000000002</v>
      </c>
    </row>
    <row r="706" spans="1:15">
      <c r="A706" t="str">
        <f t="shared" si="10"/>
        <v>LEENCP LF OFFPK</v>
      </c>
      <c r="B706" t="s">
        <v>658</v>
      </c>
      <c r="C706" t="s">
        <v>152</v>
      </c>
      <c r="D706" s="5">
        <v>0.53390000000000004</v>
      </c>
      <c r="E706" s="5">
        <v>0.61970000000000003</v>
      </c>
      <c r="F706" s="5">
        <v>0.62680000000000002</v>
      </c>
      <c r="G706" s="5">
        <v>0.52769999999999995</v>
      </c>
      <c r="H706" s="5">
        <v>0.54320000000000002</v>
      </c>
      <c r="I706" s="5">
        <v>0.54910000000000003</v>
      </c>
      <c r="J706" s="5">
        <v>0.57350000000000001</v>
      </c>
      <c r="K706" s="5">
        <v>0.58540000000000003</v>
      </c>
      <c r="L706" s="5">
        <v>0.52939999999999998</v>
      </c>
      <c r="M706" s="5">
        <v>0.5111</v>
      </c>
      <c r="N706" s="5">
        <v>0.58979999999999999</v>
      </c>
      <c r="O706" s="5">
        <v>0.6532</v>
      </c>
    </row>
    <row r="707" spans="1:15">
      <c r="A707" t="str">
        <f t="shared" si="10"/>
        <v>LEEGCP CF</v>
      </c>
      <c r="B707" t="s">
        <v>658</v>
      </c>
      <c r="C707" t="s">
        <v>153</v>
      </c>
      <c r="D707" s="5">
        <v>1</v>
      </c>
      <c r="E707" s="5">
        <v>1</v>
      </c>
      <c r="F707" s="5">
        <v>1</v>
      </c>
      <c r="G707" s="5">
        <v>1</v>
      </c>
      <c r="H707" s="5">
        <v>1</v>
      </c>
      <c r="I707" s="5">
        <v>1</v>
      </c>
      <c r="J707" s="5">
        <v>1</v>
      </c>
      <c r="K707" s="5">
        <v>1</v>
      </c>
      <c r="L707" s="5">
        <v>1</v>
      </c>
      <c r="M707" s="5">
        <v>1</v>
      </c>
      <c r="N707" s="5">
        <v>1</v>
      </c>
      <c r="O707" s="5">
        <v>1</v>
      </c>
    </row>
    <row r="708" spans="1:15">
      <c r="A708" t="str">
        <f t="shared" si="10"/>
        <v>LEECP CF</v>
      </c>
      <c r="B708" t="s">
        <v>658</v>
      </c>
      <c r="C708" t="s">
        <v>154</v>
      </c>
      <c r="D708" s="5">
        <v>1</v>
      </c>
      <c r="E708" s="5">
        <v>0.91349999999999998</v>
      </c>
      <c r="F708" s="5">
        <v>0.99680000000000002</v>
      </c>
      <c r="G708" s="5">
        <v>0.98519999999999996</v>
      </c>
      <c r="H708" s="5">
        <v>0.96430000000000005</v>
      </c>
      <c r="I708" s="5">
        <v>0.96220000000000006</v>
      </c>
      <c r="J708" s="5">
        <v>0.9002</v>
      </c>
      <c r="K708" s="5">
        <v>0.99</v>
      </c>
      <c r="L708" s="5">
        <v>0.89039999999999997</v>
      </c>
      <c r="M708" s="5">
        <v>0.99919999999999998</v>
      </c>
      <c r="N708" s="5">
        <v>0.99829999999999997</v>
      </c>
      <c r="O708" s="5">
        <v>0.9919</v>
      </c>
    </row>
    <row r="709" spans="1:15">
      <c r="A709" t="str">
        <f t="shared" si="10"/>
        <v>LEEGCP LF</v>
      </c>
      <c r="B709" t="s">
        <v>658</v>
      </c>
      <c r="C709" t="s">
        <v>155</v>
      </c>
      <c r="D709" s="5">
        <v>0.53639999999999999</v>
      </c>
      <c r="E709" s="5">
        <v>0.63400000000000001</v>
      </c>
      <c r="F709" s="5">
        <v>0.63819999999999999</v>
      </c>
      <c r="G709" s="5">
        <v>0.58040000000000003</v>
      </c>
      <c r="H709" s="5">
        <v>0.61360000000000003</v>
      </c>
      <c r="I709" s="5">
        <v>0.60560000000000003</v>
      </c>
      <c r="J709" s="5">
        <v>0.63859999999999995</v>
      </c>
      <c r="K709" s="5">
        <v>0.65269999999999995</v>
      </c>
      <c r="L709" s="5">
        <v>0.59630000000000005</v>
      </c>
      <c r="M709" s="5">
        <v>0.57120000000000004</v>
      </c>
      <c r="N709" s="5">
        <v>0.6038</v>
      </c>
      <c r="O709" s="5">
        <v>0.67149999999999999</v>
      </c>
    </row>
    <row r="710" spans="1:15">
      <c r="A710" t="str">
        <f t="shared" si="10"/>
        <v>LEEGCP LF ONPK</v>
      </c>
      <c r="B710" t="s">
        <v>658</v>
      </c>
      <c r="C710" t="s">
        <v>156</v>
      </c>
      <c r="D710" s="5">
        <v>0.59699999999999998</v>
      </c>
      <c r="E710" s="5">
        <v>0.7681</v>
      </c>
      <c r="F710" s="5">
        <v>0.74009999999999998</v>
      </c>
      <c r="G710" s="5">
        <v>0.74539999999999995</v>
      </c>
      <c r="H710" s="5">
        <v>0.84930000000000005</v>
      </c>
      <c r="I710" s="5">
        <v>0.78739999999999999</v>
      </c>
      <c r="J710" s="5">
        <v>0.8306</v>
      </c>
      <c r="K710" s="5">
        <v>0.85129999999999995</v>
      </c>
      <c r="L710" s="5">
        <v>0.8044</v>
      </c>
      <c r="M710" s="5">
        <v>0.76249999999999996</v>
      </c>
      <c r="N710" s="5">
        <v>0.69879999999999998</v>
      </c>
      <c r="O710" s="5">
        <v>0.75990000000000002</v>
      </c>
    </row>
    <row r="711" spans="1:15">
      <c r="A711" t="str">
        <f t="shared" si="10"/>
        <v>LEEGCP LF OFFPK</v>
      </c>
      <c r="B711" t="s">
        <v>658</v>
      </c>
      <c r="C711" t="s">
        <v>157</v>
      </c>
      <c r="D711" s="5">
        <v>0.53390000000000004</v>
      </c>
      <c r="E711" s="5">
        <v>0.61970000000000003</v>
      </c>
      <c r="F711" s="5">
        <v>0.62680000000000002</v>
      </c>
      <c r="G711" s="5">
        <v>0.52769999999999995</v>
      </c>
      <c r="H711" s="5">
        <v>0.54320000000000002</v>
      </c>
      <c r="I711" s="5">
        <v>0.54910000000000003</v>
      </c>
      <c r="J711" s="5">
        <v>0.57350000000000001</v>
      </c>
      <c r="K711" s="5">
        <v>0.58540000000000003</v>
      </c>
      <c r="L711" s="5">
        <v>0.52939999999999998</v>
      </c>
      <c r="M711" s="5">
        <v>0.5111</v>
      </c>
      <c r="N711" s="5">
        <v>0.58979999999999999</v>
      </c>
      <c r="O711" s="5">
        <v>0.6532</v>
      </c>
    </row>
    <row r="712" spans="1:15">
      <c r="A712" t="str">
        <f t="shared" si="10"/>
        <v>LEECP LF</v>
      </c>
      <c r="B712" t="s">
        <v>658</v>
      </c>
      <c r="C712" t="s">
        <v>158</v>
      </c>
      <c r="D712" s="5">
        <v>0.53639999999999999</v>
      </c>
      <c r="E712" s="5">
        <v>0.69399999999999995</v>
      </c>
      <c r="F712" s="5">
        <v>0.64019999999999999</v>
      </c>
      <c r="G712" s="5">
        <v>0.58909999999999996</v>
      </c>
      <c r="H712" s="5">
        <v>0.63629999999999998</v>
      </c>
      <c r="I712" s="5">
        <v>0.62939999999999996</v>
      </c>
      <c r="J712" s="5">
        <v>0.70940000000000003</v>
      </c>
      <c r="K712" s="5">
        <v>0.65920000000000001</v>
      </c>
      <c r="L712" s="5">
        <v>0.66979999999999995</v>
      </c>
      <c r="M712" s="5">
        <v>0.57169999999999999</v>
      </c>
      <c r="N712" s="5">
        <v>0.6048</v>
      </c>
      <c r="O712" s="5">
        <v>0.67700000000000005</v>
      </c>
    </row>
    <row r="713" spans="1:15">
      <c r="A713" t="str">
        <f t="shared" si="10"/>
        <v>LEEREL PREC:</v>
      </c>
      <c r="B713" t="s">
        <v>658</v>
      </c>
      <c r="C713" t="s">
        <v>65</v>
      </c>
    </row>
    <row r="714" spans="1:15">
      <c r="A714" t="str">
        <f t="shared" si="10"/>
        <v>LEENCP RP</v>
      </c>
      <c r="B714" t="s">
        <v>658</v>
      </c>
      <c r="C714" t="s">
        <v>159</v>
      </c>
      <c r="D714" s="5">
        <v>0</v>
      </c>
      <c r="E714" s="5">
        <v>0</v>
      </c>
      <c r="F714" s="5">
        <v>0</v>
      </c>
      <c r="G714" s="5">
        <v>0</v>
      </c>
      <c r="H714" s="5">
        <v>0</v>
      </c>
      <c r="I714" s="5">
        <v>0</v>
      </c>
      <c r="J714" s="5">
        <v>0</v>
      </c>
      <c r="K714" s="5">
        <v>0</v>
      </c>
      <c r="L714" s="5">
        <v>0</v>
      </c>
      <c r="M714" s="5">
        <v>0</v>
      </c>
      <c r="N714" s="5">
        <v>0</v>
      </c>
      <c r="O714" s="5">
        <v>0</v>
      </c>
    </row>
    <row r="715" spans="1:15">
      <c r="A715" t="str">
        <f t="shared" si="10"/>
        <v>LEENCP RP ONPK</v>
      </c>
      <c r="B715" t="s">
        <v>658</v>
      </c>
      <c r="C715" t="s">
        <v>160</v>
      </c>
      <c r="D715" s="5">
        <v>0</v>
      </c>
      <c r="E715" s="5">
        <v>0</v>
      </c>
      <c r="F715" s="5">
        <v>0</v>
      </c>
      <c r="G715" s="5">
        <v>0</v>
      </c>
      <c r="H715" s="5">
        <v>0</v>
      </c>
      <c r="I715" s="5">
        <v>0</v>
      </c>
      <c r="J715" s="5">
        <v>0</v>
      </c>
      <c r="K715" s="5">
        <v>0</v>
      </c>
      <c r="L715" s="5">
        <v>0</v>
      </c>
      <c r="M715" s="5">
        <v>0</v>
      </c>
      <c r="N715" s="5">
        <v>0</v>
      </c>
      <c r="O715" s="5">
        <v>0</v>
      </c>
    </row>
    <row r="716" spans="1:15">
      <c r="A716" t="str">
        <f t="shared" si="10"/>
        <v>LEENCP RP OFFPK</v>
      </c>
      <c r="B716" t="s">
        <v>658</v>
      </c>
      <c r="C716" t="s">
        <v>161</v>
      </c>
      <c r="D716" s="5">
        <v>0</v>
      </c>
      <c r="E716" s="5">
        <v>0</v>
      </c>
      <c r="F716" s="5">
        <v>0</v>
      </c>
      <c r="G716" s="5">
        <v>0</v>
      </c>
      <c r="H716" s="5">
        <v>0</v>
      </c>
      <c r="I716" s="5">
        <v>0</v>
      </c>
      <c r="J716" s="5">
        <v>0</v>
      </c>
      <c r="K716" s="5">
        <v>0</v>
      </c>
      <c r="L716" s="5">
        <v>0</v>
      </c>
      <c r="M716" s="5">
        <v>0</v>
      </c>
      <c r="N716" s="5">
        <v>0</v>
      </c>
      <c r="O716" s="5">
        <v>0</v>
      </c>
    </row>
    <row r="717" spans="1:15">
      <c r="A717" t="str">
        <f t="shared" si="10"/>
        <v>LEEGCP RP</v>
      </c>
      <c r="B717" t="s">
        <v>658</v>
      </c>
      <c r="C717" t="s">
        <v>162</v>
      </c>
      <c r="D717" s="5">
        <v>0</v>
      </c>
      <c r="E717" s="5">
        <v>0</v>
      </c>
      <c r="F717" s="5">
        <v>0</v>
      </c>
      <c r="G717" s="5">
        <v>0</v>
      </c>
      <c r="H717" s="5">
        <v>0</v>
      </c>
      <c r="I717" s="5">
        <v>0</v>
      </c>
      <c r="J717" s="5">
        <v>0</v>
      </c>
      <c r="K717" s="5">
        <v>0</v>
      </c>
      <c r="L717" s="5">
        <v>0</v>
      </c>
      <c r="M717" s="5">
        <v>0</v>
      </c>
      <c r="N717" s="5">
        <v>0</v>
      </c>
      <c r="O717" s="5">
        <v>0</v>
      </c>
    </row>
    <row r="718" spans="1:15">
      <c r="A718" t="str">
        <f t="shared" si="10"/>
        <v>LEEGCP RP ONPK</v>
      </c>
      <c r="B718" t="s">
        <v>658</v>
      </c>
      <c r="C718" t="s">
        <v>163</v>
      </c>
      <c r="D718" s="5">
        <v>0</v>
      </c>
      <c r="E718" s="5">
        <v>0</v>
      </c>
      <c r="F718" s="5">
        <v>0</v>
      </c>
      <c r="G718" s="5">
        <v>0</v>
      </c>
      <c r="H718" s="5">
        <v>0</v>
      </c>
      <c r="I718" s="5">
        <v>0</v>
      </c>
      <c r="J718" s="5">
        <v>0</v>
      </c>
      <c r="K718" s="5">
        <v>0</v>
      </c>
      <c r="L718" s="5">
        <v>0</v>
      </c>
      <c r="M718" s="5">
        <v>0</v>
      </c>
      <c r="N718" s="5">
        <v>0</v>
      </c>
      <c r="O718" s="5">
        <v>0</v>
      </c>
    </row>
    <row r="719" spans="1:15">
      <c r="A719" t="str">
        <f t="shared" si="10"/>
        <v>LEEGCP RP OFFPK</v>
      </c>
      <c r="B719" t="s">
        <v>658</v>
      </c>
      <c r="C719" t="s">
        <v>164</v>
      </c>
      <c r="D719" s="5">
        <v>0</v>
      </c>
      <c r="E719" s="5">
        <v>0</v>
      </c>
      <c r="F719" s="5">
        <v>0</v>
      </c>
      <c r="G719" s="5">
        <v>0</v>
      </c>
      <c r="H719" s="5">
        <v>0</v>
      </c>
      <c r="I719" s="5">
        <v>0</v>
      </c>
      <c r="J719" s="5">
        <v>0</v>
      </c>
      <c r="K719" s="5">
        <v>0</v>
      </c>
      <c r="L719" s="5">
        <v>0</v>
      </c>
      <c r="M719" s="5">
        <v>0</v>
      </c>
      <c r="N719" s="5">
        <v>0</v>
      </c>
      <c r="O719" s="5">
        <v>0</v>
      </c>
    </row>
    <row r="720" spans="1:15">
      <c r="A720" t="str">
        <f t="shared" si="10"/>
        <v>LEECP RP</v>
      </c>
      <c r="B720" t="s">
        <v>658</v>
      </c>
      <c r="C720" t="s">
        <v>165</v>
      </c>
      <c r="D720" s="5">
        <v>0</v>
      </c>
      <c r="E720" s="5">
        <v>0</v>
      </c>
      <c r="F720" s="5">
        <v>0</v>
      </c>
      <c r="G720" s="5">
        <v>0</v>
      </c>
      <c r="H720" s="5">
        <v>0</v>
      </c>
      <c r="I720" s="5">
        <v>0</v>
      </c>
      <c r="J720" s="5">
        <v>0</v>
      </c>
      <c r="K720" s="5">
        <v>0</v>
      </c>
      <c r="L720" s="5">
        <v>0</v>
      </c>
      <c r="M720" s="5">
        <v>0</v>
      </c>
      <c r="N720" s="5">
        <v>0</v>
      </c>
      <c r="O720" s="5">
        <v>0</v>
      </c>
    </row>
    <row r="721" spans="1:15">
      <c r="A721" t="str">
        <f t="shared" si="10"/>
        <v>LEESAMPLE SIZE:</v>
      </c>
      <c r="B721" t="s">
        <v>658</v>
      </c>
      <c r="C721" t="s">
        <v>66</v>
      </c>
    </row>
    <row r="722" spans="1:15">
      <c r="A722" t="str">
        <f t="shared" si="10"/>
        <v>LEEGCPSZ</v>
      </c>
      <c r="B722" t="s">
        <v>658</v>
      </c>
      <c r="C722" t="s">
        <v>166</v>
      </c>
      <c r="D722">
        <v>1</v>
      </c>
      <c r="E722">
        <v>1</v>
      </c>
      <c r="F722">
        <v>1</v>
      </c>
      <c r="G722">
        <v>1</v>
      </c>
      <c r="H722">
        <v>1</v>
      </c>
      <c r="I722">
        <v>1</v>
      </c>
      <c r="J722">
        <v>1</v>
      </c>
      <c r="K722">
        <v>1</v>
      </c>
      <c r="L722">
        <v>1</v>
      </c>
      <c r="M722">
        <v>1</v>
      </c>
      <c r="N722">
        <v>1</v>
      </c>
      <c r="O722">
        <v>1</v>
      </c>
    </row>
    <row r="723" spans="1:15">
      <c r="A723" t="str">
        <f t="shared" si="10"/>
        <v>LEEGCPSZ ONPK</v>
      </c>
      <c r="B723" t="s">
        <v>658</v>
      </c>
      <c r="C723" t="s">
        <v>167</v>
      </c>
      <c r="D723">
        <v>1</v>
      </c>
      <c r="E723">
        <v>1</v>
      </c>
      <c r="F723">
        <v>1</v>
      </c>
      <c r="G723">
        <v>1</v>
      </c>
      <c r="H723">
        <v>1</v>
      </c>
      <c r="I723">
        <v>1</v>
      </c>
      <c r="J723">
        <v>1</v>
      </c>
      <c r="K723">
        <v>1</v>
      </c>
      <c r="L723">
        <v>1</v>
      </c>
      <c r="M723">
        <v>1</v>
      </c>
      <c r="N723">
        <v>1</v>
      </c>
      <c r="O723">
        <v>1</v>
      </c>
    </row>
    <row r="724" spans="1:15">
      <c r="A724" t="str">
        <f t="shared" si="10"/>
        <v>LEEGCPSZ OFFPK</v>
      </c>
      <c r="B724" t="s">
        <v>658</v>
      </c>
      <c r="C724" t="s">
        <v>168</v>
      </c>
      <c r="D724">
        <v>1</v>
      </c>
      <c r="E724">
        <v>1</v>
      </c>
      <c r="F724">
        <v>1</v>
      </c>
      <c r="G724">
        <v>1</v>
      </c>
      <c r="H724">
        <v>1</v>
      </c>
      <c r="I724">
        <v>1</v>
      </c>
      <c r="J724">
        <v>1</v>
      </c>
      <c r="K724">
        <v>1</v>
      </c>
      <c r="L724">
        <v>1</v>
      </c>
      <c r="M724">
        <v>1</v>
      </c>
      <c r="N724">
        <v>1</v>
      </c>
      <c r="O724">
        <v>1</v>
      </c>
    </row>
    <row r="725" spans="1:15">
      <c r="A725" t="str">
        <f t="shared" si="10"/>
        <v>LEECPSZ</v>
      </c>
      <c r="B725" t="s">
        <v>658</v>
      </c>
      <c r="C725" t="s">
        <v>169</v>
      </c>
      <c r="D725">
        <v>1</v>
      </c>
      <c r="E725">
        <v>1</v>
      </c>
      <c r="F725">
        <v>1</v>
      </c>
      <c r="G725">
        <v>1</v>
      </c>
      <c r="H725">
        <v>1</v>
      </c>
      <c r="I725">
        <v>1</v>
      </c>
      <c r="J725">
        <v>1</v>
      </c>
      <c r="K725">
        <v>1</v>
      </c>
      <c r="L725">
        <v>1</v>
      </c>
      <c r="M725">
        <v>1</v>
      </c>
      <c r="N725">
        <v>1</v>
      </c>
      <c r="O725">
        <v>1</v>
      </c>
    </row>
    <row r="726" spans="1:15">
      <c r="A726" t="str">
        <f t="shared" si="10"/>
        <v/>
      </c>
    </row>
    <row r="727" spans="1:15" ht="14.4">
      <c r="A727" t="str">
        <f t="shared" si="10"/>
        <v>NOTE:      January 2014 billing for Lee County changed from partial requirements (rate code 840) to full requirements (rate code 940).  Sales line does not match sales in the Rate and Revenue Report due to billing lag.</v>
      </c>
      <c r="B727" s="310" t="s">
        <v>664</v>
      </c>
    </row>
    <row r="728" spans="1:15">
      <c r="A728" t="str">
        <f t="shared" si="10"/>
        <v xml:space="preserve">                 In addition, the City of Blountstown, FKEC, City of Wauchula and Lee County are classified as Rate Code 940. The sales for the contracts are reported combined in the Rate &amp; Revenue Report.</v>
      </c>
      <c r="B728" s="311" t="s">
        <v>606</v>
      </c>
    </row>
    <row r="729" spans="1:15">
      <c r="A729" t="str">
        <f t="shared" si="10"/>
        <v/>
      </c>
    </row>
    <row r="730" spans="1:15">
      <c r="A730" t="str">
        <f t="shared" si="10"/>
        <v xml:space="preserve">METRO MET Metropolitan Transit Service (Metrorail) </v>
      </c>
      <c r="B730" t="s">
        <v>13</v>
      </c>
      <c r="C730" t="s">
        <v>14</v>
      </c>
    </row>
    <row r="731" spans="1:15">
      <c r="A731" t="str">
        <f t="shared" si="10"/>
        <v xml:space="preserve">METROMONTH </v>
      </c>
      <c r="B731" t="s">
        <v>15</v>
      </c>
      <c r="C731" t="s">
        <v>123</v>
      </c>
      <c r="D731" s="4">
        <v>41640</v>
      </c>
      <c r="E731" s="4">
        <v>41671</v>
      </c>
      <c r="F731" s="4">
        <v>41699</v>
      </c>
      <c r="G731" s="4">
        <v>41730</v>
      </c>
      <c r="H731" s="4">
        <v>41760</v>
      </c>
      <c r="I731" s="4">
        <v>41791</v>
      </c>
      <c r="J731" s="4">
        <v>41821</v>
      </c>
      <c r="K731" s="4">
        <v>41852</v>
      </c>
      <c r="L731" s="4">
        <v>41883</v>
      </c>
      <c r="M731" s="4">
        <v>41913</v>
      </c>
      <c r="N731" s="4">
        <v>41944</v>
      </c>
      <c r="O731" s="4">
        <v>41974</v>
      </c>
    </row>
    <row r="732" spans="1:15">
      <c r="A732" t="str">
        <f t="shared" si="10"/>
        <v xml:space="preserve">METROCUSTOMERS </v>
      </c>
      <c r="B732" t="s">
        <v>15</v>
      </c>
      <c r="C732" t="s">
        <v>124</v>
      </c>
      <c r="D732">
        <v>27</v>
      </c>
      <c r="E732">
        <v>27</v>
      </c>
      <c r="F732">
        <v>27</v>
      </c>
      <c r="G732">
        <v>27</v>
      </c>
      <c r="H732">
        <v>27</v>
      </c>
      <c r="I732">
        <v>27</v>
      </c>
      <c r="J732">
        <v>27</v>
      </c>
      <c r="K732">
        <v>27</v>
      </c>
      <c r="L732">
        <v>27</v>
      </c>
      <c r="M732">
        <v>27</v>
      </c>
      <c r="N732">
        <v>27</v>
      </c>
      <c r="O732">
        <v>27</v>
      </c>
    </row>
    <row r="733" spans="1:15">
      <c r="A733" t="str">
        <f t="shared" si="10"/>
        <v xml:space="preserve">METROSALES </v>
      </c>
      <c r="B733" t="s">
        <v>15</v>
      </c>
      <c r="C733" t="s">
        <v>125</v>
      </c>
      <c r="D733">
        <v>7818300</v>
      </c>
      <c r="E733">
        <v>7222950</v>
      </c>
      <c r="F733">
        <v>6524700</v>
      </c>
      <c r="G733">
        <v>7231000</v>
      </c>
      <c r="H733">
        <v>8336650</v>
      </c>
      <c r="I733">
        <v>7799750</v>
      </c>
      <c r="J733">
        <v>8283532</v>
      </c>
      <c r="K733">
        <v>7994350</v>
      </c>
      <c r="L733">
        <v>7991200</v>
      </c>
      <c r="M733">
        <v>7990150</v>
      </c>
      <c r="N733">
        <v>7327950</v>
      </c>
      <c r="O733">
        <v>6884850</v>
      </c>
    </row>
    <row r="734" spans="1:15">
      <c r="A734" t="str">
        <f t="shared" si="10"/>
        <v>METROKW</v>
      </c>
      <c r="B734" t="s">
        <v>15</v>
      </c>
      <c r="C734" t="s">
        <v>126</v>
      </c>
    </row>
    <row r="735" spans="1:15">
      <c r="A735" t="str">
        <f t="shared" si="10"/>
        <v>METRON</v>
      </c>
      <c r="B735" t="s">
        <v>15</v>
      </c>
      <c r="C735" t="s">
        <v>127</v>
      </c>
      <c r="D735">
        <v>27</v>
      </c>
      <c r="E735">
        <v>27</v>
      </c>
      <c r="F735">
        <v>27</v>
      </c>
      <c r="G735">
        <v>27</v>
      </c>
      <c r="H735">
        <v>27</v>
      </c>
      <c r="I735">
        <v>27</v>
      </c>
      <c r="J735">
        <v>27</v>
      </c>
      <c r="K735">
        <v>27</v>
      </c>
      <c r="L735">
        <v>27</v>
      </c>
      <c r="M735">
        <v>27</v>
      </c>
      <c r="N735">
        <v>27</v>
      </c>
      <c r="O735">
        <v>27</v>
      </c>
    </row>
    <row r="736" spans="1:15">
      <c r="A736" t="str">
        <f t="shared" si="10"/>
        <v>METRORLR ENERGY:</v>
      </c>
      <c r="B736" t="s">
        <v>15</v>
      </c>
      <c r="C736" t="s">
        <v>61</v>
      </c>
    </row>
    <row r="737" spans="1:15">
      <c r="A737" t="str">
        <f t="shared" si="10"/>
        <v>METROKWH</v>
      </c>
      <c r="B737" t="s">
        <v>15</v>
      </c>
      <c r="C737" t="s">
        <v>128</v>
      </c>
      <c r="D737">
        <v>7275924</v>
      </c>
      <c r="E737">
        <v>6622690</v>
      </c>
      <c r="F737">
        <v>7513756</v>
      </c>
      <c r="G737">
        <v>7607478</v>
      </c>
      <c r="H737">
        <v>8025867</v>
      </c>
      <c r="I737">
        <v>7866068</v>
      </c>
      <c r="J737">
        <v>8226378</v>
      </c>
      <c r="K737">
        <v>8192948</v>
      </c>
      <c r="L737">
        <v>7839607</v>
      </c>
      <c r="M737">
        <v>7899957</v>
      </c>
      <c r="N737">
        <v>6955280</v>
      </c>
      <c r="O737">
        <v>7354672</v>
      </c>
    </row>
    <row r="738" spans="1:15">
      <c r="A738" t="str">
        <f t="shared" si="10"/>
        <v>METROKWH ONPK</v>
      </c>
      <c r="B738" t="s">
        <v>15</v>
      </c>
      <c r="C738" t="s">
        <v>129</v>
      </c>
      <c r="D738">
        <v>2111680</v>
      </c>
      <c r="E738">
        <v>1936655</v>
      </c>
      <c r="F738">
        <v>2119953</v>
      </c>
      <c r="G738">
        <v>2553107</v>
      </c>
      <c r="H738">
        <v>2477699</v>
      </c>
      <c r="I738">
        <v>2519719</v>
      </c>
      <c r="J738">
        <v>2668123</v>
      </c>
      <c r="K738">
        <v>2598023</v>
      </c>
      <c r="L738">
        <v>2555012</v>
      </c>
      <c r="M738">
        <v>2725108</v>
      </c>
      <c r="N738">
        <v>1888865</v>
      </c>
      <c r="O738">
        <v>2177165</v>
      </c>
    </row>
    <row r="739" spans="1:15">
      <c r="A739" t="str">
        <f t="shared" si="10"/>
        <v>METROKWH OFFPK</v>
      </c>
      <c r="B739" t="s">
        <v>15</v>
      </c>
      <c r="C739" t="s">
        <v>130</v>
      </c>
      <c r="D739">
        <v>5164244</v>
      </c>
      <c r="E739">
        <v>4686034</v>
      </c>
      <c r="F739">
        <v>5393802</v>
      </c>
      <c r="G739">
        <v>5054371</v>
      </c>
      <c r="H739">
        <v>5548168</v>
      </c>
      <c r="I739">
        <v>5346349</v>
      </c>
      <c r="J739">
        <v>5558255</v>
      </c>
      <c r="K739">
        <v>5594925</v>
      </c>
      <c r="L739">
        <v>5284595</v>
      </c>
      <c r="M739">
        <v>5174849</v>
      </c>
      <c r="N739">
        <v>5066415</v>
      </c>
      <c r="O739">
        <v>5177507</v>
      </c>
    </row>
    <row r="740" spans="1:15">
      <c r="A740" t="str">
        <f t="shared" si="10"/>
        <v>METROKWH ONPK%</v>
      </c>
      <c r="B740" t="s">
        <v>15</v>
      </c>
      <c r="C740" t="s">
        <v>131</v>
      </c>
      <c r="D740" s="5">
        <v>0.29022999999999999</v>
      </c>
      <c r="E740" s="5">
        <v>0.29243000000000002</v>
      </c>
      <c r="F740" s="5">
        <v>0.28214</v>
      </c>
      <c r="G740" s="5">
        <v>0.33560000000000001</v>
      </c>
      <c r="H740" s="5">
        <v>0.30870999999999998</v>
      </c>
      <c r="I740" s="5">
        <v>0.32033</v>
      </c>
      <c r="J740" s="5">
        <v>0.32434000000000002</v>
      </c>
      <c r="K740" s="5">
        <v>0.31709999999999999</v>
      </c>
      <c r="L740" s="5">
        <v>0.32590999999999998</v>
      </c>
      <c r="M740" s="5">
        <v>0.34494999999999998</v>
      </c>
      <c r="N740" s="5">
        <v>0.27156999999999998</v>
      </c>
      <c r="O740" s="5">
        <v>0.29602000000000001</v>
      </c>
    </row>
    <row r="741" spans="1:15">
      <c r="A741" t="str">
        <f t="shared" si="10"/>
        <v>METROKWH OFFPK%</v>
      </c>
      <c r="B741" t="s">
        <v>15</v>
      </c>
      <c r="C741" t="s">
        <v>132</v>
      </c>
      <c r="D741" s="5">
        <v>0.70977000000000001</v>
      </c>
      <c r="E741" s="5">
        <v>0.70757000000000003</v>
      </c>
      <c r="F741" s="5">
        <v>0.71786000000000005</v>
      </c>
      <c r="G741" s="5">
        <v>0.66439999999999999</v>
      </c>
      <c r="H741" s="5">
        <v>0.69128999999999996</v>
      </c>
      <c r="I741" s="5">
        <v>0.67967</v>
      </c>
      <c r="J741" s="5">
        <v>0.67566000000000004</v>
      </c>
      <c r="K741" s="5">
        <v>0.68289999999999995</v>
      </c>
      <c r="L741" s="5">
        <v>0.67408999999999997</v>
      </c>
      <c r="M741" s="5">
        <v>0.65505000000000002</v>
      </c>
      <c r="N741" s="5">
        <v>0.72843000000000002</v>
      </c>
      <c r="O741" s="5">
        <v>0.70398000000000005</v>
      </c>
    </row>
    <row r="742" spans="1:15">
      <c r="A742" t="str">
        <f t="shared" si="10"/>
        <v>METRODEMAND (KW):</v>
      </c>
      <c r="B742" t="s">
        <v>15</v>
      </c>
      <c r="C742" t="s">
        <v>62</v>
      </c>
    </row>
    <row r="743" spans="1:15">
      <c r="A743" t="str">
        <f t="shared" si="10"/>
        <v>METRONCP</v>
      </c>
      <c r="B743" t="s">
        <v>15</v>
      </c>
      <c r="C743" t="s">
        <v>133</v>
      </c>
      <c r="D743">
        <v>18217</v>
      </c>
      <c r="E743">
        <v>19529</v>
      </c>
      <c r="F743">
        <v>18333</v>
      </c>
      <c r="G743">
        <v>19636</v>
      </c>
      <c r="H743">
        <v>19302</v>
      </c>
      <c r="I743">
        <v>19589</v>
      </c>
      <c r="J743">
        <v>20575</v>
      </c>
      <c r="K743">
        <v>20749</v>
      </c>
      <c r="L743">
        <v>20366</v>
      </c>
      <c r="M743">
        <v>19748</v>
      </c>
      <c r="N743">
        <v>18832</v>
      </c>
      <c r="O743">
        <v>17805</v>
      </c>
    </row>
    <row r="744" spans="1:15">
      <c r="A744" t="str">
        <f t="shared" si="10"/>
        <v>METRONCP ONPK</v>
      </c>
      <c r="B744" t="s">
        <v>15</v>
      </c>
      <c r="C744" t="s">
        <v>134</v>
      </c>
      <c r="D744">
        <v>17207</v>
      </c>
      <c r="E744">
        <v>18749</v>
      </c>
      <c r="F744">
        <v>17294</v>
      </c>
      <c r="G744">
        <v>18560</v>
      </c>
      <c r="H744">
        <v>18548</v>
      </c>
      <c r="I744">
        <v>18834</v>
      </c>
      <c r="J744">
        <v>19608</v>
      </c>
      <c r="K744">
        <v>19812</v>
      </c>
      <c r="L744">
        <v>19364</v>
      </c>
      <c r="M744">
        <v>19004</v>
      </c>
      <c r="N744">
        <v>18071</v>
      </c>
      <c r="O744">
        <v>16823</v>
      </c>
    </row>
    <row r="745" spans="1:15">
      <c r="A745" t="str">
        <f t="shared" si="10"/>
        <v>METRONCP OFFPK</v>
      </c>
      <c r="B745" t="s">
        <v>15</v>
      </c>
      <c r="C745" t="s">
        <v>135</v>
      </c>
      <c r="D745">
        <v>18026</v>
      </c>
      <c r="E745">
        <v>19313</v>
      </c>
      <c r="F745">
        <v>18124</v>
      </c>
      <c r="G745">
        <v>18791</v>
      </c>
      <c r="H745">
        <v>18144</v>
      </c>
      <c r="I745">
        <v>18824</v>
      </c>
      <c r="J745">
        <v>19803</v>
      </c>
      <c r="K745">
        <v>20101</v>
      </c>
      <c r="L745">
        <v>19739</v>
      </c>
      <c r="M745">
        <v>19133</v>
      </c>
      <c r="N745">
        <v>18402</v>
      </c>
      <c r="O745">
        <v>17666</v>
      </c>
    </row>
    <row r="746" spans="1:15">
      <c r="A746" t="str">
        <f t="shared" si="10"/>
        <v>METROGCP DATE</v>
      </c>
      <c r="B746" t="s">
        <v>15</v>
      </c>
      <c r="C746" t="s">
        <v>136</v>
      </c>
      <c r="D746" t="s">
        <v>607</v>
      </c>
      <c r="E746" t="s">
        <v>612</v>
      </c>
      <c r="F746" t="s">
        <v>665</v>
      </c>
      <c r="G746" t="s">
        <v>303</v>
      </c>
      <c r="H746" t="s">
        <v>666</v>
      </c>
      <c r="I746" t="s">
        <v>667</v>
      </c>
      <c r="J746" t="s">
        <v>253</v>
      </c>
      <c r="K746" t="s">
        <v>258</v>
      </c>
      <c r="L746" t="s">
        <v>281</v>
      </c>
      <c r="M746" t="s">
        <v>604</v>
      </c>
      <c r="N746" t="s">
        <v>317</v>
      </c>
      <c r="O746" t="s">
        <v>315</v>
      </c>
    </row>
    <row r="747" spans="1:15">
      <c r="A747" t="str">
        <f t="shared" si="10"/>
        <v>METROGCP TIME</v>
      </c>
      <c r="B747" t="s">
        <v>15</v>
      </c>
      <c r="C747" t="s">
        <v>142</v>
      </c>
      <c r="D747" t="s">
        <v>196</v>
      </c>
      <c r="E747" t="s">
        <v>196</v>
      </c>
      <c r="F747" t="s">
        <v>196</v>
      </c>
      <c r="G747" t="s">
        <v>196</v>
      </c>
      <c r="H747" t="s">
        <v>203</v>
      </c>
      <c r="I747" t="s">
        <v>196</v>
      </c>
      <c r="J747" t="s">
        <v>196</v>
      </c>
      <c r="K747" t="s">
        <v>196</v>
      </c>
      <c r="L747" t="s">
        <v>196</v>
      </c>
      <c r="M747" t="s">
        <v>196</v>
      </c>
      <c r="N747" t="s">
        <v>196</v>
      </c>
      <c r="O747" t="s">
        <v>196</v>
      </c>
    </row>
    <row r="748" spans="1:15">
      <c r="A748" t="str">
        <f t="shared" si="10"/>
        <v>METROGCP</v>
      </c>
      <c r="B748" t="s">
        <v>15</v>
      </c>
      <c r="C748" t="s">
        <v>147</v>
      </c>
      <c r="D748">
        <v>15931</v>
      </c>
      <c r="E748">
        <v>16334</v>
      </c>
      <c r="F748">
        <v>16009</v>
      </c>
      <c r="G748">
        <v>15901</v>
      </c>
      <c r="H748">
        <v>16016</v>
      </c>
      <c r="I748">
        <v>16493</v>
      </c>
      <c r="J748">
        <v>16494</v>
      </c>
      <c r="K748">
        <v>16573</v>
      </c>
      <c r="L748">
        <v>16315</v>
      </c>
      <c r="M748">
        <v>16308</v>
      </c>
      <c r="N748">
        <v>16525</v>
      </c>
      <c r="O748">
        <v>15723</v>
      </c>
    </row>
    <row r="749" spans="1:15">
      <c r="A749" t="str">
        <f t="shared" si="10"/>
        <v>METROGCP ONPK</v>
      </c>
      <c r="B749" t="s">
        <v>15</v>
      </c>
      <c r="C749" t="s">
        <v>63</v>
      </c>
      <c r="D749">
        <v>14485</v>
      </c>
      <c r="E749">
        <v>15505</v>
      </c>
      <c r="F749">
        <v>14988</v>
      </c>
      <c r="G749">
        <v>15901</v>
      </c>
      <c r="H749">
        <v>15942</v>
      </c>
      <c r="I749">
        <v>16493</v>
      </c>
      <c r="J749">
        <v>16494</v>
      </c>
      <c r="K749">
        <v>16573</v>
      </c>
      <c r="L749">
        <v>16315</v>
      </c>
      <c r="M749">
        <v>16308</v>
      </c>
      <c r="N749">
        <v>15718</v>
      </c>
      <c r="O749">
        <v>15003</v>
      </c>
    </row>
    <row r="750" spans="1:15">
      <c r="A750" t="str">
        <f t="shared" si="10"/>
        <v>METROGCP OFFPK</v>
      </c>
      <c r="B750" t="s">
        <v>15</v>
      </c>
      <c r="C750" t="s">
        <v>64</v>
      </c>
      <c r="D750">
        <v>15931</v>
      </c>
      <c r="E750">
        <v>16334</v>
      </c>
      <c r="F750">
        <v>16009</v>
      </c>
      <c r="G750">
        <v>15852</v>
      </c>
      <c r="H750">
        <v>16016</v>
      </c>
      <c r="I750">
        <v>15931</v>
      </c>
      <c r="J750">
        <v>16147</v>
      </c>
      <c r="K750">
        <v>16351</v>
      </c>
      <c r="L750">
        <v>16253</v>
      </c>
      <c r="M750">
        <v>16195</v>
      </c>
      <c r="N750">
        <v>16525</v>
      </c>
      <c r="O750">
        <v>15723</v>
      </c>
    </row>
    <row r="751" spans="1:15">
      <c r="A751" t="str">
        <f t="shared" ref="A751:A814" si="11">B751&amp;C751</f>
        <v>METROCP</v>
      </c>
      <c r="B751" t="s">
        <v>15</v>
      </c>
      <c r="C751" t="s">
        <v>148</v>
      </c>
      <c r="D751">
        <v>12924</v>
      </c>
      <c r="E751">
        <v>12611</v>
      </c>
      <c r="F751">
        <v>9034</v>
      </c>
      <c r="G751">
        <v>13327</v>
      </c>
      <c r="H751">
        <v>15147</v>
      </c>
      <c r="I751">
        <v>13525</v>
      </c>
      <c r="J751">
        <v>15710</v>
      </c>
      <c r="K751">
        <v>15115</v>
      </c>
      <c r="L751">
        <v>15833</v>
      </c>
      <c r="M751">
        <v>14209</v>
      </c>
      <c r="N751">
        <v>12357</v>
      </c>
      <c r="O751">
        <v>11987</v>
      </c>
    </row>
    <row r="752" spans="1:15">
      <c r="A752" t="str">
        <f t="shared" si="11"/>
        <v>METROPERIOD START</v>
      </c>
      <c r="B752" t="s">
        <v>15</v>
      </c>
      <c r="C752" t="s">
        <v>149</v>
      </c>
      <c r="D752" s="1">
        <v>41640</v>
      </c>
      <c r="E752" s="1">
        <v>41671</v>
      </c>
      <c r="F752" s="1">
        <v>41699</v>
      </c>
      <c r="G752" s="1">
        <v>41730</v>
      </c>
      <c r="H752" s="1">
        <v>41760</v>
      </c>
      <c r="I752" s="1">
        <v>41791</v>
      </c>
      <c r="J752" s="1">
        <v>41821</v>
      </c>
      <c r="K752" s="1">
        <v>41852</v>
      </c>
      <c r="L752" s="1">
        <v>41883</v>
      </c>
      <c r="M752" s="1">
        <v>41913</v>
      </c>
      <c r="N752" s="1">
        <v>41944</v>
      </c>
      <c r="O752" s="1">
        <v>41974</v>
      </c>
    </row>
    <row r="753" spans="1:15">
      <c r="A753" t="str">
        <f t="shared" si="11"/>
        <v>METRONCP LF</v>
      </c>
      <c r="B753" t="s">
        <v>15</v>
      </c>
      <c r="C753" t="s">
        <v>150</v>
      </c>
      <c r="D753" s="5">
        <v>0.53680000000000005</v>
      </c>
      <c r="E753" s="5">
        <v>0.50460000000000005</v>
      </c>
      <c r="F753" s="5">
        <v>0.55159999999999998</v>
      </c>
      <c r="G753" s="5">
        <v>0.53810000000000002</v>
      </c>
      <c r="H753" s="5">
        <v>0.55889999999999995</v>
      </c>
      <c r="I753" s="5">
        <v>0.55769999999999997</v>
      </c>
      <c r="J753" s="5">
        <v>0.53739999999999999</v>
      </c>
      <c r="K753" s="5">
        <v>0.53069999999999995</v>
      </c>
      <c r="L753" s="5">
        <v>0.53459999999999996</v>
      </c>
      <c r="M753" s="5">
        <v>0.53769999999999996</v>
      </c>
      <c r="N753" s="5">
        <v>0.51300000000000001</v>
      </c>
      <c r="O753" s="5">
        <v>0.55520000000000003</v>
      </c>
    </row>
    <row r="754" spans="1:15">
      <c r="A754" t="str">
        <f t="shared" si="11"/>
        <v>METRONCP LF ONPK</v>
      </c>
      <c r="B754" t="s">
        <v>15</v>
      </c>
      <c r="C754" t="s">
        <v>151</v>
      </c>
      <c r="D754" s="5">
        <v>0.69730000000000003</v>
      </c>
      <c r="E754" s="5">
        <v>0.64559999999999995</v>
      </c>
      <c r="F754" s="5">
        <v>0.72970000000000002</v>
      </c>
      <c r="G754" s="5">
        <v>0.69469999999999998</v>
      </c>
      <c r="H754" s="5">
        <v>0.70679999999999998</v>
      </c>
      <c r="I754" s="5">
        <v>0.70789999999999997</v>
      </c>
      <c r="J754" s="5">
        <v>0.68720000000000003</v>
      </c>
      <c r="K754" s="5">
        <v>0.69379999999999997</v>
      </c>
      <c r="L754" s="5">
        <v>0.69810000000000005</v>
      </c>
      <c r="M754" s="5">
        <v>0.69269999999999998</v>
      </c>
      <c r="N754" s="5">
        <v>0.68769999999999998</v>
      </c>
      <c r="O754" s="5">
        <v>0.73529999999999995</v>
      </c>
    </row>
    <row r="755" spans="1:15">
      <c r="A755" t="str">
        <f t="shared" si="11"/>
        <v>METRONCP LF OFFPK</v>
      </c>
      <c r="B755" t="s">
        <v>15</v>
      </c>
      <c r="C755" t="s">
        <v>152</v>
      </c>
      <c r="D755" s="5">
        <v>0.50439999999999996</v>
      </c>
      <c r="E755" s="5">
        <v>0.47389999999999999</v>
      </c>
      <c r="F755" s="5">
        <v>0.51759999999999995</v>
      </c>
      <c r="G755" s="5">
        <v>0.51529999999999998</v>
      </c>
      <c r="H755" s="5">
        <v>0.55100000000000005</v>
      </c>
      <c r="I755" s="5">
        <v>0.53490000000000004</v>
      </c>
      <c r="J755" s="5">
        <v>0.5141</v>
      </c>
      <c r="K755" s="5">
        <v>0.50149999999999995</v>
      </c>
      <c r="L755" s="5">
        <v>0.50419999999999998</v>
      </c>
      <c r="M755" s="5">
        <v>0.50370000000000004</v>
      </c>
      <c r="N755" s="5">
        <v>0.48470000000000002</v>
      </c>
      <c r="O755" s="5">
        <v>0.51600000000000001</v>
      </c>
    </row>
    <row r="756" spans="1:15">
      <c r="A756" t="str">
        <f t="shared" si="11"/>
        <v>METROGCP CF</v>
      </c>
      <c r="B756" t="s">
        <v>15</v>
      </c>
      <c r="C756" t="s">
        <v>153</v>
      </c>
      <c r="D756" s="5">
        <v>0.87450000000000006</v>
      </c>
      <c r="E756" s="5">
        <v>0.83640000000000003</v>
      </c>
      <c r="F756" s="5">
        <v>0.87319999999999998</v>
      </c>
      <c r="G756" s="5">
        <v>0.80979999999999996</v>
      </c>
      <c r="H756" s="5">
        <v>0.82969999999999999</v>
      </c>
      <c r="I756" s="5">
        <v>0.84189999999999998</v>
      </c>
      <c r="J756" s="5">
        <v>0.80159999999999998</v>
      </c>
      <c r="K756" s="5">
        <v>0.79869999999999997</v>
      </c>
      <c r="L756" s="5">
        <v>0.80110000000000003</v>
      </c>
      <c r="M756" s="5">
        <v>0.82579999999999998</v>
      </c>
      <c r="N756" s="5">
        <v>0.87749999999999995</v>
      </c>
      <c r="O756" s="5">
        <v>0.8831</v>
      </c>
    </row>
    <row r="757" spans="1:15">
      <c r="A757" t="str">
        <f t="shared" si="11"/>
        <v>METROCP CF</v>
      </c>
      <c r="B757" t="s">
        <v>15</v>
      </c>
      <c r="C757" t="s">
        <v>154</v>
      </c>
      <c r="D757" s="5">
        <v>0.70940000000000003</v>
      </c>
      <c r="E757" s="5">
        <v>0.64570000000000005</v>
      </c>
      <c r="F757" s="5">
        <v>0.49270000000000003</v>
      </c>
      <c r="G757" s="5">
        <v>0.67869999999999997</v>
      </c>
      <c r="H757" s="5">
        <v>0.78469999999999995</v>
      </c>
      <c r="I757" s="5">
        <v>0.69040000000000001</v>
      </c>
      <c r="J757" s="5">
        <v>0.76349999999999996</v>
      </c>
      <c r="K757" s="5">
        <v>0.72850000000000004</v>
      </c>
      <c r="L757" s="5">
        <v>0.77739999999999998</v>
      </c>
      <c r="M757" s="5">
        <v>0.71950000000000003</v>
      </c>
      <c r="N757" s="5">
        <v>0.65610000000000002</v>
      </c>
      <c r="O757" s="5">
        <v>0.67330000000000001</v>
      </c>
    </row>
    <row r="758" spans="1:15">
      <c r="A758" t="str">
        <f t="shared" si="11"/>
        <v>METROGCP LF</v>
      </c>
      <c r="B758" t="s">
        <v>15</v>
      </c>
      <c r="C758" t="s">
        <v>155</v>
      </c>
      <c r="D758" s="5">
        <v>0.6139</v>
      </c>
      <c r="E758" s="5">
        <v>0.60340000000000005</v>
      </c>
      <c r="F758" s="5">
        <v>0.63170000000000004</v>
      </c>
      <c r="G758" s="5">
        <v>0.66449999999999998</v>
      </c>
      <c r="H758" s="5">
        <v>0.67349999999999999</v>
      </c>
      <c r="I758" s="5">
        <v>0.66239999999999999</v>
      </c>
      <c r="J758" s="5">
        <v>0.6704</v>
      </c>
      <c r="K758" s="5">
        <v>0.66449999999999998</v>
      </c>
      <c r="L758" s="5">
        <v>0.66739999999999999</v>
      </c>
      <c r="M758" s="5">
        <v>0.65110000000000001</v>
      </c>
      <c r="N758" s="5">
        <v>0.58460000000000001</v>
      </c>
      <c r="O758" s="5">
        <v>0.62870000000000004</v>
      </c>
    </row>
    <row r="759" spans="1:15">
      <c r="A759" t="str">
        <f t="shared" si="11"/>
        <v>METROGCP LF ONPK</v>
      </c>
      <c r="B759" t="s">
        <v>15</v>
      </c>
      <c r="C759" t="s">
        <v>156</v>
      </c>
      <c r="D759" s="5">
        <v>0.82830000000000004</v>
      </c>
      <c r="E759" s="5">
        <v>0.78069999999999995</v>
      </c>
      <c r="F759" s="5">
        <v>0.84189999999999998</v>
      </c>
      <c r="G759" s="5">
        <v>0.81089999999999995</v>
      </c>
      <c r="H759" s="5">
        <v>0.82230000000000003</v>
      </c>
      <c r="I759" s="5">
        <v>0.80830000000000002</v>
      </c>
      <c r="J759" s="5">
        <v>0.81699999999999995</v>
      </c>
      <c r="K759" s="5">
        <v>0.82950000000000002</v>
      </c>
      <c r="L759" s="5">
        <v>0.8286</v>
      </c>
      <c r="M759" s="5">
        <v>0.80730000000000002</v>
      </c>
      <c r="N759" s="5">
        <v>0.79059999999999997</v>
      </c>
      <c r="O759" s="5">
        <v>0.82450000000000001</v>
      </c>
    </row>
    <row r="760" spans="1:15">
      <c r="A760" t="str">
        <f t="shared" si="11"/>
        <v>METROGCP LF OFFPK</v>
      </c>
      <c r="B760" t="s">
        <v>15</v>
      </c>
      <c r="C760" t="s">
        <v>157</v>
      </c>
      <c r="D760" s="5">
        <v>0.57069999999999999</v>
      </c>
      <c r="E760" s="5">
        <v>0.56030000000000002</v>
      </c>
      <c r="F760" s="5">
        <v>0.58589999999999998</v>
      </c>
      <c r="G760" s="5">
        <v>0.61080000000000001</v>
      </c>
      <c r="H760" s="5">
        <v>0.62419999999999998</v>
      </c>
      <c r="I760" s="5">
        <v>0.63200000000000001</v>
      </c>
      <c r="J760" s="5">
        <v>0.63039999999999996</v>
      </c>
      <c r="K760" s="5">
        <v>0.61650000000000005</v>
      </c>
      <c r="L760" s="5">
        <v>0.61229999999999996</v>
      </c>
      <c r="M760" s="5">
        <v>0.59499999999999997</v>
      </c>
      <c r="N760" s="5">
        <v>0.53979999999999995</v>
      </c>
      <c r="O760" s="5">
        <v>0.57969999999999999</v>
      </c>
    </row>
    <row r="761" spans="1:15">
      <c r="A761" t="str">
        <f t="shared" si="11"/>
        <v>METROCP LF</v>
      </c>
      <c r="B761" t="s">
        <v>15</v>
      </c>
      <c r="C761" t="s">
        <v>158</v>
      </c>
      <c r="D761" s="5">
        <v>0.75670000000000004</v>
      </c>
      <c r="E761" s="5">
        <v>0.78149999999999997</v>
      </c>
      <c r="F761" s="5">
        <v>1.1194</v>
      </c>
      <c r="G761" s="5">
        <v>0.79279999999999995</v>
      </c>
      <c r="H761" s="5">
        <v>0.71220000000000006</v>
      </c>
      <c r="I761" s="5">
        <v>0.80779999999999996</v>
      </c>
      <c r="J761" s="5">
        <v>0.70379999999999998</v>
      </c>
      <c r="K761" s="5">
        <v>0.72850000000000004</v>
      </c>
      <c r="L761" s="5">
        <v>0.68769999999999998</v>
      </c>
      <c r="M761" s="5">
        <v>0.74729999999999996</v>
      </c>
      <c r="N761" s="5">
        <v>0.78180000000000005</v>
      </c>
      <c r="O761" s="5">
        <v>0.82469999999999999</v>
      </c>
    </row>
    <row r="762" spans="1:15">
      <c r="A762" t="str">
        <f t="shared" si="11"/>
        <v>METROREL PREC:</v>
      </c>
      <c r="B762" t="s">
        <v>15</v>
      </c>
      <c r="C762" t="s">
        <v>65</v>
      </c>
    </row>
    <row r="763" spans="1:15">
      <c r="A763" t="str">
        <f t="shared" si="11"/>
        <v>METRONCP RP</v>
      </c>
      <c r="B763" t="s">
        <v>15</v>
      </c>
      <c r="C763" t="s">
        <v>159</v>
      </c>
      <c r="D763" s="5">
        <v>5.4399999999999997E-2</v>
      </c>
      <c r="E763" s="5">
        <v>0</v>
      </c>
      <c r="F763" s="5">
        <v>0</v>
      </c>
      <c r="G763" s="5">
        <v>6.4000000000000001E-2</v>
      </c>
      <c r="H763" s="5">
        <v>7.3200000000000001E-2</v>
      </c>
      <c r="I763" s="5">
        <v>4.0300000000000002E-2</v>
      </c>
      <c r="J763" s="5">
        <v>0</v>
      </c>
      <c r="K763" s="5">
        <v>0</v>
      </c>
      <c r="L763" s="5">
        <v>0</v>
      </c>
      <c r="M763" s="5">
        <v>0</v>
      </c>
      <c r="N763" s="5">
        <v>0</v>
      </c>
      <c r="O763" s="5">
        <v>0</v>
      </c>
    </row>
    <row r="764" spans="1:15">
      <c r="A764" t="str">
        <f t="shared" si="11"/>
        <v>METRONCP RP ONPK</v>
      </c>
      <c r="B764" t="s">
        <v>15</v>
      </c>
      <c r="C764" t="s">
        <v>160</v>
      </c>
      <c r="D764" s="5">
        <v>5.33E-2</v>
      </c>
      <c r="E764" s="5">
        <v>0</v>
      </c>
      <c r="F764" s="5">
        <v>0</v>
      </c>
      <c r="G764" s="5">
        <v>6.2899999999999998E-2</v>
      </c>
      <c r="H764" s="5">
        <v>6.6500000000000004E-2</v>
      </c>
      <c r="I764" s="5">
        <v>3.6499999999999998E-2</v>
      </c>
      <c r="J764" s="5">
        <v>0</v>
      </c>
      <c r="K764" s="5">
        <v>0</v>
      </c>
      <c r="L764" s="5">
        <v>0</v>
      </c>
      <c r="M764" s="5">
        <v>0</v>
      </c>
      <c r="N764" s="5">
        <v>0</v>
      </c>
      <c r="O764" s="5">
        <v>0</v>
      </c>
    </row>
    <row r="765" spans="1:15">
      <c r="A765" t="str">
        <f t="shared" si="11"/>
        <v>METRONCP RP OFFPK</v>
      </c>
      <c r="B765" t="s">
        <v>15</v>
      </c>
      <c r="C765" t="s">
        <v>161</v>
      </c>
      <c r="D765" s="5">
        <v>5.4899999999999997E-2</v>
      </c>
      <c r="E765" s="5">
        <v>0</v>
      </c>
      <c r="F765" s="5">
        <v>0</v>
      </c>
      <c r="G765" s="5">
        <v>6.4699999999999994E-2</v>
      </c>
      <c r="H765" s="5">
        <v>7.7899999999999997E-2</v>
      </c>
      <c r="I765" s="5">
        <v>4.1700000000000001E-2</v>
      </c>
      <c r="J765" s="5">
        <v>0</v>
      </c>
      <c r="K765" s="5">
        <v>0</v>
      </c>
      <c r="L765" s="5">
        <v>0</v>
      </c>
      <c r="M765" s="5">
        <v>0</v>
      </c>
      <c r="N765" s="5">
        <v>0</v>
      </c>
      <c r="O765" s="5">
        <v>0</v>
      </c>
    </row>
    <row r="766" spans="1:15">
      <c r="A766" t="str">
        <f t="shared" si="11"/>
        <v>METROGCP RP</v>
      </c>
      <c r="B766" t="s">
        <v>15</v>
      </c>
      <c r="C766" t="s">
        <v>162</v>
      </c>
      <c r="D766" s="5">
        <v>5.1799999999999999E-2</v>
      </c>
      <c r="E766" s="5">
        <v>0</v>
      </c>
      <c r="F766" s="5">
        <v>0</v>
      </c>
      <c r="G766" s="5">
        <v>7.0599999999999996E-2</v>
      </c>
      <c r="H766" s="5">
        <v>6.7400000000000002E-2</v>
      </c>
      <c r="I766" s="5">
        <v>3.5999999999999997E-2</v>
      </c>
      <c r="J766" s="5">
        <v>0</v>
      </c>
      <c r="K766" s="5">
        <v>0</v>
      </c>
      <c r="L766" s="5">
        <v>0</v>
      </c>
      <c r="M766" s="5">
        <v>0</v>
      </c>
      <c r="N766" s="5">
        <v>0</v>
      </c>
      <c r="O766" s="5">
        <v>0</v>
      </c>
    </row>
    <row r="767" spans="1:15">
      <c r="A767" t="str">
        <f t="shared" si="11"/>
        <v>METROGCP RP ONPK</v>
      </c>
      <c r="B767" t="s">
        <v>15</v>
      </c>
      <c r="C767" t="s">
        <v>163</v>
      </c>
      <c r="D767" s="5">
        <v>5.04E-2</v>
      </c>
      <c r="E767" s="5">
        <v>0</v>
      </c>
      <c r="F767" s="5">
        <v>0</v>
      </c>
      <c r="G767" s="5">
        <v>7.0599999999999996E-2</v>
      </c>
      <c r="H767" s="5">
        <v>6.6400000000000001E-2</v>
      </c>
      <c r="I767" s="5">
        <v>3.5999999999999997E-2</v>
      </c>
      <c r="J767" s="5">
        <v>0</v>
      </c>
      <c r="K767" s="5">
        <v>0</v>
      </c>
      <c r="L767" s="5">
        <v>0</v>
      </c>
      <c r="M767" s="5">
        <v>0</v>
      </c>
      <c r="N767" s="5">
        <v>0</v>
      </c>
      <c r="O767" s="5">
        <v>0</v>
      </c>
    </row>
    <row r="768" spans="1:15">
      <c r="A768" t="str">
        <f t="shared" si="11"/>
        <v>METROGCP RP OFFPK</v>
      </c>
      <c r="B768" t="s">
        <v>15</v>
      </c>
      <c r="C768" t="s">
        <v>164</v>
      </c>
      <c r="D768" s="5">
        <v>5.1799999999999999E-2</v>
      </c>
      <c r="E768" s="5">
        <v>0</v>
      </c>
      <c r="F768" s="5">
        <v>0</v>
      </c>
      <c r="G768" s="5">
        <v>6.3500000000000001E-2</v>
      </c>
      <c r="H768" s="5">
        <v>6.7400000000000002E-2</v>
      </c>
      <c r="I768" s="5">
        <v>3.6600000000000001E-2</v>
      </c>
      <c r="J768" s="5">
        <v>0</v>
      </c>
      <c r="K768" s="5">
        <v>0</v>
      </c>
      <c r="L768" s="5">
        <v>0</v>
      </c>
      <c r="M768" s="5">
        <v>0</v>
      </c>
      <c r="N768" s="5">
        <v>0</v>
      </c>
      <c r="O768" s="5">
        <v>0</v>
      </c>
    </row>
    <row r="769" spans="1:15">
      <c r="A769" t="str">
        <f t="shared" si="11"/>
        <v>METROCP RP</v>
      </c>
      <c r="B769" t="s">
        <v>15</v>
      </c>
      <c r="C769" t="s">
        <v>165</v>
      </c>
      <c r="D769" s="5">
        <v>5.0500000000000003E-2</v>
      </c>
      <c r="E769" s="5">
        <v>0</v>
      </c>
      <c r="F769" s="5">
        <v>0</v>
      </c>
      <c r="G769" s="5">
        <v>6.2399999999999997E-2</v>
      </c>
      <c r="H769" s="5">
        <v>7.5600000000000001E-2</v>
      </c>
      <c r="I769" s="5">
        <v>4.4999999999999998E-2</v>
      </c>
      <c r="J769" s="5">
        <v>0</v>
      </c>
      <c r="K769" s="5">
        <v>0</v>
      </c>
      <c r="L769" s="5">
        <v>0</v>
      </c>
      <c r="M769" s="5">
        <v>0</v>
      </c>
      <c r="N769" s="5">
        <v>0</v>
      </c>
      <c r="O769" s="5">
        <v>0</v>
      </c>
    </row>
    <row r="770" spans="1:15">
      <c r="A770" t="str">
        <f t="shared" si="11"/>
        <v>METROSAMPLE SIZE:</v>
      </c>
      <c r="B770" t="s">
        <v>15</v>
      </c>
      <c r="C770" t="s">
        <v>66</v>
      </c>
    </row>
    <row r="771" spans="1:15">
      <c r="A771" t="str">
        <f t="shared" si="11"/>
        <v>METROGCPSZ</v>
      </c>
      <c r="B771" t="s">
        <v>15</v>
      </c>
      <c r="C771" t="s">
        <v>166</v>
      </c>
      <c r="D771">
        <v>25</v>
      </c>
      <c r="E771">
        <v>27</v>
      </c>
      <c r="F771">
        <v>27</v>
      </c>
      <c r="G771">
        <v>25</v>
      </c>
      <c r="H771">
        <v>24</v>
      </c>
      <c r="I771">
        <v>26</v>
      </c>
      <c r="J771">
        <v>27</v>
      </c>
      <c r="K771">
        <v>27</v>
      </c>
      <c r="L771">
        <v>27</v>
      </c>
      <c r="M771">
        <v>27</v>
      </c>
      <c r="N771">
        <v>27</v>
      </c>
      <c r="O771">
        <v>27</v>
      </c>
    </row>
    <row r="772" spans="1:15">
      <c r="A772" t="str">
        <f t="shared" si="11"/>
        <v>METROGCPSZ ONPK</v>
      </c>
      <c r="B772" t="s">
        <v>15</v>
      </c>
      <c r="C772" t="s">
        <v>167</v>
      </c>
      <c r="D772">
        <v>25</v>
      </c>
      <c r="E772">
        <v>27</v>
      </c>
      <c r="F772">
        <v>27</v>
      </c>
      <c r="G772">
        <v>25</v>
      </c>
      <c r="H772">
        <v>24</v>
      </c>
      <c r="I772">
        <v>26</v>
      </c>
      <c r="J772">
        <v>27</v>
      </c>
      <c r="K772">
        <v>27</v>
      </c>
      <c r="L772">
        <v>27</v>
      </c>
      <c r="M772">
        <v>27</v>
      </c>
      <c r="N772">
        <v>27</v>
      </c>
      <c r="O772">
        <v>27</v>
      </c>
    </row>
    <row r="773" spans="1:15">
      <c r="A773" t="str">
        <f t="shared" si="11"/>
        <v>METROGCPSZ OFFPK</v>
      </c>
      <c r="B773" t="s">
        <v>15</v>
      </c>
      <c r="C773" t="s">
        <v>168</v>
      </c>
      <c r="D773">
        <v>25</v>
      </c>
      <c r="E773">
        <v>27</v>
      </c>
      <c r="F773">
        <v>27</v>
      </c>
      <c r="G773">
        <v>25</v>
      </c>
      <c r="H773">
        <v>24</v>
      </c>
      <c r="I773">
        <v>26</v>
      </c>
      <c r="J773">
        <v>27</v>
      </c>
      <c r="K773">
        <v>27</v>
      </c>
      <c r="L773">
        <v>27</v>
      </c>
      <c r="M773">
        <v>27</v>
      </c>
      <c r="N773">
        <v>27</v>
      </c>
      <c r="O773">
        <v>27</v>
      </c>
    </row>
    <row r="774" spans="1:15">
      <c r="A774" t="str">
        <f t="shared" si="11"/>
        <v>METROCPSZ</v>
      </c>
      <c r="B774" t="s">
        <v>15</v>
      </c>
      <c r="C774" t="s">
        <v>169</v>
      </c>
      <c r="D774">
        <v>25</v>
      </c>
      <c r="E774">
        <v>27</v>
      </c>
      <c r="F774">
        <v>27</v>
      </c>
      <c r="G774">
        <v>25</v>
      </c>
      <c r="H774">
        <v>24</v>
      </c>
      <c r="I774">
        <v>26</v>
      </c>
      <c r="J774">
        <v>27</v>
      </c>
      <c r="K774">
        <v>27</v>
      </c>
      <c r="L774">
        <v>27</v>
      </c>
      <c r="M774">
        <v>27</v>
      </c>
      <c r="N774">
        <v>27</v>
      </c>
      <c r="O774">
        <v>27</v>
      </c>
    </row>
    <row r="775" spans="1:15">
      <c r="A775" t="str">
        <f t="shared" si="11"/>
        <v/>
      </c>
    </row>
    <row r="776" spans="1:15">
      <c r="A776" t="str">
        <f t="shared" si="11"/>
        <v/>
      </c>
    </row>
    <row r="777" spans="1:15">
      <c r="A777" t="str">
        <f t="shared" si="11"/>
        <v/>
      </c>
    </row>
    <row r="778" spans="1:15">
      <c r="A778" t="str">
        <f t="shared" si="11"/>
        <v xml:space="preserve">NEWSMYRNA Wholesale Utilities Commission. City of New Smyrna Beach </v>
      </c>
      <c r="B778" t="s">
        <v>668</v>
      </c>
      <c r="C778" t="s">
        <v>669</v>
      </c>
    </row>
    <row r="779" spans="1:15">
      <c r="A779" t="str">
        <f t="shared" si="11"/>
        <v xml:space="preserve">NEWSMYRNAMONTH </v>
      </c>
      <c r="B779" t="s">
        <v>670</v>
      </c>
      <c r="C779" t="s">
        <v>123</v>
      </c>
      <c r="D779" s="4">
        <v>41640</v>
      </c>
      <c r="E779" s="4">
        <v>41671</v>
      </c>
      <c r="F779" s="4">
        <v>41699</v>
      </c>
      <c r="G779" s="4">
        <v>41730</v>
      </c>
      <c r="H779" s="4">
        <v>41760</v>
      </c>
      <c r="I779" s="4">
        <v>41791</v>
      </c>
      <c r="J779" s="4">
        <v>41821</v>
      </c>
      <c r="K779" s="4">
        <v>41852</v>
      </c>
      <c r="L779" s="4">
        <v>41883</v>
      </c>
      <c r="M779" s="4">
        <v>41913</v>
      </c>
      <c r="N779" s="4">
        <v>41944</v>
      </c>
      <c r="O779" s="4">
        <v>41974</v>
      </c>
    </row>
    <row r="780" spans="1:15">
      <c r="A780" t="str">
        <f t="shared" si="11"/>
        <v xml:space="preserve">NEWSMYRNACUSTOMERS </v>
      </c>
      <c r="B780" t="s">
        <v>670</v>
      </c>
      <c r="C780" t="s">
        <v>124</v>
      </c>
      <c r="E780">
        <v>3</v>
      </c>
      <c r="F780">
        <v>3</v>
      </c>
      <c r="G780">
        <v>3</v>
      </c>
      <c r="H780">
        <v>3</v>
      </c>
      <c r="I780">
        <v>3</v>
      </c>
      <c r="J780">
        <v>2</v>
      </c>
      <c r="K780">
        <v>2</v>
      </c>
      <c r="L780">
        <v>2</v>
      </c>
      <c r="M780">
        <v>2</v>
      </c>
      <c r="N780">
        <v>2</v>
      </c>
      <c r="O780">
        <v>2</v>
      </c>
    </row>
    <row r="781" spans="1:15">
      <c r="A781" t="str">
        <f t="shared" si="11"/>
        <v xml:space="preserve">NEWSMYRNASALES </v>
      </c>
      <c r="B781" t="s">
        <v>670</v>
      </c>
      <c r="C781" t="s">
        <v>125</v>
      </c>
      <c r="E781">
        <v>16537000</v>
      </c>
      <c r="F781">
        <v>34099000</v>
      </c>
      <c r="G781">
        <v>31857000</v>
      </c>
      <c r="H781">
        <v>22587000</v>
      </c>
      <c r="I781">
        <v>31565000</v>
      </c>
      <c r="J781">
        <v>39650000</v>
      </c>
      <c r="K781">
        <v>41742000</v>
      </c>
      <c r="L781">
        <v>42082000</v>
      </c>
      <c r="M781">
        <v>34460000</v>
      </c>
      <c r="N781">
        <v>31168000</v>
      </c>
      <c r="O781">
        <v>23287000</v>
      </c>
    </row>
    <row r="782" spans="1:15">
      <c r="A782" t="str">
        <f t="shared" si="11"/>
        <v>NEWSMYRNAKW</v>
      </c>
      <c r="B782" t="s">
        <v>670</v>
      </c>
      <c r="C782" t="s">
        <v>126</v>
      </c>
    </row>
    <row r="783" spans="1:15">
      <c r="A783" t="str">
        <f t="shared" si="11"/>
        <v>NEWSMYRNAN</v>
      </c>
      <c r="B783" t="s">
        <v>670</v>
      </c>
      <c r="C783" t="s">
        <v>127</v>
      </c>
      <c r="E783">
        <v>1</v>
      </c>
      <c r="F783">
        <v>1</v>
      </c>
      <c r="G783">
        <v>1</v>
      </c>
      <c r="H783">
        <v>1</v>
      </c>
      <c r="I783">
        <v>1</v>
      </c>
      <c r="J783">
        <v>1</v>
      </c>
      <c r="K783">
        <v>1</v>
      </c>
      <c r="L783">
        <v>1</v>
      </c>
      <c r="M783">
        <v>1</v>
      </c>
      <c r="N783">
        <v>1</v>
      </c>
      <c r="O783">
        <v>1</v>
      </c>
    </row>
    <row r="784" spans="1:15">
      <c r="A784" t="str">
        <f t="shared" si="11"/>
        <v>NEWSMYRNARLR ENERGY:</v>
      </c>
      <c r="B784" t="s">
        <v>670</v>
      </c>
      <c r="C784" t="s">
        <v>61</v>
      </c>
    </row>
    <row r="785" spans="1:15">
      <c r="A785" t="str">
        <f t="shared" si="11"/>
        <v>NEWSMYRNAKWH</v>
      </c>
      <c r="B785" t="s">
        <v>670</v>
      </c>
      <c r="C785" t="s">
        <v>128</v>
      </c>
      <c r="E785">
        <v>18643000</v>
      </c>
      <c r="F785">
        <v>14860000</v>
      </c>
      <c r="G785">
        <v>7200000</v>
      </c>
      <c r="H785">
        <v>14775000</v>
      </c>
      <c r="I785">
        <v>23090000</v>
      </c>
      <c r="J785">
        <v>24630000</v>
      </c>
      <c r="K785">
        <v>24970000</v>
      </c>
      <c r="L785">
        <v>17900000</v>
      </c>
      <c r="M785">
        <v>14585000</v>
      </c>
      <c r="N785">
        <v>7190000</v>
      </c>
      <c r="O785">
        <v>14375000</v>
      </c>
    </row>
    <row r="786" spans="1:15">
      <c r="A786" t="str">
        <f t="shared" si="11"/>
        <v>NEWSMYRNAKWH ONPK</v>
      </c>
      <c r="B786" t="s">
        <v>670</v>
      </c>
      <c r="C786" t="s">
        <v>129</v>
      </c>
      <c r="E786">
        <v>4960000</v>
      </c>
      <c r="F786">
        <v>3360000</v>
      </c>
      <c r="G786">
        <v>1980000</v>
      </c>
      <c r="H786">
        <v>3780000</v>
      </c>
      <c r="I786">
        <v>6615000</v>
      </c>
      <c r="J786">
        <v>6930000</v>
      </c>
      <c r="K786">
        <v>6615000</v>
      </c>
      <c r="L786">
        <v>4725000</v>
      </c>
      <c r="M786">
        <v>4140000</v>
      </c>
      <c r="N786">
        <v>1520000</v>
      </c>
      <c r="O786">
        <v>3520000</v>
      </c>
    </row>
    <row r="787" spans="1:15">
      <c r="A787" t="str">
        <f t="shared" si="11"/>
        <v>NEWSMYRNAKWH OFFPK</v>
      </c>
      <c r="B787" t="s">
        <v>670</v>
      </c>
      <c r="C787" t="s">
        <v>130</v>
      </c>
      <c r="E787">
        <v>13683000</v>
      </c>
      <c r="F787">
        <v>11500000</v>
      </c>
      <c r="G787">
        <v>5220000</v>
      </c>
      <c r="H787">
        <v>10995000</v>
      </c>
      <c r="I787">
        <v>16475000</v>
      </c>
      <c r="J787">
        <v>17700000</v>
      </c>
      <c r="K787">
        <v>18355000</v>
      </c>
      <c r="L787">
        <v>13175000</v>
      </c>
      <c r="M787">
        <v>10445000</v>
      </c>
      <c r="N787">
        <v>5670000</v>
      </c>
      <c r="O787">
        <v>10855000</v>
      </c>
    </row>
    <row r="788" spans="1:15">
      <c r="A788" t="str">
        <f t="shared" si="11"/>
        <v>NEWSMYRNAKWH ONPK%</v>
      </c>
      <c r="B788" t="s">
        <v>670</v>
      </c>
      <c r="C788" t="s">
        <v>131</v>
      </c>
      <c r="D788" s="5"/>
      <c r="E788" s="5">
        <v>0.26605000000000001</v>
      </c>
      <c r="F788" s="5">
        <v>0.22611000000000001</v>
      </c>
      <c r="G788" s="5">
        <v>0.27500000000000002</v>
      </c>
      <c r="H788" s="5">
        <v>0.25584000000000001</v>
      </c>
      <c r="I788" s="5">
        <v>0.28649000000000002</v>
      </c>
      <c r="J788" s="5">
        <v>0.28136</v>
      </c>
      <c r="K788" s="5">
        <v>0.26491999999999999</v>
      </c>
      <c r="L788" s="5">
        <v>0.26396999999999998</v>
      </c>
      <c r="M788" s="5">
        <v>0.28384999999999999</v>
      </c>
      <c r="N788" s="5">
        <v>0.2114</v>
      </c>
      <c r="O788" s="5">
        <v>0.24487</v>
      </c>
    </row>
    <row r="789" spans="1:15">
      <c r="A789" t="str">
        <f t="shared" si="11"/>
        <v>NEWSMYRNAKWH OFFPK%</v>
      </c>
      <c r="B789" t="s">
        <v>670</v>
      </c>
      <c r="C789" t="s">
        <v>132</v>
      </c>
      <c r="D789" s="5"/>
      <c r="E789" s="5">
        <v>0.73394999999999999</v>
      </c>
      <c r="F789" s="5">
        <v>0.77388999999999997</v>
      </c>
      <c r="G789" s="5">
        <v>0.72499999999999998</v>
      </c>
      <c r="H789" s="5">
        <v>0.74416000000000004</v>
      </c>
      <c r="I789" s="5">
        <v>0.71350999999999998</v>
      </c>
      <c r="J789" s="5">
        <v>0.71863999999999995</v>
      </c>
      <c r="K789" s="5">
        <v>0.73507999999999996</v>
      </c>
      <c r="L789" s="5">
        <v>0.73602999999999996</v>
      </c>
      <c r="M789" s="5">
        <v>0.71614999999999995</v>
      </c>
      <c r="N789" s="5">
        <v>0.78859999999999997</v>
      </c>
      <c r="O789" s="5">
        <v>0.75512999999999997</v>
      </c>
    </row>
    <row r="790" spans="1:15">
      <c r="A790" t="str">
        <f t="shared" si="11"/>
        <v>NEWSMYRNADEMAND (KW):</v>
      </c>
      <c r="B790" t="s">
        <v>670</v>
      </c>
      <c r="C790" t="s">
        <v>62</v>
      </c>
    </row>
    <row r="791" spans="1:15">
      <c r="A791" t="str">
        <f t="shared" si="11"/>
        <v>NEWSMYRNANCP</v>
      </c>
      <c r="B791" t="s">
        <v>670</v>
      </c>
      <c r="C791" t="s">
        <v>133</v>
      </c>
      <c r="E791">
        <v>35000</v>
      </c>
      <c r="F791">
        <v>20000</v>
      </c>
      <c r="G791">
        <v>10000</v>
      </c>
      <c r="H791">
        <v>20000</v>
      </c>
      <c r="I791">
        <v>35000</v>
      </c>
      <c r="J791">
        <v>35000</v>
      </c>
      <c r="K791">
        <v>35000</v>
      </c>
      <c r="L791">
        <v>25000</v>
      </c>
      <c r="M791">
        <v>20000</v>
      </c>
      <c r="N791">
        <v>10000</v>
      </c>
      <c r="O791">
        <v>20000</v>
      </c>
    </row>
    <row r="792" spans="1:15">
      <c r="A792" t="str">
        <f t="shared" si="11"/>
        <v>NEWSMYRNANCP ONPK</v>
      </c>
      <c r="B792" t="s">
        <v>670</v>
      </c>
      <c r="C792" t="s">
        <v>134</v>
      </c>
      <c r="E792">
        <v>35000</v>
      </c>
      <c r="F792">
        <v>20000</v>
      </c>
      <c r="G792">
        <v>10000</v>
      </c>
      <c r="H792">
        <v>20000</v>
      </c>
      <c r="I792">
        <v>35000</v>
      </c>
      <c r="J792">
        <v>35000</v>
      </c>
      <c r="K792">
        <v>35000</v>
      </c>
      <c r="L792">
        <v>25000</v>
      </c>
      <c r="M792">
        <v>20000</v>
      </c>
      <c r="N792">
        <v>10000</v>
      </c>
      <c r="O792">
        <v>20000</v>
      </c>
    </row>
    <row r="793" spans="1:15">
      <c r="A793" t="str">
        <f t="shared" si="11"/>
        <v>NEWSMYRNANCP OFFPK</v>
      </c>
      <c r="B793" t="s">
        <v>670</v>
      </c>
      <c r="C793" t="s">
        <v>135</v>
      </c>
      <c r="E793">
        <v>35000</v>
      </c>
      <c r="F793">
        <v>20000</v>
      </c>
      <c r="G793">
        <v>10000</v>
      </c>
      <c r="H793">
        <v>20000</v>
      </c>
      <c r="I793">
        <v>35000</v>
      </c>
      <c r="J793">
        <v>35000</v>
      </c>
      <c r="K793">
        <v>35000</v>
      </c>
      <c r="L793">
        <v>25000</v>
      </c>
      <c r="M793">
        <v>20000</v>
      </c>
      <c r="N793">
        <v>10000</v>
      </c>
      <c r="O793">
        <v>20000</v>
      </c>
    </row>
    <row r="794" spans="1:15">
      <c r="A794" t="str">
        <f t="shared" si="11"/>
        <v>NEWSMYRNAGCP DATE</v>
      </c>
      <c r="B794" t="s">
        <v>670</v>
      </c>
      <c r="C794" t="s">
        <v>136</v>
      </c>
      <c r="E794" t="s">
        <v>608</v>
      </c>
      <c r="F794" t="s">
        <v>671</v>
      </c>
      <c r="G794" t="s">
        <v>306</v>
      </c>
      <c r="H794" t="s">
        <v>254</v>
      </c>
      <c r="I794" t="s">
        <v>672</v>
      </c>
      <c r="J794" t="s">
        <v>673</v>
      </c>
      <c r="K794" t="s">
        <v>674</v>
      </c>
      <c r="L794" t="s">
        <v>625</v>
      </c>
      <c r="M794" t="s">
        <v>675</v>
      </c>
      <c r="N794" t="s">
        <v>676</v>
      </c>
      <c r="O794" t="s">
        <v>677</v>
      </c>
    </row>
    <row r="795" spans="1:15">
      <c r="A795" t="str">
        <f t="shared" si="11"/>
        <v>NEWSMYRNAGCP TIME</v>
      </c>
      <c r="B795" t="s">
        <v>670</v>
      </c>
      <c r="C795" t="s">
        <v>142</v>
      </c>
      <c r="E795" t="s">
        <v>146</v>
      </c>
      <c r="F795" t="s">
        <v>201</v>
      </c>
      <c r="G795" t="s">
        <v>201</v>
      </c>
      <c r="H795" t="s">
        <v>201</v>
      </c>
      <c r="I795" t="s">
        <v>194</v>
      </c>
      <c r="J795" t="s">
        <v>203</v>
      </c>
      <c r="K795" t="s">
        <v>201</v>
      </c>
      <c r="L795" t="s">
        <v>201</v>
      </c>
      <c r="M795" t="s">
        <v>201</v>
      </c>
      <c r="N795" t="s">
        <v>201</v>
      </c>
      <c r="O795" t="s">
        <v>201</v>
      </c>
    </row>
    <row r="796" spans="1:15">
      <c r="A796" t="str">
        <f t="shared" si="11"/>
        <v>NEWSMYRNAGCP</v>
      </c>
      <c r="B796" t="s">
        <v>670</v>
      </c>
      <c r="C796" t="s">
        <v>147</v>
      </c>
      <c r="E796">
        <v>35000</v>
      </c>
      <c r="F796">
        <v>20000</v>
      </c>
      <c r="G796">
        <v>10000</v>
      </c>
      <c r="H796">
        <v>20000</v>
      </c>
      <c r="I796">
        <v>35000</v>
      </c>
      <c r="J796">
        <v>35000</v>
      </c>
      <c r="K796">
        <v>35000</v>
      </c>
      <c r="L796">
        <v>25000</v>
      </c>
      <c r="M796">
        <v>20000</v>
      </c>
      <c r="N796">
        <v>10000</v>
      </c>
      <c r="O796">
        <v>20000</v>
      </c>
    </row>
    <row r="797" spans="1:15">
      <c r="A797" t="str">
        <f t="shared" si="11"/>
        <v>NEWSMYRNAGCP ONPK</v>
      </c>
      <c r="B797" t="s">
        <v>670</v>
      </c>
      <c r="C797" t="s">
        <v>63</v>
      </c>
      <c r="E797">
        <v>35000</v>
      </c>
      <c r="F797">
        <v>20000</v>
      </c>
      <c r="G797">
        <v>10000</v>
      </c>
      <c r="H797">
        <v>20000</v>
      </c>
      <c r="I797">
        <v>35000</v>
      </c>
      <c r="J797">
        <v>35000</v>
      </c>
      <c r="K797">
        <v>35000</v>
      </c>
      <c r="L797">
        <v>25000</v>
      </c>
      <c r="M797">
        <v>20000</v>
      </c>
      <c r="N797">
        <v>10000</v>
      </c>
      <c r="O797">
        <v>20000</v>
      </c>
    </row>
    <row r="798" spans="1:15">
      <c r="A798" t="str">
        <f t="shared" si="11"/>
        <v>NEWSMYRNAGCP OFFPK</v>
      </c>
      <c r="B798" t="s">
        <v>670</v>
      </c>
      <c r="C798" t="s">
        <v>64</v>
      </c>
      <c r="E798">
        <v>35000</v>
      </c>
      <c r="F798">
        <v>20000</v>
      </c>
      <c r="G798">
        <v>10000</v>
      </c>
      <c r="H798">
        <v>20000</v>
      </c>
      <c r="I798">
        <v>35000</v>
      </c>
      <c r="J798">
        <v>35000</v>
      </c>
      <c r="K798">
        <v>35000</v>
      </c>
      <c r="L798">
        <v>25000</v>
      </c>
      <c r="M798">
        <v>20000</v>
      </c>
      <c r="N798">
        <v>10000</v>
      </c>
      <c r="O798">
        <v>20000</v>
      </c>
    </row>
    <row r="799" spans="1:15">
      <c r="A799" t="str">
        <f t="shared" si="11"/>
        <v>NEWSMYRNACP</v>
      </c>
      <c r="B799" t="s">
        <v>670</v>
      </c>
      <c r="C799" t="s">
        <v>148</v>
      </c>
      <c r="E799">
        <v>30000</v>
      </c>
      <c r="F799">
        <v>20000</v>
      </c>
      <c r="G799">
        <v>10000</v>
      </c>
      <c r="H799">
        <v>20000</v>
      </c>
      <c r="I799">
        <v>35000</v>
      </c>
      <c r="J799">
        <v>35000</v>
      </c>
      <c r="K799">
        <v>35000</v>
      </c>
      <c r="L799">
        <v>25000</v>
      </c>
      <c r="M799">
        <v>20000</v>
      </c>
      <c r="N799">
        <v>10000</v>
      </c>
      <c r="O799">
        <v>20000</v>
      </c>
    </row>
    <row r="800" spans="1:15">
      <c r="A800" t="str">
        <f t="shared" si="11"/>
        <v>NEWSMYRNAPERIOD START</v>
      </c>
      <c r="B800" t="s">
        <v>670</v>
      </c>
      <c r="C800" t="s">
        <v>149</v>
      </c>
      <c r="D800" s="1"/>
      <c r="E800" s="1">
        <v>41671</v>
      </c>
      <c r="F800" s="1">
        <v>41699</v>
      </c>
      <c r="G800" s="1">
        <v>41730</v>
      </c>
      <c r="H800" s="1">
        <v>41760</v>
      </c>
      <c r="I800" s="1">
        <v>41791</v>
      </c>
      <c r="J800" s="1">
        <v>41821</v>
      </c>
      <c r="K800" s="1">
        <v>41852</v>
      </c>
      <c r="L800" s="1">
        <v>41883</v>
      </c>
      <c r="M800" s="1">
        <v>41913</v>
      </c>
      <c r="N800" s="1">
        <v>41944</v>
      </c>
      <c r="O800" s="1">
        <v>41974</v>
      </c>
    </row>
    <row r="801" spans="1:15">
      <c r="A801" t="str">
        <f t="shared" si="11"/>
        <v>NEWSMYRNANCP LF</v>
      </c>
      <c r="B801" t="s">
        <v>670</v>
      </c>
      <c r="C801" t="s">
        <v>150</v>
      </c>
      <c r="E801" s="5">
        <v>0.79259999999999997</v>
      </c>
      <c r="F801" s="5">
        <v>1</v>
      </c>
      <c r="G801" s="5">
        <v>1</v>
      </c>
      <c r="H801" s="5">
        <v>0.9929</v>
      </c>
      <c r="I801" s="5">
        <v>0.9163</v>
      </c>
      <c r="J801" s="5">
        <v>0.94589999999999996</v>
      </c>
      <c r="K801" s="5">
        <v>0.95889999999999997</v>
      </c>
      <c r="L801" s="5">
        <v>0.99439999999999995</v>
      </c>
      <c r="M801" s="5">
        <v>0.98019999999999996</v>
      </c>
      <c r="N801" s="5">
        <v>0.99860000000000004</v>
      </c>
      <c r="O801" s="5">
        <v>0.96609999999999996</v>
      </c>
    </row>
    <row r="802" spans="1:15">
      <c r="A802" t="str">
        <f t="shared" si="11"/>
        <v>NEWSMYRNANCP LF ONPK</v>
      </c>
      <c r="B802" t="s">
        <v>670</v>
      </c>
      <c r="C802" t="s">
        <v>151</v>
      </c>
      <c r="E802" s="5">
        <v>0.88570000000000004</v>
      </c>
      <c r="F802" s="5">
        <v>1</v>
      </c>
      <c r="G802" s="5">
        <v>1</v>
      </c>
      <c r="H802" s="5">
        <v>1</v>
      </c>
      <c r="I802" s="5">
        <v>1</v>
      </c>
      <c r="J802" s="5">
        <v>1</v>
      </c>
      <c r="K802" s="5">
        <v>1</v>
      </c>
      <c r="L802" s="5">
        <v>1</v>
      </c>
      <c r="M802" s="5">
        <v>1</v>
      </c>
      <c r="N802" s="5">
        <v>1</v>
      </c>
      <c r="O802" s="5">
        <v>1</v>
      </c>
    </row>
    <row r="803" spans="1:15">
      <c r="A803" t="str">
        <f t="shared" si="11"/>
        <v>NEWSMYRNANCP LF OFFPK</v>
      </c>
      <c r="B803" t="s">
        <v>670</v>
      </c>
      <c r="C803" t="s">
        <v>152</v>
      </c>
      <c r="D803" t="s">
        <v>536</v>
      </c>
      <c r="E803" s="5">
        <v>0.76359999999999995</v>
      </c>
      <c r="F803" s="5">
        <v>1</v>
      </c>
      <c r="G803" s="5">
        <v>1</v>
      </c>
      <c r="H803" s="5">
        <v>0.99050000000000005</v>
      </c>
      <c r="I803" s="5">
        <v>0.88649999999999995</v>
      </c>
      <c r="J803" s="5">
        <v>0.92620000000000002</v>
      </c>
      <c r="K803" s="5">
        <v>0.94489999999999996</v>
      </c>
      <c r="L803" s="5">
        <v>0.99250000000000005</v>
      </c>
      <c r="M803" s="5">
        <v>0.97250000000000003</v>
      </c>
      <c r="N803" s="5">
        <v>0.99819999999999998</v>
      </c>
      <c r="O803" s="5">
        <v>0.95550000000000002</v>
      </c>
    </row>
    <row r="804" spans="1:15">
      <c r="A804" t="str">
        <f t="shared" si="11"/>
        <v>NEWSMYRNAGCP CF</v>
      </c>
      <c r="B804" t="s">
        <v>670</v>
      </c>
      <c r="C804" t="s">
        <v>153</v>
      </c>
      <c r="D804" t="s">
        <v>536</v>
      </c>
      <c r="E804" s="5">
        <v>1</v>
      </c>
      <c r="F804" s="5">
        <v>1</v>
      </c>
      <c r="G804" s="5">
        <v>1</v>
      </c>
      <c r="H804" s="5">
        <v>1</v>
      </c>
      <c r="I804" s="5">
        <v>1</v>
      </c>
      <c r="J804" s="5">
        <v>1</v>
      </c>
      <c r="K804" s="5">
        <v>1</v>
      </c>
      <c r="L804" s="5">
        <v>1</v>
      </c>
      <c r="M804" s="5">
        <v>1</v>
      </c>
      <c r="N804" s="5">
        <v>1</v>
      </c>
      <c r="O804" s="5">
        <v>1</v>
      </c>
    </row>
    <row r="805" spans="1:15">
      <c r="A805" t="str">
        <f t="shared" si="11"/>
        <v>NEWSMYRNACP CF</v>
      </c>
      <c r="B805" t="s">
        <v>670</v>
      </c>
      <c r="C805" t="s">
        <v>154</v>
      </c>
      <c r="D805" t="s">
        <v>536</v>
      </c>
      <c r="E805" s="5">
        <v>0.85709999999999997</v>
      </c>
      <c r="F805" s="5">
        <v>1</v>
      </c>
      <c r="G805" s="5">
        <v>1</v>
      </c>
      <c r="H805" s="5">
        <v>1</v>
      </c>
      <c r="I805" s="5">
        <v>1</v>
      </c>
      <c r="J805" s="5">
        <v>1</v>
      </c>
      <c r="K805" s="5">
        <v>1</v>
      </c>
      <c r="L805" s="5">
        <v>1</v>
      </c>
      <c r="M805" s="5">
        <v>1</v>
      </c>
      <c r="N805" s="5">
        <v>1</v>
      </c>
      <c r="O805" s="5">
        <v>1</v>
      </c>
    </row>
    <row r="806" spans="1:15">
      <c r="A806" t="str">
        <f t="shared" si="11"/>
        <v>NEWSMYRNAGCP LF</v>
      </c>
      <c r="B806" t="s">
        <v>670</v>
      </c>
      <c r="C806" t="s">
        <v>155</v>
      </c>
      <c r="D806" t="s">
        <v>536</v>
      </c>
      <c r="E806" s="5">
        <v>0.79259999999999997</v>
      </c>
      <c r="F806" s="5">
        <v>1</v>
      </c>
      <c r="G806" s="5">
        <v>1</v>
      </c>
      <c r="H806" s="5">
        <v>0.9929</v>
      </c>
      <c r="I806" s="5">
        <v>0.9163</v>
      </c>
      <c r="J806" s="5">
        <v>0.94589999999999996</v>
      </c>
      <c r="K806" s="5">
        <v>0.95889999999999997</v>
      </c>
      <c r="L806" s="5">
        <v>0.99439999999999995</v>
      </c>
      <c r="M806" s="5">
        <v>0.98019999999999996</v>
      </c>
      <c r="N806" s="5">
        <v>0.99860000000000004</v>
      </c>
      <c r="O806" s="5">
        <v>0.96609999999999996</v>
      </c>
    </row>
    <row r="807" spans="1:15">
      <c r="A807" t="str">
        <f t="shared" si="11"/>
        <v>NEWSMYRNAGCP LF ONPK</v>
      </c>
      <c r="B807" t="s">
        <v>670</v>
      </c>
      <c r="C807" t="s">
        <v>156</v>
      </c>
      <c r="D807" t="s">
        <v>536</v>
      </c>
      <c r="E807" s="5">
        <v>0.88570000000000004</v>
      </c>
      <c r="F807" s="5">
        <v>1</v>
      </c>
      <c r="G807" s="5">
        <v>1</v>
      </c>
      <c r="H807" s="5">
        <v>1</v>
      </c>
      <c r="I807" s="5">
        <v>1</v>
      </c>
      <c r="J807" s="5">
        <v>1</v>
      </c>
      <c r="K807" s="5">
        <v>1</v>
      </c>
      <c r="L807" s="5">
        <v>1</v>
      </c>
      <c r="M807" s="5">
        <v>1</v>
      </c>
      <c r="N807" s="5">
        <v>1</v>
      </c>
      <c r="O807" s="5">
        <v>1</v>
      </c>
    </row>
    <row r="808" spans="1:15">
      <c r="A808" t="str">
        <f t="shared" si="11"/>
        <v>NEWSMYRNAGCP LF OFFPK</v>
      </c>
      <c r="B808" t="s">
        <v>670</v>
      </c>
      <c r="C808" t="s">
        <v>157</v>
      </c>
      <c r="D808" t="s">
        <v>536</v>
      </c>
      <c r="E808" s="5">
        <v>0.76359999999999995</v>
      </c>
      <c r="F808" s="5">
        <v>1</v>
      </c>
      <c r="G808" s="5">
        <v>1</v>
      </c>
      <c r="H808" s="5">
        <v>0.99050000000000005</v>
      </c>
      <c r="I808" s="5">
        <v>0.88649999999999995</v>
      </c>
      <c r="J808" s="5">
        <v>0.92620000000000002</v>
      </c>
      <c r="K808" s="5">
        <v>0.94489999999999996</v>
      </c>
      <c r="L808" s="5">
        <v>0.99250000000000005</v>
      </c>
      <c r="M808" s="5">
        <v>0.97250000000000003</v>
      </c>
      <c r="N808" s="5">
        <v>0.99819999999999998</v>
      </c>
      <c r="O808" s="5">
        <v>0.95550000000000002</v>
      </c>
    </row>
    <row r="809" spans="1:15">
      <c r="A809" t="str">
        <f t="shared" si="11"/>
        <v>NEWSMYRNACP LF</v>
      </c>
      <c r="B809" t="s">
        <v>670</v>
      </c>
      <c r="C809" t="s">
        <v>158</v>
      </c>
      <c r="D809" t="s">
        <v>536</v>
      </c>
      <c r="E809" s="5">
        <v>0.92479999999999996</v>
      </c>
      <c r="F809" s="5">
        <v>1</v>
      </c>
      <c r="G809" s="5">
        <v>1</v>
      </c>
      <c r="H809" s="5">
        <v>0.9929</v>
      </c>
      <c r="I809" s="5">
        <v>0.9163</v>
      </c>
      <c r="J809" s="5">
        <v>0.94589999999999996</v>
      </c>
      <c r="K809" s="5">
        <v>0.95889999999999997</v>
      </c>
      <c r="L809" s="5">
        <v>0.99439999999999995</v>
      </c>
      <c r="M809" s="5">
        <v>0.98019999999999996</v>
      </c>
      <c r="N809" s="5">
        <v>0.99860000000000004</v>
      </c>
      <c r="O809" s="5">
        <v>0.96609999999999996</v>
      </c>
    </row>
    <row r="810" spans="1:15">
      <c r="A810" t="str">
        <f t="shared" si="11"/>
        <v>NEWSMYRNAREL PREC:</v>
      </c>
      <c r="B810" t="s">
        <v>670</v>
      </c>
      <c r="C810" t="s">
        <v>65</v>
      </c>
    </row>
    <row r="811" spans="1:15">
      <c r="A811" t="str">
        <f t="shared" si="11"/>
        <v>NEWSMYRNANCP RP</v>
      </c>
      <c r="B811" t="s">
        <v>670</v>
      </c>
      <c r="C811" t="s">
        <v>159</v>
      </c>
      <c r="D811" t="s">
        <v>536</v>
      </c>
      <c r="E811" s="5">
        <v>0</v>
      </c>
      <c r="F811" s="5">
        <v>0</v>
      </c>
      <c r="G811" s="5">
        <v>0</v>
      </c>
      <c r="H811" s="5">
        <v>0</v>
      </c>
      <c r="I811" s="5">
        <v>0</v>
      </c>
      <c r="J811" s="5">
        <v>0</v>
      </c>
      <c r="K811" s="5">
        <v>0</v>
      </c>
      <c r="L811" s="5">
        <v>0</v>
      </c>
      <c r="M811" s="5">
        <v>0</v>
      </c>
      <c r="N811" s="5">
        <v>0</v>
      </c>
      <c r="O811" s="5">
        <v>0</v>
      </c>
    </row>
    <row r="812" spans="1:15">
      <c r="A812" t="str">
        <f t="shared" si="11"/>
        <v>NEWSMYRNANCP RP ONPK</v>
      </c>
      <c r="B812" t="s">
        <v>670</v>
      </c>
      <c r="C812" t="s">
        <v>160</v>
      </c>
      <c r="D812" t="s">
        <v>536</v>
      </c>
      <c r="E812" s="5">
        <v>0</v>
      </c>
      <c r="F812" s="5">
        <v>0</v>
      </c>
      <c r="G812" s="5">
        <v>0</v>
      </c>
      <c r="H812" s="5">
        <v>0</v>
      </c>
      <c r="I812" s="5">
        <v>0</v>
      </c>
      <c r="J812" s="5">
        <v>0</v>
      </c>
      <c r="K812" s="5">
        <v>0</v>
      </c>
      <c r="L812" s="5">
        <v>0</v>
      </c>
      <c r="M812" s="5">
        <v>0</v>
      </c>
      <c r="N812" s="5">
        <v>0</v>
      </c>
      <c r="O812" s="5">
        <v>0</v>
      </c>
    </row>
    <row r="813" spans="1:15">
      <c r="A813" t="str">
        <f t="shared" si="11"/>
        <v>NEWSMYRNANCP RP OFFPK</v>
      </c>
      <c r="B813" t="s">
        <v>670</v>
      </c>
      <c r="C813" t="s">
        <v>161</v>
      </c>
      <c r="D813" t="s">
        <v>536</v>
      </c>
      <c r="E813" s="5">
        <v>0</v>
      </c>
      <c r="F813" s="5">
        <v>0</v>
      </c>
      <c r="G813" s="5">
        <v>0</v>
      </c>
      <c r="H813" s="5">
        <v>0</v>
      </c>
      <c r="I813" s="5">
        <v>0</v>
      </c>
      <c r="J813" s="5">
        <v>0</v>
      </c>
      <c r="K813" s="5">
        <v>0</v>
      </c>
      <c r="L813" s="5">
        <v>0</v>
      </c>
      <c r="M813" s="5">
        <v>0</v>
      </c>
      <c r="N813" s="5">
        <v>0</v>
      </c>
      <c r="O813" s="5">
        <v>0</v>
      </c>
    </row>
    <row r="814" spans="1:15">
      <c r="A814" t="str">
        <f t="shared" si="11"/>
        <v>NEWSMYRNAGCP RP</v>
      </c>
      <c r="B814" t="s">
        <v>670</v>
      </c>
      <c r="C814" t="s">
        <v>162</v>
      </c>
      <c r="D814" t="s">
        <v>536</v>
      </c>
      <c r="E814" s="5">
        <v>0</v>
      </c>
      <c r="F814" s="5">
        <v>0</v>
      </c>
      <c r="G814" s="5">
        <v>0</v>
      </c>
      <c r="H814" s="5">
        <v>0</v>
      </c>
      <c r="I814" s="5">
        <v>0</v>
      </c>
      <c r="J814" s="5">
        <v>0</v>
      </c>
      <c r="K814" s="5">
        <v>0</v>
      </c>
      <c r="L814" s="5">
        <v>0</v>
      </c>
      <c r="M814" s="5">
        <v>0</v>
      </c>
      <c r="N814" s="5">
        <v>0</v>
      </c>
      <c r="O814" s="5">
        <v>0</v>
      </c>
    </row>
    <row r="815" spans="1:15">
      <c r="A815" t="str">
        <f t="shared" ref="A815:A878" si="12">B815&amp;C815</f>
        <v>NEWSMYRNAGCP RP ONPK</v>
      </c>
      <c r="B815" t="s">
        <v>670</v>
      </c>
      <c r="C815" t="s">
        <v>163</v>
      </c>
      <c r="D815" t="s">
        <v>536</v>
      </c>
      <c r="E815" s="5">
        <v>0</v>
      </c>
      <c r="F815" s="5">
        <v>0</v>
      </c>
      <c r="G815" s="5">
        <v>0</v>
      </c>
      <c r="H815" s="5">
        <v>0</v>
      </c>
      <c r="I815" s="5">
        <v>0</v>
      </c>
      <c r="J815" s="5">
        <v>0</v>
      </c>
      <c r="K815" s="5">
        <v>0</v>
      </c>
      <c r="L815" s="5">
        <v>0</v>
      </c>
      <c r="M815" s="5">
        <v>0</v>
      </c>
      <c r="N815" s="5">
        <v>0</v>
      </c>
      <c r="O815" s="5">
        <v>0</v>
      </c>
    </row>
    <row r="816" spans="1:15">
      <c r="A816" t="str">
        <f t="shared" si="12"/>
        <v>NEWSMYRNAGCP RP OFFPK</v>
      </c>
      <c r="B816" t="s">
        <v>670</v>
      </c>
      <c r="C816" t="s">
        <v>164</v>
      </c>
      <c r="D816" t="s">
        <v>536</v>
      </c>
      <c r="E816" s="5">
        <v>0</v>
      </c>
      <c r="F816" s="5">
        <v>0</v>
      </c>
      <c r="G816" s="5">
        <v>0</v>
      </c>
      <c r="H816" s="5">
        <v>0</v>
      </c>
      <c r="I816" s="5">
        <v>0</v>
      </c>
      <c r="J816" s="5">
        <v>0</v>
      </c>
      <c r="K816" s="5">
        <v>0</v>
      </c>
      <c r="L816" s="5">
        <v>0</v>
      </c>
      <c r="M816" s="5">
        <v>0</v>
      </c>
      <c r="N816" s="5">
        <v>0</v>
      </c>
      <c r="O816" s="5">
        <v>0</v>
      </c>
    </row>
    <row r="817" spans="1:15">
      <c r="A817" t="str">
        <f t="shared" si="12"/>
        <v>NEWSMYRNACP RP</v>
      </c>
      <c r="B817" t="s">
        <v>670</v>
      </c>
      <c r="C817" t="s">
        <v>165</v>
      </c>
      <c r="D817" t="s">
        <v>536</v>
      </c>
      <c r="E817" s="5">
        <v>0</v>
      </c>
      <c r="F817" s="5">
        <v>0</v>
      </c>
      <c r="G817" s="5">
        <v>0</v>
      </c>
      <c r="H817" s="5">
        <v>0</v>
      </c>
      <c r="I817" s="5">
        <v>0</v>
      </c>
      <c r="J817" s="5">
        <v>0</v>
      </c>
      <c r="K817" s="5">
        <v>0</v>
      </c>
      <c r="L817" s="5">
        <v>0</v>
      </c>
      <c r="M817" s="5">
        <v>0</v>
      </c>
      <c r="N817" s="5">
        <v>0</v>
      </c>
      <c r="O817" s="5">
        <v>0</v>
      </c>
    </row>
    <row r="818" spans="1:15">
      <c r="A818" t="str">
        <f t="shared" si="12"/>
        <v>NEWSMYRNASAMPLE SIZE:</v>
      </c>
      <c r="B818" t="s">
        <v>670</v>
      </c>
      <c r="C818" t="s">
        <v>66</v>
      </c>
    </row>
    <row r="819" spans="1:15">
      <c r="A819" t="str">
        <f t="shared" si="12"/>
        <v>NEWSMYRNAGCPSZ</v>
      </c>
      <c r="B819" t="s">
        <v>670</v>
      </c>
      <c r="C819" t="s">
        <v>166</v>
      </c>
      <c r="D819" t="s">
        <v>536</v>
      </c>
      <c r="E819">
        <v>1</v>
      </c>
      <c r="F819">
        <v>1</v>
      </c>
      <c r="G819">
        <v>1</v>
      </c>
      <c r="H819">
        <v>1</v>
      </c>
      <c r="I819">
        <v>1</v>
      </c>
      <c r="J819">
        <v>1</v>
      </c>
      <c r="K819">
        <v>1</v>
      </c>
      <c r="L819">
        <v>1</v>
      </c>
      <c r="M819">
        <v>1</v>
      </c>
      <c r="N819">
        <v>1</v>
      </c>
      <c r="O819">
        <v>1</v>
      </c>
    </row>
    <row r="820" spans="1:15">
      <c r="A820" t="str">
        <f t="shared" si="12"/>
        <v>NEWSMYRNAGCPSZ ONPK</v>
      </c>
      <c r="B820" t="s">
        <v>670</v>
      </c>
      <c r="C820" t="s">
        <v>167</v>
      </c>
      <c r="D820" t="s">
        <v>536</v>
      </c>
      <c r="E820">
        <v>1</v>
      </c>
      <c r="F820">
        <v>1</v>
      </c>
      <c r="G820">
        <v>1</v>
      </c>
      <c r="H820">
        <v>1</v>
      </c>
      <c r="I820">
        <v>1</v>
      </c>
      <c r="J820">
        <v>1</v>
      </c>
      <c r="K820">
        <v>1</v>
      </c>
      <c r="L820">
        <v>1</v>
      </c>
      <c r="M820">
        <v>1</v>
      </c>
      <c r="N820">
        <v>1</v>
      </c>
      <c r="O820">
        <v>1</v>
      </c>
    </row>
    <row r="821" spans="1:15">
      <c r="A821" t="str">
        <f t="shared" si="12"/>
        <v>NEWSMYRNAGCPSZ OFFPK</v>
      </c>
      <c r="B821" t="s">
        <v>670</v>
      </c>
      <c r="C821" t="s">
        <v>168</v>
      </c>
      <c r="D821" t="s">
        <v>536</v>
      </c>
      <c r="E821">
        <v>1</v>
      </c>
      <c r="F821">
        <v>1</v>
      </c>
      <c r="G821">
        <v>1</v>
      </c>
      <c r="H821">
        <v>1</v>
      </c>
      <c r="I821">
        <v>1</v>
      </c>
      <c r="J821">
        <v>1</v>
      </c>
      <c r="K821">
        <v>1</v>
      </c>
      <c r="L821">
        <v>1</v>
      </c>
      <c r="M821">
        <v>1</v>
      </c>
      <c r="N821">
        <v>1</v>
      </c>
      <c r="O821">
        <v>1</v>
      </c>
    </row>
    <row r="822" spans="1:15">
      <c r="A822" t="str">
        <f t="shared" si="12"/>
        <v>NEWSMYRNACPSZ</v>
      </c>
      <c r="B822" t="s">
        <v>670</v>
      </c>
      <c r="C822" t="s">
        <v>169</v>
      </c>
      <c r="D822" t="s">
        <v>536</v>
      </c>
      <c r="E822">
        <v>1</v>
      </c>
      <c r="F822">
        <v>1</v>
      </c>
      <c r="G822">
        <v>1</v>
      </c>
      <c r="H822">
        <v>1</v>
      </c>
      <c r="I822">
        <v>1</v>
      </c>
      <c r="J822">
        <v>1</v>
      </c>
      <c r="K822">
        <v>1</v>
      </c>
      <c r="L822">
        <v>1</v>
      </c>
      <c r="M822">
        <v>1</v>
      </c>
      <c r="N822">
        <v>1</v>
      </c>
      <c r="O822">
        <v>1</v>
      </c>
    </row>
    <row r="823" spans="1:15">
      <c r="A823" t="str">
        <f t="shared" si="12"/>
        <v/>
      </c>
    </row>
    <row r="824" spans="1:15" ht="14.4">
      <c r="A824" t="str">
        <f t="shared" si="12"/>
        <v>NOTE:     Sales line does not match sales in the Rate and Revenue Report due to billing lag.</v>
      </c>
      <c r="B824" s="310" t="s">
        <v>605</v>
      </c>
    </row>
    <row r="825" spans="1:15">
      <c r="A825" t="str">
        <f t="shared" si="12"/>
        <v xml:space="preserve">                 In addition, New Smyrna and Winter Park are classified as Rate Code 840. The sales for the contracts are reported combined in the Rate &amp; Revenue Report.</v>
      </c>
      <c r="B825" s="311" t="s">
        <v>678</v>
      </c>
    </row>
    <row r="826" spans="1:15">
      <c r="A826" t="str">
        <f t="shared" si="12"/>
        <v/>
      </c>
    </row>
    <row r="827" spans="1:15">
      <c r="A827" t="str">
        <f t="shared" si="12"/>
        <v xml:space="preserve">OL01 Outdoor Lighting (Modeled Rate Class) </v>
      </c>
      <c r="B827" t="s">
        <v>17</v>
      </c>
      <c r="C827" t="s">
        <v>18</v>
      </c>
    </row>
    <row r="828" spans="1:15">
      <c r="A828" t="str">
        <f t="shared" si="12"/>
        <v xml:space="preserve">OL01MONTH </v>
      </c>
      <c r="B828" t="s">
        <v>19</v>
      </c>
      <c r="C828" t="s">
        <v>123</v>
      </c>
      <c r="D828" s="4">
        <v>41640</v>
      </c>
      <c r="E828" s="4">
        <v>41671</v>
      </c>
      <c r="F828" s="4">
        <v>41699</v>
      </c>
      <c r="G828" s="4">
        <v>41730</v>
      </c>
      <c r="H828" s="4">
        <v>41760</v>
      </c>
      <c r="I828" s="4">
        <v>41791</v>
      </c>
      <c r="J828" s="4">
        <v>41821</v>
      </c>
      <c r="K828" s="4">
        <v>41852</v>
      </c>
      <c r="L828" s="4">
        <v>41883</v>
      </c>
      <c r="M828" s="4">
        <v>41913</v>
      </c>
      <c r="N828" s="4">
        <v>41944</v>
      </c>
      <c r="O828" s="4">
        <v>41974</v>
      </c>
    </row>
    <row r="829" spans="1:15">
      <c r="A829" t="str">
        <f t="shared" si="12"/>
        <v xml:space="preserve">OL01CUSTOMERS </v>
      </c>
      <c r="B829" t="s">
        <v>19</v>
      </c>
      <c r="C829" t="s">
        <v>124</v>
      </c>
      <c r="D829">
        <v>5716</v>
      </c>
      <c r="E829">
        <v>5710</v>
      </c>
      <c r="F829">
        <v>5690</v>
      </c>
      <c r="G829">
        <v>5677</v>
      </c>
      <c r="H829">
        <v>5652</v>
      </c>
      <c r="I829">
        <v>5642</v>
      </c>
      <c r="J829">
        <v>5631</v>
      </c>
      <c r="K829">
        <v>5610</v>
      </c>
      <c r="L829">
        <v>5596</v>
      </c>
      <c r="M829">
        <v>5581</v>
      </c>
      <c r="N829">
        <v>5565</v>
      </c>
      <c r="O829">
        <v>5561</v>
      </c>
    </row>
    <row r="830" spans="1:15">
      <c r="A830" t="str">
        <f t="shared" si="12"/>
        <v xml:space="preserve">OL01SALES </v>
      </c>
      <c r="B830" t="s">
        <v>19</v>
      </c>
      <c r="C830" t="s">
        <v>125</v>
      </c>
      <c r="D830">
        <v>8343468</v>
      </c>
      <c r="E830">
        <v>8391244</v>
      </c>
      <c r="F830">
        <v>8418247</v>
      </c>
      <c r="G830">
        <v>8357365</v>
      </c>
      <c r="H830">
        <v>8450594</v>
      </c>
      <c r="I830">
        <v>8398239</v>
      </c>
      <c r="J830">
        <v>8430525</v>
      </c>
      <c r="K830">
        <v>8390365</v>
      </c>
      <c r="L830">
        <v>8370078</v>
      </c>
      <c r="M830">
        <v>8392416</v>
      </c>
      <c r="N830">
        <v>8319243</v>
      </c>
      <c r="O830">
        <v>8391802</v>
      </c>
    </row>
    <row r="831" spans="1:15">
      <c r="A831" t="str">
        <f t="shared" si="12"/>
        <v>OL01KW</v>
      </c>
      <c r="B831" t="s">
        <v>19</v>
      </c>
      <c r="C831" t="s">
        <v>126</v>
      </c>
    </row>
    <row r="832" spans="1:15">
      <c r="A832" t="str">
        <f t="shared" si="12"/>
        <v>OL01N</v>
      </c>
      <c r="B832" t="s">
        <v>19</v>
      </c>
      <c r="C832" t="s">
        <v>127</v>
      </c>
      <c r="D832">
        <v>1</v>
      </c>
      <c r="E832">
        <v>1</v>
      </c>
      <c r="F832">
        <v>1</v>
      </c>
      <c r="G832">
        <v>1</v>
      </c>
      <c r="H832">
        <v>1</v>
      </c>
      <c r="I832">
        <v>1</v>
      </c>
      <c r="J832">
        <v>1</v>
      </c>
      <c r="K832">
        <v>1</v>
      </c>
      <c r="L832">
        <v>1</v>
      </c>
      <c r="M832">
        <v>1</v>
      </c>
      <c r="N832">
        <v>1</v>
      </c>
      <c r="O832">
        <v>1</v>
      </c>
    </row>
    <row r="833" spans="1:15">
      <c r="A833" t="str">
        <f t="shared" si="12"/>
        <v>OL01RLR ENERGY:</v>
      </c>
      <c r="B833" t="s">
        <v>19</v>
      </c>
      <c r="C833" t="s">
        <v>61</v>
      </c>
    </row>
    <row r="834" spans="1:15">
      <c r="A834" t="str">
        <f t="shared" si="12"/>
        <v>OL01KWH</v>
      </c>
      <c r="B834" t="s">
        <v>19</v>
      </c>
      <c r="C834" t="s">
        <v>128</v>
      </c>
      <c r="D834">
        <v>8343468</v>
      </c>
      <c r="E834">
        <v>8391244</v>
      </c>
      <c r="F834">
        <v>8418247</v>
      </c>
      <c r="G834">
        <v>8357365</v>
      </c>
      <c r="H834">
        <v>8450594</v>
      </c>
      <c r="I834">
        <v>8398239</v>
      </c>
      <c r="J834">
        <v>8430525</v>
      </c>
      <c r="K834">
        <v>8390365</v>
      </c>
      <c r="L834">
        <v>8370078</v>
      </c>
      <c r="M834">
        <v>8392416</v>
      </c>
      <c r="N834">
        <v>8298126</v>
      </c>
      <c r="O834">
        <v>8391802</v>
      </c>
    </row>
    <row r="835" spans="1:15">
      <c r="A835" t="str">
        <f t="shared" si="12"/>
        <v>OL01KWH ONPK</v>
      </c>
      <c r="B835" t="s">
        <v>19</v>
      </c>
      <c r="C835" t="s">
        <v>129</v>
      </c>
      <c r="D835">
        <v>2279203</v>
      </c>
      <c r="E835">
        <v>2217305</v>
      </c>
      <c r="F835">
        <v>1905077</v>
      </c>
      <c r="G835">
        <v>689841</v>
      </c>
      <c r="H835">
        <v>548481</v>
      </c>
      <c r="I835">
        <v>453879</v>
      </c>
      <c r="J835">
        <v>445645</v>
      </c>
      <c r="K835">
        <v>548308</v>
      </c>
      <c r="L835">
        <v>792840</v>
      </c>
      <c r="M835">
        <v>1061675</v>
      </c>
      <c r="N835">
        <v>1863486</v>
      </c>
      <c r="O835">
        <v>2205580</v>
      </c>
    </row>
    <row r="836" spans="1:15">
      <c r="A836" t="str">
        <f t="shared" si="12"/>
        <v>OL01KWH OFFPK</v>
      </c>
      <c r="B836" t="s">
        <v>19</v>
      </c>
      <c r="C836" t="s">
        <v>130</v>
      </c>
      <c r="D836">
        <v>6064265</v>
      </c>
      <c r="E836">
        <v>6173939</v>
      </c>
      <c r="F836">
        <v>6513170</v>
      </c>
      <c r="G836">
        <v>7667524</v>
      </c>
      <c r="H836">
        <v>7902113</v>
      </c>
      <c r="I836">
        <v>7944360</v>
      </c>
      <c r="J836">
        <v>7984880</v>
      </c>
      <c r="K836">
        <v>7842057</v>
      </c>
      <c r="L836">
        <v>7577238</v>
      </c>
      <c r="M836">
        <v>7330741</v>
      </c>
      <c r="N836">
        <v>6434641</v>
      </c>
      <c r="O836">
        <v>6186222</v>
      </c>
    </row>
    <row r="837" spans="1:15">
      <c r="A837" t="str">
        <f t="shared" si="12"/>
        <v>OL01KWH ONPK%</v>
      </c>
      <c r="B837" t="s">
        <v>19</v>
      </c>
      <c r="C837" t="s">
        <v>131</v>
      </c>
      <c r="D837" s="5">
        <v>0.27317000000000002</v>
      </c>
      <c r="E837" s="5">
        <v>0.26423999999999997</v>
      </c>
      <c r="F837" s="5">
        <v>0.2263</v>
      </c>
      <c r="G837" s="5">
        <v>8.2540000000000002E-2</v>
      </c>
      <c r="H837" s="5">
        <v>6.4899999999999999E-2</v>
      </c>
      <c r="I837" s="5">
        <v>5.4039999999999998E-2</v>
      </c>
      <c r="J837" s="5">
        <v>5.2859999999999997E-2</v>
      </c>
      <c r="K837" s="5">
        <v>6.5350000000000005E-2</v>
      </c>
      <c r="L837" s="5">
        <v>9.4719999999999999E-2</v>
      </c>
      <c r="M837" s="5">
        <v>0.1265</v>
      </c>
      <c r="N837" s="5">
        <v>0.22456999999999999</v>
      </c>
      <c r="O837" s="5">
        <v>0.26283000000000001</v>
      </c>
    </row>
    <row r="838" spans="1:15">
      <c r="A838" t="str">
        <f t="shared" si="12"/>
        <v>OL01KWH OFFPK%</v>
      </c>
      <c r="B838" t="s">
        <v>19</v>
      </c>
      <c r="C838" t="s">
        <v>132</v>
      </c>
      <c r="D838" s="5">
        <v>0.72682999999999998</v>
      </c>
      <c r="E838" s="5">
        <v>0.73575999999999997</v>
      </c>
      <c r="F838" s="5">
        <v>0.77370000000000005</v>
      </c>
      <c r="G838" s="5">
        <v>0.91746000000000005</v>
      </c>
      <c r="H838" s="5">
        <v>0.93510000000000004</v>
      </c>
      <c r="I838" s="5">
        <v>0.94596000000000002</v>
      </c>
      <c r="J838" s="5">
        <v>0.94713999999999998</v>
      </c>
      <c r="K838" s="5">
        <v>0.93464999999999998</v>
      </c>
      <c r="L838" s="5">
        <v>0.90527999999999997</v>
      </c>
      <c r="M838" s="5">
        <v>0.87350000000000005</v>
      </c>
      <c r="N838" s="5">
        <v>0.77542999999999995</v>
      </c>
      <c r="O838" s="5">
        <v>0.73716999999999999</v>
      </c>
    </row>
    <row r="839" spans="1:15">
      <c r="A839" t="str">
        <f t="shared" si="12"/>
        <v>OL01DEMAND (KW):</v>
      </c>
      <c r="B839" t="s">
        <v>19</v>
      </c>
      <c r="C839" t="s">
        <v>62</v>
      </c>
    </row>
    <row r="840" spans="1:15">
      <c r="A840" t="str">
        <f t="shared" si="12"/>
        <v>OL01NCP</v>
      </c>
      <c r="B840" t="s">
        <v>19</v>
      </c>
      <c r="C840" t="s">
        <v>133</v>
      </c>
      <c r="D840">
        <v>20308</v>
      </c>
      <c r="E840">
        <v>23536</v>
      </c>
      <c r="F840">
        <v>22679</v>
      </c>
      <c r="G840">
        <v>24797</v>
      </c>
      <c r="H840">
        <v>25707</v>
      </c>
      <c r="I840">
        <v>27201</v>
      </c>
      <c r="J840">
        <v>26082</v>
      </c>
      <c r="K840">
        <v>24714</v>
      </c>
      <c r="L840">
        <v>23891</v>
      </c>
      <c r="M840">
        <v>21754</v>
      </c>
      <c r="N840">
        <v>21117</v>
      </c>
      <c r="O840">
        <v>20192</v>
      </c>
    </row>
    <row r="841" spans="1:15">
      <c r="A841" t="str">
        <f t="shared" si="12"/>
        <v>OL01NCP ONPK</v>
      </c>
      <c r="B841" t="s">
        <v>19</v>
      </c>
      <c r="C841" t="s">
        <v>134</v>
      </c>
      <c r="D841">
        <v>20308</v>
      </c>
      <c r="E841">
        <v>23536</v>
      </c>
      <c r="F841">
        <v>22679</v>
      </c>
      <c r="G841">
        <v>24797</v>
      </c>
      <c r="H841">
        <v>25707</v>
      </c>
      <c r="I841">
        <v>23578</v>
      </c>
      <c r="J841">
        <v>22608</v>
      </c>
      <c r="K841">
        <v>24714</v>
      </c>
      <c r="L841">
        <v>23891</v>
      </c>
      <c r="M841">
        <v>21754</v>
      </c>
      <c r="N841">
        <v>21117</v>
      </c>
      <c r="O841">
        <v>20192</v>
      </c>
    </row>
    <row r="842" spans="1:15">
      <c r="A842" t="str">
        <f t="shared" si="12"/>
        <v>OL01NCP OFFPK</v>
      </c>
      <c r="B842" t="s">
        <v>19</v>
      </c>
      <c r="C842" t="s">
        <v>135</v>
      </c>
      <c r="D842">
        <v>20308</v>
      </c>
      <c r="E842">
        <v>23536</v>
      </c>
      <c r="F842">
        <v>22679</v>
      </c>
      <c r="G842">
        <v>24797</v>
      </c>
      <c r="H842">
        <v>25707</v>
      </c>
      <c r="I842">
        <v>27201</v>
      </c>
      <c r="J842">
        <v>26082</v>
      </c>
      <c r="K842">
        <v>24714</v>
      </c>
      <c r="L842">
        <v>23891</v>
      </c>
      <c r="M842">
        <v>21754</v>
      </c>
      <c r="N842">
        <v>21117</v>
      </c>
      <c r="O842">
        <v>20192</v>
      </c>
    </row>
    <row r="843" spans="1:15">
      <c r="A843" t="str">
        <f t="shared" si="12"/>
        <v>OL01GCP DATE</v>
      </c>
      <c r="B843" t="s">
        <v>19</v>
      </c>
      <c r="C843" t="s">
        <v>136</v>
      </c>
      <c r="D843" t="s">
        <v>621</v>
      </c>
      <c r="E843" t="s">
        <v>679</v>
      </c>
      <c r="F843" t="s">
        <v>671</v>
      </c>
      <c r="G843" t="s">
        <v>306</v>
      </c>
      <c r="H843" t="s">
        <v>254</v>
      </c>
      <c r="I843" t="s">
        <v>672</v>
      </c>
      <c r="J843" t="s">
        <v>673</v>
      </c>
      <c r="K843" t="s">
        <v>674</v>
      </c>
      <c r="L843" t="s">
        <v>625</v>
      </c>
      <c r="M843" t="s">
        <v>675</v>
      </c>
      <c r="N843" t="s">
        <v>676</v>
      </c>
      <c r="O843" t="s">
        <v>677</v>
      </c>
    </row>
    <row r="844" spans="1:15">
      <c r="A844" t="str">
        <f t="shared" si="12"/>
        <v>OL01GCP TIME</v>
      </c>
      <c r="B844" t="s">
        <v>19</v>
      </c>
      <c r="C844" t="s">
        <v>142</v>
      </c>
      <c r="D844" t="s">
        <v>201</v>
      </c>
      <c r="E844" t="s">
        <v>201</v>
      </c>
      <c r="F844" t="s">
        <v>201</v>
      </c>
      <c r="G844" t="s">
        <v>201</v>
      </c>
      <c r="H844" t="s">
        <v>201</v>
      </c>
      <c r="I844" t="s">
        <v>201</v>
      </c>
      <c r="J844" t="s">
        <v>201</v>
      </c>
      <c r="K844" t="s">
        <v>201</v>
      </c>
      <c r="L844" t="s">
        <v>201</v>
      </c>
      <c r="M844" t="s">
        <v>201</v>
      </c>
      <c r="N844" t="s">
        <v>201</v>
      </c>
      <c r="O844" t="s">
        <v>201</v>
      </c>
    </row>
    <row r="845" spans="1:15">
      <c r="A845" t="str">
        <f t="shared" si="12"/>
        <v>OL01GCP</v>
      </c>
      <c r="B845" t="s">
        <v>19</v>
      </c>
      <c r="C845" t="s">
        <v>147</v>
      </c>
      <c r="D845">
        <v>20308</v>
      </c>
      <c r="E845">
        <v>23536</v>
      </c>
      <c r="F845">
        <v>22679</v>
      </c>
      <c r="G845">
        <v>24797</v>
      </c>
      <c r="H845">
        <v>25707</v>
      </c>
      <c r="I845">
        <v>27201</v>
      </c>
      <c r="J845">
        <v>26082</v>
      </c>
      <c r="K845">
        <v>24714</v>
      </c>
      <c r="L845">
        <v>23891</v>
      </c>
      <c r="M845">
        <v>21754</v>
      </c>
      <c r="N845">
        <v>21117</v>
      </c>
      <c r="O845">
        <v>20192</v>
      </c>
    </row>
    <row r="846" spans="1:15">
      <c r="A846" t="str">
        <f t="shared" si="12"/>
        <v>OL01GCP ONPK</v>
      </c>
      <c r="B846" t="s">
        <v>19</v>
      </c>
      <c r="C846" t="s">
        <v>63</v>
      </c>
      <c r="D846">
        <v>20308</v>
      </c>
      <c r="E846">
        <v>23536</v>
      </c>
      <c r="F846">
        <v>22679</v>
      </c>
      <c r="G846">
        <v>24797</v>
      </c>
      <c r="H846">
        <v>25707</v>
      </c>
      <c r="I846">
        <v>23578</v>
      </c>
      <c r="J846">
        <v>22608</v>
      </c>
      <c r="K846">
        <v>24714</v>
      </c>
      <c r="L846">
        <v>23891</v>
      </c>
      <c r="M846">
        <v>21754</v>
      </c>
      <c r="N846">
        <v>21117</v>
      </c>
      <c r="O846">
        <v>20192</v>
      </c>
    </row>
    <row r="847" spans="1:15">
      <c r="A847" t="str">
        <f t="shared" si="12"/>
        <v>OL01GCP OFFPK</v>
      </c>
      <c r="B847" t="s">
        <v>19</v>
      </c>
      <c r="C847" t="s">
        <v>64</v>
      </c>
      <c r="D847">
        <v>20308</v>
      </c>
      <c r="E847">
        <v>23536</v>
      </c>
      <c r="F847">
        <v>22679</v>
      </c>
      <c r="G847">
        <v>24797</v>
      </c>
      <c r="H847">
        <v>25707</v>
      </c>
      <c r="I847">
        <v>27201</v>
      </c>
      <c r="J847">
        <v>26082</v>
      </c>
      <c r="K847">
        <v>24714</v>
      </c>
      <c r="L847">
        <v>23891</v>
      </c>
      <c r="M847">
        <v>21754</v>
      </c>
      <c r="N847">
        <v>21117</v>
      </c>
      <c r="O847">
        <v>20192</v>
      </c>
    </row>
    <row r="848" spans="1:15">
      <c r="A848" t="str">
        <f t="shared" si="12"/>
        <v>OL01CP</v>
      </c>
      <c r="B848" t="s">
        <v>19</v>
      </c>
      <c r="C848" t="s">
        <v>148</v>
      </c>
      <c r="D848">
        <v>2375</v>
      </c>
      <c r="E848">
        <v>0</v>
      </c>
      <c r="F848">
        <v>0</v>
      </c>
      <c r="G848">
        <v>0</v>
      </c>
      <c r="H848">
        <v>0</v>
      </c>
      <c r="I848">
        <v>0</v>
      </c>
      <c r="J848">
        <v>0</v>
      </c>
      <c r="K848">
        <v>0</v>
      </c>
      <c r="L848">
        <v>0</v>
      </c>
      <c r="M848">
        <v>0</v>
      </c>
      <c r="N848">
        <v>0</v>
      </c>
      <c r="O848">
        <v>0</v>
      </c>
    </row>
    <row r="849" spans="1:15">
      <c r="A849" t="str">
        <f t="shared" si="12"/>
        <v>OL01PERIOD START</v>
      </c>
      <c r="B849" t="s">
        <v>19</v>
      </c>
      <c r="C849" t="s">
        <v>149</v>
      </c>
      <c r="D849" s="1">
        <v>41640</v>
      </c>
      <c r="E849" s="1">
        <v>41671</v>
      </c>
      <c r="F849" s="1">
        <v>41699</v>
      </c>
      <c r="G849" s="1">
        <v>41730</v>
      </c>
      <c r="H849" s="1">
        <v>41760</v>
      </c>
      <c r="I849" s="1">
        <v>41791</v>
      </c>
      <c r="J849" s="1">
        <v>41821</v>
      </c>
      <c r="K849" s="1">
        <v>41852</v>
      </c>
      <c r="L849" s="1">
        <v>41883</v>
      </c>
      <c r="M849" s="1">
        <v>41913</v>
      </c>
      <c r="N849" s="1">
        <v>41944</v>
      </c>
      <c r="O849" s="1">
        <v>41974</v>
      </c>
    </row>
    <row r="850" spans="1:15">
      <c r="A850" t="str">
        <f t="shared" si="12"/>
        <v>OL01NCP LF</v>
      </c>
      <c r="B850" t="s">
        <v>19</v>
      </c>
      <c r="C850" t="s">
        <v>150</v>
      </c>
      <c r="D850" s="5">
        <v>0.55220000000000002</v>
      </c>
      <c r="E850" s="5">
        <v>0.53059999999999996</v>
      </c>
      <c r="F850" s="5">
        <v>0.49959999999999999</v>
      </c>
      <c r="G850" s="5">
        <v>0.46810000000000002</v>
      </c>
      <c r="H850" s="5">
        <v>0.44180000000000003</v>
      </c>
      <c r="I850" s="5">
        <v>0.42880000000000001</v>
      </c>
      <c r="J850" s="5">
        <v>0.4345</v>
      </c>
      <c r="K850" s="5">
        <v>0.45629999999999998</v>
      </c>
      <c r="L850" s="5">
        <v>0.48659999999999998</v>
      </c>
      <c r="M850" s="5">
        <v>0.51849999999999996</v>
      </c>
      <c r="N850" s="5">
        <v>0.54579999999999995</v>
      </c>
      <c r="O850" s="5">
        <v>0.55859999999999999</v>
      </c>
    </row>
    <row r="851" spans="1:15">
      <c r="A851" t="str">
        <f t="shared" si="12"/>
        <v>OL01NCP LF ONPK</v>
      </c>
      <c r="B851" t="s">
        <v>19</v>
      </c>
      <c r="C851" t="s">
        <v>151</v>
      </c>
      <c r="D851" s="5">
        <v>0.63770000000000004</v>
      </c>
      <c r="E851" s="5">
        <v>0.58879999999999999</v>
      </c>
      <c r="F851" s="5">
        <v>0.5</v>
      </c>
      <c r="G851" s="5">
        <v>0.14050000000000001</v>
      </c>
      <c r="H851" s="5">
        <v>0.1129</v>
      </c>
      <c r="I851" s="5">
        <v>0.1019</v>
      </c>
      <c r="J851" s="5">
        <v>9.9599999999999994E-2</v>
      </c>
      <c r="K851" s="5">
        <v>0.1174</v>
      </c>
      <c r="L851" s="5">
        <v>0.17560000000000001</v>
      </c>
      <c r="M851" s="5">
        <v>0.23580000000000001</v>
      </c>
      <c r="N851" s="5">
        <v>0.5806</v>
      </c>
      <c r="O851" s="5">
        <v>0.62060000000000004</v>
      </c>
    </row>
    <row r="852" spans="1:15">
      <c r="A852" t="str">
        <f t="shared" si="12"/>
        <v>OL01NCP LF OFFPK</v>
      </c>
      <c r="B852" t="s">
        <v>19</v>
      </c>
      <c r="C852" t="s">
        <v>152</v>
      </c>
      <c r="D852" s="5">
        <v>0.52569999999999995</v>
      </c>
      <c r="E852" s="5">
        <v>0.51229999999999998</v>
      </c>
      <c r="F852" s="5">
        <v>0.49940000000000001</v>
      </c>
      <c r="G852" s="5">
        <v>0.59240000000000004</v>
      </c>
      <c r="H852" s="5">
        <v>0.55389999999999995</v>
      </c>
      <c r="I852" s="5">
        <v>0.55000000000000004</v>
      </c>
      <c r="J852" s="5">
        <v>0.56069999999999998</v>
      </c>
      <c r="K852" s="5">
        <v>0.57169999999999999</v>
      </c>
      <c r="L852" s="5">
        <v>0.59730000000000005</v>
      </c>
      <c r="M852" s="5">
        <v>0.62749999999999995</v>
      </c>
      <c r="N852" s="5">
        <v>0.53649999999999998</v>
      </c>
      <c r="O852" s="5">
        <v>0.53939999999999999</v>
      </c>
    </row>
    <row r="853" spans="1:15">
      <c r="A853" t="str">
        <f t="shared" si="12"/>
        <v>OL01GCP CF</v>
      </c>
      <c r="B853" t="s">
        <v>19</v>
      </c>
      <c r="C853" t="s">
        <v>153</v>
      </c>
      <c r="D853" s="5">
        <v>1</v>
      </c>
      <c r="E853" s="5">
        <v>1</v>
      </c>
      <c r="F853" s="5">
        <v>1</v>
      </c>
      <c r="G853" s="5">
        <v>1</v>
      </c>
      <c r="H853" s="5">
        <v>1</v>
      </c>
      <c r="I853" s="5">
        <v>1</v>
      </c>
      <c r="J853" s="5">
        <v>1</v>
      </c>
      <c r="K853" s="5">
        <v>1</v>
      </c>
      <c r="L853" s="5">
        <v>1</v>
      </c>
      <c r="M853" s="5">
        <v>1</v>
      </c>
      <c r="N853" s="5">
        <v>1</v>
      </c>
      <c r="O853" s="5">
        <v>1</v>
      </c>
    </row>
    <row r="854" spans="1:15">
      <c r="A854" t="str">
        <f t="shared" si="12"/>
        <v>OL01CP CF</v>
      </c>
      <c r="B854" t="s">
        <v>19</v>
      </c>
      <c r="C854" t="s">
        <v>154</v>
      </c>
      <c r="D854" s="5">
        <v>0.1169</v>
      </c>
      <c r="E854" s="5">
        <v>0</v>
      </c>
      <c r="F854" s="5">
        <v>0</v>
      </c>
      <c r="G854" s="5">
        <v>0</v>
      </c>
      <c r="H854" s="5">
        <v>0</v>
      </c>
      <c r="I854" s="5">
        <v>0</v>
      </c>
      <c r="J854" s="5">
        <v>0</v>
      </c>
      <c r="K854" s="5">
        <v>0</v>
      </c>
      <c r="L854" s="5">
        <v>0</v>
      </c>
      <c r="M854" s="5">
        <v>0</v>
      </c>
      <c r="N854" s="5">
        <v>0</v>
      </c>
      <c r="O854" s="5">
        <v>0</v>
      </c>
    </row>
    <row r="855" spans="1:15">
      <c r="A855" t="str">
        <f t="shared" si="12"/>
        <v>OL01GCP LF</v>
      </c>
      <c r="B855" t="s">
        <v>19</v>
      </c>
      <c r="C855" t="s">
        <v>155</v>
      </c>
      <c r="D855" s="5">
        <v>0.55220000000000002</v>
      </c>
      <c r="E855" s="5">
        <v>0.53059999999999996</v>
      </c>
      <c r="F855" s="5">
        <v>0.49959999999999999</v>
      </c>
      <c r="G855" s="5">
        <v>0.46810000000000002</v>
      </c>
      <c r="H855" s="5">
        <v>0.44180000000000003</v>
      </c>
      <c r="I855" s="5">
        <v>0.42880000000000001</v>
      </c>
      <c r="J855" s="5">
        <v>0.4345</v>
      </c>
      <c r="K855" s="5">
        <v>0.45629999999999998</v>
      </c>
      <c r="L855" s="5">
        <v>0.48659999999999998</v>
      </c>
      <c r="M855" s="5">
        <v>0.51849999999999996</v>
      </c>
      <c r="N855" s="5">
        <v>0.54579999999999995</v>
      </c>
      <c r="O855" s="5">
        <v>0.55859999999999999</v>
      </c>
    </row>
    <row r="856" spans="1:15">
      <c r="A856" t="str">
        <f t="shared" si="12"/>
        <v>OL01GCP LF ONPK</v>
      </c>
      <c r="B856" t="s">
        <v>19</v>
      </c>
      <c r="C856" t="s">
        <v>156</v>
      </c>
      <c r="D856" s="5">
        <v>0.63770000000000004</v>
      </c>
      <c r="E856" s="5">
        <v>0.58879999999999999</v>
      </c>
      <c r="F856" s="5">
        <v>0.5</v>
      </c>
      <c r="G856" s="5">
        <v>0.14050000000000001</v>
      </c>
      <c r="H856" s="5">
        <v>0.1129</v>
      </c>
      <c r="I856" s="5">
        <v>0.1019</v>
      </c>
      <c r="J856" s="5">
        <v>9.9599999999999994E-2</v>
      </c>
      <c r="K856" s="5">
        <v>0.1174</v>
      </c>
      <c r="L856" s="5">
        <v>0.17560000000000001</v>
      </c>
      <c r="M856" s="5">
        <v>0.23580000000000001</v>
      </c>
      <c r="N856" s="5">
        <v>0.5806</v>
      </c>
      <c r="O856" s="5">
        <v>0.62060000000000004</v>
      </c>
    </row>
    <row r="857" spans="1:15">
      <c r="A857" t="str">
        <f t="shared" si="12"/>
        <v>OL01GCP LF OFFPK</v>
      </c>
      <c r="B857" t="s">
        <v>19</v>
      </c>
      <c r="C857" t="s">
        <v>157</v>
      </c>
      <c r="D857" s="5">
        <v>0.52569999999999995</v>
      </c>
      <c r="E857" s="5">
        <v>0.51229999999999998</v>
      </c>
      <c r="F857" s="5">
        <v>0.49940000000000001</v>
      </c>
      <c r="G857" s="5">
        <v>0.59240000000000004</v>
      </c>
      <c r="H857" s="5">
        <v>0.55389999999999995</v>
      </c>
      <c r="I857" s="5">
        <v>0.55000000000000004</v>
      </c>
      <c r="J857" s="5">
        <v>0.56069999999999998</v>
      </c>
      <c r="K857" s="5">
        <v>0.57169999999999999</v>
      </c>
      <c r="L857" s="5">
        <v>0.59730000000000005</v>
      </c>
      <c r="M857" s="5">
        <v>0.62749999999999995</v>
      </c>
      <c r="N857" s="5">
        <v>0.53649999999999998</v>
      </c>
      <c r="O857" s="5">
        <v>0.53939999999999999</v>
      </c>
    </row>
    <row r="858" spans="1:15">
      <c r="A858" t="str">
        <f t="shared" si="12"/>
        <v>OL01CP LF</v>
      </c>
      <c r="B858" t="s">
        <v>19</v>
      </c>
      <c r="C858" t="s">
        <v>158</v>
      </c>
      <c r="D858" s="5">
        <v>4.7222</v>
      </c>
      <c r="E858" s="5">
        <v>0</v>
      </c>
      <c r="F858" s="5">
        <v>0</v>
      </c>
      <c r="G858" s="5">
        <v>0</v>
      </c>
      <c r="H858" s="5">
        <v>0</v>
      </c>
      <c r="I858" s="5">
        <v>0</v>
      </c>
      <c r="J858" s="5">
        <v>0</v>
      </c>
      <c r="K858" s="5">
        <v>0</v>
      </c>
      <c r="L858" s="5">
        <v>0</v>
      </c>
      <c r="M858" s="5">
        <v>0</v>
      </c>
      <c r="N858" s="5">
        <v>0</v>
      </c>
      <c r="O858" s="5">
        <v>0</v>
      </c>
    </row>
    <row r="859" spans="1:15">
      <c r="A859" t="str">
        <f t="shared" si="12"/>
        <v>OL01REL PREC:</v>
      </c>
      <c r="B859" t="s">
        <v>19</v>
      </c>
      <c r="C859" t="s">
        <v>65</v>
      </c>
    </row>
    <row r="860" spans="1:15">
      <c r="A860" t="str">
        <f t="shared" si="12"/>
        <v>OL01NCP RP</v>
      </c>
      <c r="B860" t="s">
        <v>19</v>
      </c>
      <c r="C860" t="s">
        <v>159</v>
      </c>
      <c r="D860" s="5">
        <v>0</v>
      </c>
      <c r="E860" s="5">
        <v>0</v>
      </c>
      <c r="F860" s="5">
        <v>0</v>
      </c>
      <c r="G860" s="5">
        <v>0</v>
      </c>
      <c r="H860" s="5">
        <v>0</v>
      </c>
      <c r="I860" s="5">
        <v>0</v>
      </c>
      <c r="J860" s="5">
        <v>0</v>
      </c>
      <c r="K860" s="5">
        <v>0</v>
      </c>
      <c r="L860" s="5">
        <v>0</v>
      </c>
      <c r="M860" s="5">
        <v>0</v>
      </c>
      <c r="N860" s="5">
        <v>0</v>
      </c>
      <c r="O860" s="5">
        <v>0</v>
      </c>
    </row>
    <row r="861" spans="1:15">
      <c r="A861" t="str">
        <f t="shared" si="12"/>
        <v>OL01NCP RP ONPK</v>
      </c>
      <c r="B861" t="s">
        <v>19</v>
      </c>
      <c r="C861" t="s">
        <v>160</v>
      </c>
      <c r="D861" s="5">
        <v>0</v>
      </c>
      <c r="E861" s="5">
        <v>0</v>
      </c>
      <c r="F861" s="5">
        <v>0</v>
      </c>
      <c r="G861" s="5">
        <v>0</v>
      </c>
      <c r="H861" s="5">
        <v>0</v>
      </c>
      <c r="I861" s="5">
        <v>0</v>
      </c>
      <c r="J861" s="5">
        <v>0</v>
      </c>
      <c r="K861" s="5">
        <v>0</v>
      </c>
      <c r="L861" s="5">
        <v>0</v>
      </c>
      <c r="M861" s="5">
        <v>0</v>
      </c>
      <c r="N861" s="5">
        <v>0</v>
      </c>
      <c r="O861" s="5">
        <v>0</v>
      </c>
    </row>
    <row r="862" spans="1:15">
      <c r="A862" t="str">
        <f t="shared" si="12"/>
        <v>OL01NCP RP OFFPK</v>
      </c>
      <c r="B862" t="s">
        <v>19</v>
      </c>
      <c r="C862" t="s">
        <v>161</v>
      </c>
      <c r="D862" s="5">
        <v>0</v>
      </c>
      <c r="E862" s="5">
        <v>0</v>
      </c>
      <c r="F862" s="5">
        <v>0</v>
      </c>
      <c r="G862" s="5">
        <v>0</v>
      </c>
      <c r="H862" s="5">
        <v>0</v>
      </c>
      <c r="I862" s="5">
        <v>0</v>
      </c>
      <c r="J862" s="5">
        <v>0</v>
      </c>
      <c r="K862" s="5">
        <v>0</v>
      </c>
      <c r="L862" s="5">
        <v>0</v>
      </c>
      <c r="M862" s="5">
        <v>0</v>
      </c>
      <c r="N862" s="5">
        <v>0</v>
      </c>
      <c r="O862" s="5">
        <v>0</v>
      </c>
    </row>
    <row r="863" spans="1:15">
      <c r="A863" t="str">
        <f t="shared" si="12"/>
        <v>OL01GCP RP</v>
      </c>
      <c r="B863" t="s">
        <v>19</v>
      </c>
      <c r="C863" t="s">
        <v>162</v>
      </c>
      <c r="D863" s="5">
        <v>0</v>
      </c>
      <c r="E863" s="5">
        <v>0</v>
      </c>
      <c r="F863" s="5">
        <v>0</v>
      </c>
      <c r="G863" s="5">
        <v>0</v>
      </c>
      <c r="H863" s="5">
        <v>0</v>
      </c>
      <c r="I863" s="5">
        <v>0</v>
      </c>
      <c r="J863" s="5">
        <v>0</v>
      </c>
      <c r="K863" s="5">
        <v>0</v>
      </c>
      <c r="L863" s="5">
        <v>0</v>
      </c>
      <c r="M863" s="5">
        <v>0</v>
      </c>
      <c r="N863" s="5">
        <v>0</v>
      </c>
      <c r="O863" s="5">
        <v>0</v>
      </c>
    </row>
    <row r="864" spans="1:15">
      <c r="A864" t="str">
        <f t="shared" si="12"/>
        <v>OL01GCP RP ONPK</v>
      </c>
      <c r="B864" t="s">
        <v>19</v>
      </c>
      <c r="C864" t="s">
        <v>163</v>
      </c>
      <c r="D864" s="5">
        <v>0</v>
      </c>
      <c r="E864" s="5">
        <v>0</v>
      </c>
      <c r="F864" s="5">
        <v>0</v>
      </c>
      <c r="G864" s="5">
        <v>0</v>
      </c>
      <c r="H864" s="5">
        <v>0</v>
      </c>
      <c r="I864" s="5">
        <v>0</v>
      </c>
      <c r="J864" s="5">
        <v>0</v>
      </c>
      <c r="K864" s="5">
        <v>0</v>
      </c>
      <c r="L864" s="5">
        <v>0</v>
      </c>
      <c r="M864" s="5">
        <v>0</v>
      </c>
      <c r="N864" s="5">
        <v>0</v>
      </c>
      <c r="O864" s="5">
        <v>0</v>
      </c>
    </row>
    <row r="865" spans="1:15">
      <c r="A865" t="str">
        <f t="shared" si="12"/>
        <v>OL01GCP RP OFFPK</v>
      </c>
      <c r="B865" t="s">
        <v>19</v>
      </c>
      <c r="C865" t="s">
        <v>164</v>
      </c>
      <c r="D865" s="5">
        <v>0</v>
      </c>
      <c r="E865" s="5">
        <v>0</v>
      </c>
      <c r="F865" s="5">
        <v>0</v>
      </c>
      <c r="G865" s="5">
        <v>0</v>
      </c>
      <c r="H865" s="5">
        <v>0</v>
      </c>
      <c r="I865" s="5">
        <v>0</v>
      </c>
      <c r="J865" s="5">
        <v>0</v>
      </c>
      <c r="K865" s="5">
        <v>0</v>
      </c>
      <c r="L865" s="5">
        <v>0</v>
      </c>
      <c r="M865" s="5">
        <v>0</v>
      </c>
      <c r="N865" s="5">
        <v>0</v>
      </c>
      <c r="O865" s="5">
        <v>0</v>
      </c>
    </row>
    <row r="866" spans="1:15">
      <c r="A866" t="str">
        <f t="shared" si="12"/>
        <v>OL01CP RP</v>
      </c>
      <c r="B866" t="s">
        <v>19</v>
      </c>
      <c r="C866" t="s">
        <v>165</v>
      </c>
      <c r="D866" s="5">
        <v>0</v>
      </c>
      <c r="E866" s="5">
        <v>0</v>
      </c>
      <c r="F866" s="5">
        <v>0</v>
      </c>
      <c r="G866" s="5">
        <v>0</v>
      </c>
      <c r="H866" s="5">
        <v>0</v>
      </c>
      <c r="I866" s="5">
        <v>0</v>
      </c>
      <c r="J866" s="5">
        <v>0</v>
      </c>
      <c r="K866" s="5">
        <v>0</v>
      </c>
      <c r="L866" s="5">
        <v>0</v>
      </c>
      <c r="M866" s="5">
        <v>0</v>
      </c>
      <c r="N866" s="5">
        <v>0</v>
      </c>
      <c r="O866" s="5">
        <v>0</v>
      </c>
    </row>
    <row r="867" spans="1:15">
      <c r="A867" t="str">
        <f t="shared" si="12"/>
        <v>OL01SAMPLE SIZE:</v>
      </c>
      <c r="B867" t="s">
        <v>19</v>
      </c>
      <c r="C867" t="s">
        <v>66</v>
      </c>
    </row>
    <row r="868" spans="1:15">
      <c r="A868" t="str">
        <f t="shared" si="12"/>
        <v>OL01GCPSZ</v>
      </c>
      <c r="B868" t="s">
        <v>19</v>
      </c>
      <c r="C868" t="s">
        <v>166</v>
      </c>
      <c r="D868">
        <v>1</v>
      </c>
      <c r="E868">
        <v>1</v>
      </c>
      <c r="F868">
        <v>1</v>
      </c>
      <c r="G868">
        <v>1</v>
      </c>
      <c r="H868">
        <v>1</v>
      </c>
      <c r="I868">
        <v>1</v>
      </c>
      <c r="J868">
        <v>1</v>
      </c>
      <c r="K868">
        <v>1</v>
      </c>
      <c r="L868">
        <v>1</v>
      </c>
      <c r="M868">
        <v>1</v>
      </c>
      <c r="N868">
        <v>1</v>
      </c>
      <c r="O868">
        <v>1</v>
      </c>
    </row>
    <row r="869" spans="1:15">
      <c r="A869" t="str">
        <f t="shared" si="12"/>
        <v>OL01GCPSZ ONPK</v>
      </c>
      <c r="B869" t="s">
        <v>19</v>
      </c>
      <c r="C869" t="s">
        <v>167</v>
      </c>
      <c r="D869">
        <v>1</v>
      </c>
      <c r="E869">
        <v>1</v>
      </c>
      <c r="F869">
        <v>1</v>
      </c>
      <c r="G869">
        <v>1</v>
      </c>
      <c r="H869">
        <v>1</v>
      </c>
      <c r="I869">
        <v>1</v>
      </c>
      <c r="J869">
        <v>1</v>
      </c>
      <c r="K869">
        <v>1</v>
      </c>
      <c r="L869">
        <v>1</v>
      </c>
      <c r="M869">
        <v>1</v>
      </c>
      <c r="N869">
        <v>1</v>
      </c>
      <c r="O869">
        <v>1</v>
      </c>
    </row>
    <row r="870" spans="1:15">
      <c r="A870" t="str">
        <f t="shared" si="12"/>
        <v>OL01GCPSZ OFFPK</v>
      </c>
      <c r="B870" t="s">
        <v>19</v>
      </c>
      <c r="C870" t="s">
        <v>168</v>
      </c>
      <c r="D870">
        <v>1</v>
      </c>
      <c r="E870">
        <v>1</v>
      </c>
      <c r="F870">
        <v>1</v>
      </c>
      <c r="G870">
        <v>1</v>
      </c>
      <c r="H870">
        <v>1</v>
      </c>
      <c r="I870">
        <v>1</v>
      </c>
      <c r="J870">
        <v>1</v>
      </c>
      <c r="K870">
        <v>1</v>
      </c>
      <c r="L870">
        <v>1</v>
      </c>
      <c r="M870">
        <v>1</v>
      </c>
      <c r="N870">
        <v>1</v>
      </c>
      <c r="O870">
        <v>1</v>
      </c>
    </row>
    <row r="871" spans="1:15">
      <c r="A871" t="str">
        <f t="shared" si="12"/>
        <v>OL01CPSZ</v>
      </c>
      <c r="B871" t="s">
        <v>19</v>
      </c>
      <c r="C871" t="s">
        <v>169</v>
      </c>
      <c r="D871">
        <v>1</v>
      </c>
      <c r="E871">
        <v>1</v>
      </c>
      <c r="F871">
        <v>1</v>
      </c>
      <c r="G871">
        <v>1</v>
      </c>
      <c r="H871">
        <v>1</v>
      </c>
      <c r="I871">
        <v>1</v>
      </c>
      <c r="J871">
        <v>1</v>
      </c>
      <c r="K871">
        <v>1</v>
      </c>
      <c r="L871">
        <v>1</v>
      </c>
      <c r="M871">
        <v>1</v>
      </c>
      <c r="N871">
        <v>1</v>
      </c>
      <c r="O871">
        <v>1</v>
      </c>
    </row>
    <row r="872" spans="1:15">
      <c r="A872" t="str">
        <f t="shared" si="12"/>
        <v/>
      </c>
    </row>
    <row r="873" spans="1:15">
      <c r="A873" t="str">
        <f t="shared" si="12"/>
        <v/>
      </c>
    </row>
    <row r="874" spans="1:15">
      <c r="A874" t="str">
        <f t="shared" si="12"/>
        <v/>
      </c>
    </row>
    <row r="875" spans="1:15">
      <c r="A875" t="str">
        <f t="shared" si="12"/>
        <v xml:space="preserve">OS202 Sports Field (Sampled) </v>
      </c>
      <c r="B875" t="s">
        <v>20</v>
      </c>
      <c r="C875" t="s">
        <v>21</v>
      </c>
    </row>
    <row r="876" spans="1:15">
      <c r="A876" t="str">
        <f t="shared" si="12"/>
        <v xml:space="preserve">OS202MONTH </v>
      </c>
      <c r="B876" t="s">
        <v>22</v>
      </c>
      <c r="C876" t="s">
        <v>123</v>
      </c>
      <c r="D876" s="4">
        <v>41640</v>
      </c>
      <c r="E876" s="4">
        <v>41671</v>
      </c>
      <c r="F876" s="4">
        <v>41699</v>
      </c>
      <c r="G876" s="4">
        <v>41730</v>
      </c>
      <c r="H876" s="4">
        <v>41760</v>
      </c>
      <c r="I876" s="4">
        <v>41791</v>
      </c>
      <c r="J876" s="4">
        <v>41821</v>
      </c>
      <c r="K876" s="4">
        <v>41852</v>
      </c>
      <c r="L876" s="4">
        <v>41883</v>
      </c>
      <c r="M876" s="4">
        <v>41913</v>
      </c>
      <c r="N876" s="4">
        <v>41944</v>
      </c>
      <c r="O876" s="4">
        <v>41974</v>
      </c>
    </row>
    <row r="877" spans="1:15">
      <c r="A877" t="str">
        <f t="shared" si="12"/>
        <v xml:space="preserve">OS202CUSTOMERS </v>
      </c>
      <c r="B877" t="s">
        <v>22</v>
      </c>
      <c r="C877" t="s">
        <v>124</v>
      </c>
      <c r="D877">
        <v>185</v>
      </c>
      <c r="E877">
        <v>185</v>
      </c>
      <c r="F877">
        <v>185</v>
      </c>
      <c r="G877">
        <v>185</v>
      </c>
      <c r="H877">
        <v>185</v>
      </c>
      <c r="I877">
        <v>185</v>
      </c>
      <c r="J877">
        <v>185</v>
      </c>
      <c r="K877">
        <v>185</v>
      </c>
      <c r="L877">
        <v>185</v>
      </c>
      <c r="M877">
        <v>185</v>
      </c>
      <c r="N877">
        <v>185</v>
      </c>
      <c r="O877">
        <v>184</v>
      </c>
    </row>
    <row r="878" spans="1:15">
      <c r="A878" t="str">
        <f t="shared" si="12"/>
        <v xml:space="preserve">OS202SALES </v>
      </c>
      <c r="B878" t="s">
        <v>22</v>
      </c>
      <c r="C878" t="s">
        <v>125</v>
      </c>
      <c r="D878">
        <v>893542</v>
      </c>
      <c r="E878">
        <v>1037077</v>
      </c>
      <c r="F878">
        <v>1100267</v>
      </c>
      <c r="G878">
        <v>915390</v>
      </c>
      <c r="H878">
        <v>927409</v>
      </c>
      <c r="I878">
        <v>867087</v>
      </c>
      <c r="J878">
        <v>751333</v>
      </c>
      <c r="K878">
        <v>746702</v>
      </c>
      <c r="L878">
        <v>964676</v>
      </c>
      <c r="M878">
        <v>972237</v>
      </c>
      <c r="N878">
        <v>1136693</v>
      </c>
      <c r="O878">
        <v>972313</v>
      </c>
    </row>
    <row r="879" spans="1:15">
      <c r="A879" t="str">
        <f t="shared" ref="A879:A942" si="13">B879&amp;C879</f>
        <v>OS202KW</v>
      </c>
      <c r="B879" t="s">
        <v>22</v>
      </c>
      <c r="C879" t="s">
        <v>126</v>
      </c>
    </row>
    <row r="880" spans="1:15">
      <c r="A880" t="str">
        <f t="shared" si="13"/>
        <v>OS202N</v>
      </c>
      <c r="B880" t="s">
        <v>22</v>
      </c>
      <c r="C880" t="s">
        <v>127</v>
      </c>
      <c r="D880">
        <v>185</v>
      </c>
      <c r="E880">
        <v>185</v>
      </c>
      <c r="F880">
        <v>185</v>
      </c>
      <c r="G880">
        <v>185</v>
      </c>
      <c r="H880">
        <v>185</v>
      </c>
      <c r="I880">
        <v>185</v>
      </c>
      <c r="J880">
        <v>185</v>
      </c>
      <c r="K880">
        <v>185</v>
      </c>
      <c r="L880">
        <v>185</v>
      </c>
      <c r="M880">
        <v>185</v>
      </c>
      <c r="N880">
        <v>185</v>
      </c>
      <c r="O880">
        <v>184</v>
      </c>
    </row>
    <row r="881" spans="1:15">
      <c r="A881" t="str">
        <f t="shared" si="13"/>
        <v>OS202RLR ENERGY:</v>
      </c>
      <c r="B881" t="s">
        <v>22</v>
      </c>
      <c r="C881" t="s">
        <v>61</v>
      </c>
    </row>
    <row r="882" spans="1:15">
      <c r="A882" t="str">
        <f t="shared" si="13"/>
        <v>OS202KWH</v>
      </c>
      <c r="B882" t="s">
        <v>22</v>
      </c>
      <c r="C882" t="s">
        <v>128</v>
      </c>
      <c r="D882">
        <v>893542</v>
      </c>
      <c r="E882">
        <v>1037182</v>
      </c>
      <c r="F882">
        <v>1100267</v>
      </c>
      <c r="G882">
        <v>915390</v>
      </c>
      <c r="H882">
        <v>927409</v>
      </c>
      <c r="I882">
        <v>867087</v>
      </c>
      <c r="J882">
        <v>751424</v>
      </c>
      <c r="K882">
        <v>746702</v>
      </c>
      <c r="L882">
        <v>964676</v>
      </c>
      <c r="M882">
        <v>972237</v>
      </c>
      <c r="N882">
        <v>1136775</v>
      </c>
      <c r="O882">
        <v>972363</v>
      </c>
    </row>
    <row r="883" spans="1:15">
      <c r="A883" t="str">
        <f t="shared" si="13"/>
        <v>OS202KWH ONPK</v>
      </c>
      <c r="B883" t="s">
        <v>22</v>
      </c>
      <c r="C883" t="s">
        <v>129</v>
      </c>
      <c r="D883">
        <v>470346</v>
      </c>
      <c r="E883">
        <v>584896</v>
      </c>
      <c r="F883">
        <v>543296</v>
      </c>
      <c r="G883">
        <v>417801</v>
      </c>
      <c r="H883">
        <v>359964</v>
      </c>
      <c r="I883">
        <v>307040</v>
      </c>
      <c r="J883">
        <v>263462</v>
      </c>
      <c r="K883">
        <v>273582</v>
      </c>
      <c r="L883">
        <v>416572</v>
      </c>
      <c r="M883">
        <v>498345</v>
      </c>
      <c r="N883">
        <v>561194</v>
      </c>
      <c r="O883">
        <v>470120</v>
      </c>
    </row>
    <row r="884" spans="1:15">
      <c r="A884" t="str">
        <f t="shared" si="13"/>
        <v>OS202KWH OFFPK</v>
      </c>
      <c r="B884" t="s">
        <v>22</v>
      </c>
      <c r="C884" t="s">
        <v>130</v>
      </c>
      <c r="D884">
        <v>423196</v>
      </c>
      <c r="E884">
        <v>452286</v>
      </c>
      <c r="F884">
        <v>556971</v>
      </c>
      <c r="G884">
        <v>497589</v>
      </c>
      <c r="H884">
        <v>567445</v>
      </c>
      <c r="I884">
        <v>560047</v>
      </c>
      <c r="J884">
        <v>487962</v>
      </c>
      <c r="K884">
        <v>473120</v>
      </c>
      <c r="L884">
        <v>548104</v>
      </c>
      <c r="M884">
        <v>473892</v>
      </c>
      <c r="N884">
        <v>575581</v>
      </c>
      <c r="O884">
        <v>502243</v>
      </c>
    </row>
    <row r="885" spans="1:15">
      <c r="A885" t="str">
        <f t="shared" si="13"/>
        <v>OS202KWH ONPK%</v>
      </c>
      <c r="B885" t="s">
        <v>22</v>
      </c>
      <c r="C885" t="s">
        <v>131</v>
      </c>
      <c r="D885" s="5">
        <v>0.52637999999999996</v>
      </c>
      <c r="E885" s="5">
        <v>0.56393000000000004</v>
      </c>
      <c r="F885" s="5">
        <v>0.49379000000000001</v>
      </c>
      <c r="G885" s="5">
        <v>0.45641999999999999</v>
      </c>
      <c r="H885" s="5">
        <v>0.38813999999999999</v>
      </c>
      <c r="I885" s="5">
        <v>0.35410999999999998</v>
      </c>
      <c r="J885" s="5">
        <v>0.35061999999999999</v>
      </c>
      <c r="K885" s="5">
        <v>0.36638999999999999</v>
      </c>
      <c r="L885" s="5">
        <v>0.43182999999999999</v>
      </c>
      <c r="M885" s="5">
        <v>0.51258000000000004</v>
      </c>
      <c r="N885" s="5">
        <v>0.49367</v>
      </c>
      <c r="O885" s="5">
        <v>0.48348000000000002</v>
      </c>
    </row>
    <row r="886" spans="1:15">
      <c r="A886" t="str">
        <f t="shared" si="13"/>
        <v>OS202KWH OFFPK%</v>
      </c>
      <c r="B886" t="s">
        <v>22</v>
      </c>
      <c r="C886" t="s">
        <v>132</v>
      </c>
      <c r="D886" s="5">
        <v>0.47361999999999999</v>
      </c>
      <c r="E886" s="5">
        <v>0.43607000000000001</v>
      </c>
      <c r="F886" s="5">
        <v>0.50621000000000005</v>
      </c>
      <c r="G886" s="5">
        <v>0.54357999999999995</v>
      </c>
      <c r="H886" s="5">
        <v>0.61185999999999996</v>
      </c>
      <c r="I886" s="5">
        <v>0.64588999999999996</v>
      </c>
      <c r="J886" s="5">
        <v>0.64937999999999996</v>
      </c>
      <c r="K886" s="5">
        <v>0.63361000000000001</v>
      </c>
      <c r="L886" s="5">
        <v>0.56816999999999995</v>
      </c>
      <c r="M886" s="5">
        <v>0.48742000000000002</v>
      </c>
      <c r="N886" s="5">
        <v>0.50632999999999995</v>
      </c>
      <c r="O886" s="5">
        <v>0.51651999999999998</v>
      </c>
    </row>
    <row r="887" spans="1:15">
      <c r="A887" t="str">
        <f t="shared" si="13"/>
        <v>OS202DEMAND (KW):</v>
      </c>
      <c r="B887" t="s">
        <v>22</v>
      </c>
      <c r="C887" t="s">
        <v>62</v>
      </c>
    </row>
    <row r="888" spans="1:15">
      <c r="A888" t="str">
        <f t="shared" si="13"/>
        <v>OS202NCP</v>
      </c>
      <c r="B888" t="s">
        <v>22</v>
      </c>
      <c r="C888" t="s">
        <v>133</v>
      </c>
      <c r="D888">
        <v>12787</v>
      </c>
      <c r="E888">
        <v>14298</v>
      </c>
      <c r="F888">
        <v>15555</v>
      </c>
      <c r="G888">
        <v>13976</v>
      </c>
      <c r="H888">
        <v>13816</v>
      </c>
      <c r="I888">
        <v>12794</v>
      </c>
      <c r="J888">
        <v>9867</v>
      </c>
      <c r="K888">
        <v>10312</v>
      </c>
      <c r="L888">
        <v>14478</v>
      </c>
      <c r="M888">
        <v>13181</v>
      </c>
      <c r="N888">
        <v>15913</v>
      </c>
      <c r="O888">
        <v>14634</v>
      </c>
    </row>
    <row r="889" spans="1:15">
      <c r="A889" t="str">
        <f t="shared" si="13"/>
        <v>OS202NCP ONPK</v>
      </c>
      <c r="B889" t="s">
        <v>22</v>
      </c>
      <c r="C889" t="s">
        <v>134</v>
      </c>
      <c r="D889">
        <v>12459</v>
      </c>
      <c r="E889">
        <v>14020</v>
      </c>
      <c r="F889">
        <v>15175</v>
      </c>
      <c r="G889">
        <v>13601</v>
      </c>
      <c r="H889">
        <v>13484</v>
      </c>
      <c r="I889">
        <v>11977</v>
      </c>
      <c r="J889">
        <v>9023</v>
      </c>
      <c r="K889">
        <v>9868</v>
      </c>
      <c r="L889">
        <v>13741</v>
      </c>
      <c r="M889">
        <v>13041</v>
      </c>
      <c r="N889">
        <v>15484</v>
      </c>
      <c r="O889">
        <v>14318</v>
      </c>
    </row>
    <row r="890" spans="1:15">
      <c r="A890" t="str">
        <f t="shared" si="13"/>
        <v>OS202NCP OFFPK</v>
      </c>
      <c r="B890" t="s">
        <v>22</v>
      </c>
      <c r="C890" t="s">
        <v>135</v>
      </c>
      <c r="D890">
        <v>9417</v>
      </c>
      <c r="E890">
        <v>10476</v>
      </c>
      <c r="F890">
        <v>10816</v>
      </c>
      <c r="G890">
        <v>10796</v>
      </c>
      <c r="H890">
        <v>10836</v>
      </c>
      <c r="I890">
        <v>9634</v>
      </c>
      <c r="J890">
        <v>8045</v>
      </c>
      <c r="K890">
        <v>7830</v>
      </c>
      <c r="L890">
        <v>11084</v>
      </c>
      <c r="M890">
        <v>9782</v>
      </c>
      <c r="N890">
        <v>13560</v>
      </c>
      <c r="O890">
        <v>11073</v>
      </c>
    </row>
    <row r="891" spans="1:15">
      <c r="A891" t="str">
        <f t="shared" si="13"/>
        <v>OS202GCP DATE</v>
      </c>
      <c r="B891" t="s">
        <v>22</v>
      </c>
      <c r="C891" t="s">
        <v>136</v>
      </c>
      <c r="D891" t="s">
        <v>607</v>
      </c>
      <c r="E891" t="s">
        <v>631</v>
      </c>
      <c r="F891" t="s">
        <v>284</v>
      </c>
      <c r="G891" t="s">
        <v>283</v>
      </c>
      <c r="H891" t="s">
        <v>619</v>
      </c>
      <c r="I891" t="s">
        <v>680</v>
      </c>
      <c r="J891" t="s">
        <v>673</v>
      </c>
      <c r="K891" t="s">
        <v>681</v>
      </c>
      <c r="L891" t="s">
        <v>293</v>
      </c>
      <c r="M891" t="s">
        <v>316</v>
      </c>
      <c r="N891" t="s">
        <v>682</v>
      </c>
      <c r="O891" t="s">
        <v>650</v>
      </c>
    </row>
    <row r="892" spans="1:15">
      <c r="A892" t="str">
        <f t="shared" si="13"/>
        <v>OS202GCP TIME</v>
      </c>
      <c r="B892" t="s">
        <v>22</v>
      </c>
      <c r="C892" t="s">
        <v>142</v>
      </c>
      <c r="D892" t="s">
        <v>193</v>
      </c>
      <c r="E892" t="s">
        <v>237</v>
      </c>
      <c r="F892" t="s">
        <v>237</v>
      </c>
      <c r="G892" t="s">
        <v>215</v>
      </c>
      <c r="H892" t="s">
        <v>215</v>
      </c>
      <c r="I892" t="s">
        <v>215</v>
      </c>
      <c r="J892" t="s">
        <v>215</v>
      </c>
      <c r="K892" t="s">
        <v>215</v>
      </c>
      <c r="L892" t="s">
        <v>237</v>
      </c>
      <c r="M892" t="s">
        <v>237</v>
      </c>
      <c r="N892" t="s">
        <v>193</v>
      </c>
      <c r="O892" t="s">
        <v>193</v>
      </c>
    </row>
    <row r="893" spans="1:15">
      <c r="A893" t="str">
        <f t="shared" si="13"/>
        <v>OS202GCP</v>
      </c>
      <c r="B893" t="s">
        <v>22</v>
      </c>
      <c r="C893" t="s">
        <v>147</v>
      </c>
      <c r="D893">
        <v>9128</v>
      </c>
      <c r="E893">
        <v>11286</v>
      </c>
      <c r="F893">
        <v>12949</v>
      </c>
      <c r="G893">
        <v>8683</v>
      </c>
      <c r="H893">
        <v>8170</v>
      </c>
      <c r="I893">
        <v>7644</v>
      </c>
      <c r="J893">
        <v>5191</v>
      </c>
      <c r="K893">
        <v>5634</v>
      </c>
      <c r="L893">
        <v>8161</v>
      </c>
      <c r="M893">
        <v>9538</v>
      </c>
      <c r="N893">
        <v>11457</v>
      </c>
      <c r="O893">
        <v>9996</v>
      </c>
    </row>
    <row r="894" spans="1:15">
      <c r="A894" t="str">
        <f t="shared" si="13"/>
        <v>OS202GCP ONPK</v>
      </c>
      <c r="B894" t="s">
        <v>22</v>
      </c>
      <c r="C894" t="s">
        <v>63</v>
      </c>
      <c r="D894">
        <v>9128</v>
      </c>
      <c r="E894">
        <v>11286</v>
      </c>
      <c r="F894">
        <v>12949</v>
      </c>
      <c r="G894">
        <v>8683</v>
      </c>
      <c r="H894">
        <v>8170</v>
      </c>
      <c r="I894">
        <v>7644</v>
      </c>
      <c r="J894">
        <v>5191</v>
      </c>
      <c r="K894">
        <v>5634</v>
      </c>
      <c r="L894">
        <v>8161</v>
      </c>
      <c r="M894">
        <v>9538</v>
      </c>
      <c r="N894">
        <v>11457</v>
      </c>
      <c r="O894">
        <v>9996</v>
      </c>
    </row>
    <row r="895" spans="1:15">
      <c r="A895" t="str">
        <f t="shared" si="13"/>
        <v>OS202GCP OFFPK</v>
      </c>
      <c r="B895" t="s">
        <v>22</v>
      </c>
      <c r="C895" t="s">
        <v>64</v>
      </c>
      <c r="D895">
        <v>4581</v>
      </c>
      <c r="E895">
        <v>3223</v>
      </c>
      <c r="F895">
        <v>3068</v>
      </c>
      <c r="G895">
        <v>4821</v>
      </c>
      <c r="H895">
        <v>4866</v>
      </c>
      <c r="I895">
        <v>4561</v>
      </c>
      <c r="J895">
        <v>3465</v>
      </c>
      <c r="K895">
        <v>4188</v>
      </c>
      <c r="L895">
        <v>4225</v>
      </c>
      <c r="M895">
        <v>4292</v>
      </c>
      <c r="N895">
        <v>7175</v>
      </c>
      <c r="O895">
        <v>5723</v>
      </c>
    </row>
    <row r="896" spans="1:15">
      <c r="A896" t="str">
        <f t="shared" si="13"/>
        <v>OS202CP</v>
      </c>
      <c r="B896" t="s">
        <v>22</v>
      </c>
      <c r="C896" t="s">
        <v>148</v>
      </c>
      <c r="D896">
        <v>575</v>
      </c>
      <c r="E896">
        <v>622</v>
      </c>
      <c r="F896">
        <v>998</v>
      </c>
      <c r="G896">
        <v>790</v>
      </c>
      <c r="H896">
        <v>773</v>
      </c>
      <c r="I896">
        <v>966</v>
      </c>
      <c r="J896">
        <v>801</v>
      </c>
      <c r="K896">
        <v>1181</v>
      </c>
      <c r="L896">
        <v>1114</v>
      </c>
      <c r="M896">
        <v>990</v>
      </c>
      <c r="N896">
        <v>617</v>
      </c>
      <c r="O896">
        <v>460</v>
      </c>
    </row>
    <row r="897" spans="1:15">
      <c r="A897" t="str">
        <f t="shared" si="13"/>
        <v>OS202PERIOD START</v>
      </c>
      <c r="B897" t="s">
        <v>22</v>
      </c>
      <c r="C897" t="s">
        <v>149</v>
      </c>
      <c r="D897" s="1">
        <v>41640</v>
      </c>
      <c r="E897" s="1">
        <v>41671</v>
      </c>
      <c r="F897" s="1">
        <v>41699</v>
      </c>
      <c r="G897" s="1">
        <v>41730</v>
      </c>
      <c r="H897" s="1">
        <v>41760</v>
      </c>
      <c r="I897" s="1">
        <v>41791</v>
      </c>
      <c r="J897" s="1">
        <v>41821</v>
      </c>
      <c r="K897" s="1">
        <v>41852</v>
      </c>
      <c r="L897" s="1">
        <v>41883</v>
      </c>
      <c r="M897" s="1">
        <v>41913</v>
      </c>
      <c r="N897" s="1">
        <v>41944</v>
      </c>
      <c r="O897" s="1">
        <v>41974</v>
      </c>
    </row>
    <row r="898" spans="1:15">
      <c r="A898" t="str">
        <f t="shared" si="13"/>
        <v>OS202NCP LF</v>
      </c>
      <c r="B898" t="s">
        <v>22</v>
      </c>
      <c r="C898" t="s">
        <v>150</v>
      </c>
      <c r="D898" s="5">
        <v>9.3899999999999997E-2</v>
      </c>
      <c r="E898" s="5">
        <v>0.1079</v>
      </c>
      <c r="F898" s="5">
        <v>9.5100000000000004E-2</v>
      </c>
      <c r="G898" s="5">
        <v>9.0999999999999998E-2</v>
      </c>
      <c r="H898" s="5">
        <v>9.0200000000000002E-2</v>
      </c>
      <c r="I898" s="5">
        <v>9.4100000000000003E-2</v>
      </c>
      <c r="J898" s="5">
        <v>0.1024</v>
      </c>
      <c r="K898" s="5">
        <v>9.7299999999999998E-2</v>
      </c>
      <c r="L898" s="5">
        <v>9.2499999999999999E-2</v>
      </c>
      <c r="M898" s="5">
        <v>9.9099999999999994E-2</v>
      </c>
      <c r="N898" s="5">
        <v>9.9199999999999997E-2</v>
      </c>
      <c r="O898" s="5">
        <v>8.9300000000000004E-2</v>
      </c>
    </row>
    <row r="899" spans="1:15">
      <c r="A899" t="str">
        <f t="shared" si="13"/>
        <v>OS202NCP LF ONPK</v>
      </c>
      <c r="B899" t="s">
        <v>22</v>
      </c>
      <c r="C899" t="s">
        <v>151</v>
      </c>
      <c r="D899" s="5">
        <v>0.2145</v>
      </c>
      <c r="E899" s="5">
        <v>0.26069999999999999</v>
      </c>
      <c r="F899" s="5">
        <v>0.21310000000000001</v>
      </c>
      <c r="G899" s="5">
        <v>0.15509999999999999</v>
      </c>
      <c r="H899" s="5">
        <v>0.14130000000000001</v>
      </c>
      <c r="I899" s="5">
        <v>0.1356</v>
      </c>
      <c r="J899" s="5">
        <v>0.14749999999999999</v>
      </c>
      <c r="K899" s="5">
        <v>0.1467</v>
      </c>
      <c r="L899" s="5">
        <v>0.16039999999999999</v>
      </c>
      <c r="M899" s="5">
        <v>0.18459999999999999</v>
      </c>
      <c r="N899" s="5">
        <v>0.2384</v>
      </c>
      <c r="O899" s="5">
        <v>0.18659999999999999</v>
      </c>
    </row>
    <row r="900" spans="1:15">
      <c r="A900" t="str">
        <f t="shared" si="13"/>
        <v>OS202NCP LF OFFPK</v>
      </c>
      <c r="B900" t="s">
        <v>22</v>
      </c>
      <c r="C900" t="s">
        <v>152</v>
      </c>
      <c r="D900" s="5">
        <v>7.9100000000000004E-2</v>
      </c>
      <c r="E900" s="5">
        <v>8.43E-2</v>
      </c>
      <c r="F900" s="5">
        <v>8.9399999999999993E-2</v>
      </c>
      <c r="G900" s="5">
        <v>8.8300000000000003E-2</v>
      </c>
      <c r="H900" s="5">
        <v>9.4399999999999998E-2</v>
      </c>
      <c r="I900" s="5">
        <v>0.1095</v>
      </c>
      <c r="J900" s="5">
        <v>0.1111</v>
      </c>
      <c r="K900" s="5">
        <v>0.1089</v>
      </c>
      <c r="L900" s="5">
        <v>9.3100000000000002E-2</v>
      </c>
      <c r="M900" s="5">
        <v>9.0200000000000002E-2</v>
      </c>
      <c r="N900" s="5">
        <v>7.4700000000000003E-2</v>
      </c>
      <c r="O900" s="5">
        <v>7.9899999999999999E-2</v>
      </c>
    </row>
    <row r="901" spans="1:15">
      <c r="A901" t="str">
        <f t="shared" si="13"/>
        <v>OS202GCP CF</v>
      </c>
      <c r="B901" t="s">
        <v>22</v>
      </c>
      <c r="C901" t="s">
        <v>153</v>
      </c>
      <c r="D901" s="5">
        <v>0.71379999999999999</v>
      </c>
      <c r="E901" s="5">
        <v>0.78939999999999999</v>
      </c>
      <c r="F901" s="5">
        <v>0.83250000000000002</v>
      </c>
      <c r="G901" s="5">
        <v>0.62129999999999996</v>
      </c>
      <c r="H901" s="5">
        <v>0.59130000000000005</v>
      </c>
      <c r="I901" s="5">
        <v>0.59750000000000003</v>
      </c>
      <c r="J901" s="5">
        <v>0.52600000000000002</v>
      </c>
      <c r="K901" s="5">
        <v>0.54630000000000001</v>
      </c>
      <c r="L901" s="5">
        <v>0.56369999999999998</v>
      </c>
      <c r="M901" s="5">
        <v>0.72360000000000002</v>
      </c>
      <c r="N901" s="5">
        <v>0.72</v>
      </c>
      <c r="O901" s="5">
        <v>0.68310000000000004</v>
      </c>
    </row>
    <row r="902" spans="1:15">
      <c r="A902" t="str">
        <f t="shared" si="13"/>
        <v>OS202CP CF</v>
      </c>
      <c r="B902" t="s">
        <v>22</v>
      </c>
      <c r="C902" t="s">
        <v>154</v>
      </c>
      <c r="D902" s="5">
        <v>4.4999999999999998E-2</v>
      </c>
      <c r="E902" s="5">
        <v>4.3499999999999997E-2</v>
      </c>
      <c r="F902" s="5">
        <v>6.4199999999999993E-2</v>
      </c>
      <c r="G902" s="5">
        <v>5.6500000000000002E-2</v>
      </c>
      <c r="H902" s="5">
        <v>5.5899999999999998E-2</v>
      </c>
      <c r="I902" s="5">
        <v>7.5499999999999998E-2</v>
      </c>
      <c r="J902" s="5">
        <v>8.1100000000000005E-2</v>
      </c>
      <c r="K902" s="5">
        <v>0.1145</v>
      </c>
      <c r="L902" s="5">
        <v>7.6899999999999996E-2</v>
      </c>
      <c r="M902" s="5">
        <v>7.51E-2</v>
      </c>
      <c r="N902" s="5">
        <v>3.8800000000000001E-2</v>
      </c>
      <c r="O902" s="5">
        <v>3.1399999999999997E-2</v>
      </c>
    </row>
    <row r="903" spans="1:15">
      <c r="A903" t="str">
        <f t="shared" si="13"/>
        <v>OS202GCP LF</v>
      </c>
      <c r="B903" t="s">
        <v>22</v>
      </c>
      <c r="C903" t="s">
        <v>155</v>
      </c>
      <c r="D903" s="5">
        <v>0.13159999999999999</v>
      </c>
      <c r="E903" s="5">
        <v>0.1368</v>
      </c>
      <c r="F903" s="5">
        <v>0.1142</v>
      </c>
      <c r="G903" s="5">
        <v>0.1464</v>
      </c>
      <c r="H903" s="5">
        <v>0.15260000000000001</v>
      </c>
      <c r="I903" s="5">
        <v>0.1575</v>
      </c>
      <c r="J903" s="5">
        <v>0.1946</v>
      </c>
      <c r="K903" s="5">
        <v>0.17810000000000001</v>
      </c>
      <c r="L903" s="5">
        <v>0.16420000000000001</v>
      </c>
      <c r="M903" s="5">
        <v>0.13700000000000001</v>
      </c>
      <c r="N903" s="5">
        <v>0.13780000000000001</v>
      </c>
      <c r="O903" s="5">
        <v>0.13070000000000001</v>
      </c>
    </row>
    <row r="904" spans="1:15">
      <c r="A904" t="str">
        <f t="shared" si="13"/>
        <v>OS202GCP LF ONPK</v>
      </c>
      <c r="B904" t="s">
        <v>22</v>
      </c>
      <c r="C904" t="s">
        <v>156</v>
      </c>
      <c r="D904" s="5">
        <v>0.2928</v>
      </c>
      <c r="E904" s="5">
        <v>0.32390000000000002</v>
      </c>
      <c r="F904" s="5">
        <v>0.24970000000000001</v>
      </c>
      <c r="G904" s="5">
        <v>0.24299999999999999</v>
      </c>
      <c r="H904" s="5">
        <v>0.2331</v>
      </c>
      <c r="I904" s="5">
        <v>0.21249999999999999</v>
      </c>
      <c r="J904" s="5">
        <v>0.25629999999999997</v>
      </c>
      <c r="K904" s="5">
        <v>0.25690000000000002</v>
      </c>
      <c r="L904" s="5">
        <v>0.27010000000000001</v>
      </c>
      <c r="M904" s="5">
        <v>0.25240000000000001</v>
      </c>
      <c r="N904" s="5">
        <v>0.32219999999999999</v>
      </c>
      <c r="O904" s="5">
        <v>0.26719999999999999</v>
      </c>
    </row>
    <row r="905" spans="1:15">
      <c r="A905" t="str">
        <f t="shared" si="13"/>
        <v>OS202GCP LF OFFPK</v>
      </c>
      <c r="B905" t="s">
        <v>22</v>
      </c>
      <c r="C905" t="s">
        <v>157</v>
      </c>
      <c r="D905" s="5">
        <v>0.16259999999999999</v>
      </c>
      <c r="E905" s="5">
        <v>0.27410000000000001</v>
      </c>
      <c r="F905" s="5">
        <v>0.31519999999999998</v>
      </c>
      <c r="G905" s="5">
        <v>0.19769999999999999</v>
      </c>
      <c r="H905" s="5">
        <v>0.21010000000000001</v>
      </c>
      <c r="I905" s="5">
        <v>0.23119999999999999</v>
      </c>
      <c r="J905" s="5">
        <v>0.25790000000000002</v>
      </c>
      <c r="K905" s="5">
        <v>0.2036</v>
      </c>
      <c r="L905" s="5">
        <v>0.24429999999999999</v>
      </c>
      <c r="M905" s="5">
        <v>0.2056</v>
      </c>
      <c r="N905" s="5">
        <v>0.14119999999999999</v>
      </c>
      <c r="O905" s="5">
        <v>0.1545</v>
      </c>
    </row>
    <row r="906" spans="1:15">
      <c r="A906" t="str">
        <f t="shared" si="13"/>
        <v>OS202CP LF</v>
      </c>
      <c r="B906" t="s">
        <v>22</v>
      </c>
      <c r="C906" t="s">
        <v>158</v>
      </c>
      <c r="D906" s="5">
        <v>2.0880999999999998</v>
      </c>
      <c r="E906" s="5">
        <v>2.4796999999999998</v>
      </c>
      <c r="F906" s="5">
        <v>1.4813000000000001</v>
      </c>
      <c r="G906" s="5">
        <v>1.6089</v>
      </c>
      <c r="H906" s="5">
        <v>1.6128</v>
      </c>
      <c r="I906" s="5">
        <v>1.2468999999999999</v>
      </c>
      <c r="J906" s="5">
        <v>1.2615000000000001</v>
      </c>
      <c r="K906" s="5">
        <v>0.8498</v>
      </c>
      <c r="L906" s="5">
        <v>1.2032</v>
      </c>
      <c r="M906" s="5">
        <v>1.3202</v>
      </c>
      <c r="N906" s="5">
        <v>2.5577000000000001</v>
      </c>
      <c r="O906" s="5">
        <v>2.8399000000000001</v>
      </c>
    </row>
    <row r="907" spans="1:15">
      <c r="A907" t="str">
        <f t="shared" si="13"/>
        <v>OS202REL PREC:</v>
      </c>
      <c r="B907" t="s">
        <v>22</v>
      </c>
      <c r="C907" t="s">
        <v>65</v>
      </c>
    </row>
    <row r="908" spans="1:15">
      <c r="A908" t="str">
        <f t="shared" si="13"/>
        <v>OS202NCP RP</v>
      </c>
      <c r="B908" t="s">
        <v>22</v>
      </c>
      <c r="C908" t="s">
        <v>159</v>
      </c>
      <c r="D908" s="5">
        <v>0.1328</v>
      </c>
      <c r="E908" s="5">
        <v>9.0300000000000005E-2</v>
      </c>
      <c r="F908" s="5">
        <v>0.1075</v>
      </c>
      <c r="G908" s="5">
        <v>0.111</v>
      </c>
      <c r="H908" s="5">
        <v>0.11940000000000001</v>
      </c>
      <c r="I908" s="5">
        <v>0.12130000000000001</v>
      </c>
      <c r="J908" s="5">
        <v>0.1963</v>
      </c>
      <c r="K908" s="5">
        <v>0.1928</v>
      </c>
      <c r="L908" s="5">
        <v>0.1244</v>
      </c>
      <c r="M908" s="5">
        <v>0.10879999999999999</v>
      </c>
      <c r="N908" s="5">
        <v>9.4399999999999998E-2</v>
      </c>
      <c r="O908" s="5">
        <v>0.1043</v>
      </c>
    </row>
    <row r="909" spans="1:15">
      <c r="A909" t="str">
        <f t="shared" si="13"/>
        <v>OS202NCP RP ONPK</v>
      </c>
      <c r="B909" t="s">
        <v>22</v>
      </c>
      <c r="C909" t="s">
        <v>160</v>
      </c>
      <c r="D909" s="5">
        <v>0.1323</v>
      </c>
      <c r="E909" s="5">
        <v>9.2100000000000001E-2</v>
      </c>
      <c r="F909" s="5">
        <v>0.1072</v>
      </c>
      <c r="G909" s="5">
        <v>0.1124</v>
      </c>
      <c r="H909" s="5">
        <v>0.12</v>
      </c>
      <c r="I909" s="5">
        <v>0.1229</v>
      </c>
      <c r="J909" s="5">
        <v>0.19750000000000001</v>
      </c>
      <c r="K909" s="5">
        <v>0.192</v>
      </c>
      <c r="L909" s="5">
        <v>0.1249</v>
      </c>
      <c r="M909" s="5">
        <v>0.1091</v>
      </c>
      <c r="N909" s="5">
        <v>9.3899999999999997E-2</v>
      </c>
      <c r="O909" s="5">
        <v>0.105</v>
      </c>
    </row>
    <row r="910" spans="1:15">
      <c r="A910" t="str">
        <f t="shared" si="13"/>
        <v>OS202NCP RP OFFPK</v>
      </c>
      <c r="B910" t="s">
        <v>22</v>
      </c>
      <c r="C910" t="s">
        <v>161</v>
      </c>
      <c r="D910" s="5">
        <v>0.1346</v>
      </c>
      <c r="E910" s="5">
        <v>9.5799999999999996E-2</v>
      </c>
      <c r="F910" s="5">
        <v>0.1023</v>
      </c>
      <c r="G910" s="5">
        <v>0.10920000000000001</v>
      </c>
      <c r="H910" s="5">
        <v>0.11849999999999999</v>
      </c>
      <c r="I910" s="5">
        <v>0.1205</v>
      </c>
      <c r="J910" s="5">
        <v>0.20169999999999999</v>
      </c>
      <c r="K910" s="5">
        <v>0.19539999999999999</v>
      </c>
      <c r="L910" s="5">
        <v>0.1234</v>
      </c>
      <c r="M910" s="5">
        <v>0.10780000000000001</v>
      </c>
      <c r="N910" s="5">
        <v>9.5000000000000001E-2</v>
      </c>
      <c r="O910" s="5">
        <v>0.1021</v>
      </c>
    </row>
    <row r="911" spans="1:15">
      <c r="A911" t="str">
        <f t="shared" si="13"/>
        <v>OS202GCP RP</v>
      </c>
      <c r="B911" t="s">
        <v>22</v>
      </c>
      <c r="C911" t="s">
        <v>162</v>
      </c>
      <c r="D911" s="5">
        <v>0.14130000000000001</v>
      </c>
      <c r="E911" s="5">
        <v>0.1024</v>
      </c>
      <c r="F911" s="5">
        <v>0.11260000000000001</v>
      </c>
      <c r="G911" s="5">
        <v>0.1183</v>
      </c>
      <c r="H911" s="5">
        <v>0.15379999999999999</v>
      </c>
      <c r="I911" s="5">
        <v>0.14910000000000001</v>
      </c>
      <c r="J911" s="5">
        <v>0.24049999999999999</v>
      </c>
      <c r="K911" s="5">
        <v>0.2311</v>
      </c>
      <c r="L911" s="5">
        <v>0.13739999999999999</v>
      </c>
      <c r="M911" s="5">
        <v>0.13089999999999999</v>
      </c>
      <c r="N911" s="5">
        <v>9.64E-2</v>
      </c>
      <c r="O911" s="5">
        <v>0.1135</v>
      </c>
    </row>
    <row r="912" spans="1:15">
      <c r="A912" t="str">
        <f t="shared" si="13"/>
        <v>OS202GCP RP ONPK</v>
      </c>
      <c r="B912" t="s">
        <v>22</v>
      </c>
      <c r="C912" t="s">
        <v>163</v>
      </c>
      <c r="D912" s="5">
        <v>0.14130000000000001</v>
      </c>
      <c r="E912" s="5">
        <v>0.1024</v>
      </c>
      <c r="F912" s="5">
        <v>0.11260000000000001</v>
      </c>
      <c r="G912" s="5">
        <v>0.1183</v>
      </c>
      <c r="H912" s="5">
        <v>0.15379999999999999</v>
      </c>
      <c r="I912" s="5">
        <v>0.14910000000000001</v>
      </c>
      <c r="J912" s="5">
        <v>0.24049999999999999</v>
      </c>
      <c r="K912" s="5">
        <v>0.2311</v>
      </c>
      <c r="L912" s="5">
        <v>0.13739999999999999</v>
      </c>
      <c r="M912" s="5">
        <v>0.13089999999999999</v>
      </c>
      <c r="N912" s="5">
        <v>9.64E-2</v>
      </c>
      <c r="O912" s="5">
        <v>0.1135</v>
      </c>
    </row>
    <row r="913" spans="1:15">
      <c r="A913" t="str">
        <f t="shared" si="13"/>
        <v>OS202GCP RP OFFPK</v>
      </c>
      <c r="B913" t="s">
        <v>22</v>
      </c>
      <c r="C913" t="s">
        <v>164</v>
      </c>
      <c r="D913" s="5">
        <v>0.1671</v>
      </c>
      <c r="E913" s="5">
        <v>0.2233</v>
      </c>
      <c r="F913" s="5">
        <v>0.20269999999999999</v>
      </c>
      <c r="G913" s="5">
        <v>0.1832</v>
      </c>
      <c r="H913" s="5">
        <v>0.1857</v>
      </c>
      <c r="I913" s="5">
        <v>0.16700000000000001</v>
      </c>
      <c r="J913" s="5">
        <v>0.27110000000000001</v>
      </c>
      <c r="K913" s="5">
        <v>0.25769999999999998</v>
      </c>
      <c r="L913" s="5">
        <v>0.17399999999999999</v>
      </c>
      <c r="M913" s="5">
        <v>0.20849999999999999</v>
      </c>
      <c r="N913" s="5">
        <v>0.1288</v>
      </c>
      <c r="O913" s="5">
        <v>0.13389999999999999</v>
      </c>
    </row>
    <row r="914" spans="1:15">
      <c r="A914" t="str">
        <f t="shared" si="13"/>
        <v>OS202CP RP</v>
      </c>
      <c r="B914" t="s">
        <v>22</v>
      </c>
      <c r="C914" t="s">
        <v>165</v>
      </c>
      <c r="D914" s="5">
        <v>0.27529999999999999</v>
      </c>
      <c r="E914" s="5">
        <v>0.19539999999999999</v>
      </c>
      <c r="F914" s="5">
        <v>0.3155</v>
      </c>
      <c r="G914" s="5">
        <v>0.20300000000000001</v>
      </c>
      <c r="H914" s="5">
        <v>0.17499999999999999</v>
      </c>
      <c r="I914" s="5">
        <v>0.13500000000000001</v>
      </c>
      <c r="J914" s="5">
        <v>0.16</v>
      </c>
      <c r="K914" s="5">
        <v>0.39979999999999999</v>
      </c>
      <c r="L914" s="5">
        <v>0.21529999999999999</v>
      </c>
      <c r="M914" s="5">
        <v>0.30649999999999999</v>
      </c>
      <c r="N914" s="5">
        <v>0.15110000000000001</v>
      </c>
      <c r="O914" s="5">
        <v>0.16139999999999999</v>
      </c>
    </row>
    <row r="915" spans="1:15">
      <c r="A915" t="str">
        <f t="shared" si="13"/>
        <v>OS202SAMPLE SIZE:</v>
      </c>
      <c r="B915" t="s">
        <v>22</v>
      </c>
      <c r="C915" t="s">
        <v>66</v>
      </c>
    </row>
    <row r="916" spans="1:15">
      <c r="A916" t="str">
        <f t="shared" si="13"/>
        <v>OS202GCPSZ</v>
      </c>
      <c r="B916" t="s">
        <v>22</v>
      </c>
      <c r="C916" t="s">
        <v>166</v>
      </c>
      <c r="D916">
        <v>111</v>
      </c>
      <c r="E916">
        <v>110</v>
      </c>
      <c r="F916">
        <v>109</v>
      </c>
      <c r="G916">
        <v>108</v>
      </c>
      <c r="H916">
        <v>110</v>
      </c>
      <c r="I916">
        <v>110</v>
      </c>
      <c r="J916">
        <v>104</v>
      </c>
      <c r="K916">
        <v>106</v>
      </c>
      <c r="L916">
        <v>109</v>
      </c>
      <c r="M916">
        <v>106</v>
      </c>
      <c r="N916">
        <v>107</v>
      </c>
      <c r="O916">
        <v>109</v>
      </c>
    </row>
    <row r="917" spans="1:15">
      <c r="A917" t="str">
        <f t="shared" si="13"/>
        <v>OS202GCPSZ ONPK</v>
      </c>
      <c r="B917" t="s">
        <v>22</v>
      </c>
      <c r="C917" t="s">
        <v>167</v>
      </c>
      <c r="D917">
        <v>111</v>
      </c>
      <c r="E917">
        <v>110</v>
      </c>
      <c r="F917">
        <v>109</v>
      </c>
      <c r="G917">
        <v>108</v>
      </c>
      <c r="H917">
        <v>110</v>
      </c>
      <c r="I917">
        <v>110</v>
      </c>
      <c r="J917">
        <v>104</v>
      </c>
      <c r="K917">
        <v>106</v>
      </c>
      <c r="L917">
        <v>109</v>
      </c>
      <c r="M917">
        <v>106</v>
      </c>
      <c r="N917">
        <v>107</v>
      </c>
      <c r="O917">
        <v>109</v>
      </c>
    </row>
    <row r="918" spans="1:15">
      <c r="A918" t="str">
        <f t="shared" si="13"/>
        <v>OS202GCPSZ OFFPK</v>
      </c>
      <c r="B918" t="s">
        <v>22</v>
      </c>
      <c r="C918" t="s">
        <v>168</v>
      </c>
      <c r="D918">
        <v>111</v>
      </c>
      <c r="E918">
        <v>110</v>
      </c>
      <c r="F918">
        <v>109</v>
      </c>
      <c r="G918">
        <v>108</v>
      </c>
      <c r="H918">
        <v>110</v>
      </c>
      <c r="I918">
        <v>110</v>
      </c>
      <c r="J918">
        <v>104</v>
      </c>
      <c r="K918">
        <v>106</v>
      </c>
      <c r="L918">
        <v>109</v>
      </c>
      <c r="M918">
        <v>106</v>
      </c>
      <c r="N918">
        <v>107</v>
      </c>
      <c r="O918">
        <v>109</v>
      </c>
    </row>
    <row r="919" spans="1:15">
      <c r="A919" t="str">
        <f t="shared" si="13"/>
        <v>OS202CPSZ</v>
      </c>
      <c r="B919" t="s">
        <v>22</v>
      </c>
      <c r="C919" t="s">
        <v>169</v>
      </c>
      <c r="D919">
        <v>111</v>
      </c>
      <c r="E919">
        <v>110</v>
      </c>
      <c r="F919">
        <v>109</v>
      </c>
      <c r="G919">
        <v>108</v>
      </c>
      <c r="H919">
        <v>110</v>
      </c>
      <c r="I919">
        <v>110</v>
      </c>
      <c r="J919">
        <v>104</v>
      </c>
      <c r="K919">
        <v>106</v>
      </c>
      <c r="L919">
        <v>109</v>
      </c>
      <c r="M919">
        <v>106</v>
      </c>
      <c r="N919">
        <v>107</v>
      </c>
      <c r="O919">
        <v>109</v>
      </c>
    </row>
    <row r="920" spans="1:15">
      <c r="A920" t="str">
        <f t="shared" si="13"/>
        <v>OS202STD DEV OF R</v>
      </c>
      <c r="B920" t="s">
        <v>22</v>
      </c>
      <c r="C920" t="s">
        <v>170</v>
      </c>
    </row>
    <row r="921" spans="1:15">
      <c r="A921" t="str">
        <f t="shared" si="13"/>
        <v>OS202SDR GCP</v>
      </c>
      <c r="B921" t="s">
        <v>22</v>
      </c>
      <c r="C921" t="s">
        <v>171</v>
      </c>
      <c r="D921">
        <v>70.622</v>
      </c>
      <c r="E921">
        <v>62.584000000000003</v>
      </c>
      <c r="F921">
        <v>78.064999999999998</v>
      </c>
      <c r="G921">
        <v>54.365000000000002</v>
      </c>
      <c r="H921">
        <v>67.995000000000005</v>
      </c>
      <c r="I921">
        <v>61.712000000000003</v>
      </c>
      <c r="J921">
        <v>63.207999999999998</v>
      </c>
      <c r="K921">
        <v>67.403000000000006</v>
      </c>
      <c r="L921">
        <v>60.040999999999997</v>
      </c>
      <c r="M921">
        <v>64.641000000000005</v>
      </c>
      <c r="N921">
        <v>57.817</v>
      </c>
      <c r="O921">
        <v>61.276000000000003</v>
      </c>
    </row>
    <row r="922" spans="1:15">
      <c r="A922" t="str">
        <f t="shared" si="13"/>
        <v>OS202SDR GCP ONPK</v>
      </c>
      <c r="B922" t="s">
        <v>22</v>
      </c>
      <c r="C922" t="s">
        <v>172</v>
      </c>
      <c r="D922">
        <v>70.622</v>
      </c>
      <c r="E922">
        <v>62.584000000000003</v>
      </c>
      <c r="F922">
        <v>78.064999999999998</v>
      </c>
      <c r="G922">
        <v>54.365000000000002</v>
      </c>
      <c r="H922">
        <v>67.995000000000005</v>
      </c>
      <c r="I922">
        <v>61.712000000000003</v>
      </c>
      <c r="J922">
        <v>63.207999999999998</v>
      </c>
      <c r="K922">
        <v>67.403000000000006</v>
      </c>
      <c r="L922">
        <v>60.040999999999997</v>
      </c>
      <c r="M922">
        <v>64.641000000000005</v>
      </c>
      <c r="N922">
        <v>57.817</v>
      </c>
      <c r="O922">
        <v>61.276000000000003</v>
      </c>
    </row>
    <row r="923" spans="1:15">
      <c r="A923" t="str">
        <f t="shared" si="13"/>
        <v>OS202SDR GCP OFFPK</v>
      </c>
      <c r="B923" t="s">
        <v>22</v>
      </c>
      <c r="C923" t="s">
        <v>173</v>
      </c>
      <c r="D923">
        <v>41.904000000000003</v>
      </c>
      <c r="E923">
        <v>38.942</v>
      </c>
      <c r="F923">
        <v>33.283999999999999</v>
      </c>
      <c r="G923">
        <v>46.741</v>
      </c>
      <c r="H923">
        <v>48.899000000000001</v>
      </c>
      <c r="I923">
        <v>41.237000000000002</v>
      </c>
      <c r="J923">
        <v>47.581000000000003</v>
      </c>
      <c r="K923">
        <v>55.856999999999999</v>
      </c>
      <c r="L923">
        <v>39.356000000000002</v>
      </c>
      <c r="M923">
        <v>46.334000000000003</v>
      </c>
      <c r="N923">
        <v>48.371000000000002</v>
      </c>
      <c r="O923">
        <v>41.402000000000001</v>
      </c>
    </row>
    <row r="924" spans="1:15">
      <c r="A924" t="str">
        <f t="shared" si="13"/>
        <v>OS202SDR CP</v>
      </c>
      <c r="B924" t="s">
        <v>22</v>
      </c>
      <c r="C924" t="s">
        <v>174</v>
      </c>
      <c r="D924">
        <v>8.6690000000000005</v>
      </c>
      <c r="E924">
        <v>6.5839999999999996</v>
      </c>
      <c r="F924">
        <v>16.856999999999999</v>
      </c>
      <c r="G924">
        <v>8.4890000000000008</v>
      </c>
      <c r="H924">
        <v>7.3230000000000004</v>
      </c>
      <c r="I924">
        <v>7.0579999999999998</v>
      </c>
      <c r="J924">
        <v>6.4889999999999999</v>
      </c>
      <c r="K924">
        <v>24.446000000000002</v>
      </c>
      <c r="L924">
        <v>12.832000000000001</v>
      </c>
      <c r="M924">
        <v>15.708</v>
      </c>
      <c r="N924">
        <v>4.883</v>
      </c>
      <c r="O924">
        <v>4.0129999999999999</v>
      </c>
    </row>
    <row r="925" spans="1:15">
      <c r="A925" t="str">
        <f t="shared" si="13"/>
        <v/>
      </c>
    </row>
    <row r="926" spans="1:15">
      <c r="A926" t="str">
        <f t="shared" si="13"/>
        <v/>
      </c>
    </row>
    <row r="927" spans="1:15">
      <c r="A927" t="str">
        <f t="shared" si="13"/>
        <v/>
      </c>
    </row>
    <row r="928" spans="1:15">
      <c r="A928" t="str">
        <f t="shared" si="13"/>
        <v xml:space="preserve">RS11 RS(T)-1 Residential Service 1 with TOU included (Sampled) </v>
      </c>
      <c r="B928" t="s">
        <v>683</v>
      </c>
      <c r="C928" t="s">
        <v>28</v>
      </c>
    </row>
    <row r="929" spans="1:20">
      <c r="A929" t="str">
        <f t="shared" si="13"/>
        <v xml:space="preserve">RS11MONTH </v>
      </c>
      <c r="B929" t="s">
        <v>684</v>
      </c>
      <c r="C929" t="s">
        <v>123</v>
      </c>
      <c r="D929" s="4">
        <v>41640</v>
      </c>
      <c r="E929" s="4">
        <v>41671</v>
      </c>
      <c r="F929" s="4">
        <v>41699</v>
      </c>
      <c r="G929" s="4">
        <v>41730</v>
      </c>
      <c r="H929" s="4">
        <v>41760</v>
      </c>
      <c r="I929" s="4">
        <v>41791</v>
      </c>
      <c r="J929" s="4">
        <v>41821</v>
      </c>
      <c r="K929" s="4">
        <v>41852</v>
      </c>
      <c r="L929" s="4">
        <v>41883</v>
      </c>
      <c r="M929" s="4">
        <v>41913</v>
      </c>
      <c r="N929" s="4">
        <v>41944</v>
      </c>
      <c r="O929" s="4">
        <v>41974</v>
      </c>
    </row>
    <row r="930" spans="1:20">
      <c r="A930" t="str">
        <f t="shared" si="13"/>
        <v xml:space="preserve">RS11CUSTOMERS </v>
      </c>
      <c r="B930" t="s">
        <v>684</v>
      </c>
      <c r="C930" t="s">
        <v>124</v>
      </c>
      <c r="D930">
        <v>4140554</v>
      </c>
      <c r="E930">
        <v>4147375</v>
      </c>
      <c r="F930">
        <v>4154262</v>
      </c>
      <c r="G930">
        <v>4157828</v>
      </c>
      <c r="H930">
        <v>4159871</v>
      </c>
      <c r="I930">
        <v>4162679</v>
      </c>
      <c r="J930">
        <v>4165852</v>
      </c>
      <c r="K930">
        <v>4169294</v>
      </c>
      <c r="L930">
        <v>4174016</v>
      </c>
      <c r="M930">
        <v>4179566</v>
      </c>
      <c r="N930">
        <v>4185879</v>
      </c>
      <c r="O930">
        <v>4192808</v>
      </c>
    </row>
    <row r="931" spans="1:20">
      <c r="A931" t="str">
        <f t="shared" si="13"/>
        <v xml:space="preserve">RS11SALES </v>
      </c>
      <c r="B931" t="s">
        <v>684</v>
      </c>
      <c r="C931" t="s">
        <v>125</v>
      </c>
      <c r="D931">
        <v>4248857270</v>
      </c>
      <c r="E931">
        <v>3843494299</v>
      </c>
      <c r="F931">
        <v>3617317386</v>
      </c>
      <c r="G931">
        <v>3863513485</v>
      </c>
      <c r="H931">
        <v>4756914773</v>
      </c>
      <c r="I931">
        <v>5067249771</v>
      </c>
      <c r="J931">
        <v>5461672971</v>
      </c>
      <c r="K931">
        <v>5887827861</v>
      </c>
      <c r="L931">
        <v>5883591950</v>
      </c>
      <c r="M931">
        <v>4870933167</v>
      </c>
      <c r="N931">
        <v>3920148332</v>
      </c>
      <c r="O931">
        <v>3748253136</v>
      </c>
    </row>
    <row r="932" spans="1:20">
      <c r="A932" t="str">
        <f t="shared" si="13"/>
        <v>RS11KW</v>
      </c>
      <c r="B932" t="s">
        <v>684</v>
      </c>
      <c r="C932" t="s">
        <v>126</v>
      </c>
    </row>
    <row r="933" spans="1:20">
      <c r="A933" t="str">
        <f t="shared" si="13"/>
        <v>RS11N</v>
      </c>
      <c r="B933" t="s">
        <v>684</v>
      </c>
      <c r="C933" t="s">
        <v>127</v>
      </c>
      <c r="D933">
        <v>4140554</v>
      </c>
      <c r="E933">
        <v>4147374</v>
      </c>
      <c r="F933">
        <v>4154262</v>
      </c>
      <c r="G933">
        <v>4157828</v>
      </c>
      <c r="H933">
        <v>4159871</v>
      </c>
      <c r="I933">
        <v>4162679</v>
      </c>
      <c r="J933">
        <v>4165853</v>
      </c>
      <c r="K933">
        <v>4169294</v>
      </c>
      <c r="L933">
        <v>4174016</v>
      </c>
      <c r="M933">
        <v>4179566</v>
      </c>
      <c r="N933">
        <v>4185878</v>
      </c>
      <c r="O933">
        <v>4192808</v>
      </c>
    </row>
    <row r="934" spans="1:20">
      <c r="A934" t="str">
        <f t="shared" si="13"/>
        <v>RS11RLR ENERGY:</v>
      </c>
      <c r="B934" t="s">
        <v>684</v>
      </c>
      <c r="C934" t="s">
        <v>61</v>
      </c>
    </row>
    <row r="935" spans="1:20">
      <c r="A935" t="str">
        <f t="shared" si="13"/>
        <v>RS11KWH</v>
      </c>
      <c r="B935" t="s">
        <v>684</v>
      </c>
      <c r="C935" t="s">
        <v>128</v>
      </c>
      <c r="D935">
        <v>4249023495</v>
      </c>
      <c r="E935">
        <v>3843668788</v>
      </c>
      <c r="F935">
        <v>3617577556</v>
      </c>
      <c r="G935">
        <v>3863723935</v>
      </c>
      <c r="H935">
        <v>4756928638</v>
      </c>
      <c r="I935">
        <v>5068953745</v>
      </c>
      <c r="J935">
        <v>5461762279</v>
      </c>
      <c r="K935">
        <v>5888430963</v>
      </c>
      <c r="L935">
        <v>5884099124</v>
      </c>
      <c r="M935">
        <v>4871233221</v>
      </c>
      <c r="N935">
        <v>3920210261</v>
      </c>
      <c r="O935">
        <v>3748478258</v>
      </c>
    </row>
    <row r="936" spans="1:20" s="89" customFormat="1">
      <c r="A936" s="89" t="str">
        <f t="shared" si="13"/>
        <v>RS11KWH ONPK</v>
      </c>
      <c r="B936" s="89" t="s">
        <v>684</v>
      </c>
      <c r="C936" s="89" t="s">
        <v>129</v>
      </c>
      <c r="D936" s="89">
        <v>1137283245</v>
      </c>
      <c r="E936" s="89">
        <v>991702801</v>
      </c>
      <c r="F936" s="89">
        <v>872554814</v>
      </c>
      <c r="G936" s="89">
        <v>1346036587</v>
      </c>
      <c r="H936" s="89">
        <v>1550124242</v>
      </c>
      <c r="I936" s="89">
        <v>1666546236</v>
      </c>
      <c r="J936" s="89">
        <v>1808911197</v>
      </c>
      <c r="K936" s="89">
        <v>1876036957</v>
      </c>
      <c r="L936" s="89">
        <v>1910488928</v>
      </c>
      <c r="M936" s="89">
        <v>1721657348</v>
      </c>
      <c r="N936" s="89">
        <v>907810572</v>
      </c>
      <c r="O936" s="89">
        <v>986384709</v>
      </c>
      <c r="P936" s="445">
        <f>AVERAGE(D936:O936)</f>
        <v>1397961469.6666667</v>
      </c>
      <c r="Q936" s="445">
        <v>1347438044.25</v>
      </c>
      <c r="R936" s="445">
        <v>1352234986.75</v>
      </c>
      <c r="S936" s="446">
        <f>SUM(P936:R936)</f>
        <v>4097634500.666667</v>
      </c>
    </row>
    <row r="937" spans="1:20" s="89" customFormat="1">
      <c r="A937" s="89" t="str">
        <f t="shared" si="13"/>
        <v>RS11KWH OFFPK</v>
      </c>
      <c r="B937" s="89" t="s">
        <v>684</v>
      </c>
      <c r="C937" s="89" t="s">
        <v>130</v>
      </c>
      <c r="D937" s="89">
        <v>3111740250</v>
      </c>
      <c r="E937" s="89">
        <v>2851965986</v>
      </c>
      <c r="F937" s="89">
        <v>2745022742</v>
      </c>
      <c r="G937" s="89">
        <v>2517687348</v>
      </c>
      <c r="H937" s="89">
        <v>3206804396</v>
      </c>
      <c r="I937" s="89">
        <v>3402407509</v>
      </c>
      <c r="J937" s="89">
        <v>3652851082</v>
      </c>
      <c r="K937" s="89">
        <v>4012394007</v>
      </c>
      <c r="L937" s="89">
        <v>3973610196</v>
      </c>
      <c r="M937" s="89">
        <v>3149575874</v>
      </c>
      <c r="N937" s="89">
        <v>3012399690</v>
      </c>
      <c r="O937" s="89">
        <v>2762093550</v>
      </c>
      <c r="P937" s="445">
        <f t="shared" ref="P937" si="14">AVERAGE(D937:O937)</f>
        <v>3199879385.8333335</v>
      </c>
      <c r="Q937" s="445">
        <v>3102686489.4166665</v>
      </c>
      <c r="R937" s="445">
        <v>3139645498.5</v>
      </c>
      <c r="S937" s="446">
        <f>SUM(P937:R937)</f>
        <v>9442211373.75</v>
      </c>
      <c r="T937" s="447"/>
    </row>
    <row r="938" spans="1:20">
      <c r="A938" t="str">
        <f t="shared" si="13"/>
        <v>RS11KWH ONPK%</v>
      </c>
      <c r="B938" t="s">
        <v>684</v>
      </c>
      <c r="C938" t="s">
        <v>131</v>
      </c>
      <c r="D938" s="5">
        <v>0.26766000000000001</v>
      </c>
      <c r="E938" s="5">
        <v>0.25801000000000002</v>
      </c>
      <c r="F938" s="5">
        <v>0.2412</v>
      </c>
      <c r="G938" s="5">
        <v>0.34838000000000002</v>
      </c>
      <c r="H938" s="5">
        <v>0.32586999999999999</v>
      </c>
      <c r="I938" s="5">
        <v>0.32878000000000002</v>
      </c>
      <c r="J938" s="5">
        <v>0.33119999999999999</v>
      </c>
      <c r="K938" s="5">
        <v>0.31859999999999999</v>
      </c>
      <c r="L938" s="5">
        <v>0.32468999999999998</v>
      </c>
      <c r="M938" s="5">
        <v>0.35343000000000002</v>
      </c>
      <c r="N938" s="5">
        <v>0.23157</v>
      </c>
      <c r="O938" s="5">
        <v>0.26313999999999999</v>
      </c>
      <c r="P938" s="5">
        <f>AVERAGE(D938:O938)</f>
        <v>0.29937750000000002</v>
      </c>
      <c r="Q938" s="85">
        <f>Q936+Q937</f>
        <v>4450124533.666666</v>
      </c>
      <c r="R938" s="85">
        <f t="shared" ref="R938:S938" si="15">R936+R937</f>
        <v>4491880485.25</v>
      </c>
      <c r="S938" s="85">
        <f t="shared" si="15"/>
        <v>13539845874.416668</v>
      </c>
      <c r="T938">
        <f>S936/S938</f>
        <v>0.30263523962330213</v>
      </c>
    </row>
    <row r="939" spans="1:20">
      <c r="A939" t="str">
        <f t="shared" si="13"/>
        <v>RS11KWH OFFPK%</v>
      </c>
      <c r="B939" t="s">
        <v>684</v>
      </c>
      <c r="C939" t="s">
        <v>132</v>
      </c>
      <c r="D939" s="5">
        <v>0.73233999999999999</v>
      </c>
      <c r="E939" s="5">
        <v>0.74199000000000004</v>
      </c>
      <c r="F939" s="5">
        <v>0.75880000000000003</v>
      </c>
      <c r="G939" s="5">
        <v>0.65161999999999998</v>
      </c>
      <c r="H939" s="5">
        <v>0.67413000000000001</v>
      </c>
      <c r="I939" s="5">
        <v>0.67122000000000004</v>
      </c>
      <c r="J939" s="5">
        <v>0.66879999999999995</v>
      </c>
      <c r="K939" s="5">
        <v>0.68140000000000001</v>
      </c>
      <c r="L939" s="5">
        <v>0.67530999999999997</v>
      </c>
      <c r="M939" s="5">
        <v>0.64656999999999998</v>
      </c>
      <c r="N939" s="5">
        <v>0.76842999999999995</v>
      </c>
      <c r="O939" s="5">
        <v>0.73685999999999996</v>
      </c>
    </row>
    <row r="940" spans="1:20">
      <c r="A940" t="str">
        <f t="shared" si="13"/>
        <v>RS11DEMAND (KW):</v>
      </c>
      <c r="B940" t="s">
        <v>684</v>
      </c>
      <c r="C940" t="s">
        <v>62</v>
      </c>
    </row>
    <row r="941" spans="1:20">
      <c r="A941" t="str">
        <f t="shared" si="13"/>
        <v>RS11NCP</v>
      </c>
      <c r="B941" t="s">
        <v>684</v>
      </c>
      <c r="C941" t="s">
        <v>133</v>
      </c>
      <c r="D941">
        <v>31622291</v>
      </c>
      <c r="E941">
        <v>28595438</v>
      </c>
      <c r="F941">
        <v>24475525</v>
      </c>
      <c r="G941">
        <v>23465021</v>
      </c>
      <c r="H941">
        <v>24187937</v>
      </c>
      <c r="I941">
        <v>24936290</v>
      </c>
      <c r="J941">
        <v>24681439</v>
      </c>
      <c r="K941">
        <v>24975444</v>
      </c>
      <c r="L941">
        <v>28467250</v>
      </c>
      <c r="M941">
        <v>25549473</v>
      </c>
      <c r="N941">
        <v>28590187</v>
      </c>
      <c r="O941">
        <v>27467322</v>
      </c>
    </row>
    <row r="942" spans="1:20">
      <c r="A942" t="str">
        <f t="shared" si="13"/>
        <v>RS11NCP ONPK</v>
      </c>
      <c r="B942" t="s">
        <v>684</v>
      </c>
      <c r="C942" t="s">
        <v>134</v>
      </c>
      <c r="D942">
        <v>27391882</v>
      </c>
      <c r="E942">
        <v>23493714</v>
      </c>
      <c r="F942">
        <v>20209655</v>
      </c>
      <c r="G942">
        <v>21036145</v>
      </c>
      <c r="H942">
        <v>21581543</v>
      </c>
      <c r="I942">
        <v>22673132</v>
      </c>
      <c r="J942">
        <v>22588857</v>
      </c>
      <c r="K942">
        <v>22947321</v>
      </c>
      <c r="L942">
        <v>25701682</v>
      </c>
      <c r="M942">
        <v>23442680</v>
      </c>
      <c r="N942">
        <v>23229953</v>
      </c>
      <c r="O942">
        <v>23819641</v>
      </c>
    </row>
    <row r="943" spans="1:20">
      <c r="A943" t="str">
        <f t="shared" ref="A943:A1006" si="16">B943&amp;C943</f>
        <v>RS11NCP OFFPK</v>
      </c>
      <c r="B943" t="s">
        <v>684</v>
      </c>
      <c r="C943" t="s">
        <v>135</v>
      </c>
      <c r="D943">
        <v>30379479</v>
      </c>
      <c r="E943">
        <v>27442620</v>
      </c>
      <c r="F943">
        <v>23678003</v>
      </c>
      <c r="G943">
        <v>21875205</v>
      </c>
      <c r="H943">
        <v>23042039</v>
      </c>
      <c r="I943">
        <v>23702586</v>
      </c>
      <c r="J943">
        <v>23288975</v>
      </c>
      <c r="K943">
        <v>23754428</v>
      </c>
      <c r="L943">
        <v>26930734</v>
      </c>
      <c r="M943">
        <v>23629338</v>
      </c>
      <c r="N943">
        <v>27629173</v>
      </c>
      <c r="O943">
        <v>26054144</v>
      </c>
    </row>
    <row r="944" spans="1:20">
      <c r="A944" t="str">
        <f t="shared" si="16"/>
        <v>RS11GCP DATE</v>
      </c>
      <c r="B944" t="s">
        <v>684</v>
      </c>
      <c r="C944" t="s">
        <v>136</v>
      </c>
      <c r="D944" t="s">
        <v>659</v>
      </c>
      <c r="E944" t="s">
        <v>622</v>
      </c>
      <c r="F944" t="s">
        <v>623</v>
      </c>
      <c r="G944" t="s">
        <v>271</v>
      </c>
      <c r="H944" t="s">
        <v>304</v>
      </c>
      <c r="I944" t="s">
        <v>259</v>
      </c>
      <c r="J944" t="s">
        <v>253</v>
      </c>
      <c r="K944" t="s">
        <v>663</v>
      </c>
      <c r="L944" t="s">
        <v>625</v>
      </c>
      <c r="M944" t="s">
        <v>604</v>
      </c>
      <c r="N944" t="s">
        <v>626</v>
      </c>
      <c r="O944" t="s">
        <v>318</v>
      </c>
    </row>
    <row r="945" spans="1:15">
      <c r="A945" t="str">
        <f t="shared" si="16"/>
        <v>RS11GCP TIME</v>
      </c>
      <c r="B945" t="s">
        <v>684</v>
      </c>
      <c r="C945" t="s">
        <v>142</v>
      </c>
      <c r="D945" t="s">
        <v>203</v>
      </c>
      <c r="E945" t="s">
        <v>145</v>
      </c>
      <c r="F945" t="s">
        <v>196</v>
      </c>
      <c r="G945" t="s">
        <v>195</v>
      </c>
      <c r="H945" t="s">
        <v>196</v>
      </c>
      <c r="I945" t="s">
        <v>144</v>
      </c>
      <c r="J945" t="s">
        <v>193</v>
      </c>
      <c r="K945" t="s">
        <v>195</v>
      </c>
      <c r="L945" t="s">
        <v>195</v>
      </c>
      <c r="M945" t="s">
        <v>195</v>
      </c>
      <c r="N945" t="s">
        <v>237</v>
      </c>
      <c r="O945" t="s">
        <v>196</v>
      </c>
    </row>
    <row r="946" spans="1:15">
      <c r="A946" t="str">
        <f t="shared" si="16"/>
        <v>RS11GCP</v>
      </c>
      <c r="B946" t="s">
        <v>684</v>
      </c>
      <c r="C946" t="s">
        <v>147</v>
      </c>
      <c r="D946">
        <v>11077038</v>
      </c>
      <c r="E946">
        <v>9753860</v>
      </c>
      <c r="F946">
        <v>9243748</v>
      </c>
      <c r="G946">
        <v>9768230</v>
      </c>
      <c r="H946">
        <v>10678156</v>
      </c>
      <c r="I946">
        <v>11881815</v>
      </c>
      <c r="J946">
        <v>12367046</v>
      </c>
      <c r="K946">
        <v>12241609</v>
      </c>
      <c r="L946">
        <v>14177423</v>
      </c>
      <c r="M946">
        <v>11505260</v>
      </c>
      <c r="N946">
        <v>9678526</v>
      </c>
      <c r="O946">
        <v>8995446</v>
      </c>
    </row>
    <row r="947" spans="1:15">
      <c r="A947" t="str">
        <f t="shared" si="16"/>
        <v>RS11GCP ONPK</v>
      </c>
      <c r="B947" t="s">
        <v>684</v>
      </c>
      <c r="C947" t="s">
        <v>63</v>
      </c>
      <c r="D947">
        <v>11077038</v>
      </c>
      <c r="E947">
        <v>9053832</v>
      </c>
      <c r="F947">
        <v>7716589</v>
      </c>
      <c r="G947">
        <v>9768230</v>
      </c>
      <c r="H947">
        <v>10308619</v>
      </c>
      <c r="I947">
        <v>11349872</v>
      </c>
      <c r="J947">
        <v>12367046</v>
      </c>
      <c r="K947">
        <v>11754348</v>
      </c>
      <c r="L947">
        <v>13029337</v>
      </c>
      <c r="M947">
        <v>11505260</v>
      </c>
      <c r="N947">
        <v>9678526</v>
      </c>
      <c r="O947">
        <v>8680907</v>
      </c>
    </row>
    <row r="948" spans="1:15">
      <c r="A948" t="str">
        <f t="shared" si="16"/>
        <v>RS11GCP OFFPK</v>
      </c>
      <c r="B948" t="s">
        <v>684</v>
      </c>
      <c r="C948" t="s">
        <v>64</v>
      </c>
      <c r="D948">
        <v>10762106</v>
      </c>
      <c r="E948">
        <v>9753860</v>
      </c>
      <c r="F948">
        <v>9243748</v>
      </c>
      <c r="G948">
        <v>9673658</v>
      </c>
      <c r="H948">
        <v>10678156</v>
      </c>
      <c r="I948">
        <v>11881815</v>
      </c>
      <c r="J948">
        <v>11687239</v>
      </c>
      <c r="K948">
        <v>12241609</v>
      </c>
      <c r="L948">
        <v>14177423</v>
      </c>
      <c r="M948">
        <v>11355031</v>
      </c>
      <c r="N948">
        <v>9666692</v>
      </c>
      <c r="O948">
        <v>8995446</v>
      </c>
    </row>
    <row r="949" spans="1:15">
      <c r="A949" t="str">
        <f t="shared" si="16"/>
        <v>RS11CP</v>
      </c>
      <c r="B949" t="s">
        <v>684</v>
      </c>
      <c r="C949" t="s">
        <v>148</v>
      </c>
      <c r="D949">
        <v>11077038</v>
      </c>
      <c r="E949">
        <v>8343846</v>
      </c>
      <c r="F949">
        <v>9137675</v>
      </c>
      <c r="G949">
        <v>9768230</v>
      </c>
      <c r="H949">
        <v>10308619</v>
      </c>
      <c r="I949">
        <v>11349872</v>
      </c>
      <c r="J949">
        <v>11904960</v>
      </c>
      <c r="K949">
        <v>11754348</v>
      </c>
      <c r="L949">
        <v>12728890</v>
      </c>
      <c r="M949">
        <v>10976136</v>
      </c>
      <c r="N949">
        <v>9078625</v>
      </c>
      <c r="O949">
        <v>8994864</v>
      </c>
    </row>
    <row r="950" spans="1:15">
      <c r="A950" t="str">
        <f t="shared" si="16"/>
        <v>RS11PERIOD START</v>
      </c>
      <c r="B950" t="s">
        <v>684</v>
      </c>
      <c r="C950" t="s">
        <v>149</v>
      </c>
      <c r="D950" s="1">
        <v>41640</v>
      </c>
      <c r="E950" s="1">
        <v>41671</v>
      </c>
      <c r="F950" s="1">
        <v>41699</v>
      </c>
      <c r="G950" s="1">
        <v>41730</v>
      </c>
      <c r="H950" s="1">
        <v>41760</v>
      </c>
      <c r="I950" s="1">
        <v>41791</v>
      </c>
      <c r="J950" s="1">
        <v>41821</v>
      </c>
      <c r="K950" s="1">
        <v>41852</v>
      </c>
      <c r="L950" s="1">
        <v>41883</v>
      </c>
      <c r="M950" s="1">
        <v>41913</v>
      </c>
      <c r="N950" s="1">
        <v>41944</v>
      </c>
      <c r="O950" s="1">
        <v>41974</v>
      </c>
    </row>
    <row r="951" spans="1:15">
      <c r="A951" t="str">
        <f t="shared" si="16"/>
        <v>RS11NCP LF</v>
      </c>
      <c r="B951" t="s">
        <v>684</v>
      </c>
      <c r="C951" t="s">
        <v>150</v>
      </c>
      <c r="D951" s="5">
        <v>0.18060000000000001</v>
      </c>
      <c r="E951" s="5">
        <v>0.2</v>
      </c>
      <c r="F951" s="5">
        <v>0.19869999999999999</v>
      </c>
      <c r="G951" s="5">
        <v>0.22869999999999999</v>
      </c>
      <c r="H951" s="5">
        <v>0.26429999999999998</v>
      </c>
      <c r="I951" s="5">
        <v>0.2823</v>
      </c>
      <c r="J951" s="5">
        <v>0.2974</v>
      </c>
      <c r="K951" s="5">
        <v>0.31690000000000002</v>
      </c>
      <c r="L951" s="5">
        <v>0.28710000000000002</v>
      </c>
      <c r="M951" s="5">
        <v>0.25629999999999997</v>
      </c>
      <c r="N951" s="5">
        <v>0.19040000000000001</v>
      </c>
      <c r="O951" s="5">
        <v>0.18340000000000001</v>
      </c>
    </row>
    <row r="952" spans="1:15">
      <c r="A952" t="str">
        <f t="shared" si="16"/>
        <v>RS11NCP LF ONPK</v>
      </c>
      <c r="B952" t="s">
        <v>684</v>
      </c>
      <c r="C952" t="s">
        <v>151</v>
      </c>
      <c r="D952" s="5">
        <v>0.2359</v>
      </c>
      <c r="E952" s="5">
        <v>0.26379999999999998</v>
      </c>
      <c r="F952" s="5">
        <v>0.25700000000000001</v>
      </c>
      <c r="G952" s="5">
        <v>0.32319999999999999</v>
      </c>
      <c r="H952" s="5">
        <v>0.38</v>
      </c>
      <c r="I952" s="5">
        <v>0.38890000000000002</v>
      </c>
      <c r="J952" s="5">
        <v>0.40439999999999998</v>
      </c>
      <c r="K952" s="5">
        <v>0.43259999999999998</v>
      </c>
      <c r="L952" s="5">
        <v>0.39329999999999998</v>
      </c>
      <c r="M952" s="5">
        <v>0.3548</v>
      </c>
      <c r="N952" s="5">
        <v>0.2571</v>
      </c>
      <c r="O952" s="5">
        <v>0.23530000000000001</v>
      </c>
    </row>
    <row r="953" spans="1:15">
      <c r="A953" t="str">
        <f t="shared" si="16"/>
        <v>RS11NCP LF OFFPK</v>
      </c>
      <c r="B953" t="s">
        <v>684</v>
      </c>
      <c r="C953" t="s">
        <v>152</v>
      </c>
      <c r="D953" s="5">
        <v>0.18029999999999999</v>
      </c>
      <c r="E953" s="5">
        <v>0.20300000000000001</v>
      </c>
      <c r="F953" s="5">
        <v>0.20130000000000001</v>
      </c>
      <c r="G953" s="5">
        <v>0.2205</v>
      </c>
      <c r="H953" s="5">
        <v>0.25080000000000002</v>
      </c>
      <c r="I953" s="5">
        <v>0.27029999999999998</v>
      </c>
      <c r="J953" s="5">
        <v>0.2873</v>
      </c>
      <c r="K953" s="5">
        <v>0.30430000000000001</v>
      </c>
      <c r="L953" s="5">
        <v>0.27789999999999998</v>
      </c>
      <c r="M953" s="5">
        <v>0.2482</v>
      </c>
      <c r="N953" s="5">
        <v>0.192</v>
      </c>
      <c r="O953" s="5">
        <v>0.18659999999999999</v>
      </c>
    </row>
    <row r="954" spans="1:15">
      <c r="A954" t="str">
        <f t="shared" si="16"/>
        <v>RS11GCP CF</v>
      </c>
      <c r="B954" t="s">
        <v>684</v>
      </c>
      <c r="C954" t="s">
        <v>153</v>
      </c>
      <c r="D954" s="5">
        <v>0.3503</v>
      </c>
      <c r="E954" s="5">
        <v>0.34110000000000001</v>
      </c>
      <c r="F954" s="5">
        <v>0.37769999999999998</v>
      </c>
      <c r="G954" s="5">
        <v>0.4163</v>
      </c>
      <c r="H954" s="5">
        <v>0.4415</v>
      </c>
      <c r="I954" s="5">
        <v>0.47649999999999998</v>
      </c>
      <c r="J954" s="5">
        <v>0.50109999999999999</v>
      </c>
      <c r="K954" s="5">
        <v>0.49009999999999998</v>
      </c>
      <c r="L954" s="5">
        <v>0.498</v>
      </c>
      <c r="M954" s="5">
        <v>0.45029999999999998</v>
      </c>
      <c r="N954" s="5">
        <v>0.33850000000000002</v>
      </c>
      <c r="O954" s="5">
        <v>0.32750000000000001</v>
      </c>
    </row>
    <row r="955" spans="1:15">
      <c r="A955" t="str">
        <f t="shared" si="16"/>
        <v>RS11CP CF</v>
      </c>
      <c r="B955" t="s">
        <v>684</v>
      </c>
      <c r="C955" t="s">
        <v>154</v>
      </c>
      <c r="D955" s="5">
        <v>0.3503</v>
      </c>
      <c r="E955" s="5">
        <v>0.2918</v>
      </c>
      <c r="F955" s="5">
        <v>0.37330000000000002</v>
      </c>
      <c r="G955" s="5">
        <v>0.4163</v>
      </c>
      <c r="H955" s="5">
        <v>0.42620000000000002</v>
      </c>
      <c r="I955" s="5">
        <v>0.45519999999999999</v>
      </c>
      <c r="J955" s="5">
        <v>0.48230000000000001</v>
      </c>
      <c r="K955" s="5">
        <v>0.47060000000000002</v>
      </c>
      <c r="L955" s="5">
        <v>0.4471</v>
      </c>
      <c r="M955" s="5">
        <v>0.42959999999999998</v>
      </c>
      <c r="N955" s="5">
        <v>0.3175</v>
      </c>
      <c r="O955" s="5">
        <v>0.32750000000000001</v>
      </c>
    </row>
    <row r="956" spans="1:15">
      <c r="A956" t="str">
        <f t="shared" si="16"/>
        <v>RS11GCP LF</v>
      </c>
      <c r="B956" t="s">
        <v>684</v>
      </c>
      <c r="C956" t="s">
        <v>155</v>
      </c>
      <c r="D956" s="5">
        <v>0.51559999999999995</v>
      </c>
      <c r="E956" s="5">
        <v>0.58640000000000003</v>
      </c>
      <c r="F956" s="5">
        <v>0.52600000000000002</v>
      </c>
      <c r="G956" s="5">
        <v>0.5494</v>
      </c>
      <c r="H956" s="5">
        <v>0.5988</v>
      </c>
      <c r="I956" s="5">
        <v>0.59250000000000003</v>
      </c>
      <c r="J956" s="5">
        <v>0.59360000000000002</v>
      </c>
      <c r="K956" s="5">
        <v>0.64649999999999996</v>
      </c>
      <c r="L956" s="5">
        <v>0.57640000000000002</v>
      </c>
      <c r="M956" s="5">
        <v>0.56910000000000005</v>
      </c>
      <c r="N956" s="5">
        <v>0.56259999999999999</v>
      </c>
      <c r="O956" s="5">
        <v>0.56010000000000004</v>
      </c>
    </row>
    <row r="957" spans="1:15">
      <c r="A957" t="str">
        <f t="shared" si="16"/>
        <v>RS11GCP LF ONPK</v>
      </c>
      <c r="B957" t="s">
        <v>684</v>
      </c>
      <c r="C957" t="s">
        <v>156</v>
      </c>
      <c r="D957" s="5">
        <v>0.58340000000000003</v>
      </c>
      <c r="E957" s="5">
        <v>0.68459999999999999</v>
      </c>
      <c r="F957" s="5">
        <v>0.67310000000000003</v>
      </c>
      <c r="G957" s="5">
        <v>0.69589999999999996</v>
      </c>
      <c r="H957" s="5">
        <v>0.79559999999999997</v>
      </c>
      <c r="I957" s="5">
        <v>0.77690000000000003</v>
      </c>
      <c r="J957" s="5">
        <v>0.73870000000000002</v>
      </c>
      <c r="K957" s="5">
        <v>0.84450000000000003</v>
      </c>
      <c r="L957" s="5">
        <v>0.77580000000000005</v>
      </c>
      <c r="M957" s="5">
        <v>0.72289999999999999</v>
      </c>
      <c r="N957" s="5">
        <v>0.61709999999999998</v>
      </c>
      <c r="O957" s="5">
        <v>0.64559999999999995</v>
      </c>
    </row>
    <row r="958" spans="1:15">
      <c r="A958" t="str">
        <f t="shared" si="16"/>
        <v>RS11GCP LF OFFPK</v>
      </c>
      <c r="B958" t="s">
        <v>684</v>
      </c>
      <c r="C958" t="s">
        <v>157</v>
      </c>
      <c r="D958" s="5">
        <v>0.50900000000000001</v>
      </c>
      <c r="E958" s="5">
        <v>0.57110000000000005</v>
      </c>
      <c r="F958" s="5">
        <v>0.51559999999999995</v>
      </c>
      <c r="G958" s="5">
        <v>0.49859999999999999</v>
      </c>
      <c r="H958" s="5">
        <v>0.54110000000000003</v>
      </c>
      <c r="I958" s="5">
        <v>0.5393</v>
      </c>
      <c r="J958" s="5">
        <v>0.57240000000000002</v>
      </c>
      <c r="K958" s="5">
        <v>0.59060000000000001</v>
      </c>
      <c r="L958" s="5">
        <v>0.52780000000000005</v>
      </c>
      <c r="M958" s="5">
        <v>0.51649999999999996</v>
      </c>
      <c r="N958" s="5">
        <v>0.54859999999999998</v>
      </c>
      <c r="O958" s="5">
        <v>0.54059999999999997</v>
      </c>
    </row>
    <row r="959" spans="1:15">
      <c r="A959" t="str">
        <f t="shared" si="16"/>
        <v>RS11CP LF</v>
      </c>
      <c r="B959" t="s">
        <v>684</v>
      </c>
      <c r="C959" t="s">
        <v>158</v>
      </c>
      <c r="D959" s="5">
        <v>0.51559999999999995</v>
      </c>
      <c r="E959" s="5">
        <v>0.6855</v>
      </c>
      <c r="F959" s="5">
        <v>0.53210000000000002</v>
      </c>
      <c r="G959" s="5">
        <v>0.5494</v>
      </c>
      <c r="H959" s="5">
        <v>0.62019999999999997</v>
      </c>
      <c r="I959" s="5">
        <v>0.62029999999999996</v>
      </c>
      <c r="J959" s="5">
        <v>0.61660000000000004</v>
      </c>
      <c r="K959" s="5">
        <v>0.67330000000000001</v>
      </c>
      <c r="L959" s="5">
        <v>0.64200000000000002</v>
      </c>
      <c r="M959" s="5">
        <v>0.59650000000000003</v>
      </c>
      <c r="N959" s="5">
        <v>0.59970000000000001</v>
      </c>
      <c r="O959" s="5">
        <v>0.56010000000000004</v>
      </c>
    </row>
    <row r="960" spans="1:15">
      <c r="A960" t="str">
        <f t="shared" si="16"/>
        <v>RS11REL PREC:</v>
      </c>
      <c r="B960" t="s">
        <v>684</v>
      </c>
      <c r="C960" t="s">
        <v>65</v>
      </c>
    </row>
    <row r="961" spans="1:15">
      <c r="A961" t="str">
        <f t="shared" si="16"/>
        <v>RS11NCP RP</v>
      </c>
      <c r="B961" t="s">
        <v>684</v>
      </c>
      <c r="C961" t="s">
        <v>159</v>
      </c>
      <c r="D961" s="5">
        <v>3.0499999999999999E-2</v>
      </c>
      <c r="E961" s="5">
        <v>3.1099999999999999E-2</v>
      </c>
      <c r="F961" s="5">
        <v>3.2800000000000003E-2</v>
      </c>
      <c r="G961" s="5">
        <v>3.5999999999999997E-2</v>
      </c>
      <c r="H961" s="5">
        <v>3.15E-2</v>
      </c>
      <c r="I961" s="5">
        <v>2.6499999999999999E-2</v>
      </c>
      <c r="J961" s="5">
        <v>2.8000000000000001E-2</v>
      </c>
      <c r="K961" s="5">
        <v>2.6700000000000002E-2</v>
      </c>
      <c r="L961" s="5">
        <v>2.5100000000000001E-2</v>
      </c>
      <c r="M961" s="5">
        <v>2.58E-2</v>
      </c>
      <c r="N961" s="5">
        <v>3.04E-2</v>
      </c>
      <c r="O961" s="5">
        <v>3.1199999999999999E-2</v>
      </c>
    </row>
    <row r="962" spans="1:15">
      <c r="A962" t="str">
        <f t="shared" si="16"/>
        <v>RS11NCP RP ONPK</v>
      </c>
      <c r="B962" t="s">
        <v>684</v>
      </c>
      <c r="C962" t="s">
        <v>160</v>
      </c>
      <c r="D962" s="5">
        <v>3.1E-2</v>
      </c>
      <c r="E962" s="5">
        <v>3.1899999999999998E-2</v>
      </c>
      <c r="F962" s="5">
        <v>3.4500000000000003E-2</v>
      </c>
      <c r="G962" s="5">
        <v>3.5999999999999997E-2</v>
      </c>
      <c r="H962" s="5">
        <v>0.03</v>
      </c>
      <c r="I962" s="5">
        <v>2.6200000000000001E-2</v>
      </c>
      <c r="J962" s="5">
        <v>2.86E-2</v>
      </c>
      <c r="K962" s="5">
        <v>2.64E-2</v>
      </c>
      <c r="L962" s="5">
        <v>2.4899999999999999E-2</v>
      </c>
      <c r="M962" s="5">
        <v>2.6100000000000002E-2</v>
      </c>
      <c r="N962" s="5">
        <v>3.1600000000000003E-2</v>
      </c>
      <c r="O962" s="5">
        <v>3.4099999999999998E-2</v>
      </c>
    </row>
    <row r="963" spans="1:15">
      <c r="A963" t="str">
        <f t="shared" si="16"/>
        <v>RS11NCP RP OFFPK</v>
      </c>
      <c r="B963" t="s">
        <v>684</v>
      </c>
      <c r="C963" t="s">
        <v>161</v>
      </c>
      <c r="D963" s="5">
        <v>3.0700000000000002E-2</v>
      </c>
      <c r="E963" s="5">
        <v>3.0700000000000002E-2</v>
      </c>
      <c r="F963" s="5">
        <v>3.2000000000000001E-2</v>
      </c>
      <c r="G963" s="5">
        <v>3.6200000000000003E-2</v>
      </c>
      <c r="H963" s="5">
        <v>3.2199999999999999E-2</v>
      </c>
      <c r="I963" s="5">
        <v>2.6200000000000001E-2</v>
      </c>
      <c r="J963" s="5">
        <v>2.7900000000000001E-2</v>
      </c>
      <c r="K963" s="5">
        <v>2.7300000000000001E-2</v>
      </c>
      <c r="L963" s="5">
        <v>2.52E-2</v>
      </c>
      <c r="M963" s="5">
        <v>2.6499999999999999E-2</v>
      </c>
      <c r="N963" s="5">
        <v>0.03</v>
      </c>
      <c r="O963" s="5">
        <v>3.0800000000000001E-2</v>
      </c>
    </row>
    <row r="964" spans="1:15">
      <c r="A964" t="str">
        <f t="shared" si="16"/>
        <v>RS11GCP RP</v>
      </c>
      <c r="B964" t="s">
        <v>684</v>
      </c>
      <c r="C964" t="s">
        <v>162</v>
      </c>
      <c r="D964" s="5">
        <v>7.1099999999999997E-2</v>
      </c>
      <c r="E964" s="5">
        <v>4.65E-2</v>
      </c>
      <c r="F964" s="5">
        <v>5.1400000000000001E-2</v>
      </c>
      <c r="G964" s="5">
        <v>5.2699999999999997E-2</v>
      </c>
      <c r="H964" s="5">
        <v>4.5999999999999999E-2</v>
      </c>
      <c r="I964" s="5">
        <v>4.0300000000000002E-2</v>
      </c>
      <c r="J964" s="5">
        <v>4.0599999999999997E-2</v>
      </c>
      <c r="K964" s="5">
        <v>3.56E-2</v>
      </c>
      <c r="L964" s="5">
        <v>3.4200000000000001E-2</v>
      </c>
      <c r="M964" s="5">
        <v>3.6799999999999999E-2</v>
      </c>
      <c r="N964" s="5">
        <v>4.7699999999999999E-2</v>
      </c>
      <c r="O964" s="5">
        <v>6.2799999999999995E-2</v>
      </c>
    </row>
    <row r="965" spans="1:15">
      <c r="A965" t="str">
        <f t="shared" si="16"/>
        <v>RS11GCP RP ONPK</v>
      </c>
      <c r="B965" t="s">
        <v>684</v>
      </c>
      <c r="C965" t="s">
        <v>163</v>
      </c>
      <c r="D965" s="5">
        <v>7.1099999999999997E-2</v>
      </c>
      <c r="E965" s="5">
        <v>5.2699999999999997E-2</v>
      </c>
      <c r="F965" s="5">
        <v>5.4899999999999997E-2</v>
      </c>
      <c r="G965" s="5">
        <v>5.2699999999999997E-2</v>
      </c>
      <c r="H965" s="5">
        <v>4.1799999999999997E-2</v>
      </c>
      <c r="I965" s="5">
        <v>3.9199999999999999E-2</v>
      </c>
      <c r="J965" s="5">
        <v>4.0599999999999997E-2</v>
      </c>
      <c r="K965" s="5">
        <v>3.5000000000000003E-2</v>
      </c>
      <c r="L965" s="5">
        <v>3.2899999999999999E-2</v>
      </c>
      <c r="M965" s="5">
        <v>3.6799999999999999E-2</v>
      </c>
      <c r="N965" s="5">
        <v>4.7699999999999999E-2</v>
      </c>
      <c r="O965" s="5">
        <v>6.3799999999999996E-2</v>
      </c>
    </row>
    <row r="966" spans="1:15">
      <c r="A966" t="str">
        <f t="shared" si="16"/>
        <v>RS11GCP RP OFFPK</v>
      </c>
      <c r="B966" t="s">
        <v>684</v>
      </c>
      <c r="C966" t="s">
        <v>164</v>
      </c>
      <c r="D966" s="5">
        <v>7.8299999999999995E-2</v>
      </c>
      <c r="E966" s="5">
        <v>4.65E-2</v>
      </c>
      <c r="F966" s="5">
        <v>5.1400000000000001E-2</v>
      </c>
      <c r="G966" s="5">
        <v>4.9099999999999998E-2</v>
      </c>
      <c r="H966" s="5">
        <v>4.5999999999999999E-2</v>
      </c>
      <c r="I966" s="5">
        <v>4.0300000000000002E-2</v>
      </c>
      <c r="J966" s="5">
        <v>4.0500000000000001E-2</v>
      </c>
      <c r="K966" s="5">
        <v>3.56E-2</v>
      </c>
      <c r="L966" s="5">
        <v>3.4200000000000001E-2</v>
      </c>
      <c r="M966" s="5">
        <v>3.73E-2</v>
      </c>
      <c r="N966" s="5">
        <v>5.1799999999999999E-2</v>
      </c>
      <c r="O966" s="5">
        <v>6.2799999999999995E-2</v>
      </c>
    </row>
    <row r="967" spans="1:15">
      <c r="A967" t="str">
        <f t="shared" si="16"/>
        <v>RS11CP RP</v>
      </c>
      <c r="B967" t="s">
        <v>684</v>
      </c>
      <c r="C967" t="s">
        <v>165</v>
      </c>
      <c r="D967" s="5">
        <v>7.1099999999999997E-2</v>
      </c>
      <c r="E967" s="5">
        <v>4.9099999999999998E-2</v>
      </c>
      <c r="F967" s="5">
        <v>5.1299999999999998E-2</v>
      </c>
      <c r="G967" s="5">
        <v>5.2699999999999997E-2</v>
      </c>
      <c r="H967" s="5">
        <v>4.1799999999999997E-2</v>
      </c>
      <c r="I967" s="5">
        <v>3.9199999999999999E-2</v>
      </c>
      <c r="J967" s="5">
        <v>3.9699999999999999E-2</v>
      </c>
      <c r="K967" s="5">
        <v>3.5000000000000003E-2</v>
      </c>
      <c r="L967" s="5">
        <v>3.44E-2</v>
      </c>
      <c r="M967" s="5">
        <v>3.8399999999999997E-2</v>
      </c>
      <c r="N967" s="5">
        <v>4.8500000000000001E-2</v>
      </c>
      <c r="O967" s="5">
        <v>5.7500000000000002E-2</v>
      </c>
    </row>
    <row r="968" spans="1:15">
      <c r="A968" t="str">
        <f t="shared" si="16"/>
        <v>RS11SAMPLE SIZE:</v>
      </c>
      <c r="B968" t="s">
        <v>684</v>
      </c>
      <c r="C968" t="s">
        <v>66</v>
      </c>
    </row>
    <row r="969" spans="1:15">
      <c r="A969" t="str">
        <f t="shared" si="16"/>
        <v>RS11GCPSZ</v>
      </c>
      <c r="B969" t="s">
        <v>684</v>
      </c>
      <c r="C969" t="s">
        <v>166</v>
      </c>
      <c r="D969">
        <v>368</v>
      </c>
      <c r="E969">
        <v>356</v>
      </c>
      <c r="F969">
        <v>367</v>
      </c>
      <c r="G969">
        <v>318</v>
      </c>
      <c r="H969">
        <v>335</v>
      </c>
      <c r="I969">
        <v>357</v>
      </c>
      <c r="J969">
        <v>321</v>
      </c>
      <c r="K969">
        <v>346</v>
      </c>
      <c r="L969">
        <v>368</v>
      </c>
      <c r="M969">
        <v>373</v>
      </c>
      <c r="N969">
        <v>355</v>
      </c>
      <c r="O969">
        <v>372</v>
      </c>
    </row>
    <row r="970" spans="1:15">
      <c r="A970" t="str">
        <f t="shared" si="16"/>
        <v>RS11GCPSZ ONPK</v>
      </c>
      <c r="B970" t="s">
        <v>684</v>
      </c>
      <c r="C970" t="s">
        <v>167</v>
      </c>
      <c r="D970">
        <v>368</v>
      </c>
      <c r="E970">
        <v>356</v>
      </c>
      <c r="F970">
        <v>367</v>
      </c>
      <c r="G970">
        <v>318</v>
      </c>
      <c r="H970">
        <v>335</v>
      </c>
      <c r="I970">
        <v>357</v>
      </c>
      <c r="J970">
        <v>321</v>
      </c>
      <c r="K970">
        <v>346</v>
      </c>
      <c r="L970">
        <v>369</v>
      </c>
      <c r="M970">
        <v>373</v>
      </c>
      <c r="N970">
        <v>355</v>
      </c>
      <c r="O970">
        <v>372</v>
      </c>
    </row>
    <row r="971" spans="1:15">
      <c r="A971" t="str">
        <f t="shared" si="16"/>
        <v>RS11GCPSZ OFFPK</v>
      </c>
      <c r="B971" t="s">
        <v>684</v>
      </c>
      <c r="C971" t="s">
        <v>168</v>
      </c>
      <c r="D971">
        <v>368</v>
      </c>
      <c r="E971">
        <v>356</v>
      </c>
      <c r="F971">
        <v>367</v>
      </c>
      <c r="G971">
        <v>318</v>
      </c>
      <c r="H971">
        <v>335</v>
      </c>
      <c r="I971">
        <v>357</v>
      </c>
      <c r="J971">
        <v>321</v>
      </c>
      <c r="K971">
        <v>346</v>
      </c>
      <c r="L971">
        <v>368</v>
      </c>
      <c r="M971">
        <v>373</v>
      </c>
      <c r="N971">
        <v>355</v>
      </c>
      <c r="O971">
        <v>372</v>
      </c>
    </row>
    <row r="972" spans="1:15">
      <c r="A972" t="str">
        <f t="shared" si="16"/>
        <v>RS11CPSZ</v>
      </c>
      <c r="B972" t="s">
        <v>684</v>
      </c>
      <c r="C972" t="s">
        <v>169</v>
      </c>
      <c r="D972">
        <v>368</v>
      </c>
      <c r="E972">
        <v>356</v>
      </c>
      <c r="F972">
        <v>367</v>
      </c>
      <c r="G972">
        <v>318</v>
      </c>
      <c r="H972">
        <v>335</v>
      </c>
      <c r="I972">
        <v>357</v>
      </c>
      <c r="J972">
        <v>321</v>
      </c>
      <c r="K972">
        <v>346</v>
      </c>
      <c r="L972">
        <v>369</v>
      </c>
      <c r="M972">
        <v>373</v>
      </c>
      <c r="N972">
        <v>355</v>
      </c>
      <c r="O972">
        <v>372</v>
      </c>
    </row>
    <row r="973" spans="1:15">
      <c r="A973" t="str">
        <f t="shared" si="16"/>
        <v/>
      </c>
    </row>
    <row r="974" spans="1:15">
      <c r="A974" t="str">
        <f t="shared" si="16"/>
        <v/>
      </c>
    </row>
    <row r="975" spans="1:15">
      <c r="A975" t="str">
        <f t="shared" si="16"/>
        <v/>
      </c>
    </row>
    <row r="976" spans="1:15">
      <c r="A976" t="str">
        <f t="shared" si="16"/>
        <v xml:space="preserve">RS11 RS(T)-1 Residential Service 1 with TOU included (Sampled) </v>
      </c>
      <c r="B976" t="s">
        <v>683</v>
      </c>
      <c r="C976" t="s">
        <v>28</v>
      </c>
    </row>
    <row r="977" spans="1:15">
      <c r="A977" t="str">
        <f t="shared" si="16"/>
        <v xml:space="preserve">RS11MONTH </v>
      </c>
      <c r="B977" t="s">
        <v>684</v>
      </c>
      <c r="C977" t="s">
        <v>123</v>
      </c>
      <c r="D977" s="4">
        <v>41640</v>
      </c>
      <c r="E977" s="4">
        <v>41671</v>
      </c>
      <c r="F977" s="4">
        <v>41699</v>
      </c>
      <c r="G977" s="4">
        <v>41730</v>
      </c>
      <c r="H977" s="4">
        <v>41760</v>
      </c>
      <c r="I977" s="4">
        <v>41791</v>
      </c>
      <c r="J977" s="4">
        <v>41821</v>
      </c>
      <c r="K977" s="4">
        <v>41852</v>
      </c>
      <c r="L977" s="4">
        <v>41883</v>
      </c>
      <c r="M977" s="4">
        <v>41913</v>
      </c>
      <c r="N977" s="4">
        <v>41944</v>
      </c>
      <c r="O977" s="4">
        <v>41974</v>
      </c>
    </row>
    <row r="978" spans="1:15">
      <c r="A978" t="str">
        <f t="shared" si="16"/>
        <v/>
      </c>
    </row>
    <row r="979" spans="1:15">
      <c r="A979" t="str">
        <f t="shared" si="16"/>
        <v>RS11SDR GCP</v>
      </c>
      <c r="B979" t="s">
        <v>684</v>
      </c>
      <c r="C979" t="s">
        <v>171</v>
      </c>
      <c r="D979">
        <v>1.2370000000000001</v>
      </c>
      <c r="E979">
        <v>0.70299999999999996</v>
      </c>
      <c r="F979">
        <v>0.72499999999999998</v>
      </c>
      <c r="G979">
        <v>0.749</v>
      </c>
      <c r="H979">
        <v>0.71899999999999997</v>
      </c>
      <c r="I979">
        <v>0.74399999999999999</v>
      </c>
      <c r="J979">
        <v>0.73099999999999998</v>
      </c>
      <c r="K979">
        <v>0.66700000000000004</v>
      </c>
      <c r="L979">
        <v>0.75800000000000001</v>
      </c>
      <c r="M979">
        <v>0.65500000000000003</v>
      </c>
      <c r="N979">
        <v>0.68899999999999995</v>
      </c>
      <c r="O979">
        <v>0.875</v>
      </c>
    </row>
    <row r="980" spans="1:15">
      <c r="A980" t="str">
        <f t="shared" si="16"/>
        <v>RS11SDR GCP ONPK</v>
      </c>
      <c r="B980" t="s">
        <v>684</v>
      </c>
      <c r="C980" t="s">
        <v>172</v>
      </c>
      <c r="D980">
        <v>1.2370000000000001</v>
      </c>
      <c r="E980">
        <v>0.71799999999999997</v>
      </c>
      <c r="F980">
        <v>0.64800000000000002</v>
      </c>
      <c r="G980">
        <v>0.749</v>
      </c>
      <c r="H980">
        <v>0.63700000000000001</v>
      </c>
      <c r="I980">
        <v>0.67900000000000005</v>
      </c>
      <c r="J980">
        <v>0.73099999999999998</v>
      </c>
      <c r="K980">
        <v>0.626</v>
      </c>
      <c r="L980">
        <v>0.68700000000000006</v>
      </c>
      <c r="M980">
        <v>0.65500000000000003</v>
      </c>
      <c r="N980">
        <v>0.68899999999999995</v>
      </c>
      <c r="O980">
        <v>0.85299999999999998</v>
      </c>
    </row>
    <row r="981" spans="1:15">
      <c r="A981" t="str">
        <f t="shared" si="16"/>
        <v>RS11SDR GCP OFFP</v>
      </c>
      <c r="B981" t="s">
        <v>684</v>
      </c>
      <c r="C981" t="s">
        <v>219</v>
      </c>
      <c r="D981">
        <v>1.3420000000000001</v>
      </c>
      <c r="E981">
        <v>0.70299999999999996</v>
      </c>
      <c r="F981">
        <v>0.72499999999999998</v>
      </c>
      <c r="G981">
        <v>0.68400000000000005</v>
      </c>
      <c r="H981">
        <v>0.71899999999999997</v>
      </c>
      <c r="I981">
        <v>0.74399999999999999</v>
      </c>
      <c r="J981">
        <v>0.69499999999999995</v>
      </c>
      <c r="K981">
        <v>0.66700000000000004</v>
      </c>
      <c r="L981">
        <v>0.75800000000000001</v>
      </c>
      <c r="M981">
        <v>0.66600000000000004</v>
      </c>
      <c r="N981">
        <v>0.75700000000000001</v>
      </c>
      <c r="O981">
        <v>0.875</v>
      </c>
    </row>
    <row r="982" spans="1:15">
      <c r="A982" t="str">
        <f t="shared" si="16"/>
        <v>RS11SDR CP</v>
      </c>
      <c r="B982" t="s">
        <v>684</v>
      </c>
      <c r="C982" t="s">
        <v>174</v>
      </c>
      <c r="D982">
        <v>1.2370000000000001</v>
      </c>
      <c r="E982">
        <v>0.624</v>
      </c>
      <c r="F982">
        <v>0.71299999999999997</v>
      </c>
      <c r="G982">
        <v>0.749</v>
      </c>
      <c r="H982">
        <v>0.63700000000000001</v>
      </c>
      <c r="I982">
        <v>0.67900000000000005</v>
      </c>
      <c r="J982">
        <v>0.69199999999999995</v>
      </c>
      <c r="K982">
        <v>0.626</v>
      </c>
      <c r="L982">
        <v>0.70299999999999996</v>
      </c>
      <c r="M982">
        <v>0.66</v>
      </c>
      <c r="N982">
        <v>0.65700000000000003</v>
      </c>
      <c r="O982">
        <v>0.79300000000000004</v>
      </c>
    </row>
    <row r="983" spans="1:15">
      <c r="A983" t="str">
        <f t="shared" si="16"/>
        <v/>
      </c>
    </row>
    <row r="984" spans="1:15">
      <c r="A984" t="str">
        <f t="shared" si="16"/>
        <v>RS11I   SDR GCP</v>
      </c>
      <c r="B984" t="s">
        <v>684</v>
      </c>
      <c r="C984" t="s">
        <v>220</v>
      </c>
      <c r="D984">
        <v>1.4470000000000001</v>
      </c>
      <c r="E984">
        <v>0.73099999999999998</v>
      </c>
      <c r="F984">
        <v>0.77600000000000002</v>
      </c>
      <c r="G984">
        <v>0.92100000000000004</v>
      </c>
      <c r="H984">
        <v>1.0149999999999999</v>
      </c>
      <c r="I984">
        <v>0.84699999999999998</v>
      </c>
      <c r="J984">
        <v>0.89600000000000002</v>
      </c>
      <c r="K984">
        <v>0.84399999999999997</v>
      </c>
      <c r="L984">
        <v>0.78</v>
      </c>
      <c r="M984">
        <v>0.84899999999999998</v>
      </c>
      <c r="N984">
        <v>0.94199999999999995</v>
      </c>
      <c r="O984">
        <v>1.1930000000000001</v>
      </c>
    </row>
    <row r="985" spans="1:15">
      <c r="A985" t="str">
        <f t="shared" si="16"/>
        <v>RS11I   SDR GCP ONPK</v>
      </c>
      <c r="B985" t="s">
        <v>684</v>
      </c>
      <c r="C985" t="s">
        <v>221</v>
      </c>
      <c r="D985">
        <v>1.4470000000000001</v>
      </c>
      <c r="E985">
        <v>0.91200000000000003</v>
      </c>
      <c r="F985">
        <v>0.95</v>
      </c>
      <c r="G985">
        <v>0.92100000000000004</v>
      </c>
      <c r="H985">
        <v>0.83</v>
      </c>
      <c r="I985">
        <v>0.94099999999999995</v>
      </c>
      <c r="J985">
        <v>0.89600000000000002</v>
      </c>
      <c r="K985">
        <v>0.64300000000000002</v>
      </c>
      <c r="L985">
        <v>0.70099999999999996</v>
      </c>
      <c r="M985">
        <v>0.84899999999999998</v>
      </c>
      <c r="N985">
        <v>0.94199999999999995</v>
      </c>
      <c r="O985">
        <v>1.2010000000000001</v>
      </c>
    </row>
    <row r="986" spans="1:15">
      <c r="A986" t="str">
        <f t="shared" si="16"/>
        <v>RS11I   SDR GCP OFFPK</v>
      </c>
      <c r="B986" t="s">
        <v>684</v>
      </c>
      <c r="C986" t="s">
        <v>222</v>
      </c>
      <c r="D986">
        <v>1.4630000000000001</v>
      </c>
      <c r="E986">
        <v>0.73099999999999998</v>
      </c>
      <c r="F986">
        <v>0.77600000000000002</v>
      </c>
      <c r="G986">
        <v>0.79600000000000004</v>
      </c>
      <c r="H986">
        <v>1.0149999999999999</v>
      </c>
      <c r="I986">
        <v>0.84699999999999998</v>
      </c>
      <c r="J986">
        <v>0.70899999999999996</v>
      </c>
      <c r="K986">
        <v>0.84399999999999997</v>
      </c>
      <c r="L986">
        <v>0.78</v>
      </c>
      <c r="M986">
        <v>0.79800000000000004</v>
      </c>
      <c r="N986">
        <v>1.014</v>
      </c>
      <c r="O986">
        <v>1.1930000000000001</v>
      </c>
    </row>
    <row r="987" spans="1:15">
      <c r="A987" t="str">
        <f t="shared" si="16"/>
        <v>RS11I   SDR CP</v>
      </c>
      <c r="B987" t="s">
        <v>684</v>
      </c>
      <c r="C987" t="s">
        <v>635</v>
      </c>
      <c r="D987">
        <v>1.4470000000000001</v>
      </c>
      <c r="E987">
        <v>0.81799999999999995</v>
      </c>
      <c r="F987">
        <v>0.83399999999999996</v>
      </c>
      <c r="G987">
        <v>0.92100000000000004</v>
      </c>
      <c r="H987">
        <v>0.83</v>
      </c>
      <c r="I987">
        <v>0.94099999999999995</v>
      </c>
      <c r="J987">
        <v>0.94199999999999995</v>
      </c>
      <c r="K987">
        <v>0.64300000000000002</v>
      </c>
      <c r="L987">
        <v>0.60299999999999998</v>
      </c>
      <c r="M987">
        <v>0.93</v>
      </c>
      <c r="N987">
        <v>0.75800000000000001</v>
      </c>
      <c r="O987">
        <v>1.119</v>
      </c>
    </row>
    <row r="988" spans="1:15">
      <c r="A988" t="str">
        <f t="shared" si="16"/>
        <v/>
      </c>
    </row>
    <row r="989" spans="1:15">
      <c r="A989" t="str">
        <f t="shared" si="16"/>
        <v>RS11II  SDR GCP</v>
      </c>
      <c r="B989" t="s">
        <v>684</v>
      </c>
      <c r="C989" t="s">
        <v>223</v>
      </c>
      <c r="D989">
        <v>2.4420000000000002</v>
      </c>
      <c r="E989">
        <v>1.2769999999999999</v>
      </c>
      <c r="F989">
        <v>1.3779999999999999</v>
      </c>
      <c r="G989">
        <v>1.4419999999999999</v>
      </c>
      <c r="H989">
        <v>1.26</v>
      </c>
      <c r="I989">
        <v>1.4450000000000001</v>
      </c>
      <c r="J989">
        <v>1.41</v>
      </c>
      <c r="K989">
        <v>1.2789999999999999</v>
      </c>
      <c r="L989">
        <v>1.573</v>
      </c>
      <c r="M989">
        <v>1.2110000000000001</v>
      </c>
      <c r="N989">
        <v>1.234</v>
      </c>
      <c r="O989">
        <v>1.4950000000000001</v>
      </c>
    </row>
    <row r="990" spans="1:15">
      <c r="A990" t="str">
        <f t="shared" si="16"/>
        <v>RS11II  SDR GCP ONPK</v>
      </c>
      <c r="B990" t="s">
        <v>684</v>
      </c>
      <c r="C990" t="s">
        <v>224</v>
      </c>
      <c r="D990">
        <v>2.4420000000000002</v>
      </c>
      <c r="E990">
        <v>1.27</v>
      </c>
      <c r="F990">
        <v>1.091</v>
      </c>
      <c r="G990">
        <v>1.4419999999999999</v>
      </c>
      <c r="H990">
        <v>1.18</v>
      </c>
      <c r="I990">
        <v>1.306</v>
      </c>
      <c r="J990">
        <v>1.41</v>
      </c>
      <c r="K990">
        <v>1.246</v>
      </c>
      <c r="L990">
        <v>1.44</v>
      </c>
      <c r="M990">
        <v>1.2110000000000001</v>
      </c>
      <c r="N990">
        <v>1.234</v>
      </c>
      <c r="O990">
        <v>1.5109999999999999</v>
      </c>
    </row>
    <row r="991" spans="1:15">
      <c r="A991" t="str">
        <f t="shared" si="16"/>
        <v>RS11II  SDR GCP OFFPK</v>
      </c>
      <c r="B991" t="s">
        <v>684</v>
      </c>
      <c r="C991" t="s">
        <v>225</v>
      </c>
      <c r="D991">
        <v>2.569</v>
      </c>
      <c r="E991">
        <v>1.2769999999999999</v>
      </c>
      <c r="F991">
        <v>1.3779999999999999</v>
      </c>
      <c r="G991">
        <v>1.3620000000000001</v>
      </c>
      <c r="H991">
        <v>1.26</v>
      </c>
      <c r="I991">
        <v>1.4450000000000001</v>
      </c>
      <c r="J991">
        <v>1.379</v>
      </c>
      <c r="K991">
        <v>1.2789999999999999</v>
      </c>
      <c r="L991">
        <v>1.573</v>
      </c>
      <c r="M991">
        <v>1.29</v>
      </c>
      <c r="N991">
        <v>1.3979999999999999</v>
      </c>
      <c r="O991">
        <v>1.4950000000000001</v>
      </c>
    </row>
    <row r="992" spans="1:15">
      <c r="A992" t="str">
        <f t="shared" si="16"/>
        <v>RS11II  SDR CP</v>
      </c>
      <c r="B992" t="s">
        <v>684</v>
      </c>
      <c r="C992" t="s">
        <v>226</v>
      </c>
      <c r="D992">
        <v>2.4420000000000002</v>
      </c>
      <c r="E992">
        <v>1.093</v>
      </c>
      <c r="F992">
        <v>1.3560000000000001</v>
      </c>
      <c r="G992">
        <v>1.4419999999999999</v>
      </c>
      <c r="H992">
        <v>1.18</v>
      </c>
      <c r="I992">
        <v>1.306</v>
      </c>
      <c r="J992">
        <v>1.306</v>
      </c>
      <c r="K992">
        <v>1.246</v>
      </c>
      <c r="L992">
        <v>1.5169999999999999</v>
      </c>
      <c r="M992">
        <v>1.1990000000000001</v>
      </c>
      <c r="N992">
        <v>1.232</v>
      </c>
      <c r="O992">
        <v>1.4239999999999999</v>
      </c>
    </row>
    <row r="993" spans="1:15">
      <c r="A993" t="str">
        <f t="shared" si="16"/>
        <v/>
      </c>
    </row>
    <row r="994" spans="1:15">
      <c r="A994" t="str">
        <f t="shared" si="16"/>
        <v>RS11III SDR GCP</v>
      </c>
      <c r="B994" t="s">
        <v>684</v>
      </c>
      <c r="C994" t="s">
        <v>227</v>
      </c>
      <c r="D994">
        <v>2.7090000000000001</v>
      </c>
      <c r="E994">
        <v>1.903</v>
      </c>
      <c r="F994">
        <v>1.752</v>
      </c>
      <c r="G994">
        <v>1.6859999999999999</v>
      </c>
      <c r="H994">
        <v>1.7050000000000001</v>
      </c>
      <c r="I994">
        <v>1.752</v>
      </c>
      <c r="J994">
        <v>1.601</v>
      </c>
      <c r="K994">
        <v>1.482</v>
      </c>
      <c r="L994">
        <v>1.573</v>
      </c>
      <c r="M994">
        <v>1.5209999999999999</v>
      </c>
      <c r="N994">
        <v>1.6220000000000001</v>
      </c>
      <c r="O994">
        <v>2.242</v>
      </c>
    </row>
    <row r="995" spans="1:15">
      <c r="A995" t="str">
        <f t="shared" si="16"/>
        <v>RS11III SDR GCP ONPK</v>
      </c>
      <c r="B995" t="s">
        <v>684</v>
      </c>
      <c r="C995" t="s">
        <v>228</v>
      </c>
      <c r="D995">
        <v>2.7090000000000001</v>
      </c>
      <c r="E995">
        <v>1.7989999999999999</v>
      </c>
      <c r="F995">
        <v>1.589</v>
      </c>
      <c r="G995">
        <v>1.6859999999999999</v>
      </c>
      <c r="H995">
        <v>1.47</v>
      </c>
      <c r="I995">
        <v>1.373</v>
      </c>
      <c r="J995">
        <v>1.601</v>
      </c>
      <c r="K995">
        <v>1.4510000000000001</v>
      </c>
      <c r="L995">
        <v>1.415</v>
      </c>
      <c r="M995">
        <v>1.5209999999999999</v>
      </c>
      <c r="N995">
        <v>1.6220000000000001</v>
      </c>
      <c r="O995">
        <v>2.016</v>
      </c>
    </row>
    <row r="996" spans="1:15">
      <c r="A996" t="str">
        <f t="shared" si="16"/>
        <v>RS11III SDR GCP OFFPK</v>
      </c>
      <c r="B996" t="s">
        <v>684</v>
      </c>
      <c r="C996" t="s">
        <v>229</v>
      </c>
      <c r="D996">
        <v>3.2869999999999999</v>
      </c>
      <c r="E996">
        <v>1.903</v>
      </c>
      <c r="F996">
        <v>1.752</v>
      </c>
      <c r="G996">
        <v>1.478</v>
      </c>
      <c r="H996">
        <v>1.7050000000000001</v>
      </c>
      <c r="I996">
        <v>1.752</v>
      </c>
      <c r="J996">
        <v>1.6220000000000001</v>
      </c>
      <c r="K996">
        <v>1.482</v>
      </c>
      <c r="L996">
        <v>1.573</v>
      </c>
      <c r="M996">
        <v>1.5129999999999999</v>
      </c>
      <c r="N996">
        <v>1.746</v>
      </c>
      <c r="O996">
        <v>2.242</v>
      </c>
    </row>
    <row r="997" spans="1:15">
      <c r="A997" t="str">
        <f t="shared" si="16"/>
        <v>RS11III SDR CP</v>
      </c>
      <c r="B997" t="s">
        <v>684</v>
      </c>
      <c r="C997" t="s">
        <v>230</v>
      </c>
      <c r="D997">
        <v>2.7090000000000001</v>
      </c>
      <c r="E997">
        <v>1.569</v>
      </c>
      <c r="F997">
        <v>1.6419999999999999</v>
      </c>
      <c r="G997">
        <v>1.6859999999999999</v>
      </c>
      <c r="H997">
        <v>1.47</v>
      </c>
      <c r="I997">
        <v>1.373</v>
      </c>
      <c r="J997">
        <v>1.5009999999999999</v>
      </c>
      <c r="K997">
        <v>1.4510000000000001</v>
      </c>
      <c r="L997">
        <v>1.4710000000000001</v>
      </c>
      <c r="M997">
        <v>1.494</v>
      </c>
      <c r="N997">
        <v>1.5629999999999999</v>
      </c>
      <c r="O997">
        <v>1.8220000000000001</v>
      </c>
    </row>
    <row r="998" spans="1:15">
      <c r="A998" t="str">
        <f t="shared" si="16"/>
        <v/>
      </c>
    </row>
    <row r="999" spans="1:15">
      <c r="A999" t="str">
        <f t="shared" si="16"/>
        <v>RS11IV  SDR GCP</v>
      </c>
      <c r="B999" t="s">
        <v>684</v>
      </c>
      <c r="C999" t="s">
        <v>231</v>
      </c>
      <c r="D999">
        <v>4.2729999999999997</v>
      </c>
      <c r="E999">
        <v>1.875</v>
      </c>
      <c r="F999">
        <v>3.2879999999999998</v>
      </c>
      <c r="G999">
        <v>2.258</v>
      </c>
      <c r="H999">
        <v>2.355</v>
      </c>
      <c r="I999">
        <v>1.631</v>
      </c>
      <c r="J999">
        <v>3.069</v>
      </c>
      <c r="K999">
        <v>1.9530000000000001</v>
      </c>
      <c r="L999">
        <v>2.96</v>
      </c>
      <c r="M999">
        <v>2.3220000000000001</v>
      </c>
      <c r="N999">
        <v>2.2759999999999998</v>
      </c>
      <c r="O999">
        <v>2.0409999999999999</v>
      </c>
    </row>
    <row r="1000" spans="1:15">
      <c r="A1000" t="str">
        <f t="shared" si="16"/>
        <v>RS11IV  SDR GCP ONPK</v>
      </c>
      <c r="B1000" t="s">
        <v>684</v>
      </c>
      <c r="C1000" t="s">
        <v>232</v>
      </c>
      <c r="D1000">
        <v>4.2729999999999997</v>
      </c>
      <c r="E1000">
        <v>2.7490000000000001</v>
      </c>
      <c r="F1000">
        <v>1.8819999999999999</v>
      </c>
      <c r="G1000">
        <v>2.258</v>
      </c>
      <c r="H1000">
        <v>2.1560000000000001</v>
      </c>
      <c r="I1000">
        <v>1.9870000000000001</v>
      </c>
      <c r="J1000">
        <v>3.069</v>
      </c>
      <c r="K1000">
        <v>2.105</v>
      </c>
      <c r="L1000">
        <v>2.085</v>
      </c>
      <c r="M1000">
        <v>2.3220000000000001</v>
      </c>
      <c r="N1000">
        <v>2.2759999999999998</v>
      </c>
      <c r="O1000">
        <v>2.25</v>
      </c>
    </row>
    <row r="1001" spans="1:15">
      <c r="A1001" t="str">
        <f t="shared" si="16"/>
        <v>RS11IV  SDR GCP OFFPK</v>
      </c>
      <c r="B1001" t="s">
        <v>684</v>
      </c>
      <c r="C1001" t="s">
        <v>233</v>
      </c>
      <c r="D1001">
        <v>3.8490000000000002</v>
      </c>
      <c r="E1001">
        <v>1.875</v>
      </c>
      <c r="F1001">
        <v>3.2879999999999998</v>
      </c>
      <c r="G1001">
        <v>2.2850000000000001</v>
      </c>
      <c r="H1001">
        <v>2.355</v>
      </c>
      <c r="I1001">
        <v>1.631</v>
      </c>
      <c r="J1001">
        <v>2.427</v>
      </c>
      <c r="K1001">
        <v>1.9530000000000001</v>
      </c>
      <c r="L1001">
        <v>2.96</v>
      </c>
      <c r="M1001">
        <v>1.867</v>
      </c>
      <c r="N1001">
        <v>1.9039999999999999</v>
      </c>
      <c r="O1001">
        <v>2.0409999999999999</v>
      </c>
    </row>
    <row r="1002" spans="1:15">
      <c r="A1002" t="str">
        <f t="shared" si="16"/>
        <v>RS11IV  SDR CP</v>
      </c>
      <c r="B1002" t="s">
        <v>684</v>
      </c>
      <c r="C1002" t="s">
        <v>234</v>
      </c>
      <c r="D1002">
        <v>4.2729999999999997</v>
      </c>
      <c r="E1002">
        <v>1.9850000000000001</v>
      </c>
      <c r="F1002">
        <v>3.262</v>
      </c>
      <c r="G1002">
        <v>2.258</v>
      </c>
      <c r="H1002">
        <v>2.1560000000000001</v>
      </c>
      <c r="I1002">
        <v>1.9870000000000001</v>
      </c>
      <c r="J1002">
        <v>1.796</v>
      </c>
      <c r="K1002">
        <v>2.105</v>
      </c>
      <c r="L1002">
        <v>1.7210000000000001</v>
      </c>
      <c r="M1002">
        <v>1.738</v>
      </c>
      <c r="N1002">
        <v>3.0249999999999999</v>
      </c>
      <c r="O1002">
        <v>2.3919999999999999</v>
      </c>
    </row>
    <row r="1003" spans="1:15">
      <c r="A1003" t="str">
        <f t="shared" si="16"/>
        <v/>
      </c>
    </row>
    <row r="1004" spans="1:15">
      <c r="A1004" t="str">
        <f t="shared" si="16"/>
        <v/>
      </c>
    </row>
    <row r="1005" spans="1:15">
      <c r="A1005" t="str">
        <f t="shared" si="16"/>
        <v/>
      </c>
    </row>
    <row r="1006" spans="1:15">
      <c r="A1006" t="str">
        <f t="shared" si="16"/>
        <v/>
      </c>
    </row>
    <row r="1007" spans="1:15">
      <c r="A1007" t="str">
        <f t="shared" ref="A1007:A1070" si="17">B1007&amp;C1007</f>
        <v/>
      </c>
    </row>
    <row r="1008" spans="1:15">
      <c r="A1008" t="str">
        <f t="shared" si="17"/>
        <v/>
      </c>
    </row>
    <row r="1009" spans="1:4">
      <c r="A1009" t="str">
        <f t="shared" si="17"/>
        <v/>
      </c>
    </row>
    <row r="1010" spans="1:4">
      <c r="A1010" t="str">
        <f t="shared" si="17"/>
        <v/>
      </c>
    </row>
    <row r="1011" spans="1:4">
      <c r="A1011" t="str">
        <f t="shared" si="17"/>
        <v/>
      </c>
    </row>
    <row r="1012" spans="1:4">
      <c r="A1012" t="str">
        <f t="shared" si="17"/>
        <v/>
      </c>
    </row>
    <row r="1013" spans="1:4">
      <c r="A1013" t="str">
        <f t="shared" si="17"/>
        <v/>
      </c>
    </row>
    <row r="1014" spans="1:4">
      <c r="A1014" t="str">
        <f t="shared" si="17"/>
        <v/>
      </c>
    </row>
    <row r="1015" spans="1:4">
      <c r="A1015" t="str">
        <f t="shared" si="17"/>
        <v/>
      </c>
    </row>
    <row r="1016" spans="1:4">
      <c r="A1016" t="str">
        <f t="shared" si="17"/>
        <v/>
      </c>
    </row>
    <row r="1017" spans="1:4">
      <c r="A1017" t="str">
        <f t="shared" si="17"/>
        <v/>
      </c>
    </row>
    <row r="1018" spans="1:4">
      <c r="A1018" t="str">
        <f t="shared" si="17"/>
        <v/>
      </c>
    </row>
    <row r="1019" spans="1:4">
      <c r="A1019" t="str">
        <f t="shared" si="17"/>
        <v/>
      </c>
    </row>
    <row r="1020" spans="1:4">
      <c r="A1020" t="str">
        <f t="shared" si="17"/>
        <v/>
      </c>
    </row>
    <row r="1021" spans="1:4">
      <c r="A1021" t="str">
        <f t="shared" si="17"/>
        <v/>
      </c>
    </row>
    <row r="1022" spans="1:4">
      <c r="A1022" t="str">
        <f t="shared" si="17"/>
        <v/>
      </c>
    </row>
    <row r="1023" spans="1:4">
      <c r="A1023" t="str">
        <f t="shared" si="17"/>
        <v/>
      </c>
    </row>
    <row r="1024" spans="1:4">
      <c r="A1024" t="str">
        <f t="shared" si="17"/>
        <v>SEMINOLE Wholesale Seminole Electric Cooperative</v>
      </c>
      <c r="B1024" t="s">
        <v>685</v>
      </c>
      <c r="C1024" t="s">
        <v>686</v>
      </c>
      <c r="D1024" t="s">
        <v>687</v>
      </c>
    </row>
    <row r="1025" spans="1:15">
      <c r="A1025" t="str">
        <f t="shared" si="17"/>
        <v xml:space="preserve">SEMINOLEMONTH </v>
      </c>
      <c r="B1025" t="s">
        <v>688</v>
      </c>
      <c r="C1025" t="s">
        <v>123</v>
      </c>
      <c r="D1025" s="4">
        <v>41640</v>
      </c>
      <c r="E1025" s="4">
        <v>41671</v>
      </c>
      <c r="F1025" s="4">
        <v>41699</v>
      </c>
      <c r="G1025" s="4">
        <v>41730</v>
      </c>
      <c r="H1025" s="4">
        <v>41760</v>
      </c>
      <c r="I1025" s="4">
        <v>41791</v>
      </c>
      <c r="J1025" s="4">
        <v>41821</v>
      </c>
      <c r="K1025" s="4">
        <v>41852</v>
      </c>
      <c r="L1025" s="4">
        <v>41883</v>
      </c>
      <c r="M1025" s="4">
        <v>41913</v>
      </c>
      <c r="N1025" s="4">
        <v>41944</v>
      </c>
      <c r="O1025" s="4">
        <v>41974</v>
      </c>
    </row>
    <row r="1026" spans="1:15">
      <c r="A1026" t="str">
        <f t="shared" si="17"/>
        <v xml:space="preserve">SEMINOLECUSTOMERS </v>
      </c>
      <c r="B1026" t="s">
        <v>688</v>
      </c>
      <c r="C1026" t="s">
        <v>124</v>
      </c>
      <c r="I1026">
        <v>2</v>
      </c>
      <c r="J1026">
        <v>2</v>
      </c>
      <c r="K1026">
        <v>2</v>
      </c>
      <c r="L1026">
        <v>2</v>
      </c>
      <c r="M1026">
        <v>2</v>
      </c>
      <c r="N1026">
        <v>2</v>
      </c>
      <c r="O1026">
        <v>2</v>
      </c>
    </row>
    <row r="1027" spans="1:15">
      <c r="A1027" t="str">
        <f t="shared" si="17"/>
        <v xml:space="preserve">SEMINOLESALES </v>
      </c>
      <c r="B1027" t="s">
        <v>688</v>
      </c>
      <c r="C1027" t="s">
        <v>125</v>
      </c>
      <c r="I1027">
        <v>0</v>
      </c>
      <c r="J1027">
        <v>81900000</v>
      </c>
      <c r="K1027">
        <v>90850000</v>
      </c>
      <c r="L1027">
        <v>96050000</v>
      </c>
      <c r="M1027">
        <v>93375000</v>
      </c>
      <c r="N1027">
        <v>87075000</v>
      </c>
      <c r="O1027">
        <v>44020000</v>
      </c>
    </row>
    <row r="1028" spans="1:15">
      <c r="A1028" t="str">
        <f t="shared" si="17"/>
        <v>SEMINOLEKW</v>
      </c>
      <c r="B1028" t="s">
        <v>688</v>
      </c>
      <c r="C1028" t="s">
        <v>126</v>
      </c>
    </row>
    <row r="1029" spans="1:15">
      <c r="A1029" t="str">
        <f t="shared" si="17"/>
        <v>SEMINOLEN</v>
      </c>
      <c r="B1029" t="s">
        <v>688</v>
      </c>
      <c r="C1029" t="s">
        <v>127</v>
      </c>
      <c r="I1029">
        <v>1</v>
      </c>
      <c r="J1029">
        <v>1</v>
      </c>
      <c r="K1029">
        <v>1</v>
      </c>
      <c r="L1029">
        <v>1</v>
      </c>
      <c r="M1029">
        <v>1</v>
      </c>
      <c r="N1029">
        <v>1</v>
      </c>
      <c r="O1029">
        <v>1</v>
      </c>
    </row>
    <row r="1030" spans="1:15">
      <c r="A1030" t="str">
        <f t="shared" si="17"/>
        <v>SEMINOLERLR ENERGY:</v>
      </c>
      <c r="B1030" t="s">
        <v>688</v>
      </c>
      <c r="C1030" t="s">
        <v>61</v>
      </c>
    </row>
    <row r="1031" spans="1:15">
      <c r="A1031" t="str">
        <f t="shared" si="17"/>
        <v>SEMINOLEKWH</v>
      </c>
      <c r="B1031" t="s">
        <v>688</v>
      </c>
      <c r="C1031" t="s">
        <v>128</v>
      </c>
      <c r="I1031">
        <v>81900000</v>
      </c>
      <c r="J1031">
        <v>90850000</v>
      </c>
      <c r="K1031">
        <v>96050000</v>
      </c>
      <c r="L1031">
        <v>93375000</v>
      </c>
      <c r="M1031">
        <v>87075000</v>
      </c>
      <c r="N1031">
        <v>43795000</v>
      </c>
      <c r="O1031">
        <v>13575000</v>
      </c>
    </row>
    <row r="1032" spans="1:15">
      <c r="A1032" t="str">
        <f t="shared" si="17"/>
        <v>SEMINOLEKWH ONPK</v>
      </c>
      <c r="B1032" t="s">
        <v>688</v>
      </c>
      <c r="C1032" t="s">
        <v>129</v>
      </c>
      <c r="I1032">
        <v>36625000</v>
      </c>
      <c r="J1032">
        <v>39025000</v>
      </c>
      <c r="K1032">
        <v>37350000</v>
      </c>
      <c r="L1032">
        <v>36875000</v>
      </c>
      <c r="M1032">
        <v>34475000</v>
      </c>
      <c r="N1032">
        <v>12700000</v>
      </c>
      <c r="O1032">
        <v>5325000</v>
      </c>
    </row>
    <row r="1033" spans="1:15">
      <c r="A1033" t="str">
        <f t="shared" si="17"/>
        <v>SEMINOLEKWH OFFPK</v>
      </c>
      <c r="B1033" t="s">
        <v>688</v>
      </c>
      <c r="C1033" t="s">
        <v>130</v>
      </c>
      <c r="I1033">
        <v>45275000</v>
      </c>
      <c r="J1033">
        <v>51825000</v>
      </c>
      <c r="K1033">
        <v>58700000</v>
      </c>
      <c r="L1033">
        <v>56500000</v>
      </c>
      <c r="M1033">
        <v>52600000</v>
      </c>
      <c r="N1033">
        <v>31095000</v>
      </c>
      <c r="O1033">
        <v>8250000</v>
      </c>
    </row>
    <row r="1034" spans="1:15">
      <c r="A1034" t="str">
        <f t="shared" si="17"/>
        <v>SEMINOLEKWH ONPK%</v>
      </c>
      <c r="B1034" t="s">
        <v>688</v>
      </c>
      <c r="C1034" t="s">
        <v>131</v>
      </c>
      <c r="D1034" s="5"/>
      <c r="E1034" s="5"/>
      <c r="F1034" s="5"/>
      <c r="G1034" s="5"/>
      <c r="H1034" s="5"/>
      <c r="I1034" s="5">
        <v>0.44718999999999998</v>
      </c>
      <c r="J1034" s="5">
        <v>0.42954999999999999</v>
      </c>
      <c r="K1034" s="5">
        <v>0.38885999999999998</v>
      </c>
      <c r="L1034" s="5">
        <v>0.39490999999999998</v>
      </c>
      <c r="M1034" s="5">
        <v>0.39591999999999999</v>
      </c>
      <c r="N1034" s="5">
        <v>0.28999000000000003</v>
      </c>
      <c r="O1034" s="5">
        <v>0.39227000000000001</v>
      </c>
    </row>
    <row r="1035" spans="1:15">
      <c r="A1035" t="str">
        <f t="shared" si="17"/>
        <v>SEMINOLEKWH OFFPK%</v>
      </c>
      <c r="B1035" t="s">
        <v>688</v>
      </c>
      <c r="C1035" t="s">
        <v>132</v>
      </c>
      <c r="D1035" s="5"/>
      <c r="E1035" s="5"/>
      <c r="F1035" s="5"/>
      <c r="G1035" s="5"/>
      <c r="H1035" s="5"/>
      <c r="I1035" s="5">
        <v>0.55281000000000002</v>
      </c>
      <c r="J1035" s="5">
        <v>0.57045000000000001</v>
      </c>
      <c r="K1035" s="5">
        <v>0.61114000000000002</v>
      </c>
      <c r="L1035" s="5">
        <v>0.60509000000000002</v>
      </c>
      <c r="M1035" s="5">
        <v>0.60407999999999995</v>
      </c>
      <c r="N1035" s="5">
        <v>0.71001000000000003</v>
      </c>
      <c r="O1035" s="5">
        <v>0.60772999999999999</v>
      </c>
    </row>
    <row r="1036" spans="1:15">
      <c r="A1036" t="str">
        <f t="shared" si="17"/>
        <v>SEMINOLEDEMAND (KW):</v>
      </c>
      <c r="B1036" t="s">
        <v>688</v>
      </c>
      <c r="C1036" t="s">
        <v>62</v>
      </c>
    </row>
    <row r="1037" spans="1:15">
      <c r="A1037" t="str">
        <f t="shared" si="17"/>
        <v>SEMINOLENCP</v>
      </c>
      <c r="B1037" t="s">
        <v>688</v>
      </c>
      <c r="C1037" t="s">
        <v>133</v>
      </c>
      <c r="I1037">
        <v>200000</v>
      </c>
      <c r="J1037">
        <v>200000</v>
      </c>
      <c r="K1037">
        <v>200000</v>
      </c>
      <c r="L1037">
        <v>200000</v>
      </c>
      <c r="M1037">
        <v>200000</v>
      </c>
      <c r="N1037">
        <v>225000</v>
      </c>
      <c r="O1037">
        <v>200000</v>
      </c>
    </row>
    <row r="1038" spans="1:15">
      <c r="A1038" t="str">
        <f t="shared" si="17"/>
        <v>SEMINOLENCP ONPK</v>
      </c>
      <c r="B1038" t="s">
        <v>688</v>
      </c>
      <c r="C1038" t="s">
        <v>134</v>
      </c>
      <c r="I1038">
        <v>200000</v>
      </c>
      <c r="J1038">
        <v>200000</v>
      </c>
      <c r="K1038">
        <v>200000</v>
      </c>
      <c r="L1038">
        <v>200000</v>
      </c>
      <c r="M1038">
        <v>200000</v>
      </c>
      <c r="N1038">
        <v>200000</v>
      </c>
      <c r="O1038">
        <v>200000</v>
      </c>
    </row>
    <row r="1039" spans="1:15">
      <c r="A1039" t="str">
        <f t="shared" si="17"/>
        <v>SEMINOLENCP OFFPK</v>
      </c>
      <c r="B1039" t="s">
        <v>688</v>
      </c>
      <c r="C1039" t="s">
        <v>135</v>
      </c>
      <c r="I1039">
        <v>200000</v>
      </c>
      <c r="J1039">
        <v>200000</v>
      </c>
      <c r="K1039">
        <v>200000</v>
      </c>
      <c r="L1039">
        <v>200000</v>
      </c>
      <c r="M1039">
        <v>200000</v>
      </c>
      <c r="N1039">
        <v>225000</v>
      </c>
      <c r="O1039">
        <v>200000</v>
      </c>
    </row>
    <row r="1040" spans="1:15">
      <c r="A1040" t="str">
        <f t="shared" si="17"/>
        <v>SEMINOLEGCP DATE</v>
      </c>
      <c r="B1040" t="s">
        <v>688</v>
      </c>
      <c r="C1040" t="s">
        <v>136</v>
      </c>
      <c r="I1040" t="s">
        <v>672</v>
      </c>
      <c r="J1040" t="s">
        <v>673</v>
      </c>
      <c r="K1040" t="s">
        <v>674</v>
      </c>
      <c r="L1040" t="s">
        <v>625</v>
      </c>
      <c r="M1040" t="s">
        <v>675</v>
      </c>
      <c r="N1040" t="s">
        <v>689</v>
      </c>
      <c r="O1040" t="s">
        <v>314</v>
      </c>
    </row>
    <row r="1041" spans="1:15">
      <c r="A1041" t="str">
        <f t="shared" si="17"/>
        <v>SEMINOLEGCP TIME</v>
      </c>
      <c r="B1041" t="s">
        <v>688</v>
      </c>
      <c r="C1041" t="s">
        <v>142</v>
      </c>
      <c r="I1041" t="s">
        <v>143</v>
      </c>
      <c r="J1041" t="s">
        <v>146</v>
      </c>
      <c r="K1041" t="s">
        <v>146</v>
      </c>
      <c r="L1041" t="s">
        <v>146</v>
      </c>
      <c r="M1041" t="s">
        <v>146</v>
      </c>
      <c r="N1041" t="s">
        <v>11</v>
      </c>
      <c r="O1041" t="s">
        <v>203</v>
      </c>
    </row>
    <row r="1042" spans="1:15">
      <c r="A1042" t="str">
        <f t="shared" si="17"/>
        <v>SEMINOLEGCP</v>
      </c>
      <c r="B1042" t="s">
        <v>688</v>
      </c>
      <c r="C1042" t="s">
        <v>147</v>
      </c>
      <c r="I1042">
        <v>200000</v>
      </c>
      <c r="J1042">
        <v>200000</v>
      </c>
      <c r="K1042">
        <v>200000</v>
      </c>
      <c r="L1042">
        <v>200000</v>
      </c>
      <c r="M1042">
        <v>200000</v>
      </c>
      <c r="N1042">
        <v>225000</v>
      </c>
      <c r="O1042">
        <v>200000</v>
      </c>
    </row>
    <row r="1043" spans="1:15">
      <c r="A1043" t="str">
        <f t="shared" si="17"/>
        <v>SEMINOLEGCP ONPK</v>
      </c>
      <c r="B1043" t="s">
        <v>688</v>
      </c>
      <c r="C1043" t="s">
        <v>63</v>
      </c>
      <c r="I1043">
        <v>200000</v>
      </c>
      <c r="J1043">
        <v>200000</v>
      </c>
      <c r="K1043">
        <v>200000</v>
      </c>
      <c r="L1043">
        <v>200000</v>
      </c>
      <c r="M1043">
        <v>200000</v>
      </c>
      <c r="N1043">
        <v>200000</v>
      </c>
      <c r="O1043">
        <v>200000</v>
      </c>
    </row>
    <row r="1044" spans="1:15">
      <c r="A1044" t="str">
        <f t="shared" si="17"/>
        <v>SEMINOLEGCP OFFPK</v>
      </c>
      <c r="B1044" t="s">
        <v>688</v>
      </c>
      <c r="C1044" t="s">
        <v>64</v>
      </c>
      <c r="I1044">
        <v>200000</v>
      </c>
      <c r="J1044">
        <v>200000</v>
      </c>
      <c r="K1044">
        <v>200000</v>
      </c>
      <c r="L1044">
        <v>200000</v>
      </c>
      <c r="M1044">
        <v>200000</v>
      </c>
      <c r="N1044">
        <v>225000</v>
      </c>
      <c r="O1044">
        <v>200000</v>
      </c>
    </row>
    <row r="1045" spans="1:15">
      <c r="A1045" t="str">
        <f t="shared" si="17"/>
        <v>SEMINOLECP</v>
      </c>
      <c r="B1045" t="s">
        <v>688</v>
      </c>
      <c r="C1045" t="s">
        <v>148</v>
      </c>
      <c r="I1045">
        <v>200000</v>
      </c>
      <c r="J1045">
        <v>200000</v>
      </c>
      <c r="K1045">
        <v>200000</v>
      </c>
      <c r="L1045">
        <v>200000</v>
      </c>
      <c r="M1045">
        <v>200000</v>
      </c>
      <c r="N1045">
        <v>0</v>
      </c>
      <c r="O1045">
        <v>0</v>
      </c>
    </row>
    <row r="1046" spans="1:15">
      <c r="A1046" t="str">
        <f t="shared" si="17"/>
        <v>SEMINOLEPERIOD START</v>
      </c>
      <c r="B1046" t="s">
        <v>688</v>
      </c>
      <c r="C1046" t="s">
        <v>149</v>
      </c>
      <c r="D1046" s="1"/>
      <c r="E1046" s="1"/>
      <c r="F1046" s="1"/>
      <c r="G1046" s="1"/>
      <c r="H1046" s="1"/>
      <c r="I1046" s="1">
        <v>41791</v>
      </c>
      <c r="J1046" s="1">
        <v>41821</v>
      </c>
      <c r="K1046" s="1">
        <v>41852</v>
      </c>
      <c r="L1046" s="1">
        <v>41883</v>
      </c>
      <c r="M1046" s="1">
        <v>41913</v>
      </c>
      <c r="N1046" s="1">
        <v>41944</v>
      </c>
      <c r="O1046" s="1">
        <v>41974</v>
      </c>
    </row>
    <row r="1047" spans="1:15">
      <c r="A1047" t="str">
        <f t="shared" si="17"/>
        <v>SEMINOLENCP LF</v>
      </c>
      <c r="B1047" t="s">
        <v>688</v>
      </c>
      <c r="C1047" t="s">
        <v>150</v>
      </c>
      <c r="I1047" s="5">
        <v>0.56879999999999997</v>
      </c>
      <c r="J1047" s="5">
        <v>0.61060000000000003</v>
      </c>
      <c r="K1047" s="5">
        <v>0.64549999999999996</v>
      </c>
      <c r="L1047" s="5">
        <v>0.64839999999999998</v>
      </c>
      <c r="M1047" s="5">
        <v>0.58520000000000005</v>
      </c>
      <c r="N1047" s="5">
        <v>0.27029999999999998</v>
      </c>
      <c r="O1047" s="5">
        <v>9.1200000000000003E-2</v>
      </c>
    </row>
    <row r="1048" spans="1:15">
      <c r="A1048" t="str">
        <f t="shared" si="17"/>
        <v>SEMINOLENCP LF ONPK</v>
      </c>
      <c r="B1048" t="s">
        <v>688</v>
      </c>
      <c r="C1048" t="s">
        <v>151</v>
      </c>
      <c r="D1048" t="s">
        <v>536</v>
      </c>
      <c r="E1048" t="s">
        <v>536</v>
      </c>
      <c r="F1048" t="s">
        <v>536</v>
      </c>
      <c r="G1048" t="s">
        <v>536</v>
      </c>
      <c r="H1048" t="s">
        <v>536</v>
      </c>
      <c r="I1048" s="5">
        <v>0.96889999999999998</v>
      </c>
      <c r="J1048" s="5">
        <v>0.98550000000000004</v>
      </c>
      <c r="K1048" s="5">
        <v>0.98809999999999998</v>
      </c>
      <c r="L1048" s="5">
        <v>0.97550000000000003</v>
      </c>
      <c r="M1048" s="5">
        <v>0.8327</v>
      </c>
      <c r="N1048" s="5">
        <v>0.4178</v>
      </c>
      <c r="O1048" s="5">
        <v>0.15129999999999999</v>
      </c>
    </row>
    <row r="1049" spans="1:15">
      <c r="A1049" t="str">
        <f t="shared" si="17"/>
        <v>SEMINOLENCP LF OFFPK</v>
      </c>
      <c r="B1049" t="s">
        <v>688</v>
      </c>
      <c r="C1049" t="s">
        <v>152</v>
      </c>
      <c r="D1049" t="s">
        <v>536</v>
      </c>
      <c r="E1049" t="s">
        <v>536</v>
      </c>
      <c r="F1049" t="s">
        <v>536</v>
      </c>
      <c r="G1049" t="s">
        <v>536</v>
      </c>
      <c r="H1049" t="s">
        <v>536</v>
      </c>
      <c r="I1049" s="5">
        <v>0.42630000000000001</v>
      </c>
      <c r="J1049" s="5">
        <v>0.47460000000000002</v>
      </c>
      <c r="K1049" s="5">
        <v>0.52880000000000005</v>
      </c>
      <c r="L1049" s="5">
        <v>0.53200000000000003</v>
      </c>
      <c r="M1049" s="5">
        <v>0.48980000000000001</v>
      </c>
      <c r="N1049" s="5">
        <v>0.24329999999999999</v>
      </c>
      <c r="O1049" s="5">
        <v>7.2599999999999998E-2</v>
      </c>
    </row>
    <row r="1050" spans="1:15">
      <c r="A1050" t="str">
        <f t="shared" si="17"/>
        <v>SEMINOLEGCP CF</v>
      </c>
      <c r="B1050" t="s">
        <v>688</v>
      </c>
      <c r="C1050" t="s">
        <v>153</v>
      </c>
      <c r="D1050" t="s">
        <v>536</v>
      </c>
      <c r="E1050" t="s">
        <v>536</v>
      </c>
      <c r="F1050" t="s">
        <v>536</v>
      </c>
      <c r="G1050" t="s">
        <v>536</v>
      </c>
      <c r="H1050" t="s">
        <v>536</v>
      </c>
      <c r="I1050" s="5">
        <v>1</v>
      </c>
      <c r="J1050" s="5">
        <v>1</v>
      </c>
      <c r="K1050" s="5">
        <v>1</v>
      </c>
      <c r="L1050" s="5">
        <v>1</v>
      </c>
      <c r="M1050" s="5">
        <v>1</v>
      </c>
      <c r="N1050" s="5">
        <v>1</v>
      </c>
      <c r="O1050" s="5">
        <v>1</v>
      </c>
    </row>
    <row r="1051" spans="1:15">
      <c r="A1051" t="str">
        <f t="shared" si="17"/>
        <v>SEMINOLECP CF</v>
      </c>
      <c r="B1051" t="s">
        <v>688</v>
      </c>
      <c r="C1051" t="s">
        <v>154</v>
      </c>
      <c r="D1051" t="s">
        <v>536</v>
      </c>
      <c r="E1051" t="s">
        <v>536</v>
      </c>
      <c r="F1051" t="s">
        <v>536</v>
      </c>
      <c r="G1051" t="s">
        <v>536</v>
      </c>
      <c r="H1051" t="s">
        <v>536</v>
      </c>
      <c r="I1051" s="5">
        <v>1</v>
      </c>
      <c r="J1051" s="5">
        <v>1</v>
      </c>
      <c r="K1051" s="5">
        <v>1</v>
      </c>
      <c r="L1051" s="5">
        <v>1</v>
      </c>
      <c r="M1051" s="5">
        <v>1</v>
      </c>
      <c r="N1051" s="5">
        <v>0</v>
      </c>
      <c r="O1051" s="5">
        <v>0</v>
      </c>
    </row>
    <row r="1052" spans="1:15">
      <c r="A1052" t="str">
        <f t="shared" si="17"/>
        <v>SEMINOLEGCP LF</v>
      </c>
      <c r="B1052" t="s">
        <v>688</v>
      </c>
      <c r="C1052" t="s">
        <v>155</v>
      </c>
      <c r="D1052" t="s">
        <v>536</v>
      </c>
      <c r="E1052" t="s">
        <v>536</v>
      </c>
      <c r="F1052" t="s">
        <v>536</v>
      </c>
      <c r="G1052" t="s">
        <v>536</v>
      </c>
      <c r="H1052" t="s">
        <v>536</v>
      </c>
      <c r="I1052" s="5">
        <v>0.56879999999999997</v>
      </c>
      <c r="J1052" s="5">
        <v>0.61060000000000003</v>
      </c>
      <c r="K1052" s="5">
        <v>0.64549999999999996</v>
      </c>
      <c r="L1052" s="5">
        <v>0.64839999999999998</v>
      </c>
      <c r="M1052" s="5">
        <v>0.58520000000000005</v>
      </c>
      <c r="N1052" s="5">
        <v>0.27029999999999998</v>
      </c>
      <c r="O1052" s="5">
        <v>9.1200000000000003E-2</v>
      </c>
    </row>
    <row r="1053" spans="1:15">
      <c r="A1053" t="str">
        <f t="shared" si="17"/>
        <v>SEMINOLEGCP LF ONPK</v>
      </c>
      <c r="B1053" t="s">
        <v>688</v>
      </c>
      <c r="C1053" t="s">
        <v>156</v>
      </c>
      <c r="D1053" t="s">
        <v>536</v>
      </c>
      <c r="E1053" t="s">
        <v>536</v>
      </c>
      <c r="F1053" t="s">
        <v>536</v>
      </c>
      <c r="G1053" t="s">
        <v>536</v>
      </c>
      <c r="H1053" t="s">
        <v>536</v>
      </c>
      <c r="I1053" s="5">
        <v>0.96889999999999998</v>
      </c>
      <c r="J1053" s="5">
        <v>0.98550000000000004</v>
      </c>
      <c r="K1053" s="5">
        <v>0.98809999999999998</v>
      </c>
      <c r="L1053" s="5">
        <v>0.97550000000000003</v>
      </c>
      <c r="M1053" s="5">
        <v>0.8327</v>
      </c>
      <c r="N1053" s="5">
        <v>0.4178</v>
      </c>
      <c r="O1053" s="5">
        <v>0.15129999999999999</v>
      </c>
    </row>
    <row r="1054" spans="1:15">
      <c r="A1054" t="str">
        <f t="shared" si="17"/>
        <v>SEMINOLEGCP LF OFFPK</v>
      </c>
      <c r="B1054" t="s">
        <v>688</v>
      </c>
      <c r="C1054" t="s">
        <v>157</v>
      </c>
      <c r="D1054" t="s">
        <v>536</v>
      </c>
      <c r="E1054" t="s">
        <v>536</v>
      </c>
      <c r="F1054" t="s">
        <v>536</v>
      </c>
      <c r="G1054" t="s">
        <v>536</v>
      </c>
      <c r="H1054" t="s">
        <v>536</v>
      </c>
      <c r="I1054" s="5">
        <v>0.42630000000000001</v>
      </c>
      <c r="J1054" s="5">
        <v>0.47460000000000002</v>
      </c>
      <c r="K1054" s="5">
        <v>0.52880000000000005</v>
      </c>
      <c r="L1054" s="5">
        <v>0.53200000000000003</v>
      </c>
      <c r="M1054" s="5">
        <v>0.48980000000000001</v>
      </c>
      <c r="N1054" s="5">
        <v>0.24329999999999999</v>
      </c>
      <c r="O1054" s="5">
        <v>7.2599999999999998E-2</v>
      </c>
    </row>
    <row r="1055" spans="1:15">
      <c r="A1055" t="str">
        <f t="shared" si="17"/>
        <v>SEMINOLECP LF</v>
      </c>
      <c r="B1055" t="s">
        <v>688</v>
      </c>
      <c r="C1055" t="s">
        <v>158</v>
      </c>
      <c r="D1055" t="s">
        <v>536</v>
      </c>
      <c r="E1055" t="s">
        <v>536</v>
      </c>
      <c r="F1055" t="s">
        <v>536</v>
      </c>
      <c r="G1055" t="s">
        <v>536</v>
      </c>
      <c r="H1055" t="s">
        <v>536</v>
      </c>
      <c r="I1055" s="5">
        <v>0.56879999999999997</v>
      </c>
      <c r="J1055" s="5">
        <v>0.61060000000000003</v>
      </c>
      <c r="K1055" s="5">
        <v>0.64549999999999996</v>
      </c>
      <c r="L1055" s="5">
        <v>0.64839999999999998</v>
      </c>
      <c r="M1055" s="5">
        <v>0.58520000000000005</v>
      </c>
      <c r="N1055" s="5">
        <v>0</v>
      </c>
      <c r="O1055" s="5">
        <v>0</v>
      </c>
    </row>
    <row r="1056" spans="1:15">
      <c r="A1056" t="str">
        <f t="shared" si="17"/>
        <v>SEMINOLEREL PREC:</v>
      </c>
      <c r="B1056" t="s">
        <v>688</v>
      </c>
      <c r="C1056" t="s">
        <v>65</v>
      </c>
    </row>
    <row r="1057" spans="1:15">
      <c r="A1057" t="str">
        <f t="shared" si="17"/>
        <v>SEMINOLENCP RP</v>
      </c>
      <c r="B1057" t="s">
        <v>688</v>
      </c>
      <c r="C1057" t="s">
        <v>159</v>
      </c>
      <c r="D1057" t="s">
        <v>536</v>
      </c>
      <c r="E1057" t="s">
        <v>536</v>
      </c>
      <c r="F1057" t="s">
        <v>536</v>
      </c>
      <c r="G1057" t="s">
        <v>536</v>
      </c>
      <c r="H1057" t="s">
        <v>536</v>
      </c>
      <c r="I1057" s="5">
        <v>0</v>
      </c>
      <c r="J1057" s="5">
        <v>0</v>
      </c>
      <c r="K1057" s="5">
        <v>0</v>
      </c>
      <c r="L1057" s="5">
        <v>0</v>
      </c>
      <c r="M1057" s="5">
        <v>0</v>
      </c>
      <c r="N1057" s="5">
        <v>0</v>
      </c>
      <c r="O1057" s="5">
        <v>0</v>
      </c>
    </row>
    <row r="1058" spans="1:15">
      <c r="A1058" t="str">
        <f t="shared" si="17"/>
        <v>SEMINOLENCP RP ONPK</v>
      </c>
      <c r="B1058" t="s">
        <v>688</v>
      </c>
      <c r="C1058" t="s">
        <v>160</v>
      </c>
      <c r="D1058" t="s">
        <v>536</v>
      </c>
      <c r="E1058" t="s">
        <v>536</v>
      </c>
      <c r="F1058" t="s">
        <v>536</v>
      </c>
      <c r="G1058" t="s">
        <v>536</v>
      </c>
      <c r="H1058" t="s">
        <v>536</v>
      </c>
      <c r="I1058" s="5">
        <v>0</v>
      </c>
      <c r="J1058" s="5">
        <v>0</v>
      </c>
      <c r="K1058" s="5">
        <v>0</v>
      </c>
      <c r="L1058" s="5">
        <v>0</v>
      </c>
      <c r="M1058" s="5">
        <v>0</v>
      </c>
      <c r="N1058" s="5">
        <v>0</v>
      </c>
      <c r="O1058" s="5">
        <v>0</v>
      </c>
    </row>
    <row r="1059" spans="1:15">
      <c r="A1059" t="str">
        <f t="shared" si="17"/>
        <v>SEMINOLENCP RP OFFPK</v>
      </c>
      <c r="B1059" t="s">
        <v>688</v>
      </c>
      <c r="C1059" t="s">
        <v>161</v>
      </c>
      <c r="D1059" t="s">
        <v>536</v>
      </c>
      <c r="E1059" t="s">
        <v>536</v>
      </c>
      <c r="F1059" t="s">
        <v>536</v>
      </c>
      <c r="G1059" t="s">
        <v>536</v>
      </c>
      <c r="H1059" t="s">
        <v>536</v>
      </c>
      <c r="I1059" s="5">
        <v>0</v>
      </c>
      <c r="J1059" s="5">
        <v>0</v>
      </c>
      <c r="K1059" s="5">
        <v>0</v>
      </c>
      <c r="L1059" s="5">
        <v>0</v>
      </c>
      <c r="M1059" s="5">
        <v>0</v>
      </c>
      <c r="N1059" s="5">
        <v>0</v>
      </c>
      <c r="O1059" s="5">
        <v>0</v>
      </c>
    </row>
    <row r="1060" spans="1:15">
      <c r="A1060" t="str">
        <f t="shared" si="17"/>
        <v>SEMINOLEGCP RP</v>
      </c>
      <c r="B1060" t="s">
        <v>688</v>
      </c>
      <c r="C1060" t="s">
        <v>162</v>
      </c>
      <c r="D1060" t="s">
        <v>536</v>
      </c>
      <c r="E1060" t="s">
        <v>536</v>
      </c>
      <c r="F1060" t="s">
        <v>536</v>
      </c>
      <c r="G1060" t="s">
        <v>536</v>
      </c>
      <c r="H1060" t="s">
        <v>536</v>
      </c>
      <c r="I1060" s="5">
        <v>0</v>
      </c>
      <c r="J1060" s="5">
        <v>0</v>
      </c>
      <c r="K1060" s="5">
        <v>0</v>
      </c>
      <c r="L1060" s="5">
        <v>0</v>
      </c>
      <c r="M1060" s="5">
        <v>0</v>
      </c>
      <c r="N1060" s="5">
        <v>0</v>
      </c>
      <c r="O1060" s="5">
        <v>0</v>
      </c>
    </row>
    <row r="1061" spans="1:15">
      <c r="A1061" t="str">
        <f t="shared" si="17"/>
        <v>SEMINOLEGCP RP ONPK</v>
      </c>
      <c r="B1061" t="s">
        <v>688</v>
      </c>
      <c r="C1061" t="s">
        <v>163</v>
      </c>
      <c r="D1061" t="s">
        <v>536</v>
      </c>
      <c r="E1061" t="s">
        <v>536</v>
      </c>
      <c r="F1061" t="s">
        <v>536</v>
      </c>
      <c r="G1061" t="s">
        <v>536</v>
      </c>
      <c r="H1061" t="s">
        <v>536</v>
      </c>
      <c r="I1061" s="5">
        <v>0</v>
      </c>
      <c r="J1061" s="5">
        <v>0</v>
      </c>
      <c r="K1061" s="5">
        <v>0</v>
      </c>
      <c r="L1061" s="5">
        <v>0</v>
      </c>
      <c r="M1061" s="5">
        <v>0</v>
      </c>
      <c r="N1061" s="5">
        <v>0</v>
      </c>
      <c r="O1061" s="5">
        <v>0</v>
      </c>
    </row>
    <row r="1062" spans="1:15">
      <c r="A1062" t="str">
        <f t="shared" si="17"/>
        <v>SEMINOLEGCP RP OFFPK</v>
      </c>
      <c r="B1062" t="s">
        <v>688</v>
      </c>
      <c r="C1062" t="s">
        <v>164</v>
      </c>
      <c r="D1062" t="s">
        <v>536</v>
      </c>
      <c r="E1062" t="s">
        <v>536</v>
      </c>
      <c r="F1062" t="s">
        <v>536</v>
      </c>
      <c r="G1062" t="s">
        <v>536</v>
      </c>
      <c r="H1062" t="s">
        <v>536</v>
      </c>
      <c r="I1062" s="5">
        <v>0</v>
      </c>
      <c r="J1062" s="5">
        <v>0</v>
      </c>
      <c r="K1062" s="5">
        <v>0</v>
      </c>
      <c r="L1062" s="5">
        <v>0</v>
      </c>
      <c r="M1062" s="5">
        <v>0</v>
      </c>
      <c r="N1062" s="5">
        <v>0</v>
      </c>
      <c r="O1062" s="5">
        <v>0</v>
      </c>
    </row>
    <row r="1063" spans="1:15">
      <c r="A1063" t="str">
        <f t="shared" si="17"/>
        <v>SEMINOLECP RP</v>
      </c>
      <c r="B1063" t="s">
        <v>688</v>
      </c>
      <c r="C1063" t="s">
        <v>165</v>
      </c>
      <c r="D1063" t="s">
        <v>536</v>
      </c>
      <c r="E1063" t="s">
        <v>536</v>
      </c>
      <c r="F1063" t="s">
        <v>536</v>
      </c>
      <c r="G1063" t="s">
        <v>536</v>
      </c>
      <c r="H1063" t="s">
        <v>536</v>
      </c>
      <c r="I1063" s="5">
        <v>0</v>
      </c>
      <c r="J1063" s="5">
        <v>0</v>
      </c>
      <c r="K1063" s="5">
        <v>0</v>
      </c>
      <c r="L1063" s="5">
        <v>0</v>
      </c>
      <c r="M1063" s="5">
        <v>0</v>
      </c>
      <c r="N1063" s="5">
        <v>0</v>
      </c>
      <c r="O1063" s="5">
        <v>0</v>
      </c>
    </row>
    <row r="1064" spans="1:15">
      <c r="A1064" t="str">
        <f t="shared" si="17"/>
        <v>SEMINOLESAMPLE SIZE:</v>
      </c>
      <c r="B1064" t="s">
        <v>688</v>
      </c>
      <c r="C1064" t="s">
        <v>66</v>
      </c>
    </row>
    <row r="1065" spans="1:15">
      <c r="A1065" t="str">
        <f t="shared" si="17"/>
        <v>SEMINOLEGCPSZ</v>
      </c>
      <c r="B1065" t="s">
        <v>688</v>
      </c>
      <c r="C1065" t="s">
        <v>166</v>
      </c>
      <c r="D1065" t="s">
        <v>536</v>
      </c>
      <c r="E1065" t="s">
        <v>536</v>
      </c>
      <c r="F1065" t="s">
        <v>536</v>
      </c>
      <c r="G1065" t="s">
        <v>536</v>
      </c>
      <c r="H1065" t="s">
        <v>536</v>
      </c>
      <c r="I1065">
        <v>1</v>
      </c>
      <c r="J1065">
        <v>1</v>
      </c>
      <c r="K1065">
        <v>1</v>
      </c>
      <c r="L1065">
        <v>1</v>
      </c>
      <c r="M1065">
        <v>1</v>
      </c>
      <c r="N1065">
        <v>1</v>
      </c>
      <c r="O1065">
        <v>1</v>
      </c>
    </row>
    <row r="1066" spans="1:15">
      <c r="A1066" t="str">
        <f t="shared" si="17"/>
        <v>SEMINOLEGCPSZ ONPK</v>
      </c>
      <c r="B1066" t="s">
        <v>688</v>
      </c>
      <c r="C1066" t="s">
        <v>167</v>
      </c>
      <c r="D1066" t="s">
        <v>536</v>
      </c>
      <c r="E1066" t="s">
        <v>536</v>
      </c>
      <c r="F1066" t="s">
        <v>536</v>
      </c>
      <c r="G1066" t="s">
        <v>536</v>
      </c>
      <c r="H1066" t="s">
        <v>536</v>
      </c>
      <c r="I1066">
        <v>1</v>
      </c>
      <c r="J1066">
        <v>1</v>
      </c>
      <c r="K1066">
        <v>1</v>
      </c>
      <c r="L1066">
        <v>1</v>
      </c>
      <c r="M1066">
        <v>1</v>
      </c>
      <c r="N1066">
        <v>1</v>
      </c>
      <c r="O1066">
        <v>1</v>
      </c>
    </row>
    <row r="1067" spans="1:15">
      <c r="A1067" t="str">
        <f t="shared" si="17"/>
        <v>SEMINOLEGCPSZ OFFPK</v>
      </c>
      <c r="B1067" t="s">
        <v>688</v>
      </c>
      <c r="C1067" t="s">
        <v>168</v>
      </c>
      <c r="D1067" t="s">
        <v>536</v>
      </c>
      <c r="E1067" t="s">
        <v>536</v>
      </c>
      <c r="F1067" t="s">
        <v>536</v>
      </c>
      <c r="G1067" t="s">
        <v>536</v>
      </c>
      <c r="H1067" t="s">
        <v>536</v>
      </c>
      <c r="I1067">
        <v>1</v>
      </c>
      <c r="J1067">
        <v>1</v>
      </c>
      <c r="K1067">
        <v>1</v>
      </c>
      <c r="L1067">
        <v>1</v>
      </c>
      <c r="M1067">
        <v>1</v>
      </c>
      <c r="N1067">
        <v>1</v>
      </c>
      <c r="O1067">
        <v>1</v>
      </c>
    </row>
    <row r="1068" spans="1:15">
      <c r="A1068" t="str">
        <f t="shared" si="17"/>
        <v>SEMINOLECPSZ</v>
      </c>
      <c r="B1068" t="s">
        <v>688</v>
      </c>
      <c r="C1068" t="s">
        <v>169</v>
      </c>
      <c r="D1068" t="s">
        <v>536</v>
      </c>
      <c r="E1068" t="s">
        <v>536</v>
      </c>
      <c r="F1068" t="s">
        <v>536</v>
      </c>
      <c r="G1068" t="s">
        <v>536</v>
      </c>
      <c r="H1068" t="s">
        <v>536</v>
      </c>
      <c r="I1068">
        <v>1</v>
      </c>
      <c r="J1068">
        <v>1</v>
      </c>
      <c r="K1068">
        <v>1</v>
      </c>
      <c r="L1068">
        <v>1</v>
      </c>
      <c r="M1068">
        <v>1</v>
      </c>
      <c r="N1068">
        <v>1</v>
      </c>
      <c r="O1068">
        <v>1</v>
      </c>
    </row>
    <row r="1069" spans="1:15">
      <c r="A1069" t="str">
        <f t="shared" si="17"/>
        <v/>
      </c>
    </row>
    <row r="1070" spans="1:15" ht="14.4">
      <c r="A1070" t="str">
        <f t="shared" si="17"/>
        <v xml:space="preserve">NOTE:     Sales line does not match sales in the Rate and Revenue Report due to billing lag.  Seminole contract started 6/1/14 and is classified as Rate Code 810. </v>
      </c>
      <c r="B1070" s="310" t="s">
        <v>690</v>
      </c>
    </row>
    <row r="1071" spans="1:15">
      <c r="A1071" t="str">
        <f t="shared" ref="A1071:A1134" si="18">B1071&amp;C1071</f>
        <v/>
      </c>
    </row>
    <row r="1072" spans="1:15">
      <c r="A1072" t="str">
        <f t="shared" si="18"/>
        <v xml:space="preserve">SL01 Street Lighting (Modeled Rate Class) </v>
      </c>
      <c r="B1072" t="s">
        <v>33</v>
      </c>
      <c r="C1072" t="s">
        <v>34</v>
      </c>
    </row>
    <row r="1073" spans="1:15">
      <c r="A1073" t="str">
        <f t="shared" si="18"/>
        <v xml:space="preserve">SL01MONTH </v>
      </c>
      <c r="B1073" t="s">
        <v>35</v>
      </c>
      <c r="C1073" t="s">
        <v>123</v>
      </c>
      <c r="D1073" s="4">
        <v>41640</v>
      </c>
      <c r="E1073" s="4">
        <v>41671</v>
      </c>
      <c r="F1073" s="4">
        <v>41699</v>
      </c>
      <c r="G1073" s="4">
        <v>41730</v>
      </c>
      <c r="H1073" s="4">
        <v>41760</v>
      </c>
      <c r="I1073" s="4">
        <v>41791</v>
      </c>
      <c r="J1073" s="4">
        <v>41821</v>
      </c>
      <c r="K1073" s="4">
        <v>41852</v>
      </c>
      <c r="L1073" s="4">
        <v>41883</v>
      </c>
      <c r="M1073" s="4">
        <v>41913</v>
      </c>
      <c r="N1073" s="4">
        <v>41944</v>
      </c>
      <c r="O1073" s="4">
        <v>41974</v>
      </c>
    </row>
    <row r="1074" spans="1:15">
      <c r="A1074" t="str">
        <f t="shared" si="18"/>
        <v xml:space="preserve">SL01CUSTOMERS </v>
      </c>
      <c r="B1074" t="s">
        <v>35</v>
      </c>
      <c r="C1074" t="s">
        <v>124</v>
      </c>
      <c r="D1074">
        <v>8519</v>
      </c>
      <c r="E1074">
        <v>8537</v>
      </c>
      <c r="F1074">
        <v>8547</v>
      </c>
      <c r="G1074">
        <v>8551</v>
      </c>
      <c r="H1074">
        <v>8566</v>
      </c>
      <c r="I1074">
        <v>8570</v>
      </c>
      <c r="J1074">
        <v>8580</v>
      </c>
      <c r="K1074">
        <v>8557</v>
      </c>
      <c r="L1074">
        <v>8564</v>
      </c>
      <c r="M1074">
        <v>8595</v>
      </c>
      <c r="N1074">
        <v>8622</v>
      </c>
      <c r="O1074">
        <v>8646</v>
      </c>
    </row>
    <row r="1075" spans="1:15">
      <c r="A1075" t="str">
        <f t="shared" si="18"/>
        <v xml:space="preserve">SL01SALES </v>
      </c>
      <c r="B1075" t="s">
        <v>35</v>
      </c>
      <c r="C1075" t="s">
        <v>125</v>
      </c>
      <c r="D1075">
        <v>40538782</v>
      </c>
      <c r="E1075">
        <v>39660069</v>
      </c>
      <c r="F1075">
        <v>48998236</v>
      </c>
      <c r="G1075">
        <v>42636954</v>
      </c>
      <c r="H1075">
        <v>43672188</v>
      </c>
      <c r="I1075">
        <v>40091671</v>
      </c>
      <c r="J1075">
        <v>45492254</v>
      </c>
      <c r="K1075">
        <v>42742368</v>
      </c>
      <c r="L1075">
        <v>43545336</v>
      </c>
      <c r="M1075">
        <v>37873522</v>
      </c>
      <c r="N1075">
        <v>42754766</v>
      </c>
      <c r="O1075">
        <v>49140999</v>
      </c>
    </row>
    <row r="1076" spans="1:15">
      <c r="A1076" t="str">
        <f t="shared" si="18"/>
        <v>SL01KW</v>
      </c>
      <c r="B1076" t="s">
        <v>35</v>
      </c>
      <c r="C1076" t="s">
        <v>126</v>
      </c>
    </row>
    <row r="1077" spans="1:15">
      <c r="A1077" t="str">
        <f t="shared" si="18"/>
        <v>SL01N</v>
      </c>
      <c r="B1077" t="s">
        <v>35</v>
      </c>
      <c r="C1077" t="s">
        <v>127</v>
      </c>
      <c r="D1077">
        <v>1</v>
      </c>
      <c r="E1077">
        <v>1</v>
      </c>
      <c r="F1077">
        <v>1</v>
      </c>
      <c r="G1077">
        <v>1</v>
      </c>
      <c r="H1077">
        <v>1</v>
      </c>
      <c r="I1077">
        <v>1</v>
      </c>
      <c r="J1077">
        <v>1</v>
      </c>
      <c r="K1077">
        <v>1</v>
      </c>
      <c r="L1077">
        <v>1</v>
      </c>
      <c r="M1077">
        <v>1</v>
      </c>
      <c r="N1077">
        <v>1</v>
      </c>
      <c r="O1077">
        <v>1</v>
      </c>
    </row>
    <row r="1078" spans="1:15">
      <c r="A1078" t="str">
        <f t="shared" si="18"/>
        <v>SL01RLR ENERGY:</v>
      </c>
      <c r="B1078" t="s">
        <v>35</v>
      </c>
      <c r="C1078" t="s">
        <v>61</v>
      </c>
    </row>
    <row r="1079" spans="1:15">
      <c r="A1079" t="str">
        <f t="shared" si="18"/>
        <v>SL01KWH</v>
      </c>
      <c r="B1079" t="s">
        <v>35</v>
      </c>
      <c r="C1079" t="s">
        <v>128</v>
      </c>
      <c r="D1079">
        <v>40538782</v>
      </c>
      <c r="E1079">
        <v>39660069</v>
      </c>
      <c r="F1079">
        <v>48998236</v>
      </c>
      <c r="G1079">
        <v>42636954</v>
      </c>
      <c r="H1079">
        <v>43672188</v>
      </c>
      <c r="I1079">
        <v>40091671</v>
      </c>
      <c r="J1079">
        <v>45492254</v>
      </c>
      <c r="K1079">
        <v>42742368</v>
      </c>
      <c r="L1079">
        <v>43545336</v>
      </c>
      <c r="M1079">
        <v>37873522</v>
      </c>
      <c r="N1079">
        <v>42646242</v>
      </c>
      <c r="O1079">
        <v>49140999</v>
      </c>
    </row>
    <row r="1080" spans="1:15">
      <c r="A1080" t="str">
        <f t="shared" si="18"/>
        <v>SL01KWH ONPK</v>
      </c>
      <c r="B1080" t="s">
        <v>35</v>
      </c>
      <c r="C1080" t="s">
        <v>129</v>
      </c>
      <c r="D1080">
        <v>11074066</v>
      </c>
      <c r="E1080">
        <v>10479791</v>
      </c>
      <c r="F1080">
        <v>11088461</v>
      </c>
      <c r="G1080">
        <v>3519380</v>
      </c>
      <c r="H1080">
        <v>2834519</v>
      </c>
      <c r="I1080">
        <v>2166736</v>
      </c>
      <c r="J1080">
        <v>2404759</v>
      </c>
      <c r="K1080">
        <v>2793204</v>
      </c>
      <c r="L1080">
        <v>4124751</v>
      </c>
      <c r="M1080">
        <v>4791158</v>
      </c>
      <c r="N1080">
        <v>9576940</v>
      </c>
      <c r="O1080">
        <v>12948983</v>
      </c>
    </row>
    <row r="1081" spans="1:15">
      <c r="A1081" t="str">
        <f t="shared" si="18"/>
        <v>SL01KWH OFFPK</v>
      </c>
      <c r="B1081" t="s">
        <v>35</v>
      </c>
      <c r="C1081" t="s">
        <v>130</v>
      </c>
      <c r="D1081">
        <v>29464716</v>
      </c>
      <c r="E1081">
        <v>29180278</v>
      </c>
      <c r="F1081">
        <v>37909775</v>
      </c>
      <c r="G1081">
        <v>39117574</v>
      </c>
      <c r="H1081">
        <v>40837669</v>
      </c>
      <c r="I1081">
        <v>37924935</v>
      </c>
      <c r="J1081">
        <v>43087495</v>
      </c>
      <c r="K1081">
        <v>39949164</v>
      </c>
      <c r="L1081">
        <v>39420585</v>
      </c>
      <c r="M1081">
        <v>33082364</v>
      </c>
      <c r="N1081">
        <v>33069302</v>
      </c>
      <c r="O1081">
        <v>36192016</v>
      </c>
    </row>
    <row r="1082" spans="1:15">
      <c r="A1082" t="str">
        <f t="shared" si="18"/>
        <v>SL01KWH ONPK%</v>
      </c>
      <c r="B1082" t="s">
        <v>35</v>
      </c>
      <c r="C1082" t="s">
        <v>131</v>
      </c>
      <c r="D1082" s="5">
        <v>0.27317000000000002</v>
      </c>
      <c r="E1082" s="5">
        <v>0.26423999999999997</v>
      </c>
      <c r="F1082" s="5">
        <v>0.2263</v>
      </c>
      <c r="G1082" s="5">
        <v>8.2540000000000002E-2</v>
      </c>
      <c r="H1082" s="5">
        <v>6.4899999999999999E-2</v>
      </c>
      <c r="I1082" s="5">
        <v>5.4039999999999998E-2</v>
      </c>
      <c r="J1082" s="5">
        <v>5.2859999999999997E-2</v>
      </c>
      <c r="K1082" s="5">
        <v>6.5350000000000005E-2</v>
      </c>
      <c r="L1082" s="5">
        <v>9.4719999999999999E-2</v>
      </c>
      <c r="M1082" s="5">
        <v>0.1265</v>
      </c>
      <c r="N1082" s="5">
        <v>0.22456999999999999</v>
      </c>
      <c r="O1082" s="5">
        <v>0.26351000000000002</v>
      </c>
    </row>
    <row r="1083" spans="1:15">
      <c r="A1083" t="str">
        <f t="shared" si="18"/>
        <v>SL01KWH OFFPK%</v>
      </c>
      <c r="B1083" t="s">
        <v>35</v>
      </c>
      <c r="C1083" t="s">
        <v>132</v>
      </c>
      <c r="D1083" s="5">
        <v>0.72682999999999998</v>
      </c>
      <c r="E1083" s="5">
        <v>0.73575999999999997</v>
      </c>
      <c r="F1083" s="5">
        <v>0.77370000000000005</v>
      </c>
      <c r="G1083" s="5">
        <v>0.91746000000000005</v>
      </c>
      <c r="H1083" s="5">
        <v>0.93510000000000004</v>
      </c>
      <c r="I1083" s="5">
        <v>0.94596000000000002</v>
      </c>
      <c r="J1083" s="5">
        <v>0.94713999999999998</v>
      </c>
      <c r="K1083" s="5">
        <v>0.93464999999999998</v>
      </c>
      <c r="L1083" s="5">
        <v>0.90527999999999997</v>
      </c>
      <c r="M1083" s="5">
        <v>0.87350000000000005</v>
      </c>
      <c r="N1083" s="5">
        <v>0.77542999999999995</v>
      </c>
      <c r="O1083" s="5">
        <v>0.73648999999999998</v>
      </c>
    </row>
    <row r="1084" spans="1:15">
      <c r="A1084" t="str">
        <f t="shared" si="18"/>
        <v>SL01DEMAND (KW):</v>
      </c>
      <c r="B1084" t="s">
        <v>35</v>
      </c>
      <c r="C1084" t="s">
        <v>62</v>
      </c>
    </row>
    <row r="1085" spans="1:15">
      <c r="A1085" t="str">
        <f t="shared" si="18"/>
        <v>SL01NCP</v>
      </c>
      <c r="B1085" t="s">
        <v>35</v>
      </c>
      <c r="C1085" t="s">
        <v>133</v>
      </c>
      <c r="D1085">
        <v>98671</v>
      </c>
      <c r="E1085">
        <v>111238</v>
      </c>
      <c r="F1085">
        <v>132005</v>
      </c>
      <c r="G1085">
        <v>126507</v>
      </c>
      <c r="H1085">
        <v>132850</v>
      </c>
      <c r="I1085">
        <v>129852</v>
      </c>
      <c r="J1085">
        <v>140741</v>
      </c>
      <c r="K1085">
        <v>125898</v>
      </c>
      <c r="L1085">
        <v>124291</v>
      </c>
      <c r="M1085">
        <v>98173</v>
      </c>
      <c r="N1085">
        <v>108524</v>
      </c>
      <c r="O1085">
        <v>118061</v>
      </c>
    </row>
    <row r="1086" spans="1:15">
      <c r="A1086" t="str">
        <f t="shared" si="18"/>
        <v>SL01NCP ONPK</v>
      </c>
      <c r="B1086" t="s">
        <v>35</v>
      </c>
      <c r="C1086" t="s">
        <v>134</v>
      </c>
      <c r="D1086">
        <v>98671</v>
      </c>
      <c r="E1086">
        <v>111238</v>
      </c>
      <c r="F1086">
        <v>132005</v>
      </c>
      <c r="G1086">
        <v>126507</v>
      </c>
      <c r="H1086">
        <v>132850</v>
      </c>
      <c r="I1086">
        <v>112556</v>
      </c>
      <c r="J1086">
        <v>121995</v>
      </c>
      <c r="K1086">
        <v>125898</v>
      </c>
      <c r="L1086">
        <v>124291</v>
      </c>
      <c r="M1086">
        <v>98173</v>
      </c>
      <c r="N1086">
        <v>108524</v>
      </c>
      <c r="O1086">
        <v>118061</v>
      </c>
    </row>
    <row r="1087" spans="1:15">
      <c r="A1087" t="str">
        <f t="shared" si="18"/>
        <v>SL01NCP OFFPK</v>
      </c>
      <c r="B1087" t="s">
        <v>35</v>
      </c>
      <c r="C1087" t="s">
        <v>135</v>
      </c>
      <c r="D1087">
        <v>98671</v>
      </c>
      <c r="E1087">
        <v>111238</v>
      </c>
      <c r="F1087">
        <v>132005</v>
      </c>
      <c r="G1087">
        <v>126507</v>
      </c>
      <c r="H1087">
        <v>132850</v>
      </c>
      <c r="I1087">
        <v>129852</v>
      </c>
      <c r="J1087">
        <v>140741</v>
      </c>
      <c r="K1087">
        <v>125898</v>
      </c>
      <c r="L1087">
        <v>124291</v>
      </c>
      <c r="M1087">
        <v>98173</v>
      </c>
      <c r="N1087">
        <v>108524</v>
      </c>
      <c r="O1087">
        <v>118061</v>
      </c>
    </row>
    <row r="1088" spans="1:15">
      <c r="A1088" t="str">
        <f t="shared" si="18"/>
        <v>SL01GCP DATE</v>
      </c>
      <c r="B1088" t="s">
        <v>35</v>
      </c>
      <c r="C1088" t="s">
        <v>136</v>
      </c>
      <c r="D1088" t="s">
        <v>621</v>
      </c>
      <c r="E1088" t="s">
        <v>679</v>
      </c>
      <c r="F1088" t="s">
        <v>671</v>
      </c>
      <c r="G1088" t="s">
        <v>306</v>
      </c>
      <c r="H1088" t="s">
        <v>254</v>
      </c>
      <c r="I1088" t="s">
        <v>672</v>
      </c>
      <c r="J1088" t="s">
        <v>673</v>
      </c>
      <c r="K1088" t="s">
        <v>674</v>
      </c>
      <c r="L1088" t="s">
        <v>625</v>
      </c>
      <c r="M1088" t="s">
        <v>675</v>
      </c>
      <c r="N1088" t="s">
        <v>676</v>
      </c>
      <c r="O1088" t="s">
        <v>677</v>
      </c>
    </row>
    <row r="1089" spans="1:15">
      <c r="A1089" t="str">
        <f t="shared" si="18"/>
        <v>SL01GCP TIME</v>
      </c>
      <c r="B1089" t="s">
        <v>35</v>
      </c>
      <c r="C1089" t="s">
        <v>142</v>
      </c>
      <c r="D1089" t="s">
        <v>201</v>
      </c>
      <c r="E1089" t="s">
        <v>201</v>
      </c>
      <c r="F1089" t="s">
        <v>201</v>
      </c>
      <c r="G1089" t="s">
        <v>201</v>
      </c>
      <c r="H1089" t="s">
        <v>201</v>
      </c>
      <c r="I1089" t="s">
        <v>201</v>
      </c>
      <c r="J1089" t="s">
        <v>201</v>
      </c>
      <c r="K1089" t="s">
        <v>201</v>
      </c>
      <c r="L1089" t="s">
        <v>201</v>
      </c>
      <c r="M1089" t="s">
        <v>201</v>
      </c>
      <c r="N1089" t="s">
        <v>201</v>
      </c>
      <c r="O1089" t="s">
        <v>201</v>
      </c>
    </row>
    <row r="1090" spans="1:15">
      <c r="A1090" t="str">
        <f t="shared" si="18"/>
        <v>SL01GCP</v>
      </c>
      <c r="B1090" t="s">
        <v>35</v>
      </c>
      <c r="C1090" t="s">
        <v>147</v>
      </c>
      <c r="D1090">
        <v>98671</v>
      </c>
      <c r="E1090">
        <v>111238</v>
      </c>
      <c r="F1090">
        <v>132005</v>
      </c>
      <c r="G1090">
        <v>126507</v>
      </c>
      <c r="H1090">
        <v>132850</v>
      </c>
      <c r="I1090">
        <v>129852</v>
      </c>
      <c r="J1090">
        <v>140741</v>
      </c>
      <c r="K1090">
        <v>125898</v>
      </c>
      <c r="L1090">
        <v>124291</v>
      </c>
      <c r="M1090">
        <v>98173</v>
      </c>
      <c r="N1090">
        <v>108524</v>
      </c>
      <c r="O1090">
        <v>118061</v>
      </c>
    </row>
    <row r="1091" spans="1:15">
      <c r="A1091" t="str">
        <f t="shared" si="18"/>
        <v>SL01GCP ONPK</v>
      </c>
      <c r="B1091" t="s">
        <v>35</v>
      </c>
      <c r="C1091" t="s">
        <v>63</v>
      </c>
      <c r="D1091">
        <v>98671</v>
      </c>
      <c r="E1091">
        <v>111238</v>
      </c>
      <c r="F1091">
        <v>132005</v>
      </c>
      <c r="G1091">
        <v>126507</v>
      </c>
      <c r="H1091">
        <v>132850</v>
      </c>
      <c r="I1091">
        <v>112556</v>
      </c>
      <c r="J1091">
        <v>121995</v>
      </c>
      <c r="K1091">
        <v>125898</v>
      </c>
      <c r="L1091">
        <v>124291</v>
      </c>
      <c r="M1091">
        <v>98173</v>
      </c>
      <c r="N1091">
        <v>108524</v>
      </c>
      <c r="O1091">
        <v>118061</v>
      </c>
    </row>
    <row r="1092" spans="1:15">
      <c r="A1092" t="str">
        <f t="shared" si="18"/>
        <v>SL01GCP OFFPK</v>
      </c>
      <c r="B1092" t="s">
        <v>35</v>
      </c>
      <c r="C1092" t="s">
        <v>64</v>
      </c>
      <c r="D1092">
        <v>98671</v>
      </c>
      <c r="E1092">
        <v>111238</v>
      </c>
      <c r="F1092">
        <v>132005</v>
      </c>
      <c r="G1092">
        <v>126507</v>
      </c>
      <c r="H1092">
        <v>132850</v>
      </c>
      <c r="I1092">
        <v>129852</v>
      </c>
      <c r="J1092">
        <v>140741</v>
      </c>
      <c r="K1092">
        <v>125898</v>
      </c>
      <c r="L1092">
        <v>124291</v>
      </c>
      <c r="M1092">
        <v>98173</v>
      </c>
      <c r="N1092">
        <v>108524</v>
      </c>
      <c r="O1092">
        <v>118061</v>
      </c>
    </row>
    <row r="1093" spans="1:15">
      <c r="A1093" t="str">
        <f t="shared" si="18"/>
        <v>SL01CP</v>
      </c>
      <c r="B1093" t="s">
        <v>35</v>
      </c>
      <c r="C1093" t="s">
        <v>148</v>
      </c>
      <c r="D1093">
        <v>11539</v>
      </c>
      <c r="E1093">
        <v>0</v>
      </c>
      <c r="F1093">
        <v>0</v>
      </c>
      <c r="G1093">
        <v>0</v>
      </c>
      <c r="H1093">
        <v>0</v>
      </c>
      <c r="I1093">
        <v>0</v>
      </c>
      <c r="J1093">
        <v>0</v>
      </c>
      <c r="K1093">
        <v>0</v>
      </c>
      <c r="L1093">
        <v>0</v>
      </c>
      <c r="M1093">
        <v>0</v>
      </c>
      <c r="N1093">
        <v>0</v>
      </c>
      <c r="O1093">
        <v>0</v>
      </c>
    </row>
    <row r="1094" spans="1:15">
      <c r="A1094" t="str">
        <f t="shared" si="18"/>
        <v>SL01PERIOD START</v>
      </c>
      <c r="B1094" t="s">
        <v>35</v>
      </c>
      <c r="C1094" t="s">
        <v>149</v>
      </c>
      <c r="D1094" s="1">
        <v>41640</v>
      </c>
      <c r="E1094" s="1">
        <v>41671</v>
      </c>
      <c r="F1094" s="1">
        <v>41699</v>
      </c>
      <c r="G1094" s="1">
        <v>41730</v>
      </c>
      <c r="H1094" s="1">
        <v>41760</v>
      </c>
      <c r="I1094" s="1">
        <v>41791</v>
      </c>
      <c r="J1094" s="1">
        <v>41821</v>
      </c>
      <c r="K1094" s="1">
        <v>41852</v>
      </c>
      <c r="L1094" s="1">
        <v>41883</v>
      </c>
      <c r="M1094" s="1">
        <v>41913</v>
      </c>
      <c r="N1094" s="1">
        <v>41944</v>
      </c>
      <c r="O1094" s="1">
        <v>41974</v>
      </c>
    </row>
    <row r="1095" spans="1:15">
      <c r="A1095" t="str">
        <f t="shared" si="18"/>
        <v>SL01NCP LF</v>
      </c>
      <c r="B1095" t="s">
        <v>35</v>
      </c>
      <c r="C1095" t="s">
        <v>150</v>
      </c>
      <c r="D1095" s="5">
        <v>0.55220000000000002</v>
      </c>
      <c r="E1095" s="5">
        <v>0.53059999999999996</v>
      </c>
      <c r="F1095" s="5">
        <v>0.49959999999999999</v>
      </c>
      <c r="G1095" s="5">
        <v>0.46810000000000002</v>
      </c>
      <c r="H1095" s="5">
        <v>0.44180000000000003</v>
      </c>
      <c r="I1095" s="5">
        <v>0.42880000000000001</v>
      </c>
      <c r="J1095" s="5">
        <v>0.4345</v>
      </c>
      <c r="K1095" s="5">
        <v>0.45629999999999998</v>
      </c>
      <c r="L1095" s="5">
        <v>0.48659999999999998</v>
      </c>
      <c r="M1095" s="5">
        <v>0.51849999999999996</v>
      </c>
      <c r="N1095" s="5">
        <v>0.54579999999999995</v>
      </c>
      <c r="O1095" s="5">
        <v>0.5595</v>
      </c>
    </row>
    <row r="1096" spans="1:15">
      <c r="A1096" t="str">
        <f t="shared" si="18"/>
        <v>SL01NCP LF ONPK</v>
      </c>
      <c r="B1096" t="s">
        <v>35</v>
      </c>
      <c r="C1096" t="s">
        <v>151</v>
      </c>
      <c r="D1096" s="5">
        <v>0.63770000000000004</v>
      </c>
      <c r="E1096" s="5">
        <v>0.58879999999999999</v>
      </c>
      <c r="F1096" s="5">
        <v>0.5</v>
      </c>
      <c r="G1096" s="5">
        <v>0.14050000000000001</v>
      </c>
      <c r="H1096" s="5">
        <v>0.1129</v>
      </c>
      <c r="I1096" s="5">
        <v>0.1019</v>
      </c>
      <c r="J1096" s="5">
        <v>9.9599999999999994E-2</v>
      </c>
      <c r="K1096" s="5">
        <v>0.1174</v>
      </c>
      <c r="L1096" s="5">
        <v>0.17560000000000001</v>
      </c>
      <c r="M1096" s="5">
        <v>0.23580000000000001</v>
      </c>
      <c r="N1096" s="5">
        <v>0.5806</v>
      </c>
      <c r="O1096" s="5">
        <v>0.62319999999999998</v>
      </c>
    </row>
    <row r="1097" spans="1:15">
      <c r="A1097" t="str">
        <f t="shared" si="18"/>
        <v>SL01NCP LF OFFPK</v>
      </c>
      <c r="B1097" t="s">
        <v>35</v>
      </c>
      <c r="C1097" t="s">
        <v>152</v>
      </c>
      <c r="D1097" s="5">
        <v>0.52569999999999995</v>
      </c>
      <c r="E1097" s="5">
        <v>0.51229999999999998</v>
      </c>
      <c r="F1097" s="5">
        <v>0.49940000000000001</v>
      </c>
      <c r="G1097" s="5">
        <v>0.59240000000000004</v>
      </c>
      <c r="H1097" s="5">
        <v>0.55389999999999995</v>
      </c>
      <c r="I1097" s="5">
        <v>0.55000000000000004</v>
      </c>
      <c r="J1097" s="5">
        <v>0.56069999999999998</v>
      </c>
      <c r="K1097" s="5">
        <v>0.57169999999999999</v>
      </c>
      <c r="L1097" s="5">
        <v>0.59730000000000005</v>
      </c>
      <c r="M1097" s="5">
        <v>0.62749999999999995</v>
      </c>
      <c r="N1097" s="5">
        <v>0.53649999999999998</v>
      </c>
      <c r="O1097" s="5">
        <v>0.53969999999999996</v>
      </c>
    </row>
    <row r="1098" spans="1:15">
      <c r="A1098" t="str">
        <f t="shared" si="18"/>
        <v>SL01GCP CF</v>
      </c>
      <c r="B1098" t="s">
        <v>35</v>
      </c>
      <c r="C1098" t="s">
        <v>153</v>
      </c>
      <c r="D1098" s="5">
        <v>1</v>
      </c>
      <c r="E1098" s="5">
        <v>1</v>
      </c>
      <c r="F1098" s="5">
        <v>1</v>
      </c>
      <c r="G1098" s="5">
        <v>1</v>
      </c>
      <c r="H1098" s="5">
        <v>1</v>
      </c>
      <c r="I1098" s="5">
        <v>1</v>
      </c>
      <c r="J1098" s="5">
        <v>1</v>
      </c>
      <c r="K1098" s="5">
        <v>1</v>
      </c>
      <c r="L1098" s="5">
        <v>1</v>
      </c>
      <c r="M1098" s="5">
        <v>1</v>
      </c>
      <c r="N1098" s="5">
        <v>1</v>
      </c>
      <c r="O1098" s="5">
        <v>1</v>
      </c>
    </row>
    <row r="1099" spans="1:15">
      <c r="A1099" t="str">
        <f t="shared" si="18"/>
        <v>SL01CP CF</v>
      </c>
      <c r="B1099" t="s">
        <v>35</v>
      </c>
      <c r="C1099" t="s">
        <v>154</v>
      </c>
      <c r="D1099" s="5">
        <v>0.1169</v>
      </c>
      <c r="E1099" s="5">
        <v>0</v>
      </c>
      <c r="F1099" s="5">
        <v>0</v>
      </c>
      <c r="G1099" s="5">
        <v>0</v>
      </c>
      <c r="H1099" s="5">
        <v>0</v>
      </c>
      <c r="I1099" s="5">
        <v>0</v>
      </c>
      <c r="J1099" s="5">
        <v>0</v>
      </c>
      <c r="K1099" s="5">
        <v>0</v>
      </c>
      <c r="L1099" s="5">
        <v>0</v>
      </c>
      <c r="M1099" s="5">
        <v>0</v>
      </c>
      <c r="N1099" s="5">
        <v>0</v>
      </c>
      <c r="O1099" s="5">
        <v>0</v>
      </c>
    </row>
    <row r="1100" spans="1:15">
      <c r="A1100" t="str">
        <f t="shared" si="18"/>
        <v>SL01GCP LF</v>
      </c>
      <c r="B1100" t="s">
        <v>35</v>
      </c>
      <c r="C1100" t="s">
        <v>155</v>
      </c>
      <c r="D1100" s="5">
        <v>0.55220000000000002</v>
      </c>
      <c r="E1100" s="5">
        <v>0.53059999999999996</v>
      </c>
      <c r="F1100" s="5">
        <v>0.49959999999999999</v>
      </c>
      <c r="G1100" s="5">
        <v>0.46810000000000002</v>
      </c>
      <c r="H1100" s="5">
        <v>0.44180000000000003</v>
      </c>
      <c r="I1100" s="5">
        <v>0.42880000000000001</v>
      </c>
      <c r="J1100" s="5">
        <v>0.4345</v>
      </c>
      <c r="K1100" s="5">
        <v>0.45629999999999998</v>
      </c>
      <c r="L1100" s="5">
        <v>0.48659999999999998</v>
      </c>
      <c r="M1100" s="5">
        <v>0.51849999999999996</v>
      </c>
      <c r="N1100" s="5">
        <v>0.54579999999999995</v>
      </c>
      <c r="O1100" s="5">
        <v>0.5595</v>
      </c>
    </row>
    <row r="1101" spans="1:15">
      <c r="A1101" t="str">
        <f t="shared" si="18"/>
        <v>SL01GCP LF ONPK</v>
      </c>
      <c r="B1101" t="s">
        <v>35</v>
      </c>
      <c r="C1101" t="s">
        <v>156</v>
      </c>
      <c r="D1101" s="5">
        <v>0.63770000000000004</v>
      </c>
      <c r="E1101" s="5">
        <v>0.58879999999999999</v>
      </c>
      <c r="F1101" s="5">
        <v>0.5</v>
      </c>
      <c r="G1101" s="5">
        <v>0.14050000000000001</v>
      </c>
      <c r="H1101" s="5">
        <v>0.1129</v>
      </c>
      <c r="I1101" s="5">
        <v>0.1019</v>
      </c>
      <c r="J1101" s="5">
        <v>9.9599999999999994E-2</v>
      </c>
      <c r="K1101" s="5">
        <v>0.1174</v>
      </c>
      <c r="L1101" s="5">
        <v>0.17560000000000001</v>
      </c>
      <c r="M1101" s="5">
        <v>0.23580000000000001</v>
      </c>
      <c r="N1101" s="5">
        <v>0.5806</v>
      </c>
      <c r="O1101" s="5">
        <v>0.62319999999999998</v>
      </c>
    </row>
    <row r="1102" spans="1:15">
      <c r="A1102" t="str">
        <f t="shared" si="18"/>
        <v>SL01GCP LF OFFPK</v>
      </c>
      <c r="B1102" t="s">
        <v>35</v>
      </c>
      <c r="C1102" t="s">
        <v>157</v>
      </c>
      <c r="D1102" s="5">
        <v>0.52569999999999995</v>
      </c>
      <c r="E1102" s="5">
        <v>0.51229999999999998</v>
      </c>
      <c r="F1102" s="5">
        <v>0.49940000000000001</v>
      </c>
      <c r="G1102" s="5">
        <v>0.59240000000000004</v>
      </c>
      <c r="H1102" s="5">
        <v>0.55389999999999995</v>
      </c>
      <c r="I1102" s="5">
        <v>0.55000000000000004</v>
      </c>
      <c r="J1102" s="5">
        <v>0.56069999999999998</v>
      </c>
      <c r="K1102" s="5">
        <v>0.57169999999999999</v>
      </c>
      <c r="L1102" s="5">
        <v>0.59730000000000005</v>
      </c>
      <c r="M1102" s="5">
        <v>0.62749999999999995</v>
      </c>
      <c r="N1102" s="5">
        <v>0.53649999999999998</v>
      </c>
      <c r="O1102" s="5">
        <v>0.53969999999999996</v>
      </c>
    </row>
    <row r="1103" spans="1:15">
      <c r="A1103" t="str">
        <f t="shared" si="18"/>
        <v>SL01CP LF</v>
      </c>
      <c r="B1103" t="s">
        <v>35</v>
      </c>
      <c r="C1103" t="s">
        <v>158</v>
      </c>
      <c r="D1103" s="5">
        <v>4.7222</v>
      </c>
      <c r="E1103" s="5">
        <v>0</v>
      </c>
      <c r="F1103" s="5">
        <v>0</v>
      </c>
      <c r="G1103" s="5">
        <v>0</v>
      </c>
      <c r="H1103" s="5">
        <v>0</v>
      </c>
      <c r="I1103" s="5">
        <v>0</v>
      </c>
      <c r="J1103" s="5">
        <v>0</v>
      </c>
      <c r="K1103" s="5">
        <v>0</v>
      </c>
      <c r="L1103" s="5">
        <v>0</v>
      </c>
      <c r="M1103" s="5">
        <v>0</v>
      </c>
      <c r="N1103" s="5">
        <v>0</v>
      </c>
      <c r="O1103" s="5">
        <v>0</v>
      </c>
    </row>
    <row r="1104" spans="1:15">
      <c r="A1104" t="str">
        <f t="shared" si="18"/>
        <v>SL01REL PREC:</v>
      </c>
      <c r="B1104" t="s">
        <v>35</v>
      </c>
      <c r="C1104" t="s">
        <v>65</v>
      </c>
    </row>
    <row r="1105" spans="1:15">
      <c r="A1105" t="str">
        <f t="shared" si="18"/>
        <v>SL01NCP RP</v>
      </c>
      <c r="B1105" t="s">
        <v>35</v>
      </c>
      <c r="C1105" t="s">
        <v>159</v>
      </c>
      <c r="D1105" s="5">
        <v>0</v>
      </c>
      <c r="E1105" s="5">
        <v>0</v>
      </c>
      <c r="F1105" s="5">
        <v>0</v>
      </c>
      <c r="G1105" s="5">
        <v>0</v>
      </c>
      <c r="H1105" s="5">
        <v>0</v>
      </c>
      <c r="I1105" s="5">
        <v>0</v>
      </c>
      <c r="J1105" s="5">
        <v>0</v>
      </c>
      <c r="K1105" s="5">
        <v>0</v>
      </c>
      <c r="L1105" s="5">
        <v>0</v>
      </c>
      <c r="M1105" s="5">
        <v>0</v>
      </c>
      <c r="N1105" s="5">
        <v>0</v>
      </c>
      <c r="O1105" s="5">
        <v>0</v>
      </c>
    </row>
    <row r="1106" spans="1:15">
      <c r="A1106" t="str">
        <f t="shared" si="18"/>
        <v>SL01NCP RP ONPK</v>
      </c>
      <c r="B1106" t="s">
        <v>35</v>
      </c>
      <c r="C1106" t="s">
        <v>160</v>
      </c>
      <c r="D1106" s="5">
        <v>0</v>
      </c>
      <c r="E1106" s="5">
        <v>0</v>
      </c>
      <c r="F1106" s="5">
        <v>0</v>
      </c>
      <c r="G1106" s="5">
        <v>0</v>
      </c>
      <c r="H1106" s="5">
        <v>0</v>
      </c>
      <c r="I1106" s="5">
        <v>0</v>
      </c>
      <c r="J1106" s="5">
        <v>0</v>
      </c>
      <c r="K1106" s="5">
        <v>0</v>
      </c>
      <c r="L1106" s="5">
        <v>0</v>
      </c>
      <c r="M1106" s="5">
        <v>0</v>
      </c>
      <c r="N1106" s="5">
        <v>0</v>
      </c>
      <c r="O1106" s="5">
        <v>0</v>
      </c>
    </row>
    <row r="1107" spans="1:15">
      <c r="A1107" t="str">
        <f t="shared" si="18"/>
        <v>SL01NCP RP OFFPK</v>
      </c>
      <c r="B1107" t="s">
        <v>35</v>
      </c>
      <c r="C1107" t="s">
        <v>161</v>
      </c>
      <c r="D1107" s="5">
        <v>0</v>
      </c>
      <c r="E1107" s="5">
        <v>0</v>
      </c>
      <c r="F1107" s="5">
        <v>0</v>
      </c>
      <c r="G1107" s="5">
        <v>0</v>
      </c>
      <c r="H1107" s="5">
        <v>0</v>
      </c>
      <c r="I1107" s="5">
        <v>0</v>
      </c>
      <c r="J1107" s="5">
        <v>0</v>
      </c>
      <c r="K1107" s="5">
        <v>0</v>
      </c>
      <c r="L1107" s="5">
        <v>0</v>
      </c>
      <c r="M1107" s="5">
        <v>0</v>
      </c>
      <c r="N1107" s="5">
        <v>0</v>
      </c>
      <c r="O1107" s="5">
        <v>0</v>
      </c>
    </row>
    <row r="1108" spans="1:15">
      <c r="A1108" t="str">
        <f t="shared" si="18"/>
        <v>SL01GCP RP</v>
      </c>
      <c r="B1108" t="s">
        <v>35</v>
      </c>
      <c r="C1108" t="s">
        <v>162</v>
      </c>
      <c r="D1108" s="5">
        <v>0</v>
      </c>
      <c r="E1108" s="5">
        <v>0</v>
      </c>
      <c r="F1108" s="5">
        <v>0</v>
      </c>
      <c r="G1108" s="5">
        <v>0</v>
      </c>
      <c r="H1108" s="5">
        <v>0</v>
      </c>
      <c r="I1108" s="5">
        <v>0</v>
      </c>
      <c r="J1108" s="5">
        <v>0</v>
      </c>
      <c r="K1108" s="5">
        <v>0</v>
      </c>
      <c r="L1108" s="5">
        <v>0</v>
      </c>
      <c r="M1108" s="5">
        <v>0</v>
      </c>
      <c r="N1108" s="5">
        <v>0</v>
      </c>
      <c r="O1108" s="5">
        <v>0</v>
      </c>
    </row>
    <row r="1109" spans="1:15">
      <c r="A1109" t="str">
        <f t="shared" si="18"/>
        <v>SL01GCP RP ONPK</v>
      </c>
      <c r="B1109" t="s">
        <v>35</v>
      </c>
      <c r="C1109" t="s">
        <v>163</v>
      </c>
      <c r="D1109" s="5">
        <v>0</v>
      </c>
      <c r="E1109" s="5">
        <v>0</v>
      </c>
      <c r="F1109" s="5">
        <v>0</v>
      </c>
      <c r="G1109" s="5">
        <v>0</v>
      </c>
      <c r="H1109" s="5">
        <v>0</v>
      </c>
      <c r="I1109" s="5">
        <v>0</v>
      </c>
      <c r="J1109" s="5">
        <v>0</v>
      </c>
      <c r="K1109" s="5">
        <v>0</v>
      </c>
      <c r="L1109" s="5">
        <v>0</v>
      </c>
      <c r="M1109" s="5">
        <v>0</v>
      </c>
      <c r="N1109" s="5">
        <v>0</v>
      </c>
      <c r="O1109" s="5">
        <v>0</v>
      </c>
    </row>
    <row r="1110" spans="1:15">
      <c r="A1110" t="str">
        <f t="shared" si="18"/>
        <v>SL01GCP RP OFFPK</v>
      </c>
      <c r="B1110" t="s">
        <v>35</v>
      </c>
      <c r="C1110" t="s">
        <v>164</v>
      </c>
      <c r="D1110" s="5">
        <v>0</v>
      </c>
      <c r="E1110" s="5">
        <v>0</v>
      </c>
      <c r="F1110" s="5">
        <v>0</v>
      </c>
      <c r="G1110" s="5">
        <v>0</v>
      </c>
      <c r="H1110" s="5">
        <v>0</v>
      </c>
      <c r="I1110" s="5">
        <v>0</v>
      </c>
      <c r="J1110" s="5">
        <v>0</v>
      </c>
      <c r="K1110" s="5">
        <v>0</v>
      </c>
      <c r="L1110" s="5">
        <v>0</v>
      </c>
      <c r="M1110" s="5">
        <v>0</v>
      </c>
      <c r="N1110" s="5">
        <v>0</v>
      </c>
      <c r="O1110" s="5">
        <v>0</v>
      </c>
    </row>
    <row r="1111" spans="1:15">
      <c r="A1111" t="str">
        <f t="shared" si="18"/>
        <v>SL01CP RP</v>
      </c>
      <c r="B1111" t="s">
        <v>35</v>
      </c>
      <c r="C1111" t="s">
        <v>165</v>
      </c>
      <c r="D1111" s="5">
        <v>0</v>
      </c>
      <c r="E1111" s="5">
        <v>0</v>
      </c>
      <c r="F1111" s="5">
        <v>0</v>
      </c>
      <c r="G1111" s="5">
        <v>0</v>
      </c>
      <c r="H1111" s="5">
        <v>0</v>
      </c>
      <c r="I1111" s="5">
        <v>0</v>
      </c>
      <c r="J1111" s="5">
        <v>0</v>
      </c>
      <c r="K1111" s="5">
        <v>0</v>
      </c>
      <c r="L1111" s="5">
        <v>0</v>
      </c>
      <c r="M1111" s="5">
        <v>0</v>
      </c>
      <c r="N1111" s="5">
        <v>0</v>
      </c>
      <c r="O1111" s="5">
        <v>0</v>
      </c>
    </row>
    <row r="1112" spans="1:15">
      <c r="A1112" t="str">
        <f t="shared" si="18"/>
        <v>SL01SAMPLE SIZE:</v>
      </c>
      <c r="B1112" t="s">
        <v>35</v>
      </c>
      <c r="C1112" t="s">
        <v>66</v>
      </c>
    </row>
    <row r="1113" spans="1:15">
      <c r="A1113" t="str">
        <f t="shared" si="18"/>
        <v>SL01GCPSZ</v>
      </c>
      <c r="B1113" t="s">
        <v>35</v>
      </c>
      <c r="C1113" t="s">
        <v>166</v>
      </c>
      <c r="D1113">
        <v>1</v>
      </c>
      <c r="E1113">
        <v>1</v>
      </c>
      <c r="F1113">
        <v>1</v>
      </c>
      <c r="G1113">
        <v>1</v>
      </c>
      <c r="H1113">
        <v>1</v>
      </c>
      <c r="I1113">
        <v>1</v>
      </c>
      <c r="J1113">
        <v>1</v>
      </c>
      <c r="K1113">
        <v>1</v>
      </c>
      <c r="L1113">
        <v>1</v>
      </c>
      <c r="M1113">
        <v>1</v>
      </c>
      <c r="N1113">
        <v>1</v>
      </c>
      <c r="O1113">
        <v>1</v>
      </c>
    </row>
    <row r="1114" spans="1:15">
      <c r="A1114" t="str">
        <f t="shared" si="18"/>
        <v>SL01GCPSZ ONPK</v>
      </c>
      <c r="B1114" t="s">
        <v>35</v>
      </c>
      <c r="C1114" t="s">
        <v>167</v>
      </c>
      <c r="D1114">
        <v>1</v>
      </c>
      <c r="E1114">
        <v>1</v>
      </c>
      <c r="F1114">
        <v>1</v>
      </c>
      <c r="G1114">
        <v>1</v>
      </c>
      <c r="H1114">
        <v>1</v>
      </c>
      <c r="I1114">
        <v>1</v>
      </c>
      <c r="J1114">
        <v>1</v>
      </c>
      <c r="K1114">
        <v>1</v>
      </c>
      <c r="L1114">
        <v>1</v>
      </c>
      <c r="M1114">
        <v>1</v>
      </c>
      <c r="N1114">
        <v>1</v>
      </c>
      <c r="O1114">
        <v>1</v>
      </c>
    </row>
    <row r="1115" spans="1:15">
      <c r="A1115" t="str">
        <f t="shared" si="18"/>
        <v>SL01GCPSZ OFFPK</v>
      </c>
      <c r="B1115" t="s">
        <v>35</v>
      </c>
      <c r="C1115" t="s">
        <v>168</v>
      </c>
      <c r="D1115">
        <v>1</v>
      </c>
      <c r="E1115">
        <v>1</v>
      </c>
      <c r="F1115">
        <v>1</v>
      </c>
      <c r="G1115">
        <v>1</v>
      </c>
      <c r="H1115">
        <v>1</v>
      </c>
      <c r="I1115">
        <v>1</v>
      </c>
      <c r="J1115">
        <v>1</v>
      </c>
      <c r="K1115">
        <v>1</v>
      </c>
      <c r="L1115">
        <v>1</v>
      </c>
      <c r="M1115">
        <v>1</v>
      </c>
      <c r="N1115">
        <v>1</v>
      </c>
      <c r="O1115">
        <v>1</v>
      </c>
    </row>
    <row r="1116" spans="1:15">
      <c r="A1116" t="str">
        <f t="shared" si="18"/>
        <v>SL01CPSZ</v>
      </c>
      <c r="B1116" t="s">
        <v>35</v>
      </c>
      <c r="C1116" t="s">
        <v>169</v>
      </c>
      <c r="D1116">
        <v>1</v>
      </c>
      <c r="E1116">
        <v>1</v>
      </c>
      <c r="F1116">
        <v>1</v>
      </c>
      <c r="G1116">
        <v>1</v>
      </c>
      <c r="H1116">
        <v>1</v>
      </c>
      <c r="I1116">
        <v>1</v>
      </c>
      <c r="J1116">
        <v>1</v>
      </c>
      <c r="K1116">
        <v>1</v>
      </c>
      <c r="L1116">
        <v>1</v>
      </c>
      <c r="M1116">
        <v>1</v>
      </c>
      <c r="N1116">
        <v>1</v>
      </c>
      <c r="O1116">
        <v>1</v>
      </c>
    </row>
    <row r="1117" spans="1:15">
      <c r="A1117" t="str">
        <f t="shared" si="18"/>
        <v/>
      </c>
    </row>
    <row r="1118" spans="1:15">
      <c r="A1118" t="str">
        <f t="shared" si="18"/>
        <v/>
      </c>
    </row>
    <row r="1119" spans="1:15">
      <c r="A1119" t="str">
        <f t="shared" si="18"/>
        <v/>
      </c>
    </row>
    <row r="1120" spans="1:15">
      <c r="A1120" t="str">
        <f t="shared" si="18"/>
        <v xml:space="preserve">SL02 Traffic Signal (Modeled Rate Class) </v>
      </c>
      <c r="B1120" t="s">
        <v>36</v>
      </c>
      <c r="C1120" t="s">
        <v>37</v>
      </c>
    </row>
    <row r="1121" spans="1:15">
      <c r="A1121" t="str">
        <f t="shared" si="18"/>
        <v xml:space="preserve">SL02MONTH </v>
      </c>
      <c r="B1121" t="s">
        <v>38</v>
      </c>
      <c r="C1121" t="s">
        <v>123</v>
      </c>
      <c r="D1121" s="4">
        <v>41640</v>
      </c>
      <c r="E1121" s="4">
        <v>41671</v>
      </c>
      <c r="F1121" s="4">
        <v>41699</v>
      </c>
      <c r="G1121" s="4">
        <v>41730</v>
      </c>
      <c r="H1121" s="4">
        <v>41760</v>
      </c>
      <c r="I1121" s="4">
        <v>41791</v>
      </c>
      <c r="J1121" s="4">
        <v>41821</v>
      </c>
      <c r="K1121" s="4">
        <v>41852</v>
      </c>
      <c r="L1121" s="4">
        <v>41883</v>
      </c>
      <c r="M1121" s="4">
        <v>41913</v>
      </c>
      <c r="N1121" s="4">
        <v>41944</v>
      </c>
      <c r="O1121" s="4">
        <v>41974</v>
      </c>
    </row>
    <row r="1122" spans="1:15">
      <c r="A1122" t="str">
        <f t="shared" si="18"/>
        <v xml:space="preserve">SL02CUSTOMERS </v>
      </c>
      <c r="B1122" t="s">
        <v>38</v>
      </c>
      <c r="C1122" t="s">
        <v>124</v>
      </c>
      <c r="D1122">
        <v>870</v>
      </c>
      <c r="E1122">
        <v>870</v>
      </c>
      <c r="F1122">
        <v>870</v>
      </c>
      <c r="G1122">
        <v>868</v>
      </c>
      <c r="H1122">
        <v>869</v>
      </c>
      <c r="I1122">
        <v>869</v>
      </c>
      <c r="J1122">
        <v>869</v>
      </c>
      <c r="K1122">
        <v>870</v>
      </c>
      <c r="L1122">
        <v>870</v>
      </c>
      <c r="M1122">
        <v>870</v>
      </c>
      <c r="N1122">
        <v>869</v>
      </c>
      <c r="O1122">
        <v>871</v>
      </c>
    </row>
    <row r="1123" spans="1:15">
      <c r="A1123" t="str">
        <f t="shared" si="18"/>
        <v xml:space="preserve">SL02SALES </v>
      </c>
      <c r="B1123" t="s">
        <v>38</v>
      </c>
      <c r="C1123" t="s">
        <v>125</v>
      </c>
      <c r="D1123">
        <v>2624220</v>
      </c>
      <c r="E1123">
        <v>2628866</v>
      </c>
      <c r="F1123">
        <v>2631376</v>
      </c>
      <c r="G1123">
        <v>2630105</v>
      </c>
      <c r="H1123">
        <v>2630281</v>
      </c>
      <c r="I1123">
        <v>-6387704</v>
      </c>
      <c r="J1123">
        <v>11340320</v>
      </c>
      <c r="K1123">
        <v>2603306</v>
      </c>
      <c r="L1123">
        <v>2434253</v>
      </c>
      <c r="M1123">
        <v>2591162</v>
      </c>
      <c r="N1123">
        <v>2570889</v>
      </c>
      <c r="O1123">
        <v>2606185</v>
      </c>
    </row>
    <row r="1124" spans="1:15">
      <c r="A1124" t="str">
        <f t="shared" si="18"/>
        <v>SL02KW</v>
      </c>
      <c r="B1124" t="s">
        <v>38</v>
      </c>
      <c r="C1124" t="s">
        <v>126</v>
      </c>
    </row>
    <row r="1125" spans="1:15">
      <c r="A1125" t="str">
        <f t="shared" si="18"/>
        <v>SL02N</v>
      </c>
      <c r="B1125" t="s">
        <v>38</v>
      </c>
      <c r="C1125" t="s">
        <v>127</v>
      </c>
      <c r="D1125">
        <v>1</v>
      </c>
      <c r="E1125">
        <v>1</v>
      </c>
      <c r="F1125">
        <v>1</v>
      </c>
      <c r="G1125">
        <v>1</v>
      </c>
      <c r="H1125">
        <v>1</v>
      </c>
      <c r="I1125">
        <v>1</v>
      </c>
      <c r="J1125">
        <v>1</v>
      </c>
      <c r="K1125">
        <v>1</v>
      </c>
      <c r="L1125">
        <v>1</v>
      </c>
      <c r="M1125">
        <v>1</v>
      </c>
      <c r="N1125">
        <v>1</v>
      </c>
      <c r="O1125">
        <v>1</v>
      </c>
    </row>
    <row r="1126" spans="1:15">
      <c r="A1126" t="str">
        <f t="shared" si="18"/>
        <v>SL02RLR ENERGY:</v>
      </c>
      <c r="B1126" t="s">
        <v>38</v>
      </c>
      <c r="C1126" t="s">
        <v>61</v>
      </c>
    </row>
    <row r="1127" spans="1:15">
      <c r="A1127" t="str">
        <f t="shared" si="18"/>
        <v>SL02KWH</v>
      </c>
      <c r="B1127" t="s">
        <v>38</v>
      </c>
      <c r="C1127" t="s">
        <v>128</v>
      </c>
      <c r="D1127">
        <v>2584177</v>
      </c>
      <c r="E1127">
        <v>2589235</v>
      </c>
      <c r="F1127">
        <v>2591818</v>
      </c>
      <c r="G1127">
        <v>2589686</v>
      </c>
      <c r="H1127">
        <v>2589863</v>
      </c>
      <c r="I1127">
        <v>2593042</v>
      </c>
      <c r="J1127">
        <v>2592118</v>
      </c>
      <c r="K1127">
        <v>2603305</v>
      </c>
      <c r="L1127">
        <v>2434253</v>
      </c>
      <c r="M1127">
        <v>2591162</v>
      </c>
      <c r="N1127">
        <v>2563757</v>
      </c>
      <c r="O1127">
        <v>2606186</v>
      </c>
    </row>
    <row r="1128" spans="1:15">
      <c r="A1128" t="str">
        <f t="shared" si="18"/>
        <v>SL02KWH ONPK</v>
      </c>
      <c r="B1128" t="s">
        <v>38</v>
      </c>
      <c r="C1128" t="s">
        <v>129</v>
      </c>
      <c r="D1128">
        <v>611311</v>
      </c>
      <c r="E1128">
        <v>616484</v>
      </c>
      <c r="F1128">
        <v>586037</v>
      </c>
      <c r="G1128">
        <v>712164</v>
      </c>
      <c r="H1128">
        <v>657909</v>
      </c>
      <c r="I1128">
        <v>680674</v>
      </c>
      <c r="J1128">
        <v>689838</v>
      </c>
      <c r="K1128">
        <v>661323</v>
      </c>
      <c r="L1128">
        <v>638991</v>
      </c>
      <c r="M1128">
        <v>720928</v>
      </c>
      <c r="N1128">
        <v>541990</v>
      </c>
      <c r="O1128">
        <v>616517</v>
      </c>
    </row>
    <row r="1129" spans="1:15">
      <c r="A1129" t="str">
        <f t="shared" si="18"/>
        <v>SL02KWH OFFPK</v>
      </c>
      <c r="B1129" t="s">
        <v>38</v>
      </c>
      <c r="C1129" t="s">
        <v>130</v>
      </c>
      <c r="D1129">
        <v>1972866</v>
      </c>
      <c r="E1129">
        <v>1972750</v>
      </c>
      <c r="F1129">
        <v>2005781</v>
      </c>
      <c r="G1129">
        <v>1877522</v>
      </c>
      <c r="H1129">
        <v>1931954</v>
      </c>
      <c r="I1129">
        <v>1912369</v>
      </c>
      <c r="J1129">
        <v>1902280</v>
      </c>
      <c r="K1129">
        <v>1941982</v>
      </c>
      <c r="L1129">
        <v>1795262</v>
      </c>
      <c r="M1129">
        <v>1870234</v>
      </c>
      <c r="N1129">
        <v>2021767</v>
      </c>
      <c r="O1129">
        <v>1989669</v>
      </c>
    </row>
    <row r="1130" spans="1:15">
      <c r="A1130" t="str">
        <f t="shared" si="18"/>
        <v>SL02KWH ONPK%</v>
      </c>
      <c r="B1130" t="s">
        <v>38</v>
      </c>
      <c r="C1130" t="s">
        <v>131</v>
      </c>
      <c r="D1130" s="5">
        <v>0.23655999999999999</v>
      </c>
      <c r="E1130" s="5">
        <v>0.23810000000000001</v>
      </c>
      <c r="F1130" s="5">
        <v>0.22611000000000001</v>
      </c>
      <c r="G1130" s="5">
        <v>0.27500000000000002</v>
      </c>
      <c r="H1130" s="5">
        <v>0.25402999999999998</v>
      </c>
      <c r="I1130" s="5">
        <v>0.26250000000000001</v>
      </c>
      <c r="J1130" s="5">
        <v>0.26612999999999998</v>
      </c>
      <c r="K1130" s="5">
        <v>0.25402999999999998</v>
      </c>
      <c r="L1130" s="5">
        <v>0.26250000000000001</v>
      </c>
      <c r="M1130" s="5">
        <v>0.27822999999999998</v>
      </c>
      <c r="N1130" s="5">
        <v>0.2114</v>
      </c>
      <c r="O1130" s="5">
        <v>0.23655999999999999</v>
      </c>
    </row>
    <row r="1131" spans="1:15">
      <c r="A1131" t="str">
        <f t="shared" si="18"/>
        <v>SL02KWH OFFPK%</v>
      </c>
      <c r="B1131" t="s">
        <v>38</v>
      </c>
      <c r="C1131" t="s">
        <v>132</v>
      </c>
      <c r="D1131" s="5">
        <v>0.76344000000000001</v>
      </c>
      <c r="E1131" s="5">
        <v>0.76190000000000002</v>
      </c>
      <c r="F1131" s="5">
        <v>0.77388999999999997</v>
      </c>
      <c r="G1131" s="5">
        <v>0.72499999999999998</v>
      </c>
      <c r="H1131" s="5">
        <v>0.74597000000000002</v>
      </c>
      <c r="I1131" s="5">
        <v>0.73750000000000004</v>
      </c>
      <c r="J1131" s="5">
        <v>0.73387000000000002</v>
      </c>
      <c r="K1131" s="5">
        <v>0.74597000000000002</v>
      </c>
      <c r="L1131" s="5">
        <v>0.73750000000000004</v>
      </c>
      <c r="M1131" s="5">
        <v>0.72177000000000002</v>
      </c>
      <c r="N1131" s="5">
        <v>0.78859999999999997</v>
      </c>
      <c r="O1131" s="5">
        <v>0.76344000000000001</v>
      </c>
    </row>
    <row r="1132" spans="1:15">
      <c r="A1132" t="str">
        <f t="shared" si="18"/>
        <v>SL02DEMAND (KW):</v>
      </c>
      <c r="B1132" t="s">
        <v>38</v>
      </c>
      <c r="C1132" t="s">
        <v>62</v>
      </c>
    </row>
    <row r="1133" spans="1:15">
      <c r="A1133" t="str">
        <f t="shared" si="18"/>
        <v>SL02NCP</v>
      </c>
      <c r="B1133" t="s">
        <v>38</v>
      </c>
      <c r="C1133" t="s">
        <v>133</v>
      </c>
      <c r="D1133">
        <v>3473</v>
      </c>
      <c r="E1133">
        <v>3853</v>
      </c>
      <c r="F1133">
        <v>3488</v>
      </c>
      <c r="G1133">
        <v>3597</v>
      </c>
      <c r="H1133">
        <v>3481</v>
      </c>
      <c r="I1133">
        <v>3601</v>
      </c>
      <c r="J1133">
        <v>3484</v>
      </c>
      <c r="K1133">
        <v>3499</v>
      </c>
      <c r="L1133">
        <v>3381</v>
      </c>
      <c r="M1133">
        <v>3483</v>
      </c>
      <c r="N1133">
        <v>3566</v>
      </c>
      <c r="O1133">
        <v>3503</v>
      </c>
    </row>
    <row r="1134" spans="1:15">
      <c r="A1134" t="str">
        <f t="shared" si="18"/>
        <v>SL02NCP ONPK</v>
      </c>
      <c r="B1134" t="s">
        <v>38</v>
      </c>
      <c r="C1134" t="s">
        <v>134</v>
      </c>
      <c r="D1134">
        <v>3473</v>
      </c>
      <c r="E1134">
        <v>3853</v>
      </c>
      <c r="F1134">
        <v>3488</v>
      </c>
      <c r="G1134">
        <v>3597</v>
      </c>
      <c r="H1134">
        <v>3481</v>
      </c>
      <c r="I1134">
        <v>3601</v>
      </c>
      <c r="J1134">
        <v>3484</v>
      </c>
      <c r="K1134">
        <v>3499</v>
      </c>
      <c r="L1134">
        <v>3381</v>
      </c>
      <c r="M1134">
        <v>3483</v>
      </c>
      <c r="N1134">
        <v>3566</v>
      </c>
      <c r="O1134">
        <v>3503</v>
      </c>
    </row>
    <row r="1135" spans="1:15">
      <c r="A1135" t="str">
        <f t="shared" ref="A1135:A1198" si="19">B1135&amp;C1135</f>
        <v>SL02NCP OFFPK</v>
      </c>
      <c r="B1135" t="s">
        <v>38</v>
      </c>
      <c r="C1135" t="s">
        <v>135</v>
      </c>
      <c r="D1135">
        <v>3473</v>
      </c>
      <c r="E1135">
        <v>3853</v>
      </c>
      <c r="F1135">
        <v>3488</v>
      </c>
      <c r="G1135">
        <v>3597</v>
      </c>
      <c r="H1135">
        <v>3481</v>
      </c>
      <c r="I1135">
        <v>3601</v>
      </c>
      <c r="J1135">
        <v>3484</v>
      </c>
      <c r="K1135">
        <v>3499</v>
      </c>
      <c r="L1135">
        <v>3381</v>
      </c>
      <c r="M1135">
        <v>3483</v>
      </c>
      <c r="N1135">
        <v>3566</v>
      </c>
      <c r="O1135">
        <v>3503</v>
      </c>
    </row>
    <row r="1136" spans="1:15">
      <c r="A1136" t="str">
        <f t="shared" si="19"/>
        <v>SL02GCP DATE</v>
      </c>
      <c r="B1136" t="s">
        <v>38</v>
      </c>
      <c r="C1136" t="s">
        <v>136</v>
      </c>
      <c r="D1136" t="s">
        <v>621</v>
      </c>
      <c r="E1136" t="s">
        <v>679</v>
      </c>
      <c r="F1136" t="s">
        <v>671</v>
      </c>
      <c r="G1136" t="s">
        <v>306</v>
      </c>
      <c r="H1136" t="s">
        <v>254</v>
      </c>
      <c r="I1136" t="s">
        <v>672</v>
      </c>
      <c r="J1136" t="s">
        <v>673</v>
      </c>
      <c r="K1136" t="s">
        <v>674</v>
      </c>
      <c r="L1136" t="s">
        <v>625</v>
      </c>
      <c r="M1136" t="s">
        <v>675</v>
      </c>
      <c r="N1136" t="s">
        <v>676</v>
      </c>
      <c r="O1136" t="s">
        <v>677</v>
      </c>
    </row>
    <row r="1137" spans="1:15">
      <c r="A1137" t="str">
        <f t="shared" si="19"/>
        <v>SL02GCP TIME</v>
      </c>
      <c r="B1137" t="s">
        <v>38</v>
      </c>
      <c r="C1137" t="s">
        <v>142</v>
      </c>
      <c r="D1137" t="s">
        <v>201</v>
      </c>
      <c r="E1137" t="s">
        <v>201</v>
      </c>
      <c r="F1137" t="s">
        <v>201</v>
      </c>
      <c r="G1137" t="s">
        <v>201</v>
      </c>
      <c r="H1137" t="s">
        <v>201</v>
      </c>
      <c r="I1137" t="s">
        <v>201</v>
      </c>
      <c r="J1137" t="s">
        <v>201</v>
      </c>
      <c r="K1137" t="s">
        <v>201</v>
      </c>
      <c r="L1137" t="s">
        <v>201</v>
      </c>
      <c r="M1137" t="s">
        <v>201</v>
      </c>
      <c r="N1137" t="s">
        <v>201</v>
      </c>
      <c r="O1137" t="s">
        <v>201</v>
      </c>
    </row>
    <row r="1138" spans="1:15">
      <c r="A1138" t="str">
        <f t="shared" si="19"/>
        <v>SL02GCP</v>
      </c>
      <c r="B1138" t="s">
        <v>38</v>
      </c>
      <c r="C1138" t="s">
        <v>147</v>
      </c>
      <c r="D1138">
        <v>3473</v>
      </c>
      <c r="E1138">
        <v>3853</v>
      </c>
      <c r="F1138">
        <v>3488</v>
      </c>
      <c r="G1138">
        <v>3597</v>
      </c>
      <c r="H1138">
        <v>3481</v>
      </c>
      <c r="I1138">
        <v>3601</v>
      </c>
      <c r="J1138">
        <v>3484</v>
      </c>
      <c r="K1138">
        <v>3499</v>
      </c>
      <c r="L1138">
        <v>3381</v>
      </c>
      <c r="M1138">
        <v>3483</v>
      </c>
      <c r="N1138">
        <v>3566</v>
      </c>
      <c r="O1138">
        <v>3503</v>
      </c>
    </row>
    <row r="1139" spans="1:15">
      <c r="A1139" t="str">
        <f t="shared" si="19"/>
        <v>SL02GCP ONPK</v>
      </c>
      <c r="B1139" t="s">
        <v>38</v>
      </c>
      <c r="C1139" t="s">
        <v>63</v>
      </c>
      <c r="D1139">
        <v>3473</v>
      </c>
      <c r="E1139">
        <v>3853</v>
      </c>
      <c r="F1139">
        <v>3488</v>
      </c>
      <c r="G1139">
        <v>3597</v>
      </c>
      <c r="H1139">
        <v>3481</v>
      </c>
      <c r="I1139">
        <v>3601</v>
      </c>
      <c r="J1139">
        <v>3484</v>
      </c>
      <c r="K1139">
        <v>3499</v>
      </c>
      <c r="L1139">
        <v>3381</v>
      </c>
      <c r="M1139">
        <v>3483</v>
      </c>
      <c r="N1139">
        <v>3566</v>
      </c>
      <c r="O1139">
        <v>3503</v>
      </c>
    </row>
    <row r="1140" spans="1:15">
      <c r="A1140" t="str">
        <f t="shared" si="19"/>
        <v>SL02GCP OFFPK</v>
      </c>
      <c r="B1140" t="s">
        <v>38</v>
      </c>
      <c r="C1140" t="s">
        <v>64</v>
      </c>
      <c r="D1140">
        <v>3473</v>
      </c>
      <c r="E1140">
        <v>3853</v>
      </c>
      <c r="F1140">
        <v>3488</v>
      </c>
      <c r="G1140">
        <v>3597</v>
      </c>
      <c r="H1140">
        <v>3481</v>
      </c>
      <c r="I1140">
        <v>3601</v>
      </c>
      <c r="J1140">
        <v>3484</v>
      </c>
      <c r="K1140">
        <v>3499</v>
      </c>
      <c r="L1140">
        <v>3381</v>
      </c>
      <c r="M1140">
        <v>3483</v>
      </c>
      <c r="N1140">
        <v>3566</v>
      </c>
      <c r="O1140">
        <v>3503</v>
      </c>
    </row>
    <row r="1141" spans="1:15">
      <c r="A1141" t="str">
        <f t="shared" si="19"/>
        <v>SL02CP</v>
      </c>
      <c r="B1141" t="s">
        <v>38</v>
      </c>
      <c r="C1141" t="s">
        <v>148</v>
      </c>
      <c r="D1141">
        <v>3473</v>
      </c>
      <c r="E1141">
        <v>3853</v>
      </c>
      <c r="F1141">
        <v>3488</v>
      </c>
      <c r="G1141">
        <v>3597</v>
      </c>
      <c r="H1141">
        <v>3481</v>
      </c>
      <c r="I1141">
        <v>3601</v>
      </c>
      <c r="J1141">
        <v>3484</v>
      </c>
      <c r="K1141">
        <v>3499</v>
      </c>
      <c r="L1141">
        <v>3381</v>
      </c>
      <c r="M1141">
        <v>3483</v>
      </c>
      <c r="N1141">
        <v>3566</v>
      </c>
      <c r="O1141">
        <v>3503</v>
      </c>
    </row>
    <row r="1142" spans="1:15">
      <c r="A1142" t="str">
        <f t="shared" si="19"/>
        <v>SL02PERIOD START</v>
      </c>
      <c r="B1142" t="s">
        <v>38</v>
      </c>
      <c r="C1142" t="s">
        <v>149</v>
      </c>
      <c r="D1142" s="1">
        <v>41640</v>
      </c>
      <c r="E1142" s="1">
        <v>41671</v>
      </c>
      <c r="F1142" s="1">
        <v>41699</v>
      </c>
      <c r="G1142" s="1">
        <v>41730</v>
      </c>
      <c r="H1142" s="1">
        <v>41760</v>
      </c>
      <c r="I1142" s="1">
        <v>41791</v>
      </c>
      <c r="J1142" s="1">
        <v>41821</v>
      </c>
      <c r="K1142" s="1">
        <v>41852</v>
      </c>
      <c r="L1142" s="1">
        <v>41883</v>
      </c>
      <c r="M1142" s="1">
        <v>41913</v>
      </c>
      <c r="N1142" s="1">
        <v>41944</v>
      </c>
      <c r="O1142" s="1">
        <v>41974</v>
      </c>
    </row>
    <row r="1143" spans="1:15">
      <c r="A1143" t="str">
        <f t="shared" si="19"/>
        <v>SL02NCP LF</v>
      </c>
      <c r="B1143" t="s">
        <v>38</v>
      </c>
      <c r="C1143" t="s">
        <v>150</v>
      </c>
      <c r="D1143" s="5">
        <v>1</v>
      </c>
      <c r="E1143" s="5">
        <v>1</v>
      </c>
      <c r="F1143" s="5">
        <v>1</v>
      </c>
      <c r="G1143" s="5">
        <v>1</v>
      </c>
      <c r="H1143" s="5">
        <v>1</v>
      </c>
      <c r="I1143" s="5">
        <v>1</v>
      </c>
      <c r="J1143" s="5">
        <v>1</v>
      </c>
      <c r="K1143" s="5">
        <v>1</v>
      </c>
      <c r="L1143" s="5">
        <v>1</v>
      </c>
      <c r="M1143" s="5">
        <v>1</v>
      </c>
      <c r="N1143" s="5">
        <v>0.99860000000000004</v>
      </c>
      <c r="O1143" s="5">
        <v>1</v>
      </c>
    </row>
    <row r="1144" spans="1:15">
      <c r="A1144" t="str">
        <f t="shared" si="19"/>
        <v>SL02NCP LF ONPK</v>
      </c>
      <c r="B1144" t="s">
        <v>38</v>
      </c>
      <c r="C1144" t="s">
        <v>151</v>
      </c>
      <c r="D1144" s="5">
        <v>1</v>
      </c>
      <c r="E1144" s="5">
        <v>1</v>
      </c>
      <c r="F1144" s="5">
        <v>1</v>
      </c>
      <c r="G1144" s="5">
        <v>1</v>
      </c>
      <c r="H1144" s="5">
        <v>1</v>
      </c>
      <c r="I1144" s="5">
        <v>1</v>
      </c>
      <c r="J1144" s="5">
        <v>1</v>
      </c>
      <c r="K1144" s="5">
        <v>1</v>
      </c>
      <c r="L1144" s="5">
        <v>1</v>
      </c>
      <c r="M1144" s="5">
        <v>1</v>
      </c>
      <c r="N1144" s="5">
        <v>1</v>
      </c>
      <c r="O1144" s="5">
        <v>1</v>
      </c>
    </row>
    <row r="1145" spans="1:15">
      <c r="A1145" t="str">
        <f t="shared" si="19"/>
        <v>SL02NCP LF OFFPK</v>
      </c>
      <c r="B1145" t="s">
        <v>38</v>
      </c>
      <c r="C1145" t="s">
        <v>152</v>
      </c>
      <c r="D1145" s="5">
        <v>1</v>
      </c>
      <c r="E1145" s="5">
        <v>1</v>
      </c>
      <c r="F1145" s="5">
        <v>1</v>
      </c>
      <c r="G1145" s="5">
        <v>1</v>
      </c>
      <c r="H1145" s="5">
        <v>1</v>
      </c>
      <c r="I1145" s="5">
        <v>1</v>
      </c>
      <c r="J1145" s="5">
        <v>1</v>
      </c>
      <c r="K1145" s="5">
        <v>1</v>
      </c>
      <c r="L1145" s="5">
        <v>1</v>
      </c>
      <c r="M1145" s="5">
        <v>1</v>
      </c>
      <c r="N1145" s="5">
        <v>0.99819999999999998</v>
      </c>
      <c r="O1145" s="5">
        <v>1</v>
      </c>
    </row>
    <row r="1146" spans="1:15">
      <c r="A1146" t="str">
        <f t="shared" si="19"/>
        <v>SL02GCP CF</v>
      </c>
      <c r="B1146" t="s">
        <v>38</v>
      </c>
      <c r="C1146" t="s">
        <v>153</v>
      </c>
      <c r="D1146" s="5">
        <v>1</v>
      </c>
      <c r="E1146" s="5">
        <v>1</v>
      </c>
      <c r="F1146" s="5">
        <v>1</v>
      </c>
      <c r="G1146" s="5">
        <v>1</v>
      </c>
      <c r="H1146" s="5">
        <v>1</v>
      </c>
      <c r="I1146" s="5">
        <v>1</v>
      </c>
      <c r="J1146" s="5">
        <v>1</v>
      </c>
      <c r="K1146" s="5">
        <v>1</v>
      </c>
      <c r="L1146" s="5">
        <v>1</v>
      </c>
      <c r="M1146" s="5">
        <v>1</v>
      </c>
      <c r="N1146" s="5">
        <v>1</v>
      </c>
      <c r="O1146" s="5">
        <v>1</v>
      </c>
    </row>
    <row r="1147" spans="1:15">
      <c r="A1147" t="str">
        <f t="shared" si="19"/>
        <v>SL02CP CF</v>
      </c>
      <c r="B1147" t="s">
        <v>38</v>
      </c>
      <c r="C1147" t="s">
        <v>154</v>
      </c>
      <c r="D1147" s="5">
        <v>1</v>
      </c>
      <c r="E1147" s="5">
        <v>1</v>
      </c>
      <c r="F1147" s="5">
        <v>1</v>
      </c>
      <c r="G1147" s="5">
        <v>1</v>
      </c>
      <c r="H1147" s="5">
        <v>1</v>
      </c>
      <c r="I1147" s="5">
        <v>1</v>
      </c>
      <c r="J1147" s="5">
        <v>1</v>
      </c>
      <c r="K1147" s="5">
        <v>1</v>
      </c>
      <c r="L1147" s="5">
        <v>1</v>
      </c>
      <c r="M1147" s="5">
        <v>1</v>
      </c>
      <c r="N1147" s="5">
        <v>1</v>
      </c>
      <c r="O1147" s="5">
        <v>1</v>
      </c>
    </row>
    <row r="1148" spans="1:15">
      <c r="A1148" t="str">
        <f t="shared" si="19"/>
        <v>SL02GCP LF</v>
      </c>
      <c r="B1148" t="s">
        <v>38</v>
      </c>
      <c r="C1148" t="s">
        <v>155</v>
      </c>
      <c r="D1148" s="5">
        <v>1</v>
      </c>
      <c r="E1148" s="5">
        <v>1</v>
      </c>
      <c r="F1148" s="5">
        <v>1</v>
      </c>
      <c r="G1148" s="5">
        <v>1</v>
      </c>
      <c r="H1148" s="5">
        <v>1</v>
      </c>
      <c r="I1148" s="5">
        <v>1</v>
      </c>
      <c r="J1148" s="5">
        <v>1</v>
      </c>
      <c r="K1148" s="5">
        <v>1</v>
      </c>
      <c r="L1148" s="5">
        <v>1</v>
      </c>
      <c r="M1148" s="5">
        <v>1</v>
      </c>
      <c r="N1148" s="5">
        <v>0.99860000000000004</v>
      </c>
      <c r="O1148" s="5">
        <v>1</v>
      </c>
    </row>
    <row r="1149" spans="1:15">
      <c r="A1149" t="str">
        <f t="shared" si="19"/>
        <v>SL02GCP LF ONPK</v>
      </c>
      <c r="B1149" t="s">
        <v>38</v>
      </c>
      <c r="C1149" t="s">
        <v>156</v>
      </c>
      <c r="D1149" s="5">
        <v>1</v>
      </c>
      <c r="E1149" s="5">
        <v>1</v>
      </c>
      <c r="F1149" s="5">
        <v>1</v>
      </c>
      <c r="G1149" s="5">
        <v>1</v>
      </c>
      <c r="H1149" s="5">
        <v>1</v>
      </c>
      <c r="I1149" s="5">
        <v>1</v>
      </c>
      <c r="J1149" s="5">
        <v>1</v>
      </c>
      <c r="K1149" s="5">
        <v>1</v>
      </c>
      <c r="L1149" s="5">
        <v>1</v>
      </c>
      <c r="M1149" s="5">
        <v>1</v>
      </c>
      <c r="N1149" s="5">
        <v>1</v>
      </c>
      <c r="O1149" s="5">
        <v>1</v>
      </c>
    </row>
    <row r="1150" spans="1:15">
      <c r="A1150" t="str">
        <f t="shared" si="19"/>
        <v>SL02GCP LF OFFPK</v>
      </c>
      <c r="B1150" t="s">
        <v>38</v>
      </c>
      <c r="C1150" t="s">
        <v>157</v>
      </c>
      <c r="D1150" s="5">
        <v>1</v>
      </c>
      <c r="E1150" s="5">
        <v>1</v>
      </c>
      <c r="F1150" s="5">
        <v>1</v>
      </c>
      <c r="G1150" s="5">
        <v>1</v>
      </c>
      <c r="H1150" s="5">
        <v>1</v>
      </c>
      <c r="I1150" s="5">
        <v>1</v>
      </c>
      <c r="J1150" s="5">
        <v>1</v>
      </c>
      <c r="K1150" s="5">
        <v>1</v>
      </c>
      <c r="L1150" s="5">
        <v>1</v>
      </c>
      <c r="M1150" s="5">
        <v>1</v>
      </c>
      <c r="N1150" s="5">
        <v>0.99819999999999998</v>
      </c>
      <c r="O1150" s="5">
        <v>1</v>
      </c>
    </row>
    <row r="1151" spans="1:15">
      <c r="A1151" t="str">
        <f t="shared" si="19"/>
        <v>SL02CP LF</v>
      </c>
      <c r="B1151" t="s">
        <v>38</v>
      </c>
      <c r="C1151" t="s">
        <v>158</v>
      </c>
      <c r="D1151" s="5">
        <v>1</v>
      </c>
      <c r="E1151" s="5">
        <v>1</v>
      </c>
      <c r="F1151" s="5">
        <v>1</v>
      </c>
      <c r="G1151" s="5">
        <v>1</v>
      </c>
      <c r="H1151" s="5">
        <v>1</v>
      </c>
      <c r="I1151" s="5">
        <v>1</v>
      </c>
      <c r="J1151" s="5">
        <v>1</v>
      </c>
      <c r="K1151" s="5">
        <v>1</v>
      </c>
      <c r="L1151" s="5">
        <v>1</v>
      </c>
      <c r="M1151" s="5">
        <v>1</v>
      </c>
      <c r="N1151" s="5">
        <v>0.99860000000000004</v>
      </c>
      <c r="O1151" s="5">
        <v>1</v>
      </c>
    </row>
    <row r="1152" spans="1:15">
      <c r="A1152" t="str">
        <f t="shared" si="19"/>
        <v>SL02REL PREC:</v>
      </c>
      <c r="B1152" t="s">
        <v>38</v>
      </c>
      <c r="C1152" t="s">
        <v>65</v>
      </c>
    </row>
    <row r="1153" spans="1:15">
      <c r="A1153" t="str">
        <f t="shared" si="19"/>
        <v>SL02NCP RP</v>
      </c>
      <c r="B1153" t="s">
        <v>38</v>
      </c>
      <c r="C1153" t="s">
        <v>159</v>
      </c>
      <c r="D1153" s="5">
        <v>0</v>
      </c>
      <c r="E1153" s="5">
        <v>0</v>
      </c>
      <c r="F1153" s="5">
        <v>0</v>
      </c>
      <c r="G1153" s="5">
        <v>0</v>
      </c>
      <c r="H1153" s="5">
        <v>0</v>
      </c>
      <c r="I1153" s="5">
        <v>0</v>
      </c>
      <c r="J1153" s="5">
        <v>0</v>
      </c>
      <c r="K1153" s="5">
        <v>0</v>
      </c>
      <c r="L1153" s="5">
        <v>0</v>
      </c>
      <c r="M1153" s="5">
        <v>0</v>
      </c>
      <c r="N1153" s="5">
        <v>0</v>
      </c>
      <c r="O1153" s="5">
        <v>0</v>
      </c>
    </row>
    <row r="1154" spans="1:15">
      <c r="A1154" t="str">
        <f t="shared" si="19"/>
        <v>SL02NCP RP ONPK</v>
      </c>
      <c r="B1154" t="s">
        <v>38</v>
      </c>
      <c r="C1154" t="s">
        <v>160</v>
      </c>
      <c r="D1154" s="5">
        <v>0</v>
      </c>
      <c r="E1154" s="5">
        <v>0</v>
      </c>
      <c r="F1154" s="5">
        <v>0</v>
      </c>
      <c r="G1154" s="5">
        <v>0</v>
      </c>
      <c r="H1154" s="5">
        <v>0</v>
      </c>
      <c r="I1154" s="5">
        <v>0</v>
      </c>
      <c r="J1154" s="5">
        <v>0</v>
      </c>
      <c r="K1154" s="5">
        <v>0</v>
      </c>
      <c r="L1154" s="5">
        <v>0</v>
      </c>
      <c r="M1154" s="5">
        <v>0</v>
      </c>
      <c r="N1154" s="5">
        <v>0</v>
      </c>
      <c r="O1154" s="5">
        <v>0</v>
      </c>
    </row>
    <row r="1155" spans="1:15">
      <c r="A1155" t="str">
        <f t="shared" si="19"/>
        <v>SL02NCP RP OFFPK</v>
      </c>
      <c r="B1155" t="s">
        <v>38</v>
      </c>
      <c r="C1155" t="s">
        <v>161</v>
      </c>
      <c r="D1155" s="5">
        <v>0</v>
      </c>
      <c r="E1155" s="5">
        <v>0</v>
      </c>
      <c r="F1155" s="5">
        <v>0</v>
      </c>
      <c r="G1155" s="5">
        <v>0</v>
      </c>
      <c r="H1155" s="5">
        <v>0</v>
      </c>
      <c r="I1155" s="5">
        <v>0</v>
      </c>
      <c r="J1155" s="5">
        <v>0</v>
      </c>
      <c r="K1155" s="5">
        <v>0</v>
      </c>
      <c r="L1155" s="5">
        <v>0</v>
      </c>
      <c r="M1155" s="5">
        <v>0</v>
      </c>
      <c r="N1155" s="5">
        <v>0</v>
      </c>
      <c r="O1155" s="5">
        <v>0</v>
      </c>
    </row>
    <row r="1156" spans="1:15">
      <c r="A1156" t="str">
        <f t="shared" si="19"/>
        <v>SL02GCP RP</v>
      </c>
      <c r="B1156" t="s">
        <v>38</v>
      </c>
      <c r="C1156" t="s">
        <v>162</v>
      </c>
      <c r="D1156" s="5">
        <v>0</v>
      </c>
      <c r="E1156" s="5">
        <v>0</v>
      </c>
      <c r="F1156" s="5">
        <v>0</v>
      </c>
      <c r="G1156" s="5">
        <v>0</v>
      </c>
      <c r="H1156" s="5">
        <v>0</v>
      </c>
      <c r="I1156" s="5">
        <v>0</v>
      </c>
      <c r="J1156" s="5">
        <v>0</v>
      </c>
      <c r="K1156" s="5">
        <v>0</v>
      </c>
      <c r="L1156" s="5">
        <v>0</v>
      </c>
      <c r="M1156" s="5">
        <v>0</v>
      </c>
      <c r="N1156" s="5">
        <v>0</v>
      </c>
      <c r="O1156" s="5">
        <v>0</v>
      </c>
    </row>
    <row r="1157" spans="1:15">
      <c r="A1157" t="str">
        <f t="shared" si="19"/>
        <v>SL02GCP RP ONPK</v>
      </c>
      <c r="B1157" t="s">
        <v>38</v>
      </c>
      <c r="C1157" t="s">
        <v>163</v>
      </c>
      <c r="D1157" s="5">
        <v>0</v>
      </c>
      <c r="E1157" s="5">
        <v>0</v>
      </c>
      <c r="F1157" s="5">
        <v>0</v>
      </c>
      <c r="G1157" s="5">
        <v>0</v>
      </c>
      <c r="H1157" s="5">
        <v>0</v>
      </c>
      <c r="I1157" s="5">
        <v>0</v>
      </c>
      <c r="J1157" s="5">
        <v>0</v>
      </c>
      <c r="K1157" s="5">
        <v>0</v>
      </c>
      <c r="L1157" s="5">
        <v>0</v>
      </c>
      <c r="M1157" s="5">
        <v>0</v>
      </c>
      <c r="N1157" s="5">
        <v>0</v>
      </c>
      <c r="O1157" s="5">
        <v>0</v>
      </c>
    </row>
    <row r="1158" spans="1:15">
      <c r="A1158" t="str">
        <f t="shared" si="19"/>
        <v>SL02GCP RP OFFPK</v>
      </c>
      <c r="B1158" t="s">
        <v>38</v>
      </c>
      <c r="C1158" t="s">
        <v>164</v>
      </c>
      <c r="D1158" s="5">
        <v>0</v>
      </c>
      <c r="E1158" s="5">
        <v>0</v>
      </c>
      <c r="F1158" s="5">
        <v>0</v>
      </c>
      <c r="G1158" s="5">
        <v>0</v>
      </c>
      <c r="H1158" s="5">
        <v>0</v>
      </c>
      <c r="I1158" s="5">
        <v>0</v>
      </c>
      <c r="J1158" s="5">
        <v>0</v>
      </c>
      <c r="K1158" s="5">
        <v>0</v>
      </c>
      <c r="L1158" s="5">
        <v>0</v>
      </c>
      <c r="M1158" s="5">
        <v>0</v>
      </c>
      <c r="N1158" s="5">
        <v>0</v>
      </c>
      <c r="O1158" s="5">
        <v>0</v>
      </c>
    </row>
    <row r="1159" spans="1:15">
      <c r="A1159" t="str">
        <f t="shared" si="19"/>
        <v>SL02CP RP</v>
      </c>
      <c r="B1159" t="s">
        <v>38</v>
      </c>
      <c r="C1159" t="s">
        <v>165</v>
      </c>
      <c r="D1159" s="5">
        <v>0</v>
      </c>
      <c r="E1159" s="5">
        <v>0</v>
      </c>
      <c r="F1159" s="5">
        <v>0</v>
      </c>
      <c r="G1159" s="5">
        <v>0</v>
      </c>
      <c r="H1159" s="5">
        <v>0</v>
      </c>
      <c r="I1159" s="5">
        <v>0</v>
      </c>
      <c r="J1159" s="5">
        <v>0</v>
      </c>
      <c r="K1159" s="5">
        <v>0</v>
      </c>
      <c r="L1159" s="5">
        <v>0</v>
      </c>
      <c r="M1159" s="5">
        <v>0</v>
      </c>
      <c r="N1159" s="5">
        <v>0</v>
      </c>
      <c r="O1159" s="5">
        <v>0</v>
      </c>
    </row>
    <row r="1160" spans="1:15">
      <c r="A1160" t="str">
        <f t="shared" si="19"/>
        <v>SL02SAMPLE SIZE:</v>
      </c>
      <c r="B1160" t="s">
        <v>38</v>
      </c>
      <c r="C1160" t="s">
        <v>66</v>
      </c>
    </row>
    <row r="1161" spans="1:15">
      <c r="A1161" t="str">
        <f t="shared" si="19"/>
        <v>SL02GCPSZ</v>
      </c>
      <c r="B1161" t="s">
        <v>38</v>
      </c>
      <c r="C1161" t="s">
        <v>166</v>
      </c>
      <c r="D1161">
        <v>1</v>
      </c>
      <c r="E1161">
        <v>1</v>
      </c>
      <c r="F1161">
        <v>1</v>
      </c>
      <c r="G1161">
        <v>1</v>
      </c>
      <c r="H1161">
        <v>1</v>
      </c>
      <c r="I1161">
        <v>1</v>
      </c>
      <c r="J1161">
        <v>1</v>
      </c>
      <c r="K1161">
        <v>1</v>
      </c>
      <c r="L1161">
        <v>1</v>
      </c>
      <c r="M1161">
        <v>1</v>
      </c>
      <c r="N1161">
        <v>1</v>
      </c>
      <c r="O1161">
        <v>1</v>
      </c>
    </row>
    <row r="1162" spans="1:15">
      <c r="A1162" t="str">
        <f t="shared" si="19"/>
        <v>SL02GCPSZ ONPK</v>
      </c>
      <c r="B1162" t="s">
        <v>38</v>
      </c>
      <c r="C1162" t="s">
        <v>167</v>
      </c>
      <c r="D1162">
        <v>1</v>
      </c>
      <c r="E1162">
        <v>1</v>
      </c>
      <c r="F1162">
        <v>1</v>
      </c>
      <c r="G1162">
        <v>1</v>
      </c>
      <c r="H1162">
        <v>1</v>
      </c>
      <c r="I1162">
        <v>1</v>
      </c>
      <c r="J1162">
        <v>1</v>
      </c>
      <c r="K1162">
        <v>1</v>
      </c>
      <c r="L1162">
        <v>1</v>
      </c>
      <c r="M1162">
        <v>1</v>
      </c>
      <c r="N1162">
        <v>1</v>
      </c>
      <c r="O1162">
        <v>1</v>
      </c>
    </row>
    <row r="1163" spans="1:15">
      <c r="A1163" t="str">
        <f t="shared" si="19"/>
        <v>SL02GCPSZ OFFPK</v>
      </c>
      <c r="B1163" t="s">
        <v>38</v>
      </c>
      <c r="C1163" t="s">
        <v>168</v>
      </c>
      <c r="D1163">
        <v>1</v>
      </c>
      <c r="E1163">
        <v>1</v>
      </c>
      <c r="F1163">
        <v>1</v>
      </c>
      <c r="G1163">
        <v>1</v>
      </c>
      <c r="H1163">
        <v>1</v>
      </c>
      <c r="I1163">
        <v>1</v>
      </c>
      <c r="J1163">
        <v>1</v>
      </c>
      <c r="K1163">
        <v>1</v>
      </c>
      <c r="L1163">
        <v>1</v>
      </c>
      <c r="M1163">
        <v>1</v>
      </c>
      <c r="N1163">
        <v>1</v>
      </c>
      <c r="O1163">
        <v>1</v>
      </c>
    </row>
    <row r="1164" spans="1:15">
      <c r="A1164" t="str">
        <f t="shared" si="19"/>
        <v>SL02CPSZ</v>
      </c>
      <c r="B1164" t="s">
        <v>38</v>
      </c>
      <c r="C1164" t="s">
        <v>169</v>
      </c>
      <c r="D1164">
        <v>1</v>
      </c>
      <c r="E1164">
        <v>1</v>
      </c>
      <c r="F1164">
        <v>1</v>
      </c>
      <c r="G1164">
        <v>1</v>
      </c>
      <c r="H1164">
        <v>1</v>
      </c>
      <c r="I1164">
        <v>1</v>
      </c>
      <c r="J1164">
        <v>1</v>
      </c>
      <c r="K1164">
        <v>1</v>
      </c>
      <c r="L1164">
        <v>1</v>
      </c>
      <c r="M1164">
        <v>1</v>
      </c>
      <c r="N1164">
        <v>1</v>
      </c>
      <c r="O1164">
        <v>1</v>
      </c>
    </row>
    <row r="1165" spans="1:15">
      <c r="A1165" t="str">
        <f t="shared" si="19"/>
        <v/>
      </c>
    </row>
    <row r="1166" spans="1:15">
      <c r="A1166" t="str">
        <f t="shared" si="19"/>
        <v xml:space="preserve">Note:  For SL02 Customer Service's data warehouse was utilized for SALES in the months of June and July.  </v>
      </c>
      <c r="B1166" t="s">
        <v>691</v>
      </c>
    </row>
    <row r="1167" spans="1:15">
      <c r="A1167" t="str">
        <f t="shared" si="19"/>
        <v/>
      </c>
    </row>
    <row r="1168" spans="1:15">
      <c r="A1168" t="str">
        <f t="shared" si="19"/>
        <v>SSTD SSTD-D Distribution Standby Load Combined (SST-1D</v>
      </c>
      <c r="B1168" t="s">
        <v>39</v>
      </c>
      <c r="C1168" t="s">
        <v>692</v>
      </c>
      <c r="D1168" t="s">
        <v>693</v>
      </c>
    </row>
    <row r="1169" spans="1:15">
      <c r="A1169" t="str">
        <f t="shared" si="19"/>
        <v xml:space="preserve">SSTDMONTH </v>
      </c>
      <c r="B1169" t="s">
        <v>40</v>
      </c>
      <c r="C1169" t="s">
        <v>123</v>
      </c>
      <c r="D1169" s="4">
        <v>41640</v>
      </c>
      <c r="E1169" s="4">
        <v>41671</v>
      </c>
      <c r="F1169" s="4">
        <v>41699</v>
      </c>
      <c r="G1169" s="4">
        <v>41730</v>
      </c>
      <c r="H1169" s="4">
        <v>41760</v>
      </c>
      <c r="I1169" s="4">
        <v>41791</v>
      </c>
      <c r="J1169" s="4">
        <v>41821</v>
      </c>
      <c r="K1169" s="4">
        <v>41852</v>
      </c>
      <c r="L1169" s="4">
        <v>41883</v>
      </c>
      <c r="M1169" s="4">
        <v>41913</v>
      </c>
      <c r="N1169" s="4">
        <v>41944</v>
      </c>
      <c r="O1169" s="4">
        <v>41974</v>
      </c>
    </row>
    <row r="1170" spans="1:15">
      <c r="A1170" t="str">
        <f t="shared" si="19"/>
        <v xml:space="preserve">SSTDCUSTOMERS </v>
      </c>
      <c r="B1170" t="s">
        <v>40</v>
      </c>
      <c r="C1170" t="s">
        <v>124</v>
      </c>
      <c r="D1170">
        <v>6</v>
      </c>
      <c r="E1170">
        <v>6</v>
      </c>
      <c r="F1170">
        <v>6</v>
      </c>
      <c r="G1170">
        <v>6</v>
      </c>
      <c r="H1170">
        <v>6</v>
      </c>
      <c r="I1170">
        <v>6</v>
      </c>
      <c r="J1170">
        <v>6</v>
      </c>
      <c r="K1170">
        <v>6</v>
      </c>
      <c r="L1170">
        <v>6</v>
      </c>
      <c r="M1170">
        <v>6</v>
      </c>
      <c r="N1170">
        <v>6</v>
      </c>
      <c r="O1170">
        <v>6</v>
      </c>
    </row>
    <row r="1171" spans="1:15">
      <c r="A1171" t="str">
        <f t="shared" si="19"/>
        <v xml:space="preserve">SSTDSALES </v>
      </c>
      <c r="B1171" t="s">
        <v>40</v>
      </c>
      <c r="C1171" t="s">
        <v>125</v>
      </c>
      <c r="D1171">
        <v>1051578</v>
      </c>
      <c r="E1171">
        <v>1361642</v>
      </c>
      <c r="F1171">
        <v>1357817</v>
      </c>
      <c r="G1171">
        <v>2140769</v>
      </c>
      <c r="H1171">
        <v>2227774</v>
      </c>
      <c r="I1171">
        <v>1630542</v>
      </c>
      <c r="J1171">
        <v>1516219</v>
      </c>
      <c r="K1171">
        <v>1704833</v>
      </c>
      <c r="L1171">
        <v>1101581</v>
      </c>
      <c r="M1171">
        <v>824719</v>
      </c>
      <c r="N1171">
        <v>615502</v>
      </c>
      <c r="O1171">
        <v>261070</v>
      </c>
    </row>
    <row r="1172" spans="1:15">
      <c r="A1172" t="str">
        <f t="shared" si="19"/>
        <v>SSTDKW</v>
      </c>
      <c r="B1172" t="s">
        <v>40</v>
      </c>
      <c r="C1172" t="s">
        <v>126</v>
      </c>
    </row>
    <row r="1173" spans="1:15">
      <c r="A1173" t="str">
        <f t="shared" si="19"/>
        <v>SSTDN</v>
      </c>
      <c r="B1173" t="s">
        <v>40</v>
      </c>
      <c r="C1173" t="s">
        <v>127</v>
      </c>
      <c r="D1173">
        <v>6</v>
      </c>
      <c r="E1173">
        <v>6</v>
      </c>
      <c r="F1173">
        <v>6</v>
      </c>
      <c r="G1173">
        <v>6</v>
      </c>
      <c r="H1173">
        <v>6</v>
      </c>
      <c r="I1173">
        <v>6</v>
      </c>
      <c r="J1173">
        <v>6</v>
      </c>
      <c r="K1173">
        <v>6</v>
      </c>
      <c r="L1173">
        <v>6</v>
      </c>
      <c r="M1173">
        <v>6</v>
      </c>
      <c r="N1173">
        <v>6</v>
      </c>
      <c r="O1173">
        <v>6</v>
      </c>
    </row>
    <row r="1174" spans="1:15">
      <c r="A1174" t="str">
        <f t="shared" si="19"/>
        <v>SSTDRLR ENERGY:</v>
      </c>
      <c r="B1174" t="s">
        <v>40</v>
      </c>
      <c r="C1174" t="s">
        <v>61</v>
      </c>
    </row>
    <row r="1175" spans="1:15">
      <c r="A1175" t="str">
        <f t="shared" si="19"/>
        <v>SSTDKWH</v>
      </c>
      <c r="B1175" t="s">
        <v>40</v>
      </c>
      <c r="C1175" t="s">
        <v>128</v>
      </c>
      <c r="D1175">
        <v>968797</v>
      </c>
      <c r="E1175">
        <v>1312137</v>
      </c>
      <c r="F1175">
        <v>2578683</v>
      </c>
      <c r="G1175">
        <v>1490564</v>
      </c>
      <c r="H1175">
        <v>2406046</v>
      </c>
      <c r="I1175">
        <v>1205280</v>
      </c>
      <c r="J1175">
        <v>1515679</v>
      </c>
      <c r="K1175">
        <v>1690158</v>
      </c>
      <c r="L1175">
        <v>825001</v>
      </c>
      <c r="M1175">
        <v>700644</v>
      </c>
      <c r="N1175">
        <v>226354</v>
      </c>
      <c r="O1175">
        <v>414810</v>
      </c>
    </row>
    <row r="1176" spans="1:15">
      <c r="A1176" t="str">
        <f t="shared" si="19"/>
        <v>SSTDKWH ONPK</v>
      </c>
      <c r="B1176" t="s">
        <v>40</v>
      </c>
      <c r="C1176" t="s">
        <v>129</v>
      </c>
      <c r="D1176">
        <v>217484</v>
      </c>
      <c r="E1176">
        <v>301373</v>
      </c>
      <c r="F1176">
        <v>583312</v>
      </c>
      <c r="G1176">
        <v>440764</v>
      </c>
      <c r="H1176">
        <v>628910</v>
      </c>
      <c r="I1176">
        <v>332720</v>
      </c>
      <c r="J1176">
        <v>403350</v>
      </c>
      <c r="K1176">
        <v>499181</v>
      </c>
      <c r="L1176">
        <v>248421</v>
      </c>
      <c r="M1176">
        <v>238400</v>
      </c>
      <c r="N1176">
        <v>28459</v>
      </c>
      <c r="O1176">
        <v>92152</v>
      </c>
    </row>
    <row r="1177" spans="1:15">
      <c r="A1177" t="str">
        <f t="shared" si="19"/>
        <v>SSTDKWH OFFPK</v>
      </c>
      <c r="B1177" t="s">
        <v>40</v>
      </c>
      <c r="C1177" t="s">
        <v>130</v>
      </c>
      <c r="D1177">
        <v>751314</v>
      </c>
      <c r="E1177">
        <v>1010764</v>
      </c>
      <c r="F1177">
        <v>1995371</v>
      </c>
      <c r="G1177">
        <v>1049800</v>
      </c>
      <c r="H1177">
        <v>1777137</v>
      </c>
      <c r="I1177">
        <v>872560</v>
      </c>
      <c r="J1177">
        <v>1112329</v>
      </c>
      <c r="K1177">
        <v>1190977</v>
      </c>
      <c r="L1177">
        <v>576579</v>
      </c>
      <c r="M1177">
        <v>462245</v>
      </c>
      <c r="N1177">
        <v>197895</v>
      </c>
      <c r="O1177">
        <v>322658</v>
      </c>
    </row>
    <row r="1178" spans="1:15">
      <c r="A1178" t="str">
        <f t="shared" si="19"/>
        <v>SSTDKWH ONPK%</v>
      </c>
      <c r="B1178" t="s">
        <v>40</v>
      </c>
      <c r="C1178" t="s">
        <v>131</v>
      </c>
      <c r="D1178" s="5">
        <v>0.22449</v>
      </c>
      <c r="E1178" s="5">
        <v>0.22968</v>
      </c>
      <c r="F1178" s="5">
        <v>0.22620999999999999</v>
      </c>
      <c r="G1178" s="5">
        <v>0.29570000000000002</v>
      </c>
      <c r="H1178" s="5">
        <v>0.26139000000000001</v>
      </c>
      <c r="I1178" s="5">
        <v>0.27605000000000002</v>
      </c>
      <c r="J1178" s="5">
        <v>0.26612000000000002</v>
      </c>
      <c r="K1178" s="5">
        <v>0.29535</v>
      </c>
      <c r="L1178" s="5">
        <v>0.30112</v>
      </c>
      <c r="M1178" s="5">
        <v>0.34026000000000001</v>
      </c>
      <c r="N1178" s="5">
        <v>0.12573000000000001</v>
      </c>
      <c r="O1178" s="5">
        <v>0.22214999999999999</v>
      </c>
    </row>
    <row r="1179" spans="1:15">
      <c r="A1179" t="str">
        <f t="shared" si="19"/>
        <v>SSTDKWH OFFPK%</v>
      </c>
      <c r="B1179" t="s">
        <v>40</v>
      </c>
      <c r="C1179" t="s">
        <v>132</v>
      </c>
      <c r="D1179" s="5">
        <v>0.77551000000000003</v>
      </c>
      <c r="E1179" s="5">
        <v>0.77032</v>
      </c>
      <c r="F1179" s="5">
        <v>0.77378999999999998</v>
      </c>
      <c r="G1179" s="5">
        <v>0.70430000000000004</v>
      </c>
      <c r="H1179" s="5">
        <v>0.73860999999999999</v>
      </c>
      <c r="I1179" s="5">
        <v>0.72394999999999998</v>
      </c>
      <c r="J1179" s="5">
        <v>0.73387999999999998</v>
      </c>
      <c r="K1179" s="5">
        <v>0.70465</v>
      </c>
      <c r="L1179" s="5">
        <v>0.69887999999999995</v>
      </c>
      <c r="M1179" s="5">
        <v>0.65973999999999999</v>
      </c>
      <c r="N1179" s="5">
        <v>0.87426999999999999</v>
      </c>
      <c r="O1179" s="5">
        <v>0.77785000000000004</v>
      </c>
    </row>
    <row r="1180" spans="1:15">
      <c r="A1180" t="str">
        <f t="shared" si="19"/>
        <v>SSTDDEMAND (KW):</v>
      </c>
      <c r="B1180" t="s">
        <v>40</v>
      </c>
      <c r="C1180" t="s">
        <v>62</v>
      </c>
    </row>
    <row r="1181" spans="1:15">
      <c r="A1181" t="str">
        <f t="shared" si="19"/>
        <v>SSTDNCP</v>
      </c>
      <c r="B1181" t="s">
        <v>40</v>
      </c>
      <c r="C1181" t="s">
        <v>133</v>
      </c>
      <c r="D1181">
        <v>3451</v>
      </c>
      <c r="E1181">
        <v>4709</v>
      </c>
      <c r="F1181">
        <v>7495</v>
      </c>
      <c r="G1181">
        <v>5032</v>
      </c>
      <c r="H1181">
        <v>6049</v>
      </c>
      <c r="I1181">
        <v>3858</v>
      </c>
      <c r="J1181">
        <v>4558</v>
      </c>
      <c r="K1181">
        <v>5892</v>
      </c>
      <c r="L1181">
        <v>4355</v>
      </c>
      <c r="M1181">
        <v>5026</v>
      </c>
      <c r="N1181">
        <v>4745</v>
      </c>
      <c r="O1181">
        <v>1317</v>
      </c>
    </row>
    <row r="1182" spans="1:15">
      <c r="A1182" t="str">
        <f t="shared" si="19"/>
        <v>SSTDNCP ONPK</v>
      </c>
      <c r="B1182" t="s">
        <v>40</v>
      </c>
      <c r="C1182" t="s">
        <v>134</v>
      </c>
      <c r="D1182">
        <v>3114</v>
      </c>
      <c r="E1182">
        <v>3902</v>
      </c>
      <c r="F1182">
        <v>5818</v>
      </c>
      <c r="G1182">
        <v>4539</v>
      </c>
      <c r="H1182">
        <v>5488</v>
      </c>
      <c r="I1182">
        <v>3731</v>
      </c>
      <c r="J1182">
        <v>4444</v>
      </c>
      <c r="K1182">
        <v>5223</v>
      </c>
      <c r="L1182">
        <v>3403</v>
      </c>
      <c r="M1182">
        <v>4903</v>
      </c>
      <c r="N1182">
        <v>928</v>
      </c>
      <c r="O1182">
        <v>1006</v>
      </c>
    </row>
    <row r="1183" spans="1:15">
      <c r="A1183" t="str">
        <f t="shared" si="19"/>
        <v>SSTDNCP OFFPK</v>
      </c>
      <c r="B1183" t="s">
        <v>40</v>
      </c>
      <c r="C1183" t="s">
        <v>135</v>
      </c>
      <c r="D1183">
        <v>3451</v>
      </c>
      <c r="E1183">
        <v>4690</v>
      </c>
      <c r="F1183">
        <v>7359</v>
      </c>
      <c r="G1183">
        <v>4902</v>
      </c>
      <c r="H1183">
        <v>5884</v>
      </c>
      <c r="I1183">
        <v>3650</v>
      </c>
      <c r="J1183">
        <v>3740</v>
      </c>
      <c r="K1183">
        <v>5695</v>
      </c>
      <c r="L1183">
        <v>4130</v>
      </c>
      <c r="M1183">
        <v>4872</v>
      </c>
      <c r="N1183">
        <v>4745</v>
      </c>
      <c r="O1183">
        <v>1317</v>
      </c>
    </row>
    <row r="1184" spans="1:15">
      <c r="A1184" t="str">
        <f t="shared" si="19"/>
        <v>SSTDGCP DATE</v>
      </c>
      <c r="B1184" t="s">
        <v>40</v>
      </c>
      <c r="C1184" t="s">
        <v>136</v>
      </c>
      <c r="D1184" t="s">
        <v>694</v>
      </c>
      <c r="E1184" t="s">
        <v>695</v>
      </c>
      <c r="F1184" t="s">
        <v>696</v>
      </c>
      <c r="G1184" t="s">
        <v>271</v>
      </c>
      <c r="H1184" t="s">
        <v>697</v>
      </c>
      <c r="I1184" t="s">
        <v>260</v>
      </c>
      <c r="J1184" t="s">
        <v>698</v>
      </c>
      <c r="K1184" t="s">
        <v>295</v>
      </c>
      <c r="L1184" t="s">
        <v>312</v>
      </c>
      <c r="M1184" t="s">
        <v>699</v>
      </c>
      <c r="N1184" t="s">
        <v>700</v>
      </c>
      <c r="O1184" t="s">
        <v>701</v>
      </c>
    </row>
    <row r="1185" spans="1:15">
      <c r="A1185" t="str">
        <f t="shared" si="19"/>
        <v>SSTDGCP TIME</v>
      </c>
      <c r="B1185" t="s">
        <v>40</v>
      </c>
      <c r="C1185" t="s">
        <v>142</v>
      </c>
      <c r="D1185" t="s">
        <v>189</v>
      </c>
      <c r="E1185" t="s">
        <v>143</v>
      </c>
      <c r="F1185" t="s">
        <v>182</v>
      </c>
      <c r="G1185" t="s">
        <v>182</v>
      </c>
      <c r="H1185" t="s">
        <v>200</v>
      </c>
      <c r="I1185" t="s">
        <v>182</v>
      </c>
      <c r="J1185" t="s">
        <v>195</v>
      </c>
      <c r="K1185" t="s">
        <v>237</v>
      </c>
      <c r="L1185" t="s">
        <v>189</v>
      </c>
      <c r="M1185" t="s">
        <v>27</v>
      </c>
      <c r="N1185" t="s">
        <v>27</v>
      </c>
      <c r="O1185" t="s">
        <v>182</v>
      </c>
    </row>
    <row r="1186" spans="1:15">
      <c r="A1186" t="str">
        <f t="shared" si="19"/>
        <v>SSTDGCP</v>
      </c>
      <c r="B1186" t="s">
        <v>40</v>
      </c>
      <c r="C1186" t="s">
        <v>147</v>
      </c>
      <c r="D1186">
        <v>3083</v>
      </c>
      <c r="E1186">
        <v>4470</v>
      </c>
      <c r="F1186">
        <v>5550</v>
      </c>
      <c r="G1186">
        <v>4126</v>
      </c>
      <c r="H1186">
        <v>5238</v>
      </c>
      <c r="I1186">
        <v>3018</v>
      </c>
      <c r="J1186">
        <v>3591</v>
      </c>
      <c r="K1186">
        <v>4705</v>
      </c>
      <c r="L1186">
        <v>3722</v>
      </c>
      <c r="M1186">
        <v>2842</v>
      </c>
      <c r="N1186">
        <v>4342</v>
      </c>
      <c r="O1186">
        <v>1124</v>
      </c>
    </row>
    <row r="1187" spans="1:15">
      <c r="A1187" t="str">
        <f t="shared" si="19"/>
        <v>SSTDGCP ONPK</v>
      </c>
      <c r="B1187" t="s">
        <v>40</v>
      </c>
      <c r="C1187" t="s">
        <v>63</v>
      </c>
      <c r="D1187">
        <v>3016</v>
      </c>
      <c r="E1187">
        <v>3846</v>
      </c>
      <c r="F1187">
        <v>5029</v>
      </c>
      <c r="G1187">
        <v>4126</v>
      </c>
      <c r="H1187">
        <v>5193</v>
      </c>
      <c r="I1187">
        <v>3018</v>
      </c>
      <c r="J1187">
        <v>3591</v>
      </c>
      <c r="K1187">
        <v>4316</v>
      </c>
      <c r="L1187">
        <v>2795</v>
      </c>
      <c r="M1187">
        <v>2794</v>
      </c>
      <c r="N1187">
        <v>902</v>
      </c>
      <c r="O1187">
        <v>884</v>
      </c>
    </row>
    <row r="1188" spans="1:15">
      <c r="A1188" t="str">
        <f t="shared" si="19"/>
        <v>SSTDGCP OFFPK</v>
      </c>
      <c r="B1188" t="s">
        <v>40</v>
      </c>
      <c r="C1188" t="s">
        <v>64</v>
      </c>
      <c r="D1188">
        <v>3083</v>
      </c>
      <c r="E1188">
        <v>4470</v>
      </c>
      <c r="F1188">
        <v>5550</v>
      </c>
      <c r="G1188">
        <v>4018</v>
      </c>
      <c r="H1188">
        <v>5238</v>
      </c>
      <c r="I1188">
        <v>2868</v>
      </c>
      <c r="J1188">
        <v>2978</v>
      </c>
      <c r="K1188">
        <v>4705</v>
      </c>
      <c r="L1188">
        <v>3722</v>
      </c>
      <c r="M1188">
        <v>2842</v>
      </c>
      <c r="N1188">
        <v>4342</v>
      </c>
      <c r="O1188">
        <v>1124</v>
      </c>
    </row>
    <row r="1189" spans="1:15">
      <c r="A1189" t="str">
        <f t="shared" si="19"/>
        <v>SSTDCP</v>
      </c>
      <c r="B1189" t="s">
        <v>40</v>
      </c>
      <c r="C1189" t="s">
        <v>148</v>
      </c>
      <c r="D1189">
        <v>1716</v>
      </c>
      <c r="E1189">
        <v>3494</v>
      </c>
      <c r="F1189">
        <v>4628</v>
      </c>
      <c r="G1189">
        <v>2847</v>
      </c>
      <c r="H1189">
        <v>1674</v>
      </c>
      <c r="I1189">
        <v>2158</v>
      </c>
      <c r="J1189">
        <v>2207</v>
      </c>
      <c r="K1189">
        <v>1374</v>
      </c>
      <c r="L1189">
        <v>1472</v>
      </c>
      <c r="M1189">
        <v>1157</v>
      </c>
      <c r="N1189">
        <v>23</v>
      </c>
      <c r="O1189">
        <v>639</v>
      </c>
    </row>
    <row r="1190" spans="1:15">
      <c r="A1190" t="str">
        <f t="shared" si="19"/>
        <v>SSTDPERIOD START</v>
      </c>
      <c r="B1190" t="s">
        <v>40</v>
      </c>
      <c r="C1190" t="s">
        <v>149</v>
      </c>
      <c r="D1190" s="1">
        <v>41640</v>
      </c>
      <c r="E1190" s="1">
        <v>41671</v>
      </c>
      <c r="F1190" s="1">
        <v>41699</v>
      </c>
      <c r="G1190" s="1">
        <v>41730</v>
      </c>
      <c r="H1190" s="1">
        <v>41760</v>
      </c>
      <c r="I1190" s="1">
        <v>41791</v>
      </c>
      <c r="J1190" s="1">
        <v>41821</v>
      </c>
      <c r="K1190" s="1">
        <v>41852</v>
      </c>
      <c r="L1190" s="1">
        <v>41883</v>
      </c>
      <c r="M1190" s="1">
        <v>41913</v>
      </c>
      <c r="N1190" s="1">
        <v>41944</v>
      </c>
      <c r="O1190" s="1">
        <v>41974</v>
      </c>
    </row>
    <row r="1191" spans="1:15">
      <c r="A1191" t="str">
        <f t="shared" si="19"/>
        <v>SSTDNCP LF</v>
      </c>
      <c r="B1191" t="s">
        <v>40</v>
      </c>
      <c r="C1191" t="s">
        <v>150</v>
      </c>
      <c r="D1191" s="5">
        <v>0.37740000000000001</v>
      </c>
      <c r="E1191" s="5">
        <v>0.41470000000000001</v>
      </c>
      <c r="F1191" s="5">
        <v>0.46300000000000002</v>
      </c>
      <c r="G1191" s="5">
        <v>0.41139999999999999</v>
      </c>
      <c r="H1191" s="5">
        <v>0.53469999999999995</v>
      </c>
      <c r="I1191" s="5">
        <v>0.43390000000000001</v>
      </c>
      <c r="J1191" s="5">
        <v>0.44690000000000002</v>
      </c>
      <c r="K1191" s="5">
        <v>0.3856</v>
      </c>
      <c r="L1191" s="5">
        <v>0.2631</v>
      </c>
      <c r="M1191" s="5">
        <v>0.18740000000000001</v>
      </c>
      <c r="N1191" s="5">
        <v>6.6299999999999998E-2</v>
      </c>
      <c r="O1191" s="5">
        <v>0.42320000000000002</v>
      </c>
    </row>
    <row r="1192" spans="1:15">
      <c r="A1192" t="str">
        <f t="shared" si="19"/>
        <v>SSTDNCP LF ONPK</v>
      </c>
      <c r="B1192" t="s">
        <v>40</v>
      </c>
      <c r="C1192" t="s">
        <v>151</v>
      </c>
      <c r="D1192" s="5">
        <v>0.39689999999999998</v>
      </c>
      <c r="E1192" s="5">
        <v>0.48280000000000001</v>
      </c>
      <c r="F1192" s="5">
        <v>0.5968</v>
      </c>
      <c r="G1192" s="5">
        <v>0.49049999999999999</v>
      </c>
      <c r="H1192" s="5">
        <v>0.60629999999999995</v>
      </c>
      <c r="I1192" s="5">
        <v>0.4718</v>
      </c>
      <c r="J1192" s="5">
        <v>0.45829999999999999</v>
      </c>
      <c r="K1192" s="5">
        <v>0.50570000000000004</v>
      </c>
      <c r="L1192" s="5">
        <v>0.38629999999999998</v>
      </c>
      <c r="M1192" s="5">
        <v>0.2349</v>
      </c>
      <c r="N1192" s="5">
        <v>0.2016</v>
      </c>
      <c r="O1192" s="5">
        <v>0.52049999999999996</v>
      </c>
    </row>
    <row r="1193" spans="1:15">
      <c r="A1193" t="str">
        <f t="shared" si="19"/>
        <v>SSTDNCP LF OFFPK</v>
      </c>
      <c r="B1193" t="s">
        <v>40</v>
      </c>
      <c r="C1193" t="s">
        <v>152</v>
      </c>
      <c r="D1193" s="5">
        <v>0.38329999999999997</v>
      </c>
      <c r="E1193" s="5">
        <v>0.4209</v>
      </c>
      <c r="F1193" s="5">
        <v>0.47160000000000002</v>
      </c>
      <c r="G1193" s="5">
        <v>0.4103</v>
      </c>
      <c r="H1193" s="5">
        <v>0.54420000000000002</v>
      </c>
      <c r="I1193" s="5">
        <v>0.4501</v>
      </c>
      <c r="J1193" s="5">
        <v>0.54469999999999996</v>
      </c>
      <c r="K1193" s="5">
        <v>0.37680000000000002</v>
      </c>
      <c r="L1193" s="5">
        <v>0.26290000000000002</v>
      </c>
      <c r="M1193" s="5">
        <v>0.1767</v>
      </c>
      <c r="N1193" s="5">
        <v>7.3400000000000007E-2</v>
      </c>
      <c r="O1193" s="5">
        <v>0.43120000000000003</v>
      </c>
    </row>
    <row r="1194" spans="1:15">
      <c r="A1194" t="str">
        <f t="shared" si="19"/>
        <v>SSTDGCP CF</v>
      </c>
      <c r="B1194" t="s">
        <v>40</v>
      </c>
      <c r="C1194" t="s">
        <v>153</v>
      </c>
      <c r="D1194" s="5">
        <v>0.89349999999999996</v>
      </c>
      <c r="E1194" s="5">
        <v>0.94920000000000004</v>
      </c>
      <c r="F1194" s="5">
        <v>0.74039999999999995</v>
      </c>
      <c r="G1194" s="5">
        <v>0.82010000000000005</v>
      </c>
      <c r="H1194" s="5">
        <v>0.86599999999999999</v>
      </c>
      <c r="I1194" s="5">
        <v>0.78239999999999998</v>
      </c>
      <c r="J1194" s="5">
        <v>0.78779999999999994</v>
      </c>
      <c r="K1194" s="5">
        <v>0.79859999999999998</v>
      </c>
      <c r="L1194" s="5">
        <v>0.85450000000000004</v>
      </c>
      <c r="M1194" s="5">
        <v>0.5655</v>
      </c>
      <c r="N1194" s="5">
        <v>0.91520000000000001</v>
      </c>
      <c r="O1194" s="5">
        <v>0.85329999999999995</v>
      </c>
    </row>
    <row r="1195" spans="1:15">
      <c r="A1195" t="str">
        <f t="shared" si="19"/>
        <v>SSTDCP CF</v>
      </c>
      <c r="B1195" t="s">
        <v>40</v>
      </c>
      <c r="C1195" t="s">
        <v>154</v>
      </c>
      <c r="D1195" s="5">
        <v>0.49740000000000001</v>
      </c>
      <c r="E1195" s="5">
        <v>0.74209999999999998</v>
      </c>
      <c r="F1195" s="5">
        <v>0.61750000000000005</v>
      </c>
      <c r="G1195" s="5">
        <v>0.56579999999999997</v>
      </c>
      <c r="H1195" s="5">
        <v>0.27679999999999999</v>
      </c>
      <c r="I1195" s="5">
        <v>0.5595</v>
      </c>
      <c r="J1195" s="5">
        <v>0.48409999999999997</v>
      </c>
      <c r="K1195" s="5">
        <v>0.23319999999999999</v>
      </c>
      <c r="L1195" s="5">
        <v>0.33800000000000002</v>
      </c>
      <c r="M1195" s="5">
        <v>0.23019999999999999</v>
      </c>
      <c r="N1195" s="5">
        <v>4.7999999999999996E-3</v>
      </c>
      <c r="O1195" s="5">
        <v>0.48520000000000002</v>
      </c>
    </row>
    <row r="1196" spans="1:15">
      <c r="A1196" t="str">
        <f t="shared" si="19"/>
        <v>SSTDGCP LF</v>
      </c>
      <c r="B1196" t="s">
        <v>40</v>
      </c>
      <c r="C1196" t="s">
        <v>155</v>
      </c>
      <c r="D1196" s="5">
        <v>0.42230000000000001</v>
      </c>
      <c r="E1196" s="5">
        <v>0.43690000000000001</v>
      </c>
      <c r="F1196" s="5">
        <v>0.62539999999999996</v>
      </c>
      <c r="G1196" s="5">
        <v>0.50170000000000003</v>
      </c>
      <c r="H1196" s="5">
        <v>0.61739999999999995</v>
      </c>
      <c r="I1196" s="5">
        <v>0.55459999999999998</v>
      </c>
      <c r="J1196" s="5">
        <v>0.56730000000000003</v>
      </c>
      <c r="K1196" s="5">
        <v>0.48280000000000001</v>
      </c>
      <c r="L1196" s="5">
        <v>0.30790000000000001</v>
      </c>
      <c r="M1196" s="5">
        <v>0.33139999999999997</v>
      </c>
      <c r="N1196" s="5">
        <v>7.2400000000000006E-2</v>
      </c>
      <c r="O1196" s="5">
        <v>0.496</v>
      </c>
    </row>
    <row r="1197" spans="1:15">
      <c r="A1197" t="str">
        <f t="shared" si="19"/>
        <v>SSTDGCP LF ONPK</v>
      </c>
      <c r="B1197" t="s">
        <v>40</v>
      </c>
      <c r="C1197" t="s">
        <v>156</v>
      </c>
      <c r="D1197" s="5">
        <v>0.4098</v>
      </c>
      <c r="E1197" s="5">
        <v>0.48980000000000001</v>
      </c>
      <c r="F1197" s="5">
        <v>0.69040000000000001</v>
      </c>
      <c r="G1197" s="5">
        <v>0.53949999999999998</v>
      </c>
      <c r="H1197" s="5">
        <v>0.64070000000000005</v>
      </c>
      <c r="I1197" s="5">
        <v>0.58330000000000004</v>
      </c>
      <c r="J1197" s="5">
        <v>0.56720000000000004</v>
      </c>
      <c r="K1197" s="5">
        <v>0.61199999999999999</v>
      </c>
      <c r="L1197" s="5">
        <v>0.47020000000000001</v>
      </c>
      <c r="M1197" s="5">
        <v>0.41220000000000001</v>
      </c>
      <c r="N1197" s="5">
        <v>0.2077</v>
      </c>
      <c r="O1197" s="5">
        <v>0.59219999999999995</v>
      </c>
    </row>
    <row r="1198" spans="1:15">
      <c r="A1198" t="str">
        <f t="shared" si="19"/>
        <v>SSTDGCP LF OFFPK</v>
      </c>
      <c r="B1198" t="s">
        <v>40</v>
      </c>
      <c r="C1198" t="s">
        <v>157</v>
      </c>
      <c r="D1198" s="5">
        <v>0.42899999999999999</v>
      </c>
      <c r="E1198" s="5">
        <v>0.44169999999999998</v>
      </c>
      <c r="F1198" s="5">
        <v>0.62529999999999997</v>
      </c>
      <c r="G1198" s="5">
        <v>0.50049999999999994</v>
      </c>
      <c r="H1198" s="5">
        <v>0.61129999999999995</v>
      </c>
      <c r="I1198" s="5">
        <v>0.57289999999999996</v>
      </c>
      <c r="J1198" s="5">
        <v>0.68410000000000004</v>
      </c>
      <c r="K1198" s="5">
        <v>0.45610000000000001</v>
      </c>
      <c r="L1198" s="5">
        <v>0.2918</v>
      </c>
      <c r="M1198" s="5">
        <v>0.3029</v>
      </c>
      <c r="N1198" s="5">
        <v>8.0199999999999994E-2</v>
      </c>
      <c r="O1198" s="5">
        <v>0.50539999999999996</v>
      </c>
    </row>
    <row r="1199" spans="1:15">
      <c r="A1199" t="str">
        <f t="shared" ref="A1199:A1262" si="20">B1199&amp;C1199</f>
        <v>SSTDCP LF</v>
      </c>
      <c r="B1199" t="s">
        <v>40</v>
      </c>
      <c r="C1199" t="s">
        <v>158</v>
      </c>
      <c r="D1199" s="5">
        <v>0.75860000000000005</v>
      </c>
      <c r="E1199" s="5">
        <v>0.55879999999999996</v>
      </c>
      <c r="F1199" s="5">
        <v>0.74990000000000001</v>
      </c>
      <c r="G1199" s="5">
        <v>0.72719999999999996</v>
      </c>
      <c r="H1199" s="5">
        <v>1.9319</v>
      </c>
      <c r="I1199" s="5">
        <v>0.77549999999999997</v>
      </c>
      <c r="J1199" s="5">
        <v>0.92310000000000003</v>
      </c>
      <c r="K1199" s="5">
        <v>1.6536999999999999</v>
      </c>
      <c r="L1199" s="5">
        <v>0.77829999999999999</v>
      </c>
      <c r="M1199" s="5">
        <v>0.81389999999999996</v>
      </c>
      <c r="N1199" s="5">
        <v>13.668699999999999</v>
      </c>
      <c r="O1199" s="5">
        <v>0.87219999999999998</v>
      </c>
    </row>
    <row r="1200" spans="1:15">
      <c r="A1200" t="str">
        <f t="shared" si="20"/>
        <v>SSTDREL PREC:</v>
      </c>
      <c r="B1200" t="s">
        <v>40</v>
      </c>
      <c r="C1200" t="s">
        <v>65</v>
      </c>
    </row>
    <row r="1201" spans="1:15">
      <c r="A1201" t="str">
        <f t="shared" si="20"/>
        <v>SSTDNCP RP</v>
      </c>
      <c r="B1201" t="s">
        <v>40</v>
      </c>
      <c r="C1201" t="s">
        <v>159</v>
      </c>
      <c r="D1201" s="5">
        <v>0</v>
      </c>
      <c r="E1201" s="5">
        <v>0</v>
      </c>
      <c r="F1201" s="5">
        <v>0</v>
      </c>
      <c r="G1201" s="5">
        <v>0</v>
      </c>
      <c r="H1201" s="5">
        <v>0</v>
      </c>
      <c r="I1201" s="5">
        <v>0</v>
      </c>
      <c r="J1201" s="5">
        <v>0</v>
      </c>
      <c r="K1201" s="5">
        <v>0</v>
      </c>
      <c r="L1201" s="5">
        <v>0</v>
      </c>
      <c r="M1201" s="5">
        <v>0</v>
      </c>
      <c r="N1201" s="5">
        <v>0</v>
      </c>
      <c r="O1201" s="5">
        <v>0</v>
      </c>
    </row>
    <row r="1202" spans="1:15">
      <c r="A1202" t="str">
        <f t="shared" si="20"/>
        <v>SSTDNCP RP ONPK</v>
      </c>
      <c r="B1202" t="s">
        <v>40</v>
      </c>
      <c r="C1202" t="s">
        <v>160</v>
      </c>
      <c r="D1202" s="5">
        <v>0</v>
      </c>
      <c r="E1202" s="5">
        <v>0</v>
      </c>
      <c r="F1202" s="5">
        <v>0</v>
      </c>
      <c r="G1202" s="5">
        <v>0</v>
      </c>
      <c r="H1202" s="5">
        <v>0</v>
      </c>
      <c r="I1202" s="5">
        <v>0</v>
      </c>
      <c r="J1202" s="5">
        <v>0</v>
      </c>
      <c r="K1202" s="5">
        <v>0</v>
      </c>
      <c r="L1202" s="5">
        <v>0</v>
      </c>
      <c r="M1202" s="5">
        <v>0</v>
      </c>
      <c r="N1202" s="5">
        <v>0</v>
      </c>
      <c r="O1202" s="5">
        <v>0</v>
      </c>
    </row>
    <row r="1203" spans="1:15">
      <c r="A1203" t="str">
        <f t="shared" si="20"/>
        <v>SSTDNCP RP OFFPK</v>
      </c>
      <c r="B1203" t="s">
        <v>40</v>
      </c>
      <c r="C1203" t="s">
        <v>161</v>
      </c>
      <c r="D1203" s="5">
        <v>0</v>
      </c>
      <c r="E1203" s="5">
        <v>0</v>
      </c>
      <c r="F1203" s="5">
        <v>0</v>
      </c>
      <c r="G1203" s="5">
        <v>0</v>
      </c>
      <c r="H1203" s="5">
        <v>0</v>
      </c>
      <c r="I1203" s="5">
        <v>0</v>
      </c>
      <c r="J1203" s="5">
        <v>0</v>
      </c>
      <c r="K1203" s="5">
        <v>0</v>
      </c>
      <c r="L1203" s="5">
        <v>0</v>
      </c>
      <c r="M1203" s="5">
        <v>0</v>
      </c>
      <c r="N1203" s="5">
        <v>0</v>
      </c>
      <c r="O1203" s="5">
        <v>0</v>
      </c>
    </row>
    <row r="1204" spans="1:15">
      <c r="A1204" t="str">
        <f t="shared" si="20"/>
        <v>SSTDGCP RP</v>
      </c>
      <c r="B1204" t="s">
        <v>40</v>
      </c>
      <c r="C1204" t="s">
        <v>162</v>
      </c>
      <c r="D1204" s="5">
        <v>0</v>
      </c>
      <c r="E1204" s="5">
        <v>0</v>
      </c>
      <c r="F1204" s="5">
        <v>0</v>
      </c>
      <c r="G1204" s="5">
        <v>0</v>
      </c>
      <c r="H1204" s="5">
        <v>0</v>
      </c>
      <c r="I1204" s="5">
        <v>0</v>
      </c>
      <c r="J1204" s="5">
        <v>0</v>
      </c>
      <c r="K1204" s="5">
        <v>0</v>
      </c>
      <c r="L1204" s="5">
        <v>0</v>
      </c>
      <c r="M1204" s="5">
        <v>0</v>
      </c>
      <c r="N1204" s="5">
        <v>0</v>
      </c>
      <c r="O1204" s="5">
        <v>0</v>
      </c>
    </row>
    <row r="1205" spans="1:15">
      <c r="A1205" t="str">
        <f t="shared" si="20"/>
        <v>SSTDGCP RP ONPK</v>
      </c>
      <c r="B1205" t="s">
        <v>40</v>
      </c>
      <c r="C1205" t="s">
        <v>163</v>
      </c>
      <c r="D1205" s="5">
        <v>0</v>
      </c>
      <c r="E1205" s="5">
        <v>0</v>
      </c>
      <c r="F1205" s="5">
        <v>0</v>
      </c>
      <c r="G1205" s="5">
        <v>0</v>
      </c>
      <c r="H1205" s="5">
        <v>0</v>
      </c>
      <c r="I1205" s="5">
        <v>0</v>
      </c>
      <c r="J1205" s="5">
        <v>0</v>
      </c>
      <c r="K1205" s="5">
        <v>0</v>
      </c>
      <c r="L1205" s="5">
        <v>0</v>
      </c>
      <c r="M1205" s="5">
        <v>0</v>
      </c>
      <c r="N1205" s="5">
        <v>0</v>
      </c>
      <c r="O1205" s="5">
        <v>0</v>
      </c>
    </row>
    <row r="1206" spans="1:15">
      <c r="A1206" t="str">
        <f t="shared" si="20"/>
        <v>SSTDGCP RP OFFPK</v>
      </c>
      <c r="B1206" t="s">
        <v>40</v>
      </c>
      <c r="C1206" t="s">
        <v>164</v>
      </c>
      <c r="D1206" s="5">
        <v>0</v>
      </c>
      <c r="E1206" s="5">
        <v>0</v>
      </c>
      <c r="F1206" s="5">
        <v>0</v>
      </c>
      <c r="G1206" s="5">
        <v>0</v>
      </c>
      <c r="H1206" s="5">
        <v>0</v>
      </c>
      <c r="I1206" s="5">
        <v>0</v>
      </c>
      <c r="J1206" s="5">
        <v>0</v>
      </c>
      <c r="K1206" s="5">
        <v>0</v>
      </c>
      <c r="L1206" s="5">
        <v>0</v>
      </c>
      <c r="M1206" s="5">
        <v>0</v>
      </c>
      <c r="N1206" s="5">
        <v>0</v>
      </c>
      <c r="O1206" s="5">
        <v>0</v>
      </c>
    </row>
    <row r="1207" spans="1:15">
      <c r="A1207" t="str">
        <f t="shared" si="20"/>
        <v>SSTDCP RP</v>
      </c>
      <c r="B1207" t="s">
        <v>40</v>
      </c>
      <c r="C1207" t="s">
        <v>165</v>
      </c>
      <c r="D1207" s="5">
        <v>0</v>
      </c>
      <c r="E1207" s="5">
        <v>0</v>
      </c>
      <c r="F1207" s="5">
        <v>0</v>
      </c>
      <c r="G1207" s="5">
        <v>0</v>
      </c>
      <c r="H1207" s="5">
        <v>0</v>
      </c>
      <c r="I1207" s="5">
        <v>0</v>
      </c>
      <c r="J1207" s="5">
        <v>0</v>
      </c>
      <c r="K1207" s="5">
        <v>0</v>
      </c>
      <c r="L1207" s="5">
        <v>0</v>
      </c>
      <c r="M1207" s="5">
        <v>0</v>
      </c>
      <c r="N1207" s="5">
        <v>0</v>
      </c>
      <c r="O1207" s="5">
        <v>0</v>
      </c>
    </row>
    <row r="1208" spans="1:15">
      <c r="A1208" t="str">
        <f t="shared" si="20"/>
        <v>SSTDSAMPLE SIZE:</v>
      </c>
      <c r="B1208" t="s">
        <v>40</v>
      </c>
      <c r="C1208" t="s">
        <v>66</v>
      </c>
    </row>
    <row r="1209" spans="1:15">
      <c r="A1209" t="str">
        <f t="shared" si="20"/>
        <v>SSTDGCPSZ</v>
      </c>
      <c r="B1209" t="s">
        <v>40</v>
      </c>
      <c r="C1209" t="s">
        <v>166</v>
      </c>
      <c r="D1209">
        <v>6</v>
      </c>
      <c r="E1209">
        <v>6</v>
      </c>
      <c r="F1209">
        <v>6</v>
      </c>
      <c r="G1209">
        <v>6</v>
      </c>
      <c r="H1209">
        <v>6</v>
      </c>
      <c r="I1209">
        <v>6</v>
      </c>
      <c r="J1209">
        <v>6</v>
      </c>
      <c r="K1209">
        <v>6</v>
      </c>
      <c r="L1209">
        <v>6</v>
      </c>
      <c r="M1209">
        <v>6</v>
      </c>
      <c r="N1209">
        <v>6</v>
      </c>
      <c r="O1209">
        <v>6</v>
      </c>
    </row>
    <row r="1210" spans="1:15">
      <c r="A1210" t="str">
        <f t="shared" si="20"/>
        <v>SSTDGCPSZ ONPK</v>
      </c>
      <c r="B1210" t="s">
        <v>40</v>
      </c>
      <c r="C1210" t="s">
        <v>167</v>
      </c>
      <c r="D1210">
        <v>6</v>
      </c>
      <c r="E1210">
        <v>6</v>
      </c>
      <c r="F1210">
        <v>6</v>
      </c>
      <c r="G1210">
        <v>6</v>
      </c>
      <c r="H1210">
        <v>6</v>
      </c>
      <c r="I1210">
        <v>6</v>
      </c>
      <c r="J1210">
        <v>6</v>
      </c>
      <c r="K1210">
        <v>6</v>
      </c>
      <c r="L1210">
        <v>6</v>
      </c>
      <c r="M1210">
        <v>6</v>
      </c>
      <c r="N1210">
        <v>6</v>
      </c>
      <c r="O1210">
        <v>6</v>
      </c>
    </row>
    <row r="1211" spans="1:15">
      <c r="A1211" t="str">
        <f t="shared" si="20"/>
        <v>SSTDGCPSZ OFFPK</v>
      </c>
      <c r="B1211" t="s">
        <v>40</v>
      </c>
      <c r="C1211" t="s">
        <v>168</v>
      </c>
      <c r="D1211">
        <v>6</v>
      </c>
      <c r="E1211">
        <v>6</v>
      </c>
      <c r="F1211">
        <v>6</v>
      </c>
      <c r="G1211">
        <v>6</v>
      </c>
      <c r="H1211">
        <v>6</v>
      </c>
      <c r="I1211">
        <v>6</v>
      </c>
      <c r="J1211">
        <v>6</v>
      </c>
      <c r="K1211">
        <v>6</v>
      </c>
      <c r="L1211">
        <v>6</v>
      </c>
      <c r="M1211">
        <v>6</v>
      </c>
      <c r="N1211">
        <v>6</v>
      </c>
      <c r="O1211">
        <v>6</v>
      </c>
    </row>
    <row r="1212" spans="1:15">
      <c r="A1212" t="str">
        <f t="shared" si="20"/>
        <v>SSTDCPSZ</v>
      </c>
      <c r="B1212" t="s">
        <v>40</v>
      </c>
      <c r="C1212" t="s">
        <v>169</v>
      </c>
      <c r="D1212">
        <v>6</v>
      </c>
      <c r="E1212">
        <v>6</v>
      </c>
      <c r="F1212">
        <v>6</v>
      </c>
      <c r="G1212">
        <v>6</v>
      </c>
      <c r="H1212">
        <v>6</v>
      </c>
      <c r="I1212">
        <v>6</v>
      </c>
      <c r="J1212">
        <v>6</v>
      </c>
      <c r="K1212">
        <v>6</v>
      </c>
      <c r="L1212">
        <v>6</v>
      </c>
      <c r="M1212">
        <v>6</v>
      </c>
      <c r="N1212">
        <v>6</v>
      </c>
      <c r="O1212">
        <v>6</v>
      </c>
    </row>
    <row r="1213" spans="1:15">
      <c r="A1213" t="str">
        <f t="shared" si="20"/>
        <v/>
      </c>
    </row>
    <row r="1214" spans="1:15">
      <c r="A1214" t="str">
        <f t="shared" si="20"/>
        <v/>
      </c>
    </row>
    <row r="1215" spans="1:15">
      <c r="A1215" t="str">
        <f t="shared" si="20"/>
        <v/>
      </c>
    </row>
    <row r="1216" spans="1:15">
      <c r="A1216" t="str">
        <f t="shared" si="20"/>
        <v xml:space="preserve">SSTTST SST-1 Transmission Standby </v>
      </c>
      <c r="B1216" t="s">
        <v>43</v>
      </c>
      <c r="C1216" t="s">
        <v>44</v>
      </c>
    </row>
    <row r="1217" spans="1:15">
      <c r="A1217" t="str">
        <f t="shared" si="20"/>
        <v xml:space="preserve">SSTTSTMONTH </v>
      </c>
      <c r="B1217" t="s">
        <v>45</v>
      </c>
      <c r="C1217" t="s">
        <v>123</v>
      </c>
      <c r="D1217" s="4">
        <v>41640</v>
      </c>
      <c r="E1217" s="4">
        <v>41671</v>
      </c>
      <c r="F1217" s="4">
        <v>41699</v>
      </c>
      <c r="G1217" s="4">
        <v>41730</v>
      </c>
      <c r="H1217" s="4">
        <v>41760</v>
      </c>
      <c r="I1217" s="4">
        <v>41791</v>
      </c>
      <c r="J1217" s="4">
        <v>41821</v>
      </c>
      <c r="K1217" s="4">
        <v>41852</v>
      </c>
      <c r="L1217" s="4">
        <v>41883</v>
      </c>
      <c r="M1217" s="4">
        <v>41913</v>
      </c>
      <c r="N1217" s="4">
        <v>41944</v>
      </c>
      <c r="O1217" s="4">
        <v>41974</v>
      </c>
    </row>
    <row r="1218" spans="1:15">
      <c r="A1218" t="str">
        <f t="shared" si="20"/>
        <v xml:space="preserve">SSTTSTCUSTOMERS </v>
      </c>
      <c r="B1218" t="s">
        <v>45</v>
      </c>
      <c r="C1218" t="s">
        <v>124</v>
      </c>
      <c r="D1218">
        <v>13</v>
      </c>
      <c r="E1218">
        <v>13</v>
      </c>
      <c r="F1218">
        <v>13</v>
      </c>
      <c r="G1218">
        <v>13</v>
      </c>
      <c r="H1218">
        <v>13</v>
      </c>
      <c r="I1218">
        <v>13</v>
      </c>
      <c r="J1218">
        <v>13</v>
      </c>
      <c r="K1218">
        <v>13</v>
      </c>
      <c r="L1218">
        <v>13</v>
      </c>
      <c r="M1218">
        <v>13</v>
      </c>
      <c r="N1218">
        <v>13</v>
      </c>
      <c r="O1218">
        <v>13</v>
      </c>
    </row>
    <row r="1219" spans="1:15">
      <c r="A1219" t="str">
        <f t="shared" si="20"/>
        <v xml:space="preserve">SSTTSTSALES </v>
      </c>
      <c r="B1219" t="s">
        <v>45</v>
      </c>
      <c r="C1219" t="s">
        <v>125</v>
      </c>
      <c r="D1219">
        <v>7046869</v>
      </c>
      <c r="E1219">
        <v>4868478</v>
      </c>
      <c r="F1219">
        <v>6235371</v>
      </c>
      <c r="G1219">
        <v>4282499</v>
      </c>
      <c r="H1219">
        <v>5472720</v>
      </c>
      <c r="I1219">
        <v>4916526</v>
      </c>
      <c r="J1219">
        <v>2561708</v>
      </c>
      <c r="K1219">
        <v>3452471</v>
      </c>
      <c r="L1219">
        <v>3152656</v>
      </c>
      <c r="M1219">
        <v>6729596</v>
      </c>
      <c r="N1219">
        <v>5386908</v>
      </c>
      <c r="O1219">
        <v>3574719</v>
      </c>
    </row>
    <row r="1220" spans="1:15">
      <c r="A1220" t="str">
        <f t="shared" si="20"/>
        <v>SSTTSTKW</v>
      </c>
      <c r="B1220" t="s">
        <v>45</v>
      </c>
      <c r="C1220" t="s">
        <v>126</v>
      </c>
    </row>
    <row r="1221" spans="1:15">
      <c r="A1221" t="str">
        <f t="shared" si="20"/>
        <v>SSTTSTN</v>
      </c>
      <c r="B1221" t="s">
        <v>45</v>
      </c>
      <c r="C1221" t="s">
        <v>127</v>
      </c>
      <c r="D1221">
        <v>13</v>
      </c>
      <c r="E1221">
        <v>13</v>
      </c>
      <c r="F1221">
        <v>13</v>
      </c>
      <c r="G1221">
        <v>13</v>
      </c>
      <c r="H1221">
        <v>13</v>
      </c>
      <c r="I1221">
        <v>13</v>
      </c>
      <c r="J1221">
        <v>13</v>
      </c>
      <c r="K1221">
        <v>13</v>
      </c>
      <c r="L1221">
        <v>13</v>
      </c>
      <c r="M1221">
        <v>13</v>
      </c>
      <c r="N1221">
        <v>13</v>
      </c>
      <c r="O1221">
        <v>13</v>
      </c>
    </row>
    <row r="1222" spans="1:15">
      <c r="A1222" t="str">
        <f t="shared" si="20"/>
        <v>SSTTSTRLR ENERGY:</v>
      </c>
      <c r="B1222" t="s">
        <v>45</v>
      </c>
      <c r="C1222" t="s">
        <v>61</v>
      </c>
    </row>
    <row r="1223" spans="1:15">
      <c r="A1223" t="str">
        <f t="shared" si="20"/>
        <v>SSTTSTKWH</v>
      </c>
      <c r="B1223" t="s">
        <v>45</v>
      </c>
      <c r="C1223" t="s">
        <v>128</v>
      </c>
      <c r="D1223">
        <v>4951647</v>
      </c>
      <c r="E1223">
        <v>5211959</v>
      </c>
      <c r="F1223">
        <v>4942531</v>
      </c>
      <c r="G1223">
        <v>4021046</v>
      </c>
      <c r="H1223">
        <v>6612643</v>
      </c>
      <c r="I1223">
        <v>3068714</v>
      </c>
      <c r="J1223">
        <v>2329146</v>
      </c>
      <c r="K1223">
        <v>4004650</v>
      </c>
      <c r="L1223">
        <v>5829316</v>
      </c>
      <c r="M1223">
        <v>5063154</v>
      </c>
      <c r="N1223">
        <v>5367514</v>
      </c>
      <c r="O1223">
        <v>3908225</v>
      </c>
    </row>
    <row r="1224" spans="1:15">
      <c r="A1224" t="str">
        <f t="shared" si="20"/>
        <v>SSTTSTKWH ONPK</v>
      </c>
      <c r="B1224" t="s">
        <v>45</v>
      </c>
      <c r="C1224" t="s">
        <v>129</v>
      </c>
      <c r="D1224">
        <v>1200236</v>
      </c>
      <c r="E1224">
        <v>1242425</v>
      </c>
      <c r="F1224">
        <v>1123706</v>
      </c>
      <c r="G1224">
        <v>1111407</v>
      </c>
      <c r="H1224">
        <v>1394339</v>
      </c>
      <c r="I1224">
        <v>736818</v>
      </c>
      <c r="J1224">
        <v>683726</v>
      </c>
      <c r="K1224">
        <v>740507</v>
      </c>
      <c r="L1224">
        <v>1853830</v>
      </c>
      <c r="M1224">
        <v>1452008</v>
      </c>
      <c r="N1224">
        <v>932790</v>
      </c>
      <c r="O1224">
        <v>593261</v>
      </c>
    </row>
    <row r="1225" spans="1:15">
      <c r="A1225" t="str">
        <f t="shared" si="20"/>
        <v>SSTTSTKWH OFFPK</v>
      </c>
      <c r="B1225" t="s">
        <v>45</v>
      </c>
      <c r="C1225" t="s">
        <v>130</v>
      </c>
      <c r="D1225">
        <v>3751411</v>
      </c>
      <c r="E1225">
        <v>3969534</v>
      </c>
      <c r="F1225">
        <v>3818825</v>
      </c>
      <c r="G1225">
        <v>2909639</v>
      </c>
      <c r="H1225">
        <v>5218305</v>
      </c>
      <c r="I1225">
        <v>2331896</v>
      </c>
      <c r="J1225">
        <v>1645420</v>
      </c>
      <c r="K1225">
        <v>3264143</v>
      </c>
      <c r="L1225">
        <v>3975486</v>
      </c>
      <c r="M1225">
        <v>3611146</v>
      </c>
      <c r="N1225">
        <v>4434724</v>
      </c>
      <c r="O1225">
        <v>3314964</v>
      </c>
    </row>
    <row r="1226" spans="1:15">
      <c r="A1226" t="str">
        <f t="shared" si="20"/>
        <v>SSTTSTKWH ONPK%</v>
      </c>
      <c r="B1226" t="s">
        <v>45</v>
      </c>
      <c r="C1226" t="s">
        <v>131</v>
      </c>
      <c r="D1226" s="5">
        <v>0.24238999999999999</v>
      </c>
      <c r="E1226" s="5">
        <v>0.23838000000000001</v>
      </c>
      <c r="F1226" s="5">
        <v>0.22735</v>
      </c>
      <c r="G1226" s="5">
        <v>0.27639999999999998</v>
      </c>
      <c r="H1226" s="5">
        <v>0.21085999999999999</v>
      </c>
      <c r="I1226" s="5">
        <v>0.24010999999999999</v>
      </c>
      <c r="J1226" s="5">
        <v>0.29354999999999998</v>
      </c>
      <c r="K1226" s="5">
        <v>0.18490999999999999</v>
      </c>
      <c r="L1226" s="5">
        <v>0.31802000000000002</v>
      </c>
      <c r="M1226" s="5">
        <v>0.28677999999999998</v>
      </c>
      <c r="N1226" s="5">
        <v>0.17377999999999999</v>
      </c>
      <c r="O1226" s="5">
        <v>0.15179999999999999</v>
      </c>
    </row>
    <row r="1227" spans="1:15">
      <c r="A1227" t="str">
        <f t="shared" si="20"/>
        <v>SSTTSTKWH OFFPK%</v>
      </c>
      <c r="B1227" t="s">
        <v>45</v>
      </c>
      <c r="C1227" t="s">
        <v>132</v>
      </c>
      <c r="D1227" s="5">
        <v>0.75761000000000001</v>
      </c>
      <c r="E1227" s="5">
        <v>0.76161999999999996</v>
      </c>
      <c r="F1227" s="5">
        <v>0.77264999999999995</v>
      </c>
      <c r="G1227" s="5">
        <v>0.72360000000000002</v>
      </c>
      <c r="H1227" s="5">
        <v>0.78913999999999995</v>
      </c>
      <c r="I1227" s="5">
        <v>0.75988999999999995</v>
      </c>
      <c r="J1227" s="5">
        <v>0.70645000000000002</v>
      </c>
      <c r="K1227" s="5">
        <v>0.81508999999999998</v>
      </c>
      <c r="L1227" s="5">
        <v>0.68198000000000003</v>
      </c>
      <c r="M1227" s="5">
        <v>0.71321999999999997</v>
      </c>
      <c r="N1227" s="5">
        <v>0.82621999999999995</v>
      </c>
      <c r="O1227" s="5">
        <v>0.84819999999999995</v>
      </c>
    </row>
    <row r="1228" spans="1:15">
      <c r="A1228" t="str">
        <f t="shared" si="20"/>
        <v>SSTTSTDEMAND (KW):</v>
      </c>
      <c r="B1228" t="s">
        <v>45</v>
      </c>
      <c r="C1228" t="s">
        <v>62</v>
      </c>
    </row>
    <row r="1229" spans="1:15">
      <c r="A1229" t="str">
        <f t="shared" si="20"/>
        <v>SSTTSTNCP</v>
      </c>
      <c r="B1229" t="s">
        <v>45</v>
      </c>
      <c r="C1229" t="s">
        <v>133</v>
      </c>
      <c r="D1229">
        <v>72610</v>
      </c>
      <c r="E1229">
        <v>66743</v>
      </c>
      <c r="F1229">
        <v>83941</v>
      </c>
      <c r="G1229">
        <v>66018</v>
      </c>
      <c r="H1229">
        <v>93509</v>
      </c>
      <c r="I1229">
        <v>66562</v>
      </c>
      <c r="J1229">
        <v>36647</v>
      </c>
      <c r="K1229">
        <v>53502</v>
      </c>
      <c r="L1229">
        <v>97677</v>
      </c>
      <c r="M1229">
        <v>66460</v>
      </c>
      <c r="N1229">
        <v>92768</v>
      </c>
      <c r="O1229">
        <v>64722</v>
      </c>
    </row>
    <row r="1230" spans="1:15">
      <c r="A1230" t="str">
        <f t="shared" si="20"/>
        <v>SSTTSTNCP ONPK</v>
      </c>
      <c r="B1230" t="s">
        <v>45</v>
      </c>
      <c r="C1230" t="s">
        <v>134</v>
      </c>
      <c r="D1230">
        <v>46242</v>
      </c>
      <c r="E1230">
        <v>44488</v>
      </c>
      <c r="F1230">
        <v>36581</v>
      </c>
      <c r="G1230">
        <v>42961</v>
      </c>
      <c r="H1230">
        <v>54030</v>
      </c>
      <c r="I1230">
        <v>60507</v>
      </c>
      <c r="J1230">
        <v>35979</v>
      </c>
      <c r="K1230">
        <v>29909</v>
      </c>
      <c r="L1230">
        <v>61843</v>
      </c>
      <c r="M1230">
        <v>48390</v>
      </c>
      <c r="N1230">
        <v>54139</v>
      </c>
      <c r="O1230">
        <v>32613</v>
      </c>
    </row>
    <row r="1231" spans="1:15">
      <c r="A1231" t="str">
        <f t="shared" si="20"/>
        <v>SSTTSTNCP OFFPK</v>
      </c>
      <c r="B1231" t="s">
        <v>45</v>
      </c>
      <c r="C1231" t="s">
        <v>135</v>
      </c>
      <c r="D1231">
        <v>67984</v>
      </c>
      <c r="E1231">
        <v>65372</v>
      </c>
      <c r="F1231">
        <v>83024</v>
      </c>
      <c r="G1231">
        <v>65120</v>
      </c>
      <c r="H1231">
        <v>93044</v>
      </c>
      <c r="I1231">
        <v>65312</v>
      </c>
      <c r="J1231">
        <v>27292</v>
      </c>
      <c r="K1231">
        <v>53236</v>
      </c>
      <c r="L1231">
        <v>94289</v>
      </c>
      <c r="M1231">
        <v>63091</v>
      </c>
      <c r="N1231">
        <v>84962</v>
      </c>
      <c r="O1231">
        <v>54414</v>
      </c>
    </row>
    <row r="1232" spans="1:15">
      <c r="A1232" t="str">
        <f t="shared" si="20"/>
        <v>SSTTSTGCP DATE</v>
      </c>
      <c r="B1232" t="s">
        <v>45</v>
      </c>
      <c r="C1232" t="s">
        <v>136</v>
      </c>
      <c r="D1232" t="s">
        <v>607</v>
      </c>
      <c r="E1232" t="s">
        <v>702</v>
      </c>
      <c r="F1232" t="s">
        <v>696</v>
      </c>
      <c r="G1232" t="s">
        <v>255</v>
      </c>
      <c r="H1232" t="s">
        <v>703</v>
      </c>
      <c r="I1232" t="s">
        <v>704</v>
      </c>
      <c r="J1232" t="s">
        <v>705</v>
      </c>
      <c r="K1232" t="s">
        <v>706</v>
      </c>
      <c r="L1232" t="s">
        <v>281</v>
      </c>
      <c r="M1232" t="s">
        <v>644</v>
      </c>
      <c r="N1232" t="s">
        <v>319</v>
      </c>
      <c r="O1232" t="s">
        <v>701</v>
      </c>
    </row>
    <row r="1233" spans="1:15">
      <c r="A1233" t="str">
        <f t="shared" si="20"/>
        <v>SSTTSTGCP TIME</v>
      </c>
      <c r="B1233" t="s">
        <v>45</v>
      </c>
      <c r="C1233" t="s">
        <v>142</v>
      </c>
      <c r="D1233" t="s">
        <v>144</v>
      </c>
      <c r="E1233" t="s">
        <v>196</v>
      </c>
      <c r="F1233" t="s">
        <v>199</v>
      </c>
      <c r="G1233" t="s">
        <v>203</v>
      </c>
      <c r="H1233" t="s">
        <v>201</v>
      </c>
      <c r="I1233" t="s">
        <v>237</v>
      </c>
      <c r="J1233" t="s">
        <v>143</v>
      </c>
      <c r="K1233" t="s">
        <v>299</v>
      </c>
      <c r="L1233" t="s">
        <v>144</v>
      </c>
      <c r="M1233" t="s">
        <v>299</v>
      </c>
      <c r="N1233" t="s">
        <v>12</v>
      </c>
      <c r="O1233" t="s">
        <v>299</v>
      </c>
    </row>
    <row r="1234" spans="1:15">
      <c r="A1234" t="str">
        <f t="shared" si="20"/>
        <v>SSTTSTGCP</v>
      </c>
      <c r="B1234" t="s">
        <v>45</v>
      </c>
      <c r="C1234" t="s">
        <v>147</v>
      </c>
      <c r="D1234">
        <v>23786</v>
      </c>
      <c r="E1234">
        <v>28525</v>
      </c>
      <c r="F1234">
        <v>26449</v>
      </c>
      <c r="G1234">
        <v>21693</v>
      </c>
      <c r="H1234">
        <v>33037</v>
      </c>
      <c r="I1234">
        <v>34118</v>
      </c>
      <c r="J1234">
        <v>15725</v>
      </c>
      <c r="K1234">
        <v>20400</v>
      </c>
      <c r="L1234">
        <v>39259</v>
      </c>
      <c r="M1234">
        <v>24496</v>
      </c>
      <c r="N1234">
        <v>36623</v>
      </c>
      <c r="O1234">
        <v>29585</v>
      </c>
    </row>
    <row r="1235" spans="1:15">
      <c r="A1235" t="str">
        <f t="shared" si="20"/>
        <v>SSTTSTGCP ONPK</v>
      </c>
      <c r="B1235" t="s">
        <v>45</v>
      </c>
      <c r="C1235" t="s">
        <v>63</v>
      </c>
      <c r="D1235">
        <v>22606</v>
      </c>
      <c r="E1235">
        <v>21825</v>
      </c>
      <c r="F1235">
        <v>25424</v>
      </c>
      <c r="G1235">
        <v>20202</v>
      </c>
      <c r="H1235">
        <v>18803</v>
      </c>
      <c r="I1235">
        <v>34118</v>
      </c>
      <c r="J1235">
        <v>15725</v>
      </c>
      <c r="K1235">
        <v>14881</v>
      </c>
      <c r="L1235">
        <v>39259</v>
      </c>
      <c r="M1235">
        <v>22088</v>
      </c>
      <c r="N1235">
        <v>24892</v>
      </c>
      <c r="O1235">
        <v>10900</v>
      </c>
    </row>
    <row r="1236" spans="1:15">
      <c r="A1236" t="str">
        <f t="shared" si="20"/>
        <v>SSTTSTGCP OFFPK</v>
      </c>
      <c r="B1236" t="s">
        <v>45</v>
      </c>
      <c r="C1236" t="s">
        <v>64</v>
      </c>
      <c r="D1236">
        <v>23786</v>
      </c>
      <c r="E1236">
        <v>28525</v>
      </c>
      <c r="F1236">
        <v>26449</v>
      </c>
      <c r="G1236">
        <v>21693</v>
      </c>
      <c r="H1236">
        <v>33037</v>
      </c>
      <c r="I1236">
        <v>25699</v>
      </c>
      <c r="J1236">
        <v>11527</v>
      </c>
      <c r="K1236">
        <v>20400</v>
      </c>
      <c r="L1236">
        <v>33358</v>
      </c>
      <c r="M1236">
        <v>24496</v>
      </c>
      <c r="N1236">
        <v>36623</v>
      </c>
      <c r="O1236">
        <v>29585</v>
      </c>
    </row>
    <row r="1237" spans="1:15">
      <c r="A1237" t="str">
        <f t="shared" si="20"/>
        <v>SSTTSTCP</v>
      </c>
      <c r="B1237" t="s">
        <v>45</v>
      </c>
      <c r="C1237" t="s">
        <v>148</v>
      </c>
      <c r="D1237">
        <v>4428</v>
      </c>
      <c r="E1237">
        <v>4455</v>
      </c>
      <c r="F1237">
        <v>5431</v>
      </c>
      <c r="G1237">
        <v>13901</v>
      </c>
      <c r="H1237">
        <v>3369</v>
      </c>
      <c r="I1237">
        <v>1884</v>
      </c>
      <c r="J1237">
        <v>1350</v>
      </c>
      <c r="K1237">
        <v>8026</v>
      </c>
      <c r="L1237">
        <v>31709</v>
      </c>
      <c r="M1237">
        <v>5136</v>
      </c>
      <c r="N1237">
        <v>12666</v>
      </c>
      <c r="O1237">
        <v>5108</v>
      </c>
    </row>
    <row r="1238" spans="1:15">
      <c r="A1238" t="str">
        <f t="shared" si="20"/>
        <v>SSTTSTPERIOD START</v>
      </c>
      <c r="B1238" t="s">
        <v>45</v>
      </c>
      <c r="C1238" t="s">
        <v>149</v>
      </c>
      <c r="D1238" s="1">
        <v>41640</v>
      </c>
      <c r="E1238" s="1">
        <v>41671</v>
      </c>
      <c r="F1238" s="1">
        <v>41699</v>
      </c>
      <c r="G1238" s="1">
        <v>41730</v>
      </c>
      <c r="H1238" s="1">
        <v>41760</v>
      </c>
      <c r="I1238" s="1">
        <v>41791</v>
      </c>
      <c r="J1238" s="1">
        <v>41821</v>
      </c>
      <c r="K1238" s="1">
        <v>41852</v>
      </c>
      <c r="L1238" s="1">
        <v>41883</v>
      </c>
      <c r="M1238" s="1">
        <v>41913</v>
      </c>
      <c r="N1238" s="1">
        <v>41944</v>
      </c>
      <c r="O1238" s="1">
        <v>41974</v>
      </c>
    </row>
    <row r="1239" spans="1:15">
      <c r="A1239" t="str">
        <f t="shared" si="20"/>
        <v>SSTTSTNCP LF</v>
      </c>
      <c r="B1239" t="s">
        <v>45</v>
      </c>
      <c r="C1239" t="s">
        <v>150</v>
      </c>
      <c r="D1239" s="5">
        <v>9.1700000000000004E-2</v>
      </c>
      <c r="E1239" s="5">
        <v>0.1162</v>
      </c>
      <c r="F1239" s="5">
        <v>7.9200000000000007E-2</v>
      </c>
      <c r="G1239" s="5">
        <v>8.4599999999999995E-2</v>
      </c>
      <c r="H1239" s="5">
        <v>9.5000000000000001E-2</v>
      </c>
      <c r="I1239" s="5">
        <v>6.4000000000000001E-2</v>
      </c>
      <c r="J1239" s="5">
        <v>8.5400000000000004E-2</v>
      </c>
      <c r="K1239" s="5">
        <v>0.10059999999999999</v>
      </c>
      <c r="L1239" s="5">
        <v>8.2900000000000001E-2</v>
      </c>
      <c r="M1239" s="5">
        <v>0.1024</v>
      </c>
      <c r="N1239" s="5">
        <v>8.0399999999999999E-2</v>
      </c>
      <c r="O1239" s="5">
        <v>8.1199999999999994E-2</v>
      </c>
    </row>
    <row r="1240" spans="1:15">
      <c r="A1240" t="str">
        <f t="shared" si="20"/>
        <v>SSTTSTNCP LF ONPK</v>
      </c>
      <c r="B1240" t="s">
        <v>45</v>
      </c>
      <c r="C1240" t="s">
        <v>151</v>
      </c>
      <c r="D1240" s="5">
        <v>0.14749999999999999</v>
      </c>
      <c r="E1240" s="5">
        <v>0.17449999999999999</v>
      </c>
      <c r="F1240" s="5">
        <v>0.18279999999999999</v>
      </c>
      <c r="G1240" s="5">
        <v>0.13070000000000001</v>
      </c>
      <c r="H1240" s="5">
        <v>0.13650000000000001</v>
      </c>
      <c r="I1240" s="5">
        <v>6.4399999999999999E-2</v>
      </c>
      <c r="J1240" s="5">
        <v>9.6000000000000002E-2</v>
      </c>
      <c r="K1240" s="5">
        <v>0.13100000000000001</v>
      </c>
      <c r="L1240" s="5">
        <v>0.15859999999999999</v>
      </c>
      <c r="M1240" s="5">
        <v>0.14499999999999999</v>
      </c>
      <c r="N1240" s="5">
        <v>0.1134</v>
      </c>
      <c r="O1240" s="5">
        <v>0.10340000000000001</v>
      </c>
    </row>
    <row r="1241" spans="1:15">
      <c r="A1241" t="str">
        <f t="shared" si="20"/>
        <v>SSTTSTNCP LF OFFPK</v>
      </c>
      <c r="B1241" t="s">
        <v>45</v>
      </c>
      <c r="C1241" t="s">
        <v>152</v>
      </c>
      <c r="D1241" s="5">
        <v>9.7100000000000006E-2</v>
      </c>
      <c r="E1241" s="5">
        <v>0.1186</v>
      </c>
      <c r="F1241" s="5">
        <v>0.08</v>
      </c>
      <c r="G1241" s="5">
        <v>8.5599999999999996E-2</v>
      </c>
      <c r="H1241" s="5">
        <v>0.1011</v>
      </c>
      <c r="I1241" s="5">
        <v>6.7199999999999996E-2</v>
      </c>
      <c r="J1241" s="5">
        <v>0.1104</v>
      </c>
      <c r="K1241" s="5">
        <v>0.1105</v>
      </c>
      <c r="L1241" s="5">
        <v>7.9399999999999998E-2</v>
      </c>
      <c r="M1241" s="5">
        <v>0.1066</v>
      </c>
      <c r="N1241" s="5">
        <v>9.1899999999999996E-2</v>
      </c>
      <c r="O1241" s="5">
        <v>0.10730000000000001</v>
      </c>
    </row>
    <row r="1242" spans="1:15">
      <c r="A1242" t="str">
        <f t="shared" si="20"/>
        <v>SSTTSTGCP CF</v>
      </c>
      <c r="B1242" t="s">
        <v>45</v>
      </c>
      <c r="C1242" t="s">
        <v>153</v>
      </c>
      <c r="D1242" s="5">
        <v>0.3276</v>
      </c>
      <c r="E1242" s="5">
        <v>0.4274</v>
      </c>
      <c r="F1242" s="5">
        <v>0.31509999999999999</v>
      </c>
      <c r="G1242" s="5">
        <v>0.3286</v>
      </c>
      <c r="H1242" s="5">
        <v>0.3533</v>
      </c>
      <c r="I1242" s="5">
        <v>0.51259999999999994</v>
      </c>
      <c r="J1242" s="5">
        <v>0.42909999999999998</v>
      </c>
      <c r="K1242" s="5">
        <v>0.38129999999999997</v>
      </c>
      <c r="L1242" s="5">
        <v>0.40189999999999998</v>
      </c>
      <c r="M1242" s="5">
        <v>0.36859999999999998</v>
      </c>
      <c r="N1242" s="5">
        <v>0.39479999999999998</v>
      </c>
      <c r="O1242" s="5">
        <v>0.45710000000000001</v>
      </c>
    </row>
    <row r="1243" spans="1:15">
      <c r="A1243" t="str">
        <f t="shared" si="20"/>
        <v>SSTTSTCP CF</v>
      </c>
      <c r="B1243" t="s">
        <v>45</v>
      </c>
      <c r="C1243" t="s">
        <v>154</v>
      </c>
      <c r="D1243" s="5">
        <v>6.0999999999999999E-2</v>
      </c>
      <c r="E1243" s="5">
        <v>6.6699999999999995E-2</v>
      </c>
      <c r="F1243" s="5">
        <v>6.4699999999999994E-2</v>
      </c>
      <c r="G1243" s="5">
        <v>0.21060000000000001</v>
      </c>
      <c r="H1243" s="5">
        <v>3.5999999999999997E-2</v>
      </c>
      <c r="I1243" s="5">
        <v>2.8299999999999999E-2</v>
      </c>
      <c r="J1243" s="5">
        <v>3.6799999999999999E-2</v>
      </c>
      <c r="K1243" s="5">
        <v>0.15</v>
      </c>
      <c r="L1243" s="5">
        <v>0.3246</v>
      </c>
      <c r="M1243" s="5">
        <v>7.7299999999999994E-2</v>
      </c>
      <c r="N1243" s="5">
        <v>0.13650000000000001</v>
      </c>
      <c r="O1243" s="5">
        <v>7.8899999999999998E-2</v>
      </c>
    </row>
    <row r="1244" spans="1:15">
      <c r="A1244" t="str">
        <f t="shared" si="20"/>
        <v>SSTTSTGCP LF</v>
      </c>
      <c r="B1244" t="s">
        <v>45</v>
      </c>
      <c r="C1244" t="s">
        <v>155</v>
      </c>
      <c r="D1244" s="5">
        <v>0.27979999999999999</v>
      </c>
      <c r="E1244" s="5">
        <v>0.27189999999999998</v>
      </c>
      <c r="F1244" s="5">
        <v>0.2515</v>
      </c>
      <c r="G1244" s="5">
        <v>0.25740000000000002</v>
      </c>
      <c r="H1244" s="5">
        <v>0.26900000000000002</v>
      </c>
      <c r="I1244" s="5">
        <v>0.1249</v>
      </c>
      <c r="J1244" s="5">
        <v>0.1991</v>
      </c>
      <c r="K1244" s="5">
        <v>0.26390000000000002</v>
      </c>
      <c r="L1244" s="5">
        <v>0.20619999999999999</v>
      </c>
      <c r="M1244" s="5">
        <v>0.27779999999999999</v>
      </c>
      <c r="N1244" s="5">
        <v>0.2036</v>
      </c>
      <c r="O1244" s="5">
        <v>0.17760000000000001</v>
      </c>
    </row>
    <row r="1245" spans="1:15">
      <c r="A1245" t="str">
        <f t="shared" si="20"/>
        <v>SSTTSTGCP LF ONPK</v>
      </c>
      <c r="B1245" t="s">
        <v>45</v>
      </c>
      <c r="C1245" t="s">
        <v>156</v>
      </c>
      <c r="D1245" s="5">
        <v>0.30170000000000002</v>
      </c>
      <c r="E1245" s="5">
        <v>0.35580000000000001</v>
      </c>
      <c r="F1245" s="5">
        <v>0.2631</v>
      </c>
      <c r="G1245" s="5">
        <v>0.27789999999999998</v>
      </c>
      <c r="H1245" s="5">
        <v>0.39240000000000003</v>
      </c>
      <c r="I1245" s="5">
        <v>0.1143</v>
      </c>
      <c r="J1245" s="5">
        <v>0.21959999999999999</v>
      </c>
      <c r="K1245" s="5">
        <v>0.26329999999999998</v>
      </c>
      <c r="L1245" s="5">
        <v>0.24979999999999999</v>
      </c>
      <c r="M1245" s="5">
        <v>0.31759999999999999</v>
      </c>
      <c r="N1245" s="5">
        <v>0.2465</v>
      </c>
      <c r="O1245" s="5">
        <v>0.30919999999999997</v>
      </c>
    </row>
    <row r="1246" spans="1:15">
      <c r="A1246" t="str">
        <f t="shared" si="20"/>
        <v>SSTTSTGCP LF OFFPK</v>
      </c>
      <c r="B1246" t="s">
        <v>45</v>
      </c>
      <c r="C1246" t="s">
        <v>157</v>
      </c>
      <c r="D1246" s="5">
        <v>0.2777</v>
      </c>
      <c r="E1246" s="5">
        <v>0.27179999999999999</v>
      </c>
      <c r="F1246" s="5">
        <v>0.25109999999999999</v>
      </c>
      <c r="G1246" s="5">
        <v>0.25700000000000001</v>
      </c>
      <c r="H1246" s="5">
        <v>0.28460000000000002</v>
      </c>
      <c r="I1246" s="5">
        <v>0.1709</v>
      </c>
      <c r="J1246" s="5">
        <v>0.26140000000000002</v>
      </c>
      <c r="K1246" s="5">
        <v>0.2883</v>
      </c>
      <c r="L1246" s="5">
        <v>0.22439999999999999</v>
      </c>
      <c r="M1246" s="5">
        <v>0.27450000000000002</v>
      </c>
      <c r="N1246" s="5">
        <v>0.2132</v>
      </c>
      <c r="O1246" s="5">
        <v>0.1973</v>
      </c>
    </row>
    <row r="1247" spans="1:15">
      <c r="A1247" t="str">
        <f t="shared" si="20"/>
        <v>SSTTSTCP LF</v>
      </c>
      <c r="B1247" t="s">
        <v>45</v>
      </c>
      <c r="C1247" t="s">
        <v>158</v>
      </c>
      <c r="D1247" s="5">
        <v>1.5029999999999999</v>
      </c>
      <c r="E1247" s="5">
        <v>1.7411000000000001</v>
      </c>
      <c r="F1247" s="5">
        <v>1.2249000000000001</v>
      </c>
      <c r="G1247" s="5">
        <v>0.40179999999999999</v>
      </c>
      <c r="H1247" s="5">
        <v>2.6381000000000001</v>
      </c>
      <c r="I1247" s="5">
        <v>2.2629000000000001</v>
      </c>
      <c r="J1247" s="5">
        <v>2.3186</v>
      </c>
      <c r="K1247" s="5">
        <v>0.67069999999999996</v>
      </c>
      <c r="L1247" s="5">
        <v>0.25530000000000003</v>
      </c>
      <c r="M1247" s="5">
        <v>1.325</v>
      </c>
      <c r="N1247" s="5">
        <v>0.58860000000000001</v>
      </c>
      <c r="O1247" s="5">
        <v>1.0284</v>
      </c>
    </row>
    <row r="1248" spans="1:15">
      <c r="A1248" t="str">
        <f t="shared" si="20"/>
        <v>SSTTSTREL PREC:</v>
      </c>
      <c r="B1248" t="s">
        <v>45</v>
      </c>
      <c r="C1248" t="s">
        <v>65</v>
      </c>
    </row>
    <row r="1249" spans="1:15">
      <c r="A1249" t="str">
        <f t="shared" si="20"/>
        <v>SSTTSTNCP RP</v>
      </c>
      <c r="B1249" t="s">
        <v>45</v>
      </c>
      <c r="C1249" t="s">
        <v>159</v>
      </c>
      <c r="D1249" s="5">
        <v>0</v>
      </c>
      <c r="E1249" s="5">
        <v>0</v>
      </c>
      <c r="F1249" s="5">
        <v>0</v>
      </c>
      <c r="G1249" s="5">
        <v>0</v>
      </c>
      <c r="H1249" s="5">
        <v>0</v>
      </c>
      <c r="I1249" s="5">
        <v>0</v>
      </c>
      <c r="J1249" s="5">
        <v>0</v>
      </c>
      <c r="K1249" s="5">
        <v>0</v>
      </c>
      <c r="L1249" s="5">
        <v>0</v>
      </c>
      <c r="M1249" s="5">
        <v>0</v>
      </c>
      <c r="N1249" s="5">
        <v>0</v>
      </c>
      <c r="O1249" s="5">
        <v>0</v>
      </c>
    </row>
    <row r="1250" spans="1:15">
      <c r="A1250" t="str">
        <f t="shared" si="20"/>
        <v>SSTTSTNCP RP ONPK</v>
      </c>
      <c r="B1250" t="s">
        <v>45</v>
      </c>
      <c r="C1250" t="s">
        <v>160</v>
      </c>
      <c r="D1250" s="5">
        <v>0</v>
      </c>
      <c r="E1250" s="5">
        <v>0</v>
      </c>
      <c r="F1250" s="5">
        <v>0</v>
      </c>
      <c r="G1250" s="5">
        <v>0</v>
      </c>
      <c r="H1250" s="5">
        <v>0</v>
      </c>
      <c r="I1250" s="5">
        <v>0</v>
      </c>
      <c r="J1250" s="5">
        <v>0</v>
      </c>
      <c r="K1250" s="5">
        <v>0</v>
      </c>
      <c r="L1250" s="5">
        <v>0</v>
      </c>
      <c r="M1250" s="5">
        <v>0</v>
      </c>
      <c r="N1250" s="5">
        <v>0</v>
      </c>
      <c r="O1250" s="5">
        <v>0</v>
      </c>
    </row>
    <row r="1251" spans="1:15">
      <c r="A1251" t="str">
        <f t="shared" si="20"/>
        <v>SSTTSTNCP RP OFFPK</v>
      </c>
      <c r="B1251" t="s">
        <v>45</v>
      </c>
      <c r="C1251" t="s">
        <v>161</v>
      </c>
      <c r="D1251" s="5">
        <v>0</v>
      </c>
      <c r="E1251" s="5">
        <v>0</v>
      </c>
      <c r="F1251" s="5">
        <v>0</v>
      </c>
      <c r="G1251" s="5">
        <v>0</v>
      </c>
      <c r="H1251" s="5">
        <v>0</v>
      </c>
      <c r="I1251" s="5">
        <v>0</v>
      </c>
      <c r="J1251" s="5">
        <v>0</v>
      </c>
      <c r="K1251" s="5">
        <v>0</v>
      </c>
      <c r="L1251" s="5">
        <v>0</v>
      </c>
      <c r="M1251" s="5">
        <v>0</v>
      </c>
      <c r="N1251" s="5">
        <v>0</v>
      </c>
      <c r="O1251" s="5">
        <v>0</v>
      </c>
    </row>
    <row r="1252" spans="1:15">
      <c r="A1252" t="str">
        <f t="shared" si="20"/>
        <v>SSTTSTGCP RP</v>
      </c>
      <c r="B1252" t="s">
        <v>45</v>
      </c>
      <c r="C1252" t="s">
        <v>162</v>
      </c>
      <c r="D1252" s="5">
        <v>0</v>
      </c>
      <c r="E1252" s="5">
        <v>0</v>
      </c>
      <c r="F1252" s="5">
        <v>0</v>
      </c>
      <c r="G1252" s="5">
        <v>0</v>
      </c>
      <c r="H1252" s="5">
        <v>0</v>
      </c>
      <c r="I1252" s="5">
        <v>0</v>
      </c>
      <c r="J1252" s="5">
        <v>0</v>
      </c>
      <c r="K1252" s="5">
        <v>0</v>
      </c>
      <c r="L1252" s="5">
        <v>0</v>
      </c>
      <c r="M1252" s="5">
        <v>0</v>
      </c>
      <c r="N1252" s="5">
        <v>0</v>
      </c>
      <c r="O1252" s="5">
        <v>0</v>
      </c>
    </row>
    <row r="1253" spans="1:15">
      <c r="A1253" t="str">
        <f t="shared" si="20"/>
        <v>SSTTSTGCP RP ONPK</v>
      </c>
      <c r="B1253" t="s">
        <v>45</v>
      </c>
      <c r="C1253" t="s">
        <v>163</v>
      </c>
      <c r="D1253" s="5">
        <v>0</v>
      </c>
      <c r="E1253" s="5">
        <v>0</v>
      </c>
      <c r="F1253" s="5">
        <v>0</v>
      </c>
      <c r="G1253" s="5">
        <v>0</v>
      </c>
      <c r="H1253" s="5">
        <v>0</v>
      </c>
      <c r="I1253" s="5">
        <v>0</v>
      </c>
      <c r="J1253" s="5">
        <v>0</v>
      </c>
      <c r="K1253" s="5">
        <v>0</v>
      </c>
      <c r="L1253" s="5">
        <v>0</v>
      </c>
      <c r="M1253" s="5">
        <v>0</v>
      </c>
      <c r="N1253" s="5">
        <v>0</v>
      </c>
      <c r="O1253" s="5">
        <v>0</v>
      </c>
    </row>
    <row r="1254" spans="1:15">
      <c r="A1254" t="str">
        <f t="shared" si="20"/>
        <v>SSTTSTGCP RP OFFPK</v>
      </c>
      <c r="B1254" t="s">
        <v>45</v>
      </c>
      <c r="C1254" t="s">
        <v>164</v>
      </c>
      <c r="D1254" s="5">
        <v>0</v>
      </c>
      <c r="E1254" s="5">
        <v>0</v>
      </c>
      <c r="F1254" s="5">
        <v>0</v>
      </c>
      <c r="G1254" s="5">
        <v>0</v>
      </c>
      <c r="H1254" s="5">
        <v>0</v>
      </c>
      <c r="I1254" s="5">
        <v>0</v>
      </c>
      <c r="J1254" s="5">
        <v>0</v>
      </c>
      <c r="K1254" s="5">
        <v>0</v>
      </c>
      <c r="L1254" s="5">
        <v>0</v>
      </c>
      <c r="M1254" s="5">
        <v>0</v>
      </c>
      <c r="N1254" s="5">
        <v>0</v>
      </c>
      <c r="O1254" s="5">
        <v>0</v>
      </c>
    </row>
    <row r="1255" spans="1:15">
      <c r="A1255" t="str">
        <f t="shared" si="20"/>
        <v>SSTTSTCP RP</v>
      </c>
      <c r="B1255" t="s">
        <v>45</v>
      </c>
      <c r="C1255" t="s">
        <v>165</v>
      </c>
      <c r="D1255" s="5">
        <v>0</v>
      </c>
      <c r="E1255" s="5">
        <v>0</v>
      </c>
      <c r="F1255" s="5">
        <v>0</v>
      </c>
      <c r="G1255" s="5">
        <v>0</v>
      </c>
      <c r="H1255" s="5">
        <v>0</v>
      </c>
      <c r="I1255" s="5">
        <v>0</v>
      </c>
      <c r="J1255" s="5">
        <v>0</v>
      </c>
      <c r="K1255" s="5">
        <v>0</v>
      </c>
      <c r="L1255" s="5">
        <v>0</v>
      </c>
      <c r="M1255" s="5">
        <v>0</v>
      </c>
      <c r="N1255" s="5">
        <v>0</v>
      </c>
      <c r="O1255" s="5">
        <v>0</v>
      </c>
    </row>
    <row r="1256" spans="1:15">
      <c r="A1256" t="str">
        <f t="shared" si="20"/>
        <v>SSTTSTSAMPLE SIZE:</v>
      </c>
      <c r="B1256" t="s">
        <v>45</v>
      </c>
      <c r="C1256" t="s">
        <v>66</v>
      </c>
    </row>
    <row r="1257" spans="1:15">
      <c r="A1257" t="str">
        <f t="shared" si="20"/>
        <v>SSTTSTGCPSZ</v>
      </c>
      <c r="B1257" t="s">
        <v>45</v>
      </c>
      <c r="C1257" t="s">
        <v>166</v>
      </c>
      <c r="D1257">
        <v>13</v>
      </c>
      <c r="E1257">
        <v>13</v>
      </c>
      <c r="F1257">
        <v>13</v>
      </c>
      <c r="G1257">
        <v>13</v>
      </c>
      <c r="H1257">
        <v>13</v>
      </c>
      <c r="I1257">
        <v>13</v>
      </c>
      <c r="J1257">
        <v>13</v>
      </c>
      <c r="K1257">
        <v>13</v>
      </c>
      <c r="L1257">
        <v>13</v>
      </c>
      <c r="M1257">
        <v>13</v>
      </c>
      <c r="N1257">
        <v>13</v>
      </c>
      <c r="O1257">
        <v>13</v>
      </c>
    </row>
    <row r="1258" spans="1:15">
      <c r="A1258" t="str">
        <f t="shared" si="20"/>
        <v>SSTTSTGCPSZ ONPK</v>
      </c>
      <c r="B1258" t="s">
        <v>45</v>
      </c>
      <c r="C1258" t="s">
        <v>167</v>
      </c>
      <c r="D1258">
        <v>13</v>
      </c>
      <c r="E1258">
        <v>13</v>
      </c>
      <c r="F1258">
        <v>13</v>
      </c>
      <c r="G1258">
        <v>13</v>
      </c>
      <c r="H1258">
        <v>13</v>
      </c>
      <c r="I1258">
        <v>13</v>
      </c>
      <c r="J1258">
        <v>13</v>
      </c>
      <c r="K1258">
        <v>13</v>
      </c>
      <c r="L1258">
        <v>13</v>
      </c>
      <c r="M1258">
        <v>13</v>
      </c>
      <c r="N1258">
        <v>13</v>
      </c>
      <c r="O1258">
        <v>13</v>
      </c>
    </row>
    <row r="1259" spans="1:15">
      <c r="A1259" t="str">
        <f t="shared" si="20"/>
        <v>SSTTSTGCPSZ OFFPK</v>
      </c>
      <c r="B1259" t="s">
        <v>45</v>
      </c>
      <c r="C1259" t="s">
        <v>168</v>
      </c>
      <c r="D1259">
        <v>13</v>
      </c>
      <c r="E1259">
        <v>13</v>
      </c>
      <c r="F1259">
        <v>13</v>
      </c>
      <c r="G1259">
        <v>13</v>
      </c>
      <c r="H1259">
        <v>13</v>
      </c>
      <c r="I1259">
        <v>13</v>
      </c>
      <c r="J1259">
        <v>13</v>
      </c>
      <c r="K1259">
        <v>13</v>
      </c>
      <c r="L1259">
        <v>13</v>
      </c>
      <c r="M1259">
        <v>13</v>
      </c>
      <c r="N1259">
        <v>13</v>
      </c>
      <c r="O1259">
        <v>13</v>
      </c>
    </row>
    <row r="1260" spans="1:15">
      <c r="A1260" t="str">
        <f t="shared" si="20"/>
        <v>SSTTSTCPSZ</v>
      </c>
      <c r="B1260" t="s">
        <v>45</v>
      </c>
      <c r="C1260" t="s">
        <v>169</v>
      </c>
      <c r="D1260">
        <v>13</v>
      </c>
      <c r="E1260">
        <v>13</v>
      </c>
      <c r="F1260">
        <v>13</v>
      </c>
      <c r="G1260">
        <v>13</v>
      </c>
      <c r="H1260">
        <v>13</v>
      </c>
      <c r="I1260">
        <v>13</v>
      </c>
      <c r="J1260">
        <v>13</v>
      </c>
      <c r="K1260">
        <v>13</v>
      </c>
      <c r="L1260">
        <v>13</v>
      </c>
      <c r="M1260">
        <v>13</v>
      </c>
      <c r="N1260">
        <v>13</v>
      </c>
      <c r="O1260">
        <v>13</v>
      </c>
    </row>
    <row r="1261" spans="1:15">
      <c r="A1261" t="str">
        <f t="shared" si="20"/>
        <v/>
      </c>
    </row>
    <row r="1262" spans="1:15">
      <c r="A1262" t="str">
        <f t="shared" si="20"/>
        <v>Note: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v>
      </c>
      <c r="B1262" s="481" t="s">
        <v>707</v>
      </c>
      <c r="C1262" s="481"/>
      <c r="D1262" s="481"/>
      <c r="E1262" s="481"/>
      <c r="F1262" s="481"/>
      <c r="G1262" s="481"/>
      <c r="H1262" s="481"/>
      <c r="I1262" s="481"/>
      <c r="J1262" s="481"/>
      <c r="K1262" s="481"/>
      <c r="L1262" s="481"/>
      <c r="M1262" s="481"/>
      <c r="N1262" s="481"/>
      <c r="O1262" s="481"/>
    </row>
    <row r="1263" spans="1:15">
      <c r="A1263" t="str">
        <f t="shared" ref="A1263:A1326" si="21">B1263&amp;C1263</f>
        <v xml:space="preserve">TGSLD2 Total GSLD(T)-2 General Service Large Demand 2 including TOU (2000+ KW) </v>
      </c>
      <c r="B1263" t="s">
        <v>708</v>
      </c>
      <c r="C1263" t="s">
        <v>709</v>
      </c>
    </row>
    <row r="1264" spans="1:15">
      <c r="A1264" t="str">
        <f t="shared" si="21"/>
        <v xml:space="preserve">TGSLD2MONTH </v>
      </c>
      <c r="B1264" t="s">
        <v>710</v>
      </c>
      <c r="C1264" t="s">
        <v>123</v>
      </c>
      <c r="D1264" s="4">
        <v>41640</v>
      </c>
      <c r="E1264" s="4">
        <v>41671</v>
      </c>
      <c r="F1264" s="4">
        <v>41699</v>
      </c>
      <c r="G1264" s="4">
        <v>41730</v>
      </c>
      <c r="H1264" s="4">
        <v>41760</v>
      </c>
      <c r="I1264" s="4">
        <v>41791</v>
      </c>
      <c r="J1264" s="4">
        <v>41821</v>
      </c>
      <c r="K1264" s="4">
        <v>41852</v>
      </c>
      <c r="L1264" s="4">
        <v>41883</v>
      </c>
      <c r="M1264" s="4">
        <v>41913</v>
      </c>
      <c r="N1264" s="4">
        <v>41944</v>
      </c>
      <c r="O1264" s="4">
        <v>41974</v>
      </c>
    </row>
    <row r="1265" spans="1:15">
      <c r="A1265" t="str">
        <f t="shared" si="21"/>
        <v xml:space="preserve">TGSLD2CUSTOMERS </v>
      </c>
      <c r="B1265" t="s">
        <v>710</v>
      </c>
      <c r="C1265" t="s">
        <v>124</v>
      </c>
      <c r="D1265">
        <v>152</v>
      </c>
      <c r="E1265">
        <v>152</v>
      </c>
      <c r="F1265">
        <v>151</v>
      </c>
      <c r="G1265">
        <v>152</v>
      </c>
      <c r="H1265">
        <v>150</v>
      </c>
      <c r="I1265">
        <v>149</v>
      </c>
      <c r="J1265">
        <v>148</v>
      </c>
      <c r="K1265">
        <v>153</v>
      </c>
      <c r="L1265">
        <v>154</v>
      </c>
      <c r="M1265">
        <v>153</v>
      </c>
      <c r="N1265">
        <v>152</v>
      </c>
      <c r="O1265">
        <v>151</v>
      </c>
    </row>
    <row r="1266" spans="1:15">
      <c r="A1266" t="str">
        <f t="shared" si="21"/>
        <v xml:space="preserve">TGSLD2SALES </v>
      </c>
      <c r="B1266" t="s">
        <v>710</v>
      </c>
      <c r="C1266" t="s">
        <v>125</v>
      </c>
      <c r="D1266">
        <v>205443460</v>
      </c>
      <c r="E1266">
        <v>182247130</v>
      </c>
      <c r="F1266">
        <v>189438549</v>
      </c>
      <c r="G1266">
        <v>186139581</v>
      </c>
      <c r="H1266">
        <v>211863827</v>
      </c>
      <c r="I1266">
        <v>203413039</v>
      </c>
      <c r="J1266">
        <v>229060159</v>
      </c>
      <c r="K1266">
        <v>230571126</v>
      </c>
      <c r="L1266">
        <v>234383495</v>
      </c>
      <c r="M1266">
        <v>213413479</v>
      </c>
      <c r="N1266">
        <v>202107580</v>
      </c>
      <c r="O1266">
        <v>193550602</v>
      </c>
    </row>
    <row r="1267" spans="1:15">
      <c r="A1267" t="str">
        <f t="shared" si="21"/>
        <v>TGSLD2KW</v>
      </c>
      <c r="B1267" t="s">
        <v>710</v>
      </c>
      <c r="C1267" t="s">
        <v>126</v>
      </c>
    </row>
    <row r="1268" spans="1:15">
      <c r="A1268" t="str">
        <f t="shared" si="21"/>
        <v>TGSLD2N</v>
      </c>
      <c r="B1268" t="s">
        <v>710</v>
      </c>
      <c r="C1268" t="s">
        <v>127</v>
      </c>
      <c r="D1268">
        <v>152</v>
      </c>
      <c r="E1268">
        <v>152</v>
      </c>
      <c r="F1268">
        <v>151</v>
      </c>
      <c r="G1268">
        <v>151</v>
      </c>
      <c r="H1268">
        <v>150</v>
      </c>
      <c r="I1268">
        <v>149</v>
      </c>
      <c r="J1268">
        <v>148</v>
      </c>
      <c r="K1268">
        <v>153</v>
      </c>
      <c r="L1268">
        <v>154</v>
      </c>
      <c r="M1268">
        <v>153</v>
      </c>
      <c r="N1268">
        <v>151</v>
      </c>
      <c r="O1268">
        <v>150</v>
      </c>
    </row>
    <row r="1269" spans="1:15">
      <c r="A1269" t="str">
        <f t="shared" si="21"/>
        <v>TGSLD2RLR ENERGY:</v>
      </c>
      <c r="B1269" t="s">
        <v>710</v>
      </c>
      <c r="C1269" t="s">
        <v>61</v>
      </c>
    </row>
    <row r="1270" spans="1:15">
      <c r="A1270" t="str">
        <f t="shared" si="21"/>
        <v>TGSLD2KWH</v>
      </c>
      <c r="B1270" t="s">
        <v>710</v>
      </c>
      <c r="C1270" t="s">
        <v>128</v>
      </c>
      <c r="D1270">
        <v>206470677</v>
      </c>
      <c r="E1270">
        <v>185043043</v>
      </c>
      <c r="F1270">
        <v>186296772</v>
      </c>
      <c r="G1270">
        <v>190637671</v>
      </c>
      <c r="H1270">
        <v>207417870</v>
      </c>
      <c r="I1270">
        <v>215589224</v>
      </c>
      <c r="J1270">
        <v>217089754</v>
      </c>
      <c r="K1270">
        <v>230520308</v>
      </c>
      <c r="L1270">
        <v>233196952</v>
      </c>
      <c r="M1270">
        <v>214277441</v>
      </c>
      <c r="N1270">
        <v>201351398</v>
      </c>
      <c r="O1270">
        <v>193174600</v>
      </c>
    </row>
    <row r="1271" spans="1:15">
      <c r="A1271" t="str">
        <f t="shared" si="21"/>
        <v>TGSLD2KWH ONPK</v>
      </c>
      <c r="B1271" t="s">
        <v>710</v>
      </c>
      <c r="C1271" t="s">
        <v>129</v>
      </c>
      <c r="D1271">
        <v>48410197</v>
      </c>
      <c r="E1271">
        <v>43714820</v>
      </c>
      <c r="F1271">
        <v>41526267</v>
      </c>
      <c r="G1271">
        <v>54022858</v>
      </c>
      <c r="H1271">
        <v>53990619</v>
      </c>
      <c r="I1271">
        <v>57670681</v>
      </c>
      <c r="J1271">
        <v>59223155</v>
      </c>
      <c r="K1271">
        <v>59940381</v>
      </c>
      <c r="L1271">
        <v>62871048</v>
      </c>
      <c r="M1271">
        <v>61057805</v>
      </c>
      <c r="N1271">
        <v>42177283</v>
      </c>
      <c r="O1271">
        <v>45012063</v>
      </c>
    </row>
    <row r="1272" spans="1:15">
      <c r="A1272" t="str">
        <f t="shared" si="21"/>
        <v>TGSLD2KWH OFFPK</v>
      </c>
      <c r="B1272" t="s">
        <v>710</v>
      </c>
      <c r="C1272" t="s">
        <v>130</v>
      </c>
      <c r="D1272">
        <v>158060480</v>
      </c>
      <c r="E1272">
        <v>141328223</v>
      </c>
      <c r="F1272">
        <v>144770506</v>
      </c>
      <c r="G1272">
        <v>136614814</v>
      </c>
      <c r="H1272">
        <v>153427251</v>
      </c>
      <c r="I1272">
        <v>157918543</v>
      </c>
      <c r="J1272">
        <v>157866599</v>
      </c>
      <c r="K1272">
        <v>170579926</v>
      </c>
      <c r="L1272">
        <v>170325903</v>
      </c>
      <c r="M1272">
        <v>153219636</v>
      </c>
      <c r="N1272">
        <v>159174114</v>
      </c>
      <c r="O1272">
        <v>148162537</v>
      </c>
    </row>
    <row r="1273" spans="1:15">
      <c r="A1273" t="str">
        <f t="shared" si="21"/>
        <v>TGSLD2KWH ONPK%</v>
      </c>
      <c r="B1273" t="s">
        <v>710</v>
      </c>
      <c r="C1273" t="s">
        <v>131</v>
      </c>
      <c r="D1273" s="5">
        <v>0.23447000000000001</v>
      </c>
      <c r="E1273" s="5">
        <v>0.23624000000000001</v>
      </c>
      <c r="F1273" s="5">
        <v>0.22289999999999999</v>
      </c>
      <c r="G1273" s="5">
        <v>0.28338000000000002</v>
      </c>
      <c r="H1273" s="5">
        <v>0.26029999999999998</v>
      </c>
      <c r="I1273" s="5">
        <v>0.26750000000000002</v>
      </c>
      <c r="J1273" s="5">
        <v>0.27279999999999999</v>
      </c>
      <c r="K1273" s="5">
        <v>0.26001999999999997</v>
      </c>
      <c r="L1273" s="5">
        <v>0.26960000000000001</v>
      </c>
      <c r="M1273" s="5">
        <v>0.28494999999999998</v>
      </c>
      <c r="N1273" s="5">
        <v>0.20946999999999999</v>
      </c>
      <c r="O1273" s="5">
        <v>0.23300999999999999</v>
      </c>
    </row>
    <row r="1274" spans="1:15">
      <c r="A1274" t="str">
        <f t="shared" si="21"/>
        <v>TGSLD2KWH OFFPK%</v>
      </c>
      <c r="B1274" t="s">
        <v>710</v>
      </c>
      <c r="C1274" t="s">
        <v>132</v>
      </c>
      <c r="D1274" s="5">
        <v>0.76553000000000004</v>
      </c>
      <c r="E1274" s="5">
        <v>0.76375999999999999</v>
      </c>
      <c r="F1274" s="5">
        <v>0.77710000000000001</v>
      </c>
      <c r="G1274" s="5">
        <v>0.71662000000000003</v>
      </c>
      <c r="H1274" s="5">
        <v>0.73970000000000002</v>
      </c>
      <c r="I1274" s="5">
        <v>0.73250000000000004</v>
      </c>
      <c r="J1274" s="5">
        <v>0.72719999999999996</v>
      </c>
      <c r="K1274" s="5">
        <v>0.73997999999999997</v>
      </c>
      <c r="L1274" s="5">
        <v>0.73040000000000005</v>
      </c>
      <c r="M1274" s="5">
        <v>0.71504999999999996</v>
      </c>
      <c r="N1274" s="5">
        <v>0.79052999999999995</v>
      </c>
      <c r="O1274" s="5">
        <v>0.76698999999999995</v>
      </c>
    </row>
    <row r="1275" spans="1:15">
      <c r="A1275" t="str">
        <f t="shared" si="21"/>
        <v>TGSLD2DEMAND (KW):</v>
      </c>
      <c r="B1275" t="s">
        <v>710</v>
      </c>
      <c r="C1275" t="s">
        <v>62</v>
      </c>
    </row>
    <row r="1276" spans="1:15">
      <c r="A1276" t="str">
        <f t="shared" si="21"/>
        <v>TGSLD2NCP</v>
      </c>
      <c r="B1276" t="s">
        <v>710</v>
      </c>
      <c r="C1276" t="s">
        <v>133</v>
      </c>
      <c r="D1276">
        <v>446941</v>
      </c>
      <c r="E1276">
        <v>426909</v>
      </c>
      <c r="F1276">
        <v>392437</v>
      </c>
      <c r="G1276">
        <v>413252</v>
      </c>
      <c r="H1276">
        <v>423632</v>
      </c>
      <c r="I1276">
        <v>452702</v>
      </c>
      <c r="J1276">
        <v>432433</v>
      </c>
      <c r="K1276">
        <v>461029</v>
      </c>
      <c r="L1276">
        <v>480660</v>
      </c>
      <c r="M1276">
        <v>436302</v>
      </c>
      <c r="N1276">
        <v>452938</v>
      </c>
      <c r="O1276">
        <v>413751</v>
      </c>
    </row>
    <row r="1277" spans="1:15">
      <c r="A1277" t="str">
        <f t="shared" si="21"/>
        <v>TGSLD2NCP ONPK</v>
      </c>
      <c r="B1277" t="s">
        <v>710</v>
      </c>
      <c r="C1277" t="s">
        <v>134</v>
      </c>
      <c r="D1277">
        <v>379439</v>
      </c>
      <c r="E1277">
        <v>358179</v>
      </c>
      <c r="F1277">
        <v>325696</v>
      </c>
      <c r="G1277">
        <v>348926</v>
      </c>
      <c r="H1277">
        <v>357202</v>
      </c>
      <c r="I1277">
        <v>386208</v>
      </c>
      <c r="J1277">
        <v>374619</v>
      </c>
      <c r="K1277">
        <v>398083</v>
      </c>
      <c r="L1277">
        <v>414868</v>
      </c>
      <c r="M1277">
        <v>366726</v>
      </c>
      <c r="N1277">
        <v>380213</v>
      </c>
      <c r="O1277">
        <v>348320</v>
      </c>
    </row>
    <row r="1278" spans="1:15">
      <c r="A1278" t="str">
        <f t="shared" si="21"/>
        <v>TGSLD2NCP OFFPK</v>
      </c>
      <c r="B1278" t="s">
        <v>710</v>
      </c>
      <c r="C1278" t="s">
        <v>135</v>
      </c>
      <c r="D1278">
        <v>441283</v>
      </c>
      <c r="E1278">
        <v>424809</v>
      </c>
      <c r="F1278">
        <v>391533</v>
      </c>
      <c r="G1278">
        <v>408103</v>
      </c>
      <c r="H1278">
        <v>418820</v>
      </c>
      <c r="I1278">
        <v>446607</v>
      </c>
      <c r="J1278">
        <v>427593</v>
      </c>
      <c r="K1278">
        <v>454973</v>
      </c>
      <c r="L1278">
        <v>476014</v>
      </c>
      <c r="M1278">
        <v>431369</v>
      </c>
      <c r="N1278">
        <v>451408</v>
      </c>
      <c r="O1278">
        <v>410783</v>
      </c>
    </row>
    <row r="1279" spans="1:15">
      <c r="A1279" t="str">
        <f t="shared" si="21"/>
        <v>TGSLD2GCP DATE</v>
      </c>
      <c r="B1279" t="s">
        <v>710</v>
      </c>
      <c r="C1279" t="s">
        <v>136</v>
      </c>
      <c r="D1279" t="s">
        <v>630</v>
      </c>
      <c r="E1279" t="s">
        <v>612</v>
      </c>
      <c r="F1279" t="s">
        <v>286</v>
      </c>
      <c r="G1279" t="s">
        <v>264</v>
      </c>
      <c r="H1279" t="s">
        <v>666</v>
      </c>
      <c r="I1279" t="s">
        <v>292</v>
      </c>
      <c r="J1279" t="s">
        <v>609</v>
      </c>
      <c r="K1279" t="s">
        <v>261</v>
      </c>
      <c r="L1279" t="s">
        <v>616</v>
      </c>
      <c r="M1279" t="s">
        <v>322</v>
      </c>
      <c r="N1279" t="s">
        <v>317</v>
      </c>
      <c r="O1279" t="s">
        <v>650</v>
      </c>
    </row>
    <row r="1280" spans="1:15">
      <c r="A1280" t="str">
        <f t="shared" si="21"/>
        <v>TGSLD2GCP TIME</v>
      </c>
      <c r="B1280" t="s">
        <v>710</v>
      </c>
      <c r="C1280" t="s">
        <v>142</v>
      </c>
      <c r="D1280" t="s">
        <v>144</v>
      </c>
      <c r="E1280" t="s">
        <v>143</v>
      </c>
      <c r="F1280" t="s">
        <v>146</v>
      </c>
      <c r="G1280" t="s">
        <v>189</v>
      </c>
      <c r="H1280" t="s">
        <v>202</v>
      </c>
      <c r="I1280" t="s">
        <v>202</v>
      </c>
      <c r="J1280" t="s">
        <v>202</v>
      </c>
      <c r="K1280" t="s">
        <v>189</v>
      </c>
      <c r="L1280" t="s">
        <v>189</v>
      </c>
      <c r="M1280" t="s">
        <v>202</v>
      </c>
      <c r="N1280" t="s">
        <v>144</v>
      </c>
      <c r="O1280" t="s">
        <v>143</v>
      </c>
    </row>
    <row r="1281" spans="1:15">
      <c r="A1281" t="str">
        <f t="shared" si="21"/>
        <v>TGSLD2GCP</v>
      </c>
      <c r="B1281" t="s">
        <v>710</v>
      </c>
      <c r="C1281" t="s">
        <v>147</v>
      </c>
      <c r="D1281">
        <v>354006</v>
      </c>
      <c r="E1281">
        <v>346208</v>
      </c>
      <c r="F1281">
        <v>316709</v>
      </c>
      <c r="G1281">
        <v>337405</v>
      </c>
      <c r="H1281">
        <v>338744</v>
      </c>
      <c r="I1281">
        <v>360551</v>
      </c>
      <c r="J1281">
        <v>343410</v>
      </c>
      <c r="K1281">
        <v>365959</v>
      </c>
      <c r="L1281">
        <v>384908</v>
      </c>
      <c r="M1281">
        <v>351669</v>
      </c>
      <c r="N1281">
        <v>373929</v>
      </c>
      <c r="O1281">
        <v>334840</v>
      </c>
    </row>
    <row r="1282" spans="1:15">
      <c r="A1282" t="str">
        <f t="shared" si="21"/>
        <v>TGSLD2GCP ONPK</v>
      </c>
      <c r="B1282" t="s">
        <v>710</v>
      </c>
      <c r="C1282" t="s">
        <v>63</v>
      </c>
      <c r="D1282">
        <v>315292</v>
      </c>
      <c r="E1282">
        <v>303690</v>
      </c>
      <c r="F1282">
        <v>274441</v>
      </c>
      <c r="G1282">
        <v>307798</v>
      </c>
      <c r="H1282">
        <v>308507</v>
      </c>
      <c r="I1282">
        <v>333923</v>
      </c>
      <c r="J1282">
        <v>324111</v>
      </c>
      <c r="K1282">
        <v>339171</v>
      </c>
      <c r="L1282">
        <v>360536</v>
      </c>
      <c r="M1282">
        <v>324705</v>
      </c>
      <c r="N1282">
        <v>326163</v>
      </c>
      <c r="O1282">
        <v>296350</v>
      </c>
    </row>
    <row r="1283" spans="1:15">
      <c r="A1283" t="str">
        <f t="shared" si="21"/>
        <v>TGSLD2GCP OFFPK</v>
      </c>
      <c r="B1283" t="s">
        <v>710</v>
      </c>
      <c r="C1283" t="s">
        <v>64</v>
      </c>
      <c r="D1283">
        <v>354006</v>
      </c>
      <c r="E1283">
        <v>346208</v>
      </c>
      <c r="F1283">
        <v>316709</v>
      </c>
      <c r="G1283">
        <v>337405</v>
      </c>
      <c r="H1283">
        <v>338744</v>
      </c>
      <c r="I1283">
        <v>360551</v>
      </c>
      <c r="J1283">
        <v>343410</v>
      </c>
      <c r="K1283">
        <v>365959</v>
      </c>
      <c r="L1283">
        <v>384908</v>
      </c>
      <c r="M1283">
        <v>351669</v>
      </c>
      <c r="N1283">
        <v>373929</v>
      </c>
      <c r="O1283">
        <v>334840</v>
      </c>
    </row>
    <row r="1284" spans="1:15">
      <c r="A1284" t="str">
        <f t="shared" si="21"/>
        <v>TGSLD2CP</v>
      </c>
      <c r="B1284" t="s">
        <v>710</v>
      </c>
      <c r="C1284" t="s">
        <v>148</v>
      </c>
      <c r="D1284">
        <v>247004</v>
      </c>
      <c r="E1284">
        <v>326775</v>
      </c>
      <c r="F1284">
        <v>265142</v>
      </c>
      <c r="G1284">
        <v>291917</v>
      </c>
      <c r="H1284">
        <v>293308</v>
      </c>
      <c r="I1284">
        <v>325246</v>
      </c>
      <c r="J1284">
        <v>307838</v>
      </c>
      <c r="K1284">
        <v>325433</v>
      </c>
      <c r="L1284">
        <v>341951</v>
      </c>
      <c r="M1284">
        <v>323384</v>
      </c>
      <c r="N1284">
        <v>365158</v>
      </c>
      <c r="O1284">
        <v>289470</v>
      </c>
    </row>
    <row r="1285" spans="1:15">
      <c r="A1285" t="str">
        <f t="shared" si="21"/>
        <v>TGSLD2PERIOD START</v>
      </c>
      <c r="B1285" t="s">
        <v>710</v>
      </c>
      <c r="C1285" t="s">
        <v>149</v>
      </c>
      <c r="D1285" s="1">
        <v>41640</v>
      </c>
      <c r="E1285" s="1">
        <v>41671</v>
      </c>
      <c r="F1285" s="1">
        <v>41699</v>
      </c>
      <c r="G1285" s="1">
        <v>41730</v>
      </c>
      <c r="H1285" s="1">
        <v>41760</v>
      </c>
      <c r="I1285" s="1">
        <v>41791</v>
      </c>
      <c r="J1285" s="1">
        <v>41821</v>
      </c>
      <c r="K1285" s="1">
        <v>41852</v>
      </c>
      <c r="L1285" s="1">
        <v>41883</v>
      </c>
      <c r="M1285" s="1">
        <v>41913</v>
      </c>
      <c r="N1285" s="1">
        <v>41944</v>
      </c>
      <c r="O1285" s="1">
        <v>41974</v>
      </c>
    </row>
    <row r="1286" spans="1:15">
      <c r="A1286" t="str">
        <f t="shared" si="21"/>
        <v>TGSLD2NCP LF</v>
      </c>
      <c r="B1286" t="s">
        <v>710</v>
      </c>
      <c r="C1286" t="s">
        <v>150</v>
      </c>
      <c r="D1286" s="5">
        <v>0.62090000000000001</v>
      </c>
      <c r="E1286" s="5">
        <v>0.64500000000000002</v>
      </c>
      <c r="F1286" s="5">
        <v>0.6381</v>
      </c>
      <c r="G1286" s="5">
        <v>0.64070000000000005</v>
      </c>
      <c r="H1286" s="5">
        <v>0.65810000000000002</v>
      </c>
      <c r="I1286" s="5">
        <v>0.66139999999999999</v>
      </c>
      <c r="J1286" s="5">
        <v>0.67479999999999996</v>
      </c>
      <c r="K1286" s="5">
        <v>0.67210000000000003</v>
      </c>
      <c r="L1286" s="5">
        <v>0.67379999999999995</v>
      </c>
      <c r="M1286" s="5">
        <v>0.66010000000000002</v>
      </c>
      <c r="N1286" s="5">
        <v>0.61739999999999995</v>
      </c>
      <c r="O1286" s="5">
        <v>0.62749999999999995</v>
      </c>
    </row>
    <row r="1287" spans="1:15">
      <c r="A1287" t="str">
        <f t="shared" si="21"/>
        <v>TGSLD2NCP LF ONPK</v>
      </c>
      <c r="B1287" t="s">
        <v>710</v>
      </c>
      <c r="C1287" t="s">
        <v>151</v>
      </c>
      <c r="D1287" s="5">
        <v>0.72489999999999999</v>
      </c>
      <c r="E1287" s="5">
        <v>0.76280000000000003</v>
      </c>
      <c r="F1287" s="5">
        <v>0.75890000000000002</v>
      </c>
      <c r="G1287" s="5">
        <v>0.78200000000000003</v>
      </c>
      <c r="H1287" s="5">
        <v>0.79969999999999997</v>
      </c>
      <c r="I1287" s="5">
        <v>0.79010000000000002</v>
      </c>
      <c r="J1287" s="5">
        <v>0.7984</v>
      </c>
      <c r="K1287" s="5">
        <v>0.79669999999999996</v>
      </c>
      <c r="L1287" s="5">
        <v>0.80179999999999996</v>
      </c>
      <c r="M1287" s="5">
        <v>0.80430000000000001</v>
      </c>
      <c r="N1287" s="5">
        <v>0.7298</v>
      </c>
      <c r="O1287" s="5">
        <v>0.73419999999999996</v>
      </c>
    </row>
    <row r="1288" spans="1:15">
      <c r="A1288" t="str">
        <f t="shared" si="21"/>
        <v>TGSLD2NCP LF OFFPK</v>
      </c>
      <c r="B1288" t="s">
        <v>710</v>
      </c>
      <c r="C1288" t="s">
        <v>152</v>
      </c>
      <c r="D1288" s="5">
        <v>0.63060000000000005</v>
      </c>
      <c r="E1288" s="5">
        <v>0.64980000000000004</v>
      </c>
      <c r="F1288" s="5">
        <v>0.64190000000000003</v>
      </c>
      <c r="G1288" s="5">
        <v>0.64129999999999998</v>
      </c>
      <c r="H1288" s="5">
        <v>0.66010000000000002</v>
      </c>
      <c r="I1288" s="5">
        <v>0.66590000000000005</v>
      </c>
      <c r="J1288" s="5">
        <v>0.67620000000000002</v>
      </c>
      <c r="K1288" s="5">
        <v>0.67549999999999999</v>
      </c>
      <c r="L1288" s="5">
        <v>0.67390000000000005</v>
      </c>
      <c r="M1288" s="5">
        <v>0.66139999999999999</v>
      </c>
      <c r="N1288" s="5">
        <v>0.62080000000000002</v>
      </c>
      <c r="O1288" s="5">
        <v>0.63500000000000001</v>
      </c>
    </row>
    <row r="1289" spans="1:15">
      <c r="A1289" t="str">
        <f t="shared" si="21"/>
        <v>TGSLD2GCP CF</v>
      </c>
      <c r="B1289" t="s">
        <v>710</v>
      </c>
      <c r="C1289" t="s">
        <v>153</v>
      </c>
      <c r="D1289" s="5">
        <v>0.79210000000000003</v>
      </c>
      <c r="E1289" s="5">
        <v>0.81100000000000005</v>
      </c>
      <c r="F1289" s="5">
        <v>0.80700000000000005</v>
      </c>
      <c r="G1289" s="5">
        <v>0.8165</v>
      </c>
      <c r="H1289" s="5">
        <v>0.79959999999999998</v>
      </c>
      <c r="I1289" s="5">
        <v>0.7964</v>
      </c>
      <c r="J1289" s="5">
        <v>0.79410000000000003</v>
      </c>
      <c r="K1289" s="5">
        <v>0.79379999999999995</v>
      </c>
      <c r="L1289" s="5">
        <v>0.80079999999999996</v>
      </c>
      <c r="M1289" s="5">
        <v>0.80600000000000005</v>
      </c>
      <c r="N1289" s="5">
        <v>0.8256</v>
      </c>
      <c r="O1289" s="5">
        <v>0.80930000000000002</v>
      </c>
    </row>
    <row r="1290" spans="1:15">
      <c r="A1290" t="str">
        <f t="shared" si="21"/>
        <v>TGSLD2CP CF</v>
      </c>
      <c r="B1290" t="s">
        <v>710</v>
      </c>
      <c r="C1290" t="s">
        <v>154</v>
      </c>
      <c r="D1290" s="5">
        <v>0.55269999999999997</v>
      </c>
      <c r="E1290" s="5">
        <v>0.76539999999999997</v>
      </c>
      <c r="F1290" s="5">
        <v>0.67559999999999998</v>
      </c>
      <c r="G1290" s="5">
        <v>0.70640000000000003</v>
      </c>
      <c r="H1290" s="5">
        <v>0.69240000000000002</v>
      </c>
      <c r="I1290" s="5">
        <v>0.71850000000000003</v>
      </c>
      <c r="J1290" s="5">
        <v>0.71189999999999998</v>
      </c>
      <c r="K1290" s="5">
        <v>0.70589999999999997</v>
      </c>
      <c r="L1290" s="5">
        <v>0.71140000000000003</v>
      </c>
      <c r="M1290" s="5">
        <v>0.74119999999999997</v>
      </c>
      <c r="N1290" s="5">
        <v>0.80620000000000003</v>
      </c>
      <c r="O1290" s="5">
        <v>0.6996</v>
      </c>
    </row>
    <row r="1291" spans="1:15">
      <c r="A1291" t="str">
        <f t="shared" si="21"/>
        <v>TGSLD2GCP LF</v>
      </c>
      <c r="B1291" t="s">
        <v>710</v>
      </c>
      <c r="C1291" t="s">
        <v>155</v>
      </c>
      <c r="D1291" s="5">
        <v>0.78390000000000004</v>
      </c>
      <c r="E1291" s="5">
        <v>0.7954</v>
      </c>
      <c r="F1291" s="5">
        <v>0.79059999999999997</v>
      </c>
      <c r="G1291" s="5">
        <v>0.78469999999999995</v>
      </c>
      <c r="H1291" s="5">
        <v>0.82299999999999995</v>
      </c>
      <c r="I1291" s="5">
        <v>0.83050000000000002</v>
      </c>
      <c r="J1291" s="5">
        <v>0.84970000000000001</v>
      </c>
      <c r="K1291" s="5">
        <v>0.84660000000000002</v>
      </c>
      <c r="L1291" s="5">
        <v>0.84150000000000003</v>
      </c>
      <c r="M1291" s="5">
        <v>0.81899999999999995</v>
      </c>
      <c r="N1291" s="5">
        <v>0.74790000000000001</v>
      </c>
      <c r="O1291" s="5">
        <v>0.77539999999999998</v>
      </c>
    </row>
    <row r="1292" spans="1:15">
      <c r="A1292" t="str">
        <f t="shared" si="21"/>
        <v>TGSLD2GCP LF ONPK</v>
      </c>
      <c r="B1292" t="s">
        <v>710</v>
      </c>
      <c r="C1292" t="s">
        <v>156</v>
      </c>
      <c r="D1292" s="5">
        <v>0.87239999999999995</v>
      </c>
      <c r="E1292" s="5">
        <v>0.89970000000000006</v>
      </c>
      <c r="F1292" s="5">
        <v>0.90069999999999995</v>
      </c>
      <c r="G1292" s="5">
        <v>0.88639999999999997</v>
      </c>
      <c r="H1292" s="5">
        <v>0.92600000000000005</v>
      </c>
      <c r="I1292" s="5">
        <v>0.91379999999999995</v>
      </c>
      <c r="J1292" s="5">
        <v>0.92290000000000005</v>
      </c>
      <c r="K1292" s="5">
        <v>0.93510000000000004</v>
      </c>
      <c r="L1292" s="5">
        <v>0.92269999999999996</v>
      </c>
      <c r="M1292" s="5">
        <v>0.90839999999999999</v>
      </c>
      <c r="N1292" s="5">
        <v>0.85070000000000001</v>
      </c>
      <c r="O1292" s="5">
        <v>0.86299999999999999</v>
      </c>
    </row>
    <row r="1293" spans="1:15">
      <c r="A1293" t="str">
        <f t="shared" si="21"/>
        <v>TGSLD2GCP LF OFFPK</v>
      </c>
      <c r="B1293" t="s">
        <v>710</v>
      </c>
      <c r="C1293" t="s">
        <v>157</v>
      </c>
      <c r="D1293" s="5">
        <v>0.78610000000000002</v>
      </c>
      <c r="E1293" s="5">
        <v>0.79730000000000001</v>
      </c>
      <c r="F1293" s="5">
        <v>0.79359999999999997</v>
      </c>
      <c r="G1293" s="5">
        <v>0.77569999999999995</v>
      </c>
      <c r="H1293" s="5">
        <v>0.81610000000000005</v>
      </c>
      <c r="I1293" s="5">
        <v>0.82479999999999998</v>
      </c>
      <c r="J1293" s="5">
        <v>0.84189999999999998</v>
      </c>
      <c r="K1293" s="5">
        <v>0.83989999999999998</v>
      </c>
      <c r="L1293" s="5">
        <v>0.83340000000000003</v>
      </c>
      <c r="M1293" s="5">
        <v>0.81130000000000002</v>
      </c>
      <c r="N1293" s="5">
        <v>0.74939999999999996</v>
      </c>
      <c r="O1293" s="5">
        <v>0.77900000000000003</v>
      </c>
    </row>
    <row r="1294" spans="1:15">
      <c r="A1294" t="str">
        <f t="shared" si="21"/>
        <v>TGSLD2CP LF</v>
      </c>
      <c r="B1294" t="s">
        <v>710</v>
      </c>
      <c r="C1294" t="s">
        <v>158</v>
      </c>
      <c r="D1294" s="5">
        <v>1.1234999999999999</v>
      </c>
      <c r="E1294" s="5">
        <v>0.8427</v>
      </c>
      <c r="F1294" s="5">
        <v>0.94440000000000002</v>
      </c>
      <c r="G1294" s="5">
        <v>0.90700000000000003</v>
      </c>
      <c r="H1294" s="5">
        <v>0.95050000000000001</v>
      </c>
      <c r="I1294" s="5">
        <v>0.92059999999999997</v>
      </c>
      <c r="J1294" s="5">
        <v>0.94789999999999996</v>
      </c>
      <c r="K1294" s="5">
        <v>0.95209999999999995</v>
      </c>
      <c r="L1294" s="5">
        <v>0.94720000000000004</v>
      </c>
      <c r="M1294" s="5">
        <v>0.89059999999999995</v>
      </c>
      <c r="N1294" s="5">
        <v>0.76580000000000004</v>
      </c>
      <c r="O1294" s="5">
        <v>0.89700000000000002</v>
      </c>
    </row>
    <row r="1295" spans="1:15">
      <c r="A1295" t="str">
        <f t="shared" si="21"/>
        <v>TGSLD2REL PREC:</v>
      </c>
      <c r="B1295" t="s">
        <v>710</v>
      </c>
      <c r="C1295" t="s">
        <v>65</v>
      </c>
    </row>
    <row r="1296" spans="1:15">
      <c r="A1296" t="str">
        <f t="shared" si="21"/>
        <v>TGSLD2NCP RP</v>
      </c>
      <c r="B1296" t="s">
        <v>710</v>
      </c>
      <c r="C1296" t="s">
        <v>159</v>
      </c>
      <c r="D1296" s="5">
        <v>6.1999999999999998E-3</v>
      </c>
      <c r="E1296" s="5">
        <v>5.8999999999999999E-3</v>
      </c>
      <c r="F1296" s="5">
        <v>6.0000000000000001E-3</v>
      </c>
      <c r="G1296" s="5">
        <v>5.7000000000000002E-3</v>
      </c>
      <c r="H1296" s="5">
        <v>5.8999999999999999E-3</v>
      </c>
      <c r="I1296" s="5">
        <v>7.7000000000000002E-3</v>
      </c>
      <c r="J1296" s="5">
        <v>6.6E-3</v>
      </c>
      <c r="K1296" s="5">
        <v>7.7999999999999996E-3</v>
      </c>
      <c r="L1296" s="5">
        <v>6.4000000000000003E-3</v>
      </c>
      <c r="M1296" s="5">
        <v>7.4999999999999997E-3</v>
      </c>
      <c r="N1296" s="5">
        <v>0</v>
      </c>
      <c r="O1296" s="5">
        <v>0</v>
      </c>
    </row>
    <row r="1297" spans="1:15">
      <c r="A1297" t="str">
        <f t="shared" si="21"/>
        <v>TGSLD2NCP RP ONPK</v>
      </c>
      <c r="B1297" t="s">
        <v>710</v>
      </c>
      <c r="C1297" t="s">
        <v>160</v>
      </c>
      <c r="D1297" s="5">
        <v>5.3E-3</v>
      </c>
      <c r="E1297" s="5">
        <v>4.8999999999999998E-3</v>
      </c>
      <c r="F1297" s="5">
        <v>6.1999999999999998E-3</v>
      </c>
      <c r="G1297" s="5">
        <v>6.1000000000000004E-3</v>
      </c>
      <c r="H1297" s="5">
        <v>5.8999999999999999E-3</v>
      </c>
      <c r="I1297" s="5">
        <v>7.9000000000000008E-3</v>
      </c>
      <c r="J1297" s="5">
        <v>6.3E-3</v>
      </c>
      <c r="K1297" s="5">
        <v>8.5000000000000006E-3</v>
      </c>
      <c r="L1297" s="5">
        <v>6.7000000000000002E-3</v>
      </c>
      <c r="M1297" s="5">
        <v>6.3E-3</v>
      </c>
      <c r="N1297" s="5">
        <v>0</v>
      </c>
      <c r="O1297" s="5">
        <v>0</v>
      </c>
    </row>
    <row r="1298" spans="1:15">
      <c r="A1298" t="str">
        <f t="shared" si="21"/>
        <v>TGSLD2NCP RP OFFPK</v>
      </c>
      <c r="B1298" t="s">
        <v>710</v>
      </c>
      <c r="C1298" t="s">
        <v>161</v>
      </c>
      <c r="D1298" s="5">
        <v>6.1000000000000004E-3</v>
      </c>
      <c r="E1298" s="5">
        <v>5.7999999999999996E-3</v>
      </c>
      <c r="F1298" s="5">
        <v>6.0000000000000001E-3</v>
      </c>
      <c r="G1298" s="5">
        <v>5.7000000000000002E-3</v>
      </c>
      <c r="H1298" s="5">
        <v>6.1000000000000004E-3</v>
      </c>
      <c r="I1298" s="5">
        <v>7.7000000000000002E-3</v>
      </c>
      <c r="J1298" s="5">
        <v>6.6E-3</v>
      </c>
      <c r="K1298" s="5">
        <v>7.7999999999999996E-3</v>
      </c>
      <c r="L1298" s="5">
        <v>6.4000000000000003E-3</v>
      </c>
      <c r="M1298" s="5">
        <v>7.4999999999999997E-3</v>
      </c>
      <c r="N1298" s="5">
        <v>0</v>
      </c>
      <c r="O1298" s="5">
        <v>0</v>
      </c>
    </row>
    <row r="1299" spans="1:15">
      <c r="A1299" t="str">
        <f t="shared" si="21"/>
        <v>TGSLD2GCP RP</v>
      </c>
      <c r="B1299" t="s">
        <v>710</v>
      </c>
      <c r="C1299" t="s">
        <v>162</v>
      </c>
      <c r="D1299" s="5">
        <v>4.4999999999999997E-3</v>
      </c>
      <c r="E1299" s="5">
        <v>5.0000000000000001E-3</v>
      </c>
      <c r="F1299" s="5">
        <v>5.1999999999999998E-3</v>
      </c>
      <c r="G1299" s="5">
        <v>5.3E-3</v>
      </c>
      <c r="H1299" s="5">
        <v>4.7999999999999996E-3</v>
      </c>
      <c r="I1299" s="5">
        <v>5.1999999999999998E-3</v>
      </c>
      <c r="J1299" s="5">
        <v>4.7000000000000002E-3</v>
      </c>
      <c r="K1299" s="5">
        <v>5.1000000000000004E-3</v>
      </c>
      <c r="L1299" s="5">
        <v>3.7000000000000002E-3</v>
      </c>
      <c r="M1299" s="5">
        <v>5.1000000000000004E-3</v>
      </c>
      <c r="N1299" s="5">
        <v>0</v>
      </c>
      <c r="O1299" s="5">
        <v>0</v>
      </c>
    </row>
    <row r="1300" spans="1:15">
      <c r="A1300" t="str">
        <f t="shared" si="21"/>
        <v>TGSLD2GCP RP ONPK</v>
      </c>
      <c r="B1300" t="s">
        <v>710</v>
      </c>
      <c r="C1300" t="s">
        <v>163</v>
      </c>
      <c r="D1300" s="5">
        <v>4.3E-3</v>
      </c>
      <c r="E1300" s="5">
        <v>4.7000000000000002E-3</v>
      </c>
      <c r="F1300" s="5">
        <v>5.7999999999999996E-3</v>
      </c>
      <c r="G1300" s="5">
        <v>6.6E-3</v>
      </c>
      <c r="H1300" s="5">
        <v>5.8999999999999999E-3</v>
      </c>
      <c r="I1300" s="5">
        <v>6.7999999999999996E-3</v>
      </c>
      <c r="J1300" s="5">
        <v>5.4999999999999997E-3</v>
      </c>
      <c r="K1300" s="5">
        <v>7.6E-3</v>
      </c>
      <c r="L1300" s="5">
        <v>5.8999999999999999E-3</v>
      </c>
      <c r="M1300" s="5">
        <v>6.1999999999999998E-3</v>
      </c>
      <c r="N1300" s="5">
        <v>0</v>
      </c>
      <c r="O1300" s="5">
        <v>0</v>
      </c>
    </row>
    <row r="1301" spans="1:15">
      <c r="A1301" t="str">
        <f t="shared" si="21"/>
        <v>TGSLD2GCP RP OFFPK</v>
      </c>
      <c r="B1301" t="s">
        <v>710</v>
      </c>
      <c r="C1301" t="s">
        <v>164</v>
      </c>
      <c r="D1301" s="5">
        <v>4.4999999999999997E-3</v>
      </c>
      <c r="E1301" s="5">
        <v>5.0000000000000001E-3</v>
      </c>
      <c r="F1301" s="5">
        <v>5.1999999999999998E-3</v>
      </c>
      <c r="G1301" s="5">
        <v>5.3E-3</v>
      </c>
      <c r="H1301" s="5">
        <v>4.7999999999999996E-3</v>
      </c>
      <c r="I1301" s="5">
        <v>5.1999999999999998E-3</v>
      </c>
      <c r="J1301" s="5">
        <v>4.7000000000000002E-3</v>
      </c>
      <c r="K1301" s="5">
        <v>5.1000000000000004E-3</v>
      </c>
      <c r="L1301" s="5">
        <v>3.7000000000000002E-3</v>
      </c>
      <c r="M1301" s="5">
        <v>5.1000000000000004E-3</v>
      </c>
      <c r="N1301" s="5">
        <v>0</v>
      </c>
      <c r="O1301" s="5">
        <v>0</v>
      </c>
    </row>
    <row r="1302" spans="1:15">
      <c r="A1302" t="str">
        <f t="shared" si="21"/>
        <v>TGSLD2CP RP</v>
      </c>
      <c r="B1302" t="s">
        <v>710</v>
      </c>
      <c r="C1302" t="s">
        <v>165</v>
      </c>
      <c r="D1302" s="5">
        <v>7.0000000000000001E-3</v>
      </c>
      <c r="E1302" s="5">
        <v>4.4999999999999997E-3</v>
      </c>
      <c r="F1302" s="5">
        <v>4.8999999999999998E-3</v>
      </c>
      <c r="G1302" s="5">
        <v>5.7000000000000002E-3</v>
      </c>
      <c r="H1302" s="5">
        <v>5.5999999999999999E-3</v>
      </c>
      <c r="I1302" s="5">
        <v>6.8999999999999999E-3</v>
      </c>
      <c r="J1302" s="5">
        <v>8.0999999999999996E-3</v>
      </c>
      <c r="K1302" s="5">
        <v>8.8999999999999999E-3</v>
      </c>
      <c r="L1302" s="5">
        <v>6.7000000000000002E-3</v>
      </c>
      <c r="M1302" s="5">
        <v>6.1000000000000004E-3</v>
      </c>
      <c r="N1302" s="5">
        <v>0</v>
      </c>
      <c r="O1302" s="5">
        <v>0</v>
      </c>
    </row>
    <row r="1303" spans="1:15">
      <c r="A1303" t="str">
        <f t="shared" si="21"/>
        <v>TGSLD2SAMPLE SIZE:</v>
      </c>
      <c r="B1303" t="s">
        <v>710</v>
      </c>
      <c r="C1303" t="s">
        <v>66</v>
      </c>
    </row>
    <row r="1304" spans="1:15">
      <c r="A1304" t="str">
        <f t="shared" si="21"/>
        <v>TGSLD2GCPSZ</v>
      </c>
      <c r="B1304" t="s">
        <v>710</v>
      </c>
      <c r="C1304" t="s">
        <v>166</v>
      </c>
      <c r="D1304">
        <v>150</v>
      </c>
      <c r="E1304">
        <v>150</v>
      </c>
      <c r="F1304">
        <v>149</v>
      </c>
      <c r="G1304">
        <v>149</v>
      </c>
      <c r="H1304">
        <v>148</v>
      </c>
      <c r="I1304">
        <v>146</v>
      </c>
      <c r="J1304">
        <v>146</v>
      </c>
      <c r="K1304">
        <v>149</v>
      </c>
      <c r="L1304">
        <v>151</v>
      </c>
      <c r="M1304">
        <v>150</v>
      </c>
      <c r="N1304">
        <v>151</v>
      </c>
      <c r="O1304">
        <v>150</v>
      </c>
    </row>
    <row r="1305" spans="1:15">
      <c r="A1305" t="str">
        <f t="shared" si="21"/>
        <v>TGSLD2GCPSZ ONPK</v>
      </c>
      <c r="B1305" t="s">
        <v>710</v>
      </c>
      <c r="C1305" t="s">
        <v>167</v>
      </c>
      <c r="D1305">
        <v>150</v>
      </c>
      <c r="E1305">
        <v>150</v>
      </c>
      <c r="F1305">
        <v>149</v>
      </c>
      <c r="G1305">
        <v>149</v>
      </c>
      <c r="H1305">
        <v>148</v>
      </c>
      <c r="I1305">
        <v>146</v>
      </c>
      <c r="J1305">
        <v>146</v>
      </c>
      <c r="K1305">
        <v>149</v>
      </c>
      <c r="L1305">
        <v>151</v>
      </c>
      <c r="M1305">
        <v>150</v>
      </c>
      <c r="N1305">
        <v>151</v>
      </c>
      <c r="O1305">
        <v>150</v>
      </c>
    </row>
    <row r="1306" spans="1:15">
      <c r="A1306" t="str">
        <f t="shared" si="21"/>
        <v>TGSLD2GCPSZ OFFPK</v>
      </c>
      <c r="B1306" t="s">
        <v>710</v>
      </c>
      <c r="C1306" t="s">
        <v>168</v>
      </c>
      <c r="D1306">
        <v>150</v>
      </c>
      <c r="E1306">
        <v>150</v>
      </c>
      <c r="F1306">
        <v>149</v>
      </c>
      <c r="G1306">
        <v>149</v>
      </c>
      <c r="H1306">
        <v>148</v>
      </c>
      <c r="I1306">
        <v>146</v>
      </c>
      <c r="J1306">
        <v>146</v>
      </c>
      <c r="K1306">
        <v>149</v>
      </c>
      <c r="L1306">
        <v>151</v>
      </c>
      <c r="M1306">
        <v>150</v>
      </c>
      <c r="N1306">
        <v>151</v>
      </c>
      <c r="O1306">
        <v>150</v>
      </c>
    </row>
    <row r="1307" spans="1:15">
      <c r="A1307" t="str">
        <f t="shared" si="21"/>
        <v>TGSLD2CPSZ</v>
      </c>
      <c r="B1307" t="s">
        <v>710</v>
      </c>
      <c r="C1307" t="s">
        <v>169</v>
      </c>
      <c r="D1307">
        <v>150</v>
      </c>
      <c r="E1307">
        <v>150</v>
      </c>
      <c r="F1307">
        <v>149</v>
      </c>
      <c r="G1307">
        <v>149</v>
      </c>
      <c r="H1307">
        <v>148</v>
      </c>
      <c r="I1307">
        <v>146</v>
      </c>
      <c r="J1307">
        <v>146</v>
      </c>
      <c r="K1307">
        <v>149</v>
      </c>
      <c r="L1307">
        <v>151</v>
      </c>
      <c r="M1307">
        <v>150</v>
      </c>
      <c r="N1307">
        <v>151</v>
      </c>
      <c r="O1307">
        <v>150</v>
      </c>
    </row>
    <row r="1308" spans="1:15">
      <c r="A1308" t="str">
        <f t="shared" si="21"/>
        <v>TGSLD2STD DEV OF R</v>
      </c>
      <c r="B1308" t="s">
        <v>710</v>
      </c>
      <c r="C1308" t="s">
        <v>170</v>
      </c>
    </row>
    <row r="1309" spans="1:15">
      <c r="A1309" t="str">
        <f t="shared" si="21"/>
        <v>TGSLD2SDR GCP</v>
      </c>
      <c r="B1309" t="s">
        <v>710</v>
      </c>
      <c r="C1309" t="s">
        <v>171</v>
      </c>
      <c r="D1309">
        <v>681.98400000000004</v>
      </c>
      <c r="E1309">
        <v>736.85500000000002</v>
      </c>
      <c r="F1309">
        <v>699.56899999999996</v>
      </c>
      <c r="G1309">
        <v>766.19299999999998</v>
      </c>
      <c r="H1309">
        <v>695.25099999999998</v>
      </c>
      <c r="I1309">
        <v>647.99199999999996</v>
      </c>
      <c r="J1309">
        <v>686.58</v>
      </c>
      <c r="K1309">
        <v>558.11300000000006</v>
      </c>
      <c r="L1309">
        <v>496.81700000000001</v>
      </c>
      <c r="M1309">
        <v>622.86900000000003</v>
      </c>
      <c r="N1309">
        <v>855.07600000000002</v>
      </c>
      <c r="O1309">
        <v>739.20699999999999</v>
      </c>
    </row>
    <row r="1310" spans="1:15">
      <c r="A1310" t="str">
        <f t="shared" si="21"/>
        <v>TGSLD2SDR GCP ONPK</v>
      </c>
      <c r="B1310" t="s">
        <v>710</v>
      </c>
      <c r="C1310" t="s">
        <v>172</v>
      </c>
      <c r="D1310">
        <v>579.90499999999997</v>
      </c>
      <c r="E1310">
        <v>615.46</v>
      </c>
      <c r="F1310">
        <v>675.59100000000001</v>
      </c>
      <c r="G1310">
        <v>861.13</v>
      </c>
      <c r="H1310">
        <v>771.86099999999999</v>
      </c>
      <c r="I1310">
        <v>787.94299999999998</v>
      </c>
      <c r="J1310">
        <v>757.21900000000005</v>
      </c>
      <c r="K1310">
        <v>775.24</v>
      </c>
      <c r="L1310">
        <v>741.779</v>
      </c>
      <c r="M1310">
        <v>695.16600000000005</v>
      </c>
      <c r="N1310">
        <v>734.10900000000004</v>
      </c>
      <c r="O1310">
        <v>616.61400000000003</v>
      </c>
    </row>
    <row r="1311" spans="1:15">
      <c r="A1311" t="str">
        <f t="shared" si="21"/>
        <v>TGSLD2SDR GCP OFFPK</v>
      </c>
      <c r="B1311" t="s">
        <v>710</v>
      </c>
      <c r="C1311" t="s">
        <v>173</v>
      </c>
      <c r="D1311">
        <v>681.98400000000004</v>
      </c>
      <c r="E1311">
        <v>736.85500000000002</v>
      </c>
      <c r="F1311">
        <v>699.56899999999996</v>
      </c>
      <c r="G1311">
        <v>766.19299999999998</v>
      </c>
      <c r="H1311">
        <v>695.25099999999998</v>
      </c>
      <c r="I1311">
        <v>647.99199999999996</v>
      </c>
      <c r="J1311">
        <v>686.58</v>
      </c>
      <c r="K1311">
        <v>558.11300000000006</v>
      </c>
      <c r="L1311">
        <v>496.81700000000001</v>
      </c>
      <c r="M1311">
        <v>622.86900000000003</v>
      </c>
      <c r="N1311">
        <v>855.07600000000002</v>
      </c>
      <c r="O1311">
        <v>739.20699999999999</v>
      </c>
    </row>
    <row r="1312" spans="1:15">
      <c r="A1312" t="str">
        <f t="shared" si="21"/>
        <v>TGSLD2SDR CP</v>
      </c>
      <c r="B1312" t="s">
        <v>710</v>
      </c>
      <c r="C1312" t="s">
        <v>174</v>
      </c>
      <c r="D1312">
        <v>735.33900000000006</v>
      </c>
      <c r="E1312">
        <v>629.77599999999995</v>
      </c>
      <c r="F1312">
        <v>554.91700000000003</v>
      </c>
      <c r="G1312">
        <v>709.76599999999996</v>
      </c>
      <c r="H1312">
        <v>696.93399999999997</v>
      </c>
      <c r="I1312">
        <v>781.34199999999998</v>
      </c>
      <c r="J1312">
        <v>1061.768</v>
      </c>
      <c r="K1312">
        <v>868.423</v>
      </c>
      <c r="L1312">
        <v>797.06700000000001</v>
      </c>
      <c r="M1312">
        <v>682.351</v>
      </c>
      <c r="N1312">
        <v>821.048</v>
      </c>
      <c r="O1312">
        <v>694.46799999999996</v>
      </c>
    </row>
    <row r="1313" spans="1:15">
      <c r="A1313" t="str">
        <f t="shared" si="21"/>
        <v/>
      </c>
    </row>
    <row r="1314" spans="1:15">
      <c r="A1314" t="str">
        <f t="shared" si="21"/>
        <v xml:space="preserve">Note: In 2014, the TGSLD2 rate class includes the GSLD-2, GSLDT-2, CS-2, CST-2, HLFT-3, SDTR-3A and SDTR-3B rate schedules. CUSTOMERS and SALES lines reflects the total of the aggregated rate schedules. </v>
      </c>
      <c r="B1314" t="s">
        <v>711</v>
      </c>
    </row>
    <row r="1315" spans="1:15">
      <c r="A1315" t="str">
        <f t="shared" si="21"/>
        <v/>
      </c>
    </row>
    <row r="1316" spans="1:15">
      <c r="A1316" t="str">
        <f t="shared" si="21"/>
        <v xml:space="preserve">TGSLD3 Total GSLD(T)-3 General Service Large Demand 3 including TOU (2000+ KW) </v>
      </c>
      <c r="B1316" t="s">
        <v>712</v>
      </c>
      <c r="C1316" t="s">
        <v>713</v>
      </c>
    </row>
    <row r="1317" spans="1:15">
      <c r="A1317" t="str">
        <f t="shared" si="21"/>
        <v xml:space="preserve">TGSLD3MONTH </v>
      </c>
      <c r="B1317" t="s">
        <v>714</v>
      </c>
      <c r="C1317" t="s">
        <v>123</v>
      </c>
      <c r="D1317" s="4">
        <v>41640</v>
      </c>
      <c r="E1317" s="4">
        <v>41671</v>
      </c>
      <c r="F1317" s="4">
        <v>41699</v>
      </c>
      <c r="G1317" s="4">
        <v>41730</v>
      </c>
      <c r="H1317" s="4">
        <v>41760</v>
      </c>
      <c r="I1317" s="4">
        <v>41791</v>
      </c>
      <c r="J1317" s="4">
        <v>41821</v>
      </c>
      <c r="K1317" s="4">
        <v>41852</v>
      </c>
      <c r="L1317" s="4">
        <v>41883</v>
      </c>
      <c r="M1317" s="4">
        <v>41913</v>
      </c>
      <c r="N1317" s="4">
        <v>41944</v>
      </c>
      <c r="O1317" s="4">
        <v>41974</v>
      </c>
    </row>
    <row r="1318" spans="1:15">
      <c r="A1318" t="str">
        <f t="shared" si="21"/>
        <v xml:space="preserve">TGSLD3CUSTOMERS </v>
      </c>
      <c r="B1318" t="s">
        <v>714</v>
      </c>
      <c r="C1318" t="s">
        <v>124</v>
      </c>
      <c r="D1318">
        <v>7</v>
      </c>
      <c r="E1318">
        <v>7</v>
      </c>
      <c r="F1318">
        <v>7</v>
      </c>
      <c r="G1318">
        <v>7</v>
      </c>
      <c r="H1318">
        <v>7</v>
      </c>
      <c r="I1318">
        <v>7</v>
      </c>
      <c r="J1318">
        <v>7</v>
      </c>
      <c r="K1318">
        <v>7</v>
      </c>
      <c r="L1318">
        <v>7</v>
      </c>
      <c r="M1318">
        <v>7</v>
      </c>
      <c r="N1318">
        <v>7</v>
      </c>
      <c r="O1318">
        <v>7</v>
      </c>
    </row>
    <row r="1319" spans="1:15">
      <c r="A1319" t="str">
        <f t="shared" si="21"/>
        <v xml:space="preserve">TGSLD3SALES </v>
      </c>
      <c r="B1319" t="s">
        <v>714</v>
      </c>
      <c r="C1319" t="s">
        <v>125</v>
      </c>
      <c r="D1319">
        <v>13740600</v>
      </c>
      <c r="E1319">
        <v>13836683</v>
      </c>
      <c r="F1319">
        <v>12361000</v>
      </c>
      <c r="G1319">
        <v>13330800</v>
      </c>
      <c r="H1319">
        <v>15069645</v>
      </c>
      <c r="I1319">
        <v>15658698</v>
      </c>
      <c r="J1319">
        <v>12950787</v>
      </c>
      <c r="K1319">
        <v>14811200</v>
      </c>
      <c r="L1319">
        <v>12769600</v>
      </c>
      <c r="M1319">
        <v>14069200</v>
      </c>
      <c r="N1319">
        <v>11011800</v>
      </c>
      <c r="O1319">
        <v>11704400</v>
      </c>
    </row>
    <row r="1320" spans="1:15">
      <c r="A1320" t="str">
        <f t="shared" si="21"/>
        <v>TGSLD3KW</v>
      </c>
      <c r="B1320" t="s">
        <v>714</v>
      </c>
      <c r="C1320" t="s">
        <v>126</v>
      </c>
    </row>
    <row r="1321" spans="1:15">
      <c r="A1321" t="str">
        <f t="shared" si="21"/>
        <v>TGSLD3N</v>
      </c>
      <c r="B1321" t="s">
        <v>714</v>
      </c>
      <c r="C1321" t="s">
        <v>127</v>
      </c>
      <c r="D1321">
        <v>8</v>
      </c>
      <c r="E1321">
        <v>8</v>
      </c>
      <c r="F1321">
        <v>8</v>
      </c>
      <c r="G1321">
        <v>8</v>
      </c>
      <c r="H1321">
        <v>8</v>
      </c>
      <c r="I1321">
        <v>8</v>
      </c>
      <c r="J1321">
        <v>8</v>
      </c>
      <c r="K1321">
        <v>8</v>
      </c>
      <c r="L1321">
        <v>8</v>
      </c>
      <c r="M1321">
        <v>8</v>
      </c>
      <c r="N1321">
        <v>9</v>
      </c>
      <c r="O1321">
        <v>9</v>
      </c>
    </row>
    <row r="1322" spans="1:15">
      <c r="A1322" t="str">
        <f t="shared" si="21"/>
        <v>TGSLD3RLR ENERGY:</v>
      </c>
      <c r="B1322" t="s">
        <v>714</v>
      </c>
      <c r="C1322" t="s">
        <v>61</v>
      </c>
    </row>
    <row r="1323" spans="1:15">
      <c r="A1323" t="str">
        <f t="shared" si="21"/>
        <v>TGSLD3KWH</v>
      </c>
      <c r="B1323" t="s">
        <v>714</v>
      </c>
      <c r="C1323" t="s">
        <v>128</v>
      </c>
      <c r="D1323">
        <v>14051374</v>
      </c>
      <c r="E1323">
        <v>12312425</v>
      </c>
      <c r="F1323">
        <v>12910835</v>
      </c>
      <c r="G1323">
        <v>14990990</v>
      </c>
      <c r="H1323">
        <v>16392533</v>
      </c>
      <c r="I1323">
        <v>12134684</v>
      </c>
      <c r="J1323">
        <v>12852819</v>
      </c>
      <c r="K1323">
        <v>13935670</v>
      </c>
      <c r="L1323">
        <v>12577830</v>
      </c>
      <c r="M1323">
        <v>14023508</v>
      </c>
      <c r="N1323">
        <v>11709232</v>
      </c>
      <c r="O1323">
        <v>14467182</v>
      </c>
    </row>
    <row r="1324" spans="1:15">
      <c r="A1324" t="str">
        <f t="shared" si="21"/>
        <v>TGSLD3KWH ONPK</v>
      </c>
      <c r="B1324" t="s">
        <v>714</v>
      </c>
      <c r="C1324" t="s">
        <v>129</v>
      </c>
      <c r="D1324">
        <v>3242970</v>
      </c>
      <c r="E1324">
        <v>2811192</v>
      </c>
      <c r="F1324">
        <v>2886249</v>
      </c>
      <c r="G1324">
        <v>4614329</v>
      </c>
      <c r="H1324">
        <v>4700750</v>
      </c>
      <c r="I1324">
        <v>3265563</v>
      </c>
      <c r="J1324">
        <v>3674858</v>
      </c>
      <c r="K1324">
        <v>3960742</v>
      </c>
      <c r="L1324">
        <v>3456007</v>
      </c>
      <c r="M1324">
        <v>4416089</v>
      </c>
      <c r="N1324">
        <v>2462865</v>
      </c>
      <c r="O1324">
        <v>3375679</v>
      </c>
    </row>
    <row r="1325" spans="1:15">
      <c r="A1325" t="str">
        <f t="shared" si="21"/>
        <v>TGSLD3KWH OFFPK</v>
      </c>
      <c r="B1325" t="s">
        <v>714</v>
      </c>
      <c r="C1325" t="s">
        <v>130</v>
      </c>
      <c r="D1325">
        <v>10808404</v>
      </c>
      <c r="E1325">
        <v>9501232</v>
      </c>
      <c r="F1325">
        <v>10024586</v>
      </c>
      <c r="G1325">
        <v>10376661</v>
      </c>
      <c r="H1325">
        <v>11691783</v>
      </c>
      <c r="I1325">
        <v>8869121</v>
      </c>
      <c r="J1325">
        <v>9177961</v>
      </c>
      <c r="K1325">
        <v>9974928</v>
      </c>
      <c r="L1325">
        <v>9121823</v>
      </c>
      <c r="M1325">
        <v>9607419</v>
      </c>
      <c r="N1325">
        <v>9246367</v>
      </c>
      <c r="O1325">
        <v>11091503</v>
      </c>
    </row>
    <row r="1326" spans="1:15">
      <c r="A1326" t="str">
        <f t="shared" si="21"/>
        <v>TGSLD3KWH ONPK%</v>
      </c>
      <c r="B1326" t="s">
        <v>714</v>
      </c>
      <c r="C1326" t="s">
        <v>131</v>
      </c>
      <c r="D1326" s="5">
        <v>0.23079</v>
      </c>
      <c r="E1326" s="5">
        <v>0.22832</v>
      </c>
      <c r="F1326" s="5">
        <v>0.22355</v>
      </c>
      <c r="G1326" s="5">
        <v>0.30780999999999997</v>
      </c>
      <c r="H1326" s="5">
        <v>0.28676000000000001</v>
      </c>
      <c r="I1326" s="5">
        <v>0.26911000000000002</v>
      </c>
      <c r="J1326" s="5">
        <v>0.28592000000000001</v>
      </c>
      <c r="K1326" s="5">
        <v>0.28421999999999997</v>
      </c>
      <c r="L1326" s="5">
        <v>0.27477000000000001</v>
      </c>
      <c r="M1326" s="5">
        <v>0.31491000000000002</v>
      </c>
      <c r="N1326" s="5">
        <v>0.21034</v>
      </c>
      <c r="O1326" s="5">
        <v>0.23333000000000001</v>
      </c>
    </row>
    <row r="1327" spans="1:15">
      <c r="A1327" t="str">
        <f t="shared" ref="A1327:A1390" si="22">B1327&amp;C1327</f>
        <v>TGSLD3KWH OFFPK%</v>
      </c>
      <c r="B1327" t="s">
        <v>714</v>
      </c>
      <c r="C1327" t="s">
        <v>132</v>
      </c>
      <c r="D1327" s="5">
        <v>0.76920999999999995</v>
      </c>
      <c r="E1327" s="5">
        <v>0.77168000000000003</v>
      </c>
      <c r="F1327" s="5">
        <v>0.77644999999999997</v>
      </c>
      <c r="G1327" s="5">
        <v>0.69218999999999997</v>
      </c>
      <c r="H1327" s="5">
        <v>0.71323999999999999</v>
      </c>
      <c r="I1327" s="5">
        <v>0.73089000000000004</v>
      </c>
      <c r="J1327" s="5">
        <v>0.71408000000000005</v>
      </c>
      <c r="K1327" s="5">
        <v>0.71577999999999997</v>
      </c>
      <c r="L1327" s="5">
        <v>0.72523000000000004</v>
      </c>
      <c r="M1327" s="5">
        <v>0.68508999999999998</v>
      </c>
      <c r="N1327" s="5">
        <v>0.78966000000000003</v>
      </c>
      <c r="O1327" s="5">
        <v>0.76666999999999996</v>
      </c>
    </row>
    <row r="1328" spans="1:15">
      <c r="A1328" t="str">
        <f t="shared" si="22"/>
        <v>TGSLD3DEMAND (KW):</v>
      </c>
      <c r="B1328" t="s">
        <v>714</v>
      </c>
      <c r="C1328" t="s">
        <v>62</v>
      </c>
    </row>
    <row r="1329" spans="1:15">
      <c r="A1329" t="str">
        <f t="shared" si="22"/>
        <v>TGSLD3NCP</v>
      </c>
      <c r="B1329" t="s">
        <v>714</v>
      </c>
      <c r="C1329" t="s">
        <v>133</v>
      </c>
      <c r="D1329">
        <v>31597</v>
      </c>
      <c r="E1329">
        <v>32420</v>
      </c>
      <c r="F1329">
        <v>31244</v>
      </c>
      <c r="G1329">
        <v>37329</v>
      </c>
      <c r="H1329">
        <v>37663</v>
      </c>
      <c r="I1329">
        <v>29860</v>
      </c>
      <c r="J1329">
        <v>30407</v>
      </c>
      <c r="K1329">
        <v>30465</v>
      </c>
      <c r="L1329">
        <v>30515</v>
      </c>
      <c r="M1329">
        <v>29255</v>
      </c>
      <c r="N1329">
        <v>34428</v>
      </c>
      <c r="O1329">
        <v>35529</v>
      </c>
    </row>
    <row r="1330" spans="1:15">
      <c r="A1330" t="str">
        <f t="shared" si="22"/>
        <v>TGSLD3NCP ONPK</v>
      </c>
      <c r="B1330" t="s">
        <v>714</v>
      </c>
      <c r="C1330" t="s">
        <v>134</v>
      </c>
      <c r="D1330">
        <v>23754</v>
      </c>
      <c r="E1330">
        <v>23713</v>
      </c>
      <c r="F1330">
        <v>22811</v>
      </c>
      <c r="G1330">
        <v>36751</v>
      </c>
      <c r="H1330">
        <v>37272</v>
      </c>
      <c r="I1330">
        <v>22695</v>
      </c>
      <c r="J1330">
        <v>23234</v>
      </c>
      <c r="K1330">
        <v>30116</v>
      </c>
      <c r="L1330">
        <v>23246</v>
      </c>
      <c r="M1330">
        <v>28844</v>
      </c>
      <c r="N1330">
        <v>21652</v>
      </c>
      <c r="O1330">
        <v>28262</v>
      </c>
    </row>
    <row r="1331" spans="1:15">
      <c r="A1331" t="str">
        <f t="shared" si="22"/>
        <v>TGSLD3NCP OFFPK</v>
      </c>
      <c r="B1331" t="s">
        <v>714</v>
      </c>
      <c r="C1331" t="s">
        <v>135</v>
      </c>
      <c r="D1331">
        <v>31597</v>
      </c>
      <c r="E1331">
        <v>32420</v>
      </c>
      <c r="F1331">
        <v>31244</v>
      </c>
      <c r="G1331">
        <v>36249</v>
      </c>
      <c r="H1331">
        <v>36438</v>
      </c>
      <c r="I1331">
        <v>28986</v>
      </c>
      <c r="J1331">
        <v>29933</v>
      </c>
      <c r="K1331">
        <v>29656</v>
      </c>
      <c r="L1331">
        <v>30159</v>
      </c>
      <c r="M1331">
        <v>28330</v>
      </c>
      <c r="N1331">
        <v>34428</v>
      </c>
      <c r="O1331">
        <v>35323</v>
      </c>
    </row>
    <row r="1332" spans="1:15">
      <c r="A1332" t="str">
        <f t="shared" si="22"/>
        <v>TGSLD3GCP DATE</v>
      </c>
      <c r="B1332" t="s">
        <v>714</v>
      </c>
      <c r="C1332" t="s">
        <v>136</v>
      </c>
      <c r="D1332" t="s">
        <v>611</v>
      </c>
      <c r="E1332" t="s">
        <v>679</v>
      </c>
      <c r="F1332" t="s">
        <v>715</v>
      </c>
      <c r="G1332" t="s">
        <v>618</v>
      </c>
      <c r="H1332" t="s">
        <v>267</v>
      </c>
      <c r="I1332" t="s">
        <v>259</v>
      </c>
      <c r="J1332" t="s">
        <v>300</v>
      </c>
      <c r="K1332" t="s">
        <v>633</v>
      </c>
      <c r="L1332" t="s">
        <v>716</v>
      </c>
      <c r="M1332" t="s">
        <v>717</v>
      </c>
      <c r="N1332" t="s">
        <v>319</v>
      </c>
      <c r="O1332" t="s">
        <v>701</v>
      </c>
    </row>
    <row r="1333" spans="1:15">
      <c r="A1333" t="str">
        <f t="shared" si="22"/>
        <v>TGSLD3GCP TIME</v>
      </c>
      <c r="B1333" t="s">
        <v>714</v>
      </c>
      <c r="C1333" t="s">
        <v>142</v>
      </c>
      <c r="D1333" t="s">
        <v>11</v>
      </c>
      <c r="E1333" t="s">
        <v>195</v>
      </c>
      <c r="F1333" t="s">
        <v>146</v>
      </c>
      <c r="G1333" t="s">
        <v>143</v>
      </c>
      <c r="H1333" t="s">
        <v>182</v>
      </c>
      <c r="I1333" t="s">
        <v>182</v>
      </c>
      <c r="J1333" t="s">
        <v>145</v>
      </c>
      <c r="K1333" t="s">
        <v>143</v>
      </c>
      <c r="L1333" t="s">
        <v>189</v>
      </c>
      <c r="M1333" t="s">
        <v>143</v>
      </c>
      <c r="N1333" t="s">
        <v>146</v>
      </c>
      <c r="O1333" t="s">
        <v>182</v>
      </c>
    </row>
    <row r="1334" spans="1:15">
      <c r="A1334" t="str">
        <f t="shared" si="22"/>
        <v>TGSLD3GCP</v>
      </c>
      <c r="B1334" t="s">
        <v>714</v>
      </c>
      <c r="C1334" t="s">
        <v>147</v>
      </c>
      <c r="D1334">
        <v>24808</v>
      </c>
      <c r="E1334">
        <v>26358</v>
      </c>
      <c r="F1334">
        <v>26008</v>
      </c>
      <c r="G1334">
        <v>32321</v>
      </c>
      <c r="H1334">
        <v>33464</v>
      </c>
      <c r="I1334">
        <v>24514</v>
      </c>
      <c r="J1334">
        <v>23763</v>
      </c>
      <c r="K1334">
        <v>28206</v>
      </c>
      <c r="L1334">
        <v>24664</v>
      </c>
      <c r="M1334">
        <v>27435</v>
      </c>
      <c r="N1334">
        <v>26489</v>
      </c>
      <c r="O1334">
        <v>28713</v>
      </c>
    </row>
    <row r="1335" spans="1:15">
      <c r="A1335" t="str">
        <f t="shared" si="22"/>
        <v>TGSLD3GCP ONPK</v>
      </c>
      <c r="B1335" t="s">
        <v>714</v>
      </c>
      <c r="C1335" t="s">
        <v>63</v>
      </c>
      <c r="D1335">
        <v>21771</v>
      </c>
      <c r="E1335">
        <v>21427</v>
      </c>
      <c r="F1335">
        <v>21564</v>
      </c>
      <c r="G1335">
        <v>32321</v>
      </c>
      <c r="H1335">
        <v>33464</v>
      </c>
      <c r="I1335">
        <v>20646</v>
      </c>
      <c r="J1335">
        <v>22106</v>
      </c>
      <c r="K1335">
        <v>28206</v>
      </c>
      <c r="L1335">
        <v>22082</v>
      </c>
      <c r="M1335">
        <v>27435</v>
      </c>
      <c r="N1335">
        <v>18845</v>
      </c>
      <c r="O1335">
        <v>23329</v>
      </c>
    </row>
    <row r="1336" spans="1:15">
      <c r="A1336" t="str">
        <f t="shared" si="22"/>
        <v>TGSLD3GCP OFFPK</v>
      </c>
      <c r="B1336" t="s">
        <v>714</v>
      </c>
      <c r="C1336" t="s">
        <v>64</v>
      </c>
      <c r="D1336">
        <v>24808</v>
      </c>
      <c r="E1336">
        <v>26358</v>
      </c>
      <c r="F1336">
        <v>26008</v>
      </c>
      <c r="G1336">
        <v>32164</v>
      </c>
      <c r="H1336">
        <v>33168</v>
      </c>
      <c r="I1336">
        <v>24514</v>
      </c>
      <c r="J1336">
        <v>23763</v>
      </c>
      <c r="K1336">
        <v>27507</v>
      </c>
      <c r="L1336">
        <v>24664</v>
      </c>
      <c r="M1336">
        <v>26670</v>
      </c>
      <c r="N1336">
        <v>26489</v>
      </c>
      <c r="O1336">
        <v>28713</v>
      </c>
    </row>
    <row r="1337" spans="1:15">
      <c r="A1337" t="str">
        <f t="shared" si="22"/>
        <v>TGSLD3CP</v>
      </c>
      <c r="B1337" t="s">
        <v>714</v>
      </c>
      <c r="C1337" t="s">
        <v>148</v>
      </c>
      <c r="D1337">
        <v>19167</v>
      </c>
      <c r="E1337">
        <v>15436</v>
      </c>
      <c r="F1337">
        <v>23929</v>
      </c>
      <c r="G1337">
        <v>28302</v>
      </c>
      <c r="H1337">
        <v>22695</v>
      </c>
      <c r="I1337">
        <v>20561</v>
      </c>
      <c r="J1337">
        <v>20326</v>
      </c>
      <c r="K1337">
        <v>26019</v>
      </c>
      <c r="L1337">
        <v>19106</v>
      </c>
      <c r="M1337">
        <v>23779</v>
      </c>
      <c r="N1337">
        <v>18663</v>
      </c>
      <c r="O1337">
        <v>14299</v>
      </c>
    </row>
    <row r="1338" spans="1:15">
      <c r="A1338" t="str">
        <f t="shared" si="22"/>
        <v>TGSLD3PERIOD START</v>
      </c>
      <c r="B1338" t="s">
        <v>714</v>
      </c>
      <c r="C1338" t="s">
        <v>149</v>
      </c>
      <c r="D1338" s="1">
        <v>41640</v>
      </c>
      <c r="E1338" s="1">
        <v>41671</v>
      </c>
      <c r="F1338" s="1">
        <v>41699</v>
      </c>
      <c r="G1338" s="1">
        <v>41730</v>
      </c>
      <c r="H1338" s="1">
        <v>41760</v>
      </c>
      <c r="I1338" s="1">
        <v>41791</v>
      </c>
      <c r="J1338" s="1">
        <v>41821</v>
      </c>
      <c r="K1338" s="1">
        <v>41852</v>
      </c>
      <c r="L1338" s="1">
        <v>41883</v>
      </c>
      <c r="M1338" s="1">
        <v>41913</v>
      </c>
      <c r="N1338" s="1">
        <v>41944</v>
      </c>
      <c r="O1338" s="1">
        <v>41974</v>
      </c>
    </row>
    <row r="1339" spans="1:15">
      <c r="A1339" t="str">
        <f t="shared" si="22"/>
        <v>TGSLD3NCP LF</v>
      </c>
      <c r="B1339" t="s">
        <v>714</v>
      </c>
      <c r="C1339" t="s">
        <v>150</v>
      </c>
      <c r="D1339" s="5">
        <v>0.59770000000000001</v>
      </c>
      <c r="E1339" s="5">
        <v>0.56520000000000004</v>
      </c>
      <c r="F1339" s="5">
        <v>0.55620000000000003</v>
      </c>
      <c r="G1339" s="5">
        <v>0.55779999999999996</v>
      </c>
      <c r="H1339" s="5">
        <v>0.58499999999999996</v>
      </c>
      <c r="I1339" s="5">
        <v>0.56440000000000001</v>
      </c>
      <c r="J1339" s="5">
        <v>0.56810000000000005</v>
      </c>
      <c r="K1339" s="5">
        <v>0.61480000000000001</v>
      </c>
      <c r="L1339" s="5">
        <v>0.57250000000000001</v>
      </c>
      <c r="M1339" s="5">
        <v>0.64429999999999998</v>
      </c>
      <c r="N1339" s="5">
        <v>0.47239999999999999</v>
      </c>
      <c r="O1339" s="5">
        <v>0.54730000000000001</v>
      </c>
    </row>
    <row r="1340" spans="1:15">
      <c r="A1340" t="str">
        <f t="shared" si="22"/>
        <v>TGSLD3NCP LF ONPK</v>
      </c>
      <c r="B1340" t="s">
        <v>714</v>
      </c>
      <c r="C1340" t="s">
        <v>151</v>
      </c>
      <c r="D1340" s="5">
        <v>0.77569999999999995</v>
      </c>
      <c r="E1340" s="5">
        <v>0.7409</v>
      </c>
      <c r="F1340" s="5">
        <v>0.75309999999999999</v>
      </c>
      <c r="G1340" s="5">
        <v>0.6341</v>
      </c>
      <c r="H1340" s="5">
        <v>0.6673</v>
      </c>
      <c r="I1340" s="5">
        <v>0.76129999999999998</v>
      </c>
      <c r="J1340" s="5">
        <v>0.79879999999999995</v>
      </c>
      <c r="K1340" s="5">
        <v>0.69589999999999996</v>
      </c>
      <c r="L1340" s="5">
        <v>0.78659999999999997</v>
      </c>
      <c r="M1340" s="5">
        <v>0.73960000000000004</v>
      </c>
      <c r="N1340" s="5">
        <v>0.74839999999999995</v>
      </c>
      <c r="O1340" s="5">
        <v>0.67859999999999998</v>
      </c>
    </row>
    <row r="1341" spans="1:15">
      <c r="A1341" t="str">
        <f t="shared" si="22"/>
        <v>TGSLD3NCP LF OFFPK</v>
      </c>
      <c r="B1341" t="s">
        <v>714</v>
      </c>
      <c r="C1341" t="s">
        <v>152</v>
      </c>
      <c r="D1341" s="5">
        <v>0.60219999999999996</v>
      </c>
      <c r="E1341" s="5">
        <v>0.57240000000000002</v>
      </c>
      <c r="F1341" s="5">
        <v>0.55800000000000005</v>
      </c>
      <c r="G1341" s="5">
        <v>0.5484</v>
      </c>
      <c r="H1341" s="5">
        <v>0.57809999999999995</v>
      </c>
      <c r="I1341" s="5">
        <v>0.57620000000000005</v>
      </c>
      <c r="J1341" s="5">
        <v>0.56159999999999999</v>
      </c>
      <c r="K1341" s="5">
        <v>0.60599999999999998</v>
      </c>
      <c r="L1341" s="5">
        <v>0.5696</v>
      </c>
      <c r="M1341" s="5">
        <v>0.63149999999999995</v>
      </c>
      <c r="N1341" s="5">
        <v>0.4728</v>
      </c>
      <c r="O1341" s="5">
        <v>0.55279999999999996</v>
      </c>
    </row>
    <row r="1342" spans="1:15">
      <c r="A1342" t="str">
        <f t="shared" si="22"/>
        <v>TGSLD3GCP CF</v>
      </c>
      <c r="B1342" t="s">
        <v>714</v>
      </c>
      <c r="C1342" t="s">
        <v>153</v>
      </c>
      <c r="D1342" s="5">
        <v>0.78520000000000001</v>
      </c>
      <c r="E1342" s="5">
        <v>0.81299999999999994</v>
      </c>
      <c r="F1342" s="5">
        <v>0.83240000000000003</v>
      </c>
      <c r="G1342" s="5">
        <v>0.86580000000000001</v>
      </c>
      <c r="H1342" s="5">
        <v>0.88849999999999996</v>
      </c>
      <c r="I1342" s="5">
        <v>0.82099999999999995</v>
      </c>
      <c r="J1342" s="5">
        <v>0.78149999999999997</v>
      </c>
      <c r="K1342" s="5">
        <v>0.92589999999999995</v>
      </c>
      <c r="L1342" s="5">
        <v>0.80830000000000002</v>
      </c>
      <c r="M1342" s="5">
        <v>0.93779999999999997</v>
      </c>
      <c r="N1342" s="5">
        <v>0.76939999999999997</v>
      </c>
      <c r="O1342" s="5">
        <v>0.80820000000000003</v>
      </c>
    </row>
    <row r="1343" spans="1:15">
      <c r="A1343" t="str">
        <f t="shared" si="22"/>
        <v>TGSLD3CP CF</v>
      </c>
      <c r="B1343" t="s">
        <v>714</v>
      </c>
      <c r="C1343" t="s">
        <v>154</v>
      </c>
      <c r="D1343" s="5">
        <v>0.60660000000000003</v>
      </c>
      <c r="E1343" s="5">
        <v>0.47610000000000002</v>
      </c>
      <c r="F1343" s="5">
        <v>0.76590000000000003</v>
      </c>
      <c r="G1343" s="5">
        <v>0.75819999999999999</v>
      </c>
      <c r="H1343" s="5">
        <v>0.60260000000000002</v>
      </c>
      <c r="I1343" s="5">
        <v>0.68859999999999999</v>
      </c>
      <c r="J1343" s="5">
        <v>0.66849999999999998</v>
      </c>
      <c r="K1343" s="5">
        <v>0.85409999999999997</v>
      </c>
      <c r="L1343" s="5">
        <v>0.62609999999999999</v>
      </c>
      <c r="M1343" s="5">
        <v>0.81279999999999997</v>
      </c>
      <c r="N1343" s="5">
        <v>0.54210000000000003</v>
      </c>
      <c r="O1343" s="5">
        <v>0.40250000000000002</v>
      </c>
    </row>
    <row r="1344" spans="1:15">
      <c r="A1344" t="str">
        <f t="shared" si="22"/>
        <v>TGSLD3GCP LF</v>
      </c>
      <c r="B1344" t="s">
        <v>714</v>
      </c>
      <c r="C1344" t="s">
        <v>155</v>
      </c>
      <c r="D1344" s="5">
        <v>0.76129999999999998</v>
      </c>
      <c r="E1344" s="5">
        <v>0.69510000000000005</v>
      </c>
      <c r="F1344" s="5">
        <v>0.66810000000000003</v>
      </c>
      <c r="G1344" s="5">
        <v>0.64419999999999999</v>
      </c>
      <c r="H1344" s="5">
        <v>0.65839999999999999</v>
      </c>
      <c r="I1344" s="5">
        <v>0.6875</v>
      </c>
      <c r="J1344" s="5">
        <v>0.72699999999999998</v>
      </c>
      <c r="K1344" s="5">
        <v>0.66410000000000002</v>
      </c>
      <c r="L1344" s="5">
        <v>0.70830000000000004</v>
      </c>
      <c r="M1344" s="5">
        <v>0.68700000000000006</v>
      </c>
      <c r="N1344" s="5">
        <v>0.6139</v>
      </c>
      <c r="O1344" s="5">
        <v>0.67720000000000002</v>
      </c>
    </row>
    <row r="1345" spans="1:15">
      <c r="A1345" t="str">
        <f t="shared" si="22"/>
        <v>TGSLD3GCP LF ONPK</v>
      </c>
      <c r="B1345" t="s">
        <v>714</v>
      </c>
      <c r="C1345" t="s">
        <v>156</v>
      </c>
      <c r="D1345" s="5">
        <v>0.84640000000000004</v>
      </c>
      <c r="E1345" s="5">
        <v>0.82</v>
      </c>
      <c r="F1345" s="5">
        <v>0.79669999999999996</v>
      </c>
      <c r="G1345" s="5">
        <v>0.72099999999999997</v>
      </c>
      <c r="H1345" s="5">
        <v>0.74319999999999997</v>
      </c>
      <c r="I1345" s="5">
        <v>0.83689999999999998</v>
      </c>
      <c r="J1345" s="5">
        <v>0.83960000000000001</v>
      </c>
      <c r="K1345" s="5">
        <v>0.74299999999999999</v>
      </c>
      <c r="L1345" s="5">
        <v>0.82809999999999995</v>
      </c>
      <c r="M1345" s="5">
        <v>0.77759999999999996</v>
      </c>
      <c r="N1345" s="5">
        <v>0.85980000000000001</v>
      </c>
      <c r="O1345" s="5">
        <v>0.82220000000000004</v>
      </c>
    </row>
    <row r="1346" spans="1:15">
      <c r="A1346" t="str">
        <f t="shared" si="22"/>
        <v>TGSLD3GCP LF OFFPK</v>
      </c>
      <c r="B1346" t="s">
        <v>714</v>
      </c>
      <c r="C1346" t="s">
        <v>157</v>
      </c>
      <c r="D1346" s="5">
        <v>0.76700000000000002</v>
      </c>
      <c r="E1346" s="5">
        <v>0.70399999999999996</v>
      </c>
      <c r="F1346" s="5">
        <v>0.67030000000000001</v>
      </c>
      <c r="G1346" s="5">
        <v>0.61799999999999999</v>
      </c>
      <c r="H1346" s="5">
        <v>0.6351</v>
      </c>
      <c r="I1346" s="5">
        <v>0.68130000000000002</v>
      </c>
      <c r="J1346" s="5">
        <v>0.70740000000000003</v>
      </c>
      <c r="K1346" s="5">
        <v>0.65339999999999998</v>
      </c>
      <c r="L1346" s="5">
        <v>0.69650000000000001</v>
      </c>
      <c r="M1346" s="5">
        <v>0.67079999999999995</v>
      </c>
      <c r="N1346" s="5">
        <v>0.61460000000000004</v>
      </c>
      <c r="O1346" s="5">
        <v>0.68010000000000004</v>
      </c>
    </row>
    <row r="1347" spans="1:15">
      <c r="A1347" t="str">
        <f t="shared" si="22"/>
        <v>TGSLD3CP LF</v>
      </c>
      <c r="B1347" t="s">
        <v>714</v>
      </c>
      <c r="C1347" t="s">
        <v>158</v>
      </c>
      <c r="D1347" s="5">
        <v>0.98540000000000005</v>
      </c>
      <c r="E1347" s="5">
        <v>1.1870000000000001</v>
      </c>
      <c r="F1347" s="5">
        <v>0.72619999999999996</v>
      </c>
      <c r="G1347" s="5">
        <v>0.73570000000000002</v>
      </c>
      <c r="H1347" s="5">
        <v>0.9708</v>
      </c>
      <c r="I1347" s="5">
        <v>0.81969999999999998</v>
      </c>
      <c r="J1347" s="5">
        <v>0.84989999999999999</v>
      </c>
      <c r="K1347" s="5">
        <v>0.71989999999999998</v>
      </c>
      <c r="L1347" s="5">
        <v>0.9143</v>
      </c>
      <c r="M1347" s="5">
        <v>0.79269999999999996</v>
      </c>
      <c r="N1347" s="5">
        <v>0.87139999999999995</v>
      </c>
      <c r="O1347" s="5">
        <v>1.3599000000000001</v>
      </c>
    </row>
    <row r="1348" spans="1:15">
      <c r="A1348" t="str">
        <f t="shared" si="22"/>
        <v>TGSLD3REL PREC:</v>
      </c>
      <c r="B1348" t="s">
        <v>714</v>
      </c>
      <c r="C1348" t="s">
        <v>65</v>
      </c>
    </row>
    <row r="1349" spans="1:15">
      <c r="A1349" t="str">
        <f t="shared" si="22"/>
        <v>TGSLD3NCP RP</v>
      </c>
      <c r="B1349" t="s">
        <v>714</v>
      </c>
      <c r="C1349" t="s">
        <v>159</v>
      </c>
      <c r="D1349" s="5">
        <v>0</v>
      </c>
      <c r="E1349" s="5">
        <v>0</v>
      </c>
      <c r="F1349" s="5">
        <v>0</v>
      </c>
      <c r="G1349" s="5">
        <v>0</v>
      </c>
      <c r="H1349" s="5">
        <v>0</v>
      </c>
      <c r="I1349" s="5">
        <v>0</v>
      </c>
      <c r="J1349" s="5">
        <v>0</v>
      </c>
      <c r="K1349" s="5">
        <v>0</v>
      </c>
      <c r="L1349" s="5">
        <v>0</v>
      </c>
      <c r="M1349" s="5">
        <v>0</v>
      </c>
      <c r="N1349" s="5">
        <v>0</v>
      </c>
      <c r="O1349" s="5">
        <v>0</v>
      </c>
    </row>
    <row r="1350" spans="1:15">
      <c r="A1350" t="str">
        <f t="shared" si="22"/>
        <v>TGSLD3NCP RP ONPK</v>
      </c>
      <c r="B1350" t="s">
        <v>714</v>
      </c>
      <c r="C1350" t="s">
        <v>160</v>
      </c>
      <c r="D1350" s="5">
        <v>0</v>
      </c>
      <c r="E1350" s="5">
        <v>0</v>
      </c>
      <c r="F1350" s="5">
        <v>0</v>
      </c>
      <c r="G1350" s="5">
        <v>0</v>
      </c>
      <c r="H1350" s="5">
        <v>0</v>
      </c>
      <c r="I1350" s="5">
        <v>0</v>
      </c>
      <c r="J1350" s="5">
        <v>0</v>
      </c>
      <c r="K1350" s="5">
        <v>0</v>
      </c>
      <c r="L1350" s="5">
        <v>0</v>
      </c>
      <c r="M1350" s="5">
        <v>0</v>
      </c>
      <c r="N1350" s="5">
        <v>0</v>
      </c>
      <c r="O1350" s="5">
        <v>0</v>
      </c>
    </row>
    <row r="1351" spans="1:15">
      <c r="A1351" t="str">
        <f t="shared" si="22"/>
        <v>TGSLD3NCP RP OFFPK</v>
      </c>
      <c r="B1351" t="s">
        <v>714</v>
      </c>
      <c r="C1351" t="s">
        <v>161</v>
      </c>
      <c r="D1351" s="5">
        <v>0</v>
      </c>
      <c r="E1351" s="5">
        <v>0</v>
      </c>
      <c r="F1351" s="5">
        <v>0</v>
      </c>
      <c r="G1351" s="5">
        <v>0</v>
      </c>
      <c r="H1351" s="5">
        <v>0</v>
      </c>
      <c r="I1351" s="5">
        <v>0</v>
      </c>
      <c r="J1351" s="5">
        <v>0</v>
      </c>
      <c r="K1351" s="5">
        <v>0</v>
      </c>
      <c r="L1351" s="5">
        <v>0</v>
      </c>
      <c r="M1351" s="5">
        <v>0</v>
      </c>
      <c r="N1351" s="5">
        <v>0</v>
      </c>
      <c r="O1351" s="5">
        <v>0</v>
      </c>
    </row>
    <row r="1352" spans="1:15">
      <c r="A1352" t="str">
        <f t="shared" si="22"/>
        <v>TGSLD3GCP RP</v>
      </c>
      <c r="B1352" t="s">
        <v>714</v>
      </c>
      <c r="C1352" t="s">
        <v>162</v>
      </c>
      <c r="D1352" s="5">
        <v>0</v>
      </c>
      <c r="E1352" s="5">
        <v>0</v>
      </c>
      <c r="F1352" s="5">
        <v>0</v>
      </c>
      <c r="G1352" s="5">
        <v>0</v>
      </c>
      <c r="H1352" s="5">
        <v>0</v>
      </c>
      <c r="I1352" s="5">
        <v>0</v>
      </c>
      <c r="J1352" s="5">
        <v>0</v>
      </c>
      <c r="K1352" s="5">
        <v>0</v>
      </c>
      <c r="L1352" s="5">
        <v>0</v>
      </c>
      <c r="M1352" s="5">
        <v>0</v>
      </c>
      <c r="N1352" s="5">
        <v>0</v>
      </c>
      <c r="O1352" s="5">
        <v>0</v>
      </c>
    </row>
    <row r="1353" spans="1:15">
      <c r="A1353" t="str">
        <f t="shared" si="22"/>
        <v>TGSLD3GCP RP ONPK</v>
      </c>
      <c r="B1353" t="s">
        <v>714</v>
      </c>
      <c r="C1353" t="s">
        <v>163</v>
      </c>
      <c r="D1353" s="5">
        <v>0</v>
      </c>
      <c r="E1353" s="5">
        <v>0</v>
      </c>
      <c r="F1353" s="5">
        <v>0.29759999999999998</v>
      </c>
      <c r="G1353" s="5">
        <v>0</v>
      </c>
      <c r="H1353" s="5">
        <v>0</v>
      </c>
      <c r="I1353" s="5">
        <v>0</v>
      </c>
      <c r="J1353" s="5">
        <v>0</v>
      </c>
      <c r="K1353" s="5">
        <v>0</v>
      </c>
      <c r="L1353" s="5">
        <v>0</v>
      </c>
      <c r="M1353" s="5">
        <v>0</v>
      </c>
      <c r="N1353" s="5">
        <v>0</v>
      </c>
      <c r="O1353" s="5">
        <v>0</v>
      </c>
    </row>
    <row r="1354" spans="1:15">
      <c r="A1354" t="str">
        <f t="shared" si="22"/>
        <v>TGSLD3GCP RP OFFPK</v>
      </c>
      <c r="B1354" t="s">
        <v>714</v>
      </c>
      <c r="C1354" t="s">
        <v>164</v>
      </c>
      <c r="D1354" s="5">
        <v>0</v>
      </c>
      <c r="E1354" s="5">
        <v>0</v>
      </c>
      <c r="F1354" s="5">
        <v>0</v>
      </c>
      <c r="G1354" s="5">
        <v>0</v>
      </c>
      <c r="H1354" s="5">
        <v>0</v>
      </c>
      <c r="I1354" s="5">
        <v>0</v>
      </c>
      <c r="J1354" s="5">
        <v>0</v>
      </c>
      <c r="K1354" s="5">
        <v>0</v>
      </c>
      <c r="L1354" s="5">
        <v>0</v>
      </c>
      <c r="M1354" s="5">
        <v>0</v>
      </c>
      <c r="N1354" s="5">
        <v>0</v>
      </c>
      <c r="O1354" s="5">
        <v>0</v>
      </c>
    </row>
    <row r="1355" spans="1:15">
      <c r="A1355" t="str">
        <f t="shared" si="22"/>
        <v>TGSLD3CP RP</v>
      </c>
      <c r="B1355" t="s">
        <v>714</v>
      </c>
      <c r="C1355" t="s">
        <v>165</v>
      </c>
      <c r="D1355" s="5">
        <v>0</v>
      </c>
      <c r="E1355" s="5">
        <v>0</v>
      </c>
      <c r="F1355" s="5">
        <v>0</v>
      </c>
      <c r="G1355" s="5">
        <v>0</v>
      </c>
      <c r="H1355" s="5">
        <v>0</v>
      </c>
      <c r="I1355" s="5">
        <v>0</v>
      </c>
      <c r="J1355" s="5">
        <v>0</v>
      </c>
      <c r="K1355" s="5">
        <v>0</v>
      </c>
      <c r="L1355" s="5">
        <v>0</v>
      </c>
      <c r="M1355" s="5">
        <v>0</v>
      </c>
      <c r="N1355" s="5">
        <v>0</v>
      </c>
      <c r="O1355" s="5">
        <v>0</v>
      </c>
    </row>
    <row r="1356" spans="1:15">
      <c r="A1356" t="str">
        <f t="shared" si="22"/>
        <v>TGSLD3SAMPLE SIZE:</v>
      </c>
      <c r="B1356" t="s">
        <v>714</v>
      </c>
      <c r="C1356" t="s">
        <v>66</v>
      </c>
    </row>
    <row r="1357" spans="1:15">
      <c r="A1357" t="str">
        <f t="shared" si="22"/>
        <v>TGSLD3GCPSZ</v>
      </c>
      <c r="B1357" t="s">
        <v>714</v>
      </c>
      <c r="C1357" t="s">
        <v>166</v>
      </c>
      <c r="D1357">
        <v>8</v>
      </c>
      <c r="E1357">
        <v>8</v>
      </c>
      <c r="F1357">
        <v>8</v>
      </c>
      <c r="G1357">
        <v>8</v>
      </c>
      <c r="H1357">
        <v>8</v>
      </c>
      <c r="I1357">
        <v>8</v>
      </c>
      <c r="J1357">
        <v>8</v>
      </c>
      <c r="K1357">
        <v>8</v>
      </c>
      <c r="L1357">
        <v>8</v>
      </c>
      <c r="M1357">
        <v>8</v>
      </c>
      <c r="N1357">
        <v>9</v>
      </c>
      <c r="O1357">
        <v>9</v>
      </c>
    </row>
    <row r="1358" spans="1:15">
      <c r="A1358" t="str">
        <f t="shared" si="22"/>
        <v>TGSLD3GCPSZ ONPK</v>
      </c>
      <c r="B1358" t="s">
        <v>714</v>
      </c>
      <c r="C1358" t="s">
        <v>167</v>
      </c>
      <c r="D1358">
        <v>8</v>
      </c>
      <c r="E1358">
        <v>8</v>
      </c>
      <c r="F1358">
        <v>7</v>
      </c>
      <c r="G1358">
        <v>8</v>
      </c>
      <c r="H1358">
        <v>8</v>
      </c>
      <c r="I1358">
        <v>8</v>
      </c>
      <c r="J1358">
        <v>8</v>
      </c>
      <c r="K1358">
        <v>8</v>
      </c>
      <c r="L1358">
        <v>8</v>
      </c>
      <c r="M1358">
        <v>8</v>
      </c>
      <c r="N1358">
        <v>9</v>
      </c>
      <c r="O1358">
        <v>9</v>
      </c>
    </row>
    <row r="1359" spans="1:15">
      <c r="A1359" t="str">
        <f t="shared" si="22"/>
        <v>TGSLD3GCPSZ OFFPK</v>
      </c>
      <c r="B1359" t="s">
        <v>714</v>
      </c>
      <c r="C1359" t="s">
        <v>168</v>
      </c>
      <c r="D1359">
        <v>8</v>
      </c>
      <c r="E1359">
        <v>8</v>
      </c>
      <c r="F1359">
        <v>8</v>
      </c>
      <c r="G1359">
        <v>8</v>
      </c>
      <c r="H1359">
        <v>8</v>
      </c>
      <c r="I1359">
        <v>8</v>
      </c>
      <c r="J1359">
        <v>8</v>
      </c>
      <c r="K1359">
        <v>8</v>
      </c>
      <c r="L1359">
        <v>8</v>
      </c>
      <c r="M1359">
        <v>8</v>
      </c>
      <c r="N1359">
        <v>9</v>
      </c>
      <c r="O1359">
        <v>9</v>
      </c>
    </row>
    <row r="1360" spans="1:15">
      <c r="A1360" t="str">
        <f t="shared" si="22"/>
        <v>TGSLD3CPSZ</v>
      </c>
      <c r="B1360" t="s">
        <v>714</v>
      </c>
      <c r="C1360" t="s">
        <v>169</v>
      </c>
      <c r="D1360">
        <v>8</v>
      </c>
      <c r="E1360">
        <v>8</v>
      </c>
      <c r="F1360">
        <v>8</v>
      </c>
      <c r="G1360">
        <v>8</v>
      </c>
      <c r="H1360">
        <v>8</v>
      </c>
      <c r="I1360">
        <v>8</v>
      </c>
      <c r="J1360">
        <v>8</v>
      </c>
      <c r="K1360">
        <v>8</v>
      </c>
      <c r="L1360">
        <v>8</v>
      </c>
      <c r="M1360">
        <v>8</v>
      </c>
      <c r="N1360">
        <v>9</v>
      </c>
      <c r="O1360">
        <v>9</v>
      </c>
    </row>
    <row r="1361" spans="1:15">
      <c r="A1361" t="str">
        <f t="shared" si="22"/>
        <v/>
      </c>
    </row>
    <row r="1362" spans="1:15">
      <c r="A1362" t="str">
        <f t="shared" si="22"/>
        <v>Note: In 2014, the TGSLD3 rate class includes the GSLD-3, GSLDT-3, CS-3 and CST-3 rate schedules. CUSTOMERS and SALES lines reflects the total of the aggregated rate schedules.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v>
      </c>
      <c r="B1362" s="481" t="s">
        <v>718</v>
      </c>
      <c r="C1362" s="481"/>
      <c r="D1362" s="481"/>
      <c r="E1362" s="481"/>
      <c r="F1362" s="481"/>
      <c r="G1362" s="481"/>
      <c r="H1362" s="481"/>
      <c r="I1362" s="481"/>
      <c r="J1362" s="481"/>
      <c r="K1362" s="481"/>
      <c r="L1362" s="481"/>
      <c r="M1362" s="481"/>
      <c r="N1362" s="481"/>
      <c r="O1362" s="481"/>
    </row>
    <row r="1363" spans="1:15">
      <c r="A1363" t="str">
        <f t="shared" si="22"/>
        <v xml:space="preserve">WAUCHULA Wholesale City of Wauchula </v>
      </c>
      <c r="B1363" t="s">
        <v>719</v>
      </c>
      <c r="C1363" t="s">
        <v>720</v>
      </c>
    </row>
    <row r="1364" spans="1:15">
      <c r="A1364" t="str">
        <f t="shared" si="22"/>
        <v xml:space="preserve">WAUCHULAMONTH </v>
      </c>
      <c r="B1364" t="s">
        <v>721</v>
      </c>
      <c r="C1364" t="s">
        <v>123</v>
      </c>
      <c r="D1364" s="4">
        <v>41640</v>
      </c>
      <c r="E1364" s="4">
        <v>41671</v>
      </c>
      <c r="F1364" s="4">
        <v>41699</v>
      </c>
      <c r="G1364" s="4">
        <v>41730</v>
      </c>
      <c r="H1364" s="4">
        <v>41760</v>
      </c>
      <c r="I1364" s="4">
        <v>41791</v>
      </c>
      <c r="J1364" s="4">
        <v>41821</v>
      </c>
      <c r="K1364" s="4">
        <v>41852</v>
      </c>
      <c r="L1364" s="4">
        <v>41883</v>
      </c>
      <c r="M1364" s="4">
        <v>41913</v>
      </c>
      <c r="N1364" s="4">
        <v>41944</v>
      </c>
      <c r="O1364" s="4">
        <v>41974</v>
      </c>
    </row>
    <row r="1365" spans="1:15">
      <c r="A1365" t="str">
        <f t="shared" si="22"/>
        <v xml:space="preserve">WAUCHULACUSTOMERS </v>
      </c>
      <c r="B1365" t="s">
        <v>721</v>
      </c>
      <c r="C1365" t="s">
        <v>124</v>
      </c>
      <c r="D1365">
        <v>5</v>
      </c>
      <c r="E1365">
        <v>6</v>
      </c>
      <c r="F1365">
        <v>7</v>
      </c>
      <c r="G1365">
        <v>7</v>
      </c>
      <c r="H1365">
        <v>7</v>
      </c>
      <c r="I1365">
        <v>7</v>
      </c>
      <c r="J1365">
        <v>7</v>
      </c>
      <c r="K1365">
        <v>7</v>
      </c>
      <c r="L1365">
        <v>7</v>
      </c>
      <c r="M1365">
        <v>7</v>
      </c>
      <c r="N1365">
        <v>7</v>
      </c>
      <c r="O1365">
        <v>7</v>
      </c>
    </row>
    <row r="1366" spans="1:15">
      <c r="A1366" t="str">
        <f t="shared" si="22"/>
        <v xml:space="preserve">WAUCHULASALES </v>
      </c>
      <c r="B1366" t="s">
        <v>721</v>
      </c>
      <c r="C1366" t="s">
        <v>125</v>
      </c>
      <c r="D1366">
        <v>65718983</v>
      </c>
      <c r="E1366">
        <v>363393801</v>
      </c>
      <c r="F1366">
        <v>320951303</v>
      </c>
      <c r="G1366">
        <v>347436900</v>
      </c>
      <c r="H1366">
        <v>372411170</v>
      </c>
      <c r="I1366">
        <v>423074060</v>
      </c>
      <c r="J1366">
        <v>444647562</v>
      </c>
      <c r="K1366">
        <v>469005158</v>
      </c>
      <c r="L1366">
        <v>502571938</v>
      </c>
      <c r="M1366">
        <v>416168345</v>
      </c>
      <c r="N1366">
        <v>395833111</v>
      </c>
      <c r="O1366">
        <v>317966615</v>
      </c>
    </row>
    <row r="1367" spans="1:15">
      <c r="A1367" t="str">
        <f t="shared" si="22"/>
        <v>WAUCHULAKW</v>
      </c>
      <c r="B1367" t="s">
        <v>721</v>
      </c>
      <c r="C1367" t="s">
        <v>126</v>
      </c>
    </row>
    <row r="1368" spans="1:15">
      <c r="A1368" t="str">
        <f t="shared" si="22"/>
        <v>WAUCHULAN</v>
      </c>
      <c r="B1368" t="s">
        <v>721</v>
      </c>
      <c r="C1368" t="s">
        <v>127</v>
      </c>
      <c r="D1368">
        <v>1</v>
      </c>
      <c r="E1368">
        <v>1</v>
      </c>
      <c r="F1368">
        <v>1</v>
      </c>
      <c r="G1368">
        <v>1</v>
      </c>
      <c r="H1368">
        <v>1</v>
      </c>
      <c r="I1368">
        <v>1</v>
      </c>
      <c r="J1368">
        <v>1</v>
      </c>
      <c r="K1368">
        <v>1</v>
      </c>
      <c r="L1368">
        <v>1</v>
      </c>
      <c r="M1368">
        <v>1</v>
      </c>
      <c r="N1368">
        <v>1</v>
      </c>
      <c r="O1368">
        <v>1</v>
      </c>
    </row>
    <row r="1369" spans="1:15">
      <c r="A1369" t="str">
        <f t="shared" si="22"/>
        <v>WAUCHULARLR ENERGY:</v>
      </c>
      <c r="B1369" t="s">
        <v>721</v>
      </c>
      <c r="C1369" t="s">
        <v>61</v>
      </c>
    </row>
    <row r="1370" spans="1:15">
      <c r="A1370" t="str">
        <f t="shared" si="22"/>
        <v>WAUCHULAKWH</v>
      </c>
      <c r="B1370" t="s">
        <v>721</v>
      </c>
      <c r="C1370" t="s">
        <v>128</v>
      </c>
      <c r="D1370">
        <v>5095503</v>
      </c>
      <c r="E1370">
        <v>4168602</v>
      </c>
      <c r="F1370">
        <v>4477924</v>
      </c>
      <c r="G1370">
        <v>4975809</v>
      </c>
      <c r="H1370">
        <v>5840816</v>
      </c>
      <c r="I1370">
        <v>6004206</v>
      </c>
      <c r="J1370">
        <v>6211056</v>
      </c>
      <c r="K1370">
        <v>6508255</v>
      </c>
      <c r="L1370">
        <v>5816683</v>
      </c>
      <c r="M1370">
        <v>5320273</v>
      </c>
      <c r="N1370">
        <v>4306542</v>
      </c>
      <c r="O1370">
        <v>4695773</v>
      </c>
    </row>
    <row r="1371" spans="1:15">
      <c r="A1371" t="str">
        <f t="shared" si="22"/>
        <v>WAUCHULAKWH ONPK</v>
      </c>
      <c r="B1371" t="s">
        <v>721</v>
      </c>
      <c r="C1371" t="s">
        <v>129</v>
      </c>
      <c r="D1371">
        <v>1394777</v>
      </c>
      <c r="E1371">
        <v>1096314</v>
      </c>
      <c r="F1371">
        <v>1115810</v>
      </c>
      <c r="G1371">
        <v>1758852</v>
      </c>
      <c r="H1371">
        <v>1968994</v>
      </c>
      <c r="I1371">
        <v>2052926</v>
      </c>
      <c r="J1371">
        <v>2146355</v>
      </c>
      <c r="K1371">
        <v>2154519</v>
      </c>
      <c r="L1371">
        <v>1986577</v>
      </c>
      <c r="M1371">
        <v>1953477</v>
      </c>
      <c r="N1371">
        <v>1025589</v>
      </c>
      <c r="O1371">
        <v>1246157</v>
      </c>
    </row>
    <row r="1372" spans="1:15">
      <c r="A1372" t="str">
        <f t="shared" si="22"/>
        <v>WAUCHULAKWH OFFPK</v>
      </c>
      <c r="B1372" t="s">
        <v>721</v>
      </c>
      <c r="C1372" t="s">
        <v>130</v>
      </c>
      <c r="D1372">
        <v>3700726</v>
      </c>
      <c r="E1372">
        <v>3072288</v>
      </c>
      <c r="F1372">
        <v>3362115</v>
      </c>
      <c r="G1372">
        <v>3216956</v>
      </c>
      <c r="H1372">
        <v>3871821</v>
      </c>
      <c r="I1372">
        <v>3951280</v>
      </c>
      <c r="J1372">
        <v>4064700</v>
      </c>
      <c r="K1372">
        <v>4353736</v>
      </c>
      <c r="L1372">
        <v>3830106</v>
      </c>
      <c r="M1372">
        <v>3366796</v>
      </c>
      <c r="N1372">
        <v>3280953</v>
      </c>
      <c r="O1372">
        <v>3449616</v>
      </c>
    </row>
    <row r="1373" spans="1:15">
      <c r="A1373" t="str">
        <f t="shared" si="22"/>
        <v>WAUCHULAKWH ONPK%</v>
      </c>
      <c r="B1373" t="s">
        <v>721</v>
      </c>
      <c r="C1373" t="s">
        <v>131</v>
      </c>
      <c r="D1373" s="5">
        <v>0.27372999999999997</v>
      </c>
      <c r="E1373" s="5">
        <v>0.26299</v>
      </c>
      <c r="F1373" s="5">
        <v>0.24918000000000001</v>
      </c>
      <c r="G1373" s="5">
        <v>0.35348000000000002</v>
      </c>
      <c r="H1373" s="5">
        <v>0.33711000000000002</v>
      </c>
      <c r="I1373" s="5">
        <v>0.34190999999999999</v>
      </c>
      <c r="J1373" s="5">
        <v>0.34556999999999999</v>
      </c>
      <c r="K1373" s="5">
        <v>0.33104</v>
      </c>
      <c r="L1373" s="5">
        <v>0.34153</v>
      </c>
      <c r="M1373" s="5">
        <v>0.36718000000000001</v>
      </c>
      <c r="N1373" s="5">
        <v>0.23815</v>
      </c>
      <c r="O1373" s="5">
        <v>0.26538</v>
      </c>
    </row>
    <row r="1374" spans="1:15">
      <c r="A1374" t="str">
        <f t="shared" si="22"/>
        <v>WAUCHULAKWH OFFPK%</v>
      </c>
      <c r="B1374" t="s">
        <v>721</v>
      </c>
      <c r="C1374" t="s">
        <v>132</v>
      </c>
      <c r="D1374" s="5">
        <v>0.72626999999999997</v>
      </c>
      <c r="E1374" s="5">
        <v>0.73701000000000005</v>
      </c>
      <c r="F1374" s="5">
        <v>0.75082000000000004</v>
      </c>
      <c r="G1374" s="5">
        <v>0.64651999999999998</v>
      </c>
      <c r="H1374" s="5">
        <v>0.66288999999999998</v>
      </c>
      <c r="I1374" s="5">
        <v>0.65808999999999995</v>
      </c>
      <c r="J1374" s="5">
        <v>0.65442999999999996</v>
      </c>
      <c r="K1374" s="5">
        <v>0.66896</v>
      </c>
      <c r="L1374" s="5">
        <v>0.65847</v>
      </c>
      <c r="M1374" s="5">
        <v>0.63282000000000005</v>
      </c>
      <c r="N1374" s="5">
        <v>0.76185000000000003</v>
      </c>
      <c r="O1374" s="5">
        <v>0.73462000000000005</v>
      </c>
    </row>
    <row r="1375" spans="1:15">
      <c r="A1375" t="str">
        <f t="shared" si="22"/>
        <v>WAUCHULADEMAND (KW):</v>
      </c>
      <c r="B1375" t="s">
        <v>721</v>
      </c>
      <c r="C1375" t="s">
        <v>62</v>
      </c>
    </row>
    <row r="1376" spans="1:15">
      <c r="A1376" t="str">
        <f t="shared" si="22"/>
        <v>WAUCHULANCP</v>
      </c>
      <c r="B1376" t="s">
        <v>721</v>
      </c>
      <c r="C1376" t="s">
        <v>133</v>
      </c>
      <c r="D1376">
        <v>12444</v>
      </c>
      <c r="E1376">
        <v>9408</v>
      </c>
      <c r="F1376">
        <v>9018</v>
      </c>
      <c r="G1376">
        <v>12473</v>
      </c>
      <c r="H1376">
        <v>12655</v>
      </c>
      <c r="I1376">
        <v>13244</v>
      </c>
      <c r="J1376">
        <v>12957</v>
      </c>
      <c r="K1376">
        <v>13556</v>
      </c>
      <c r="L1376">
        <v>13084</v>
      </c>
      <c r="M1376">
        <v>12339</v>
      </c>
      <c r="N1376">
        <v>9516</v>
      </c>
      <c r="O1376">
        <v>9621</v>
      </c>
    </row>
    <row r="1377" spans="1:15">
      <c r="A1377" t="str">
        <f t="shared" si="22"/>
        <v>WAUCHULANCP ONPK</v>
      </c>
      <c r="B1377" t="s">
        <v>721</v>
      </c>
      <c r="C1377" t="s">
        <v>134</v>
      </c>
      <c r="D1377">
        <v>12444</v>
      </c>
      <c r="E1377">
        <v>8991</v>
      </c>
      <c r="F1377">
        <v>8619</v>
      </c>
      <c r="G1377">
        <v>12473</v>
      </c>
      <c r="H1377">
        <v>12655</v>
      </c>
      <c r="I1377">
        <v>13244</v>
      </c>
      <c r="J1377">
        <v>12957</v>
      </c>
      <c r="K1377">
        <v>13556</v>
      </c>
      <c r="L1377">
        <v>13084</v>
      </c>
      <c r="M1377">
        <v>12339</v>
      </c>
      <c r="N1377">
        <v>9197</v>
      </c>
      <c r="O1377">
        <v>9621</v>
      </c>
    </row>
    <row r="1378" spans="1:15">
      <c r="A1378" t="str">
        <f t="shared" si="22"/>
        <v>WAUCHULANCP OFFPK</v>
      </c>
      <c r="B1378" t="s">
        <v>721</v>
      </c>
      <c r="C1378" t="s">
        <v>135</v>
      </c>
      <c r="D1378">
        <v>11201</v>
      </c>
      <c r="E1378">
        <v>9408</v>
      </c>
      <c r="F1378">
        <v>9018</v>
      </c>
      <c r="G1378">
        <v>10727</v>
      </c>
      <c r="H1378">
        <v>11797</v>
      </c>
      <c r="I1378">
        <v>11873</v>
      </c>
      <c r="J1378">
        <v>11368</v>
      </c>
      <c r="K1378">
        <v>12351</v>
      </c>
      <c r="L1378">
        <v>11956</v>
      </c>
      <c r="M1378">
        <v>10730</v>
      </c>
      <c r="N1378">
        <v>9516</v>
      </c>
      <c r="O1378">
        <v>9064</v>
      </c>
    </row>
    <row r="1379" spans="1:15">
      <c r="A1379" t="str">
        <f t="shared" si="22"/>
        <v>WAUCHULAGCP DATE</v>
      </c>
      <c r="B1379" t="s">
        <v>721</v>
      </c>
      <c r="C1379" t="s">
        <v>136</v>
      </c>
      <c r="D1379" t="s">
        <v>659</v>
      </c>
      <c r="E1379" t="s">
        <v>631</v>
      </c>
      <c r="F1379" t="s">
        <v>665</v>
      </c>
      <c r="G1379" t="s">
        <v>271</v>
      </c>
      <c r="H1379" t="s">
        <v>291</v>
      </c>
      <c r="I1379" t="s">
        <v>305</v>
      </c>
      <c r="J1379" t="s">
        <v>282</v>
      </c>
      <c r="K1379" t="s">
        <v>633</v>
      </c>
      <c r="L1379" t="s">
        <v>281</v>
      </c>
      <c r="M1379" t="s">
        <v>604</v>
      </c>
      <c r="N1379" t="s">
        <v>626</v>
      </c>
      <c r="O1379" t="s">
        <v>323</v>
      </c>
    </row>
    <row r="1380" spans="1:15">
      <c r="A1380" t="str">
        <f t="shared" si="22"/>
        <v>WAUCHULAGCP TIME</v>
      </c>
      <c r="B1380" t="s">
        <v>721</v>
      </c>
      <c r="C1380" t="s">
        <v>142</v>
      </c>
      <c r="D1380" t="s">
        <v>203</v>
      </c>
      <c r="E1380" t="s">
        <v>195</v>
      </c>
      <c r="F1380" t="s">
        <v>145</v>
      </c>
      <c r="G1380" t="s">
        <v>195</v>
      </c>
      <c r="H1380" t="s">
        <v>145</v>
      </c>
      <c r="I1380" t="s">
        <v>145</v>
      </c>
      <c r="J1380" t="s">
        <v>195</v>
      </c>
      <c r="K1380" t="s">
        <v>195</v>
      </c>
      <c r="L1380" t="s">
        <v>195</v>
      </c>
      <c r="M1380" t="s">
        <v>196</v>
      </c>
      <c r="N1380" t="s">
        <v>195</v>
      </c>
      <c r="O1380" t="s">
        <v>203</v>
      </c>
    </row>
    <row r="1381" spans="1:15">
      <c r="A1381" t="str">
        <f t="shared" si="22"/>
        <v>WAUCHULAGCP</v>
      </c>
      <c r="B1381" t="s">
        <v>721</v>
      </c>
      <c r="C1381" t="s">
        <v>147</v>
      </c>
      <c r="D1381">
        <v>12444</v>
      </c>
      <c r="E1381">
        <v>9408</v>
      </c>
      <c r="F1381">
        <v>9018</v>
      </c>
      <c r="G1381">
        <v>12473</v>
      </c>
      <c r="H1381">
        <v>12655</v>
      </c>
      <c r="I1381">
        <v>13244</v>
      </c>
      <c r="J1381">
        <v>12957</v>
      </c>
      <c r="K1381">
        <v>13556</v>
      </c>
      <c r="L1381">
        <v>13084</v>
      </c>
      <c r="M1381">
        <v>12339</v>
      </c>
      <c r="N1381">
        <v>9516</v>
      </c>
      <c r="O1381">
        <v>9621</v>
      </c>
    </row>
    <row r="1382" spans="1:15">
      <c r="A1382" t="str">
        <f t="shared" si="22"/>
        <v>WAUCHULAGCP ONPK</v>
      </c>
      <c r="B1382" t="s">
        <v>721</v>
      </c>
      <c r="C1382" t="s">
        <v>63</v>
      </c>
      <c r="D1382">
        <v>12444</v>
      </c>
      <c r="E1382">
        <v>8991</v>
      </c>
      <c r="F1382">
        <v>8619</v>
      </c>
      <c r="G1382">
        <v>12473</v>
      </c>
      <c r="H1382">
        <v>12655</v>
      </c>
      <c r="I1382">
        <v>13244</v>
      </c>
      <c r="J1382">
        <v>12957</v>
      </c>
      <c r="K1382">
        <v>13556</v>
      </c>
      <c r="L1382">
        <v>13084</v>
      </c>
      <c r="M1382">
        <v>12339</v>
      </c>
      <c r="N1382">
        <v>9197</v>
      </c>
      <c r="O1382">
        <v>9621</v>
      </c>
    </row>
    <row r="1383" spans="1:15">
      <c r="A1383" t="str">
        <f t="shared" si="22"/>
        <v>WAUCHULAGCP OFFPK</v>
      </c>
      <c r="B1383" t="s">
        <v>721</v>
      </c>
      <c r="C1383" t="s">
        <v>64</v>
      </c>
      <c r="D1383">
        <v>11201</v>
      </c>
      <c r="E1383">
        <v>9408</v>
      </c>
      <c r="F1383">
        <v>9018</v>
      </c>
      <c r="G1383">
        <v>10727</v>
      </c>
      <c r="H1383">
        <v>11797</v>
      </c>
      <c r="I1383">
        <v>11873</v>
      </c>
      <c r="J1383">
        <v>11368</v>
      </c>
      <c r="K1383">
        <v>12351</v>
      </c>
      <c r="L1383">
        <v>11956</v>
      </c>
      <c r="M1383">
        <v>10730</v>
      </c>
      <c r="N1383">
        <v>9516</v>
      </c>
      <c r="O1383">
        <v>9064</v>
      </c>
    </row>
    <row r="1384" spans="1:15">
      <c r="A1384" t="str">
        <f t="shared" si="22"/>
        <v>WAUCHULACP</v>
      </c>
      <c r="B1384" t="s">
        <v>721</v>
      </c>
      <c r="C1384" t="s">
        <v>148</v>
      </c>
      <c r="D1384">
        <v>12444</v>
      </c>
      <c r="E1384">
        <v>8971</v>
      </c>
      <c r="F1384">
        <v>7541</v>
      </c>
      <c r="G1384">
        <v>12473</v>
      </c>
      <c r="H1384">
        <v>12591</v>
      </c>
      <c r="I1384">
        <v>12731</v>
      </c>
      <c r="J1384">
        <v>12637</v>
      </c>
      <c r="K1384">
        <v>13556</v>
      </c>
      <c r="L1384">
        <v>13084</v>
      </c>
      <c r="M1384">
        <v>11571</v>
      </c>
      <c r="N1384">
        <v>9252</v>
      </c>
      <c r="O1384">
        <v>8931</v>
      </c>
    </row>
    <row r="1385" spans="1:15">
      <c r="A1385" t="str">
        <f t="shared" si="22"/>
        <v>WAUCHULAPERIOD START</v>
      </c>
      <c r="B1385" t="s">
        <v>721</v>
      </c>
      <c r="C1385" t="s">
        <v>149</v>
      </c>
      <c r="D1385" s="1">
        <v>41640</v>
      </c>
      <c r="E1385" s="1">
        <v>41671</v>
      </c>
      <c r="F1385" s="1">
        <v>41699</v>
      </c>
      <c r="G1385" s="1">
        <v>41730</v>
      </c>
      <c r="H1385" s="1">
        <v>41760</v>
      </c>
      <c r="I1385" s="1">
        <v>41791</v>
      </c>
      <c r="J1385" s="1">
        <v>41821</v>
      </c>
      <c r="K1385" s="1">
        <v>41852</v>
      </c>
      <c r="L1385" s="1">
        <v>41883</v>
      </c>
      <c r="M1385" s="1">
        <v>41913</v>
      </c>
      <c r="N1385" s="1">
        <v>41944</v>
      </c>
      <c r="O1385" s="1">
        <v>41974</v>
      </c>
    </row>
    <row r="1386" spans="1:15">
      <c r="A1386" t="str">
        <f t="shared" si="22"/>
        <v>WAUCHULANCP LF</v>
      </c>
      <c r="B1386" t="s">
        <v>721</v>
      </c>
      <c r="C1386" t="s">
        <v>150</v>
      </c>
      <c r="D1386" s="5">
        <v>0.5504</v>
      </c>
      <c r="E1386" s="5">
        <v>0.65939999999999999</v>
      </c>
      <c r="F1386" s="5">
        <v>0.66830000000000001</v>
      </c>
      <c r="G1386" s="5">
        <v>0.55410000000000004</v>
      </c>
      <c r="H1386" s="5">
        <v>0.62029999999999996</v>
      </c>
      <c r="I1386" s="5">
        <v>0.62960000000000005</v>
      </c>
      <c r="J1386" s="5">
        <v>0.64429999999999998</v>
      </c>
      <c r="K1386" s="5">
        <v>0.64529999999999998</v>
      </c>
      <c r="L1386" s="5">
        <v>0.61750000000000005</v>
      </c>
      <c r="M1386" s="5">
        <v>0.57950000000000002</v>
      </c>
      <c r="N1386" s="5">
        <v>0.62860000000000005</v>
      </c>
      <c r="O1386" s="5">
        <v>0.65600000000000003</v>
      </c>
    </row>
    <row r="1387" spans="1:15">
      <c r="A1387" t="str">
        <f t="shared" si="22"/>
        <v>WAUCHULANCP LF ONPK</v>
      </c>
      <c r="B1387" t="s">
        <v>721</v>
      </c>
      <c r="C1387" t="s">
        <v>151</v>
      </c>
      <c r="D1387" s="5">
        <v>0.63680000000000003</v>
      </c>
      <c r="E1387" s="5">
        <v>0.7621</v>
      </c>
      <c r="F1387" s="5">
        <v>0.77059999999999995</v>
      </c>
      <c r="G1387" s="5">
        <v>0.71220000000000006</v>
      </c>
      <c r="H1387" s="5">
        <v>0.82320000000000004</v>
      </c>
      <c r="I1387" s="5">
        <v>0.82010000000000005</v>
      </c>
      <c r="J1387" s="5">
        <v>0.83660000000000001</v>
      </c>
      <c r="K1387" s="5">
        <v>0.84089999999999998</v>
      </c>
      <c r="L1387" s="5">
        <v>0.80330000000000001</v>
      </c>
      <c r="M1387" s="5">
        <v>0.76480000000000004</v>
      </c>
      <c r="N1387" s="5">
        <v>0.73360000000000003</v>
      </c>
      <c r="O1387" s="5">
        <v>0.7359</v>
      </c>
    </row>
    <row r="1388" spans="1:15">
      <c r="A1388" t="str">
        <f t="shared" si="22"/>
        <v>WAUCHULANCP LF OFFPK</v>
      </c>
      <c r="B1388" t="s">
        <v>721</v>
      </c>
      <c r="C1388" t="s">
        <v>152</v>
      </c>
      <c r="D1388" s="5">
        <v>0.58169999999999999</v>
      </c>
      <c r="E1388" s="5">
        <v>0.63780000000000003</v>
      </c>
      <c r="F1388" s="5">
        <v>0.64839999999999998</v>
      </c>
      <c r="G1388" s="5">
        <v>0.57450000000000001</v>
      </c>
      <c r="H1388" s="5">
        <v>0.59130000000000005</v>
      </c>
      <c r="I1388" s="5">
        <v>0.62670000000000003</v>
      </c>
      <c r="J1388" s="5">
        <v>0.65490000000000004</v>
      </c>
      <c r="K1388" s="5">
        <v>0.6351</v>
      </c>
      <c r="L1388" s="5">
        <v>0.60329999999999995</v>
      </c>
      <c r="M1388" s="5">
        <v>0.58430000000000004</v>
      </c>
      <c r="N1388" s="5">
        <v>0.60699999999999998</v>
      </c>
      <c r="O1388" s="5">
        <v>0.67</v>
      </c>
    </row>
    <row r="1389" spans="1:15">
      <c r="A1389" t="str">
        <f t="shared" si="22"/>
        <v>WAUCHULAGCP CF</v>
      </c>
      <c r="B1389" t="s">
        <v>721</v>
      </c>
      <c r="C1389" t="s">
        <v>153</v>
      </c>
      <c r="D1389" s="5">
        <v>1</v>
      </c>
      <c r="E1389" s="5">
        <v>1</v>
      </c>
      <c r="F1389" s="5">
        <v>1</v>
      </c>
      <c r="G1389" s="5">
        <v>1</v>
      </c>
      <c r="H1389" s="5">
        <v>1</v>
      </c>
      <c r="I1389" s="5">
        <v>1</v>
      </c>
      <c r="J1389" s="5">
        <v>1</v>
      </c>
      <c r="K1389" s="5">
        <v>1</v>
      </c>
      <c r="L1389" s="5">
        <v>1</v>
      </c>
      <c r="M1389" s="5">
        <v>1</v>
      </c>
      <c r="N1389" s="5">
        <v>1</v>
      </c>
      <c r="O1389" s="5">
        <v>1</v>
      </c>
    </row>
    <row r="1390" spans="1:15">
      <c r="A1390" t="str">
        <f t="shared" si="22"/>
        <v>WAUCHULACP CF</v>
      </c>
      <c r="B1390" t="s">
        <v>721</v>
      </c>
      <c r="C1390" t="s">
        <v>154</v>
      </c>
      <c r="D1390" s="5">
        <v>1</v>
      </c>
      <c r="E1390" s="5">
        <v>0.9536</v>
      </c>
      <c r="F1390" s="5">
        <v>0.83620000000000005</v>
      </c>
      <c r="G1390" s="5">
        <v>1</v>
      </c>
      <c r="H1390" s="5">
        <v>0.99490000000000001</v>
      </c>
      <c r="I1390" s="5">
        <v>0.96120000000000005</v>
      </c>
      <c r="J1390" s="5">
        <v>0.97529999999999994</v>
      </c>
      <c r="K1390" s="5">
        <v>1</v>
      </c>
      <c r="L1390" s="5">
        <v>1</v>
      </c>
      <c r="M1390" s="5">
        <v>0.93779999999999997</v>
      </c>
      <c r="N1390" s="5">
        <v>0.97230000000000005</v>
      </c>
      <c r="O1390" s="5">
        <v>0.92820000000000003</v>
      </c>
    </row>
    <row r="1391" spans="1:15">
      <c r="A1391" t="str">
        <f t="shared" ref="A1391:A1454" si="23">B1391&amp;C1391</f>
        <v>WAUCHULAGCP LF</v>
      </c>
      <c r="B1391" t="s">
        <v>721</v>
      </c>
      <c r="C1391" t="s">
        <v>155</v>
      </c>
      <c r="D1391" s="5">
        <v>0.5504</v>
      </c>
      <c r="E1391" s="5">
        <v>0.65939999999999999</v>
      </c>
      <c r="F1391" s="5">
        <v>0.66830000000000001</v>
      </c>
      <c r="G1391" s="5">
        <v>0.55410000000000004</v>
      </c>
      <c r="H1391" s="5">
        <v>0.62029999999999996</v>
      </c>
      <c r="I1391" s="5">
        <v>0.62960000000000005</v>
      </c>
      <c r="J1391" s="5">
        <v>0.64429999999999998</v>
      </c>
      <c r="K1391" s="5">
        <v>0.64529999999999998</v>
      </c>
      <c r="L1391" s="5">
        <v>0.61750000000000005</v>
      </c>
      <c r="M1391" s="5">
        <v>0.57950000000000002</v>
      </c>
      <c r="N1391" s="5">
        <v>0.62860000000000005</v>
      </c>
      <c r="O1391" s="5">
        <v>0.65600000000000003</v>
      </c>
    </row>
    <row r="1392" spans="1:15">
      <c r="A1392" t="str">
        <f t="shared" si="23"/>
        <v>WAUCHULAGCP LF ONPK</v>
      </c>
      <c r="B1392" t="s">
        <v>721</v>
      </c>
      <c r="C1392" t="s">
        <v>156</v>
      </c>
      <c r="D1392" s="5">
        <v>0.63680000000000003</v>
      </c>
      <c r="E1392" s="5">
        <v>0.7621</v>
      </c>
      <c r="F1392" s="5">
        <v>0.77059999999999995</v>
      </c>
      <c r="G1392" s="5">
        <v>0.71220000000000006</v>
      </c>
      <c r="H1392" s="5">
        <v>0.82320000000000004</v>
      </c>
      <c r="I1392" s="5">
        <v>0.82010000000000005</v>
      </c>
      <c r="J1392" s="5">
        <v>0.83660000000000001</v>
      </c>
      <c r="K1392" s="5">
        <v>0.84089999999999998</v>
      </c>
      <c r="L1392" s="5">
        <v>0.80330000000000001</v>
      </c>
      <c r="M1392" s="5">
        <v>0.76480000000000004</v>
      </c>
      <c r="N1392" s="5">
        <v>0.73360000000000003</v>
      </c>
      <c r="O1392" s="5">
        <v>0.7359</v>
      </c>
    </row>
    <row r="1393" spans="1:15">
      <c r="A1393" t="str">
        <f t="shared" si="23"/>
        <v>WAUCHULAGCP LF OFFPK</v>
      </c>
      <c r="B1393" t="s">
        <v>721</v>
      </c>
      <c r="C1393" t="s">
        <v>157</v>
      </c>
      <c r="D1393" s="5">
        <v>0.58169999999999999</v>
      </c>
      <c r="E1393" s="5">
        <v>0.63780000000000003</v>
      </c>
      <c r="F1393" s="5">
        <v>0.64839999999999998</v>
      </c>
      <c r="G1393" s="5">
        <v>0.57450000000000001</v>
      </c>
      <c r="H1393" s="5">
        <v>0.59130000000000005</v>
      </c>
      <c r="I1393" s="5">
        <v>0.62670000000000003</v>
      </c>
      <c r="J1393" s="5">
        <v>0.65490000000000004</v>
      </c>
      <c r="K1393" s="5">
        <v>0.6351</v>
      </c>
      <c r="L1393" s="5">
        <v>0.60329999999999995</v>
      </c>
      <c r="M1393" s="5">
        <v>0.58430000000000004</v>
      </c>
      <c r="N1393" s="5">
        <v>0.60699999999999998</v>
      </c>
      <c r="O1393" s="5">
        <v>0.67</v>
      </c>
    </row>
    <row r="1394" spans="1:15">
      <c r="A1394" t="str">
        <f t="shared" si="23"/>
        <v>WAUCHULACP LF</v>
      </c>
      <c r="B1394" t="s">
        <v>721</v>
      </c>
      <c r="C1394" t="s">
        <v>158</v>
      </c>
      <c r="D1394" s="5">
        <v>0.5504</v>
      </c>
      <c r="E1394" s="5">
        <v>0.6915</v>
      </c>
      <c r="F1394" s="5">
        <v>0.79920000000000002</v>
      </c>
      <c r="G1394" s="5">
        <v>0.55410000000000004</v>
      </c>
      <c r="H1394" s="5">
        <v>0.62350000000000005</v>
      </c>
      <c r="I1394" s="5">
        <v>0.65500000000000003</v>
      </c>
      <c r="J1394" s="5">
        <v>0.66059999999999997</v>
      </c>
      <c r="K1394" s="5">
        <v>0.64529999999999998</v>
      </c>
      <c r="L1394" s="5">
        <v>0.61750000000000005</v>
      </c>
      <c r="M1394" s="5">
        <v>0.61799999999999999</v>
      </c>
      <c r="N1394" s="5">
        <v>0.64649999999999996</v>
      </c>
      <c r="O1394" s="5">
        <v>0.70669999999999999</v>
      </c>
    </row>
    <row r="1395" spans="1:15">
      <c r="A1395" t="str">
        <f t="shared" si="23"/>
        <v>WAUCHULAREL PREC:</v>
      </c>
      <c r="B1395" t="s">
        <v>721</v>
      </c>
      <c r="C1395" t="s">
        <v>65</v>
      </c>
    </row>
    <row r="1396" spans="1:15">
      <c r="A1396" t="str">
        <f t="shared" si="23"/>
        <v>WAUCHULANCP RP</v>
      </c>
      <c r="B1396" t="s">
        <v>721</v>
      </c>
      <c r="C1396" t="s">
        <v>159</v>
      </c>
      <c r="D1396" s="5">
        <v>0</v>
      </c>
      <c r="E1396" s="5">
        <v>0</v>
      </c>
      <c r="F1396" s="5">
        <v>0</v>
      </c>
      <c r="G1396" s="5">
        <v>0</v>
      </c>
      <c r="H1396" s="5">
        <v>0</v>
      </c>
      <c r="I1396" s="5">
        <v>0</v>
      </c>
      <c r="J1396" s="5">
        <v>0</v>
      </c>
      <c r="K1396" s="5">
        <v>0</v>
      </c>
      <c r="L1396" s="5">
        <v>0</v>
      </c>
      <c r="M1396" s="5">
        <v>0</v>
      </c>
      <c r="N1396" s="5">
        <v>0</v>
      </c>
      <c r="O1396" s="5">
        <v>0</v>
      </c>
    </row>
    <row r="1397" spans="1:15">
      <c r="A1397" t="str">
        <f t="shared" si="23"/>
        <v>WAUCHULANCP RP ONPK</v>
      </c>
      <c r="B1397" t="s">
        <v>721</v>
      </c>
      <c r="C1397" t="s">
        <v>160</v>
      </c>
      <c r="D1397" s="5">
        <v>0</v>
      </c>
      <c r="E1397" s="5">
        <v>0</v>
      </c>
      <c r="F1397" s="5">
        <v>0</v>
      </c>
      <c r="G1397" s="5">
        <v>0</v>
      </c>
      <c r="H1397" s="5">
        <v>0</v>
      </c>
      <c r="I1397" s="5">
        <v>0</v>
      </c>
      <c r="J1397" s="5">
        <v>0</v>
      </c>
      <c r="K1397" s="5">
        <v>0</v>
      </c>
      <c r="L1397" s="5">
        <v>0</v>
      </c>
      <c r="M1397" s="5">
        <v>0</v>
      </c>
      <c r="N1397" s="5">
        <v>0</v>
      </c>
      <c r="O1397" s="5">
        <v>0</v>
      </c>
    </row>
    <row r="1398" spans="1:15">
      <c r="A1398" t="str">
        <f t="shared" si="23"/>
        <v>WAUCHULANCP RP OFFPK</v>
      </c>
      <c r="B1398" t="s">
        <v>721</v>
      </c>
      <c r="C1398" t="s">
        <v>161</v>
      </c>
      <c r="D1398" s="5">
        <v>0</v>
      </c>
      <c r="E1398" s="5">
        <v>0</v>
      </c>
      <c r="F1398" s="5">
        <v>0</v>
      </c>
      <c r="G1398" s="5">
        <v>0</v>
      </c>
      <c r="H1398" s="5">
        <v>0</v>
      </c>
      <c r="I1398" s="5">
        <v>0</v>
      </c>
      <c r="J1398" s="5">
        <v>0</v>
      </c>
      <c r="K1398" s="5">
        <v>0</v>
      </c>
      <c r="L1398" s="5">
        <v>0</v>
      </c>
      <c r="M1398" s="5">
        <v>0</v>
      </c>
      <c r="N1398" s="5">
        <v>0</v>
      </c>
      <c r="O1398" s="5">
        <v>0</v>
      </c>
    </row>
    <row r="1399" spans="1:15">
      <c r="A1399" t="str">
        <f t="shared" si="23"/>
        <v>WAUCHULAGCP RP</v>
      </c>
      <c r="B1399" t="s">
        <v>721</v>
      </c>
      <c r="C1399" t="s">
        <v>162</v>
      </c>
      <c r="D1399" s="5">
        <v>0</v>
      </c>
      <c r="E1399" s="5">
        <v>0</v>
      </c>
      <c r="F1399" s="5">
        <v>0</v>
      </c>
      <c r="G1399" s="5">
        <v>0</v>
      </c>
      <c r="H1399" s="5">
        <v>0</v>
      </c>
      <c r="I1399" s="5">
        <v>0</v>
      </c>
      <c r="J1399" s="5">
        <v>0</v>
      </c>
      <c r="K1399" s="5">
        <v>0</v>
      </c>
      <c r="L1399" s="5">
        <v>0</v>
      </c>
      <c r="M1399" s="5">
        <v>0</v>
      </c>
      <c r="N1399" s="5">
        <v>0</v>
      </c>
      <c r="O1399" s="5">
        <v>0</v>
      </c>
    </row>
    <row r="1400" spans="1:15">
      <c r="A1400" t="str">
        <f t="shared" si="23"/>
        <v>WAUCHULAGCP RP ONPK</v>
      </c>
      <c r="B1400" t="s">
        <v>721</v>
      </c>
      <c r="C1400" t="s">
        <v>163</v>
      </c>
      <c r="D1400" s="5">
        <v>0</v>
      </c>
      <c r="E1400" s="5">
        <v>0</v>
      </c>
      <c r="F1400" s="5">
        <v>0</v>
      </c>
      <c r="G1400" s="5">
        <v>0</v>
      </c>
      <c r="H1400" s="5">
        <v>0</v>
      </c>
      <c r="I1400" s="5">
        <v>0</v>
      </c>
      <c r="J1400" s="5">
        <v>0</v>
      </c>
      <c r="K1400" s="5">
        <v>0</v>
      </c>
      <c r="L1400" s="5">
        <v>0</v>
      </c>
      <c r="M1400" s="5">
        <v>0</v>
      </c>
      <c r="N1400" s="5">
        <v>0</v>
      </c>
      <c r="O1400" s="5">
        <v>0</v>
      </c>
    </row>
    <row r="1401" spans="1:15">
      <c r="A1401" t="str">
        <f t="shared" si="23"/>
        <v>WAUCHULAGCP RP OFFPK</v>
      </c>
      <c r="B1401" t="s">
        <v>721</v>
      </c>
      <c r="C1401" t="s">
        <v>164</v>
      </c>
      <c r="D1401" s="5">
        <v>0</v>
      </c>
      <c r="E1401" s="5">
        <v>0</v>
      </c>
      <c r="F1401" s="5">
        <v>0</v>
      </c>
      <c r="G1401" s="5">
        <v>0</v>
      </c>
      <c r="H1401" s="5">
        <v>0</v>
      </c>
      <c r="I1401" s="5">
        <v>0</v>
      </c>
      <c r="J1401" s="5">
        <v>0</v>
      </c>
      <c r="K1401" s="5">
        <v>0</v>
      </c>
      <c r="L1401" s="5">
        <v>0</v>
      </c>
      <c r="M1401" s="5">
        <v>0</v>
      </c>
      <c r="N1401" s="5">
        <v>0</v>
      </c>
      <c r="O1401" s="5">
        <v>0</v>
      </c>
    </row>
    <row r="1402" spans="1:15">
      <c r="A1402" t="str">
        <f t="shared" si="23"/>
        <v>WAUCHULACP RP</v>
      </c>
      <c r="B1402" t="s">
        <v>721</v>
      </c>
      <c r="C1402" t="s">
        <v>165</v>
      </c>
      <c r="D1402" s="5">
        <v>0</v>
      </c>
      <c r="E1402" s="5">
        <v>0</v>
      </c>
      <c r="F1402" s="5">
        <v>0</v>
      </c>
      <c r="G1402" s="5">
        <v>0</v>
      </c>
      <c r="H1402" s="5">
        <v>0</v>
      </c>
      <c r="I1402" s="5">
        <v>0</v>
      </c>
      <c r="J1402" s="5">
        <v>0</v>
      </c>
      <c r="K1402" s="5">
        <v>0</v>
      </c>
      <c r="L1402" s="5">
        <v>0</v>
      </c>
      <c r="M1402" s="5">
        <v>0</v>
      </c>
      <c r="N1402" s="5">
        <v>0</v>
      </c>
      <c r="O1402" s="5">
        <v>0</v>
      </c>
    </row>
    <row r="1403" spans="1:15">
      <c r="A1403" t="str">
        <f t="shared" si="23"/>
        <v>WAUCHULASAMPLE SIZE:</v>
      </c>
      <c r="B1403" t="s">
        <v>721</v>
      </c>
      <c r="C1403" t="s">
        <v>66</v>
      </c>
    </row>
    <row r="1404" spans="1:15">
      <c r="A1404" t="str">
        <f t="shared" si="23"/>
        <v>WAUCHULAGCPSZ</v>
      </c>
      <c r="B1404" t="s">
        <v>721</v>
      </c>
      <c r="C1404" t="s">
        <v>166</v>
      </c>
      <c r="D1404">
        <v>1</v>
      </c>
      <c r="E1404">
        <v>1</v>
      </c>
      <c r="F1404">
        <v>1</v>
      </c>
      <c r="G1404">
        <v>1</v>
      </c>
      <c r="H1404">
        <v>1</v>
      </c>
      <c r="I1404">
        <v>1</v>
      </c>
      <c r="J1404">
        <v>1</v>
      </c>
      <c r="K1404">
        <v>1</v>
      </c>
      <c r="L1404">
        <v>1</v>
      </c>
      <c r="M1404">
        <v>1</v>
      </c>
      <c r="N1404">
        <v>1</v>
      </c>
      <c r="O1404">
        <v>1</v>
      </c>
    </row>
    <row r="1405" spans="1:15">
      <c r="A1405" t="str">
        <f t="shared" si="23"/>
        <v>WAUCHULAGCPSZ ONPK</v>
      </c>
      <c r="B1405" t="s">
        <v>721</v>
      </c>
      <c r="C1405" t="s">
        <v>167</v>
      </c>
      <c r="D1405">
        <v>1</v>
      </c>
      <c r="E1405">
        <v>1</v>
      </c>
      <c r="F1405">
        <v>1</v>
      </c>
      <c r="G1405">
        <v>1</v>
      </c>
      <c r="H1405">
        <v>1</v>
      </c>
      <c r="I1405">
        <v>1</v>
      </c>
      <c r="J1405">
        <v>1</v>
      </c>
      <c r="K1405">
        <v>1</v>
      </c>
      <c r="L1405">
        <v>1</v>
      </c>
      <c r="M1405">
        <v>1</v>
      </c>
      <c r="N1405">
        <v>1</v>
      </c>
      <c r="O1405">
        <v>1</v>
      </c>
    </row>
    <row r="1406" spans="1:15">
      <c r="A1406" t="str">
        <f t="shared" si="23"/>
        <v>WAUCHULAGCPSZ OFFPK</v>
      </c>
      <c r="B1406" t="s">
        <v>721</v>
      </c>
      <c r="C1406" t="s">
        <v>168</v>
      </c>
      <c r="D1406">
        <v>1</v>
      </c>
      <c r="E1406">
        <v>1</v>
      </c>
      <c r="F1406">
        <v>1</v>
      </c>
      <c r="G1406">
        <v>1</v>
      </c>
      <c r="H1406">
        <v>1</v>
      </c>
      <c r="I1406">
        <v>1</v>
      </c>
      <c r="J1406">
        <v>1</v>
      </c>
      <c r="K1406">
        <v>1</v>
      </c>
      <c r="L1406">
        <v>1</v>
      </c>
      <c r="M1406">
        <v>1</v>
      </c>
      <c r="N1406">
        <v>1</v>
      </c>
      <c r="O1406">
        <v>1</v>
      </c>
    </row>
    <row r="1407" spans="1:15">
      <c r="A1407" t="str">
        <f t="shared" si="23"/>
        <v>WAUCHULACPSZ</v>
      </c>
      <c r="B1407" t="s">
        <v>721</v>
      </c>
      <c r="C1407" t="s">
        <v>169</v>
      </c>
      <c r="D1407">
        <v>1</v>
      </c>
      <c r="E1407">
        <v>1</v>
      </c>
      <c r="F1407">
        <v>1</v>
      </c>
      <c r="G1407">
        <v>1</v>
      </c>
      <c r="H1407">
        <v>1</v>
      </c>
      <c r="I1407">
        <v>1</v>
      </c>
      <c r="J1407">
        <v>1</v>
      </c>
      <c r="K1407">
        <v>1</v>
      </c>
      <c r="L1407">
        <v>1</v>
      </c>
      <c r="M1407">
        <v>1</v>
      </c>
      <c r="N1407">
        <v>1</v>
      </c>
      <c r="O1407">
        <v>1</v>
      </c>
    </row>
    <row r="1408" spans="1:15">
      <c r="A1408" t="str">
        <f t="shared" si="23"/>
        <v/>
      </c>
    </row>
    <row r="1409" spans="1:15" ht="14.4">
      <c r="A1409" t="str">
        <f t="shared" si="23"/>
        <v>NOTE:     Sales line does not match sales in the Rate and Revenue Report due to billing lag.</v>
      </c>
      <c r="B1409" s="310" t="s">
        <v>605</v>
      </c>
    </row>
    <row r="1410" spans="1:15">
      <c r="A1410" t="str">
        <f t="shared" si="23"/>
        <v xml:space="preserve">                 In addition, the City of Blountstown, FKEC, City of Wauchula and Lee County are classified as Rate Code 940. The sales for the contracts are reported combined in the Rate &amp; Revenue Report.</v>
      </c>
      <c r="B1410" s="311" t="s">
        <v>606</v>
      </c>
    </row>
    <row r="1411" spans="1:15">
      <c r="A1411" t="str">
        <f t="shared" si="23"/>
        <v/>
      </c>
    </row>
    <row r="1412" spans="1:15">
      <c r="A1412" t="str">
        <f t="shared" si="23"/>
        <v xml:space="preserve">WINTERPARK Wholesale City of Winter Park </v>
      </c>
      <c r="B1412" t="s">
        <v>722</v>
      </c>
      <c r="C1412" t="s">
        <v>723</v>
      </c>
    </row>
    <row r="1413" spans="1:15">
      <c r="A1413" t="str">
        <f t="shared" si="23"/>
        <v xml:space="preserve">WINTERPARKMONTH </v>
      </c>
      <c r="B1413" t="s">
        <v>724</v>
      </c>
      <c r="C1413" t="s">
        <v>123</v>
      </c>
      <c r="D1413" s="4">
        <v>41640</v>
      </c>
      <c r="E1413" s="4">
        <v>41671</v>
      </c>
      <c r="F1413" s="4">
        <v>41699</v>
      </c>
      <c r="G1413" s="4">
        <v>41730</v>
      </c>
      <c r="H1413" s="4">
        <v>41760</v>
      </c>
      <c r="I1413" s="4">
        <v>41791</v>
      </c>
      <c r="J1413" s="4">
        <v>41821</v>
      </c>
      <c r="K1413" s="4">
        <v>41852</v>
      </c>
      <c r="L1413" s="4">
        <v>41883</v>
      </c>
      <c r="M1413" s="4">
        <v>41913</v>
      </c>
      <c r="N1413" s="4">
        <v>41944</v>
      </c>
      <c r="O1413" s="4">
        <v>41974</v>
      </c>
    </row>
    <row r="1414" spans="1:15">
      <c r="A1414" t="str">
        <f t="shared" si="23"/>
        <v xml:space="preserve">WINTERPARKCUSTOMERS </v>
      </c>
      <c r="B1414" t="s">
        <v>724</v>
      </c>
      <c r="C1414" t="s">
        <v>124</v>
      </c>
      <c r="D1414">
        <v>2</v>
      </c>
      <c r="E1414">
        <v>3</v>
      </c>
      <c r="F1414">
        <v>3</v>
      </c>
      <c r="G1414">
        <v>3</v>
      </c>
      <c r="H1414">
        <v>3</v>
      </c>
      <c r="I1414">
        <v>3</v>
      </c>
      <c r="J1414">
        <v>2</v>
      </c>
      <c r="K1414">
        <v>2</v>
      </c>
      <c r="L1414">
        <v>2</v>
      </c>
      <c r="M1414">
        <v>2</v>
      </c>
      <c r="N1414">
        <v>2</v>
      </c>
      <c r="O1414">
        <v>2</v>
      </c>
    </row>
    <row r="1415" spans="1:15">
      <c r="A1415" t="str">
        <f t="shared" si="23"/>
        <v xml:space="preserve">WINTERPARKSALES </v>
      </c>
      <c r="B1415" t="s">
        <v>724</v>
      </c>
      <c r="C1415" t="s">
        <v>125</v>
      </c>
      <c r="D1415">
        <v>93356393</v>
      </c>
      <c r="E1415">
        <v>16537000</v>
      </c>
      <c r="F1415">
        <v>34099000</v>
      </c>
      <c r="G1415">
        <v>31857000</v>
      </c>
      <c r="H1415">
        <v>22587000</v>
      </c>
      <c r="I1415">
        <v>31565000</v>
      </c>
      <c r="J1415">
        <v>39650000</v>
      </c>
      <c r="K1415">
        <v>41742000</v>
      </c>
      <c r="L1415">
        <v>42082000</v>
      </c>
      <c r="M1415">
        <v>34460000</v>
      </c>
      <c r="N1415">
        <v>31168000</v>
      </c>
      <c r="O1415">
        <v>23287000</v>
      </c>
    </row>
    <row r="1416" spans="1:15">
      <c r="A1416" t="str">
        <f t="shared" si="23"/>
        <v>WINTERPARKKW</v>
      </c>
      <c r="B1416" t="s">
        <v>724</v>
      </c>
      <c r="C1416" t="s">
        <v>126</v>
      </c>
    </row>
    <row r="1417" spans="1:15">
      <c r="A1417" t="str">
        <f t="shared" si="23"/>
        <v>WINTERPARKN</v>
      </c>
      <c r="B1417" t="s">
        <v>724</v>
      </c>
      <c r="C1417" t="s">
        <v>127</v>
      </c>
      <c r="D1417">
        <v>1</v>
      </c>
      <c r="E1417">
        <v>1</v>
      </c>
      <c r="F1417">
        <v>1</v>
      </c>
      <c r="G1417">
        <v>1</v>
      </c>
      <c r="H1417">
        <v>1</v>
      </c>
      <c r="I1417">
        <v>1</v>
      </c>
      <c r="J1417">
        <v>1</v>
      </c>
      <c r="K1417">
        <v>1</v>
      </c>
      <c r="L1417">
        <v>1</v>
      </c>
      <c r="M1417">
        <v>1</v>
      </c>
      <c r="N1417">
        <v>1</v>
      </c>
      <c r="O1417">
        <v>1</v>
      </c>
    </row>
    <row r="1418" spans="1:15">
      <c r="A1418" t="str">
        <f t="shared" si="23"/>
        <v>WINTERPARKRLR ENERGY:</v>
      </c>
      <c r="B1418" t="s">
        <v>724</v>
      </c>
      <c r="C1418" t="s">
        <v>61</v>
      </c>
    </row>
    <row r="1419" spans="1:15">
      <c r="A1419" t="str">
        <f t="shared" si="23"/>
        <v>WINTERPARKKWH</v>
      </c>
      <c r="B1419" t="s">
        <v>724</v>
      </c>
      <c r="C1419" t="s">
        <v>128</v>
      </c>
      <c r="D1419">
        <v>16537000</v>
      </c>
      <c r="E1419">
        <v>15456000</v>
      </c>
      <c r="F1419">
        <v>16974000</v>
      </c>
      <c r="G1419">
        <v>15387000</v>
      </c>
      <c r="H1419">
        <v>16790000</v>
      </c>
      <c r="I1419">
        <v>16560000</v>
      </c>
      <c r="J1419">
        <v>17112000</v>
      </c>
      <c r="K1419">
        <v>17112000</v>
      </c>
      <c r="L1419">
        <v>16560000</v>
      </c>
      <c r="M1419">
        <v>16583000</v>
      </c>
      <c r="N1419">
        <v>16031000</v>
      </c>
      <c r="O1419">
        <v>15847000</v>
      </c>
    </row>
    <row r="1420" spans="1:15">
      <c r="A1420" t="str">
        <f t="shared" si="23"/>
        <v>WINTERPARKKWH ONPK</v>
      </c>
      <c r="B1420" t="s">
        <v>724</v>
      </c>
      <c r="C1420" t="s">
        <v>129</v>
      </c>
      <c r="D1420">
        <v>4048000</v>
      </c>
      <c r="E1420">
        <v>3680000</v>
      </c>
      <c r="F1420">
        <v>3864000</v>
      </c>
      <c r="G1420">
        <v>4554000</v>
      </c>
      <c r="H1420">
        <v>4347000</v>
      </c>
      <c r="I1420">
        <v>4347000</v>
      </c>
      <c r="J1420">
        <v>4554000</v>
      </c>
      <c r="K1420">
        <v>4347000</v>
      </c>
      <c r="L1420">
        <v>4347000</v>
      </c>
      <c r="M1420">
        <v>4761000</v>
      </c>
      <c r="N1420">
        <v>3496000</v>
      </c>
      <c r="O1420">
        <v>4048000</v>
      </c>
    </row>
    <row r="1421" spans="1:15">
      <c r="A1421" t="str">
        <f t="shared" si="23"/>
        <v>WINTERPARKKWH OFFPK</v>
      </c>
      <c r="B1421" t="s">
        <v>724</v>
      </c>
      <c r="C1421" t="s">
        <v>130</v>
      </c>
      <c r="D1421">
        <v>12489000</v>
      </c>
      <c r="E1421">
        <v>11776000</v>
      </c>
      <c r="F1421">
        <v>13110000</v>
      </c>
      <c r="G1421">
        <v>10833000</v>
      </c>
      <c r="H1421">
        <v>12443000</v>
      </c>
      <c r="I1421">
        <v>12213000</v>
      </c>
      <c r="J1421">
        <v>12558000</v>
      </c>
      <c r="K1421">
        <v>12765000</v>
      </c>
      <c r="L1421">
        <v>12213000</v>
      </c>
      <c r="M1421">
        <v>11822000</v>
      </c>
      <c r="N1421">
        <v>12535000</v>
      </c>
      <c r="O1421">
        <v>11799000</v>
      </c>
    </row>
    <row r="1422" spans="1:15">
      <c r="A1422" t="str">
        <f t="shared" si="23"/>
        <v>WINTERPARKKWH ONPK%</v>
      </c>
      <c r="B1422" t="s">
        <v>724</v>
      </c>
      <c r="C1422" t="s">
        <v>131</v>
      </c>
      <c r="D1422" s="5">
        <v>0.24478</v>
      </c>
      <c r="E1422" s="5">
        <v>0.23810000000000001</v>
      </c>
      <c r="F1422" s="5">
        <v>0.22764000000000001</v>
      </c>
      <c r="G1422" s="5">
        <v>0.29596</v>
      </c>
      <c r="H1422" s="5">
        <v>0.25890000000000002</v>
      </c>
      <c r="I1422" s="5">
        <v>0.26250000000000001</v>
      </c>
      <c r="J1422" s="5">
        <v>0.26612999999999998</v>
      </c>
      <c r="K1422" s="5">
        <v>0.25402999999999998</v>
      </c>
      <c r="L1422" s="5">
        <v>0.26250000000000001</v>
      </c>
      <c r="M1422" s="5">
        <v>0.28710000000000002</v>
      </c>
      <c r="N1422" s="5">
        <v>0.21808</v>
      </c>
      <c r="O1422" s="5">
        <v>0.25544</v>
      </c>
    </row>
    <row r="1423" spans="1:15">
      <c r="A1423" t="str">
        <f t="shared" si="23"/>
        <v>WINTERPARKKWH OFFPK%</v>
      </c>
      <c r="B1423" t="s">
        <v>724</v>
      </c>
      <c r="C1423" t="s">
        <v>132</v>
      </c>
      <c r="D1423" s="5">
        <v>0.75522</v>
      </c>
      <c r="E1423" s="5">
        <v>0.76190000000000002</v>
      </c>
      <c r="F1423" s="5">
        <v>0.77236000000000005</v>
      </c>
      <c r="G1423" s="5">
        <v>0.70404</v>
      </c>
      <c r="H1423" s="5">
        <v>0.74109999999999998</v>
      </c>
      <c r="I1423" s="5">
        <v>0.73750000000000004</v>
      </c>
      <c r="J1423" s="5">
        <v>0.73387000000000002</v>
      </c>
      <c r="K1423" s="5">
        <v>0.74597000000000002</v>
      </c>
      <c r="L1423" s="5">
        <v>0.73750000000000004</v>
      </c>
      <c r="M1423" s="5">
        <v>0.71289999999999998</v>
      </c>
      <c r="N1423" s="5">
        <v>0.78191999999999995</v>
      </c>
      <c r="O1423" s="5">
        <v>0.74456</v>
      </c>
    </row>
    <row r="1424" spans="1:15">
      <c r="A1424" t="str">
        <f t="shared" si="23"/>
        <v>WINTERPARKDEMAND (KW):</v>
      </c>
      <c r="B1424" t="s">
        <v>724</v>
      </c>
      <c r="C1424" t="s">
        <v>62</v>
      </c>
    </row>
    <row r="1425" spans="1:15">
      <c r="A1425" t="str">
        <f t="shared" si="23"/>
        <v>WINTERPARKNCP</v>
      </c>
      <c r="B1425" t="s">
        <v>724</v>
      </c>
      <c r="C1425" t="s">
        <v>133</v>
      </c>
      <c r="D1425">
        <v>23000</v>
      </c>
      <c r="E1425">
        <v>23000</v>
      </c>
      <c r="F1425">
        <v>23000</v>
      </c>
      <c r="G1425">
        <v>23000</v>
      </c>
      <c r="H1425">
        <v>23000</v>
      </c>
      <c r="I1425">
        <v>23000</v>
      </c>
      <c r="J1425">
        <v>23000</v>
      </c>
      <c r="K1425">
        <v>23000</v>
      </c>
      <c r="L1425">
        <v>23000</v>
      </c>
      <c r="M1425">
        <v>23000</v>
      </c>
      <c r="N1425">
        <v>23000</v>
      </c>
      <c r="O1425">
        <v>23000</v>
      </c>
    </row>
    <row r="1426" spans="1:15">
      <c r="A1426" t="str">
        <f t="shared" si="23"/>
        <v>WINTERPARKNCP ONPK</v>
      </c>
      <c r="B1426" t="s">
        <v>724</v>
      </c>
      <c r="C1426" t="s">
        <v>134</v>
      </c>
      <c r="D1426">
        <v>23000</v>
      </c>
      <c r="E1426">
        <v>23000</v>
      </c>
      <c r="F1426">
        <v>23000</v>
      </c>
      <c r="G1426">
        <v>23000</v>
      </c>
      <c r="H1426">
        <v>23000</v>
      </c>
      <c r="I1426">
        <v>23000</v>
      </c>
      <c r="J1426">
        <v>23000</v>
      </c>
      <c r="K1426">
        <v>23000</v>
      </c>
      <c r="L1426">
        <v>23000</v>
      </c>
      <c r="M1426">
        <v>23000</v>
      </c>
      <c r="N1426">
        <v>23000</v>
      </c>
      <c r="O1426">
        <v>23000</v>
      </c>
    </row>
    <row r="1427" spans="1:15">
      <c r="A1427" t="str">
        <f t="shared" si="23"/>
        <v>WINTERPARKNCP OFFPK</v>
      </c>
      <c r="B1427" t="s">
        <v>724</v>
      </c>
      <c r="C1427" t="s">
        <v>135</v>
      </c>
      <c r="D1427">
        <v>23000</v>
      </c>
      <c r="E1427">
        <v>23000</v>
      </c>
      <c r="F1427">
        <v>23000</v>
      </c>
      <c r="G1427">
        <v>23000</v>
      </c>
      <c r="H1427">
        <v>23000</v>
      </c>
      <c r="I1427">
        <v>23000</v>
      </c>
      <c r="J1427">
        <v>23000</v>
      </c>
      <c r="K1427">
        <v>23000</v>
      </c>
      <c r="L1427">
        <v>23000</v>
      </c>
      <c r="M1427">
        <v>23000</v>
      </c>
      <c r="N1427">
        <v>23000</v>
      </c>
      <c r="O1427">
        <v>23000</v>
      </c>
    </row>
    <row r="1428" spans="1:15">
      <c r="A1428" t="str">
        <f t="shared" si="23"/>
        <v>WINTERPARKGCP DATE</v>
      </c>
      <c r="B1428" t="s">
        <v>724</v>
      </c>
      <c r="C1428" t="s">
        <v>136</v>
      </c>
      <c r="D1428" t="s">
        <v>621</v>
      </c>
      <c r="E1428" t="s">
        <v>679</v>
      </c>
      <c r="F1428" t="s">
        <v>671</v>
      </c>
      <c r="G1428" t="s">
        <v>306</v>
      </c>
      <c r="H1428" t="s">
        <v>254</v>
      </c>
      <c r="I1428" t="s">
        <v>672</v>
      </c>
      <c r="J1428" t="s">
        <v>673</v>
      </c>
      <c r="K1428" t="s">
        <v>674</v>
      </c>
      <c r="L1428" t="s">
        <v>625</v>
      </c>
      <c r="M1428" t="s">
        <v>675</v>
      </c>
      <c r="N1428" t="s">
        <v>676</v>
      </c>
      <c r="O1428" t="s">
        <v>677</v>
      </c>
    </row>
    <row r="1429" spans="1:15">
      <c r="A1429" t="str">
        <f t="shared" si="23"/>
        <v>WINTERPARKGCP TIME</v>
      </c>
      <c r="B1429" t="s">
        <v>724</v>
      </c>
      <c r="C1429" t="s">
        <v>142</v>
      </c>
      <c r="D1429" t="s">
        <v>201</v>
      </c>
      <c r="E1429" t="s">
        <v>201</v>
      </c>
      <c r="F1429" t="s">
        <v>201</v>
      </c>
      <c r="G1429" t="s">
        <v>201</v>
      </c>
      <c r="H1429" t="s">
        <v>201</v>
      </c>
      <c r="I1429" t="s">
        <v>201</v>
      </c>
      <c r="J1429" t="s">
        <v>201</v>
      </c>
      <c r="K1429" t="s">
        <v>201</v>
      </c>
      <c r="L1429" t="s">
        <v>201</v>
      </c>
      <c r="M1429" t="s">
        <v>201</v>
      </c>
      <c r="N1429" t="s">
        <v>201</v>
      </c>
      <c r="O1429" t="s">
        <v>201</v>
      </c>
    </row>
    <row r="1430" spans="1:15">
      <c r="A1430" t="str">
        <f t="shared" si="23"/>
        <v>WINTERPARKGCP</v>
      </c>
      <c r="B1430" t="s">
        <v>724</v>
      </c>
      <c r="C1430" t="s">
        <v>147</v>
      </c>
      <c r="D1430">
        <v>23000</v>
      </c>
      <c r="E1430">
        <v>23000</v>
      </c>
      <c r="F1430">
        <v>23000</v>
      </c>
      <c r="G1430">
        <v>23000</v>
      </c>
      <c r="H1430">
        <v>23000</v>
      </c>
      <c r="I1430">
        <v>23000</v>
      </c>
      <c r="J1430">
        <v>23000</v>
      </c>
      <c r="K1430">
        <v>23000</v>
      </c>
      <c r="L1430">
        <v>23000</v>
      </c>
      <c r="M1430">
        <v>23000</v>
      </c>
      <c r="N1430">
        <v>23000</v>
      </c>
      <c r="O1430">
        <v>23000</v>
      </c>
    </row>
    <row r="1431" spans="1:15">
      <c r="A1431" t="str">
        <f t="shared" si="23"/>
        <v>WINTERPARKGCP ONPK</v>
      </c>
      <c r="B1431" t="s">
        <v>724</v>
      </c>
      <c r="C1431" t="s">
        <v>63</v>
      </c>
      <c r="D1431">
        <v>23000</v>
      </c>
      <c r="E1431">
        <v>23000</v>
      </c>
      <c r="F1431">
        <v>23000</v>
      </c>
      <c r="G1431">
        <v>23000</v>
      </c>
      <c r="H1431">
        <v>23000</v>
      </c>
      <c r="I1431">
        <v>23000</v>
      </c>
      <c r="J1431">
        <v>23000</v>
      </c>
      <c r="K1431">
        <v>23000</v>
      </c>
      <c r="L1431">
        <v>23000</v>
      </c>
      <c r="M1431">
        <v>23000</v>
      </c>
      <c r="N1431">
        <v>23000</v>
      </c>
      <c r="O1431">
        <v>23000</v>
      </c>
    </row>
    <row r="1432" spans="1:15">
      <c r="A1432" t="str">
        <f t="shared" si="23"/>
        <v>WINTERPARKGCP OFFPK</v>
      </c>
      <c r="B1432" t="s">
        <v>724</v>
      </c>
      <c r="C1432" t="s">
        <v>64</v>
      </c>
      <c r="D1432">
        <v>23000</v>
      </c>
      <c r="E1432">
        <v>23000</v>
      </c>
      <c r="F1432">
        <v>23000</v>
      </c>
      <c r="G1432">
        <v>23000</v>
      </c>
      <c r="H1432">
        <v>23000</v>
      </c>
      <c r="I1432">
        <v>23000</v>
      </c>
      <c r="J1432">
        <v>23000</v>
      </c>
      <c r="K1432">
        <v>23000</v>
      </c>
      <c r="L1432">
        <v>23000</v>
      </c>
      <c r="M1432">
        <v>23000</v>
      </c>
      <c r="N1432">
        <v>23000</v>
      </c>
      <c r="O1432">
        <v>23000</v>
      </c>
    </row>
    <row r="1433" spans="1:15">
      <c r="A1433" t="str">
        <f t="shared" si="23"/>
        <v>WINTERPARKCP</v>
      </c>
      <c r="B1433" t="s">
        <v>724</v>
      </c>
      <c r="C1433" t="s">
        <v>148</v>
      </c>
      <c r="D1433">
        <v>23000</v>
      </c>
      <c r="E1433">
        <v>23000</v>
      </c>
      <c r="F1433">
        <v>23000</v>
      </c>
      <c r="G1433">
        <v>23000</v>
      </c>
      <c r="H1433">
        <v>23000</v>
      </c>
      <c r="I1433">
        <v>23000</v>
      </c>
      <c r="J1433">
        <v>23000</v>
      </c>
      <c r="K1433">
        <v>23000</v>
      </c>
      <c r="L1433">
        <v>23000</v>
      </c>
      <c r="M1433">
        <v>23000</v>
      </c>
      <c r="N1433">
        <v>23000</v>
      </c>
      <c r="O1433">
        <v>23000</v>
      </c>
    </row>
    <row r="1434" spans="1:15">
      <c r="A1434" t="str">
        <f t="shared" si="23"/>
        <v>WINTERPARKPERIOD START</v>
      </c>
      <c r="B1434" t="s">
        <v>724</v>
      </c>
      <c r="C1434" t="s">
        <v>149</v>
      </c>
      <c r="D1434" s="1">
        <v>41640</v>
      </c>
      <c r="E1434" s="1">
        <v>41671</v>
      </c>
      <c r="F1434" s="1">
        <v>41699</v>
      </c>
      <c r="G1434" s="1">
        <v>41730</v>
      </c>
      <c r="H1434" s="1">
        <v>41760</v>
      </c>
      <c r="I1434" s="1">
        <v>41791</v>
      </c>
      <c r="J1434" s="1">
        <v>41821</v>
      </c>
      <c r="K1434" s="1">
        <v>41852</v>
      </c>
      <c r="L1434" s="1">
        <v>41883</v>
      </c>
      <c r="M1434" s="1">
        <v>41913</v>
      </c>
      <c r="N1434" s="1">
        <v>41944</v>
      </c>
      <c r="O1434" s="1">
        <v>41974</v>
      </c>
    </row>
    <row r="1435" spans="1:15">
      <c r="A1435" t="str">
        <f t="shared" si="23"/>
        <v>WINTERPARKNCP LF</v>
      </c>
      <c r="B1435" t="s">
        <v>724</v>
      </c>
      <c r="C1435" t="s">
        <v>150</v>
      </c>
      <c r="D1435" s="5">
        <v>0.96640000000000004</v>
      </c>
      <c r="E1435" s="5">
        <v>1</v>
      </c>
      <c r="F1435" s="5">
        <v>0.99329999999999996</v>
      </c>
      <c r="G1435" s="5">
        <v>0.92920000000000003</v>
      </c>
      <c r="H1435" s="5">
        <v>0.98119999999999996</v>
      </c>
      <c r="I1435" s="5">
        <v>1</v>
      </c>
      <c r="J1435" s="5">
        <v>1</v>
      </c>
      <c r="K1435" s="5">
        <v>1</v>
      </c>
      <c r="L1435" s="5">
        <v>1</v>
      </c>
      <c r="M1435" s="5">
        <v>0.96909999999999996</v>
      </c>
      <c r="N1435" s="5">
        <v>0.96809999999999996</v>
      </c>
      <c r="O1435" s="5">
        <v>0.92610000000000003</v>
      </c>
    </row>
    <row r="1436" spans="1:15">
      <c r="A1436" t="str">
        <f t="shared" si="23"/>
        <v>WINTERPARKNCP LF ONPK</v>
      </c>
      <c r="B1436" t="s">
        <v>724</v>
      </c>
      <c r="C1436" t="s">
        <v>151</v>
      </c>
      <c r="D1436" s="5">
        <v>1</v>
      </c>
      <c r="E1436" s="5">
        <v>1</v>
      </c>
      <c r="F1436" s="5">
        <v>1</v>
      </c>
      <c r="G1436" s="5">
        <v>1</v>
      </c>
      <c r="H1436" s="5">
        <v>1</v>
      </c>
      <c r="I1436" s="5">
        <v>1</v>
      </c>
      <c r="J1436" s="5">
        <v>1</v>
      </c>
      <c r="K1436" s="5">
        <v>1</v>
      </c>
      <c r="L1436" s="5">
        <v>1</v>
      </c>
      <c r="M1436" s="5">
        <v>1</v>
      </c>
      <c r="N1436" s="5">
        <v>1</v>
      </c>
      <c r="O1436" s="5">
        <v>1</v>
      </c>
    </row>
    <row r="1437" spans="1:15">
      <c r="A1437" t="str">
        <f t="shared" si="23"/>
        <v>WINTERPARKNCP LF OFFPK</v>
      </c>
      <c r="B1437" t="s">
        <v>724</v>
      </c>
      <c r="C1437" t="s">
        <v>152</v>
      </c>
      <c r="D1437" s="5">
        <v>0.95599999999999996</v>
      </c>
      <c r="E1437" s="5">
        <v>1</v>
      </c>
      <c r="F1437" s="5">
        <v>0.99129999999999996</v>
      </c>
      <c r="G1437" s="5">
        <v>0.90229999999999999</v>
      </c>
      <c r="H1437" s="5">
        <v>0.9748</v>
      </c>
      <c r="I1437" s="5">
        <v>1</v>
      </c>
      <c r="J1437" s="5">
        <v>1</v>
      </c>
      <c r="K1437" s="5">
        <v>1</v>
      </c>
      <c r="L1437" s="5">
        <v>1</v>
      </c>
      <c r="M1437" s="5">
        <v>0.95720000000000005</v>
      </c>
      <c r="N1437" s="5">
        <v>0.95950000000000002</v>
      </c>
      <c r="O1437" s="5">
        <v>0.9032</v>
      </c>
    </row>
    <row r="1438" spans="1:15">
      <c r="A1438" t="str">
        <f t="shared" si="23"/>
        <v>WINTERPARKGCP CF</v>
      </c>
      <c r="B1438" t="s">
        <v>724</v>
      </c>
      <c r="C1438" t="s">
        <v>153</v>
      </c>
      <c r="D1438" s="5">
        <v>1</v>
      </c>
      <c r="E1438" s="5">
        <v>1</v>
      </c>
      <c r="F1438" s="5">
        <v>1</v>
      </c>
      <c r="G1438" s="5">
        <v>1</v>
      </c>
      <c r="H1438" s="5">
        <v>1</v>
      </c>
      <c r="I1438" s="5">
        <v>1</v>
      </c>
      <c r="J1438" s="5">
        <v>1</v>
      </c>
      <c r="K1438" s="5">
        <v>1</v>
      </c>
      <c r="L1438" s="5">
        <v>1</v>
      </c>
      <c r="M1438" s="5">
        <v>1</v>
      </c>
      <c r="N1438" s="5">
        <v>1</v>
      </c>
      <c r="O1438" s="5">
        <v>1</v>
      </c>
    </row>
    <row r="1439" spans="1:15">
      <c r="A1439" t="str">
        <f t="shared" si="23"/>
        <v>WINTERPARKCP CF</v>
      </c>
      <c r="B1439" t="s">
        <v>724</v>
      </c>
      <c r="C1439" t="s">
        <v>154</v>
      </c>
      <c r="D1439" s="5">
        <v>1</v>
      </c>
      <c r="E1439" s="5">
        <v>1</v>
      </c>
      <c r="F1439" s="5">
        <v>1</v>
      </c>
      <c r="G1439" s="5">
        <v>1</v>
      </c>
      <c r="H1439" s="5">
        <v>1</v>
      </c>
      <c r="I1439" s="5">
        <v>1</v>
      </c>
      <c r="J1439" s="5">
        <v>1</v>
      </c>
      <c r="K1439" s="5">
        <v>1</v>
      </c>
      <c r="L1439" s="5">
        <v>1</v>
      </c>
      <c r="M1439" s="5">
        <v>1</v>
      </c>
      <c r="N1439" s="5">
        <v>1</v>
      </c>
      <c r="O1439" s="5">
        <v>1</v>
      </c>
    </row>
    <row r="1440" spans="1:15">
      <c r="A1440" t="str">
        <f t="shared" si="23"/>
        <v>WINTERPARKGCP LF</v>
      </c>
      <c r="B1440" t="s">
        <v>724</v>
      </c>
      <c r="C1440" t="s">
        <v>155</v>
      </c>
      <c r="D1440" s="5">
        <v>0.96640000000000004</v>
      </c>
      <c r="E1440" s="5">
        <v>1</v>
      </c>
      <c r="F1440" s="5">
        <v>0.99329999999999996</v>
      </c>
      <c r="G1440" s="5">
        <v>0.92920000000000003</v>
      </c>
      <c r="H1440" s="5">
        <v>0.98119999999999996</v>
      </c>
      <c r="I1440" s="5">
        <v>1</v>
      </c>
      <c r="J1440" s="5">
        <v>1</v>
      </c>
      <c r="K1440" s="5">
        <v>1</v>
      </c>
      <c r="L1440" s="5">
        <v>1</v>
      </c>
      <c r="M1440" s="5">
        <v>0.96909999999999996</v>
      </c>
      <c r="N1440" s="5">
        <v>0.96809999999999996</v>
      </c>
      <c r="O1440" s="5">
        <v>0.92610000000000003</v>
      </c>
    </row>
    <row r="1441" spans="1:15">
      <c r="A1441" t="str">
        <f t="shared" si="23"/>
        <v>WINTERPARKGCP LF ONPK</v>
      </c>
      <c r="B1441" t="s">
        <v>724</v>
      </c>
      <c r="C1441" t="s">
        <v>156</v>
      </c>
      <c r="D1441" s="5">
        <v>1</v>
      </c>
      <c r="E1441" s="5">
        <v>1</v>
      </c>
      <c r="F1441" s="5">
        <v>1</v>
      </c>
      <c r="G1441" s="5">
        <v>1</v>
      </c>
      <c r="H1441" s="5">
        <v>1</v>
      </c>
      <c r="I1441" s="5">
        <v>1</v>
      </c>
      <c r="J1441" s="5">
        <v>1</v>
      </c>
      <c r="K1441" s="5">
        <v>1</v>
      </c>
      <c r="L1441" s="5">
        <v>1</v>
      </c>
      <c r="M1441" s="5">
        <v>1</v>
      </c>
      <c r="N1441" s="5">
        <v>1</v>
      </c>
      <c r="O1441" s="5">
        <v>1</v>
      </c>
    </row>
    <row r="1442" spans="1:15">
      <c r="A1442" t="str">
        <f t="shared" si="23"/>
        <v>WINTERPARKGCP LF OFFPK</v>
      </c>
      <c r="B1442" t="s">
        <v>724</v>
      </c>
      <c r="C1442" t="s">
        <v>157</v>
      </c>
      <c r="D1442" s="5">
        <v>0.95599999999999996</v>
      </c>
      <c r="E1442" s="5">
        <v>1</v>
      </c>
      <c r="F1442" s="5">
        <v>0.99129999999999996</v>
      </c>
      <c r="G1442" s="5">
        <v>0.90229999999999999</v>
      </c>
      <c r="H1442" s="5">
        <v>0.9748</v>
      </c>
      <c r="I1442" s="5">
        <v>1</v>
      </c>
      <c r="J1442" s="5">
        <v>1</v>
      </c>
      <c r="K1442" s="5">
        <v>1</v>
      </c>
      <c r="L1442" s="5">
        <v>1</v>
      </c>
      <c r="M1442" s="5">
        <v>0.95720000000000005</v>
      </c>
      <c r="N1442" s="5">
        <v>0.95950000000000002</v>
      </c>
      <c r="O1442" s="5">
        <v>0.9032</v>
      </c>
    </row>
    <row r="1443" spans="1:15">
      <c r="A1443" t="str">
        <f t="shared" si="23"/>
        <v>WINTERPARKCP LF</v>
      </c>
      <c r="B1443" t="s">
        <v>724</v>
      </c>
      <c r="C1443" t="s">
        <v>158</v>
      </c>
      <c r="D1443" s="5">
        <v>0.96640000000000004</v>
      </c>
      <c r="E1443" s="5">
        <v>1</v>
      </c>
      <c r="F1443" s="5">
        <v>0.99329999999999996</v>
      </c>
      <c r="G1443" s="5">
        <v>0.92920000000000003</v>
      </c>
      <c r="H1443" s="5">
        <v>0.98119999999999996</v>
      </c>
      <c r="I1443" s="5">
        <v>1</v>
      </c>
      <c r="J1443" s="5">
        <v>1</v>
      </c>
      <c r="K1443" s="5">
        <v>1</v>
      </c>
      <c r="L1443" s="5">
        <v>1</v>
      </c>
      <c r="M1443" s="5">
        <v>0.96909999999999996</v>
      </c>
      <c r="N1443" s="5">
        <v>0.96809999999999996</v>
      </c>
      <c r="O1443" s="5">
        <v>0.92610000000000003</v>
      </c>
    </row>
    <row r="1444" spans="1:15">
      <c r="A1444" t="str">
        <f t="shared" si="23"/>
        <v>WINTERPARKREL PREC:</v>
      </c>
      <c r="B1444" t="s">
        <v>724</v>
      </c>
      <c r="C1444" t="s">
        <v>65</v>
      </c>
    </row>
    <row r="1445" spans="1:15">
      <c r="A1445" t="str">
        <f t="shared" si="23"/>
        <v>WINTERPARKNCP RP</v>
      </c>
      <c r="B1445" t="s">
        <v>724</v>
      </c>
      <c r="C1445" t="s">
        <v>159</v>
      </c>
      <c r="D1445" s="5">
        <v>0</v>
      </c>
      <c r="E1445" s="5">
        <v>0</v>
      </c>
      <c r="F1445" s="5">
        <v>0</v>
      </c>
      <c r="G1445" s="5">
        <v>0</v>
      </c>
      <c r="H1445" s="5">
        <v>0</v>
      </c>
      <c r="I1445" s="5">
        <v>0</v>
      </c>
      <c r="J1445" s="5">
        <v>0</v>
      </c>
      <c r="K1445" s="5">
        <v>0</v>
      </c>
      <c r="L1445" s="5">
        <v>0</v>
      </c>
      <c r="M1445" s="5">
        <v>0</v>
      </c>
      <c r="N1445" s="5">
        <v>0</v>
      </c>
      <c r="O1445" s="5">
        <v>0</v>
      </c>
    </row>
    <row r="1446" spans="1:15">
      <c r="A1446" t="str">
        <f t="shared" si="23"/>
        <v>WINTERPARKNCP RP ONPK</v>
      </c>
      <c r="B1446" t="s">
        <v>724</v>
      </c>
      <c r="C1446" t="s">
        <v>160</v>
      </c>
      <c r="D1446" s="5">
        <v>0</v>
      </c>
      <c r="E1446" s="5">
        <v>0</v>
      </c>
      <c r="F1446" s="5">
        <v>0</v>
      </c>
      <c r="G1446" s="5">
        <v>0</v>
      </c>
      <c r="H1446" s="5">
        <v>0</v>
      </c>
      <c r="I1446" s="5">
        <v>0</v>
      </c>
      <c r="J1446" s="5">
        <v>0</v>
      </c>
      <c r="K1446" s="5">
        <v>0</v>
      </c>
      <c r="L1446" s="5">
        <v>0</v>
      </c>
      <c r="M1446" s="5">
        <v>0</v>
      </c>
      <c r="N1446" s="5">
        <v>0</v>
      </c>
      <c r="O1446" s="5">
        <v>0</v>
      </c>
    </row>
    <row r="1447" spans="1:15">
      <c r="A1447" t="str">
        <f t="shared" si="23"/>
        <v>WINTERPARKNCP RP OFFPK</v>
      </c>
      <c r="B1447" t="s">
        <v>724</v>
      </c>
      <c r="C1447" t="s">
        <v>161</v>
      </c>
      <c r="D1447" s="5">
        <v>0</v>
      </c>
      <c r="E1447" s="5">
        <v>0</v>
      </c>
      <c r="F1447" s="5">
        <v>0</v>
      </c>
      <c r="G1447" s="5">
        <v>0</v>
      </c>
      <c r="H1447" s="5">
        <v>0</v>
      </c>
      <c r="I1447" s="5">
        <v>0</v>
      </c>
      <c r="J1447" s="5">
        <v>0</v>
      </c>
      <c r="K1447" s="5">
        <v>0</v>
      </c>
      <c r="L1447" s="5">
        <v>0</v>
      </c>
      <c r="M1447" s="5">
        <v>0</v>
      </c>
      <c r="N1447" s="5">
        <v>0</v>
      </c>
      <c r="O1447" s="5">
        <v>0</v>
      </c>
    </row>
    <row r="1448" spans="1:15">
      <c r="A1448" t="str">
        <f t="shared" si="23"/>
        <v>WINTERPARKGCP RP</v>
      </c>
      <c r="B1448" t="s">
        <v>724</v>
      </c>
      <c r="C1448" t="s">
        <v>162</v>
      </c>
      <c r="D1448" s="5">
        <v>0</v>
      </c>
      <c r="E1448" s="5">
        <v>0</v>
      </c>
      <c r="F1448" s="5">
        <v>0</v>
      </c>
      <c r="G1448" s="5">
        <v>0</v>
      </c>
      <c r="H1448" s="5">
        <v>0</v>
      </c>
      <c r="I1448" s="5">
        <v>0</v>
      </c>
      <c r="J1448" s="5">
        <v>0</v>
      </c>
      <c r="K1448" s="5">
        <v>0</v>
      </c>
      <c r="L1448" s="5">
        <v>0</v>
      </c>
      <c r="M1448" s="5">
        <v>0</v>
      </c>
      <c r="N1448" s="5">
        <v>0</v>
      </c>
      <c r="O1448" s="5">
        <v>0</v>
      </c>
    </row>
    <row r="1449" spans="1:15">
      <c r="A1449" t="str">
        <f t="shared" si="23"/>
        <v>WINTERPARKGCP RP ONPK</v>
      </c>
      <c r="B1449" t="s">
        <v>724</v>
      </c>
      <c r="C1449" t="s">
        <v>163</v>
      </c>
      <c r="D1449" s="5">
        <v>0</v>
      </c>
      <c r="E1449" s="5">
        <v>0</v>
      </c>
      <c r="F1449" s="5">
        <v>0</v>
      </c>
      <c r="G1449" s="5">
        <v>0</v>
      </c>
      <c r="H1449" s="5">
        <v>0</v>
      </c>
      <c r="I1449" s="5">
        <v>0</v>
      </c>
      <c r="J1449" s="5">
        <v>0</v>
      </c>
      <c r="K1449" s="5">
        <v>0</v>
      </c>
      <c r="L1449" s="5">
        <v>0</v>
      </c>
      <c r="M1449" s="5">
        <v>0</v>
      </c>
      <c r="N1449" s="5">
        <v>0</v>
      </c>
      <c r="O1449" s="5">
        <v>0</v>
      </c>
    </row>
    <row r="1450" spans="1:15">
      <c r="A1450" t="str">
        <f t="shared" si="23"/>
        <v>WINTERPARKGCP RP OFFPK</v>
      </c>
      <c r="B1450" t="s">
        <v>724</v>
      </c>
      <c r="C1450" t="s">
        <v>164</v>
      </c>
      <c r="D1450" s="5">
        <v>0</v>
      </c>
      <c r="E1450" s="5">
        <v>0</v>
      </c>
      <c r="F1450" s="5">
        <v>0</v>
      </c>
      <c r="G1450" s="5">
        <v>0</v>
      </c>
      <c r="H1450" s="5">
        <v>0</v>
      </c>
      <c r="I1450" s="5">
        <v>0</v>
      </c>
      <c r="J1450" s="5">
        <v>0</v>
      </c>
      <c r="K1450" s="5">
        <v>0</v>
      </c>
      <c r="L1450" s="5">
        <v>0</v>
      </c>
      <c r="M1450" s="5">
        <v>0</v>
      </c>
      <c r="N1450" s="5">
        <v>0</v>
      </c>
      <c r="O1450" s="5">
        <v>0</v>
      </c>
    </row>
    <row r="1451" spans="1:15">
      <c r="A1451" t="str">
        <f t="shared" si="23"/>
        <v>WINTERPARKCP RP</v>
      </c>
      <c r="B1451" t="s">
        <v>724</v>
      </c>
      <c r="C1451" t="s">
        <v>165</v>
      </c>
      <c r="D1451" s="5">
        <v>0</v>
      </c>
      <c r="E1451" s="5">
        <v>0</v>
      </c>
      <c r="F1451" s="5">
        <v>0</v>
      </c>
      <c r="G1451" s="5">
        <v>0</v>
      </c>
      <c r="H1451" s="5">
        <v>0</v>
      </c>
      <c r="I1451" s="5">
        <v>0</v>
      </c>
      <c r="J1451" s="5">
        <v>0</v>
      </c>
      <c r="K1451" s="5">
        <v>0</v>
      </c>
      <c r="L1451" s="5">
        <v>0</v>
      </c>
      <c r="M1451" s="5">
        <v>0</v>
      </c>
      <c r="N1451" s="5">
        <v>0</v>
      </c>
      <c r="O1451" s="5">
        <v>0</v>
      </c>
    </row>
    <row r="1452" spans="1:15">
      <c r="A1452" t="str">
        <f t="shared" si="23"/>
        <v>WINTERPARKSAMPLE SIZE:</v>
      </c>
      <c r="B1452" t="s">
        <v>724</v>
      </c>
      <c r="C1452" t="s">
        <v>66</v>
      </c>
    </row>
    <row r="1453" spans="1:15">
      <c r="A1453" t="str">
        <f t="shared" si="23"/>
        <v>WINTERPARKGCPSZ</v>
      </c>
      <c r="B1453" t="s">
        <v>724</v>
      </c>
      <c r="C1453" t="s">
        <v>166</v>
      </c>
      <c r="D1453">
        <v>1</v>
      </c>
      <c r="E1453">
        <v>1</v>
      </c>
      <c r="F1453">
        <v>1</v>
      </c>
      <c r="G1453">
        <v>1</v>
      </c>
      <c r="H1453">
        <v>1</v>
      </c>
      <c r="I1453">
        <v>1</v>
      </c>
      <c r="J1453">
        <v>1</v>
      </c>
      <c r="K1453">
        <v>1</v>
      </c>
      <c r="L1453">
        <v>1</v>
      </c>
      <c r="M1453">
        <v>1</v>
      </c>
      <c r="N1453">
        <v>1</v>
      </c>
      <c r="O1453">
        <v>1</v>
      </c>
    </row>
    <row r="1454" spans="1:15">
      <c r="A1454" t="str">
        <f t="shared" si="23"/>
        <v>WINTERPARKGCPSZ ONPK</v>
      </c>
      <c r="B1454" t="s">
        <v>724</v>
      </c>
      <c r="C1454" t="s">
        <v>167</v>
      </c>
      <c r="D1454">
        <v>1</v>
      </c>
      <c r="E1454">
        <v>1</v>
      </c>
      <c r="F1454">
        <v>1</v>
      </c>
      <c r="G1454">
        <v>1</v>
      </c>
      <c r="H1454">
        <v>1</v>
      </c>
      <c r="I1454">
        <v>1</v>
      </c>
      <c r="J1454">
        <v>1</v>
      </c>
      <c r="K1454">
        <v>1</v>
      </c>
      <c r="L1454">
        <v>1</v>
      </c>
      <c r="M1454">
        <v>1</v>
      </c>
      <c r="N1454">
        <v>1</v>
      </c>
      <c r="O1454">
        <v>1</v>
      </c>
    </row>
    <row r="1455" spans="1:15">
      <c r="A1455" t="str">
        <f t="shared" ref="A1455:A1518" si="24">B1455&amp;C1455</f>
        <v>WINTERPARKGCPSZ OFFPK</v>
      </c>
      <c r="B1455" t="s">
        <v>724</v>
      </c>
      <c r="C1455" t="s">
        <v>168</v>
      </c>
      <c r="D1455">
        <v>1</v>
      </c>
      <c r="E1455">
        <v>1</v>
      </c>
      <c r="F1455">
        <v>1</v>
      </c>
      <c r="G1455">
        <v>1</v>
      </c>
      <c r="H1455">
        <v>1</v>
      </c>
      <c r="I1455">
        <v>1</v>
      </c>
      <c r="J1455">
        <v>1</v>
      </c>
      <c r="K1455">
        <v>1</v>
      </c>
      <c r="L1455">
        <v>1</v>
      </c>
      <c r="M1455">
        <v>1</v>
      </c>
      <c r="N1455">
        <v>1</v>
      </c>
      <c r="O1455">
        <v>1</v>
      </c>
    </row>
    <row r="1456" spans="1:15">
      <c r="A1456" t="str">
        <f t="shared" si="24"/>
        <v>WINTERPARKCPSZ</v>
      </c>
      <c r="B1456" t="s">
        <v>724</v>
      </c>
      <c r="C1456" t="s">
        <v>169</v>
      </c>
      <c r="D1456">
        <v>1</v>
      </c>
      <c r="E1456">
        <v>1</v>
      </c>
      <c r="F1456">
        <v>1</v>
      </c>
      <c r="G1456">
        <v>1</v>
      </c>
      <c r="H1456">
        <v>1</v>
      </c>
      <c r="I1456">
        <v>1</v>
      </c>
      <c r="J1456">
        <v>1</v>
      </c>
      <c r="K1456">
        <v>1</v>
      </c>
      <c r="L1456">
        <v>1</v>
      </c>
      <c r="M1456">
        <v>1</v>
      </c>
      <c r="N1456">
        <v>1</v>
      </c>
      <c r="O1456">
        <v>1</v>
      </c>
    </row>
    <row r="1457" spans="1:15">
      <c r="A1457" t="str">
        <f t="shared" si="24"/>
        <v/>
      </c>
    </row>
    <row r="1458" spans="1:15" ht="14.4">
      <c r="A1458" t="str">
        <f t="shared" si="24"/>
        <v>NOTE:     Winter Park contract started 1/1/14.  Sales line does not match sales in the Rate and Revenue Report due to billing lag.</v>
      </c>
      <c r="B1458" s="310" t="s">
        <v>725</v>
      </c>
    </row>
    <row r="1459" spans="1:15">
      <c r="A1459" t="str">
        <f t="shared" si="24"/>
        <v xml:space="preserve">                 In addition, New Smyrna and Winter Park are classified as Rate Code 840. The sales for the contracts are reported combined in the Rate &amp; Revenue Report.</v>
      </c>
      <c r="B1459" s="311" t="s">
        <v>678</v>
      </c>
    </row>
    <row r="1460" spans="1:15">
      <c r="A1460" t="str">
        <f t="shared" si="24"/>
        <v/>
      </c>
      <c r="D1460" s="5"/>
      <c r="E1460" s="5"/>
      <c r="F1460" s="5"/>
      <c r="G1460" s="5"/>
      <c r="H1460" s="5"/>
      <c r="I1460" s="5"/>
      <c r="J1460" s="5"/>
      <c r="K1460" s="5"/>
      <c r="L1460" s="5"/>
      <c r="M1460" s="5"/>
      <c r="N1460" s="5"/>
      <c r="O1460" s="5"/>
    </row>
    <row r="1461" spans="1:15">
      <c r="A1461" t="str">
        <f t="shared" si="24"/>
        <v/>
      </c>
      <c r="D1461" s="5"/>
      <c r="E1461" s="5"/>
      <c r="F1461" s="5"/>
      <c r="G1461" s="5"/>
      <c r="H1461" s="5"/>
      <c r="I1461" s="5"/>
      <c r="J1461" s="5"/>
      <c r="K1461" s="5"/>
      <c r="L1461" s="5"/>
      <c r="M1461" s="5"/>
      <c r="N1461" s="5"/>
      <c r="O1461" s="5"/>
    </row>
    <row r="1462" spans="1:15">
      <c r="A1462" t="str">
        <f t="shared" si="24"/>
        <v/>
      </c>
    </row>
    <row r="1463" spans="1:15">
      <c r="A1463" t="str">
        <f t="shared" si="24"/>
        <v/>
      </c>
      <c r="D1463" s="5"/>
      <c r="E1463" s="5"/>
      <c r="F1463" s="5"/>
      <c r="G1463" s="5"/>
      <c r="H1463" s="5"/>
      <c r="I1463" s="5"/>
      <c r="J1463" s="5"/>
      <c r="K1463" s="5"/>
      <c r="L1463" s="5"/>
      <c r="M1463" s="5"/>
      <c r="N1463" s="5"/>
      <c r="O1463" s="5"/>
    </row>
    <row r="1464" spans="1:15">
      <c r="A1464" t="str">
        <f t="shared" si="24"/>
        <v/>
      </c>
      <c r="D1464" s="5"/>
      <c r="E1464" s="5"/>
      <c r="F1464" s="5"/>
      <c r="G1464" s="5"/>
      <c r="H1464" s="5"/>
      <c r="I1464" s="5"/>
      <c r="J1464" s="5"/>
      <c r="K1464" s="5"/>
      <c r="L1464" s="5"/>
      <c r="M1464" s="5"/>
      <c r="N1464" s="5"/>
      <c r="O1464" s="5"/>
    </row>
    <row r="1465" spans="1:15">
      <c r="A1465" t="str">
        <f t="shared" si="24"/>
        <v/>
      </c>
      <c r="D1465" s="5"/>
      <c r="E1465" s="5"/>
      <c r="F1465" s="5"/>
      <c r="G1465" s="5"/>
      <c r="H1465" s="5"/>
      <c r="I1465" s="5"/>
      <c r="J1465" s="5"/>
      <c r="K1465" s="5"/>
      <c r="L1465" s="5"/>
      <c r="M1465" s="5"/>
      <c r="N1465" s="5"/>
      <c r="O1465" s="5"/>
    </row>
    <row r="1466" spans="1:15">
      <c r="A1466" t="str">
        <f t="shared" si="24"/>
        <v/>
      </c>
      <c r="D1466" s="5"/>
      <c r="E1466" s="5"/>
      <c r="F1466" s="5"/>
      <c r="G1466" s="5"/>
      <c r="H1466" s="5"/>
      <c r="I1466" s="5"/>
      <c r="J1466" s="5"/>
      <c r="K1466" s="5"/>
      <c r="L1466" s="5"/>
      <c r="M1466" s="5"/>
      <c r="N1466" s="5"/>
      <c r="O1466" s="5"/>
    </row>
    <row r="1467" spans="1:15">
      <c r="A1467" t="str">
        <f t="shared" si="24"/>
        <v/>
      </c>
      <c r="D1467" s="5"/>
      <c r="E1467" s="5"/>
      <c r="F1467" s="5"/>
      <c r="G1467" s="5"/>
      <c r="H1467" s="5"/>
      <c r="I1467" s="5"/>
      <c r="J1467" s="5"/>
      <c r="K1467" s="5"/>
      <c r="L1467" s="5"/>
      <c r="M1467" s="5"/>
      <c r="N1467" s="5"/>
      <c r="O1467" s="5"/>
    </row>
    <row r="1468" spans="1:15">
      <c r="A1468" t="str">
        <f t="shared" si="24"/>
        <v/>
      </c>
      <c r="D1468" s="5"/>
      <c r="E1468" s="5"/>
      <c r="F1468" s="5"/>
      <c r="G1468" s="5"/>
      <c r="H1468" s="5"/>
      <c r="I1468" s="5"/>
      <c r="J1468" s="5"/>
      <c r="K1468" s="5"/>
      <c r="L1468" s="5"/>
      <c r="M1468" s="5"/>
      <c r="N1468" s="5"/>
      <c r="O1468" s="5"/>
    </row>
    <row r="1469" spans="1:15">
      <c r="A1469" t="str">
        <f t="shared" si="24"/>
        <v/>
      </c>
      <c r="D1469" s="5"/>
      <c r="E1469" s="5"/>
      <c r="F1469" s="5"/>
      <c r="G1469" s="5"/>
      <c r="H1469" s="5"/>
      <c r="I1469" s="5"/>
      <c r="J1469" s="5"/>
      <c r="K1469" s="5"/>
      <c r="L1469" s="5"/>
      <c r="M1469" s="5"/>
      <c r="N1469" s="5"/>
      <c r="O1469" s="5"/>
    </row>
    <row r="1470" spans="1:15">
      <c r="A1470" t="str">
        <f t="shared" si="24"/>
        <v/>
      </c>
    </row>
    <row r="1471" spans="1:15">
      <c r="A1471" t="str">
        <f t="shared" si="24"/>
        <v/>
      </c>
    </row>
    <row r="1472" spans="1:15">
      <c r="A1472" t="str">
        <f t="shared" si="24"/>
        <v/>
      </c>
    </row>
    <row r="1473" spans="1:15">
      <c r="A1473" t="str">
        <f t="shared" si="24"/>
        <v/>
      </c>
    </row>
    <row r="1474" spans="1:15">
      <c r="A1474" t="str">
        <f t="shared" si="24"/>
        <v/>
      </c>
    </row>
    <row r="1475" spans="1:15">
      <c r="A1475" t="str">
        <f t="shared" si="24"/>
        <v/>
      </c>
    </row>
    <row r="1476" spans="1:15">
      <c r="A1476" t="str">
        <f t="shared" si="24"/>
        <v/>
      </c>
    </row>
    <row r="1477" spans="1:15">
      <c r="A1477" t="str">
        <f t="shared" si="24"/>
        <v/>
      </c>
      <c r="F1477" s="4"/>
      <c r="G1477" s="4"/>
      <c r="H1477" s="4"/>
      <c r="I1477" s="4"/>
      <c r="J1477" s="4"/>
      <c r="K1477" s="4"/>
      <c r="L1477" s="4"/>
      <c r="M1477" s="4"/>
      <c r="N1477" s="4"/>
      <c r="O1477" s="4"/>
    </row>
    <row r="1478" spans="1:15">
      <c r="A1478" t="str">
        <f t="shared" si="24"/>
        <v/>
      </c>
    </row>
    <row r="1479" spans="1:15">
      <c r="A1479" t="str">
        <f t="shared" si="24"/>
        <v/>
      </c>
    </row>
    <row r="1480" spans="1:15">
      <c r="A1480" t="str">
        <f t="shared" si="24"/>
        <v/>
      </c>
    </row>
    <row r="1481" spans="1:15">
      <c r="A1481" t="str">
        <f t="shared" si="24"/>
        <v/>
      </c>
    </row>
    <row r="1482" spans="1:15">
      <c r="A1482" t="str">
        <f t="shared" si="24"/>
        <v/>
      </c>
    </row>
    <row r="1483" spans="1:15">
      <c r="A1483" t="str">
        <f t="shared" si="24"/>
        <v/>
      </c>
      <c r="B1483" s="91"/>
      <c r="C1483" s="91"/>
      <c r="D1483" s="91"/>
      <c r="E1483" s="91"/>
      <c r="F1483" s="91"/>
      <c r="G1483" s="91"/>
      <c r="H1483" s="91"/>
      <c r="I1483" s="91"/>
      <c r="J1483" s="91"/>
      <c r="K1483" s="91"/>
      <c r="L1483" s="91"/>
      <c r="M1483" s="91"/>
      <c r="N1483" s="91"/>
      <c r="O1483" s="91"/>
    </row>
    <row r="1484" spans="1:15">
      <c r="A1484" t="str">
        <f t="shared" si="24"/>
        <v/>
      </c>
    </row>
    <row r="1485" spans="1:15">
      <c r="A1485" t="str">
        <f t="shared" si="24"/>
        <v/>
      </c>
    </row>
    <row r="1486" spans="1:15">
      <c r="A1486" t="str">
        <f t="shared" si="24"/>
        <v/>
      </c>
      <c r="F1486" s="5"/>
      <c r="G1486" s="5"/>
      <c r="H1486" s="5"/>
      <c r="I1486" s="5"/>
      <c r="J1486" s="5"/>
      <c r="K1486" s="5"/>
      <c r="L1486" s="5"/>
      <c r="M1486" s="5"/>
      <c r="N1486" s="5"/>
      <c r="O1486" s="5"/>
    </row>
    <row r="1487" spans="1:15">
      <c r="A1487" t="str">
        <f t="shared" si="24"/>
        <v/>
      </c>
      <c r="F1487" s="5"/>
      <c r="G1487" s="5"/>
      <c r="H1487" s="5"/>
      <c r="I1487" s="5"/>
      <c r="J1487" s="5"/>
      <c r="K1487" s="5"/>
      <c r="L1487" s="5"/>
      <c r="M1487" s="5"/>
      <c r="N1487" s="5"/>
      <c r="O1487" s="5"/>
    </row>
    <row r="1488" spans="1:15">
      <c r="A1488" t="str">
        <f t="shared" si="24"/>
        <v/>
      </c>
    </row>
    <row r="1489" spans="1:15">
      <c r="A1489" t="str">
        <f t="shared" si="24"/>
        <v/>
      </c>
      <c r="B1489" s="89"/>
      <c r="C1489" s="89"/>
      <c r="D1489" s="89"/>
      <c r="E1489" s="89"/>
      <c r="F1489" s="89"/>
      <c r="G1489" s="89"/>
      <c r="H1489" s="89"/>
      <c r="I1489" s="89"/>
      <c r="J1489" s="89"/>
      <c r="K1489" s="89"/>
      <c r="L1489" s="89"/>
      <c r="M1489" s="89"/>
      <c r="N1489" s="89"/>
      <c r="O1489" s="89"/>
    </row>
    <row r="1490" spans="1:15">
      <c r="A1490" t="str">
        <f t="shared" si="24"/>
        <v/>
      </c>
    </row>
    <row r="1491" spans="1:15">
      <c r="A1491" t="str">
        <f t="shared" si="24"/>
        <v/>
      </c>
    </row>
    <row r="1492" spans="1:15">
      <c r="A1492" t="str">
        <f t="shared" si="24"/>
        <v/>
      </c>
    </row>
    <row r="1493" spans="1:15">
      <c r="A1493" t="str">
        <f t="shared" si="24"/>
        <v/>
      </c>
    </row>
    <row r="1494" spans="1:15">
      <c r="A1494" t="str">
        <f t="shared" si="24"/>
        <v/>
      </c>
      <c r="B1494" s="87"/>
      <c r="C1494" s="87"/>
      <c r="D1494" s="87"/>
      <c r="E1494" s="87"/>
      <c r="F1494" s="87"/>
      <c r="G1494" s="87"/>
      <c r="H1494" s="87"/>
      <c r="I1494" s="87"/>
      <c r="J1494" s="87"/>
      <c r="K1494" s="87"/>
      <c r="L1494" s="87"/>
      <c r="M1494" s="87"/>
      <c r="N1494" s="87"/>
      <c r="O1494" s="87"/>
    </row>
    <row r="1495" spans="1:15">
      <c r="A1495" t="str">
        <f t="shared" si="24"/>
        <v/>
      </c>
    </row>
    <row r="1496" spans="1:15">
      <c r="A1496" t="str">
        <f t="shared" si="24"/>
        <v/>
      </c>
    </row>
    <row r="1497" spans="1:15">
      <c r="A1497" t="str">
        <f t="shared" si="24"/>
        <v/>
      </c>
      <c r="B1497" s="88"/>
      <c r="C1497" s="88"/>
      <c r="D1497" s="88"/>
      <c r="E1497" s="88"/>
      <c r="F1497" s="88"/>
      <c r="G1497" s="88"/>
      <c r="H1497" s="88"/>
      <c r="I1497" s="88"/>
      <c r="J1497" s="88"/>
      <c r="K1497" s="88"/>
      <c r="L1497" s="88"/>
      <c r="M1497" s="88"/>
      <c r="N1497" s="88"/>
      <c r="O1497" s="88"/>
    </row>
    <row r="1498" spans="1:15">
      <c r="A1498" t="str">
        <f t="shared" si="24"/>
        <v/>
      </c>
      <c r="F1498" s="1"/>
      <c r="G1498" s="1"/>
      <c r="H1498" s="1"/>
      <c r="I1498" s="1"/>
      <c r="J1498" s="1"/>
      <c r="K1498" s="1"/>
      <c r="L1498" s="1"/>
      <c r="M1498" s="1"/>
      <c r="N1498" s="1"/>
      <c r="O1498" s="1"/>
    </row>
    <row r="1499" spans="1:15">
      <c r="A1499" t="str">
        <f t="shared" si="24"/>
        <v/>
      </c>
      <c r="F1499" s="5"/>
      <c r="G1499" s="5"/>
      <c r="H1499" s="5"/>
      <c r="I1499" s="5"/>
      <c r="J1499" s="5"/>
      <c r="K1499" s="5"/>
      <c r="L1499" s="5"/>
      <c r="M1499" s="5"/>
      <c r="N1499" s="5"/>
      <c r="O1499" s="5"/>
    </row>
    <row r="1500" spans="1:15">
      <c r="A1500" t="str">
        <f t="shared" si="24"/>
        <v/>
      </c>
      <c r="F1500" s="5"/>
      <c r="G1500" s="5"/>
      <c r="H1500" s="5"/>
      <c r="I1500" s="5"/>
      <c r="J1500" s="5"/>
      <c r="K1500" s="5"/>
      <c r="L1500" s="5"/>
      <c r="M1500" s="5"/>
      <c r="N1500" s="5"/>
      <c r="O1500" s="5"/>
    </row>
    <row r="1501" spans="1:15">
      <c r="A1501" t="str">
        <f t="shared" si="24"/>
        <v/>
      </c>
      <c r="F1501" s="5"/>
      <c r="G1501" s="5"/>
      <c r="H1501" s="5"/>
      <c r="I1501" s="5"/>
      <c r="J1501" s="5"/>
      <c r="K1501" s="5"/>
      <c r="L1501" s="5"/>
      <c r="M1501" s="5"/>
      <c r="N1501" s="5"/>
      <c r="O1501" s="5"/>
    </row>
    <row r="1502" spans="1:15">
      <c r="A1502" t="str">
        <f t="shared" si="24"/>
        <v/>
      </c>
      <c r="F1502" s="5"/>
      <c r="G1502" s="5"/>
      <c r="H1502" s="5"/>
      <c r="I1502" s="5"/>
      <c r="J1502" s="5"/>
      <c r="K1502" s="5"/>
      <c r="L1502" s="5"/>
      <c r="M1502" s="5"/>
      <c r="N1502" s="5"/>
      <c r="O1502" s="5"/>
    </row>
    <row r="1503" spans="1:15">
      <c r="A1503" t="str">
        <f t="shared" si="24"/>
        <v/>
      </c>
      <c r="F1503" s="5"/>
      <c r="G1503" s="5"/>
      <c r="H1503" s="5"/>
      <c r="I1503" s="5"/>
      <c r="J1503" s="5"/>
      <c r="K1503" s="5"/>
      <c r="L1503" s="5"/>
      <c r="M1503" s="5"/>
      <c r="N1503" s="5"/>
      <c r="O1503" s="5"/>
    </row>
    <row r="1504" spans="1:15">
      <c r="A1504" t="str">
        <f t="shared" si="24"/>
        <v/>
      </c>
      <c r="F1504" s="5"/>
      <c r="G1504" s="5"/>
      <c r="H1504" s="5"/>
      <c r="I1504" s="5"/>
      <c r="J1504" s="5"/>
      <c r="K1504" s="5"/>
      <c r="L1504" s="5"/>
      <c r="M1504" s="5"/>
      <c r="N1504" s="5"/>
      <c r="O1504" s="5"/>
    </row>
    <row r="1505" spans="1:15">
      <c r="A1505" t="str">
        <f t="shared" si="24"/>
        <v/>
      </c>
      <c r="F1505" s="5"/>
      <c r="G1505" s="5"/>
      <c r="H1505" s="5"/>
      <c r="I1505" s="5"/>
      <c r="J1505" s="5"/>
      <c r="K1505" s="5"/>
      <c r="L1505" s="5"/>
      <c r="M1505" s="5"/>
      <c r="N1505" s="5"/>
      <c r="O1505" s="5"/>
    </row>
    <row r="1506" spans="1:15">
      <c r="A1506" t="str">
        <f t="shared" si="24"/>
        <v/>
      </c>
      <c r="F1506" s="5"/>
      <c r="G1506" s="5"/>
      <c r="H1506" s="5"/>
      <c r="I1506" s="5"/>
      <c r="J1506" s="5"/>
      <c r="K1506" s="5"/>
      <c r="L1506" s="5"/>
      <c r="M1506" s="5"/>
      <c r="N1506" s="5"/>
      <c r="O1506" s="5"/>
    </row>
    <row r="1507" spans="1:15">
      <c r="A1507" t="str">
        <f t="shared" si="24"/>
        <v/>
      </c>
      <c r="F1507" s="5"/>
      <c r="G1507" s="5"/>
      <c r="H1507" s="5"/>
      <c r="I1507" s="5"/>
      <c r="J1507" s="5"/>
      <c r="K1507" s="5"/>
      <c r="L1507" s="5"/>
      <c r="M1507" s="5"/>
      <c r="N1507" s="5"/>
      <c r="O1507" s="5"/>
    </row>
    <row r="1508" spans="1:15">
      <c r="A1508" t="str">
        <f t="shared" si="24"/>
        <v/>
      </c>
    </row>
    <row r="1509" spans="1:15">
      <c r="A1509" t="str">
        <f t="shared" si="24"/>
        <v/>
      </c>
      <c r="F1509" s="5"/>
      <c r="G1509" s="5"/>
      <c r="H1509" s="5"/>
      <c r="I1509" s="5"/>
      <c r="J1509" s="5"/>
      <c r="K1509" s="5"/>
      <c r="L1509" s="5"/>
      <c r="M1509" s="5"/>
      <c r="N1509" s="5"/>
      <c r="O1509" s="5"/>
    </row>
    <row r="1510" spans="1:15">
      <c r="A1510" t="str">
        <f t="shared" si="24"/>
        <v/>
      </c>
      <c r="F1510" s="5"/>
      <c r="G1510" s="5"/>
      <c r="H1510" s="5"/>
      <c r="I1510" s="5"/>
      <c r="J1510" s="5"/>
      <c r="K1510" s="5"/>
      <c r="L1510" s="5"/>
      <c r="M1510" s="5"/>
      <c r="N1510" s="5"/>
      <c r="O1510" s="5"/>
    </row>
    <row r="1511" spans="1:15">
      <c r="A1511" t="str">
        <f t="shared" si="24"/>
        <v/>
      </c>
      <c r="F1511" s="5"/>
      <c r="G1511" s="5"/>
      <c r="H1511" s="5"/>
      <c r="I1511" s="5"/>
      <c r="J1511" s="5"/>
      <c r="K1511" s="5"/>
      <c r="L1511" s="5"/>
      <c r="M1511" s="5"/>
      <c r="N1511" s="5"/>
      <c r="O1511" s="5"/>
    </row>
    <row r="1512" spans="1:15">
      <c r="A1512" t="str">
        <f t="shared" si="24"/>
        <v/>
      </c>
      <c r="F1512" s="5"/>
      <c r="G1512" s="5"/>
      <c r="H1512" s="5"/>
      <c r="I1512" s="5"/>
      <c r="J1512" s="5"/>
      <c r="K1512" s="5"/>
      <c r="L1512" s="5"/>
      <c r="M1512" s="5"/>
      <c r="N1512" s="5"/>
      <c r="O1512" s="5"/>
    </row>
    <row r="1513" spans="1:15">
      <c r="A1513" t="str">
        <f t="shared" si="24"/>
        <v/>
      </c>
      <c r="F1513" s="5"/>
      <c r="G1513" s="5"/>
      <c r="H1513" s="5"/>
      <c r="I1513" s="5"/>
      <c r="J1513" s="5"/>
      <c r="K1513" s="5"/>
      <c r="L1513" s="5"/>
      <c r="M1513" s="5"/>
      <c r="N1513" s="5"/>
      <c r="O1513" s="5"/>
    </row>
    <row r="1514" spans="1:15">
      <c r="A1514" t="str">
        <f t="shared" si="24"/>
        <v/>
      </c>
      <c r="F1514" s="5"/>
      <c r="G1514" s="5"/>
      <c r="H1514" s="5"/>
      <c r="I1514" s="5"/>
      <c r="J1514" s="5"/>
      <c r="K1514" s="5"/>
      <c r="L1514" s="5"/>
      <c r="M1514" s="5"/>
      <c r="N1514" s="5"/>
      <c r="O1514" s="5"/>
    </row>
    <row r="1515" spans="1:15">
      <c r="A1515" t="str">
        <f t="shared" si="24"/>
        <v/>
      </c>
      <c r="F1515" s="5"/>
      <c r="G1515" s="5"/>
      <c r="H1515" s="5"/>
      <c r="I1515" s="5"/>
      <c r="J1515" s="5"/>
      <c r="K1515" s="5"/>
      <c r="L1515" s="5"/>
      <c r="M1515" s="5"/>
      <c r="N1515" s="5"/>
      <c r="O1515" s="5"/>
    </row>
    <row r="1516" spans="1:15">
      <c r="A1516" t="str">
        <f t="shared" si="24"/>
        <v/>
      </c>
    </row>
    <row r="1517" spans="1:15">
      <c r="A1517" t="str">
        <f t="shared" si="24"/>
        <v/>
      </c>
    </row>
    <row r="1518" spans="1:15">
      <c r="A1518" t="str">
        <f t="shared" si="24"/>
        <v/>
      </c>
    </row>
    <row r="1519" spans="1:15">
      <c r="A1519" t="str">
        <f t="shared" ref="A1519:A1582" si="25">B1519&amp;C1519</f>
        <v/>
      </c>
    </row>
    <row r="1520" spans="1:15">
      <c r="A1520" t="str">
        <f t="shared" si="25"/>
        <v/>
      </c>
    </row>
    <row r="1521" spans="1:15">
      <c r="A1521" t="str">
        <f t="shared" si="25"/>
        <v/>
      </c>
    </row>
    <row r="1522" spans="1:15">
      <c r="A1522" t="str">
        <f t="shared" si="25"/>
        <v/>
      </c>
    </row>
    <row r="1523" spans="1:15">
      <c r="A1523" t="str">
        <f t="shared" si="25"/>
        <v/>
      </c>
      <c r="D1523" s="4"/>
      <c r="E1523" s="4"/>
      <c r="F1523" s="4"/>
      <c r="G1523" s="4"/>
      <c r="H1523" s="4"/>
      <c r="I1523" s="4"/>
      <c r="J1523" s="4"/>
      <c r="K1523" s="4"/>
      <c r="L1523" s="4"/>
      <c r="M1523" s="4"/>
      <c r="N1523" s="4"/>
      <c r="O1523" s="4"/>
    </row>
    <row r="1524" spans="1:15">
      <c r="A1524" t="str">
        <f t="shared" si="25"/>
        <v/>
      </c>
    </row>
    <row r="1525" spans="1:15">
      <c r="A1525" t="str">
        <f t="shared" si="25"/>
        <v/>
      </c>
    </row>
    <row r="1526" spans="1:15">
      <c r="A1526" t="str">
        <f t="shared" si="25"/>
        <v/>
      </c>
    </row>
    <row r="1527" spans="1:15">
      <c r="A1527" t="str">
        <f t="shared" si="25"/>
        <v/>
      </c>
    </row>
    <row r="1528" spans="1:15">
      <c r="A1528" t="str">
        <f t="shared" si="25"/>
        <v/>
      </c>
    </row>
    <row r="1529" spans="1:15">
      <c r="A1529" t="str">
        <f t="shared" si="25"/>
        <v/>
      </c>
    </row>
    <row r="1530" spans="1:15">
      <c r="A1530" t="str">
        <f t="shared" si="25"/>
        <v/>
      </c>
    </row>
    <row r="1531" spans="1:15">
      <c r="A1531" t="str">
        <f t="shared" si="25"/>
        <v/>
      </c>
    </row>
    <row r="1532" spans="1:15">
      <c r="A1532" t="str">
        <f t="shared" si="25"/>
        <v/>
      </c>
      <c r="D1532" s="5"/>
      <c r="E1532" s="5"/>
      <c r="F1532" s="5"/>
      <c r="G1532" s="5"/>
      <c r="H1532" s="5"/>
      <c r="I1532" s="5"/>
      <c r="J1532" s="5"/>
      <c r="K1532" s="5"/>
      <c r="L1532" s="5"/>
      <c r="M1532" s="5"/>
      <c r="N1532" s="5"/>
      <c r="O1532" s="5"/>
    </row>
    <row r="1533" spans="1:15">
      <c r="A1533" t="str">
        <f t="shared" si="25"/>
        <v/>
      </c>
      <c r="D1533" s="5"/>
      <c r="E1533" s="5"/>
      <c r="F1533" s="5"/>
      <c r="G1533" s="5"/>
      <c r="H1533" s="5"/>
      <c r="I1533" s="5"/>
      <c r="J1533" s="5"/>
      <c r="K1533" s="5"/>
      <c r="L1533" s="5"/>
      <c r="M1533" s="5"/>
      <c r="N1533" s="5"/>
      <c r="O1533" s="5"/>
    </row>
    <row r="1534" spans="1:15">
      <c r="A1534" t="str">
        <f t="shared" si="25"/>
        <v/>
      </c>
    </row>
    <row r="1535" spans="1:15">
      <c r="A1535" t="str">
        <f t="shared" si="25"/>
        <v/>
      </c>
      <c r="B1535" s="89"/>
      <c r="C1535" s="89"/>
      <c r="D1535" s="89"/>
      <c r="E1535" s="89"/>
      <c r="F1535" s="89"/>
      <c r="G1535" s="89"/>
      <c r="H1535" s="89"/>
      <c r="I1535" s="89"/>
      <c r="J1535" s="89"/>
      <c r="K1535" s="89"/>
      <c r="L1535" s="89"/>
      <c r="M1535" s="89"/>
      <c r="N1535" s="89"/>
      <c r="O1535" s="89"/>
    </row>
    <row r="1536" spans="1:15">
      <c r="A1536" t="str">
        <f t="shared" si="25"/>
        <v/>
      </c>
    </row>
    <row r="1537" spans="1:15">
      <c r="A1537" t="str">
        <f t="shared" si="25"/>
        <v/>
      </c>
    </row>
    <row r="1538" spans="1:15">
      <c r="A1538" t="str">
        <f t="shared" si="25"/>
        <v/>
      </c>
    </row>
    <row r="1539" spans="1:15">
      <c r="A1539" t="str">
        <f t="shared" si="25"/>
        <v/>
      </c>
    </row>
    <row r="1540" spans="1:15">
      <c r="A1540" t="str">
        <f t="shared" si="25"/>
        <v/>
      </c>
      <c r="B1540" s="87"/>
      <c r="C1540" s="87"/>
      <c r="D1540" s="87"/>
      <c r="E1540" s="87"/>
      <c r="F1540" s="87"/>
      <c r="G1540" s="87"/>
      <c r="H1540" s="87"/>
      <c r="I1540" s="87"/>
      <c r="J1540" s="87"/>
      <c r="K1540" s="87"/>
      <c r="L1540" s="87"/>
      <c r="M1540" s="87"/>
      <c r="N1540" s="87"/>
      <c r="O1540" s="87"/>
    </row>
    <row r="1541" spans="1:15">
      <c r="A1541" t="str">
        <f t="shared" si="25"/>
        <v/>
      </c>
    </row>
    <row r="1542" spans="1:15">
      <c r="A1542" t="str">
        <f t="shared" si="25"/>
        <v/>
      </c>
    </row>
    <row r="1543" spans="1:15">
      <c r="A1543" t="str">
        <f t="shared" si="25"/>
        <v/>
      </c>
      <c r="B1543" s="83"/>
      <c r="C1543" s="83"/>
      <c r="D1543" s="83"/>
      <c r="E1543" s="83"/>
      <c r="F1543" s="83"/>
      <c r="G1543" s="83"/>
      <c r="H1543" s="83"/>
      <c r="I1543" s="83"/>
      <c r="J1543" s="83"/>
      <c r="K1543" s="83"/>
      <c r="L1543" s="83"/>
      <c r="M1543" s="83"/>
      <c r="N1543" s="83"/>
      <c r="O1543" s="83"/>
    </row>
    <row r="1544" spans="1:15">
      <c r="A1544" t="str">
        <f t="shared" si="25"/>
        <v/>
      </c>
      <c r="D1544" s="1"/>
      <c r="E1544" s="1"/>
      <c r="F1544" s="1"/>
      <c r="G1544" s="1"/>
      <c r="H1544" s="1"/>
      <c r="I1544" s="1"/>
      <c r="J1544" s="1"/>
      <c r="K1544" s="1"/>
      <c r="L1544" s="1"/>
      <c r="M1544" s="1"/>
      <c r="N1544" s="1"/>
      <c r="O1544" s="1"/>
    </row>
    <row r="1545" spans="1:15">
      <c r="A1545" t="str">
        <f t="shared" si="25"/>
        <v/>
      </c>
      <c r="D1545" s="5"/>
      <c r="E1545" s="5"/>
      <c r="F1545" s="5"/>
      <c r="G1545" s="5"/>
      <c r="H1545" s="5"/>
      <c r="I1545" s="5"/>
      <c r="J1545" s="5"/>
      <c r="K1545" s="5"/>
      <c r="L1545" s="5"/>
      <c r="M1545" s="5"/>
      <c r="N1545" s="5"/>
      <c r="O1545" s="5"/>
    </row>
    <row r="1546" spans="1:15">
      <c r="A1546" t="str">
        <f t="shared" si="25"/>
        <v/>
      </c>
      <c r="D1546" s="5"/>
      <c r="E1546" s="5"/>
      <c r="F1546" s="5"/>
      <c r="G1546" s="5"/>
      <c r="H1546" s="5"/>
      <c r="I1546" s="5"/>
      <c r="J1546" s="5"/>
      <c r="K1546" s="5"/>
      <c r="L1546" s="5"/>
      <c r="M1546" s="5"/>
      <c r="N1546" s="5"/>
      <c r="O1546" s="5"/>
    </row>
    <row r="1547" spans="1:15">
      <c r="A1547" t="str">
        <f t="shared" si="25"/>
        <v/>
      </c>
      <c r="D1547" s="5"/>
      <c r="E1547" s="5"/>
      <c r="F1547" s="5"/>
      <c r="G1547" s="5"/>
      <c r="H1547" s="5"/>
      <c r="I1547" s="5"/>
      <c r="J1547" s="5"/>
      <c r="K1547" s="5"/>
      <c r="L1547" s="5"/>
      <c r="M1547" s="5"/>
      <c r="N1547" s="5"/>
      <c r="O1547" s="5"/>
    </row>
    <row r="1548" spans="1:15">
      <c r="A1548" t="str">
        <f t="shared" si="25"/>
        <v/>
      </c>
      <c r="D1548" s="5"/>
      <c r="E1548" s="5"/>
      <c r="F1548" s="5"/>
      <c r="G1548" s="5"/>
      <c r="H1548" s="5"/>
      <c r="I1548" s="5"/>
      <c r="J1548" s="5"/>
      <c r="K1548" s="5"/>
      <c r="L1548" s="5"/>
      <c r="M1548" s="5"/>
      <c r="N1548" s="5"/>
      <c r="O1548" s="5"/>
    </row>
    <row r="1549" spans="1:15">
      <c r="A1549" t="str">
        <f t="shared" si="25"/>
        <v/>
      </c>
      <c r="D1549" s="5"/>
      <c r="E1549" s="5"/>
      <c r="F1549" s="5"/>
      <c r="G1549" s="5"/>
      <c r="H1549" s="5"/>
      <c r="I1549" s="5"/>
      <c r="J1549" s="5"/>
      <c r="K1549" s="5"/>
      <c r="L1549" s="5"/>
      <c r="M1549" s="5"/>
      <c r="N1549" s="5"/>
      <c r="O1549" s="5"/>
    </row>
    <row r="1550" spans="1:15">
      <c r="A1550" t="str">
        <f t="shared" si="25"/>
        <v/>
      </c>
      <c r="D1550" s="5"/>
      <c r="E1550" s="5"/>
      <c r="F1550" s="5"/>
      <c r="G1550" s="5"/>
      <c r="H1550" s="5"/>
      <c r="I1550" s="5"/>
      <c r="J1550" s="5"/>
      <c r="K1550" s="5"/>
      <c r="L1550" s="5"/>
      <c r="M1550" s="5"/>
      <c r="N1550" s="5"/>
      <c r="O1550" s="5"/>
    </row>
    <row r="1551" spans="1:15">
      <c r="A1551" t="str">
        <f t="shared" si="25"/>
        <v/>
      </c>
      <c r="D1551" s="5"/>
      <c r="E1551" s="5"/>
      <c r="F1551" s="5"/>
      <c r="G1551" s="5"/>
      <c r="H1551" s="5"/>
      <c r="I1551" s="5"/>
      <c r="J1551" s="5"/>
      <c r="K1551" s="5"/>
      <c r="L1551" s="5"/>
      <c r="M1551" s="5"/>
      <c r="N1551" s="5"/>
      <c r="O1551" s="5"/>
    </row>
    <row r="1552" spans="1:15">
      <c r="A1552" t="str">
        <f t="shared" si="25"/>
        <v/>
      </c>
      <c r="D1552" s="5"/>
      <c r="E1552" s="5"/>
      <c r="F1552" s="5"/>
      <c r="G1552" s="5"/>
      <c r="H1552" s="5"/>
      <c r="I1552" s="5"/>
      <c r="J1552" s="5"/>
      <c r="K1552" s="5"/>
      <c r="L1552" s="5"/>
      <c r="M1552" s="5"/>
      <c r="N1552" s="5"/>
      <c r="O1552" s="5"/>
    </row>
    <row r="1553" spans="1:15">
      <c r="A1553" t="str">
        <f t="shared" si="25"/>
        <v/>
      </c>
      <c r="D1553" s="5"/>
      <c r="E1553" s="5"/>
      <c r="F1553" s="5"/>
      <c r="G1553" s="5"/>
      <c r="H1553" s="5"/>
      <c r="I1553" s="5"/>
      <c r="J1553" s="5"/>
      <c r="K1553" s="5"/>
      <c r="L1553" s="5"/>
      <c r="M1553" s="5"/>
      <c r="N1553" s="5"/>
      <c r="O1553" s="5"/>
    </row>
    <row r="1554" spans="1:15">
      <c r="A1554" t="str">
        <f t="shared" si="25"/>
        <v/>
      </c>
    </row>
    <row r="1555" spans="1:15">
      <c r="A1555" t="str">
        <f t="shared" si="25"/>
        <v/>
      </c>
      <c r="D1555" s="5"/>
      <c r="E1555" s="5"/>
      <c r="F1555" s="5"/>
      <c r="G1555" s="5"/>
      <c r="H1555" s="5"/>
      <c r="I1555" s="5"/>
      <c r="J1555" s="5"/>
      <c r="K1555" s="5"/>
      <c r="L1555" s="5"/>
      <c r="M1555" s="5"/>
      <c r="N1555" s="5"/>
      <c r="O1555" s="5"/>
    </row>
    <row r="1556" spans="1:15">
      <c r="A1556" t="str">
        <f t="shared" si="25"/>
        <v/>
      </c>
      <c r="D1556" s="5"/>
      <c r="E1556" s="5"/>
      <c r="F1556" s="5"/>
      <c r="G1556" s="5"/>
      <c r="H1556" s="5"/>
      <c r="I1556" s="5"/>
      <c r="J1556" s="5"/>
      <c r="K1556" s="5"/>
      <c r="L1556" s="5"/>
      <c r="M1556" s="5"/>
      <c r="N1556" s="5"/>
      <c r="O1556" s="5"/>
    </row>
    <row r="1557" spans="1:15">
      <c r="A1557" t="str">
        <f t="shared" si="25"/>
        <v/>
      </c>
      <c r="D1557" s="5"/>
      <c r="E1557" s="5"/>
      <c r="F1557" s="5"/>
      <c r="G1557" s="5"/>
      <c r="H1557" s="5"/>
      <c r="I1557" s="5"/>
      <c r="J1557" s="5"/>
      <c r="K1557" s="5"/>
      <c r="L1557" s="5"/>
      <c r="M1557" s="5"/>
      <c r="N1557" s="5"/>
      <c r="O1557" s="5"/>
    </row>
    <row r="1558" spans="1:15">
      <c r="A1558" t="str">
        <f t="shared" si="25"/>
        <v/>
      </c>
      <c r="D1558" s="5"/>
      <c r="E1558" s="5"/>
      <c r="F1558" s="5"/>
      <c r="G1558" s="5"/>
      <c r="H1558" s="5"/>
      <c r="I1558" s="5"/>
      <c r="J1558" s="5"/>
      <c r="K1558" s="5"/>
      <c r="L1558" s="5"/>
      <c r="M1558" s="5"/>
      <c r="N1558" s="5"/>
      <c r="O1558" s="5"/>
    </row>
    <row r="1559" spans="1:15">
      <c r="A1559" t="str">
        <f t="shared" si="25"/>
        <v/>
      </c>
      <c r="D1559" s="5"/>
      <c r="E1559" s="5"/>
      <c r="F1559" s="5"/>
      <c r="G1559" s="5"/>
      <c r="H1559" s="5"/>
      <c r="I1559" s="5"/>
      <c r="J1559" s="5"/>
      <c r="K1559" s="5"/>
      <c r="L1559" s="5"/>
      <c r="M1559" s="5"/>
      <c r="N1559" s="5"/>
      <c r="O1559" s="5"/>
    </row>
    <row r="1560" spans="1:15">
      <c r="A1560" t="str">
        <f t="shared" si="25"/>
        <v/>
      </c>
      <c r="D1560" s="5"/>
      <c r="E1560" s="5"/>
      <c r="F1560" s="5"/>
      <c r="G1560" s="5"/>
      <c r="H1560" s="5"/>
      <c r="I1560" s="5"/>
      <c r="J1560" s="5"/>
      <c r="K1560" s="5"/>
      <c r="L1560" s="5"/>
      <c r="M1560" s="5"/>
      <c r="N1560" s="5"/>
      <c r="O1560" s="5"/>
    </row>
    <row r="1561" spans="1:15">
      <c r="A1561" t="str">
        <f t="shared" si="25"/>
        <v/>
      </c>
      <c r="D1561" s="5"/>
      <c r="E1561" s="5"/>
      <c r="F1561" s="5"/>
      <c r="G1561" s="5"/>
      <c r="H1561" s="5"/>
      <c r="I1561" s="5"/>
      <c r="J1561" s="5"/>
      <c r="K1561" s="5"/>
      <c r="L1561" s="5"/>
      <c r="M1561" s="5"/>
      <c r="N1561" s="5"/>
      <c r="O1561" s="5"/>
    </row>
    <row r="1562" spans="1:15">
      <c r="A1562" t="str">
        <f t="shared" si="25"/>
        <v/>
      </c>
    </row>
    <row r="1563" spans="1:15">
      <c r="A1563" t="str">
        <f t="shared" si="25"/>
        <v/>
      </c>
    </row>
    <row r="1564" spans="1:15">
      <c r="A1564" t="str">
        <f t="shared" si="25"/>
        <v/>
      </c>
    </row>
    <row r="1565" spans="1:15">
      <c r="A1565" t="str">
        <f t="shared" si="25"/>
        <v/>
      </c>
    </row>
    <row r="1566" spans="1:15">
      <c r="A1566" t="str">
        <f t="shared" si="25"/>
        <v/>
      </c>
    </row>
    <row r="1567" spans="1:15">
      <c r="A1567" t="str">
        <f t="shared" si="25"/>
        <v/>
      </c>
    </row>
    <row r="1568" spans="1:15">
      <c r="A1568" t="str">
        <f t="shared" si="25"/>
        <v/>
      </c>
    </row>
    <row r="1569" spans="1:15">
      <c r="A1569" t="str">
        <f t="shared" si="25"/>
        <v/>
      </c>
      <c r="D1569" s="4"/>
      <c r="E1569" s="4"/>
      <c r="F1569" s="4"/>
      <c r="G1569" s="4"/>
      <c r="H1569" s="4"/>
      <c r="I1569" s="4"/>
      <c r="J1569" s="4"/>
      <c r="K1569" s="4"/>
      <c r="L1569" s="4"/>
      <c r="M1569" s="4"/>
      <c r="N1569" s="4"/>
      <c r="O1569" s="4"/>
    </row>
    <row r="1570" spans="1:15">
      <c r="A1570" t="str">
        <f t="shared" si="25"/>
        <v/>
      </c>
    </row>
    <row r="1571" spans="1:15">
      <c r="A1571" t="str">
        <f t="shared" si="25"/>
        <v/>
      </c>
    </row>
    <row r="1572" spans="1:15">
      <c r="A1572" t="str">
        <f t="shared" si="25"/>
        <v/>
      </c>
    </row>
    <row r="1573" spans="1:15">
      <c r="A1573" t="str">
        <f t="shared" si="25"/>
        <v/>
      </c>
    </row>
    <row r="1574" spans="1:15">
      <c r="A1574" t="str">
        <f t="shared" si="25"/>
        <v/>
      </c>
    </row>
    <row r="1575" spans="1:15">
      <c r="A1575" t="str">
        <f t="shared" si="25"/>
        <v/>
      </c>
    </row>
    <row r="1576" spans="1:15">
      <c r="A1576" t="str">
        <f t="shared" si="25"/>
        <v/>
      </c>
    </row>
    <row r="1577" spans="1:15">
      <c r="A1577" t="str">
        <f t="shared" si="25"/>
        <v/>
      </c>
    </row>
    <row r="1578" spans="1:15">
      <c r="A1578" t="str">
        <f t="shared" si="25"/>
        <v/>
      </c>
      <c r="D1578" s="5"/>
      <c r="E1578" s="5"/>
      <c r="F1578" s="5"/>
      <c r="G1578" s="5"/>
      <c r="H1578" s="5"/>
      <c r="I1578" s="5"/>
      <c r="J1578" s="5"/>
      <c r="K1578" s="5"/>
      <c r="L1578" s="5"/>
      <c r="M1578" s="5"/>
      <c r="N1578" s="5"/>
      <c r="O1578" s="5"/>
    </row>
    <row r="1579" spans="1:15">
      <c r="A1579" t="str">
        <f t="shared" si="25"/>
        <v/>
      </c>
      <c r="D1579" s="5"/>
      <c r="E1579" s="5"/>
      <c r="F1579" s="5"/>
      <c r="G1579" s="5"/>
      <c r="H1579" s="5"/>
      <c r="I1579" s="5"/>
      <c r="J1579" s="5"/>
      <c r="K1579" s="5"/>
      <c r="L1579" s="5"/>
      <c r="M1579" s="5"/>
      <c r="N1579" s="5"/>
      <c r="O1579" s="5"/>
    </row>
    <row r="1580" spans="1:15">
      <c r="A1580" t="str">
        <f t="shared" si="25"/>
        <v/>
      </c>
    </row>
    <row r="1581" spans="1:15">
      <c r="A1581" t="str">
        <f t="shared" si="25"/>
        <v/>
      </c>
      <c r="B1581" s="89"/>
      <c r="C1581" s="89"/>
      <c r="D1581" s="89"/>
      <c r="E1581" s="89"/>
      <c r="F1581" s="89"/>
      <c r="G1581" s="89"/>
      <c r="H1581" s="89"/>
      <c r="I1581" s="89"/>
      <c r="J1581" s="89"/>
      <c r="K1581" s="89"/>
      <c r="L1581" s="89"/>
      <c r="M1581" s="89"/>
      <c r="N1581" s="89"/>
      <c r="O1581" s="89"/>
    </row>
    <row r="1582" spans="1:15">
      <c r="A1582" t="str">
        <f t="shared" si="25"/>
        <v/>
      </c>
    </row>
    <row r="1583" spans="1:15">
      <c r="A1583" t="str">
        <f t="shared" ref="A1583:A1646" si="26">B1583&amp;C1583</f>
        <v/>
      </c>
    </row>
    <row r="1584" spans="1:15">
      <c r="A1584" t="str">
        <f t="shared" si="26"/>
        <v/>
      </c>
    </row>
    <row r="1585" spans="1:15">
      <c r="A1585" t="str">
        <f t="shared" si="26"/>
        <v/>
      </c>
    </row>
    <row r="1586" spans="1:15">
      <c r="A1586" t="str">
        <f t="shared" si="26"/>
        <v/>
      </c>
      <c r="B1586" s="87"/>
      <c r="C1586" s="87"/>
      <c r="D1586" s="87"/>
      <c r="E1586" s="87"/>
      <c r="F1586" s="87"/>
      <c r="G1586" s="87"/>
      <c r="H1586" s="87"/>
      <c r="I1586" s="87"/>
      <c r="J1586" s="87"/>
      <c r="K1586" s="87"/>
      <c r="L1586" s="87"/>
      <c r="M1586" s="87"/>
      <c r="N1586" s="87"/>
      <c r="O1586" s="87"/>
    </row>
    <row r="1587" spans="1:15">
      <c r="A1587" t="str">
        <f t="shared" si="26"/>
        <v/>
      </c>
    </row>
    <row r="1588" spans="1:15">
      <c r="A1588" t="str">
        <f t="shared" si="26"/>
        <v/>
      </c>
    </row>
    <row r="1589" spans="1:15">
      <c r="A1589" t="str">
        <f t="shared" si="26"/>
        <v/>
      </c>
      <c r="B1589" s="83"/>
      <c r="C1589" s="83"/>
      <c r="D1589" s="83"/>
      <c r="E1589" s="83"/>
      <c r="F1589" s="83"/>
      <c r="G1589" s="83"/>
      <c r="H1589" s="83"/>
      <c r="I1589" s="83"/>
      <c r="J1589" s="83"/>
      <c r="K1589" s="83"/>
      <c r="L1589" s="83"/>
      <c r="M1589" s="83"/>
      <c r="N1589" s="83"/>
      <c r="O1589" s="83"/>
    </row>
    <row r="1590" spans="1:15">
      <c r="A1590" t="str">
        <f t="shared" si="26"/>
        <v/>
      </c>
      <c r="D1590" s="1"/>
      <c r="E1590" s="1"/>
      <c r="F1590" s="1"/>
      <c r="G1590" s="1"/>
      <c r="H1590" s="1"/>
      <c r="I1590" s="1"/>
      <c r="J1590" s="1"/>
      <c r="K1590" s="1"/>
      <c r="L1590" s="1"/>
      <c r="M1590" s="1"/>
      <c r="N1590" s="1"/>
      <c r="O1590" s="1"/>
    </row>
    <row r="1591" spans="1:15">
      <c r="A1591" t="str">
        <f t="shared" si="26"/>
        <v/>
      </c>
      <c r="D1591" s="5"/>
      <c r="E1591" s="5"/>
      <c r="F1591" s="5"/>
      <c r="G1591" s="5"/>
      <c r="H1591" s="5"/>
      <c r="I1591" s="5"/>
      <c r="J1591" s="5"/>
      <c r="K1591" s="5"/>
      <c r="L1591" s="5"/>
      <c r="M1591" s="5"/>
      <c r="N1591" s="5"/>
      <c r="O1591" s="5"/>
    </row>
    <row r="1592" spans="1:15">
      <c r="A1592" t="str">
        <f t="shared" si="26"/>
        <v/>
      </c>
      <c r="D1592" s="5"/>
      <c r="E1592" s="5"/>
      <c r="F1592" s="5"/>
      <c r="G1592" s="5"/>
      <c r="H1592" s="5"/>
      <c r="I1592" s="5"/>
      <c r="J1592" s="5"/>
      <c r="K1592" s="5"/>
      <c r="L1592" s="5"/>
      <c r="M1592" s="5"/>
      <c r="N1592" s="5"/>
      <c r="O1592" s="5"/>
    </row>
    <row r="1593" spans="1:15">
      <c r="A1593" t="str">
        <f t="shared" si="26"/>
        <v/>
      </c>
      <c r="D1593" s="5"/>
      <c r="E1593" s="5"/>
      <c r="F1593" s="5"/>
      <c r="G1593" s="5"/>
      <c r="H1593" s="5"/>
      <c r="I1593" s="5"/>
      <c r="J1593" s="5"/>
      <c r="K1593" s="5"/>
      <c r="L1593" s="5"/>
      <c r="M1593" s="5"/>
      <c r="N1593" s="5"/>
      <c r="O1593" s="5"/>
    </row>
    <row r="1594" spans="1:15">
      <c r="A1594" t="str">
        <f t="shared" si="26"/>
        <v/>
      </c>
      <c r="D1594" s="5"/>
      <c r="E1594" s="5"/>
      <c r="F1594" s="5"/>
      <c r="G1594" s="5"/>
      <c r="H1594" s="5"/>
      <c r="I1594" s="5"/>
      <c r="J1594" s="5"/>
      <c r="K1594" s="5"/>
      <c r="L1594" s="5"/>
      <c r="M1594" s="5"/>
      <c r="N1594" s="5"/>
      <c r="O1594" s="5"/>
    </row>
    <row r="1595" spans="1:15">
      <c r="A1595" t="str">
        <f t="shared" si="26"/>
        <v/>
      </c>
      <c r="D1595" s="5"/>
      <c r="E1595" s="5"/>
      <c r="F1595" s="5"/>
      <c r="G1595" s="5"/>
      <c r="H1595" s="5"/>
      <c r="I1595" s="5"/>
      <c r="J1595" s="5"/>
      <c r="K1595" s="5"/>
      <c r="L1595" s="5"/>
      <c r="M1595" s="5"/>
      <c r="N1595" s="5"/>
      <c r="O1595" s="5"/>
    </row>
    <row r="1596" spans="1:15">
      <c r="A1596" t="str">
        <f t="shared" si="26"/>
        <v/>
      </c>
      <c r="D1596" s="5"/>
      <c r="E1596" s="5"/>
      <c r="F1596" s="5"/>
      <c r="G1596" s="5"/>
      <c r="H1596" s="5"/>
      <c r="I1596" s="5"/>
      <c r="J1596" s="5"/>
      <c r="K1596" s="5"/>
      <c r="L1596" s="5"/>
      <c r="M1596" s="5"/>
      <c r="N1596" s="5"/>
      <c r="O1596" s="5"/>
    </row>
    <row r="1597" spans="1:15">
      <c r="A1597" t="str">
        <f t="shared" si="26"/>
        <v/>
      </c>
      <c r="D1597" s="5"/>
      <c r="E1597" s="5"/>
      <c r="F1597" s="5"/>
      <c r="G1597" s="5"/>
      <c r="H1597" s="5"/>
      <c r="I1597" s="5"/>
      <c r="J1597" s="5"/>
      <c r="K1597" s="5"/>
      <c r="L1597" s="5"/>
      <c r="M1597" s="5"/>
      <c r="N1597" s="5"/>
      <c r="O1597" s="5"/>
    </row>
    <row r="1598" spans="1:15">
      <c r="A1598" t="str">
        <f t="shared" si="26"/>
        <v/>
      </c>
      <c r="D1598" s="5"/>
      <c r="E1598" s="5"/>
      <c r="F1598" s="5"/>
      <c r="G1598" s="5"/>
      <c r="H1598" s="5"/>
      <c r="I1598" s="5"/>
      <c r="J1598" s="5"/>
      <c r="K1598" s="5"/>
      <c r="L1598" s="5"/>
      <c r="M1598" s="5"/>
      <c r="N1598" s="5"/>
      <c r="O1598" s="5"/>
    </row>
    <row r="1599" spans="1:15">
      <c r="A1599" t="str">
        <f t="shared" si="26"/>
        <v/>
      </c>
      <c r="D1599" s="5"/>
      <c r="E1599" s="5"/>
      <c r="F1599" s="5"/>
      <c r="G1599" s="5"/>
      <c r="H1599" s="5"/>
      <c r="I1599" s="5"/>
      <c r="J1599" s="5"/>
      <c r="K1599" s="5"/>
      <c r="L1599" s="5"/>
      <c r="M1599" s="5"/>
      <c r="N1599" s="5"/>
      <c r="O1599" s="5"/>
    </row>
    <row r="1600" spans="1:15">
      <c r="A1600" t="str">
        <f t="shared" si="26"/>
        <v/>
      </c>
    </row>
    <row r="1601" spans="1:15">
      <c r="A1601" t="str">
        <f t="shared" si="26"/>
        <v/>
      </c>
      <c r="D1601" s="5"/>
      <c r="E1601" s="5"/>
      <c r="F1601" s="5"/>
      <c r="G1601" s="5"/>
      <c r="H1601" s="5"/>
      <c r="I1601" s="5"/>
      <c r="J1601" s="5"/>
      <c r="K1601" s="5"/>
      <c r="L1601" s="5"/>
      <c r="M1601" s="5"/>
      <c r="N1601" s="5"/>
      <c r="O1601" s="5"/>
    </row>
    <row r="1602" spans="1:15">
      <c r="A1602" t="str">
        <f t="shared" si="26"/>
        <v/>
      </c>
      <c r="D1602" s="5"/>
      <c r="E1602" s="5"/>
      <c r="F1602" s="5"/>
      <c r="G1602" s="5"/>
      <c r="H1602" s="5"/>
      <c r="I1602" s="5"/>
      <c r="J1602" s="5"/>
      <c r="K1602" s="5"/>
      <c r="L1602" s="5"/>
      <c r="M1602" s="5"/>
      <c r="N1602" s="5"/>
      <c r="O1602" s="5"/>
    </row>
    <row r="1603" spans="1:15">
      <c r="A1603" t="str">
        <f t="shared" si="26"/>
        <v/>
      </c>
      <c r="D1603" s="5"/>
      <c r="E1603" s="5"/>
      <c r="F1603" s="5"/>
      <c r="G1603" s="5"/>
      <c r="H1603" s="5"/>
      <c r="I1603" s="5"/>
      <c r="J1603" s="5"/>
      <c r="K1603" s="5"/>
      <c r="L1603" s="5"/>
      <c r="M1603" s="5"/>
      <c r="N1603" s="5"/>
      <c r="O1603" s="5"/>
    </row>
    <row r="1604" spans="1:15">
      <c r="A1604" t="str">
        <f t="shared" si="26"/>
        <v/>
      </c>
      <c r="D1604" s="5"/>
      <c r="E1604" s="5"/>
      <c r="F1604" s="5"/>
      <c r="G1604" s="5"/>
      <c r="H1604" s="5"/>
      <c r="I1604" s="5"/>
      <c r="J1604" s="5"/>
      <c r="K1604" s="5"/>
      <c r="L1604" s="5"/>
      <c r="M1604" s="5"/>
      <c r="N1604" s="5"/>
      <c r="O1604" s="5"/>
    </row>
    <row r="1605" spans="1:15">
      <c r="A1605" t="str">
        <f t="shared" si="26"/>
        <v/>
      </c>
      <c r="D1605" s="5"/>
      <c r="E1605" s="5"/>
      <c r="F1605" s="5"/>
      <c r="G1605" s="5"/>
      <c r="H1605" s="5"/>
      <c r="I1605" s="5"/>
      <c r="J1605" s="5"/>
      <c r="K1605" s="5"/>
      <c r="L1605" s="5"/>
      <c r="M1605" s="5"/>
      <c r="N1605" s="5"/>
      <c r="O1605" s="5"/>
    </row>
    <row r="1606" spans="1:15">
      <c r="A1606" t="str">
        <f t="shared" si="26"/>
        <v/>
      </c>
      <c r="D1606" s="5"/>
      <c r="E1606" s="5"/>
      <c r="F1606" s="5"/>
      <c r="G1606" s="5"/>
      <c r="H1606" s="5"/>
      <c r="I1606" s="5"/>
      <c r="J1606" s="5"/>
      <c r="K1606" s="5"/>
      <c r="L1606" s="5"/>
      <c r="M1606" s="5"/>
      <c r="N1606" s="5"/>
      <c r="O1606" s="5"/>
    </row>
    <row r="1607" spans="1:15">
      <c r="A1607" t="str">
        <f t="shared" si="26"/>
        <v/>
      </c>
      <c r="D1607" s="5"/>
      <c r="E1607" s="5"/>
      <c r="F1607" s="5"/>
      <c r="G1607" s="5"/>
      <c r="H1607" s="5"/>
      <c r="I1607" s="5"/>
      <c r="J1607" s="5"/>
      <c r="K1607" s="5"/>
      <c r="L1607" s="5"/>
      <c r="M1607" s="5"/>
      <c r="N1607" s="5"/>
      <c r="O1607" s="5"/>
    </row>
    <row r="1608" spans="1:15">
      <c r="A1608" t="str">
        <f t="shared" si="26"/>
        <v/>
      </c>
    </row>
    <row r="1609" spans="1:15">
      <c r="A1609" t="str">
        <f t="shared" si="26"/>
        <v/>
      </c>
    </row>
    <row r="1610" spans="1:15">
      <c r="A1610" t="str">
        <f t="shared" si="26"/>
        <v/>
      </c>
    </row>
    <row r="1611" spans="1:15">
      <c r="A1611" t="str">
        <f t="shared" si="26"/>
        <v/>
      </c>
    </row>
    <row r="1612" spans="1:15">
      <c r="A1612" t="str">
        <f t="shared" si="26"/>
        <v/>
      </c>
    </row>
    <row r="1613" spans="1:15">
      <c r="A1613" t="str">
        <f t="shared" si="26"/>
        <v/>
      </c>
    </row>
    <row r="1614" spans="1:15">
      <c r="A1614" t="str">
        <f t="shared" si="26"/>
        <v/>
      </c>
      <c r="C1614" s="9"/>
    </row>
    <row r="1615" spans="1:15">
      <c r="A1615" t="str">
        <f t="shared" si="26"/>
        <v/>
      </c>
      <c r="D1615" s="4"/>
      <c r="E1615" s="4"/>
      <c r="F1615" s="4"/>
      <c r="G1615" s="4"/>
      <c r="H1615" s="4"/>
      <c r="I1615" s="4"/>
      <c r="J1615" s="4"/>
      <c r="K1615" s="4"/>
      <c r="L1615" s="4"/>
      <c r="M1615" s="4"/>
      <c r="N1615" s="4"/>
      <c r="O1615" s="4"/>
    </row>
    <row r="1616" spans="1:15">
      <c r="A1616" t="str">
        <f t="shared" si="26"/>
        <v/>
      </c>
    </row>
    <row r="1617" spans="1:15">
      <c r="A1617" t="str">
        <f t="shared" si="26"/>
        <v/>
      </c>
    </row>
    <row r="1618" spans="1:15">
      <c r="A1618" t="str">
        <f t="shared" si="26"/>
        <v/>
      </c>
    </row>
    <row r="1619" spans="1:15">
      <c r="A1619" t="str">
        <f t="shared" si="26"/>
        <v/>
      </c>
    </row>
    <row r="1620" spans="1:15">
      <c r="A1620" t="str">
        <f t="shared" si="26"/>
        <v/>
      </c>
    </row>
    <row r="1621" spans="1:15">
      <c r="A1621" t="str">
        <f t="shared" si="26"/>
        <v/>
      </c>
    </row>
    <row r="1622" spans="1:15">
      <c r="A1622" t="str">
        <f t="shared" si="26"/>
        <v/>
      </c>
    </row>
    <row r="1623" spans="1:15">
      <c r="A1623" t="str">
        <f t="shared" si="26"/>
        <v/>
      </c>
    </row>
    <row r="1624" spans="1:15">
      <c r="A1624" t="str">
        <f t="shared" si="26"/>
        <v/>
      </c>
      <c r="D1624" s="5"/>
      <c r="E1624" s="5"/>
      <c r="F1624" s="5"/>
      <c r="G1624" s="5"/>
      <c r="H1624" s="5"/>
      <c r="I1624" s="5"/>
      <c r="J1624" s="5"/>
      <c r="K1624" s="5"/>
      <c r="L1624" s="5"/>
      <c r="M1624" s="5"/>
      <c r="N1624" s="5"/>
      <c r="O1624" s="5"/>
    </row>
    <row r="1625" spans="1:15">
      <c r="A1625" t="str">
        <f t="shared" si="26"/>
        <v/>
      </c>
      <c r="D1625" s="5"/>
      <c r="E1625" s="5"/>
      <c r="F1625" s="5"/>
      <c r="G1625" s="5"/>
      <c r="H1625" s="5"/>
      <c r="I1625" s="5"/>
      <c r="J1625" s="5"/>
      <c r="K1625" s="5"/>
      <c r="L1625" s="5"/>
      <c r="M1625" s="5"/>
      <c r="N1625" s="5"/>
      <c r="O1625" s="5"/>
    </row>
    <row r="1626" spans="1:15">
      <c r="A1626" t="str">
        <f t="shared" si="26"/>
        <v/>
      </c>
    </row>
    <row r="1627" spans="1:15">
      <c r="A1627" t="str">
        <f t="shared" si="26"/>
        <v/>
      </c>
      <c r="B1627" s="89"/>
      <c r="C1627" s="89"/>
      <c r="D1627" s="89"/>
      <c r="E1627" s="89"/>
      <c r="F1627" s="89"/>
      <c r="G1627" s="89"/>
      <c r="H1627" s="89"/>
      <c r="I1627" s="89"/>
      <c r="J1627" s="89"/>
      <c r="K1627" s="89"/>
      <c r="L1627" s="89"/>
      <c r="M1627" s="89"/>
      <c r="N1627" s="89"/>
      <c r="O1627" s="89"/>
    </row>
    <row r="1628" spans="1:15">
      <c r="A1628" t="str">
        <f t="shared" si="26"/>
        <v/>
      </c>
    </row>
    <row r="1629" spans="1:15">
      <c r="A1629" t="str">
        <f t="shared" si="26"/>
        <v/>
      </c>
    </row>
    <row r="1630" spans="1:15">
      <c r="A1630" t="str">
        <f t="shared" si="26"/>
        <v/>
      </c>
    </row>
    <row r="1631" spans="1:15">
      <c r="A1631" t="str">
        <f t="shared" si="26"/>
        <v/>
      </c>
    </row>
    <row r="1632" spans="1:15">
      <c r="A1632" t="str">
        <f t="shared" si="26"/>
        <v/>
      </c>
      <c r="B1632" s="87"/>
      <c r="C1632" s="87"/>
      <c r="D1632" s="87"/>
      <c r="E1632" s="87"/>
      <c r="F1632" s="87"/>
      <c r="G1632" s="87"/>
      <c r="H1632" s="87"/>
      <c r="I1632" s="87"/>
      <c r="J1632" s="87"/>
      <c r="K1632" s="87"/>
      <c r="L1632" s="87"/>
      <c r="M1632" s="87"/>
      <c r="N1632" s="87"/>
      <c r="O1632" s="87"/>
    </row>
    <row r="1633" spans="1:15">
      <c r="A1633" t="str">
        <f t="shared" si="26"/>
        <v/>
      </c>
    </row>
    <row r="1634" spans="1:15">
      <c r="A1634" t="str">
        <f t="shared" si="26"/>
        <v/>
      </c>
    </row>
    <row r="1635" spans="1:15">
      <c r="A1635" t="str">
        <f t="shared" si="26"/>
        <v/>
      </c>
      <c r="B1635" s="83"/>
      <c r="C1635" s="83"/>
      <c r="D1635" s="83"/>
      <c r="E1635" s="83"/>
      <c r="F1635" s="83"/>
      <c r="G1635" s="83"/>
      <c r="H1635" s="83"/>
      <c r="I1635" s="83"/>
      <c r="J1635" s="83"/>
      <c r="K1635" s="83"/>
      <c r="L1635" s="83"/>
      <c r="M1635" s="83"/>
      <c r="N1635" s="83"/>
      <c r="O1635" s="83"/>
    </row>
    <row r="1636" spans="1:15">
      <c r="A1636" t="str">
        <f t="shared" si="26"/>
        <v/>
      </c>
      <c r="D1636" s="1"/>
      <c r="E1636" s="1"/>
      <c r="F1636" s="1"/>
      <c r="G1636" s="1"/>
      <c r="H1636" s="1"/>
      <c r="I1636" s="1"/>
      <c r="J1636" s="1"/>
      <c r="K1636" s="1"/>
      <c r="L1636" s="1"/>
      <c r="M1636" s="1"/>
      <c r="N1636" s="1"/>
      <c r="O1636" s="1"/>
    </row>
    <row r="1637" spans="1:15">
      <c r="A1637" t="str">
        <f t="shared" si="26"/>
        <v/>
      </c>
      <c r="D1637" s="5"/>
      <c r="E1637" s="5"/>
      <c r="F1637" s="5"/>
      <c r="G1637" s="5"/>
      <c r="H1637" s="5"/>
      <c r="I1637" s="5"/>
      <c r="J1637" s="5"/>
      <c r="K1637" s="5"/>
      <c r="L1637" s="5"/>
      <c r="M1637" s="5"/>
      <c r="N1637" s="5"/>
      <c r="O1637" s="5"/>
    </row>
    <row r="1638" spans="1:15">
      <c r="A1638" t="str">
        <f t="shared" si="26"/>
        <v/>
      </c>
      <c r="D1638" s="5"/>
      <c r="E1638" s="5"/>
      <c r="F1638" s="5"/>
      <c r="G1638" s="5"/>
      <c r="H1638" s="5"/>
      <c r="I1638" s="5"/>
      <c r="J1638" s="5"/>
      <c r="K1638" s="5"/>
      <c r="L1638" s="5"/>
      <c r="M1638" s="5"/>
      <c r="N1638" s="5"/>
      <c r="O1638" s="5"/>
    </row>
    <row r="1639" spans="1:15">
      <c r="A1639" t="str">
        <f t="shared" si="26"/>
        <v/>
      </c>
      <c r="D1639" s="5"/>
      <c r="E1639" s="5"/>
      <c r="F1639" s="5"/>
      <c r="G1639" s="5"/>
      <c r="H1639" s="5"/>
      <c r="I1639" s="5"/>
      <c r="J1639" s="5"/>
      <c r="K1639" s="5"/>
      <c r="L1639" s="5"/>
      <c r="M1639" s="5"/>
      <c r="N1639" s="5"/>
      <c r="O1639" s="5"/>
    </row>
    <row r="1640" spans="1:15">
      <c r="A1640" t="str">
        <f t="shared" si="26"/>
        <v/>
      </c>
      <c r="D1640" s="5"/>
      <c r="E1640" s="5"/>
      <c r="F1640" s="5"/>
      <c r="G1640" s="5"/>
      <c r="H1640" s="5"/>
      <c r="I1640" s="5"/>
      <c r="J1640" s="5"/>
      <c r="K1640" s="5"/>
      <c r="L1640" s="5"/>
      <c r="M1640" s="5"/>
      <c r="N1640" s="5"/>
      <c r="O1640" s="5"/>
    </row>
    <row r="1641" spans="1:15">
      <c r="A1641" t="str">
        <f t="shared" si="26"/>
        <v/>
      </c>
      <c r="D1641" s="5"/>
      <c r="E1641" s="5"/>
      <c r="F1641" s="5"/>
      <c r="G1641" s="5"/>
      <c r="H1641" s="5"/>
      <c r="I1641" s="5"/>
      <c r="J1641" s="5"/>
      <c r="K1641" s="5"/>
      <c r="L1641" s="5"/>
      <c r="M1641" s="5"/>
      <c r="N1641" s="5"/>
      <c r="O1641" s="5"/>
    </row>
    <row r="1642" spans="1:15">
      <c r="A1642" t="str">
        <f t="shared" si="26"/>
        <v/>
      </c>
      <c r="D1642" s="5"/>
      <c r="E1642" s="5"/>
      <c r="F1642" s="5"/>
      <c r="G1642" s="5"/>
      <c r="H1642" s="5"/>
      <c r="I1642" s="5"/>
      <c r="J1642" s="5"/>
      <c r="K1642" s="5"/>
      <c r="L1642" s="5"/>
      <c r="M1642" s="5"/>
      <c r="N1642" s="5"/>
      <c r="O1642" s="5"/>
    </row>
    <row r="1643" spans="1:15">
      <c r="A1643" t="str">
        <f t="shared" si="26"/>
        <v/>
      </c>
      <c r="D1643" s="5"/>
      <c r="E1643" s="5"/>
      <c r="F1643" s="5"/>
      <c r="G1643" s="5"/>
      <c r="H1643" s="5"/>
      <c r="I1643" s="5"/>
      <c r="J1643" s="5"/>
      <c r="K1643" s="5"/>
      <c r="L1643" s="5"/>
      <c r="M1643" s="5"/>
      <c r="N1643" s="5"/>
      <c r="O1643" s="5"/>
    </row>
    <row r="1644" spans="1:15">
      <c r="A1644" t="str">
        <f t="shared" si="26"/>
        <v/>
      </c>
      <c r="D1644" s="5"/>
      <c r="E1644" s="5"/>
      <c r="F1644" s="5"/>
      <c r="G1644" s="5"/>
      <c r="H1644" s="5"/>
      <c r="I1644" s="5"/>
      <c r="J1644" s="5"/>
      <c r="K1644" s="5"/>
      <c r="L1644" s="5"/>
      <c r="M1644" s="5"/>
      <c r="N1644" s="5"/>
      <c r="O1644" s="5"/>
    </row>
    <row r="1645" spans="1:15">
      <c r="A1645" t="str">
        <f t="shared" si="26"/>
        <v/>
      </c>
      <c r="D1645" s="5"/>
      <c r="E1645" s="5"/>
      <c r="F1645" s="5"/>
      <c r="G1645" s="5"/>
      <c r="H1645" s="5"/>
      <c r="I1645" s="5"/>
      <c r="J1645" s="5"/>
      <c r="K1645" s="5"/>
      <c r="L1645" s="5"/>
      <c r="M1645" s="5"/>
      <c r="N1645" s="5"/>
      <c r="O1645" s="5"/>
    </row>
    <row r="1646" spans="1:15">
      <c r="A1646" t="str">
        <f t="shared" si="26"/>
        <v/>
      </c>
    </row>
    <row r="1647" spans="1:15">
      <c r="A1647" t="str">
        <f t="shared" ref="A1647:A1704" si="27">B1647&amp;C1647</f>
        <v/>
      </c>
      <c r="D1647" s="5"/>
      <c r="E1647" s="5"/>
      <c r="F1647" s="5"/>
      <c r="G1647" s="5"/>
      <c r="H1647" s="5"/>
      <c r="I1647" s="5"/>
      <c r="J1647" s="5"/>
      <c r="K1647" s="5"/>
      <c r="L1647" s="5"/>
      <c r="M1647" s="5"/>
      <c r="N1647" s="5"/>
      <c r="O1647" s="5"/>
    </row>
    <row r="1648" spans="1:15">
      <c r="A1648" t="str">
        <f t="shared" si="27"/>
        <v/>
      </c>
      <c r="D1648" s="5"/>
      <c r="E1648" s="5"/>
      <c r="F1648" s="5"/>
      <c r="G1648" s="5"/>
      <c r="H1648" s="5"/>
      <c r="I1648" s="5"/>
      <c r="J1648" s="5"/>
      <c r="K1648" s="5"/>
      <c r="L1648" s="5"/>
      <c r="M1648" s="5"/>
      <c r="N1648" s="5"/>
      <c r="O1648" s="5"/>
    </row>
    <row r="1649" spans="1:15">
      <c r="A1649" t="str">
        <f t="shared" si="27"/>
        <v/>
      </c>
      <c r="D1649" s="5"/>
      <c r="E1649" s="5"/>
      <c r="F1649" s="5"/>
      <c r="G1649" s="5"/>
      <c r="H1649" s="5"/>
      <c r="I1649" s="5"/>
      <c r="J1649" s="5"/>
      <c r="K1649" s="5"/>
      <c r="L1649" s="5"/>
      <c r="M1649" s="5"/>
      <c r="N1649" s="5"/>
      <c r="O1649" s="5"/>
    </row>
    <row r="1650" spans="1:15">
      <c r="A1650" t="str">
        <f t="shared" si="27"/>
        <v/>
      </c>
      <c r="D1650" s="5"/>
      <c r="E1650" s="5"/>
      <c r="F1650" s="5"/>
      <c r="G1650" s="5"/>
      <c r="H1650" s="5"/>
      <c r="I1650" s="5"/>
      <c r="J1650" s="5"/>
      <c r="K1650" s="5"/>
      <c r="L1650" s="5"/>
      <c r="M1650" s="5"/>
      <c r="N1650" s="5"/>
      <c r="O1650" s="5"/>
    </row>
    <row r="1651" spans="1:15">
      <c r="A1651" t="str">
        <f t="shared" si="27"/>
        <v/>
      </c>
      <c r="D1651" s="5"/>
      <c r="E1651" s="5"/>
      <c r="F1651" s="5"/>
      <c r="G1651" s="5"/>
      <c r="H1651" s="5"/>
      <c r="I1651" s="5"/>
      <c r="J1651" s="5"/>
      <c r="K1651" s="5"/>
      <c r="L1651" s="5"/>
      <c r="M1651" s="5"/>
      <c r="N1651" s="5"/>
      <c r="O1651" s="5"/>
    </row>
    <row r="1652" spans="1:15">
      <c r="A1652" t="str">
        <f t="shared" si="27"/>
        <v/>
      </c>
      <c r="D1652" s="5"/>
      <c r="E1652" s="5"/>
      <c r="F1652" s="5"/>
      <c r="G1652" s="5"/>
      <c r="H1652" s="5"/>
      <c r="I1652" s="5"/>
      <c r="J1652" s="5"/>
      <c r="K1652" s="5"/>
      <c r="L1652" s="5"/>
      <c r="M1652" s="5"/>
      <c r="N1652" s="5"/>
      <c r="O1652" s="5"/>
    </row>
    <row r="1653" spans="1:15">
      <c r="A1653" t="str">
        <f t="shared" si="27"/>
        <v/>
      </c>
      <c r="D1653" s="5"/>
      <c r="E1653" s="5"/>
      <c r="F1653" s="5"/>
      <c r="G1653" s="5"/>
      <c r="H1653" s="5"/>
      <c r="I1653" s="5"/>
      <c r="J1653" s="5"/>
      <c r="K1653" s="5"/>
      <c r="L1653" s="5"/>
      <c r="M1653" s="5"/>
      <c r="N1653" s="5"/>
      <c r="O1653" s="5"/>
    </row>
    <row r="1654" spans="1:15">
      <c r="A1654" t="str">
        <f t="shared" si="27"/>
        <v/>
      </c>
    </row>
    <row r="1655" spans="1:15">
      <c r="A1655" t="str">
        <f t="shared" si="27"/>
        <v/>
      </c>
    </row>
    <row r="1656" spans="1:15">
      <c r="A1656" t="str">
        <f t="shared" si="27"/>
        <v/>
      </c>
    </row>
    <row r="1657" spans="1:15">
      <c r="A1657" t="str">
        <f t="shared" si="27"/>
        <v/>
      </c>
    </row>
    <row r="1658" spans="1:15">
      <c r="A1658" t="str">
        <f t="shared" si="27"/>
        <v/>
      </c>
    </row>
    <row r="1659" spans="1:15">
      <c r="A1659" t="str">
        <f t="shared" si="27"/>
        <v/>
      </c>
    </row>
    <row r="1660" spans="1:15">
      <c r="A1660" t="str">
        <f t="shared" si="27"/>
        <v/>
      </c>
    </row>
    <row r="1661" spans="1:15">
      <c r="A1661" t="str">
        <f t="shared" si="27"/>
        <v/>
      </c>
      <c r="D1661" s="4"/>
      <c r="E1661" s="4"/>
      <c r="F1661" s="4"/>
      <c r="G1661" s="4"/>
      <c r="H1661" s="4"/>
      <c r="I1661" s="4"/>
      <c r="J1661" s="4"/>
      <c r="K1661" s="4"/>
      <c r="L1661" s="4"/>
      <c r="M1661" s="4"/>
      <c r="N1661" s="4"/>
      <c r="O1661" s="4"/>
    </row>
    <row r="1662" spans="1:15">
      <c r="A1662" t="str">
        <f t="shared" si="27"/>
        <v/>
      </c>
    </row>
    <row r="1663" spans="1:15">
      <c r="A1663" t="str">
        <f t="shared" si="27"/>
        <v/>
      </c>
    </row>
    <row r="1664" spans="1:15">
      <c r="A1664" t="str">
        <f t="shared" si="27"/>
        <v/>
      </c>
    </row>
    <row r="1665" spans="1:15">
      <c r="A1665" t="str">
        <f t="shared" si="27"/>
        <v/>
      </c>
    </row>
    <row r="1666" spans="1:15">
      <c r="A1666" t="str">
        <f t="shared" si="27"/>
        <v/>
      </c>
    </row>
    <row r="1667" spans="1:15">
      <c r="A1667" t="str">
        <f t="shared" si="27"/>
        <v/>
      </c>
    </row>
    <row r="1668" spans="1:15">
      <c r="A1668" t="str">
        <f t="shared" si="27"/>
        <v/>
      </c>
    </row>
    <row r="1669" spans="1:15">
      <c r="A1669" t="str">
        <f t="shared" si="27"/>
        <v/>
      </c>
    </row>
    <row r="1670" spans="1:15">
      <c r="A1670" t="str">
        <f t="shared" si="27"/>
        <v/>
      </c>
      <c r="D1670" s="5"/>
      <c r="E1670" s="5"/>
      <c r="F1670" s="5"/>
      <c r="G1670" s="5"/>
      <c r="H1670" s="5"/>
      <c r="I1670" s="5"/>
      <c r="J1670" s="5"/>
      <c r="K1670" s="5"/>
      <c r="L1670" s="5"/>
      <c r="M1670" s="5"/>
      <c r="N1670" s="5"/>
      <c r="O1670" s="5"/>
    </row>
    <row r="1671" spans="1:15">
      <c r="A1671" t="str">
        <f t="shared" si="27"/>
        <v/>
      </c>
      <c r="D1671" s="5"/>
      <c r="E1671" s="5"/>
      <c r="F1671" s="5"/>
      <c r="G1671" s="5"/>
      <c r="H1671" s="5"/>
      <c r="I1671" s="5"/>
      <c r="J1671" s="5"/>
      <c r="K1671" s="5"/>
      <c r="L1671" s="5"/>
      <c r="M1671" s="5"/>
      <c r="N1671" s="5"/>
      <c r="O1671" s="5"/>
    </row>
    <row r="1672" spans="1:15">
      <c r="A1672" t="str">
        <f t="shared" si="27"/>
        <v/>
      </c>
    </row>
    <row r="1673" spans="1:15">
      <c r="A1673" t="str">
        <f t="shared" si="27"/>
        <v/>
      </c>
      <c r="B1673" s="89"/>
      <c r="C1673" s="89"/>
      <c r="D1673" s="89"/>
      <c r="E1673" s="89"/>
      <c r="F1673" s="89"/>
      <c r="G1673" s="89"/>
      <c r="H1673" s="89"/>
      <c r="I1673" s="89"/>
      <c r="J1673" s="89"/>
      <c r="K1673" s="89"/>
      <c r="L1673" s="89"/>
      <c r="M1673" s="89"/>
      <c r="N1673" s="89"/>
      <c r="O1673" s="89"/>
    </row>
    <row r="1674" spans="1:15">
      <c r="A1674" t="str">
        <f t="shared" si="27"/>
        <v/>
      </c>
    </row>
    <row r="1675" spans="1:15">
      <c r="A1675" t="str">
        <f t="shared" si="27"/>
        <v/>
      </c>
    </row>
    <row r="1676" spans="1:15">
      <c r="A1676" t="str">
        <f t="shared" si="27"/>
        <v/>
      </c>
    </row>
    <row r="1677" spans="1:15">
      <c r="A1677" t="str">
        <f t="shared" si="27"/>
        <v/>
      </c>
    </row>
    <row r="1678" spans="1:15">
      <c r="A1678" t="str">
        <f t="shared" si="27"/>
        <v/>
      </c>
      <c r="B1678" s="87"/>
      <c r="C1678" s="87"/>
      <c r="D1678" s="87"/>
      <c r="E1678" s="87"/>
      <c r="F1678" s="87"/>
      <c r="G1678" s="87"/>
      <c r="H1678" s="87"/>
      <c r="I1678" s="87"/>
      <c r="J1678" s="87"/>
      <c r="K1678" s="87"/>
      <c r="L1678" s="87"/>
      <c r="M1678" s="87"/>
      <c r="N1678" s="87"/>
      <c r="O1678" s="87"/>
    </row>
    <row r="1679" spans="1:15">
      <c r="A1679" t="str">
        <f t="shared" si="27"/>
        <v/>
      </c>
    </row>
    <row r="1680" spans="1:15">
      <c r="A1680" t="str">
        <f t="shared" si="27"/>
        <v/>
      </c>
    </row>
    <row r="1681" spans="1:15">
      <c r="A1681" t="str">
        <f t="shared" si="27"/>
        <v/>
      </c>
      <c r="B1681" s="83"/>
      <c r="C1681" s="83"/>
      <c r="D1681" s="83"/>
      <c r="E1681" s="83"/>
      <c r="F1681" s="83"/>
      <c r="G1681" s="83"/>
      <c r="H1681" s="83"/>
      <c r="I1681" s="83"/>
      <c r="J1681" s="83"/>
      <c r="K1681" s="83"/>
      <c r="L1681" s="83"/>
      <c r="M1681" s="83"/>
      <c r="N1681" s="83"/>
      <c r="O1681" s="83"/>
    </row>
    <row r="1682" spans="1:15">
      <c r="A1682" t="str">
        <f t="shared" si="27"/>
        <v/>
      </c>
      <c r="D1682" s="1"/>
      <c r="E1682" s="1"/>
      <c r="F1682" s="1"/>
      <c r="G1682" s="1"/>
      <c r="H1682" s="1"/>
      <c r="I1682" s="1"/>
      <c r="J1682" s="1"/>
      <c r="K1682" s="1"/>
      <c r="L1682" s="1"/>
      <c r="M1682" s="1"/>
      <c r="N1682" s="1"/>
      <c r="O1682" s="1"/>
    </row>
    <row r="1683" spans="1:15">
      <c r="A1683" t="str">
        <f t="shared" si="27"/>
        <v/>
      </c>
      <c r="D1683" s="5"/>
      <c r="E1683" s="5"/>
      <c r="F1683" s="5"/>
      <c r="G1683" s="5"/>
      <c r="H1683" s="5"/>
      <c r="I1683" s="5"/>
      <c r="J1683" s="5"/>
      <c r="K1683" s="5"/>
      <c r="L1683" s="5"/>
      <c r="M1683" s="5"/>
      <c r="N1683" s="5"/>
      <c r="O1683" s="5"/>
    </row>
    <row r="1684" spans="1:15">
      <c r="A1684" t="str">
        <f t="shared" si="27"/>
        <v/>
      </c>
      <c r="D1684" s="5"/>
      <c r="E1684" s="5"/>
      <c r="F1684" s="5"/>
      <c r="G1684" s="5"/>
      <c r="H1684" s="5"/>
      <c r="I1684" s="5"/>
      <c r="J1684" s="5"/>
      <c r="K1684" s="5"/>
      <c r="L1684" s="5"/>
      <c r="M1684" s="5"/>
      <c r="N1684" s="5"/>
      <c r="O1684" s="5"/>
    </row>
    <row r="1685" spans="1:15">
      <c r="A1685" t="str">
        <f t="shared" si="27"/>
        <v/>
      </c>
      <c r="D1685" s="5"/>
      <c r="E1685" s="5"/>
      <c r="F1685" s="5"/>
      <c r="G1685" s="5"/>
      <c r="H1685" s="5"/>
      <c r="I1685" s="5"/>
      <c r="J1685" s="5"/>
      <c r="K1685" s="5"/>
      <c r="L1685" s="5"/>
      <c r="M1685" s="5"/>
      <c r="N1685" s="5"/>
      <c r="O1685" s="5"/>
    </row>
    <row r="1686" spans="1:15">
      <c r="A1686" t="str">
        <f t="shared" si="27"/>
        <v/>
      </c>
      <c r="D1686" s="5"/>
      <c r="E1686" s="5"/>
      <c r="F1686" s="5"/>
      <c r="G1686" s="5"/>
      <c r="H1686" s="5"/>
      <c r="I1686" s="5"/>
      <c r="J1686" s="5"/>
      <c r="K1686" s="5"/>
      <c r="L1686" s="5"/>
      <c r="M1686" s="5"/>
      <c r="N1686" s="5"/>
      <c r="O1686" s="5"/>
    </row>
    <row r="1687" spans="1:15">
      <c r="A1687" t="str">
        <f t="shared" si="27"/>
        <v/>
      </c>
      <c r="D1687" s="5"/>
      <c r="E1687" s="5"/>
      <c r="F1687" s="5"/>
      <c r="G1687" s="5"/>
      <c r="H1687" s="5"/>
      <c r="I1687" s="5"/>
      <c r="J1687" s="5"/>
      <c r="K1687" s="5"/>
      <c r="L1687" s="5"/>
      <c r="M1687" s="5"/>
      <c r="N1687" s="5"/>
      <c r="O1687" s="5"/>
    </row>
    <row r="1688" spans="1:15">
      <c r="A1688" t="str">
        <f t="shared" si="27"/>
        <v/>
      </c>
      <c r="D1688" s="5"/>
      <c r="E1688" s="5"/>
      <c r="F1688" s="5"/>
      <c r="G1688" s="5"/>
      <c r="H1688" s="5"/>
      <c r="I1688" s="5"/>
      <c r="J1688" s="5"/>
      <c r="K1688" s="5"/>
      <c r="L1688" s="5"/>
      <c r="M1688" s="5"/>
      <c r="N1688" s="5"/>
      <c r="O1688" s="5"/>
    </row>
    <row r="1689" spans="1:15">
      <c r="A1689" t="str">
        <f t="shared" si="27"/>
        <v/>
      </c>
      <c r="D1689" s="5"/>
      <c r="E1689" s="5"/>
      <c r="F1689" s="5"/>
      <c r="G1689" s="5"/>
      <c r="H1689" s="5"/>
      <c r="I1689" s="5"/>
      <c r="J1689" s="5"/>
      <c r="K1689" s="5"/>
      <c r="L1689" s="5"/>
      <c r="M1689" s="5"/>
      <c r="N1689" s="5"/>
      <c r="O1689" s="5"/>
    </row>
    <row r="1690" spans="1:15">
      <c r="A1690" t="str">
        <f t="shared" si="27"/>
        <v/>
      </c>
      <c r="D1690" s="5"/>
      <c r="E1690" s="5"/>
      <c r="F1690" s="5"/>
      <c r="G1690" s="5"/>
      <c r="H1690" s="5"/>
      <c r="I1690" s="5"/>
      <c r="J1690" s="5"/>
      <c r="K1690" s="5"/>
      <c r="L1690" s="5"/>
      <c r="M1690" s="5"/>
      <c r="N1690" s="5"/>
      <c r="O1690" s="5"/>
    </row>
    <row r="1691" spans="1:15">
      <c r="A1691" t="str">
        <f t="shared" si="27"/>
        <v/>
      </c>
      <c r="D1691" s="5"/>
      <c r="E1691" s="5"/>
      <c r="F1691" s="5"/>
      <c r="G1691" s="5"/>
      <c r="H1691" s="5"/>
      <c r="I1691" s="5"/>
      <c r="J1691" s="5"/>
      <c r="K1691" s="5"/>
      <c r="L1691" s="5"/>
      <c r="M1691" s="5"/>
      <c r="N1691" s="5"/>
      <c r="O1691" s="5"/>
    </row>
    <row r="1692" spans="1:15">
      <c r="A1692" t="str">
        <f t="shared" si="27"/>
        <v/>
      </c>
    </row>
    <row r="1693" spans="1:15">
      <c r="A1693" t="str">
        <f t="shared" si="27"/>
        <v/>
      </c>
      <c r="D1693" s="5"/>
      <c r="E1693" s="5"/>
      <c r="F1693" s="5"/>
      <c r="G1693" s="5"/>
      <c r="H1693" s="5"/>
      <c r="I1693" s="5"/>
      <c r="J1693" s="5"/>
      <c r="K1693" s="5"/>
      <c r="L1693" s="5"/>
      <c r="M1693" s="5"/>
      <c r="N1693" s="5"/>
      <c r="O1693" s="5"/>
    </row>
    <row r="1694" spans="1:15">
      <c r="A1694" t="str">
        <f t="shared" si="27"/>
        <v/>
      </c>
      <c r="D1694" s="5"/>
      <c r="E1694" s="5"/>
      <c r="F1694" s="5"/>
      <c r="G1694" s="5"/>
      <c r="H1694" s="5"/>
      <c r="I1694" s="5"/>
      <c r="J1694" s="5"/>
      <c r="K1694" s="5"/>
      <c r="L1694" s="5"/>
      <c r="M1694" s="5"/>
      <c r="N1694" s="5"/>
      <c r="O1694" s="5"/>
    </row>
    <row r="1695" spans="1:15">
      <c r="A1695" t="str">
        <f t="shared" si="27"/>
        <v/>
      </c>
      <c r="D1695" s="5"/>
      <c r="E1695" s="5"/>
      <c r="F1695" s="5"/>
      <c r="G1695" s="5"/>
      <c r="H1695" s="5"/>
      <c r="I1695" s="5"/>
      <c r="J1695" s="5"/>
      <c r="K1695" s="5"/>
      <c r="L1695" s="5"/>
      <c r="M1695" s="5"/>
      <c r="N1695" s="5"/>
      <c r="O1695" s="5"/>
    </row>
    <row r="1696" spans="1:15">
      <c r="A1696" t="str">
        <f t="shared" si="27"/>
        <v/>
      </c>
      <c r="D1696" s="5"/>
      <c r="E1696" s="5"/>
      <c r="F1696" s="5"/>
      <c r="G1696" s="5"/>
      <c r="H1696" s="5"/>
      <c r="I1696" s="5"/>
      <c r="J1696" s="5"/>
      <c r="K1696" s="5"/>
      <c r="L1696" s="5"/>
      <c r="M1696" s="5"/>
      <c r="N1696" s="5"/>
      <c r="O1696" s="5"/>
    </row>
    <row r="1697" spans="1:15">
      <c r="A1697" t="str">
        <f t="shared" si="27"/>
        <v/>
      </c>
      <c r="D1697" s="5"/>
      <c r="E1697" s="5"/>
      <c r="F1697" s="5"/>
      <c r="G1697" s="5"/>
      <c r="H1697" s="5"/>
      <c r="I1697" s="5"/>
      <c r="J1697" s="5"/>
      <c r="K1697" s="5"/>
      <c r="L1697" s="5"/>
      <c r="M1697" s="5"/>
      <c r="N1697" s="5"/>
      <c r="O1697" s="5"/>
    </row>
    <row r="1698" spans="1:15">
      <c r="A1698" t="str">
        <f t="shared" si="27"/>
        <v/>
      </c>
      <c r="D1698" s="5"/>
      <c r="E1698" s="5"/>
      <c r="F1698" s="5"/>
      <c r="G1698" s="5"/>
      <c r="H1698" s="5"/>
      <c r="I1698" s="5"/>
      <c r="J1698" s="5"/>
      <c r="K1698" s="5"/>
      <c r="L1698" s="5"/>
      <c r="M1698" s="5"/>
      <c r="N1698" s="5"/>
      <c r="O1698" s="5"/>
    </row>
    <row r="1699" spans="1:15">
      <c r="A1699" t="str">
        <f t="shared" si="27"/>
        <v/>
      </c>
      <c r="D1699" s="5"/>
      <c r="E1699" s="5"/>
      <c r="F1699" s="5"/>
      <c r="G1699" s="5"/>
      <c r="H1699" s="5"/>
      <c r="I1699" s="5"/>
      <c r="J1699" s="5"/>
      <c r="K1699" s="5"/>
      <c r="L1699" s="5"/>
      <c r="M1699" s="5"/>
      <c r="N1699" s="5"/>
      <c r="O1699" s="5"/>
    </row>
    <row r="1700" spans="1:15">
      <c r="A1700" t="str">
        <f t="shared" si="27"/>
        <v/>
      </c>
    </row>
    <row r="1701" spans="1:15">
      <c r="A1701" t="str">
        <f t="shared" si="27"/>
        <v/>
      </c>
    </row>
    <row r="1702" spans="1:15">
      <c r="A1702" t="str">
        <f t="shared" si="27"/>
        <v/>
      </c>
    </row>
    <row r="1703" spans="1:15">
      <c r="A1703" t="str">
        <f t="shared" si="27"/>
        <v/>
      </c>
    </row>
    <row r="1704" spans="1:15">
      <c r="A1704" t="str">
        <f t="shared" si="27"/>
        <v/>
      </c>
    </row>
  </sheetData>
  <mergeCells count="8">
    <mergeCell ref="B1262:O1262"/>
    <mergeCell ref="B1362:O1362"/>
    <mergeCell ref="C25:O25"/>
    <mergeCell ref="C26:O26"/>
    <mergeCell ref="C27:O27"/>
    <mergeCell ref="C29:O29"/>
    <mergeCell ref="B343:P343"/>
    <mergeCell ref="B439:P439"/>
  </mergeCells>
  <pageMargins left="0.75" right="0.75" top="1" bottom="1" header="0.5" footer="0.5"/>
  <pageSetup scale="74" fitToHeight="50" orientation="landscape" copies="4" r:id="rId1"/>
  <headerFooter alignWithMargins="0">
    <oddFooter>&amp;L04/07/2008  1:20:00 PM&amp;RPage &amp;P of &amp;N</oddFooter>
  </headerFooter>
  <rowBreaks count="33" manualBreakCount="33">
    <brk id="51" min="1" max="14" man="1"/>
    <brk id="102" min="1" max="14" man="1"/>
    <brk id="199" min="1" max="14" man="1"/>
    <brk id="337" min="1" max="14" man="1"/>
    <brk id="388" min="1" max="14" man="1"/>
    <brk id="434" min="1" max="14" man="1"/>
    <brk id="526" min="1" max="14" man="1"/>
    <brk id="572" min="1" max="14" man="1"/>
    <brk id="600" min="1" max="14" man="1"/>
    <brk id="654" min="1" max="14" man="1"/>
    <brk id="700" min="1" max="14" man="1"/>
    <brk id="723" min="1" max="14" man="1"/>
    <brk id="777" min="1" max="14" man="1"/>
    <brk id="828" min="1" max="14" man="1"/>
    <brk id="874" min="1" max="14" man="1"/>
    <brk id="920" min="1" max="14" man="1"/>
    <brk id="938" min="1" max="14" man="1"/>
    <brk id="992" min="1" max="14" man="1"/>
    <brk id="1043" min="1" max="14" man="1"/>
    <brk id="1089" min="1" max="14" man="1"/>
    <brk id="1135" min="1" max="14" man="1"/>
    <brk id="1181" min="1" max="14" man="1"/>
    <brk id="1235" min="1" max="14" man="1"/>
    <brk id="1281" min="1" max="14" man="1"/>
    <brk id="1309" min="1" max="14" man="1"/>
    <brk id="1355" min="1" max="14" man="1"/>
    <brk id="1378" min="1" max="14" man="1"/>
    <brk id="1429" min="1" max="14" man="1"/>
    <brk id="1475" min="1" max="14" man="1"/>
    <brk id="1521" min="1" max="14" man="1"/>
    <brk id="1567" min="1" max="14" man="1"/>
    <brk id="1613" min="1" max="14" man="1"/>
    <brk id="1659" min="1"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S216"/>
  <sheetViews>
    <sheetView showGridLines="0" zoomScale="70" zoomScaleNormal="70" workbookViewId="0">
      <pane xSplit="1" topLeftCell="B1" activePane="topRight" state="frozen"/>
      <selection activeCell="C25" sqref="C25"/>
      <selection pane="topRight" activeCell="A2" sqref="A1:A2"/>
    </sheetView>
  </sheetViews>
  <sheetFormatPr defaultColWidth="9.109375" defaultRowHeight="13.2"/>
  <cols>
    <col min="1" max="1" width="22.44140625" style="154" customWidth="1"/>
    <col min="2" max="4" width="14.33203125" style="155" bestFit="1" customWidth="1"/>
    <col min="5" max="5" width="13.5546875" style="155" bestFit="1" customWidth="1"/>
    <col min="6" max="10" width="14.33203125" style="155" bestFit="1" customWidth="1"/>
    <col min="11" max="11" width="14.5546875" style="155" bestFit="1" customWidth="1"/>
    <col min="12" max="13" width="14.33203125" style="155" bestFit="1" customWidth="1"/>
    <col min="14" max="14" width="15.88671875" style="155" bestFit="1" customWidth="1"/>
    <col min="15" max="15" width="14.33203125" style="154" bestFit="1" customWidth="1"/>
    <col min="16" max="16" width="11.44140625" style="154" bestFit="1" customWidth="1"/>
    <col min="17" max="17" width="1.6640625" style="154" customWidth="1"/>
    <col min="18" max="18" width="14.33203125" style="154" bestFit="1" customWidth="1"/>
    <col min="19" max="19" width="9.6640625" style="154" bestFit="1" customWidth="1"/>
    <col min="20" max="16384" width="9.109375" style="154"/>
  </cols>
  <sheetData>
    <row r="1" spans="1:19">
      <c r="A1" s="8" t="s">
        <v>1129</v>
      </c>
    </row>
    <row r="2" spans="1:19">
      <c r="A2" s="8" t="s">
        <v>1123</v>
      </c>
    </row>
    <row r="4" spans="1:19" s="172" customFormat="1" ht="21">
      <c r="A4" s="124" t="s">
        <v>527</v>
      </c>
      <c r="B4" s="165"/>
      <c r="C4" s="165"/>
      <c r="D4" s="165"/>
      <c r="E4" s="165"/>
      <c r="F4" s="165"/>
      <c r="G4" s="165"/>
      <c r="H4" s="165"/>
      <c r="I4" s="165"/>
      <c r="J4" s="165"/>
      <c r="K4" s="165"/>
      <c r="L4" s="165"/>
      <c r="M4" s="165"/>
      <c r="N4" s="165"/>
      <c r="O4" s="165"/>
    </row>
    <row r="5" spans="1:19" s="172" customFormat="1" ht="21">
      <c r="A5" s="124" t="str">
        <f>MANUAL!$B$9&amp;" - PRIOR YEAR"</f>
        <v>2016 - PRIOR YEAR</v>
      </c>
      <c r="B5" s="165"/>
      <c r="C5" s="165"/>
      <c r="D5" s="165"/>
      <c r="E5" s="165"/>
      <c r="F5" s="165"/>
      <c r="G5" s="165"/>
      <c r="H5" s="165"/>
      <c r="I5" s="165"/>
      <c r="J5" s="165"/>
      <c r="K5" s="165"/>
      <c r="L5" s="165"/>
      <c r="M5" s="165"/>
      <c r="N5" s="165"/>
      <c r="O5" s="165"/>
    </row>
    <row r="6" spans="1:19" s="172" customFormat="1" ht="21.6" thickBot="1">
      <c r="A6" s="124"/>
      <c r="B6" s="165"/>
      <c r="C6" s="165"/>
      <c r="D6" s="165"/>
      <c r="E6" s="165"/>
      <c r="F6" s="165"/>
      <c r="G6" s="165"/>
      <c r="H6" s="165"/>
      <c r="I6" s="165"/>
      <c r="J6" s="165"/>
      <c r="K6" s="165"/>
      <c r="L6" s="165"/>
      <c r="M6" s="165"/>
      <c r="N6" s="165"/>
      <c r="O6" s="165"/>
    </row>
    <row r="7" spans="1:19" s="164" customFormat="1" ht="13.8" thickBot="1">
      <c r="A7" s="168"/>
      <c r="B7" s="460" t="s">
        <v>339</v>
      </c>
      <c r="C7" s="461"/>
      <c r="D7" s="462"/>
      <c r="E7" s="463" t="s">
        <v>340</v>
      </c>
      <c r="F7" s="464"/>
      <c r="G7" s="464"/>
      <c r="H7" s="464"/>
      <c r="I7" s="464"/>
      <c r="J7" s="464"/>
      <c r="K7" s="465"/>
      <c r="L7" s="460" t="s">
        <v>339</v>
      </c>
      <c r="M7" s="462"/>
      <c r="N7" s="166"/>
    </row>
    <row r="8" spans="1:19" s="165" customFormat="1" ht="13.8" thickBot="1">
      <c r="A8" s="171" t="s">
        <v>450</v>
      </c>
      <c r="B8" s="100" t="s">
        <v>70</v>
      </c>
      <c r="C8" s="100" t="s">
        <v>71</v>
      </c>
      <c r="D8" s="100" t="s">
        <v>72</v>
      </c>
      <c r="E8" s="103" t="s">
        <v>73</v>
      </c>
      <c r="F8" s="103" t="s">
        <v>74</v>
      </c>
      <c r="G8" s="103" t="s">
        <v>75</v>
      </c>
      <c r="H8" s="103" t="s">
        <v>76</v>
      </c>
      <c r="I8" s="103" t="s">
        <v>77</v>
      </c>
      <c r="J8" s="103" t="s">
        <v>78</v>
      </c>
      <c r="K8" s="103" t="s">
        <v>79</v>
      </c>
      <c r="L8" s="100" t="s">
        <v>80</v>
      </c>
      <c r="M8" s="100" t="s">
        <v>81</v>
      </c>
      <c r="N8" s="170" t="s">
        <v>60</v>
      </c>
      <c r="O8" s="169" t="s">
        <v>493</v>
      </c>
      <c r="P8" s="169" t="s">
        <v>451</v>
      </c>
      <c r="R8" s="458" t="s">
        <v>492</v>
      </c>
      <c r="S8" s="459"/>
    </row>
    <row r="9" spans="1:19" s="164" customFormat="1">
      <c r="A9" s="168"/>
      <c r="B9" s="167"/>
      <c r="C9" s="167"/>
      <c r="D9" s="167"/>
      <c r="E9" s="167"/>
      <c r="F9" s="167"/>
      <c r="G9" s="167"/>
      <c r="H9" s="167"/>
      <c r="I9" s="167"/>
      <c r="J9" s="167"/>
      <c r="K9" s="167"/>
      <c r="L9" s="167"/>
      <c r="M9" s="167"/>
      <c r="N9" s="166"/>
      <c r="O9" s="165"/>
    </row>
    <row r="10" spans="1:19" s="164" customFormat="1">
      <c r="A10" s="168"/>
      <c r="B10" s="167"/>
      <c r="C10" s="167"/>
      <c r="D10" s="167"/>
      <c r="E10" s="167"/>
      <c r="F10" s="167"/>
      <c r="G10" s="167"/>
      <c r="H10" s="167"/>
      <c r="I10" s="167"/>
      <c r="J10" s="167"/>
      <c r="K10" s="167"/>
      <c r="L10" s="167"/>
      <c r="M10" s="167"/>
      <c r="N10" s="166"/>
      <c r="O10" s="165"/>
    </row>
    <row r="11" spans="1:19" s="81" customFormat="1">
      <c r="A11" s="42" t="s">
        <v>83</v>
      </c>
    </row>
    <row r="12" spans="1:19">
      <c r="A12" s="163" t="s">
        <v>98</v>
      </c>
      <c r="B12" s="162">
        <f>+'CILC-1D'!C$34</f>
        <v>320339.66827554675</v>
      </c>
      <c r="C12" s="162">
        <f>+'CILC-1D'!D$34</f>
        <v>344538.82181636966</v>
      </c>
      <c r="D12" s="162">
        <f>+'CILC-1D'!E$34</f>
        <v>294164.8946186637</v>
      </c>
      <c r="E12" s="162">
        <f>+'CILC-1D'!F$34</f>
        <v>329522.05439366552</v>
      </c>
      <c r="F12" s="162">
        <f>+'CILC-1D'!G$34</f>
        <v>323394.32072721515</v>
      </c>
      <c r="G12" s="162">
        <f>+'CILC-1D'!H$34</f>
        <v>353413.56824214716</v>
      </c>
      <c r="H12" s="162">
        <f>+'CILC-1D'!I$34</f>
        <v>344005.17387346114</v>
      </c>
      <c r="I12" s="162">
        <f>+'CILC-1D'!J$34</f>
        <v>343500.00466392888</v>
      </c>
      <c r="J12" s="162">
        <f>+'CILC-1D'!K$34</f>
        <v>347397.27452099085</v>
      </c>
      <c r="K12" s="162">
        <f>+'CILC-1D'!L$34</f>
        <v>335208.16194180853</v>
      </c>
      <c r="L12" s="162">
        <f>+'CILC-1D'!M$34</f>
        <v>343308.93366049411</v>
      </c>
      <c r="M12" s="162">
        <f>+'CILC-1D'!N$34</f>
        <v>332920.01214773644</v>
      </c>
      <c r="N12" s="162">
        <f t="shared" ref="N12:N28" si="0">SUM(B12:M12)</f>
        <v>4011712.8888820279</v>
      </c>
      <c r="O12" s="158">
        <f>+N12/12</f>
        <v>334309.40740683564</v>
      </c>
      <c r="P12" s="159">
        <f t="shared" ref="P12:P28" si="1">+O12/$O$43</f>
        <v>1.787494070081903E-2</v>
      </c>
      <c r="R12" s="204">
        <v>383366.70566149958</v>
      </c>
      <c r="S12" s="205">
        <f t="shared" ref="S12:S28" si="2">+R12/$R$43</f>
        <v>2.4223394174847989E-2</v>
      </c>
    </row>
    <row r="13" spans="1:19">
      <c r="A13" s="163" t="s">
        <v>99</v>
      </c>
      <c r="B13" s="162">
        <f>+'CILC-1G'!C$34</f>
        <v>12488.326776353942</v>
      </c>
      <c r="C13" s="162">
        <f>+'CILC-1G'!D$34</f>
        <v>13442.474332526757</v>
      </c>
      <c r="D13" s="162">
        <f>+'CILC-1G'!E$34</f>
        <v>11560.219875340321</v>
      </c>
      <c r="E13" s="162">
        <f>+'CILC-1G'!F$34</f>
        <v>12658.36591601188</v>
      </c>
      <c r="F13" s="162">
        <f>+'CILC-1G'!G$34</f>
        <v>12744.121967580602</v>
      </c>
      <c r="G13" s="162">
        <f>+'CILC-1G'!H$34</f>
        <v>13645.733538625305</v>
      </c>
      <c r="H13" s="162">
        <f>+'CILC-1G'!I$34</f>
        <v>13269.349844269753</v>
      </c>
      <c r="I13" s="162">
        <f>+'CILC-1G'!J$34</f>
        <v>13299.076888458912</v>
      </c>
      <c r="J13" s="162">
        <f>+'CILC-1G'!K$34</f>
        <v>13507.136906074638</v>
      </c>
      <c r="K13" s="162">
        <f>+'CILC-1G'!L$34</f>
        <v>13137.865160379459</v>
      </c>
      <c r="L13" s="162">
        <f>+'CILC-1G'!M$34</f>
        <v>13089.782295766934</v>
      </c>
      <c r="M13" s="162">
        <f>+'CILC-1G'!N$34</f>
        <v>12736.084077007745</v>
      </c>
      <c r="N13" s="162">
        <f t="shared" si="0"/>
        <v>155578.53757839627</v>
      </c>
      <c r="O13" s="158">
        <f t="shared" ref="O13:O28" si="3">+N13/12</f>
        <v>12964.878131533022</v>
      </c>
      <c r="P13" s="159">
        <f t="shared" si="1"/>
        <v>6.9320941217928666E-4</v>
      </c>
      <c r="R13" s="204">
        <v>25426.874615229714</v>
      </c>
      <c r="S13" s="205">
        <f t="shared" si="2"/>
        <v>1.6066215384467626E-3</v>
      </c>
    </row>
    <row r="14" spans="1:19">
      <c r="A14" s="163" t="s">
        <v>50</v>
      </c>
      <c r="B14" s="162">
        <f>+'CILC-1T'!C$34</f>
        <v>159148.96360713604</v>
      </c>
      <c r="C14" s="162">
        <f>+'CILC-1T'!D$34</f>
        <v>176826.81209282711</v>
      </c>
      <c r="D14" s="162">
        <f>+'CILC-1T'!E$34</f>
        <v>169402.70136802926</v>
      </c>
      <c r="E14" s="162">
        <f>+'CILC-1T'!F$34</f>
        <v>166664.05784385142</v>
      </c>
      <c r="F14" s="162">
        <f>+'CILC-1T'!G$34</f>
        <v>174444.23532785097</v>
      </c>
      <c r="G14" s="162">
        <f>+'CILC-1T'!H$34</f>
        <v>178772.83704746535</v>
      </c>
      <c r="H14" s="162">
        <f>+'CILC-1T'!I$34</f>
        <v>174667.61705766508</v>
      </c>
      <c r="I14" s="162">
        <f>+'CILC-1T'!J$34</f>
        <v>172702.27356660928</v>
      </c>
      <c r="J14" s="162">
        <f>+'CILC-1T'!K$34</f>
        <v>178428.19625928774</v>
      </c>
      <c r="K14" s="162">
        <f>+'CILC-1T'!L$34</f>
        <v>173286.36133755452</v>
      </c>
      <c r="L14" s="162">
        <f>+'CILC-1T'!M$34</f>
        <v>192029.78214729327</v>
      </c>
      <c r="M14" s="162">
        <f>+'CILC-1T'!N$34</f>
        <v>184458.98433667771</v>
      </c>
      <c r="N14" s="162">
        <f t="shared" si="0"/>
        <v>2100832.8219922474</v>
      </c>
      <c r="O14" s="158">
        <f t="shared" si="3"/>
        <v>175069.40183268729</v>
      </c>
      <c r="P14" s="159">
        <f t="shared" si="1"/>
        <v>9.3606554495754748E-3</v>
      </c>
      <c r="R14" s="204">
        <v>184379.99522846192</v>
      </c>
      <c r="S14" s="205">
        <f t="shared" si="2"/>
        <v>1.1650227409991184E-2</v>
      </c>
    </row>
    <row r="15" spans="1:19">
      <c r="A15" s="163" t="s">
        <v>49</v>
      </c>
      <c r="B15" s="162">
        <f>+'GS(T)-1'!C$33</f>
        <v>615847.27130871057</v>
      </c>
      <c r="C15" s="162">
        <f>+'GS(T)-1'!D$33</f>
        <v>987292.30207915732</v>
      </c>
      <c r="D15" s="162">
        <f>+'GS(T)-1'!E$33</f>
        <v>562604.36106814444</v>
      </c>
      <c r="E15" s="162">
        <f>+'GS(T)-1'!F$33</f>
        <v>954587.83388450777</v>
      </c>
      <c r="F15" s="162">
        <f>+'GS(T)-1'!G$33</f>
        <v>1046335.852951067</v>
      </c>
      <c r="G15" s="162">
        <f>+'GS(T)-1'!H$33</f>
        <v>1208635.1493432121</v>
      </c>
      <c r="H15" s="162">
        <f>+'GS(T)-1'!I$33</f>
        <v>1197108.4034078801</v>
      </c>
      <c r="I15" s="162">
        <f>+'GS(T)-1'!J$33</f>
        <v>1185302.0692927623</v>
      </c>
      <c r="J15" s="162">
        <f>+'GS(T)-1'!K$33</f>
        <v>1098178.8286685641</v>
      </c>
      <c r="K15" s="162">
        <f>+'GS(T)-1'!L$33</f>
        <v>1080053.5834355929</v>
      </c>
      <c r="L15" s="162">
        <f>+'GS(T)-1'!M$33</f>
        <v>996114.92775711243</v>
      </c>
      <c r="M15" s="162">
        <f>+'GS(T)-1'!N$33</f>
        <v>853896.39517906017</v>
      </c>
      <c r="N15" s="162">
        <f t="shared" si="0"/>
        <v>11785956.97837577</v>
      </c>
      <c r="O15" s="158">
        <f t="shared" si="3"/>
        <v>982163.08153131418</v>
      </c>
      <c r="P15" s="159">
        <f t="shared" si="1"/>
        <v>5.2514546261455151E-2</v>
      </c>
      <c r="R15" s="204">
        <v>1023631.9017974692</v>
      </c>
      <c r="S15" s="205">
        <f t="shared" si="2"/>
        <v>6.4679166659515064E-2</v>
      </c>
    </row>
    <row r="16" spans="1:19">
      <c r="A16" s="163" t="s">
        <v>325</v>
      </c>
      <c r="B16" s="162">
        <f>+'GSCU-1'!C$33</f>
        <v>7597.0455052691577</v>
      </c>
      <c r="C16" s="162">
        <f>+'GSCU-1'!D$33</f>
        <v>8359.8800731142383</v>
      </c>
      <c r="D16" s="162">
        <f>+'GSCU-1'!E$33</f>
        <v>7695.7158193685245</v>
      </c>
      <c r="E16" s="162">
        <f>+'GSCU-1'!F$33</f>
        <v>7907.9439816491613</v>
      </c>
      <c r="F16" s="162">
        <f>+'GSCU-1'!G$33</f>
        <v>7792.2144906371241</v>
      </c>
      <c r="G16" s="162">
        <f>+'GSCU-1'!H$33</f>
        <v>8052.8729287928463</v>
      </c>
      <c r="H16" s="162">
        <f>+'GSCU-1'!I$33</f>
        <v>7802.1293128568195</v>
      </c>
      <c r="I16" s="162">
        <f>+'GSCU-1'!J$33</f>
        <v>7812.6683312229516</v>
      </c>
      <c r="J16" s="162">
        <f>+'GSCU-1'!K$33</f>
        <v>8089.401348695963</v>
      </c>
      <c r="K16" s="162">
        <f>+'GSCU-1'!L$33</f>
        <v>7830.9374888656384</v>
      </c>
      <c r="L16" s="162">
        <f>+'GSCU-1'!M$33</f>
        <v>8148.7704412045296</v>
      </c>
      <c r="M16" s="162">
        <f>+'GSCU-1'!N$33</f>
        <v>7859.2751397705269</v>
      </c>
      <c r="N16" s="162">
        <f t="shared" si="0"/>
        <v>94948.854861447486</v>
      </c>
      <c r="O16" s="158">
        <f t="shared" si="3"/>
        <v>7912.4045717872905</v>
      </c>
      <c r="P16" s="159">
        <f t="shared" si="1"/>
        <v>4.2306246664925682E-4</v>
      </c>
      <c r="R16" s="204">
        <v>3600.8727036524633</v>
      </c>
      <c r="S16" s="205">
        <f t="shared" si="2"/>
        <v>2.2752460656049091E-4</v>
      </c>
    </row>
    <row r="17" spans="1:19">
      <c r="A17" s="163" t="s">
        <v>67</v>
      </c>
      <c r="B17" s="162">
        <f>+'GSD(T)-1'!C$33</f>
        <v>2993779.7512077922</v>
      </c>
      <c r="C17" s="162">
        <f>+'GSD(T)-1'!D$33</f>
        <v>3802188.6704500383</v>
      </c>
      <c r="D17" s="162">
        <f>+'GSD(T)-1'!E$33</f>
        <v>2821334.7146140649</v>
      </c>
      <c r="E17" s="162">
        <f>+'GSD(T)-1'!F$33</f>
        <v>3679914.6596233621</v>
      </c>
      <c r="F17" s="162">
        <f>+'GSD(T)-1'!G$33</f>
        <v>3928349.2147613037</v>
      </c>
      <c r="G17" s="162">
        <f>+'GSD(T)-1'!H$33</f>
        <v>4310394.3602693602</v>
      </c>
      <c r="H17" s="162">
        <f>+'GSD(T)-1'!I$33</f>
        <v>4309363.8071137164</v>
      </c>
      <c r="I17" s="162">
        <f>+'GSD(T)-1'!J$33</f>
        <v>4178223.9856699565</v>
      </c>
      <c r="J17" s="162">
        <f>+'GSD(T)-1'!K$33</f>
        <v>4238587.2132689841</v>
      </c>
      <c r="K17" s="162">
        <f>+'GSD(T)-1'!L$33</f>
        <v>4119073.4440916548</v>
      </c>
      <c r="L17" s="162">
        <f>+'GSD(T)-1'!M$33</f>
        <v>3991619.738938882</v>
      </c>
      <c r="M17" s="162">
        <f>+'GSD(T)-1'!N$33</f>
        <v>3623823.8774904609</v>
      </c>
      <c r="N17" s="162">
        <f t="shared" si="0"/>
        <v>45996653.437499575</v>
      </c>
      <c r="O17" s="158">
        <f t="shared" si="3"/>
        <v>3833054.4531249646</v>
      </c>
      <c r="P17" s="159">
        <f t="shared" si="1"/>
        <v>0.2049467335785721</v>
      </c>
      <c r="R17" s="204">
        <v>3506652.6027068556</v>
      </c>
      <c r="S17" s="205">
        <f t="shared" si="2"/>
        <v>0.2215712188231253</v>
      </c>
    </row>
    <row r="18" spans="1:19">
      <c r="A18" s="163" t="s">
        <v>68</v>
      </c>
      <c r="B18" s="162">
        <f>+'GSLD(T)-1'!C$33</f>
        <v>1309212.786918829</v>
      </c>
      <c r="C18" s="162">
        <f>+'GSLD(T)-1'!D$33</f>
        <v>1613445.6915938891</v>
      </c>
      <c r="D18" s="162">
        <f>+'GSLD(T)-1'!E$33</f>
        <v>1242718.9598002294</v>
      </c>
      <c r="E18" s="162">
        <f>+'GSLD(T)-1'!F$33</f>
        <v>1504205.1359090775</v>
      </c>
      <c r="F18" s="162">
        <f>+'GSLD(T)-1'!G$33</f>
        <v>1565928.4946470442</v>
      </c>
      <c r="G18" s="162">
        <f>+'GSLD(T)-1'!H$33</f>
        <v>1722132.7532025317</v>
      </c>
      <c r="H18" s="162">
        <f>+'GSLD(T)-1'!I$33</f>
        <v>1634971.0756701063</v>
      </c>
      <c r="I18" s="162">
        <f>+'GSLD(T)-1'!J$33</f>
        <v>1637577.36964779</v>
      </c>
      <c r="J18" s="162">
        <f>+'GSLD(T)-1'!K$33</f>
        <v>1578969.0608767644</v>
      </c>
      <c r="K18" s="162">
        <f>+'GSLD(T)-1'!L$33</f>
        <v>1694320.9882528435</v>
      </c>
      <c r="L18" s="162">
        <f>+'GSLD(T)-1'!M$33</f>
        <v>1602886.6546503797</v>
      </c>
      <c r="M18" s="162">
        <f>+'GSLD(T)-1'!N$33</f>
        <v>1465759.0647134471</v>
      </c>
      <c r="N18" s="162">
        <f t="shared" si="0"/>
        <v>18572128.035882931</v>
      </c>
      <c r="O18" s="158">
        <f t="shared" si="3"/>
        <v>1547677.3363235777</v>
      </c>
      <c r="P18" s="159">
        <f t="shared" si="1"/>
        <v>8.2751606738721534E-2</v>
      </c>
      <c r="R18" s="204">
        <v>802498.47753117012</v>
      </c>
      <c r="S18" s="205">
        <f t="shared" si="2"/>
        <v>5.0706638471409528E-2</v>
      </c>
    </row>
    <row r="19" spans="1:19">
      <c r="A19" s="163" t="s">
        <v>69</v>
      </c>
      <c r="B19" s="162">
        <f>+'GSLD(T)-2'!C$33</f>
        <v>271299.0916656183</v>
      </c>
      <c r="C19" s="162">
        <f>+'GSLD(T)-2'!D$33</f>
        <v>324179.99169944477</v>
      </c>
      <c r="D19" s="162">
        <f>+'GSLD(T)-2'!E$33</f>
        <v>268347.36232183501</v>
      </c>
      <c r="E19" s="162">
        <f>+'GSLD(T)-2'!F$33</f>
        <v>292766.8943982292</v>
      </c>
      <c r="F19" s="162">
        <f>+'GSLD(T)-2'!G$33</f>
        <v>301051.47842185234</v>
      </c>
      <c r="G19" s="162">
        <f>+'GSLD(T)-2'!H$33</f>
        <v>316508.73871207377</v>
      </c>
      <c r="H19" s="162">
        <f>+'GSLD(T)-2'!I$33</f>
        <v>320120.23262785265</v>
      </c>
      <c r="I19" s="162">
        <f>+'GSLD(T)-2'!J$33</f>
        <v>314331.01097324857</v>
      </c>
      <c r="J19" s="162">
        <f>+'GSLD(T)-2'!K$33</f>
        <v>322870.65862849413</v>
      </c>
      <c r="K19" s="162">
        <f>+'GSLD(T)-2'!L$33</f>
        <v>320178.72189792467</v>
      </c>
      <c r="L19" s="162">
        <f>+'GSLD(T)-2'!M$33</f>
        <v>335797.65925837099</v>
      </c>
      <c r="M19" s="162">
        <f>+'GSLD(T)-2'!N$33</f>
        <v>321205.74305640615</v>
      </c>
      <c r="N19" s="162">
        <f t="shared" si="0"/>
        <v>3708657.5836613504</v>
      </c>
      <c r="O19" s="158">
        <f t="shared" si="3"/>
        <v>309054.79863844585</v>
      </c>
      <c r="P19" s="159">
        <f t="shared" si="1"/>
        <v>1.6524620834982909E-2</v>
      </c>
      <c r="R19" s="204">
        <v>112897.1252285207</v>
      </c>
      <c r="S19" s="205">
        <f t="shared" si="2"/>
        <v>7.133513487820535E-3</v>
      </c>
    </row>
    <row r="20" spans="1:19">
      <c r="A20" s="163" t="s">
        <v>52</v>
      </c>
      <c r="B20" s="162">
        <f>+'GSLD(T)-3'!C$34</f>
        <v>20155.979457399353</v>
      </c>
      <c r="C20" s="162">
        <f>+'GSLD(T)-3'!D$34</f>
        <v>24014.687897115447</v>
      </c>
      <c r="D20" s="162">
        <f>+'GSLD(T)-3'!E$34</f>
        <v>21649.432310265871</v>
      </c>
      <c r="E20" s="162">
        <f>+'GSLD(T)-3'!F$34</f>
        <v>24158.397380878065</v>
      </c>
      <c r="F20" s="162">
        <f>+'GSLD(T)-3'!G$34</f>
        <v>22353.843955255667</v>
      </c>
      <c r="G20" s="162">
        <f>+'GSLD(T)-3'!H$34</f>
        <v>24754.004149897821</v>
      </c>
      <c r="H20" s="162">
        <f>+'GSLD(T)-3'!I$34</f>
        <v>20991.529759147896</v>
      </c>
      <c r="I20" s="162">
        <f>+'GSLD(T)-3'!J$34</f>
        <v>22686.417968485832</v>
      </c>
      <c r="J20" s="162">
        <f>+'GSLD(T)-3'!K$34</f>
        <v>18495.852650557274</v>
      </c>
      <c r="K20" s="162">
        <f>+'GSLD(T)-3'!L$34</f>
        <v>20358.563737624539</v>
      </c>
      <c r="L20" s="162">
        <f>+'GSLD(T)-3'!M$34</f>
        <v>17731.801819667799</v>
      </c>
      <c r="M20" s="162">
        <f>+'GSLD(T)-3'!N$34</f>
        <v>15859.754174846345</v>
      </c>
      <c r="N20" s="162">
        <f t="shared" si="0"/>
        <v>253210.26526114187</v>
      </c>
      <c r="O20" s="158">
        <f t="shared" si="3"/>
        <v>21100.855438428491</v>
      </c>
      <c r="P20" s="159">
        <f t="shared" si="1"/>
        <v>1.128225922878268E-3</v>
      </c>
      <c r="R20" s="204">
        <v>30440.976058191329</v>
      </c>
      <c r="S20" s="205">
        <f t="shared" si="2"/>
        <v>1.9234423627172387E-3</v>
      </c>
    </row>
    <row r="21" spans="1:19">
      <c r="A21" s="163" t="s">
        <v>15</v>
      </c>
      <c r="B21" s="162">
        <f>+MET!C$34</f>
        <v>14388.58899357392</v>
      </c>
      <c r="C21" s="162">
        <f>+MET!D$34</f>
        <v>13313.039168307558</v>
      </c>
      <c r="D21" s="162">
        <f>+MET!E$34</f>
        <v>10457.077819702041</v>
      </c>
      <c r="E21" s="162">
        <f>+MET!F$34</f>
        <v>14276.305397599062</v>
      </c>
      <c r="F21" s="162">
        <f>+MET!G$34</f>
        <v>14906.315524427728</v>
      </c>
      <c r="G21" s="162">
        <f>+MET!H$34</f>
        <v>14515.045775176346</v>
      </c>
      <c r="H21" s="162">
        <f>+MET!I$34</f>
        <v>14830.630968964659</v>
      </c>
      <c r="I21" s="162">
        <f>+MET!J$34</f>
        <v>14858.805934276266</v>
      </c>
      <c r="J21" s="162">
        <f>+MET!K$34</f>
        <v>13015.230753337983</v>
      </c>
      <c r="K21" s="162">
        <f>+MET!L$34</f>
        <v>13614.992665529075</v>
      </c>
      <c r="L21" s="162">
        <f>+MET!M$34</f>
        <v>14081.859878720377</v>
      </c>
      <c r="M21" s="162">
        <f>+MET!N$34</f>
        <v>11887.020437580723</v>
      </c>
      <c r="N21" s="162">
        <f t="shared" si="0"/>
        <v>164144.91331719572</v>
      </c>
      <c r="O21" s="158">
        <f t="shared" si="3"/>
        <v>13678.742776432977</v>
      </c>
      <c r="P21" s="159">
        <f t="shared" si="1"/>
        <v>7.3137850916933753E-4</v>
      </c>
      <c r="R21" s="204">
        <v>15120.794118450385</v>
      </c>
      <c r="S21" s="205">
        <f t="shared" si="2"/>
        <v>9.554219256884491E-4</v>
      </c>
    </row>
    <row r="22" spans="1:19">
      <c r="A22" s="163" t="s">
        <v>56</v>
      </c>
      <c r="B22" s="162">
        <f>+'OL-1'!C$33</f>
        <v>3319.4560344065367</v>
      </c>
      <c r="C22" s="162">
        <f>+'OL-1'!D$33</f>
        <v>0</v>
      </c>
      <c r="D22" s="162">
        <f>+'OL-1'!E$33</f>
        <v>0</v>
      </c>
      <c r="E22" s="162">
        <f>+'OL-1'!F$33</f>
        <v>0</v>
      </c>
      <c r="F22" s="162">
        <f>+'OL-1'!G$33</f>
        <v>0</v>
      </c>
      <c r="G22" s="162">
        <f>+'OL-1'!H$33</f>
        <v>0</v>
      </c>
      <c r="H22" s="162">
        <f>+'OL-1'!I$33</f>
        <v>0</v>
      </c>
      <c r="I22" s="162">
        <f>+'OL-1'!J$33</f>
        <v>0</v>
      </c>
      <c r="J22" s="162">
        <f>+'OL-1'!K$33</f>
        <v>0</v>
      </c>
      <c r="K22" s="162">
        <f>+'OL-1'!L$33</f>
        <v>0</v>
      </c>
      <c r="L22" s="162">
        <f>+'OL-1'!M$33</f>
        <v>20849.40421631531</v>
      </c>
      <c r="M22" s="162">
        <f>+'OL-1'!N$33</f>
        <v>19692.712052647687</v>
      </c>
      <c r="N22" s="162">
        <f t="shared" si="0"/>
        <v>43861.572303369532</v>
      </c>
      <c r="O22" s="158">
        <f t="shared" si="3"/>
        <v>3655.1310252807943</v>
      </c>
      <c r="P22" s="159">
        <f t="shared" si="1"/>
        <v>1.9543347833795406E-4</v>
      </c>
      <c r="R22" s="204">
        <v>5680.7861083201178</v>
      </c>
      <c r="S22" s="205">
        <f t="shared" si="2"/>
        <v>3.5894593633893255E-4</v>
      </c>
    </row>
    <row r="23" spans="1:19">
      <c r="A23" s="163" t="s">
        <v>57</v>
      </c>
      <c r="B23" s="162">
        <f>+'OS-2'!C$33</f>
        <v>772.83888039980081</v>
      </c>
      <c r="C23" s="162">
        <f>+'OS-2'!D$33</f>
        <v>581.776307177592</v>
      </c>
      <c r="D23" s="162">
        <f>+'OS-2'!E$33</f>
        <v>813.32978527543776</v>
      </c>
      <c r="E23" s="162">
        <f>+'OS-2'!F$33</f>
        <v>894.33184067876505</v>
      </c>
      <c r="F23" s="162">
        <f>+'OS-2'!G$33</f>
        <v>872.98743093660391</v>
      </c>
      <c r="G23" s="162">
        <f>+'OS-2'!H$33</f>
        <v>907.06618691329811</v>
      </c>
      <c r="H23" s="162">
        <f>+'OS-2'!I$33</f>
        <v>769.84105790717626</v>
      </c>
      <c r="I23" s="162">
        <f>+'OS-2'!J$33</f>
        <v>853.49286759892209</v>
      </c>
      <c r="J23" s="162">
        <f>+'OS-2'!K$33</f>
        <v>942.09671650041867</v>
      </c>
      <c r="K23" s="162">
        <f>+'OS-2'!L$33</f>
        <v>784.44416573069589</v>
      </c>
      <c r="L23" s="162">
        <f>+'OS-2'!M$33</f>
        <v>969.19974527701129</v>
      </c>
      <c r="M23" s="162">
        <f>+'OS-2'!N$33</f>
        <v>754.81695476878997</v>
      </c>
      <c r="N23" s="162">
        <f t="shared" si="0"/>
        <v>9916.2219391645122</v>
      </c>
      <c r="O23" s="158">
        <f t="shared" si="3"/>
        <v>826.35182826370931</v>
      </c>
      <c r="P23" s="159">
        <f t="shared" si="1"/>
        <v>4.4183590413451141E-5</v>
      </c>
      <c r="R23" s="204">
        <v>2336.6560812199496</v>
      </c>
      <c r="S23" s="205">
        <f t="shared" si="2"/>
        <v>1.4764386283566306E-4</v>
      </c>
    </row>
    <row r="24" spans="1:19">
      <c r="A24" s="163" t="s">
        <v>48</v>
      </c>
      <c r="B24" s="162">
        <f>+'RS(T)-1'!C$33</f>
        <v>10734482.243079774</v>
      </c>
      <c r="C24" s="162">
        <f>+'RS(T)-1'!D$33</f>
        <v>8448878.2718851678</v>
      </c>
      <c r="D24" s="162">
        <f>+'RS(T)-1'!E$33</f>
        <v>9036415.8851140756</v>
      </c>
      <c r="E24" s="162">
        <f>+'RS(T)-1'!F$33</f>
        <v>9448544.3950954713</v>
      </c>
      <c r="F24" s="162">
        <f>+'RS(T)-1'!G$33</f>
        <v>10316431.341841811</v>
      </c>
      <c r="G24" s="162">
        <f>+'RS(T)-1'!H$33</f>
        <v>11609276.04576363</v>
      </c>
      <c r="H24" s="162">
        <f>+'RS(T)-1'!I$33</f>
        <v>11849455.548823282</v>
      </c>
      <c r="I24" s="162">
        <f>+'RS(T)-1'!J$33</f>
        <v>11876760.928219296</v>
      </c>
      <c r="J24" s="162">
        <f>+'RS(T)-1'!K$33</f>
        <v>12375813.777720029</v>
      </c>
      <c r="K24" s="162">
        <f>+'RS(T)-1'!L$33</f>
        <v>11013625.338962026</v>
      </c>
      <c r="L24" s="162">
        <f>+'RS(T)-1'!M$33</f>
        <v>9556509.801149115</v>
      </c>
      <c r="M24" s="162">
        <f>+'RS(T)-1'!N$33</f>
        <v>8887019.473332407</v>
      </c>
      <c r="N24" s="162">
        <f t="shared" si="0"/>
        <v>125153213.0509861</v>
      </c>
      <c r="O24" s="158">
        <f t="shared" si="3"/>
        <v>10429434.420915509</v>
      </c>
      <c r="P24" s="159">
        <f t="shared" si="1"/>
        <v>0.55764366089188833</v>
      </c>
      <c r="R24" s="204">
        <v>9460231.1367219836</v>
      </c>
      <c r="S24" s="205">
        <f t="shared" si="2"/>
        <v>0.59775380706202164</v>
      </c>
    </row>
    <row r="25" spans="1:19">
      <c r="A25" s="163" t="s">
        <v>53</v>
      </c>
      <c r="B25" s="162">
        <f>+'SL-1'!C$33</f>
        <v>19431.640225418574</v>
      </c>
      <c r="C25" s="162">
        <f>+'SL-1'!D$33</f>
        <v>0</v>
      </c>
      <c r="D25" s="162">
        <f>+'SL-1'!E$33</f>
        <v>0</v>
      </c>
      <c r="E25" s="162">
        <f>+'SL-1'!F$33</f>
        <v>0</v>
      </c>
      <c r="F25" s="162">
        <f>+'SL-1'!G$33</f>
        <v>0</v>
      </c>
      <c r="G25" s="162">
        <f>+'SL-1'!H$33</f>
        <v>0</v>
      </c>
      <c r="H25" s="162">
        <f>+'SL-1'!I$33</f>
        <v>0</v>
      </c>
      <c r="I25" s="162">
        <f>+'SL-1'!J$33</f>
        <v>0</v>
      </c>
      <c r="J25" s="162">
        <f>+'SL-1'!K$33</f>
        <v>0</v>
      </c>
      <c r="K25" s="162">
        <f>+'SL-1'!L$33</f>
        <v>0</v>
      </c>
      <c r="L25" s="162">
        <f>+'SL-1'!M$33</f>
        <v>108590.88756492516</v>
      </c>
      <c r="M25" s="162">
        <f>+'SL-1'!N$33</f>
        <v>117794.01721404825</v>
      </c>
      <c r="N25" s="162">
        <f t="shared" si="0"/>
        <v>245816.54500439198</v>
      </c>
      <c r="O25" s="158">
        <f t="shared" si="3"/>
        <v>20484.712083699331</v>
      </c>
      <c r="P25" s="159">
        <f t="shared" si="1"/>
        <v>1.0952818127665696E-3</v>
      </c>
      <c r="R25" s="204">
        <v>28927.425327853172</v>
      </c>
      <c r="S25" s="205">
        <f t="shared" si="2"/>
        <v>1.827807203473695E-3</v>
      </c>
    </row>
    <row r="26" spans="1:19">
      <c r="A26" s="163" t="s">
        <v>55</v>
      </c>
      <c r="B26" s="162">
        <f>+'SL-2'!C$33</f>
        <v>3547.4153225806454</v>
      </c>
      <c r="C26" s="162">
        <f>+'SL-2'!D$33</f>
        <v>3800.7054597701149</v>
      </c>
      <c r="D26" s="162">
        <f>+'SL-2'!E$33</f>
        <v>3565.9502688172042</v>
      </c>
      <c r="E26" s="162">
        <f>+'SL-2'!F$33</f>
        <v>3688.9944444444445</v>
      </c>
      <c r="F26" s="162">
        <f>+'SL-2'!G$33</f>
        <v>3581.6478494623657</v>
      </c>
      <c r="G26" s="162">
        <f>+'SL-2'!H$33</f>
        <v>3711.8638888888891</v>
      </c>
      <c r="H26" s="162">
        <f>+'SL-2'!I$33</f>
        <v>3596.1774193548385</v>
      </c>
      <c r="I26" s="162">
        <f>+'SL-2'!J$33</f>
        <v>3604.2795698924733</v>
      </c>
      <c r="J26" s="162">
        <f>+'SL-2'!K$33</f>
        <v>3726.1361111111109</v>
      </c>
      <c r="K26" s="162">
        <f>+'SL-2'!L$33</f>
        <v>3616.4327956989246</v>
      </c>
      <c r="L26" s="162">
        <f>+'SL-2'!M$33</f>
        <v>3751.8470302868459</v>
      </c>
      <c r="M26" s="162">
        <f>+'SL-2'!N$33</f>
        <v>3627.3830645161293</v>
      </c>
      <c r="N26" s="162">
        <f t="shared" si="0"/>
        <v>43818.833224823982</v>
      </c>
      <c r="O26" s="158">
        <f t="shared" si="3"/>
        <v>3651.5694354019984</v>
      </c>
      <c r="P26" s="159">
        <f t="shared" si="1"/>
        <v>1.9524304634150521E-4</v>
      </c>
      <c r="R26" s="204">
        <v>3960.9930869113887</v>
      </c>
      <c r="S26" s="205">
        <f t="shared" si="2"/>
        <v>2.5027915948658849E-4</v>
      </c>
    </row>
    <row r="27" spans="1:19">
      <c r="A27" s="163" t="s">
        <v>87</v>
      </c>
      <c r="B27" s="162">
        <f>+'SST-1D'!C$34</f>
        <v>1221.4818188743959</v>
      </c>
      <c r="C27" s="162">
        <f>+'SST-1D'!D$34</f>
        <v>4533.6894436217472</v>
      </c>
      <c r="D27" s="162">
        <f>+'SST-1D'!E$34</f>
        <v>724.54450277259195</v>
      </c>
      <c r="E27" s="162">
        <f>+'SST-1D'!F$34</f>
        <v>1845.0374194941171</v>
      </c>
      <c r="F27" s="162">
        <f>+'SST-1D'!G$34</f>
        <v>1755.9706819985511</v>
      </c>
      <c r="G27" s="162">
        <f>+'SST-1D'!H$34</f>
        <v>2115.9438102974077</v>
      </c>
      <c r="H27" s="162">
        <f>+'SST-1D'!I$34</f>
        <v>1977.0733484173425</v>
      </c>
      <c r="I27" s="162">
        <f>+'SST-1D'!J$34</f>
        <v>1438.7219000722648</v>
      </c>
      <c r="J27" s="162">
        <f>+'SST-1D'!K$34</f>
        <v>1013.6357060185186</v>
      </c>
      <c r="K27" s="162">
        <f>+'SST-1D'!L$34</f>
        <v>2387.1337567839942</v>
      </c>
      <c r="L27" s="162">
        <f>+'SST-1D'!M$34</f>
        <v>232.90661773272748</v>
      </c>
      <c r="M27" s="162">
        <f>+'SST-1D'!N$34</f>
        <v>568.97561430586723</v>
      </c>
      <c r="N27" s="162">
        <f t="shared" si="0"/>
        <v>19815.114620389522</v>
      </c>
      <c r="O27" s="158">
        <f t="shared" si="3"/>
        <v>1651.2595516991269</v>
      </c>
      <c r="P27" s="159">
        <f t="shared" si="1"/>
        <v>8.8289967061451569E-5</v>
      </c>
      <c r="R27" s="204">
        <v>1129.5720451108725</v>
      </c>
      <c r="S27" s="205">
        <f t="shared" si="2"/>
        <v>7.1373096550981304E-5</v>
      </c>
    </row>
    <row r="28" spans="1:19">
      <c r="A28" s="163" t="s">
        <v>88</v>
      </c>
      <c r="B28" s="162">
        <f>+'SST-1T'!C$33</f>
        <v>8121.9680851658522</v>
      </c>
      <c r="C28" s="162">
        <f>+'SST-1T'!D$33</f>
        <v>8185.4993154775402</v>
      </c>
      <c r="D28" s="162">
        <f>+'SST-1T'!E$33</f>
        <v>3560.9423642671468</v>
      </c>
      <c r="E28" s="162">
        <f>+'SST-1T'!F$33</f>
        <v>926.06736492160792</v>
      </c>
      <c r="F28" s="162">
        <f>+'SST-1T'!G$33</f>
        <v>8202.6211212465059</v>
      </c>
      <c r="G28" s="162">
        <f>+'SST-1T'!H$33</f>
        <v>6073.5595696726687</v>
      </c>
      <c r="H28" s="162">
        <f>+'SST-1T'!I$33</f>
        <v>4625.6695275993079</v>
      </c>
      <c r="I28" s="162">
        <f>+'SST-1T'!J$33</f>
        <v>4161.4010102387392</v>
      </c>
      <c r="J28" s="162">
        <f>+'SST-1T'!K$33</f>
        <v>3216.1736053447089</v>
      </c>
      <c r="K28" s="162">
        <f>+'SST-1T'!L$33</f>
        <v>4901.2152572960886</v>
      </c>
      <c r="L28" s="162">
        <f>+'SST-1T'!M$33</f>
        <v>13815.511988492857</v>
      </c>
      <c r="M28" s="162">
        <f>+'SST-1T'!N$33</f>
        <v>6283.0809435679794</v>
      </c>
      <c r="N28" s="162">
        <f t="shared" si="0"/>
        <v>72073.710153291016</v>
      </c>
      <c r="O28" s="158">
        <f t="shared" si="3"/>
        <v>6006.1425127742514</v>
      </c>
      <c r="P28" s="159">
        <f t="shared" si="1"/>
        <v>3.2113796045786286E-4</v>
      </c>
      <c r="R28" s="204">
        <v>9890.1239228063459</v>
      </c>
      <c r="S28" s="205">
        <f t="shared" si="2"/>
        <v>6.2491699639604769E-4</v>
      </c>
    </row>
    <row r="29" spans="1:19">
      <c r="O29" s="164"/>
      <c r="R29" s="206"/>
      <c r="S29" s="206"/>
    </row>
    <row r="30" spans="1:19">
      <c r="A30" s="126" t="s">
        <v>449</v>
      </c>
      <c r="B30" s="161">
        <f t="shared" ref="B30:O30" si="4">SUM(B12:B29)</f>
        <v>16495154.51716285</v>
      </c>
      <c r="C30" s="161">
        <f t="shared" si="4"/>
        <v>15773582.313614005</v>
      </c>
      <c r="D30" s="161">
        <f t="shared" si="4"/>
        <v>14455016.091650853</v>
      </c>
      <c r="E30" s="161">
        <f t="shared" si="4"/>
        <v>16442560.474893844</v>
      </c>
      <c r="F30" s="161">
        <f t="shared" si="4"/>
        <v>17728144.66169969</v>
      </c>
      <c r="G30" s="161">
        <f t="shared" si="4"/>
        <v>19772909.542428687</v>
      </c>
      <c r="H30" s="161">
        <f t="shared" si="4"/>
        <v>19897554.259812478</v>
      </c>
      <c r="I30" s="161">
        <f t="shared" si="4"/>
        <v>19777112.506503839</v>
      </c>
      <c r="J30" s="161">
        <f t="shared" si="4"/>
        <v>20202250.673740756</v>
      </c>
      <c r="K30" s="161">
        <f t="shared" si="4"/>
        <v>18802378.184947312</v>
      </c>
      <c r="L30" s="161">
        <f t="shared" si="4"/>
        <v>17219529.469160039</v>
      </c>
      <c r="M30" s="161">
        <f t="shared" si="4"/>
        <v>15866146.669929257</v>
      </c>
      <c r="N30" s="161">
        <f t="shared" si="4"/>
        <v>212432339.3655436</v>
      </c>
      <c r="O30" s="161">
        <f t="shared" si="4"/>
        <v>17702694.947128642</v>
      </c>
      <c r="P30" s="159">
        <f>+O30/$O$43</f>
        <v>0.94653221062226989</v>
      </c>
      <c r="Q30" s="126"/>
      <c r="R30" s="207">
        <f>SUM(R12:R29)</f>
        <v>15600173.018943705</v>
      </c>
      <c r="S30" s="205">
        <f>+R30/$R$43</f>
        <v>0.98571194277722596</v>
      </c>
    </row>
    <row r="31" spans="1:19">
      <c r="A31" s="125"/>
      <c r="O31" s="157"/>
      <c r="P31" s="125"/>
      <c r="Q31" s="125"/>
      <c r="R31" s="208"/>
      <c r="S31" s="209"/>
    </row>
    <row r="32" spans="1:19">
      <c r="A32" s="42" t="s">
        <v>86</v>
      </c>
      <c r="O32" s="157"/>
      <c r="P32" s="125"/>
      <c r="Q32" s="125"/>
      <c r="R32" s="208"/>
      <c r="S32" s="209"/>
    </row>
    <row r="33" spans="1:19">
      <c r="A33" s="163" t="s">
        <v>1051</v>
      </c>
      <c r="B33" s="162">
        <f>BLOUNTSTOWN!C32</f>
        <v>4864.4598800706008</v>
      </c>
      <c r="C33" s="162">
        <f>BLOUNTSTOWN!D32</f>
        <v>5115.9727875631734</v>
      </c>
      <c r="D33" s="162">
        <f>BLOUNTSTOWN!E32</f>
        <v>4606.76163651966</v>
      </c>
      <c r="E33" s="162">
        <f>BLOUNTSTOWN!F32</f>
        <v>5503.3018264169095</v>
      </c>
      <c r="F33" s="162">
        <f>BLOUNTSTOWN!G32</f>
        <v>5134.8454899965345</v>
      </c>
      <c r="G33" s="162">
        <f>BLOUNTSTOWN!H32</f>
        <v>6444.8119604627309</v>
      </c>
      <c r="H33" s="162">
        <f>BLOUNTSTOWN!I32</f>
        <v>7656.7910028056813</v>
      </c>
      <c r="I33" s="162">
        <f>BLOUNTSTOWN!J32</f>
        <v>6914.3622929174135</v>
      </c>
      <c r="J33" s="162">
        <f>BLOUNTSTOWN!K32</f>
        <v>8231.612148278211</v>
      </c>
      <c r="K33" s="162">
        <f>BLOUNTSTOWN!L32</f>
        <v>6584.7031006537791</v>
      </c>
      <c r="L33" s="162">
        <f>BLOUNTSTOWN!M32</f>
        <v>5065.9932893354726</v>
      </c>
      <c r="M33" s="162">
        <f>BLOUNTSTOWN!N32</f>
        <v>3576.644235611469</v>
      </c>
      <c r="N33" s="162">
        <f>SUM(B33:M33)</f>
        <v>69700.259650631648</v>
      </c>
      <c r="O33" s="158">
        <f>+N33/12</f>
        <v>5808.3549708859709</v>
      </c>
      <c r="P33" s="159">
        <f>+O33/$O$43</f>
        <v>3.1056260569881674E-4</v>
      </c>
      <c r="R33" s="210">
        <f>149813.081459353-45000</f>
        <v>104813.08145935301</v>
      </c>
      <c r="S33" s="205">
        <f>+R33/$R$43</f>
        <v>6.6227154037527495E-3</v>
      </c>
    </row>
    <row r="34" spans="1:19">
      <c r="A34" s="163" t="s">
        <v>482</v>
      </c>
      <c r="B34" s="162">
        <f>FKEC!C32</f>
        <v>101976.40499517956</v>
      </c>
      <c r="C34" s="162">
        <f>FKEC!D32</f>
        <v>115649.57712470266</v>
      </c>
      <c r="D34" s="162">
        <f>FKEC!E32</f>
        <v>95838.83408755729</v>
      </c>
      <c r="E34" s="162">
        <f>FKEC!F32</f>
        <v>121547.50525022321</v>
      </c>
      <c r="F34" s="162">
        <f>FKEC!G32</f>
        <v>122305.9120594728</v>
      </c>
      <c r="G34" s="162">
        <f>FKEC!H32</f>
        <v>133701.09388719904</v>
      </c>
      <c r="H34" s="162">
        <f>FKEC!I32</f>
        <v>145935.43232903516</v>
      </c>
      <c r="I34" s="162">
        <f>FKEC!J32</f>
        <v>152544.02342459789</v>
      </c>
      <c r="J34" s="162">
        <f>FKEC!K32</f>
        <v>164759.35581085412</v>
      </c>
      <c r="K34" s="162">
        <f>FKEC!L32</f>
        <v>146844.8347663793</v>
      </c>
      <c r="L34" s="162">
        <f>FKEC!M32</f>
        <v>136979.6333801733</v>
      </c>
      <c r="M34" s="162">
        <f>FKEC!N32</f>
        <v>104951.34119767336</v>
      </c>
      <c r="N34" s="162">
        <f>SUM(B34:M34)</f>
        <v>1543033.9483130476</v>
      </c>
      <c r="O34" s="158">
        <f>+N34/12</f>
        <v>128586.16235942063</v>
      </c>
      <c r="P34" s="159">
        <f>+O34/$O$43</f>
        <v>6.8752777403102627E-3</v>
      </c>
      <c r="Q34" s="125"/>
      <c r="R34" s="210">
        <v>45000</v>
      </c>
      <c r="S34" s="205">
        <f>+R34/$R$43</f>
        <v>2.8433682992561196E-3</v>
      </c>
    </row>
    <row r="35" spans="1:19">
      <c r="A35" s="163" t="s">
        <v>484</v>
      </c>
      <c r="B35" s="162">
        <f>LCEC!C32</f>
        <v>634100.81931062904</v>
      </c>
      <c r="C35" s="162">
        <f>LCEC!D32</f>
        <v>576016.44338081242</v>
      </c>
      <c r="D35" s="162">
        <f>LCEC!E32</f>
        <v>555904.25336011278</v>
      </c>
      <c r="E35" s="162">
        <f>LCEC!F32</f>
        <v>702279.89850148105</v>
      </c>
      <c r="F35" s="162">
        <f>LCEC!G32</f>
        <v>735315.26594804158</v>
      </c>
      <c r="G35" s="162">
        <f>LCEC!H32</f>
        <v>739672.17765968025</v>
      </c>
      <c r="H35" s="162">
        <f>LCEC!I32</f>
        <v>723497.75700377719</v>
      </c>
      <c r="I35" s="162">
        <f>LCEC!J32</f>
        <v>695677.80271177948</v>
      </c>
      <c r="J35" s="162">
        <f>LCEC!K32</f>
        <v>777236.84748506395</v>
      </c>
      <c r="K35" s="162">
        <f>LCEC!L32</f>
        <v>800488.00857034407</v>
      </c>
      <c r="L35" s="162">
        <f>LCEC!M32</f>
        <v>700643.8926112972</v>
      </c>
      <c r="M35" s="162">
        <f>LCEC!N32</f>
        <v>608540.55675536417</v>
      </c>
      <c r="N35" s="162">
        <f>SUM(B35:M35)</f>
        <v>8249373.7232983811</v>
      </c>
      <c r="O35" s="158">
        <f>+N35/12</f>
        <v>687447.81027486513</v>
      </c>
      <c r="P35" s="159">
        <f>+O35/$O$43</f>
        <v>3.6756634935544E-2</v>
      </c>
      <c r="Q35" s="125"/>
      <c r="R35" s="204">
        <v>1314</v>
      </c>
      <c r="S35" s="205">
        <f>+R35/$R$43</f>
        <v>8.3026354338278704E-5</v>
      </c>
    </row>
    <row r="36" spans="1:19">
      <c r="A36" s="163" t="s">
        <v>1049</v>
      </c>
      <c r="B36" s="162">
        <f>'NEW SMYRNA'!C32</f>
        <v>0</v>
      </c>
      <c r="C36" s="162">
        <f>'NEW SMYRNA'!D32</f>
        <v>46235.532752654821</v>
      </c>
      <c r="D36" s="162">
        <f>'NEW SMYRNA'!E32</f>
        <v>37419.354838709674</v>
      </c>
      <c r="E36" s="162">
        <f>'NEW SMYRNA'!F32</f>
        <v>25833.333333333332</v>
      </c>
      <c r="F36" s="162">
        <f>'NEW SMYRNA'!G32</f>
        <v>19493.240718780762</v>
      </c>
      <c r="G36" s="162">
        <f>'NEW SMYRNA'!H32</f>
        <v>33831.714503983414</v>
      </c>
      <c r="H36" s="162">
        <f>'NEW SMYRNA'!I32</f>
        <v>40923.64670615799</v>
      </c>
      <c r="I36" s="162">
        <f>'NEW SMYRNA'!J32</f>
        <v>46928.772551882364</v>
      </c>
      <c r="J36" s="162">
        <f>'NEW SMYRNA'!K32</f>
        <v>46761.866452131944</v>
      </c>
      <c r="K36" s="162">
        <f>'NEW SMYRNA'!L32</f>
        <v>34555.159908116184</v>
      </c>
      <c r="L36" s="162">
        <f>'NEW SMYRNA'!M32</f>
        <v>25869.550704319379</v>
      </c>
      <c r="M36" s="162">
        <f>'NEW SMYRNA'!N32</f>
        <v>20033.99100473804</v>
      </c>
      <c r="N36" s="162">
        <f>SUM(B36:M36)</f>
        <v>377886.16347480786</v>
      </c>
      <c r="O36" s="158">
        <f>+N36/12</f>
        <v>31490.513622900657</v>
      </c>
      <c r="P36" s="159">
        <f>+O36/$O$43</f>
        <v>1.6837428178103182E-3</v>
      </c>
      <c r="Q36" s="125"/>
      <c r="R36" s="204">
        <v>0</v>
      </c>
      <c r="S36" s="205">
        <f>+R36/$R$43</f>
        <v>0</v>
      </c>
    </row>
    <row r="37" spans="1:19">
      <c r="A37" s="163" t="s">
        <v>486</v>
      </c>
      <c r="B37" s="156">
        <f>SEMINOLE!C33</f>
        <v>0</v>
      </c>
      <c r="C37" s="156">
        <f>SEMINOLE!D33</f>
        <v>0</v>
      </c>
      <c r="D37" s="156">
        <f>SEMINOLE!E33</f>
        <v>0</v>
      </c>
      <c r="E37" s="156">
        <f>SEMINOLE!F33</f>
        <v>0</v>
      </c>
      <c r="F37" s="156">
        <f>SEMINOLE!G33</f>
        <v>0</v>
      </c>
      <c r="G37" s="156">
        <f>SEMINOLE!H33</f>
        <v>277203.95764963276</v>
      </c>
      <c r="H37" s="156">
        <f>SEMINOLE!I33</f>
        <v>255290.495159001</v>
      </c>
      <c r="I37" s="156">
        <f>SEMINOLE!J33</f>
        <v>300363.14268342452</v>
      </c>
      <c r="J37" s="156">
        <f>SEMINOLE!K33</f>
        <v>205741.48330934267</v>
      </c>
      <c r="K37" s="156">
        <f>SEMINOLE!L33</f>
        <v>209307.17556354226</v>
      </c>
      <c r="L37" s="156">
        <f>SEMINOLE!M33</f>
        <v>0</v>
      </c>
      <c r="M37" s="156">
        <f>SEMINOLE!N33</f>
        <v>0</v>
      </c>
      <c r="N37" s="162">
        <f t="shared" ref="N37:N39" si="5">SUM(B37:M37)</f>
        <v>1247906.2543649431</v>
      </c>
      <c r="O37" s="158">
        <f t="shared" ref="O37:O39" si="6">+N37/12</f>
        <v>103992.18786374526</v>
      </c>
      <c r="P37" s="159">
        <f t="shared" ref="P37:P39" si="7">+O37/$O$43</f>
        <v>5.5602808363414032E-3</v>
      </c>
      <c r="Q37" s="112"/>
      <c r="R37" s="204">
        <v>75000</v>
      </c>
      <c r="S37" s="205">
        <f>+R37/$R$43</f>
        <v>4.7389471654268661E-3</v>
      </c>
    </row>
    <row r="38" spans="1:19">
      <c r="A38" s="163" t="s">
        <v>1050</v>
      </c>
      <c r="B38" s="156">
        <f>WAUCHULA!C32</f>
        <v>10658.318465510989</v>
      </c>
      <c r="C38" s="156">
        <f>WAUCHULA!D32</f>
        <v>10682.603068918015</v>
      </c>
      <c r="D38" s="156">
        <f>WAUCHULA!E32</f>
        <v>6206.9104561715176</v>
      </c>
      <c r="E38" s="156">
        <f>WAUCHULA!F32</f>
        <v>12613.98040649882</v>
      </c>
      <c r="F38" s="156">
        <f>WAUCHULA!G32</f>
        <v>11873.852985937689</v>
      </c>
      <c r="G38" s="156">
        <f>WAUCHULA!H32</f>
        <v>12552.557447752395</v>
      </c>
      <c r="H38" s="156">
        <f>WAUCHULA!I32</f>
        <v>11718.580643247336</v>
      </c>
      <c r="I38" s="156">
        <f>WAUCHULA!J32</f>
        <v>12932.81056215139</v>
      </c>
      <c r="J38" s="156">
        <f>WAUCHULA!K32</f>
        <v>13246.567673844755</v>
      </c>
      <c r="K38" s="156">
        <f>WAUCHULA!L32</f>
        <v>13925.128580297556</v>
      </c>
      <c r="L38" s="156">
        <f>WAUCHULA!M32</f>
        <v>11168.881189429485</v>
      </c>
      <c r="M38" s="156">
        <f>WAUCHULA!N32</f>
        <v>7637.220346595831</v>
      </c>
      <c r="N38" s="162">
        <f t="shared" si="5"/>
        <v>135217.41182635576</v>
      </c>
      <c r="O38" s="158">
        <f t="shared" si="6"/>
        <v>11268.117652196313</v>
      </c>
      <c r="P38" s="159">
        <f t="shared" si="7"/>
        <v>6.0248658990845645E-4</v>
      </c>
      <c r="Q38" s="112"/>
      <c r="R38" s="204"/>
      <c r="S38" s="205"/>
    </row>
    <row r="39" spans="1:19">
      <c r="A39" s="163" t="s">
        <v>1052</v>
      </c>
      <c r="B39" s="156">
        <f>'WINTER PARK'!C32</f>
        <v>25913.23894341823</v>
      </c>
      <c r="C39" s="156">
        <f>'WINTER PARK'!D32</f>
        <v>27525.963674568957</v>
      </c>
      <c r="D39" s="156">
        <f>'WINTER PARK'!E32</f>
        <v>24378.617786887215</v>
      </c>
      <c r="E39" s="156">
        <f>'WINTER PARK'!F32</f>
        <v>27425.336725588313</v>
      </c>
      <c r="F39" s="156">
        <f>'WINTER PARK'!G32</f>
        <v>25797.642726264501</v>
      </c>
      <c r="G39" s="156">
        <f>'WINTER PARK'!H32</f>
        <v>33665.434259722198</v>
      </c>
      <c r="H39" s="156">
        <f>'WINTER PARK'!I32</f>
        <v>37429.285563172045</v>
      </c>
      <c r="I39" s="156">
        <f>'WINTER PARK'!J32</f>
        <v>37569.657088037595</v>
      </c>
      <c r="J39" s="156">
        <f>'WINTER PARK'!K32</f>
        <v>39662.070463888827</v>
      </c>
      <c r="K39" s="156">
        <f>'WINTER PARK'!L32</f>
        <v>38573.586436478538</v>
      </c>
      <c r="L39" s="156">
        <f>'WINTER PARK'!M32</f>
        <v>33312.72597958197</v>
      </c>
      <c r="M39" s="156">
        <f>'WINTER PARK'!N32</f>
        <v>25524.140718883536</v>
      </c>
      <c r="N39" s="162">
        <f t="shared" si="5"/>
        <v>376777.70036649198</v>
      </c>
      <c r="O39" s="158">
        <f t="shared" si="6"/>
        <v>31398.141697207666</v>
      </c>
      <c r="P39" s="159">
        <f t="shared" si="7"/>
        <v>1.6788038521168601E-3</v>
      </c>
      <c r="Q39" s="112"/>
      <c r="R39" s="204"/>
      <c r="S39" s="205"/>
    </row>
    <row r="40" spans="1:19">
      <c r="A40" s="125"/>
      <c r="O40" s="157"/>
      <c r="P40" s="125"/>
      <c r="Q40" s="125"/>
      <c r="R40" s="208"/>
      <c r="S40" s="209"/>
    </row>
    <row r="41" spans="1:19" s="126" customFormat="1">
      <c r="A41" s="126" t="s">
        <v>506</v>
      </c>
      <c r="B41" s="161">
        <f t="shared" ref="B41:O41" si="8">SUM(B33:B40)</f>
        <v>777513.24159480841</v>
      </c>
      <c r="C41" s="161">
        <f t="shared" si="8"/>
        <v>781226.09278922004</v>
      </c>
      <c r="D41" s="161">
        <f t="shared" si="8"/>
        <v>724354.73216595815</v>
      </c>
      <c r="E41" s="161">
        <f t="shared" si="8"/>
        <v>895203.35604354157</v>
      </c>
      <c r="F41" s="161">
        <f t="shared" si="8"/>
        <v>919920.75992849399</v>
      </c>
      <c r="G41" s="161">
        <f t="shared" si="8"/>
        <v>1237071.7473684328</v>
      </c>
      <c r="H41" s="161">
        <f t="shared" si="8"/>
        <v>1222451.9884071965</v>
      </c>
      <c r="I41" s="161">
        <f t="shared" si="8"/>
        <v>1252930.5713147908</v>
      </c>
      <c r="J41" s="161">
        <f t="shared" si="8"/>
        <v>1255639.8033434046</v>
      </c>
      <c r="K41" s="161">
        <f t="shared" si="8"/>
        <v>1250278.5969258118</v>
      </c>
      <c r="L41" s="161">
        <f t="shared" si="8"/>
        <v>913040.67715413671</v>
      </c>
      <c r="M41" s="161">
        <f t="shared" si="8"/>
        <v>770263.89425886644</v>
      </c>
      <c r="N41" s="161">
        <f t="shared" si="8"/>
        <v>11999895.461294658</v>
      </c>
      <c r="O41" s="161">
        <f t="shared" si="8"/>
        <v>999991.2884412217</v>
      </c>
      <c r="P41" s="159">
        <f>+O41/$O$43</f>
        <v>5.346778937773012E-2</v>
      </c>
      <c r="R41" s="207">
        <f>SUM(R33:R40)</f>
        <v>226127.08145935301</v>
      </c>
      <c r="S41" s="205">
        <f>+R41/$R$43</f>
        <v>1.4288057222774014E-2</v>
      </c>
    </row>
    <row r="42" spans="1:19" s="125" customFormat="1">
      <c r="B42" s="155"/>
      <c r="C42" s="155"/>
      <c r="D42" s="155"/>
      <c r="E42" s="155"/>
      <c r="F42" s="155"/>
      <c r="G42" s="155"/>
      <c r="H42" s="155"/>
      <c r="I42" s="155"/>
      <c r="J42" s="155"/>
      <c r="K42" s="155"/>
      <c r="L42" s="155"/>
      <c r="M42" s="155"/>
      <c r="N42" s="155"/>
      <c r="O42" s="157"/>
      <c r="R42" s="208"/>
      <c r="S42" s="209"/>
    </row>
    <row r="43" spans="1:19" s="125" customFormat="1" ht="13.8" thickBot="1">
      <c r="A43" s="126" t="s">
        <v>495</v>
      </c>
      <c r="B43" s="160">
        <f t="shared" ref="B43:O43" si="9">+B30+B41</f>
        <v>17272667.758757658</v>
      </c>
      <c r="C43" s="160">
        <f t="shared" si="9"/>
        <v>16554808.406403225</v>
      </c>
      <c r="D43" s="160">
        <f t="shared" si="9"/>
        <v>15179370.823816812</v>
      </c>
      <c r="E43" s="160">
        <f t="shared" si="9"/>
        <v>17337763.830937386</v>
      </c>
      <c r="F43" s="160">
        <f t="shared" si="9"/>
        <v>18648065.421628185</v>
      </c>
      <c r="G43" s="160">
        <f t="shared" si="9"/>
        <v>21009981.28979712</v>
      </c>
      <c r="H43" s="160">
        <f t="shared" si="9"/>
        <v>21120006.248219676</v>
      </c>
      <c r="I43" s="160">
        <f t="shared" si="9"/>
        <v>21030043.077818628</v>
      </c>
      <c r="J43" s="160">
        <f t="shared" si="9"/>
        <v>21457890.47708416</v>
      </c>
      <c r="K43" s="160">
        <f t="shared" si="9"/>
        <v>20052656.781873122</v>
      </c>
      <c r="L43" s="160">
        <f t="shared" si="9"/>
        <v>18132570.146314174</v>
      </c>
      <c r="M43" s="160">
        <f t="shared" si="9"/>
        <v>16636410.564188123</v>
      </c>
      <c r="N43" s="160">
        <f t="shared" si="9"/>
        <v>224432234.82683825</v>
      </c>
      <c r="O43" s="160">
        <f t="shared" si="9"/>
        <v>18702686.235569865</v>
      </c>
      <c r="P43" s="159">
        <f>+O43/$O$43</f>
        <v>1</v>
      </c>
      <c r="R43" s="211">
        <f>+R30+R41</f>
        <v>15826300.100403057</v>
      </c>
      <c r="S43" s="205">
        <f>+R43/$R$43</f>
        <v>1</v>
      </c>
    </row>
    <row r="44" spans="1:19" ht="13.8" thickTop="1">
      <c r="A44" s="126"/>
      <c r="B44" s="158"/>
      <c r="C44" s="158"/>
      <c r="D44" s="158"/>
      <c r="E44" s="158"/>
      <c r="F44" s="158"/>
      <c r="G44" s="158"/>
      <c r="H44" s="158"/>
      <c r="I44" s="158"/>
      <c r="J44" s="158"/>
      <c r="K44" s="158"/>
      <c r="L44" s="158"/>
      <c r="M44" s="158"/>
      <c r="N44" s="158"/>
      <c r="O44" s="158"/>
      <c r="P44" s="125"/>
      <c r="Q44" s="125"/>
      <c r="R44" s="155"/>
      <c r="S44" s="125"/>
    </row>
    <row r="45" spans="1:19" s="125" customFormat="1">
      <c r="A45" s="112"/>
      <c r="B45" s="156"/>
      <c r="C45" s="156"/>
      <c r="D45" s="156"/>
      <c r="E45" s="156"/>
      <c r="F45" s="156"/>
      <c r="G45" s="156"/>
      <c r="H45" s="156"/>
      <c r="I45" s="156"/>
      <c r="J45" s="156"/>
      <c r="K45" s="156"/>
      <c r="L45" s="156"/>
      <c r="M45" s="156"/>
      <c r="N45" s="156"/>
      <c r="O45" s="112"/>
      <c r="P45" s="154"/>
      <c r="Q45" s="112"/>
      <c r="R45" s="112"/>
      <c r="S45" s="112"/>
    </row>
    <row r="46" spans="1:19" s="125" customFormat="1">
      <c r="A46" s="112"/>
      <c r="B46" s="156"/>
      <c r="C46" s="156"/>
      <c r="D46" s="156"/>
      <c r="E46" s="156"/>
      <c r="F46" s="156"/>
      <c r="G46" s="156"/>
      <c r="H46" s="156"/>
      <c r="I46" s="156"/>
      <c r="J46" s="156"/>
      <c r="K46" s="156"/>
      <c r="L46" s="156"/>
      <c r="M46" s="156"/>
      <c r="N46" s="156"/>
      <c r="O46" s="112"/>
      <c r="P46" s="154"/>
      <c r="Q46" s="112"/>
      <c r="R46" s="112"/>
      <c r="S46" s="112"/>
    </row>
    <row r="47" spans="1:19" s="125" customFormat="1">
      <c r="A47" s="112"/>
      <c r="B47" s="156"/>
      <c r="C47" s="156"/>
      <c r="D47" s="156"/>
      <c r="E47" s="156"/>
      <c r="F47" s="156"/>
      <c r="G47" s="156"/>
      <c r="H47" s="156"/>
      <c r="I47" s="156"/>
      <c r="J47" s="156"/>
      <c r="K47" s="156"/>
      <c r="L47" s="156"/>
      <c r="M47" s="156"/>
      <c r="N47" s="156"/>
      <c r="O47" s="112"/>
      <c r="P47" s="154"/>
      <c r="Q47" s="112"/>
      <c r="R47" s="112"/>
      <c r="S47" s="112"/>
    </row>
    <row r="48" spans="1:19" s="112" customFormat="1" ht="21">
      <c r="A48" s="124" t="s">
        <v>527</v>
      </c>
      <c r="B48" s="165"/>
      <c r="C48" s="165"/>
      <c r="D48" s="165"/>
      <c r="E48" s="165"/>
      <c r="F48" s="165"/>
      <c r="G48" s="165"/>
      <c r="H48" s="165"/>
      <c r="I48" s="165"/>
      <c r="J48" s="165"/>
      <c r="K48" s="165"/>
      <c r="L48" s="165"/>
      <c r="M48" s="165"/>
      <c r="N48" s="165"/>
      <c r="O48" s="165"/>
      <c r="P48" s="172"/>
      <c r="Q48" s="172"/>
      <c r="R48" s="172"/>
      <c r="S48" s="172"/>
    </row>
    <row r="49" spans="1:19" s="125" customFormat="1" ht="21">
      <c r="A49" s="124" t="str">
        <f>MANUAL!$B$10&amp;" - TEST YEAR"</f>
        <v>2017 - TEST YEAR</v>
      </c>
      <c r="B49" s="165"/>
      <c r="C49" s="165"/>
      <c r="D49" s="165"/>
      <c r="E49" s="165"/>
      <c r="F49" s="165"/>
      <c r="G49" s="165"/>
      <c r="H49" s="165"/>
      <c r="I49" s="165"/>
      <c r="J49" s="165"/>
      <c r="K49" s="165"/>
      <c r="L49" s="165"/>
      <c r="M49" s="165"/>
      <c r="N49" s="165"/>
      <c r="O49" s="165"/>
      <c r="P49" s="172"/>
      <c r="Q49" s="172"/>
      <c r="R49" s="172"/>
      <c r="S49" s="172"/>
    </row>
    <row r="50" spans="1:19" s="126" customFormat="1" ht="21.6" thickBot="1">
      <c r="A50" s="124"/>
      <c r="B50" s="165"/>
      <c r="C50" s="165"/>
      <c r="D50" s="165"/>
      <c r="E50" s="165"/>
      <c r="F50" s="165"/>
      <c r="G50" s="165"/>
      <c r="H50" s="165"/>
      <c r="I50" s="165"/>
      <c r="J50" s="165"/>
      <c r="K50" s="165"/>
      <c r="L50" s="165"/>
      <c r="M50" s="165"/>
      <c r="N50" s="165"/>
      <c r="O50" s="165"/>
      <c r="P50" s="172"/>
      <c r="Q50" s="172"/>
      <c r="R50" s="172"/>
      <c r="S50" s="172"/>
    </row>
    <row r="51" spans="1:19" s="125" customFormat="1" ht="13.8" thickBot="1">
      <c r="A51" s="168"/>
      <c r="B51" s="460" t="s">
        <v>339</v>
      </c>
      <c r="C51" s="461"/>
      <c r="D51" s="462"/>
      <c r="E51" s="463" t="s">
        <v>340</v>
      </c>
      <c r="F51" s="464"/>
      <c r="G51" s="464"/>
      <c r="H51" s="464"/>
      <c r="I51" s="464"/>
      <c r="J51" s="464"/>
      <c r="K51" s="465"/>
      <c r="L51" s="460" t="s">
        <v>339</v>
      </c>
      <c r="M51" s="462"/>
      <c r="N51" s="166"/>
      <c r="O51" s="164"/>
      <c r="P51" s="164"/>
      <c r="Q51" s="164"/>
      <c r="R51" s="154"/>
      <c r="S51" s="154"/>
    </row>
    <row r="52" spans="1:19" s="125" customFormat="1" ht="13.8" thickBot="1">
      <c r="A52" s="171" t="s">
        <v>450</v>
      </c>
      <c r="B52" s="100" t="s">
        <v>70</v>
      </c>
      <c r="C52" s="100" t="s">
        <v>71</v>
      </c>
      <c r="D52" s="100" t="s">
        <v>72</v>
      </c>
      <c r="E52" s="103" t="s">
        <v>73</v>
      </c>
      <c r="F52" s="103" t="s">
        <v>74</v>
      </c>
      <c r="G52" s="103" t="s">
        <v>75</v>
      </c>
      <c r="H52" s="103" t="s">
        <v>76</v>
      </c>
      <c r="I52" s="103" t="s">
        <v>77</v>
      </c>
      <c r="J52" s="103" t="s">
        <v>78</v>
      </c>
      <c r="K52" s="103" t="s">
        <v>79</v>
      </c>
      <c r="L52" s="100" t="s">
        <v>80</v>
      </c>
      <c r="M52" s="100" t="s">
        <v>81</v>
      </c>
      <c r="N52" s="170" t="s">
        <v>60</v>
      </c>
      <c r="O52" s="169" t="s">
        <v>493</v>
      </c>
      <c r="P52" s="169" t="s">
        <v>451</v>
      </c>
      <c r="Q52" s="165"/>
      <c r="R52" s="456" t="s">
        <v>452</v>
      </c>
      <c r="S52" s="457"/>
    </row>
    <row r="53" spans="1:19" s="125" customFormat="1">
      <c r="A53" s="168"/>
      <c r="B53" s="167"/>
      <c r="C53" s="167"/>
      <c r="D53" s="167"/>
      <c r="E53" s="167"/>
      <c r="F53" s="167"/>
      <c r="G53" s="167"/>
      <c r="H53" s="167"/>
      <c r="I53" s="167"/>
      <c r="J53" s="167"/>
      <c r="K53" s="167"/>
      <c r="L53" s="167"/>
      <c r="M53" s="167"/>
      <c r="N53" s="166"/>
      <c r="O53" s="165"/>
      <c r="P53" s="164"/>
      <c r="Q53" s="164"/>
      <c r="R53" s="154"/>
      <c r="S53" s="154"/>
    </row>
    <row r="54" spans="1:19" s="112" customFormat="1">
      <c r="A54" s="42" t="s">
        <v>83</v>
      </c>
      <c r="B54" s="81"/>
      <c r="C54" s="81"/>
      <c r="D54" s="81"/>
      <c r="E54" s="81"/>
      <c r="F54" s="81"/>
      <c r="G54" s="81"/>
      <c r="H54" s="81"/>
      <c r="I54" s="81"/>
      <c r="J54" s="81"/>
      <c r="K54" s="81"/>
      <c r="L54" s="81"/>
      <c r="M54" s="81"/>
      <c r="N54" s="81"/>
      <c r="O54" s="81"/>
      <c r="P54" s="81"/>
      <c r="Q54" s="81"/>
      <c r="R54" s="81"/>
      <c r="S54" s="81"/>
    </row>
    <row r="55" spans="1:19" s="112" customFormat="1">
      <c r="A55" s="163" t="s">
        <v>84</v>
      </c>
      <c r="B55" s="162">
        <f>+'CILC-1D'!C$40</f>
        <v>320897.12353818654</v>
      </c>
      <c r="C55" s="162">
        <f>+'CILC-1D'!D$40</f>
        <v>355909.6299268268</v>
      </c>
      <c r="D55" s="162">
        <f>+'CILC-1D'!E$40</f>
        <v>293095.32553742337</v>
      </c>
      <c r="E55" s="162">
        <f>+'CILC-1D'!F$40</f>
        <v>329564.18059090408</v>
      </c>
      <c r="F55" s="162">
        <f>+'CILC-1D'!G$40</f>
        <v>322277.65243064769</v>
      </c>
      <c r="G55" s="162">
        <f>+'CILC-1D'!H$40</f>
        <v>352194.55095118709</v>
      </c>
      <c r="H55" s="162">
        <f>+'CILC-1D'!I$40</f>
        <v>342582.83706285182</v>
      </c>
      <c r="I55" s="162">
        <f>+'CILC-1D'!J$40</f>
        <v>342209.79430907388</v>
      </c>
      <c r="J55" s="162">
        <f>+'CILC-1D'!K$40</f>
        <v>345768.17530784954</v>
      </c>
      <c r="K55" s="162">
        <f>+'CILC-1D'!L$40</f>
        <v>334326.05236377643</v>
      </c>
      <c r="L55" s="162">
        <f>+'CILC-1D'!M$40</f>
        <v>342670.35840713623</v>
      </c>
      <c r="M55" s="162">
        <f>+'CILC-1D'!N$40</f>
        <v>331923.29899002623</v>
      </c>
      <c r="N55" s="162">
        <f t="shared" ref="N55:N71" si="10">SUM(B55:M55)</f>
        <v>4013418.9794158898</v>
      </c>
      <c r="O55" s="158">
        <f t="shared" ref="O55:O71" si="11">+N55/12</f>
        <v>334451.5816179908</v>
      </c>
      <c r="P55" s="159">
        <f t="shared" ref="P55:P71" si="12">+O55/$O$43</f>
        <v>1.7882542507819607E-2</v>
      </c>
      <c r="Q55" s="154"/>
      <c r="R55" s="204">
        <v>381841.99298296799</v>
      </c>
      <c r="S55" s="205">
        <v>1.233500985483421E-2</v>
      </c>
    </row>
    <row r="56" spans="1:19" s="112" customFormat="1">
      <c r="A56" s="163" t="s">
        <v>85</v>
      </c>
      <c r="B56" s="162">
        <f>+'CILC-1G'!C$40</f>
        <v>12494.310493820143</v>
      </c>
      <c r="C56" s="162">
        <f>+'CILC-1G'!D$40</f>
        <v>13862.569531510915</v>
      </c>
      <c r="D56" s="162">
        <f>+'CILC-1G'!E$40</f>
        <v>11497.431223922034</v>
      </c>
      <c r="E56" s="162">
        <f>+'CILC-1G'!F$40</f>
        <v>12641.134691780393</v>
      </c>
      <c r="F56" s="162">
        <f>+'CILC-1G'!G$40</f>
        <v>12681.288612210587</v>
      </c>
      <c r="G56" s="162">
        <f>+'CILC-1G'!H$40</f>
        <v>13581.731865875914</v>
      </c>
      <c r="H56" s="162">
        <f>+'CILC-1G'!I$40</f>
        <v>13200.774078014354</v>
      </c>
      <c r="I56" s="162">
        <f>+'CILC-1G'!J$40</f>
        <v>13235.085398196015</v>
      </c>
      <c r="J56" s="162">
        <f>+'CILC-1G'!K$40</f>
        <v>13428.634002303414</v>
      </c>
      <c r="K56" s="162">
        <f>+'CILC-1G'!L$40</f>
        <v>13087.079972477188</v>
      </c>
      <c r="L56" s="162">
        <f>+'CILC-1G'!M$40</f>
        <v>13048.238239003325</v>
      </c>
      <c r="M56" s="162">
        <f>+'CILC-1G'!N$40</f>
        <v>12681.566879010818</v>
      </c>
      <c r="N56" s="162">
        <f t="shared" si="10"/>
        <v>155439.84498812509</v>
      </c>
      <c r="O56" s="158">
        <f t="shared" si="11"/>
        <v>12953.32041567709</v>
      </c>
      <c r="P56" s="159">
        <f t="shared" si="12"/>
        <v>6.9259144127872428E-4</v>
      </c>
      <c r="Q56" s="154"/>
      <c r="R56" s="204">
        <v>25331.553062027349</v>
      </c>
      <c r="S56" s="205">
        <v>8.0077391883775844E-4</v>
      </c>
    </row>
    <row r="57" spans="1:19" s="112" customFormat="1">
      <c r="A57" s="163" t="s">
        <v>50</v>
      </c>
      <c r="B57" s="162">
        <f>+'CILC-1T'!C$40</f>
        <v>162810.8647759005</v>
      </c>
      <c r="C57" s="162">
        <f>+'CILC-1T'!D$40</f>
        <v>187144.56379859097</v>
      </c>
      <c r="D57" s="162">
        <f>+'CILC-1T'!E$40</f>
        <v>173113.34662260491</v>
      </c>
      <c r="E57" s="162">
        <f>+'CILC-1T'!F$40</f>
        <v>170314.96258525926</v>
      </c>
      <c r="F57" s="162">
        <f>+'CILC-1T'!G$40</f>
        <v>178194.5966464986</v>
      </c>
      <c r="G57" s="162">
        <f>+'CILC-1T'!H$40</f>
        <v>182469.40562442056</v>
      </c>
      <c r="H57" s="162">
        <f>+'CILC-1T'!I$40</f>
        <v>178189.95550880206</v>
      </c>
      <c r="I57" s="162">
        <f>+'CILC-1T'!J$40</f>
        <v>176041.53858827017</v>
      </c>
      <c r="J57" s="162">
        <f>+'CILC-1T'!K$40</f>
        <v>181733.5772928294</v>
      </c>
      <c r="K57" s="162">
        <f>+'CILC-1T'!L$40</f>
        <v>176549.80015550886</v>
      </c>
      <c r="L57" s="162">
        <f>+'CILC-1T'!M$40</f>
        <v>195616.97297492856</v>
      </c>
      <c r="M57" s="162">
        <f>+'CILC-1T'!N$40</f>
        <v>187797.88993547001</v>
      </c>
      <c r="N57" s="162">
        <f t="shared" si="10"/>
        <v>2149977.4745090841</v>
      </c>
      <c r="O57" s="158">
        <f t="shared" si="11"/>
        <v>179164.78954242368</v>
      </c>
      <c r="P57" s="159">
        <f t="shared" si="12"/>
        <v>9.5796286846580141E-3</v>
      </c>
      <c r="Q57" s="154"/>
      <c r="R57" s="204">
        <v>183520.70459243518</v>
      </c>
      <c r="S57" s="205">
        <v>6.5542578457231434E-3</v>
      </c>
    </row>
    <row r="58" spans="1:19" s="112" customFormat="1">
      <c r="A58" s="163" t="s">
        <v>49</v>
      </c>
      <c r="B58" s="162">
        <f>+'GS(T)-1'!C$38</f>
        <v>620134.7836188518</v>
      </c>
      <c r="C58" s="162">
        <f>+'GS(T)-1'!D$38</f>
        <v>1022311.5303045592</v>
      </c>
      <c r="D58" s="162">
        <f>+'GS(T)-1'!E$38</f>
        <v>561793.59032886662</v>
      </c>
      <c r="E58" s="162">
        <f>+'GS(T)-1'!F$38</f>
        <v>958566.60942932253</v>
      </c>
      <c r="F58" s="162">
        <f>+'GS(T)-1'!G$38</f>
        <v>1046604.6618726011</v>
      </c>
      <c r="G58" s="162">
        <f>+'GS(T)-1'!H$38</f>
        <v>1209799.9592863023</v>
      </c>
      <c r="H58" s="162">
        <f>+'GS(T)-1'!I$38</f>
        <v>1197543.0641721191</v>
      </c>
      <c r="I58" s="162">
        <f>+'GS(T)-1'!J$38</f>
        <v>1186535.6651968907</v>
      </c>
      <c r="J58" s="162">
        <f>+'GS(T)-1'!K$38</f>
        <v>1098151.6741777356</v>
      </c>
      <c r="K58" s="162">
        <f>+'GS(T)-1'!L$38</f>
        <v>1082529.2091815292</v>
      </c>
      <c r="L58" s="162">
        <f>+'GS(T)-1'!M$38</f>
        <v>998874.59960735694</v>
      </c>
      <c r="M58" s="162">
        <f>+'GS(T)-1'!N$38</f>
        <v>854963.48496380891</v>
      </c>
      <c r="N58" s="162">
        <f t="shared" si="10"/>
        <v>11837808.832139943</v>
      </c>
      <c r="O58" s="158">
        <f>+N58/12</f>
        <v>986484.06934499519</v>
      </c>
      <c r="P58" s="159">
        <f t="shared" si="12"/>
        <v>5.2745581940461687E-2</v>
      </c>
      <c r="Q58" s="154"/>
      <c r="R58" s="204">
        <v>1016225.3294178162</v>
      </c>
      <c r="S58" s="205">
        <v>4.8679488836756178E-2</v>
      </c>
    </row>
    <row r="59" spans="1:19" s="112" customFormat="1">
      <c r="A59" s="163" t="s">
        <v>325</v>
      </c>
      <c r="B59" s="162">
        <f>+'GSCU-1'!C$38</f>
        <v>7694.498242555851</v>
      </c>
      <c r="C59" s="162">
        <f>+'GSCU-1'!D$38</f>
        <v>8769.401036648811</v>
      </c>
      <c r="D59" s="162">
        <f>+'GSCU-1'!E$38</f>
        <v>7794.2313367721399</v>
      </c>
      <c r="E59" s="162">
        <f>+'GSCU-1'!F$38</f>
        <v>8009.0629218662543</v>
      </c>
      <c r="F59" s="162">
        <f>+'GSCU-1'!G$38</f>
        <v>7891.0064334661211</v>
      </c>
      <c r="G59" s="162">
        <f>+'GSCU-1'!H$38</f>
        <v>8154.8554893958662</v>
      </c>
      <c r="H59" s="162">
        <f>+'GSCU-1'!I$38</f>
        <v>7901.561100378809</v>
      </c>
      <c r="I59" s="162">
        <f>+'GSCU-1'!J$38</f>
        <v>7911.3974608500021</v>
      </c>
      <c r="J59" s="162">
        <f>+'GSCU-1'!K$38</f>
        <v>8191.5137102536619</v>
      </c>
      <c r="K59" s="162">
        <f>+'GSCU-1'!L$38</f>
        <v>7929.6864456097946</v>
      </c>
      <c r="L59" s="162">
        <f>+'GSCU-1'!M$38</f>
        <v>8250.6678114863571</v>
      </c>
      <c r="M59" s="162">
        <f>+'GSCU-1'!N$38</f>
        <v>7956.7252062764255</v>
      </c>
      <c r="N59" s="162">
        <f t="shared" si="10"/>
        <v>96454.607195560107</v>
      </c>
      <c r="O59" s="158">
        <f t="shared" si="11"/>
        <v>8037.883932963342</v>
      </c>
      <c r="P59" s="159">
        <f t="shared" si="12"/>
        <v>4.2977162915113355E-4</v>
      </c>
      <c r="Q59" s="154"/>
      <c r="R59" s="204">
        <v>3647.5456916255389</v>
      </c>
      <c r="S59" s="205">
        <v>9.9432619672031332E-5</v>
      </c>
    </row>
    <row r="60" spans="1:19" s="112" customFormat="1">
      <c r="A60" s="163" t="s">
        <v>67</v>
      </c>
      <c r="B60" s="162">
        <f>+'GSD(T)-1'!C$38</f>
        <v>3011725.7316200687</v>
      </c>
      <c r="C60" s="162">
        <f>+'GSD(T)-1'!D$38</f>
        <v>3932779.2998740608</v>
      </c>
      <c r="D60" s="162">
        <f>+'GSD(T)-1'!E$38</f>
        <v>2813937.3295486495</v>
      </c>
      <c r="E60" s="162">
        <f>+'GSD(T)-1'!F$38</f>
        <v>3690826.4485779088</v>
      </c>
      <c r="F60" s="162">
        <f>+'GSD(T)-1'!G$38</f>
        <v>3924891.5507652522</v>
      </c>
      <c r="G60" s="162">
        <f>+'GSD(T)-1'!H$38</f>
        <v>4309280.5397727275</v>
      </c>
      <c r="H60" s="162">
        <f>+'GSD(T)-1'!I$38</f>
        <v>4305458.4294685526</v>
      </c>
      <c r="I60" s="162">
        <f>+'GSD(T)-1'!J$38</f>
        <v>4177395.7954003825</v>
      </c>
      <c r="J60" s="162">
        <f>+'GSD(T)-1'!K$38</f>
        <v>4233291.0508323628</v>
      </c>
      <c r="K60" s="162">
        <f>+'GSD(T)-1'!L$38</f>
        <v>4123634.9151821323</v>
      </c>
      <c r="L60" s="162">
        <f>+'GSD(T)-1'!M$38</f>
        <v>3998514.3556274204</v>
      </c>
      <c r="M60" s="162">
        <f>+'GSD(T)-1'!N$38</f>
        <v>3624877.0236525545</v>
      </c>
      <c r="N60" s="162">
        <f t="shared" si="10"/>
        <v>46146612.470322073</v>
      </c>
      <c r="O60" s="158">
        <f t="shared" si="11"/>
        <v>3845551.0391935059</v>
      </c>
      <c r="P60" s="159">
        <f t="shared" si="12"/>
        <v>0.20561490423123346</v>
      </c>
      <c r="Q60" s="154"/>
      <c r="R60" s="204">
        <v>3506934.8702252735</v>
      </c>
      <c r="S60" s="205">
        <v>0.13513361819416622</v>
      </c>
    </row>
    <row r="61" spans="1:19" s="112" customFormat="1">
      <c r="A61" s="163" t="s">
        <v>68</v>
      </c>
      <c r="B61" s="162">
        <f>+'GSLD(T)-1'!C$38</f>
        <v>1317240.0926940551</v>
      </c>
      <c r="C61" s="162">
        <f>+'GSLD(T)-1'!D$38</f>
        <v>1670244.3042387536</v>
      </c>
      <c r="D61" s="162">
        <f>+'GSLD(T)-1'!E$38</f>
        <v>1240310.3337699906</v>
      </c>
      <c r="E61" s="162">
        <f>+'GSLD(T)-1'!F$38</f>
        <v>1508358.2098133476</v>
      </c>
      <c r="F61" s="162">
        <f>+'GSLD(T)-1'!G$38</f>
        <v>1564633.8954556361</v>
      </c>
      <c r="G61" s="162">
        <f>+'GSLD(T)-1'!H$38</f>
        <v>1722437.9162541626</v>
      </c>
      <c r="H61" s="162">
        <f>+'GSLD(T)-1'!I$38</f>
        <v>1635293.1226237603</v>
      </c>
      <c r="I61" s="162">
        <f>+'GSLD(T)-1'!J$38</f>
        <v>1638149.6899226964</v>
      </c>
      <c r="J61" s="162">
        <f>+'GSLD(T)-1'!K$38</f>
        <v>1577634.0400459347</v>
      </c>
      <c r="K61" s="162">
        <f>+'GSLD(T)-1'!L$38</f>
        <v>1696894.4732425881</v>
      </c>
      <c r="L61" s="162">
        <f>+'GSLD(T)-1'!M$38</f>
        <v>1606001.1920615968</v>
      </c>
      <c r="M61" s="162">
        <f>+'GSLD(T)-1'!N$38</f>
        <v>1466547.0977267628</v>
      </c>
      <c r="N61" s="162">
        <f t="shared" si="10"/>
        <v>18643744.367849283</v>
      </c>
      <c r="O61" s="158">
        <f t="shared" si="11"/>
        <v>1553645.3639874402</v>
      </c>
      <c r="P61" s="159">
        <f t="shared" si="12"/>
        <v>8.3070706764712038E-2</v>
      </c>
      <c r="Q61" s="154"/>
      <c r="R61" s="204">
        <v>800537.38074261136</v>
      </c>
      <c r="S61" s="205">
        <v>2.6477954229070105E-2</v>
      </c>
    </row>
    <row r="62" spans="1:19" s="112" customFormat="1">
      <c r="A62" s="163" t="s">
        <v>69</v>
      </c>
      <c r="B62" s="162">
        <f>+'GSLD(T)-2'!C$38</f>
        <v>275917.25814701233</v>
      </c>
      <c r="C62" s="162">
        <f>+'GSLD(T)-2'!D$38</f>
        <v>339269.53730264329</v>
      </c>
      <c r="D62" s="162">
        <f>+'GSLD(T)-2'!E$38</f>
        <v>270847.44654068275</v>
      </c>
      <c r="E62" s="162">
        <f>+'GSLD(T)-2'!F$38</f>
        <v>295246.51713611593</v>
      </c>
      <c r="F62" s="162">
        <f>+'GSLD(T)-2'!G$38</f>
        <v>302479.47849171277</v>
      </c>
      <c r="G62" s="162">
        <f>+'GSLD(T)-2'!H$38</f>
        <v>318124.9666295239</v>
      </c>
      <c r="H62" s="162">
        <f>+'GSLD(T)-2'!I$38</f>
        <v>323356.4436610855</v>
      </c>
      <c r="I62" s="162">
        <f>+'GSLD(T)-2'!J$38</f>
        <v>317670.90884565515</v>
      </c>
      <c r="J62" s="162">
        <f>+'GSLD(T)-2'!K$38</f>
        <v>324408.78015773016</v>
      </c>
      <c r="K62" s="162">
        <f>+'GSLD(T)-2'!L$38</f>
        <v>319057.15839139372</v>
      </c>
      <c r="L62" s="162">
        <f>+'GSLD(T)-2'!M$38</f>
        <v>334901.98498354456</v>
      </c>
      <c r="M62" s="162">
        <f>+'GSLD(T)-2'!N$38</f>
        <v>319952.63453851035</v>
      </c>
      <c r="N62" s="162">
        <f t="shared" si="10"/>
        <v>3741233.1148256096</v>
      </c>
      <c r="O62" s="158">
        <f t="shared" si="11"/>
        <v>311769.42623546749</v>
      </c>
      <c r="P62" s="159">
        <f t="shared" si="12"/>
        <v>1.6669767236030839E-2</v>
      </c>
      <c r="Q62" s="154"/>
      <c r="R62" s="204">
        <v>112019.60749566353</v>
      </c>
      <c r="S62" s="205">
        <v>4.0575218272521918E-3</v>
      </c>
    </row>
    <row r="63" spans="1:19" s="112" customFormat="1">
      <c r="A63" s="163" t="s">
        <v>52</v>
      </c>
      <c r="B63" s="162">
        <f>+'GSLD(T)-3'!C$40</f>
        <v>20607.031618148791</v>
      </c>
      <c r="C63" s="162">
        <f>+'GSLD(T)-3'!D$40</f>
        <v>25425.654922713056</v>
      </c>
      <c r="D63" s="162">
        <f>+'GSLD(T)-3'!E$40</f>
        <v>22186.671748389468</v>
      </c>
      <c r="E63" s="162">
        <f>+'GSLD(T)-3'!F$40</f>
        <v>24719.2084113608</v>
      </c>
      <c r="F63" s="162">
        <f>+'GSLD(T)-3'!G$40</f>
        <v>22580.196821269248</v>
      </c>
      <c r="G63" s="162">
        <f>+'GSLD(T)-3'!H$40</f>
        <v>25238.012625217838</v>
      </c>
      <c r="H63" s="162">
        <f>+'GSLD(T)-3'!I$40</f>
        <v>21331.966017217383</v>
      </c>
      <c r="I63" s="162">
        <f>+'GSLD(T)-3'!J$40</f>
        <v>23097.624082484097</v>
      </c>
      <c r="J63" s="162">
        <f>+'GSLD(T)-3'!K$40</f>
        <v>18764.489381380539</v>
      </c>
      <c r="K63" s="162">
        <f>+'GSLD(T)-3'!L$40</f>
        <v>20693.722154820141</v>
      </c>
      <c r="L63" s="162">
        <f>+'GSLD(T)-3'!M$40</f>
        <v>18035.458883199924</v>
      </c>
      <c r="M63" s="162">
        <f>+'GSLD(T)-3'!N$40</f>
        <v>16110.684829002803</v>
      </c>
      <c r="N63" s="162">
        <f t="shared" si="10"/>
        <v>258790.72149520405</v>
      </c>
      <c r="O63" s="158">
        <f t="shared" si="11"/>
        <v>21565.893457933671</v>
      </c>
      <c r="P63" s="159">
        <f t="shared" si="12"/>
        <v>1.153090694368726E-3</v>
      </c>
      <c r="Q63" s="154"/>
      <c r="R63" s="204">
        <v>30542.207510430326</v>
      </c>
      <c r="S63" s="205">
        <v>1.2310216097430467E-3</v>
      </c>
    </row>
    <row r="64" spans="1:19" s="112" customFormat="1">
      <c r="A64" s="163" t="s">
        <v>15</v>
      </c>
      <c r="B64" s="162">
        <f>+MET!C$39</f>
        <v>14329.328846407912</v>
      </c>
      <c r="C64" s="162">
        <f>+MET!D$39</f>
        <v>13665.585440086548</v>
      </c>
      <c r="D64" s="162">
        <f>+MET!E$39</f>
        <v>10525.721422118295</v>
      </c>
      <c r="E64" s="162">
        <f>+MET!F$39</f>
        <v>14615.748262478566</v>
      </c>
      <c r="F64" s="162">
        <f>+MET!G$39</f>
        <v>14550.263559013385</v>
      </c>
      <c r="G64" s="162">
        <f>+MET!H$39</f>
        <v>14456.279078493169</v>
      </c>
      <c r="H64" s="162">
        <f>+MET!I$39</f>
        <v>14709.881570500924</v>
      </c>
      <c r="I64" s="162">
        <f>+MET!J$39</f>
        <v>14965.669657839704</v>
      </c>
      <c r="J64" s="162">
        <f>+MET!K$39</f>
        <v>13073.503396089978</v>
      </c>
      <c r="K64" s="162">
        <f>+MET!L$39</f>
        <v>13627.089779911443</v>
      </c>
      <c r="L64" s="162">
        <f>+MET!M$39</f>
        <v>14037.880545758309</v>
      </c>
      <c r="M64" s="162">
        <f>+MET!N$39</f>
        <v>11911.993169592444</v>
      </c>
      <c r="N64" s="162">
        <f t="shared" si="10"/>
        <v>164468.94472829066</v>
      </c>
      <c r="O64" s="158">
        <f t="shared" si="11"/>
        <v>13705.745394024221</v>
      </c>
      <c r="P64" s="159">
        <f t="shared" si="12"/>
        <v>7.3282229201695266E-4</v>
      </c>
      <c r="Q64" s="154"/>
      <c r="R64" s="204">
        <v>14755.886198300241</v>
      </c>
      <c r="S64" s="205">
        <v>5.6085749854204738E-4</v>
      </c>
    </row>
    <row r="65" spans="1:19" s="112" customFormat="1">
      <c r="A65" s="163" t="s">
        <v>56</v>
      </c>
      <c r="B65" s="162">
        <f>+'OL-1'!C$38</f>
        <v>3299.7848300680294</v>
      </c>
      <c r="C65" s="162">
        <f>+'OL-1'!D$38</f>
        <v>0</v>
      </c>
      <c r="D65" s="162">
        <f>+'OL-1'!E$38</f>
        <v>0</v>
      </c>
      <c r="E65" s="162">
        <f>+'OL-1'!F$38</f>
        <v>0</v>
      </c>
      <c r="F65" s="162">
        <f>+'OL-1'!G$38</f>
        <v>0</v>
      </c>
      <c r="G65" s="162">
        <f>+'OL-1'!H$38</f>
        <v>0</v>
      </c>
      <c r="H65" s="162">
        <f>+'OL-1'!I$38</f>
        <v>0</v>
      </c>
      <c r="I65" s="162">
        <f>+'OL-1'!J$38</f>
        <v>0</v>
      </c>
      <c r="J65" s="162">
        <f>+'OL-1'!K$38</f>
        <v>0</v>
      </c>
      <c r="K65" s="162">
        <f>+'OL-1'!L$38</f>
        <v>0</v>
      </c>
      <c r="L65" s="162">
        <f>+'OL-1'!M$38</f>
        <v>20725.236785823403</v>
      </c>
      <c r="M65" s="162">
        <f>+'OL-1'!N$38</f>
        <v>19575.375003127832</v>
      </c>
      <c r="N65" s="162">
        <f t="shared" si="10"/>
        <v>43600.396619019266</v>
      </c>
      <c r="O65" s="158">
        <f t="shared" si="11"/>
        <v>3633.3663849182722</v>
      </c>
      <c r="P65" s="159">
        <f t="shared" si="12"/>
        <v>1.9426976099337661E-4</v>
      </c>
      <c r="Q65" s="154"/>
      <c r="R65" s="204">
        <v>5676.0618639927843</v>
      </c>
      <c r="S65" s="205">
        <v>6.4243818971941862E-4</v>
      </c>
    </row>
    <row r="66" spans="1:19" s="112" customFormat="1">
      <c r="A66" s="163" t="s">
        <v>57</v>
      </c>
      <c r="B66" s="162">
        <f>+'OS-2'!C$38</f>
        <v>765.47030488759845</v>
      </c>
      <c r="C66" s="162">
        <f>+'OS-2'!D$38</f>
        <v>591.39015190259397</v>
      </c>
      <c r="D66" s="162">
        <f>+'OS-2'!E$38</f>
        <v>801.0853277442277</v>
      </c>
      <c r="E66" s="162">
        <f>+'OS-2'!F$38</f>
        <v>892.09384083588645</v>
      </c>
      <c r="F66" s="162">
        <f>+'OS-2'!G$38</f>
        <v>851.48324124880526</v>
      </c>
      <c r="G66" s="162">
        <f>+'OS-2'!H$38</f>
        <v>891.69394506217759</v>
      </c>
      <c r="H66" s="162">
        <f>+'OS-2'!I$38</f>
        <v>757.00738887023874</v>
      </c>
      <c r="I66" s="162">
        <f>+'OS-2'!J$38</f>
        <v>843.41427117078888</v>
      </c>
      <c r="J66" s="162">
        <f>+'OS-2'!K$38</f>
        <v>923.47714394881666</v>
      </c>
      <c r="K66" s="162">
        <f>+'OS-2'!L$38</f>
        <v>774.7413973971959</v>
      </c>
      <c r="L66" s="162">
        <f>+'OS-2'!M$38</f>
        <v>951.57521403806697</v>
      </c>
      <c r="M66" s="162">
        <f>+'OS-2'!N$38</f>
        <v>747.53998533206152</v>
      </c>
      <c r="N66" s="162">
        <f t="shared" si="10"/>
        <v>9790.9722124384589</v>
      </c>
      <c r="O66" s="158">
        <f t="shared" si="11"/>
        <v>815.91435103653828</v>
      </c>
      <c r="P66" s="159">
        <f t="shared" si="12"/>
        <v>4.3625516717742104E-5</v>
      </c>
      <c r="Q66" s="154"/>
      <c r="R66" s="204">
        <v>2267.2619683784033</v>
      </c>
      <c r="S66" s="205">
        <v>3.8461168824753159E-4</v>
      </c>
    </row>
    <row r="67" spans="1:19" s="112" customFormat="1">
      <c r="A67" s="163" t="s">
        <v>48</v>
      </c>
      <c r="B67" s="162">
        <f>+'RS(T)-1'!C$38</f>
        <v>10846998.521959459</v>
      </c>
      <c r="C67" s="162">
        <f>+'RS(T)-1'!D$38</f>
        <v>8640385.7746734526</v>
      </c>
      <c r="D67" s="162">
        <f>+'RS(T)-1'!E$38</f>
        <v>8940743.1274092104</v>
      </c>
      <c r="E67" s="162">
        <f>+'RS(T)-1'!F$38</f>
        <v>9425413.6487871539</v>
      </c>
      <c r="F67" s="162">
        <f>+'RS(T)-1'!G$38</f>
        <v>10268834.938430615</v>
      </c>
      <c r="G67" s="162">
        <f>+'RS(T)-1'!H$38</f>
        <v>11558588.756620694</v>
      </c>
      <c r="H67" s="162">
        <f>+'RS(T)-1'!I$38</f>
        <v>11807125.569009168</v>
      </c>
      <c r="I67" s="162">
        <f>+'RS(T)-1'!J$38</f>
        <v>11841496.956209945</v>
      </c>
      <c r="J67" s="162">
        <f>+'RS(T)-1'!K$38</f>
        <v>12353195.476004852</v>
      </c>
      <c r="K67" s="162">
        <f>+'RS(T)-1'!L$38</f>
        <v>10978924.692688683</v>
      </c>
      <c r="L67" s="162">
        <f>+'RS(T)-1'!M$38</f>
        <v>9516745.2868300565</v>
      </c>
      <c r="M67" s="162">
        <f>+'RS(T)-1'!N$38</f>
        <v>8838724.4088336397</v>
      </c>
      <c r="N67" s="162">
        <f t="shared" si="10"/>
        <v>125017177.15745693</v>
      </c>
      <c r="O67" s="158">
        <f t="shared" si="11"/>
        <v>10418098.096454745</v>
      </c>
      <c r="P67" s="159">
        <f t="shared" si="12"/>
        <v>0.55703752740293511</v>
      </c>
      <c r="Q67" s="154"/>
      <c r="R67" s="204">
        <v>9380715.9609845113</v>
      </c>
      <c r="S67" s="205">
        <v>0.7056834082181499</v>
      </c>
    </row>
    <row r="68" spans="1:19" s="112" customFormat="1">
      <c r="A68" s="163" t="s">
        <v>53</v>
      </c>
      <c r="B68" s="162">
        <f>+'SL-1'!C$38</f>
        <v>19800.994434882054</v>
      </c>
      <c r="C68" s="162">
        <f>+'SL-1'!D$38</f>
        <v>0</v>
      </c>
      <c r="D68" s="162">
        <f>+'SL-1'!E$38</f>
        <v>0</v>
      </c>
      <c r="E68" s="162">
        <f>+'SL-1'!F$38</f>
        <v>0</v>
      </c>
      <c r="F68" s="162">
        <f>+'SL-1'!G$38</f>
        <v>0</v>
      </c>
      <c r="G68" s="162">
        <f>+'SL-1'!H$38</f>
        <v>0</v>
      </c>
      <c r="H68" s="162">
        <f>+'SL-1'!I$38</f>
        <v>0</v>
      </c>
      <c r="I68" s="162">
        <f>+'SL-1'!J$38</f>
        <v>0</v>
      </c>
      <c r="J68" s="162">
        <f>+'SL-1'!K$38</f>
        <v>0</v>
      </c>
      <c r="K68" s="162">
        <f>+'SL-1'!L$38</f>
        <v>0</v>
      </c>
      <c r="L68" s="162">
        <f>+'SL-1'!M$38</f>
        <v>110492.85568795193</v>
      </c>
      <c r="M68" s="162">
        <f>+'SL-1'!N$38</f>
        <v>119852.16416446072</v>
      </c>
      <c r="N68" s="162">
        <f t="shared" si="10"/>
        <v>250146.0142872947</v>
      </c>
      <c r="O68" s="158">
        <f t="shared" si="11"/>
        <v>20845.501190607891</v>
      </c>
      <c r="P68" s="159">
        <f t="shared" si="12"/>
        <v>1.1145725767971605E-3</v>
      </c>
      <c r="Q68" s="154"/>
      <c r="R68" s="204">
        <v>29509.001872396471</v>
      </c>
      <c r="S68" s="205">
        <v>3.2290252233607092E-3</v>
      </c>
    </row>
    <row r="69" spans="1:19" s="112" customFormat="1">
      <c r="A69" s="163" t="s">
        <v>55</v>
      </c>
      <c r="B69" s="162">
        <f>+'SL-2'!C$38</f>
        <v>3628.2486559139784</v>
      </c>
      <c r="C69" s="162">
        <f>+'SL-2'!D$38</f>
        <v>4025.9389880952381</v>
      </c>
      <c r="D69" s="162">
        <f>+'SL-2'!E$38</f>
        <v>3642.7930107526881</v>
      </c>
      <c r="E69" s="162">
        <f>+'SL-2'!F$38</f>
        <v>3772.5777777777776</v>
      </c>
      <c r="F69" s="162">
        <f>+'SL-2'!G$38</f>
        <v>3658.5672043010754</v>
      </c>
      <c r="G69" s="162">
        <f>+'SL-2'!H$38</f>
        <v>3791.4</v>
      </c>
      <c r="H69" s="162">
        <f>+'SL-2'!I$38</f>
        <v>3677.1989247311826</v>
      </c>
      <c r="I69" s="162">
        <f>+'SL-2'!J$38</f>
        <v>3681.25</v>
      </c>
      <c r="J69" s="162">
        <f>+'SL-2'!K$38</f>
        <v>3809.8027777777779</v>
      </c>
      <c r="K69" s="162">
        <f>+'SL-2'!L$38</f>
        <v>3693.4032258064517</v>
      </c>
      <c r="L69" s="162">
        <f>+'SL-2'!M$38</f>
        <v>3831.5210739479712</v>
      </c>
      <c r="M69" s="162">
        <f>+'SL-2'!N$38</f>
        <v>3708.3776881720432</v>
      </c>
      <c r="N69" s="162">
        <f t="shared" si="10"/>
        <v>44921.079327276188</v>
      </c>
      <c r="O69" s="158">
        <f t="shared" si="11"/>
        <v>3743.4232772730156</v>
      </c>
      <c r="P69" s="159">
        <f t="shared" si="12"/>
        <v>2.0015431099697079E-4</v>
      </c>
      <c r="Q69" s="154"/>
      <c r="R69" s="204">
        <v>3485.1091490671974</v>
      </c>
      <c r="S69" s="205">
        <v>9.2958242398677207E-5</v>
      </c>
    </row>
    <row r="70" spans="1:19" s="112" customFormat="1">
      <c r="A70" s="163" t="s">
        <v>87</v>
      </c>
      <c r="B70" s="162">
        <f>+'SST-1D'!C$39</f>
        <v>1221.4818188743959</v>
      </c>
      <c r="C70" s="162">
        <f>+'SST-1D'!D$39</f>
        <v>4695.6069237510956</v>
      </c>
      <c r="D70" s="162">
        <f>+'SST-1D'!E$39</f>
        <v>724.54450277259195</v>
      </c>
      <c r="E70" s="162">
        <f>+'SST-1D'!F$39</f>
        <v>1845.0374194941171</v>
      </c>
      <c r="F70" s="162">
        <f>+'SST-1D'!G$39</f>
        <v>1755.9706819985511</v>
      </c>
      <c r="G70" s="162">
        <f>+'SST-1D'!H$39</f>
        <v>2115.9438102974077</v>
      </c>
      <c r="H70" s="162">
        <f>+'SST-1D'!I$39</f>
        <v>1977.0733484173425</v>
      </c>
      <c r="I70" s="162">
        <f>+'SST-1D'!J$39</f>
        <v>1438.7219000722648</v>
      </c>
      <c r="J70" s="162">
        <f>+'SST-1D'!K$39</f>
        <v>1013.6357060185186</v>
      </c>
      <c r="K70" s="162">
        <f>+'SST-1D'!L$39</f>
        <v>2387.1337567839942</v>
      </c>
      <c r="L70" s="162">
        <f>+'SST-1D'!M$39</f>
        <v>232.90661773272748</v>
      </c>
      <c r="M70" s="162">
        <f>+'SST-1D'!N$39</f>
        <v>568.97561430586723</v>
      </c>
      <c r="N70" s="162">
        <f t="shared" si="10"/>
        <v>19977.032100518871</v>
      </c>
      <c r="O70" s="158">
        <f t="shared" si="11"/>
        <v>1664.7526750432392</v>
      </c>
      <c r="P70" s="159">
        <f t="shared" si="12"/>
        <v>8.9011420823449145E-5</v>
      </c>
      <c r="Q70" s="154"/>
      <c r="R70" s="204">
        <v>1167.5125870815241</v>
      </c>
      <c r="S70" s="205">
        <v>6.7071937024415032E-5</v>
      </c>
    </row>
    <row r="71" spans="1:19" s="112" customFormat="1">
      <c r="A71" s="163" t="s">
        <v>88</v>
      </c>
      <c r="B71" s="162">
        <f>+'SST-1T'!C$38</f>
        <v>8121.9680851658522</v>
      </c>
      <c r="C71" s="162">
        <f>+'SST-1T'!D$38</f>
        <v>8477.8385767445961</v>
      </c>
      <c r="D71" s="162">
        <f>+'SST-1T'!E$38</f>
        <v>3560.9423642671468</v>
      </c>
      <c r="E71" s="162">
        <f>+'SST-1T'!F$38</f>
        <v>926.06736492160792</v>
      </c>
      <c r="F71" s="162">
        <f>+'SST-1T'!G$38</f>
        <v>8202.6211212465059</v>
      </c>
      <c r="G71" s="162">
        <f>+'SST-1T'!H$38</f>
        <v>6073.5595696726687</v>
      </c>
      <c r="H71" s="162">
        <f>+'SST-1T'!I$38</f>
        <v>4625.6695275993079</v>
      </c>
      <c r="I71" s="162">
        <f>+'SST-1T'!J$38</f>
        <v>4161.4010102387392</v>
      </c>
      <c r="J71" s="162">
        <f>+'SST-1T'!K$38</f>
        <v>3216.1736053447089</v>
      </c>
      <c r="K71" s="162">
        <f>+'SST-1T'!L$38</f>
        <v>4901.2152572960886</v>
      </c>
      <c r="L71" s="162">
        <f>+'SST-1T'!M$38</f>
        <v>13815.511988492857</v>
      </c>
      <c r="M71" s="162">
        <f>+'SST-1T'!N$38</f>
        <v>6283.0809435679794</v>
      </c>
      <c r="N71" s="162">
        <f t="shared" si="10"/>
        <v>72366.049414558074</v>
      </c>
      <c r="O71" s="158">
        <f t="shared" si="11"/>
        <v>6030.5041178798392</v>
      </c>
      <c r="P71" s="159">
        <f t="shared" si="12"/>
        <v>3.2244053297598893E-4</v>
      </c>
      <c r="Q71" s="154"/>
      <c r="R71" s="204">
        <v>10566.389912044111</v>
      </c>
      <c r="S71" s="205">
        <v>3.366388577094038E-3</v>
      </c>
    </row>
    <row r="72" spans="1:19" s="112" customFormat="1">
      <c r="A72" s="154"/>
      <c r="B72" s="155"/>
      <c r="C72" s="155"/>
      <c r="D72" s="155"/>
      <c r="E72" s="155"/>
      <c r="F72" s="155"/>
      <c r="G72" s="155"/>
      <c r="H72" s="155"/>
      <c r="I72" s="155"/>
      <c r="J72" s="155"/>
      <c r="K72" s="155"/>
      <c r="L72" s="155"/>
      <c r="M72" s="155"/>
      <c r="N72" s="155"/>
      <c r="O72" s="164"/>
      <c r="P72" s="154"/>
      <c r="Q72" s="154"/>
      <c r="R72" s="206"/>
      <c r="S72" s="206"/>
    </row>
    <row r="73" spans="1:19" s="112" customFormat="1">
      <c r="A73" s="126" t="s">
        <v>449</v>
      </c>
      <c r="B73" s="161">
        <f t="shared" ref="B73:O73" si="13">SUM(B55:B72)</f>
        <v>16647687.49368426</v>
      </c>
      <c r="C73" s="161">
        <f t="shared" si="13"/>
        <v>16227558.625690339</v>
      </c>
      <c r="D73" s="161">
        <f t="shared" si="13"/>
        <v>14354573.920694169</v>
      </c>
      <c r="E73" s="161">
        <f t="shared" si="13"/>
        <v>16445711.507610526</v>
      </c>
      <c r="F73" s="161">
        <f t="shared" si="13"/>
        <v>17680088.171767715</v>
      </c>
      <c r="G73" s="161">
        <f t="shared" si="13"/>
        <v>19727199.571523033</v>
      </c>
      <c r="H73" s="161">
        <f t="shared" si="13"/>
        <v>19857730.553462069</v>
      </c>
      <c r="I73" s="161">
        <f t="shared" si="13"/>
        <v>19748834.912253764</v>
      </c>
      <c r="J73" s="161">
        <f t="shared" si="13"/>
        <v>20176604.003542412</v>
      </c>
      <c r="K73" s="161">
        <f t="shared" si="13"/>
        <v>18779010.373195712</v>
      </c>
      <c r="L73" s="161">
        <f t="shared" si="13"/>
        <v>17196746.603339482</v>
      </c>
      <c r="M73" s="161">
        <f t="shared" si="13"/>
        <v>15824182.322123621</v>
      </c>
      <c r="N73" s="161">
        <f t="shared" si="13"/>
        <v>212665928.05888709</v>
      </c>
      <c r="O73" s="161">
        <f t="shared" si="13"/>
        <v>17722160.671573922</v>
      </c>
      <c r="P73" s="159">
        <f>+O73/$O$43</f>
        <v>0.94757300894397078</v>
      </c>
      <c r="Q73" s="126"/>
      <c r="R73" s="207">
        <f>SUM(R55:R72)</f>
        <v>15508744.376256621</v>
      </c>
      <c r="S73" s="205">
        <v>0.98782694110598424</v>
      </c>
    </row>
    <row r="74" spans="1:19" s="112" customFormat="1">
      <c r="A74" s="125"/>
      <c r="B74" s="155"/>
      <c r="C74" s="155"/>
      <c r="D74" s="155"/>
      <c r="E74" s="155"/>
      <c r="F74" s="155"/>
      <c r="G74" s="155"/>
      <c r="H74" s="155"/>
      <c r="I74" s="155"/>
      <c r="J74" s="155"/>
      <c r="K74" s="155"/>
      <c r="L74" s="155"/>
      <c r="M74" s="155"/>
      <c r="N74" s="155"/>
      <c r="O74" s="157"/>
      <c r="P74" s="125"/>
      <c r="Q74" s="125"/>
      <c r="R74" s="208"/>
      <c r="S74" s="209"/>
    </row>
    <row r="75" spans="1:19" s="112" customFormat="1">
      <c r="A75" s="42" t="s">
        <v>86</v>
      </c>
      <c r="B75" s="155"/>
      <c r="C75" s="155"/>
      <c r="D75" s="155"/>
      <c r="E75" s="155"/>
      <c r="F75" s="155"/>
      <c r="G75" s="155"/>
      <c r="H75" s="155"/>
      <c r="I75" s="155"/>
      <c r="J75" s="155"/>
      <c r="K75" s="155"/>
      <c r="L75" s="155"/>
      <c r="M75" s="155"/>
      <c r="N75" s="155"/>
      <c r="O75" s="157"/>
      <c r="P75" s="125"/>
      <c r="Q75" s="125"/>
      <c r="R75" s="208"/>
      <c r="S75" s="209"/>
    </row>
    <row r="76" spans="1:19" s="112" customFormat="1">
      <c r="A76" s="163" t="s">
        <v>1051</v>
      </c>
      <c r="B76" s="162">
        <f>BLOUNTSTOWN!C37</f>
        <v>4859.2681396457747</v>
      </c>
      <c r="C76" s="162">
        <f>BLOUNTSTOWN!D37</f>
        <v>0</v>
      </c>
      <c r="D76" s="162">
        <f>BLOUNTSTOWN!E37</f>
        <v>0</v>
      </c>
      <c r="E76" s="162">
        <f>BLOUNTSTOWN!F37</f>
        <v>0</v>
      </c>
      <c r="F76" s="162">
        <f>BLOUNTSTOWN!G37</f>
        <v>0</v>
      </c>
      <c r="G76" s="162">
        <f>BLOUNTSTOWN!H37</f>
        <v>0</v>
      </c>
      <c r="H76" s="162">
        <f>BLOUNTSTOWN!I37</f>
        <v>0</v>
      </c>
      <c r="I76" s="162">
        <f>BLOUNTSTOWN!J37</f>
        <v>0</v>
      </c>
      <c r="J76" s="162">
        <f>BLOUNTSTOWN!K37</f>
        <v>0</v>
      </c>
      <c r="K76" s="162">
        <f>BLOUNTSTOWN!L37</f>
        <v>0</v>
      </c>
      <c r="L76" s="162">
        <f>BLOUNTSTOWN!M37</f>
        <v>0</v>
      </c>
      <c r="M76" s="162">
        <f>BLOUNTSTOWN!N37</f>
        <v>0</v>
      </c>
      <c r="N76" s="162">
        <f>SUM(B76:M76)</f>
        <v>4859.2681396457747</v>
      </c>
      <c r="O76" s="158">
        <f>+N76/12</f>
        <v>404.93901163714787</v>
      </c>
      <c r="P76" s="159">
        <f>+O76/$O$43</f>
        <v>2.1651382402331656E-5</v>
      </c>
      <c r="Q76" s="154"/>
      <c r="R76" s="210">
        <f>152658.502622339-45000</f>
        <v>107658.502622339</v>
      </c>
      <c r="S76" s="205">
        <f>+R76/$R$86</f>
        <v>6.7829690233683678E-3</v>
      </c>
    </row>
    <row r="77" spans="1:19" s="112" customFormat="1">
      <c r="A77" s="163" t="s">
        <v>482</v>
      </c>
      <c r="B77" s="162">
        <f>FKEC!C37</f>
        <v>101510.79435871824</v>
      </c>
      <c r="C77" s="162">
        <f>FKEC!D37</f>
        <v>121252.54885302356</v>
      </c>
      <c r="D77" s="162">
        <f>FKEC!E37</f>
        <v>97017.121010267889</v>
      </c>
      <c r="E77" s="162">
        <f>FKEC!F37</f>
        <v>123041.86645868278</v>
      </c>
      <c r="F77" s="162">
        <f>FKEC!G37</f>
        <v>123809.59747177876</v>
      </c>
      <c r="G77" s="162">
        <f>FKEC!H37</f>
        <v>135344.87693171587</v>
      </c>
      <c r="H77" s="162">
        <f>FKEC!I37</f>
        <v>147729.6299850326</v>
      </c>
      <c r="I77" s="162">
        <f>FKEC!J37</f>
        <v>154419.47015399628</v>
      </c>
      <c r="J77" s="162">
        <f>FKEC!K37</f>
        <v>166784.98348250124</v>
      </c>
      <c r="K77" s="162">
        <f>FKEC!L37</f>
        <v>148650.21303626467</v>
      </c>
      <c r="L77" s="162">
        <f>FKEC!M37</f>
        <v>138663.72430454849</v>
      </c>
      <c r="M77" s="162">
        <f>FKEC!N37</f>
        <v>106241.66149457076</v>
      </c>
      <c r="N77" s="162">
        <f>SUM(B77:M77)</f>
        <v>1564466.4875411012</v>
      </c>
      <c r="O77" s="158">
        <f>+N77/12</f>
        <v>130372.20729509176</v>
      </c>
      <c r="P77" s="159">
        <f>+O77/$O$43</f>
        <v>6.9707744466750588E-3</v>
      </c>
      <c r="Q77" s="125"/>
      <c r="R77" s="210">
        <v>45000</v>
      </c>
      <c r="S77" s="205">
        <f>+R77/$R$86</f>
        <v>2.8352020380807428E-3</v>
      </c>
    </row>
    <row r="78" spans="1:19" s="112" customFormat="1">
      <c r="A78" s="163" t="s">
        <v>484</v>
      </c>
      <c r="B78" s="162">
        <f>LCEC!C37</f>
        <v>652401.32093880035</v>
      </c>
      <c r="C78" s="162">
        <f>LCEC!D37</f>
        <v>605537.28582687373</v>
      </c>
      <c r="D78" s="162">
        <f>LCEC!E37</f>
        <v>564242.81449034822</v>
      </c>
      <c r="E78" s="162">
        <f>LCEC!F37</f>
        <v>712814.09653249686</v>
      </c>
      <c r="F78" s="162">
        <f>LCEC!G37</f>
        <v>746344.99514577689</v>
      </c>
      <c r="G78" s="162">
        <f>LCEC!H37</f>
        <v>750767.25936227292</v>
      </c>
      <c r="H78" s="162">
        <f>LCEC!I37</f>
        <v>734350.22296683863</v>
      </c>
      <c r="I78" s="162">
        <f>LCEC!J37</f>
        <v>706112.97092415846</v>
      </c>
      <c r="J78" s="162">
        <f>LCEC!K37</f>
        <v>788895.39943593345</v>
      </c>
      <c r="K78" s="162">
        <f>LCEC!L37</f>
        <v>812495.32914508996</v>
      </c>
      <c r="L78" s="162">
        <f>LCEC!M37</f>
        <v>711153.55351100897</v>
      </c>
      <c r="M78" s="162">
        <f>LCEC!N37</f>
        <v>617668.66543469822</v>
      </c>
      <c r="N78" s="162">
        <f>SUM(B78:M78)</f>
        <v>8402783.9137142953</v>
      </c>
      <c r="O78" s="158">
        <f>+N78/12</f>
        <v>700231.99280952464</v>
      </c>
      <c r="P78" s="159">
        <f>+O78/$O$43</f>
        <v>3.7440182869441632E-2</v>
      </c>
      <c r="Q78" s="125"/>
      <c r="R78" s="204">
        <v>1314</v>
      </c>
      <c r="S78" s="205">
        <f>+R78/$R$86</f>
        <v>8.2787899511957696E-5</v>
      </c>
    </row>
    <row r="79" spans="1:19" s="112" customFormat="1">
      <c r="A79" s="163" t="s">
        <v>1049</v>
      </c>
      <c r="B79" s="162">
        <f>'NEW SMYRNA'!C37</f>
        <v>0</v>
      </c>
      <c r="C79" s="162">
        <f>'NEW SMYRNA'!D37</f>
        <v>289.63791398912502</v>
      </c>
      <c r="D79" s="162">
        <f>'NEW SMYRNA'!E37</f>
        <v>0</v>
      </c>
      <c r="E79" s="162">
        <f>'NEW SMYRNA'!F37</f>
        <v>0</v>
      </c>
      <c r="F79" s="162">
        <f>'NEW SMYRNA'!G37</f>
        <v>0</v>
      </c>
      <c r="G79" s="162">
        <f>'NEW SMYRNA'!H37</f>
        <v>0</v>
      </c>
      <c r="H79" s="162">
        <f>'NEW SMYRNA'!I37</f>
        <v>0</v>
      </c>
      <c r="I79" s="162">
        <f>'NEW SMYRNA'!J37</f>
        <v>0</v>
      </c>
      <c r="J79" s="162">
        <f>'NEW SMYRNA'!K37</f>
        <v>251.407884151247</v>
      </c>
      <c r="K79" s="162">
        <f>'NEW SMYRNA'!L37</f>
        <v>0</v>
      </c>
      <c r="L79" s="162">
        <f>'NEW SMYRNA'!M37</f>
        <v>0</v>
      </c>
      <c r="M79" s="162">
        <f>'NEW SMYRNA'!N37</f>
        <v>0</v>
      </c>
      <c r="N79" s="162">
        <f>SUM(B79:M79)</f>
        <v>541.04579814037197</v>
      </c>
      <c r="O79" s="158">
        <f>+N79/12</f>
        <v>45.087149845031</v>
      </c>
      <c r="P79" s="159">
        <f>+O79/$O$43</f>
        <v>2.4107312327831076E-6</v>
      </c>
      <c r="Q79" s="125"/>
      <c r="R79" s="204">
        <v>209167.87416044922</v>
      </c>
      <c r="S79" s="205">
        <f>+R79/$R$86</f>
        <v>1.3178515180460489E-2</v>
      </c>
    </row>
    <row r="80" spans="1:19" s="112" customFormat="1">
      <c r="A80" s="163" t="s">
        <v>486</v>
      </c>
      <c r="B80" s="156">
        <f>SEMINOLE!C38</f>
        <v>0</v>
      </c>
      <c r="C80" s="156">
        <f>SEMINOLE!D38</f>
        <v>0</v>
      </c>
      <c r="D80" s="156">
        <f>SEMINOLE!E38</f>
        <v>0</v>
      </c>
      <c r="E80" s="156">
        <f>SEMINOLE!F38</f>
        <v>0</v>
      </c>
      <c r="F80" s="156">
        <f>SEMINOLE!G38</f>
        <v>0</v>
      </c>
      <c r="G80" s="156">
        <f>SEMINOLE!H38</f>
        <v>277203.95764963276</v>
      </c>
      <c r="H80" s="156">
        <f>SEMINOLE!I38</f>
        <v>255290.495159001</v>
      </c>
      <c r="I80" s="156">
        <f>SEMINOLE!J38</f>
        <v>300363.14268342452</v>
      </c>
      <c r="J80" s="156">
        <f>SEMINOLE!K38</f>
        <v>205741.48330934267</v>
      </c>
      <c r="K80" s="156">
        <f>SEMINOLE!L38</f>
        <v>209307.17556354226</v>
      </c>
      <c r="L80" s="156">
        <f>SEMINOLE!M38</f>
        <v>0</v>
      </c>
      <c r="M80" s="156">
        <f>SEMINOLE!N38</f>
        <v>0</v>
      </c>
      <c r="N80" s="162">
        <f t="shared" ref="N80:N82" si="14">SUM(B80:M80)</f>
        <v>1247906.2543649431</v>
      </c>
      <c r="O80" s="158">
        <f t="shared" ref="O80:O82" si="15">+N80/12</f>
        <v>103992.18786374526</v>
      </c>
      <c r="P80" s="159">
        <f t="shared" ref="P80:P82" si="16">+O80/$O$43</f>
        <v>5.5602808363414032E-3</v>
      </c>
      <c r="Q80" s="125"/>
      <c r="R80" s="204">
        <v>0</v>
      </c>
      <c r="S80" s="205">
        <f>+R80/$R$86</f>
        <v>0</v>
      </c>
    </row>
    <row r="81" spans="1:19" s="112" customFormat="1">
      <c r="A81" s="163" t="s">
        <v>1050</v>
      </c>
      <c r="B81" s="156">
        <f>WAUCHULA!C37</f>
        <v>10530.379821807717</v>
      </c>
      <c r="C81" s="156">
        <f>WAUCHULA!D37</f>
        <v>0</v>
      </c>
      <c r="D81" s="156">
        <f>WAUCHULA!E37</f>
        <v>0</v>
      </c>
      <c r="E81" s="156">
        <f>WAUCHULA!F37</f>
        <v>0</v>
      </c>
      <c r="F81" s="156">
        <f>WAUCHULA!G37</f>
        <v>0</v>
      </c>
      <c r="G81" s="156">
        <f>WAUCHULA!H37</f>
        <v>0</v>
      </c>
      <c r="H81" s="156">
        <f>WAUCHULA!I37</f>
        <v>0</v>
      </c>
      <c r="I81" s="156">
        <f>WAUCHULA!J37</f>
        <v>0</v>
      </c>
      <c r="J81" s="156">
        <f>WAUCHULA!K37</f>
        <v>0</v>
      </c>
      <c r="K81" s="156">
        <f>WAUCHULA!L37</f>
        <v>0</v>
      </c>
      <c r="L81" s="156">
        <f>WAUCHULA!M37</f>
        <v>0</v>
      </c>
      <c r="M81" s="156">
        <f>WAUCHULA!N37</f>
        <v>0</v>
      </c>
      <c r="N81" s="162">
        <f t="shared" si="14"/>
        <v>10530.379821807717</v>
      </c>
      <c r="O81" s="158">
        <f t="shared" si="15"/>
        <v>877.53165181730981</v>
      </c>
      <c r="P81" s="159">
        <f t="shared" si="16"/>
        <v>4.6920086278749022E-5</v>
      </c>
      <c r="Q81" s="125"/>
      <c r="R81" s="204"/>
      <c r="S81" s="205"/>
    </row>
    <row r="82" spans="1:19" s="112" customFormat="1">
      <c r="A82" s="163" t="s">
        <v>1052</v>
      </c>
      <c r="B82" s="156">
        <f>'WINTER PARK'!C37</f>
        <v>25913.23894341823</v>
      </c>
      <c r="C82" s="156">
        <f>'WINTER PARK'!D37</f>
        <v>357.14285714285717</v>
      </c>
      <c r="D82" s="156">
        <f>'WINTER PARK'!E37</f>
        <v>0</v>
      </c>
      <c r="E82" s="156">
        <f>'WINTER PARK'!F37</f>
        <v>0</v>
      </c>
      <c r="F82" s="156">
        <f>'WINTER PARK'!G37</f>
        <v>0</v>
      </c>
      <c r="G82" s="156">
        <f>'WINTER PARK'!H37</f>
        <v>0</v>
      </c>
      <c r="H82" s="156">
        <f>'WINTER PARK'!I37</f>
        <v>0</v>
      </c>
      <c r="I82" s="156">
        <f>'WINTER PARK'!J37</f>
        <v>0</v>
      </c>
      <c r="J82" s="156">
        <f>'WINTER PARK'!K37</f>
        <v>333.33333333333331</v>
      </c>
      <c r="K82" s="156">
        <f>'WINTER PARK'!L37</f>
        <v>0</v>
      </c>
      <c r="L82" s="156">
        <f>'WINTER PARK'!M37</f>
        <v>0</v>
      </c>
      <c r="M82" s="156">
        <f>'WINTER PARK'!N37</f>
        <v>0</v>
      </c>
      <c r="N82" s="162">
        <f t="shared" si="14"/>
        <v>26603.71513389442</v>
      </c>
      <c r="O82" s="158">
        <f t="shared" si="15"/>
        <v>2216.9762611578685</v>
      </c>
      <c r="P82" s="159">
        <f t="shared" si="16"/>
        <v>1.1853785243648547E-4</v>
      </c>
      <c r="Q82" s="125"/>
      <c r="R82" s="204"/>
      <c r="S82" s="205"/>
    </row>
    <row r="83" spans="1:19" s="112" customFormat="1">
      <c r="A83" s="125"/>
      <c r="B83" s="155"/>
      <c r="C83" s="155"/>
      <c r="D83" s="155"/>
      <c r="E83" s="155"/>
      <c r="F83" s="155"/>
      <c r="G83" s="155"/>
      <c r="H83" s="155"/>
      <c r="I83" s="155"/>
      <c r="J83" s="155"/>
      <c r="K83" s="155"/>
      <c r="L83" s="155"/>
      <c r="M83" s="155"/>
      <c r="N83" s="155"/>
      <c r="O83" s="157"/>
      <c r="P83" s="125"/>
      <c r="Q83" s="125"/>
      <c r="R83" s="208"/>
      <c r="S83" s="205"/>
    </row>
    <row r="84" spans="1:19" s="112" customFormat="1">
      <c r="A84" s="126" t="s">
        <v>506</v>
      </c>
      <c r="B84" s="161">
        <f t="shared" ref="B84:O84" si="17">SUM(B76:B83)</f>
        <v>795215.00220239034</v>
      </c>
      <c r="C84" s="161">
        <f t="shared" si="17"/>
        <v>727436.61545102927</v>
      </c>
      <c r="D84" s="161">
        <f t="shared" si="17"/>
        <v>661259.93550061609</v>
      </c>
      <c r="E84" s="161">
        <f t="shared" si="17"/>
        <v>835855.96299117967</v>
      </c>
      <c r="F84" s="161">
        <f t="shared" si="17"/>
        <v>870154.59261755564</v>
      </c>
      <c r="G84" s="161">
        <f t="shared" si="17"/>
        <v>1163316.0939436215</v>
      </c>
      <c r="H84" s="161">
        <f t="shared" si="17"/>
        <v>1137370.3481108723</v>
      </c>
      <c r="I84" s="161">
        <f t="shared" si="17"/>
        <v>1160895.5837615794</v>
      </c>
      <c r="J84" s="161">
        <f t="shared" si="17"/>
        <v>1162006.6074452619</v>
      </c>
      <c r="K84" s="161">
        <f t="shared" si="17"/>
        <v>1170452.7177448969</v>
      </c>
      <c r="L84" s="161">
        <f t="shared" si="17"/>
        <v>849817.27781555743</v>
      </c>
      <c r="M84" s="161">
        <f t="shared" si="17"/>
        <v>723910.32692926901</v>
      </c>
      <c r="N84" s="161">
        <f t="shared" si="17"/>
        <v>11257691.064513827</v>
      </c>
      <c r="O84" s="161">
        <f t="shared" si="17"/>
        <v>938140.92204281909</v>
      </c>
      <c r="P84" s="159">
        <f>+O84/$O$43</f>
        <v>5.0160758204808448E-2</v>
      </c>
      <c r="Q84" s="126"/>
      <c r="R84" s="207">
        <f>SUM(R76:R83)</f>
        <v>363140.3767827882</v>
      </c>
      <c r="S84" s="205">
        <f>+R84/$R$86</f>
        <v>2.2879474141421555E-2</v>
      </c>
    </row>
    <row r="85" spans="1:19" s="112" customFormat="1">
      <c r="A85" s="125"/>
      <c r="B85" s="155"/>
      <c r="C85" s="155"/>
      <c r="D85" s="155"/>
      <c r="E85" s="155"/>
      <c r="F85" s="155"/>
      <c r="G85" s="155"/>
      <c r="H85" s="155"/>
      <c r="I85" s="155"/>
      <c r="J85" s="155"/>
      <c r="K85" s="155"/>
      <c r="L85" s="155"/>
      <c r="M85" s="155"/>
      <c r="N85" s="155"/>
      <c r="O85" s="157"/>
      <c r="P85" s="125"/>
      <c r="Q85" s="125"/>
      <c r="R85" s="208"/>
      <c r="S85" s="205"/>
    </row>
    <row r="86" spans="1:19" s="112" customFormat="1" ht="13.8" thickBot="1">
      <c r="A86" s="126" t="s">
        <v>495</v>
      </c>
      <c r="B86" s="160">
        <f t="shared" ref="B86:N86" si="18">+B73+B84</f>
        <v>17442902.49588665</v>
      </c>
      <c r="C86" s="160">
        <f t="shared" si="18"/>
        <v>16954995.241141368</v>
      </c>
      <c r="D86" s="160">
        <f t="shared" si="18"/>
        <v>15015833.856194785</v>
      </c>
      <c r="E86" s="160">
        <f t="shared" si="18"/>
        <v>17281567.470601704</v>
      </c>
      <c r="F86" s="160">
        <f t="shared" si="18"/>
        <v>18550242.764385272</v>
      </c>
      <c r="G86" s="160">
        <f t="shared" si="18"/>
        <v>20890515.665466655</v>
      </c>
      <c r="H86" s="160">
        <f t="shared" si="18"/>
        <v>20995100.901572943</v>
      </c>
      <c r="I86" s="160">
        <f t="shared" si="18"/>
        <v>20909730.496015344</v>
      </c>
      <c r="J86" s="160">
        <f t="shared" si="18"/>
        <v>21338610.610987674</v>
      </c>
      <c r="K86" s="160">
        <f t="shared" si="18"/>
        <v>19949463.09094061</v>
      </c>
      <c r="L86" s="160">
        <f t="shared" si="18"/>
        <v>18046563.88115504</v>
      </c>
      <c r="M86" s="160">
        <f t="shared" si="18"/>
        <v>16548092.64905289</v>
      </c>
      <c r="N86" s="160">
        <f t="shared" si="18"/>
        <v>223923619.12340093</v>
      </c>
      <c r="O86" s="160">
        <f>+O73+O84</f>
        <v>18660301.593616743</v>
      </c>
      <c r="P86" s="159">
        <f>+O86/$O$43</f>
        <v>0.99773376714877926</v>
      </c>
      <c r="Q86" s="125"/>
      <c r="R86" s="211">
        <f>+R73+R84</f>
        <v>15871884.753039408</v>
      </c>
      <c r="S86" s="205">
        <f>+R86/$R$86</f>
        <v>1</v>
      </c>
    </row>
    <row r="87" spans="1:19" s="112" customFormat="1" ht="13.8" thickTop="1">
      <c r="B87" s="156"/>
      <c r="C87" s="156"/>
      <c r="D87" s="156"/>
      <c r="E87" s="156"/>
      <c r="F87" s="156"/>
      <c r="G87" s="156"/>
      <c r="H87" s="156"/>
      <c r="I87" s="156"/>
      <c r="J87" s="156"/>
      <c r="K87" s="156"/>
      <c r="L87" s="156"/>
      <c r="M87" s="156"/>
      <c r="N87" s="156"/>
      <c r="S87" s="205"/>
    </row>
    <row r="88" spans="1:19" s="112" customFormat="1">
      <c r="B88" s="156"/>
      <c r="C88" s="156"/>
      <c r="D88" s="156"/>
      <c r="E88" s="156"/>
      <c r="F88" s="156"/>
      <c r="G88" s="156"/>
      <c r="H88" s="156"/>
      <c r="I88" s="156"/>
      <c r="J88" s="156"/>
      <c r="K88" s="156"/>
      <c r="L88" s="156"/>
      <c r="M88" s="156"/>
      <c r="N88" s="156"/>
    </row>
    <row r="89" spans="1:19" s="112" customFormat="1">
      <c r="B89" s="156"/>
      <c r="C89" s="156"/>
      <c r="D89" s="156"/>
      <c r="E89" s="156"/>
      <c r="F89" s="156"/>
      <c r="G89" s="156"/>
      <c r="H89" s="156"/>
      <c r="I89" s="156"/>
      <c r="J89" s="156"/>
      <c r="K89" s="156"/>
      <c r="L89" s="156"/>
      <c r="M89" s="156"/>
      <c r="N89" s="156"/>
    </row>
    <row r="90" spans="1:19" s="112" customFormat="1">
      <c r="B90" s="156"/>
      <c r="C90" s="156"/>
      <c r="D90" s="156"/>
      <c r="E90" s="156"/>
      <c r="F90" s="156"/>
      <c r="G90" s="156"/>
      <c r="H90" s="156"/>
      <c r="I90" s="156"/>
      <c r="J90" s="156"/>
      <c r="K90" s="156"/>
      <c r="L90" s="156"/>
      <c r="M90" s="156"/>
      <c r="N90" s="156"/>
    </row>
    <row r="91" spans="1:19" s="112" customFormat="1">
      <c r="B91" s="156"/>
      <c r="C91" s="261"/>
      <c r="D91" s="156"/>
      <c r="E91" s="156"/>
      <c r="F91" s="156"/>
      <c r="G91" s="156"/>
      <c r="H91" s="156"/>
      <c r="I91" s="156"/>
      <c r="J91" s="156"/>
      <c r="K91" s="156"/>
      <c r="L91" s="156"/>
      <c r="M91" s="156"/>
      <c r="N91" s="156"/>
    </row>
    <row r="92" spans="1:19" s="112" customFormat="1">
      <c r="B92" s="156"/>
      <c r="C92" s="156"/>
      <c r="D92" s="156"/>
      <c r="E92" s="156"/>
      <c r="F92" s="156"/>
      <c r="G92" s="156"/>
      <c r="H92" s="156"/>
      <c r="I92" s="156"/>
      <c r="J92" s="156"/>
      <c r="K92" s="156"/>
      <c r="L92" s="156"/>
      <c r="M92" s="156"/>
      <c r="N92" s="156"/>
    </row>
    <row r="93" spans="1:19" s="112" customFormat="1">
      <c r="B93" s="156"/>
      <c r="C93" s="156"/>
      <c r="D93" s="156"/>
      <c r="E93" s="156"/>
      <c r="F93" s="156"/>
      <c r="G93" s="156"/>
      <c r="H93" s="156"/>
      <c r="I93" s="156"/>
      <c r="J93" s="156"/>
      <c r="K93" s="156"/>
      <c r="L93" s="156"/>
      <c r="M93" s="156"/>
      <c r="N93" s="156"/>
    </row>
    <row r="94" spans="1:19" s="112" customFormat="1">
      <c r="B94" s="156"/>
      <c r="C94" s="156"/>
      <c r="D94" s="156"/>
      <c r="E94" s="156"/>
      <c r="F94" s="156"/>
      <c r="G94" s="156"/>
      <c r="H94" s="156"/>
      <c r="I94" s="156"/>
      <c r="J94" s="156"/>
      <c r="K94" s="156"/>
      <c r="L94" s="156"/>
      <c r="M94" s="156"/>
      <c r="N94" s="156"/>
    </row>
    <row r="95" spans="1:19" s="112" customFormat="1">
      <c r="B95" s="156"/>
      <c r="C95" s="156"/>
      <c r="D95" s="156"/>
      <c r="E95" s="156"/>
      <c r="F95" s="156"/>
      <c r="G95" s="156"/>
      <c r="H95" s="156"/>
      <c r="I95" s="156"/>
      <c r="J95" s="156"/>
      <c r="K95" s="156"/>
      <c r="L95" s="156"/>
      <c r="M95" s="156"/>
      <c r="N95" s="156"/>
    </row>
    <row r="96" spans="1:19" s="112" customFormat="1">
      <c r="B96" s="156"/>
      <c r="C96" s="156"/>
      <c r="D96" s="156"/>
      <c r="E96" s="156"/>
      <c r="F96" s="156"/>
      <c r="G96" s="156"/>
      <c r="H96" s="156"/>
      <c r="I96" s="156"/>
      <c r="J96" s="156"/>
      <c r="K96" s="156"/>
      <c r="L96" s="156"/>
      <c r="M96" s="156"/>
      <c r="N96" s="156"/>
    </row>
    <row r="97" spans="2:14" s="112" customFormat="1">
      <c r="B97" s="156"/>
      <c r="C97" s="156"/>
      <c r="D97" s="156"/>
      <c r="E97" s="156"/>
      <c r="F97" s="156"/>
      <c r="G97" s="156"/>
      <c r="H97" s="156"/>
      <c r="I97" s="156"/>
      <c r="J97" s="156"/>
      <c r="K97" s="156"/>
      <c r="L97" s="156"/>
      <c r="M97" s="156"/>
      <c r="N97" s="156"/>
    </row>
    <row r="98" spans="2:14" s="112" customFormat="1">
      <c r="B98" s="156"/>
      <c r="C98" s="156"/>
      <c r="D98" s="156"/>
      <c r="E98" s="156"/>
      <c r="F98" s="156"/>
      <c r="G98" s="156"/>
      <c r="H98" s="156"/>
      <c r="I98" s="156"/>
      <c r="J98" s="156"/>
      <c r="K98" s="156"/>
      <c r="L98" s="156"/>
      <c r="M98" s="156"/>
      <c r="N98" s="156"/>
    </row>
    <row r="99" spans="2:14" s="112" customFormat="1">
      <c r="B99" s="156"/>
      <c r="C99" s="156"/>
      <c r="D99" s="156"/>
      <c r="E99" s="156"/>
      <c r="F99" s="156"/>
      <c r="G99" s="156"/>
      <c r="H99" s="156"/>
      <c r="I99" s="156"/>
      <c r="J99" s="156"/>
      <c r="K99" s="156"/>
      <c r="L99" s="156"/>
      <c r="M99" s="156"/>
      <c r="N99" s="156"/>
    </row>
    <row r="100" spans="2:14" s="112" customFormat="1">
      <c r="B100" s="156"/>
      <c r="C100" s="156"/>
      <c r="D100" s="156"/>
      <c r="E100" s="156"/>
      <c r="F100" s="156"/>
      <c r="G100" s="156"/>
      <c r="H100" s="156"/>
      <c r="I100" s="156"/>
      <c r="J100" s="156"/>
      <c r="K100" s="156"/>
      <c r="L100" s="156"/>
      <c r="M100" s="156"/>
      <c r="N100" s="156"/>
    </row>
    <row r="101" spans="2:14" s="112" customFormat="1">
      <c r="B101" s="156"/>
      <c r="C101" s="156"/>
      <c r="D101" s="156"/>
      <c r="E101" s="156"/>
      <c r="F101" s="156"/>
      <c r="G101" s="156"/>
      <c r="H101" s="156"/>
      <c r="I101" s="156"/>
      <c r="J101" s="156"/>
      <c r="K101" s="156"/>
      <c r="L101" s="156"/>
      <c r="M101" s="156"/>
      <c r="N101" s="156"/>
    </row>
    <row r="102" spans="2:14" s="112" customFormat="1">
      <c r="B102" s="156"/>
      <c r="C102" s="156"/>
      <c r="D102" s="156"/>
      <c r="E102" s="156"/>
      <c r="F102" s="156"/>
      <c r="G102" s="156"/>
      <c r="H102" s="156"/>
      <c r="I102" s="156"/>
      <c r="J102" s="156"/>
      <c r="K102" s="156"/>
      <c r="L102" s="156"/>
      <c r="M102" s="156"/>
      <c r="N102" s="156"/>
    </row>
    <row r="103" spans="2:14" s="112" customFormat="1">
      <c r="B103" s="156"/>
      <c r="C103" s="156"/>
      <c r="D103" s="156"/>
      <c r="E103" s="156"/>
      <c r="F103" s="156"/>
      <c r="G103" s="156"/>
      <c r="H103" s="156"/>
      <c r="I103" s="156"/>
      <c r="J103" s="156"/>
      <c r="K103" s="156"/>
      <c r="L103" s="156"/>
      <c r="M103" s="156"/>
      <c r="N103" s="156"/>
    </row>
    <row r="104" spans="2:14" s="112" customFormat="1">
      <c r="B104" s="156"/>
      <c r="C104" s="156"/>
      <c r="D104" s="156"/>
      <c r="E104" s="156"/>
      <c r="F104" s="156"/>
      <c r="G104" s="156"/>
      <c r="H104" s="156"/>
      <c r="I104" s="156"/>
      <c r="J104" s="156"/>
      <c r="K104" s="156"/>
      <c r="L104" s="156"/>
      <c r="M104" s="156"/>
      <c r="N104" s="156"/>
    </row>
    <row r="105" spans="2:14" s="112" customFormat="1">
      <c r="B105" s="156"/>
      <c r="C105" s="156"/>
      <c r="D105" s="156"/>
      <c r="E105" s="156"/>
      <c r="F105" s="156"/>
      <c r="G105" s="156"/>
      <c r="H105" s="156"/>
      <c r="I105" s="156"/>
      <c r="J105" s="156"/>
      <c r="K105" s="156"/>
      <c r="L105" s="156"/>
      <c r="M105" s="156"/>
      <c r="N105" s="156"/>
    </row>
    <row r="106" spans="2:14" s="112" customFormat="1">
      <c r="B106" s="156"/>
      <c r="C106" s="156"/>
      <c r="D106" s="156"/>
      <c r="E106" s="156"/>
      <c r="F106" s="156"/>
      <c r="G106" s="156"/>
      <c r="H106" s="156"/>
      <c r="I106" s="156"/>
      <c r="J106" s="156"/>
      <c r="K106" s="156"/>
      <c r="L106" s="156"/>
      <c r="M106" s="156"/>
      <c r="N106" s="156"/>
    </row>
    <row r="107" spans="2:14" s="112" customFormat="1">
      <c r="B107" s="156"/>
      <c r="C107" s="156"/>
      <c r="D107" s="156"/>
      <c r="E107" s="156"/>
      <c r="F107" s="156"/>
      <c r="G107" s="156"/>
      <c r="H107" s="156"/>
      <c r="I107" s="156"/>
      <c r="J107" s="156"/>
      <c r="K107" s="156"/>
      <c r="L107" s="156"/>
      <c r="M107" s="156"/>
      <c r="N107" s="156"/>
    </row>
    <row r="108" spans="2:14" s="112" customFormat="1">
      <c r="B108" s="156"/>
      <c r="C108" s="156"/>
      <c r="D108" s="156"/>
      <c r="E108" s="156"/>
      <c r="F108" s="156"/>
      <c r="G108" s="156"/>
      <c r="H108" s="156"/>
      <c r="I108" s="156"/>
      <c r="J108" s="156"/>
      <c r="K108" s="156"/>
      <c r="L108" s="156"/>
      <c r="M108" s="156"/>
      <c r="N108" s="156"/>
    </row>
    <row r="109" spans="2:14" s="112" customFormat="1">
      <c r="B109" s="156"/>
      <c r="C109" s="156"/>
      <c r="D109" s="156"/>
      <c r="E109" s="156"/>
      <c r="F109" s="156"/>
      <c r="G109" s="156"/>
      <c r="H109" s="156"/>
      <c r="I109" s="156"/>
      <c r="J109" s="156"/>
      <c r="K109" s="156"/>
      <c r="L109" s="156"/>
      <c r="M109" s="156"/>
      <c r="N109" s="156"/>
    </row>
    <row r="110" spans="2:14" s="112" customFormat="1">
      <c r="B110" s="156"/>
      <c r="C110" s="156"/>
      <c r="D110" s="156"/>
      <c r="E110" s="156"/>
      <c r="F110" s="156"/>
      <c r="G110" s="156"/>
      <c r="H110" s="156"/>
      <c r="I110" s="156"/>
      <c r="J110" s="156"/>
      <c r="K110" s="156"/>
      <c r="L110" s="156"/>
      <c r="M110" s="156"/>
      <c r="N110" s="156"/>
    </row>
    <row r="111" spans="2:14" s="112" customFormat="1">
      <c r="B111" s="156"/>
      <c r="C111" s="156"/>
      <c r="D111" s="156"/>
      <c r="E111" s="156"/>
      <c r="F111" s="156"/>
      <c r="G111" s="156"/>
      <c r="H111" s="156"/>
      <c r="I111" s="156"/>
      <c r="J111" s="156"/>
      <c r="K111" s="156"/>
      <c r="L111" s="156"/>
      <c r="M111" s="156"/>
      <c r="N111" s="156"/>
    </row>
    <row r="112" spans="2:14" s="112" customFormat="1">
      <c r="B112" s="156"/>
      <c r="C112" s="156"/>
      <c r="D112" s="156"/>
      <c r="E112" s="156"/>
      <c r="F112" s="156"/>
      <c r="G112" s="156"/>
      <c r="H112" s="156"/>
      <c r="I112" s="156"/>
      <c r="J112" s="156"/>
      <c r="K112" s="156"/>
      <c r="L112" s="156"/>
      <c r="M112" s="156"/>
      <c r="N112" s="156"/>
    </row>
    <row r="113" spans="2:14" s="112" customFormat="1">
      <c r="B113" s="156"/>
      <c r="C113" s="156"/>
      <c r="D113" s="156"/>
      <c r="E113" s="156"/>
      <c r="F113" s="156"/>
      <c r="G113" s="156"/>
      <c r="H113" s="156"/>
      <c r="I113" s="156"/>
      <c r="J113" s="156"/>
      <c r="K113" s="156"/>
      <c r="L113" s="156"/>
      <c r="M113" s="156"/>
      <c r="N113" s="156"/>
    </row>
    <row r="114" spans="2:14" s="112" customFormat="1">
      <c r="B114" s="156"/>
      <c r="C114" s="156"/>
      <c r="D114" s="156"/>
      <c r="E114" s="156"/>
      <c r="F114" s="156"/>
      <c r="G114" s="156"/>
      <c r="H114" s="156"/>
      <c r="I114" s="156"/>
      <c r="J114" s="156"/>
      <c r="K114" s="156"/>
      <c r="L114" s="156"/>
      <c r="M114" s="156"/>
      <c r="N114" s="156"/>
    </row>
    <row r="115" spans="2:14" s="112" customFormat="1">
      <c r="B115" s="156"/>
      <c r="C115" s="156"/>
      <c r="D115" s="156"/>
      <c r="E115" s="156"/>
      <c r="F115" s="156"/>
      <c r="G115" s="156"/>
      <c r="H115" s="156"/>
      <c r="I115" s="156"/>
      <c r="J115" s="156"/>
      <c r="K115" s="156"/>
      <c r="L115" s="156"/>
      <c r="M115" s="156"/>
      <c r="N115" s="156"/>
    </row>
    <row r="116" spans="2:14" s="112" customFormat="1">
      <c r="B116" s="156"/>
      <c r="C116" s="156"/>
      <c r="D116" s="156"/>
      <c r="E116" s="156"/>
      <c r="F116" s="156"/>
      <c r="G116" s="156"/>
      <c r="H116" s="156"/>
      <c r="I116" s="156"/>
      <c r="J116" s="156"/>
      <c r="K116" s="156"/>
      <c r="L116" s="156"/>
      <c r="M116" s="156"/>
      <c r="N116" s="156"/>
    </row>
    <row r="117" spans="2:14" s="112" customFormat="1">
      <c r="B117" s="156"/>
      <c r="C117" s="156"/>
      <c r="D117" s="156"/>
      <c r="E117" s="156"/>
      <c r="F117" s="156"/>
      <c r="G117" s="156"/>
      <c r="H117" s="156"/>
      <c r="I117" s="156"/>
      <c r="J117" s="156"/>
      <c r="K117" s="156"/>
      <c r="L117" s="156"/>
      <c r="M117" s="156"/>
      <c r="N117" s="156"/>
    </row>
    <row r="118" spans="2:14" s="112" customFormat="1">
      <c r="B118" s="156"/>
      <c r="C118" s="156"/>
      <c r="D118" s="156"/>
      <c r="E118" s="156"/>
      <c r="F118" s="156"/>
      <c r="G118" s="156"/>
      <c r="H118" s="156"/>
      <c r="I118" s="156"/>
      <c r="J118" s="156"/>
      <c r="K118" s="156"/>
      <c r="L118" s="156"/>
      <c r="M118" s="156"/>
      <c r="N118" s="156"/>
    </row>
    <row r="119" spans="2:14" s="112" customFormat="1">
      <c r="B119" s="156"/>
      <c r="C119" s="156"/>
      <c r="D119" s="156"/>
      <c r="E119" s="156"/>
      <c r="F119" s="156"/>
      <c r="G119" s="156"/>
      <c r="H119" s="156"/>
      <c r="I119" s="156"/>
      <c r="J119" s="156"/>
      <c r="K119" s="156"/>
      <c r="L119" s="156"/>
      <c r="M119" s="156"/>
      <c r="N119" s="156"/>
    </row>
    <row r="120" spans="2:14" s="112" customFormat="1">
      <c r="B120" s="156"/>
      <c r="C120" s="156"/>
      <c r="D120" s="156"/>
      <c r="E120" s="156"/>
      <c r="F120" s="156"/>
      <c r="G120" s="156"/>
      <c r="H120" s="156"/>
      <c r="I120" s="156"/>
      <c r="J120" s="156"/>
      <c r="K120" s="156"/>
      <c r="L120" s="156"/>
      <c r="M120" s="156"/>
      <c r="N120" s="156"/>
    </row>
    <row r="121" spans="2:14" s="112" customFormat="1">
      <c r="B121" s="156"/>
      <c r="C121" s="156"/>
      <c r="D121" s="156"/>
      <c r="E121" s="156"/>
      <c r="F121" s="156"/>
      <c r="G121" s="156"/>
      <c r="H121" s="156"/>
      <c r="I121" s="156"/>
      <c r="J121" s="156"/>
      <c r="K121" s="156"/>
      <c r="L121" s="156"/>
      <c r="M121" s="156"/>
      <c r="N121" s="156"/>
    </row>
    <row r="122" spans="2:14" s="112" customFormat="1">
      <c r="B122" s="156"/>
      <c r="C122" s="156"/>
      <c r="D122" s="156"/>
      <c r="E122" s="156"/>
      <c r="F122" s="156"/>
      <c r="G122" s="156"/>
      <c r="H122" s="156"/>
      <c r="I122" s="156"/>
      <c r="J122" s="156"/>
      <c r="K122" s="156"/>
      <c r="L122" s="156"/>
      <c r="M122" s="156"/>
      <c r="N122" s="156"/>
    </row>
    <row r="123" spans="2:14" s="112" customFormat="1">
      <c r="B123" s="156"/>
      <c r="C123" s="156"/>
      <c r="D123" s="156"/>
      <c r="E123" s="156"/>
      <c r="F123" s="156"/>
      <c r="G123" s="156"/>
      <c r="H123" s="156"/>
      <c r="I123" s="156"/>
      <c r="J123" s="156"/>
      <c r="K123" s="156"/>
      <c r="L123" s="156"/>
      <c r="M123" s="156"/>
      <c r="N123" s="156"/>
    </row>
    <row r="124" spans="2:14" s="112" customFormat="1">
      <c r="B124" s="156"/>
      <c r="C124" s="156"/>
      <c r="D124" s="156"/>
      <c r="E124" s="156"/>
      <c r="F124" s="156"/>
      <c r="G124" s="156"/>
      <c r="H124" s="156"/>
      <c r="I124" s="156"/>
      <c r="J124" s="156"/>
      <c r="K124" s="156"/>
      <c r="L124" s="156"/>
      <c r="M124" s="156"/>
      <c r="N124" s="156"/>
    </row>
    <row r="125" spans="2:14" s="112" customFormat="1">
      <c r="B125" s="156"/>
      <c r="C125" s="156"/>
      <c r="D125" s="156"/>
      <c r="E125" s="156"/>
      <c r="F125" s="156"/>
      <c r="G125" s="156"/>
      <c r="H125" s="156"/>
      <c r="I125" s="156"/>
      <c r="J125" s="156"/>
      <c r="K125" s="156"/>
      <c r="L125" s="156"/>
      <c r="M125" s="156"/>
      <c r="N125" s="156"/>
    </row>
    <row r="126" spans="2:14" s="112" customFormat="1">
      <c r="B126" s="156"/>
      <c r="C126" s="156"/>
      <c r="D126" s="156"/>
      <c r="E126" s="156"/>
      <c r="F126" s="156"/>
      <c r="G126" s="156"/>
      <c r="H126" s="156"/>
      <c r="I126" s="156"/>
      <c r="J126" s="156"/>
      <c r="K126" s="156"/>
      <c r="L126" s="156"/>
      <c r="M126" s="156"/>
      <c r="N126" s="156"/>
    </row>
    <row r="127" spans="2:14" s="112" customFormat="1">
      <c r="B127" s="156"/>
      <c r="C127" s="156"/>
      <c r="D127" s="156"/>
      <c r="E127" s="156"/>
      <c r="F127" s="156"/>
      <c r="G127" s="156"/>
      <c r="H127" s="156"/>
      <c r="I127" s="156"/>
      <c r="J127" s="156"/>
      <c r="K127" s="156"/>
      <c r="L127" s="156"/>
      <c r="M127" s="156"/>
      <c r="N127" s="156"/>
    </row>
    <row r="128" spans="2:14" s="112" customFormat="1">
      <c r="B128" s="156"/>
      <c r="C128" s="156"/>
      <c r="D128" s="156"/>
      <c r="E128" s="156"/>
      <c r="F128" s="156"/>
      <c r="G128" s="156"/>
      <c r="H128" s="156"/>
      <c r="I128" s="156"/>
      <c r="J128" s="156"/>
      <c r="K128" s="156"/>
      <c r="L128" s="156"/>
      <c r="M128" s="156"/>
      <c r="N128" s="156"/>
    </row>
    <row r="129" spans="2:14" s="112" customFormat="1">
      <c r="B129" s="156"/>
      <c r="C129" s="156"/>
      <c r="D129" s="156"/>
      <c r="E129" s="156"/>
      <c r="F129" s="156"/>
      <c r="G129" s="156"/>
      <c r="H129" s="156"/>
      <c r="I129" s="156"/>
      <c r="J129" s="156"/>
      <c r="K129" s="156"/>
      <c r="L129" s="156"/>
      <c r="M129" s="156"/>
      <c r="N129" s="156"/>
    </row>
    <row r="130" spans="2:14" s="112" customFormat="1">
      <c r="B130" s="156"/>
      <c r="C130" s="156"/>
      <c r="D130" s="156"/>
      <c r="E130" s="156"/>
      <c r="F130" s="156"/>
      <c r="G130" s="156"/>
      <c r="H130" s="156"/>
      <c r="I130" s="156"/>
      <c r="J130" s="156"/>
      <c r="K130" s="156"/>
      <c r="L130" s="156"/>
      <c r="M130" s="156"/>
      <c r="N130" s="156"/>
    </row>
    <row r="131" spans="2:14" s="112" customFormat="1">
      <c r="B131" s="156"/>
      <c r="C131" s="156"/>
      <c r="D131" s="156"/>
      <c r="E131" s="156"/>
      <c r="F131" s="156"/>
      <c r="G131" s="156"/>
      <c r="H131" s="156"/>
      <c r="I131" s="156"/>
      <c r="J131" s="156"/>
      <c r="K131" s="156"/>
      <c r="L131" s="156"/>
      <c r="M131" s="156"/>
      <c r="N131" s="156"/>
    </row>
    <row r="132" spans="2:14" s="112" customFormat="1">
      <c r="B132" s="156"/>
      <c r="C132" s="156"/>
      <c r="D132" s="156"/>
      <c r="E132" s="156"/>
      <c r="F132" s="156"/>
      <c r="G132" s="156"/>
      <c r="H132" s="156"/>
      <c r="I132" s="156"/>
      <c r="J132" s="156"/>
      <c r="K132" s="156"/>
      <c r="L132" s="156"/>
      <c r="M132" s="156"/>
      <c r="N132" s="156"/>
    </row>
    <row r="133" spans="2:14" s="112" customFormat="1">
      <c r="B133" s="156"/>
      <c r="C133" s="156"/>
      <c r="D133" s="156"/>
      <c r="E133" s="156"/>
      <c r="F133" s="156"/>
      <c r="G133" s="156"/>
      <c r="H133" s="156"/>
      <c r="I133" s="156"/>
      <c r="J133" s="156"/>
      <c r="K133" s="156"/>
      <c r="L133" s="156"/>
      <c r="M133" s="156"/>
      <c r="N133" s="156"/>
    </row>
    <row r="134" spans="2:14" s="112" customFormat="1">
      <c r="B134" s="156"/>
      <c r="C134" s="156"/>
      <c r="D134" s="156"/>
      <c r="E134" s="156"/>
      <c r="F134" s="156"/>
      <c r="G134" s="156"/>
      <c r="H134" s="156"/>
      <c r="I134" s="156"/>
      <c r="J134" s="156"/>
      <c r="K134" s="156"/>
      <c r="L134" s="156"/>
      <c r="M134" s="156"/>
      <c r="N134" s="156"/>
    </row>
    <row r="135" spans="2:14" s="112" customFormat="1">
      <c r="B135" s="156"/>
      <c r="C135" s="156"/>
      <c r="D135" s="156"/>
      <c r="E135" s="156"/>
      <c r="F135" s="156"/>
      <c r="G135" s="156"/>
      <c r="H135" s="156"/>
      <c r="I135" s="156"/>
      <c r="J135" s="156"/>
      <c r="K135" s="156"/>
      <c r="L135" s="156"/>
      <c r="M135" s="156"/>
      <c r="N135" s="156"/>
    </row>
    <row r="136" spans="2:14" s="112" customFormat="1">
      <c r="B136" s="156"/>
      <c r="C136" s="156"/>
      <c r="D136" s="156"/>
      <c r="E136" s="156"/>
      <c r="F136" s="156"/>
      <c r="G136" s="156"/>
      <c r="H136" s="156"/>
      <c r="I136" s="156"/>
      <c r="J136" s="156"/>
      <c r="K136" s="156"/>
      <c r="L136" s="156"/>
      <c r="M136" s="156"/>
      <c r="N136" s="156"/>
    </row>
    <row r="137" spans="2:14" s="112" customFormat="1">
      <c r="B137" s="156"/>
      <c r="C137" s="156"/>
      <c r="D137" s="156"/>
      <c r="E137" s="156"/>
      <c r="F137" s="156"/>
      <c r="G137" s="156"/>
      <c r="H137" s="156"/>
      <c r="I137" s="156"/>
      <c r="J137" s="156"/>
      <c r="K137" s="156"/>
      <c r="L137" s="156"/>
      <c r="M137" s="156"/>
      <c r="N137" s="156"/>
    </row>
    <row r="138" spans="2:14" s="112" customFormat="1">
      <c r="B138" s="156"/>
      <c r="C138" s="156"/>
      <c r="D138" s="156"/>
      <c r="E138" s="156"/>
      <c r="F138" s="156"/>
      <c r="G138" s="156"/>
      <c r="H138" s="156"/>
      <c r="I138" s="156"/>
      <c r="J138" s="156"/>
      <c r="K138" s="156"/>
      <c r="L138" s="156"/>
      <c r="M138" s="156"/>
      <c r="N138" s="156"/>
    </row>
    <row r="139" spans="2:14" s="112" customFormat="1">
      <c r="B139" s="156"/>
      <c r="C139" s="156"/>
      <c r="D139" s="156"/>
      <c r="E139" s="156"/>
      <c r="F139" s="156"/>
      <c r="G139" s="156"/>
      <c r="H139" s="156"/>
      <c r="I139" s="156"/>
      <c r="J139" s="156"/>
      <c r="K139" s="156"/>
      <c r="L139" s="156"/>
      <c r="M139" s="156"/>
      <c r="N139" s="156"/>
    </row>
    <row r="140" spans="2:14" s="112" customFormat="1">
      <c r="B140" s="156"/>
      <c r="C140" s="156"/>
      <c r="D140" s="156"/>
      <c r="E140" s="156"/>
      <c r="F140" s="156"/>
      <c r="G140" s="156"/>
      <c r="H140" s="156"/>
      <c r="I140" s="156"/>
      <c r="J140" s="156"/>
      <c r="K140" s="156"/>
      <c r="L140" s="156"/>
      <c r="M140" s="156"/>
      <c r="N140" s="156"/>
    </row>
    <row r="141" spans="2:14" s="112" customFormat="1">
      <c r="B141" s="156"/>
      <c r="C141" s="156"/>
      <c r="D141" s="156"/>
      <c r="E141" s="156"/>
      <c r="F141" s="156"/>
      <c r="G141" s="156"/>
      <c r="H141" s="156"/>
      <c r="I141" s="156"/>
      <c r="J141" s="156"/>
      <c r="K141" s="156"/>
      <c r="L141" s="156"/>
      <c r="M141" s="156"/>
      <c r="N141" s="156"/>
    </row>
    <row r="142" spans="2:14" s="112" customFormat="1">
      <c r="B142" s="156"/>
      <c r="C142" s="156"/>
      <c r="D142" s="156"/>
      <c r="E142" s="156"/>
      <c r="F142" s="156"/>
      <c r="G142" s="156"/>
      <c r="H142" s="156"/>
      <c r="I142" s="156"/>
      <c r="J142" s="156"/>
      <c r="K142" s="156"/>
      <c r="L142" s="156"/>
      <c r="M142" s="156"/>
      <c r="N142" s="156"/>
    </row>
    <row r="143" spans="2:14" s="112" customFormat="1">
      <c r="B143" s="156"/>
      <c r="C143" s="156"/>
      <c r="D143" s="156"/>
      <c r="E143" s="156"/>
      <c r="F143" s="156"/>
      <c r="G143" s="156"/>
      <c r="H143" s="156"/>
      <c r="I143" s="156"/>
      <c r="J143" s="156"/>
      <c r="K143" s="156"/>
      <c r="L143" s="156"/>
      <c r="M143" s="156"/>
      <c r="N143" s="156"/>
    </row>
    <row r="144" spans="2:14" s="112" customFormat="1">
      <c r="B144" s="156"/>
      <c r="C144" s="156"/>
      <c r="D144" s="156"/>
      <c r="E144" s="156"/>
      <c r="F144" s="156"/>
      <c r="G144" s="156"/>
      <c r="H144" s="156"/>
      <c r="I144" s="156"/>
      <c r="J144" s="156"/>
      <c r="K144" s="156"/>
      <c r="L144" s="156"/>
      <c r="M144" s="156"/>
      <c r="N144" s="156"/>
    </row>
    <row r="145" spans="2:14" s="112" customFormat="1">
      <c r="B145" s="156"/>
      <c r="C145" s="156"/>
      <c r="D145" s="156"/>
      <c r="E145" s="156"/>
      <c r="F145" s="156"/>
      <c r="G145" s="156"/>
      <c r="H145" s="156"/>
      <c r="I145" s="156"/>
      <c r="J145" s="156"/>
      <c r="K145" s="156"/>
      <c r="L145" s="156"/>
      <c r="M145" s="156"/>
      <c r="N145" s="156"/>
    </row>
    <row r="146" spans="2:14" s="112" customFormat="1">
      <c r="B146" s="156"/>
      <c r="C146" s="156"/>
      <c r="D146" s="156"/>
      <c r="E146" s="156"/>
      <c r="F146" s="156"/>
      <c r="G146" s="156"/>
      <c r="H146" s="156"/>
      <c r="I146" s="156"/>
      <c r="J146" s="156"/>
      <c r="K146" s="156"/>
      <c r="L146" s="156"/>
      <c r="M146" s="156"/>
      <c r="N146" s="156"/>
    </row>
    <row r="147" spans="2:14" s="112" customFormat="1">
      <c r="B147" s="156"/>
      <c r="C147" s="156"/>
      <c r="D147" s="156"/>
      <c r="E147" s="156"/>
      <c r="F147" s="156"/>
      <c r="G147" s="156"/>
      <c r="H147" s="156"/>
      <c r="I147" s="156"/>
      <c r="J147" s="156"/>
      <c r="K147" s="156"/>
      <c r="L147" s="156"/>
      <c r="M147" s="156"/>
      <c r="N147" s="156"/>
    </row>
    <row r="148" spans="2:14" s="112" customFormat="1">
      <c r="B148" s="156"/>
      <c r="C148" s="156"/>
      <c r="D148" s="156"/>
      <c r="E148" s="156"/>
      <c r="F148" s="156"/>
      <c r="G148" s="156"/>
      <c r="H148" s="156"/>
      <c r="I148" s="156"/>
      <c r="J148" s="156"/>
      <c r="K148" s="156"/>
      <c r="L148" s="156"/>
      <c r="M148" s="156"/>
      <c r="N148" s="156"/>
    </row>
    <row r="149" spans="2:14" s="112" customFormat="1">
      <c r="B149" s="156"/>
      <c r="C149" s="156"/>
      <c r="D149" s="156"/>
      <c r="E149" s="156"/>
      <c r="F149" s="156"/>
      <c r="G149" s="156"/>
      <c r="H149" s="156"/>
      <c r="I149" s="156"/>
      <c r="J149" s="156"/>
      <c r="K149" s="156"/>
      <c r="L149" s="156"/>
      <c r="M149" s="156"/>
      <c r="N149" s="156"/>
    </row>
    <row r="150" spans="2:14" s="112" customFormat="1">
      <c r="B150" s="156"/>
      <c r="C150" s="156"/>
      <c r="D150" s="156"/>
      <c r="E150" s="156"/>
      <c r="F150" s="156"/>
      <c r="G150" s="156"/>
      <c r="H150" s="156"/>
      <c r="I150" s="156"/>
      <c r="J150" s="156"/>
      <c r="K150" s="156"/>
      <c r="L150" s="156"/>
      <c r="M150" s="156"/>
      <c r="N150" s="156"/>
    </row>
    <row r="151" spans="2:14" s="112" customFormat="1">
      <c r="B151" s="156"/>
      <c r="C151" s="156"/>
      <c r="D151" s="156"/>
      <c r="E151" s="156"/>
      <c r="F151" s="156"/>
      <c r="G151" s="156"/>
      <c r="H151" s="156"/>
      <c r="I151" s="156"/>
      <c r="J151" s="156"/>
      <c r="K151" s="156"/>
      <c r="L151" s="156"/>
      <c r="M151" s="156"/>
      <c r="N151" s="156"/>
    </row>
    <row r="152" spans="2:14" s="112" customFormat="1">
      <c r="B152" s="156"/>
      <c r="C152" s="156"/>
      <c r="D152" s="156"/>
      <c r="E152" s="156"/>
      <c r="F152" s="156"/>
      <c r="G152" s="156"/>
      <c r="H152" s="156"/>
      <c r="I152" s="156"/>
      <c r="J152" s="156"/>
      <c r="K152" s="156"/>
      <c r="L152" s="156"/>
      <c r="M152" s="156"/>
      <c r="N152" s="156"/>
    </row>
    <row r="153" spans="2:14" s="112" customFormat="1">
      <c r="B153" s="156"/>
      <c r="C153" s="156"/>
      <c r="D153" s="156"/>
      <c r="E153" s="156"/>
      <c r="F153" s="156"/>
      <c r="G153" s="156"/>
      <c r="H153" s="156"/>
      <c r="I153" s="156"/>
      <c r="J153" s="156"/>
      <c r="K153" s="156"/>
      <c r="L153" s="156"/>
      <c r="M153" s="156"/>
      <c r="N153" s="156"/>
    </row>
    <row r="154" spans="2:14" s="112" customFormat="1">
      <c r="B154" s="156"/>
      <c r="C154" s="156"/>
      <c r="D154" s="156"/>
      <c r="E154" s="156"/>
      <c r="F154" s="156"/>
      <c r="G154" s="156"/>
      <c r="H154" s="156"/>
      <c r="I154" s="156"/>
      <c r="J154" s="156"/>
      <c r="K154" s="156"/>
      <c r="L154" s="156"/>
      <c r="M154" s="156"/>
      <c r="N154" s="156"/>
    </row>
    <row r="155" spans="2:14" s="112" customFormat="1">
      <c r="B155" s="156"/>
      <c r="C155" s="156"/>
      <c r="D155" s="156"/>
      <c r="E155" s="156"/>
      <c r="F155" s="156"/>
      <c r="G155" s="156"/>
      <c r="H155" s="156"/>
      <c r="I155" s="156"/>
      <c r="J155" s="156"/>
      <c r="K155" s="156"/>
      <c r="L155" s="156"/>
      <c r="M155" s="156"/>
      <c r="N155" s="156"/>
    </row>
    <row r="156" spans="2:14" s="112" customFormat="1">
      <c r="B156" s="156"/>
      <c r="C156" s="156"/>
      <c r="D156" s="156"/>
      <c r="E156" s="156"/>
      <c r="F156" s="156"/>
      <c r="G156" s="156"/>
      <c r="H156" s="156"/>
      <c r="I156" s="156"/>
      <c r="J156" s="156"/>
      <c r="K156" s="156"/>
      <c r="L156" s="156"/>
      <c r="M156" s="156"/>
      <c r="N156" s="156"/>
    </row>
    <row r="157" spans="2:14" s="112" customFormat="1">
      <c r="B157" s="156"/>
      <c r="C157" s="156"/>
      <c r="D157" s="156"/>
      <c r="E157" s="156"/>
      <c r="F157" s="156"/>
      <c r="G157" s="156"/>
      <c r="H157" s="156"/>
      <c r="I157" s="156"/>
      <c r="J157" s="156"/>
      <c r="K157" s="156"/>
      <c r="L157" s="156"/>
      <c r="M157" s="156"/>
      <c r="N157" s="156"/>
    </row>
    <row r="158" spans="2:14" s="112" customFormat="1">
      <c r="B158" s="156"/>
      <c r="C158" s="156"/>
      <c r="D158" s="156"/>
      <c r="E158" s="156"/>
      <c r="F158" s="156"/>
      <c r="G158" s="156"/>
      <c r="H158" s="156"/>
      <c r="I158" s="156"/>
      <c r="J158" s="156"/>
      <c r="K158" s="156"/>
      <c r="L158" s="156"/>
      <c r="M158" s="156"/>
      <c r="N158" s="156"/>
    </row>
    <row r="159" spans="2:14" s="112" customFormat="1">
      <c r="B159" s="156"/>
      <c r="C159" s="156"/>
      <c r="D159" s="156"/>
      <c r="E159" s="156"/>
      <c r="F159" s="156"/>
      <c r="G159" s="156"/>
      <c r="H159" s="156"/>
      <c r="I159" s="156"/>
      <c r="J159" s="156"/>
      <c r="K159" s="156"/>
      <c r="L159" s="156"/>
      <c r="M159" s="156"/>
      <c r="N159" s="156"/>
    </row>
    <row r="160" spans="2:14" s="112" customFormat="1">
      <c r="B160" s="156"/>
      <c r="C160" s="156"/>
      <c r="D160" s="156"/>
      <c r="E160" s="156"/>
      <c r="F160" s="156"/>
      <c r="G160" s="156"/>
      <c r="H160" s="156"/>
      <c r="I160" s="156"/>
      <c r="J160" s="156"/>
      <c r="K160" s="156"/>
      <c r="L160" s="156"/>
      <c r="M160" s="156"/>
      <c r="N160" s="156"/>
    </row>
    <row r="161" spans="2:14" s="112" customFormat="1">
      <c r="B161" s="156"/>
      <c r="C161" s="156"/>
      <c r="D161" s="156"/>
      <c r="E161" s="156"/>
      <c r="F161" s="156"/>
      <c r="G161" s="156"/>
      <c r="H161" s="156"/>
      <c r="I161" s="156"/>
      <c r="J161" s="156"/>
      <c r="K161" s="156"/>
      <c r="L161" s="156"/>
      <c r="M161" s="156"/>
      <c r="N161" s="156"/>
    </row>
    <row r="162" spans="2:14" s="112" customFormat="1">
      <c r="B162" s="156"/>
      <c r="C162" s="156"/>
      <c r="D162" s="156"/>
      <c r="E162" s="156"/>
      <c r="F162" s="156"/>
      <c r="G162" s="156"/>
      <c r="H162" s="156"/>
      <c r="I162" s="156"/>
      <c r="J162" s="156"/>
      <c r="K162" s="156"/>
      <c r="L162" s="156"/>
      <c r="M162" s="156"/>
      <c r="N162" s="156"/>
    </row>
    <row r="163" spans="2:14" s="112" customFormat="1">
      <c r="B163" s="156"/>
      <c r="C163" s="156"/>
      <c r="D163" s="156"/>
      <c r="E163" s="156"/>
      <c r="F163" s="156"/>
      <c r="G163" s="156"/>
      <c r="H163" s="156"/>
      <c r="I163" s="156"/>
      <c r="J163" s="156"/>
      <c r="K163" s="156"/>
      <c r="L163" s="156"/>
      <c r="M163" s="156"/>
      <c r="N163" s="156"/>
    </row>
    <row r="164" spans="2:14" s="112" customFormat="1">
      <c r="B164" s="156"/>
      <c r="C164" s="156"/>
      <c r="D164" s="156"/>
      <c r="E164" s="156"/>
      <c r="F164" s="156"/>
      <c r="G164" s="156"/>
      <c r="H164" s="156"/>
      <c r="I164" s="156"/>
      <c r="J164" s="156"/>
      <c r="K164" s="156"/>
      <c r="L164" s="156"/>
      <c r="M164" s="156"/>
      <c r="N164" s="156"/>
    </row>
    <row r="165" spans="2:14" s="112" customFormat="1">
      <c r="B165" s="156"/>
      <c r="C165" s="156"/>
      <c r="D165" s="156"/>
      <c r="E165" s="156"/>
      <c r="F165" s="156"/>
      <c r="G165" s="156"/>
      <c r="H165" s="156"/>
      <c r="I165" s="156"/>
      <c r="J165" s="156"/>
      <c r="K165" s="156"/>
      <c r="L165" s="156"/>
      <c r="M165" s="156"/>
      <c r="N165" s="156"/>
    </row>
    <row r="166" spans="2:14" s="112" customFormat="1">
      <c r="B166" s="156"/>
      <c r="C166" s="156"/>
      <c r="D166" s="156"/>
      <c r="E166" s="156"/>
      <c r="F166" s="156"/>
      <c r="G166" s="156"/>
      <c r="H166" s="156"/>
      <c r="I166" s="156"/>
      <c r="J166" s="156"/>
      <c r="K166" s="156"/>
      <c r="L166" s="156"/>
      <c r="M166" s="156"/>
      <c r="N166" s="156"/>
    </row>
    <row r="167" spans="2:14" s="112" customFormat="1">
      <c r="B167" s="156"/>
      <c r="C167" s="156"/>
      <c r="D167" s="156"/>
      <c r="E167" s="156"/>
      <c r="F167" s="156"/>
      <c r="G167" s="156"/>
      <c r="H167" s="156"/>
      <c r="I167" s="156"/>
      <c r="J167" s="156"/>
      <c r="K167" s="156"/>
      <c r="L167" s="156"/>
      <c r="M167" s="156"/>
      <c r="N167" s="156"/>
    </row>
    <row r="168" spans="2:14" s="112" customFormat="1">
      <c r="B168" s="156"/>
      <c r="C168" s="156"/>
      <c r="D168" s="156"/>
      <c r="E168" s="156"/>
      <c r="F168" s="156"/>
      <c r="G168" s="156"/>
      <c r="H168" s="156"/>
      <c r="I168" s="156"/>
      <c r="J168" s="156"/>
      <c r="K168" s="156"/>
      <c r="L168" s="156"/>
      <c r="M168" s="156"/>
      <c r="N168" s="156"/>
    </row>
    <row r="169" spans="2:14" s="112" customFormat="1">
      <c r="B169" s="156"/>
      <c r="C169" s="156"/>
      <c r="D169" s="156"/>
      <c r="E169" s="156"/>
      <c r="F169" s="156"/>
      <c r="G169" s="156"/>
      <c r="H169" s="156"/>
      <c r="I169" s="156"/>
      <c r="J169" s="156"/>
      <c r="K169" s="156"/>
      <c r="L169" s="156"/>
      <c r="M169" s="156"/>
      <c r="N169" s="156"/>
    </row>
    <row r="170" spans="2:14" s="112" customFormat="1">
      <c r="B170" s="156"/>
      <c r="C170" s="156"/>
      <c r="D170" s="156"/>
      <c r="E170" s="156"/>
      <c r="F170" s="156"/>
      <c r="G170" s="156"/>
      <c r="H170" s="156"/>
      <c r="I170" s="156"/>
      <c r="J170" s="156"/>
      <c r="K170" s="156"/>
      <c r="L170" s="156"/>
      <c r="M170" s="156"/>
      <c r="N170" s="156"/>
    </row>
    <row r="171" spans="2:14" s="112" customFormat="1">
      <c r="B171" s="156"/>
      <c r="C171" s="156"/>
      <c r="D171" s="156"/>
      <c r="E171" s="156"/>
      <c r="F171" s="156"/>
      <c r="G171" s="156"/>
      <c r="H171" s="156"/>
      <c r="I171" s="156"/>
      <c r="J171" s="156"/>
      <c r="K171" s="156"/>
      <c r="L171" s="156"/>
      <c r="M171" s="156"/>
      <c r="N171" s="156"/>
    </row>
    <row r="172" spans="2:14" s="112" customFormat="1">
      <c r="B172" s="156"/>
      <c r="C172" s="156"/>
      <c r="D172" s="156"/>
      <c r="E172" s="156"/>
      <c r="F172" s="156"/>
      <c r="G172" s="156"/>
      <c r="H172" s="156"/>
      <c r="I172" s="156"/>
      <c r="J172" s="156"/>
      <c r="K172" s="156"/>
      <c r="L172" s="156"/>
      <c r="M172" s="156"/>
      <c r="N172" s="156"/>
    </row>
    <row r="173" spans="2:14" s="112" customFormat="1">
      <c r="B173" s="156"/>
      <c r="C173" s="156"/>
      <c r="D173" s="156"/>
      <c r="E173" s="156"/>
      <c r="F173" s="156"/>
      <c r="G173" s="156"/>
      <c r="H173" s="156"/>
      <c r="I173" s="156"/>
      <c r="J173" s="156"/>
      <c r="K173" s="156"/>
      <c r="L173" s="156"/>
      <c r="M173" s="156"/>
      <c r="N173" s="156"/>
    </row>
    <row r="174" spans="2:14" s="112" customFormat="1">
      <c r="B174" s="156"/>
      <c r="C174" s="156"/>
      <c r="D174" s="156"/>
      <c r="E174" s="156"/>
      <c r="F174" s="156"/>
      <c r="G174" s="156"/>
      <c r="H174" s="156"/>
      <c r="I174" s="156"/>
      <c r="J174" s="156"/>
      <c r="K174" s="156"/>
      <c r="L174" s="156"/>
      <c r="M174" s="156"/>
      <c r="N174" s="156"/>
    </row>
    <row r="175" spans="2:14" s="112" customFormat="1">
      <c r="B175" s="156"/>
      <c r="C175" s="156"/>
      <c r="D175" s="156"/>
      <c r="E175" s="156"/>
      <c r="F175" s="156"/>
      <c r="G175" s="156"/>
      <c r="H175" s="156"/>
      <c r="I175" s="156"/>
      <c r="J175" s="156"/>
      <c r="K175" s="156"/>
      <c r="L175" s="156"/>
      <c r="M175" s="156"/>
      <c r="N175" s="156"/>
    </row>
    <row r="176" spans="2:14" s="112" customFormat="1">
      <c r="B176" s="156"/>
      <c r="C176" s="156"/>
      <c r="D176" s="156"/>
      <c r="E176" s="156"/>
      <c r="F176" s="156"/>
      <c r="G176" s="156"/>
      <c r="H176" s="156"/>
      <c r="I176" s="156"/>
      <c r="J176" s="156"/>
      <c r="K176" s="156"/>
      <c r="L176" s="156"/>
      <c r="M176" s="156"/>
      <c r="N176" s="156"/>
    </row>
    <row r="177" spans="2:14" s="112" customFormat="1">
      <c r="B177" s="156"/>
      <c r="C177" s="156"/>
      <c r="D177" s="156"/>
      <c r="E177" s="156"/>
      <c r="F177" s="156"/>
      <c r="G177" s="156"/>
      <c r="H177" s="156"/>
      <c r="I177" s="156"/>
      <c r="J177" s="156"/>
      <c r="K177" s="156"/>
      <c r="L177" s="156"/>
      <c r="M177" s="156"/>
      <c r="N177" s="156"/>
    </row>
    <row r="178" spans="2:14" s="112" customFormat="1">
      <c r="B178" s="156"/>
      <c r="C178" s="156"/>
      <c r="D178" s="156"/>
      <c r="E178" s="156"/>
      <c r="F178" s="156"/>
      <c r="G178" s="156"/>
      <c r="H178" s="156"/>
      <c r="I178" s="156"/>
      <c r="J178" s="156"/>
      <c r="K178" s="156"/>
      <c r="L178" s="156"/>
      <c r="M178" s="156"/>
      <c r="N178" s="156"/>
    </row>
    <row r="179" spans="2:14" s="112" customFormat="1">
      <c r="B179" s="156"/>
      <c r="C179" s="156"/>
      <c r="D179" s="156"/>
      <c r="E179" s="156"/>
      <c r="F179" s="156"/>
      <c r="G179" s="156"/>
      <c r="H179" s="156"/>
      <c r="I179" s="156"/>
      <c r="J179" s="156"/>
      <c r="K179" s="156"/>
      <c r="L179" s="156"/>
      <c r="M179" s="156"/>
      <c r="N179" s="156"/>
    </row>
    <row r="180" spans="2:14" s="112" customFormat="1">
      <c r="B180" s="156"/>
      <c r="C180" s="156"/>
      <c r="D180" s="156"/>
      <c r="E180" s="156"/>
      <c r="F180" s="156"/>
      <c r="G180" s="156"/>
      <c r="H180" s="156"/>
      <c r="I180" s="156"/>
      <c r="J180" s="156"/>
      <c r="K180" s="156"/>
      <c r="L180" s="156"/>
      <c r="M180" s="156"/>
      <c r="N180" s="156"/>
    </row>
    <row r="181" spans="2:14" s="112" customFormat="1">
      <c r="B181" s="156"/>
      <c r="C181" s="156"/>
      <c r="D181" s="156"/>
      <c r="E181" s="156"/>
      <c r="F181" s="156"/>
      <c r="G181" s="156"/>
      <c r="H181" s="156"/>
      <c r="I181" s="156"/>
      <c r="J181" s="156"/>
      <c r="K181" s="156"/>
      <c r="L181" s="156"/>
      <c r="M181" s="156"/>
      <c r="N181" s="156"/>
    </row>
    <row r="182" spans="2:14" s="112" customFormat="1">
      <c r="B182" s="156"/>
      <c r="C182" s="156"/>
      <c r="D182" s="156"/>
      <c r="E182" s="156"/>
      <c r="F182" s="156"/>
      <c r="G182" s="156"/>
      <c r="H182" s="156"/>
      <c r="I182" s="156"/>
      <c r="J182" s="156"/>
      <c r="K182" s="156"/>
      <c r="L182" s="156"/>
      <c r="M182" s="156"/>
      <c r="N182" s="156"/>
    </row>
    <row r="183" spans="2:14" s="112" customFormat="1">
      <c r="B183" s="156"/>
      <c r="C183" s="156"/>
      <c r="D183" s="156"/>
      <c r="E183" s="156"/>
      <c r="F183" s="156"/>
      <c r="G183" s="156"/>
      <c r="H183" s="156"/>
      <c r="I183" s="156"/>
      <c r="J183" s="156"/>
      <c r="K183" s="156"/>
      <c r="L183" s="156"/>
      <c r="M183" s="156"/>
      <c r="N183" s="156"/>
    </row>
    <row r="184" spans="2:14" s="112" customFormat="1">
      <c r="B184" s="156"/>
      <c r="C184" s="156"/>
      <c r="D184" s="156"/>
      <c r="E184" s="156"/>
      <c r="F184" s="156"/>
      <c r="G184" s="156"/>
      <c r="H184" s="156"/>
      <c r="I184" s="156"/>
      <c r="J184" s="156"/>
      <c r="K184" s="156"/>
      <c r="L184" s="156"/>
      <c r="M184" s="156"/>
      <c r="N184" s="156"/>
    </row>
    <row r="185" spans="2:14" s="112" customFormat="1">
      <c r="B185" s="156"/>
      <c r="C185" s="156"/>
      <c r="D185" s="156"/>
      <c r="E185" s="156"/>
      <c r="F185" s="156"/>
      <c r="G185" s="156"/>
      <c r="H185" s="156"/>
      <c r="I185" s="156"/>
      <c r="J185" s="156"/>
      <c r="K185" s="156"/>
      <c r="L185" s="156"/>
      <c r="M185" s="156"/>
      <c r="N185" s="156"/>
    </row>
    <row r="186" spans="2:14" s="112" customFormat="1">
      <c r="B186" s="156"/>
      <c r="C186" s="156"/>
      <c r="D186" s="156"/>
      <c r="E186" s="156"/>
      <c r="F186" s="156"/>
      <c r="G186" s="156"/>
      <c r="H186" s="156"/>
      <c r="I186" s="156"/>
      <c r="J186" s="156"/>
      <c r="K186" s="156"/>
      <c r="L186" s="156"/>
      <c r="M186" s="156"/>
      <c r="N186" s="156"/>
    </row>
    <row r="187" spans="2:14" s="112" customFormat="1">
      <c r="B187" s="156"/>
      <c r="C187" s="156"/>
      <c r="D187" s="156"/>
      <c r="E187" s="156"/>
      <c r="F187" s="156"/>
      <c r="G187" s="156"/>
      <c r="H187" s="156"/>
      <c r="I187" s="156"/>
      <c r="J187" s="156"/>
      <c r="K187" s="156"/>
      <c r="L187" s="156"/>
      <c r="M187" s="156"/>
      <c r="N187" s="156"/>
    </row>
    <row r="188" spans="2:14" s="112" customFormat="1">
      <c r="B188" s="156"/>
      <c r="C188" s="156"/>
      <c r="D188" s="156"/>
      <c r="E188" s="156"/>
      <c r="F188" s="156"/>
      <c r="G188" s="156"/>
      <c r="H188" s="156"/>
      <c r="I188" s="156"/>
      <c r="J188" s="156"/>
      <c r="K188" s="156"/>
      <c r="L188" s="156"/>
      <c r="M188" s="156"/>
      <c r="N188" s="156"/>
    </row>
    <row r="189" spans="2:14" s="112" customFormat="1">
      <c r="B189" s="156"/>
      <c r="C189" s="156"/>
      <c r="D189" s="156"/>
      <c r="E189" s="156"/>
      <c r="F189" s="156"/>
      <c r="G189" s="156"/>
      <c r="H189" s="156"/>
      <c r="I189" s="156"/>
      <c r="J189" s="156"/>
      <c r="K189" s="156"/>
      <c r="L189" s="156"/>
      <c r="M189" s="156"/>
      <c r="N189" s="156"/>
    </row>
    <row r="190" spans="2:14" s="112" customFormat="1">
      <c r="B190" s="156"/>
      <c r="C190" s="156"/>
      <c r="D190" s="156"/>
      <c r="E190" s="156"/>
      <c r="F190" s="156"/>
      <c r="G190" s="156"/>
      <c r="H190" s="156"/>
      <c r="I190" s="156"/>
      <c r="J190" s="156"/>
      <c r="K190" s="156"/>
      <c r="L190" s="156"/>
      <c r="M190" s="156"/>
      <c r="N190" s="156"/>
    </row>
    <row r="191" spans="2:14" s="112" customFormat="1">
      <c r="B191" s="156"/>
      <c r="C191" s="156"/>
      <c r="D191" s="156"/>
      <c r="E191" s="156"/>
      <c r="F191" s="156"/>
      <c r="G191" s="156"/>
      <c r="H191" s="156"/>
      <c r="I191" s="156"/>
      <c r="J191" s="156"/>
      <c r="K191" s="156"/>
      <c r="L191" s="156"/>
      <c r="M191" s="156"/>
      <c r="N191" s="156"/>
    </row>
    <row r="192" spans="2:14" s="112" customFormat="1">
      <c r="B192" s="156"/>
      <c r="C192" s="156"/>
      <c r="D192" s="156"/>
      <c r="E192" s="156"/>
      <c r="F192" s="156"/>
      <c r="G192" s="156"/>
      <c r="H192" s="156"/>
      <c r="I192" s="156"/>
      <c r="J192" s="156"/>
      <c r="K192" s="156"/>
      <c r="L192" s="156"/>
      <c r="M192" s="156"/>
      <c r="N192" s="156"/>
    </row>
    <row r="193" spans="1:19" s="112" customFormat="1">
      <c r="B193" s="156"/>
      <c r="C193" s="156"/>
      <c r="D193" s="156"/>
      <c r="E193" s="156"/>
      <c r="F193" s="156"/>
      <c r="G193" s="156"/>
      <c r="H193" s="156"/>
      <c r="I193" s="156"/>
      <c r="J193" s="156"/>
      <c r="K193" s="156"/>
      <c r="L193" s="156"/>
      <c r="M193" s="156"/>
      <c r="N193" s="156"/>
    </row>
    <row r="194" spans="1:19" s="112" customFormat="1">
      <c r="B194" s="156"/>
      <c r="C194" s="156"/>
      <c r="D194" s="156"/>
      <c r="E194" s="156"/>
      <c r="F194" s="156"/>
      <c r="G194" s="156"/>
      <c r="H194" s="156"/>
      <c r="I194" s="156"/>
      <c r="J194" s="156"/>
      <c r="K194" s="156"/>
      <c r="L194" s="156"/>
      <c r="M194" s="156"/>
      <c r="N194" s="156"/>
    </row>
    <row r="195" spans="1:19" s="112" customFormat="1">
      <c r="B195" s="156"/>
      <c r="C195" s="156"/>
      <c r="D195" s="156"/>
      <c r="E195" s="156"/>
      <c r="F195" s="156"/>
      <c r="G195" s="156"/>
      <c r="H195" s="156"/>
      <c r="I195" s="156"/>
      <c r="J195" s="156"/>
      <c r="K195" s="156"/>
      <c r="L195" s="156"/>
      <c r="M195" s="156"/>
      <c r="N195" s="156"/>
    </row>
    <row r="196" spans="1:19" s="112" customFormat="1">
      <c r="B196" s="156"/>
      <c r="C196" s="156"/>
      <c r="D196" s="156"/>
      <c r="E196" s="156"/>
      <c r="F196" s="156"/>
      <c r="G196" s="156"/>
      <c r="H196" s="156"/>
      <c r="I196" s="156"/>
      <c r="J196" s="156"/>
      <c r="K196" s="156"/>
      <c r="L196" s="156"/>
      <c r="M196" s="156"/>
      <c r="N196" s="156"/>
    </row>
    <row r="197" spans="1:19" s="112" customFormat="1">
      <c r="B197" s="156"/>
      <c r="C197" s="156"/>
      <c r="D197" s="156"/>
      <c r="E197" s="156"/>
      <c r="F197" s="156"/>
      <c r="G197" s="156"/>
      <c r="H197" s="156"/>
      <c r="I197" s="156"/>
      <c r="J197" s="156"/>
      <c r="K197" s="156"/>
      <c r="L197" s="156"/>
      <c r="M197" s="156"/>
      <c r="N197" s="156"/>
    </row>
    <row r="198" spans="1:19" s="112" customFormat="1">
      <c r="B198" s="156"/>
      <c r="C198" s="156"/>
      <c r="D198" s="156"/>
      <c r="E198" s="156"/>
      <c r="F198" s="156"/>
      <c r="G198" s="156"/>
      <c r="H198" s="156"/>
      <c r="I198" s="156"/>
      <c r="J198" s="156"/>
      <c r="K198" s="156"/>
      <c r="L198" s="156"/>
      <c r="M198" s="156"/>
      <c r="N198" s="156"/>
      <c r="R198" s="154"/>
    </row>
    <row r="199" spans="1:19" s="112" customFormat="1">
      <c r="A199" s="154"/>
      <c r="B199" s="155"/>
      <c r="C199" s="155"/>
      <c r="D199" s="155"/>
      <c r="E199" s="155"/>
      <c r="F199" s="155"/>
      <c r="G199" s="155"/>
      <c r="H199" s="155"/>
      <c r="I199" s="155"/>
      <c r="J199" s="155"/>
      <c r="K199" s="155"/>
      <c r="L199" s="155"/>
      <c r="M199" s="155"/>
      <c r="N199" s="155"/>
      <c r="O199" s="154"/>
      <c r="Q199" s="154"/>
      <c r="R199" s="154"/>
      <c r="S199" s="154"/>
    </row>
    <row r="200" spans="1:19" s="112" customFormat="1">
      <c r="A200" s="154"/>
      <c r="B200" s="155"/>
      <c r="C200" s="155"/>
      <c r="D200" s="155"/>
      <c r="E200" s="155"/>
      <c r="F200" s="155"/>
      <c r="G200" s="155"/>
      <c r="H200" s="155"/>
      <c r="I200" s="155"/>
      <c r="J200" s="155"/>
      <c r="K200" s="155"/>
      <c r="L200" s="155"/>
      <c r="M200" s="155"/>
      <c r="N200" s="155"/>
      <c r="O200" s="154"/>
      <c r="Q200" s="154"/>
      <c r="R200" s="154"/>
      <c r="S200" s="154"/>
    </row>
    <row r="201" spans="1:19" s="112" customFormat="1">
      <c r="A201" s="154"/>
      <c r="B201" s="154"/>
      <c r="C201" s="154"/>
      <c r="D201" s="154"/>
      <c r="E201" s="154"/>
      <c r="F201" s="154"/>
      <c r="G201" s="154"/>
      <c r="H201" s="154"/>
      <c r="I201" s="154"/>
      <c r="J201" s="154"/>
      <c r="K201" s="154"/>
      <c r="L201" s="154"/>
      <c r="M201" s="154"/>
      <c r="N201" s="154"/>
      <c r="O201" s="154"/>
      <c r="Q201" s="154"/>
      <c r="R201" s="154"/>
      <c r="S201" s="154"/>
    </row>
    <row r="202" spans="1:19" s="112" customFormat="1">
      <c r="A202" s="154"/>
      <c r="B202" s="154"/>
      <c r="C202" s="154"/>
      <c r="D202" s="154"/>
      <c r="E202" s="154"/>
      <c r="F202" s="154"/>
      <c r="G202" s="154"/>
      <c r="H202" s="154"/>
      <c r="I202" s="154"/>
      <c r="J202" s="154"/>
      <c r="K202" s="154"/>
      <c r="L202" s="154"/>
      <c r="M202" s="154"/>
      <c r="N202" s="154"/>
      <c r="O202" s="154"/>
      <c r="Q202" s="154"/>
      <c r="R202" s="154"/>
      <c r="S202" s="154"/>
    </row>
    <row r="203" spans="1:19" s="112" customFormat="1">
      <c r="A203" s="154"/>
      <c r="B203" s="155"/>
      <c r="C203" s="155"/>
      <c r="D203" s="155"/>
      <c r="E203" s="155"/>
      <c r="F203" s="155"/>
      <c r="G203" s="155"/>
      <c r="H203" s="155"/>
      <c r="I203" s="155"/>
      <c r="J203" s="155"/>
      <c r="K203" s="155"/>
      <c r="L203" s="155"/>
      <c r="M203" s="155"/>
      <c r="N203" s="155"/>
      <c r="O203" s="154"/>
      <c r="P203" s="154"/>
      <c r="Q203" s="154"/>
      <c r="R203" s="154"/>
      <c r="S203" s="154"/>
    </row>
    <row r="204" spans="1:19" s="112" customFormat="1">
      <c r="A204" s="154"/>
      <c r="B204" s="155"/>
      <c r="C204" s="155"/>
      <c r="D204" s="155"/>
      <c r="E204" s="155"/>
      <c r="F204" s="155"/>
      <c r="G204" s="155"/>
      <c r="H204" s="155"/>
      <c r="I204" s="155"/>
      <c r="J204" s="155"/>
      <c r="K204" s="155"/>
      <c r="L204" s="155"/>
      <c r="M204" s="155"/>
      <c r="N204" s="155"/>
      <c r="O204" s="154"/>
      <c r="P204" s="154"/>
      <c r="Q204" s="154"/>
      <c r="R204" s="154"/>
      <c r="S204" s="154"/>
    </row>
    <row r="205" spans="1:19" s="112" customFormat="1">
      <c r="A205" s="154"/>
      <c r="B205" s="155"/>
      <c r="C205" s="155"/>
      <c r="D205" s="155"/>
      <c r="E205" s="155"/>
      <c r="F205" s="155"/>
      <c r="G205" s="155"/>
      <c r="H205" s="155"/>
      <c r="I205" s="155"/>
      <c r="J205" s="155"/>
      <c r="K205" s="155"/>
      <c r="L205" s="155"/>
      <c r="M205" s="155"/>
      <c r="N205" s="155"/>
      <c r="O205" s="154"/>
      <c r="P205" s="154"/>
      <c r="Q205" s="154"/>
      <c r="R205" s="154"/>
      <c r="S205" s="154"/>
    </row>
    <row r="206" spans="1:19" s="112" customFormat="1">
      <c r="A206" s="154"/>
      <c r="B206" s="155"/>
      <c r="C206" s="155"/>
      <c r="D206" s="155"/>
      <c r="E206" s="155"/>
      <c r="F206" s="155"/>
      <c r="G206" s="155"/>
      <c r="H206" s="155"/>
      <c r="I206" s="155"/>
      <c r="J206" s="155"/>
      <c r="K206" s="155"/>
      <c r="L206" s="155"/>
      <c r="M206" s="155"/>
      <c r="N206" s="155"/>
      <c r="O206" s="154"/>
      <c r="P206" s="154"/>
      <c r="Q206" s="154"/>
      <c r="R206" s="154"/>
      <c r="S206" s="154"/>
    </row>
    <row r="207" spans="1:19" s="112" customFormat="1">
      <c r="A207" s="154"/>
      <c r="B207" s="155"/>
      <c r="C207" s="155"/>
      <c r="D207" s="155"/>
      <c r="E207" s="155"/>
      <c r="F207" s="155"/>
      <c r="G207" s="155"/>
      <c r="H207" s="155"/>
      <c r="I207" s="155"/>
      <c r="J207" s="155"/>
      <c r="K207" s="155"/>
      <c r="L207" s="155"/>
      <c r="M207" s="155"/>
      <c r="N207" s="155"/>
      <c r="O207" s="154"/>
      <c r="P207" s="154"/>
      <c r="Q207" s="154"/>
      <c r="R207" s="154"/>
      <c r="S207" s="154"/>
    </row>
    <row r="208" spans="1:19" s="112" customFormat="1">
      <c r="A208" s="154"/>
      <c r="B208" s="155"/>
      <c r="C208" s="155"/>
      <c r="D208" s="155"/>
      <c r="E208" s="155"/>
      <c r="F208" s="155"/>
      <c r="G208" s="155"/>
      <c r="H208" s="155"/>
      <c r="I208" s="155"/>
      <c r="J208" s="155"/>
      <c r="K208" s="155"/>
      <c r="L208" s="155"/>
      <c r="M208" s="155"/>
      <c r="N208" s="155"/>
      <c r="O208" s="154"/>
      <c r="P208" s="154"/>
      <c r="Q208" s="154"/>
      <c r="R208" s="154"/>
      <c r="S208" s="154"/>
    </row>
    <row r="209" spans="1:19" s="112" customFormat="1">
      <c r="A209" s="154"/>
      <c r="B209" s="155"/>
      <c r="C209" s="155"/>
      <c r="D209" s="155"/>
      <c r="E209" s="155"/>
      <c r="F209" s="155"/>
      <c r="G209" s="155"/>
      <c r="H209" s="155"/>
      <c r="I209" s="155"/>
      <c r="J209" s="155"/>
      <c r="K209" s="155"/>
      <c r="L209" s="155"/>
      <c r="M209" s="155"/>
      <c r="N209" s="155"/>
      <c r="O209" s="154"/>
      <c r="P209" s="154"/>
      <c r="Q209" s="154"/>
      <c r="R209" s="154"/>
      <c r="S209" s="154"/>
    </row>
    <row r="210" spans="1:19" s="112" customFormat="1">
      <c r="A210" s="154"/>
      <c r="B210" s="155"/>
      <c r="C210" s="155"/>
      <c r="D210" s="155"/>
      <c r="E210" s="155"/>
      <c r="F210" s="155"/>
      <c r="G210" s="155"/>
      <c r="H210" s="155"/>
      <c r="I210" s="155"/>
      <c r="J210" s="155"/>
      <c r="K210" s="155"/>
      <c r="L210" s="155"/>
      <c r="M210" s="155"/>
      <c r="N210" s="155"/>
      <c r="O210" s="154"/>
      <c r="P210" s="154"/>
      <c r="Q210" s="154"/>
      <c r="R210" s="154"/>
      <c r="S210" s="154"/>
    </row>
    <row r="211" spans="1:19" s="112" customFormat="1">
      <c r="A211" s="154"/>
      <c r="B211" s="155"/>
      <c r="C211" s="155"/>
      <c r="D211" s="155"/>
      <c r="E211" s="155"/>
      <c r="F211" s="155"/>
      <c r="G211" s="155"/>
      <c r="H211" s="155"/>
      <c r="I211" s="155"/>
      <c r="J211" s="155"/>
      <c r="K211" s="155"/>
      <c r="L211" s="155"/>
      <c r="M211" s="155"/>
      <c r="N211" s="155"/>
      <c r="O211" s="154"/>
      <c r="P211" s="154"/>
      <c r="Q211" s="154"/>
      <c r="R211" s="154"/>
      <c r="S211" s="154"/>
    </row>
    <row r="212" spans="1:19" s="112" customFormat="1">
      <c r="A212" s="154"/>
      <c r="B212" s="155"/>
      <c r="C212" s="155"/>
      <c r="D212" s="155"/>
      <c r="E212" s="155"/>
      <c r="F212" s="155"/>
      <c r="G212" s="155"/>
      <c r="H212" s="155"/>
      <c r="I212" s="155"/>
      <c r="J212" s="155"/>
      <c r="K212" s="155"/>
      <c r="L212" s="155"/>
      <c r="M212" s="155"/>
      <c r="N212" s="155"/>
      <c r="O212" s="154"/>
      <c r="P212" s="154"/>
      <c r="Q212" s="154"/>
      <c r="R212" s="154"/>
      <c r="S212" s="154"/>
    </row>
    <row r="213" spans="1:19" s="112" customFormat="1">
      <c r="A213" s="154"/>
      <c r="B213" s="155"/>
      <c r="C213" s="155"/>
      <c r="D213" s="155"/>
      <c r="E213" s="155"/>
      <c r="F213" s="155"/>
      <c r="G213" s="155"/>
      <c r="H213" s="155"/>
      <c r="I213" s="155"/>
      <c r="J213" s="155"/>
      <c r="K213" s="155"/>
      <c r="L213" s="155"/>
      <c r="M213" s="155"/>
      <c r="N213" s="155"/>
      <c r="O213" s="154"/>
      <c r="P213" s="154"/>
      <c r="Q213" s="154"/>
      <c r="R213" s="154"/>
      <c r="S213" s="154"/>
    </row>
    <row r="214" spans="1:19" s="112" customFormat="1" ht="409.6">
      <c r="A214" s="154"/>
      <c r="B214" s="155"/>
      <c r="C214" s="155"/>
      <c r="D214" s="155"/>
      <c r="E214" s="155"/>
      <c r="F214" s="155"/>
      <c r="G214" s="155"/>
      <c r="H214" s="155"/>
      <c r="I214" s="155"/>
      <c r="J214" s="155"/>
      <c r="K214" s="155"/>
      <c r="L214" s="155"/>
      <c r="M214" s="155"/>
      <c r="N214" s="155"/>
      <c r="O214" s="154"/>
      <c r="P214" s="154"/>
      <c r="Q214" s="154"/>
      <c r="R214" s="154"/>
      <c r="S214" s="154"/>
    </row>
    <row r="215" spans="1:19" s="112" customFormat="1" ht="409.6">
      <c r="A215" s="154"/>
      <c r="B215" s="155"/>
      <c r="C215" s="155"/>
      <c r="D215" s="155"/>
      <c r="E215" s="155"/>
      <c r="F215" s="155"/>
      <c r="G215" s="155"/>
      <c r="H215" s="155"/>
      <c r="I215" s="155"/>
      <c r="J215" s="155"/>
      <c r="K215" s="155"/>
      <c r="L215" s="155"/>
      <c r="M215" s="155"/>
      <c r="N215" s="155"/>
      <c r="O215" s="154"/>
      <c r="P215" s="154"/>
      <c r="Q215" s="154"/>
      <c r="R215" s="154"/>
      <c r="S215" s="154"/>
    </row>
    <row r="216" spans="1:19" s="112" customFormat="1">
      <c r="A216" s="154"/>
      <c r="B216" s="155"/>
      <c r="C216" s="155"/>
      <c r="D216" s="155"/>
      <c r="E216" s="155"/>
      <c r="F216" s="155"/>
      <c r="G216" s="155"/>
      <c r="H216" s="155"/>
      <c r="I216" s="155"/>
      <c r="J216" s="155"/>
      <c r="K216" s="155"/>
      <c r="L216" s="155"/>
      <c r="M216" s="155"/>
      <c r="N216" s="155"/>
      <c r="O216" s="154"/>
      <c r="P216" s="154"/>
      <c r="Q216" s="154"/>
      <c r="R216" s="154"/>
      <c r="S216" s="154"/>
    </row>
  </sheetData>
  <mergeCells count="8">
    <mergeCell ref="R52:S52"/>
    <mergeCell ref="R8:S8"/>
    <mergeCell ref="B7:D7"/>
    <mergeCell ref="E7:K7"/>
    <mergeCell ref="L7:M7"/>
    <mergeCell ref="B51:D51"/>
    <mergeCell ref="E51:K51"/>
    <mergeCell ref="L51:M51"/>
  </mergeCells>
  <conditionalFormatting sqref="B33:M36">
    <cfRule type="cellIs" dxfId="171" priority="10" operator="equal">
      <formula>$O$12</formula>
    </cfRule>
  </conditionalFormatting>
  <conditionalFormatting sqref="B33:M33">
    <cfRule type="cellIs" dxfId="170" priority="9" operator="equal">
      <formula>$O33</formula>
    </cfRule>
  </conditionalFormatting>
  <conditionalFormatting sqref="B34:M34">
    <cfRule type="cellIs" dxfId="169" priority="8" operator="equal">
      <formula>$O34</formula>
    </cfRule>
  </conditionalFormatting>
  <conditionalFormatting sqref="B35:M35">
    <cfRule type="cellIs" dxfId="168" priority="7" operator="equal">
      <formula>$O35</formula>
    </cfRule>
  </conditionalFormatting>
  <conditionalFormatting sqref="B36:M36">
    <cfRule type="cellIs" dxfId="167" priority="6" operator="equal">
      <formula>$O36</formula>
    </cfRule>
  </conditionalFormatting>
  <conditionalFormatting sqref="B76:M79">
    <cfRule type="cellIs" dxfId="166" priority="5" operator="equal">
      <formula>$O$12</formula>
    </cfRule>
  </conditionalFormatting>
  <conditionalFormatting sqref="B76:M76">
    <cfRule type="cellIs" dxfId="165" priority="4" operator="equal">
      <formula>$O76</formula>
    </cfRule>
  </conditionalFormatting>
  <conditionalFormatting sqref="B77:M77">
    <cfRule type="cellIs" dxfId="164" priority="3" operator="equal">
      <formula>$O77</formula>
    </cfRule>
  </conditionalFormatting>
  <conditionalFormatting sqref="B78:M78">
    <cfRule type="cellIs" dxfId="163" priority="2" operator="equal">
      <formula>$O78</formula>
    </cfRule>
  </conditionalFormatting>
  <conditionalFormatting sqref="B79:M79">
    <cfRule type="cellIs" dxfId="162" priority="1" operator="equal">
      <formula>$O79</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46"/>
  <sheetViews>
    <sheetView workbookViewId="0">
      <selection activeCell="A2" sqref="A1:A2"/>
    </sheetView>
  </sheetViews>
  <sheetFormatPr defaultRowHeight="13.2"/>
  <cols>
    <col min="1" max="1" width="20.33203125" bestFit="1" customWidth="1"/>
  </cols>
  <sheetData>
    <row r="1" spans="1:2">
      <c r="A1" s="8" t="s">
        <v>1183</v>
      </c>
    </row>
    <row r="2" spans="1:2">
      <c r="A2" s="8" t="s">
        <v>1123</v>
      </c>
    </row>
    <row r="5" spans="1:2">
      <c r="A5" t="s">
        <v>333</v>
      </c>
      <c r="B5" s="90">
        <v>2012</v>
      </c>
    </row>
    <row r="6" spans="1:2">
      <c r="A6" t="s">
        <v>334</v>
      </c>
      <c r="B6" s="90">
        <v>2013</v>
      </c>
    </row>
    <row r="7" spans="1:2">
      <c r="A7" s="81" t="s">
        <v>335</v>
      </c>
      <c r="B7" s="90">
        <v>2014</v>
      </c>
    </row>
    <row r="9" spans="1:2">
      <c r="A9" t="s">
        <v>418</v>
      </c>
      <c r="B9" s="90">
        <v>2016</v>
      </c>
    </row>
    <row r="10" spans="1:2">
      <c r="A10" t="s">
        <v>419</v>
      </c>
      <c r="B10" s="90">
        <v>2017</v>
      </c>
    </row>
    <row r="11" spans="1:2">
      <c r="A11" t="s">
        <v>1091</v>
      </c>
      <c r="B11" s="90">
        <v>2018</v>
      </c>
    </row>
    <row r="21" spans="6:7">
      <c r="F21" t="s">
        <v>1058</v>
      </c>
    </row>
    <row r="22" spans="6:7">
      <c r="G22" s="251"/>
    </row>
    <row r="25" spans="6:7">
      <c r="G25" s="247"/>
    </row>
    <row r="26" spans="6:7">
      <c r="G26" s="247"/>
    </row>
    <row r="27" spans="6:7">
      <c r="G27" s="247"/>
    </row>
    <row r="28" spans="6:7">
      <c r="G28" s="251"/>
    </row>
    <row r="31" spans="6:7">
      <c r="G31" s="247"/>
    </row>
    <row r="32" spans="6:7">
      <c r="G32" s="247"/>
    </row>
    <row r="33" spans="7:7">
      <c r="G33" s="247"/>
    </row>
    <row r="34" spans="7:7">
      <c r="G34" s="251"/>
    </row>
    <row r="37" spans="7:7">
      <c r="G37" s="247"/>
    </row>
    <row r="38" spans="7:7">
      <c r="G38" s="247"/>
    </row>
    <row r="39" spans="7:7">
      <c r="G39" s="247"/>
    </row>
    <row r="40" spans="7:7">
      <c r="G40" s="251"/>
    </row>
    <row r="43" spans="7:7">
      <c r="G43" s="247"/>
    </row>
    <row r="44" spans="7:7">
      <c r="G44" s="247"/>
    </row>
    <row r="45" spans="7:7">
      <c r="G45" s="247"/>
    </row>
    <row r="46" spans="7:7">
      <c r="G46" s="251"/>
    </row>
  </sheetData>
  <autoFilter ref="F21:F48">
    <sortState ref="F20:F46">
      <sortCondition ref="F19:F46"/>
    </sortState>
  </autoFilter>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S216"/>
  <sheetViews>
    <sheetView showGridLines="0" zoomScale="70" zoomScaleNormal="70" workbookViewId="0">
      <pane xSplit="1" topLeftCell="B1" activePane="topRight" state="frozen"/>
      <selection activeCell="C25" sqref="C25"/>
      <selection pane="topRight" activeCell="A2" sqref="A1:A2"/>
    </sheetView>
  </sheetViews>
  <sheetFormatPr defaultColWidth="9.109375" defaultRowHeight="13.2"/>
  <cols>
    <col min="1" max="1" width="22.44140625" style="154" customWidth="1"/>
    <col min="2" max="2" width="14.5546875" style="155" bestFit="1" customWidth="1"/>
    <col min="3" max="5" width="14.33203125" style="155" bestFit="1" customWidth="1"/>
    <col min="6" max="6" width="14.5546875" style="155" bestFit="1" customWidth="1"/>
    <col min="7" max="12" width="14.33203125" style="155" bestFit="1" customWidth="1"/>
    <col min="13" max="13" width="14.5546875" style="155" bestFit="1" customWidth="1"/>
    <col min="14" max="14" width="15.88671875" style="155" bestFit="1" customWidth="1"/>
    <col min="15" max="15" width="14.33203125" style="154" bestFit="1" customWidth="1"/>
    <col min="16" max="16" width="11.44140625" style="154" bestFit="1" customWidth="1"/>
    <col min="17" max="17" width="1.6640625" style="154" customWidth="1"/>
    <col min="18" max="18" width="14.5546875" style="154" bestFit="1" customWidth="1"/>
    <col min="19" max="19" width="9.6640625" style="154" bestFit="1" customWidth="1"/>
    <col min="20" max="16384" width="9.109375" style="154"/>
  </cols>
  <sheetData>
    <row r="1" spans="1:19">
      <c r="A1" s="8" t="s">
        <v>1130</v>
      </c>
    </row>
    <row r="2" spans="1:19">
      <c r="A2" s="8" t="s">
        <v>1123</v>
      </c>
    </row>
    <row r="4" spans="1:19" s="172" customFormat="1" ht="21">
      <c r="A4" s="124" t="s">
        <v>528</v>
      </c>
      <c r="B4" s="165"/>
      <c r="C4" s="165"/>
      <c r="D4" s="165"/>
      <c r="E4" s="165"/>
      <c r="F4" s="165"/>
      <c r="G4" s="165"/>
      <c r="H4" s="165"/>
      <c r="I4" s="165"/>
      <c r="J4" s="165"/>
      <c r="K4" s="165"/>
      <c r="L4" s="165"/>
      <c r="M4" s="165"/>
      <c r="N4" s="165"/>
      <c r="O4" s="165"/>
    </row>
    <row r="5" spans="1:19" s="172" customFormat="1" ht="21">
      <c r="A5" s="124" t="str">
        <f>MANUAL!$B$9&amp;" - PRIOR YEAR"</f>
        <v>2016 - PRIOR YEAR</v>
      </c>
      <c r="B5" s="165"/>
      <c r="C5" s="165"/>
      <c r="D5" s="165"/>
      <c r="E5" s="165"/>
      <c r="F5" s="165"/>
      <c r="G5" s="165"/>
      <c r="H5" s="165"/>
      <c r="I5" s="165"/>
      <c r="J5" s="165"/>
      <c r="K5" s="165"/>
      <c r="L5" s="165"/>
      <c r="M5" s="165"/>
      <c r="N5" s="165"/>
      <c r="O5" s="165"/>
    </row>
    <row r="6" spans="1:19" s="172" customFormat="1" ht="21.6" thickBot="1">
      <c r="A6" s="124"/>
      <c r="B6" s="165"/>
      <c r="C6" s="165"/>
      <c r="D6" s="165"/>
      <c r="E6" s="165"/>
      <c r="F6" s="165"/>
      <c r="G6" s="165"/>
      <c r="H6" s="165"/>
      <c r="I6" s="165"/>
      <c r="J6" s="165"/>
      <c r="K6" s="165"/>
      <c r="L6" s="165"/>
      <c r="M6" s="165"/>
      <c r="N6" s="165"/>
      <c r="O6" s="165"/>
    </row>
    <row r="7" spans="1:19" s="164" customFormat="1" ht="13.8" thickBot="1">
      <c r="A7" s="168"/>
      <c r="B7" s="460" t="s">
        <v>339</v>
      </c>
      <c r="C7" s="461"/>
      <c r="D7" s="462"/>
      <c r="E7" s="463" t="s">
        <v>340</v>
      </c>
      <c r="F7" s="464"/>
      <c r="G7" s="464"/>
      <c r="H7" s="464"/>
      <c r="I7" s="464"/>
      <c r="J7" s="464"/>
      <c r="K7" s="465"/>
      <c r="L7" s="460" t="s">
        <v>339</v>
      </c>
      <c r="M7" s="462"/>
      <c r="N7" s="166"/>
    </row>
    <row r="8" spans="1:19" s="165" customFormat="1" ht="13.8" thickBot="1">
      <c r="A8" s="171" t="s">
        <v>450</v>
      </c>
      <c r="B8" s="100" t="s">
        <v>70</v>
      </c>
      <c r="C8" s="100" t="s">
        <v>71</v>
      </c>
      <c r="D8" s="100" t="s">
        <v>72</v>
      </c>
      <c r="E8" s="103" t="s">
        <v>73</v>
      </c>
      <c r="F8" s="103" t="s">
        <v>74</v>
      </c>
      <c r="G8" s="103" t="s">
        <v>75</v>
      </c>
      <c r="H8" s="103" t="s">
        <v>76</v>
      </c>
      <c r="I8" s="103" t="s">
        <v>77</v>
      </c>
      <c r="J8" s="103" t="s">
        <v>78</v>
      </c>
      <c r="K8" s="103" t="s">
        <v>79</v>
      </c>
      <c r="L8" s="100" t="s">
        <v>80</v>
      </c>
      <c r="M8" s="100" t="s">
        <v>81</v>
      </c>
      <c r="N8" s="170" t="s">
        <v>60</v>
      </c>
      <c r="O8" s="169" t="s">
        <v>342</v>
      </c>
      <c r="P8" s="169" t="s">
        <v>451</v>
      </c>
      <c r="R8" s="458" t="s">
        <v>492</v>
      </c>
      <c r="S8" s="459"/>
    </row>
    <row r="9" spans="1:19" s="164" customFormat="1">
      <c r="A9" s="168"/>
      <c r="B9" s="167"/>
      <c r="C9" s="167"/>
      <c r="D9" s="167"/>
      <c r="E9" s="167"/>
      <c r="F9" s="167"/>
      <c r="G9" s="167"/>
      <c r="H9" s="167"/>
      <c r="I9" s="167"/>
      <c r="J9" s="167"/>
      <c r="K9" s="167"/>
      <c r="L9" s="167"/>
      <c r="M9" s="167"/>
      <c r="N9" s="166"/>
      <c r="O9" s="165"/>
    </row>
    <row r="10" spans="1:19" s="164" customFormat="1">
      <c r="A10" s="168"/>
      <c r="B10" s="167"/>
      <c r="C10" s="167"/>
      <c r="D10" s="167"/>
      <c r="E10" s="167"/>
      <c r="F10" s="167"/>
      <c r="G10" s="167"/>
      <c r="H10" s="167"/>
      <c r="I10" s="167"/>
      <c r="J10" s="167"/>
      <c r="K10" s="167"/>
      <c r="L10" s="167"/>
      <c r="M10" s="167"/>
      <c r="N10" s="166"/>
      <c r="O10" s="165"/>
    </row>
    <row r="11" spans="1:19" s="81" customFormat="1">
      <c r="A11" s="42" t="s">
        <v>83</v>
      </c>
    </row>
    <row r="12" spans="1:19">
      <c r="A12" s="163" t="s">
        <v>98</v>
      </c>
      <c r="B12" s="162">
        <f>+'CILC-1D'!C$35</f>
        <v>365211.90597273869</v>
      </c>
      <c r="C12" s="162">
        <f>+'CILC-1D'!D$35</f>
        <v>359757.18294819654</v>
      </c>
      <c r="D12" s="162">
        <f>+'CILC-1D'!E$35</f>
        <v>339050.64954021311</v>
      </c>
      <c r="E12" s="162">
        <f>+'CILC-1D'!F$35</f>
        <v>349504.02631613263</v>
      </c>
      <c r="F12" s="162">
        <f>+'CILC-1D'!G$35</f>
        <v>346303.76188249962</v>
      </c>
      <c r="G12" s="162">
        <f>+'CILC-1D'!H$35</f>
        <v>367828.92540577875</v>
      </c>
      <c r="H12" s="162">
        <f>+'CILC-1D'!I$35</f>
        <v>365516.99561808858</v>
      </c>
      <c r="I12" s="162">
        <f>+'CILC-1D'!J$35</f>
        <v>365299.67822534149</v>
      </c>
      <c r="J12" s="162">
        <f>+'CILC-1D'!K$35</f>
        <v>373615.93674899021</v>
      </c>
      <c r="K12" s="162">
        <f>+'CILC-1D'!L$35</f>
        <v>354339.40808481176</v>
      </c>
      <c r="L12" s="162">
        <f>+'CILC-1D'!M$35</f>
        <v>358798.2095871566</v>
      </c>
      <c r="M12" s="162">
        <f>+'CILC-1D'!N$35</f>
        <v>359592.30317907425</v>
      </c>
      <c r="N12" s="162">
        <f t="shared" ref="N12:N28" si="0">SUM(B12:M12)</f>
        <v>4304818.9835090227</v>
      </c>
      <c r="O12" s="158">
        <f t="shared" ref="O12:O28" si="1">MAX(B12:M12)</f>
        <v>373615.93674899021</v>
      </c>
      <c r="P12" s="159">
        <f t="shared" ref="P12:P28" si="2">+O12/$O$43</f>
        <v>1.5475187181759806E-2</v>
      </c>
      <c r="R12" s="204">
        <v>442576.01672456594</v>
      </c>
      <c r="S12" s="205">
        <f t="shared" ref="S12:S28" si="3">+R12/$R$43</f>
        <v>2.2942606610173305E-2</v>
      </c>
    </row>
    <row r="13" spans="1:19">
      <c r="A13" s="163" t="s">
        <v>99</v>
      </c>
      <c r="B13" s="162">
        <f>+'CILC-1G'!C$35</f>
        <v>13884.075187912897</v>
      </c>
      <c r="C13" s="162">
        <f>+'CILC-1G'!D$35</f>
        <v>13996.028999585837</v>
      </c>
      <c r="D13" s="162">
        <f>+'CILC-1G'!E$35</f>
        <v>12818.38546117545</v>
      </c>
      <c r="E13" s="162">
        <f>+'CILC-1G'!F$35</f>
        <v>13371.187601763233</v>
      </c>
      <c r="F13" s="162">
        <f>+'CILC-1G'!G$35</f>
        <v>13317.527329608256</v>
      </c>
      <c r="G13" s="162">
        <f>+'CILC-1G'!H$35</f>
        <v>14099.197698169535</v>
      </c>
      <c r="H13" s="162">
        <f>+'CILC-1G'!I$35</f>
        <v>14024.35445076324</v>
      </c>
      <c r="I13" s="162">
        <f>+'CILC-1G'!J$35</f>
        <v>13941.330826489126</v>
      </c>
      <c r="J13" s="162">
        <f>+'CILC-1G'!K$35</f>
        <v>14522.414111075981</v>
      </c>
      <c r="K13" s="162">
        <f>+'CILC-1G'!L$35</f>
        <v>13769.407408840812</v>
      </c>
      <c r="L13" s="162">
        <f>+'CILC-1G'!M$35</f>
        <v>13720.570955509269</v>
      </c>
      <c r="M13" s="162">
        <f>+'CILC-1G'!N$35</f>
        <v>13924.656799725673</v>
      </c>
      <c r="N13" s="162">
        <f t="shared" si="0"/>
        <v>165389.1368306193</v>
      </c>
      <c r="O13" s="158">
        <f t="shared" si="1"/>
        <v>14522.414111075981</v>
      </c>
      <c r="P13" s="159">
        <f t="shared" si="2"/>
        <v>6.0151897870169791E-4</v>
      </c>
      <c r="R13" s="204">
        <v>28711.096584808067</v>
      </c>
      <c r="S13" s="205">
        <f t="shared" si="3"/>
        <v>1.4883485986586652E-3</v>
      </c>
    </row>
    <row r="14" spans="1:19">
      <c r="A14" s="163" t="s">
        <v>50</v>
      </c>
      <c r="B14" s="162">
        <f>+'CILC-1T'!C$35</f>
        <v>193161.93774671259</v>
      </c>
      <c r="C14" s="162">
        <f>+'CILC-1T'!D$35</f>
        <v>196784.65979033409</v>
      </c>
      <c r="D14" s="162">
        <f>+'CILC-1T'!E$35</f>
        <v>185524.79535412355</v>
      </c>
      <c r="E14" s="162">
        <f>+'CILC-1T'!F$35</f>
        <v>194144.63204381536</v>
      </c>
      <c r="F14" s="162">
        <f>+'CILC-1T'!G$35</f>
        <v>186505.19069255985</v>
      </c>
      <c r="G14" s="162">
        <f>+'CILC-1T'!H$35</f>
        <v>201299.15455201565</v>
      </c>
      <c r="H14" s="162">
        <f>+'CILC-1T'!I$35</f>
        <v>196081.14636530346</v>
      </c>
      <c r="I14" s="162">
        <f>+'CILC-1T'!J$35</f>
        <v>193554.45926135217</v>
      </c>
      <c r="J14" s="162">
        <f>+'CILC-1T'!K$35</f>
        <v>211995.50989345508</v>
      </c>
      <c r="K14" s="162">
        <f>+'CILC-1T'!L$35</f>
        <v>196300.37364991993</v>
      </c>
      <c r="L14" s="162">
        <f>+'CILC-1T'!M$35</f>
        <v>209103.97133364849</v>
      </c>
      <c r="M14" s="162">
        <f>+'CILC-1T'!N$35</f>
        <v>204735.48124481973</v>
      </c>
      <c r="N14" s="162">
        <f t="shared" si="0"/>
        <v>2369191.3119280599</v>
      </c>
      <c r="O14" s="158">
        <f t="shared" si="1"/>
        <v>211995.50989345508</v>
      </c>
      <c r="P14" s="159">
        <f t="shared" si="2"/>
        <v>8.7808625773314174E-3</v>
      </c>
      <c r="R14" s="204">
        <v>248863.15845851868</v>
      </c>
      <c r="S14" s="205">
        <f t="shared" si="3"/>
        <v>1.2900765808627916E-2</v>
      </c>
    </row>
    <row r="15" spans="1:19">
      <c r="A15" s="163" t="s">
        <v>49</v>
      </c>
      <c r="B15" s="162">
        <f>+'GS(T)-1'!C$34</f>
        <v>1027123.0151803683</v>
      </c>
      <c r="C15" s="162">
        <f>+'GS(T)-1'!D$34</f>
        <v>1002930.7418769782</v>
      </c>
      <c r="D15" s="162">
        <f>+'GS(T)-1'!E$34</f>
        <v>941775.63179230643</v>
      </c>
      <c r="E15" s="162">
        <f>+'GS(T)-1'!F$34</f>
        <v>1081719.4508503892</v>
      </c>
      <c r="F15" s="162">
        <f>+'GS(T)-1'!G$34</f>
        <v>1138793.7661813172</v>
      </c>
      <c r="G15" s="162">
        <f>+'GS(T)-1'!H$34</f>
        <v>1260260.778797888</v>
      </c>
      <c r="H15" s="162">
        <f>+'GS(T)-1'!I$34</f>
        <v>1263840.885254266</v>
      </c>
      <c r="I15" s="162">
        <f>+'GS(T)-1'!J$34</f>
        <v>1250912.2866023178</v>
      </c>
      <c r="J15" s="162">
        <f>+'GS(T)-1'!K$34</f>
        <v>1297260.2806575138</v>
      </c>
      <c r="K15" s="162">
        <f>+'GS(T)-1'!L$34</f>
        <v>1181857.1173022201</v>
      </c>
      <c r="L15" s="162">
        <f>+'GS(T)-1'!M$34</f>
        <v>1089064.6487611088</v>
      </c>
      <c r="M15" s="162">
        <f>+'GS(T)-1'!N$34</f>
        <v>1046250.0181439137</v>
      </c>
      <c r="N15" s="162">
        <f t="shared" si="0"/>
        <v>13581788.621400587</v>
      </c>
      <c r="O15" s="158">
        <f t="shared" si="1"/>
        <v>1297260.2806575138</v>
      </c>
      <c r="P15" s="159">
        <f t="shared" si="2"/>
        <v>5.3732573190861201E-2</v>
      </c>
      <c r="R15" s="204">
        <v>1307760.436733797</v>
      </c>
      <c r="S15" s="205">
        <f t="shared" si="3"/>
        <v>6.7792722846534995E-2</v>
      </c>
    </row>
    <row r="16" spans="1:19">
      <c r="A16" s="163" t="s">
        <v>325</v>
      </c>
      <c r="B16" s="162">
        <f>+'GSCU-1'!C$34</f>
        <v>7870.8756887550471</v>
      </c>
      <c r="C16" s="162">
        <f>+'GSCU-1'!D$34</f>
        <v>8397.8254673896026</v>
      </c>
      <c r="D16" s="162">
        <f>+'GSCU-1'!E$34</f>
        <v>7911.8168906321444</v>
      </c>
      <c r="E16" s="162">
        <f>+'GSCU-1'!F$34</f>
        <v>8144.1901209449534</v>
      </c>
      <c r="F16" s="162">
        <f>+'GSCU-1'!G$34</f>
        <v>7874.482050229667</v>
      </c>
      <c r="G16" s="162">
        <f>+'GSCU-1'!H$34</f>
        <v>8215.2879682398852</v>
      </c>
      <c r="H16" s="162">
        <f>+'GSCU-1'!I$34</f>
        <v>7885.7621871737838</v>
      </c>
      <c r="I16" s="162">
        <f>+'GSCU-1'!J$34</f>
        <v>7963.7729479443142</v>
      </c>
      <c r="J16" s="162">
        <f>+'GSCU-1'!K$34</f>
        <v>8151.652715899374</v>
      </c>
      <c r="K16" s="162">
        <f>+'GSCU-1'!L$34</f>
        <v>7915.4516325474906</v>
      </c>
      <c r="L16" s="162">
        <f>+'GSCU-1'!M$34</f>
        <v>8221.5767540879642</v>
      </c>
      <c r="M16" s="162">
        <f>+'GSCU-1'!N$34</f>
        <v>8047.8588932530583</v>
      </c>
      <c r="N16" s="162">
        <f t="shared" si="0"/>
        <v>96600.553317097278</v>
      </c>
      <c r="O16" s="158">
        <f t="shared" si="1"/>
        <v>8397.8254673896026</v>
      </c>
      <c r="P16" s="159">
        <f t="shared" si="2"/>
        <v>3.4783826985119868E-4</v>
      </c>
      <c r="R16" s="204">
        <v>4086.9128698440782</v>
      </c>
      <c r="S16" s="205">
        <f t="shared" si="3"/>
        <v>2.1186063112236091E-4</v>
      </c>
    </row>
    <row r="17" spans="1:19">
      <c r="A17" s="163" t="s">
        <v>67</v>
      </c>
      <c r="B17" s="162">
        <f>+'GSD(T)-1'!C$34</f>
        <v>4136364.9816245581</v>
      </c>
      <c r="C17" s="162">
        <f>+'GSD(T)-1'!D$34</f>
        <v>3917238.6263337806</v>
      </c>
      <c r="D17" s="162">
        <f>+'GSD(T)-1'!E$34</f>
        <v>3743291.5438765003</v>
      </c>
      <c r="E17" s="162">
        <f>+'GSD(T)-1'!F$34</f>
        <v>4047561.85270898</v>
      </c>
      <c r="F17" s="162">
        <f>+'GSD(T)-1'!G$34</f>
        <v>4230791.9804766905</v>
      </c>
      <c r="G17" s="162">
        <f>+'GSD(T)-1'!H$34</f>
        <v>4548527.4962328495</v>
      </c>
      <c r="H17" s="162">
        <f>+'GSD(T)-1'!I$34</f>
        <v>4527053.5281736022</v>
      </c>
      <c r="I17" s="162">
        <f>+'GSD(T)-1'!J$34</f>
        <v>4501572.8059744444</v>
      </c>
      <c r="J17" s="162">
        <f>+'GSD(T)-1'!K$34</f>
        <v>4690296.2740002545</v>
      </c>
      <c r="K17" s="162">
        <f>+'GSD(T)-1'!L$34</f>
        <v>4371368.1990794195</v>
      </c>
      <c r="L17" s="162">
        <f>+'GSD(T)-1'!M$34</f>
        <v>4218187.1594848931</v>
      </c>
      <c r="M17" s="162">
        <f>+'GSD(T)-1'!N$34</f>
        <v>4100286.9737158865</v>
      </c>
      <c r="N17" s="162">
        <f t="shared" si="0"/>
        <v>51032541.421681859</v>
      </c>
      <c r="O17" s="158">
        <f t="shared" si="1"/>
        <v>4690296.2740002545</v>
      </c>
      <c r="P17" s="159">
        <f t="shared" si="2"/>
        <v>0.19427226100054923</v>
      </c>
      <c r="R17" s="204">
        <v>4184984.4854621948</v>
      </c>
      <c r="S17" s="205">
        <f t="shared" si="3"/>
        <v>0.2169445453240445</v>
      </c>
    </row>
    <row r="18" spans="1:19">
      <c r="A18" s="163" t="s">
        <v>68</v>
      </c>
      <c r="B18" s="162">
        <f>+'GSLD(T)-1'!C$34</f>
        <v>1751584.6707296702</v>
      </c>
      <c r="C18" s="162">
        <f>+'GSLD(T)-1'!D$34</f>
        <v>1695891.0380033543</v>
      </c>
      <c r="D18" s="162">
        <f>+'GSLD(T)-1'!E$34</f>
        <v>1635573.6324853308</v>
      </c>
      <c r="E18" s="162">
        <f>+'GSLD(T)-1'!F$34</f>
        <v>1673027.0104130565</v>
      </c>
      <c r="F18" s="162">
        <f>+'GSLD(T)-1'!G$34</f>
        <v>1757617.1048072076</v>
      </c>
      <c r="G18" s="162">
        <f>+'GSLD(T)-1'!H$34</f>
        <v>1818793.5003881312</v>
      </c>
      <c r="H18" s="162">
        <f>+'GSLD(T)-1'!I$34</f>
        <v>1744675.779937112</v>
      </c>
      <c r="I18" s="162">
        <f>+'GSLD(T)-1'!J$34</f>
        <v>1828756.9892991418</v>
      </c>
      <c r="J18" s="162">
        <f>+'GSLD(T)-1'!K$34</f>
        <v>1926387.01269081</v>
      </c>
      <c r="K18" s="162">
        <f>+'GSLD(T)-1'!L$34</f>
        <v>1821510.8809827364</v>
      </c>
      <c r="L18" s="162">
        <f>+'GSLD(T)-1'!M$34</f>
        <v>1823067.9928792785</v>
      </c>
      <c r="M18" s="162">
        <f>+'GSLD(T)-1'!N$34</f>
        <v>1842204.4763815419</v>
      </c>
      <c r="N18" s="162">
        <f t="shared" si="0"/>
        <v>21319090.088997371</v>
      </c>
      <c r="O18" s="158">
        <f t="shared" si="1"/>
        <v>1926387.01269081</v>
      </c>
      <c r="P18" s="159">
        <f t="shared" si="2"/>
        <v>7.9791027827406935E-2</v>
      </c>
      <c r="R18" s="204">
        <v>972421.19813105976</v>
      </c>
      <c r="S18" s="205">
        <f t="shared" si="3"/>
        <v>5.0409141401800563E-2</v>
      </c>
    </row>
    <row r="19" spans="1:19">
      <c r="A19" s="163" t="s">
        <v>69</v>
      </c>
      <c r="B19" s="162">
        <f>+'GSLD(T)-2'!C$34</f>
        <v>358757.95508470875</v>
      </c>
      <c r="C19" s="162">
        <f>+'GSLD(T)-2'!D$34</f>
        <v>336527.89645213389</v>
      </c>
      <c r="D19" s="162">
        <f>+'GSLD(T)-2'!E$34</f>
        <v>324063.1695568923</v>
      </c>
      <c r="E19" s="162">
        <f>+'GSLD(T)-2'!F$34</f>
        <v>331453.38682583609</v>
      </c>
      <c r="F19" s="162">
        <f>+'GSLD(T)-2'!G$34</f>
        <v>336315.77458376694</v>
      </c>
      <c r="G19" s="162">
        <f>+'GSLD(T)-2'!H$34</f>
        <v>349596.07532051287</v>
      </c>
      <c r="H19" s="162">
        <f>+'GSLD(T)-2'!I$34</f>
        <v>354259.52187108679</v>
      </c>
      <c r="I19" s="162">
        <f>+'GSLD(T)-2'!J$34</f>
        <v>349917.69874099497</v>
      </c>
      <c r="J19" s="162">
        <f>+'GSLD(T)-2'!K$34</f>
        <v>367283.53140635166</v>
      </c>
      <c r="K19" s="162">
        <f>+'GSLD(T)-2'!L$34</f>
        <v>348835.21582532109</v>
      </c>
      <c r="L19" s="162">
        <f>+'GSLD(T)-2'!M$34</f>
        <v>360868.16622993542</v>
      </c>
      <c r="M19" s="162">
        <f>+'GSLD(T)-2'!N$34</f>
        <v>359664.90610735142</v>
      </c>
      <c r="N19" s="162">
        <f t="shared" si="0"/>
        <v>4177543.2980048927</v>
      </c>
      <c r="O19" s="158">
        <f t="shared" si="1"/>
        <v>367283.53140635166</v>
      </c>
      <c r="P19" s="159">
        <f t="shared" si="2"/>
        <v>1.5212898696849848E-2</v>
      </c>
      <c r="R19" s="204">
        <v>141310.7243457734</v>
      </c>
      <c r="S19" s="205">
        <f t="shared" si="3"/>
        <v>7.3253774175507953E-3</v>
      </c>
    </row>
    <row r="20" spans="1:19">
      <c r="A20" s="163" t="s">
        <v>52</v>
      </c>
      <c r="B20" s="162">
        <f>+'GSLD(T)-3'!C$35</f>
        <v>26712.124970793808</v>
      </c>
      <c r="C20" s="162">
        <f>+'GSLD(T)-3'!D$35</f>
        <v>34183.901245649911</v>
      </c>
      <c r="D20" s="162">
        <f>+'GSLD(T)-3'!E$35</f>
        <v>28136.707830224612</v>
      </c>
      <c r="E20" s="162">
        <f>+'GSLD(T)-3'!F$35</f>
        <v>31229.97991056418</v>
      </c>
      <c r="F20" s="162">
        <f>+'GSLD(T)-3'!G$35</f>
        <v>30564.09468536549</v>
      </c>
      <c r="G20" s="162">
        <f>+'GSLD(T)-3'!H$35</f>
        <v>33027.285006942002</v>
      </c>
      <c r="H20" s="162">
        <f>+'GSLD(T)-3'!I$35</f>
        <v>25413.06452364524</v>
      </c>
      <c r="I20" s="162">
        <f>+'GSLD(T)-3'!J$35</f>
        <v>28395.514522396054</v>
      </c>
      <c r="J20" s="162">
        <f>+'GSLD(T)-3'!K$35</f>
        <v>26962.977659447377</v>
      </c>
      <c r="K20" s="162">
        <f>+'GSLD(T)-3'!L$35</f>
        <v>26546.253791361418</v>
      </c>
      <c r="L20" s="162">
        <f>+'GSLD(T)-3'!M$35</f>
        <v>24813.249491228955</v>
      </c>
      <c r="M20" s="162">
        <f>+'GSLD(T)-3'!N$35</f>
        <v>25002.039405919302</v>
      </c>
      <c r="N20" s="162">
        <f t="shared" si="0"/>
        <v>340987.19304353831</v>
      </c>
      <c r="O20" s="158">
        <f t="shared" si="1"/>
        <v>34183.901245649911</v>
      </c>
      <c r="P20" s="159">
        <f t="shared" si="2"/>
        <v>1.415898569483745E-3</v>
      </c>
      <c r="R20" s="204">
        <v>47881.221432709564</v>
      </c>
      <c r="S20" s="205">
        <f t="shared" si="3"/>
        <v>2.4821047364365213E-3</v>
      </c>
    </row>
    <row r="21" spans="1:19">
      <c r="A21" s="163" t="s">
        <v>15</v>
      </c>
      <c r="B21" s="162">
        <f>+MET!C$35</f>
        <v>16414.427393530095</v>
      </c>
      <c r="C21" s="162">
        <f>+MET!D$35</f>
        <v>16246.900086632731</v>
      </c>
      <c r="D21" s="162">
        <f>+MET!E$35</f>
        <v>13840.345858970191</v>
      </c>
      <c r="E21" s="162">
        <f>+MET!F$35</f>
        <v>15908.190847372392</v>
      </c>
      <c r="F21" s="162">
        <f>+MET!G$35</f>
        <v>15921.226193849338</v>
      </c>
      <c r="G21" s="162">
        <f>+MET!H$35</f>
        <v>16586.703368319955</v>
      </c>
      <c r="H21" s="162">
        <f>+MET!I$35</f>
        <v>16701.133843347012</v>
      </c>
      <c r="I21" s="162">
        <f>+MET!J$35</f>
        <v>16343.053039144257</v>
      </c>
      <c r="J21" s="162">
        <f>+MET!K$35</f>
        <v>17063.238530556966</v>
      </c>
      <c r="K21" s="162">
        <f>+MET!L$35</f>
        <v>16276.198493647616</v>
      </c>
      <c r="L21" s="162">
        <f>+MET!M$35</f>
        <v>16301.489022599475</v>
      </c>
      <c r="M21" s="162">
        <f>+MET!N$35</f>
        <v>14652.911296256736</v>
      </c>
      <c r="N21" s="162">
        <f t="shared" si="0"/>
        <v>192255.81797422675</v>
      </c>
      <c r="O21" s="158">
        <f t="shared" si="1"/>
        <v>17063.238530556966</v>
      </c>
      <c r="P21" s="159">
        <f t="shared" si="2"/>
        <v>7.0676002872112191E-4</v>
      </c>
      <c r="R21" s="204">
        <v>19189.166976287222</v>
      </c>
      <c r="S21" s="205">
        <f t="shared" si="3"/>
        <v>9.9474325873349944E-4</v>
      </c>
    </row>
    <row r="22" spans="1:19">
      <c r="A22" s="163" t="s">
        <v>56</v>
      </c>
      <c r="B22" s="162">
        <f>+'OL-1'!C$34</f>
        <v>20030.951462965342</v>
      </c>
      <c r="C22" s="162">
        <f>+'OL-1'!D$34</f>
        <v>22294.069433873901</v>
      </c>
      <c r="D22" s="162">
        <f>+'OL-1'!E$34</f>
        <v>22137.228714524204</v>
      </c>
      <c r="E22" s="162">
        <f>+'OL-1'!F$34</f>
        <v>24386.455365622034</v>
      </c>
      <c r="F22" s="162">
        <f>+'OL-1'!G$34</f>
        <v>24971.89398767276</v>
      </c>
      <c r="G22" s="162">
        <f>+'OL-1'!H$34</f>
        <v>26550.272969546433</v>
      </c>
      <c r="H22" s="162">
        <f>+'OL-1'!I$34</f>
        <v>25340.802399588865</v>
      </c>
      <c r="I22" s="162">
        <f>+'OL-1'!J$34</f>
        <v>24120.03246982424</v>
      </c>
      <c r="J22" s="162">
        <f>+'OL-1'!K$34</f>
        <v>23375.481942828461</v>
      </c>
      <c r="K22" s="162">
        <f>+'OL-1'!L$34</f>
        <v>21229.863326637522</v>
      </c>
      <c r="L22" s="162">
        <f>+'OL-1'!M$34</f>
        <v>20849.40421631531</v>
      </c>
      <c r="M22" s="162">
        <f>+'OL-1'!N$34</f>
        <v>19692.712052647687</v>
      </c>
      <c r="N22" s="162">
        <f t="shared" si="0"/>
        <v>274979.16834204673</v>
      </c>
      <c r="O22" s="158">
        <f t="shared" si="1"/>
        <v>26550.272969546433</v>
      </c>
      <c r="P22" s="159">
        <f t="shared" si="2"/>
        <v>1.0997133781436835E-3</v>
      </c>
      <c r="R22" s="204">
        <v>27424.432034561854</v>
      </c>
      <c r="S22" s="205">
        <f t="shared" si="3"/>
        <v>1.4216494611093171E-3</v>
      </c>
    </row>
    <row r="23" spans="1:19">
      <c r="A23" s="163" t="s">
        <v>57</v>
      </c>
      <c r="B23" s="162">
        <f>+'OS-2'!C$34</f>
        <v>8279.9509477884931</v>
      </c>
      <c r="C23" s="162">
        <f>+'OS-2'!D$34</f>
        <v>10495.936530881525</v>
      </c>
      <c r="D23" s="162">
        <f>+'OS-2'!E$34</f>
        <v>11928.085437379299</v>
      </c>
      <c r="E23" s="162">
        <f>+'OS-2'!F$34</f>
        <v>9097.6983936705819</v>
      </c>
      <c r="F23" s="162">
        <f>+'OS-2'!G$34</f>
        <v>8149.4815668202755</v>
      </c>
      <c r="G23" s="162">
        <f>+'OS-2'!H$34</f>
        <v>6720.8453641321785</v>
      </c>
      <c r="H23" s="162">
        <f>+'OS-2'!I$34</f>
        <v>5121.3272614482294</v>
      </c>
      <c r="I23" s="162">
        <f>+'OS-2'!J$34</f>
        <v>5738.2109776907437</v>
      </c>
      <c r="J23" s="162">
        <f>+'OS-2'!K$34</f>
        <v>8803.2797781829231</v>
      </c>
      <c r="K23" s="162">
        <f>+'OS-2'!L$34</f>
        <v>9275.3576403562311</v>
      </c>
      <c r="L23" s="162">
        <f>+'OS-2'!M$34</f>
        <v>11160.840870202885</v>
      </c>
      <c r="M23" s="162">
        <f>+'OS-2'!N$34</f>
        <v>9322.4652701730247</v>
      </c>
      <c r="N23" s="162">
        <f t="shared" si="0"/>
        <v>104093.48003872638</v>
      </c>
      <c r="O23" s="158">
        <f t="shared" si="1"/>
        <v>11928.085437379299</v>
      </c>
      <c r="P23" s="159">
        <f t="shared" si="2"/>
        <v>4.9406178031287319E-4</v>
      </c>
      <c r="R23" s="204">
        <v>11438.506233226408</v>
      </c>
      <c r="S23" s="205">
        <f t="shared" si="3"/>
        <v>5.9295835924215847E-4</v>
      </c>
    </row>
    <row r="24" spans="1:19">
      <c r="A24" s="163" t="s">
        <v>48</v>
      </c>
      <c r="B24" s="162">
        <f>+'RS(T)-1'!C$34</f>
        <v>11177509.746924452</v>
      </c>
      <c r="C24" s="162">
        <f>+'RS(T)-1'!D$34</f>
        <v>10447120.434925748</v>
      </c>
      <c r="D24" s="162">
        <f>+'RS(T)-1'!E$34</f>
        <v>9417083.5864055976</v>
      </c>
      <c r="E24" s="162">
        <f>+'RS(T)-1'!F$34</f>
        <v>9682304.6251993608</v>
      </c>
      <c r="F24" s="162">
        <f>+'RS(T)-1'!G$34</f>
        <v>10547296.659472009</v>
      </c>
      <c r="G24" s="162">
        <f>+'RS(T)-1'!H$34</f>
        <v>11996168.034933709</v>
      </c>
      <c r="H24" s="162">
        <f>+'RS(T)-1'!I$34</f>
        <v>12412934.104928464</v>
      </c>
      <c r="I24" s="162">
        <f>+'RS(T)-1'!J$34</f>
        <v>12385465.10770015</v>
      </c>
      <c r="J24" s="162">
        <f>+'RS(T)-1'!K$34</f>
        <v>13189533.987887517</v>
      </c>
      <c r="K24" s="162">
        <f>+'RS(T)-1'!L$34</f>
        <v>11742262.129834833</v>
      </c>
      <c r="L24" s="162">
        <f>+'RS(T)-1'!M$34</f>
        <v>9938192.0489767715</v>
      </c>
      <c r="M24" s="162">
        <f>+'RS(T)-1'!N$34</f>
        <v>9139360.2598392721</v>
      </c>
      <c r="N24" s="162">
        <f t="shared" si="0"/>
        <v>132075230.72702789</v>
      </c>
      <c r="O24" s="158">
        <f t="shared" si="1"/>
        <v>13189533.987887517</v>
      </c>
      <c r="P24" s="159">
        <f t="shared" si="2"/>
        <v>0.54631103019535165</v>
      </c>
      <c r="R24" s="204">
        <v>11437104.259834381</v>
      </c>
      <c r="S24" s="205">
        <f t="shared" si="3"/>
        <v>0.59288568263340491</v>
      </c>
    </row>
    <row r="25" spans="1:19">
      <c r="A25" s="163" t="s">
        <v>53</v>
      </c>
      <c r="B25" s="162">
        <f>+'SL-1'!C$34</f>
        <v>117258.44179489276</v>
      </c>
      <c r="C25" s="162">
        <f>+'SL-1'!D$34</f>
        <v>121087.35989956354</v>
      </c>
      <c r="D25" s="162">
        <f>+'SL-1'!E$34</f>
        <v>120986.81943023317</v>
      </c>
      <c r="E25" s="162">
        <f>+'SL-1'!F$34</f>
        <v>137430.65645773979</v>
      </c>
      <c r="F25" s="162">
        <f>+'SL-1'!G$34</f>
        <v>140371.19456025219</v>
      </c>
      <c r="G25" s="162">
        <f>+'SL-1'!H$34</f>
        <v>141323.04522756088</v>
      </c>
      <c r="H25" s="162">
        <f>+'SL-1'!I$34</f>
        <v>139590.17112389309</v>
      </c>
      <c r="I25" s="162">
        <f>+'SL-1'!J$34</f>
        <v>151418.65485517989</v>
      </c>
      <c r="J25" s="162">
        <f>+'SL-1'!K$34</f>
        <v>130308.88542878653</v>
      </c>
      <c r="K25" s="162">
        <f>+'SL-1'!L$34</f>
        <v>111677.50331162896</v>
      </c>
      <c r="L25" s="162">
        <f>+'SL-1'!M$34</f>
        <v>108590.88756492516</v>
      </c>
      <c r="M25" s="162">
        <f>+'SL-1'!N$34</f>
        <v>117794.01721404825</v>
      </c>
      <c r="N25" s="162">
        <f t="shared" si="0"/>
        <v>1537837.6368687043</v>
      </c>
      <c r="O25" s="158">
        <f t="shared" si="1"/>
        <v>151418.65485517989</v>
      </c>
      <c r="P25" s="159">
        <f t="shared" si="2"/>
        <v>6.2717667963625087E-3</v>
      </c>
      <c r="R25" s="204">
        <v>135131.28458759366</v>
      </c>
      <c r="S25" s="205">
        <f t="shared" si="3"/>
        <v>7.0050427177800814E-3</v>
      </c>
    </row>
    <row r="26" spans="1:19">
      <c r="A26" s="163" t="s">
        <v>55</v>
      </c>
      <c r="B26" s="162">
        <f>+'SL-2'!C$34</f>
        <v>3547.4153225806454</v>
      </c>
      <c r="C26" s="162">
        <f>+'SL-2'!D$34</f>
        <v>3800.7054597701149</v>
      </c>
      <c r="D26" s="162">
        <f>+'SL-2'!E$34</f>
        <v>3565.9502688172042</v>
      </c>
      <c r="E26" s="162">
        <f>+'SL-2'!F$34</f>
        <v>3688.9944444444445</v>
      </c>
      <c r="F26" s="162">
        <f>+'SL-2'!G$34</f>
        <v>3581.6478494623657</v>
      </c>
      <c r="G26" s="162">
        <f>+'SL-2'!H$34</f>
        <v>3711.8638888888891</v>
      </c>
      <c r="H26" s="162">
        <f>+'SL-2'!I$34</f>
        <v>3596.1774193548385</v>
      </c>
      <c r="I26" s="162">
        <f>+'SL-2'!J$34</f>
        <v>3604.2795698924733</v>
      </c>
      <c r="J26" s="162">
        <f>+'SL-2'!K$34</f>
        <v>3726.1361111111109</v>
      </c>
      <c r="K26" s="162">
        <f>+'SL-2'!L$34</f>
        <v>3616.4327956989246</v>
      </c>
      <c r="L26" s="162">
        <f>+'SL-2'!M$34</f>
        <v>3751.8470302868459</v>
      </c>
      <c r="M26" s="162">
        <f>+'SL-2'!N$34</f>
        <v>3627.3830645161293</v>
      </c>
      <c r="N26" s="162">
        <f t="shared" si="0"/>
        <v>43818.833224823982</v>
      </c>
      <c r="O26" s="158">
        <f t="shared" si="1"/>
        <v>3800.7054597701149</v>
      </c>
      <c r="P26" s="159">
        <f t="shared" si="2"/>
        <v>1.5742537356535277E-4</v>
      </c>
      <c r="R26" s="204">
        <v>4506.3056390642214</v>
      </c>
      <c r="S26" s="205">
        <f t="shared" si="3"/>
        <v>2.3360144615924326E-4</v>
      </c>
    </row>
    <row r="27" spans="1:19">
      <c r="A27" s="163" t="s">
        <v>87</v>
      </c>
      <c r="B27" s="162">
        <f>+'SST-1D'!C$35</f>
        <v>3089.959282753191</v>
      </c>
      <c r="C27" s="162">
        <f>+'SST-1D'!D$35</f>
        <v>4533.6894436217472</v>
      </c>
      <c r="D27" s="162">
        <f>+'SST-1D'!E$35</f>
        <v>1581.735268602062</v>
      </c>
      <c r="E27" s="162">
        <f>+'SST-1D'!F$35</f>
        <v>3414.7382965971892</v>
      </c>
      <c r="F27" s="162">
        <f>+'SST-1D'!G$35</f>
        <v>3672.2909977213999</v>
      </c>
      <c r="G27" s="162">
        <f>+'SST-1D'!H$35</f>
        <v>3088.7444874355133</v>
      </c>
      <c r="H27" s="162">
        <f>+'SST-1D'!I$35</f>
        <v>2956.4809680681042</v>
      </c>
      <c r="I27" s="162">
        <f>+'SST-1D'!J$35</f>
        <v>3176.678006412475</v>
      </c>
      <c r="J27" s="162">
        <f>+'SST-1D'!K$35</f>
        <v>3531.0448898265354</v>
      </c>
      <c r="K27" s="162">
        <f>+'SST-1D'!L$35</f>
        <v>5104.9400413235398</v>
      </c>
      <c r="L27" s="162">
        <f>+'SST-1D'!M$35</f>
        <v>8128.1511750833542</v>
      </c>
      <c r="M27" s="162">
        <f>+'SST-1D'!N$35</f>
        <v>1976.0050083004483</v>
      </c>
      <c r="N27" s="162">
        <f t="shared" si="0"/>
        <v>44254.457865745557</v>
      </c>
      <c r="O27" s="158">
        <f t="shared" si="1"/>
        <v>8128.1511750833542</v>
      </c>
      <c r="P27" s="159">
        <f t="shared" si="2"/>
        <v>3.3666834977803123E-4</v>
      </c>
      <c r="R27" s="204">
        <v>2710.9018027015977</v>
      </c>
      <c r="S27" s="205">
        <f t="shared" si="3"/>
        <v>1.4052987795969775E-4</v>
      </c>
    </row>
    <row r="28" spans="1:19">
      <c r="A28" s="163" t="s">
        <v>88</v>
      </c>
      <c r="B28" s="162">
        <f>+'SST-1T'!C$34</f>
        <v>27485.707853775548</v>
      </c>
      <c r="C28" s="162">
        <f>+'SST-1T'!D$34</f>
        <v>34507.894672621223</v>
      </c>
      <c r="D28" s="162">
        <f>+'SST-1T'!E$34</f>
        <v>51704.202449564131</v>
      </c>
      <c r="E28" s="162">
        <f>+'SST-1T'!F$34</f>
        <v>38910.924080375953</v>
      </c>
      <c r="F28" s="162">
        <f>+'SST-1T'!G$34</f>
        <v>52158.424500823821</v>
      </c>
      <c r="G28" s="162">
        <f>+'SST-1T'!H$34</f>
        <v>40684.452490673684</v>
      </c>
      <c r="H28" s="162">
        <f>+'SST-1T'!I$34</f>
        <v>28943.857015180642</v>
      </c>
      <c r="I28" s="162">
        <f>+'SST-1T'!J$34</f>
        <v>32463.206150710193</v>
      </c>
      <c r="J28" s="162">
        <f>+'SST-1T'!K$34</f>
        <v>25501.441604268872</v>
      </c>
      <c r="K28" s="162">
        <f>+'SST-1T'!L$34</f>
        <v>36601.287881944649</v>
      </c>
      <c r="L28" s="162">
        <f>+'SST-1T'!M$34</f>
        <v>57292.424028932415</v>
      </c>
      <c r="M28" s="162">
        <f>+'SST-1T'!N$34</f>
        <v>29713.447749918032</v>
      </c>
      <c r="N28" s="162">
        <f t="shared" si="0"/>
        <v>455967.27047878911</v>
      </c>
      <c r="O28" s="158">
        <f t="shared" si="1"/>
        <v>57292.424028932415</v>
      </c>
      <c r="P28" s="159">
        <f t="shared" si="2"/>
        <v>2.3730545159805169E-3</v>
      </c>
      <c r="R28" s="204">
        <v>81499.823980460642</v>
      </c>
      <c r="S28" s="205">
        <f t="shared" si="3"/>
        <v>4.2248525218792988E-3</v>
      </c>
    </row>
    <row r="29" spans="1:19">
      <c r="O29" s="164"/>
      <c r="R29" s="206"/>
      <c r="S29" s="206"/>
    </row>
    <row r="30" spans="1:19">
      <c r="A30" s="126" t="s">
        <v>449</v>
      </c>
      <c r="B30" s="161">
        <f t="shared" ref="B30:O30" si="4">SUM(B12:B29)</f>
        <v>19254288.143168952</v>
      </c>
      <c r="C30" s="161">
        <f t="shared" si="4"/>
        <v>18225794.891570114</v>
      </c>
      <c r="D30" s="161">
        <f t="shared" si="4"/>
        <v>16860974.286621083</v>
      </c>
      <c r="E30" s="161">
        <f t="shared" si="4"/>
        <v>17645297.999876671</v>
      </c>
      <c r="F30" s="161">
        <f t="shared" si="4"/>
        <v>18844206.501817856</v>
      </c>
      <c r="G30" s="161">
        <f t="shared" si="4"/>
        <v>20836481.664100792</v>
      </c>
      <c r="H30" s="161">
        <f t="shared" si="4"/>
        <v>21133935.093340386</v>
      </c>
      <c r="I30" s="161">
        <f t="shared" si="4"/>
        <v>21162643.75916943</v>
      </c>
      <c r="J30" s="161">
        <f t="shared" si="4"/>
        <v>22318319.086056873</v>
      </c>
      <c r="K30" s="161">
        <f t="shared" si="4"/>
        <v>20268486.021083247</v>
      </c>
      <c r="L30" s="161">
        <f t="shared" si="4"/>
        <v>18270112.638361961</v>
      </c>
      <c r="M30" s="161">
        <f t="shared" si="4"/>
        <v>17295847.915366616</v>
      </c>
      <c r="N30" s="161">
        <f t="shared" si="4"/>
        <v>232116388.00053403</v>
      </c>
      <c r="O30" s="161">
        <f t="shared" si="4"/>
        <v>22389658.206565455</v>
      </c>
      <c r="P30" s="159">
        <f>+O30/$O$43</f>
        <v>0.92738054671101078</v>
      </c>
      <c r="Q30" s="126"/>
      <c r="R30" s="207">
        <f>SUM(R12:R29)</f>
        <v>19097599.931831546</v>
      </c>
      <c r="S30" s="205">
        <f>+R30/$R$43</f>
        <v>0.98999653365121776</v>
      </c>
    </row>
    <row r="31" spans="1:19">
      <c r="A31" s="125"/>
      <c r="O31" s="157"/>
      <c r="P31" s="125"/>
      <c r="Q31" s="125"/>
      <c r="R31" s="208"/>
      <c r="S31" s="209"/>
    </row>
    <row r="32" spans="1:19">
      <c r="A32" s="42" t="s">
        <v>86</v>
      </c>
      <c r="O32" s="157"/>
      <c r="P32" s="125"/>
      <c r="Q32" s="125"/>
      <c r="R32" s="208"/>
      <c r="S32" s="209"/>
    </row>
    <row r="33" spans="1:19">
      <c r="A33" s="163" t="s">
        <v>1051</v>
      </c>
      <c r="B33" s="162">
        <f>BLOUNTSTOWN!C33</f>
        <v>6663.0180035512813</v>
      </c>
      <c r="C33" s="162">
        <f>BLOUNTSTOWN!D33</f>
        <v>7971.2767195490842</v>
      </c>
      <c r="D33" s="162">
        <f>BLOUNTSTOWN!E33</f>
        <v>6757.5537662121978</v>
      </c>
      <c r="E33" s="162">
        <f>BLOUNTSTOWN!F33</f>
        <v>6829.195297630662</v>
      </c>
      <c r="F33" s="162">
        <f>BLOUNTSTOWN!G33</f>
        <v>5455.680498917347</v>
      </c>
      <c r="G33" s="162">
        <f>BLOUNTSTOWN!H33</f>
        <v>6970.4538587320085</v>
      </c>
      <c r="H33" s="162">
        <f>BLOUNTSTOWN!I33</f>
        <v>8253.1701275187861</v>
      </c>
      <c r="I33" s="162">
        <f>BLOUNTSTOWN!J33</f>
        <v>8581.6318199248235</v>
      </c>
      <c r="J33" s="162">
        <f>BLOUNTSTOWN!K33</f>
        <v>8722.857852046096</v>
      </c>
      <c r="K33" s="162">
        <f>BLOUNTSTOWN!L33</f>
        <v>8630.9185042525878</v>
      </c>
      <c r="L33" s="162">
        <f>BLOUNTSTOWN!M33</f>
        <v>7274.4265182504096</v>
      </c>
      <c r="M33" s="162">
        <f>BLOUNTSTOWN!N33</f>
        <v>5371.9008209140811</v>
      </c>
      <c r="N33" s="162">
        <f>SUM(B33:M33)</f>
        <v>87482.083787499374</v>
      </c>
      <c r="O33" s="158">
        <f>MAX(B33:M33)</f>
        <v>8722.857852046096</v>
      </c>
      <c r="P33" s="159">
        <f>+O33/$O$43</f>
        <v>3.6130112434413293E-4</v>
      </c>
      <c r="R33" s="210">
        <f>191652.593101914-45000</f>
        <v>146652.59310191401</v>
      </c>
      <c r="S33" s="205">
        <f>+R33/$R$43</f>
        <v>7.6022934473490887E-3</v>
      </c>
    </row>
    <row r="34" spans="1:19">
      <c r="A34" s="163" t="s">
        <v>482</v>
      </c>
      <c r="B34" s="162">
        <f>FKEC!C33</f>
        <v>115701.62808440994</v>
      </c>
      <c r="C34" s="162">
        <f>FKEC!D33</f>
        <v>119688.91370345798</v>
      </c>
      <c r="D34" s="162">
        <f>FKEC!E33</f>
        <v>111691.76133157939</v>
      </c>
      <c r="E34" s="162">
        <f>FKEC!F33</f>
        <v>127452.99515177446</v>
      </c>
      <c r="F34" s="162">
        <f>FKEC!G33</f>
        <v>130776.93917105356</v>
      </c>
      <c r="G34" s="162">
        <f>FKEC!H33</f>
        <v>142365.67125775528</v>
      </c>
      <c r="H34" s="162">
        <f>FKEC!I33</f>
        <v>150318.35749798428</v>
      </c>
      <c r="I34" s="162">
        <f>FKEC!J33</f>
        <v>158073.81409432882</v>
      </c>
      <c r="J34" s="162">
        <f>FKEC!K33</f>
        <v>174605.56484593826</v>
      </c>
      <c r="K34" s="162">
        <f>FKEC!L33</f>
        <v>147000.43783076992</v>
      </c>
      <c r="L34" s="162">
        <f>FKEC!M33</f>
        <v>138430.70325185862</v>
      </c>
      <c r="M34" s="162">
        <f>FKEC!N33</f>
        <v>115313.26616610783</v>
      </c>
      <c r="N34" s="162">
        <f>SUM(B34:M34)</f>
        <v>1631420.0523870185</v>
      </c>
      <c r="O34" s="158">
        <f>MAX(B34:M34)</f>
        <v>174605.56484593826</v>
      </c>
      <c r="P34" s="159">
        <f>+O34/$O$43</f>
        <v>7.2321695441571587E-3</v>
      </c>
      <c r="Q34" s="125"/>
      <c r="R34" s="210">
        <v>45000</v>
      </c>
      <c r="S34" s="205">
        <f>+R34/$R$43</f>
        <v>2.3327456943974356E-3</v>
      </c>
    </row>
    <row r="35" spans="1:19">
      <c r="A35" s="163" t="s">
        <v>484</v>
      </c>
      <c r="B35" s="162">
        <f>LCEC!C33</f>
        <v>634100.81931062904</v>
      </c>
      <c r="C35" s="162">
        <f>LCEC!D33</f>
        <v>639454.91588210885</v>
      </c>
      <c r="D35" s="162">
        <f>LCEC!E33</f>
        <v>556836.69416324794</v>
      </c>
      <c r="E35" s="162">
        <f>LCEC!F33</f>
        <v>727296.14867547282</v>
      </c>
      <c r="F35" s="162">
        <f>LCEC!G33</f>
        <v>746235.98073488462</v>
      </c>
      <c r="G35" s="162">
        <f>LCEC!H33</f>
        <v>775937.04084822605</v>
      </c>
      <c r="H35" s="162">
        <f>LCEC!I33</f>
        <v>764092.36934490292</v>
      </c>
      <c r="I35" s="162">
        <f>LCEC!J33</f>
        <v>713105.16925629065</v>
      </c>
      <c r="J35" s="162">
        <f>LCEC!K33</f>
        <v>812845.11187322193</v>
      </c>
      <c r="K35" s="162">
        <f>LCEC!L33</f>
        <v>804439.4275440299</v>
      </c>
      <c r="L35" s="162">
        <f>LCEC!M33</f>
        <v>707507.05419506854</v>
      </c>
      <c r="M35" s="162">
        <f>LCEC!N33</f>
        <v>611676.74198343942</v>
      </c>
      <c r="N35" s="162">
        <f>SUM(B35:M35)</f>
        <v>8493527.473811524</v>
      </c>
      <c r="O35" s="158">
        <f>MAX(B35:M35)</f>
        <v>812845.11187322193</v>
      </c>
      <c r="P35" s="159">
        <f>+O35/$O$43</f>
        <v>3.3668077345607492E-2</v>
      </c>
      <c r="Q35" s="125"/>
      <c r="R35" s="204">
        <v>1314</v>
      </c>
      <c r="S35" s="205">
        <f>+R35/$R$43</f>
        <v>6.8116174276405125E-5</v>
      </c>
    </row>
    <row r="36" spans="1:19">
      <c r="A36" s="163" t="s">
        <v>1049</v>
      </c>
      <c r="B36" s="162">
        <f>'NEW SMYRNA'!C33</f>
        <v>0</v>
      </c>
      <c r="C36" s="162">
        <f>'NEW SMYRNA'!D33</f>
        <v>53947.288278646447</v>
      </c>
      <c r="D36" s="162">
        <f>'NEW SMYRNA'!E33</f>
        <v>37419.354838709674</v>
      </c>
      <c r="E36" s="162">
        <f>'NEW SMYRNA'!F33</f>
        <v>25833.333333333332</v>
      </c>
      <c r="F36" s="162">
        <f>'NEW SMYRNA'!G33</f>
        <v>19493.240718780762</v>
      </c>
      <c r="G36" s="162">
        <f>'NEW SMYRNA'!H33</f>
        <v>33831.714503983414</v>
      </c>
      <c r="H36" s="162">
        <f>'NEW SMYRNA'!I33</f>
        <v>40923.64670615799</v>
      </c>
      <c r="I36" s="162">
        <f>'NEW SMYRNA'!J33</f>
        <v>46928.772551882364</v>
      </c>
      <c r="J36" s="162">
        <f>'NEW SMYRNA'!K33</f>
        <v>46761.866452131944</v>
      </c>
      <c r="K36" s="162">
        <f>'NEW SMYRNA'!L33</f>
        <v>34555.159908116184</v>
      </c>
      <c r="L36" s="162">
        <f>'NEW SMYRNA'!M33</f>
        <v>25869.550704319379</v>
      </c>
      <c r="M36" s="162">
        <f>'NEW SMYRNA'!N33</f>
        <v>20033.99100473804</v>
      </c>
      <c r="N36" s="162">
        <f>SUM(B36:M36)</f>
        <v>385597.91900079953</v>
      </c>
      <c r="O36" s="158">
        <f>MAX(B36:M36)</f>
        <v>53947.288278646447</v>
      </c>
      <c r="P36" s="159">
        <f>+O36/$O$43</f>
        <v>2.234498858171812E-3</v>
      </c>
      <c r="Q36" s="125"/>
      <c r="R36" s="204">
        <v>0</v>
      </c>
      <c r="S36" s="205">
        <f>+R36/$R$43</f>
        <v>0</v>
      </c>
    </row>
    <row r="37" spans="1:19">
      <c r="A37" s="163" t="s">
        <v>486</v>
      </c>
      <c r="B37" s="156">
        <f>SEMINOLE!C34</f>
        <v>0</v>
      </c>
      <c r="C37" s="156">
        <f>SEMINOLE!D34</f>
        <v>0</v>
      </c>
      <c r="D37" s="156">
        <f>SEMINOLE!E34</f>
        <v>0</v>
      </c>
      <c r="E37" s="156">
        <f>SEMINOLE!F34</f>
        <v>0</v>
      </c>
      <c r="F37" s="156">
        <f>SEMINOLE!G34</f>
        <v>0</v>
      </c>
      <c r="G37" s="156">
        <f>SEMINOLE!H34</f>
        <v>277203.95764963276</v>
      </c>
      <c r="H37" s="156">
        <f>SEMINOLE!I34</f>
        <v>255290.495159001</v>
      </c>
      <c r="I37" s="156">
        <f>SEMINOLE!J34</f>
        <v>300363.14268342452</v>
      </c>
      <c r="J37" s="156">
        <f>SEMINOLE!K34</f>
        <v>205741.48330934267</v>
      </c>
      <c r="K37" s="156">
        <f>SEMINOLE!L34</f>
        <v>209307.17556354226</v>
      </c>
      <c r="L37" s="156">
        <f>SEMINOLE!M34</f>
        <v>447419.53385127638</v>
      </c>
      <c r="M37" s="156">
        <f>SEMINOLE!N34</f>
        <v>648757.30994152045</v>
      </c>
      <c r="N37" s="162">
        <f t="shared" ref="N37:N39" si="5">SUM(B37:M37)</f>
        <v>2344083.0981577402</v>
      </c>
      <c r="O37" s="158">
        <f t="shared" ref="O37:O39" si="6">MAX(B37:M37)</f>
        <v>648757.30994152045</v>
      </c>
      <c r="P37" s="159">
        <f t="shared" ref="P37:P39" si="7">+O37/$O$43</f>
        <v>2.6871553965924676E-2</v>
      </c>
      <c r="Q37" s="125"/>
      <c r="R37" s="204">
        <v>1</v>
      </c>
      <c r="S37" s="205">
        <f t="shared" ref="S37:S39" si="8">+R37/$R$43</f>
        <v>5.1838793208831905E-8</v>
      </c>
    </row>
    <row r="38" spans="1:19">
      <c r="A38" s="163" t="s">
        <v>1050</v>
      </c>
      <c r="B38" s="156">
        <f>WAUCHULA!C33</f>
        <v>10780.257121069702</v>
      </c>
      <c r="C38" s="156">
        <f>WAUCHULA!D33</f>
        <v>12047.535214431915</v>
      </c>
      <c r="D38" s="156">
        <f>WAUCHULA!E33</f>
        <v>6651.9611675611168</v>
      </c>
      <c r="E38" s="156">
        <f>WAUCHULA!F33</f>
        <v>13444.388168558746</v>
      </c>
      <c r="F38" s="156">
        <f>WAUCHULA!G33</f>
        <v>12036.862952839861</v>
      </c>
      <c r="G38" s="156">
        <f>WAUCHULA!H33</f>
        <v>13490.251207150186</v>
      </c>
      <c r="H38" s="156">
        <f>WAUCHULA!I33</f>
        <v>12718.612743256317</v>
      </c>
      <c r="I38" s="156">
        <f>WAUCHULA!J33</f>
        <v>13234.280980314748</v>
      </c>
      <c r="J38" s="156">
        <f>WAUCHULA!K33</f>
        <v>14086.027894118686</v>
      </c>
      <c r="K38" s="156">
        <f>WAUCHULA!L33</f>
        <v>14704.1839108441</v>
      </c>
      <c r="L38" s="156">
        <f>WAUCHULA!M33</f>
        <v>11548.201682655392</v>
      </c>
      <c r="M38" s="156">
        <f>WAUCHULA!N33</f>
        <v>8149.6280619176096</v>
      </c>
      <c r="N38" s="162">
        <f t="shared" si="5"/>
        <v>142892.1911047184</v>
      </c>
      <c r="O38" s="158">
        <f t="shared" si="6"/>
        <v>14704.1839108441</v>
      </c>
      <c r="P38" s="159">
        <f t="shared" si="7"/>
        <v>6.0904789114552785E-4</v>
      </c>
      <c r="Q38" s="125"/>
      <c r="R38" s="204">
        <v>2</v>
      </c>
      <c r="S38" s="205">
        <f t="shared" si="8"/>
        <v>1.0367758641766381E-7</v>
      </c>
    </row>
    <row r="39" spans="1:19">
      <c r="A39" s="163" t="s">
        <v>1052</v>
      </c>
      <c r="B39" s="156">
        <f>'WINTER PARK'!C33</f>
        <v>25913.23894341823</v>
      </c>
      <c r="C39" s="156">
        <f>'WINTER PARK'!D33</f>
        <v>27525.963674568957</v>
      </c>
      <c r="D39" s="156">
        <f>'WINTER PARK'!E33</f>
        <v>24378.617786887215</v>
      </c>
      <c r="E39" s="156">
        <f>'WINTER PARK'!F33</f>
        <v>27425.336725588313</v>
      </c>
      <c r="F39" s="156">
        <f>'WINTER PARK'!G33</f>
        <v>25797.642726264501</v>
      </c>
      <c r="G39" s="156">
        <f>'WINTER PARK'!H33</f>
        <v>33665.434259722198</v>
      </c>
      <c r="H39" s="156">
        <f>'WINTER PARK'!I33</f>
        <v>37429.285563172045</v>
      </c>
      <c r="I39" s="156">
        <f>'WINTER PARK'!J33</f>
        <v>37569.657088037595</v>
      </c>
      <c r="J39" s="156">
        <f>'WINTER PARK'!K33</f>
        <v>39662.070463888827</v>
      </c>
      <c r="K39" s="156">
        <f>'WINTER PARK'!L33</f>
        <v>38573.586436478538</v>
      </c>
      <c r="L39" s="156">
        <f>'WINTER PARK'!M33</f>
        <v>33312.72597958197</v>
      </c>
      <c r="M39" s="156">
        <f>'WINTER PARK'!N33</f>
        <v>25524.140718883536</v>
      </c>
      <c r="N39" s="162">
        <f t="shared" si="5"/>
        <v>376777.70036649198</v>
      </c>
      <c r="O39" s="158">
        <f t="shared" si="6"/>
        <v>39662.070463888827</v>
      </c>
      <c r="P39" s="159">
        <f t="shared" si="7"/>
        <v>1.6428045596384359E-3</v>
      </c>
      <c r="Q39" s="125"/>
      <c r="R39" s="204">
        <v>3</v>
      </c>
      <c r="S39" s="205">
        <f t="shared" si="8"/>
        <v>1.5551637962649572E-7</v>
      </c>
    </row>
    <row r="40" spans="1:19">
      <c r="A40" s="125"/>
      <c r="O40" s="157"/>
      <c r="P40" s="125"/>
      <c r="Q40" s="125"/>
      <c r="R40" s="208"/>
      <c r="S40" s="209"/>
    </row>
    <row r="41" spans="1:19" s="126" customFormat="1">
      <c r="A41" s="126" t="s">
        <v>506</v>
      </c>
      <c r="B41" s="161">
        <f t="shared" ref="B41:O41" si="9">SUM(B33:B40)</f>
        <v>793158.96146307827</v>
      </c>
      <c r="C41" s="161">
        <f t="shared" si="9"/>
        <v>860635.89347276313</v>
      </c>
      <c r="D41" s="161">
        <f t="shared" si="9"/>
        <v>743735.94305419759</v>
      </c>
      <c r="E41" s="161">
        <f t="shared" si="9"/>
        <v>928281.39735235833</v>
      </c>
      <c r="F41" s="161">
        <f t="shared" si="9"/>
        <v>939796.34680274071</v>
      </c>
      <c r="G41" s="161">
        <f t="shared" si="9"/>
        <v>1283464.5235852019</v>
      </c>
      <c r="H41" s="161">
        <f t="shared" si="9"/>
        <v>1269025.9371419933</v>
      </c>
      <c r="I41" s="161">
        <f t="shared" si="9"/>
        <v>1277856.4684742035</v>
      </c>
      <c r="J41" s="161">
        <f t="shared" si="9"/>
        <v>1302424.9826906887</v>
      </c>
      <c r="K41" s="161">
        <f t="shared" si="9"/>
        <v>1257210.8896980337</v>
      </c>
      <c r="L41" s="161">
        <f t="shared" si="9"/>
        <v>1371362.1961830107</v>
      </c>
      <c r="M41" s="161">
        <f t="shared" si="9"/>
        <v>1434826.9786975209</v>
      </c>
      <c r="N41" s="161">
        <f t="shared" si="9"/>
        <v>13461780.518615792</v>
      </c>
      <c r="O41" s="161">
        <f t="shared" si="9"/>
        <v>1753244.3871661061</v>
      </c>
      <c r="P41" s="159">
        <f>+O41/$O$43</f>
        <v>7.2619453288989236E-2</v>
      </c>
      <c r="R41" s="207">
        <f>SUM(R33:R40)</f>
        <v>192972.59310191401</v>
      </c>
      <c r="S41" s="205">
        <f>+R41/$R$43</f>
        <v>1.0003466348782183E-2</v>
      </c>
    </row>
    <row r="42" spans="1:19" s="125" customFormat="1">
      <c r="B42" s="155"/>
      <c r="C42" s="155"/>
      <c r="D42" s="155"/>
      <c r="E42" s="155"/>
      <c r="F42" s="155"/>
      <c r="G42" s="155"/>
      <c r="H42" s="155"/>
      <c r="I42" s="155"/>
      <c r="J42" s="155"/>
      <c r="K42" s="155"/>
      <c r="L42" s="155"/>
      <c r="M42" s="155"/>
      <c r="N42" s="155"/>
      <c r="O42" s="157"/>
      <c r="R42" s="208"/>
      <c r="S42" s="209"/>
    </row>
    <row r="43" spans="1:19" s="125" customFormat="1" ht="13.8" thickBot="1">
      <c r="A43" s="126" t="s">
        <v>494</v>
      </c>
      <c r="B43" s="160">
        <f t="shared" ref="B43:O43" si="10">+B30+B41</f>
        <v>20047447.104632031</v>
      </c>
      <c r="C43" s="160">
        <f t="shared" si="10"/>
        <v>19086430.785042878</v>
      </c>
      <c r="D43" s="160">
        <f t="shared" si="10"/>
        <v>17604710.229675282</v>
      </c>
      <c r="E43" s="160">
        <f t="shared" si="10"/>
        <v>18573579.397229031</v>
      </c>
      <c r="F43" s="160">
        <f t="shared" si="10"/>
        <v>19784002.848620597</v>
      </c>
      <c r="G43" s="160">
        <f t="shared" si="10"/>
        <v>22119946.187685993</v>
      </c>
      <c r="H43" s="160">
        <f t="shared" si="10"/>
        <v>22402961.030482378</v>
      </c>
      <c r="I43" s="160">
        <f t="shared" si="10"/>
        <v>22440500.227643631</v>
      </c>
      <c r="J43" s="160">
        <f t="shared" si="10"/>
        <v>23620744.068747561</v>
      </c>
      <c r="K43" s="160">
        <f t="shared" si="10"/>
        <v>21525696.910781279</v>
      </c>
      <c r="L43" s="160">
        <f t="shared" si="10"/>
        <v>19641474.834544972</v>
      </c>
      <c r="M43" s="160">
        <f t="shared" si="10"/>
        <v>18730674.894064136</v>
      </c>
      <c r="N43" s="160">
        <f t="shared" si="10"/>
        <v>245578168.51914981</v>
      </c>
      <c r="O43" s="160">
        <f t="shared" si="10"/>
        <v>24142902.59373156</v>
      </c>
      <c r="P43" s="159">
        <f>+O43/$O$43</f>
        <v>1</v>
      </c>
      <c r="R43" s="211">
        <f>+R30+R41</f>
        <v>19290572.524933461</v>
      </c>
      <c r="S43" s="205">
        <f>+R43/$R$43</f>
        <v>1</v>
      </c>
    </row>
    <row r="44" spans="1:19" ht="13.8" thickTop="1">
      <c r="A44" s="126"/>
      <c r="B44" s="158"/>
      <c r="C44" s="158"/>
      <c r="D44" s="158"/>
      <c r="E44" s="158"/>
      <c r="F44" s="158"/>
      <c r="G44" s="158"/>
      <c r="H44" s="158"/>
      <c r="I44" s="158"/>
      <c r="J44" s="158"/>
      <c r="K44" s="158"/>
      <c r="L44" s="158"/>
      <c r="M44" s="158"/>
      <c r="N44" s="158"/>
      <c r="O44" s="158"/>
      <c r="P44" s="125"/>
      <c r="Q44" s="125"/>
      <c r="R44" s="155"/>
      <c r="S44" s="125"/>
    </row>
    <row r="45" spans="1:19" s="125" customFormat="1">
      <c r="B45" s="155"/>
      <c r="C45" s="155"/>
      <c r="D45" s="155"/>
      <c r="E45" s="155"/>
      <c r="F45" s="155"/>
      <c r="G45" s="155"/>
      <c r="H45" s="155"/>
      <c r="I45" s="155"/>
      <c r="J45" s="155"/>
      <c r="K45" s="155"/>
      <c r="L45" s="155"/>
      <c r="M45" s="155"/>
      <c r="N45" s="155"/>
      <c r="O45" s="157"/>
      <c r="R45" s="203"/>
    </row>
    <row r="46" spans="1:19" s="125" customFormat="1">
      <c r="A46" s="112"/>
      <c r="B46" s="156"/>
      <c r="C46" s="156"/>
      <c r="D46" s="156"/>
      <c r="E46" s="156"/>
      <c r="F46" s="156"/>
      <c r="G46" s="156"/>
      <c r="H46" s="156"/>
      <c r="I46" s="156"/>
      <c r="J46" s="156"/>
      <c r="K46" s="156"/>
      <c r="L46" s="156"/>
      <c r="M46" s="156"/>
      <c r="N46" s="156"/>
      <c r="O46" s="112"/>
      <c r="P46" s="154"/>
      <c r="Q46" s="112"/>
      <c r="R46" s="112"/>
      <c r="S46" s="112"/>
    </row>
    <row r="47" spans="1:19" s="125" customFormat="1">
      <c r="A47" s="112"/>
      <c r="B47" s="156"/>
      <c r="C47" s="156"/>
      <c r="D47" s="156"/>
      <c r="E47" s="156"/>
      <c r="F47" s="156"/>
      <c r="G47" s="156"/>
      <c r="H47" s="156"/>
      <c r="I47" s="156"/>
      <c r="J47" s="156"/>
      <c r="K47" s="156"/>
      <c r="L47" s="156"/>
      <c r="M47" s="156"/>
      <c r="N47" s="156"/>
      <c r="O47" s="112"/>
      <c r="P47" s="154"/>
      <c r="Q47" s="112"/>
      <c r="R47" s="112"/>
      <c r="S47" s="112"/>
    </row>
    <row r="48" spans="1:19" s="112" customFormat="1" ht="21">
      <c r="A48" s="124" t="s">
        <v>528</v>
      </c>
      <c r="B48" s="165"/>
      <c r="C48" s="165"/>
      <c r="D48" s="165"/>
      <c r="E48" s="165"/>
      <c r="F48" s="165"/>
      <c r="G48" s="165"/>
      <c r="H48" s="165"/>
      <c r="I48" s="165"/>
      <c r="J48" s="165"/>
      <c r="K48" s="165"/>
      <c r="L48" s="165"/>
      <c r="M48" s="165"/>
      <c r="N48" s="165"/>
      <c r="O48" s="165"/>
      <c r="P48" s="172"/>
      <c r="Q48" s="172"/>
      <c r="R48" s="172"/>
      <c r="S48" s="172"/>
    </row>
    <row r="49" spans="1:19" s="125" customFormat="1" ht="21">
      <c r="A49" s="124" t="str">
        <f>MANUAL!$B$10&amp;" - TEST YEAR"</f>
        <v>2017 - TEST YEAR</v>
      </c>
      <c r="B49" s="165"/>
      <c r="C49" s="165"/>
      <c r="D49" s="165"/>
      <c r="E49" s="165"/>
      <c r="F49" s="165"/>
      <c r="G49" s="165"/>
      <c r="H49" s="165"/>
      <c r="I49" s="165"/>
      <c r="J49" s="165"/>
      <c r="K49" s="165"/>
      <c r="L49" s="165"/>
      <c r="M49" s="165"/>
      <c r="N49" s="165"/>
      <c r="O49" s="165"/>
      <c r="P49" s="172"/>
      <c r="Q49" s="172"/>
      <c r="R49" s="172"/>
      <c r="S49" s="172"/>
    </row>
    <row r="50" spans="1:19" s="126" customFormat="1" ht="21.6" thickBot="1">
      <c r="A50" s="124"/>
      <c r="B50" s="165"/>
      <c r="C50" s="165"/>
      <c r="D50" s="165"/>
      <c r="E50" s="165"/>
      <c r="F50" s="165"/>
      <c r="G50" s="165"/>
      <c r="H50" s="165"/>
      <c r="I50" s="165"/>
      <c r="J50" s="165"/>
      <c r="K50" s="165"/>
      <c r="L50" s="165"/>
      <c r="M50" s="165"/>
      <c r="N50" s="165"/>
      <c r="O50" s="165"/>
      <c r="P50" s="172"/>
      <c r="Q50" s="172"/>
      <c r="R50" s="172"/>
      <c r="S50" s="172"/>
    </row>
    <row r="51" spans="1:19" s="125" customFormat="1" ht="13.8" thickBot="1">
      <c r="A51" s="168"/>
      <c r="B51" s="460" t="s">
        <v>339</v>
      </c>
      <c r="C51" s="461"/>
      <c r="D51" s="462"/>
      <c r="E51" s="463" t="s">
        <v>340</v>
      </c>
      <c r="F51" s="464"/>
      <c r="G51" s="464"/>
      <c r="H51" s="464"/>
      <c r="I51" s="464"/>
      <c r="J51" s="464"/>
      <c r="K51" s="465"/>
      <c r="L51" s="460" t="s">
        <v>339</v>
      </c>
      <c r="M51" s="462"/>
      <c r="N51" s="166"/>
      <c r="O51" s="164"/>
      <c r="P51" s="164"/>
      <c r="Q51" s="164"/>
      <c r="R51" s="154"/>
      <c r="S51" s="154"/>
    </row>
    <row r="52" spans="1:19" s="125" customFormat="1" ht="13.8" thickBot="1">
      <c r="A52" s="171" t="s">
        <v>450</v>
      </c>
      <c r="B52" s="100" t="s">
        <v>70</v>
      </c>
      <c r="C52" s="100" t="s">
        <v>71</v>
      </c>
      <c r="D52" s="100" t="s">
        <v>72</v>
      </c>
      <c r="E52" s="103" t="s">
        <v>73</v>
      </c>
      <c r="F52" s="103" t="s">
        <v>74</v>
      </c>
      <c r="G52" s="103" t="s">
        <v>75</v>
      </c>
      <c r="H52" s="103" t="s">
        <v>76</v>
      </c>
      <c r="I52" s="103" t="s">
        <v>77</v>
      </c>
      <c r="J52" s="103" t="s">
        <v>78</v>
      </c>
      <c r="K52" s="103" t="s">
        <v>79</v>
      </c>
      <c r="L52" s="100" t="s">
        <v>80</v>
      </c>
      <c r="M52" s="100" t="s">
        <v>81</v>
      </c>
      <c r="N52" s="170" t="s">
        <v>60</v>
      </c>
      <c r="O52" s="169" t="s">
        <v>342</v>
      </c>
      <c r="P52" s="169" t="s">
        <v>451</v>
      </c>
      <c r="Q52" s="165"/>
      <c r="R52" s="456" t="s">
        <v>452</v>
      </c>
      <c r="S52" s="457"/>
    </row>
    <row r="53" spans="1:19" s="125" customFormat="1">
      <c r="A53" s="168"/>
      <c r="B53" s="167"/>
      <c r="C53" s="167"/>
      <c r="D53" s="167"/>
      <c r="E53" s="167"/>
      <c r="F53" s="167"/>
      <c r="G53" s="167"/>
      <c r="H53" s="167"/>
      <c r="I53" s="167"/>
      <c r="J53" s="167"/>
      <c r="K53" s="167"/>
      <c r="L53" s="167"/>
      <c r="M53" s="167"/>
      <c r="N53" s="166"/>
      <c r="O53" s="165"/>
      <c r="P53" s="164"/>
      <c r="Q53" s="164"/>
      <c r="R53" s="154"/>
      <c r="S53" s="154"/>
    </row>
    <row r="54" spans="1:19" s="125" customFormat="1">
      <c r="A54" s="42" t="s">
        <v>83</v>
      </c>
      <c r="B54" s="81"/>
      <c r="C54" s="81"/>
      <c r="D54" s="81"/>
      <c r="E54" s="81"/>
      <c r="F54" s="81"/>
      <c r="G54" s="81"/>
      <c r="H54" s="81"/>
      <c r="I54" s="81"/>
      <c r="J54" s="81"/>
      <c r="K54" s="81"/>
      <c r="L54" s="81"/>
      <c r="M54" s="81"/>
      <c r="N54" s="81"/>
      <c r="O54" s="81"/>
      <c r="P54" s="81"/>
      <c r="Q54" s="81"/>
      <c r="R54" s="81"/>
      <c r="S54" s="81"/>
    </row>
    <row r="55" spans="1:19" s="112" customFormat="1">
      <c r="A55" s="163" t="s">
        <v>84</v>
      </c>
      <c r="B55" s="162">
        <f>+'CILC-1D'!C$41</f>
        <v>365847.44792749925</v>
      </c>
      <c r="C55" s="162">
        <f>+'CILC-1D'!D$41</f>
        <v>371630.24233841762</v>
      </c>
      <c r="D55" s="162">
        <f>+'CILC-1D'!E$41</f>
        <v>337817.8780628661</v>
      </c>
      <c r="E55" s="162">
        <f>+'CILC-1D'!F$41</f>
        <v>349548.7070145926</v>
      </c>
      <c r="F55" s="162">
        <f>+'CILC-1D'!G$41</f>
        <v>345107.98815645941</v>
      </c>
      <c r="G55" s="162">
        <f>+'CILC-1D'!H$41</f>
        <v>366560.18571812287</v>
      </c>
      <c r="H55" s="162">
        <f>+'CILC-1D'!I$41</f>
        <v>364005.71521518932</v>
      </c>
      <c r="I55" s="162">
        <f>+'CILC-1D'!J$41</f>
        <v>363927.58675205999</v>
      </c>
      <c r="J55" s="162">
        <f>+'CILC-1D'!K$41</f>
        <v>371863.88665183826</v>
      </c>
      <c r="K55" s="162">
        <f>+'CILC-1D'!L$41</f>
        <v>353406.95410178462</v>
      </c>
      <c r="L55" s="162">
        <f>+'CILC-1D'!M$41</f>
        <v>358130.82334949449</v>
      </c>
      <c r="M55" s="162">
        <f>+'CILC-1D'!N$41</f>
        <v>358515.73713644518</v>
      </c>
      <c r="N55" s="162">
        <f t="shared" ref="N55:N71" si="11">SUM(B55:M55)</f>
        <v>4306363.1524247695</v>
      </c>
      <c r="O55" s="158">
        <f t="shared" ref="O55:O71" si="12">MAX(B55:M55)</f>
        <v>371863.88665183826</v>
      </c>
      <c r="P55" s="159">
        <f t="shared" ref="P55:P71" si="13">+O55/$O$43</f>
        <v>1.5402617196011412E-2</v>
      </c>
      <c r="Q55" s="154"/>
      <c r="R55" s="204">
        <v>442576.01672456594</v>
      </c>
      <c r="S55" s="205">
        <v>1.233500985483421E-2</v>
      </c>
    </row>
    <row r="56" spans="1:19" s="112" customFormat="1">
      <c r="A56" s="163" t="s">
        <v>85</v>
      </c>
      <c r="B56" s="162">
        <f>+'CILC-1G'!C$41</f>
        <v>13890.727671043083</v>
      </c>
      <c r="C56" s="162">
        <f>+'CILC-1G'!D$41</f>
        <v>14433.423518044543</v>
      </c>
      <c r="D56" s="162">
        <f>+'CILC-1G'!E$41</f>
        <v>12748.76315769454</v>
      </c>
      <c r="E56" s="162">
        <f>+'CILC-1G'!F$41</f>
        <v>13352.986047681452</v>
      </c>
      <c r="F56" s="162">
        <f>+'CILC-1G'!G$41</f>
        <v>13251.866868300694</v>
      </c>
      <c r="G56" s="162">
        <f>+'CILC-1G'!H$41</f>
        <v>14033.069172755128</v>
      </c>
      <c r="H56" s="162">
        <f>+'CILC-1G'!I$41</f>
        <v>13951.876834000899</v>
      </c>
      <c r="I56" s="162">
        <f>+'CILC-1G'!J$41</f>
        <v>13874.248987402289</v>
      </c>
      <c r="J56" s="162">
        <f>+'CILC-1G'!K$41</f>
        <v>14438.010459479397</v>
      </c>
      <c r="K56" s="162">
        <f>+'CILC-1G'!L$41</f>
        <v>13716.180957356915</v>
      </c>
      <c r="L56" s="162">
        <f>+'CILC-1G'!M$41</f>
        <v>13677.024915878867</v>
      </c>
      <c r="M56" s="162">
        <f>+'CILC-1G'!N$41</f>
        <v>13865.051879783259</v>
      </c>
      <c r="N56" s="162">
        <f t="shared" si="11"/>
        <v>165233.23046942105</v>
      </c>
      <c r="O56" s="158">
        <f t="shared" si="12"/>
        <v>14438.010459479397</v>
      </c>
      <c r="P56" s="159">
        <f t="shared" si="13"/>
        <v>5.9802297604547635E-4</v>
      </c>
      <c r="Q56" s="154"/>
      <c r="R56" s="204">
        <v>28711.096584808067</v>
      </c>
      <c r="S56" s="205">
        <v>8.0077391883775844E-4</v>
      </c>
    </row>
    <row r="57" spans="1:19" s="112" customFormat="1">
      <c r="A57" s="163" t="s">
        <v>50</v>
      </c>
      <c r="B57" s="162">
        <f>+'CILC-1T'!C$41</f>
        <v>197606.45255575387</v>
      </c>
      <c r="C57" s="162">
        <f>+'CILC-1T'!D$41</f>
        <v>208266.94143749753</v>
      </c>
      <c r="D57" s="162">
        <f>+'CILC-1T'!E$41</f>
        <v>189588.58356958599</v>
      </c>
      <c r="E57" s="162">
        <f>+'CILC-1T'!F$41</f>
        <v>198397.51995988737</v>
      </c>
      <c r="F57" s="162">
        <f>+'CILC-1T'!G$41</f>
        <v>190514.84943299234</v>
      </c>
      <c r="G57" s="162">
        <f>+'CILC-1T'!H$41</f>
        <v>205461.51020723785</v>
      </c>
      <c r="H57" s="162">
        <f>+'CILC-1T'!I$41</f>
        <v>200035.30898010291</v>
      </c>
      <c r="I57" s="162">
        <f>+'CILC-1T'!J$41</f>
        <v>197296.90933019068</v>
      </c>
      <c r="J57" s="162">
        <f>+'CILC-1T'!K$41</f>
        <v>215922.72516709683</v>
      </c>
      <c r="K57" s="162">
        <f>+'CILC-1T'!L$41</f>
        <v>199997.2269648799</v>
      </c>
      <c r="L57" s="162">
        <f>+'CILC-1T'!M$41</f>
        <v>213010.11463914276</v>
      </c>
      <c r="M57" s="162">
        <f>+'CILC-1T'!N$41</f>
        <v>208441.41320068511</v>
      </c>
      <c r="N57" s="162">
        <f t="shared" si="11"/>
        <v>2424539.5554450531</v>
      </c>
      <c r="O57" s="158">
        <f t="shared" si="12"/>
        <v>215922.72516709683</v>
      </c>
      <c r="P57" s="159">
        <f t="shared" si="13"/>
        <v>8.9435279924941092E-3</v>
      </c>
      <c r="Q57" s="154"/>
      <c r="R57" s="204">
        <v>248863.15845851868</v>
      </c>
      <c r="S57" s="205">
        <v>6.5542578457231434E-3</v>
      </c>
    </row>
    <row r="58" spans="1:19" s="112" customFormat="1">
      <c r="A58" s="163" t="s">
        <v>49</v>
      </c>
      <c r="B58" s="162">
        <f>+'GS(T)-1'!C$39</f>
        <v>1034273.818271948</v>
      </c>
      <c r="C58" s="162">
        <f>+'GS(T)-1'!D$39</f>
        <v>1038504.6650911041</v>
      </c>
      <c r="D58" s="162">
        <f>+'GS(T)-1'!E$39</f>
        <v>940418.43626013456</v>
      </c>
      <c r="E58" s="162">
        <f>+'GS(T)-1'!F$39</f>
        <v>1086228.118093591</v>
      </c>
      <c r="F58" s="162">
        <f>+'GS(T)-1'!G$39</f>
        <v>1139086.3280038654</v>
      </c>
      <c r="G58" s="162">
        <f>+'GS(T)-1'!H$39</f>
        <v>1261475.3424210194</v>
      </c>
      <c r="H58" s="162">
        <f>+'GS(T)-1'!I$39</f>
        <v>1264299.7760644027</v>
      </c>
      <c r="I58" s="162">
        <f>+'GS(T)-1'!J$39</f>
        <v>1252214.165940213</v>
      </c>
      <c r="J58" s="162">
        <f>+'GS(T)-1'!K$39</f>
        <v>1297228.2035117212</v>
      </c>
      <c r="K58" s="162">
        <f>+'GS(T)-1'!L$39</f>
        <v>1184566.0902203086</v>
      </c>
      <c r="L58" s="162">
        <f>+'GS(T)-1'!M$39</f>
        <v>1092081.8317894263</v>
      </c>
      <c r="M58" s="162">
        <f>+'GS(T)-1'!N$39</f>
        <v>1047557.4867231908</v>
      </c>
      <c r="N58" s="162">
        <f t="shared" si="11"/>
        <v>13637934.262390925</v>
      </c>
      <c r="O58" s="158">
        <f t="shared" si="12"/>
        <v>1297228.2035117212</v>
      </c>
      <c r="P58" s="159">
        <f t="shared" si="13"/>
        <v>5.3731244554187631E-2</v>
      </c>
      <c r="Q58" s="154"/>
      <c r="R58" s="204">
        <v>1319919.0671032353</v>
      </c>
      <c r="S58" s="205">
        <v>4.8679488836756178E-2</v>
      </c>
    </row>
    <row r="59" spans="1:19" s="112" customFormat="1">
      <c r="A59" s="163" t="s">
        <v>325</v>
      </c>
      <c r="B59" s="162">
        <f>+'GSCU-1'!C$39</f>
        <v>7971.8410416913248</v>
      </c>
      <c r="C59" s="162">
        <f>+'GSCU-1'!D$39</f>
        <v>8809.2052416115839</v>
      </c>
      <c r="D59" s="162">
        <f>+'GSCU-1'!E$39</f>
        <v>8013.0987925211939</v>
      </c>
      <c r="E59" s="162">
        <f>+'GSCU-1'!F$39</f>
        <v>8248.3299423533408</v>
      </c>
      <c r="F59" s="162">
        <f>+'GSCU-1'!G$39</f>
        <v>7974.3170049076971</v>
      </c>
      <c r="G59" s="162">
        <f>+'GSCU-1'!H$39</f>
        <v>8319.327372623964</v>
      </c>
      <c r="H59" s="162">
        <f>+'GSCU-1'!I$39</f>
        <v>7986.2598076056738</v>
      </c>
      <c r="I59" s="162">
        <f>+'GSCU-1'!J$39</f>
        <v>8064.411595121458</v>
      </c>
      <c r="J59" s="162">
        <f>+'GSCU-1'!K$39</f>
        <v>8254.5508752981405</v>
      </c>
      <c r="K59" s="162">
        <f>+'GSCU-1'!L$39</f>
        <v>8015.2663216551828</v>
      </c>
      <c r="L59" s="162">
        <f>+'GSCU-1'!M$39</f>
        <v>8324.384540471985</v>
      </c>
      <c r="M59" s="162">
        <f>+'GSCU-1'!N$39</f>
        <v>8147.6472796411317</v>
      </c>
      <c r="N59" s="162">
        <f t="shared" si="11"/>
        <v>98128.639815502669</v>
      </c>
      <c r="O59" s="158">
        <f t="shared" si="12"/>
        <v>8809.2052416115839</v>
      </c>
      <c r="P59" s="159">
        <f t="shared" si="13"/>
        <v>3.6487763670548868E-4</v>
      </c>
      <c r="Q59" s="154"/>
      <c r="R59" s="204">
        <v>4165.658771748047</v>
      </c>
      <c r="S59" s="205">
        <v>9.9432619672031332E-5</v>
      </c>
    </row>
    <row r="60" spans="1:19" s="112" customFormat="1">
      <c r="A60" s="163" t="s">
        <v>67</v>
      </c>
      <c r="B60" s="162">
        <f>+'GSD(T)-1'!C$39</f>
        <v>4161160.1005401406</v>
      </c>
      <c r="C60" s="162">
        <f>+'GSD(T)-1'!D$39</f>
        <v>4051780.78143322</v>
      </c>
      <c r="D60" s="162">
        <f>+'GSD(T)-1'!E$39</f>
        <v>3733476.8385107256</v>
      </c>
      <c r="E60" s="162">
        <f>+'GSD(T)-1'!F$39</f>
        <v>4059563.7997111301</v>
      </c>
      <c r="F60" s="162">
        <f>+'GSD(T)-1'!G$39</f>
        <v>4227068.1116692256</v>
      </c>
      <c r="G60" s="162">
        <f>+'GSD(T)-1'!H$39</f>
        <v>4547352.1413276233</v>
      </c>
      <c r="H60" s="162">
        <f>+'GSD(T)-1'!I$39</f>
        <v>4522950.8683753731</v>
      </c>
      <c r="I60" s="162">
        <f>+'GSD(T)-1'!J$39</f>
        <v>4500680.5228396785</v>
      </c>
      <c r="J60" s="162">
        <f>+'GSD(T)-1'!K$39</f>
        <v>4684435.6960073747</v>
      </c>
      <c r="K60" s="162">
        <f>+'GSD(T)-1'!L$39</f>
        <v>4376209.0619425308</v>
      </c>
      <c r="L60" s="162">
        <f>+'GSD(T)-1'!M$39</f>
        <v>4225473.1199438656</v>
      </c>
      <c r="M60" s="162">
        <f>+'GSD(T)-1'!N$39</f>
        <v>4101478.588329575</v>
      </c>
      <c r="N60" s="162">
        <f t="shared" si="11"/>
        <v>51191629.630630463</v>
      </c>
      <c r="O60" s="158">
        <f t="shared" si="12"/>
        <v>4684435.6960073747</v>
      </c>
      <c r="P60" s="159">
        <f t="shared" si="13"/>
        <v>0.19402951562351237</v>
      </c>
      <c r="Q60" s="154"/>
      <c r="R60" s="204">
        <v>4225289.3548750272</v>
      </c>
      <c r="S60" s="205">
        <v>0.13513361819416622</v>
      </c>
    </row>
    <row r="61" spans="1:19" s="112" customFormat="1">
      <c r="A61" s="163" t="s">
        <v>68</v>
      </c>
      <c r="B61" s="162">
        <f>+'GSLD(T)-1'!C$39</f>
        <v>1762324.3349642649</v>
      </c>
      <c r="C61" s="162">
        <f>+'GSLD(T)-1'!D$39</f>
        <v>1755591.9989078969</v>
      </c>
      <c r="D61" s="162">
        <f>+'GSLD(T)-1'!E$39</f>
        <v>1632403.5792769936</v>
      </c>
      <c r="E61" s="162">
        <f>+'GSLD(T)-1'!F$39</f>
        <v>1677646.1974190138</v>
      </c>
      <c r="F61" s="162">
        <f>+'GSLD(T)-1'!G$39</f>
        <v>1756164.0309979841</v>
      </c>
      <c r="G61" s="162">
        <f>+'GSLD(T)-1'!H$39</f>
        <v>1819115.7917874628</v>
      </c>
      <c r="H61" s="162">
        <f>+'GSLD(T)-1'!I$39</f>
        <v>1745019.4358759867</v>
      </c>
      <c r="I61" s="162">
        <f>+'GSLD(T)-1'!J$39</f>
        <v>1829396.1253315834</v>
      </c>
      <c r="J61" s="162">
        <f>+'GSLD(T)-1'!K$39</f>
        <v>1924758.2494338823</v>
      </c>
      <c r="K61" s="162">
        <f>+'GSLD(T)-1'!L$39</f>
        <v>1824277.5532622901</v>
      </c>
      <c r="L61" s="162">
        <f>+'GSLD(T)-1'!M$39</f>
        <v>1826610.3603015423</v>
      </c>
      <c r="M61" s="162">
        <f>+'GSLD(T)-1'!N$39</f>
        <v>1843194.8969626697</v>
      </c>
      <c r="N61" s="162">
        <f t="shared" si="11"/>
        <v>21396502.554521572</v>
      </c>
      <c r="O61" s="158">
        <f t="shared" si="12"/>
        <v>1924758.2494338823</v>
      </c>
      <c r="P61" s="159">
        <f t="shared" si="13"/>
        <v>7.9723564387557302E-2</v>
      </c>
      <c r="Q61" s="154"/>
      <c r="R61" s="204">
        <v>976884.31030671962</v>
      </c>
      <c r="S61" s="205">
        <v>2.6477954229070105E-2</v>
      </c>
    </row>
    <row r="62" spans="1:19" s="112" customFormat="1">
      <c r="A62" s="163" t="s">
        <v>69</v>
      </c>
      <c r="B62" s="162">
        <f>+'GSLD(T)-2'!C$39</f>
        <v>364864.88287769858</v>
      </c>
      <c r="C62" s="162">
        <f>+'GSLD(T)-2'!D$39</f>
        <v>352192.19767455768</v>
      </c>
      <c r="D62" s="162">
        <f>+'GSLD(T)-2'!E$39</f>
        <v>327082.33549580432</v>
      </c>
      <c r="E62" s="162">
        <f>+'GSLD(T)-2'!F$39</f>
        <v>334260.66924146662</v>
      </c>
      <c r="F62" s="162">
        <f>+'GSLD(T)-2'!G$39</f>
        <v>337911.04643600417</v>
      </c>
      <c r="G62" s="162">
        <f>+'GSLD(T)-2'!H$39</f>
        <v>351381.26121794875</v>
      </c>
      <c r="H62" s="162">
        <f>+'GSLD(T)-2'!I$39</f>
        <v>357840.8593076361</v>
      </c>
      <c r="I62" s="162">
        <f>+'GSLD(T)-2'!J$39</f>
        <v>353635.71998848149</v>
      </c>
      <c r="J62" s="162">
        <f>+'GSLD(T)-2'!K$39</f>
        <v>369033.23114490852</v>
      </c>
      <c r="K62" s="162">
        <f>+'GSLD(T)-2'!L$39</f>
        <v>347613.2706393844</v>
      </c>
      <c r="L62" s="162">
        <f>+'GSLD(T)-2'!M$39</f>
        <v>359905.62130389339</v>
      </c>
      <c r="M62" s="162">
        <f>+'GSLD(T)-2'!N$39</f>
        <v>358261.75822729571</v>
      </c>
      <c r="N62" s="162">
        <f t="shared" si="11"/>
        <v>4213982.8535550795</v>
      </c>
      <c r="O62" s="158">
        <f t="shared" si="12"/>
        <v>369033.23114490852</v>
      </c>
      <c r="P62" s="159">
        <f t="shared" si="13"/>
        <v>1.5285371330650357E-2</v>
      </c>
      <c r="Q62" s="154"/>
      <c r="R62" s="204">
        <v>141362.86270845862</v>
      </c>
      <c r="S62" s="205">
        <v>4.0575218272521918E-3</v>
      </c>
    </row>
    <row r="63" spans="1:19" s="112" customFormat="1">
      <c r="A63" s="163" t="s">
        <v>52</v>
      </c>
      <c r="B63" s="162">
        <f>+'GSLD(T)-3'!C$41</f>
        <v>27309.891093335795</v>
      </c>
      <c r="C63" s="162">
        <f>+'GSLD(T)-3'!D$41</f>
        <v>36192.353642388764</v>
      </c>
      <c r="D63" s="162">
        <f>+'GSLD(T)-3'!E$41</f>
        <v>28834.931639917297</v>
      </c>
      <c r="E63" s="162">
        <f>+'GSLD(T)-3'!F$41</f>
        <v>31954.950070607221</v>
      </c>
      <c r="F63" s="162">
        <f>+'GSLD(T)-3'!G$41</f>
        <v>30873.583757714336</v>
      </c>
      <c r="G63" s="162">
        <f>+'GSLD(T)-3'!H$41</f>
        <v>33673.058747762669</v>
      </c>
      <c r="H63" s="162">
        <f>+'GSLD(T)-3'!I$41</f>
        <v>25825.208311724233</v>
      </c>
      <c r="I63" s="162">
        <f>+'GSLD(T)-3'!J$41</f>
        <v>28910.201732953301</v>
      </c>
      <c r="J63" s="162">
        <f>+'GSLD(T)-3'!K$41</f>
        <v>27354.592272114416</v>
      </c>
      <c r="K63" s="162">
        <f>+'GSLD(T)-3'!L$41</f>
        <v>26983.278746454031</v>
      </c>
      <c r="L63" s="162">
        <f>+'GSLD(T)-3'!M$41</f>
        <v>25238.176329111797</v>
      </c>
      <c r="M63" s="162">
        <f>+'GSLD(T)-3'!N$41</f>
        <v>25397.617927137693</v>
      </c>
      <c r="N63" s="162">
        <f t="shared" si="11"/>
        <v>348547.84427122161</v>
      </c>
      <c r="O63" s="158">
        <f t="shared" si="12"/>
        <v>36192.353642388764</v>
      </c>
      <c r="P63" s="159">
        <f t="shared" si="13"/>
        <v>1.4990887488311249E-3</v>
      </c>
      <c r="Q63" s="154"/>
      <c r="R63" s="204">
        <v>47688.340897675211</v>
      </c>
      <c r="S63" s="205">
        <v>1.2310216097430467E-3</v>
      </c>
    </row>
    <row r="64" spans="1:19" s="112" customFormat="1">
      <c r="A64" s="163" t="s">
        <v>15</v>
      </c>
      <c r="B64" s="162">
        <f>+MET!C$40</f>
        <v>16346.823726247587</v>
      </c>
      <c r="C64" s="162">
        <f>+MET!D$40</f>
        <v>16677.138740714323</v>
      </c>
      <c r="D64" s="162">
        <f>+MET!E$40</f>
        <v>13931.19831458228</v>
      </c>
      <c r="E64" s="162">
        <f>+MET!F$40</f>
        <v>16286.434498365605</v>
      </c>
      <c r="F64" s="162">
        <f>+MET!G$40</f>
        <v>15540.932091739622</v>
      </c>
      <c r="G64" s="162">
        <f>+MET!H$40</f>
        <v>16519.549204225834</v>
      </c>
      <c r="H64" s="162">
        <f>+MET!I$40</f>
        <v>16565.15501213837</v>
      </c>
      <c r="I64" s="162">
        <f>+MET!J$40</f>
        <v>16460.591387103224</v>
      </c>
      <c r="J64" s="162">
        <f>+MET!K$40</f>
        <v>17139.63517860166</v>
      </c>
      <c r="K64" s="162">
        <f>+MET!L$40</f>
        <v>16290.66012721032</v>
      </c>
      <c r="L64" s="162">
        <f>+MET!M$40</f>
        <v>16250.577522295047</v>
      </c>
      <c r="M64" s="162">
        <f>+MET!N$40</f>
        <v>14683.69472334971</v>
      </c>
      <c r="N64" s="162">
        <f t="shared" si="11"/>
        <v>192692.39052657358</v>
      </c>
      <c r="O64" s="158">
        <f t="shared" si="12"/>
        <v>17139.63517860166</v>
      </c>
      <c r="P64" s="159">
        <f t="shared" si="13"/>
        <v>7.099243809670085E-4</v>
      </c>
      <c r="Q64" s="154"/>
      <c r="R64" s="204">
        <v>19189.166976287222</v>
      </c>
      <c r="S64" s="205">
        <v>5.6085749854204738E-4</v>
      </c>
    </row>
    <row r="65" spans="1:19" s="112" customFormat="1">
      <c r="A65" s="163" t="s">
        <v>56</v>
      </c>
      <c r="B65" s="162">
        <f>+'OL-1'!C$39</f>
        <v>19912.247393612255</v>
      </c>
      <c r="C65" s="162">
        <f>+'OL-1'!D$39</f>
        <v>22953.38480610128</v>
      </c>
      <c r="D65" s="162">
        <f>+'OL-1'!E$39</f>
        <v>22005.913080941355</v>
      </c>
      <c r="E65" s="162">
        <f>+'OL-1'!F$39</f>
        <v>24241.726020892689</v>
      </c>
      <c r="F65" s="162">
        <f>+'OL-1'!G$39</f>
        <v>24823.616833932505</v>
      </c>
      <c r="G65" s="162">
        <f>+'OL-1'!H$39</f>
        <v>26392.545732101738</v>
      </c>
      <c r="H65" s="162">
        <f>+'OL-1'!I$39</f>
        <v>25190.185701296647</v>
      </c>
      <c r="I65" s="162">
        <f>+'OL-1'!J$39</f>
        <v>23976.60055057528</v>
      </c>
      <c r="J65" s="162">
        <f>+'OL-1'!K$39</f>
        <v>23236.408641890808</v>
      </c>
      <c r="K65" s="162">
        <f>+'OL-1'!L$39</f>
        <v>21103.492809774645</v>
      </c>
      <c r="L65" s="162">
        <f>+'OL-1'!M$39</f>
        <v>20725.236785823403</v>
      </c>
      <c r="M65" s="162">
        <f>+'OL-1'!N$39</f>
        <v>19575.375003127832</v>
      </c>
      <c r="N65" s="162">
        <f t="shared" si="11"/>
        <v>274136.73336007039</v>
      </c>
      <c r="O65" s="158">
        <f t="shared" si="12"/>
        <v>26392.545732101738</v>
      </c>
      <c r="P65" s="159">
        <f t="shared" si="13"/>
        <v>1.0931803096018071E-3</v>
      </c>
      <c r="Q65" s="154"/>
      <c r="R65" s="204">
        <v>27401.630423001348</v>
      </c>
      <c r="S65" s="205">
        <v>6.4243818971941862E-4</v>
      </c>
    </row>
    <row r="66" spans="1:19" s="112" customFormat="1">
      <c r="A66" s="163" t="s">
        <v>57</v>
      </c>
      <c r="B66" s="162">
        <f>+'OS-2'!C$39</f>
        <v>8201.0063639386863</v>
      </c>
      <c r="C66" s="162">
        <f>+'OS-2'!D$39</f>
        <v>10669.381724173949</v>
      </c>
      <c r="D66" s="162">
        <f>+'OS-2'!E$39</f>
        <v>11748.511372577068</v>
      </c>
      <c r="E66" s="162">
        <f>+'OS-2'!F$39</f>
        <v>9074.9320706465278</v>
      </c>
      <c r="F66" s="162">
        <f>+'OS-2'!G$39</f>
        <v>7948.7364114380234</v>
      </c>
      <c r="G66" s="162">
        <f>+'OS-2'!H$39</f>
        <v>6606.9457811998727</v>
      </c>
      <c r="H66" s="162">
        <f>+'OS-2'!I$39</f>
        <v>5035.9519512745328</v>
      </c>
      <c r="I66" s="162">
        <f>+'OS-2'!J$39</f>
        <v>5670.4504669013249</v>
      </c>
      <c r="J66" s="162">
        <f>+'OS-2'!K$39</f>
        <v>8629.2920085080532</v>
      </c>
      <c r="K66" s="162">
        <f>+'OS-2'!L$39</f>
        <v>9160.6309965409837</v>
      </c>
      <c r="L66" s="162">
        <f>+'OS-2'!M$39</f>
        <v>10957.885195143812</v>
      </c>
      <c r="M66" s="162">
        <f>+'OS-2'!N$39</f>
        <v>9232.5901098213453</v>
      </c>
      <c r="N66" s="162">
        <f t="shared" si="11"/>
        <v>102936.3144521642</v>
      </c>
      <c r="O66" s="158">
        <f t="shared" si="12"/>
        <v>11748.511372577068</v>
      </c>
      <c r="P66" s="159">
        <f t="shared" si="13"/>
        <v>4.8662381529996479E-4</v>
      </c>
      <c r="Q66" s="154"/>
      <c r="R66" s="204">
        <v>11463.127432288436</v>
      </c>
      <c r="S66" s="205">
        <v>3.8461168824753159E-4</v>
      </c>
    </row>
    <row r="67" spans="1:19" s="112" customFormat="1">
      <c r="A67" s="163" t="s">
        <v>48</v>
      </c>
      <c r="B67" s="162">
        <f>+'RS(T)-1'!C$39</f>
        <v>11294669.734279793</v>
      </c>
      <c r="C67" s="162">
        <f>+'RS(T)-1'!D$39</f>
        <v>10683921.331025613</v>
      </c>
      <c r="D67" s="162">
        <f>+'RS(T)-1'!E$39</f>
        <v>9317380.5218606386</v>
      </c>
      <c r="E67" s="162">
        <f>+'RS(T)-1'!F$39</f>
        <v>9658601.6162912827</v>
      </c>
      <c r="F67" s="162">
        <f>+'RS(T)-1'!G$39</f>
        <v>10498635.124289226</v>
      </c>
      <c r="G67" s="162">
        <f>+'RS(T)-1'!H$39</f>
        <v>11943791.535710415</v>
      </c>
      <c r="H67" s="162">
        <f>+'RS(T)-1'!I$39</f>
        <v>12368591.202595899</v>
      </c>
      <c r="I67" s="162">
        <f>+'RS(T)-1'!J$39</f>
        <v>12348690.712937098</v>
      </c>
      <c r="J67" s="162">
        <f>+'RS(T)-1'!K$39</f>
        <v>13165428.513728097</v>
      </c>
      <c r="K67" s="162">
        <f>+'RS(T)-1'!L$39</f>
        <v>11705265.766505238</v>
      </c>
      <c r="L67" s="162">
        <f>+'RS(T)-1'!M$39</f>
        <v>9896839.3597356044</v>
      </c>
      <c r="M67" s="162">
        <f>+'RS(T)-1'!N$39</f>
        <v>9089693.8903043699</v>
      </c>
      <c r="N67" s="162">
        <f t="shared" si="11"/>
        <v>131971509.30926329</v>
      </c>
      <c r="O67" s="158">
        <f t="shared" si="12"/>
        <v>13165428.513728097</v>
      </c>
      <c r="P67" s="159">
        <f t="shared" si="13"/>
        <v>0.54531258048261178</v>
      </c>
      <c r="Q67" s="154"/>
      <c r="R67" s="204">
        <v>11273194.667094544</v>
      </c>
      <c r="S67" s="205">
        <v>0.7056834082181499</v>
      </c>
    </row>
    <row r="68" spans="1:19" s="112" customFormat="1">
      <c r="A68" s="163" t="s">
        <v>53</v>
      </c>
      <c r="B68" s="162">
        <f>+'SL-1'!C$39</f>
        <v>119487.27572603038</v>
      </c>
      <c r="C68" s="162">
        <f>+'SL-1'!D$39</f>
        <v>127593.11473127265</v>
      </c>
      <c r="D68" s="162">
        <f>+'SL-1'!E$39</f>
        <v>123051.54558673056</v>
      </c>
      <c r="E68" s="162">
        <f>+'SL-1'!F$39</f>
        <v>139960.2356362773</v>
      </c>
      <c r="F68" s="162">
        <f>+'SL-1'!G$39</f>
        <v>142849.27588404415</v>
      </c>
      <c r="G68" s="162">
        <f>+'SL-1'!H$39</f>
        <v>143774.89068281197</v>
      </c>
      <c r="H68" s="162">
        <f>+'SL-1'!I$39</f>
        <v>142001.84194141364</v>
      </c>
      <c r="I68" s="162">
        <f>+'SL-1'!J$39</f>
        <v>154151.21997129478</v>
      </c>
      <c r="J68" s="162">
        <f>+'SL-1'!K$39</f>
        <v>132572.5880044715</v>
      </c>
      <c r="K68" s="162">
        <f>+'SL-1'!L$39</f>
        <v>113630.28901865915</v>
      </c>
      <c r="L68" s="162">
        <f>+'SL-1'!M$39</f>
        <v>110492.85568795193</v>
      </c>
      <c r="M68" s="162">
        <f>+'SL-1'!N$39</f>
        <v>119852.16416446072</v>
      </c>
      <c r="N68" s="162">
        <f t="shared" si="11"/>
        <v>1569417.2970354187</v>
      </c>
      <c r="O68" s="158">
        <f t="shared" si="12"/>
        <v>154151.21997129478</v>
      </c>
      <c r="P68" s="159">
        <f t="shared" si="13"/>
        <v>6.3849497537764354E-3</v>
      </c>
      <c r="Q68" s="154"/>
      <c r="R68" s="204">
        <v>137726.17695053734</v>
      </c>
      <c r="S68" s="205">
        <v>3.2290252233607092E-3</v>
      </c>
    </row>
    <row r="69" spans="1:19" s="112" customFormat="1">
      <c r="A69" s="163" t="s">
        <v>55</v>
      </c>
      <c r="B69" s="162">
        <f>+'SL-2'!C$39</f>
        <v>3628.2486559139784</v>
      </c>
      <c r="C69" s="162">
        <f>+'SL-2'!D$39</f>
        <v>4025.9389880952381</v>
      </c>
      <c r="D69" s="162">
        <f>+'SL-2'!E$39</f>
        <v>3642.7930107526881</v>
      </c>
      <c r="E69" s="162">
        <f>+'SL-2'!F$39</f>
        <v>3772.5777777777776</v>
      </c>
      <c r="F69" s="162">
        <f>+'SL-2'!G$39</f>
        <v>3658.5672043010754</v>
      </c>
      <c r="G69" s="162">
        <f>+'SL-2'!H$39</f>
        <v>3791.4</v>
      </c>
      <c r="H69" s="162">
        <f>+'SL-2'!I$39</f>
        <v>3677.1989247311826</v>
      </c>
      <c r="I69" s="162">
        <f>+'SL-2'!J$39</f>
        <v>3681.25</v>
      </c>
      <c r="J69" s="162">
        <f>+'SL-2'!K$39</f>
        <v>3809.8027777777779</v>
      </c>
      <c r="K69" s="162">
        <f>+'SL-2'!L$39</f>
        <v>3693.4032258064517</v>
      </c>
      <c r="L69" s="162">
        <f>+'SL-2'!M$39</f>
        <v>3831.5210739479712</v>
      </c>
      <c r="M69" s="162">
        <f>+'SL-2'!N$39</f>
        <v>3708.3776881720432</v>
      </c>
      <c r="N69" s="162">
        <f t="shared" si="11"/>
        <v>44921.079327276188</v>
      </c>
      <c r="O69" s="158">
        <f t="shared" si="12"/>
        <v>4025.9389880952381</v>
      </c>
      <c r="P69" s="159">
        <f t="shared" si="13"/>
        <v>1.6675455540049808E-4</v>
      </c>
      <c r="Q69" s="154"/>
      <c r="R69" s="204">
        <v>3964.9065758260822</v>
      </c>
      <c r="S69" s="205">
        <v>9.2958242398677207E-5</v>
      </c>
    </row>
    <row r="70" spans="1:19" s="112" customFormat="1">
      <c r="A70" s="163" t="s">
        <v>87</v>
      </c>
      <c r="B70" s="162">
        <f>+'SST-1D'!C$40</f>
        <v>3089.959282753191</v>
      </c>
      <c r="C70" s="162">
        <f>+'SST-1D'!D$40</f>
        <v>4695.6069237510956</v>
      </c>
      <c r="D70" s="162">
        <f>+'SST-1D'!E$40</f>
        <v>1581.735268602062</v>
      </c>
      <c r="E70" s="162">
        <f>+'SST-1D'!F$40</f>
        <v>3414.7382965971892</v>
      </c>
      <c r="F70" s="162">
        <f>+'SST-1D'!G$40</f>
        <v>3672.2909977213999</v>
      </c>
      <c r="G70" s="162">
        <f>+'SST-1D'!H$40</f>
        <v>3088.7444874355133</v>
      </c>
      <c r="H70" s="162">
        <f>+'SST-1D'!I$40</f>
        <v>2956.4809680681042</v>
      </c>
      <c r="I70" s="162">
        <f>+'SST-1D'!J$40</f>
        <v>3176.678006412475</v>
      </c>
      <c r="J70" s="162">
        <f>+'SST-1D'!K$40</f>
        <v>3531.0448898265354</v>
      </c>
      <c r="K70" s="162">
        <f>+'SST-1D'!L$40</f>
        <v>5104.9400413235398</v>
      </c>
      <c r="L70" s="162">
        <f>+'SST-1D'!M$40</f>
        <v>8128.1511750833542</v>
      </c>
      <c r="M70" s="162">
        <f>+'SST-1D'!N$40</f>
        <v>1976.0050083004483</v>
      </c>
      <c r="N70" s="162">
        <f t="shared" si="11"/>
        <v>44416.375345874905</v>
      </c>
      <c r="O70" s="158">
        <f t="shared" si="12"/>
        <v>8128.1511750833542</v>
      </c>
      <c r="P70" s="159">
        <f t="shared" si="13"/>
        <v>3.3666834977803123E-4</v>
      </c>
      <c r="Q70" s="154"/>
      <c r="R70" s="204">
        <v>2710.9018027015977</v>
      </c>
      <c r="S70" s="205">
        <v>6.7071937024415032E-5</v>
      </c>
    </row>
    <row r="71" spans="1:19" s="112" customFormat="1">
      <c r="A71" s="163" t="s">
        <v>88</v>
      </c>
      <c r="B71" s="162">
        <f>+'SST-1T'!C$39</f>
        <v>27485.707853775548</v>
      </c>
      <c r="C71" s="162">
        <f>+'SST-1T'!D$39</f>
        <v>35740.3194823577</v>
      </c>
      <c r="D71" s="162">
        <f>+'SST-1T'!E$39</f>
        <v>51704.202449564131</v>
      </c>
      <c r="E71" s="162">
        <f>+'SST-1T'!F$39</f>
        <v>38910.924080375953</v>
      </c>
      <c r="F71" s="162">
        <f>+'SST-1T'!G$39</f>
        <v>52158.424500823821</v>
      </c>
      <c r="G71" s="162">
        <f>+'SST-1T'!H$39</f>
        <v>40684.452490673684</v>
      </c>
      <c r="H71" s="162">
        <f>+'SST-1T'!I$39</f>
        <v>28943.857015180642</v>
      </c>
      <c r="I71" s="162">
        <f>+'SST-1T'!J$39</f>
        <v>32463.206150710193</v>
      </c>
      <c r="J71" s="162">
        <f>+'SST-1T'!K$39</f>
        <v>25501.441604268872</v>
      </c>
      <c r="K71" s="162">
        <f>+'SST-1T'!L$39</f>
        <v>36601.287881944649</v>
      </c>
      <c r="L71" s="162">
        <f>+'SST-1T'!M$39</f>
        <v>57292.424028932415</v>
      </c>
      <c r="M71" s="162">
        <f>+'SST-1T'!N$39</f>
        <v>29713.447749918032</v>
      </c>
      <c r="N71" s="162">
        <f t="shared" si="11"/>
        <v>457199.69528852566</v>
      </c>
      <c r="O71" s="158">
        <f t="shared" si="12"/>
        <v>57292.424028932415</v>
      </c>
      <c r="P71" s="159">
        <f t="shared" si="13"/>
        <v>2.3730545159805169E-3</v>
      </c>
      <c r="Q71" s="154"/>
      <c r="R71" s="204">
        <v>81499.823980460642</v>
      </c>
      <c r="S71" s="205">
        <v>3.366388577094038E-3</v>
      </c>
    </row>
    <row r="72" spans="1:19" s="112" customFormat="1">
      <c r="A72" s="154"/>
      <c r="B72" s="155"/>
      <c r="C72" s="155"/>
      <c r="D72" s="155"/>
      <c r="E72" s="155"/>
      <c r="F72" s="155"/>
      <c r="G72" s="155"/>
      <c r="H72" s="155"/>
      <c r="I72" s="155"/>
      <c r="J72" s="155"/>
      <c r="K72" s="155"/>
      <c r="L72" s="155"/>
      <c r="M72" s="155"/>
      <c r="N72" s="155"/>
      <c r="O72" s="164"/>
      <c r="P72" s="154"/>
      <c r="Q72" s="154"/>
      <c r="R72" s="206"/>
      <c r="S72" s="206"/>
    </row>
    <row r="73" spans="1:19" s="112" customFormat="1">
      <c r="A73" s="126" t="s">
        <v>449</v>
      </c>
      <c r="B73" s="161">
        <f t="shared" ref="B73:O73" si="14">SUM(B55:B72)</f>
        <v>19428070.500225443</v>
      </c>
      <c r="C73" s="161">
        <f t="shared" si="14"/>
        <v>18743678.025706816</v>
      </c>
      <c r="D73" s="161">
        <f t="shared" si="14"/>
        <v>16755430.865710633</v>
      </c>
      <c r="E73" s="161">
        <f t="shared" si="14"/>
        <v>17653464.462172542</v>
      </c>
      <c r="F73" s="161">
        <f t="shared" si="14"/>
        <v>18797239.090540677</v>
      </c>
      <c r="G73" s="161">
        <f t="shared" si="14"/>
        <v>20792021.752061415</v>
      </c>
      <c r="H73" s="161">
        <f t="shared" si="14"/>
        <v>21094877.182882026</v>
      </c>
      <c r="I73" s="161">
        <f t="shared" si="14"/>
        <v>21136270.601967782</v>
      </c>
      <c r="J73" s="161">
        <f t="shared" si="14"/>
        <v>22293137.872357156</v>
      </c>
      <c r="K73" s="161">
        <f t="shared" si="14"/>
        <v>20245635.353763141</v>
      </c>
      <c r="L73" s="161">
        <f t="shared" si="14"/>
        <v>18246969.468317609</v>
      </c>
      <c r="M73" s="161">
        <f t="shared" si="14"/>
        <v>17253295.742417943</v>
      </c>
      <c r="N73" s="161">
        <f t="shared" si="14"/>
        <v>232440090.91812328</v>
      </c>
      <c r="O73" s="161">
        <f t="shared" si="14"/>
        <v>22366988.501435086</v>
      </c>
      <c r="P73" s="159">
        <f>+O73/$O$43</f>
        <v>0.92644156660941135</v>
      </c>
      <c r="Q73" s="126"/>
      <c r="R73" s="207">
        <f>SUM(R55:R72)</f>
        <v>18992610.267666399</v>
      </c>
      <c r="S73" s="205">
        <v>0.98782694110598424</v>
      </c>
    </row>
    <row r="74" spans="1:19" s="112" customFormat="1">
      <c r="A74" s="125"/>
      <c r="B74" s="155"/>
      <c r="C74" s="155"/>
      <c r="D74" s="155"/>
      <c r="E74" s="155"/>
      <c r="F74" s="155"/>
      <c r="G74" s="155"/>
      <c r="H74" s="155"/>
      <c r="I74" s="155"/>
      <c r="J74" s="155"/>
      <c r="K74" s="155"/>
      <c r="L74" s="155"/>
      <c r="M74" s="155"/>
      <c r="N74" s="155"/>
      <c r="O74" s="157"/>
      <c r="P74" s="125"/>
      <c r="Q74" s="125"/>
      <c r="R74" s="208"/>
      <c r="S74" s="209"/>
    </row>
    <row r="75" spans="1:19" s="112" customFormat="1">
      <c r="A75" s="42" t="s">
        <v>86</v>
      </c>
      <c r="B75" s="155"/>
      <c r="C75" s="155"/>
      <c r="D75" s="155"/>
      <c r="E75" s="155"/>
      <c r="F75" s="155"/>
      <c r="G75" s="155"/>
      <c r="H75" s="155"/>
      <c r="I75" s="155"/>
      <c r="J75" s="155"/>
      <c r="K75" s="155"/>
      <c r="L75" s="155"/>
      <c r="M75" s="155"/>
      <c r="N75" s="155"/>
      <c r="O75" s="157"/>
      <c r="P75" s="125"/>
      <c r="Q75" s="125"/>
      <c r="R75" s="208"/>
      <c r="S75" s="209"/>
    </row>
    <row r="76" spans="1:19" s="112" customFormat="1">
      <c r="A76" s="163" t="s">
        <v>1051</v>
      </c>
      <c r="B76" s="162">
        <f>BLOUNTSTOWN!C38</f>
        <v>6655.9066981292535</v>
      </c>
      <c r="C76" s="162">
        <f>BLOUNTSTOWN!D38</f>
        <v>0</v>
      </c>
      <c r="D76" s="162">
        <f>BLOUNTSTOWN!E38</f>
        <v>0</v>
      </c>
      <c r="E76" s="162">
        <f>BLOUNTSTOWN!F38</f>
        <v>0</v>
      </c>
      <c r="F76" s="162">
        <f>BLOUNTSTOWN!G38</f>
        <v>0</v>
      </c>
      <c r="G76" s="162">
        <f>BLOUNTSTOWN!H38</f>
        <v>0</v>
      </c>
      <c r="H76" s="162">
        <f>BLOUNTSTOWN!I38</f>
        <v>0</v>
      </c>
      <c r="I76" s="162">
        <f>BLOUNTSTOWN!J38</f>
        <v>0</v>
      </c>
      <c r="J76" s="162">
        <f>BLOUNTSTOWN!K38</f>
        <v>0</v>
      </c>
      <c r="K76" s="162">
        <f>BLOUNTSTOWN!L38</f>
        <v>0</v>
      </c>
      <c r="L76" s="162">
        <f>BLOUNTSTOWN!M38</f>
        <v>0</v>
      </c>
      <c r="M76" s="162">
        <f>BLOUNTSTOWN!N38</f>
        <v>0</v>
      </c>
      <c r="N76" s="162">
        <f>SUM(B76:M76)</f>
        <v>6655.9066981292535</v>
      </c>
      <c r="O76" s="158">
        <f>MAX(B76:M76)</f>
        <v>6655.9066981292535</v>
      </c>
      <c r="P76" s="159">
        <f>+O76/$O$43</f>
        <v>2.7568792411304292E-4</v>
      </c>
      <c r="Q76" s="154"/>
      <c r="R76" s="210">
        <f>193266.867317667-45000</f>
        <v>148266.867317667</v>
      </c>
      <c r="S76" s="205">
        <f>+R76/$R$86</f>
        <v>7.5988221278545749E-3</v>
      </c>
    </row>
    <row r="77" spans="1:19" s="112" customFormat="1">
      <c r="A77" s="163" t="s">
        <v>482</v>
      </c>
      <c r="B77" s="162">
        <f>FKEC!C38</f>
        <v>115173.34991364543</v>
      </c>
      <c r="C77" s="162">
        <f>FKEC!D38</f>
        <v>125487.58254727747</v>
      </c>
      <c r="D77" s="162">
        <f>FKEC!E38</f>
        <v>113064.95146900615</v>
      </c>
      <c r="E77" s="162">
        <f>FKEC!F38</f>
        <v>129019.96118258443</v>
      </c>
      <c r="F77" s="162">
        <f>FKEC!G38</f>
        <v>132384.77130595408</v>
      </c>
      <c r="G77" s="162">
        <f>FKEC!H38</f>
        <v>144115.9806212089</v>
      </c>
      <c r="H77" s="162">
        <f>FKEC!I38</f>
        <v>152166.44086178442</v>
      </c>
      <c r="I77" s="162">
        <f>FKEC!J38</f>
        <v>160017.24662607448</v>
      </c>
      <c r="J77" s="162">
        <f>FKEC!K38</f>
        <v>176752.24636235269</v>
      </c>
      <c r="K77" s="162">
        <f>FKEC!L38</f>
        <v>148807.72915664825</v>
      </c>
      <c r="L77" s="162">
        <f>FKEC!M38</f>
        <v>140132.63429991671</v>
      </c>
      <c r="M77" s="162">
        <f>FKEC!N38</f>
        <v>116730.98075781958</v>
      </c>
      <c r="N77" s="162">
        <f>SUM(B77:M77)</f>
        <v>1653853.8751042725</v>
      </c>
      <c r="O77" s="158">
        <f>MAX(B77:M77)</f>
        <v>176752.24636235269</v>
      </c>
      <c r="P77" s="159">
        <f>+O77/$O$43</f>
        <v>7.321085179221345E-3</v>
      </c>
      <c r="Q77" s="125"/>
      <c r="R77" s="210">
        <v>45000</v>
      </c>
      <c r="S77" s="205">
        <f>+R77/$R$86</f>
        <v>2.3062940624544413E-3</v>
      </c>
    </row>
    <row r="78" spans="1:19" s="112" customFormat="1">
      <c r="A78" s="163" t="s">
        <v>484</v>
      </c>
      <c r="B78" s="162">
        <f>LCEC!C38</f>
        <v>652401.32093880035</v>
      </c>
      <c r="C78" s="162">
        <f>LCEC!D38</f>
        <v>672226.9800133321</v>
      </c>
      <c r="D78" s="162">
        <f>LCEC!E38</f>
        <v>565189.2419010516</v>
      </c>
      <c r="E78" s="162">
        <f>LCEC!F38</f>
        <v>738205.59044319333</v>
      </c>
      <c r="F78" s="162">
        <f>LCEC!G38</f>
        <v>757429.52065751946</v>
      </c>
      <c r="G78" s="162">
        <f>LCEC!H38</f>
        <v>787576.09545146674</v>
      </c>
      <c r="H78" s="162">
        <f>LCEC!I38</f>
        <v>775553.7544710869</v>
      </c>
      <c r="I78" s="162">
        <f>LCEC!J38</f>
        <v>723801.74799618952</v>
      </c>
      <c r="J78" s="162">
        <f>LCEC!K38</f>
        <v>825037.78775503067</v>
      </c>
      <c r="K78" s="162">
        <f>LCEC!L38</f>
        <v>816506.01940558362</v>
      </c>
      <c r="L78" s="162">
        <f>LCEC!M38</f>
        <v>718119.66254312883</v>
      </c>
      <c r="M78" s="162">
        <f>LCEC!N38</f>
        <v>620851.89344288502</v>
      </c>
      <c r="N78" s="162">
        <f>SUM(B78:M78)</f>
        <v>8652899.6150192693</v>
      </c>
      <c r="O78" s="158">
        <f>MAX(B78:M78)</f>
        <v>825037.78775503067</v>
      </c>
      <c r="P78" s="159">
        <f>+O78/$O$43</f>
        <v>3.4173098472809256E-2</v>
      </c>
      <c r="Q78" s="125"/>
      <c r="R78" s="204">
        <v>1360.840019478341</v>
      </c>
      <c r="S78" s="205">
        <f>+R78/$R$86</f>
        <v>6.974438348607299E-5</v>
      </c>
    </row>
    <row r="79" spans="1:19" s="112" customFormat="1">
      <c r="A79" s="163" t="s">
        <v>1049</v>
      </c>
      <c r="B79" s="162">
        <f>'NEW SMYRNA'!C38</f>
        <v>0</v>
      </c>
      <c r="C79" s="162">
        <f>'NEW SMYRNA'!D38</f>
        <v>337.94744241375577</v>
      </c>
      <c r="D79" s="162">
        <f>'NEW SMYRNA'!E38</f>
        <v>0</v>
      </c>
      <c r="E79" s="162">
        <f>'NEW SMYRNA'!F38</f>
        <v>0</v>
      </c>
      <c r="F79" s="162">
        <f>'NEW SMYRNA'!G38</f>
        <v>0</v>
      </c>
      <c r="G79" s="162">
        <f>'NEW SMYRNA'!H38</f>
        <v>0</v>
      </c>
      <c r="H79" s="162">
        <f>'NEW SMYRNA'!I38</f>
        <v>0</v>
      </c>
      <c r="I79" s="162">
        <f>'NEW SMYRNA'!J38</f>
        <v>0</v>
      </c>
      <c r="J79" s="162">
        <f>'NEW SMYRNA'!K38</f>
        <v>251.407884151247</v>
      </c>
      <c r="K79" s="162">
        <f>'NEW SMYRNA'!L38</f>
        <v>0</v>
      </c>
      <c r="L79" s="162">
        <f>'NEW SMYRNA'!M38</f>
        <v>0</v>
      </c>
      <c r="M79" s="162">
        <f>'NEW SMYRNA'!N38</f>
        <v>0</v>
      </c>
      <c r="N79" s="162">
        <f>SUM(B79:M79)</f>
        <v>589.35532656500277</v>
      </c>
      <c r="O79" s="158">
        <f>MAX(B79:M79)</f>
        <v>337.94744241375577</v>
      </c>
      <c r="P79" s="159">
        <f>+O79/$O$43</f>
        <v>1.3997796706577448E-5</v>
      </c>
      <c r="Q79" s="125"/>
      <c r="R79" s="204">
        <v>249584.36048361912</v>
      </c>
      <c r="S79" s="205">
        <f>+R79/$R$86</f>
        <v>1.2791442859219104E-2</v>
      </c>
    </row>
    <row r="80" spans="1:19" s="112" customFormat="1">
      <c r="A80" s="163" t="s">
        <v>486</v>
      </c>
      <c r="B80" s="156">
        <f>SEMINOLE!C39</f>
        <v>0</v>
      </c>
      <c r="C80" s="156">
        <f>SEMINOLE!D39</f>
        <v>0</v>
      </c>
      <c r="D80" s="156">
        <f>SEMINOLE!E39</f>
        <v>0</v>
      </c>
      <c r="E80" s="156">
        <f>SEMINOLE!F39</f>
        <v>0</v>
      </c>
      <c r="F80" s="156">
        <f>SEMINOLE!G39</f>
        <v>0</v>
      </c>
      <c r="G80" s="156">
        <f>SEMINOLE!H39</f>
        <v>277203.95764963276</v>
      </c>
      <c r="H80" s="156">
        <f>SEMINOLE!I39</f>
        <v>255290.495159001</v>
      </c>
      <c r="I80" s="156">
        <f>SEMINOLE!J39</f>
        <v>300363.14268342452</v>
      </c>
      <c r="J80" s="156">
        <f>SEMINOLE!K39</f>
        <v>205741.48330934267</v>
      </c>
      <c r="K80" s="156">
        <f>SEMINOLE!L39</f>
        <v>209307.17556354226</v>
      </c>
      <c r="L80" s="156">
        <f>SEMINOLE!M39</f>
        <v>447419.53385127638</v>
      </c>
      <c r="M80" s="156">
        <f>SEMINOLE!N39</f>
        <v>648757.30994152045</v>
      </c>
      <c r="N80" s="162">
        <f t="shared" ref="N80:N82" si="15">SUM(B80:M80)</f>
        <v>2344083.0981577402</v>
      </c>
      <c r="O80" s="158">
        <f t="shared" ref="O80:O82" si="16">MAX(B80:M80)</f>
        <v>648757.30994152045</v>
      </c>
      <c r="P80" s="159">
        <f t="shared" ref="P80:P82" si="17">+O80/$O$43</f>
        <v>2.6871553965924676E-2</v>
      </c>
      <c r="Q80" s="125"/>
      <c r="R80" s="204">
        <v>75000</v>
      </c>
      <c r="S80" s="205">
        <f>+R80/$R$86</f>
        <v>3.8438234374240689E-3</v>
      </c>
    </row>
    <row r="81" spans="1:19" s="112" customFormat="1">
      <c r="A81" s="163" t="s">
        <v>1050</v>
      </c>
      <c r="B81" s="156">
        <f>WAUCHULA!C38</f>
        <v>10650.854769347416</v>
      </c>
      <c r="C81" s="156">
        <f>WAUCHULA!D38</f>
        <v>0</v>
      </c>
      <c r="D81" s="156">
        <f>WAUCHULA!E38</f>
        <v>0</v>
      </c>
      <c r="E81" s="156">
        <f>WAUCHULA!F38</f>
        <v>0</v>
      </c>
      <c r="F81" s="156">
        <f>WAUCHULA!G38</f>
        <v>0</v>
      </c>
      <c r="G81" s="156">
        <f>WAUCHULA!H38</f>
        <v>0</v>
      </c>
      <c r="H81" s="156">
        <f>WAUCHULA!I38</f>
        <v>0</v>
      </c>
      <c r="I81" s="156">
        <f>WAUCHULA!J38</f>
        <v>0</v>
      </c>
      <c r="J81" s="156">
        <f>WAUCHULA!K38</f>
        <v>0</v>
      </c>
      <c r="K81" s="156">
        <f>WAUCHULA!L38</f>
        <v>0</v>
      </c>
      <c r="L81" s="156">
        <f>WAUCHULA!M38</f>
        <v>0</v>
      </c>
      <c r="M81" s="156">
        <f>WAUCHULA!N38</f>
        <v>0</v>
      </c>
      <c r="N81" s="162">
        <f t="shared" si="15"/>
        <v>10650.854769347416</v>
      </c>
      <c r="O81" s="158">
        <f t="shared" si="16"/>
        <v>10650.854769347416</v>
      </c>
      <c r="P81" s="159">
        <f t="shared" si="17"/>
        <v>4.411588344854936E-4</v>
      </c>
      <c r="Q81" s="125"/>
      <c r="R81" s="204"/>
      <c r="S81" s="205"/>
    </row>
    <row r="82" spans="1:19" s="112" customFormat="1">
      <c r="A82" s="163" t="s">
        <v>1052</v>
      </c>
      <c r="B82" s="156">
        <f>'WINTER PARK'!C38</f>
        <v>25913.23894341823</v>
      </c>
      <c r="C82" s="156">
        <f>'WINTER PARK'!D38</f>
        <v>357.14285714285717</v>
      </c>
      <c r="D82" s="156">
        <f>'WINTER PARK'!E38</f>
        <v>0</v>
      </c>
      <c r="E82" s="156">
        <f>'WINTER PARK'!F38</f>
        <v>0</v>
      </c>
      <c r="F82" s="156">
        <f>'WINTER PARK'!G38</f>
        <v>0</v>
      </c>
      <c r="G82" s="156">
        <f>'WINTER PARK'!H38</f>
        <v>0</v>
      </c>
      <c r="H82" s="156">
        <f>'WINTER PARK'!I38</f>
        <v>0</v>
      </c>
      <c r="I82" s="156">
        <f>'WINTER PARK'!J38</f>
        <v>0</v>
      </c>
      <c r="J82" s="156">
        <f>'WINTER PARK'!K38</f>
        <v>333.33333333333331</v>
      </c>
      <c r="K82" s="156">
        <f>'WINTER PARK'!L38</f>
        <v>0</v>
      </c>
      <c r="L82" s="156">
        <f>'WINTER PARK'!M38</f>
        <v>0</v>
      </c>
      <c r="M82" s="156">
        <f>'WINTER PARK'!N38</f>
        <v>0</v>
      </c>
      <c r="N82" s="162">
        <f t="shared" si="15"/>
        <v>26603.71513389442</v>
      </c>
      <c r="O82" s="158">
        <f t="shared" si="16"/>
        <v>25913.23894341823</v>
      </c>
      <c r="P82" s="159">
        <f t="shared" si="17"/>
        <v>1.0733274030665359E-3</v>
      </c>
      <c r="Q82" s="125"/>
      <c r="R82" s="204"/>
      <c r="S82" s="205"/>
    </row>
    <row r="83" spans="1:19" s="112" customFormat="1">
      <c r="A83" s="125"/>
      <c r="B83" s="155"/>
      <c r="C83" s="155"/>
      <c r="D83" s="155"/>
      <c r="E83" s="155"/>
      <c r="F83" s="155"/>
      <c r="G83" s="155"/>
      <c r="H83" s="155"/>
      <c r="I83" s="155"/>
      <c r="J83" s="155"/>
      <c r="K83" s="155"/>
      <c r="L83" s="155"/>
      <c r="M83" s="155"/>
      <c r="N83" s="155"/>
      <c r="O83" s="157"/>
      <c r="P83" s="125"/>
      <c r="Q83" s="125"/>
      <c r="R83" s="208"/>
      <c r="S83" s="205"/>
    </row>
    <row r="84" spans="1:19" s="112" customFormat="1">
      <c r="A84" s="126" t="s">
        <v>506</v>
      </c>
      <c r="B84" s="161">
        <f t="shared" ref="B84:O84" si="18">SUM(B76:B83)</f>
        <v>810794.67126334074</v>
      </c>
      <c r="C84" s="161">
        <f t="shared" si="18"/>
        <v>798409.65286016616</v>
      </c>
      <c r="D84" s="161">
        <f t="shared" si="18"/>
        <v>678254.19337005774</v>
      </c>
      <c r="E84" s="161">
        <f t="shared" si="18"/>
        <v>867225.55162577773</v>
      </c>
      <c r="F84" s="161">
        <f t="shared" si="18"/>
        <v>889814.29196347354</v>
      </c>
      <c r="G84" s="161">
        <f t="shared" si="18"/>
        <v>1208896.0337223085</v>
      </c>
      <c r="H84" s="161">
        <f t="shared" si="18"/>
        <v>1183010.6904918724</v>
      </c>
      <c r="I84" s="161">
        <f t="shared" si="18"/>
        <v>1184182.1373056886</v>
      </c>
      <c r="J84" s="161">
        <f t="shared" si="18"/>
        <v>1208116.2586442106</v>
      </c>
      <c r="K84" s="161">
        <f t="shared" si="18"/>
        <v>1174620.9241257741</v>
      </c>
      <c r="L84" s="161">
        <f t="shared" si="18"/>
        <v>1305671.830694322</v>
      </c>
      <c r="M84" s="161">
        <f t="shared" si="18"/>
        <v>1386340.184142225</v>
      </c>
      <c r="N84" s="161">
        <f t="shared" si="18"/>
        <v>12695336.420209216</v>
      </c>
      <c r="O84" s="161">
        <f t="shared" si="18"/>
        <v>1694105.2919122125</v>
      </c>
      <c r="P84" s="159">
        <f>+O84/$O$43</f>
        <v>7.0169909576326933E-2</v>
      </c>
      <c r="Q84" s="126"/>
      <c r="R84" s="207">
        <f>SUM(R76:R83)</f>
        <v>519212.0678207645</v>
      </c>
      <c r="S84" s="205">
        <f>+R84/$R$86</f>
        <v>2.6610126870438264E-2</v>
      </c>
    </row>
    <row r="85" spans="1:19" s="112" customFormat="1">
      <c r="A85" s="125"/>
      <c r="B85" s="155"/>
      <c r="C85" s="155"/>
      <c r="D85" s="155"/>
      <c r="E85" s="155"/>
      <c r="F85" s="155"/>
      <c r="G85" s="155"/>
      <c r="H85" s="155"/>
      <c r="I85" s="155"/>
      <c r="J85" s="155"/>
      <c r="K85" s="155"/>
      <c r="L85" s="155"/>
      <c r="M85" s="155"/>
      <c r="N85" s="155"/>
      <c r="O85" s="157"/>
      <c r="P85" s="125"/>
      <c r="Q85" s="125"/>
      <c r="R85" s="208"/>
      <c r="S85" s="205"/>
    </row>
    <row r="86" spans="1:19" s="112" customFormat="1" ht="13.8" thickBot="1">
      <c r="A86" s="126" t="s">
        <v>494</v>
      </c>
      <c r="B86" s="160">
        <f t="shared" ref="B86:O86" si="19">+B73+B84</f>
        <v>20238865.171488784</v>
      </c>
      <c r="C86" s="160">
        <f t="shared" si="19"/>
        <v>19542087.678566981</v>
      </c>
      <c r="D86" s="160">
        <f t="shared" si="19"/>
        <v>17433685.05908069</v>
      </c>
      <c r="E86" s="160">
        <f t="shared" si="19"/>
        <v>18520690.013798319</v>
      </c>
      <c r="F86" s="160">
        <f t="shared" si="19"/>
        <v>19687053.38250415</v>
      </c>
      <c r="G86" s="160">
        <f t="shared" si="19"/>
        <v>22000917.785783723</v>
      </c>
      <c r="H86" s="160">
        <f t="shared" si="19"/>
        <v>22277887.8733739</v>
      </c>
      <c r="I86" s="160">
        <f t="shared" si="19"/>
        <v>22320452.73927347</v>
      </c>
      <c r="J86" s="160">
        <f t="shared" si="19"/>
        <v>23501254.131001368</v>
      </c>
      <c r="K86" s="160">
        <f t="shared" si="19"/>
        <v>21420256.277888916</v>
      </c>
      <c r="L86" s="160">
        <f t="shared" si="19"/>
        <v>19552641.299011931</v>
      </c>
      <c r="M86" s="160">
        <f t="shared" si="19"/>
        <v>18639635.926560167</v>
      </c>
      <c r="N86" s="160">
        <f t="shared" si="19"/>
        <v>245135427.3383325</v>
      </c>
      <c r="O86" s="160">
        <f t="shared" si="19"/>
        <v>24061093.793347299</v>
      </c>
      <c r="P86" s="159">
        <f>+O86/$O$43</f>
        <v>0.99661147618573831</v>
      </c>
      <c r="Q86" s="125"/>
      <c r="R86" s="211">
        <f>+R73+R84</f>
        <v>19511822.335487165</v>
      </c>
      <c r="S86" s="205">
        <f>+R86/$R$86</f>
        <v>1</v>
      </c>
    </row>
    <row r="87" spans="1:19" s="112" customFormat="1" ht="13.8" thickTop="1">
      <c r="B87" s="156"/>
      <c r="C87" s="156"/>
      <c r="D87" s="156"/>
      <c r="E87" s="156"/>
      <c r="F87" s="156"/>
      <c r="G87" s="156"/>
      <c r="H87" s="156"/>
      <c r="I87" s="156"/>
      <c r="J87" s="156"/>
      <c r="K87" s="156"/>
      <c r="L87" s="156"/>
      <c r="M87" s="156"/>
      <c r="N87" s="156"/>
      <c r="S87" s="205"/>
    </row>
    <row r="88" spans="1:19" s="112" customFormat="1">
      <c r="B88" s="156"/>
      <c r="C88" s="156"/>
      <c r="D88" s="156"/>
      <c r="E88" s="156"/>
      <c r="F88" s="156"/>
      <c r="G88" s="156"/>
      <c r="H88" s="156"/>
      <c r="I88" s="156"/>
      <c r="J88" s="156"/>
      <c r="K88" s="156"/>
      <c r="L88" s="156"/>
      <c r="M88" s="156"/>
      <c r="N88" s="156"/>
    </row>
    <row r="89" spans="1:19" s="112" customFormat="1">
      <c r="B89" s="156"/>
      <c r="C89" s="156"/>
      <c r="D89" s="156"/>
      <c r="E89" s="156"/>
      <c r="F89" s="156"/>
      <c r="G89" s="156"/>
      <c r="H89" s="156"/>
      <c r="I89" s="156"/>
      <c r="J89" s="156"/>
      <c r="K89" s="156"/>
      <c r="L89" s="156"/>
      <c r="M89" s="156"/>
      <c r="N89" s="156"/>
    </row>
    <row r="90" spans="1:19" s="112" customFormat="1">
      <c r="B90" s="156"/>
      <c r="C90" s="156"/>
      <c r="D90" s="156"/>
      <c r="E90" s="156"/>
      <c r="F90" s="156"/>
      <c r="G90" s="156"/>
      <c r="H90" s="156"/>
      <c r="I90" s="156"/>
      <c r="J90" s="156"/>
      <c r="K90" s="156"/>
      <c r="L90" s="156"/>
      <c r="M90" s="156"/>
      <c r="N90" s="156"/>
    </row>
    <row r="91" spans="1:19" s="112" customFormat="1">
      <c r="B91" s="156"/>
      <c r="C91" s="156"/>
      <c r="D91" s="156"/>
      <c r="E91" s="156"/>
      <c r="F91" s="156"/>
      <c r="G91" s="156"/>
      <c r="H91" s="156"/>
      <c r="I91" s="156"/>
      <c r="J91" s="156"/>
      <c r="K91" s="156"/>
      <c r="L91" s="156"/>
      <c r="M91" s="156"/>
      <c r="N91" s="156"/>
    </row>
    <row r="92" spans="1:19" s="112" customFormat="1">
      <c r="B92" s="156"/>
      <c r="C92" s="156"/>
      <c r="D92" s="156"/>
      <c r="E92" s="156"/>
      <c r="F92" s="156"/>
      <c r="G92" s="156"/>
      <c r="H92" s="156"/>
      <c r="I92" s="156"/>
      <c r="J92" s="156"/>
      <c r="K92" s="156"/>
      <c r="L92" s="156"/>
      <c r="M92" s="156"/>
      <c r="N92" s="156"/>
    </row>
    <row r="93" spans="1:19" s="112" customFormat="1">
      <c r="B93" s="156"/>
      <c r="C93" s="156"/>
      <c r="D93" s="156"/>
      <c r="E93" s="156"/>
      <c r="F93" s="156"/>
      <c r="G93" s="156"/>
      <c r="H93" s="156"/>
      <c r="I93" s="156"/>
      <c r="J93" s="156"/>
      <c r="K93" s="156"/>
      <c r="L93" s="156"/>
      <c r="M93" s="156"/>
      <c r="N93" s="156"/>
    </row>
    <row r="94" spans="1:19" s="112" customFormat="1">
      <c r="B94" s="156"/>
      <c r="C94" s="156"/>
      <c r="D94" s="156"/>
      <c r="E94" s="156"/>
      <c r="F94" s="156"/>
      <c r="G94" s="156"/>
      <c r="H94" s="156"/>
      <c r="I94" s="156"/>
      <c r="J94" s="156"/>
      <c r="K94" s="156"/>
      <c r="L94" s="156"/>
      <c r="M94" s="156"/>
      <c r="N94" s="156"/>
    </row>
    <row r="95" spans="1:19" s="112" customFormat="1">
      <c r="B95" s="156"/>
      <c r="C95" s="156"/>
      <c r="D95" s="156"/>
      <c r="E95" s="156"/>
      <c r="F95" s="156"/>
      <c r="G95" s="156"/>
      <c r="H95" s="156"/>
      <c r="I95" s="156"/>
      <c r="J95" s="156"/>
      <c r="K95" s="156"/>
      <c r="L95" s="156"/>
      <c r="M95" s="156"/>
      <c r="N95" s="156"/>
    </row>
    <row r="96" spans="1:19" s="112" customFormat="1">
      <c r="B96" s="156"/>
      <c r="C96" s="156"/>
      <c r="D96" s="156"/>
      <c r="E96" s="156"/>
      <c r="F96" s="156"/>
      <c r="G96" s="156"/>
      <c r="H96" s="156"/>
      <c r="I96" s="156"/>
      <c r="J96" s="156"/>
      <c r="K96" s="156"/>
      <c r="L96" s="156"/>
      <c r="M96" s="156"/>
      <c r="N96" s="156"/>
    </row>
    <row r="97" spans="2:14" s="112" customFormat="1">
      <c r="B97" s="156"/>
      <c r="C97" s="156"/>
      <c r="D97" s="156"/>
      <c r="E97" s="156"/>
      <c r="F97" s="156"/>
      <c r="G97" s="156"/>
      <c r="H97" s="156"/>
      <c r="I97" s="156"/>
      <c r="J97" s="156"/>
      <c r="K97" s="156"/>
      <c r="L97" s="156"/>
      <c r="M97" s="156"/>
      <c r="N97" s="156"/>
    </row>
    <row r="98" spans="2:14" s="112" customFormat="1">
      <c r="B98" s="156"/>
      <c r="C98" s="156"/>
      <c r="D98" s="156"/>
      <c r="E98" s="156"/>
      <c r="F98" s="156"/>
      <c r="G98" s="156"/>
      <c r="H98" s="156"/>
      <c r="I98" s="156"/>
      <c r="J98" s="156"/>
      <c r="K98" s="156"/>
      <c r="L98" s="156"/>
      <c r="M98" s="156"/>
      <c r="N98" s="156"/>
    </row>
    <row r="99" spans="2:14" s="112" customFormat="1">
      <c r="B99" s="156"/>
      <c r="C99" s="156"/>
      <c r="D99" s="156"/>
      <c r="E99" s="156"/>
      <c r="F99" s="156"/>
      <c r="G99" s="156"/>
      <c r="H99" s="156"/>
      <c r="I99" s="156"/>
      <c r="J99" s="156"/>
      <c r="K99" s="156"/>
      <c r="L99" s="156"/>
      <c r="M99" s="156"/>
      <c r="N99" s="156"/>
    </row>
    <row r="100" spans="2:14" s="112" customFormat="1">
      <c r="B100" s="156"/>
      <c r="C100" s="156"/>
      <c r="D100" s="156"/>
      <c r="E100" s="156"/>
      <c r="F100" s="156"/>
      <c r="G100" s="156"/>
      <c r="H100" s="156"/>
      <c r="I100" s="156"/>
      <c r="J100" s="156"/>
      <c r="K100" s="156"/>
      <c r="L100" s="156"/>
      <c r="M100" s="156"/>
      <c r="N100" s="156"/>
    </row>
    <row r="101" spans="2:14" s="112" customFormat="1">
      <c r="B101" s="156"/>
      <c r="C101" s="156"/>
      <c r="D101" s="156"/>
      <c r="E101" s="156"/>
      <c r="F101" s="156"/>
      <c r="G101" s="156"/>
      <c r="H101" s="156"/>
      <c r="I101" s="156"/>
      <c r="J101" s="156"/>
      <c r="K101" s="156"/>
      <c r="L101" s="156"/>
      <c r="M101" s="156"/>
      <c r="N101" s="156"/>
    </row>
    <row r="102" spans="2:14" s="112" customFormat="1">
      <c r="B102" s="156"/>
      <c r="C102" s="156"/>
      <c r="D102" s="156"/>
      <c r="E102" s="156"/>
      <c r="F102" s="156"/>
      <c r="G102" s="156"/>
      <c r="H102" s="156"/>
      <c r="I102" s="156"/>
      <c r="J102" s="156"/>
      <c r="K102" s="156"/>
      <c r="L102" s="156"/>
      <c r="M102" s="156"/>
      <c r="N102" s="156"/>
    </row>
    <row r="103" spans="2:14" s="112" customFormat="1">
      <c r="B103" s="156"/>
      <c r="C103" s="156"/>
      <c r="D103" s="156"/>
      <c r="E103" s="156"/>
      <c r="F103" s="156"/>
      <c r="G103" s="156"/>
      <c r="H103" s="156"/>
      <c r="I103" s="156"/>
      <c r="J103" s="156"/>
      <c r="K103" s="156"/>
      <c r="L103" s="156"/>
      <c r="M103" s="156"/>
      <c r="N103" s="156"/>
    </row>
    <row r="104" spans="2:14" s="112" customFormat="1">
      <c r="B104" s="156"/>
      <c r="C104" s="156"/>
      <c r="D104" s="156"/>
      <c r="E104" s="156"/>
      <c r="F104" s="156"/>
      <c r="G104" s="156"/>
      <c r="H104" s="156"/>
      <c r="I104" s="156"/>
      <c r="J104" s="156"/>
      <c r="K104" s="156"/>
      <c r="L104" s="156"/>
      <c r="M104" s="156"/>
      <c r="N104" s="156"/>
    </row>
    <row r="105" spans="2:14" s="112" customFormat="1">
      <c r="B105" s="156"/>
      <c r="C105" s="156"/>
      <c r="D105" s="156"/>
      <c r="E105" s="156"/>
      <c r="F105" s="156"/>
      <c r="G105" s="156"/>
      <c r="H105" s="156"/>
      <c r="I105" s="156"/>
      <c r="J105" s="156"/>
      <c r="K105" s="156"/>
      <c r="L105" s="156"/>
      <c r="M105" s="156"/>
      <c r="N105" s="156"/>
    </row>
    <row r="106" spans="2:14" s="112" customFormat="1">
      <c r="B106" s="156"/>
      <c r="C106" s="156"/>
      <c r="D106" s="156"/>
      <c r="E106" s="156"/>
      <c r="F106" s="156"/>
      <c r="G106" s="156"/>
      <c r="H106" s="156"/>
      <c r="I106" s="156"/>
      <c r="J106" s="156"/>
      <c r="K106" s="156"/>
      <c r="L106" s="156"/>
      <c r="M106" s="156"/>
      <c r="N106" s="156"/>
    </row>
    <row r="107" spans="2:14" s="112" customFormat="1">
      <c r="B107" s="156"/>
      <c r="C107" s="156"/>
      <c r="D107" s="156"/>
      <c r="E107" s="156"/>
      <c r="F107" s="156"/>
      <c r="G107" s="156"/>
      <c r="H107" s="156"/>
      <c r="I107" s="156"/>
      <c r="J107" s="156"/>
      <c r="K107" s="156"/>
      <c r="L107" s="156"/>
      <c r="M107" s="156"/>
      <c r="N107" s="156"/>
    </row>
    <row r="108" spans="2:14" s="112" customFormat="1">
      <c r="B108" s="156"/>
      <c r="C108" s="156"/>
      <c r="D108" s="156"/>
      <c r="E108" s="156"/>
      <c r="F108" s="156"/>
      <c r="G108" s="156"/>
      <c r="H108" s="156"/>
      <c r="I108" s="156"/>
      <c r="J108" s="156"/>
      <c r="K108" s="156"/>
      <c r="L108" s="156"/>
      <c r="M108" s="156"/>
      <c r="N108" s="156"/>
    </row>
    <row r="109" spans="2:14" s="112" customFormat="1">
      <c r="B109" s="156"/>
      <c r="C109" s="156"/>
      <c r="D109" s="156"/>
      <c r="E109" s="156"/>
      <c r="F109" s="156"/>
      <c r="G109" s="156"/>
      <c r="H109" s="156"/>
      <c r="I109" s="156"/>
      <c r="J109" s="156"/>
      <c r="K109" s="156"/>
      <c r="L109" s="156"/>
      <c r="M109" s="156"/>
      <c r="N109" s="156"/>
    </row>
    <row r="110" spans="2:14" s="112" customFormat="1">
      <c r="B110" s="156"/>
      <c r="C110" s="156"/>
      <c r="D110" s="156"/>
      <c r="E110" s="156"/>
      <c r="F110" s="156"/>
      <c r="G110" s="156"/>
      <c r="H110" s="156"/>
      <c r="I110" s="156"/>
      <c r="J110" s="156"/>
      <c r="K110" s="156"/>
      <c r="L110" s="156"/>
      <c r="M110" s="156"/>
      <c r="N110" s="156"/>
    </row>
    <row r="111" spans="2:14" s="112" customFormat="1">
      <c r="B111" s="156"/>
      <c r="C111" s="156"/>
      <c r="D111" s="156"/>
      <c r="E111" s="156"/>
      <c r="F111" s="156"/>
      <c r="G111" s="156"/>
      <c r="H111" s="156"/>
      <c r="I111" s="156"/>
      <c r="J111" s="156"/>
      <c r="K111" s="156"/>
      <c r="L111" s="156"/>
      <c r="M111" s="156"/>
      <c r="N111" s="156"/>
    </row>
    <row r="112" spans="2:14" s="112" customFormat="1">
      <c r="B112" s="156"/>
      <c r="C112" s="156"/>
      <c r="D112" s="156"/>
      <c r="E112" s="156"/>
      <c r="F112" s="156"/>
      <c r="G112" s="156"/>
      <c r="H112" s="156"/>
      <c r="I112" s="156"/>
      <c r="J112" s="156"/>
      <c r="K112" s="156"/>
      <c r="L112" s="156"/>
      <c r="M112" s="156"/>
      <c r="N112" s="156"/>
    </row>
    <row r="113" spans="2:14" s="112" customFormat="1">
      <c r="B113" s="156"/>
      <c r="C113" s="156"/>
      <c r="D113" s="156"/>
      <c r="E113" s="156"/>
      <c r="F113" s="156"/>
      <c r="G113" s="156"/>
      <c r="H113" s="156"/>
      <c r="I113" s="156"/>
      <c r="J113" s="156"/>
      <c r="K113" s="156"/>
      <c r="L113" s="156"/>
      <c r="M113" s="156"/>
      <c r="N113" s="156"/>
    </row>
    <row r="114" spans="2:14" s="112" customFormat="1">
      <c r="B114" s="156"/>
      <c r="C114" s="156"/>
      <c r="D114" s="156"/>
      <c r="E114" s="156"/>
      <c r="F114" s="156"/>
      <c r="G114" s="156"/>
      <c r="H114" s="156"/>
      <c r="I114" s="156"/>
      <c r="J114" s="156"/>
      <c r="K114" s="156"/>
      <c r="L114" s="156"/>
      <c r="M114" s="156"/>
      <c r="N114" s="156"/>
    </row>
    <row r="115" spans="2:14" s="112" customFormat="1">
      <c r="B115" s="156"/>
      <c r="C115" s="156"/>
      <c r="D115" s="156"/>
      <c r="E115" s="156"/>
      <c r="F115" s="156"/>
      <c r="G115" s="156"/>
      <c r="H115" s="156"/>
      <c r="I115" s="156"/>
      <c r="J115" s="156"/>
      <c r="K115" s="156"/>
      <c r="L115" s="156"/>
      <c r="M115" s="156"/>
      <c r="N115" s="156"/>
    </row>
    <row r="116" spans="2:14" s="112" customFormat="1">
      <c r="B116" s="156"/>
      <c r="C116" s="156"/>
      <c r="D116" s="156"/>
      <c r="E116" s="156"/>
      <c r="F116" s="156"/>
      <c r="G116" s="156"/>
      <c r="H116" s="156"/>
      <c r="I116" s="156"/>
      <c r="J116" s="156"/>
      <c r="K116" s="156"/>
      <c r="L116" s="156"/>
      <c r="M116" s="156"/>
      <c r="N116" s="156"/>
    </row>
    <row r="117" spans="2:14" s="112" customFormat="1">
      <c r="B117" s="156"/>
      <c r="C117" s="156"/>
      <c r="D117" s="156"/>
      <c r="E117" s="156"/>
      <c r="F117" s="156"/>
      <c r="G117" s="156"/>
      <c r="H117" s="156"/>
      <c r="I117" s="156"/>
      <c r="J117" s="156"/>
      <c r="K117" s="156"/>
      <c r="L117" s="156"/>
      <c r="M117" s="156"/>
      <c r="N117" s="156"/>
    </row>
    <row r="118" spans="2:14" s="112" customFormat="1">
      <c r="B118" s="156"/>
      <c r="C118" s="156"/>
      <c r="D118" s="156"/>
      <c r="E118" s="156"/>
      <c r="F118" s="156"/>
      <c r="G118" s="156"/>
      <c r="H118" s="156"/>
      <c r="I118" s="156"/>
      <c r="J118" s="156"/>
      <c r="K118" s="156"/>
      <c r="L118" s="156"/>
      <c r="M118" s="156"/>
      <c r="N118" s="156"/>
    </row>
    <row r="119" spans="2:14" s="112" customFormat="1">
      <c r="B119" s="156"/>
      <c r="C119" s="156"/>
      <c r="D119" s="156"/>
      <c r="E119" s="156"/>
      <c r="F119" s="156"/>
      <c r="G119" s="156"/>
      <c r="H119" s="156"/>
      <c r="I119" s="156"/>
      <c r="J119" s="156"/>
      <c r="K119" s="156"/>
      <c r="L119" s="156"/>
      <c r="M119" s="156"/>
      <c r="N119" s="156"/>
    </row>
    <row r="120" spans="2:14" s="112" customFormat="1">
      <c r="B120" s="156"/>
      <c r="C120" s="156"/>
      <c r="D120" s="156"/>
      <c r="E120" s="156"/>
      <c r="F120" s="156"/>
      <c r="G120" s="156"/>
      <c r="H120" s="156"/>
      <c r="I120" s="156"/>
      <c r="J120" s="156"/>
      <c r="K120" s="156"/>
      <c r="L120" s="156"/>
      <c r="M120" s="156"/>
      <c r="N120" s="156"/>
    </row>
    <row r="121" spans="2:14" s="112" customFormat="1">
      <c r="B121" s="156"/>
      <c r="C121" s="156"/>
      <c r="D121" s="156"/>
      <c r="E121" s="156"/>
      <c r="F121" s="156"/>
      <c r="G121" s="156"/>
      <c r="H121" s="156"/>
      <c r="I121" s="156"/>
      <c r="J121" s="156"/>
      <c r="K121" s="156"/>
      <c r="L121" s="156"/>
      <c r="M121" s="156"/>
      <c r="N121" s="156"/>
    </row>
    <row r="122" spans="2:14" s="112" customFormat="1">
      <c r="B122" s="156"/>
      <c r="C122" s="156"/>
      <c r="D122" s="156"/>
      <c r="E122" s="156"/>
      <c r="F122" s="156"/>
      <c r="G122" s="156"/>
      <c r="H122" s="156"/>
      <c r="I122" s="156"/>
      <c r="J122" s="156"/>
      <c r="K122" s="156"/>
      <c r="L122" s="156"/>
      <c r="M122" s="156"/>
      <c r="N122" s="156"/>
    </row>
    <row r="123" spans="2:14" s="112" customFormat="1">
      <c r="B123" s="156"/>
      <c r="C123" s="156"/>
      <c r="D123" s="156"/>
      <c r="E123" s="156"/>
      <c r="F123" s="156"/>
      <c r="G123" s="156"/>
      <c r="H123" s="156"/>
      <c r="I123" s="156"/>
      <c r="J123" s="156"/>
      <c r="K123" s="156"/>
      <c r="L123" s="156"/>
      <c r="M123" s="156"/>
      <c r="N123" s="156"/>
    </row>
    <row r="124" spans="2:14" s="112" customFormat="1">
      <c r="B124" s="156"/>
      <c r="C124" s="156"/>
      <c r="D124" s="156"/>
      <c r="E124" s="156"/>
      <c r="F124" s="156"/>
      <c r="G124" s="156"/>
      <c r="H124" s="156"/>
      <c r="I124" s="156"/>
      <c r="J124" s="156"/>
      <c r="K124" s="156"/>
      <c r="L124" s="156"/>
      <c r="M124" s="156"/>
      <c r="N124" s="156"/>
    </row>
    <row r="125" spans="2:14" s="112" customFormat="1">
      <c r="B125" s="156"/>
      <c r="C125" s="156"/>
      <c r="D125" s="156"/>
      <c r="E125" s="156"/>
      <c r="F125" s="156"/>
      <c r="G125" s="156"/>
      <c r="H125" s="156"/>
      <c r="I125" s="156"/>
      <c r="J125" s="156"/>
      <c r="K125" s="156"/>
      <c r="L125" s="156"/>
      <c r="M125" s="156"/>
      <c r="N125" s="156"/>
    </row>
    <row r="126" spans="2:14" s="112" customFormat="1">
      <c r="B126" s="156"/>
      <c r="C126" s="156"/>
      <c r="D126" s="156"/>
      <c r="E126" s="156"/>
      <c r="F126" s="156"/>
      <c r="G126" s="156"/>
      <c r="H126" s="156"/>
      <c r="I126" s="156"/>
      <c r="J126" s="156"/>
      <c r="K126" s="156"/>
      <c r="L126" s="156"/>
      <c r="M126" s="156"/>
      <c r="N126" s="156"/>
    </row>
    <row r="127" spans="2:14" s="112" customFormat="1">
      <c r="B127" s="156"/>
      <c r="C127" s="156"/>
      <c r="D127" s="156"/>
      <c r="E127" s="156"/>
      <c r="F127" s="156"/>
      <c r="G127" s="156"/>
      <c r="H127" s="156"/>
      <c r="I127" s="156"/>
      <c r="J127" s="156"/>
      <c r="K127" s="156"/>
      <c r="L127" s="156"/>
      <c r="M127" s="156"/>
      <c r="N127" s="156"/>
    </row>
    <row r="128" spans="2:14" s="112" customFormat="1">
      <c r="B128" s="156"/>
      <c r="C128" s="156"/>
      <c r="D128" s="156"/>
      <c r="E128" s="156"/>
      <c r="F128" s="156"/>
      <c r="G128" s="156"/>
      <c r="H128" s="156"/>
      <c r="I128" s="156"/>
      <c r="J128" s="156"/>
      <c r="K128" s="156"/>
      <c r="L128" s="156"/>
      <c r="M128" s="156"/>
      <c r="N128" s="156"/>
    </row>
    <row r="129" spans="2:14" s="112" customFormat="1">
      <c r="B129" s="156"/>
      <c r="C129" s="156"/>
      <c r="D129" s="156"/>
      <c r="E129" s="156"/>
      <c r="F129" s="156"/>
      <c r="G129" s="156"/>
      <c r="H129" s="156"/>
      <c r="I129" s="156"/>
      <c r="J129" s="156"/>
      <c r="K129" s="156"/>
      <c r="L129" s="156"/>
      <c r="M129" s="156"/>
      <c r="N129" s="156"/>
    </row>
    <row r="130" spans="2:14" s="112" customFormat="1">
      <c r="B130" s="156"/>
      <c r="C130" s="156"/>
      <c r="D130" s="156"/>
      <c r="E130" s="156"/>
      <c r="F130" s="156"/>
      <c r="G130" s="156"/>
      <c r="H130" s="156"/>
      <c r="I130" s="156"/>
      <c r="J130" s="156"/>
      <c r="K130" s="156"/>
      <c r="L130" s="156"/>
      <c r="M130" s="156"/>
      <c r="N130" s="156"/>
    </row>
    <row r="131" spans="2:14" s="112" customFormat="1">
      <c r="B131" s="156"/>
      <c r="C131" s="156"/>
      <c r="D131" s="156"/>
      <c r="E131" s="156"/>
      <c r="F131" s="156"/>
      <c r="G131" s="156"/>
      <c r="H131" s="156"/>
      <c r="I131" s="156"/>
      <c r="J131" s="156"/>
      <c r="K131" s="156"/>
      <c r="L131" s="156"/>
      <c r="M131" s="156"/>
      <c r="N131" s="156"/>
    </row>
    <row r="132" spans="2:14" s="112" customFormat="1">
      <c r="B132" s="156"/>
      <c r="C132" s="156"/>
      <c r="D132" s="156"/>
      <c r="E132" s="156"/>
      <c r="F132" s="156"/>
      <c r="G132" s="156"/>
      <c r="H132" s="156"/>
      <c r="I132" s="156"/>
      <c r="J132" s="156"/>
      <c r="K132" s="156"/>
      <c r="L132" s="156"/>
      <c r="M132" s="156"/>
      <c r="N132" s="156"/>
    </row>
    <row r="133" spans="2:14" s="112" customFormat="1">
      <c r="B133" s="156"/>
      <c r="C133" s="156"/>
      <c r="D133" s="156"/>
      <c r="E133" s="156"/>
      <c r="F133" s="156"/>
      <c r="G133" s="156"/>
      <c r="H133" s="156"/>
      <c r="I133" s="156"/>
      <c r="J133" s="156"/>
      <c r="K133" s="156"/>
      <c r="L133" s="156"/>
      <c r="M133" s="156"/>
      <c r="N133" s="156"/>
    </row>
    <row r="134" spans="2:14" s="112" customFormat="1">
      <c r="B134" s="156"/>
      <c r="C134" s="156"/>
      <c r="D134" s="156"/>
      <c r="E134" s="156"/>
      <c r="F134" s="156"/>
      <c r="G134" s="156"/>
      <c r="H134" s="156"/>
      <c r="I134" s="156"/>
      <c r="J134" s="156"/>
      <c r="K134" s="156"/>
      <c r="L134" s="156"/>
      <c r="M134" s="156"/>
      <c r="N134" s="156"/>
    </row>
    <row r="135" spans="2:14" s="112" customFormat="1">
      <c r="B135" s="156"/>
      <c r="C135" s="156"/>
      <c r="D135" s="156"/>
      <c r="E135" s="156"/>
      <c r="F135" s="156"/>
      <c r="G135" s="156"/>
      <c r="H135" s="156"/>
      <c r="I135" s="156"/>
      <c r="J135" s="156"/>
      <c r="K135" s="156"/>
      <c r="L135" s="156"/>
      <c r="M135" s="156"/>
      <c r="N135" s="156"/>
    </row>
    <row r="136" spans="2:14" s="112" customFormat="1">
      <c r="B136" s="156"/>
      <c r="C136" s="156"/>
      <c r="D136" s="156"/>
      <c r="E136" s="156"/>
      <c r="F136" s="156"/>
      <c r="G136" s="156"/>
      <c r="H136" s="156"/>
      <c r="I136" s="156"/>
      <c r="J136" s="156"/>
      <c r="K136" s="156"/>
      <c r="L136" s="156"/>
      <c r="M136" s="156"/>
      <c r="N136" s="156"/>
    </row>
    <row r="137" spans="2:14" s="112" customFormat="1">
      <c r="B137" s="156"/>
      <c r="C137" s="156"/>
      <c r="D137" s="156"/>
      <c r="E137" s="156"/>
      <c r="F137" s="156"/>
      <c r="G137" s="156"/>
      <c r="H137" s="156"/>
      <c r="I137" s="156"/>
      <c r="J137" s="156"/>
      <c r="K137" s="156"/>
      <c r="L137" s="156"/>
      <c r="M137" s="156"/>
      <c r="N137" s="156"/>
    </row>
    <row r="138" spans="2:14" s="112" customFormat="1">
      <c r="B138" s="156"/>
      <c r="C138" s="156"/>
      <c r="D138" s="156"/>
      <c r="E138" s="156"/>
      <c r="F138" s="156"/>
      <c r="G138" s="156"/>
      <c r="H138" s="156"/>
      <c r="I138" s="156"/>
      <c r="J138" s="156"/>
      <c r="K138" s="156"/>
      <c r="L138" s="156"/>
      <c r="M138" s="156"/>
      <c r="N138" s="156"/>
    </row>
    <row r="139" spans="2:14" s="112" customFormat="1">
      <c r="B139" s="156"/>
      <c r="C139" s="156"/>
      <c r="D139" s="156"/>
      <c r="E139" s="156"/>
      <c r="F139" s="156"/>
      <c r="G139" s="156"/>
      <c r="H139" s="156"/>
      <c r="I139" s="156"/>
      <c r="J139" s="156"/>
      <c r="K139" s="156"/>
      <c r="L139" s="156"/>
      <c r="M139" s="156"/>
      <c r="N139" s="156"/>
    </row>
    <row r="140" spans="2:14" s="112" customFormat="1">
      <c r="B140" s="156"/>
      <c r="C140" s="156"/>
      <c r="D140" s="156"/>
      <c r="E140" s="156"/>
      <c r="F140" s="156"/>
      <c r="G140" s="156"/>
      <c r="H140" s="156"/>
      <c r="I140" s="156"/>
      <c r="J140" s="156"/>
      <c r="K140" s="156"/>
      <c r="L140" s="156"/>
      <c r="M140" s="156"/>
      <c r="N140" s="156"/>
    </row>
    <row r="141" spans="2:14" s="112" customFormat="1">
      <c r="B141" s="156"/>
      <c r="C141" s="156"/>
      <c r="D141" s="156"/>
      <c r="E141" s="156"/>
      <c r="F141" s="156"/>
      <c r="G141" s="156"/>
      <c r="H141" s="156"/>
      <c r="I141" s="156"/>
      <c r="J141" s="156"/>
      <c r="K141" s="156"/>
      <c r="L141" s="156"/>
      <c r="M141" s="156"/>
      <c r="N141" s="156"/>
    </row>
    <row r="142" spans="2:14" s="112" customFormat="1">
      <c r="B142" s="156"/>
      <c r="C142" s="156"/>
      <c r="D142" s="156"/>
      <c r="E142" s="156"/>
      <c r="F142" s="156"/>
      <c r="G142" s="156"/>
      <c r="H142" s="156"/>
      <c r="I142" s="156"/>
      <c r="J142" s="156"/>
      <c r="K142" s="156"/>
      <c r="L142" s="156"/>
      <c r="M142" s="156"/>
      <c r="N142" s="156"/>
    </row>
    <row r="143" spans="2:14" s="112" customFormat="1">
      <c r="B143" s="156"/>
      <c r="C143" s="156"/>
      <c r="D143" s="156"/>
      <c r="E143" s="156"/>
      <c r="F143" s="156"/>
      <c r="G143" s="156"/>
      <c r="H143" s="156"/>
      <c r="I143" s="156"/>
      <c r="J143" s="156"/>
      <c r="K143" s="156"/>
      <c r="L143" s="156"/>
      <c r="M143" s="156"/>
      <c r="N143" s="156"/>
    </row>
    <row r="144" spans="2:14" s="112" customFormat="1">
      <c r="B144" s="156"/>
      <c r="C144" s="156"/>
      <c r="D144" s="156"/>
      <c r="E144" s="156"/>
      <c r="F144" s="156"/>
      <c r="G144" s="156"/>
      <c r="H144" s="156"/>
      <c r="I144" s="156"/>
      <c r="J144" s="156"/>
      <c r="K144" s="156"/>
      <c r="L144" s="156"/>
      <c r="M144" s="156"/>
      <c r="N144" s="156"/>
    </row>
    <row r="145" spans="2:14" s="112" customFormat="1">
      <c r="B145" s="156"/>
      <c r="C145" s="156"/>
      <c r="D145" s="156"/>
      <c r="E145" s="156"/>
      <c r="F145" s="156"/>
      <c r="G145" s="156"/>
      <c r="H145" s="156"/>
      <c r="I145" s="156"/>
      <c r="J145" s="156"/>
      <c r="K145" s="156"/>
      <c r="L145" s="156"/>
      <c r="M145" s="156"/>
      <c r="N145" s="156"/>
    </row>
    <row r="146" spans="2:14" s="112" customFormat="1">
      <c r="B146" s="156"/>
      <c r="C146" s="156"/>
      <c r="D146" s="156"/>
      <c r="E146" s="156"/>
      <c r="F146" s="156"/>
      <c r="G146" s="156"/>
      <c r="H146" s="156"/>
      <c r="I146" s="156"/>
      <c r="J146" s="156"/>
      <c r="K146" s="156"/>
      <c r="L146" s="156"/>
      <c r="M146" s="156"/>
      <c r="N146" s="156"/>
    </row>
    <row r="147" spans="2:14" s="112" customFormat="1">
      <c r="B147" s="156"/>
      <c r="C147" s="156"/>
      <c r="D147" s="156"/>
      <c r="E147" s="156"/>
      <c r="F147" s="156"/>
      <c r="G147" s="156"/>
      <c r="H147" s="156"/>
      <c r="I147" s="156"/>
      <c r="J147" s="156"/>
      <c r="K147" s="156"/>
      <c r="L147" s="156"/>
      <c r="M147" s="156"/>
      <c r="N147" s="156"/>
    </row>
    <row r="148" spans="2:14" s="112" customFormat="1">
      <c r="B148" s="156"/>
      <c r="C148" s="156"/>
      <c r="D148" s="156"/>
      <c r="E148" s="156"/>
      <c r="F148" s="156"/>
      <c r="G148" s="156"/>
      <c r="H148" s="156"/>
      <c r="I148" s="156"/>
      <c r="J148" s="156"/>
      <c r="K148" s="156"/>
      <c r="L148" s="156"/>
      <c r="M148" s="156"/>
      <c r="N148" s="156"/>
    </row>
    <row r="149" spans="2:14" s="112" customFormat="1">
      <c r="B149" s="156"/>
      <c r="C149" s="156"/>
      <c r="D149" s="156"/>
      <c r="E149" s="156"/>
      <c r="F149" s="156"/>
      <c r="G149" s="156"/>
      <c r="H149" s="156"/>
      <c r="I149" s="156"/>
      <c r="J149" s="156"/>
      <c r="K149" s="156"/>
      <c r="L149" s="156"/>
      <c r="M149" s="156"/>
      <c r="N149" s="156"/>
    </row>
    <row r="150" spans="2:14" s="112" customFormat="1">
      <c r="B150" s="156"/>
      <c r="C150" s="156"/>
      <c r="D150" s="156"/>
      <c r="E150" s="156"/>
      <c r="F150" s="156"/>
      <c r="G150" s="156"/>
      <c r="H150" s="156"/>
      <c r="I150" s="156"/>
      <c r="J150" s="156"/>
      <c r="K150" s="156"/>
      <c r="L150" s="156"/>
      <c r="M150" s="156"/>
      <c r="N150" s="156"/>
    </row>
    <row r="151" spans="2:14" s="112" customFormat="1">
      <c r="B151" s="156"/>
      <c r="C151" s="156"/>
      <c r="D151" s="156"/>
      <c r="E151" s="156"/>
      <c r="F151" s="156"/>
      <c r="G151" s="156"/>
      <c r="H151" s="156"/>
      <c r="I151" s="156"/>
      <c r="J151" s="156"/>
      <c r="K151" s="156"/>
      <c r="L151" s="156"/>
      <c r="M151" s="156"/>
      <c r="N151" s="156"/>
    </row>
    <row r="152" spans="2:14" s="112" customFormat="1">
      <c r="B152" s="156"/>
      <c r="C152" s="156"/>
      <c r="D152" s="156"/>
      <c r="E152" s="156"/>
      <c r="F152" s="156"/>
      <c r="G152" s="156"/>
      <c r="H152" s="156"/>
      <c r="I152" s="156"/>
      <c r="J152" s="156"/>
      <c r="K152" s="156"/>
      <c r="L152" s="156"/>
      <c r="M152" s="156"/>
      <c r="N152" s="156"/>
    </row>
    <row r="153" spans="2:14" s="112" customFormat="1">
      <c r="B153" s="156"/>
      <c r="C153" s="156"/>
      <c r="D153" s="156"/>
      <c r="E153" s="156"/>
      <c r="F153" s="156"/>
      <c r="G153" s="156"/>
      <c r="H153" s="156"/>
      <c r="I153" s="156"/>
      <c r="J153" s="156"/>
      <c r="K153" s="156"/>
      <c r="L153" s="156"/>
      <c r="M153" s="156"/>
      <c r="N153" s="156"/>
    </row>
    <row r="154" spans="2:14" s="112" customFormat="1">
      <c r="B154" s="156"/>
      <c r="C154" s="156"/>
      <c r="D154" s="156"/>
      <c r="E154" s="156"/>
      <c r="F154" s="156"/>
      <c r="G154" s="156"/>
      <c r="H154" s="156"/>
      <c r="I154" s="156"/>
      <c r="J154" s="156"/>
      <c r="K154" s="156"/>
      <c r="L154" s="156"/>
      <c r="M154" s="156"/>
      <c r="N154" s="156"/>
    </row>
    <row r="155" spans="2:14" s="112" customFormat="1">
      <c r="B155" s="156"/>
      <c r="C155" s="156"/>
      <c r="D155" s="156"/>
      <c r="E155" s="156"/>
      <c r="F155" s="156"/>
      <c r="G155" s="156"/>
      <c r="H155" s="156"/>
      <c r="I155" s="156"/>
      <c r="J155" s="156"/>
      <c r="K155" s="156"/>
      <c r="L155" s="156"/>
      <c r="M155" s="156"/>
      <c r="N155" s="156"/>
    </row>
    <row r="156" spans="2:14" s="112" customFormat="1">
      <c r="B156" s="156"/>
      <c r="C156" s="156"/>
      <c r="D156" s="156"/>
      <c r="E156" s="156"/>
      <c r="F156" s="156"/>
      <c r="G156" s="156"/>
      <c r="H156" s="156"/>
      <c r="I156" s="156"/>
      <c r="J156" s="156"/>
      <c r="K156" s="156"/>
      <c r="L156" s="156"/>
      <c r="M156" s="156"/>
      <c r="N156" s="156"/>
    </row>
    <row r="157" spans="2:14" s="112" customFormat="1">
      <c r="B157" s="156"/>
      <c r="C157" s="156"/>
      <c r="D157" s="156"/>
      <c r="E157" s="156"/>
      <c r="F157" s="156"/>
      <c r="G157" s="156"/>
      <c r="H157" s="156"/>
      <c r="I157" s="156"/>
      <c r="J157" s="156"/>
      <c r="K157" s="156"/>
      <c r="L157" s="156"/>
      <c r="M157" s="156"/>
      <c r="N157" s="156"/>
    </row>
    <row r="158" spans="2:14" s="112" customFormat="1">
      <c r="B158" s="156"/>
      <c r="C158" s="156"/>
      <c r="D158" s="156"/>
      <c r="E158" s="156"/>
      <c r="F158" s="156"/>
      <c r="G158" s="156"/>
      <c r="H158" s="156"/>
      <c r="I158" s="156"/>
      <c r="J158" s="156"/>
      <c r="K158" s="156"/>
      <c r="L158" s="156"/>
      <c r="M158" s="156"/>
      <c r="N158" s="156"/>
    </row>
    <row r="159" spans="2:14" s="112" customFormat="1">
      <c r="B159" s="156"/>
      <c r="C159" s="156"/>
      <c r="D159" s="156"/>
      <c r="E159" s="156"/>
      <c r="F159" s="156"/>
      <c r="G159" s="156"/>
      <c r="H159" s="156"/>
      <c r="I159" s="156"/>
      <c r="J159" s="156"/>
      <c r="K159" s="156"/>
      <c r="L159" s="156"/>
      <c r="M159" s="156"/>
      <c r="N159" s="156"/>
    </row>
    <row r="160" spans="2:14" s="112" customFormat="1">
      <c r="B160" s="156"/>
      <c r="C160" s="156"/>
      <c r="D160" s="156"/>
      <c r="E160" s="156"/>
      <c r="F160" s="156"/>
      <c r="G160" s="156"/>
      <c r="H160" s="156"/>
      <c r="I160" s="156"/>
      <c r="J160" s="156"/>
      <c r="K160" s="156"/>
      <c r="L160" s="156"/>
      <c r="M160" s="156"/>
      <c r="N160" s="156"/>
    </row>
    <row r="161" spans="2:14" s="112" customFormat="1">
      <c r="B161" s="156"/>
      <c r="C161" s="156"/>
      <c r="D161" s="156"/>
      <c r="E161" s="156"/>
      <c r="F161" s="156"/>
      <c r="G161" s="156"/>
      <c r="H161" s="156"/>
      <c r="I161" s="156"/>
      <c r="J161" s="156"/>
      <c r="K161" s="156"/>
      <c r="L161" s="156"/>
      <c r="M161" s="156"/>
      <c r="N161" s="156"/>
    </row>
    <row r="162" spans="2:14" s="112" customFormat="1">
      <c r="B162" s="156"/>
      <c r="C162" s="156"/>
      <c r="D162" s="156"/>
      <c r="E162" s="156"/>
      <c r="F162" s="156"/>
      <c r="G162" s="156"/>
      <c r="H162" s="156"/>
      <c r="I162" s="156"/>
      <c r="J162" s="156"/>
      <c r="K162" s="156"/>
      <c r="L162" s="156"/>
      <c r="M162" s="156"/>
      <c r="N162" s="156"/>
    </row>
    <row r="163" spans="2:14" s="112" customFormat="1">
      <c r="B163" s="156"/>
      <c r="C163" s="156"/>
      <c r="D163" s="156"/>
      <c r="E163" s="156"/>
      <c r="F163" s="156"/>
      <c r="G163" s="156"/>
      <c r="H163" s="156"/>
      <c r="I163" s="156"/>
      <c r="J163" s="156"/>
      <c r="K163" s="156"/>
      <c r="L163" s="156"/>
      <c r="M163" s="156"/>
      <c r="N163" s="156"/>
    </row>
    <row r="164" spans="2:14" s="112" customFormat="1">
      <c r="B164" s="156"/>
      <c r="C164" s="156"/>
      <c r="D164" s="156"/>
      <c r="E164" s="156"/>
      <c r="F164" s="156"/>
      <c r="G164" s="156"/>
      <c r="H164" s="156"/>
      <c r="I164" s="156"/>
      <c r="J164" s="156"/>
      <c r="K164" s="156"/>
      <c r="L164" s="156"/>
      <c r="M164" s="156"/>
      <c r="N164" s="156"/>
    </row>
    <row r="165" spans="2:14" s="112" customFormat="1">
      <c r="B165" s="156"/>
      <c r="C165" s="156"/>
      <c r="D165" s="156"/>
      <c r="E165" s="156"/>
      <c r="F165" s="156"/>
      <c r="G165" s="156"/>
      <c r="H165" s="156"/>
      <c r="I165" s="156"/>
      <c r="J165" s="156"/>
      <c r="K165" s="156"/>
      <c r="L165" s="156"/>
      <c r="M165" s="156"/>
      <c r="N165" s="156"/>
    </row>
    <row r="166" spans="2:14" s="112" customFormat="1">
      <c r="B166" s="156"/>
      <c r="C166" s="156"/>
      <c r="D166" s="156"/>
      <c r="E166" s="156"/>
      <c r="F166" s="156"/>
      <c r="G166" s="156"/>
      <c r="H166" s="156"/>
      <c r="I166" s="156"/>
      <c r="J166" s="156"/>
      <c r="K166" s="156"/>
      <c r="L166" s="156"/>
      <c r="M166" s="156"/>
      <c r="N166" s="156"/>
    </row>
    <row r="167" spans="2:14" s="112" customFormat="1">
      <c r="B167" s="156"/>
      <c r="C167" s="156"/>
      <c r="D167" s="156"/>
      <c r="E167" s="156"/>
      <c r="F167" s="156"/>
      <c r="G167" s="156"/>
      <c r="H167" s="156"/>
      <c r="I167" s="156"/>
      <c r="J167" s="156"/>
      <c r="K167" s="156"/>
      <c r="L167" s="156"/>
      <c r="M167" s="156"/>
      <c r="N167" s="156"/>
    </row>
    <row r="168" spans="2:14" s="112" customFormat="1">
      <c r="B168" s="156"/>
      <c r="C168" s="156"/>
      <c r="D168" s="156"/>
      <c r="E168" s="156"/>
      <c r="F168" s="156"/>
      <c r="G168" s="156"/>
      <c r="H168" s="156"/>
      <c r="I168" s="156"/>
      <c r="J168" s="156"/>
      <c r="K168" s="156"/>
      <c r="L168" s="156"/>
      <c r="M168" s="156"/>
      <c r="N168" s="156"/>
    </row>
    <row r="169" spans="2:14" s="112" customFormat="1">
      <c r="B169" s="156"/>
      <c r="C169" s="156"/>
      <c r="D169" s="156"/>
      <c r="E169" s="156"/>
      <c r="F169" s="156"/>
      <c r="G169" s="156"/>
      <c r="H169" s="156"/>
      <c r="I169" s="156"/>
      <c r="J169" s="156"/>
      <c r="K169" s="156"/>
      <c r="L169" s="156"/>
      <c r="M169" s="156"/>
      <c r="N169" s="156"/>
    </row>
    <row r="170" spans="2:14" s="112" customFormat="1">
      <c r="B170" s="156"/>
      <c r="C170" s="156"/>
      <c r="D170" s="156"/>
      <c r="E170" s="156"/>
      <c r="F170" s="156"/>
      <c r="G170" s="156"/>
      <c r="H170" s="156"/>
      <c r="I170" s="156"/>
      <c r="J170" s="156"/>
      <c r="K170" s="156"/>
      <c r="L170" s="156"/>
      <c r="M170" s="156"/>
      <c r="N170" s="156"/>
    </row>
    <row r="171" spans="2:14" s="112" customFormat="1">
      <c r="B171" s="156"/>
      <c r="C171" s="156"/>
      <c r="D171" s="156"/>
      <c r="E171" s="156"/>
      <c r="F171" s="156"/>
      <c r="G171" s="156"/>
      <c r="H171" s="156"/>
      <c r="I171" s="156"/>
      <c r="J171" s="156"/>
      <c r="K171" s="156"/>
      <c r="L171" s="156"/>
      <c r="M171" s="156"/>
      <c r="N171" s="156"/>
    </row>
    <row r="172" spans="2:14" s="112" customFormat="1">
      <c r="B172" s="156"/>
      <c r="C172" s="156"/>
      <c r="D172" s="156"/>
      <c r="E172" s="156"/>
      <c r="F172" s="156"/>
      <c r="G172" s="156"/>
      <c r="H172" s="156"/>
      <c r="I172" s="156"/>
      <c r="J172" s="156"/>
      <c r="K172" s="156"/>
      <c r="L172" s="156"/>
      <c r="M172" s="156"/>
      <c r="N172" s="156"/>
    </row>
    <row r="173" spans="2:14" s="112" customFormat="1">
      <c r="B173" s="156"/>
      <c r="C173" s="156"/>
      <c r="D173" s="156"/>
      <c r="E173" s="156"/>
      <c r="F173" s="156"/>
      <c r="G173" s="156"/>
      <c r="H173" s="156"/>
      <c r="I173" s="156"/>
      <c r="J173" s="156"/>
      <c r="K173" s="156"/>
      <c r="L173" s="156"/>
      <c r="M173" s="156"/>
      <c r="N173" s="156"/>
    </row>
    <row r="174" spans="2:14" s="112" customFormat="1">
      <c r="B174" s="156"/>
      <c r="C174" s="156"/>
      <c r="D174" s="156"/>
      <c r="E174" s="156"/>
      <c r="F174" s="156"/>
      <c r="G174" s="156"/>
      <c r="H174" s="156"/>
      <c r="I174" s="156"/>
      <c r="J174" s="156"/>
      <c r="K174" s="156"/>
      <c r="L174" s="156"/>
      <c r="M174" s="156"/>
      <c r="N174" s="156"/>
    </row>
    <row r="175" spans="2:14" s="112" customFormat="1">
      <c r="B175" s="156"/>
      <c r="C175" s="156"/>
      <c r="D175" s="156"/>
      <c r="E175" s="156"/>
      <c r="F175" s="156"/>
      <c r="G175" s="156"/>
      <c r="H175" s="156"/>
      <c r="I175" s="156"/>
      <c r="J175" s="156"/>
      <c r="K175" s="156"/>
      <c r="L175" s="156"/>
      <c r="M175" s="156"/>
      <c r="N175" s="156"/>
    </row>
    <row r="176" spans="2:14" s="112" customFormat="1">
      <c r="B176" s="156"/>
      <c r="C176" s="156"/>
      <c r="D176" s="156"/>
      <c r="E176" s="156"/>
      <c r="F176" s="156"/>
      <c r="G176" s="156"/>
      <c r="H176" s="156"/>
      <c r="I176" s="156"/>
      <c r="J176" s="156"/>
      <c r="K176" s="156"/>
      <c r="L176" s="156"/>
      <c r="M176" s="156"/>
      <c r="N176" s="156"/>
    </row>
    <row r="177" spans="2:14" s="112" customFormat="1">
      <c r="B177" s="156"/>
      <c r="C177" s="156"/>
      <c r="D177" s="156"/>
      <c r="E177" s="156"/>
      <c r="F177" s="156"/>
      <c r="G177" s="156"/>
      <c r="H177" s="156"/>
      <c r="I177" s="156"/>
      <c r="J177" s="156"/>
      <c r="K177" s="156"/>
      <c r="L177" s="156"/>
      <c r="M177" s="156"/>
      <c r="N177" s="156"/>
    </row>
    <row r="178" spans="2:14" s="112" customFormat="1">
      <c r="B178" s="156"/>
      <c r="C178" s="156"/>
      <c r="D178" s="156"/>
      <c r="E178" s="156"/>
      <c r="F178" s="156"/>
      <c r="G178" s="156"/>
      <c r="H178" s="156"/>
      <c r="I178" s="156"/>
      <c r="J178" s="156"/>
      <c r="K178" s="156"/>
      <c r="L178" s="156"/>
      <c r="M178" s="156"/>
      <c r="N178" s="156"/>
    </row>
    <row r="179" spans="2:14" s="112" customFormat="1">
      <c r="B179" s="156"/>
      <c r="C179" s="156"/>
      <c r="D179" s="156"/>
      <c r="E179" s="156"/>
      <c r="F179" s="156"/>
      <c r="G179" s="156"/>
      <c r="H179" s="156"/>
      <c r="I179" s="156"/>
      <c r="J179" s="156"/>
      <c r="K179" s="156"/>
      <c r="L179" s="156"/>
      <c r="M179" s="156"/>
      <c r="N179" s="156"/>
    </row>
    <row r="180" spans="2:14" s="112" customFormat="1">
      <c r="B180" s="156"/>
      <c r="C180" s="156"/>
      <c r="D180" s="156"/>
      <c r="E180" s="156"/>
      <c r="F180" s="156"/>
      <c r="G180" s="156"/>
      <c r="H180" s="156"/>
      <c r="I180" s="156"/>
      <c r="J180" s="156"/>
      <c r="K180" s="156"/>
      <c r="L180" s="156"/>
      <c r="M180" s="156"/>
      <c r="N180" s="156"/>
    </row>
    <row r="181" spans="2:14" s="112" customFormat="1">
      <c r="B181" s="156"/>
      <c r="C181" s="156"/>
      <c r="D181" s="156"/>
      <c r="E181" s="156"/>
      <c r="F181" s="156"/>
      <c r="G181" s="156"/>
      <c r="H181" s="156"/>
      <c r="I181" s="156"/>
      <c r="J181" s="156"/>
      <c r="K181" s="156"/>
      <c r="L181" s="156"/>
      <c r="M181" s="156"/>
      <c r="N181" s="156"/>
    </row>
    <row r="182" spans="2:14" s="112" customFormat="1">
      <c r="B182" s="156"/>
      <c r="C182" s="156"/>
      <c r="D182" s="156"/>
      <c r="E182" s="156"/>
      <c r="F182" s="156"/>
      <c r="G182" s="156"/>
      <c r="H182" s="156"/>
      <c r="I182" s="156"/>
      <c r="J182" s="156"/>
      <c r="K182" s="156"/>
      <c r="L182" s="156"/>
      <c r="M182" s="156"/>
      <c r="N182" s="156"/>
    </row>
    <row r="183" spans="2:14" s="112" customFormat="1">
      <c r="B183" s="156"/>
      <c r="C183" s="156"/>
      <c r="D183" s="156"/>
      <c r="E183" s="156"/>
      <c r="F183" s="156"/>
      <c r="G183" s="156"/>
      <c r="H183" s="156"/>
      <c r="I183" s="156"/>
      <c r="J183" s="156"/>
      <c r="K183" s="156"/>
      <c r="L183" s="156"/>
      <c r="M183" s="156"/>
      <c r="N183" s="156"/>
    </row>
    <row r="184" spans="2:14" s="112" customFormat="1">
      <c r="B184" s="156"/>
      <c r="C184" s="156"/>
      <c r="D184" s="156"/>
      <c r="E184" s="156"/>
      <c r="F184" s="156"/>
      <c r="G184" s="156"/>
      <c r="H184" s="156"/>
      <c r="I184" s="156"/>
      <c r="J184" s="156"/>
      <c r="K184" s="156"/>
      <c r="L184" s="156"/>
      <c r="M184" s="156"/>
      <c r="N184" s="156"/>
    </row>
    <row r="185" spans="2:14" s="112" customFormat="1">
      <c r="B185" s="156"/>
      <c r="C185" s="156"/>
      <c r="D185" s="156"/>
      <c r="E185" s="156"/>
      <c r="F185" s="156"/>
      <c r="G185" s="156"/>
      <c r="H185" s="156"/>
      <c r="I185" s="156"/>
      <c r="J185" s="156"/>
      <c r="K185" s="156"/>
      <c r="L185" s="156"/>
      <c r="M185" s="156"/>
      <c r="N185" s="156"/>
    </row>
    <row r="186" spans="2:14" s="112" customFormat="1">
      <c r="B186" s="156"/>
      <c r="C186" s="156"/>
      <c r="D186" s="156"/>
      <c r="E186" s="156"/>
      <c r="F186" s="156"/>
      <c r="G186" s="156"/>
      <c r="H186" s="156"/>
      <c r="I186" s="156"/>
      <c r="J186" s="156"/>
      <c r="K186" s="156"/>
      <c r="L186" s="156"/>
      <c r="M186" s="156"/>
      <c r="N186" s="156"/>
    </row>
    <row r="187" spans="2:14" s="112" customFormat="1">
      <c r="B187" s="156"/>
      <c r="C187" s="156"/>
      <c r="D187" s="156"/>
      <c r="E187" s="156"/>
      <c r="F187" s="156"/>
      <c r="G187" s="156"/>
      <c r="H187" s="156"/>
      <c r="I187" s="156"/>
      <c r="J187" s="156"/>
      <c r="K187" s="156"/>
      <c r="L187" s="156"/>
      <c r="M187" s="156"/>
      <c r="N187" s="156"/>
    </row>
    <row r="188" spans="2:14" s="112" customFormat="1">
      <c r="B188" s="156"/>
      <c r="C188" s="156"/>
      <c r="D188" s="156"/>
      <c r="E188" s="156"/>
      <c r="F188" s="156"/>
      <c r="G188" s="156"/>
      <c r="H188" s="156"/>
      <c r="I188" s="156"/>
      <c r="J188" s="156"/>
      <c r="K188" s="156"/>
      <c r="L188" s="156"/>
      <c r="M188" s="156"/>
      <c r="N188" s="156"/>
    </row>
    <row r="189" spans="2:14" s="112" customFormat="1">
      <c r="B189" s="156"/>
      <c r="C189" s="156"/>
      <c r="D189" s="156"/>
      <c r="E189" s="156"/>
      <c r="F189" s="156"/>
      <c r="G189" s="156"/>
      <c r="H189" s="156"/>
      <c r="I189" s="156"/>
      <c r="J189" s="156"/>
      <c r="K189" s="156"/>
      <c r="L189" s="156"/>
      <c r="M189" s="156"/>
      <c r="N189" s="156"/>
    </row>
    <row r="190" spans="2:14" s="112" customFormat="1">
      <c r="B190" s="156"/>
      <c r="C190" s="156"/>
      <c r="D190" s="156"/>
      <c r="E190" s="156"/>
      <c r="F190" s="156"/>
      <c r="G190" s="156"/>
      <c r="H190" s="156"/>
      <c r="I190" s="156"/>
      <c r="J190" s="156"/>
      <c r="K190" s="156"/>
      <c r="L190" s="156"/>
      <c r="M190" s="156"/>
      <c r="N190" s="156"/>
    </row>
    <row r="191" spans="2:14" s="112" customFormat="1">
      <c r="B191" s="156"/>
      <c r="C191" s="156"/>
      <c r="D191" s="156"/>
      <c r="E191" s="156"/>
      <c r="F191" s="156"/>
      <c r="G191" s="156"/>
      <c r="H191" s="156"/>
      <c r="I191" s="156"/>
      <c r="J191" s="156"/>
      <c r="K191" s="156"/>
      <c r="L191" s="156"/>
      <c r="M191" s="156"/>
      <c r="N191" s="156"/>
    </row>
    <row r="192" spans="2:14" s="112" customFormat="1">
      <c r="B192" s="156"/>
      <c r="C192" s="156"/>
      <c r="D192" s="156"/>
      <c r="E192" s="156"/>
      <c r="F192" s="156"/>
      <c r="G192" s="156"/>
      <c r="H192" s="156"/>
      <c r="I192" s="156"/>
      <c r="J192" s="156"/>
      <c r="K192" s="156"/>
      <c r="L192" s="156"/>
      <c r="M192" s="156"/>
      <c r="N192" s="156"/>
    </row>
    <row r="193" spans="1:19" s="112" customFormat="1">
      <c r="B193" s="156"/>
      <c r="C193" s="156"/>
      <c r="D193" s="156"/>
      <c r="E193" s="156"/>
      <c r="F193" s="156"/>
      <c r="G193" s="156"/>
      <c r="H193" s="156"/>
      <c r="I193" s="156"/>
      <c r="J193" s="156"/>
      <c r="K193" s="156"/>
      <c r="L193" s="156"/>
      <c r="M193" s="156"/>
      <c r="N193" s="156"/>
    </row>
    <row r="194" spans="1:19" s="112" customFormat="1">
      <c r="B194" s="156"/>
      <c r="C194" s="156"/>
      <c r="D194" s="156"/>
      <c r="E194" s="156"/>
      <c r="F194" s="156"/>
      <c r="G194" s="156"/>
      <c r="H194" s="156"/>
      <c r="I194" s="156"/>
      <c r="J194" s="156"/>
      <c r="K194" s="156"/>
      <c r="L194" s="156"/>
      <c r="M194" s="156"/>
      <c r="N194" s="156"/>
    </row>
    <row r="195" spans="1:19" s="112" customFormat="1">
      <c r="B195" s="156"/>
      <c r="C195" s="156"/>
      <c r="D195" s="156"/>
      <c r="E195" s="156"/>
      <c r="F195" s="156"/>
      <c r="G195" s="156"/>
      <c r="H195" s="156"/>
      <c r="I195" s="156"/>
      <c r="J195" s="156"/>
      <c r="K195" s="156"/>
      <c r="L195" s="156"/>
      <c r="M195" s="156"/>
      <c r="N195" s="156"/>
    </row>
    <row r="196" spans="1:19" s="112" customFormat="1">
      <c r="B196" s="156"/>
      <c r="C196" s="156"/>
      <c r="D196" s="156"/>
      <c r="E196" s="156"/>
      <c r="F196" s="156"/>
      <c r="G196" s="156"/>
      <c r="H196" s="156"/>
      <c r="I196" s="156"/>
      <c r="J196" s="156"/>
      <c r="K196" s="156"/>
      <c r="L196" s="156"/>
      <c r="M196" s="156"/>
      <c r="N196" s="156"/>
    </row>
    <row r="197" spans="1:19" s="112" customFormat="1">
      <c r="B197" s="156"/>
      <c r="C197" s="156"/>
      <c r="D197" s="156"/>
      <c r="E197" s="156"/>
      <c r="F197" s="156"/>
      <c r="G197" s="156"/>
      <c r="H197" s="156"/>
      <c r="I197" s="156"/>
      <c r="J197" s="156"/>
      <c r="K197" s="156"/>
      <c r="L197" s="156"/>
      <c r="M197" s="156"/>
      <c r="N197" s="156"/>
    </row>
    <row r="198" spans="1:19" s="112" customFormat="1">
      <c r="B198" s="156"/>
      <c r="C198" s="156"/>
      <c r="D198" s="156"/>
      <c r="E198" s="156"/>
      <c r="F198" s="156"/>
      <c r="G198" s="156"/>
      <c r="H198" s="156"/>
      <c r="I198" s="156"/>
      <c r="J198" s="156"/>
      <c r="K198" s="156"/>
      <c r="L198" s="156"/>
      <c r="M198" s="156"/>
      <c r="N198" s="156"/>
      <c r="R198" s="154"/>
    </row>
    <row r="199" spans="1:19" s="112" customFormat="1">
      <c r="A199" s="154"/>
      <c r="B199" s="155"/>
      <c r="C199" s="155"/>
      <c r="D199" s="155"/>
      <c r="E199" s="155"/>
      <c r="F199" s="155"/>
      <c r="G199" s="155"/>
      <c r="H199" s="155"/>
      <c r="I199" s="155"/>
      <c r="J199" s="155"/>
      <c r="K199" s="155"/>
      <c r="L199" s="155"/>
      <c r="M199" s="155"/>
      <c r="N199" s="155"/>
      <c r="O199" s="154"/>
      <c r="Q199" s="154"/>
      <c r="R199" s="154"/>
      <c r="S199" s="154"/>
    </row>
    <row r="200" spans="1:19" s="112" customFormat="1">
      <c r="A200" s="154"/>
      <c r="B200" s="155"/>
      <c r="C200" s="155"/>
      <c r="D200" s="155"/>
      <c r="E200" s="155"/>
      <c r="F200" s="155"/>
      <c r="G200" s="155"/>
      <c r="H200" s="155"/>
      <c r="I200" s="155"/>
      <c r="J200" s="155"/>
      <c r="K200" s="155"/>
      <c r="L200" s="155"/>
      <c r="M200" s="155"/>
      <c r="N200" s="155"/>
      <c r="O200" s="154"/>
      <c r="Q200" s="154"/>
      <c r="R200" s="154"/>
      <c r="S200" s="154"/>
    </row>
    <row r="201" spans="1:19" s="112" customFormat="1">
      <c r="A201" s="154"/>
      <c r="B201" s="154"/>
      <c r="C201" s="154"/>
      <c r="D201" s="154"/>
      <c r="E201" s="154"/>
      <c r="F201" s="154"/>
      <c r="G201" s="154"/>
      <c r="H201" s="154"/>
      <c r="I201" s="154"/>
      <c r="J201" s="154"/>
      <c r="K201" s="154"/>
      <c r="L201" s="154"/>
      <c r="M201" s="154"/>
      <c r="N201" s="154"/>
      <c r="O201" s="154"/>
      <c r="Q201" s="154"/>
      <c r="R201" s="154"/>
      <c r="S201" s="154"/>
    </row>
    <row r="202" spans="1:19" s="112" customFormat="1">
      <c r="A202" s="154"/>
      <c r="B202" s="154"/>
      <c r="C202" s="154"/>
      <c r="D202" s="154"/>
      <c r="E202" s="154"/>
      <c r="F202" s="154"/>
      <c r="G202" s="154"/>
      <c r="H202" s="154"/>
      <c r="I202" s="154"/>
      <c r="J202" s="154"/>
      <c r="K202" s="154"/>
      <c r="L202" s="154"/>
      <c r="M202" s="154"/>
      <c r="N202" s="154"/>
      <c r="O202" s="154"/>
      <c r="Q202" s="154"/>
      <c r="R202" s="154"/>
      <c r="S202" s="154"/>
    </row>
    <row r="203" spans="1:19" s="112" customFormat="1">
      <c r="A203" s="154"/>
      <c r="B203" s="155"/>
      <c r="C203" s="155"/>
      <c r="D203" s="155"/>
      <c r="E203" s="155"/>
      <c r="F203" s="155"/>
      <c r="G203" s="155"/>
      <c r="H203" s="155"/>
      <c r="I203" s="155"/>
      <c r="J203" s="155"/>
      <c r="K203" s="155"/>
      <c r="L203" s="155"/>
      <c r="M203" s="155"/>
      <c r="N203" s="155"/>
      <c r="O203" s="154"/>
      <c r="P203" s="154"/>
      <c r="Q203" s="154"/>
      <c r="R203" s="154"/>
      <c r="S203" s="154"/>
    </row>
    <row r="204" spans="1:19" s="112" customFormat="1">
      <c r="A204" s="154"/>
      <c r="B204" s="155"/>
      <c r="C204" s="155"/>
      <c r="D204" s="155"/>
      <c r="E204" s="155"/>
      <c r="F204" s="155"/>
      <c r="G204" s="155"/>
      <c r="H204" s="155"/>
      <c r="I204" s="155"/>
      <c r="J204" s="155"/>
      <c r="K204" s="155"/>
      <c r="L204" s="155"/>
      <c r="M204" s="155"/>
      <c r="N204" s="155"/>
      <c r="O204" s="154"/>
      <c r="P204" s="154"/>
      <c r="Q204" s="154"/>
      <c r="R204" s="154"/>
      <c r="S204" s="154"/>
    </row>
    <row r="205" spans="1:19" s="112" customFormat="1">
      <c r="A205" s="154"/>
      <c r="B205" s="155"/>
      <c r="C205" s="155"/>
      <c r="D205" s="155"/>
      <c r="E205" s="155"/>
      <c r="F205" s="155"/>
      <c r="G205" s="155"/>
      <c r="H205" s="155"/>
      <c r="I205" s="155"/>
      <c r="J205" s="155"/>
      <c r="K205" s="155"/>
      <c r="L205" s="155"/>
      <c r="M205" s="155"/>
      <c r="N205" s="155"/>
      <c r="O205" s="154"/>
      <c r="P205" s="154"/>
      <c r="Q205" s="154"/>
      <c r="R205" s="154"/>
      <c r="S205" s="154"/>
    </row>
    <row r="206" spans="1:19" s="112" customFormat="1">
      <c r="A206" s="154"/>
      <c r="B206" s="155"/>
      <c r="C206" s="155"/>
      <c r="D206" s="155"/>
      <c r="E206" s="155"/>
      <c r="F206" s="155"/>
      <c r="G206" s="155"/>
      <c r="H206" s="155"/>
      <c r="I206" s="155"/>
      <c r="J206" s="155"/>
      <c r="K206" s="155"/>
      <c r="L206" s="155"/>
      <c r="M206" s="155"/>
      <c r="N206" s="155"/>
      <c r="O206" s="154"/>
      <c r="P206" s="154"/>
      <c r="Q206" s="154"/>
      <c r="R206" s="154"/>
      <c r="S206" s="154"/>
    </row>
    <row r="207" spans="1:19" s="112" customFormat="1">
      <c r="A207" s="154"/>
      <c r="B207" s="155"/>
      <c r="C207" s="155"/>
      <c r="D207" s="155"/>
      <c r="E207" s="155"/>
      <c r="F207" s="155"/>
      <c r="G207" s="155"/>
      <c r="H207" s="155"/>
      <c r="I207" s="155"/>
      <c r="J207" s="155"/>
      <c r="K207" s="155"/>
      <c r="L207" s="155"/>
      <c r="M207" s="155"/>
      <c r="N207" s="155"/>
      <c r="O207" s="154"/>
      <c r="P207" s="154"/>
      <c r="Q207" s="154"/>
      <c r="R207" s="154"/>
      <c r="S207" s="154"/>
    </row>
    <row r="208" spans="1:19" s="112" customFormat="1">
      <c r="A208" s="154"/>
      <c r="B208" s="155"/>
      <c r="C208" s="155"/>
      <c r="D208" s="155"/>
      <c r="E208" s="155"/>
      <c r="F208" s="155"/>
      <c r="G208" s="155"/>
      <c r="H208" s="155"/>
      <c r="I208" s="155"/>
      <c r="J208" s="155"/>
      <c r="K208" s="155"/>
      <c r="L208" s="155"/>
      <c r="M208" s="155"/>
      <c r="N208" s="155"/>
      <c r="O208" s="154"/>
      <c r="P208" s="154"/>
      <c r="Q208" s="154"/>
      <c r="R208" s="154"/>
      <c r="S208" s="154"/>
    </row>
    <row r="209" spans="1:19" s="112" customFormat="1">
      <c r="A209" s="154"/>
      <c r="B209" s="155"/>
      <c r="C209" s="155"/>
      <c r="D209" s="155"/>
      <c r="E209" s="155"/>
      <c r="F209" s="155"/>
      <c r="G209" s="155"/>
      <c r="H209" s="155"/>
      <c r="I209" s="155"/>
      <c r="J209" s="155"/>
      <c r="K209" s="155"/>
      <c r="L209" s="155"/>
      <c r="M209" s="155"/>
      <c r="N209" s="155"/>
      <c r="O209" s="154"/>
      <c r="P209" s="154"/>
      <c r="Q209" s="154"/>
      <c r="R209" s="154"/>
      <c r="S209" s="154"/>
    </row>
    <row r="210" spans="1:19" s="112" customFormat="1">
      <c r="A210" s="154"/>
      <c r="B210" s="155"/>
      <c r="C210" s="155"/>
      <c r="D210" s="155"/>
      <c r="E210" s="155"/>
      <c r="F210" s="155"/>
      <c r="G210" s="155"/>
      <c r="H210" s="155"/>
      <c r="I210" s="155"/>
      <c r="J210" s="155"/>
      <c r="K210" s="155"/>
      <c r="L210" s="155"/>
      <c r="M210" s="155"/>
      <c r="N210" s="155"/>
      <c r="O210" s="154"/>
      <c r="P210" s="154"/>
      <c r="Q210" s="154"/>
      <c r="R210" s="154"/>
      <c r="S210" s="154"/>
    </row>
    <row r="211" spans="1:19" s="112" customFormat="1">
      <c r="A211" s="154"/>
      <c r="B211" s="155"/>
      <c r="C211" s="155"/>
      <c r="D211" s="155"/>
      <c r="E211" s="155"/>
      <c r="F211" s="155"/>
      <c r="G211" s="155"/>
      <c r="H211" s="155"/>
      <c r="I211" s="155"/>
      <c r="J211" s="155"/>
      <c r="K211" s="155"/>
      <c r="L211" s="155"/>
      <c r="M211" s="155"/>
      <c r="N211" s="155"/>
      <c r="O211" s="154"/>
      <c r="P211" s="154"/>
      <c r="Q211" s="154"/>
      <c r="R211" s="154"/>
      <c r="S211" s="154"/>
    </row>
    <row r="212" spans="1:19" s="112" customFormat="1">
      <c r="A212" s="154"/>
      <c r="B212" s="155"/>
      <c r="C212" s="155"/>
      <c r="D212" s="155"/>
      <c r="E212" s="155"/>
      <c r="F212" s="155"/>
      <c r="G212" s="155"/>
      <c r="H212" s="155"/>
      <c r="I212" s="155"/>
      <c r="J212" s="155"/>
      <c r="K212" s="155"/>
      <c r="L212" s="155"/>
      <c r="M212" s="155"/>
      <c r="N212" s="155"/>
      <c r="O212" s="154"/>
      <c r="P212" s="154"/>
      <c r="Q212" s="154"/>
      <c r="R212" s="154"/>
      <c r="S212" s="154"/>
    </row>
    <row r="213" spans="1:19" s="112" customFormat="1">
      <c r="A213" s="154"/>
      <c r="B213" s="155"/>
      <c r="C213" s="155"/>
      <c r="D213" s="155"/>
      <c r="E213" s="155"/>
      <c r="F213" s="155"/>
      <c r="G213" s="155"/>
      <c r="H213" s="155"/>
      <c r="I213" s="155"/>
      <c r="J213" s="155"/>
      <c r="K213" s="155"/>
      <c r="L213" s="155"/>
      <c r="M213" s="155"/>
      <c r="N213" s="155"/>
      <c r="O213" s="154"/>
      <c r="P213" s="154"/>
      <c r="Q213" s="154"/>
      <c r="R213" s="154"/>
      <c r="S213" s="154"/>
    </row>
    <row r="214" spans="1:19" s="112" customFormat="1" ht="409.6">
      <c r="A214" s="154"/>
      <c r="B214" s="155"/>
      <c r="C214" s="155"/>
      <c r="D214" s="155"/>
      <c r="E214" s="155"/>
      <c r="F214" s="155"/>
      <c r="G214" s="155"/>
      <c r="H214" s="155"/>
      <c r="I214" s="155"/>
      <c r="J214" s="155"/>
      <c r="K214" s="155"/>
      <c r="L214" s="155"/>
      <c r="M214" s="155"/>
      <c r="N214" s="155"/>
      <c r="O214" s="154"/>
      <c r="P214" s="154"/>
      <c r="Q214" s="154"/>
      <c r="R214" s="154"/>
      <c r="S214" s="154"/>
    </row>
    <row r="215" spans="1:19" s="112" customFormat="1" ht="409.6">
      <c r="A215" s="154"/>
      <c r="B215" s="155"/>
      <c r="C215" s="155"/>
      <c r="D215" s="155"/>
      <c r="E215" s="155"/>
      <c r="F215" s="155"/>
      <c r="G215" s="155"/>
      <c r="H215" s="155"/>
      <c r="I215" s="155"/>
      <c r="J215" s="155"/>
      <c r="K215" s="155"/>
      <c r="L215" s="155"/>
      <c r="M215" s="155"/>
      <c r="N215" s="155"/>
      <c r="O215" s="154"/>
      <c r="P215" s="154"/>
      <c r="Q215" s="154"/>
      <c r="R215" s="154"/>
      <c r="S215" s="154"/>
    </row>
    <row r="216" spans="1:19" s="112" customFormat="1">
      <c r="A216" s="154"/>
      <c r="B216" s="155"/>
      <c r="C216" s="155"/>
      <c r="D216" s="155"/>
      <c r="E216" s="155"/>
      <c r="F216" s="155"/>
      <c r="G216" s="155"/>
      <c r="H216" s="155"/>
      <c r="I216" s="155"/>
      <c r="J216" s="155"/>
      <c r="K216" s="155"/>
      <c r="L216" s="155"/>
      <c r="M216" s="155"/>
      <c r="N216" s="155"/>
      <c r="O216" s="154"/>
      <c r="P216" s="154"/>
      <c r="Q216" s="154"/>
      <c r="R216" s="154"/>
      <c r="S216" s="154"/>
    </row>
  </sheetData>
  <mergeCells count="8">
    <mergeCell ref="B7:D7"/>
    <mergeCell ref="E7:K7"/>
    <mergeCell ref="L7:M7"/>
    <mergeCell ref="R52:S52"/>
    <mergeCell ref="R8:S8"/>
    <mergeCell ref="B51:D51"/>
    <mergeCell ref="E51:K51"/>
    <mergeCell ref="L51:M51"/>
  </mergeCells>
  <conditionalFormatting sqref="B12:M12 B56:M71">
    <cfRule type="cellIs" dxfId="161" priority="56" operator="equal">
      <formula>$O12</formula>
    </cfRule>
  </conditionalFormatting>
  <conditionalFormatting sqref="B13:M28 B55:M71 B33:M36">
    <cfRule type="cellIs" dxfId="160" priority="55" operator="equal">
      <formula>$O$12</formula>
    </cfRule>
  </conditionalFormatting>
  <conditionalFormatting sqref="B13:M13">
    <cfRule type="cellIs" dxfId="159" priority="54" operator="equal">
      <formula>$O13</formula>
    </cfRule>
  </conditionalFormatting>
  <conditionalFormatting sqref="B14:M14">
    <cfRule type="cellIs" dxfId="158" priority="53" operator="equal">
      <formula>$O14</formula>
    </cfRule>
  </conditionalFormatting>
  <conditionalFormatting sqref="B15:M15">
    <cfRule type="cellIs" dxfId="157" priority="49" operator="equal">
      <formula>$O15</formula>
    </cfRule>
  </conditionalFormatting>
  <conditionalFormatting sqref="B16:M16">
    <cfRule type="cellIs" dxfId="156" priority="48" operator="equal">
      <formula>$O16</formula>
    </cfRule>
  </conditionalFormatting>
  <conditionalFormatting sqref="B17:M17">
    <cfRule type="cellIs" dxfId="155" priority="47" operator="equal">
      <formula>$O17</formula>
    </cfRule>
  </conditionalFormatting>
  <conditionalFormatting sqref="B18:M18">
    <cfRule type="cellIs" dxfId="154" priority="46" operator="equal">
      <formula>$O18</formula>
    </cfRule>
  </conditionalFormatting>
  <conditionalFormatting sqref="B19:M19">
    <cfRule type="cellIs" dxfId="153" priority="45" operator="equal">
      <formula>$O19</formula>
    </cfRule>
  </conditionalFormatting>
  <conditionalFormatting sqref="B20:M20">
    <cfRule type="cellIs" dxfId="152" priority="44" operator="equal">
      <formula>$O20</formula>
    </cfRule>
  </conditionalFormatting>
  <conditionalFormatting sqref="B21:M21">
    <cfRule type="cellIs" dxfId="151" priority="40" operator="equal">
      <formula>$O21</formula>
    </cfRule>
  </conditionalFormatting>
  <conditionalFormatting sqref="B22:M22">
    <cfRule type="cellIs" dxfId="150" priority="39" operator="equal">
      <formula>$O22</formula>
    </cfRule>
  </conditionalFormatting>
  <conditionalFormatting sqref="B23:M23">
    <cfRule type="cellIs" dxfId="149" priority="38" operator="equal">
      <formula>$O23</formula>
    </cfRule>
  </conditionalFormatting>
  <conditionalFormatting sqref="B24:M24">
    <cfRule type="cellIs" dxfId="148" priority="37" operator="equal">
      <formula>$O24</formula>
    </cfRule>
  </conditionalFormatting>
  <conditionalFormatting sqref="B25:M25">
    <cfRule type="cellIs" dxfId="147" priority="33" operator="equal">
      <formula>$O25</formula>
    </cfRule>
  </conditionalFormatting>
  <conditionalFormatting sqref="B26:M26">
    <cfRule type="cellIs" dxfId="146" priority="32" operator="equal">
      <formula>$O26</formula>
    </cfRule>
  </conditionalFormatting>
  <conditionalFormatting sqref="B27:M27">
    <cfRule type="cellIs" dxfId="145" priority="31" operator="equal">
      <formula>$O27</formula>
    </cfRule>
  </conditionalFormatting>
  <conditionalFormatting sqref="B28:M28">
    <cfRule type="cellIs" dxfId="144" priority="30" operator="equal">
      <formula>$O28</formula>
    </cfRule>
  </conditionalFormatting>
  <conditionalFormatting sqref="B55:M55">
    <cfRule type="cellIs" dxfId="143" priority="29" operator="equal">
      <formula>$O55</formula>
    </cfRule>
  </conditionalFormatting>
  <conditionalFormatting sqref="B33:M33">
    <cfRule type="cellIs" dxfId="142" priority="27" operator="equal">
      <formula>$O33</formula>
    </cfRule>
  </conditionalFormatting>
  <conditionalFormatting sqref="B34:M34">
    <cfRule type="cellIs" dxfId="141" priority="23" operator="equal">
      <formula>$O34</formula>
    </cfRule>
  </conditionalFormatting>
  <conditionalFormatting sqref="C34:M34">
    <cfRule type="cellIs" dxfId="140" priority="22" operator="equal">
      <formula>$O34</formula>
    </cfRule>
  </conditionalFormatting>
  <conditionalFormatting sqref="B35:M35">
    <cfRule type="cellIs" dxfId="139" priority="19" operator="equal">
      <formula>$O35</formula>
    </cfRule>
  </conditionalFormatting>
  <conditionalFormatting sqref="C35:M35">
    <cfRule type="cellIs" dxfId="138" priority="18" operator="equal">
      <formula>$O35</formula>
    </cfRule>
  </conditionalFormatting>
  <conditionalFormatting sqref="B78:M78">
    <cfRule type="cellIs" dxfId="137" priority="4" operator="equal">
      <formula>$O78</formula>
    </cfRule>
  </conditionalFormatting>
  <conditionalFormatting sqref="B36:M36">
    <cfRule type="cellIs" dxfId="136" priority="15" operator="equal">
      <formula>$O36</formula>
    </cfRule>
  </conditionalFormatting>
  <conditionalFormatting sqref="C36:M36">
    <cfRule type="cellIs" dxfId="135" priority="14" operator="equal">
      <formula>$O36</formula>
    </cfRule>
  </conditionalFormatting>
  <conditionalFormatting sqref="B79:M79">
    <cfRule type="cellIs" dxfId="134" priority="2" operator="equal">
      <formula>$O79</formula>
    </cfRule>
  </conditionalFormatting>
  <conditionalFormatting sqref="B76:M79">
    <cfRule type="cellIs" dxfId="133" priority="8" operator="equal">
      <formula>$O$12</formula>
    </cfRule>
  </conditionalFormatting>
  <conditionalFormatting sqref="B76:M76">
    <cfRule type="cellIs" dxfId="132" priority="7" operator="equal">
      <formula>$O76</formula>
    </cfRule>
  </conditionalFormatting>
  <conditionalFormatting sqref="B77:M77">
    <cfRule type="cellIs" dxfId="131" priority="6" operator="equal">
      <formula>$O77</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U217"/>
  <sheetViews>
    <sheetView showGridLines="0" zoomScale="70" zoomScaleNormal="70" workbookViewId="0">
      <pane xSplit="1" topLeftCell="B1" activePane="topRight" state="frozen"/>
      <selection activeCell="C25" sqref="C25"/>
      <selection pane="topRight" activeCell="A2" sqref="A1:A2"/>
    </sheetView>
  </sheetViews>
  <sheetFormatPr defaultColWidth="9.109375" defaultRowHeight="13.2"/>
  <cols>
    <col min="1" max="1" width="22.44140625" style="154" customWidth="1"/>
    <col min="2" max="14" width="17.109375" style="155" customWidth="1"/>
    <col min="15" max="15" width="17.109375" style="154" customWidth="1"/>
    <col min="16" max="16" width="11.44140625" style="154" bestFit="1" customWidth="1"/>
    <col min="17" max="17" width="1.6640625" style="154" customWidth="1"/>
    <col min="18" max="18" width="14.5546875" style="154" bestFit="1" customWidth="1"/>
    <col min="19" max="19" width="9.6640625" style="154" bestFit="1" customWidth="1"/>
    <col min="20" max="16384" width="9.109375" style="154"/>
  </cols>
  <sheetData>
    <row r="1" spans="1:21">
      <c r="A1" s="8" t="s">
        <v>1131</v>
      </c>
    </row>
    <row r="2" spans="1:21">
      <c r="A2" s="8" t="s">
        <v>1123</v>
      </c>
    </row>
    <row r="4" spans="1:21" s="172" customFormat="1" ht="21">
      <c r="A4" s="124" t="s">
        <v>529</v>
      </c>
      <c r="B4" s="165"/>
      <c r="C4" s="165"/>
      <c r="D4" s="165"/>
      <c r="E4" s="165"/>
      <c r="F4" s="165"/>
      <c r="G4" s="165"/>
      <c r="H4" s="165"/>
      <c r="I4" s="165"/>
      <c r="J4" s="165"/>
      <c r="K4" s="165"/>
      <c r="L4" s="165"/>
      <c r="M4" s="165"/>
      <c r="N4" s="165"/>
      <c r="O4" s="165"/>
    </row>
    <row r="5" spans="1:21" s="172" customFormat="1" ht="21">
      <c r="A5" s="124" t="str">
        <f>MANUAL!$B$9&amp;" - PRIOR YEAR"</f>
        <v>2016 - PRIOR YEAR</v>
      </c>
      <c r="B5" s="165"/>
      <c r="C5" s="165"/>
      <c r="D5" s="165"/>
      <c r="E5" s="165"/>
      <c r="F5" s="165"/>
      <c r="G5" s="165"/>
      <c r="H5" s="165"/>
      <c r="I5" s="165"/>
      <c r="J5" s="165"/>
      <c r="K5" s="165"/>
      <c r="L5" s="165"/>
      <c r="M5" s="165"/>
      <c r="N5" s="165"/>
      <c r="O5" s="165"/>
    </row>
    <row r="6" spans="1:21" s="172" customFormat="1" ht="21.6" thickBot="1">
      <c r="A6" s="124"/>
      <c r="B6" s="165"/>
      <c r="C6" s="165"/>
      <c r="D6" s="165"/>
      <c r="E6" s="165"/>
      <c r="F6" s="165"/>
      <c r="G6" s="165"/>
      <c r="H6" s="165"/>
      <c r="I6" s="165"/>
      <c r="J6" s="165"/>
      <c r="K6" s="165"/>
      <c r="L6" s="165"/>
      <c r="M6" s="165"/>
      <c r="N6" s="165"/>
      <c r="O6" s="165"/>
    </row>
    <row r="7" spans="1:21" s="164" customFormat="1" ht="13.8" thickBot="1">
      <c r="A7" s="168"/>
      <c r="B7" s="460" t="s">
        <v>339</v>
      </c>
      <c r="C7" s="461"/>
      <c r="D7" s="462"/>
      <c r="E7" s="463" t="s">
        <v>340</v>
      </c>
      <c r="F7" s="464"/>
      <c r="G7" s="464"/>
      <c r="H7" s="464"/>
      <c r="I7" s="464"/>
      <c r="J7" s="464"/>
      <c r="K7" s="465"/>
      <c r="L7" s="460" t="s">
        <v>339</v>
      </c>
      <c r="M7" s="462"/>
      <c r="N7" s="166"/>
    </row>
    <row r="8" spans="1:21" s="165" customFormat="1" ht="13.8" thickBot="1">
      <c r="A8" s="171" t="s">
        <v>450</v>
      </c>
      <c r="B8" s="100" t="s">
        <v>70</v>
      </c>
      <c r="C8" s="100" t="s">
        <v>71</v>
      </c>
      <c r="D8" s="100" t="s">
        <v>72</v>
      </c>
      <c r="E8" s="103" t="s">
        <v>73</v>
      </c>
      <c r="F8" s="103" t="s">
        <v>74</v>
      </c>
      <c r="G8" s="103" t="s">
        <v>75</v>
      </c>
      <c r="H8" s="103" t="s">
        <v>76</v>
      </c>
      <c r="I8" s="103" t="s">
        <v>77</v>
      </c>
      <c r="J8" s="103" t="s">
        <v>78</v>
      </c>
      <c r="K8" s="103" t="s">
        <v>79</v>
      </c>
      <c r="L8" s="100" t="s">
        <v>80</v>
      </c>
      <c r="M8" s="100" t="s">
        <v>81</v>
      </c>
      <c r="N8" s="170" t="s">
        <v>60</v>
      </c>
      <c r="O8" s="169" t="s">
        <v>133</v>
      </c>
      <c r="P8" s="169" t="s">
        <v>451</v>
      </c>
      <c r="R8" s="458" t="s">
        <v>492</v>
      </c>
      <c r="S8" s="459"/>
    </row>
    <row r="9" spans="1:21" s="164" customFormat="1">
      <c r="A9" s="168"/>
      <c r="B9" s="167"/>
      <c r="C9" s="167"/>
      <c r="D9" s="167"/>
      <c r="E9" s="167"/>
      <c r="F9" s="167"/>
      <c r="G9" s="167"/>
      <c r="H9" s="167"/>
      <c r="I9" s="167"/>
      <c r="J9" s="167"/>
      <c r="K9" s="167"/>
      <c r="L9" s="167"/>
      <c r="M9" s="167"/>
      <c r="N9" s="166"/>
      <c r="O9" s="165"/>
    </row>
    <row r="10" spans="1:21" s="164" customFormat="1">
      <c r="A10" s="168"/>
      <c r="B10" s="167"/>
      <c r="C10" s="167"/>
      <c r="D10" s="167"/>
      <c r="E10" s="167"/>
      <c r="F10" s="167"/>
      <c r="G10" s="167"/>
      <c r="H10" s="167"/>
      <c r="I10" s="167"/>
      <c r="J10" s="167"/>
      <c r="K10" s="167"/>
      <c r="L10" s="167"/>
      <c r="M10" s="167"/>
      <c r="N10" s="166"/>
      <c r="O10" s="165"/>
    </row>
    <row r="11" spans="1:21" s="81" customFormat="1">
      <c r="A11" s="42" t="s">
        <v>83</v>
      </c>
    </row>
    <row r="12" spans="1:21">
      <c r="A12" s="163" t="s">
        <v>98</v>
      </c>
      <c r="B12" s="162">
        <f>+'CILC-1D'!C$36</f>
        <v>440282.95370977675</v>
      </c>
      <c r="C12" s="162">
        <f>+'CILC-1D'!D$36</f>
        <v>430244.43248814536</v>
      </c>
      <c r="D12" s="162">
        <f>+'CILC-1D'!E$36</f>
        <v>407152.3463458948</v>
      </c>
      <c r="E12" s="162">
        <f>+'CILC-1D'!F$36</f>
        <v>420269.67195120035</v>
      </c>
      <c r="F12" s="162">
        <f>+'CILC-1D'!G$36</f>
        <v>419779.34220508195</v>
      </c>
      <c r="G12" s="162">
        <f>+'CILC-1D'!H$36</f>
        <v>444928.73636574618</v>
      </c>
      <c r="H12" s="162">
        <f>+'CILC-1D'!I$36</f>
        <v>441351.65642483038</v>
      </c>
      <c r="I12" s="162">
        <f>+'CILC-1D'!J$36</f>
        <v>437797.53669471864</v>
      </c>
      <c r="J12" s="162">
        <f>+'CILC-1D'!K$36</f>
        <v>448814.16900846118</v>
      </c>
      <c r="K12" s="162">
        <f>+'CILC-1D'!L$36</f>
        <v>425542.16646996496</v>
      </c>
      <c r="L12" s="162">
        <f>+'CILC-1D'!M$36</f>
        <v>428589.81078192056</v>
      </c>
      <c r="M12" s="162">
        <f>+'CILC-1D'!N$36</f>
        <v>431579.47024969774</v>
      </c>
      <c r="N12" s="162">
        <f t="shared" ref="N12:N28" si="0">SUM(B12:M12)</f>
        <v>5176332.2926954385</v>
      </c>
      <c r="O12" s="158">
        <f t="shared" ref="O12:O28" si="1">MAX(B12:M12)</f>
        <v>448814.16900846118</v>
      </c>
      <c r="P12" s="352">
        <f t="shared" ref="P12:P28" si="2">+O12/$O$43</f>
        <v>4.013453503445617E-3</v>
      </c>
      <c r="R12" s="204">
        <v>526119.69013527338</v>
      </c>
      <c r="S12" s="205">
        <f t="shared" ref="S12:S28" si="3">+R12/$R$43</f>
        <v>1.3206120387447239E-2</v>
      </c>
      <c r="U12" s="43" t="s">
        <v>84</v>
      </c>
    </row>
    <row r="13" spans="1:21">
      <c r="A13" s="163" t="s">
        <v>99</v>
      </c>
      <c r="B13" s="162">
        <f>+'CILC-1G'!C$36</f>
        <v>17274.199446375489</v>
      </c>
      <c r="C13" s="162">
        <f>+'CILC-1G'!D$36</f>
        <v>17051.749283355406</v>
      </c>
      <c r="D13" s="162">
        <f>+'CILC-1G'!E$36</f>
        <v>15785.351544202606</v>
      </c>
      <c r="E13" s="162">
        <f>+'CILC-1G'!F$36</f>
        <v>16263.337439018498</v>
      </c>
      <c r="F13" s="162">
        <f>+'CILC-1G'!G$36</f>
        <v>16794.90735338079</v>
      </c>
      <c r="G13" s="162">
        <f>+'CILC-1G'!H$36</f>
        <v>17704.319571865442</v>
      </c>
      <c r="H13" s="162">
        <f>+'CILC-1G'!I$36</f>
        <v>17392.256881457532</v>
      </c>
      <c r="I13" s="162">
        <f>+'CILC-1G'!J$36</f>
        <v>17483.407867095251</v>
      </c>
      <c r="J13" s="162">
        <f>+'CILC-1G'!K$36</f>
        <v>17943.999544248578</v>
      </c>
      <c r="K13" s="162">
        <f>+'CILC-1G'!L$36</f>
        <v>16837.206330777273</v>
      </c>
      <c r="L13" s="162">
        <f>+'CILC-1G'!M$36</f>
        <v>17003.5908128144</v>
      </c>
      <c r="M13" s="162">
        <f>+'CILC-1G'!N$36</f>
        <v>17348.492303507424</v>
      </c>
      <c r="N13" s="162">
        <f t="shared" si="0"/>
        <v>204882.81837809869</v>
      </c>
      <c r="O13" s="158">
        <f t="shared" si="1"/>
        <v>17943.999544248578</v>
      </c>
      <c r="P13" s="159">
        <f t="shared" si="2"/>
        <v>1.6046152909074784E-4</v>
      </c>
      <c r="R13" s="204">
        <v>34155.053867445218</v>
      </c>
      <c r="S13" s="205">
        <f t="shared" si="3"/>
        <v>8.5732536088366836E-4</v>
      </c>
      <c r="U13" s="43" t="s">
        <v>85</v>
      </c>
    </row>
    <row r="14" spans="1:21">
      <c r="A14" s="163" t="s">
        <v>50</v>
      </c>
      <c r="B14" s="162">
        <f>+'CILC-1T'!C$36</f>
        <v>223801.65812889539</v>
      </c>
      <c r="C14" s="162">
        <f>+'CILC-1T'!D$36</f>
        <v>228917.04382183912</v>
      </c>
      <c r="D14" s="162">
        <f>+'CILC-1T'!E$36</f>
        <v>216880.61507983899</v>
      </c>
      <c r="E14" s="162">
        <f>+'CILC-1T'!F$36</f>
        <v>225782.17794025299</v>
      </c>
      <c r="F14" s="162">
        <f>+'CILC-1T'!G$36</f>
        <v>213883.53385502659</v>
      </c>
      <c r="G14" s="162">
        <f>+'CILC-1T'!H$36</f>
        <v>236407.45281448186</v>
      </c>
      <c r="H14" s="162">
        <f>+'CILC-1T'!I$36</f>
        <v>226972.44683864035</v>
      </c>
      <c r="I14" s="162">
        <f>+'CILC-1T'!J$36</f>
        <v>223304.35354484149</v>
      </c>
      <c r="J14" s="162">
        <f>+'CILC-1T'!K$36</f>
        <v>244890.69427881233</v>
      </c>
      <c r="K14" s="162">
        <f>+'CILC-1T'!L$36</f>
        <v>225367.21690527728</v>
      </c>
      <c r="L14" s="162">
        <f>+'CILC-1T'!M$36</f>
        <v>241542.44406522566</v>
      </c>
      <c r="M14" s="162">
        <f>+'CILC-1T'!N$36</f>
        <v>231767.85439785136</v>
      </c>
      <c r="N14" s="162">
        <f t="shared" si="0"/>
        <v>2739517.4916709838</v>
      </c>
      <c r="O14" s="158">
        <f t="shared" si="1"/>
        <v>244890.69427881233</v>
      </c>
      <c r="P14" s="159">
        <f t="shared" si="2"/>
        <v>2.1898983650313407E-3</v>
      </c>
      <c r="R14" s="204">
        <v>279555.84530863696</v>
      </c>
      <c r="S14" s="205">
        <f t="shared" si="3"/>
        <v>7.0171259836544174E-3</v>
      </c>
      <c r="U14" s="43" t="s">
        <v>50</v>
      </c>
    </row>
    <row r="15" spans="1:21">
      <c r="A15" s="163" t="s">
        <v>49</v>
      </c>
      <c r="B15" s="162">
        <f>+'GS(T)-1'!C$35</f>
        <v>2086421.2402229488</v>
      </c>
      <c r="C15" s="162">
        <f>+'GS(T)-1'!D$35</f>
        <v>1919115.2299154047</v>
      </c>
      <c r="D15" s="162">
        <f>+'GS(T)-1'!E$35</f>
        <v>1845457.8554454709</v>
      </c>
      <c r="E15" s="162">
        <f>+'GS(T)-1'!F$35</f>
        <v>1840716.5579319142</v>
      </c>
      <c r="F15" s="162">
        <f>+'GS(T)-1'!G$35</f>
        <v>1930758.8424633879</v>
      </c>
      <c r="G15" s="162">
        <f>+'GS(T)-1'!H$35</f>
        <v>2097850.9264436364</v>
      </c>
      <c r="H15" s="162">
        <f>+'GS(T)-1'!I$35</f>
        <v>2072594.3293442919</v>
      </c>
      <c r="I15" s="162">
        <f>+'GS(T)-1'!J$35</f>
        <v>2041487.9636971536</v>
      </c>
      <c r="J15" s="162">
        <f>+'GS(T)-1'!K$35</f>
        <v>2146463.579817648</v>
      </c>
      <c r="K15" s="162">
        <f>+'GS(T)-1'!L$35</f>
        <v>1993481.6068220672</v>
      </c>
      <c r="L15" s="162">
        <f>+'GS(T)-1'!M$35</f>
        <v>2037708.7869019941</v>
      </c>
      <c r="M15" s="162">
        <f>+'GS(T)-1'!N$35</f>
        <v>1992211.5318175694</v>
      </c>
      <c r="N15" s="162">
        <f t="shared" si="0"/>
        <v>24004268.450823486</v>
      </c>
      <c r="O15" s="158">
        <f t="shared" si="1"/>
        <v>2146463.579817648</v>
      </c>
      <c r="P15" s="159">
        <f t="shared" si="2"/>
        <v>1.919442916312019E-2</v>
      </c>
      <c r="R15" s="204">
        <v>2074480.5262111593</v>
      </c>
      <c r="S15" s="205">
        <f t="shared" si="3"/>
        <v>5.2071496437465746E-2</v>
      </c>
      <c r="U15" s="43" t="s">
        <v>49</v>
      </c>
    </row>
    <row r="16" spans="1:21">
      <c r="A16" s="163" t="s">
        <v>325</v>
      </c>
      <c r="B16" s="162">
        <f>+'GSCU-1'!C$35</f>
        <v>8281.9337542160338</v>
      </c>
      <c r="C16" s="162">
        <f>+'GSCU-1'!D$35</f>
        <v>8765.0911595642865</v>
      </c>
      <c r="D16" s="162">
        <f>+'GSCU-1'!E$35</f>
        <v>8275.6239694414217</v>
      </c>
      <c r="E16" s="162">
        <f>+'GSCU-1'!F$35</f>
        <v>8547.0521945432974</v>
      </c>
      <c r="F16" s="162">
        <f>+'GSCU-1'!G$35</f>
        <v>8203.140635518439</v>
      </c>
      <c r="G16" s="162">
        <f>+'GSCU-1'!H$35</f>
        <v>8739.928236034466</v>
      </c>
      <c r="H16" s="162">
        <f>+'GSCU-1'!I$35</f>
        <v>8224.2081097929986</v>
      </c>
      <c r="I16" s="162">
        <f>+'GSCU-1'!J$35</f>
        <v>8534.0486070086445</v>
      </c>
      <c r="J16" s="162">
        <f>+'GSCU-1'!K$35</f>
        <v>8662.4284160061216</v>
      </c>
      <c r="K16" s="162">
        <f>+'GSCU-1'!L$35</f>
        <v>8479.7549691870063</v>
      </c>
      <c r="L16" s="162">
        <f>+'GSCU-1'!M$35</f>
        <v>8622.2863521922955</v>
      </c>
      <c r="M16" s="162">
        <f>+'GSCU-1'!N$35</f>
        <v>8495.2051824239898</v>
      </c>
      <c r="N16" s="162">
        <f t="shared" si="0"/>
        <v>101830.701585929</v>
      </c>
      <c r="O16" s="158">
        <f t="shared" si="1"/>
        <v>8765.0911595642865</v>
      </c>
      <c r="P16" s="159">
        <f t="shared" si="2"/>
        <v>7.8380515258889475E-5</v>
      </c>
      <c r="R16" s="204">
        <v>4160.8841435064141</v>
      </c>
      <c r="S16" s="205">
        <f t="shared" si="3"/>
        <v>1.044422741586382E-4</v>
      </c>
      <c r="U16" s="46" t="s">
        <v>325</v>
      </c>
    </row>
    <row r="17" spans="1:21">
      <c r="A17" s="163" t="s">
        <v>67</v>
      </c>
      <c r="B17" s="162">
        <f>+'GSD(T)-1'!C$35</f>
        <v>5969724.3973656371</v>
      </c>
      <c r="C17" s="162">
        <f>+'GSD(T)-1'!D$35</f>
        <v>5607065.2167398641</v>
      </c>
      <c r="D17" s="162">
        <f>+'GSD(T)-1'!E$35</f>
        <v>5419103.8435834879</v>
      </c>
      <c r="E17" s="162">
        <f>+'GSD(T)-1'!F$35</f>
        <v>5540707.3110452052</v>
      </c>
      <c r="F17" s="162">
        <f>+'GSD(T)-1'!G$35</f>
        <v>5739497.9311617119</v>
      </c>
      <c r="G17" s="162">
        <f>+'GSD(T)-1'!H$35</f>
        <v>6117196.0407867227</v>
      </c>
      <c r="H17" s="162">
        <f>+'GSD(T)-1'!I$35</f>
        <v>6009946.4994959682</v>
      </c>
      <c r="I17" s="162">
        <f>+'GSD(T)-1'!J$35</f>
        <v>5973019.6836703718</v>
      </c>
      <c r="J17" s="162">
        <f>+'GSD(T)-1'!K$35</f>
        <v>6249357.9071368072</v>
      </c>
      <c r="K17" s="162">
        <f>+'GSD(T)-1'!L$35</f>
        <v>5911711.1581034474</v>
      </c>
      <c r="L17" s="162">
        <f>+'GSD(T)-1'!M$35</f>
        <v>5905228.0370267658</v>
      </c>
      <c r="M17" s="162">
        <f>+'GSD(T)-1'!N$35</f>
        <v>5754075.0365609182</v>
      </c>
      <c r="N17" s="162">
        <f t="shared" si="0"/>
        <v>70196633.062676907</v>
      </c>
      <c r="O17" s="158">
        <f t="shared" si="1"/>
        <v>6249357.9071368072</v>
      </c>
      <c r="P17" s="159">
        <f t="shared" si="2"/>
        <v>5.5883947340822353E-2</v>
      </c>
      <c r="R17" s="204">
        <v>5731269.9821208594</v>
      </c>
      <c r="S17" s="205">
        <f t="shared" si="3"/>
        <v>0.14386049938064505</v>
      </c>
      <c r="U17" s="43" t="s">
        <v>67</v>
      </c>
    </row>
    <row r="18" spans="1:21">
      <c r="A18" s="163" t="s">
        <v>68</v>
      </c>
      <c r="B18" s="162">
        <f>+'GSLD(T)-1'!C$35</f>
        <v>2091533.8387251694</v>
      </c>
      <c r="C18" s="162">
        <f>+'GSLD(T)-1'!D$35</f>
        <v>1990167.1196730619</v>
      </c>
      <c r="D18" s="162">
        <f>+'GSLD(T)-1'!E$35</f>
        <v>1949780.6100304793</v>
      </c>
      <c r="E18" s="162">
        <f>+'GSLD(T)-1'!F$35</f>
        <v>1970694.6922867585</v>
      </c>
      <c r="F18" s="162">
        <f>+'GSLD(T)-1'!G$35</f>
        <v>2091817.6607654355</v>
      </c>
      <c r="G18" s="162">
        <f>+'GSLD(T)-1'!H$35</f>
        <v>2230401.7975094221</v>
      </c>
      <c r="H18" s="162">
        <f>+'GSLD(T)-1'!I$35</f>
        <v>2107999.4107168317</v>
      </c>
      <c r="I18" s="162">
        <f>+'GSLD(T)-1'!J$35</f>
        <v>2146743.1958354553</v>
      </c>
      <c r="J18" s="162">
        <f>+'GSLD(T)-1'!K$35</f>
        <v>2266318.1156087089</v>
      </c>
      <c r="K18" s="162">
        <f>+'GSLD(T)-1'!L$35</f>
        <v>2132694.4919073191</v>
      </c>
      <c r="L18" s="162">
        <f>+'GSLD(T)-1'!M$35</f>
        <v>2116961.4138565422</v>
      </c>
      <c r="M18" s="162">
        <f>+'GSLD(T)-1'!N$35</f>
        <v>2138467.4193151318</v>
      </c>
      <c r="N18" s="162">
        <f t="shared" si="0"/>
        <v>25233579.766230319</v>
      </c>
      <c r="O18" s="158">
        <f t="shared" si="1"/>
        <v>2266318.1156087089</v>
      </c>
      <c r="P18" s="159">
        <f t="shared" si="2"/>
        <v>2.0266210403086821E-2</v>
      </c>
      <c r="R18" s="204">
        <v>1124192.7109425867</v>
      </c>
      <c r="S18" s="205">
        <f t="shared" si="3"/>
        <v>2.8218339966674284E-2</v>
      </c>
      <c r="U18" s="43" t="s">
        <v>68</v>
      </c>
    </row>
    <row r="19" spans="1:21">
      <c r="A19" s="163" t="s">
        <v>69</v>
      </c>
      <c r="B19" s="162">
        <f>+'GSLD(T)-2'!C$35</f>
        <v>442850.04098746978</v>
      </c>
      <c r="C19" s="162">
        <f>+'GSLD(T)-2'!D$35</f>
        <v>417206.57849296514</v>
      </c>
      <c r="D19" s="162">
        <f>+'GSLD(T)-2'!E$35</f>
        <v>402885.68398763222</v>
      </c>
      <c r="E19" s="162">
        <f>+'GSLD(T)-2'!F$35</f>
        <v>410715.8233949258</v>
      </c>
      <c r="F19" s="162">
        <f>+'GSLD(T)-2'!G$35</f>
        <v>419127.19646620192</v>
      </c>
      <c r="G19" s="162">
        <f>+'GSLD(T)-2'!H$35</f>
        <v>434426.13192818122</v>
      </c>
      <c r="H19" s="162">
        <f>+'GSLD(T)-2'!I$35</f>
        <v>442121.5753262309</v>
      </c>
      <c r="I19" s="162">
        <f>+'GSLD(T)-2'!J$35</f>
        <v>437037.12579379411</v>
      </c>
      <c r="J19" s="162">
        <f>+'GSLD(T)-2'!K$35</f>
        <v>458615.98102576856</v>
      </c>
      <c r="K19" s="162">
        <f>+'GSLD(T)-2'!L$35</f>
        <v>439186.51943561522</v>
      </c>
      <c r="L19" s="162">
        <f>+'GSLD(T)-2'!M$35</f>
        <v>442722.00483091793</v>
      </c>
      <c r="M19" s="162">
        <f>+'GSLD(T)-2'!N$35</f>
        <v>443580.36751640245</v>
      </c>
      <c r="N19" s="162">
        <f t="shared" si="0"/>
        <v>5190475.0291861054</v>
      </c>
      <c r="O19" s="158">
        <f t="shared" si="1"/>
        <v>458615.98102576856</v>
      </c>
      <c r="P19" s="159">
        <f t="shared" si="2"/>
        <v>4.1011047397421169E-3</v>
      </c>
      <c r="R19" s="204">
        <v>172999.84371528454</v>
      </c>
      <c r="S19" s="205">
        <f t="shared" si="3"/>
        <v>4.3424658037911207E-3</v>
      </c>
      <c r="U19" s="43" t="s">
        <v>69</v>
      </c>
    </row>
    <row r="20" spans="1:21">
      <c r="A20" s="163" t="s">
        <v>52</v>
      </c>
      <c r="B20" s="162">
        <f>+'GSLD(T)-3'!C$36</f>
        <v>34127.9211182894</v>
      </c>
      <c r="C20" s="162">
        <f>+'GSLD(T)-3'!D$36</f>
        <v>40490.076440406279</v>
      </c>
      <c r="D20" s="162">
        <f>+'GSLD(T)-3'!E$36</f>
        <v>35533.506248709949</v>
      </c>
      <c r="E20" s="162">
        <f>+'GSLD(T)-3'!F$36</f>
        <v>36839.076784262405</v>
      </c>
      <c r="F20" s="162">
        <f>+'GSLD(T)-3'!G$36</f>
        <v>37552.161395765703</v>
      </c>
      <c r="G20" s="162">
        <f>+'GSLD(T)-3'!H$36</f>
        <v>40650.692299773524</v>
      </c>
      <c r="H20" s="162">
        <f>+'GSLD(T)-3'!I$36</f>
        <v>32885.421914786421</v>
      </c>
      <c r="I20" s="162">
        <f>+'GSLD(T)-3'!J$36</f>
        <v>32087.239054018504</v>
      </c>
      <c r="J20" s="162">
        <f>+'GSLD(T)-3'!K$36</f>
        <v>32539.169344208276</v>
      </c>
      <c r="K20" s="162">
        <f>+'GSLD(T)-3'!L$36</f>
        <v>31924.800698832914</v>
      </c>
      <c r="L20" s="162">
        <f>+'GSLD(T)-3'!M$36</f>
        <v>33318.00756549232</v>
      </c>
      <c r="M20" s="162">
        <f>+'GSLD(T)-3'!N$36</f>
        <v>31709.791553849744</v>
      </c>
      <c r="N20" s="162">
        <f t="shared" si="0"/>
        <v>419657.86441839539</v>
      </c>
      <c r="O20" s="158">
        <f t="shared" si="1"/>
        <v>40650.692299773524</v>
      </c>
      <c r="P20" s="159">
        <f t="shared" si="2"/>
        <v>3.6351272908440659E-4</v>
      </c>
      <c r="R20" s="204">
        <v>52718.584247981082</v>
      </c>
      <c r="S20" s="205">
        <f t="shared" si="3"/>
        <v>1.3232881857274952E-3</v>
      </c>
      <c r="U20" s="43" t="s">
        <v>52</v>
      </c>
    </row>
    <row r="21" spans="1:21">
      <c r="A21" s="163" t="s">
        <v>15</v>
      </c>
      <c r="B21" s="162">
        <f>+MET!C$36</f>
        <v>18796.418840959112</v>
      </c>
      <c r="C21" s="162">
        <f>+MET!D$36</f>
        <v>19248.655712732641</v>
      </c>
      <c r="D21" s="162">
        <f>+MET!E$36</f>
        <v>16261.604363516151</v>
      </c>
      <c r="E21" s="162">
        <f>+MET!F$36</f>
        <v>19042.521972068385</v>
      </c>
      <c r="F21" s="162">
        <f>+MET!G$36</f>
        <v>18986.189432610845</v>
      </c>
      <c r="G21" s="162">
        <f>+MET!H$36</f>
        <v>19940.56823570648</v>
      </c>
      <c r="H21" s="162">
        <f>+MET!I$36</f>
        <v>20780.32453864604</v>
      </c>
      <c r="I21" s="162">
        <f>+MET!J$36</f>
        <v>20176.260173926887</v>
      </c>
      <c r="J21" s="162">
        <f>+MET!K$36</f>
        <v>20908.280955048023</v>
      </c>
      <c r="K21" s="162">
        <f>+MET!L$36</f>
        <v>19946.666839443311</v>
      </c>
      <c r="L21" s="162">
        <f>+MET!M$36</f>
        <v>18650.02560950625</v>
      </c>
      <c r="M21" s="162">
        <f>+MET!N$36</f>
        <v>16569.764655131094</v>
      </c>
      <c r="N21" s="162">
        <f t="shared" si="0"/>
        <v>229307.28132929519</v>
      </c>
      <c r="O21" s="158">
        <f t="shared" si="1"/>
        <v>20908.280955048023</v>
      </c>
      <c r="P21" s="159">
        <f t="shared" si="2"/>
        <v>1.8696917175197467E-4</v>
      </c>
      <c r="R21" s="204">
        <v>23922.005479982858</v>
      </c>
      <c r="S21" s="205">
        <f t="shared" si="3"/>
        <v>6.004658069280759E-4</v>
      </c>
      <c r="U21" s="213" t="s">
        <v>15</v>
      </c>
    </row>
    <row r="22" spans="1:21">
      <c r="A22" s="163" t="s">
        <v>56</v>
      </c>
      <c r="B22" s="162">
        <f>+'OL-1'!C$35</f>
        <v>20030.951462965342</v>
      </c>
      <c r="C22" s="162">
        <f>+'OL-1'!D$35</f>
        <v>22294.069433873901</v>
      </c>
      <c r="D22" s="162">
        <f>+'OL-1'!E$35</f>
        <v>22137.228714524204</v>
      </c>
      <c r="E22" s="162">
        <f>+'OL-1'!F$35</f>
        <v>24386.455365622034</v>
      </c>
      <c r="F22" s="162">
        <f>+'OL-1'!G$35</f>
        <v>24971.89398767276</v>
      </c>
      <c r="G22" s="162">
        <f>+'OL-1'!H$35</f>
        <v>26550.272969546433</v>
      </c>
      <c r="H22" s="162">
        <f>+'OL-1'!I$35</f>
        <v>25340.802399588865</v>
      </c>
      <c r="I22" s="162">
        <f>+'OL-1'!J$35</f>
        <v>24120.03246982424</v>
      </c>
      <c r="J22" s="162">
        <f>+'OL-1'!K$35</f>
        <v>23375.481942828461</v>
      </c>
      <c r="K22" s="162">
        <f>+'OL-1'!L$35</f>
        <v>21229.863326637522</v>
      </c>
      <c r="L22" s="162">
        <f>+'OL-1'!M$35</f>
        <v>20849.40421631531</v>
      </c>
      <c r="M22" s="162">
        <f>+'OL-1'!N$35</f>
        <v>19692.712052647687</v>
      </c>
      <c r="N22" s="162">
        <f t="shared" si="0"/>
        <v>274979.16834204673</v>
      </c>
      <c r="O22" s="158">
        <f t="shared" si="1"/>
        <v>26550.272969546433</v>
      </c>
      <c r="P22" s="159">
        <f t="shared" si="2"/>
        <v>2.3742184054143518E-4</v>
      </c>
      <c r="R22" s="204">
        <v>27424.432034561854</v>
      </c>
      <c r="S22" s="205">
        <f t="shared" si="3"/>
        <v>6.8838014960563251E-4</v>
      </c>
      <c r="U22" s="43" t="s">
        <v>56</v>
      </c>
    </row>
    <row r="23" spans="1:21">
      <c r="A23" s="163" t="s">
        <v>57</v>
      </c>
      <c r="B23" s="162">
        <f>+'OS-2'!C$35</f>
        <v>12106.485318657516</v>
      </c>
      <c r="C23" s="162">
        <f>+'OS-2'!D$35</f>
        <v>13555.186523829681</v>
      </c>
      <c r="D23" s="162">
        <f>+'OS-2'!E$35</f>
        <v>15031.970750284498</v>
      </c>
      <c r="E23" s="162">
        <f>+'OS-2'!F$35</f>
        <v>14244.181681681684</v>
      </c>
      <c r="F23" s="162">
        <f>+'OS-2'!G$35</f>
        <v>13894.19808113621</v>
      </c>
      <c r="G23" s="162">
        <f>+'OS-2'!H$35</f>
        <v>12148.500927858966</v>
      </c>
      <c r="H23" s="162">
        <f>+'OS-2'!I$35</f>
        <v>9452.7240837314839</v>
      </c>
      <c r="I23" s="162">
        <f>+'OS-2'!J$35</f>
        <v>10074.316257268567</v>
      </c>
      <c r="J23" s="162">
        <f>+'OS-2'!K$35</f>
        <v>14554.932805827684</v>
      </c>
      <c r="K23" s="162">
        <f>+'OS-2'!L$35</f>
        <v>12947.18055995543</v>
      </c>
      <c r="L23" s="162">
        <f>+'OS-2'!M$35</f>
        <v>14984.903183459142</v>
      </c>
      <c r="M23" s="162">
        <f>+'OS-2'!N$35</f>
        <v>14036.453732819844</v>
      </c>
      <c r="N23" s="162">
        <f t="shared" si="0"/>
        <v>157031.03390651074</v>
      </c>
      <c r="O23" s="158">
        <f t="shared" si="1"/>
        <v>15031.970750284498</v>
      </c>
      <c r="P23" s="159">
        <f t="shared" si="2"/>
        <v>1.3442114763155796E-4</v>
      </c>
      <c r="R23" s="204">
        <v>17364.747674030845</v>
      </c>
      <c r="S23" s="205">
        <f t="shared" si="3"/>
        <v>4.3587220280984706E-4</v>
      </c>
      <c r="U23" s="43" t="s">
        <v>57</v>
      </c>
    </row>
    <row r="24" spans="1:21">
      <c r="A24" s="163" t="s">
        <v>48</v>
      </c>
      <c r="B24" s="162">
        <f>+'RS(T)-1'!C$35</f>
        <v>32835352.954657752</v>
      </c>
      <c r="C24" s="162">
        <f>+'RS(T)-1'!D$35</f>
        <v>30156880.529842358</v>
      </c>
      <c r="D24" s="162">
        <f>+'RS(T)-1'!E$35</f>
        <v>27021185.472840685</v>
      </c>
      <c r="E24" s="162">
        <f>+'RS(T)-1'!F$35</f>
        <v>24259552.144249514</v>
      </c>
      <c r="F24" s="162">
        <f>+'RS(T)-1'!G$35</f>
        <v>24279532.887485072</v>
      </c>
      <c r="G24" s="162">
        <f>+'RS(T)-1'!H$35</f>
        <v>25625336.834896017</v>
      </c>
      <c r="H24" s="162">
        <f>+'RS(T)-1'!I$35</f>
        <v>26103302.301954266</v>
      </c>
      <c r="I24" s="162">
        <f>+'RS(T)-1'!J$35</f>
        <v>25800928.829662748</v>
      </c>
      <c r="J24" s="162">
        <f>+'RS(T)-1'!K$35</f>
        <v>27671197.801665701</v>
      </c>
      <c r="K24" s="162">
        <f>+'RS(T)-1'!L$35</f>
        <v>27202240.734363247</v>
      </c>
      <c r="L24" s="162">
        <f>+'RS(T)-1'!M$35</f>
        <v>29832958.543523341</v>
      </c>
      <c r="M24" s="162">
        <f>+'RS(T)-1'!N$35</f>
        <v>28641946.541980244</v>
      </c>
      <c r="N24" s="162">
        <f t="shared" si="0"/>
        <v>329430415.5771209</v>
      </c>
      <c r="O24" s="158">
        <f t="shared" si="1"/>
        <v>32835352.954657752</v>
      </c>
      <c r="P24" s="159">
        <f t="shared" si="2"/>
        <v>0.29362522721572132</v>
      </c>
      <c r="R24" s="204">
        <v>29299549.913602639</v>
      </c>
      <c r="S24" s="205">
        <f t="shared" si="3"/>
        <v>0.73544744800858786</v>
      </c>
      <c r="U24" s="43" t="s">
        <v>48</v>
      </c>
    </row>
    <row r="25" spans="1:21">
      <c r="A25" s="163" t="s">
        <v>53</v>
      </c>
      <c r="B25" s="162">
        <f>+'SL-1'!C$35</f>
        <v>117258.44179489276</v>
      </c>
      <c r="C25" s="162">
        <f>+'SL-1'!D$35</f>
        <v>121087.35989956354</v>
      </c>
      <c r="D25" s="162">
        <f>+'SL-1'!E$35</f>
        <v>120986.81943023317</v>
      </c>
      <c r="E25" s="162">
        <f>+'SL-1'!F$35</f>
        <v>137430.65645773979</v>
      </c>
      <c r="F25" s="162">
        <f>+'SL-1'!G$35</f>
        <v>140371.19456025219</v>
      </c>
      <c r="G25" s="162">
        <f>+'SL-1'!H$35</f>
        <v>141323.04522756088</v>
      </c>
      <c r="H25" s="162">
        <f>+'SL-1'!I$35</f>
        <v>139590.17112389309</v>
      </c>
      <c r="I25" s="162">
        <f>+'SL-1'!J$35</f>
        <v>151418.65485517989</v>
      </c>
      <c r="J25" s="162">
        <f>+'SL-1'!K$35</f>
        <v>130308.88542878653</v>
      </c>
      <c r="K25" s="162">
        <f>+'SL-1'!L$35</f>
        <v>111677.50331162896</v>
      </c>
      <c r="L25" s="162">
        <f>+'SL-1'!M$35</f>
        <v>108590.88756492516</v>
      </c>
      <c r="M25" s="162">
        <f>+'SL-1'!N$35</f>
        <v>117794.01721404825</v>
      </c>
      <c r="N25" s="162">
        <f t="shared" si="0"/>
        <v>1537837.6368687043</v>
      </c>
      <c r="O25" s="158">
        <f t="shared" si="1"/>
        <v>151418.65485517989</v>
      </c>
      <c r="P25" s="352">
        <f t="shared" si="2"/>
        <v>1.354038648463631E-3</v>
      </c>
      <c r="R25" s="204">
        <v>135131.28458759366</v>
      </c>
      <c r="S25" s="205">
        <f t="shared" si="3"/>
        <v>3.3919278176327483E-3</v>
      </c>
      <c r="U25" s="43" t="s">
        <v>53</v>
      </c>
    </row>
    <row r="26" spans="1:21">
      <c r="A26" s="163" t="s">
        <v>55</v>
      </c>
      <c r="B26" s="162">
        <f>+'SL-2'!C$35</f>
        <v>3547.4153225806454</v>
      </c>
      <c r="C26" s="162">
        <f>+'SL-2'!D$35</f>
        <v>3800.7054597701149</v>
      </c>
      <c r="D26" s="162">
        <f>+'SL-2'!E$35</f>
        <v>3565.9502688172042</v>
      </c>
      <c r="E26" s="162">
        <f>+'SL-2'!F$35</f>
        <v>3688.9944444444445</v>
      </c>
      <c r="F26" s="162">
        <f>+'SL-2'!G$35</f>
        <v>3581.6478494623657</v>
      </c>
      <c r="G26" s="162">
        <f>+'SL-2'!H$35</f>
        <v>3711.8638888888891</v>
      </c>
      <c r="H26" s="162">
        <f>+'SL-2'!I$35</f>
        <v>3596.1774193548385</v>
      </c>
      <c r="I26" s="162">
        <f>+'SL-2'!J$35</f>
        <v>3604.2795698924733</v>
      </c>
      <c r="J26" s="162">
        <f>+'SL-2'!K$35</f>
        <v>3726.1361111111109</v>
      </c>
      <c r="K26" s="162">
        <f>+'SL-2'!L$35</f>
        <v>3616.4327956989246</v>
      </c>
      <c r="L26" s="162">
        <f>+'SL-2'!M$35</f>
        <v>3751.8470302868459</v>
      </c>
      <c r="M26" s="162">
        <f>+'SL-2'!N$35</f>
        <v>3627.3830645161293</v>
      </c>
      <c r="N26" s="162">
        <f t="shared" si="0"/>
        <v>43818.833224823982</v>
      </c>
      <c r="O26" s="158">
        <f t="shared" si="1"/>
        <v>3800.7054597701149</v>
      </c>
      <c r="P26" s="159">
        <f t="shared" si="2"/>
        <v>3.398723947770838E-5</v>
      </c>
      <c r="R26" s="204">
        <v>4506.3056390642214</v>
      </c>
      <c r="S26" s="205">
        <f t="shared" si="3"/>
        <v>1.1311269258296214E-4</v>
      </c>
      <c r="U26" s="43" t="s">
        <v>55</v>
      </c>
    </row>
    <row r="27" spans="1:21">
      <c r="A27" s="163" t="s">
        <v>87</v>
      </c>
      <c r="B27" s="162">
        <f>+'SST-1D'!C$36</f>
        <v>3939.823286453704</v>
      </c>
      <c r="C27" s="162">
        <f>+'SST-1D'!D$36</f>
        <v>5078.9785519611323</v>
      </c>
      <c r="D27" s="162">
        <f>+'SST-1D'!E$36</f>
        <v>2015.3278412952566</v>
      </c>
      <c r="E27" s="162">
        <f>+'SST-1D'!F$36</f>
        <v>4189.4709967320259</v>
      </c>
      <c r="F27" s="162">
        <f>+'SST-1D'!G$36</f>
        <v>4274.886496803666</v>
      </c>
      <c r="G27" s="162">
        <f>+'SST-1D'!H$36</f>
        <v>3965.550970808963</v>
      </c>
      <c r="H27" s="162">
        <f>+'SST-1D'!I$36</f>
        <v>3650.6904579066354</v>
      </c>
      <c r="I27" s="162">
        <f>+'SST-1D'!J$36</f>
        <v>3959.892535665078</v>
      </c>
      <c r="J27" s="162">
        <f>+'SST-1D'!K$36</f>
        <v>4112.99625928353</v>
      </c>
      <c r="K27" s="162">
        <f>+'SST-1D'!L$36</f>
        <v>7318.7255513351092</v>
      </c>
      <c r="L27" s="162">
        <f>+'SST-1D'!M$36</f>
        <v>9188.4422687994102</v>
      </c>
      <c r="M27" s="162">
        <f>+'SST-1D'!N$36</f>
        <v>2726.9132406352755</v>
      </c>
      <c r="N27" s="162">
        <f t="shared" si="0"/>
        <v>54421.698457679784</v>
      </c>
      <c r="O27" s="158">
        <f t="shared" si="1"/>
        <v>9188.4422687994102</v>
      </c>
      <c r="P27" s="159">
        <f t="shared" si="2"/>
        <v>8.2166269163007569E-5</v>
      </c>
      <c r="R27" s="204">
        <v>2860.7895039685072</v>
      </c>
      <c r="S27" s="205">
        <f t="shared" si="3"/>
        <v>7.180862321050897E-5</v>
      </c>
      <c r="U27" s="43" t="s">
        <v>87</v>
      </c>
    </row>
    <row r="28" spans="1:21">
      <c r="A28" s="163" t="s">
        <v>88</v>
      </c>
      <c r="B28" s="162">
        <f>+'SST-1T'!C$35</f>
        <v>77803.169044253096</v>
      </c>
      <c r="C28" s="162">
        <f>+'SST-1T'!D$35</f>
        <v>76068.104793157254</v>
      </c>
      <c r="D28" s="162">
        <f>+'SST-1T'!E$35</f>
        <v>127919.58859280038</v>
      </c>
      <c r="E28" s="162">
        <f>+'SST-1T'!F$35</f>
        <v>88052.553171983862</v>
      </c>
      <c r="F28" s="162">
        <f>+'SST-1T'!G$35</f>
        <v>128253.84024577573</v>
      </c>
      <c r="G28" s="162">
        <f>+'SST-1T'!H$35</f>
        <v>89512.866937041341</v>
      </c>
      <c r="H28" s="162">
        <f>+'SST-1T'!I$35</f>
        <v>74314.90821144385</v>
      </c>
      <c r="I28" s="162">
        <f>+'SST-1T'!J$35</f>
        <v>78701.073634670087</v>
      </c>
      <c r="J28" s="162">
        <f>+'SST-1T'!K$35</f>
        <v>51016.055440771357</v>
      </c>
      <c r="K28" s="162">
        <f>+'SST-1T'!L$35</f>
        <v>78241.569637971625</v>
      </c>
      <c r="L28" s="162">
        <f>+'SST-1T'!M$35</f>
        <v>140015.26629935723</v>
      </c>
      <c r="M28" s="162">
        <f>+'SST-1T'!N$35</f>
        <v>68613.808426596457</v>
      </c>
      <c r="N28" s="162">
        <f t="shared" si="0"/>
        <v>1078512.8044358224</v>
      </c>
      <c r="O28" s="158">
        <f t="shared" si="1"/>
        <v>140015.26629935723</v>
      </c>
      <c r="P28" s="159">
        <f t="shared" si="2"/>
        <v>1.252065553782533E-3</v>
      </c>
      <c r="R28" s="204">
        <v>143585.07499380058</v>
      </c>
      <c r="S28" s="205">
        <f t="shared" si="3"/>
        <v>3.6041262506659433E-3</v>
      </c>
      <c r="U28" s="43" t="s">
        <v>88</v>
      </c>
    </row>
    <row r="29" spans="1:21">
      <c r="O29" s="164"/>
      <c r="R29" s="206"/>
      <c r="S29" s="206"/>
    </row>
    <row r="30" spans="1:21">
      <c r="A30" s="126" t="s">
        <v>449</v>
      </c>
      <c r="B30" s="161">
        <f t="shared" ref="B30:O30" si="4">SUM(B12:B29)</f>
        <v>44403133.843187295</v>
      </c>
      <c r="C30" s="161">
        <f t="shared" si="4"/>
        <v>41077036.128231853</v>
      </c>
      <c r="D30" s="161">
        <f t="shared" si="4"/>
        <v>37629959.399037316</v>
      </c>
      <c r="E30" s="161">
        <f t="shared" si="4"/>
        <v>35021122.679307863</v>
      </c>
      <c r="F30" s="161">
        <f t="shared" si="4"/>
        <v>35491281.454440296</v>
      </c>
      <c r="G30" s="161">
        <f t="shared" si="4"/>
        <v>37550795.530009285</v>
      </c>
      <c r="H30" s="161">
        <f t="shared" si="4"/>
        <v>37739515.905241668</v>
      </c>
      <c r="I30" s="161">
        <f t="shared" si="4"/>
        <v>37410477.893923625</v>
      </c>
      <c r="J30" s="161">
        <f t="shared" si="4"/>
        <v>39792806.614790022</v>
      </c>
      <c r="K30" s="161">
        <f t="shared" si="4"/>
        <v>38642443.598028399</v>
      </c>
      <c r="L30" s="161">
        <f t="shared" si="4"/>
        <v>41380685.701889858</v>
      </c>
      <c r="M30" s="161">
        <f t="shared" si="4"/>
        <v>39934242.763263986</v>
      </c>
      <c r="N30" s="161">
        <f t="shared" si="4"/>
        <v>466073501.51135147</v>
      </c>
      <c r="O30" s="161">
        <f t="shared" si="4"/>
        <v>45084086.778095528</v>
      </c>
      <c r="P30" s="159">
        <f>+O30/$O$43</f>
        <v>0.40315769537521562</v>
      </c>
      <c r="Q30" s="126"/>
      <c r="R30" s="207">
        <f>SUM(R12:R29)</f>
        <v>39653997.674208373</v>
      </c>
      <c r="S30" s="205">
        <f>+R30/$R$43</f>
        <v>0.99535424533247119</v>
      </c>
    </row>
    <row r="31" spans="1:21">
      <c r="A31" s="125"/>
      <c r="O31" s="157"/>
      <c r="P31" s="125"/>
      <c r="Q31" s="125"/>
      <c r="R31" s="208"/>
      <c r="S31" s="209"/>
    </row>
    <row r="32" spans="1:21">
      <c r="A32" s="42" t="s">
        <v>86</v>
      </c>
      <c r="O32" s="157"/>
      <c r="P32" s="125"/>
      <c r="Q32" s="125"/>
      <c r="R32" s="208"/>
      <c r="S32" s="209"/>
    </row>
    <row r="33" spans="1:19">
      <c r="A33" s="163" t="s">
        <v>1051</v>
      </c>
      <c r="B33" s="355">
        <f>BLOUNTSTOWN!C34</f>
        <v>6663.0180035512813</v>
      </c>
      <c r="C33" s="355">
        <f>BLOUNTSTOWN!D34</f>
        <v>7971.2767195490842</v>
      </c>
      <c r="D33" s="355">
        <f>BLOUNTSTOWN!E34</f>
        <v>6757.5537662121978</v>
      </c>
      <c r="E33" s="355">
        <f>BLOUNTSTOWN!F34</f>
        <v>6829.195297630662</v>
      </c>
      <c r="F33" s="355">
        <f>BLOUNTSTOWN!G34</f>
        <v>5455.680498917347</v>
      </c>
      <c r="G33" s="355">
        <f>BLOUNTSTOWN!H34</f>
        <v>6970.4538587320085</v>
      </c>
      <c r="H33" s="355">
        <f>BLOUNTSTOWN!I34</f>
        <v>8253.1701275187861</v>
      </c>
      <c r="I33" s="355">
        <f>BLOUNTSTOWN!J34</f>
        <v>8581.6318199248235</v>
      </c>
      <c r="J33" s="355">
        <f>BLOUNTSTOWN!K34</f>
        <v>8722.857852046096</v>
      </c>
      <c r="K33" s="355">
        <f>BLOUNTSTOWN!L34</f>
        <v>8630.9185042525878</v>
      </c>
      <c r="L33" s="355">
        <f>BLOUNTSTOWN!M34</f>
        <v>7274.4265182504096</v>
      </c>
      <c r="M33" s="355">
        <f>BLOUNTSTOWN!N34</f>
        <v>5371.9008209140811</v>
      </c>
      <c r="N33" s="162">
        <f>SUM(B33:M33)</f>
        <v>87482.083787499374</v>
      </c>
      <c r="O33" s="158">
        <f>MAX(B33:M33)</f>
        <v>8722.857852046096</v>
      </c>
      <c r="P33" s="159">
        <f>+O33/$O$43</f>
        <v>7.8002850230186294E-5</v>
      </c>
      <c r="R33" s="210">
        <f>191652.593101914-45000</f>
        <v>146652.59310191401</v>
      </c>
      <c r="S33" s="205">
        <f>+R33/$R$43</f>
        <v>3.6811239646576104E-3</v>
      </c>
    </row>
    <row r="34" spans="1:19">
      <c r="A34" s="163" t="s">
        <v>482</v>
      </c>
      <c r="B34" s="355">
        <f>FKEC!C34</f>
        <v>115701.62808440994</v>
      </c>
      <c r="C34" s="355">
        <f>FKEC!D34</f>
        <v>119688.91370345798</v>
      </c>
      <c r="D34" s="355">
        <f>FKEC!E34</f>
        <v>111691.76133157939</v>
      </c>
      <c r="E34" s="355">
        <f>FKEC!F34</f>
        <v>127452.99515177446</v>
      </c>
      <c r="F34" s="355">
        <f>FKEC!G34</f>
        <v>130776.93917105356</v>
      </c>
      <c r="G34" s="355">
        <f>FKEC!H34</f>
        <v>142365.67125775528</v>
      </c>
      <c r="H34" s="355">
        <f>FKEC!I34</f>
        <v>150318.35749798428</v>
      </c>
      <c r="I34" s="355">
        <f>FKEC!J34</f>
        <v>158073.81409432882</v>
      </c>
      <c r="J34" s="355">
        <f>FKEC!K34</f>
        <v>174605.56484593826</v>
      </c>
      <c r="K34" s="355">
        <f>FKEC!L34</f>
        <v>147000.43783076992</v>
      </c>
      <c r="L34" s="355">
        <f>FKEC!M34</f>
        <v>138430.70325185862</v>
      </c>
      <c r="M34" s="355">
        <f>FKEC!N34</f>
        <v>115313.26616610783</v>
      </c>
      <c r="N34" s="162">
        <f>SUM(B34:M34)</f>
        <v>1631420.0523870185</v>
      </c>
      <c r="O34" s="158">
        <f>MAX(B34:M34)</f>
        <v>174605.56484593826</v>
      </c>
      <c r="P34" s="159">
        <f>+O34/$O$43</f>
        <v>1.5613841191783335E-3</v>
      </c>
      <c r="Q34" s="125"/>
      <c r="R34" s="210">
        <v>45000</v>
      </c>
      <c r="S34" s="205">
        <f>+R34/$R$43</f>
        <v>1.1295441485611925E-3</v>
      </c>
    </row>
    <row r="35" spans="1:19">
      <c r="A35" s="163" t="s">
        <v>484</v>
      </c>
      <c r="B35" s="355">
        <f>LCEC!C34</f>
        <v>634100.81931062904</v>
      </c>
      <c r="C35" s="355">
        <f>LCEC!D34</f>
        <v>639454.91588210885</v>
      </c>
      <c r="D35" s="355">
        <f>LCEC!E34</f>
        <v>556836.69416324794</v>
      </c>
      <c r="E35" s="355">
        <f>LCEC!F34</f>
        <v>727296.14867547282</v>
      </c>
      <c r="F35" s="355">
        <f>LCEC!G34</f>
        <v>746235.98073488462</v>
      </c>
      <c r="G35" s="355">
        <f>LCEC!H34</f>
        <v>775937.04084822605</v>
      </c>
      <c r="H35" s="355">
        <f>LCEC!I34</f>
        <v>764092.36934490292</v>
      </c>
      <c r="I35" s="355">
        <f>LCEC!J34</f>
        <v>713105.16925629065</v>
      </c>
      <c r="J35" s="355">
        <f>LCEC!K34</f>
        <v>812845.11187322193</v>
      </c>
      <c r="K35" s="355">
        <f>LCEC!L34</f>
        <v>804439.4275440299</v>
      </c>
      <c r="L35" s="355">
        <f>LCEC!M34</f>
        <v>707507.05419506854</v>
      </c>
      <c r="M35" s="355">
        <f>LCEC!N34</f>
        <v>611676.74198343942</v>
      </c>
      <c r="N35" s="162">
        <f>SUM(B35:M35)</f>
        <v>8493527.473811524</v>
      </c>
      <c r="O35" s="158">
        <f>MAX(B35:M35)</f>
        <v>812845.11187322193</v>
      </c>
      <c r="P35" s="159">
        <f>+O35/$O$43</f>
        <v>7.2687457020652237E-3</v>
      </c>
      <c r="Q35" s="125"/>
      <c r="R35" s="204">
        <v>1314</v>
      </c>
      <c r="S35" s="205">
        <f>+R35/$R$43</f>
        <v>3.2982689137986819E-5</v>
      </c>
    </row>
    <row r="36" spans="1:19">
      <c r="A36" s="163" t="s">
        <v>1049</v>
      </c>
      <c r="B36" s="355">
        <f>'NEW SMYRNA'!C34</f>
        <v>0</v>
      </c>
      <c r="C36" s="355">
        <f>'NEW SMYRNA'!D34</f>
        <v>53947.288278646447</v>
      </c>
      <c r="D36" s="355">
        <f>'NEW SMYRNA'!E34</f>
        <v>37419.354838709674</v>
      </c>
      <c r="E36" s="355">
        <f>'NEW SMYRNA'!F34</f>
        <v>25833.333333333332</v>
      </c>
      <c r="F36" s="355">
        <f>'NEW SMYRNA'!G34</f>
        <v>19493.240718780762</v>
      </c>
      <c r="G36" s="355">
        <f>'NEW SMYRNA'!H34</f>
        <v>33831.714503983414</v>
      </c>
      <c r="H36" s="355">
        <f>'NEW SMYRNA'!I34</f>
        <v>40923.64670615799</v>
      </c>
      <c r="I36" s="355">
        <f>'NEW SMYRNA'!J34</f>
        <v>46928.772551882364</v>
      </c>
      <c r="J36" s="355">
        <f>'NEW SMYRNA'!K34</f>
        <v>46761.866452131944</v>
      </c>
      <c r="K36" s="355">
        <f>'NEW SMYRNA'!L34</f>
        <v>34555.159908116184</v>
      </c>
      <c r="L36" s="355">
        <f>'NEW SMYRNA'!M34</f>
        <v>25869.550704319379</v>
      </c>
      <c r="M36" s="355">
        <f>'NEW SMYRNA'!N34</f>
        <v>20033.99100473804</v>
      </c>
      <c r="N36" s="162">
        <f>SUM(B36:M36)</f>
        <v>385597.91900079953</v>
      </c>
      <c r="O36" s="158">
        <f>MAX(B36:M36)</f>
        <v>53947.288278646447</v>
      </c>
      <c r="P36" s="159">
        <f>+O36/$O$43</f>
        <v>4.8241554766788672E-4</v>
      </c>
      <c r="Q36" s="125"/>
      <c r="R36" s="204">
        <v>0</v>
      </c>
      <c r="S36" s="205">
        <f>+R36/$R$43</f>
        <v>0</v>
      </c>
    </row>
    <row r="37" spans="1:19">
      <c r="A37" s="163" t="s">
        <v>486</v>
      </c>
      <c r="B37" s="355">
        <f>SEMINOLE!C35</f>
        <v>0</v>
      </c>
      <c r="C37" s="355">
        <f>HLOOKUP($A37,'Wholesale Billed Sales (FNG)'!$A$5:$N$161,97+C$11,FALSE)*1000</f>
        <v>44020000</v>
      </c>
      <c r="D37" s="355">
        <f>HLOOKUP($A37,'Wholesale Billed Sales (FNG)'!$A$5:$N$161,97+D$11,FALSE)*1000</f>
        <v>44020000</v>
      </c>
      <c r="E37" s="355">
        <f>HLOOKUP($A37,'Wholesale Billed Sales (FNG)'!$A$5:$N$161,97+E$11,FALSE)*1000</f>
        <v>44020000</v>
      </c>
      <c r="F37" s="355">
        <f>HLOOKUP($A37,'Wholesale Billed Sales (FNG)'!$A$5:$N$161,97+F$11,FALSE)*1000</f>
        <v>44020000</v>
      </c>
      <c r="G37" s="355">
        <f>HLOOKUP($A37,'Wholesale Billed Sales (FNG)'!$A$5:$N$161,97+G$11,FALSE)*1000</f>
        <v>44020000</v>
      </c>
      <c r="H37" s="355">
        <f>HLOOKUP($A37,'Wholesale Billed Sales (FNG)'!$A$5:$N$161,97+H$11,FALSE)*1000</f>
        <v>44020000</v>
      </c>
      <c r="I37" s="355">
        <f>HLOOKUP($A37,'Wholesale Billed Sales (FNG)'!$A$5:$N$161,97+I$11,FALSE)*1000</f>
        <v>44020000</v>
      </c>
      <c r="J37" s="355">
        <f>HLOOKUP($A37,'Wholesale Billed Sales (FNG)'!$A$5:$N$161,97+J$11,FALSE)*1000</f>
        <v>44020000</v>
      </c>
      <c r="K37" s="355">
        <f>HLOOKUP($A37,'Wholesale Billed Sales (FNG)'!$A$5:$N$161,97+K$11,FALSE)*1000</f>
        <v>44020000</v>
      </c>
      <c r="L37" s="355">
        <f>HLOOKUP($A37,'Wholesale Billed Sales (FNG)'!$A$5:$N$161,97+L$11,FALSE)*1000</f>
        <v>44020000</v>
      </c>
      <c r="M37" s="355">
        <f>HLOOKUP($A37,'Wholesale Billed Sales (FNG)'!$A$5:$N$161,97+M$11,FALSE)*1000</f>
        <v>44020000</v>
      </c>
      <c r="N37" s="162">
        <f t="shared" ref="N37:N39" si="5">SUM(B37:M37)</f>
        <v>484220000</v>
      </c>
      <c r="O37" s="158">
        <f t="shared" ref="O37:O39" si="6">MAX(B37:M37)</f>
        <v>44020000</v>
      </c>
      <c r="P37" s="159">
        <f t="shared" ref="P37:P39" si="7">+O37/$O$43</f>
        <v>0.39364225869247321</v>
      </c>
      <c r="Q37" s="125"/>
      <c r="R37" s="204">
        <v>-1314</v>
      </c>
      <c r="S37" s="205">
        <f t="shared" ref="S37:S39" si="8">+R37/$R$43</f>
        <v>-3.2982689137986819E-5</v>
      </c>
    </row>
    <row r="38" spans="1:19">
      <c r="A38" s="163" t="s">
        <v>1050</v>
      </c>
      <c r="B38" s="355">
        <f>WAUCHULA!C34</f>
        <v>10780.257121069702</v>
      </c>
      <c r="C38" s="355">
        <f>HLOOKUP($A38,'Wholesale Billed Sales (FNG)'!$A$5:$N$161,97+C$11,FALSE)*1000</f>
        <v>4086614.3911555288</v>
      </c>
      <c r="D38" s="355">
        <f>HLOOKUP($A38,'Wholesale Billed Sales (FNG)'!$A$5:$N$161,97+D$11,FALSE)*1000</f>
        <v>4086614.3911555288</v>
      </c>
      <c r="E38" s="355">
        <f>HLOOKUP($A38,'Wholesale Billed Sales (FNG)'!$A$5:$N$161,97+E$11,FALSE)*1000</f>
        <v>4086614.3911555288</v>
      </c>
      <c r="F38" s="355">
        <f>HLOOKUP($A38,'Wholesale Billed Sales (FNG)'!$A$5:$N$161,97+F$11,FALSE)*1000</f>
        <v>4086614.3911555288</v>
      </c>
      <c r="G38" s="355">
        <f>HLOOKUP($A38,'Wholesale Billed Sales (FNG)'!$A$5:$N$161,97+G$11,FALSE)*1000</f>
        <v>4086614.3911555288</v>
      </c>
      <c r="H38" s="355">
        <f>HLOOKUP($A38,'Wholesale Billed Sales (FNG)'!$A$5:$N$161,97+H$11,FALSE)*1000</f>
        <v>4086614.3911555288</v>
      </c>
      <c r="I38" s="355">
        <f>HLOOKUP($A38,'Wholesale Billed Sales (FNG)'!$A$5:$N$161,97+I$11,FALSE)*1000</f>
        <v>4086614.3911555288</v>
      </c>
      <c r="J38" s="355">
        <f>HLOOKUP($A38,'Wholesale Billed Sales (FNG)'!$A$5:$N$161,97+J$11,FALSE)*1000</f>
        <v>4086614.3911555288</v>
      </c>
      <c r="K38" s="355">
        <f>HLOOKUP($A38,'Wholesale Billed Sales (FNG)'!$A$5:$N$161,97+K$11,FALSE)*1000</f>
        <v>4086614.3911555288</v>
      </c>
      <c r="L38" s="355">
        <f>HLOOKUP($A38,'Wholesale Billed Sales (FNG)'!$A$5:$N$161,97+L$11,FALSE)*1000</f>
        <v>4086614.3911555288</v>
      </c>
      <c r="M38" s="355">
        <f>HLOOKUP($A38,'Wholesale Billed Sales (FNG)'!$A$5:$N$161,97+M$11,FALSE)*1000</f>
        <v>4086614.3911555288</v>
      </c>
      <c r="N38" s="162">
        <f t="shared" si="5"/>
        <v>44963538.559831887</v>
      </c>
      <c r="O38" s="158">
        <f t="shared" si="6"/>
        <v>4086614.3911555288</v>
      </c>
      <c r="P38" s="159">
        <f t="shared" si="7"/>
        <v>3.6543937286225091E-2</v>
      </c>
      <c r="Q38" s="125"/>
      <c r="R38" s="204">
        <v>-2628</v>
      </c>
      <c r="S38" s="205">
        <f t="shared" si="8"/>
        <v>-6.5965378275973638E-5</v>
      </c>
    </row>
    <row r="39" spans="1:19">
      <c r="A39" s="163" t="s">
        <v>1052</v>
      </c>
      <c r="B39" s="355">
        <f>'WINTER PARK'!C34</f>
        <v>25913.23894341823</v>
      </c>
      <c r="C39" s="355">
        <f>HLOOKUP($A39,'Wholesale Billed Sales (FNG)'!$A$5:$N$161,97+C$11,FALSE)*1000</f>
        <v>17586602.599499986</v>
      </c>
      <c r="D39" s="355">
        <f>HLOOKUP($A39,'Wholesale Billed Sales (FNG)'!$A$5:$N$161,97+D$11,FALSE)*1000</f>
        <v>17586602.599499986</v>
      </c>
      <c r="E39" s="355">
        <f>HLOOKUP($A39,'Wholesale Billed Sales (FNG)'!$A$5:$N$161,97+E$11,FALSE)*1000</f>
        <v>17586602.599499986</v>
      </c>
      <c r="F39" s="355">
        <f>HLOOKUP($A39,'Wholesale Billed Sales (FNG)'!$A$5:$N$161,97+F$11,FALSE)*1000</f>
        <v>17586602.599499986</v>
      </c>
      <c r="G39" s="355">
        <f>HLOOKUP($A39,'Wholesale Billed Sales (FNG)'!$A$5:$N$161,97+G$11,FALSE)*1000</f>
        <v>17586602.599499986</v>
      </c>
      <c r="H39" s="355">
        <f>HLOOKUP($A39,'Wholesale Billed Sales (FNG)'!$A$5:$N$161,97+H$11,FALSE)*1000</f>
        <v>17586602.599499986</v>
      </c>
      <c r="I39" s="355">
        <f>HLOOKUP($A39,'Wholesale Billed Sales (FNG)'!$A$5:$N$161,97+I$11,FALSE)*1000</f>
        <v>17586602.599499986</v>
      </c>
      <c r="J39" s="355">
        <f>HLOOKUP($A39,'Wholesale Billed Sales (FNG)'!$A$5:$N$161,97+J$11,FALSE)*1000</f>
        <v>17586602.599499986</v>
      </c>
      <c r="K39" s="355">
        <f>HLOOKUP($A39,'Wholesale Billed Sales (FNG)'!$A$5:$N$161,97+K$11,FALSE)*1000</f>
        <v>17586602.599499986</v>
      </c>
      <c r="L39" s="355">
        <f>HLOOKUP($A39,'Wholesale Billed Sales (FNG)'!$A$5:$N$161,97+L$11,FALSE)*1000</f>
        <v>17586602.599499986</v>
      </c>
      <c r="M39" s="355">
        <f>HLOOKUP($A39,'Wholesale Billed Sales (FNG)'!$A$5:$N$161,97+M$11,FALSE)*1000</f>
        <v>17586602.599499986</v>
      </c>
      <c r="N39" s="162">
        <f t="shared" si="5"/>
        <v>193478541.83344328</v>
      </c>
      <c r="O39" s="158">
        <f t="shared" si="6"/>
        <v>17586602.599499986</v>
      </c>
      <c r="P39" s="159">
        <f t="shared" si="7"/>
        <v>0.15726556042694445</v>
      </c>
      <c r="Q39" s="125"/>
      <c r="R39" s="204">
        <v>-3942</v>
      </c>
      <c r="S39" s="205">
        <f t="shared" si="8"/>
        <v>-9.8948067413960457E-5</v>
      </c>
    </row>
    <row r="40" spans="1:19">
      <c r="A40" s="202"/>
      <c r="B40" s="156"/>
      <c r="C40" s="156"/>
      <c r="D40" s="156"/>
      <c r="E40" s="156"/>
      <c r="F40" s="156"/>
      <c r="G40" s="156"/>
      <c r="H40" s="156"/>
      <c r="I40" s="156"/>
      <c r="J40" s="156"/>
      <c r="K40" s="156"/>
      <c r="L40" s="156"/>
      <c r="M40" s="156"/>
      <c r="N40" s="156"/>
      <c r="O40" s="112"/>
      <c r="Q40" s="112"/>
      <c r="R40" s="204"/>
      <c r="S40" s="205"/>
    </row>
    <row r="41" spans="1:19" s="126" customFormat="1">
      <c r="A41" s="126" t="s">
        <v>506</v>
      </c>
      <c r="B41" s="161">
        <f t="shared" ref="B41:O41" si="9">SUM(B33:B40)</f>
        <v>793158.96146307827</v>
      </c>
      <c r="C41" s="161">
        <f t="shared" si="9"/>
        <v>66514279.385239273</v>
      </c>
      <c r="D41" s="161">
        <f t="shared" si="9"/>
        <v>66405922.35475526</v>
      </c>
      <c r="E41" s="161">
        <f t="shared" si="9"/>
        <v>66580628.663113721</v>
      </c>
      <c r="F41" s="161">
        <f t="shared" si="9"/>
        <v>66595178.831779145</v>
      </c>
      <c r="G41" s="161">
        <f t="shared" si="9"/>
        <v>66652321.871124208</v>
      </c>
      <c r="H41" s="161">
        <f t="shared" si="9"/>
        <v>66656804.534332074</v>
      </c>
      <c r="I41" s="161">
        <f t="shared" si="9"/>
        <v>66619906.378377937</v>
      </c>
      <c r="J41" s="161">
        <f t="shared" si="9"/>
        <v>66736152.391678847</v>
      </c>
      <c r="K41" s="161">
        <f t="shared" si="9"/>
        <v>66687842.934442677</v>
      </c>
      <c r="L41" s="161">
        <f t="shared" si="9"/>
        <v>66572298.725325011</v>
      </c>
      <c r="M41" s="161">
        <f t="shared" si="9"/>
        <v>66445612.890630715</v>
      </c>
      <c r="N41" s="161">
        <f t="shared" si="9"/>
        <v>733260107.92226195</v>
      </c>
      <c r="O41" s="161">
        <f t="shared" si="9"/>
        <v>66743337.813505366</v>
      </c>
      <c r="P41" s="159">
        <f>+O41/$O$43</f>
        <v>0.59684230462478438</v>
      </c>
      <c r="R41" s="207">
        <f>SUM(R33:R40)</f>
        <v>185082.59310191401</v>
      </c>
      <c r="S41" s="205">
        <f>+R41/$R$43</f>
        <v>4.6457546675288692E-3</v>
      </c>
    </row>
    <row r="42" spans="1:19" s="125" customFormat="1">
      <c r="B42" s="155"/>
      <c r="C42" s="155"/>
      <c r="D42" s="155"/>
      <c r="E42" s="155"/>
      <c r="F42" s="155"/>
      <c r="G42" s="155"/>
      <c r="H42" s="155"/>
      <c r="I42" s="155"/>
      <c r="J42" s="155"/>
      <c r="K42" s="155"/>
      <c r="L42" s="155"/>
      <c r="M42" s="155"/>
      <c r="N42" s="155"/>
      <c r="O42" s="157"/>
      <c r="R42" s="208"/>
      <c r="S42" s="209"/>
    </row>
    <row r="43" spans="1:19" s="125" customFormat="1" ht="13.8" thickBot="1">
      <c r="A43" s="126" t="s">
        <v>448</v>
      </c>
      <c r="B43" s="160">
        <f t="shared" ref="B43:O43" si="10">+B30+B41</f>
        <v>45196292.804650374</v>
      </c>
      <c r="C43" s="160">
        <f t="shared" si="10"/>
        <v>107591315.51347113</v>
      </c>
      <c r="D43" s="160">
        <f t="shared" si="10"/>
        <v>104035881.75379258</v>
      </c>
      <c r="E43" s="160">
        <f t="shared" si="10"/>
        <v>101601751.34242159</v>
      </c>
      <c r="F43" s="160">
        <f t="shared" si="10"/>
        <v>102086460.28621945</v>
      </c>
      <c r="G43" s="160">
        <f t="shared" si="10"/>
        <v>104203117.40113349</v>
      </c>
      <c r="H43" s="160">
        <f t="shared" si="10"/>
        <v>104396320.43957373</v>
      </c>
      <c r="I43" s="160">
        <f t="shared" si="10"/>
        <v>104030384.27230155</v>
      </c>
      <c r="J43" s="160">
        <f t="shared" si="10"/>
        <v>106528959.00646886</v>
      </c>
      <c r="K43" s="160">
        <f t="shared" si="10"/>
        <v>105330286.53247108</v>
      </c>
      <c r="L43" s="160">
        <f t="shared" si="10"/>
        <v>107952984.42721486</v>
      </c>
      <c r="M43" s="160">
        <f t="shared" si="10"/>
        <v>106379855.65389469</v>
      </c>
      <c r="N43" s="160">
        <f t="shared" si="10"/>
        <v>1199333609.4336133</v>
      </c>
      <c r="O43" s="160">
        <f t="shared" si="10"/>
        <v>111827424.59160089</v>
      </c>
      <c r="P43" s="159">
        <f>+O43/$O$43</f>
        <v>1</v>
      </c>
      <c r="R43" s="211">
        <f>+R30+R41</f>
        <v>39839080.267310284</v>
      </c>
      <c r="S43" s="205">
        <f>+R43/$R$43</f>
        <v>1</v>
      </c>
    </row>
    <row r="44" spans="1:19" ht="13.8" thickTop="1">
      <c r="A44" s="126"/>
      <c r="B44" s="158"/>
      <c r="C44" s="158"/>
      <c r="D44" s="158"/>
      <c r="E44" s="158"/>
      <c r="F44" s="158"/>
      <c r="G44" s="158"/>
      <c r="H44" s="158"/>
      <c r="I44" s="158"/>
      <c r="J44" s="158"/>
      <c r="K44" s="158"/>
      <c r="L44" s="158"/>
      <c r="M44" s="158"/>
      <c r="N44" s="158"/>
      <c r="O44" s="158"/>
      <c r="P44" s="125"/>
      <c r="Q44" s="125"/>
      <c r="R44" s="155"/>
      <c r="S44" s="125"/>
    </row>
    <row r="45" spans="1:19" s="125" customFormat="1">
      <c r="B45" s="155"/>
      <c r="C45" s="155"/>
      <c r="D45" s="155"/>
      <c r="E45" s="155"/>
      <c r="F45" s="155"/>
      <c r="G45" s="155"/>
      <c r="H45" s="155"/>
      <c r="I45" s="155"/>
      <c r="J45" s="155"/>
      <c r="K45" s="155"/>
      <c r="L45" s="155"/>
      <c r="M45" s="155"/>
      <c r="N45" s="155"/>
      <c r="O45" s="157"/>
      <c r="R45" s="203"/>
    </row>
    <row r="46" spans="1:19" s="125" customFormat="1">
      <c r="A46" s="112"/>
      <c r="B46" s="156"/>
      <c r="C46" s="156"/>
      <c r="D46" s="156"/>
      <c r="E46" s="156"/>
      <c r="F46" s="156"/>
      <c r="G46" s="156"/>
      <c r="H46" s="156"/>
      <c r="I46" s="156"/>
      <c r="J46" s="156"/>
      <c r="K46" s="156"/>
      <c r="L46" s="156"/>
      <c r="M46" s="156"/>
      <c r="N46" s="156"/>
      <c r="O46" s="112"/>
      <c r="P46" s="154"/>
      <c r="Q46" s="112"/>
      <c r="R46" s="112"/>
      <c r="S46" s="112"/>
    </row>
    <row r="47" spans="1:19" s="125" customFormat="1">
      <c r="A47" s="112"/>
      <c r="B47" s="156"/>
      <c r="C47" s="156"/>
      <c r="D47" s="156"/>
      <c r="E47" s="156"/>
      <c r="F47" s="156"/>
      <c r="G47" s="156"/>
      <c r="H47" s="156"/>
      <c r="I47" s="156"/>
      <c r="J47" s="156"/>
      <c r="K47" s="156"/>
      <c r="L47" s="156"/>
      <c r="M47" s="156"/>
      <c r="N47" s="156"/>
      <c r="O47" s="112"/>
      <c r="P47" s="154"/>
      <c r="Q47" s="112"/>
      <c r="R47" s="112"/>
      <c r="S47" s="112"/>
    </row>
    <row r="48" spans="1:19" s="112" customFormat="1" ht="21">
      <c r="A48" s="124" t="s">
        <v>529</v>
      </c>
      <c r="B48" s="165"/>
      <c r="C48" s="165"/>
      <c r="D48" s="165"/>
      <c r="E48" s="165"/>
      <c r="F48" s="165"/>
      <c r="G48" s="165"/>
      <c r="H48" s="165"/>
      <c r="I48" s="165"/>
      <c r="J48" s="165"/>
      <c r="K48" s="165"/>
      <c r="L48" s="165"/>
      <c r="M48" s="165"/>
      <c r="N48" s="165"/>
      <c r="O48" s="165"/>
      <c r="P48" s="172"/>
      <c r="Q48" s="172"/>
      <c r="R48" s="172"/>
      <c r="S48" s="172"/>
    </row>
    <row r="49" spans="1:19" s="125" customFormat="1" ht="21">
      <c r="A49" s="124" t="str">
        <f>MANUAL!$B$10&amp;" - TEST YEAR"</f>
        <v>2017 - TEST YEAR</v>
      </c>
      <c r="B49" s="165"/>
      <c r="C49" s="165"/>
      <c r="D49" s="165"/>
      <c r="E49" s="165"/>
      <c r="F49" s="165"/>
      <c r="G49" s="165"/>
      <c r="H49" s="165"/>
      <c r="I49" s="165"/>
      <c r="J49" s="165"/>
      <c r="K49" s="165"/>
      <c r="L49" s="165"/>
      <c r="M49" s="165"/>
      <c r="N49" s="165"/>
      <c r="O49" s="165"/>
      <c r="P49" s="172"/>
      <c r="Q49" s="172"/>
      <c r="R49" s="172"/>
      <c r="S49" s="172"/>
    </row>
    <row r="50" spans="1:19" s="126" customFormat="1" ht="21.6" thickBot="1">
      <c r="A50" s="124"/>
      <c r="B50" s="165"/>
      <c r="C50" s="165"/>
      <c r="D50" s="165"/>
      <c r="E50" s="165"/>
      <c r="F50" s="165"/>
      <c r="G50" s="165"/>
      <c r="H50" s="165"/>
      <c r="I50" s="165"/>
      <c r="J50" s="165"/>
      <c r="K50" s="165"/>
      <c r="L50" s="165"/>
      <c r="M50" s="165"/>
      <c r="N50" s="165"/>
      <c r="O50" s="165"/>
      <c r="P50" s="172"/>
      <c r="Q50" s="172"/>
      <c r="R50" s="172"/>
      <c r="S50" s="172"/>
    </row>
    <row r="51" spans="1:19" s="125" customFormat="1" ht="13.8" thickBot="1">
      <c r="A51" s="168"/>
      <c r="B51" s="460" t="s">
        <v>339</v>
      </c>
      <c r="C51" s="461"/>
      <c r="D51" s="462"/>
      <c r="E51" s="463" t="s">
        <v>340</v>
      </c>
      <c r="F51" s="464"/>
      <c r="G51" s="464"/>
      <c r="H51" s="464"/>
      <c r="I51" s="464"/>
      <c r="J51" s="464"/>
      <c r="K51" s="465"/>
      <c r="L51" s="460" t="s">
        <v>339</v>
      </c>
      <c r="M51" s="462"/>
      <c r="N51" s="166"/>
      <c r="O51" s="164"/>
      <c r="P51" s="164"/>
      <c r="Q51" s="164"/>
      <c r="R51" s="154"/>
      <c r="S51" s="154"/>
    </row>
    <row r="52" spans="1:19" s="125" customFormat="1" ht="13.8" thickBot="1">
      <c r="A52" s="171" t="s">
        <v>450</v>
      </c>
      <c r="B52" s="100" t="s">
        <v>70</v>
      </c>
      <c r="C52" s="100" t="s">
        <v>71</v>
      </c>
      <c r="D52" s="100" t="s">
        <v>72</v>
      </c>
      <c r="E52" s="103" t="s">
        <v>73</v>
      </c>
      <c r="F52" s="103" t="s">
        <v>74</v>
      </c>
      <c r="G52" s="103" t="s">
        <v>75</v>
      </c>
      <c r="H52" s="103" t="s">
        <v>76</v>
      </c>
      <c r="I52" s="103" t="s">
        <v>77</v>
      </c>
      <c r="J52" s="103" t="s">
        <v>78</v>
      </c>
      <c r="K52" s="103" t="s">
        <v>79</v>
      </c>
      <c r="L52" s="100" t="s">
        <v>80</v>
      </c>
      <c r="M52" s="100" t="s">
        <v>81</v>
      </c>
      <c r="N52" s="170" t="s">
        <v>60</v>
      </c>
      <c r="O52" s="169" t="s">
        <v>133</v>
      </c>
      <c r="P52" s="169" t="s">
        <v>451</v>
      </c>
      <c r="Q52" s="165"/>
      <c r="R52" s="456" t="s">
        <v>452</v>
      </c>
      <c r="S52" s="457"/>
    </row>
    <row r="53" spans="1:19" s="125" customFormat="1">
      <c r="A53" s="168"/>
      <c r="B53" s="167"/>
      <c r="C53" s="167"/>
      <c r="D53" s="167"/>
      <c r="E53" s="167"/>
      <c r="F53" s="167"/>
      <c r="G53" s="167"/>
      <c r="H53" s="167"/>
      <c r="I53" s="167"/>
      <c r="J53" s="167"/>
      <c r="K53" s="167"/>
      <c r="L53" s="167"/>
      <c r="M53" s="167"/>
      <c r="N53" s="166"/>
      <c r="O53" s="165"/>
      <c r="P53" s="164"/>
      <c r="Q53" s="164"/>
      <c r="R53" s="154"/>
      <c r="S53" s="154"/>
    </row>
    <row r="54" spans="1:19" s="125" customFormat="1">
      <c r="A54" s="42" t="s">
        <v>83</v>
      </c>
      <c r="B54" s="81"/>
      <c r="C54" s="81"/>
      <c r="D54" s="81"/>
      <c r="E54" s="81"/>
      <c r="F54" s="81"/>
      <c r="G54" s="81"/>
      <c r="H54" s="81"/>
      <c r="I54" s="81"/>
      <c r="J54" s="81"/>
      <c r="K54" s="81"/>
      <c r="L54" s="81"/>
      <c r="M54" s="81"/>
      <c r="N54" s="81"/>
      <c r="O54" s="81"/>
      <c r="P54" s="81"/>
      <c r="Q54" s="81"/>
      <c r="R54" s="81"/>
      <c r="S54" s="81"/>
    </row>
    <row r="55" spans="1:19" s="112" customFormat="1">
      <c r="A55" s="163" t="s">
        <v>84</v>
      </c>
      <c r="B55" s="162">
        <f>+'CILC-1D'!C$42</f>
        <v>441049.13434209541</v>
      </c>
      <c r="C55" s="162">
        <f>+'CILC-1D'!D$42</f>
        <v>444443.78121936804</v>
      </c>
      <c r="D55" s="162">
        <f>+'CILC-1D'!E$42</f>
        <v>405671.96045018634</v>
      </c>
      <c r="E55" s="162">
        <f>+'CILC-1D'!F$42</f>
        <v>420323.39935080212</v>
      </c>
      <c r="F55" s="162">
        <f>+'CILC-1D'!G$42</f>
        <v>418329.86009315035</v>
      </c>
      <c r="G55" s="162">
        <f>+'CILC-1D'!H$42</f>
        <v>443394.05894639133</v>
      </c>
      <c r="H55" s="162">
        <f>+'CILC-1D'!I$42</f>
        <v>439526.8271634329</v>
      </c>
      <c r="I55" s="162">
        <f>+'CILC-1D'!J$42</f>
        <v>436153.13812847645</v>
      </c>
      <c r="J55" s="162">
        <f>+'CILC-1D'!K$42</f>
        <v>446709.48119654175</v>
      </c>
      <c r="K55" s="162">
        <f>+'CILC-1D'!L$42</f>
        <v>424422.34045282623</v>
      </c>
      <c r="L55" s="162">
        <f>+'CILC-1D'!M$42</f>
        <v>427792.60797077173</v>
      </c>
      <c r="M55" s="162">
        <f>+'CILC-1D'!N$42</f>
        <v>430287.38530166342</v>
      </c>
      <c r="N55" s="162">
        <f t="shared" ref="N55:N71" si="11">SUM(B55:M55)</f>
        <v>5178103.9746157052</v>
      </c>
      <c r="O55" s="158">
        <f t="shared" ref="O55:O71" si="12">MAX(B55:M55)</f>
        <v>446709.48119654175</v>
      </c>
      <c r="P55" s="159">
        <f t="shared" ref="P55:P71" si="13">+O55/$O$43</f>
        <v>3.9946326478316578E-3</v>
      </c>
      <c r="Q55" s="154"/>
      <c r="R55" s="204">
        <v>526119.69013527338</v>
      </c>
      <c r="S55" s="205">
        <f t="shared" ref="S55:S71" si="14">+R55/$R$87</f>
        <v>1.2828004200352065E-2</v>
      </c>
    </row>
    <row r="56" spans="1:19" s="112" customFormat="1">
      <c r="A56" s="163" t="s">
        <v>85</v>
      </c>
      <c r="B56" s="162">
        <f>+'CILC-1G'!C$42</f>
        <v>17282.476290086659</v>
      </c>
      <c r="C56" s="162">
        <f>+'CILC-1G'!D$42</f>
        <v>17584.639124244739</v>
      </c>
      <c r="D56" s="162">
        <f>+'CILC-1G'!E$42</f>
        <v>15699.614339693346</v>
      </c>
      <c r="E56" s="162">
        <f>+'CILC-1G'!F$42</f>
        <v>16241.19894057222</v>
      </c>
      <c r="F56" s="162">
        <f>+'CILC-1G'!G$42</f>
        <v>16712.102089524564</v>
      </c>
      <c r="G56" s="162">
        <f>+'CILC-1G'!H$42</f>
        <v>17621.282184078129</v>
      </c>
      <c r="H56" s="162">
        <f>+'CILC-1G'!I$42</f>
        <v>17302.374004259011</v>
      </c>
      <c r="I56" s="162">
        <f>+'CILC-1G'!J$42</f>
        <v>17399.282530150977</v>
      </c>
      <c r="J56" s="162">
        <f>+'CILC-1G'!K$42</f>
        <v>17839.70978400638</v>
      </c>
      <c r="K56" s="162">
        <f>+'CILC-1G'!L$42</f>
        <v>16772.12112273019</v>
      </c>
      <c r="L56" s="162">
        <f>+'CILC-1G'!M$42</f>
        <v>16949.625198570291</v>
      </c>
      <c r="M56" s="162">
        <f>+'CILC-1G'!N$42</f>
        <v>17274.231550819251</v>
      </c>
      <c r="N56" s="162">
        <f t="shared" si="11"/>
        <v>204678.65715873573</v>
      </c>
      <c r="O56" s="158">
        <f t="shared" si="12"/>
        <v>17839.70978400638</v>
      </c>
      <c r="P56" s="159">
        <f t="shared" si="13"/>
        <v>1.5952893352554485E-4</v>
      </c>
      <c r="Q56" s="154"/>
      <c r="R56" s="204">
        <v>34155.053867445218</v>
      </c>
      <c r="S56" s="205">
        <f t="shared" si="14"/>
        <v>8.3277851540242782E-4</v>
      </c>
    </row>
    <row r="57" spans="1:19" s="112" customFormat="1">
      <c r="A57" s="163" t="s">
        <v>50</v>
      </c>
      <c r="B57" s="162">
        <f>+'CILC-1T'!C$42</f>
        <v>228951.17047819778</v>
      </c>
      <c r="C57" s="162">
        <f>+'CILC-1T'!D$42</f>
        <v>242274.23321759261</v>
      </c>
      <c r="D57" s="162">
        <f>+'CILC-1T'!E$42</f>
        <v>221631.23014474925</v>
      </c>
      <c r="E57" s="162">
        <f>+'CILC-1T'!F$42</f>
        <v>230728.11070243115</v>
      </c>
      <c r="F57" s="162">
        <f>+'CILC-1T'!G$42</f>
        <v>218481.79719435686</v>
      </c>
      <c r="G57" s="162">
        <f>+'CILC-1T'!H$42</f>
        <v>241295.75897924902</v>
      </c>
      <c r="H57" s="162">
        <f>+'CILC-1T'!I$42</f>
        <v>231549.56187756851</v>
      </c>
      <c r="I57" s="162">
        <f>+'CILC-1T'!J$42</f>
        <v>227622.02928574185</v>
      </c>
      <c r="J57" s="162">
        <f>+'CILC-1T'!K$42</f>
        <v>249427.2926031251</v>
      </c>
      <c r="K57" s="162">
        <f>+'CILC-1T'!L$42</f>
        <v>229611.47547396144</v>
      </c>
      <c r="L57" s="162">
        <f>+'CILC-1T'!M$42</f>
        <v>246054.55062571107</v>
      </c>
      <c r="M57" s="162">
        <f>+'CILC-1T'!N$42</f>
        <v>235963.10132199476</v>
      </c>
      <c r="N57" s="162">
        <f t="shared" si="11"/>
        <v>2803590.3119046795</v>
      </c>
      <c r="O57" s="158">
        <f t="shared" si="12"/>
        <v>249427.2926031251</v>
      </c>
      <c r="P57" s="159">
        <f t="shared" si="13"/>
        <v>2.230466216261758E-3</v>
      </c>
      <c r="Q57" s="154"/>
      <c r="R57" s="204">
        <v>279555.84530863696</v>
      </c>
      <c r="S57" s="205">
        <f t="shared" si="14"/>
        <v>6.8162124039305863E-3</v>
      </c>
    </row>
    <row r="58" spans="1:19" s="112" customFormat="1">
      <c r="A58" s="163" t="s">
        <v>49</v>
      </c>
      <c r="B58" s="162">
        <f>+'GS(T)-1'!C$40</f>
        <v>2100946.8493607244</v>
      </c>
      <c r="C58" s="162">
        <f>+'GS(T)-1'!D$40</f>
        <v>1987186.1893321064</v>
      </c>
      <c r="D58" s="162">
        <f>+'GS(T)-1'!E$40</f>
        <v>1842798.3608995616</v>
      </c>
      <c r="E58" s="162">
        <f>+'GS(T)-1'!F$40</f>
        <v>1848388.7676183006</v>
      </c>
      <c r="F58" s="162">
        <f>+'GS(T)-1'!G$40</f>
        <v>1931254.8640808458</v>
      </c>
      <c r="G58" s="162">
        <f>+'GS(T)-1'!H$40</f>
        <v>2099872.7091293135</v>
      </c>
      <c r="H58" s="162">
        <f>+'GS(T)-1'!I$40</f>
        <v>2073346.8722489995</v>
      </c>
      <c r="I58" s="162">
        <f>+'GS(T)-1'!J$40</f>
        <v>2043612.6298523783</v>
      </c>
      <c r="J58" s="162">
        <f>+'GS(T)-1'!K$40</f>
        <v>2146410.5045588007</v>
      </c>
      <c r="K58" s="162">
        <f>+'GS(T)-1'!L$40</f>
        <v>1998050.9304793258</v>
      </c>
      <c r="L58" s="162">
        <f>+'GS(T)-1'!M$40</f>
        <v>2043354.1270344541</v>
      </c>
      <c r="M58" s="162">
        <f>+'GS(T)-1'!N$40</f>
        <v>1994701.1413142995</v>
      </c>
      <c r="N58" s="162">
        <f t="shared" si="11"/>
        <v>24109923.945909109</v>
      </c>
      <c r="O58" s="158">
        <f t="shared" si="12"/>
        <v>2146410.5045588007</v>
      </c>
      <c r="P58" s="159">
        <f t="shared" si="13"/>
        <v>1.9193954545565137E-2</v>
      </c>
      <c r="Q58" s="154"/>
      <c r="R58" s="204">
        <v>2076304.5902797044</v>
      </c>
      <c r="S58" s="205">
        <f t="shared" si="14"/>
        <v>5.0625065939786627E-2</v>
      </c>
    </row>
    <row r="59" spans="1:19" s="112" customFormat="1">
      <c r="A59" s="163" t="s">
        <v>325</v>
      </c>
      <c r="B59" s="162">
        <f>+'GSCU-1'!C$40</f>
        <v>8388.1720430107525</v>
      </c>
      <c r="C59" s="162">
        <f>+'GSCU-1'!D$40</f>
        <v>9194.4619813631671</v>
      </c>
      <c r="D59" s="162">
        <f>+'GSCU-1'!E$40</f>
        <v>8381.5630914572575</v>
      </c>
      <c r="E59" s="162">
        <f>+'GSCU-1'!F$40</f>
        <v>8656.3434163701077</v>
      </c>
      <c r="F59" s="162">
        <f>+'GSCU-1'!G$40</f>
        <v>8307.1424185361047</v>
      </c>
      <c r="G59" s="162">
        <f>+'GSCU-1'!H$40</f>
        <v>8850.6117484751667</v>
      </c>
      <c r="H59" s="162">
        <f>+'GSCU-1'!I$40</f>
        <v>8329.0189480294302</v>
      </c>
      <c r="I59" s="162">
        <f>+'GSCU-1'!J$40</f>
        <v>8641.89385980117</v>
      </c>
      <c r="J59" s="162">
        <f>+'GSCU-1'!K$40</f>
        <v>8771.7740874908832</v>
      </c>
      <c r="K59" s="162">
        <f>+'GSCU-1'!L$40</f>
        <v>8586.6855835411498</v>
      </c>
      <c r="L59" s="162">
        <f>+'GSCU-1'!M$40</f>
        <v>8730.10486437699</v>
      </c>
      <c r="M59" s="162">
        <f>+'GSCU-1'!N$40</f>
        <v>8600.5403813177436</v>
      </c>
      <c r="N59" s="162">
        <f t="shared" si="11"/>
        <v>103438.31242376991</v>
      </c>
      <c r="O59" s="158">
        <f t="shared" si="12"/>
        <v>9194.4619813631671</v>
      </c>
      <c r="P59" s="159">
        <f t="shared" si="13"/>
        <v>8.222009954125101E-5</v>
      </c>
      <c r="Q59" s="154"/>
      <c r="R59" s="204">
        <v>4241.0553106032148</v>
      </c>
      <c r="S59" s="205">
        <f t="shared" si="14"/>
        <v>1.0340665129707521E-4</v>
      </c>
    </row>
    <row r="60" spans="1:19" s="112" customFormat="1">
      <c r="A60" s="163" t="s">
        <v>67</v>
      </c>
      <c r="B60" s="162">
        <f>+'GSD(T)-1'!C$40</f>
        <v>6005509.4470369071</v>
      </c>
      <c r="C60" s="162">
        <f>+'GSD(T)-1'!D$40</f>
        <v>5799646.4480623305</v>
      </c>
      <c r="D60" s="162">
        <f>+'GSD(T)-1'!E$40</f>
        <v>5404895.2501710104</v>
      </c>
      <c r="E60" s="162">
        <f>+'GSD(T)-1'!F$40</f>
        <v>5557136.775972859</v>
      </c>
      <c r="F60" s="162">
        <f>+'GSD(T)-1'!G$40</f>
        <v>5734446.1258697035</v>
      </c>
      <c r="G60" s="162">
        <f>+'GSD(T)-1'!H$40</f>
        <v>6115615.3366184561</v>
      </c>
      <c r="H60" s="162">
        <f>+'GSD(T)-1'!I$40</f>
        <v>6004499.9621975813</v>
      </c>
      <c r="I60" s="162">
        <f>+'GSD(T)-1'!J$40</f>
        <v>5971835.736424136</v>
      </c>
      <c r="J60" s="162">
        <f>+'GSD(T)-1'!K$40</f>
        <v>6241549.2640830157</v>
      </c>
      <c r="K60" s="162">
        <f>+'GSD(T)-1'!L$40</f>
        <v>5918257.800184234</v>
      </c>
      <c r="L60" s="162">
        <f>+'GSD(T)-1'!M$40</f>
        <v>5915427.9775112094</v>
      </c>
      <c r="M60" s="162">
        <f>+'GSD(T)-1'!N$40</f>
        <v>5755747.2707108157</v>
      </c>
      <c r="N60" s="162">
        <f t="shared" si="11"/>
        <v>70424567.394842252</v>
      </c>
      <c r="O60" s="158">
        <f t="shared" si="12"/>
        <v>6241549.2640830157</v>
      </c>
      <c r="P60" s="159">
        <f t="shared" si="13"/>
        <v>5.5814119719536169E-2</v>
      </c>
      <c r="Q60" s="154"/>
      <c r="R60" s="204">
        <v>5763794.1248429315</v>
      </c>
      <c r="S60" s="205">
        <f t="shared" si="14"/>
        <v>0.14053451454067248</v>
      </c>
    </row>
    <row r="61" spans="1:19" s="112" customFormat="1">
      <c r="A61" s="163" t="s">
        <v>68</v>
      </c>
      <c r="B61" s="162">
        <f>+'GSLD(T)-1'!C$40</f>
        <v>2104357.8668972384</v>
      </c>
      <c r="C61" s="162">
        <f>+'GSLD(T)-1'!D$40</f>
        <v>2060227.5697506762</v>
      </c>
      <c r="D61" s="162">
        <f>+'GSLD(T)-1'!E$40</f>
        <v>1946001.5638563316</v>
      </c>
      <c r="E61" s="162">
        <f>+'GSLD(T)-1'!F$40</f>
        <v>1976135.7325441255</v>
      </c>
      <c r="F61" s="162">
        <f>+'GSLD(T)-1'!G$40</f>
        <v>2090088.2935168943</v>
      </c>
      <c r="G61" s="162">
        <f>+'GSLD(T)-1'!H$40</f>
        <v>2230797.0261685513</v>
      </c>
      <c r="H61" s="162">
        <f>+'GSLD(T)-1'!I$40</f>
        <v>2108414.6320003322</v>
      </c>
      <c r="I61" s="162">
        <f>+'GSLD(T)-1'!J$40</f>
        <v>2147493.4655196643</v>
      </c>
      <c r="J61" s="162">
        <f>+'GSLD(T)-1'!K$40</f>
        <v>2264401.9400682305</v>
      </c>
      <c r="K61" s="162">
        <f>+'GSLD(T)-1'!L$40</f>
        <v>2135933.8174546547</v>
      </c>
      <c r="L61" s="162">
        <f>+'GSLD(T)-1'!M$40</f>
        <v>2121074.839782468</v>
      </c>
      <c r="M61" s="162">
        <f>+'GSLD(T)-1'!N$40</f>
        <v>2139617.1191293024</v>
      </c>
      <c r="N61" s="162">
        <f t="shared" si="11"/>
        <v>25324543.866688475</v>
      </c>
      <c r="O61" s="158">
        <f t="shared" si="12"/>
        <v>2264401.9400682305</v>
      </c>
      <c r="P61" s="159">
        <f t="shared" si="13"/>
        <v>2.0249075290233454E-2</v>
      </c>
      <c r="Q61" s="154"/>
      <c r="R61" s="204">
        <v>1129352.4073638895</v>
      </c>
      <c r="S61" s="205">
        <f t="shared" si="14"/>
        <v>2.7536200786586747E-2</v>
      </c>
    </row>
    <row r="62" spans="1:19" s="112" customFormat="1">
      <c r="A62" s="163" t="s">
        <v>69</v>
      </c>
      <c r="B62" s="162">
        <f>+'GSLD(T)-2'!C$40</f>
        <v>450388.41939860355</v>
      </c>
      <c r="C62" s="162">
        <f>+'GSLD(T)-2'!D$40</f>
        <v>436626.21527906484</v>
      </c>
      <c r="D62" s="162">
        <f>+'GSLD(T)-2'!E$40</f>
        <v>406639.20752452145</v>
      </c>
      <c r="E62" s="162">
        <f>+'GSLD(T)-2'!F$40</f>
        <v>414194.42809370247</v>
      </c>
      <c r="F62" s="162">
        <f>+'GSLD(T)-2'!G$40</f>
        <v>421115.2739503971</v>
      </c>
      <c r="G62" s="162">
        <f>+'GSLD(T)-2'!H$40</f>
        <v>436644.49608883372</v>
      </c>
      <c r="H62" s="162">
        <f>+'GSLD(T)-2'!I$40</f>
        <v>446591.14198984252</v>
      </c>
      <c r="I62" s="162">
        <f>+'GSLD(T)-2'!J$40</f>
        <v>441680.82722841203</v>
      </c>
      <c r="J62" s="162">
        <f>+'GSLD(T)-2'!K$40</f>
        <v>460800.77885491756</v>
      </c>
      <c r="K62" s="162">
        <f>+'GSLD(T)-2'!L$40</f>
        <v>437648.07999829255</v>
      </c>
      <c r="L62" s="162">
        <f>+'GSLD(T)-2'!M$40</f>
        <v>441541.13087395701</v>
      </c>
      <c r="M62" s="162">
        <f>+'GSLD(T)-2'!N$40</f>
        <v>441849.84323742479</v>
      </c>
      <c r="N62" s="162">
        <f t="shared" si="11"/>
        <v>5235719.8425179701</v>
      </c>
      <c r="O62" s="158">
        <f t="shared" si="12"/>
        <v>460800.77885491756</v>
      </c>
      <c r="P62" s="159">
        <f t="shared" si="13"/>
        <v>4.1206419671899275E-3</v>
      </c>
      <c r="Q62" s="154"/>
      <c r="R62" s="204">
        <v>173063.67417569636</v>
      </c>
      <c r="S62" s="205">
        <f t="shared" si="14"/>
        <v>4.2196891332528961E-3</v>
      </c>
    </row>
    <row r="63" spans="1:19" s="112" customFormat="1">
      <c r="A63" s="163" t="s">
        <v>52</v>
      </c>
      <c r="B63" s="162">
        <f>+'GSLD(T)-3'!C$42</f>
        <v>34891.638534990765</v>
      </c>
      <c r="C63" s="162">
        <f>+'GSLD(T)-3'!D$42</f>
        <v>42869.04396919944</v>
      </c>
      <c r="D63" s="162">
        <f>+'GSLD(T)-3'!E$42</f>
        <v>36415.284609363131</v>
      </c>
      <c r="E63" s="162">
        <f>+'GSLD(T)-3'!F$42</f>
        <v>37694.256053304787</v>
      </c>
      <c r="F63" s="162">
        <f>+'GSLD(T)-3'!G$42</f>
        <v>37932.410957046981</v>
      </c>
      <c r="G63" s="162">
        <f>+'GSLD(T)-3'!H$42</f>
        <v>41445.52450072061</v>
      </c>
      <c r="H63" s="162">
        <f>+'GSLD(T)-3'!I$42</f>
        <v>33418.750838888649</v>
      </c>
      <c r="I63" s="162">
        <f>+'GSLD(T)-3'!J$42</f>
        <v>32668.841178190996</v>
      </c>
      <c r="J63" s="162">
        <f>+'GSLD(T)-3'!K$42</f>
        <v>33011.773459383759</v>
      </c>
      <c r="K63" s="162">
        <f>+'GSLD(T)-3'!L$42</f>
        <v>32450.371451730945</v>
      </c>
      <c r="L63" s="162">
        <f>+'GSLD(T)-3'!M$42</f>
        <v>33888.578364950314</v>
      </c>
      <c r="M63" s="162">
        <f>+'GSLD(T)-3'!N$42</f>
        <v>32211.499124474783</v>
      </c>
      <c r="N63" s="162">
        <f t="shared" si="11"/>
        <v>428897.9730422452</v>
      </c>
      <c r="O63" s="158">
        <f t="shared" si="12"/>
        <v>42869.04396919944</v>
      </c>
      <c r="P63" s="159">
        <f t="shared" si="13"/>
        <v>3.8335000672473001E-4</v>
      </c>
      <c r="Q63" s="154"/>
      <c r="R63" s="204">
        <v>52506.217302616191</v>
      </c>
      <c r="S63" s="205">
        <f t="shared" si="14"/>
        <v>1.280221950882277E-3</v>
      </c>
    </row>
    <row r="64" spans="1:19" s="112" customFormat="1">
      <c r="A64" s="163" t="s">
        <v>15</v>
      </c>
      <c r="B64" s="162">
        <f>+MET!C$41</f>
        <v>18719.0048188332</v>
      </c>
      <c r="C64" s="162">
        <f>+MET!D$41</f>
        <v>19758.38468764889</v>
      </c>
      <c r="D64" s="162">
        <f>+MET!E$41</f>
        <v>16368.350734139553</v>
      </c>
      <c r="E64" s="162">
        <f>+MET!F$41</f>
        <v>19495.289549723093</v>
      </c>
      <c r="F64" s="162">
        <f>+MET!G$41</f>
        <v>18532.685677633159</v>
      </c>
      <c r="G64" s="162">
        <f>+MET!H$41</f>
        <v>19859.835364219292</v>
      </c>
      <c r="H64" s="162">
        <f>+MET!I$41</f>
        <v>20611.133376572518</v>
      </c>
      <c r="I64" s="162">
        <f>+MET!J$41</f>
        <v>20321.36673897037</v>
      </c>
      <c r="J64" s="162">
        <f>+MET!K$41</f>
        <v>21001.89287862759</v>
      </c>
      <c r="K64" s="162">
        <f>+MET!L$41</f>
        <v>19964.389736269739</v>
      </c>
      <c r="L64" s="162">
        <f>+MET!M$41</f>
        <v>18591.779348494165</v>
      </c>
      <c r="M64" s="162">
        <f>+MET!N$41</f>
        <v>16604.575085078843</v>
      </c>
      <c r="N64" s="162">
        <f t="shared" si="11"/>
        <v>229828.68799621038</v>
      </c>
      <c r="O64" s="158">
        <f t="shared" si="12"/>
        <v>21001.89287862759</v>
      </c>
      <c r="P64" s="159">
        <f t="shared" si="13"/>
        <v>1.8780628236166134E-4</v>
      </c>
      <c r="Q64" s="154"/>
      <c r="R64" s="204">
        <v>23922.005479982858</v>
      </c>
      <c r="S64" s="205">
        <f t="shared" si="14"/>
        <v>5.8327333595738239E-4</v>
      </c>
    </row>
    <row r="65" spans="1:19" s="112" customFormat="1">
      <c r="A65" s="163" t="s">
        <v>56</v>
      </c>
      <c r="B65" s="162">
        <f>+'OL-1'!C$40</f>
        <v>19912.247393612255</v>
      </c>
      <c r="C65" s="162">
        <f>+'OL-1'!D$40</f>
        <v>22953.38480610128</v>
      </c>
      <c r="D65" s="162">
        <f>+'OL-1'!E$40</f>
        <v>22005.913080941355</v>
      </c>
      <c r="E65" s="162">
        <f>+'OL-1'!F$40</f>
        <v>24241.726020892689</v>
      </c>
      <c r="F65" s="162">
        <f>+'OL-1'!G$40</f>
        <v>24823.616833932505</v>
      </c>
      <c r="G65" s="162">
        <f>+'OL-1'!H$40</f>
        <v>26392.545732101738</v>
      </c>
      <c r="H65" s="162">
        <f>+'OL-1'!I$40</f>
        <v>25190.185701296647</v>
      </c>
      <c r="I65" s="162">
        <f>+'OL-1'!J$40</f>
        <v>23976.60055057528</v>
      </c>
      <c r="J65" s="162">
        <f>+'OL-1'!K$40</f>
        <v>23236.408641890808</v>
      </c>
      <c r="K65" s="162">
        <f>+'OL-1'!L$40</f>
        <v>21103.492809774645</v>
      </c>
      <c r="L65" s="162">
        <f>+'OL-1'!M$40</f>
        <v>20725.236785823403</v>
      </c>
      <c r="M65" s="162">
        <f>+'OL-1'!N$40</f>
        <v>19575.375003127832</v>
      </c>
      <c r="N65" s="162">
        <f t="shared" si="11"/>
        <v>274136.73336007039</v>
      </c>
      <c r="O65" s="158">
        <f t="shared" si="12"/>
        <v>26392.545732101738</v>
      </c>
      <c r="P65" s="159">
        <f t="shared" si="13"/>
        <v>2.3601138833777651E-4</v>
      </c>
      <c r="Q65" s="154"/>
      <c r="R65" s="204">
        <v>27401.630423001348</v>
      </c>
      <c r="S65" s="205">
        <f t="shared" si="14"/>
        <v>6.6811456927677072E-4</v>
      </c>
    </row>
    <row r="66" spans="1:19" s="112" customFormat="1">
      <c r="A66" s="163" t="s">
        <v>57</v>
      </c>
      <c r="B66" s="162">
        <f>+'OS-2'!C$40</f>
        <v>11991.056924046015</v>
      </c>
      <c r="C66" s="162">
        <f>+'OS-2'!D$40</f>
        <v>13779.185777238186</v>
      </c>
      <c r="D66" s="162">
        <f>+'OS-2'!E$40</f>
        <v>14805.66854078172</v>
      </c>
      <c r="E66" s="162">
        <f>+'OS-2'!F$40</f>
        <v>14208.536661661663</v>
      </c>
      <c r="F66" s="162">
        <f>+'OS-2'!G$40</f>
        <v>13551.944045730403</v>
      </c>
      <c r="G66" s="162">
        <f>+'OS-2'!H$40</f>
        <v>11942.617722106241</v>
      </c>
      <c r="H66" s="162">
        <f>+'OS-2'!I$40</f>
        <v>9295.1420333302103</v>
      </c>
      <c r="I66" s="162">
        <f>+'OS-2'!J$40</f>
        <v>9955.3522076543813</v>
      </c>
      <c r="J66" s="162">
        <f>+'OS-2'!K$40</f>
        <v>14267.269530268779</v>
      </c>
      <c r="K66" s="162">
        <f>+'OS-2'!L$40</f>
        <v>12787.037239330151</v>
      </c>
      <c r="L66" s="162">
        <f>+'OS-2'!M$40</f>
        <v>14712.408379827155</v>
      </c>
      <c r="M66" s="162">
        <f>+'OS-2'!N$40</f>
        <v>13901.132388792708</v>
      </c>
      <c r="N66" s="162">
        <f t="shared" si="11"/>
        <v>155197.3514507676</v>
      </c>
      <c r="O66" s="158">
        <f t="shared" si="12"/>
        <v>14805.66854078172</v>
      </c>
      <c r="P66" s="159">
        <f t="shared" si="13"/>
        <v>1.3239747400830101E-4</v>
      </c>
      <c r="Q66" s="154"/>
      <c r="R66" s="204">
        <v>16404.671307489232</v>
      </c>
      <c r="S66" s="205">
        <f t="shared" si="14"/>
        <v>3.9998349497955449E-4</v>
      </c>
    </row>
    <row r="67" spans="1:19" s="112" customFormat="1">
      <c r="A67" s="163" t="s">
        <v>48</v>
      </c>
      <c r="B67" s="162">
        <f>+'RS(T)-1'!C$40</f>
        <v>33179525.281417239</v>
      </c>
      <c r="C67" s="162">
        <f>+'RS(T)-1'!D$40</f>
        <v>30840435.043980971</v>
      </c>
      <c r="D67" s="162">
        <f>+'RS(T)-1'!E$40</f>
        <v>26735099.555203814</v>
      </c>
      <c r="E67" s="162">
        <f>+'RS(T)-1'!F$40</f>
        <v>24200162.938596491</v>
      </c>
      <c r="F67" s="162">
        <f>+'RS(T)-1'!G$40</f>
        <v>24167515.620694265</v>
      </c>
      <c r="G67" s="162">
        <f>+'RS(T)-1'!H$40</f>
        <v>25513453.987730063</v>
      </c>
      <c r="H67" s="162">
        <f>+'RS(T)-1'!I$40</f>
        <v>26010053.101181228</v>
      </c>
      <c r="I67" s="162">
        <f>+'RS(T)-1'!J$40</f>
        <v>25724321.812180169</v>
      </c>
      <c r="J67" s="162">
        <f>+'RS(T)-1'!K$40</f>
        <v>27620625.32926593</v>
      </c>
      <c r="K67" s="162">
        <f>+'RS(T)-1'!L$40</f>
        <v>27116534.592696507</v>
      </c>
      <c r="L67" s="162">
        <f>+'RS(T)-1'!M$40</f>
        <v>29708823.986884139</v>
      </c>
      <c r="M67" s="162">
        <f>+'RS(T)-1'!N$40</f>
        <v>28486296.533586994</v>
      </c>
      <c r="N67" s="162">
        <f t="shared" si="11"/>
        <v>329302847.78341776</v>
      </c>
      <c r="O67" s="158">
        <f t="shared" si="12"/>
        <v>33179525.281417239</v>
      </c>
      <c r="P67" s="159">
        <f t="shared" si="13"/>
        <v>0.29670293671333714</v>
      </c>
      <c r="Q67" s="154"/>
      <c r="R67" s="204">
        <v>30099200.603381019</v>
      </c>
      <c r="S67" s="205">
        <f t="shared" si="14"/>
        <v>0.73388751458462942</v>
      </c>
    </row>
    <row r="68" spans="1:19" s="112" customFormat="1">
      <c r="A68" s="163" t="s">
        <v>53</v>
      </c>
      <c r="B68" s="162">
        <f>+'SL-1'!C$40</f>
        <v>119487.27572603038</v>
      </c>
      <c r="C68" s="162">
        <f>+'SL-1'!D$40</f>
        <v>127593.11473127265</v>
      </c>
      <c r="D68" s="162">
        <f>+'SL-1'!E$40</f>
        <v>123051.54558673056</v>
      </c>
      <c r="E68" s="162">
        <f>+'SL-1'!F$40</f>
        <v>139960.2356362773</v>
      </c>
      <c r="F68" s="162">
        <f>+'SL-1'!G$40</f>
        <v>142849.27588404415</v>
      </c>
      <c r="G68" s="162">
        <f>+'SL-1'!H$40</f>
        <v>143774.89068281197</v>
      </c>
      <c r="H68" s="162">
        <f>+'SL-1'!I$40</f>
        <v>142001.84194141364</v>
      </c>
      <c r="I68" s="162">
        <f>+'SL-1'!J$40</f>
        <v>154151.21997129478</v>
      </c>
      <c r="J68" s="162">
        <f>+'SL-1'!K$40</f>
        <v>132572.5880044715</v>
      </c>
      <c r="K68" s="162">
        <f>+'SL-1'!L$40</f>
        <v>113630.28901865915</v>
      </c>
      <c r="L68" s="162">
        <f>+'SL-1'!M$40</f>
        <v>110492.85568795193</v>
      </c>
      <c r="M68" s="162">
        <f>+'SL-1'!N$40</f>
        <v>119852.16416446072</v>
      </c>
      <c r="N68" s="162">
        <f t="shared" si="11"/>
        <v>1569417.2970354187</v>
      </c>
      <c r="O68" s="158">
        <f t="shared" si="12"/>
        <v>154151.21997129478</v>
      </c>
      <c r="P68" s="159">
        <f t="shared" si="13"/>
        <v>1.3784742028555375E-3</v>
      </c>
      <c r="Q68" s="154"/>
      <c r="R68" s="204">
        <v>137726.17695053734</v>
      </c>
      <c r="S68" s="205">
        <f t="shared" si="14"/>
        <v>3.3580799379807776E-3</v>
      </c>
    </row>
    <row r="69" spans="1:19" s="112" customFormat="1">
      <c r="A69" s="163" t="s">
        <v>55</v>
      </c>
      <c r="B69" s="162">
        <f>+'SL-2'!C$40</f>
        <v>3628.2486559139784</v>
      </c>
      <c r="C69" s="162">
        <f>+'SL-2'!D$40</f>
        <v>4025.9389880952381</v>
      </c>
      <c r="D69" s="162">
        <f>+'SL-2'!E$40</f>
        <v>3642.7930107526881</v>
      </c>
      <c r="E69" s="162">
        <f>+'SL-2'!F$40</f>
        <v>3772.5777777777776</v>
      </c>
      <c r="F69" s="162">
        <f>+'SL-2'!G$40</f>
        <v>3658.5672043010754</v>
      </c>
      <c r="G69" s="162">
        <f>+'SL-2'!H$40</f>
        <v>3791.4</v>
      </c>
      <c r="H69" s="162">
        <f>+'SL-2'!I$40</f>
        <v>3677.1989247311826</v>
      </c>
      <c r="I69" s="162">
        <f>+'SL-2'!J$40</f>
        <v>3681.25</v>
      </c>
      <c r="J69" s="162">
        <f>+'SL-2'!K$40</f>
        <v>3809.8027777777779</v>
      </c>
      <c r="K69" s="162">
        <f>+'SL-2'!L$40</f>
        <v>3693.4032258064517</v>
      </c>
      <c r="L69" s="162">
        <f>+'SL-2'!M$40</f>
        <v>3831.5210739479712</v>
      </c>
      <c r="M69" s="162">
        <f>+'SL-2'!N$40</f>
        <v>3708.3776881720432</v>
      </c>
      <c r="N69" s="162">
        <f t="shared" si="11"/>
        <v>44921.079327276188</v>
      </c>
      <c r="O69" s="158">
        <f t="shared" si="12"/>
        <v>4025.9389880952381</v>
      </c>
      <c r="P69" s="159">
        <f t="shared" si="13"/>
        <v>3.6001356579552469E-5</v>
      </c>
      <c r="Q69" s="154"/>
      <c r="R69" s="204">
        <v>3964.9065758260822</v>
      </c>
      <c r="S69" s="205">
        <f t="shared" si="14"/>
        <v>9.6673512058868493E-5</v>
      </c>
    </row>
    <row r="70" spans="1:19" s="112" customFormat="1">
      <c r="A70" s="163" t="s">
        <v>87</v>
      </c>
      <c r="B70" s="162">
        <f>+'SST-1D'!C$41</f>
        <v>3939.823286453704</v>
      </c>
      <c r="C70" s="162">
        <f>+'SST-1D'!D$41</f>
        <v>5260.3706431026012</v>
      </c>
      <c r="D70" s="162">
        <f>+'SST-1D'!E$41</f>
        <v>2015.3278412952566</v>
      </c>
      <c r="E70" s="162">
        <f>+'SST-1D'!F$41</f>
        <v>4189.4709967320259</v>
      </c>
      <c r="F70" s="162">
        <f>+'SST-1D'!G$41</f>
        <v>4274.886496803666</v>
      </c>
      <c r="G70" s="162">
        <f>+'SST-1D'!H$41</f>
        <v>3965.550970808963</v>
      </c>
      <c r="H70" s="162">
        <f>+'SST-1D'!I$41</f>
        <v>3650.6904579066354</v>
      </c>
      <c r="I70" s="162">
        <f>+'SST-1D'!J$41</f>
        <v>3959.892535665078</v>
      </c>
      <c r="J70" s="162">
        <f>+'SST-1D'!K$41</f>
        <v>4112.99625928353</v>
      </c>
      <c r="K70" s="162">
        <f>+'SST-1D'!L$41</f>
        <v>7318.7255513351092</v>
      </c>
      <c r="L70" s="162">
        <f>+'SST-1D'!M$41</f>
        <v>9188.4422687994102</v>
      </c>
      <c r="M70" s="162">
        <f>+'SST-1D'!N$41</f>
        <v>2726.9132406352755</v>
      </c>
      <c r="N70" s="162">
        <f t="shared" si="11"/>
        <v>54603.090548821252</v>
      </c>
      <c r="O70" s="158">
        <f t="shared" si="12"/>
        <v>9188.4422687994102</v>
      </c>
      <c r="P70" s="159">
        <f t="shared" si="13"/>
        <v>8.2166269163007569E-5</v>
      </c>
      <c r="Q70" s="154"/>
      <c r="R70" s="204">
        <v>2860.7895039685072</v>
      </c>
      <c r="S70" s="205">
        <f t="shared" si="14"/>
        <v>6.9752606605153741E-5</v>
      </c>
    </row>
    <row r="71" spans="1:19" s="112" customFormat="1">
      <c r="A71" s="163" t="s">
        <v>88</v>
      </c>
      <c r="B71" s="162">
        <f>+'SST-1T'!C$40</f>
        <v>77803.169044253096</v>
      </c>
      <c r="C71" s="162">
        <f>+'SST-1T'!D$40</f>
        <v>78784.822821484311</v>
      </c>
      <c r="D71" s="162">
        <f>+'SST-1T'!E$40</f>
        <v>127919.58859280038</v>
      </c>
      <c r="E71" s="162">
        <f>+'SST-1T'!F$40</f>
        <v>88052.553171983862</v>
      </c>
      <c r="F71" s="162">
        <f>+'SST-1T'!G$40</f>
        <v>128253.84024577573</v>
      </c>
      <c r="G71" s="162">
        <f>+'SST-1T'!H$40</f>
        <v>89512.866937041341</v>
      </c>
      <c r="H71" s="162">
        <f>+'SST-1T'!I$40</f>
        <v>74314.90821144385</v>
      </c>
      <c r="I71" s="162">
        <f>+'SST-1T'!J$40</f>
        <v>78701.073634670087</v>
      </c>
      <c r="J71" s="162">
        <f>+'SST-1T'!K$40</f>
        <v>51016.055440771357</v>
      </c>
      <c r="K71" s="162">
        <f>+'SST-1T'!L$40</f>
        <v>78241.569637971625</v>
      </c>
      <c r="L71" s="162">
        <f>+'SST-1T'!M$40</f>
        <v>140015.26629935723</v>
      </c>
      <c r="M71" s="162">
        <f>+'SST-1T'!N$40</f>
        <v>68613.808426596457</v>
      </c>
      <c r="N71" s="162">
        <f t="shared" si="11"/>
        <v>1081229.5224641494</v>
      </c>
      <c r="O71" s="158">
        <f t="shared" si="12"/>
        <v>140015.26629935723</v>
      </c>
      <c r="P71" s="159">
        <f t="shared" si="13"/>
        <v>1.252065553782533E-3</v>
      </c>
      <c r="Q71" s="154"/>
      <c r="R71" s="204">
        <v>143585.07499380058</v>
      </c>
      <c r="S71" s="205">
        <f t="shared" si="14"/>
        <v>3.5009333040828734E-3</v>
      </c>
    </row>
    <row r="72" spans="1:19" s="112" customFormat="1">
      <c r="A72" s="154"/>
      <c r="B72" s="155"/>
      <c r="C72" s="155"/>
      <c r="D72" s="155"/>
      <c r="E72" s="155"/>
      <c r="F72" s="155"/>
      <c r="G72" s="155"/>
      <c r="H72" s="155"/>
      <c r="I72" s="155"/>
      <c r="J72" s="155"/>
      <c r="K72" s="155"/>
      <c r="L72" s="155"/>
      <c r="M72" s="155"/>
      <c r="N72" s="155"/>
      <c r="O72" s="164"/>
      <c r="P72" s="154"/>
      <c r="Q72" s="154"/>
      <c r="R72" s="206"/>
      <c r="S72" s="206"/>
    </row>
    <row r="73" spans="1:19" s="112" customFormat="1">
      <c r="A73" s="126" t="s">
        <v>449</v>
      </c>
      <c r="B73" s="161">
        <f t="shared" ref="B73:O73" si="15">SUM(B55:B72)</f>
        <v>44826771.281648234</v>
      </c>
      <c r="C73" s="161">
        <f t="shared" si="15"/>
        <v>42152642.82837186</v>
      </c>
      <c r="D73" s="161">
        <f t="shared" si="15"/>
        <v>37333042.777678125</v>
      </c>
      <c r="E73" s="161">
        <f t="shared" si="15"/>
        <v>35003582.341104008</v>
      </c>
      <c r="F73" s="161">
        <f t="shared" si="15"/>
        <v>35380128.307252951</v>
      </c>
      <c r="G73" s="161">
        <f t="shared" si="15"/>
        <v>37448230.499503218</v>
      </c>
      <c r="H73" s="161">
        <f t="shared" si="15"/>
        <v>37651773.343096867</v>
      </c>
      <c r="I73" s="161">
        <f t="shared" si="15"/>
        <v>37346176.411825947</v>
      </c>
      <c r="J73" s="161">
        <f t="shared" si="15"/>
        <v>39739564.861494534</v>
      </c>
      <c r="K73" s="161">
        <f t="shared" si="15"/>
        <v>38575007.122116953</v>
      </c>
      <c r="L73" s="161">
        <f t="shared" si="15"/>
        <v>41281195.038954809</v>
      </c>
      <c r="M73" s="161">
        <f t="shared" si="15"/>
        <v>39787531.011655964</v>
      </c>
      <c r="N73" s="161">
        <f t="shared" si="15"/>
        <v>466525645.8247034</v>
      </c>
      <c r="O73" s="161">
        <f t="shared" si="15"/>
        <v>45428308.733195491</v>
      </c>
      <c r="P73" s="159">
        <f>+O73/$O$43</f>
        <v>0.40623584866683504</v>
      </c>
      <c r="Q73" s="126"/>
      <c r="R73" s="207">
        <f>SUM(R55:R72)</f>
        <v>40494158.517202429</v>
      </c>
      <c r="S73" s="205">
        <f>+R73/$R$87</f>
        <v>0.9873404194677341</v>
      </c>
    </row>
    <row r="74" spans="1:19" s="112" customFormat="1">
      <c r="A74" s="125"/>
      <c r="B74" s="155"/>
      <c r="C74" s="155"/>
      <c r="D74" s="155"/>
      <c r="E74" s="155"/>
      <c r="F74" s="155"/>
      <c r="G74" s="155"/>
      <c r="H74" s="155"/>
      <c r="I74" s="155"/>
      <c r="J74" s="155"/>
      <c r="K74" s="155"/>
      <c r="L74" s="155"/>
      <c r="M74" s="155"/>
      <c r="N74" s="155"/>
      <c r="O74" s="157"/>
      <c r="P74" s="125"/>
      <c r="Q74" s="125"/>
      <c r="R74" s="208"/>
      <c r="S74" s="209"/>
    </row>
    <row r="75" spans="1:19" s="112" customFormat="1">
      <c r="A75" s="42" t="s">
        <v>86</v>
      </c>
      <c r="B75" s="155"/>
      <c r="C75" s="155"/>
      <c r="D75" s="155"/>
      <c r="E75" s="155"/>
      <c r="F75" s="155"/>
      <c r="G75" s="155"/>
      <c r="H75" s="155"/>
      <c r="I75" s="155"/>
      <c r="J75" s="155"/>
      <c r="K75" s="155"/>
      <c r="L75" s="155"/>
      <c r="M75" s="155"/>
      <c r="N75" s="155"/>
      <c r="O75" s="157"/>
      <c r="P75" s="125"/>
      <c r="Q75" s="125"/>
      <c r="R75" s="208"/>
      <c r="S75" s="209"/>
    </row>
    <row r="76" spans="1:19" s="112" customFormat="1">
      <c r="A76" s="163" t="s">
        <v>1051</v>
      </c>
      <c r="B76" s="355">
        <f>BLOUNTSTOWN!C39</f>
        <v>6655.9066981292535</v>
      </c>
      <c r="C76" s="355">
        <f>BLOUNTSTOWN!D39</f>
        <v>0</v>
      </c>
      <c r="D76" s="355">
        <f>BLOUNTSTOWN!E39</f>
        <v>0</v>
      </c>
      <c r="E76" s="355">
        <f>BLOUNTSTOWN!F39</f>
        <v>0</v>
      </c>
      <c r="F76" s="355">
        <f>BLOUNTSTOWN!G39</f>
        <v>0</v>
      </c>
      <c r="G76" s="355">
        <f>BLOUNTSTOWN!H39</f>
        <v>0</v>
      </c>
      <c r="H76" s="355">
        <f>BLOUNTSTOWN!I39</f>
        <v>0</v>
      </c>
      <c r="I76" s="355">
        <f>BLOUNTSTOWN!J39</f>
        <v>0</v>
      </c>
      <c r="J76" s="355">
        <f>BLOUNTSTOWN!K39</f>
        <v>0</v>
      </c>
      <c r="K76" s="355">
        <f>BLOUNTSTOWN!L39</f>
        <v>0</v>
      </c>
      <c r="L76" s="355">
        <f>BLOUNTSTOWN!M39</f>
        <v>0</v>
      </c>
      <c r="M76" s="355">
        <f>BLOUNTSTOWN!N39</f>
        <v>0</v>
      </c>
      <c r="N76" s="162">
        <f>SUM(B76:M76)</f>
        <v>6655.9066981292535</v>
      </c>
      <c r="O76" s="158">
        <f>MAX(B76:M76)</f>
        <v>6655.9066981292535</v>
      </c>
      <c r="P76" s="159">
        <f>+O76/$O$43</f>
        <v>5.9519449029940045E-5</v>
      </c>
      <c r="Q76" s="154"/>
      <c r="R76" s="210">
        <f>193266.867317667-45000</f>
        <v>148266.867317667</v>
      </c>
      <c r="S76" s="205">
        <f>+R76/$R$87</f>
        <v>3.6150861341742403E-3</v>
      </c>
    </row>
    <row r="77" spans="1:19" s="112" customFormat="1">
      <c r="A77" s="163" t="s">
        <v>482</v>
      </c>
      <c r="B77" s="355">
        <f>FKEC!C39</f>
        <v>115173.34991364543</v>
      </c>
      <c r="C77" s="355">
        <f>FKEC!D39</f>
        <v>125487.58254727747</v>
      </c>
      <c r="D77" s="355">
        <f>FKEC!E39</f>
        <v>113064.95146900615</v>
      </c>
      <c r="E77" s="355">
        <f>FKEC!F39</f>
        <v>129019.96118258443</v>
      </c>
      <c r="F77" s="355">
        <f>FKEC!G39</f>
        <v>132384.77130595408</v>
      </c>
      <c r="G77" s="355">
        <f>FKEC!H39</f>
        <v>144115.9806212089</v>
      </c>
      <c r="H77" s="355">
        <f>FKEC!I39</f>
        <v>152166.44086178442</v>
      </c>
      <c r="I77" s="355">
        <f>FKEC!J39</f>
        <v>160017.24662607448</v>
      </c>
      <c r="J77" s="355">
        <f>FKEC!K39</f>
        <v>176752.24636235269</v>
      </c>
      <c r="K77" s="355">
        <f>FKEC!L39</f>
        <v>148807.72915664825</v>
      </c>
      <c r="L77" s="355">
        <f>FKEC!M39</f>
        <v>140132.63429991671</v>
      </c>
      <c r="M77" s="355">
        <f>FKEC!N39</f>
        <v>116730.98075781958</v>
      </c>
      <c r="N77" s="162">
        <f>SUM(B77:M77)</f>
        <v>1653853.8751042725</v>
      </c>
      <c r="O77" s="158">
        <f>MAX(B77:M77)</f>
        <v>176752.24636235269</v>
      </c>
      <c r="P77" s="159">
        <f>+O77/$O$43</f>
        <v>1.5805804972068376E-3</v>
      </c>
      <c r="Q77" s="125"/>
      <c r="R77" s="210">
        <v>45000</v>
      </c>
      <c r="S77" s="205">
        <f>+R77/$R$87</f>
        <v>1.0972031646780233E-3</v>
      </c>
    </row>
    <row r="78" spans="1:19" s="112" customFormat="1">
      <c r="A78" s="163" t="s">
        <v>484</v>
      </c>
      <c r="B78" s="355">
        <f>LCEC!C39</f>
        <v>652401.32093880035</v>
      </c>
      <c r="C78" s="355">
        <f>LCEC!D39</f>
        <v>672226.9800133321</v>
      </c>
      <c r="D78" s="355">
        <f>LCEC!E39</f>
        <v>565189.2419010516</v>
      </c>
      <c r="E78" s="355">
        <f>LCEC!F39</f>
        <v>738205.59044319333</v>
      </c>
      <c r="F78" s="355">
        <f>LCEC!G39</f>
        <v>757429.52065751946</v>
      </c>
      <c r="G78" s="355">
        <f>LCEC!H39</f>
        <v>787576.09545146674</v>
      </c>
      <c r="H78" s="355">
        <f>LCEC!I39</f>
        <v>775553.7544710869</v>
      </c>
      <c r="I78" s="355">
        <f>LCEC!J39</f>
        <v>723801.74799618952</v>
      </c>
      <c r="J78" s="355">
        <f>LCEC!K39</f>
        <v>825037.78775503067</v>
      </c>
      <c r="K78" s="355">
        <f>LCEC!L39</f>
        <v>816506.01940558362</v>
      </c>
      <c r="L78" s="355">
        <f>LCEC!M39</f>
        <v>718119.66254312883</v>
      </c>
      <c r="M78" s="355">
        <f>LCEC!N39</f>
        <v>620851.89344288502</v>
      </c>
      <c r="N78" s="162">
        <f>SUM(B78:M78)</f>
        <v>8652899.6150192693</v>
      </c>
      <c r="O78" s="158">
        <f>MAX(B78:M78)</f>
        <v>825037.78775503067</v>
      </c>
      <c r="P78" s="159">
        <f>+O78/$O$43</f>
        <v>7.3777768804755015E-3</v>
      </c>
      <c r="Q78" s="125"/>
      <c r="R78" s="204">
        <v>1360.840019478341</v>
      </c>
      <c r="S78" s="205">
        <f>+R78/$R$87</f>
        <v>3.3180399466491966E-5</v>
      </c>
    </row>
    <row r="79" spans="1:19" s="112" customFormat="1">
      <c r="A79" s="163" t="s">
        <v>1049</v>
      </c>
      <c r="B79" s="355">
        <f>'NEW SMYRNA'!C39</f>
        <v>0</v>
      </c>
      <c r="C79" s="355">
        <f>'NEW SMYRNA'!D39</f>
        <v>337.94744241375577</v>
      </c>
      <c r="D79" s="355">
        <f>'NEW SMYRNA'!E39</f>
        <v>0</v>
      </c>
      <c r="E79" s="355">
        <f>'NEW SMYRNA'!F39</f>
        <v>0</v>
      </c>
      <c r="F79" s="355">
        <f>'NEW SMYRNA'!G39</f>
        <v>0</v>
      </c>
      <c r="G79" s="355">
        <f>'NEW SMYRNA'!H39</f>
        <v>0</v>
      </c>
      <c r="H79" s="355">
        <f>'NEW SMYRNA'!I39</f>
        <v>0</v>
      </c>
      <c r="I79" s="355">
        <f>'NEW SMYRNA'!J39</f>
        <v>0</v>
      </c>
      <c r="J79" s="355">
        <f>'NEW SMYRNA'!K39</f>
        <v>251.407884151247</v>
      </c>
      <c r="K79" s="355">
        <f>'NEW SMYRNA'!L39</f>
        <v>0</v>
      </c>
      <c r="L79" s="355">
        <f>'NEW SMYRNA'!M39</f>
        <v>0</v>
      </c>
      <c r="M79" s="355">
        <f>'NEW SMYRNA'!N39</f>
        <v>0</v>
      </c>
      <c r="N79" s="162">
        <f>SUM(B79:M79)</f>
        <v>589.35532656500277</v>
      </c>
      <c r="O79" s="158">
        <f>MAX(B79:M79)</f>
        <v>337.94744241375577</v>
      </c>
      <c r="P79" s="159">
        <f>+O79/$O$43</f>
        <v>3.0220444014333336E-6</v>
      </c>
      <c r="Q79" s="125"/>
      <c r="R79" s="204">
        <v>249584.36048361912</v>
      </c>
      <c r="S79" s="205">
        <f>+R79/$R$87</f>
        <v>6.085438892817055E-3</v>
      </c>
    </row>
    <row r="80" spans="1:19" s="112" customFormat="1">
      <c r="A80" s="163" t="s">
        <v>486</v>
      </c>
      <c r="B80" s="355">
        <f>SEMINOLE!C40</f>
        <v>0</v>
      </c>
      <c r="C80" s="355">
        <f>SEMINOLE!D40</f>
        <v>0</v>
      </c>
      <c r="D80" s="355">
        <f>SEMINOLE!E40</f>
        <v>0</v>
      </c>
      <c r="E80" s="355">
        <f>SEMINOLE!F40</f>
        <v>0</v>
      </c>
      <c r="F80" s="355">
        <f>SEMINOLE!G40</f>
        <v>0</v>
      </c>
      <c r="G80" s="355">
        <f>SEMINOLE!H40</f>
        <v>277203.95764963276</v>
      </c>
      <c r="H80" s="355">
        <f>SEMINOLE!I40</f>
        <v>255290.495159001</v>
      </c>
      <c r="I80" s="355">
        <f>SEMINOLE!J40</f>
        <v>300363.14268342452</v>
      </c>
      <c r="J80" s="355">
        <f>SEMINOLE!K40</f>
        <v>205741.48330934267</v>
      </c>
      <c r="K80" s="355">
        <f>SEMINOLE!L40</f>
        <v>209307.17556354226</v>
      </c>
      <c r="L80" s="355">
        <f>SEMINOLE!M40</f>
        <v>447419.53385127638</v>
      </c>
      <c r="M80" s="355">
        <f>SEMINOLE!N40</f>
        <v>648757.30994152045</v>
      </c>
      <c r="N80" s="162">
        <f t="shared" ref="N80:N82" si="16">SUM(B80:M80)</f>
        <v>2344083.0981577402</v>
      </c>
      <c r="O80" s="158">
        <f t="shared" ref="O80:O82" si="17">MAX(B80:M80)</f>
        <v>648757.30994152045</v>
      </c>
      <c r="P80" s="159">
        <f t="shared" ref="P80:P82" si="18">+O80/$O$43</f>
        <v>5.8014151028767157E-3</v>
      </c>
      <c r="Q80" s="125"/>
      <c r="R80" s="204">
        <v>75000</v>
      </c>
      <c r="S80" s="205">
        <f>+R80/$R$87</f>
        <v>1.8286719411300387E-3</v>
      </c>
    </row>
    <row r="81" spans="1:19" s="112" customFormat="1">
      <c r="A81" s="163" t="s">
        <v>1050</v>
      </c>
      <c r="B81" s="355">
        <f>WAUCHULA!C39</f>
        <v>10650.854769347416</v>
      </c>
      <c r="C81" s="355">
        <f>WAUCHULA!D39</f>
        <v>0</v>
      </c>
      <c r="D81" s="355">
        <f>WAUCHULA!E39</f>
        <v>0</v>
      </c>
      <c r="E81" s="355">
        <f>WAUCHULA!F39</f>
        <v>0</v>
      </c>
      <c r="F81" s="355">
        <f>WAUCHULA!G39</f>
        <v>0</v>
      </c>
      <c r="G81" s="355">
        <f>WAUCHULA!H39</f>
        <v>0</v>
      </c>
      <c r="H81" s="355">
        <f>WAUCHULA!I39</f>
        <v>0</v>
      </c>
      <c r="I81" s="355">
        <f>WAUCHULA!J39</f>
        <v>0</v>
      </c>
      <c r="J81" s="355">
        <f>WAUCHULA!K39</f>
        <v>0</v>
      </c>
      <c r="K81" s="355">
        <f>WAUCHULA!L39</f>
        <v>0</v>
      </c>
      <c r="L81" s="355">
        <f>WAUCHULA!M39</f>
        <v>0</v>
      </c>
      <c r="M81" s="355">
        <f>WAUCHULA!N39</f>
        <v>0</v>
      </c>
      <c r="N81" s="162">
        <f t="shared" si="16"/>
        <v>10650.854769347416</v>
      </c>
      <c r="O81" s="158">
        <f t="shared" si="17"/>
        <v>10650.854769347416</v>
      </c>
      <c r="P81" s="159">
        <f t="shared" si="18"/>
        <v>9.5243673975725065E-5</v>
      </c>
      <c r="Q81" s="125"/>
      <c r="R81" s="204"/>
      <c r="S81" s="205"/>
    </row>
    <row r="82" spans="1:19" s="112" customFormat="1">
      <c r="A82" s="163" t="s">
        <v>1052</v>
      </c>
      <c r="B82" s="355">
        <f>'WINTER PARK'!C39</f>
        <v>25913.23894341823</v>
      </c>
      <c r="C82" s="355">
        <f>'WINTER PARK'!D39</f>
        <v>357.14285714285717</v>
      </c>
      <c r="D82" s="355">
        <f>'WINTER PARK'!E39</f>
        <v>0</v>
      </c>
      <c r="E82" s="355">
        <f>'WINTER PARK'!F39</f>
        <v>0</v>
      </c>
      <c r="F82" s="355">
        <f>'WINTER PARK'!G39</f>
        <v>0</v>
      </c>
      <c r="G82" s="355">
        <f>'WINTER PARK'!H39</f>
        <v>0</v>
      </c>
      <c r="H82" s="355">
        <f>'WINTER PARK'!I39</f>
        <v>0</v>
      </c>
      <c r="I82" s="355">
        <f>'WINTER PARK'!J39</f>
        <v>0</v>
      </c>
      <c r="J82" s="355">
        <f>'WINTER PARK'!K39</f>
        <v>333.33333333333331</v>
      </c>
      <c r="K82" s="355">
        <f>'WINTER PARK'!L39</f>
        <v>0</v>
      </c>
      <c r="L82" s="355">
        <f>'WINTER PARK'!M39</f>
        <v>0</v>
      </c>
      <c r="M82" s="355">
        <f>'WINTER PARK'!N39</f>
        <v>0</v>
      </c>
      <c r="N82" s="162">
        <f t="shared" si="16"/>
        <v>26603.71513389442</v>
      </c>
      <c r="O82" s="158">
        <f t="shared" si="17"/>
        <v>25913.23894341823</v>
      </c>
      <c r="P82" s="159">
        <f t="shared" si="18"/>
        <v>2.3172525914868036E-4</v>
      </c>
      <c r="Q82" s="125"/>
      <c r="R82" s="204"/>
      <c r="S82" s="205"/>
    </row>
    <row r="83" spans="1:19" s="112" customFormat="1">
      <c r="A83" s="202"/>
      <c r="B83" s="162"/>
      <c r="C83" s="162"/>
      <c r="D83" s="162"/>
      <c r="E83" s="162"/>
      <c r="F83" s="162"/>
      <c r="G83" s="162"/>
      <c r="H83" s="162"/>
      <c r="I83" s="162"/>
      <c r="J83" s="162"/>
      <c r="K83" s="162"/>
      <c r="L83" s="162"/>
      <c r="M83" s="162"/>
      <c r="N83" s="162"/>
      <c r="O83" s="158"/>
      <c r="P83" s="159"/>
      <c r="Q83" s="125"/>
      <c r="R83" s="204"/>
      <c r="S83" s="205"/>
    </row>
    <row r="84" spans="1:19" s="112" customFormat="1">
      <c r="A84" s="125"/>
      <c r="B84" s="155"/>
      <c r="C84" s="155"/>
      <c r="D84" s="155"/>
      <c r="E84" s="155"/>
      <c r="F84" s="155"/>
      <c r="G84" s="155"/>
      <c r="H84" s="155"/>
      <c r="I84" s="155"/>
      <c r="J84" s="155"/>
      <c r="K84" s="155"/>
      <c r="L84" s="155"/>
      <c r="M84" s="155"/>
      <c r="N84" s="155"/>
      <c r="O84" s="157"/>
      <c r="P84" s="125"/>
      <c r="Q84" s="125"/>
      <c r="R84" s="208"/>
      <c r="S84" s="205"/>
    </row>
    <row r="85" spans="1:19" s="112" customFormat="1">
      <c r="A85" s="126" t="s">
        <v>506</v>
      </c>
      <c r="B85" s="161">
        <f t="shared" ref="B85:O85" si="19">SUM(B76:B84)</f>
        <v>810794.67126334074</v>
      </c>
      <c r="C85" s="161">
        <f t="shared" si="19"/>
        <v>798409.65286016616</v>
      </c>
      <c r="D85" s="161">
        <f t="shared" si="19"/>
        <v>678254.19337005774</v>
      </c>
      <c r="E85" s="161">
        <f t="shared" si="19"/>
        <v>867225.55162577773</v>
      </c>
      <c r="F85" s="161">
        <f t="shared" si="19"/>
        <v>889814.29196347354</v>
      </c>
      <c r="G85" s="161">
        <f t="shared" si="19"/>
        <v>1208896.0337223085</v>
      </c>
      <c r="H85" s="161">
        <f t="shared" si="19"/>
        <v>1183010.6904918724</v>
      </c>
      <c r="I85" s="161">
        <f t="shared" si="19"/>
        <v>1184182.1373056886</v>
      </c>
      <c r="J85" s="161">
        <f t="shared" si="19"/>
        <v>1208116.2586442106</v>
      </c>
      <c r="K85" s="161">
        <f t="shared" si="19"/>
        <v>1174620.9241257741</v>
      </c>
      <c r="L85" s="161">
        <f t="shared" si="19"/>
        <v>1305671.830694322</v>
      </c>
      <c r="M85" s="161">
        <f t="shared" si="19"/>
        <v>1386340.184142225</v>
      </c>
      <c r="N85" s="161">
        <f t="shared" si="19"/>
        <v>12695336.420209216</v>
      </c>
      <c r="O85" s="161">
        <f t="shared" si="19"/>
        <v>1694105.2919122125</v>
      </c>
      <c r="P85" s="159">
        <f>+O85/$O$43</f>
        <v>1.5149282907114835E-2</v>
      </c>
      <c r="Q85" s="126"/>
      <c r="R85" s="207">
        <f>SUM(R76:R84)</f>
        <v>519212.0678207645</v>
      </c>
      <c r="S85" s="205">
        <f>+R85/$R$87</f>
        <v>1.265958053226585E-2</v>
      </c>
    </row>
    <row r="86" spans="1:19" s="112" customFormat="1">
      <c r="A86" s="125"/>
      <c r="B86" s="155"/>
      <c r="C86" s="155"/>
      <c r="D86" s="155"/>
      <c r="E86" s="155"/>
      <c r="F86" s="155"/>
      <c r="G86" s="155"/>
      <c r="H86" s="155"/>
      <c r="I86" s="155"/>
      <c r="J86" s="155"/>
      <c r="K86" s="155"/>
      <c r="L86" s="155"/>
      <c r="M86" s="155"/>
      <c r="N86" s="155"/>
      <c r="O86" s="157"/>
      <c r="P86" s="125"/>
      <c r="Q86" s="125"/>
      <c r="R86" s="208"/>
      <c r="S86" s="205"/>
    </row>
    <row r="87" spans="1:19" s="112" customFormat="1" ht="13.8" thickBot="1">
      <c r="A87" s="126" t="s">
        <v>448</v>
      </c>
      <c r="B87" s="160">
        <f t="shared" ref="B87:O87" si="20">+B73+B85</f>
        <v>45637565.952911571</v>
      </c>
      <c r="C87" s="160">
        <f t="shared" si="20"/>
        <v>42951052.481232025</v>
      </c>
      <c r="D87" s="160">
        <f t="shared" si="20"/>
        <v>38011296.971048184</v>
      </c>
      <c r="E87" s="160">
        <f t="shared" si="20"/>
        <v>35870807.892729789</v>
      </c>
      <c r="F87" s="160">
        <f t="shared" si="20"/>
        <v>36269942.599216424</v>
      </c>
      <c r="G87" s="160">
        <f t="shared" si="20"/>
        <v>38657126.533225529</v>
      </c>
      <c r="H87" s="160">
        <f t="shared" si="20"/>
        <v>38834784.033588737</v>
      </c>
      <c r="I87" s="160">
        <f t="shared" si="20"/>
        <v>38530358.549131639</v>
      </c>
      <c r="J87" s="160">
        <f t="shared" si="20"/>
        <v>40947681.120138742</v>
      </c>
      <c r="K87" s="160">
        <f t="shared" si="20"/>
        <v>39749628.046242729</v>
      </c>
      <c r="L87" s="160">
        <f t="shared" si="20"/>
        <v>42586866.869649135</v>
      </c>
      <c r="M87" s="160">
        <f t="shared" si="20"/>
        <v>41173871.195798188</v>
      </c>
      <c r="N87" s="160">
        <f t="shared" si="20"/>
        <v>479220982.24491262</v>
      </c>
      <c r="O87" s="160">
        <f t="shared" si="20"/>
        <v>47122414.025107704</v>
      </c>
      <c r="P87" s="159">
        <f>+O87/$O$43</f>
        <v>0.42138513157394991</v>
      </c>
      <c r="Q87" s="125"/>
      <c r="R87" s="211">
        <f>+R73+R85</f>
        <v>41013370.585023195</v>
      </c>
      <c r="S87" s="205">
        <f>+R87/$R$87</f>
        <v>1</v>
      </c>
    </row>
    <row r="88" spans="1:19" s="112" customFormat="1" ht="13.8" thickTop="1">
      <c r="B88" s="156"/>
      <c r="C88" s="156"/>
      <c r="D88" s="156"/>
      <c r="E88" s="156"/>
      <c r="F88" s="156"/>
      <c r="G88" s="156"/>
      <c r="H88" s="156"/>
      <c r="I88" s="156"/>
      <c r="J88" s="156"/>
      <c r="K88" s="156"/>
      <c r="L88" s="156"/>
      <c r="M88" s="156"/>
      <c r="N88" s="156"/>
      <c r="S88" s="205"/>
    </row>
    <row r="89" spans="1:19" s="112" customFormat="1">
      <c r="B89" s="156"/>
      <c r="C89" s="156"/>
      <c r="D89" s="156"/>
      <c r="E89" s="156"/>
      <c r="F89" s="156"/>
      <c r="G89" s="156"/>
      <c r="H89" s="156"/>
      <c r="I89" s="156"/>
      <c r="J89" s="156"/>
      <c r="K89" s="156"/>
      <c r="L89" s="156"/>
      <c r="M89" s="156"/>
      <c r="N89" s="156"/>
    </row>
    <row r="90" spans="1:19" s="112" customFormat="1">
      <c r="B90" s="156"/>
      <c r="C90" s="156"/>
      <c r="D90" s="156"/>
      <c r="E90" s="156"/>
      <c r="F90" s="156"/>
      <c r="G90" s="156"/>
      <c r="H90" s="156"/>
      <c r="I90" s="156"/>
      <c r="J90" s="156"/>
      <c r="K90" s="156"/>
      <c r="L90" s="156"/>
      <c r="M90" s="156"/>
      <c r="N90" s="156"/>
    </row>
    <row r="91" spans="1:19" s="112" customFormat="1">
      <c r="B91" s="156"/>
      <c r="C91" s="156"/>
      <c r="D91" s="156"/>
      <c r="E91" s="156"/>
      <c r="F91" s="156"/>
      <c r="G91" s="156"/>
      <c r="H91" s="156"/>
      <c r="I91" s="156"/>
      <c r="J91" s="156"/>
      <c r="K91" s="156"/>
      <c r="L91" s="156"/>
      <c r="M91" s="156"/>
      <c r="N91" s="156"/>
    </row>
    <row r="92" spans="1:19" s="112" customFormat="1">
      <c r="B92" s="156"/>
      <c r="C92" s="156"/>
      <c r="D92" s="156"/>
      <c r="E92" s="156"/>
      <c r="F92" s="156"/>
      <c r="G92" s="156"/>
      <c r="H92" s="156"/>
      <c r="I92" s="156"/>
      <c r="J92" s="156"/>
      <c r="K92" s="156"/>
      <c r="L92" s="156"/>
      <c r="M92" s="156"/>
      <c r="N92" s="156"/>
    </row>
    <row r="93" spans="1:19" s="112" customFormat="1">
      <c r="B93" s="156"/>
      <c r="C93" s="156"/>
      <c r="D93" s="156"/>
      <c r="E93" s="156"/>
      <c r="F93" s="156"/>
      <c r="G93" s="156"/>
      <c r="H93" s="156"/>
      <c r="I93" s="156"/>
      <c r="J93" s="156"/>
      <c r="K93" s="156"/>
      <c r="L93" s="156"/>
      <c r="M93" s="156"/>
      <c r="N93" s="156"/>
    </row>
    <row r="94" spans="1:19" s="112" customFormat="1">
      <c r="B94" s="156"/>
      <c r="C94" s="156"/>
      <c r="D94" s="156"/>
      <c r="E94" s="156"/>
      <c r="F94" s="156"/>
      <c r="G94" s="156"/>
      <c r="H94" s="156"/>
      <c r="I94" s="156"/>
      <c r="J94" s="156"/>
      <c r="K94" s="156"/>
      <c r="L94" s="156"/>
      <c r="M94" s="156"/>
      <c r="N94" s="156"/>
    </row>
    <row r="95" spans="1:19" s="112" customFormat="1">
      <c r="B95" s="156"/>
      <c r="C95" s="156"/>
      <c r="D95" s="156"/>
      <c r="E95" s="156"/>
      <c r="F95" s="156"/>
      <c r="G95" s="156"/>
      <c r="H95" s="156"/>
      <c r="I95" s="156"/>
      <c r="J95" s="156"/>
      <c r="K95" s="156"/>
      <c r="L95" s="156"/>
      <c r="M95" s="156"/>
      <c r="N95" s="156"/>
    </row>
    <row r="96" spans="1:19" s="112" customFormat="1">
      <c r="B96" s="156"/>
      <c r="C96" s="156"/>
      <c r="D96" s="156"/>
      <c r="E96" s="156"/>
      <c r="F96" s="156"/>
      <c r="G96" s="156"/>
      <c r="H96" s="156"/>
      <c r="I96" s="156"/>
      <c r="J96" s="156"/>
      <c r="K96" s="156"/>
      <c r="L96" s="156"/>
      <c r="M96" s="156"/>
      <c r="N96" s="156"/>
    </row>
    <row r="97" spans="2:14" s="112" customFormat="1">
      <c r="B97" s="156"/>
      <c r="C97" s="156"/>
      <c r="D97" s="156"/>
      <c r="E97" s="156"/>
      <c r="F97" s="156"/>
      <c r="G97" s="156"/>
      <c r="H97" s="156"/>
      <c r="I97" s="156"/>
      <c r="J97" s="156"/>
      <c r="K97" s="156"/>
      <c r="L97" s="156"/>
      <c r="M97" s="156"/>
      <c r="N97" s="156"/>
    </row>
    <row r="98" spans="2:14" s="112" customFormat="1">
      <c r="B98" s="156"/>
      <c r="C98" s="156"/>
      <c r="D98" s="156"/>
      <c r="E98" s="156"/>
      <c r="F98" s="156"/>
      <c r="G98" s="156"/>
      <c r="H98" s="156"/>
      <c r="I98" s="156"/>
      <c r="J98" s="156"/>
      <c r="K98" s="156"/>
      <c r="L98" s="156"/>
      <c r="M98" s="156"/>
      <c r="N98" s="156"/>
    </row>
    <row r="99" spans="2:14" s="112" customFormat="1">
      <c r="B99" s="156"/>
      <c r="C99" s="156"/>
      <c r="D99" s="156"/>
      <c r="E99" s="156"/>
      <c r="F99" s="156"/>
      <c r="G99" s="156"/>
      <c r="H99" s="156"/>
      <c r="I99" s="156"/>
      <c r="J99" s="156"/>
      <c r="K99" s="156"/>
      <c r="L99" s="156"/>
      <c r="M99" s="156"/>
      <c r="N99" s="156"/>
    </row>
    <row r="100" spans="2:14" s="112" customFormat="1">
      <c r="B100" s="156"/>
      <c r="C100" s="156"/>
      <c r="D100" s="156"/>
      <c r="E100" s="156"/>
      <c r="F100" s="156"/>
      <c r="G100" s="156"/>
      <c r="H100" s="156"/>
      <c r="I100" s="156"/>
      <c r="J100" s="156"/>
      <c r="K100" s="156"/>
      <c r="L100" s="156"/>
      <c r="M100" s="156"/>
      <c r="N100" s="156"/>
    </row>
    <row r="101" spans="2:14" s="112" customFormat="1">
      <c r="B101" s="156"/>
      <c r="C101" s="156"/>
      <c r="D101" s="156"/>
      <c r="E101" s="156"/>
      <c r="F101" s="156"/>
      <c r="G101" s="156"/>
      <c r="H101" s="156"/>
      <c r="I101" s="156"/>
      <c r="J101" s="156"/>
      <c r="K101" s="156"/>
      <c r="L101" s="156"/>
      <c r="M101" s="156"/>
      <c r="N101" s="156"/>
    </row>
    <row r="102" spans="2:14" s="112" customFormat="1">
      <c r="B102" s="156"/>
      <c r="C102" s="156"/>
      <c r="D102" s="156"/>
      <c r="E102" s="156"/>
      <c r="F102" s="156"/>
      <c r="G102" s="156"/>
      <c r="H102" s="156"/>
      <c r="I102" s="156"/>
      <c r="J102" s="156"/>
      <c r="K102" s="156"/>
      <c r="L102" s="156"/>
      <c r="M102" s="156"/>
      <c r="N102" s="156"/>
    </row>
    <row r="103" spans="2:14" s="112" customFormat="1">
      <c r="B103" s="156"/>
      <c r="C103" s="156"/>
      <c r="D103" s="156"/>
      <c r="E103" s="156"/>
      <c r="F103" s="156"/>
      <c r="G103" s="156"/>
      <c r="H103" s="156"/>
      <c r="I103" s="156"/>
      <c r="J103" s="156"/>
      <c r="K103" s="156"/>
      <c r="L103" s="156"/>
      <c r="M103" s="156"/>
      <c r="N103" s="156"/>
    </row>
    <row r="104" spans="2:14" s="112" customFormat="1">
      <c r="B104" s="156"/>
      <c r="C104" s="156"/>
      <c r="D104" s="156"/>
      <c r="E104" s="156"/>
      <c r="F104" s="156"/>
      <c r="G104" s="156"/>
      <c r="H104" s="156"/>
      <c r="I104" s="156"/>
      <c r="J104" s="156"/>
      <c r="K104" s="156"/>
      <c r="L104" s="156"/>
      <c r="M104" s="156"/>
      <c r="N104" s="156"/>
    </row>
    <row r="105" spans="2:14" s="112" customFormat="1">
      <c r="B105" s="156"/>
      <c r="C105" s="156"/>
      <c r="D105" s="156"/>
      <c r="E105" s="156"/>
      <c r="F105" s="156"/>
      <c r="G105" s="156"/>
      <c r="H105" s="156"/>
      <c r="I105" s="156"/>
      <c r="J105" s="156"/>
      <c r="K105" s="156"/>
      <c r="L105" s="156"/>
      <c r="M105" s="156"/>
      <c r="N105" s="156"/>
    </row>
    <row r="106" spans="2:14" s="112" customFormat="1">
      <c r="B106" s="156"/>
      <c r="C106" s="156"/>
      <c r="D106" s="156"/>
      <c r="E106" s="156"/>
      <c r="F106" s="156"/>
      <c r="G106" s="156"/>
      <c r="H106" s="156"/>
      <c r="I106" s="156"/>
      <c r="J106" s="156"/>
      <c r="K106" s="156"/>
      <c r="L106" s="156"/>
      <c r="M106" s="156"/>
      <c r="N106" s="156"/>
    </row>
    <row r="107" spans="2:14" s="112" customFormat="1">
      <c r="B107" s="156"/>
      <c r="C107" s="156"/>
      <c r="D107" s="156"/>
      <c r="E107" s="156"/>
      <c r="F107" s="156"/>
      <c r="G107" s="156"/>
      <c r="H107" s="156"/>
      <c r="I107" s="156"/>
      <c r="J107" s="156"/>
      <c r="K107" s="156"/>
      <c r="L107" s="156"/>
      <c r="M107" s="156"/>
      <c r="N107" s="156"/>
    </row>
    <row r="108" spans="2:14" s="112" customFormat="1">
      <c r="B108" s="156"/>
      <c r="C108" s="156"/>
      <c r="D108" s="156"/>
      <c r="E108" s="156"/>
      <c r="F108" s="156"/>
      <c r="G108" s="156"/>
      <c r="H108" s="156"/>
      <c r="I108" s="156"/>
      <c r="J108" s="156"/>
      <c r="K108" s="156"/>
      <c r="L108" s="156"/>
      <c r="M108" s="156"/>
      <c r="N108" s="156"/>
    </row>
    <row r="109" spans="2:14" s="112" customFormat="1">
      <c r="B109" s="156"/>
      <c r="C109" s="156"/>
      <c r="D109" s="156"/>
      <c r="E109" s="156"/>
      <c r="F109" s="156"/>
      <c r="G109" s="156"/>
      <c r="H109" s="156"/>
      <c r="I109" s="156"/>
      <c r="J109" s="156"/>
      <c r="K109" s="156"/>
      <c r="L109" s="156"/>
      <c r="M109" s="156"/>
      <c r="N109" s="156"/>
    </row>
    <row r="110" spans="2:14" s="112" customFormat="1">
      <c r="B110" s="156"/>
      <c r="C110" s="156"/>
      <c r="D110" s="156"/>
      <c r="E110" s="156"/>
      <c r="F110" s="156"/>
      <c r="G110" s="156"/>
      <c r="H110" s="156"/>
      <c r="I110" s="156"/>
      <c r="J110" s="156"/>
      <c r="K110" s="156"/>
      <c r="L110" s="156"/>
      <c r="M110" s="156"/>
      <c r="N110" s="156"/>
    </row>
    <row r="111" spans="2:14" s="112" customFormat="1">
      <c r="B111" s="156"/>
      <c r="C111" s="156"/>
      <c r="D111" s="156"/>
      <c r="E111" s="156"/>
      <c r="F111" s="156"/>
      <c r="G111" s="156"/>
      <c r="H111" s="156"/>
      <c r="I111" s="156"/>
      <c r="J111" s="156"/>
      <c r="K111" s="156"/>
      <c r="L111" s="156"/>
      <c r="M111" s="156"/>
      <c r="N111" s="156"/>
    </row>
    <row r="112" spans="2:14" s="112" customFormat="1">
      <c r="B112" s="156"/>
      <c r="C112" s="156"/>
      <c r="D112" s="156"/>
      <c r="E112" s="156"/>
      <c r="F112" s="156"/>
      <c r="G112" s="156"/>
      <c r="H112" s="156"/>
      <c r="I112" s="156"/>
      <c r="J112" s="156"/>
      <c r="K112" s="156"/>
      <c r="L112" s="156"/>
      <c r="M112" s="156"/>
      <c r="N112" s="156"/>
    </row>
    <row r="113" spans="2:14" s="112" customFormat="1">
      <c r="B113" s="156"/>
      <c r="C113" s="156"/>
      <c r="D113" s="156"/>
      <c r="E113" s="156"/>
      <c r="F113" s="156"/>
      <c r="G113" s="156"/>
      <c r="H113" s="156"/>
      <c r="I113" s="156"/>
      <c r="J113" s="156"/>
      <c r="K113" s="156"/>
      <c r="L113" s="156"/>
      <c r="M113" s="156"/>
      <c r="N113" s="156"/>
    </row>
    <row r="114" spans="2:14" s="112" customFormat="1">
      <c r="B114" s="156"/>
      <c r="C114" s="156"/>
      <c r="D114" s="156"/>
      <c r="E114" s="156"/>
      <c r="F114" s="156"/>
      <c r="G114" s="156"/>
      <c r="H114" s="156"/>
      <c r="I114" s="156"/>
      <c r="J114" s="156"/>
      <c r="K114" s="156"/>
      <c r="L114" s="156"/>
      <c r="M114" s="156"/>
      <c r="N114" s="156"/>
    </row>
    <row r="115" spans="2:14" s="112" customFormat="1">
      <c r="B115" s="156"/>
      <c r="C115" s="156"/>
      <c r="D115" s="156"/>
      <c r="E115" s="156"/>
      <c r="F115" s="156"/>
      <c r="G115" s="156"/>
      <c r="H115" s="156"/>
      <c r="I115" s="156"/>
      <c r="J115" s="156"/>
      <c r="K115" s="156"/>
      <c r="L115" s="156"/>
      <c r="M115" s="156"/>
      <c r="N115" s="156"/>
    </row>
    <row r="116" spans="2:14" s="112" customFormat="1">
      <c r="B116" s="156"/>
      <c r="C116" s="156"/>
      <c r="D116" s="156"/>
      <c r="E116" s="156"/>
      <c r="F116" s="156"/>
      <c r="G116" s="156"/>
      <c r="H116" s="156"/>
      <c r="I116" s="156"/>
      <c r="J116" s="156"/>
      <c r="K116" s="156"/>
      <c r="L116" s="156"/>
      <c r="M116" s="156"/>
      <c r="N116" s="156"/>
    </row>
    <row r="117" spans="2:14" s="112" customFormat="1">
      <c r="B117" s="156"/>
      <c r="C117" s="156"/>
      <c r="D117" s="156"/>
      <c r="E117" s="156"/>
      <c r="F117" s="156"/>
      <c r="G117" s="156"/>
      <c r="H117" s="156"/>
      <c r="I117" s="156"/>
      <c r="J117" s="156"/>
      <c r="K117" s="156"/>
      <c r="L117" s="156"/>
      <c r="M117" s="156"/>
      <c r="N117" s="156"/>
    </row>
    <row r="118" spans="2:14" s="112" customFormat="1">
      <c r="B118" s="156"/>
      <c r="C118" s="156"/>
      <c r="D118" s="156"/>
      <c r="E118" s="156"/>
      <c r="F118" s="156"/>
      <c r="G118" s="156"/>
      <c r="H118" s="156"/>
      <c r="I118" s="156"/>
      <c r="J118" s="156"/>
      <c r="K118" s="156"/>
      <c r="L118" s="156"/>
      <c r="M118" s="156"/>
      <c r="N118" s="156"/>
    </row>
    <row r="119" spans="2:14" s="112" customFormat="1">
      <c r="B119" s="156"/>
      <c r="C119" s="156"/>
      <c r="D119" s="156"/>
      <c r="E119" s="156"/>
      <c r="F119" s="156"/>
      <c r="G119" s="156"/>
      <c r="H119" s="156"/>
      <c r="I119" s="156"/>
      <c r="J119" s="156"/>
      <c r="K119" s="156"/>
      <c r="L119" s="156"/>
      <c r="M119" s="156"/>
      <c r="N119" s="156"/>
    </row>
    <row r="120" spans="2:14" s="112" customFormat="1">
      <c r="B120" s="156"/>
      <c r="C120" s="156"/>
      <c r="D120" s="156"/>
      <c r="E120" s="156"/>
      <c r="F120" s="156"/>
      <c r="G120" s="156"/>
      <c r="H120" s="156"/>
      <c r="I120" s="156"/>
      <c r="J120" s="156"/>
      <c r="K120" s="156"/>
      <c r="L120" s="156"/>
      <c r="M120" s="156"/>
      <c r="N120" s="156"/>
    </row>
    <row r="121" spans="2:14" s="112" customFormat="1">
      <c r="B121" s="156"/>
      <c r="C121" s="156"/>
      <c r="D121" s="156"/>
      <c r="E121" s="156"/>
      <c r="F121" s="156"/>
      <c r="G121" s="156"/>
      <c r="H121" s="156"/>
      <c r="I121" s="156"/>
      <c r="J121" s="156"/>
      <c r="K121" s="156"/>
      <c r="L121" s="156"/>
      <c r="M121" s="156"/>
      <c r="N121" s="156"/>
    </row>
    <row r="122" spans="2:14" s="112" customFormat="1">
      <c r="B122" s="156"/>
      <c r="C122" s="156"/>
      <c r="D122" s="156"/>
      <c r="E122" s="156"/>
      <c r="F122" s="156"/>
      <c r="G122" s="156"/>
      <c r="H122" s="156"/>
      <c r="I122" s="156"/>
      <c r="J122" s="156"/>
      <c r="K122" s="156"/>
      <c r="L122" s="156"/>
      <c r="M122" s="156"/>
      <c r="N122" s="156"/>
    </row>
    <row r="123" spans="2:14" s="112" customFormat="1">
      <c r="B123" s="156"/>
      <c r="C123" s="156"/>
      <c r="D123" s="156"/>
      <c r="E123" s="156"/>
      <c r="F123" s="156"/>
      <c r="G123" s="156"/>
      <c r="H123" s="156"/>
      <c r="I123" s="156"/>
      <c r="J123" s="156"/>
      <c r="K123" s="156"/>
      <c r="L123" s="156"/>
      <c r="M123" s="156"/>
      <c r="N123" s="156"/>
    </row>
    <row r="124" spans="2:14" s="112" customFormat="1">
      <c r="B124" s="156"/>
      <c r="C124" s="156"/>
      <c r="D124" s="156"/>
      <c r="E124" s="156"/>
      <c r="F124" s="156"/>
      <c r="G124" s="156"/>
      <c r="H124" s="156"/>
      <c r="I124" s="156"/>
      <c r="J124" s="156"/>
      <c r="K124" s="156"/>
      <c r="L124" s="156"/>
      <c r="M124" s="156"/>
      <c r="N124" s="156"/>
    </row>
    <row r="125" spans="2:14" s="112" customFormat="1">
      <c r="B125" s="156"/>
      <c r="C125" s="156"/>
      <c r="D125" s="156"/>
      <c r="E125" s="156"/>
      <c r="F125" s="156"/>
      <c r="G125" s="156"/>
      <c r="H125" s="156"/>
      <c r="I125" s="156"/>
      <c r="J125" s="156"/>
      <c r="K125" s="156"/>
      <c r="L125" s="156"/>
      <c r="M125" s="156"/>
      <c r="N125" s="156"/>
    </row>
    <row r="126" spans="2:14" s="112" customFormat="1">
      <c r="B126" s="156"/>
      <c r="C126" s="156"/>
      <c r="D126" s="156"/>
      <c r="E126" s="156"/>
      <c r="F126" s="156"/>
      <c r="G126" s="156"/>
      <c r="H126" s="156"/>
      <c r="I126" s="156"/>
      <c r="J126" s="156"/>
      <c r="K126" s="156"/>
      <c r="L126" s="156"/>
      <c r="M126" s="156"/>
      <c r="N126" s="156"/>
    </row>
    <row r="127" spans="2:14" s="112" customFormat="1">
      <c r="B127" s="156"/>
      <c r="C127" s="156"/>
      <c r="D127" s="156"/>
      <c r="E127" s="156"/>
      <c r="F127" s="156"/>
      <c r="G127" s="156"/>
      <c r="H127" s="156"/>
      <c r="I127" s="156"/>
      <c r="J127" s="156"/>
      <c r="K127" s="156"/>
      <c r="L127" s="156"/>
      <c r="M127" s="156"/>
      <c r="N127" s="156"/>
    </row>
    <row r="128" spans="2:14" s="112" customFormat="1">
      <c r="B128" s="156"/>
      <c r="C128" s="156"/>
      <c r="D128" s="156"/>
      <c r="E128" s="156"/>
      <c r="F128" s="156"/>
      <c r="G128" s="156"/>
      <c r="H128" s="156"/>
      <c r="I128" s="156"/>
      <c r="J128" s="156"/>
      <c r="K128" s="156"/>
      <c r="L128" s="156"/>
      <c r="M128" s="156"/>
      <c r="N128" s="156"/>
    </row>
    <row r="129" spans="2:14" s="112" customFormat="1">
      <c r="B129" s="156"/>
      <c r="C129" s="156"/>
      <c r="D129" s="156"/>
      <c r="E129" s="156"/>
      <c r="F129" s="156"/>
      <c r="G129" s="156"/>
      <c r="H129" s="156"/>
      <c r="I129" s="156"/>
      <c r="J129" s="156"/>
      <c r="K129" s="156"/>
      <c r="L129" s="156"/>
      <c r="M129" s="156"/>
      <c r="N129" s="156"/>
    </row>
    <row r="130" spans="2:14" s="112" customFormat="1">
      <c r="B130" s="156"/>
      <c r="C130" s="156"/>
      <c r="D130" s="156"/>
      <c r="E130" s="156"/>
      <c r="F130" s="156"/>
      <c r="G130" s="156"/>
      <c r="H130" s="156"/>
      <c r="I130" s="156"/>
      <c r="J130" s="156"/>
      <c r="K130" s="156"/>
      <c r="L130" s="156"/>
      <c r="M130" s="156"/>
      <c r="N130" s="156"/>
    </row>
    <row r="131" spans="2:14" s="112" customFormat="1">
      <c r="B131" s="156"/>
      <c r="C131" s="156"/>
      <c r="D131" s="156"/>
      <c r="E131" s="156"/>
      <c r="F131" s="156"/>
      <c r="G131" s="156"/>
      <c r="H131" s="156"/>
      <c r="I131" s="156"/>
      <c r="J131" s="156"/>
      <c r="K131" s="156"/>
      <c r="L131" s="156"/>
      <c r="M131" s="156"/>
      <c r="N131" s="156"/>
    </row>
    <row r="132" spans="2:14" s="112" customFormat="1">
      <c r="B132" s="156"/>
      <c r="C132" s="156"/>
      <c r="D132" s="156"/>
      <c r="E132" s="156"/>
      <c r="F132" s="156"/>
      <c r="G132" s="156"/>
      <c r="H132" s="156"/>
      <c r="I132" s="156"/>
      <c r="J132" s="156"/>
      <c r="K132" s="156"/>
      <c r="L132" s="156"/>
      <c r="M132" s="156"/>
      <c r="N132" s="156"/>
    </row>
    <row r="133" spans="2:14" s="112" customFormat="1">
      <c r="B133" s="156"/>
      <c r="C133" s="156"/>
      <c r="D133" s="156"/>
      <c r="E133" s="156"/>
      <c r="F133" s="156"/>
      <c r="G133" s="156"/>
      <c r="H133" s="156"/>
      <c r="I133" s="156"/>
      <c r="J133" s="156"/>
      <c r="K133" s="156"/>
      <c r="L133" s="156"/>
      <c r="M133" s="156"/>
      <c r="N133" s="156"/>
    </row>
    <row r="134" spans="2:14" s="112" customFormat="1">
      <c r="B134" s="156"/>
      <c r="C134" s="156"/>
      <c r="D134" s="156"/>
      <c r="E134" s="156"/>
      <c r="F134" s="156"/>
      <c r="G134" s="156"/>
      <c r="H134" s="156"/>
      <c r="I134" s="156"/>
      <c r="J134" s="156"/>
      <c r="K134" s="156"/>
      <c r="L134" s="156"/>
      <c r="M134" s="156"/>
      <c r="N134" s="156"/>
    </row>
    <row r="135" spans="2:14" s="112" customFormat="1">
      <c r="B135" s="156"/>
      <c r="C135" s="156"/>
      <c r="D135" s="156"/>
      <c r="E135" s="156"/>
      <c r="F135" s="156"/>
      <c r="G135" s="156"/>
      <c r="H135" s="156"/>
      <c r="I135" s="156"/>
      <c r="J135" s="156"/>
      <c r="K135" s="156"/>
      <c r="L135" s="156"/>
      <c r="M135" s="156"/>
      <c r="N135" s="156"/>
    </row>
    <row r="136" spans="2:14" s="112" customFormat="1">
      <c r="B136" s="156"/>
      <c r="C136" s="156"/>
      <c r="D136" s="156"/>
      <c r="E136" s="156"/>
      <c r="F136" s="156"/>
      <c r="G136" s="156"/>
      <c r="H136" s="156"/>
      <c r="I136" s="156"/>
      <c r="J136" s="156"/>
      <c r="K136" s="156"/>
      <c r="L136" s="156"/>
      <c r="M136" s="156"/>
      <c r="N136" s="156"/>
    </row>
    <row r="137" spans="2:14" s="112" customFormat="1">
      <c r="B137" s="156"/>
      <c r="C137" s="156"/>
      <c r="D137" s="156"/>
      <c r="E137" s="156"/>
      <c r="F137" s="156"/>
      <c r="G137" s="156"/>
      <c r="H137" s="156"/>
      <c r="I137" s="156"/>
      <c r="J137" s="156"/>
      <c r="K137" s="156"/>
      <c r="L137" s="156"/>
      <c r="M137" s="156"/>
      <c r="N137" s="156"/>
    </row>
    <row r="138" spans="2:14" s="112" customFormat="1">
      <c r="B138" s="156"/>
      <c r="C138" s="156"/>
      <c r="D138" s="156"/>
      <c r="E138" s="156"/>
      <c r="F138" s="156"/>
      <c r="G138" s="156"/>
      <c r="H138" s="156"/>
      <c r="I138" s="156"/>
      <c r="J138" s="156"/>
      <c r="K138" s="156"/>
      <c r="L138" s="156"/>
      <c r="M138" s="156"/>
      <c r="N138" s="156"/>
    </row>
    <row r="139" spans="2:14" s="112" customFormat="1">
      <c r="B139" s="156"/>
      <c r="C139" s="156"/>
      <c r="D139" s="156"/>
      <c r="E139" s="156"/>
      <c r="F139" s="156"/>
      <c r="G139" s="156"/>
      <c r="H139" s="156"/>
      <c r="I139" s="156"/>
      <c r="J139" s="156"/>
      <c r="K139" s="156"/>
      <c r="L139" s="156"/>
      <c r="M139" s="156"/>
      <c r="N139" s="156"/>
    </row>
    <row r="140" spans="2:14" s="112" customFormat="1">
      <c r="B140" s="156"/>
      <c r="C140" s="156"/>
      <c r="D140" s="156"/>
      <c r="E140" s="156"/>
      <c r="F140" s="156"/>
      <c r="G140" s="156"/>
      <c r="H140" s="156"/>
      <c r="I140" s="156"/>
      <c r="J140" s="156"/>
      <c r="K140" s="156"/>
      <c r="L140" s="156"/>
      <c r="M140" s="156"/>
      <c r="N140" s="156"/>
    </row>
    <row r="141" spans="2:14" s="112" customFormat="1">
      <c r="B141" s="156"/>
      <c r="C141" s="156"/>
      <c r="D141" s="156"/>
      <c r="E141" s="156"/>
      <c r="F141" s="156"/>
      <c r="G141" s="156"/>
      <c r="H141" s="156"/>
      <c r="I141" s="156"/>
      <c r="J141" s="156"/>
      <c r="K141" s="156"/>
      <c r="L141" s="156"/>
      <c r="M141" s="156"/>
      <c r="N141" s="156"/>
    </row>
    <row r="142" spans="2:14" s="112" customFormat="1">
      <c r="B142" s="156"/>
      <c r="C142" s="156"/>
      <c r="D142" s="156"/>
      <c r="E142" s="156"/>
      <c r="F142" s="156"/>
      <c r="G142" s="156"/>
      <c r="H142" s="156"/>
      <c r="I142" s="156"/>
      <c r="J142" s="156"/>
      <c r="K142" s="156"/>
      <c r="L142" s="156"/>
      <c r="M142" s="156"/>
      <c r="N142" s="156"/>
    </row>
    <row r="143" spans="2:14" s="112" customFormat="1">
      <c r="B143" s="156"/>
      <c r="C143" s="156"/>
      <c r="D143" s="156"/>
      <c r="E143" s="156"/>
      <c r="F143" s="156"/>
      <c r="G143" s="156"/>
      <c r="H143" s="156"/>
      <c r="I143" s="156"/>
      <c r="J143" s="156"/>
      <c r="K143" s="156"/>
      <c r="L143" s="156"/>
      <c r="M143" s="156"/>
      <c r="N143" s="156"/>
    </row>
    <row r="144" spans="2:14" s="112" customFormat="1">
      <c r="B144" s="156"/>
      <c r="C144" s="156"/>
      <c r="D144" s="156"/>
      <c r="E144" s="156"/>
      <c r="F144" s="156"/>
      <c r="G144" s="156"/>
      <c r="H144" s="156"/>
      <c r="I144" s="156"/>
      <c r="J144" s="156"/>
      <c r="K144" s="156"/>
      <c r="L144" s="156"/>
      <c r="M144" s="156"/>
      <c r="N144" s="156"/>
    </row>
    <row r="145" spans="2:14" s="112" customFormat="1">
      <c r="B145" s="156"/>
      <c r="C145" s="156"/>
      <c r="D145" s="156"/>
      <c r="E145" s="156"/>
      <c r="F145" s="156"/>
      <c r="G145" s="156"/>
      <c r="H145" s="156"/>
      <c r="I145" s="156"/>
      <c r="J145" s="156"/>
      <c r="K145" s="156"/>
      <c r="L145" s="156"/>
      <c r="M145" s="156"/>
      <c r="N145" s="156"/>
    </row>
    <row r="146" spans="2:14" s="112" customFormat="1">
      <c r="B146" s="156"/>
      <c r="C146" s="156"/>
      <c r="D146" s="156"/>
      <c r="E146" s="156"/>
      <c r="F146" s="156"/>
      <c r="G146" s="156"/>
      <c r="H146" s="156"/>
      <c r="I146" s="156"/>
      <c r="J146" s="156"/>
      <c r="K146" s="156"/>
      <c r="L146" s="156"/>
      <c r="M146" s="156"/>
      <c r="N146" s="156"/>
    </row>
    <row r="147" spans="2:14" s="112" customFormat="1">
      <c r="B147" s="156"/>
      <c r="C147" s="156"/>
      <c r="D147" s="156"/>
      <c r="E147" s="156"/>
      <c r="F147" s="156"/>
      <c r="G147" s="156"/>
      <c r="H147" s="156"/>
      <c r="I147" s="156"/>
      <c r="J147" s="156"/>
      <c r="K147" s="156"/>
      <c r="L147" s="156"/>
      <c r="M147" s="156"/>
      <c r="N147" s="156"/>
    </row>
    <row r="148" spans="2:14" s="112" customFormat="1">
      <c r="B148" s="156"/>
      <c r="C148" s="156"/>
      <c r="D148" s="156"/>
      <c r="E148" s="156"/>
      <c r="F148" s="156"/>
      <c r="G148" s="156"/>
      <c r="H148" s="156"/>
      <c r="I148" s="156"/>
      <c r="J148" s="156"/>
      <c r="K148" s="156"/>
      <c r="L148" s="156"/>
      <c r="M148" s="156"/>
      <c r="N148" s="156"/>
    </row>
    <row r="149" spans="2:14" s="112" customFormat="1">
      <c r="B149" s="156"/>
      <c r="C149" s="156"/>
      <c r="D149" s="156"/>
      <c r="E149" s="156"/>
      <c r="F149" s="156"/>
      <c r="G149" s="156"/>
      <c r="H149" s="156"/>
      <c r="I149" s="156"/>
      <c r="J149" s="156"/>
      <c r="K149" s="156"/>
      <c r="L149" s="156"/>
      <c r="M149" s="156"/>
      <c r="N149" s="156"/>
    </row>
    <row r="150" spans="2:14" s="112" customFormat="1">
      <c r="B150" s="156"/>
      <c r="C150" s="156"/>
      <c r="D150" s="156"/>
      <c r="E150" s="156"/>
      <c r="F150" s="156"/>
      <c r="G150" s="156"/>
      <c r="H150" s="156"/>
      <c r="I150" s="156"/>
      <c r="J150" s="156"/>
      <c r="K150" s="156"/>
      <c r="L150" s="156"/>
      <c r="M150" s="156"/>
      <c r="N150" s="156"/>
    </row>
    <row r="151" spans="2:14" s="112" customFormat="1">
      <c r="B151" s="156"/>
      <c r="C151" s="156"/>
      <c r="D151" s="156"/>
      <c r="E151" s="156"/>
      <c r="F151" s="156"/>
      <c r="G151" s="156"/>
      <c r="H151" s="156"/>
      <c r="I151" s="156"/>
      <c r="J151" s="156"/>
      <c r="K151" s="156"/>
      <c r="L151" s="156"/>
      <c r="M151" s="156"/>
      <c r="N151" s="156"/>
    </row>
    <row r="152" spans="2:14" s="112" customFormat="1">
      <c r="B152" s="156"/>
      <c r="C152" s="156"/>
      <c r="D152" s="156"/>
      <c r="E152" s="156"/>
      <c r="F152" s="156"/>
      <c r="G152" s="156"/>
      <c r="H152" s="156"/>
      <c r="I152" s="156"/>
      <c r="J152" s="156"/>
      <c r="K152" s="156"/>
      <c r="L152" s="156"/>
      <c r="M152" s="156"/>
      <c r="N152" s="156"/>
    </row>
    <row r="153" spans="2:14" s="112" customFormat="1">
      <c r="B153" s="156"/>
      <c r="C153" s="156"/>
      <c r="D153" s="156"/>
      <c r="E153" s="156"/>
      <c r="F153" s="156"/>
      <c r="G153" s="156"/>
      <c r="H153" s="156"/>
      <c r="I153" s="156"/>
      <c r="J153" s="156"/>
      <c r="K153" s="156"/>
      <c r="L153" s="156"/>
      <c r="M153" s="156"/>
      <c r="N153" s="156"/>
    </row>
    <row r="154" spans="2:14" s="112" customFormat="1">
      <c r="B154" s="156"/>
      <c r="C154" s="156"/>
      <c r="D154" s="156"/>
      <c r="E154" s="156"/>
      <c r="F154" s="156"/>
      <c r="G154" s="156"/>
      <c r="H154" s="156"/>
      <c r="I154" s="156"/>
      <c r="J154" s="156"/>
      <c r="K154" s="156"/>
      <c r="L154" s="156"/>
      <c r="M154" s="156"/>
      <c r="N154" s="156"/>
    </row>
    <row r="155" spans="2:14" s="112" customFormat="1">
      <c r="B155" s="156"/>
      <c r="C155" s="156"/>
      <c r="D155" s="156"/>
      <c r="E155" s="156"/>
      <c r="F155" s="156"/>
      <c r="G155" s="156"/>
      <c r="H155" s="156"/>
      <c r="I155" s="156"/>
      <c r="J155" s="156"/>
      <c r="K155" s="156"/>
      <c r="L155" s="156"/>
      <c r="M155" s="156"/>
      <c r="N155" s="156"/>
    </row>
    <row r="156" spans="2:14" s="112" customFormat="1">
      <c r="B156" s="156"/>
      <c r="C156" s="156"/>
      <c r="D156" s="156"/>
      <c r="E156" s="156"/>
      <c r="F156" s="156"/>
      <c r="G156" s="156"/>
      <c r="H156" s="156"/>
      <c r="I156" s="156"/>
      <c r="J156" s="156"/>
      <c r="K156" s="156"/>
      <c r="L156" s="156"/>
      <c r="M156" s="156"/>
      <c r="N156" s="156"/>
    </row>
    <row r="157" spans="2:14" s="112" customFormat="1">
      <c r="B157" s="156"/>
      <c r="C157" s="156"/>
      <c r="D157" s="156"/>
      <c r="E157" s="156"/>
      <c r="F157" s="156"/>
      <c r="G157" s="156"/>
      <c r="H157" s="156"/>
      <c r="I157" s="156"/>
      <c r="J157" s="156"/>
      <c r="K157" s="156"/>
      <c r="L157" s="156"/>
      <c r="M157" s="156"/>
      <c r="N157" s="156"/>
    </row>
    <row r="158" spans="2:14" s="112" customFormat="1">
      <c r="B158" s="156"/>
      <c r="C158" s="156"/>
      <c r="D158" s="156"/>
      <c r="E158" s="156"/>
      <c r="F158" s="156"/>
      <c r="G158" s="156"/>
      <c r="H158" s="156"/>
      <c r="I158" s="156"/>
      <c r="J158" s="156"/>
      <c r="K158" s="156"/>
      <c r="L158" s="156"/>
      <c r="M158" s="156"/>
      <c r="N158" s="156"/>
    </row>
    <row r="159" spans="2:14" s="112" customFormat="1">
      <c r="B159" s="156"/>
      <c r="C159" s="156"/>
      <c r="D159" s="156"/>
      <c r="E159" s="156"/>
      <c r="F159" s="156"/>
      <c r="G159" s="156"/>
      <c r="H159" s="156"/>
      <c r="I159" s="156"/>
      <c r="J159" s="156"/>
      <c r="K159" s="156"/>
      <c r="L159" s="156"/>
      <c r="M159" s="156"/>
      <c r="N159" s="156"/>
    </row>
    <row r="160" spans="2:14" s="112" customFormat="1">
      <c r="B160" s="156"/>
      <c r="C160" s="156"/>
      <c r="D160" s="156"/>
      <c r="E160" s="156"/>
      <c r="F160" s="156"/>
      <c r="G160" s="156"/>
      <c r="H160" s="156"/>
      <c r="I160" s="156"/>
      <c r="J160" s="156"/>
      <c r="K160" s="156"/>
      <c r="L160" s="156"/>
      <c r="M160" s="156"/>
      <c r="N160" s="156"/>
    </row>
    <row r="161" spans="2:14" s="112" customFormat="1">
      <c r="B161" s="156"/>
      <c r="C161" s="156"/>
      <c r="D161" s="156"/>
      <c r="E161" s="156"/>
      <c r="F161" s="156"/>
      <c r="G161" s="156"/>
      <c r="H161" s="156"/>
      <c r="I161" s="156"/>
      <c r="J161" s="156"/>
      <c r="K161" s="156"/>
      <c r="L161" s="156"/>
      <c r="M161" s="156"/>
      <c r="N161" s="156"/>
    </row>
    <row r="162" spans="2:14" s="112" customFormat="1">
      <c r="B162" s="156"/>
      <c r="C162" s="156"/>
      <c r="D162" s="156"/>
      <c r="E162" s="156"/>
      <c r="F162" s="156"/>
      <c r="G162" s="156"/>
      <c r="H162" s="156"/>
      <c r="I162" s="156"/>
      <c r="J162" s="156"/>
      <c r="K162" s="156"/>
      <c r="L162" s="156"/>
      <c r="M162" s="156"/>
      <c r="N162" s="156"/>
    </row>
    <row r="163" spans="2:14" s="112" customFormat="1">
      <c r="B163" s="156"/>
      <c r="C163" s="156"/>
      <c r="D163" s="156"/>
      <c r="E163" s="156"/>
      <c r="F163" s="156"/>
      <c r="G163" s="156"/>
      <c r="H163" s="156"/>
      <c r="I163" s="156"/>
      <c r="J163" s="156"/>
      <c r="K163" s="156"/>
      <c r="L163" s="156"/>
      <c r="M163" s="156"/>
      <c r="N163" s="156"/>
    </row>
    <row r="164" spans="2:14" s="112" customFormat="1">
      <c r="B164" s="156"/>
      <c r="C164" s="156"/>
      <c r="D164" s="156"/>
      <c r="E164" s="156"/>
      <c r="F164" s="156"/>
      <c r="G164" s="156"/>
      <c r="H164" s="156"/>
      <c r="I164" s="156"/>
      <c r="J164" s="156"/>
      <c r="K164" s="156"/>
      <c r="L164" s="156"/>
      <c r="M164" s="156"/>
      <c r="N164" s="156"/>
    </row>
    <row r="165" spans="2:14" s="112" customFormat="1">
      <c r="B165" s="156"/>
      <c r="C165" s="156"/>
      <c r="D165" s="156"/>
      <c r="E165" s="156"/>
      <c r="F165" s="156"/>
      <c r="G165" s="156"/>
      <c r="H165" s="156"/>
      <c r="I165" s="156"/>
      <c r="J165" s="156"/>
      <c r="K165" s="156"/>
      <c r="L165" s="156"/>
      <c r="M165" s="156"/>
      <c r="N165" s="156"/>
    </row>
    <row r="166" spans="2:14" s="112" customFormat="1">
      <c r="B166" s="156"/>
      <c r="C166" s="156"/>
      <c r="D166" s="156"/>
      <c r="E166" s="156"/>
      <c r="F166" s="156"/>
      <c r="G166" s="156"/>
      <c r="H166" s="156"/>
      <c r="I166" s="156"/>
      <c r="J166" s="156"/>
      <c r="K166" s="156"/>
      <c r="L166" s="156"/>
      <c r="M166" s="156"/>
      <c r="N166" s="156"/>
    </row>
    <row r="167" spans="2:14" s="112" customFormat="1">
      <c r="B167" s="156"/>
      <c r="C167" s="156"/>
      <c r="D167" s="156"/>
      <c r="E167" s="156"/>
      <c r="F167" s="156"/>
      <c r="G167" s="156"/>
      <c r="H167" s="156"/>
      <c r="I167" s="156"/>
      <c r="J167" s="156"/>
      <c r="K167" s="156"/>
      <c r="L167" s="156"/>
      <c r="M167" s="156"/>
      <c r="N167" s="156"/>
    </row>
    <row r="168" spans="2:14" s="112" customFormat="1">
      <c r="B168" s="156"/>
      <c r="C168" s="156"/>
      <c r="D168" s="156"/>
      <c r="E168" s="156"/>
      <c r="F168" s="156"/>
      <c r="G168" s="156"/>
      <c r="H168" s="156"/>
      <c r="I168" s="156"/>
      <c r="J168" s="156"/>
      <c r="K168" s="156"/>
      <c r="L168" s="156"/>
      <c r="M168" s="156"/>
      <c r="N168" s="156"/>
    </row>
    <row r="169" spans="2:14" s="112" customFormat="1">
      <c r="B169" s="156"/>
      <c r="C169" s="156"/>
      <c r="D169" s="156"/>
      <c r="E169" s="156"/>
      <c r="F169" s="156"/>
      <c r="G169" s="156"/>
      <c r="H169" s="156"/>
      <c r="I169" s="156"/>
      <c r="J169" s="156"/>
      <c r="K169" s="156"/>
      <c r="L169" s="156"/>
      <c r="M169" s="156"/>
      <c r="N169" s="156"/>
    </row>
    <row r="170" spans="2:14" s="112" customFormat="1">
      <c r="B170" s="156"/>
      <c r="C170" s="156"/>
      <c r="D170" s="156"/>
      <c r="E170" s="156"/>
      <c r="F170" s="156"/>
      <c r="G170" s="156"/>
      <c r="H170" s="156"/>
      <c r="I170" s="156"/>
      <c r="J170" s="156"/>
      <c r="K170" s="156"/>
      <c r="L170" s="156"/>
      <c r="M170" s="156"/>
      <c r="N170" s="156"/>
    </row>
    <row r="171" spans="2:14" s="112" customFormat="1">
      <c r="B171" s="156"/>
      <c r="C171" s="156"/>
      <c r="D171" s="156"/>
      <c r="E171" s="156"/>
      <c r="F171" s="156"/>
      <c r="G171" s="156"/>
      <c r="H171" s="156"/>
      <c r="I171" s="156"/>
      <c r="J171" s="156"/>
      <c r="K171" s="156"/>
      <c r="L171" s="156"/>
      <c r="M171" s="156"/>
      <c r="N171" s="156"/>
    </row>
    <row r="172" spans="2:14" s="112" customFormat="1">
      <c r="B172" s="156"/>
      <c r="C172" s="156"/>
      <c r="D172" s="156"/>
      <c r="E172" s="156"/>
      <c r="F172" s="156"/>
      <c r="G172" s="156"/>
      <c r="H172" s="156"/>
      <c r="I172" s="156"/>
      <c r="J172" s="156"/>
      <c r="K172" s="156"/>
      <c r="L172" s="156"/>
      <c r="M172" s="156"/>
      <c r="N172" s="156"/>
    </row>
    <row r="173" spans="2:14" s="112" customFormat="1">
      <c r="B173" s="156"/>
      <c r="C173" s="156"/>
      <c r="D173" s="156"/>
      <c r="E173" s="156"/>
      <c r="F173" s="156"/>
      <c r="G173" s="156"/>
      <c r="H173" s="156"/>
      <c r="I173" s="156"/>
      <c r="J173" s="156"/>
      <c r="K173" s="156"/>
      <c r="L173" s="156"/>
      <c r="M173" s="156"/>
      <c r="N173" s="156"/>
    </row>
    <row r="174" spans="2:14" s="112" customFormat="1">
      <c r="B174" s="156"/>
      <c r="C174" s="156"/>
      <c r="D174" s="156"/>
      <c r="E174" s="156"/>
      <c r="F174" s="156"/>
      <c r="G174" s="156"/>
      <c r="H174" s="156"/>
      <c r="I174" s="156"/>
      <c r="J174" s="156"/>
      <c r="K174" s="156"/>
      <c r="L174" s="156"/>
      <c r="M174" s="156"/>
      <c r="N174" s="156"/>
    </row>
    <row r="175" spans="2:14" s="112" customFormat="1">
      <c r="B175" s="156"/>
      <c r="C175" s="156"/>
      <c r="D175" s="156"/>
      <c r="E175" s="156"/>
      <c r="F175" s="156"/>
      <c r="G175" s="156"/>
      <c r="H175" s="156"/>
      <c r="I175" s="156"/>
      <c r="J175" s="156"/>
      <c r="K175" s="156"/>
      <c r="L175" s="156"/>
      <c r="M175" s="156"/>
      <c r="N175" s="156"/>
    </row>
    <row r="176" spans="2:14" s="112" customFormat="1">
      <c r="B176" s="156"/>
      <c r="C176" s="156"/>
      <c r="D176" s="156"/>
      <c r="E176" s="156"/>
      <c r="F176" s="156"/>
      <c r="G176" s="156"/>
      <c r="H176" s="156"/>
      <c r="I176" s="156"/>
      <c r="J176" s="156"/>
      <c r="K176" s="156"/>
      <c r="L176" s="156"/>
      <c r="M176" s="156"/>
      <c r="N176" s="156"/>
    </row>
    <row r="177" spans="2:14" s="112" customFormat="1">
      <c r="B177" s="156"/>
      <c r="C177" s="156"/>
      <c r="D177" s="156"/>
      <c r="E177" s="156"/>
      <c r="F177" s="156"/>
      <c r="G177" s="156"/>
      <c r="H177" s="156"/>
      <c r="I177" s="156"/>
      <c r="J177" s="156"/>
      <c r="K177" s="156"/>
      <c r="L177" s="156"/>
      <c r="M177" s="156"/>
      <c r="N177" s="156"/>
    </row>
    <row r="178" spans="2:14" s="112" customFormat="1">
      <c r="B178" s="156"/>
      <c r="C178" s="156"/>
      <c r="D178" s="156"/>
      <c r="E178" s="156"/>
      <c r="F178" s="156"/>
      <c r="G178" s="156"/>
      <c r="H178" s="156"/>
      <c r="I178" s="156"/>
      <c r="J178" s="156"/>
      <c r="K178" s="156"/>
      <c r="L178" s="156"/>
      <c r="M178" s="156"/>
      <c r="N178" s="156"/>
    </row>
    <row r="179" spans="2:14" s="112" customFormat="1">
      <c r="B179" s="156"/>
      <c r="C179" s="156"/>
      <c r="D179" s="156"/>
      <c r="E179" s="156"/>
      <c r="F179" s="156"/>
      <c r="G179" s="156"/>
      <c r="H179" s="156"/>
      <c r="I179" s="156"/>
      <c r="J179" s="156"/>
      <c r="K179" s="156"/>
      <c r="L179" s="156"/>
      <c r="M179" s="156"/>
      <c r="N179" s="156"/>
    </row>
    <row r="180" spans="2:14" s="112" customFormat="1">
      <c r="B180" s="156"/>
      <c r="C180" s="156"/>
      <c r="D180" s="156"/>
      <c r="E180" s="156"/>
      <c r="F180" s="156"/>
      <c r="G180" s="156"/>
      <c r="H180" s="156"/>
      <c r="I180" s="156"/>
      <c r="J180" s="156"/>
      <c r="K180" s="156"/>
      <c r="L180" s="156"/>
      <c r="M180" s="156"/>
      <c r="N180" s="156"/>
    </row>
    <row r="181" spans="2:14" s="112" customFormat="1">
      <c r="B181" s="156"/>
      <c r="C181" s="156"/>
      <c r="D181" s="156"/>
      <c r="E181" s="156"/>
      <c r="F181" s="156"/>
      <c r="G181" s="156"/>
      <c r="H181" s="156"/>
      <c r="I181" s="156"/>
      <c r="J181" s="156"/>
      <c r="K181" s="156"/>
      <c r="L181" s="156"/>
      <c r="M181" s="156"/>
      <c r="N181" s="156"/>
    </row>
    <row r="182" spans="2:14" s="112" customFormat="1">
      <c r="B182" s="156"/>
      <c r="C182" s="156"/>
      <c r="D182" s="156"/>
      <c r="E182" s="156"/>
      <c r="F182" s="156"/>
      <c r="G182" s="156"/>
      <c r="H182" s="156"/>
      <c r="I182" s="156"/>
      <c r="J182" s="156"/>
      <c r="K182" s="156"/>
      <c r="L182" s="156"/>
      <c r="M182" s="156"/>
      <c r="N182" s="156"/>
    </row>
    <row r="183" spans="2:14" s="112" customFormat="1">
      <c r="B183" s="156"/>
      <c r="C183" s="156"/>
      <c r="D183" s="156"/>
      <c r="E183" s="156"/>
      <c r="F183" s="156"/>
      <c r="G183" s="156"/>
      <c r="H183" s="156"/>
      <c r="I183" s="156"/>
      <c r="J183" s="156"/>
      <c r="K183" s="156"/>
      <c r="L183" s="156"/>
      <c r="M183" s="156"/>
      <c r="N183" s="156"/>
    </row>
    <row r="184" spans="2:14" s="112" customFormat="1">
      <c r="B184" s="156"/>
      <c r="C184" s="156"/>
      <c r="D184" s="156"/>
      <c r="E184" s="156"/>
      <c r="F184" s="156"/>
      <c r="G184" s="156"/>
      <c r="H184" s="156"/>
      <c r="I184" s="156"/>
      <c r="J184" s="156"/>
      <c r="K184" s="156"/>
      <c r="L184" s="156"/>
      <c r="M184" s="156"/>
      <c r="N184" s="156"/>
    </row>
    <row r="185" spans="2:14" s="112" customFormat="1">
      <c r="B185" s="156"/>
      <c r="C185" s="156"/>
      <c r="D185" s="156"/>
      <c r="E185" s="156"/>
      <c r="F185" s="156"/>
      <c r="G185" s="156"/>
      <c r="H185" s="156"/>
      <c r="I185" s="156"/>
      <c r="J185" s="156"/>
      <c r="K185" s="156"/>
      <c r="L185" s="156"/>
      <c r="M185" s="156"/>
      <c r="N185" s="156"/>
    </row>
    <row r="186" spans="2:14" s="112" customFormat="1">
      <c r="B186" s="156"/>
      <c r="C186" s="156"/>
      <c r="D186" s="156"/>
      <c r="E186" s="156"/>
      <c r="F186" s="156"/>
      <c r="G186" s="156"/>
      <c r="H186" s="156"/>
      <c r="I186" s="156"/>
      <c r="J186" s="156"/>
      <c r="K186" s="156"/>
      <c r="L186" s="156"/>
      <c r="M186" s="156"/>
      <c r="N186" s="156"/>
    </row>
    <row r="187" spans="2:14" s="112" customFormat="1">
      <c r="B187" s="156"/>
      <c r="C187" s="156"/>
      <c r="D187" s="156"/>
      <c r="E187" s="156"/>
      <c r="F187" s="156"/>
      <c r="G187" s="156"/>
      <c r="H187" s="156"/>
      <c r="I187" s="156"/>
      <c r="J187" s="156"/>
      <c r="K187" s="156"/>
      <c r="L187" s="156"/>
      <c r="M187" s="156"/>
      <c r="N187" s="156"/>
    </row>
    <row r="188" spans="2:14" s="112" customFormat="1">
      <c r="B188" s="156"/>
      <c r="C188" s="156"/>
      <c r="D188" s="156"/>
      <c r="E188" s="156"/>
      <c r="F188" s="156"/>
      <c r="G188" s="156"/>
      <c r="H188" s="156"/>
      <c r="I188" s="156"/>
      <c r="J188" s="156"/>
      <c r="K188" s="156"/>
      <c r="L188" s="156"/>
      <c r="M188" s="156"/>
      <c r="N188" s="156"/>
    </row>
    <row r="189" spans="2:14" s="112" customFormat="1">
      <c r="B189" s="156"/>
      <c r="C189" s="156"/>
      <c r="D189" s="156"/>
      <c r="E189" s="156"/>
      <c r="F189" s="156"/>
      <c r="G189" s="156"/>
      <c r="H189" s="156"/>
      <c r="I189" s="156"/>
      <c r="J189" s="156"/>
      <c r="K189" s="156"/>
      <c r="L189" s="156"/>
      <c r="M189" s="156"/>
      <c r="N189" s="156"/>
    </row>
    <row r="190" spans="2:14" s="112" customFormat="1">
      <c r="B190" s="156"/>
      <c r="C190" s="156"/>
      <c r="D190" s="156"/>
      <c r="E190" s="156"/>
      <c r="F190" s="156"/>
      <c r="G190" s="156"/>
      <c r="H190" s="156"/>
      <c r="I190" s="156"/>
      <c r="J190" s="156"/>
      <c r="K190" s="156"/>
      <c r="L190" s="156"/>
      <c r="M190" s="156"/>
      <c r="N190" s="156"/>
    </row>
    <row r="191" spans="2:14" s="112" customFormat="1">
      <c r="B191" s="156"/>
      <c r="C191" s="156"/>
      <c r="D191" s="156"/>
      <c r="E191" s="156"/>
      <c r="F191" s="156"/>
      <c r="G191" s="156"/>
      <c r="H191" s="156"/>
      <c r="I191" s="156"/>
      <c r="J191" s="156"/>
      <c r="K191" s="156"/>
      <c r="L191" s="156"/>
      <c r="M191" s="156"/>
      <c r="N191" s="156"/>
    </row>
    <row r="192" spans="2:14" s="112" customFormat="1">
      <c r="B192" s="156"/>
      <c r="C192" s="156"/>
      <c r="D192" s="156"/>
      <c r="E192" s="156"/>
      <c r="F192" s="156"/>
      <c r="G192" s="156"/>
      <c r="H192" s="156"/>
      <c r="I192" s="156"/>
      <c r="J192" s="156"/>
      <c r="K192" s="156"/>
      <c r="L192" s="156"/>
      <c r="M192" s="156"/>
      <c r="N192" s="156"/>
    </row>
    <row r="193" spans="1:19" s="112" customFormat="1">
      <c r="B193" s="156"/>
      <c r="C193" s="156"/>
      <c r="D193" s="156"/>
      <c r="E193" s="156"/>
      <c r="F193" s="156"/>
      <c r="G193" s="156"/>
      <c r="H193" s="156"/>
      <c r="I193" s="156"/>
      <c r="J193" s="156"/>
      <c r="K193" s="156"/>
      <c r="L193" s="156"/>
      <c r="M193" s="156"/>
      <c r="N193" s="156"/>
    </row>
    <row r="194" spans="1:19" s="112" customFormat="1">
      <c r="B194" s="156"/>
      <c r="C194" s="156"/>
      <c r="D194" s="156"/>
      <c r="E194" s="156"/>
      <c r="F194" s="156"/>
      <c r="G194" s="156"/>
      <c r="H194" s="156"/>
      <c r="I194" s="156"/>
      <c r="J194" s="156"/>
      <c r="K194" s="156"/>
      <c r="L194" s="156"/>
      <c r="M194" s="156"/>
      <c r="N194" s="156"/>
    </row>
    <row r="195" spans="1:19" s="112" customFormat="1">
      <c r="B195" s="156"/>
      <c r="C195" s="156"/>
      <c r="D195" s="156"/>
      <c r="E195" s="156"/>
      <c r="F195" s="156"/>
      <c r="G195" s="156"/>
      <c r="H195" s="156"/>
      <c r="I195" s="156"/>
      <c r="J195" s="156"/>
      <c r="K195" s="156"/>
      <c r="L195" s="156"/>
      <c r="M195" s="156"/>
      <c r="N195" s="156"/>
    </row>
    <row r="196" spans="1:19" s="112" customFormat="1">
      <c r="B196" s="156"/>
      <c r="C196" s="156"/>
      <c r="D196" s="156"/>
      <c r="E196" s="156"/>
      <c r="F196" s="156"/>
      <c r="G196" s="156"/>
      <c r="H196" s="156"/>
      <c r="I196" s="156"/>
      <c r="J196" s="156"/>
      <c r="K196" s="156"/>
      <c r="L196" s="156"/>
      <c r="M196" s="156"/>
      <c r="N196" s="156"/>
    </row>
    <row r="197" spans="1:19" s="112" customFormat="1">
      <c r="B197" s="156"/>
      <c r="C197" s="156"/>
      <c r="D197" s="156"/>
      <c r="E197" s="156"/>
      <c r="F197" s="156"/>
      <c r="G197" s="156"/>
      <c r="H197" s="156"/>
      <c r="I197" s="156"/>
      <c r="J197" s="156"/>
      <c r="K197" s="156"/>
      <c r="L197" s="156"/>
      <c r="M197" s="156"/>
      <c r="N197" s="156"/>
    </row>
    <row r="198" spans="1:19" s="112" customFormat="1">
      <c r="B198" s="156"/>
      <c r="C198" s="156"/>
      <c r="D198" s="156"/>
      <c r="E198" s="156"/>
      <c r="F198" s="156"/>
      <c r="G198" s="156"/>
      <c r="H198" s="156"/>
      <c r="I198" s="156"/>
      <c r="J198" s="156"/>
      <c r="K198" s="156"/>
      <c r="L198" s="156"/>
      <c r="M198" s="156"/>
      <c r="N198" s="156"/>
    </row>
    <row r="199" spans="1:19" s="112" customFormat="1">
      <c r="B199" s="156"/>
      <c r="C199" s="156"/>
      <c r="D199" s="156"/>
      <c r="E199" s="156"/>
      <c r="F199" s="156"/>
      <c r="G199" s="156"/>
      <c r="H199" s="156"/>
      <c r="I199" s="156"/>
      <c r="J199" s="156"/>
      <c r="K199" s="156"/>
      <c r="L199" s="156"/>
      <c r="M199" s="156"/>
      <c r="N199" s="156"/>
      <c r="R199" s="154"/>
    </row>
    <row r="200" spans="1:19" s="112" customFormat="1">
      <c r="A200" s="154"/>
      <c r="B200" s="155"/>
      <c r="C200" s="155"/>
      <c r="D200" s="155"/>
      <c r="E200" s="155"/>
      <c r="F200" s="155"/>
      <c r="G200" s="155"/>
      <c r="H200" s="155"/>
      <c r="I200" s="155"/>
      <c r="J200" s="155"/>
      <c r="K200" s="155"/>
      <c r="L200" s="155"/>
      <c r="M200" s="155"/>
      <c r="N200" s="155"/>
      <c r="O200" s="154"/>
      <c r="Q200" s="154"/>
      <c r="R200" s="154"/>
      <c r="S200" s="154"/>
    </row>
    <row r="201" spans="1:19" s="112" customFormat="1">
      <c r="A201" s="154"/>
      <c r="B201" s="155"/>
      <c r="C201" s="155"/>
      <c r="D201" s="155"/>
      <c r="E201" s="155"/>
      <c r="F201" s="155"/>
      <c r="G201" s="155"/>
      <c r="H201" s="155"/>
      <c r="I201" s="155"/>
      <c r="J201" s="155"/>
      <c r="K201" s="155"/>
      <c r="L201" s="155"/>
      <c r="M201" s="155"/>
      <c r="N201" s="155"/>
      <c r="O201" s="154"/>
      <c r="Q201" s="154"/>
      <c r="R201" s="154"/>
      <c r="S201" s="154"/>
    </row>
    <row r="202" spans="1:19" s="112" customFormat="1">
      <c r="A202" s="154"/>
      <c r="B202" s="154"/>
      <c r="C202" s="154"/>
      <c r="D202" s="154"/>
      <c r="E202" s="154"/>
      <c r="F202" s="154"/>
      <c r="G202" s="154"/>
      <c r="H202" s="154"/>
      <c r="I202" s="154"/>
      <c r="J202" s="154"/>
      <c r="K202" s="154"/>
      <c r="L202" s="154"/>
      <c r="M202" s="154"/>
      <c r="N202" s="154"/>
      <c r="O202" s="154"/>
      <c r="Q202" s="154"/>
      <c r="R202" s="154"/>
      <c r="S202" s="154"/>
    </row>
    <row r="203" spans="1:19" s="112" customFormat="1">
      <c r="A203" s="154"/>
      <c r="B203" s="154"/>
      <c r="C203" s="154"/>
      <c r="D203" s="154"/>
      <c r="E203" s="154"/>
      <c r="F203" s="154"/>
      <c r="G203" s="154"/>
      <c r="H203" s="154"/>
      <c r="I203" s="154"/>
      <c r="J203" s="154"/>
      <c r="K203" s="154"/>
      <c r="L203" s="154"/>
      <c r="M203" s="154"/>
      <c r="N203" s="154"/>
      <c r="O203" s="154"/>
      <c r="Q203" s="154"/>
      <c r="R203" s="154"/>
      <c r="S203" s="154"/>
    </row>
    <row r="204" spans="1:19" s="112" customFormat="1">
      <c r="A204" s="154"/>
      <c r="B204" s="155"/>
      <c r="C204" s="155"/>
      <c r="D204" s="155"/>
      <c r="E204" s="155"/>
      <c r="F204" s="155"/>
      <c r="G204" s="155"/>
      <c r="H204" s="155"/>
      <c r="I204" s="155"/>
      <c r="J204" s="155"/>
      <c r="K204" s="155"/>
      <c r="L204" s="155"/>
      <c r="M204" s="155"/>
      <c r="N204" s="155"/>
      <c r="O204" s="154"/>
      <c r="P204" s="154"/>
      <c r="Q204" s="154"/>
      <c r="R204" s="154"/>
      <c r="S204" s="154"/>
    </row>
    <row r="205" spans="1:19" s="112" customFormat="1">
      <c r="A205" s="154"/>
      <c r="B205" s="155"/>
      <c r="C205" s="155"/>
      <c r="D205" s="155"/>
      <c r="E205" s="155"/>
      <c r="F205" s="155"/>
      <c r="G205" s="155"/>
      <c r="H205" s="155"/>
      <c r="I205" s="155"/>
      <c r="J205" s="155"/>
      <c r="K205" s="155"/>
      <c r="L205" s="155"/>
      <c r="M205" s="155"/>
      <c r="N205" s="155"/>
      <c r="O205" s="154"/>
      <c r="P205" s="154"/>
      <c r="Q205" s="154"/>
      <c r="R205" s="154"/>
      <c r="S205" s="154"/>
    </row>
    <row r="206" spans="1:19" s="112" customFormat="1">
      <c r="A206" s="154"/>
      <c r="B206" s="155"/>
      <c r="C206" s="155"/>
      <c r="D206" s="155"/>
      <c r="E206" s="155"/>
      <c r="F206" s="155"/>
      <c r="G206" s="155"/>
      <c r="H206" s="155"/>
      <c r="I206" s="155"/>
      <c r="J206" s="155"/>
      <c r="K206" s="155"/>
      <c r="L206" s="155"/>
      <c r="M206" s="155"/>
      <c r="N206" s="155"/>
      <c r="O206" s="154"/>
      <c r="P206" s="154"/>
      <c r="Q206" s="154"/>
      <c r="R206" s="154"/>
      <c r="S206" s="154"/>
    </row>
    <row r="207" spans="1:19" s="112" customFormat="1">
      <c r="A207" s="154"/>
      <c r="B207" s="155"/>
      <c r="C207" s="155"/>
      <c r="D207" s="155"/>
      <c r="E207" s="155"/>
      <c r="F207" s="155"/>
      <c r="G207" s="155"/>
      <c r="H207" s="155"/>
      <c r="I207" s="155"/>
      <c r="J207" s="155"/>
      <c r="K207" s="155"/>
      <c r="L207" s="155"/>
      <c r="M207" s="155"/>
      <c r="N207" s="155"/>
      <c r="O207" s="154"/>
      <c r="P207" s="154"/>
      <c r="Q207" s="154"/>
      <c r="R207" s="154"/>
      <c r="S207" s="154"/>
    </row>
    <row r="208" spans="1:19" s="112" customFormat="1">
      <c r="A208" s="154"/>
      <c r="B208" s="155"/>
      <c r="C208" s="155"/>
      <c r="D208" s="155"/>
      <c r="E208" s="155"/>
      <c r="F208" s="155"/>
      <c r="G208" s="155"/>
      <c r="H208" s="155"/>
      <c r="I208" s="155"/>
      <c r="J208" s="155"/>
      <c r="K208" s="155"/>
      <c r="L208" s="155"/>
      <c r="M208" s="155"/>
      <c r="N208" s="155"/>
      <c r="O208" s="154"/>
      <c r="P208" s="154"/>
      <c r="Q208" s="154"/>
      <c r="R208" s="154"/>
      <c r="S208" s="154"/>
    </row>
    <row r="209" spans="1:19" s="112" customFormat="1">
      <c r="A209" s="154"/>
      <c r="B209" s="155"/>
      <c r="C209" s="155"/>
      <c r="D209" s="155"/>
      <c r="E209" s="155"/>
      <c r="F209" s="155"/>
      <c r="G209" s="155"/>
      <c r="H209" s="155"/>
      <c r="I209" s="155"/>
      <c r="J209" s="155"/>
      <c r="K209" s="155"/>
      <c r="L209" s="155"/>
      <c r="M209" s="155"/>
      <c r="N209" s="155"/>
      <c r="O209" s="154"/>
      <c r="P209" s="154"/>
      <c r="Q209" s="154"/>
      <c r="R209" s="154"/>
      <c r="S209" s="154"/>
    </row>
    <row r="210" spans="1:19" s="112" customFormat="1">
      <c r="A210" s="154"/>
      <c r="B210" s="155"/>
      <c r="C210" s="155"/>
      <c r="D210" s="155"/>
      <c r="E210" s="155"/>
      <c r="F210" s="155"/>
      <c r="G210" s="155"/>
      <c r="H210" s="155"/>
      <c r="I210" s="155"/>
      <c r="J210" s="155"/>
      <c r="K210" s="155"/>
      <c r="L210" s="155"/>
      <c r="M210" s="155"/>
      <c r="N210" s="155"/>
      <c r="O210" s="154"/>
      <c r="P210" s="154"/>
      <c r="Q210" s="154"/>
      <c r="R210" s="154"/>
      <c r="S210" s="154"/>
    </row>
    <row r="211" spans="1:19" s="112" customFormat="1">
      <c r="A211" s="154"/>
      <c r="B211" s="155"/>
      <c r="C211" s="155"/>
      <c r="D211" s="155"/>
      <c r="E211" s="155"/>
      <c r="F211" s="155"/>
      <c r="G211" s="155"/>
      <c r="H211" s="155"/>
      <c r="I211" s="155"/>
      <c r="J211" s="155"/>
      <c r="K211" s="155"/>
      <c r="L211" s="155"/>
      <c r="M211" s="155"/>
      <c r="N211" s="155"/>
      <c r="O211" s="154"/>
      <c r="P211" s="154"/>
      <c r="Q211" s="154"/>
      <c r="R211" s="154"/>
      <c r="S211" s="154"/>
    </row>
    <row r="212" spans="1:19" s="112" customFormat="1">
      <c r="A212" s="154"/>
      <c r="B212" s="155"/>
      <c r="C212" s="155"/>
      <c r="D212" s="155"/>
      <c r="E212" s="155"/>
      <c r="F212" s="155"/>
      <c r="G212" s="155"/>
      <c r="H212" s="155"/>
      <c r="I212" s="155"/>
      <c r="J212" s="155"/>
      <c r="K212" s="155"/>
      <c r="L212" s="155"/>
      <c r="M212" s="155"/>
      <c r="N212" s="155"/>
      <c r="O212" s="154"/>
      <c r="P212" s="154"/>
      <c r="Q212" s="154"/>
      <c r="R212" s="154"/>
      <c r="S212" s="154"/>
    </row>
    <row r="213" spans="1:19" s="112" customFormat="1">
      <c r="A213" s="154"/>
      <c r="B213" s="155"/>
      <c r="C213" s="155"/>
      <c r="D213" s="155"/>
      <c r="E213" s="155"/>
      <c r="F213" s="155"/>
      <c r="G213" s="155"/>
      <c r="H213" s="155"/>
      <c r="I213" s="155"/>
      <c r="J213" s="155"/>
      <c r="K213" s="155"/>
      <c r="L213" s="155"/>
      <c r="M213" s="155"/>
      <c r="N213" s="155"/>
      <c r="O213" s="154"/>
      <c r="P213" s="154"/>
      <c r="Q213" s="154"/>
      <c r="R213" s="154"/>
      <c r="S213" s="154"/>
    </row>
    <row r="214" spans="1:19" s="112" customFormat="1">
      <c r="A214" s="154"/>
      <c r="B214" s="155"/>
      <c r="C214" s="155"/>
      <c r="D214" s="155"/>
      <c r="E214" s="155"/>
      <c r="F214" s="155"/>
      <c r="G214" s="155"/>
      <c r="H214" s="155"/>
      <c r="I214" s="155"/>
      <c r="J214" s="155"/>
      <c r="K214" s="155"/>
      <c r="L214" s="155"/>
      <c r="M214" s="155"/>
      <c r="N214" s="155"/>
      <c r="O214" s="154"/>
      <c r="P214" s="154"/>
      <c r="Q214" s="154"/>
      <c r="R214" s="154"/>
      <c r="S214" s="154"/>
    </row>
    <row r="215" spans="1:19" s="112" customFormat="1" ht="409.6">
      <c r="A215" s="154"/>
      <c r="B215" s="155"/>
      <c r="C215" s="155"/>
      <c r="D215" s="155"/>
      <c r="E215" s="155"/>
      <c r="F215" s="155"/>
      <c r="G215" s="155"/>
      <c r="H215" s="155"/>
      <c r="I215" s="155"/>
      <c r="J215" s="155"/>
      <c r="K215" s="155"/>
      <c r="L215" s="155"/>
      <c r="M215" s="155"/>
      <c r="N215" s="155"/>
      <c r="O215" s="154"/>
      <c r="P215" s="154"/>
      <c r="Q215" s="154"/>
      <c r="R215" s="154"/>
      <c r="S215" s="154"/>
    </row>
    <row r="216" spans="1:19" s="112" customFormat="1" ht="409.6">
      <c r="A216" s="154"/>
      <c r="B216" s="155"/>
      <c r="C216" s="155"/>
      <c r="D216" s="155"/>
      <c r="E216" s="155"/>
      <c r="F216" s="155"/>
      <c r="G216" s="155"/>
      <c r="H216" s="155"/>
      <c r="I216" s="155"/>
      <c r="J216" s="155"/>
      <c r="K216" s="155"/>
      <c r="L216" s="155"/>
      <c r="M216" s="155"/>
      <c r="N216" s="155"/>
      <c r="O216" s="154"/>
      <c r="P216" s="154"/>
      <c r="Q216" s="154"/>
      <c r="R216" s="154"/>
      <c r="S216" s="154"/>
    </row>
    <row r="217" spans="1:19" s="112" customFormat="1">
      <c r="A217" s="154"/>
      <c r="B217" s="155"/>
      <c r="C217" s="155"/>
      <c r="D217" s="155"/>
      <c r="E217" s="155"/>
      <c r="F217" s="155"/>
      <c r="G217" s="155"/>
      <c r="H217" s="155"/>
      <c r="I217" s="155"/>
      <c r="J217" s="155"/>
      <c r="K217" s="155"/>
      <c r="L217" s="155"/>
      <c r="M217" s="155"/>
      <c r="N217" s="155"/>
      <c r="O217" s="154"/>
      <c r="P217" s="154"/>
      <c r="Q217" s="154"/>
      <c r="R217" s="154"/>
      <c r="S217" s="154"/>
    </row>
  </sheetData>
  <mergeCells count="8">
    <mergeCell ref="B7:D7"/>
    <mergeCell ref="E7:K7"/>
    <mergeCell ref="L7:M7"/>
    <mergeCell ref="R52:S52"/>
    <mergeCell ref="R8:S8"/>
    <mergeCell ref="B51:D51"/>
    <mergeCell ref="E51:K51"/>
    <mergeCell ref="L51:M51"/>
  </mergeCells>
  <conditionalFormatting sqref="B12:M12 B56:M71">
    <cfRule type="cellIs" dxfId="130" priority="89" operator="equal">
      <formula>$O12</formula>
    </cfRule>
  </conditionalFormatting>
  <conditionalFormatting sqref="B13:M13">
    <cfRule type="cellIs" dxfId="129" priority="87" operator="equal">
      <formula>$O13</formula>
    </cfRule>
  </conditionalFormatting>
  <conditionalFormatting sqref="B14:M14">
    <cfRule type="cellIs" dxfId="128" priority="85" operator="equal">
      <formula>$O14</formula>
    </cfRule>
  </conditionalFormatting>
  <conditionalFormatting sqref="B15:M15">
    <cfRule type="cellIs" dxfId="127" priority="77" operator="equal">
      <formula>$O15</formula>
    </cfRule>
  </conditionalFormatting>
  <conditionalFormatting sqref="B16:M16">
    <cfRule type="cellIs" dxfId="126" priority="75" operator="equal">
      <formula>$O16</formula>
    </cfRule>
  </conditionalFormatting>
  <conditionalFormatting sqref="B17:M17">
    <cfRule type="cellIs" dxfId="125" priority="73" operator="equal">
      <formula>$O17</formula>
    </cfRule>
  </conditionalFormatting>
  <conditionalFormatting sqref="B18:M18">
    <cfRule type="cellIs" dxfId="124" priority="71" operator="equal">
      <formula>$O18</formula>
    </cfRule>
  </conditionalFormatting>
  <conditionalFormatting sqref="B19:M19">
    <cfRule type="cellIs" dxfId="123" priority="69" operator="equal">
      <formula>$O19</formula>
    </cfRule>
  </conditionalFormatting>
  <conditionalFormatting sqref="B20:M20">
    <cfRule type="cellIs" dxfId="122" priority="67" operator="equal">
      <formula>$O20</formula>
    </cfRule>
  </conditionalFormatting>
  <conditionalFormatting sqref="B21:M21">
    <cfRule type="cellIs" dxfId="121" priority="59" operator="equal">
      <formula>$O21</formula>
    </cfRule>
  </conditionalFormatting>
  <conditionalFormatting sqref="B22:M22">
    <cfRule type="cellIs" dxfId="120" priority="57" operator="equal">
      <formula>$O22</formula>
    </cfRule>
  </conditionalFormatting>
  <conditionalFormatting sqref="B23:M23">
    <cfRule type="cellIs" dxfId="119" priority="55" operator="equal">
      <formula>$O23</formula>
    </cfRule>
  </conditionalFormatting>
  <conditionalFormatting sqref="B24:M24">
    <cfRule type="cellIs" dxfId="118" priority="53" operator="equal">
      <formula>$O24</formula>
    </cfRule>
  </conditionalFormatting>
  <conditionalFormatting sqref="B25:M25">
    <cfRule type="cellIs" dxfId="117" priority="45" operator="equal">
      <formula>$O25</formula>
    </cfRule>
  </conditionalFormatting>
  <conditionalFormatting sqref="B26:M26">
    <cfRule type="cellIs" dxfId="116" priority="43" operator="equal">
      <formula>$O26</formula>
    </cfRule>
  </conditionalFormatting>
  <conditionalFormatting sqref="B27:M27">
    <cfRule type="cellIs" dxfId="115" priority="41" operator="equal">
      <formula>$O27</formula>
    </cfRule>
  </conditionalFormatting>
  <conditionalFormatting sqref="B28:M28">
    <cfRule type="cellIs" dxfId="114" priority="39" operator="equal">
      <formula>$O28</formula>
    </cfRule>
  </conditionalFormatting>
  <conditionalFormatting sqref="B55:M55">
    <cfRule type="cellIs" dxfId="113" priority="37" operator="equal">
      <formula>$O55</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V204"/>
  <sheetViews>
    <sheetView showGridLines="0" zoomScale="70" zoomScaleNormal="70" workbookViewId="0">
      <selection activeCell="A2" sqref="A1:A2"/>
    </sheetView>
  </sheetViews>
  <sheetFormatPr defaultColWidth="9.109375" defaultRowHeight="13.2"/>
  <cols>
    <col min="1" max="1" width="25.6640625" style="154" customWidth="1"/>
    <col min="2" max="11" width="17.6640625" style="155" bestFit="1" customWidth="1"/>
    <col min="12" max="12" width="17.33203125" style="155" bestFit="1" customWidth="1"/>
    <col min="13" max="13" width="18.6640625" style="155" bestFit="1" customWidth="1"/>
    <col min="14" max="14" width="20" style="155" bestFit="1" customWidth="1"/>
    <col min="15" max="15" width="11.44140625" style="154" bestFit="1" customWidth="1"/>
    <col min="16" max="16384" width="9.109375" style="154"/>
  </cols>
  <sheetData>
    <row r="1" spans="1:15">
      <c r="A1" s="8" t="s">
        <v>1132</v>
      </c>
    </row>
    <row r="2" spans="1:15">
      <c r="A2" s="8" t="s">
        <v>1123</v>
      </c>
    </row>
    <row r="4" spans="1:15" s="172" customFormat="1" ht="21">
      <c r="A4" s="124" t="s">
        <v>453</v>
      </c>
      <c r="B4" s="165"/>
      <c r="C4" s="165"/>
      <c r="D4" s="165"/>
      <c r="E4" s="165"/>
      <c r="F4" s="165"/>
      <c r="G4" s="165"/>
      <c r="H4" s="165"/>
      <c r="I4" s="165"/>
      <c r="J4" s="165"/>
      <c r="K4" s="165"/>
      <c r="L4" s="165"/>
      <c r="M4" s="165"/>
      <c r="N4" s="165"/>
    </row>
    <row r="5" spans="1:15" s="172" customFormat="1" ht="21">
      <c r="A5" s="124" t="str">
        <f>MANUAL!$B$9&amp;" - PRIOR YEAR"</f>
        <v>2016 - PRIOR YEAR</v>
      </c>
      <c r="B5" s="165"/>
      <c r="C5" s="165"/>
      <c r="D5" s="165"/>
      <c r="E5" s="165"/>
      <c r="F5" s="165"/>
      <c r="G5" s="165"/>
      <c r="H5" s="165"/>
      <c r="I5" s="165"/>
      <c r="J5" s="165"/>
      <c r="K5" s="165"/>
      <c r="L5" s="165"/>
      <c r="M5" s="165"/>
      <c r="N5" s="165"/>
    </row>
    <row r="6" spans="1:15" s="172" customFormat="1" ht="21.6" thickBot="1">
      <c r="A6" s="124"/>
      <c r="B6" s="165"/>
      <c r="C6" s="165"/>
      <c r="D6" s="165"/>
      <c r="E6" s="165"/>
      <c r="F6" s="165"/>
      <c r="G6" s="165"/>
      <c r="H6" s="165"/>
      <c r="I6" s="165"/>
      <c r="J6" s="165"/>
      <c r="K6" s="165"/>
      <c r="L6" s="165"/>
      <c r="M6" s="165"/>
      <c r="N6" s="165"/>
    </row>
    <row r="7" spans="1:15" s="164" customFormat="1" ht="13.8" thickBot="1">
      <c r="A7" s="168"/>
      <c r="B7" s="460" t="s">
        <v>339</v>
      </c>
      <c r="C7" s="461"/>
      <c r="D7" s="462"/>
      <c r="E7" s="463" t="s">
        <v>340</v>
      </c>
      <c r="F7" s="464"/>
      <c r="G7" s="464"/>
      <c r="H7" s="464"/>
      <c r="I7" s="464"/>
      <c r="J7" s="464"/>
      <c r="K7" s="465"/>
      <c r="L7" s="460" t="s">
        <v>339</v>
      </c>
      <c r="M7" s="462"/>
      <c r="N7" s="166"/>
    </row>
    <row r="8" spans="1:15" s="165" customFormat="1" ht="13.8" thickBot="1">
      <c r="A8" s="171" t="s">
        <v>450</v>
      </c>
      <c r="B8" s="100" t="s">
        <v>70</v>
      </c>
      <c r="C8" s="100" t="s">
        <v>71</v>
      </c>
      <c r="D8" s="100" t="s">
        <v>72</v>
      </c>
      <c r="E8" s="103" t="s">
        <v>73</v>
      </c>
      <c r="F8" s="103" t="s">
        <v>74</v>
      </c>
      <c r="G8" s="103" t="s">
        <v>75</v>
      </c>
      <c r="H8" s="103" t="s">
        <v>76</v>
      </c>
      <c r="I8" s="103" t="s">
        <v>77</v>
      </c>
      <c r="J8" s="103" t="s">
        <v>78</v>
      </c>
      <c r="K8" s="103" t="s">
        <v>79</v>
      </c>
      <c r="L8" s="100" t="s">
        <v>80</v>
      </c>
      <c r="M8" s="100" t="s">
        <v>81</v>
      </c>
      <c r="N8" s="170" t="s">
        <v>60</v>
      </c>
      <c r="O8" s="169" t="s">
        <v>451</v>
      </c>
    </row>
    <row r="9" spans="1:15" s="165" customFormat="1">
      <c r="A9" s="351"/>
      <c r="B9" s="122"/>
      <c r="C9" s="122"/>
      <c r="D9" s="122"/>
      <c r="E9" s="122"/>
      <c r="F9" s="122"/>
      <c r="G9" s="122"/>
      <c r="H9" s="122"/>
      <c r="I9" s="122"/>
      <c r="J9" s="122"/>
      <c r="K9" s="122"/>
      <c r="L9" s="122"/>
      <c r="M9" s="122"/>
      <c r="N9" s="166"/>
    </row>
    <row r="10" spans="1:15" s="164" customFormat="1">
      <c r="A10" s="168"/>
      <c r="B10" s="167">
        <v>1</v>
      </c>
      <c r="C10" s="167">
        <v>2</v>
      </c>
      <c r="D10" s="167">
        <v>3</v>
      </c>
      <c r="E10" s="167">
        <v>4</v>
      </c>
      <c r="F10" s="167">
        <v>5</v>
      </c>
      <c r="G10" s="167">
        <v>6</v>
      </c>
      <c r="H10" s="167">
        <v>7</v>
      </c>
      <c r="I10" s="167">
        <v>8</v>
      </c>
      <c r="J10" s="167">
        <v>9</v>
      </c>
      <c r="K10" s="167">
        <v>10</v>
      </c>
      <c r="L10" s="167">
        <v>11</v>
      </c>
      <c r="M10" s="167">
        <v>12</v>
      </c>
      <c r="N10" s="166"/>
    </row>
    <row r="11" spans="1:15" s="81" customFormat="1">
      <c r="A11" s="42" t="s">
        <v>83</v>
      </c>
    </row>
    <row r="12" spans="1:15">
      <c r="A12" s="163" t="s">
        <v>98</v>
      </c>
      <c r="B12" s="162">
        <f>+'CILC-1D'!C$28</f>
        <v>230380345</v>
      </c>
      <c r="C12" s="162">
        <f>+'CILC-1D'!D$28</f>
        <v>212389992</v>
      </c>
      <c r="D12" s="162">
        <f>+'CILC-1D'!E$28</f>
        <v>213700912</v>
      </c>
      <c r="E12" s="162">
        <f>+'CILC-1D'!F$28</f>
        <v>214408138</v>
      </c>
      <c r="F12" s="162">
        <f>+'CILC-1D'!G$28</f>
        <v>222223124</v>
      </c>
      <c r="G12" s="162">
        <f>+'CILC-1D'!H$28</f>
        <v>230063751</v>
      </c>
      <c r="H12" s="162">
        <f>+'CILC-1D'!I$28</f>
        <v>237298897</v>
      </c>
      <c r="I12" s="162">
        <f>+'CILC-1D'!J$28</f>
        <v>235681124</v>
      </c>
      <c r="J12" s="162">
        <f>+'CILC-1D'!K$28</f>
        <v>233817820</v>
      </c>
      <c r="K12" s="162">
        <f>+'CILC-1D'!L$28</f>
        <v>225569349</v>
      </c>
      <c r="L12" s="162">
        <f>+'CILC-1D'!M$28</f>
        <v>214908646</v>
      </c>
      <c r="M12" s="162">
        <f>+'CILC-1D'!N$28</f>
        <v>224070882</v>
      </c>
      <c r="N12" s="162">
        <f t="shared" ref="N12:N28" si="0">SUM(B12:M12)</f>
        <v>2694512980</v>
      </c>
      <c r="O12" s="159">
        <f>+N12/$N$43</f>
        <v>2.3657263510603068E-2</v>
      </c>
    </row>
    <row r="13" spans="1:15">
      <c r="A13" s="163" t="s">
        <v>99</v>
      </c>
      <c r="B13" s="162">
        <f>+'CILC-1G'!C$28</f>
        <v>8786487</v>
      </c>
      <c r="C13" s="162">
        <f>+'CILC-1G'!D$28</f>
        <v>8137504</v>
      </c>
      <c r="D13" s="162">
        <f>+'CILC-1G'!E$28</f>
        <v>8087909</v>
      </c>
      <c r="E13" s="162">
        <f>+'CILC-1G'!F$28</f>
        <v>8080797</v>
      </c>
      <c r="F13" s="162">
        <f>+'CILC-1G'!G$28</f>
        <v>8404830</v>
      </c>
      <c r="G13" s="162">
        <f>+'CILC-1G'!H$28</f>
        <v>8614497</v>
      </c>
      <c r="H13" s="162">
        <f>+'CILC-1G'!I$28</f>
        <v>8820657</v>
      </c>
      <c r="I13" s="162">
        <f>+'CILC-1G'!J$28</f>
        <v>8841737</v>
      </c>
      <c r="J13" s="162">
        <f>+'CILC-1G'!K$28</f>
        <v>8819404</v>
      </c>
      <c r="K13" s="162">
        <f>+'CILC-1G'!L$28</f>
        <v>8538740</v>
      </c>
      <c r="L13" s="162">
        <f>+'CILC-1G'!M$28</f>
        <v>8220488</v>
      </c>
      <c r="M13" s="162">
        <f>+'CILC-1G'!N$28</f>
        <v>8673691</v>
      </c>
      <c r="N13" s="162">
        <f t="shared" si="0"/>
        <v>102026741</v>
      </c>
      <c r="O13" s="159">
        <f t="shared" ref="O13:O28" si="1">+N13/$N$43</f>
        <v>8.9577356460351877E-4</v>
      </c>
    </row>
    <row r="14" spans="1:15">
      <c r="A14" s="163" t="s">
        <v>50</v>
      </c>
      <c r="B14" s="162">
        <f>+'CILC-1T'!C$28</f>
        <v>122922076</v>
      </c>
      <c r="C14" s="162">
        <f>+'CILC-1T'!D$28</f>
        <v>114714909</v>
      </c>
      <c r="D14" s="162">
        <f>+'CILC-1T'!E$28</f>
        <v>116221637</v>
      </c>
      <c r="E14" s="162">
        <f>+'CILC-1T'!F$28</f>
        <v>120806109</v>
      </c>
      <c r="F14" s="162">
        <f>+'CILC-1T'!G$28</f>
        <v>120216919</v>
      </c>
      <c r="G14" s="162">
        <f>+'CILC-1T'!H$28</f>
        <v>124953632</v>
      </c>
      <c r="H14" s="162">
        <f>+'CILC-1T'!I$28</f>
        <v>125659936</v>
      </c>
      <c r="I14" s="162">
        <f>+'CILC-1T'!J$28</f>
        <v>124952720</v>
      </c>
      <c r="J14" s="162">
        <f>+'CILC-1T'!K$28</f>
        <v>128138566</v>
      </c>
      <c r="K14" s="162">
        <f>+'CILC-1T'!L$28</f>
        <v>124447056</v>
      </c>
      <c r="L14" s="162">
        <f>+'CILC-1T'!M$28</f>
        <v>127389485</v>
      </c>
      <c r="M14" s="162">
        <f>+'CILC-1T'!N$28</f>
        <v>127855015</v>
      </c>
      <c r="N14" s="162">
        <f t="shared" si="0"/>
        <v>1478278060</v>
      </c>
      <c r="O14" s="159">
        <f t="shared" si="1"/>
        <v>1.2978973887653379E-2</v>
      </c>
    </row>
    <row r="15" spans="1:15">
      <c r="A15" s="163" t="s">
        <v>49</v>
      </c>
      <c r="B15" s="162">
        <f>+'GS(T)-1'!C$27</f>
        <v>470760059</v>
      </c>
      <c r="C15" s="162">
        <f>+'GS(T)-1'!D$27</f>
        <v>421592769</v>
      </c>
      <c r="D15" s="162">
        <f>+'GS(T)-1'!E$27</f>
        <v>436757867</v>
      </c>
      <c r="E15" s="162">
        <f>+'GS(T)-1'!F$27</f>
        <v>450298173</v>
      </c>
      <c r="F15" s="162">
        <f>+'GS(T)-1'!G$27</f>
        <v>505307392</v>
      </c>
      <c r="G15" s="162">
        <f>+'GS(T)-1'!H$27</f>
        <v>540288919</v>
      </c>
      <c r="H15" s="162">
        <f>+'GS(T)-1'!I$27</f>
        <v>570697968</v>
      </c>
      <c r="I15" s="162">
        <f>+'GS(T)-1'!J$27</f>
        <v>570537091</v>
      </c>
      <c r="J15" s="162">
        <f>+'GS(T)-1'!K$27</f>
        <v>555590633</v>
      </c>
      <c r="K15" s="162">
        <f>+'GS(T)-1'!L$27</f>
        <v>514010461</v>
      </c>
      <c r="L15" s="162">
        <f>+'GS(T)-1'!M$27</f>
        <v>462739213</v>
      </c>
      <c r="M15" s="162">
        <f>+'GS(T)-1'!N$27</f>
        <v>461311721</v>
      </c>
      <c r="N15" s="162">
        <f t="shared" si="0"/>
        <v>5959892266</v>
      </c>
      <c r="O15" s="159">
        <f t="shared" si="1"/>
        <v>5.2326614448733232E-2</v>
      </c>
    </row>
    <row r="16" spans="1:15">
      <c r="A16" s="163" t="s">
        <v>325</v>
      </c>
      <c r="B16" s="162">
        <f>+'GSCU-1'!C$27</f>
        <v>5745840</v>
      </c>
      <c r="C16" s="162">
        <f>+'GSCU-1'!D$27</f>
        <v>5751758</v>
      </c>
      <c r="D16" s="162">
        <f>+'GSCU-1'!E$27</f>
        <v>5757676</v>
      </c>
      <c r="E16" s="162">
        <f>+'GSCU-1'!F$27</f>
        <v>5764132</v>
      </c>
      <c r="F16" s="162">
        <f>+'GSCU-1'!G$27</f>
        <v>5771126</v>
      </c>
      <c r="G16" s="162">
        <f>+'GSCU-1'!H$27</f>
        <v>5777582</v>
      </c>
      <c r="H16" s="162">
        <f>+'GSCU-1'!I$27</f>
        <v>5783500</v>
      </c>
      <c r="I16" s="162">
        <f>+'GSCU-1'!J$27</f>
        <v>5789956</v>
      </c>
      <c r="J16" s="162">
        <f>+'GSCU-1'!K$27</f>
        <v>5796412</v>
      </c>
      <c r="K16" s="162">
        <f>+'GSCU-1'!L$27</f>
        <v>5802330</v>
      </c>
      <c r="L16" s="162">
        <f>+'GSCU-1'!M$27</f>
        <v>5808248</v>
      </c>
      <c r="M16" s="162">
        <f>+'GSCU-1'!N$27</f>
        <v>5814166</v>
      </c>
      <c r="N16" s="162">
        <f t="shared" si="0"/>
        <v>69362726</v>
      </c>
      <c r="O16" s="159">
        <f t="shared" si="1"/>
        <v>6.0899030695920372E-4</v>
      </c>
    </row>
    <row r="17" spans="1:15">
      <c r="A17" s="163" t="s">
        <v>67</v>
      </c>
      <c r="B17" s="162">
        <f>+'GSD(T)-1'!C$27</f>
        <v>2112365487</v>
      </c>
      <c r="C17" s="162">
        <f>+'GSD(T)-1'!D$27</f>
        <v>1871127005</v>
      </c>
      <c r="D17" s="162">
        <f>+'GSD(T)-1'!E$27</f>
        <v>1926669163</v>
      </c>
      <c r="E17" s="162">
        <f>+'GSD(T)-1'!F$27</f>
        <v>1972846408</v>
      </c>
      <c r="F17" s="162">
        <f>+'GSD(T)-1'!G$27</f>
        <v>2177795095</v>
      </c>
      <c r="G17" s="162">
        <f>+'GSD(T)-1'!H$27</f>
        <v>2294095328</v>
      </c>
      <c r="H17" s="162">
        <f>+'GSD(T)-1'!I$27</f>
        <v>2384746771</v>
      </c>
      <c r="I17" s="162">
        <f>+'GSD(T)-1'!J$27</f>
        <v>2377352624</v>
      </c>
      <c r="J17" s="162">
        <f>+'GSD(T)-1'!K$27</f>
        <v>2360757443</v>
      </c>
      <c r="K17" s="162">
        <f>+'GSD(T)-1'!L$27</f>
        <v>2223054052</v>
      </c>
      <c r="L17" s="162">
        <f>+'GSD(T)-1'!M$27</f>
        <v>2043964770</v>
      </c>
      <c r="M17" s="162">
        <f>+'GSD(T)-1'!N$27</f>
        <v>2071163198</v>
      </c>
      <c r="N17" s="162">
        <f t="shared" si="0"/>
        <v>25815937344</v>
      </c>
      <c r="O17" s="159">
        <f t="shared" si="1"/>
        <v>0.22665856021232686</v>
      </c>
    </row>
    <row r="18" spans="1:15">
      <c r="A18" s="163" t="s">
        <v>68</v>
      </c>
      <c r="B18" s="162">
        <f>'GSLD(T)-1'!C27</f>
        <v>864051113</v>
      </c>
      <c r="C18" s="162">
        <f>'GSLD(T)-1'!D27</f>
        <v>782290115</v>
      </c>
      <c r="D18" s="162">
        <f>'GSLD(T)-1'!E27</f>
        <v>801428463</v>
      </c>
      <c r="E18" s="162">
        <f>'GSLD(T)-1'!F27</f>
        <v>811043342</v>
      </c>
      <c r="F18" s="162">
        <f>'GSLD(T)-1'!G27</f>
        <v>892700758</v>
      </c>
      <c r="G18" s="162">
        <f>'GSLD(T)-1'!H27</f>
        <v>918461617</v>
      </c>
      <c r="H18" s="162">
        <f>'GSLD(T)-1'!I27</f>
        <v>934371582</v>
      </c>
      <c r="I18" s="162">
        <f>'GSLD(T)-1'!J27</f>
        <v>940896934</v>
      </c>
      <c r="J18" s="162">
        <f>'GSLD(T)-1'!K27</f>
        <v>945979312</v>
      </c>
      <c r="K18" s="162">
        <f>'GSLD(T)-1'!L27</f>
        <v>908664346</v>
      </c>
      <c r="L18" s="162">
        <f>'GSLD(T)-1'!M27</f>
        <v>837707035</v>
      </c>
      <c r="M18" s="162">
        <f>'GSLD(T)-1'!N27</f>
        <v>861696302</v>
      </c>
      <c r="N18" s="162">
        <f t="shared" si="0"/>
        <v>10499290919</v>
      </c>
      <c r="O18" s="159">
        <f t="shared" si="1"/>
        <v>9.2181590435413241E-2</v>
      </c>
    </row>
    <row r="19" spans="1:15">
      <c r="A19" s="163" t="s">
        <v>69</v>
      </c>
      <c r="B19" s="162">
        <f>'GSLD(T)-2'!C27</f>
        <v>210472099</v>
      </c>
      <c r="C19" s="162">
        <f>'GSLD(T)-2'!D27</f>
        <v>186527721</v>
      </c>
      <c r="D19" s="162">
        <f>'GSLD(T)-2'!E27</f>
        <v>191178604</v>
      </c>
      <c r="E19" s="162">
        <f>'GSLD(T)-2'!F27</f>
        <v>192579721</v>
      </c>
      <c r="F19" s="162">
        <f>'GSLD(T)-2'!G27</f>
        <v>206847654</v>
      </c>
      <c r="G19" s="162">
        <f>'GSLD(T)-2'!H27</f>
        <v>218147951</v>
      </c>
      <c r="H19" s="162">
        <f>'GSLD(T)-2'!I27</f>
        <v>223831652</v>
      </c>
      <c r="I19" s="162">
        <f>'GSLD(T)-2'!J27</f>
        <v>226503406</v>
      </c>
      <c r="J19" s="162">
        <f>'GSLD(T)-2'!K27</f>
        <v>221401451</v>
      </c>
      <c r="K19" s="162">
        <f>'GSLD(T)-2'!L27</f>
        <v>214002591</v>
      </c>
      <c r="L19" s="162">
        <f>'GSLD(T)-2'!M27</f>
        <v>201615601</v>
      </c>
      <c r="M19" s="162">
        <f>'GSLD(T)-2'!N27</f>
        <v>207694974</v>
      </c>
      <c r="N19" s="162">
        <f t="shared" si="0"/>
        <v>2500803425</v>
      </c>
      <c r="O19" s="159">
        <f t="shared" si="1"/>
        <v>2.1956533908938036E-2</v>
      </c>
    </row>
    <row r="20" spans="1:15">
      <c r="A20" s="163" t="s">
        <v>52</v>
      </c>
      <c r="B20" s="162">
        <f>'GSLD(T)-3'!C28</f>
        <v>14816596</v>
      </c>
      <c r="C20" s="162">
        <f>'GSLD(T)-3'!D28</f>
        <v>16085768</v>
      </c>
      <c r="D20" s="162">
        <f>'GSLD(T)-3'!E28</f>
        <v>14598472</v>
      </c>
      <c r="E20" s="162">
        <f>'GSLD(T)-3'!F28</f>
        <v>14861473</v>
      </c>
      <c r="F20" s="162">
        <f>'GSLD(T)-3'!G28</f>
        <v>15954922</v>
      </c>
      <c r="G20" s="162">
        <f>'GSLD(T)-3'!H28</f>
        <v>15795233</v>
      </c>
      <c r="H20" s="162">
        <f>'GSLD(T)-3'!I28</f>
        <v>13524406</v>
      </c>
      <c r="I20" s="162">
        <f>'GSLD(T)-3'!J28</f>
        <v>13955305</v>
      </c>
      <c r="J20" s="162">
        <f>'GSLD(T)-3'!K28</f>
        <v>12638734</v>
      </c>
      <c r="K20" s="162">
        <f>'GSLD(T)-3'!L28</f>
        <v>12981288</v>
      </c>
      <c r="L20" s="162">
        <f>'GSLD(T)-3'!M28</f>
        <v>11802571</v>
      </c>
      <c r="M20" s="162">
        <f>'GSLD(T)-3'!N28</f>
        <v>12835667</v>
      </c>
      <c r="N20" s="162">
        <f t="shared" si="0"/>
        <v>169850435</v>
      </c>
      <c r="O20" s="159">
        <f t="shared" si="1"/>
        <v>1.491251490718578E-3</v>
      </c>
    </row>
    <row r="21" spans="1:15">
      <c r="A21" s="163" t="s">
        <v>15</v>
      </c>
      <c r="B21" s="162">
        <f>MET!C28</f>
        <v>7754425</v>
      </c>
      <c r="C21" s="162">
        <f>MET!D28</f>
        <v>7096425</v>
      </c>
      <c r="D21" s="162">
        <f>MET!E28</f>
        <v>6611500</v>
      </c>
      <c r="E21" s="162">
        <f>MET!F28</f>
        <v>7592025</v>
      </c>
      <c r="F21" s="162">
        <f>MET!G28</f>
        <v>7956550</v>
      </c>
      <c r="G21" s="162">
        <f>MET!H28</f>
        <v>7737100</v>
      </c>
      <c r="H21" s="162">
        <f>MET!I28</f>
        <v>8150808</v>
      </c>
      <c r="I21" s="162">
        <f>MET!J28</f>
        <v>8111018</v>
      </c>
      <c r="J21" s="162">
        <f>MET!K28</f>
        <v>8063404</v>
      </c>
      <c r="K21" s="162">
        <f>MET!L28</f>
        <v>8004374</v>
      </c>
      <c r="L21" s="162">
        <f>MET!M28</f>
        <v>7282462</v>
      </c>
      <c r="M21" s="162">
        <f>MET!N28</f>
        <v>6913900</v>
      </c>
      <c r="N21" s="162">
        <f t="shared" si="0"/>
        <v>91273991</v>
      </c>
      <c r="O21" s="159">
        <f t="shared" si="1"/>
        <v>8.0136665615595322E-4</v>
      </c>
    </row>
    <row r="22" spans="1:15">
      <c r="A22" s="163" t="s">
        <v>56</v>
      </c>
      <c r="B22" s="162">
        <f>'OL-1'!C27</f>
        <v>8229452</v>
      </c>
      <c r="C22" s="162">
        <f>'OL-1'!D27</f>
        <v>8225388</v>
      </c>
      <c r="D22" s="162">
        <f>'OL-1'!E27</f>
        <v>8221324</v>
      </c>
      <c r="E22" s="162">
        <f>'OL-1'!F27</f>
        <v>8217260</v>
      </c>
      <c r="F22" s="162">
        <f>'OL-1'!G27</f>
        <v>8213196</v>
      </c>
      <c r="G22" s="162">
        <f>'OL-1'!H27</f>
        <v>8209132</v>
      </c>
      <c r="H22" s="162">
        <f>'OL-1'!I27</f>
        <v>8205068</v>
      </c>
      <c r="I22" s="162">
        <f>'OL-1'!J27</f>
        <v>8201004</v>
      </c>
      <c r="J22" s="162">
        <f>'OL-1'!K27</f>
        <v>8196940</v>
      </c>
      <c r="K22" s="162">
        <f>'OL-1'!L27</f>
        <v>8192876</v>
      </c>
      <c r="L22" s="162">
        <f>'OL-1'!M27</f>
        <v>8188812</v>
      </c>
      <c r="M22" s="162">
        <f>'OL-1'!N27</f>
        <v>8184748</v>
      </c>
      <c r="N22" s="162">
        <f t="shared" si="0"/>
        <v>98485200</v>
      </c>
      <c r="O22" s="159">
        <f t="shared" si="1"/>
        <v>8.6467957125760267E-4</v>
      </c>
    </row>
    <row r="23" spans="1:15">
      <c r="A23" s="163" t="s">
        <v>57</v>
      </c>
      <c r="B23" s="162">
        <f>'OS-2'!C27</f>
        <v>876403</v>
      </c>
      <c r="C23" s="162">
        <f>'OS-2'!D27</f>
        <v>999104</v>
      </c>
      <c r="D23" s="162">
        <f>'OS-2'!E27</f>
        <v>1067306</v>
      </c>
      <c r="E23" s="162">
        <f>'OS-2'!F27</f>
        <v>910716</v>
      </c>
      <c r="F23" s="162">
        <f>'OS-2'!G27</f>
        <v>882804</v>
      </c>
      <c r="G23" s="162">
        <f>'OS-2'!H27</f>
        <v>837955</v>
      </c>
      <c r="H23" s="162">
        <f>'OS-2'!I27</f>
        <v>726491</v>
      </c>
      <c r="I23" s="162">
        <f>'OS-2'!J27</f>
        <v>729042</v>
      </c>
      <c r="J23" s="162">
        <f>'OS-2'!K27</f>
        <v>927091</v>
      </c>
      <c r="K23" s="162">
        <f>'OS-2'!L27</f>
        <v>948179</v>
      </c>
      <c r="L23" s="162">
        <f>'OS-2'!M27</f>
        <v>1095816</v>
      </c>
      <c r="M23" s="162">
        <f>'OS-2'!N27</f>
        <v>953457</v>
      </c>
      <c r="N23" s="162">
        <f t="shared" si="0"/>
        <v>10954364</v>
      </c>
      <c r="O23" s="159">
        <f t="shared" si="1"/>
        <v>9.6177037432220447E-5</v>
      </c>
    </row>
    <row r="24" spans="1:15">
      <c r="A24" s="163" t="s">
        <v>48</v>
      </c>
      <c r="B24" s="162">
        <f>+'RS(T)-1'!C$27</f>
        <v>4412782486</v>
      </c>
      <c r="C24" s="162">
        <f>+'RS(T)-1'!D$27</f>
        <v>4011033989</v>
      </c>
      <c r="D24" s="162">
        <f>+'RS(T)-1'!E$27</f>
        <v>3919563463</v>
      </c>
      <c r="E24" s="162">
        <f>+'RS(T)-1'!F$27</f>
        <v>3982448080</v>
      </c>
      <c r="F24" s="162">
        <f>+'RS(T)-1'!G$27</f>
        <v>4652075043</v>
      </c>
      <c r="G24" s="162">
        <f>+'RS(T)-1'!H$27</f>
        <v>5313054838</v>
      </c>
      <c r="H24" s="162">
        <f>+'RS(T)-1'!I$27</f>
        <v>5780941741</v>
      </c>
      <c r="I24" s="162">
        <f>+'RS(T)-1'!J$27</f>
        <v>5909135128</v>
      </c>
      <c r="J24" s="162">
        <f>+'RS(T)-1'!K$27</f>
        <v>5714655770</v>
      </c>
      <c r="K24" s="162">
        <f>+'RS(T)-1'!L$27</f>
        <v>5150015263</v>
      </c>
      <c r="L24" s="162">
        <f>+'RS(T)-1'!M$27</f>
        <v>4257998507</v>
      </c>
      <c r="M24" s="162">
        <f>+'RS(T)-1'!N$27</f>
        <v>4094996381</v>
      </c>
      <c r="N24" s="162">
        <f t="shared" si="0"/>
        <v>57198700689</v>
      </c>
      <c r="O24" s="159">
        <f t="shared" si="1"/>
        <v>0.50219269482375484</v>
      </c>
    </row>
    <row r="25" spans="1:15">
      <c r="A25" s="163" t="s">
        <v>53</v>
      </c>
      <c r="B25" s="162">
        <f>+'SL-1'!C$27</f>
        <v>48174083</v>
      </c>
      <c r="C25" s="162">
        <f>+'SL-1'!D$27</f>
        <v>44675133</v>
      </c>
      <c r="D25" s="162">
        <f>+'SL-1'!E$27</f>
        <v>44932085</v>
      </c>
      <c r="E25" s="162">
        <f>+'SL-1'!F$27</f>
        <v>46308634</v>
      </c>
      <c r="F25" s="162">
        <f>+'SL-1'!G$27</f>
        <v>46167749</v>
      </c>
      <c r="G25" s="162">
        <f>+'SL-1'!H$27</f>
        <v>43695955</v>
      </c>
      <c r="H25" s="162">
        <f>+'SL-1'!I$27</f>
        <v>45197734</v>
      </c>
      <c r="I25" s="162">
        <f>+'SL-1'!J$27</f>
        <v>51483554</v>
      </c>
      <c r="J25" s="162">
        <f>+'SL-1'!K$27</f>
        <v>45694635</v>
      </c>
      <c r="K25" s="162">
        <f>+'SL-1'!L$27</f>
        <v>43097778</v>
      </c>
      <c r="L25" s="162">
        <f>+'SL-1'!M$27</f>
        <v>42650157</v>
      </c>
      <c r="M25" s="162">
        <f>+'SL-1'!N$27</f>
        <v>48984218</v>
      </c>
      <c r="N25" s="162">
        <f t="shared" si="0"/>
        <v>551061715</v>
      </c>
      <c r="O25" s="159">
        <f t="shared" si="1"/>
        <v>4.8382072378659862E-3</v>
      </c>
    </row>
    <row r="26" spans="1:15">
      <c r="A26" s="163" t="s">
        <v>55</v>
      </c>
      <c r="B26" s="162">
        <f>+'SL-2'!C$27</f>
        <v>2639277</v>
      </c>
      <c r="C26" s="162">
        <f>+'SL-2'!D$27</f>
        <v>2645291</v>
      </c>
      <c r="D26" s="162">
        <f>+'SL-2'!E$27</f>
        <v>2653067</v>
      </c>
      <c r="E26" s="162">
        <f>+'SL-2'!F$27</f>
        <v>2656076</v>
      </c>
      <c r="F26" s="162">
        <f>+'SL-2'!G$27</f>
        <v>2664746</v>
      </c>
      <c r="G26" s="162">
        <f>+'SL-2'!H$27</f>
        <v>2672542</v>
      </c>
      <c r="H26" s="162">
        <f>+'SL-2'!I$27</f>
        <v>2675556</v>
      </c>
      <c r="I26" s="162">
        <f>+'SL-2'!J$27</f>
        <v>2681584</v>
      </c>
      <c r="J26" s="162">
        <f>+'SL-2'!K$27</f>
        <v>2682818</v>
      </c>
      <c r="K26" s="162">
        <f>+'SL-2'!L$27</f>
        <v>2690626</v>
      </c>
      <c r="L26" s="162">
        <f>+'SL-2'!M$27</f>
        <v>2697548</v>
      </c>
      <c r="M26" s="162">
        <f>+'SL-2'!N$27</f>
        <v>2698773</v>
      </c>
      <c r="N26" s="162">
        <f t="shared" si="0"/>
        <v>32057904</v>
      </c>
      <c r="O26" s="159">
        <f t="shared" si="1"/>
        <v>2.8146172913430024E-4</v>
      </c>
    </row>
    <row r="27" spans="1:15">
      <c r="A27" s="163" t="s">
        <v>87</v>
      </c>
      <c r="B27" s="162">
        <f>'SST-1D'!C28</f>
        <v>602856</v>
      </c>
      <c r="C27" s="162">
        <f>'SST-1D'!D28</f>
        <v>685784</v>
      </c>
      <c r="D27" s="162">
        <f>'SST-1D'!E28</f>
        <v>666585</v>
      </c>
      <c r="E27" s="162">
        <f>'SST-1D'!F28</f>
        <v>1230699</v>
      </c>
      <c r="F27" s="162">
        <f>'SST-1D'!G28</f>
        <v>1462083</v>
      </c>
      <c r="G27" s="162">
        <f>'SST-1D'!H28</f>
        <v>1187857</v>
      </c>
      <c r="H27" s="162">
        <f>'SST-1D'!I28</f>
        <v>1087713</v>
      </c>
      <c r="I27" s="162">
        <f>'SST-1D'!J28</f>
        <v>1181803</v>
      </c>
      <c r="J27" s="162">
        <f>'SST-1D'!K28</f>
        <v>1205075</v>
      </c>
      <c r="K27" s="162">
        <f>'SST-1D'!L28</f>
        <v>1239312</v>
      </c>
      <c r="L27" s="162">
        <f>'SST-1D'!M28</f>
        <v>799615</v>
      </c>
      <c r="M27" s="162">
        <f>'SST-1D'!N28</f>
        <v>507544</v>
      </c>
      <c r="N27" s="162">
        <f t="shared" si="0"/>
        <v>11856926</v>
      </c>
      <c r="O27" s="159">
        <f t="shared" si="1"/>
        <v>1.0410134406096674E-4</v>
      </c>
    </row>
    <row r="28" spans="1:15">
      <c r="A28" s="163" t="s">
        <v>88</v>
      </c>
      <c r="B28" s="162">
        <f>'SST-1T'!C27</f>
        <v>5811710</v>
      </c>
      <c r="C28" s="162">
        <f>'SST-1T'!D27</f>
        <v>6787344</v>
      </c>
      <c r="D28" s="162">
        <f>'SST-1T'!E27</f>
        <v>8318048</v>
      </c>
      <c r="E28" s="162">
        <f>'SST-1T'!F27</f>
        <v>7683818</v>
      </c>
      <c r="F28" s="162">
        <f>'SST-1T'!G27</f>
        <v>10687136</v>
      </c>
      <c r="G28" s="162">
        <f>'SST-1T'!H27</f>
        <v>7415962</v>
      </c>
      <c r="H28" s="162">
        <f>'SST-1T'!I27</f>
        <v>7202482</v>
      </c>
      <c r="I28" s="162">
        <f>'SST-1T'!J27</f>
        <v>6421378</v>
      </c>
      <c r="J28" s="162">
        <f>'SST-1T'!K27</f>
        <v>4740820</v>
      </c>
      <c r="K28" s="162">
        <f>'SST-1T'!L27</f>
        <v>9837782</v>
      </c>
      <c r="L28" s="162">
        <f>'SST-1T'!M27</f>
        <v>9758504</v>
      </c>
      <c r="M28" s="162">
        <f>'SST-1T'!N27</f>
        <v>5002770</v>
      </c>
      <c r="N28" s="162">
        <f t="shared" si="0"/>
        <v>89667754</v>
      </c>
      <c r="O28" s="159">
        <f t="shared" si="1"/>
        <v>7.8726422939032648E-4</v>
      </c>
    </row>
    <row r="30" spans="1:15" s="126" customFormat="1">
      <c r="A30" s="126" t="s">
        <v>449</v>
      </c>
      <c r="B30" s="161">
        <f>SUM(B12:B29)</f>
        <v>8527170794</v>
      </c>
      <c r="C30" s="161">
        <f t="shared" ref="C30:N30" si="2">SUM(C12:C29)</f>
        <v>7700765999</v>
      </c>
      <c r="D30" s="161">
        <f t="shared" si="2"/>
        <v>7706434081</v>
      </c>
      <c r="E30" s="161">
        <f t="shared" si="2"/>
        <v>7847735601</v>
      </c>
      <c r="F30" s="161">
        <f t="shared" si="2"/>
        <v>8885331127</v>
      </c>
      <c r="G30" s="161">
        <f t="shared" si="2"/>
        <v>9741009851</v>
      </c>
      <c r="H30" s="161">
        <f t="shared" si="2"/>
        <v>10358922962</v>
      </c>
      <c r="I30" s="161">
        <f t="shared" si="2"/>
        <v>10492455408</v>
      </c>
      <c r="J30" s="161">
        <f t="shared" si="2"/>
        <v>10259106328</v>
      </c>
      <c r="K30" s="161">
        <f t="shared" si="2"/>
        <v>9461096403</v>
      </c>
      <c r="L30" s="161">
        <f t="shared" si="2"/>
        <v>8244627478</v>
      </c>
      <c r="M30" s="161">
        <f t="shared" si="2"/>
        <v>8149357407</v>
      </c>
      <c r="N30" s="161">
        <f t="shared" si="2"/>
        <v>107374013439</v>
      </c>
      <c r="O30" s="191">
        <f>+N30/$N$43</f>
        <v>0.94272150439500135</v>
      </c>
    </row>
    <row r="31" spans="1:15" s="125" customFormat="1">
      <c r="B31" s="155"/>
      <c r="C31" s="155"/>
      <c r="D31" s="155"/>
      <c r="E31" s="155"/>
      <c r="F31" s="155"/>
      <c r="G31" s="155"/>
      <c r="H31" s="155"/>
      <c r="I31" s="155"/>
      <c r="J31" s="155"/>
      <c r="K31" s="155"/>
      <c r="L31" s="155"/>
      <c r="M31" s="155"/>
      <c r="N31" s="155"/>
    </row>
    <row r="32" spans="1:15" s="125" customFormat="1">
      <c r="A32" s="42" t="s">
        <v>86</v>
      </c>
      <c r="B32" s="155"/>
      <c r="C32" s="155"/>
      <c r="D32" s="155"/>
      <c r="E32" s="155"/>
      <c r="F32" s="155"/>
      <c r="G32" s="155"/>
      <c r="H32" s="155"/>
      <c r="I32" s="155"/>
      <c r="J32" s="155"/>
      <c r="K32" s="155"/>
      <c r="L32" s="155"/>
      <c r="M32" s="155"/>
      <c r="N32" s="155"/>
    </row>
    <row r="33" spans="1:22">
      <c r="A33" s="163" t="s">
        <v>1051</v>
      </c>
      <c r="B33" s="162">
        <f>HLOOKUP($A33,'Wholesale Billed Sales (FNG)'!$A$5:$N$161,97+B$10,FALSE)*1000</f>
        <v>2930251.3967729765</v>
      </c>
      <c r="C33" s="162">
        <f>HLOOKUP($A33,'Wholesale Billed Sales (FNG)'!$A$5:$N$161,97+C$10,FALSE)*1000</f>
        <v>3226721.7999024643</v>
      </c>
      <c r="D33" s="162">
        <f>HLOOKUP($A33,'Wholesale Billed Sales (FNG)'!$A$5:$N$161,97+D$10,FALSE)*1000</f>
        <v>3024364.8122403212</v>
      </c>
      <c r="E33" s="162">
        <f>HLOOKUP($A33,'Wholesale Billed Sales (FNG)'!$A$5:$N$161,97+E$10,FALSE)*1000</f>
        <v>2885799.3985291934</v>
      </c>
      <c r="F33" s="162">
        <f>HLOOKUP($A33,'Wholesale Billed Sales (FNG)'!$A$5:$N$161,97+F$10,FALSE)*1000</f>
        <v>2338675.6481099017</v>
      </c>
      <c r="G33" s="162">
        <f>HLOOKUP($A33,'Wholesale Billed Sales (FNG)'!$A$5:$N$161,97+G$10,FALSE)*1000</f>
        <v>3168991.3787030498</v>
      </c>
      <c r="H33" s="162">
        <f>HLOOKUP($A33,'Wholesale Billed Sales (FNG)'!$A$5:$N$161,97+H$10,FALSE)*1000</f>
        <v>3847139.3257777081</v>
      </c>
      <c r="I33" s="162">
        <f>HLOOKUP($A33,'Wholesale Billed Sales (FNG)'!$A$5:$N$161,97+I$10,FALSE)*1000</f>
        <v>3995566.5835242625</v>
      </c>
      <c r="J33" s="162">
        <f>HLOOKUP($A33,'Wholesale Billed Sales (FNG)'!$A$5:$N$161,97+J$10,FALSE)*1000</f>
        <v>3848245.7528714715</v>
      </c>
      <c r="K33" s="162">
        <f>HLOOKUP($A33,'Wholesale Billed Sales (FNG)'!$A$5:$N$161,97+K$10,FALSE)*1000</f>
        <v>3744320.3033932843</v>
      </c>
      <c r="L33" s="162">
        <f>HLOOKUP($A33,'Wholesale Billed Sales (FNG)'!$A$5:$N$161,97+L$10,FALSE)*1000</f>
        <v>3154249.5337255239</v>
      </c>
      <c r="M33" s="162">
        <f>HLOOKUP($A33,'Wholesale Billed Sales (FNG)'!$A$5:$N$161,97+M$10,FALSE)*1000</f>
        <v>2473687.27017977</v>
      </c>
      <c r="N33" s="162">
        <f>SUM(B33:M33)</f>
        <v>38638013.203729928</v>
      </c>
      <c r="O33" s="159">
        <f>+N33/$N$43</f>
        <v>3.3923371929230772E-4</v>
      </c>
    </row>
    <row r="34" spans="1:22" s="125" customFormat="1">
      <c r="A34" s="163" t="s">
        <v>482</v>
      </c>
      <c r="B34" s="162">
        <f>HLOOKUP($A34,'Wholesale Billed Sales (FNG)'!$A$5:$N$161,97+B$10,FALSE)*1000</f>
        <v>56986291.477158248</v>
      </c>
      <c r="C34" s="162">
        <f>HLOOKUP($A34,'Wholesale Billed Sales (FNG)'!$A$5:$N$161,97+C$10,FALSE)*1000</f>
        <v>56207637.395501189</v>
      </c>
      <c r="D34" s="162">
        <f>HLOOKUP($A34,'Wholesale Billed Sales (FNG)'!$A$5:$N$161,97+D$10,FALSE)*1000</f>
        <v>53000332.000697315</v>
      </c>
      <c r="E34" s="162">
        <f>HLOOKUP($A34,'Wholesale Billed Sales (FNG)'!$A$5:$N$161,97+E$10,FALSE)*1000</f>
        <v>60565663.296123229</v>
      </c>
      <c r="F34" s="162">
        <f>HLOOKUP($A34,'Wholesale Billed Sales (FNG)'!$A$5:$N$161,97+F$10,FALSE)*1000</f>
        <v>63590757.468905807</v>
      </c>
      <c r="G34" s="162">
        <f>HLOOKUP($A34,'Wholesale Billed Sales (FNG)'!$A$5:$N$161,97+G$10,FALSE)*1000</f>
        <v>71967555.208850399</v>
      </c>
      <c r="H34" s="162">
        <f>HLOOKUP($A34,'Wholesale Billed Sales (FNG)'!$A$5:$N$161,97+H$10,FALSE)*1000</f>
        <v>78323079.537609711</v>
      </c>
      <c r="I34" s="162">
        <f>HLOOKUP($A34,'Wholesale Billed Sales (FNG)'!$A$5:$N$161,97+I$10,FALSE)*1000</f>
        <v>85649197.920255825</v>
      </c>
      <c r="J34" s="162">
        <f>HLOOKUP($A34,'Wholesale Billed Sales (FNG)'!$A$5:$N$161,97+J$10,FALSE)*1000</f>
        <v>84916971.984914213</v>
      </c>
      <c r="K34" s="162">
        <f>HLOOKUP($A34,'Wholesale Billed Sales (FNG)'!$A$5:$N$161,97+K$10,FALSE)*1000</f>
        <v>72248715.98786892</v>
      </c>
      <c r="L34" s="162">
        <f>HLOOKUP($A34,'Wholesale Billed Sales (FNG)'!$A$5:$N$161,97+L$10,FALSE)*1000</f>
        <v>66802227.60684292</v>
      </c>
      <c r="M34" s="162">
        <f>HLOOKUP($A34,'Wholesale Billed Sales (FNG)'!$A$5:$N$161,97+M$10,FALSE)*1000</f>
        <v>54976199.273675971</v>
      </c>
      <c r="N34" s="162">
        <f>SUM(B34:M34)</f>
        <v>805234629.15840364</v>
      </c>
      <c r="O34" s="159">
        <f>+N34/$N$43</f>
        <v>7.0697925566731157E-3</v>
      </c>
    </row>
    <row r="35" spans="1:22" s="125" customFormat="1">
      <c r="A35" s="163" t="s">
        <v>484</v>
      </c>
      <c r="B35" s="162">
        <f>HLOOKUP($A35,'Wholesale Billed Sales (FNG)'!$A$5:$N$161,97+B$10,FALSE)*1000</f>
        <v>278690861.05160964</v>
      </c>
      <c r="C35" s="162">
        <f>HLOOKUP($A35,'Wholesale Billed Sales (FNG)'!$A$5:$N$161,97+C$10,FALSE)*1000</f>
        <v>279779942</v>
      </c>
      <c r="D35" s="162">
        <f>HLOOKUP($A35,'Wholesale Billed Sales (FNG)'!$A$5:$N$161,97+D$10,FALSE)*1000</f>
        <v>271689087</v>
      </c>
      <c r="E35" s="162">
        <f>HLOOKUP($A35,'Wholesale Billed Sales (FNG)'!$A$5:$N$161,97+E$10,FALSE)*1000</f>
        <v>322430747</v>
      </c>
      <c r="F35" s="162">
        <f>HLOOKUP($A35,'Wholesale Billed Sales (FNG)'!$A$5:$N$161,97+F$10,FALSE)*1000</f>
        <v>352644260</v>
      </c>
      <c r="G35" s="162">
        <f>HLOOKUP($A35,'Wholesale Billed Sales (FNG)'!$A$5:$N$161,97+G$10,FALSE)*1000</f>
        <v>357421431</v>
      </c>
      <c r="H35" s="162">
        <f>HLOOKUP($A35,'Wholesale Billed Sales (FNG)'!$A$5:$N$161,97+H$10,FALSE)*1000</f>
        <v>369136080</v>
      </c>
      <c r="I35" s="162">
        <f>HLOOKUP($A35,'Wholesale Billed Sales (FNG)'!$A$5:$N$161,97+I$10,FALSE)*1000</f>
        <v>347333561</v>
      </c>
      <c r="J35" s="162">
        <f>HLOOKUP($A35,'Wholesale Billed Sales (FNG)'!$A$5:$N$161,97+J$10,FALSE)*1000</f>
        <v>372588691</v>
      </c>
      <c r="K35" s="162">
        <f>HLOOKUP($A35,'Wholesale Billed Sales (FNG)'!$A$5:$N$161,97+K$10,FALSE)*1000</f>
        <v>367780053</v>
      </c>
      <c r="L35" s="162">
        <f>HLOOKUP($A35,'Wholesale Billed Sales (FNG)'!$A$5:$N$161,97+L$10,FALSE)*1000</f>
        <v>336292253</v>
      </c>
      <c r="M35" s="162">
        <f>HLOOKUP($A35,'Wholesale Billed Sales (FNG)'!$A$5:$N$161,97+M$10,FALSE)*1000</f>
        <v>306122189</v>
      </c>
      <c r="N35" s="162">
        <f>SUM(B35:M35)</f>
        <v>3961909155.0516095</v>
      </c>
      <c r="O35" s="159">
        <f>+N35/$N$43</f>
        <v>3.4784738311457931E-2</v>
      </c>
    </row>
    <row r="36" spans="1:22" s="125" customFormat="1">
      <c r="A36" s="163" t="s">
        <v>1049</v>
      </c>
      <c r="B36" s="162">
        <f>HLOOKUP($A36,'Wholesale Billed Sales (FNG)'!$A$5:$N$161,97+B$10,FALSE)*1000</f>
        <v>14880000</v>
      </c>
      <c r="C36" s="162">
        <f>HLOOKUP($A36,'Wholesale Billed Sales (FNG)'!$A$5:$N$161,97+C$10,FALSE)*1000</f>
        <v>29760000</v>
      </c>
      <c r="D36" s="162">
        <f>HLOOKUP($A36,'Wholesale Billed Sales (FNG)'!$A$5:$N$161,97+D$10,FALSE)*1000</f>
        <v>27840000</v>
      </c>
      <c r="E36" s="162">
        <f>HLOOKUP($A36,'Wholesale Billed Sales (FNG)'!$A$5:$N$161,97+E$10,FALSE)*1000</f>
        <v>18600000</v>
      </c>
      <c r="F36" s="162">
        <f>HLOOKUP($A36,'Wholesale Billed Sales (FNG)'!$A$5:$N$161,97+F$10,FALSE)*1000</f>
        <v>14400000</v>
      </c>
      <c r="G36" s="162">
        <f>HLOOKUP($A36,'Wholesale Billed Sales (FNG)'!$A$5:$N$161,97+G$10,FALSE)*1000</f>
        <v>22320000</v>
      </c>
      <c r="H36" s="162">
        <f>HLOOKUP($A36,'Wholesale Billed Sales (FNG)'!$A$5:$N$161,97+H$10,FALSE)*1000</f>
        <v>28800000</v>
      </c>
      <c r="I36" s="162">
        <f>HLOOKUP($A36,'Wholesale Billed Sales (FNG)'!$A$5:$N$161,97+I$10,FALSE)*1000</f>
        <v>33480000</v>
      </c>
      <c r="J36" s="162">
        <f>HLOOKUP($A36,'Wholesale Billed Sales (FNG)'!$A$5:$N$161,97+J$10,FALSE)*1000</f>
        <v>33480000</v>
      </c>
      <c r="K36" s="162">
        <f>HLOOKUP($A36,'Wholesale Billed Sales (FNG)'!$A$5:$N$161,97+K$10,FALSE)*1000</f>
        <v>25200000</v>
      </c>
      <c r="L36" s="162">
        <f>HLOOKUP($A36,'Wholesale Billed Sales (FNG)'!$A$5:$N$161,97+L$10,FALSE)*1000</f>
        <v>18600000</v>
      </c>
      <c r="M36" s="162">
        <f>HLOOKUP($A36,'Wholesale Billed Sales (FNG)'!$A$5:$N$161,97+M$10,FALSE)*1000</f>
        <v>14400000</v>
      </c>
      <c r="N36" s="162">
        <f>SUM(B36:M36)</f>
        <v>281760000</v>
      </c>
      <c r="O36" s="159">
        <f>+N36/$N$43</f>
        <v>2.4737941944326875E-3</v>
      </c>
    </row>
    <row r="37" spans="1:22" s="125" customFormat="1">
      <c r="A37" s="163" t="s">
        <v>486</v>
      </c>
      <c r="B37" s="162">
        <f>HLOOKUP($A37,'Wholesale Billed Sales (FNG)'!$A$5:$N$161,97+B$10,FALSE)*1000</f>
        <v>13575000</v>
      </c>
      <c r="C37" s="162">
        <f>HLOOKUP($A37,'Wholesale Billed Sales (FNG)'!$A$5:$N$161,97+C$10,FALSE)*1000</f>
        <v>73250000</v>
      </c>
      <c r="D37" s="162">
        <f>HLOOKUP($A37,'Wholesale Billed Sales (FNG)'!$A$5:$N$161,97+D$10,FALSE)*1000</f>
        <v>85800000</v>
      </c>
      <c r="E37" s="162">
        <f>HLOOKUP($A37,'Wholesale Billed Sales (FNG)'!$A$5:$N$161,97+E$10,FALSE)*1000</f>
        <v>111860000</v>
      </c>
      <c r="F37" s="162">
        <f>HLOOKUP($A37,'Wholesale Billed Sales (FNG)'!$A$5:$N$161,97+F$10,FALSE)*1000</f>
        <v>125830000</v>
      </c>
      <c r="G37" s="162">
        <f>HLOOKUP($A37,'Wholesale Billed Sales (FNG)'!$A$5:$N$161,97+G$10,FALSE)*1000</f>
        <v>113525000</v>
      </c>
      <c r="H37" s="162">
        <f>HLOOKUP($A37,'Wholesale Billed Sales (FNG)'!$A$5:$N$161,97+H$10,FALSE)*1000</f>
        <v>115975000</v>
      </c>
      <c r="I37" s="162">
        <f>HLOOKUP($A37,'Wholesale Billed Sales (FNG)'!$A$5:$N$161,97+I$10,FALSE)*1000</f>
        <v>144250000</v>
      </c>
      <c r="J37" s="162">
        <f>HLOOKUP($A37,'Wholesale Billed Sales (FNG)'!$A$5:$N$161,97+J$10,FALSE)*1000</f>
        <v>96050000</v>
      </c>
      <c r="K37" s="162">
        <f>HLOOKUP($A37,'Wholesale Billed Sales (FNG)'!$A$5:$N$161,97+K$10,FALSE)*1000</f>
        <v>91130000</v>
      </c>
      <c r="L37" s="162">
        <f>HLOOKUP($A37,'Wholesale Billed Sales (FNG)'!$A$5:$N$161,97+L$10,FALSE)*1000</f>
        <v>87075000</v>
      </c>
      <c r="M37" s="162">
        <f>HLOOKUP($A37,'Wholesale Billed Sales (FNG)'!$A$5:$N$161,97+M$10,FALSE)*1000</f>
        <v>44020000</v>
      </c>
      <c r="N37" s="162">
        <f t="shared" ref="N37:N39" si="3">SUM(B37:M37)</f>
        <v>1102340000</v>
      </c>
      <c r="O37" s="159">
        <f t="shared" ref="O37:O39" si="4">+N37/$N$43</f>
        <v>9.6783159152858071E-3</v>
      </c>
    </row>
    <row r="38" spans="1:22" s="125" customFormat="1">
      <c r="A38" s="163" t="s">
        <v>1050</v>
      </c>
      <c r="B38" s="162">
        <f>HLOOKUP($A38,'Wholesale Billed Sales (FNG)'!$A$5:$N$161,97+B$10,FALSE)*1000</f>
        <v>4533460.336049078</v>
      </c>
      <c r="C38" s="162">
        <f>HLOOKUP($A38,'Wholesale Billed Sales (FNG)'!$A$5:$N$161,97+C$10,FALSE)*1000</f>
        <v>4941609.804114826</v>
      </c>
      <c r="D38" s="162">
        <f>HLOOKUP($A38,'Wholesale Billed Sales (FNG)'!$A$5:$N$161,97+D$10,FALSE)*1000</f>
        <v>3011667.4362598946</v>
      </c>
      <c r="E38" s="162">
        <f>HLOOKUP($A38,'Wholesale Billed Sales (FNG)'!$A$5:$N$161,97+E$10,FALSE)*1000</f>
        <v>5646320.3654786283</v>
      </c>
      <c r="F38" s="162">
        <f>HLOOKUP($A38,'Wholesale Billed Sales (FNG)'!$A$5:$N$161,97+F$10,FALSE)*1000</f>
        <v>5479526.6777857468</v>
      </c>
      <c r="G38" s="162">
        <f>HLOOKUP($A38,'Wholesale Billed Sales (FNG)'!$A$5:$N$161,97+G$10,FALSE)*1000</f>
        <v>5963770.2536569545</v>
      </c>
      <c r="H38" s="162">
        <f>HLOOKUP($A38,'Wholesale Billed Sales (FNG)'!$A$5:$N$161,97+H$10,FALSE)*1000</f>
        <v>5928664.319031693</v>
      </c>
      <c r="I38" s="162">
        <f>HLOOKUP($A38,'Wholesale Billed Sales (FNG)'!$A$5:$N$161,97+I$10,FALSE)*1000</f>
        <v>6279645.1503097797</v>
      </c>
      <c r="J38" s="162">
        <f>HLOOKUP($A38,'Wholesale Billed Sales (FNG)'!$A$5:$N$161,97+J$10,FALSE)*1000</f>
        <v>6252167.9969719443</v>
      </c>
      <c r="K38" s="162">
        <f>HLOOKUP($A38,'Wholesale Billed Sales (FNG)'!$A$5:$N$161,97+K$10,FALSE)*1000</f>
        <v>6537691.9070096025</v>
      </c>
      <c r="L38" s="162">
        <f>HLOOKUP($A38,'Wholesale Billed Sales (FNG)'!$A$5:$N$161,97+L$10,FALSE)*1000</f>
        <v>5361599.0772232451</v>
      </c>
      <c r="M38" s="162">
        <f>HLOOKUP($A38,'Wholesale Billed Sales (FNG)'!$A$5:$N$161,97+M$10,FALSE)*1000</f>
        <v>3882952.2272739159</v>
      </c>
      <c r="N38" s="162">
        <f t="shared" si="3"/>
        <v>63819075.551165305</v>
      </c>
      <c r="O38" s="159">
        <f t="shared" si="4"/>
        <v>5.6031820908764127E-4</v>
      </c>
    </row>
    <row r="39" spans="1:22" s="125" customFormat="1">
      <c r="A39" s="163" t="s">
        <v>1052</v>
      </c>
      <c r="B39" s="162">
        <f>HLOOKUP($A39,'Wholesale Billed Sales (FNG)'!$A$5:$N$161,97+B$10,FALSE)*1000</f>
        <v>18631660.261500016</v>
      </c>
      <c r="C39" s="162">
        <f>HLOOKUP($A39,'Wholesale Billed Sales (FNG)'!$A$5:$N$161,97+C$10,FALSE)*1000</f>
        <v>19158070.717499994</v>
      </c>
      <c r="D39" s="162">
        <f>HLOOKUP($A39,'Wholesale Billed Sales (FNG)'!$A$5:$N$161,97+D$10,FALSE)*1000</f>
        <v>18016169.099500012</v>
      </c>
      <c r="E39" s="162">
        <f>HLOOKUP($A39,'Wholesale Billed Sales (FNG)'!$A$5:$N$161,97+E$10,FALSE)*1000</f>
        <v>18348208.477499995</v>
      </c>
      <c r="F39" s="162">
        <f>HLOOKUP($A39,'Wholesale Billed Sales (FNG)'!$A$5:$N$161,97+F$10,FALSE)*1000</f>
        <v>18832609.399999984</v>
      </c>
      <c r="G39" s="162">
        <f>HLOOKUP($A39,'Wholesale Billed Sales (FNG)'!$A$5:$N$161,97+G$10,FALSE)*1000</f>
        <v>24239112.666999981</v>
      </c>
      <c r="H39" s="162">
        <f>HLOOKUP($A39,'Wholesale Billed Sales (FNG)'!$A$5:$N$161,97+H$10,FALSE)*1000</f>
        <v>27847388.459000003</v>
      </c>
      <c r="I39" s="162">
        <f>HLOOKUP($A39,'Wholesale Billed Sales (FNG)'!$A$5:$N$161,97+I$10,FALSE)*1000</f>
        <v>27951824.873499971</v>
      </c>
      <c r="J39" s="162">
        <f>HLOOKUP($A39,'Wholesale Billed Sales (FNG)'!$A$5:$N$161,97+J$10,FALSE)*1000</f>
        <v>28556690.733999956</v>
      </c>
      <c r="K39" s="162">
        <f>HLOOKUP($A39,'Wholesale Billed Sales (FNG)'!$A$5:$N$161,97+K$10,FALSE)*1000</f>
        <v>27811956.98599996</v>
      </c>
      <c r="L39" s="162">
        <f>HLOOKUP($A39,'Wholesale Billed Sales (FNG)'!$A$5:$N$161,97+L$10,FALSE)*1000</f>
        <v>23220036.014999978</v>
      </c>
      <c r="M39" s="162">
        <f>HLOOKUP($A39,'Wholesale Billed Sales (FNG)'!$A$5:$N$161,97+M$10,FALSE)*1000</f>
        <v>17586602.599499986</v>
      </c>
      <c r="N39" s="162">
        <f t="shared" si="3"/>
        <v>270200330.28999984</v>
      </c>
      <c r="O39" s="159">
        <f t="shared" si="4"/>
        <v>2.3723026987691521E-3</v>
      </c>
    </row>
    <row r="40" spans="1:22" s="125" customFormat="1">
      <c r="B40" s="155"/>
      <c r="C40" s="155"/>
      <c r="D40" s="155"/>
      <c r="E40" s="155"/>
      <c r="F40" s="155"/>
      <c r="G40" s="155"/>
      <c r="H40" s="155"/>
      <c r="I40" s="155"/>
      <c r="J40" s="155"/>
      <c r="K40" s="155"/>
      <c r="L40" s="155"/>
      <c r="M40" s="155"/>
      <c r="N40" s="155"/>
      <c r="O40" s="159"/>
    </row>
    <row r="41" spans="1:22" s="126" customFormat="1">
      <c r="A41" s="126" t="s">
        <v>449</v>
      </c>
      <c r="B41" s="161">
        <f t="shared" ref="B41:N41" si="5">SUM(B33:B40)</f>
        <v>390227524.52308995</v>
      </c>
      <c r="C41" s="161">
        <f t="shared" si="5"/>
        <v>466323981.71701843</v>
      </c>
      <c r="D41" s="161">
        <f t="shared" si="5"/>
        <v>462381620.34869748</v>
      </c>
      <c r="E41" s="161">
        <f t="shared" si="5"/>
        <v>540336738.53763103</v>
      </c>
      <c r="F41" s="161">
        <f t="shared" si="5"/>
        <v>583115829.19480145</v>
      </c>
      <c r="G41" s="161">
        <f t="shared" si="5"/>
        <v>598605860.50821042</v>
      </c>
      <c r="H41" s="161">
        <f t="shared" si="5"/>
        <v>629857351.64141905</v>
      </c>
      <c r="I41" s="161">
        <f t="shared" si="5"/>
        <v>648939795.52758992</v>
      </c>
      <c r="J41" s="161">
        <f t="shared" si="5"/>
        <v>625692767.46875763</v>
      </c>
      <c r="K41" s="161">
        <f t="shared" si="5"/>
        <v>594452738.18427169</v>
      </c>
      <c r="L41" s="161">
        <f t="shared" si="5"/>
        <v>540505365.23279166</v>
      </c>
      <c r="M41" s="161">
        <f t="shared" si="5"/>
        <v>443461630.37062967</v>
      </c>
      <c r="N41" s="161">
        <f t="shared" si="5"/>
        <v>6523901203.2549086</v>
      </c>
      <c r="O41" s="191">
        <f>+N41/$N$43</f>
        <v>5.727849560499864E-2</v>
      </c>
    </row>
    <row r="42" spans="1:22" s="125" customFormat="1">
      <c r="B42" s="155"/>
      <c r="C42" s="155"/>
      <c r="D42" s="155"/>
      <c r="E42" s="155"/>
      <c r="F42" s="155"/>
      <c r="G42" s="155"/>
      <c r="H42" s="155"/>
      <c r="I42" s="155"/>
      <c r="J42" s="155"/>
      <c r="K42" s="155"/>
      <c r="L42" s="155"/>
      <c r="M42" s="155"/>
      <c r="N42" s="155"/>
      <c r="U42" s="126"/>
      <c r="V42" s="126"/>
    </row>
    <row r="43" spans="1:22" s="125" customFormat="1" ht="13.8" thickBot="1">
      <c r="A43" s="126" t="s">
        <v>448</v>
      </c>
      <c r="B43" s="160">
        <f t="shared" ref="B43:N43" si="6">+B30+B41</f>
        <v>8917398318.5230904</v>
      </c>
      <c r="C43" s="160">
        <f t="shared" si="6"/>
        <v>8167089980.7170181</v>
      </c>
      <c r="D43" s="160">
        <f t="shared" si="6"/>
        <v>8168815701.3486977</v>
      </c>
      <c r="E43" s="160">
        <f t="shared" si="6"/>
        <v>8388072339.537631</v>
      </c>
      <c r="F43" s="160">
        <f t="shared" si="6"/>
        <v>9468446956.1948013</v>
      </c>
      <c r="G43" s="160">
        <f t="shared" si="6"/>
        <v>10339615711.508211</v>
      </c>
      <c r="H43" s="160">
        <f t="shared" si="6"/>
        <v>10988780313.641418</v>
      </c>
      <c r="I43" s="160">
        <f t="shared" si="6"/>
        <v>11141395203.52759</v>
      </c>
      <c r="J43" s="160">
        <f t="shared" si="6"/>
        <v>10884799095.468758</v>
      </c>
      <c r="K43" s="160">
        <f t="shared" si="6"/>
        <v>10055549141.184271</v>
      </c>
      <c r="L43" s="160">
        <f t="shared" si="6"/>
        <v>8785132843.2327919</v>
      </c>
      <c r="M43" s="160">
        <f t="shared" si="6"/>
        <v>8592819037.3706303</v>
      </c>
      <c r="N43" s="160">
        <f t="shared" si="6"/>
        <v>113897914642.25491</v>
      </c>
      <c r="O43" s="192">
        <f>+N43/$N$43</f>
        <v>1</v>
      </c>
      <c r="U43" s="126"/>
      <c r="V43" s="126"/>
    </row>
    <row r="44" spans="1:22" s="125" customFormat="1" ht="13.8" thickTop="1">
      <c r="A44" s="126"/>
      <c r="B44" s="158"/>
      <c r="C44" s="158"/>
      <c r="D44" s="158"/>
      <c r="E44" s="158"/>
      <c r="F44" s="158"/>
      <c r="G44" s="158"/>
      <c r="H44" s="158"/>
      <c r="I44" s="158"/>
      <c r="J44" s="158"/>
      <c r="K44" s="158"/>
      <c r="L44" s="158"/>
      <c r="M44" s="158"/>
      <c r="N44" s="158"/>
      <c r="V44" s="269"/>
    </row>
    <row r="45" spans="1:22" s="125" customFormat="1">
      <c r="B45" s="155"/>
      <c r="C45"/>
      <c r="D45" s="155"/>
      <c r="E45" s="155"/>
      <c r="F45" s="155"/>
      <c r="G45" s="155"/>
      <c r="H45" s="155"/>
      <c r="I45" s="155"/>
      <c r="J45" s="155"/>
      <c r="K45" s="155"/>
      <c r="L45" s="155"/>
      <c r="M45" s="155"/>
      <c r="N45" s="155"/>
      <c r="V45" s="269"/>
    </row>
    <row r="46" spans="1:22" s="125" customFormat="1">
      <c r="B46" s="155"/>
      <c r="C46" s="155"/>
      <c r="D46" s="155"/>
      <c r="E46" s="155"/>
      <c r="F46" s="155"/>
      <c r="G46" s="155"/>
      <c r="H46" s="155"/>
      <c r="I46" s="155"/>
      <c r="J46" s="155"/>
      <c r="K46" s="155"/>
      <c r="L46" s="155"/>
      <c r="M46" s="155"/>
      <c r="N46" s="155"/>
      <c r="V46" s="269"/>
    </row>
    <row r="47" spans="1:22" s="112" customFormat="1">
      <c r="B47" s="156"/>
      <c r="C47"/>
      <c r="D47" s="156"/>
      <c r="E47" s="156"/>
      <c r="F47" s="156"/>
      <c r="G47" s="156"/>
      <c r="H47" s="156"/>
      <c r="I47" s="156"/>
      <c r="J47" s="156"/>
      <c r="K47" s="156"/>
      <c r="L47" s="156"/>
      <c r="M47" s="156"/>
      <c r="N47" s="156"/>
      <c r="O47" s="154"/>
      <c r="V47" s="262"/>
    </row>
    <row r="48" spans="1:22" s="112" customFormat="1">
      <c r="B48" s="156"/>
      <c r="C48"/>
      <c r="D48" s="156"/>
      <c r="E48" s="156"/>
      <c r="F48" s="156"/>
      <c r="G48" s="156"/>
      <c r="H48" s="156"/>
      <c r="I48" s="156"/>
      <c r="J48" s="156"/>
      <c r="K48" s="156"/>
      <c r="L48" s="156"/>
      <c r="M48" s="156"/>
      <c r="N48" s="156"/>
      <c r="O48" s="154"/>
      <c r="V48" s="262"/>
    </row>
    <row r="49" spans="1:22" s="112" customFormat="1" ht="21">
      <c r="A49" s="124" t="s">
        <v>453</v>
      </c>
      <c r="B49" s="165"/>
      <c r="C49"/>
      <c r="D49" s="165"/>
      <c r="E49" s="165"/>
      <c r="F49" s="165"/>
      <c r="G49" s="165"/>
      <c r="H49" s="165"/>
      <c r="I49" s="165"/>
      <c r="J49" s="165"/>
      <c r="K49" s="165"/>
      <c r="L49" s="165"/>
      <c r="M49" s="165"/>
      <c r="N49" s="165"/>
      <c r="O49" s="172"/>
      <c r="V49" s="262"/>
    </row>
    <row r="50" spans="1:22" s="112" customFormat="1" ht="21">
      <c r="A50" s="124" t="str">
        <f>MANUAL!$B$10&amp;" - TEST YEAR"</f>
        <v>2017 - TEST YEAR</v>
      </c>
      <c r="B50" s="165"/>
      <c r="C50"/>
      <c r="D50" s="165"/>
      <c r="E50" s="165"/>
      <c r="F50" s="165"/>
      <c r="G50" s="165"/>
      <c r="H50" s="165"/>
      <c r="I50" s="165"/>
      <c r="J50" s="165"/>
      <c r="K50" s="165"/>
      <c r="L50" s="165"/>
      <c r="M50" s="165"/>
      <c r="N50" s="165"/>
      <c r="O50" s="172"/>
      <c r="V50" s="262"/>
    </row>
    <row r="51" spans="1:22" s="112" customFormat="1" ht="21.6" thickBot="1">
      <c r="A51" s="124"/>
      <c r="B51" s="165"/>
      <c r="C51"/>
      <c r="D51" s="165"/>
      <c r="E51" s="165"/>
      <c r="F51" s="165"/>
      <c r="G51" s="165"/>
      <c r="H51" s="165"/>
      <c r="I51" s="165"/>
      <c r="J51" s="165"/>
      <c r="K51" s="165"/>
      <c r="L51" s="165"/>
      <c r="M51" s="165"/>
      <c r="N51" s="165"/>
      <c r="O51" s="172"/>
      <c r="V51" s="262"/>
    </row>
    <row r="52" spans="1:22" s="112" customFormat="1" ht="13.8" thickBot="1">
      <c r="A52" s="168"/>
      <c r="B52" s="460" t="s">
        <v>339</v>
      </c>
      <c r="C52" s="461"/>
      <c r="D52" s="462"/>
      <c r="E52" s="463" t="s">
        <v>340</v>
      </c>
      <c r="F52" s="464"/>
      <c r="G52" s="464"/>
      <c r="H52" s="464"/>
      <c r="I52" s="464"/>
      <c r="J52" s="464"/>
      <c r="K52" s="465"/>
      <c r="L52" s="460" t="s">
        <v>339</v>
      </c>
      <c r="M52" s="462"/>
      <c r="N52" s="166"/>
      <c r="O52" s="164"/>
      <c r="V52" s="262"/>
    </row>
    <row r="53" spans="1:22" s="112" customFormat="1" ht="13.8" thickBot="1">
      <c r="A53" s="171" t="s">
        <v>450</v>
      </c>
      <c r="B53" s="100" t="s">
        <v>70</v>
      </c>
      <c r="C53" s="100" t="s">
        <v>71</v>
      </c>
      <c r="D53" s="100" t="s">
        <v>72</v>
      </c>
      <c r="E53" s="103" t="s">
        <v>73</v>
      </c>
      <c r="F53" s="103" t="s">
        <v>74</v>
      </c>
      <c r="G53" s="103" t="s">
        <v>75</v>
      </c>
      <c r="H53" s="103" t="s">
        <v>76</v>
      </c>
      <c r="I53" s="103" t="s">
        <v>77</v>
      </c>
      <c r="J53" s="103" t="s">
        <v>78</v>
      </c>
      <c r="K53" s="103" t="s">
        <v>79</v>
      </c>
      <c r="L53" s="100" t="s">
        <v>80</v>
      </c>
      <c r="M53" s="100" t="s">
        <v>81</v>
      </c>
      <c r="N53" s="170" t="s">
        <v>60</v>
      </c>
      <c r="O53" s="169" t="s">
        <v>451</v>
      </c>
      <c r="V53" s="262"/>
    </row>
    <row r="54" spans="1:22" s="112" customFormat="1">
      <c r="A54" s="168"/>
      <c r="B54" s="167"/>
      <c r="C54" s="167"/>
      <c r="D54" s="167"/>
      <c r="E54" s="167"/>
      <c r="F54" s="167"/>
      <c r="G54" s="167"/>
      <c r="H54" s="167"/>
      <c r="I54" s="167"/>
      <c r="J54" s="167"/>
      <c r="K54" s="167"/>
      <c r="L54" s="167"/>
      <c r="M54" s="167"/>
      <c r="N54" s="166"/>
      <c r="O54" s="164"/>
      <c r="V54" s="262"/>
    </row>
    <row r="55" spans="1:22" s="112" customFormat="1">
      <c r="A55" s="42" t="s">
        <v>83</v>
      </c>
      <c r="B55" s="81"/>
      <c r="C55" s="81"/>
      <c r="D55" s="81"/>
      <c r="E55" s="81"/>
      <c r="F55" s="81"/>
      <c r="G55" s="81"/>
      <c r="H55" s="81"/>
      <c r="I55" s="81"/>
      <c r="J55" s="81"/>
      <c r="K55" s="81"/>
      <c r="L55" s="81"/>
      <c r="M55" s="81"/>
      <c r="N55" s="81"/>
      <c r="O55" s="81"/>
      <c r="V55" s="262"/>
    </row>
    <row r="56" spans="1:22" s="112" customFormat="1">
      <c r="A56" s="163" t="s">
        <v>84</v>
      </c>
      <c r="B56" s="162">
        <f>+'CILC-1D'!C$29</f>
        <v>230781253</v>
      </c>
      <c r="C56" s="162">
        <f>+'CILC-1D'!D$29</f>
        <v>211833995</v>
      </c>
      <c r="D56" s="162">
        <f>+'CILC-1D'!E$29</f>
        <v>212923906</v>
      </c>
      <c r="E56" s="162">
        <f>+'CILC-1D'!F$29</f>
        <v>214435548</v>
      </c>
      <c r="F56" s="162">
        <f>+'CILC-1D'!G$29</f>
        <v>221455796</v>
      </c>
      <c r="G56" s="162">
        <f>+'CILC-1D'!H$29</f>
        <v>229270200</v>
      </c>
      <c r="H56" s="162">
        <f>+'CILC-1D'!I$29</f>
        <v>236317752</v>
      </c>
      <c r="I56" s="162">
        <f>+'CILC-1D'!J$29</f>
        <v>234795889</v>
      </c>
      <c r="J56" s="162">
        <f>+'CILC-1D'!K$29</f>
        <v>232721345</v>
      </c>
      <c r="K56" s="162">
        <f>+'CILC-1D'!L$29</f>
        <v>224975757</v>
      </c>
      <c r="L56" s="162">
        <f>+'CILC-1D'!M$29</f>
        <v>214508903</v>
      </c>
      <c r="M56" s="162">
        <f>+'CILC-1D'!N$29</f>
        <v>223400047</v>
      </c>
      <c r="N56" s="162">
        <f t="shared" ref="N56:N72" si="7">SUM(B56:M56)</f>
        <v>2687420391</v>
      </c>
      <c r="O56" s="159">
        <f>+N56/$N$43</f>
        <v>2.3594992054428676E-2</v>
      </c>
      <c r="V56" s="262"/>
    </row>
    <row r="57" spans="1:22" s="112" customFormat="1">
      <c r="A57" s="163" t="s">
        <v>85</v>
      </c>
      <c r="B57" s="162">
        <f>+'CILC-1G'!C$29</f>
        <v>8790697</v>
      </c>
      <c r="C57" s="162">
        <f>+'CILC-1G'!D$29</f>
        <v>8102439</v>
      </c>
      <c r="D57" s="162">
        <f>+'CILC-1G'!E$29</f>
        <v>8043980</v>
      </c>
      <c r="E57" s="162">
        <f>+'CILC-1G'!F$29</f>
        <v>8069797</v>
      </c>
      <c r="F57" s="162">
        <f>+'CILC-1G'!G$29</f>
        <v>8363391</v>
      </c>
      <c r="G57" s="162">
        <f>+'CILC-1G'!H$29</f>
        <v>8574093</v>
      </c>
      <c r="H57" s="162">
        <f>+'CILC-1G'!I$29</f>
        <v>8775072</v>
      </c>
      <c r="I57" s="162">
        <f>+'CILC-1G'!J$29</f>
        <v>8799193</v>
      </c>
      <c r="J57" s="162">
        <f>+'CILC-1G'!K$29</f>
        <v>8768146</v>
      </c>
      <c r="K57" s="162">
        <f>+'CILC-1G'!L$29</f>
        <v>8505733</v>
      </c>
      <c r="L57" s="162">
        <f>+'CILC-1G'!M$29</f>
        <v>8194398</v>
      </c>
      <c r="M57" s="162">
        <f>+'CILC-1G'!N$29</f>
        <v>8636563</v>
      </c>
      <c r="N57" s="162">
        <f t="shared" si="7"/>
        <v>101623502</v>
      </c>
      <c r="O57" s="159">
        <f t="shared" ref="O57:O72" si="8">+N57/$N$43</f>
        <v>8.9223321005649702E-4</v>
      </c>
      <c r="V57" s="262"/>
    </row>
    <row r="58" spans="1:22" s="112" customFormat="1">
      <c r="A58" s="163" t="s">
        <v>50</v>
      </c>
      <c r="B58" s="162">
        <f>+'CILC-1T'!C$29</f>
        <v>125750423</v>
      </c>
      <c r="C58" s="162">
        <f>+'CILC-1T'!D$29</f>
        <v>117221965</v>
      </c>
      <c r="D58" s="162">
        <f>+'CILC-1T'!E$29</f>
        <v>118767389</v>
      </c>
      <c r="E58" s="162">
        <f>+'CILC-1T'!F$29</f>
        <v>123452460</v>
      </c>
      <c r="F58" s="162">
        <f>+'CILC-1T'!G$29</f>
        <v>122801452</v>
      </c>
      <c r="G58" s="162">
        <f>+'CILC-1T'!H$29</f>
        <v>127537356</v>
      </c>
      <c r="H58" s="162">
        <f>+'CILC-1T'!I$29</f>
        <v>128193988</v>
      </c>
      <c r="I58" s="162">
        <f>+'CILC-1T'!J$29</f>
        <v>127368729</v>
      </c>
      <c r="J58" s="162">
        <f>+'CILC-1T'!K$29</f>
        <v>130512332</v>
      </c>
      <c r="K58" s="162">
        <f>+'CILC-1T'!L$29</f>
        <v>126790722</v>
      </c>
      <c r="L58" s="162">
        <f>+'CILC-1T'!M$29</f>
        <v>129769170</v>
      </c>
      <c r="M58" s="162">
        <f>+'CILC-1T'!N$29</f>
        <v>130169328</v>
      </c>
      <c r="N58" s="162">
        <f t="shared" si="7"/>
        <v>1508335314</v>
      </c>
      <c r="O58" s="159">
        <f t="shared" si="8"/>
        <v>1.324287032591924E-2</v>
      </c>
      <c r="V58" s="262"/>
    </row>
    <row r="59" spans="1:22" s="112" customFormat="1">
      <c r="A59" s="163" t="s">
        <v>49</v>
      </c>
      <c r="B59" s="162">
        <f>+'GS(T)-1'!C$28</f>
        <v>474037478</v>
      </c>
      <c r="C59" s="162">
        <f>+'GS(T)-1'!D$28</f>
        <v>421493319</v>
      </c>
      <c r="D59" s="162">
        <f>+'GS(T)-1'!E$28</f>
        <v>436128454</v>
      </c>
      <c r="E59" s="162">
        <f>+'GS(T)-1'!F$28</f>
        <v>452175041</v>
      </c>
      <c r="F59" s="162">
        <f>+'GS(T)-1'!G$28</f>
        <v>505437208</v>
      </c>
      <c r="G59" s="162">
        <f>+'GS(T)-1'!H$28</f>
        <v>540809617</v>
      </c>
      <c r="H59" s="162">
        <f>+'GS(T)-1'!I$28</f>
        <v>570905184</v>
      </c>
      <c r="I59" s="162">
        <f>+'GS(T)-1'!J$28</f>
        <v>571130874</v>
      </c>
      <c r="J59" s="162">
        <f>+'GS(T)-1'!K$28</f>
        <v>555576895</v>
      </c>
      <c r="K59" s="162">
        <f>+'GS(T)-1'!L$28</f>
        <v>515188641</v>
      </c>
      <c r="L59" s="162">
        <f>+'GS(T)-1'!M$28</f>
        <v>464021202</v>
      </c>
      <c r="M59" s="162">
        <f>+'GS(T)-1'!N$28</f>
        <v>461888209</v>
      </c>
      <c r="N59" s="162">
        <f t="shared" si="7"/>
        <v>5968792122</v>
      </c>
      <c r="O59" s="159">
        <f t="shared" si="8"/>
        <v>5.2404753333259377E-2</v>
      </c>
      <c r="V59" s="262"/>
    </row>
    <row r="60" spans="1:22" s="112" customFormat="1">
      <c r="A60" s="163" t="s">
        <v>325</v>
      </c>
      <c r="B60" s="162">
        <f>+'GSCU-1'!C$28</f>
        <v>5819546</v>
      </c>
      <c r="C60" s="162">
        <f>+'GSCU-1'!D$28</f>
        <v>5825464</v>
      </c>
      <c r="D60" s="162">
        <f>+'GSCU-1'!E$28</f>
        <v>5831382</v>
      </c>
      <c r="E60" s="162">
        <f>+'GSCU-1'!F$28</f>
        <v>5837838</v>
      </c>
      <c r="F60" s="162">
        <f>+'GSCU-1'!G$28</f>
        <v>5844294</v>
      </c>
      <c r="G60" s="162">
        <f>+'GSCU-1'!H$28</f>
        <v>5850750</v>
      </c>
      <c r="H60" s="162">
        <f>+'GSCU-1'!I$28</f>
        <v>5857206</v>
      </c>
      <c r="I60" s="162">
        <f>+'GSCU-1'!J$28</f>
        <v>5863124</v>
      </c>
      <c r="J60" s="162">
        <f>+'GSCU-1'!K$28</f>
        <v>5869580</v>
      </c>
      <c r="K60" s="162">
        <f>+'GSCU-1'!L$28</f>
        <v>5875498</v>
      </c>
      <c r="L60" s="162">
        <f>+'GSCU-1'!M$28</f>
        <v>5880878</v>
      </c>
      <c r="M60" s="162">
        <f>+'GSCU-1'!N$28</f>
        <v>5886258</v>
      </c>
      <c r="N60" s="162">
        <f t="shared" si="7"/>
        <v>70241818</v>
      </c>
      <c r="O60" s="159">
        <f t="shared" si="8"/>
        <v>6.1670855186966725E-4</v>
      </c>
      <c r="V60" s="262"/>
    </row>
    <row r="61" spans="1:22" s="112" customFormat="1">
      <c r="A61" s="163" t="s">
        <v>67</v>
      </c>
      <c r="B61" s="162">
        <f>+'GSD(T)-1'!C$28</f>
        <v>2125027898</v>
      </c>
      <c r="C61" s="162">
        <f>+'GSD(T)-1'!D$28</f>
        <v>1868655365</v>
      </c>
      <c r="D61" s="162">
        <f>+'GSD(T)-1'!E$28</f>
        <v>1921617542</v>
      </c>
      <c r="E61" s="162">
        <f>+'GSD(T)-1'!F$28</f>
        <v>1978696349</v>
      </c>
      <c r="F61" s="162">
        <f>+'GSD(T)-1'!G$28</f>
        <v>2175878238</v>
      </c>
      <c r="G61" s="162">
        <f>+'GSD(T)-1'!H$28</f>
        <v>2293502526</v>
      </c>
      <c r="H61" s="162">
        <f>+'GSD(T)-1'!I$28</f>
        <v>2382585585</v>
      </c>
      <c r="I61" s="162">
        <f>+'GSD(T)-1'!J$28</f>
        <v>2376881395</v>
      </c>
      <c r="J61" s="162">
        <f>+'GSD(T)-1'!K$28</f>
        <v>2357807650</v>
      </c>
      <c r="K61" s="162">
        <f>+'GSD(T)-1'!L$28</f>
        <v>2225515867</v>
      </c>
      <c r="L61" s="162">
        <f>+'GSD(T)-1'!M$28</f>
        <v>2047495255</v>
      </c>
      <c r="M61" s="162">
        <f>+'GSD(T)-1'!N$28</f>
        <v>2071765114</v>
      </c>
      <c r="N61" s="162">
        <f t="shared" si="7"/>
        <v>25825428784</v>
      </c>
      <c r="O61" s="159">
        <f t="shared" si="8"/>
        <v>0.22674189308132461</v>
      </c>
      <c r="V61" s="262"/>
    </row>
    <row r="62" spans="1:22" s="112" customFormat="1">
      <c r="A62" s="163" t="s">
        <v>68</v>
      </c>
      <c r="B62" s="162">
        <f>+'GSLD(T)-1'!C$28</f>
        <v>869348955</v>
      </c>
      <c r="C62" s="162">
        <f>+'GSLD(T)-1'!D$28</f>
        <v>781904160</v>
      </c>
      <c r="D62" s="162">
        <f>+'GSLD(T)-1'!E$28</f>
        <v>799875142</v>
      </c>
      <c r="E62" s="162">
        <f>+'GSLD(T)-1'!F$28</f>
        <v>813282613</v>
      </c>
      <c r="F62" s="162">
        <f>+'GSLD(T)-1'!G$28</f>
        <v>891962736</v>
      </c>
      <c r="G62" s="162">
        <f>+'GSLD(T)-1'!H$28</f>
        <v>918624369</v>
      </c>
      <c r="H62" s="162">
        <f>+'GSLD(T)-1'!I$28</f>
        <v>934555629</v>
      </c>
      <c r="I62" s="162">
        <f>+'GSLD(T)-1'!J$28</f>
        <v>941225770</v>
      </c>
      <c r="J62" s="162">
        <f>+'GSLD(T)-1'!K$28</f>
        <v>945179485</v>
      </c>
      <c r="K62" s="162">
        <f>+'GSLD(T)-1'!L$28</f>
        <v>910044506</v>
      </c>
      <c r="L62" s="162">
        <f>+'GSLD(T)-1'!M$28</f>
        <v>839334767</v>
      </c>
      <c r="M62" s="162">
        <f>+'GSLD(T)-1'!N$28</f>
        <v>862159574</v>
      </c>
      <c r="N62" s="162">
        <f t="shared" si="7"/>
        <v>10507497706</v>
      </c>
      <c r="O62" s="159">
        <f t="shared" si="8"/>
        <v>9.2253644318276484E-2</v>
      </c>
      <c r="V62" s="262"/>
    </row>
    <row r="63" spans="1:22" s="112" customFormat="1">
      <c r="A63" s="163" t="s">
        <v>69</v>
      </c>
      <c r="B63" s="162">
        <f>+'GSLD(T)-2'!C$28</f>
        <v>214054843</v>
      </c>
      <c r="C63" s="162">
        <f>+'GSLD(T)-2'!D$28</f>
        <v>188478613</v>
      </c>
      <c r="D63" s="162">
        <f>+'GSLD(T)-2'!E$28</f>
        <v>192959738</v>
      </c>
      <c r="E63" s="162">
        <f>+'GSLD(T)-2'!F$28</f>
        <v>194210797</v>
      </c>
      <c r="F63" s="162">
        <f>+'GSLD(T)-2'!G$28</f>
        <v>207828810</v>
      </c>
      <c r="G63" s="162">
        <f>+'GSLD(T)-2'!H$28</f>
        <v>219261907</v>
      </c>
      <c r="H63" s="162">
        <f>+'GSLD(T)-2'!I$28</f>
        <v>226094447</v>
      </c>
      <c r="I63" s="162">
        <f>+'GSLD(T)-2'!J$28</f>
        <v>228910099</v>
      </c>
      <c r="J63" s="162">
        <f>+'GSLD(T)-2'!K$28</f>
        <v>222456184</v>
      </c>
      <c r="K63" s="162">
        <f>+'GSLD(T)-2'!L$28</f>
        <v>213252955</v>
      </c>
      <c r="L63" s="162">
        <f>+'GSLD(T)-2'!M$28</f>
        <v>201077831</v>
      </c>
      <c r="M63" s="162">
        <f>+'GSLD(T)-2'!N$28</f>
        <v>206884701</v>
      </c>
      <c r="N63" s="162">
        <f t="shared" si="7"/>
        <v>2515470925</v>
      </c>
      <c r="O63" s="159">
        <f t="shared" si="8"/>
        <v>2.2085311508124726E-2</v>
      </c>
      <c r="V63" s="262"/>
    </row>
    <row r="64" spans="1:22" s="112" customFormat="1">
      <c r="A64" s="163" t="s">
        <v>52</v>
      </c>
      <c r="B64" s="162">
        <f>+'GSLD(T)-3'!C$29</f>
        <v>15148163</v>
      </c>
      <c r="C64" s="162">
        <f>+'GSLD(T)-3'!D$29</f>
        <v>16443605</v>
      </c>
      <c r="D64" s="162">
        <f>+'GSLD(T)-3'!E$29</f>
        <v>14960739</v>
      </c>
      <c r="E64" s="162">
        <f>+'GSLD(T)-3'!F$29</f>
        <v>15206466</v>
      </c>
      <c r="F64" s="162">
        <f>+'GSLD(T)-3'!G$29</f>
        <v>16116480</v>
      </c>
      <c r="G64" s="162">
        <f>+'GSLD(T)-3'!H$29</f>
        <v>16104073</v>
      </c>
      <c r="H64" s="162">
        <f>+'GSLD(T)-3'!I$29</f>
        <v>13743742</v>
      </c>
      <c r="I64" s="162">
        <f>+'GSLD(T)-3'!J$29</f>
        <v>14208254</v>
      </c>
      <c r="J64" s="162">
        <f>+'GSLD(T)-3'!K$29</f>
        <v>12822301</v>
      </c>
      <c r="K64" s="162">
        <f>+'GSLD(T)-3'!L$29</f>
        <v>13194996</v>
      </c>
      <c r="L64" s="162">
        <f>+'GSLD(T)-3'!M$29</f>
        <v>12004690</v>
      </c>
      <c r="M64" s="162">
        <f>+'GSLD(T)-3'!N$29</f>
        <v>13038751</v>
      </c>
      <c r="N64" s="162">
        <f t="shared" si="7"/>
        <v>172992260</v>
      </c>
      <c r="O64" s="159">
        <f t="shared" si="8"/>
        <v>1.518836060724695E-3</v>
      </c>
      <c r="V64" s="262"/>
    </row>
    <row r="65" spans="1:22" s="112" customFormat="1">
      <c r="A65" s="163" t="s">
        <v>15</v>
      </c>
      <c r="B65" s="162">
        <f>+MET!C$29</f>
        <v>7722488</v>
      </c>
      <c r="C65" s="162">
        <f>+MET!D$29</f>
        <v>7033163</v>
      </c>
      <c r="D65" s="162">
        <f>+MET!E$29</f>
        <v>6654900</v>
      </c>
      <c r="E65" s="162">
        <f>+MET!F$29</f>
        <v>7772538</v>
      </c>
      <c r="F65" s="162">
        <f>+MET!G$29</f>
        <v>7766500</v>
      </c>
      <c r="G65" s="162">
        <f>+MET!H$29</f>
        <v>7705775</v>
      </c>
      <c r="H65" s="162">
        <f>+MET!I$29</f>
        <v>8084445</v>
      </c>
      <c r="I65" s="162">
        <f>+MET!J$29</f>
        <v>8169352</v>
      </c>
      <c r="J65" s="162">
        <f>+MET!K$29</f>
        <v>8099506</v>
      </c>
      <c r="K65" s="162">
        <f>+MET!L$29</f>
        <v>8011486</v>
      </c>
      <c r="L65" s="162">
        <f>+MET!M$29</f>
        <v>7259718</v>
      </c>
      <c r="M65" s="162">
        <f>+MET!N$29</f>
        <v>6928425</v>
      </c>
      <c r="N65" s="162">
        <f t="shared" si="7"/>
        <v>91208296</v>
      </c>
      <c r="O65" s="159">
        <f t="shared" si="8"/>
        <v>8.0078986772039369E-4</v>
      </c>
      <c r="V65" s="262"/>
    </row>
    <row r="66" spans="1:22" s="112" customFormat="1">
      <c r="A66" s="163" t="s">
        <v>56</v>
      </c>
      <c r="B66" s="162">
        <f>+'OL-1'!C$28</f>
        <v>8180684</v>
      </c>
      <c r="C66" s="162">
        <f>+'OL-1'!D$28</f>
        <v>8176620</v>
      </c>
      <c r="D66" s="162">
        <f>+'OL-1'!E$28</f>
        <v>8172556</v>
      </c>
      <c r="E66" s="162">
        <f>+'OL-1'!F$28</f>
        <v>8168492</v>
      </c>
      <c r="F66" s="162">
        <f>+'OL-1'!G$28</f>
        <v>8164428</v>
      </c>
      <c r="G66" s="162">
        <f>+'OL-1'!H$28</f>
        <v>8160364</v>
      </c>
      <c r="H66" s="162">
        <f>+'OL-1'!I$28</f>
        <v>8156300</v>
      </c>
      <c r="I66" s="162">
        <f>+'OL-1'!J$28</f>
        <v>8152236</v>
      </c>
      <c r="J66" s="162">
        <f>+'OL-1'!K$28</f>
        <v>8148172</v>
      </c>
      <c r="K66" s="162">
        <f>+'OL-1'!L$28</f>
        <v>8144108</v>
      </c>
      <c r="L66" s="162">
        <f>+'OL-1'!M$28</f>
        <v>8140044</v>
      </c>
      <c r="M66" s="162">
        <f>+'OL-1'!N$28</f>
        <v>8135980</v>
      </c>
      <c r="N66" s="162">
        <f t="shared" si="7"/>
        <v>97899984</v>
      </c>
      <c r="O66" s="159">
        <f t="shared" si="8"/>
        <v>8.5954149650146582E-4</v>
      </c>
      <c r="V66" s="262"/>
    </row>
    <row r="67" spans="1:22" s="112" customFormat="1">
      <c r="A67" s="163" t="s">
        <v>57</v>
      </c>
      <c r="B67" s="162">
        <f>+'OS-2'!C$28</f>
        <v>868047</v>
      </c>
      <c r="C67" s="162">
        <f>+'OS-2'!D$28</f>
        <v>980593</v>
      </c>
      <c r="D67" s="162">
        <f>+'OS-2'!E$28</f>
        <v>1051238</v>
      </c>
      <c r="E67" s="162">
        <f>+'OS-2'!F$28</f>
        <v>908437</v>
      </c>
      <c r="F67" s="162">
        <f>+'OS-2'!G$28</f>
        <v>861058</v>
      </c>
      <c r="G67" s="162">
        <f>+'OS-2'!H$28</f>
        <v>823754</v>
      </c>
      <c r="H67" s="162">
        <f>+'OS-2'!I$28</f>
        <v>714380</v>
      </c>
      <c r="I67" s="162">
        <f>+'OS-2'!J$28</f>
        <v>720433</v>
      </c>
      <c r="J67" s="162">
        <f>+'OS-2'!K$28</f>
        <v>908768</v>
      </c>
      <c r="K67" s="162">
        <f>+'OS-2'!L$28</f>
        <v>936451</v>
      </c>
      <c r="L67" s="162">
        <f>+'OS-2'!M$28</f>
        <v>1075889</v>
      </c>
      <c r="M67" s="162">
        <f>+'OS-2'!N$28</f>
        <v>944265</v>
      </c>
      <c r="N67" s="162">
        <f t="shared" si="7"/>
        <v>10793313</v>
      </c>
      <c r="O67" s="159">
        <f t="shared" si="8"/>
        <v>9.4763043150535405E-5</v>
      </c>
      <c r="V67" s="262"/>
    </row>
    <row r="68" spans="1:22" s="112" customFormat="1">
      <c r="A68" s="163" t="s">
        <v>48</v>
      </c>
      <c r="B68" s="162">
        <f>+'RS(T)-1'!C$28</f>
        <v>4459036218</v>
      </c>
      <c r="C68" s="162">
        <f>+'RS(T)-1'!D$28</f>
        <v>3960503996</v>
      </c>
      <c r="D68" s="162">
        <f>+'RS(T)-1'!E$28</f>
        <v>3878065213</v>
      </c>
      <c r="E68" s="162">
        <f>+'RS(T)-1'!F$28</f>
        <v>3972698748</v>
      </c>
      <c r="F68" s="162">
        <f>+'RS(T)-1'!G$28</f>
        <v>4630611997</v>
      </c>
      <c r="G68" s="162">
        <f>+'RS(T)-1'!H$28</f>
        <v>5289857496</v>
      </c>
      <c r="H68" s="162">
        <f>+'RS(T)-1'!I$28</f>
        <v>5760290400</v>
      </c>
      <c r="I68" s="162">
        <f>+'RS(T)-1'!J$28</f>
        <v>5891589976</v>
      </c>
      <c r="J68" s="162">
        <f>+'RS(T)-1'!K$28</f>
        <v>5704211543</v>
      </c>
      <c r="K68" s="162">
        <f>+'RS(T)-1'!L$28</f>
        <v>5133789102</v>
      </c>
      <c r="L68" s="162">
        <f>+'RS(T)-1'!M$28</f>
        <v>4240281030</v>
      </c>
      <c r="M68" s="162">
        <f>+'RS(T)-1'!N$28</f>
        <v>4072742788</v>
      </c>
      <c r="N68" s="162">
        <f t="shared" si="7"/>
        <v>56993678507</v>
      </c>
      <c r="O68" s="159">
        <f t="shared" si="8"/>
        <v>0.5003926427100357</v>
      </c>
      <c r="V68" s="262"/>
    </row>
    <row r="69" spans="1:22" s="112" customFormat="1">
      <c r="A69" s="163" t="s">
        <v>53</v>
      </c>
      <c r="B69" s="162">
        <f>+'SL-1'!C$28</f>
        <v>49089770</v>
      </c>
      <c r="C69" s="162">
        <f>+'SL-1'!D$28</f>
        <v>45452138</v>
      </c>
      <c r="D69" s="162">
        <f>+'SL-1'!E$28</f>
        <v>45698883</v>
      </c>
      <c r="E69" s="162">
        <f>+'SL-1'!F$28</f>
        <v>47161001</v>
      </c>
      <c r="F69" s="162">
        <f>+'SL-1'!G$28</f>
        <v>46982784</v>
      </c>
      <c r="G69" s="162">
        <f>+'SL-1'!H$28</f>
        <v>44454046</v>
      </c>
      <c r="H69" s="162">
        <f>+'SL-1'!I$28</f>
        <v>45978606</v>
      </c>
      <c r="I69" s="162">
        <f>+'SL-1'!J$28</f>
        <v>52412648</v>
      </c>
      <c r="J69" s="162">
        <f>+'SL-1'!K$28</f>
        <v>46488434</v>
      </c>
      <c r="K69" s="162">
        <f>+'SL-1'!L$28</f>
        <v>43851383</v>
      </c>
      <c r="L69" s="162">
        <f>+'SL-1'!M$28</f>
        <v>43397174</v>
      </c>
      <c r="M69" s="162">
        <f>+'SL-1'!N$28</f>
        <v>49840091</v>
      </c>
      <c r="N69" s="162">
        <f t="shared" si="7"/>
        <v>560806958</v>
      </c>
      <c r="O69" s="159">
        <f t="shared" si="8"/>
        <v>4.923768444413174E-3</v>
      </c>
    </row>
    <row r="70" spans="1:22" s="112" customFormat="1">
      <c r="A70" s="163" t="s">
        <v>55</v>
      </c>
      <c r="B70" s="162">
        <f>+'SL-2'!C$28</f>
        <v>2699417</v>
      </c>
      <c r="C70" s="162">
        <f>+'SL-2'!D$28</f>
        <v>2705431</v>
      </c>
      <c r="D70" s="162">
        <f>+'SL-2'!E$28</f>
        <v>2710238</v>
      </c>
      <c r="E70" s="162">
        <f>+'SL-2'!F$28</f>
        <v>2716256</v>
      </c>
      <c r="F70" s="162">
        <f>+'SL-2'!G$28</f>
        <v>2721974</v>
      </c>
      <c r="G70" s="162">
        <f>+'SL-2'!H$28</f>
        <v>2729808</v>
      </c>
      <c r="H70" s="162">
        <f>+'SL-2'!I$28</f>
        <v>2735836</v>
      </c>
      <c r="I70" s="162">
        <f>+'SL-2'!J$28</f>
        <v>2738850</v>
      </c>
      <c r="J70" s="162">
        <f>+'SL-2'!K$28</f>
        <v>2743058</v>
      </c>
      <c r="K70" s="162">
        <f>+'SL-2'!L$28</f>
        <v>2747892</v>
      </c>
      <c r="L70" s="162">
        <f>+'SL-2'!M$28</f>
        <v>2754833</v>
      </c>
      <c r="M70" s="162">
        <f>+'SL-2'!N$28</f>
        <v>2759033</v>
      </c>
      <c r="N70" s="162">
        <f t="shared" si="7"/>
        <v>32762626</v>
      </c>
      <c r="O70" s="159">
        <f t="shared" si="8"/>
        <v>2.8764904171340656E-4</v>
      </c>
    </row>
    <row r="71" spans="1:22" s="112" customFormat="1">
      <c r="A71" s="163" t="s">
        <v>87</v>
      </c>
      <c r="B71" s="162">
        <f>+'SST-1D'!C$29</f>
        <v>602856</v>
      </c>
      <c r="C71" s="162">
        <f>+'SST-1D'!D$29</f>
        <v>685784</v>
      </c>
      <c r="D71" s="162">
        <f>+'SST-1D'!E$29</f>
        <v>666585</v>
      </c>
      <c r="E71" s="162">
        <f>+'SST-1D'!F$29</f>
        <v>1230699</v>
      </c>
      <c r="F71" s="162">
        <f>+'SST-1D'!G$29</f>
        <v>1462083</v>
      </c>
      <c r="G71" s="162">
        <f>+'SST-1D'!H$29</f>
        <v>1187857</v>
      </c>
      <c r="H71" s="162">
        <f>+'SST-1D'!I$29</f>
        <v>1087713</v>
      </c>
      <c r="I71" s="162">
        <f>+'SST-1D'!J$29</f>
        <v>1181803</v>
      </c>
      <c r="J71" s="162">
        <f>+'SST-1D'!K$29</f>
        <v>1205075</v>
      </c>
      <c r="K71" s="162">
        <f>+'SST-1D'!L$29</f>
        <v>1239312</v>
      </c>
      <c r="L71" s="162">
        <f>+'SST-1D'!M$29</f>
        <v>799615</v>
      </c>
      <c r="M71" s="162">
        <f>+'SST-1D'!N$29</f>
        <v>507544</v>
      </c>
      <c r="N71" s="162">
        <f t="shared" si="7"/>
        <v>11856926</v>
      </c>
      <c r="O71" s="159">
        <f t="shared" si="8"/>
        <v>1.0410134406096674E-4</v>
      </c>
    </row>
    <row r="72" spans="1:22" s="112" customFormat="1">
      <c r="A72" s="163" t="s">
        <v>88</v>
      </c>
      <c r="B72" s="162">
        <f>+'SST-1T'!C$28</f>
        <v>5811710</v>
      </c>
      <c r="C72" s="162">
        <f>+'SST-1T'!D$28</f>
        <v>6787344</v>
      </c>
      <c r="D72" s="162">
        <f>+'SST-1T'!E$28</f>
        <v>8318048</v>
      </c>
      <c r="E72" s="162">
        <f>+'SST-1T'!F$28</f>
        <v>7683818</v>
      </c>
      <c r="F72" s="162">
        <f>+'SST-1T'!G$28</f>
        <v>10687136</v>
      </c>
      <c r="G72" s="162">
        <f>+'SST-1T'!H$28</f>
        <v>7415962</v>
      </c>
      <c r="H72" s="162">
        <f>+'SST-1T'!I$28</f>
        <v>7202482</v>
      </c>
      <c r="I72" s="162">
        <f>+'SST-1T'!J$28</f>
        <v>6421378</v>
      </c>
      <c r="J72" s="162">
        <f>+'SST-1T'!K$28</f>
        <v>4740820</v>
      </c>
      <c r="K72" s="162">
        <f>+'SST-1T'!L$28</f>
        <v>9837782</v>
      </c>
      <c r="L72" s="162">
        <f>+'SST-1T'!M$28</f>
        <v>9758504</v>
      </c>
      <c r="M72" s="162">
        <f>+'SST-1T'!N$28</f>
        <v>5002770</v>
      </c>
      <c r="N72" s="162">
        <f t="shared" si="7"/>
        <v>89667754</v>
      </c>
      <c r="O72" s="159">
        <f t="shared" si="8"/>
        <v>7.8726422939032648E-4</v>
      </c>
    </row>
    <row r="73" spans="1:22" s="112" customFormat="1">
      <c r="A73" s="154"/>
      <c r="B73" s="155"/>
      <c r="C73" s="155"/>
      <c r="D73" s="155"/>
      <c r="E73" s="155"/>
      <c r="F73" s="155"/>
      <c r="G73" s="155"/>
      <c r="H73" s="155"/>
      <c r="I73" s="155"/>
      <c r="J73" s="155"/>
      <c r="K73" s="155"/>
      <c r="L73" s="155"/>
      <c r="M73" s="155"/>
      <c r="N73" s="155"/>
      <c r="O73" s="154"/>
    </row>
    <row r="74" spans="1:22" s="112" customFormat="1">
      <c r="A74" s="126" t="s">
        <v>449</v>
      </c>
      <c r="B74" s="161">
        <f t="shared" ref="B74:N74" si="9">SUM(B56:B73)</f>
        <v>8602770446</v>
      </c>
      <c r="C74" s="161">
        <f t="shared" si="9"/>
        <v>7652283994</v>
      </c>
      <c r="D74" s="161">
        <f t="shared" si="9"/>
        <v>7662445933</v>
      </c>
      <c r="E74" s="161">
        <f t="shared" si="9"/>
        <v>7853706898</v>
      </c>
      <c r="F74" s="161">
        <f t="shared" si="9"/>
        <v>8864946365</v>
      </c>
      <c r="G74" s="161">
        <f t="shared" si="9"/>
        <v>9721869953</v>
      </c>
      <c r="H74" s="161">
        <f t="shared" si="9"/>
        <v>10341278767</v>
      </c>
      <c r="I74" s="161">
        <f t="shared" si="9"/>
        <v>10480570003</v>
      </c>
      <c r="J74" s="161">
        <f t="shared" si="9"/>
        <v>10248259294</v>
      </c>
      <c r="K74" s="161">
        <f t="shared" si="9"/>
        <v>9451902191</v>
      </c>
      <c r="L74" s="161">
        <f t="shared" si="9"/>
        <v>8235753901</v>
      </c>
      <c r="M74" s="161">
        <f t="shared" si="9"/>
        <v>8130689441</v>
      </c>
      <c r="N74" s="161">
        <f t="shared" si="9"/>
        <v>107246477186</v>
      </c>
      <c r="O74" s="191">
        <f>+N74/$N$43</f>
        <v>0.94160176262096984</v>
      </c>
    </row>
    <row r="75" spans="1:22" s="112" customFormat="1">
      <c r="A75" s="125"/>
      <c r="B75" s="155"/>
      <c r="C75" s="155"/>
      <c r="D75" s="155"/>
      <c r="E75" s="155"/>
      <c r="F75" s="155"/>
      <c r="G75" s="155"/>
      <c r="H75" s="155"/>
      <c r="I75" s="155"/>
      <c r="J75" s="155"/>
      <c r="K75" s="155"/>
      <c r="L75" s="155"/>
      <c r="M75" s="155"/>
      <c r="N75" s="155"/>
      <c r="O75" s="125"/>
    </row>
    <row r="76" spans="1:22" s="112" customFormat="1">
      <c r="A76" s="42" t="s">
        <v>86</v>
      </c>
      <c r="B76" s="155"/>
      <c r="C76" s="155"/>
      <c r="D76" s="155"/>
      <c r="E76" s="155"/>
      <c r="F76" s="155"/>
      <c r="G76" s="155"/>
      <c r="H76" s="155"/>
      <c r="I76" s="155"/>
      <c r="J76" s="155"/>
      <c r="K76" s="155"/>
      <c r="L76" s="155"/>
      <c r="M76" s="155"/>
      <c r="N76" s="155"/>
      <c r="O76" s="125"/>
    </row>
    <row r="77" spans="1:22" s="112" customFormat="1">
      <c r="A77" s="163" t="s">
        <v>1051</v>
      </c>
      <c r="B77" s="162">
        <f>HLOOKUP($A77,'Wholesale Billed Sales (FNG)'!$A$5:$N$161,97+12+B$10,FALSE)*1000</f>
        <v>2927123.998252566</v>
      </c>
      <c r="C77" s="162">
        <f>HLOOKUP($A77,'Wholesale Billed Sales (FNG)'!$A$5:$N$161,97+12+C$10,FALSE)*1000</f>
        <v>0</v>
      </c>
      <c r="D77" s="162">
        <f>HLOOKUP($A77,'Wholesale Billed Sales (FNG)'!$A$5:$N$161,97+12+D$10,FALSE)*1000</f>
        <v>0</v>
      </c>
      <c r="E77" s="162">
        <f>HLOOKUP($A77,'Wholesale Billed Sales (FNG)'!$A$5:$N$161,97+12+E$10,FALSE)*1000</f>
        <v>0</v>
      </c>
      <c r="F77" s="162">
        <f>HLOOKUP($A77,'Wholesale Billed Sales (FNG)'!$A$5:$N$161,97+12+F$10,FALSE)*1000</f>
        <v>0</v>
      </c>
      <c r="G77" s="162">
        <f>HLOOKUP($A77,'Wholesale Billed Sales (FNG)'!$A$5:$N$161,97+12+G$10,FALSE)*1000</f>
        <v>0</v>
      </c>
      <c r="H77" s="162">
        <f>HLOOKUP($A77,'Wholesale Billed Sales (FNG)'!$A$5:$N$161,97+12+H$10,FALSE)*1000</f>
        <v>0</v>
      </c>
      <c r="I77" s="162">
        <f>HLOOKUP($A77,'Wholesale Billed Sales (FNG)'!$A$5:$N$161,97+12+I$10,FALSE)*1000</f>
        <v>0</v>
      </c>
      <c r="J77" s="162">
        <f>HLOOKUP($A77,'Wholesale Billed Sales (FNG)'!$A$5:$N$161,97+12+J$10,FALSE)*1000</f>
        <v>0</v>
      </c>
      <c r="K77" s="162">
        <f>HLOOKUP($A77,'Wholesale Billed Sales (FNG)'!$A$5:$N$161,97+12+K$10,FALSE)*1000</f>
        <v>0</v>
      </c>
      <c r="L77" s="162">
        <f>HLOOKUP($A77,'Wholesale Billed Sales (FNG)'!$A$5:$N$161,97+12+L$10,FALSE)*1000</f>
        <v>0</v>
      </c>
      <c r="M77" s="162">
        <f>HLOOKUP($A77,'Wholesale Billed Sales (FNG)'!$A$5:$N$161,97+12+M$10,FALSE)*1000</f>
        <v>0</v>
      </c>
      <c r="N77" s="162">
        <f>SUM(B77:M77)</f>
        <v>2927123.998252566</v>
      </c>
      <c r="O77" s="159">
        <f>+N77/$N$43</f>
        <v>2.5699539868192057E-5</v>
      </c>
    </row>
    <row r="78" spans="1:22" s="112" customFormat="1">
      <c r="A78" s="163" t="s">
        <v>482</v>
      </c>
      <c r="B78" s="162">
        <f>HLOOKUP($A78,'Wholesale Billed Sales (FNG)'!$A$5:$N$161,97+12+B$10,FALSE)*1000</f>
        <v>56726099.68626795</v>
      </c>
      <c r="C78" s="162">
        <f>HLOOKUP($A78,'Wholesale Billed Sales (FNG)'!$A$5:$N$161,97+12+C$10,FALSE)*1000</f>
        <v>56898680.068652593</v>
      </c>
      <c r="D78" s="162">
        <f>HLOOKUP($A78,'Wholesale Billed Sales (FNG)'!$A$5:$N$161,97+12+D$10,FALSE)*1000</f>
        <v>53651942.578917503</v>
      </c>
      <c r="E78" s="162">
        <f>HLOOKUP($A78,'Wholesale Billed Sales (FNG)'!$A$5:$N$161,97+12+E$10,FALSE)*1000</f>
        <v>61310285.553964131</v>
      </c>
      <c r="F78" s="162">
        <f>HLOOKUP($A78,'Wholesale Billed Sales (FNG)'!$A$5:$N$161,97+12+F$10,FALSE)*1000</f>
        <v>64372571.632696867</v>
      </c>
      <c r="G78" s="162">
        <f>HLOOKUP($A78,'Wholesale Billed Sales (FNG)'!$A$5:$N$161,97+12+G$10,FALSE)*1000</f>
        <v>72852357.595788568</v>
      </c>
      <c r="H78" s="162">
        <f>HLOOKUP($A78,'Wholesale Billed Sales (FNG)'!$A$5:$N$161,97+12+H$10,FALSE)*1000</f>
        <v>79286019.678151041</v>
      </c>
      <c r="I78" s="162">
        <f>HLOOKUP($A78,'Wholesale Billed Sales (FNG)'!$A$5:$N$161,97+12+I$10,FALSE)*1000</f>
        <v>86702208.746304601</v>
      </c>
      <c r="J78" s="162">
        <f>HLOOKUP($A78,'Wholesale Billed Sales (FNG)'!$A$5:$N$161,97+12+J$10,FALSE)*1000</f>
        <v>85960980.486881137</v>
      </c>
      <c r="K78" s="162">
        <f>HLOOKUP($A78,'Wholesale Billed Sales (FNG)'!$A$5:$N$161,97+12+K$10,FALSE)*1000</f>
        <v>73136975.095376074</v>
      </c>
      <c r="L78" s="162">
        <f>HLOOKUP($A78,'Wholesale Billed Sales (FNG)'!$A$5:$N$161,97+12+L$10,FALSE)*1000</f>
        <v>67623525.068842202</v>
      </c>
      <c r="M78" s="162">
        <f>HLOOKUP($A78,'Wholesale Billed Sales (FNG)'!$A$5:$N$161,97+12+M$10,FALSE)*1000</f>
        <v>55652102.077390432</v>
      </c>
      <c r="N78" s="162">
        <f>SUM(B78:M78)</f>
        <v>814173748.26923299</v>
      </c>
      <c r="O78" s="159">
        <f>+N78/$N$43</f>
        <v>7.1482761631456873E-3</v>
      </c>
    </row>
    <row r="79" spans="1:22" s="112" customFormat="1">
      <c r="A79" s="163" t="s">
        <v>484</v>
      </c>
      <c r="B79" s="162">
        <f>HLOOKUP($A79,'Wholesale Billed Sales (FNG)'!$A$5:$N$161,97+12+B$10,FALSE)*1000</f>
        <v>286734034</v>
      </c>
      <c r="C79" s="162">
        <f>HLOOKUP($A79,'Wholesale Billed Sales (FNG)'!$A$5:$N$161,97+12+C$10,FALSE)*1000</f>
        <v>283976641</v>
      </c>
      <c r="D79" s="162">
        <f>HLOOKUP($A79,'Wholesale Billed Sales (FNG)'!$A$5:$N$161,97+12+D$10,FALSE)*1000</f>
        <v>275764422</v>
      </c>
      <c r="E79" s="162">
        <f>HLOOKUP($A79,'Wholesale Billed Sales (FNG)'!$A$5:$N$161,97+12+E$10,FALSE)*1000</f>
        <v>327267208</v>
      </c>
      <c r="F79" s="162">
        <f>HLOOKUP($A79,'Wholesale Billed Sales (FNG)'!$A$5:$N$161,97+12+F$10,FALSE)*1000</f>
        <v>357933924</v>
      </c>
      <c r="G79" s="162">
        <f>HLOOKUP($A79,'Wholesale Billed Sales (FNG)'!$A$5:$N$161,97+12+G$10,FALSE)*1000</f>
        <v>362782752</v>
      </c>
      <c r="H79" s="162">
        <f>HLOOKUP($A79,'Wholesale Billed Sales (FNG)'!$A$5:$N$161,97+12+H$10,FALSE)*1000</f>
        <v>374673121</v>
      </c>
      <c r="I79" s="162">
        <f>HLOOKUP($A79,'Wholesale Billed Sales (FNG)'!$A$5:$N$161,97+12+I$10,FALSE)*1000</f>
        <v>352543565</v>
      </c>
      <c r="J79" s="162">
        <f>HLOOKUP($A79,'Wholesale Billed Sales (FNG)'!$A$5:$N$161,97+12+J$10,FALSE)*1000</f>
        <v>378177521</v>
      </c>
      <c r="K79" s="162">
        <f>HLOOKUP($A79,'Wholesale Billed Sales (FNG)'!$A$5:$N$161,97+12+K$10,FALSE)*1000</f>
        <v>373296754</v>
      </c>
      <c r="L79" s="162">
        <f>HLOOKUP($A79,'Wholesale Billed Sales (FNG)'!$A$5:$N$161,97+12+L$10,FALSE)*1000</f>
        <v>341336638</v>
      </c>
      <c r="M79" s="162">
        <f>HLOOKUP($A79,'Wholesale Billed Sales (FNG)'!$A$5:$N$161,97+12+M$10,FALSE)*1000</f>
        <v>310714022</v>
      </c>
      <c r="N79" s="162">
        <f>SUM(B79:M79)</f>
        <v>4025200602</v>
      </c>
      <c r="O79" s="159">
        <f>+N79/$N$43</f>
        <v>3.5340424051158996E-2</v>
      </c>
    </row>
    <row r="80" spans="1:22" s="112" customFormat="1">
      <c r="A80" s="163" t="s">
        <v>1049</v>
      </c>
      <c r="B80" s="162">
        <f>HLOOKUP($A80,'Wholesale Billed Sales (FNG)'!$A$5:$N$161,97+12+B$10,FALSE)*1000</f>
        <v>18600000</v>
      </c>
      <c r="C80" s="162">
        <f>HLOOKUP($A80,'Wholesale Billed Sales (FNG)'!$A$5:$N$161,97+12+C$10,FALSE)*1000</f>
        <v>180000</v>
      </c>
      <c r="D80" s="162">
        <f>HLOOKUP($A80,'Wholesale Billed Sales (FNG)'!$A$5:$N$161,97+12+D$10,FALSE)*1000</f>
        <v>0</v>
      </c>
      <c r="E80" s="162">
        <f>HLOOKUP($A80,'Wholesale Billed Sales (FNG)'!$A$5:$N$161,97+12+E$10,FALSE)*1000</f>
        <v>0</v>
      </c>
      <c r="F80" s="162">
        <f>HLOOKUP($A80,'Wholesale Billed Sales (FNG)'!$A$5:$N$161,97+12+F$10,FALSE)*1000</f>
        <v>0</v>
      </c>
      <c r="G80" s="162">
        <f>HLOOKUP($A80,'Wholesale Billed Sales (FNG)'!$A$5:$N$161,97+12+G$10,FALSE)*1000</f>
        <v>0</v>
      </c>
      <c r="H80" s="162">
        <f>HLOOKUP($A80,'Wholesale Billed Sales (FNG)'!$A$5:$N$161,97+12+H$10,FALSE)*1000</f>
        <v>0</v>
      </c>
      <c r="I80" s="162">
        <f>HLOOKUP($A80,'Wholesale Billed Sales (FNG)'!$A$5:$N$161,97+12+I$10,FALSE)*1000</f>
        <v>0</v>
      </c>
      <c r="J80" s="162">
        <f>HLOOKUP($A80,'Wholesale Billed Sales (FNG)'!$A$5:$N$161,97+12+J$10,FALSE)*1000</f>
        <v>180000</v>
      </c>
      <c r="K80" s="162">
        <f>HLOOKUP($A80,'Wholesale Billed Sales (FNG)'!$A$5:$N$161,97+12+K$10,FALSE)*1000</f>
        <v>0</v>
      </c>
      <c r="L80" s="162">
        <f>HLOOKUP($A80,'Wholesale Billed Sales (FNG)'!$A$5:$N$161,97+12+L$10,FALSE)*1000</f>
        <v>0</v>
      </c>
      <c r="M80" s="162">
        <f>HLOOKUP($A80,'Wholesale Billed Sales (FNG)'!$A$5:$N$161,97+12+M$10,FALSE)*1000</f>
        <v>0</v>
      </c>
      <c r="N80" s="162">
        <f>SUM(B80:M80)</f>
        <v>18960000</v>
      </c>
      <c r="O80" s="159">
        <f>+N80/$N$43</f>
        <v>1.6646485635449942E-4</v>
      </c>
    </row>
    <row r="81" spans="1:15" s="112" customFormat="1">
      <c r="A81" s="163" t="s">
        <v>486</v>
      </c>
      <c r="B81" s="162">
        <f>HLOOKUP($A81,'Wholesale Billed Sales (FNG)'!$A$5:$N$161,97+12+B$10,FALSE)*1000</f>
        <v>13575000</v>
      </c>
      <c r="C81" s="162">
        <f>HLOOKUP($A81,'Wholesale Billed Sales (FNG)'!$A$5:$N$161,97+12+C$10,FALSE)*1000</f>
        <v>73250000</v>
      </c>
      <c r="D81" s="162">
        <f>HLOOKUP($A81,'Wholesale Billed Sales (FNG)'!$A$5:$N$161,97+12+D$10,FALSE)*1000</f>
        <v>85800000</v>
      </c>
      <c r="E81" s="162">
        <f>HLOOKUP($A81,'Wholesale Billed Sales (FNG)'!$A$5:$N$161,97+12+E$10,FALSE)*1000</f>
        <v>111860000</v>
      </c>
      <c r="F81" s="162">
        <f>HLOOKUP($A81,'Wholesale Billed Sales (FNG)'!$A$5:$N$161,97+12+F$10,FALSE)*1000</f>
        <v>125830000</v>
      </c>
      <c r="G81" s="162">
        <f>HLOOKUP($A81,'Wholesale Billed Sales (FNG)'!$A$5:$N$161,97+12+G$10,FALSE)*1000</f>
        <v>113525000</v>
      </c>
      <c r="H81" s="162">
        <f>HLOOKUP($A81,'Wholesale Billed Sales (FNG)'!$A$5:$N$161,97+12+H$10,FALSE)*1000</f>
        <v>115975000</v>
      </c>
      <c r="I81" s="162">
        <f>HLOOKUP($A81,'Wholesale Billed Sales (FNG)'!$A$5:$N$161,97+12+I$10,FALSE)*1000</f>
        <v>144250000</v>
      </c>
      <c r="J81" s="162">
        <f>HLOOKUP($A81,'Wholesale Billed Sales (FNG)'!$A$5:$N$161,97+12+J$10,FALSE)*1000</f>
        <v>96050000</v>
      </c>
      <c r="K81" s="162">
        <f>HLOOKUP($A81,'Wholesale Billed Sales (FNG)'!$A$5:$N$161,97+12+K$10,FALSE)*1000</f>
        <v>91130000</v>
      </c>
      <c r="L81" s="162">
        <f>HLOOKUP($A81,'Wholesale Billed Sales (FNG)'!$A$5:$N$161,97+12+L$10,FALSE)*1000</f>
        <v>87075000</v>
      </c>
      <c r="M81" s="162">
        <f>HLOOKUP($A81,'Wholesale Billed Sales (FNG)'!$A$5:$N$161,97+12+M$10,FALSE)*1000</f>
        <v>44020000</v>
      </c>
      <c r="N81" s="162">
        <f t="shared" ref="N81:N82" si="10">SUM(B81:M81)</f>
        <v>1102340000</v>
      </c>
      <c r="O81" s="159">
        <f t="shared" ref="O81:O82" si="11">+N81/$N$43</f>
        <v>9.6783159152858071E-3</v>
      </c>
    </row>
    <row r="82" spans="1:15" s="112" customFormat="1">
      <c r="A82" s="163" t="s">
        <v>1050</v>
      </c>
      <c r="B82" s="162">
        <f>HLOOKUP($A82,'Wholesale Billed Sales (FNG)'!$A$5:$N$161,97+12+B$10,FALSE)*1000</f>
        <v>4479042.2992308391</v>
      </c>
      <c r="C82" s="162">
        <f>HLOOKUP($A82,'Wholesale Billed Sales (FNG)'!$A$5:$N$161,97+12+C$10,FALSE)*1000</f>
        <v>0</v>
      </c>
      <c r="D82" s="162">
        <f>HLOOKUP($A82,'Wholesale Billed Sales (FNG)'!$A$5:$N$161,97+12+D$10,FALSE)*1000</f>
        <v>0</v>
      </c>
      <c r="E82" s="162">
        <f>HLOOKUP($A82,'Wholesale Billed Sales (FNG)'!$A$5:$N$161,97+12+E$10,FALSE)*1000</f>
        <v>0</v>
      </c>
      <c r="F82" s="162">
        <f>HLOOKUP($A82,'Wholesale Billed Sales (FNG)'!$A$5:$N$161,97+12+F$10,FALSE)*1000</f>
        <v>0</v>
      </c>
      <c r="G82" s="162">
        <f>HLOOKUP($A82,'Wholesale Billed Sales (FNG)'!$A$5:$N$161,97+12+G$10,FALSE)*1000</f>
        <v>0</v>
      </c>
      <c r="H82" s="162">
        <f>HLOOKUP($A82,'Wholesale Billed Sales (FNG)'!$A$5:$N$161,97+12+H$10,FALSE)*1000</f>
        <v>0</v>
      </c>
      <c r="I82" s="162">
        <f>HLOOKUP($A82,'Wholesale Billed Sales (FNG)'!$A$5:$N$161,97+12+I$10,FALSE)*1000</f>
        <v>0</v>
      </c>
      <c r="J82" s="162">
        <f>HLOOKUP($A82,'Wholesale Billed Sales (FNG)'!$A$5:$N$161,97+12+J$10,FALSE)*1000</f>
        <v>0</v>
      </c>
      <c r="K82" s="162">
        <f>HLOOKUP($A82,'Wholesale Billed Sales (FNG)'!$A$5:$N$161,97+12+K$10,FALSE)*1000</f>
        <v>0</v>
      </c>
      <c r="L82" s="162">
        <f>HLOOKUP($A82,'Wholesale Billed Sales (FNG)'!$A$5:$N$161,97+12+L$10,FALSE)*1000</f>
        <v>0</v>
      </c>
      <c r="M82" s="162">
        <f>HLOOKUP($A82,'Wholesale Billed Sales (FNG)'!$A$5:$N$161,97+12+M$10,FALSE)*1000</f>
        <v>0</v>
      </c>
      <c r="N82" s="162">
        <f t="shared" si="10"/>
        <v>4479042.2992308391</v>
      </c>
      <c r="O82" s="159">
        <f t="shared" si="11"/>
        <v>3.9325059754598547E-5</v>
      </c>
    </row>
    <row r="83" spans="1:15" s="112" customFormat="1">
      <c r="A83" s="163" t="s">
        <v>1052</v>
      </c>
      <c r="B83" s="162">
        <f>HLOOKUP($A83,'Wholesale Billed Sales (FNG)'!$A$5:$N$161,97+12+B$10,FALSE)*1000</f>
        <v>18631660.261500016</v>
      </c>
      <c r="C83" s="162">
        <f>HLOOKUP($A83,'Wholesale Billed Sales (FNG)'!$A$5:$N$161,97+12+C$10,FALSE)*1000</f>
        <v>240000</v>
      </c>
      <c r="D83" s="162">
        <f>HLOOKUP($A83,'Wholesale Billed Sales (FNG)'!$A$5:$N$161,97+12+D$10,FALSE)*1000</f>
        <v>0</v>
      </c>
      <c r="E83" s="162">
        <f>HLOOKUP($A83,'Wholesale Billed Sales (FNG)'!$A$5:$N$161,97+12+E$10,FALSE)*1000</f>
        <v>0</v>
      </c>
      <c r="F83" s="162">
        <f>HLOOKUP($A83,'Wholesale Billed Sales (FNG)'!$A$5:$N$161,97+12+F$10,FALSE)*1000</f>
        <v>0</v>
      </c>
      <c r="G83" s="162">
        <f>HLOOKUP($A83,'Wholesale Billed Sales (FNG)'!$A$5:$N$161,97+12+G$10,FALSE)*1000</f>
        <v>0</v>
      </c>
      <c r="H83" s="162">
        <f>HLOOKUP($A83,'Wholesale Billed Sales (FNG)'!$A$5:$N$161,97+12+H$10,FALSE)*1000</f>
        <v>0</v>
      </c>
      <c r="I83" s="162">
        <f>HLOOKUP($A83,'Wholesale Billed Sales (FNG)'!$A$5:$N$161,97+12+I$10,FALSE)*1000</f>
        <v>0</v>
      </c>
      <c r="J83" s="162">
        <f>HLOOKUP($A83,'Wholesale Billed Sales (FNG)'!$A$5:$N$161,97+12+J$10,FALSE)*1000</f>
        <v>240000</v>
      </c>
      <c r="K83" s="162">
        <f>HLOOKUP($A83,'Wholesale Billed Sales (FNG)'!$A$5:$N$161,97+12+K$10,FALSE)*1000</f>
        <v>0</v>
      </c>
      <c r="L83" s="162">
        <f>HLOOKUP($A83,'Wholesale Billed Sales (FNG)'!$A$5:$N$161,97+12+L$10,FALSE)*1000</f>
        <v>0</v>
      </c>
      <c r="M83" s="162">
        <f>HLOOKUP($A83,'Wholesale Billed Sales (FNG)'!$A$5:$N$161,97+12+M$10,FALSE)*1000</f>
        <v>0</v>
      </c>
      <c r="N83" s="162">
        <f>SUM(B83:M83)</f>
        <v>19111660.261500016</v>
      </c>
      <c r="O83" s="159">
        <f>+N83/$N$43</f>
        <v>1.6779640190541114E-4</v>
      </c>
    </row>
    <row r="84" spans="1:15" s="112" customFormat="1">
      <c r="A84" s="125"/>
      <c r="B84" s="155"/>
      <c r="C84" s="155"/>
      <c r="D84" s="155"/>
      <c r="E84" s="155"/>
      <c r="F84" s="155"/>
      <c r="G84" s="155"/>
      <c r="H84" s="155"/>
      <c r="I84" s="155"/>
      <c r="J84" s="155"/>
      <c r="K84" s="155"/>
      <c r="L84" s="155"/>
      <c r="M84" s="155"/>
      <c r="N84" s="155"/>
      <c r="O84" s="159"/>
    </row>
    <row r="85" spans="1:15" s="112" customFormat="1">
      <c r="A85" s="126" t="s">
        <v>449</v>
      </c>
      <c r="B85" s="161">
        <f t="shared" ref="B85:N85" si="12">SUM(B77:B84)</f>
        <v>401672960.2452513</v>
      </c>
      <c r="C85" s="161">
        <f t="shared" si="12"/>
        <v>414545321.06865257</v>
      </c>
      <c r="D85" s="161">
        <f t="shared" si="12"/>
        <v>415216364.5789175</v>
      </c>
      <c r="E85" s="161">
        <f t="shared" si="12"/>
        <v>500437493.55396414</v>
      </c>
      <c r="F85" s="161">
        <f t="shared" si="12"/>
        <v>548136495.63269687</v>
      </c>
      <c r="G85" s="161">
        <f t="shared" si="12"/>
        <v>549160109.5957886</v>
      </c>
      <c r="H85" s="161">
        <f t="shared" si="12"/>
        <v>569934140.67815101</v>
      </c>
      <c r="I85" s="161">
        <f t="shared" si="12"/>
        <v>583495773.74630463</v>
      </c>
      <c r="J85" s="161">
        <f t="shared" si="12"/>
        <v>560608501.48688114</v>
      </c>
      <c r="K85" s="161">
        <f t="shared" si="12"/>
        <v>537563729.09537601</v>
      </c>
      <c r="L85" s="161">
        <f t="shared" si="12"/>
        <v>496035163.06884217</v>
      </c>
      <c r="M85" s="161">
        <f t="shared" si="12"/>
        <v>410386124.07739043</v>
      </c>
      <c r="N85" s="161">
        <f t="shared" si="12"/>
        <v>5987192176.8282166</v>
      </c>
      <c r="O85" s="191">
        <f>+N85/$N$43</f>
        <v>5.2566301987473196E-2</v>
      </c>
    </row>
    <row r="86" spans="1:15" s="112" customFormat="1">
      <c r="A86" s="125"/>
      <c r="B86" s="155"/>
      <c r="C86" s="155"/>
      <c r="D86" s="155"/>
      <c r="E86" s="155"/>
      <c r="F86" s="155"/>
      <c r="G86" s="155"/>
      <c r="H86" s="155"/>
      <c r="I86" s="155"/>
      <c r="J86" s="155"/>
      <c r="K86" s="155"/>
      <c r="L86" s="155"/>
      <c r="M86" s="155"/>
      <c r="N86" s="155"/>
      <c r="O86" s="125"/>
    </row>
    <row r="87" spans="1:15" s="112" customFormat="1" ht="13.8" thickBot="1">
      <c r="A87" s="126" t="s">
        <v>448</v>
      </c>
      <c r="B87" s="160">
        <f t="shared" ref="B87:N87" si="13">+B74+B85</f>
        <v>9004443406.2452507</v>
      </c>
      <c r="C87" s="160">
        <f t="shared" si="13"/>
        <v>8066829315.0686522</v>
      </c>
      <c r="D87" s="160">
        <f t="shared" si="13"/>
        <v>8077662297.5789175</v>
      </c>
      <c r="E87" s="160">
        <f t="shared" si="13"/>
        <v>8354144391.5539646</v>
      </c>
      <c r="F87" s="160">
        <f t="shared" si="13"/>
        <v>9413082860.6326962</v>
      </c>
      <c r="G87" s="160">
        <f t="shared" si="13"/>
        <v>10271030062.595789</v>
      </c>
      <c r="H87" s="160">
        <f t="shared" si="13"/>
        <v>10911212907.67815</v>
      </c>
      <c r="I87" s="160">
        <f t="shared" si="13"/>
        <v>11064065776.746305</v>
      </c>
      <c r="J87" s="160">
        <f t="shared" si="13"/>
        <v>10808867795.486881</v>
      </c>
      <c r="K87" s="160">
        <f t="shared" si="13"/>
        <v>9989465920.0953751</v>
      </c>
      <c r="L87" s="160">
        <f t="shared" si="13"/>
        <v>8731789064.0688419</v>
      </c>
      <c r="M87" s="160">
        <f t="shared" si="13"/>
        <v>8541075565.0773907</v>
      </c>
      <c r="N87" s="160">
        <f t="shared" si="13"/>
        <v>113233669362.82822</v>
      </c>
      <c r="O87" s="192">
        <f>+N87/$N$43</f>
        <v>0.99416806460844309</v>
      </c>
    </row>
    <row r="88" spans="1:15" s="112" customFormat="1" ht="13.8" thickTop="1">
      <c r="B88" s="156"/>
      <c r="C88" s="156"/>
      <c r="D88" s="156"/>
      <c r="E88" s="156"/>
      <c r="F88" s="156"/>
      <c r="G88" s="156"/>
      <c r="H88" s="156"/>
      <c r="I88" s="156"/>
      <c r="J88" s="156"/>
      <c r="K88" s="156"/>
      <c r="L88" s="156"/>
      <c r="M88" s="156"/>
      <c r="N88" s="156"/>
    </row>
    <row r="89" spans="1:15" s="112" customFormat="1">
      <c r="B89" s="156"/>
      <c r="C89" s="156"/>
      <c r="D89" s="156"/>
      <c r="E89" s="156"/>
      <c r="F89" s="156"/>
      <c r="G89" s="156"/>
      <c r="H89" s="156"/>
      <c r="I89" s="156"/>
      <c r="J89" s="156"/>
      <c r="K89" s="156"/>
      <c r="L89" s="156"/>
      <c r="M89" s="156"/>
      <c r="N89" s="156"/>
    </row>
    <row r="90" spans="1:15" s="112" customFormat="1">
      <c r="B90" s="156"/>
      <c r="C90" s="156"/>
      <c r="D90" s="156"/>
      <c r="E90" s="156"/>
      <c r="F90" s="156"/>
      <c r="G90" s="156"/>
      <c r="H90" s="156"/>
      <c r="I90" s="156"/>
      <c r="J90" s="156"/>
      <c r="K90" s="156"/>
      <c r="L90" s="156"/>
      <c r="M90" s="156"/>
      <c r="N90" s="156"/>
    </row>
    <row r="91" spans="1:15" s="112" customFormat="1">
      <c r="B91" s="156"/>
      <c r="C91" s="156"/>
      <c r="D91" s="156"/>
      <c r="E91" s="156"/>
      <c r="F91" s="156"/>
      <c r="G91" s="156"/>
      <c r="H91" s="156"/>
      <c r="I91" s="156"/>
      <c r="J91" s="156"/>
      <c r="K91" s="156"/>
      <c r="L91" s="156"/>
      <c r="M91" s="156"/>
      <c r="N91" s="156"/>
    </row>
    <row r="92" spans="1:15" s="112" customFormat="1">
      <c r="B92" s="156"/>
      <c r="C92" s="156"/>
      <c r="D92" s="156"/>
      <c r="E92" s="156"/>
      <c r="F92" s="156"/>
      <c r="G92" s="156"/>
      <c r="H92" s="156"/>
      <c r="I92" s="156"/>
      <c r="J92" s="156"/>
      <c r="K92" s="156"/>
      <c r="L92" s="156"/>
      <c r="M92" s="156"/>
      <c r="N92" s="156"/>
    </row>
    <row r="93" spans="1:15" s="112" customFormat="1">
      <c r="B93" s="156"/>
      <c r="C93" s="156"/>
      <c r="D93" s="156"/>
      <c r="E93" s="156"/>
      <c r="F93" s="156"/>
      <c r="G93" s="156"/>
      <c r="H93" s="156"/>
      <c r="I93" s="156"/>
      <c r="J93" s="156"/>
      <c r="K93" s="156"/>
      <c r="L93" s="156"/>
      <c r="M93" s="156"/>
      <c r="N93" s="156"/>
    </row>
    <row r="94" spans="1:15" s="112" customFormat="1">
      <c r="B94" s="156"/>
      <c r="C94" s="156"/>
      <c r="D94" s="156"/>
      <c r="E94" s="156"/>
      <c r="F94" s="156"/>
      <c r="G94" s="156"/>
      <c r="H94" s="156"/>
      <c r="I94" s="156"/>
      <c r="J94" s="156"/>
      <c r="K94" s="156"/>
      <c r="L94" s="156"/>
      <c r="M94" s="156"/>
      <c r="N94" s="156"/>
    </row>
    <row r="95" spans="1:15" s="112" customFormat="1">
      <c r="B95" s="156"/>
      <c r="C95" s="156"/>
      <c r="D95" s="156"/>
      <c r="E95" s="156"/>
      <c r="F95" s="156"/>
      <c r="G95" s="156"/>
      <c r="H95" s="156"/>
      <c r="I95" s="156"/>
      <c r="J95" s="156"/>
      <c r="K95" s="156"/>
      <c r="L95" s="156"/>
      <c r="M95" s="156"/>
      <c r="N95" s="156"/>
    </row>
    <row r="96" spans="1:15" s="112" customFormat="1">
      <c r="B96" s="156"/>
      <c r="C96" s="156"/>
      <c r="D96" s="156"/>
      <c r="E96" s="156"/>
      <c r="F96" s="156"/>
      <c r="G96" s="156"/>
      <c r="H96" s="156"/>
      <c r="I96" s="156"/>
      <c r="J96" s="156"/>
      <c r="K96" s="156"/>
      <c r="L96" s="156"/>
      <c r="M96" s="156"/>
      <c r="N96" s="156"/>
    </row>
    <row r="97" spans="2:14" s="112" customFormat="1">
      <c r="B97" s="156"/>
      <c r="C97" s="156"/>
      <c r="D97" s="156"/>
      <c r="E97" s="156"/>
      <c r="F97" s="156"/>
      <c r="G97" s="156"/>
      <c r="H97" s="156"/>
      <c r="I97" s="156"/>
      <c r="J97" s="156"/>
      <c r="K97" s="156"/>
      <c r="L97" s="156"/>
      <c r="M97" s="156"/>
      <c r="N97" s="156"/>
    </row>
    <row r="98" spans="2:14" s="112" customFormat="1">
      <c r="B98" s="156"/>
      <c r="C98" s="156"/>
      <c r="D98" s="156"/>
      <c r="E98" s="156"/>
      <c r="F98" s="156"/>
      <c r="G98" s="156"/>
      <c r="H98" s="156"/>
      <c r="I98" s="156"/>
      <c r="J98" s="156"/>
      <c r="K98" s="361"/>
      <c r="L98" s="156"/>
      <c r="M98" s="156"/>
      <c r="N98" s="156"/>
    </row>
    <row r="99" spans="2:14" s="112" customFormat="1">
      <c r="B99" s="156"/>
      <c r="C99" s="156"/>
      <c r="D99" s="156"/>
      <c r="E99" s="156"/>
      <c r="F99" s="156"/>
      <c r="G99" s="156"/>
      <c r="H99" s="156"/>
      <c r="I99" s="156"/>
      <c r="J99" s="156"/>
      <c r="K99" s="156"/>
      <c r="L99" s="156"/>
      <c r="M99" s="156"/>
      <c r="N99" s="156"/>
    </row>
    <row r="100" spans="2:14" s="112" customFormat="1">
      <c r="B100" s="156"/>
      <c r="C100" s="156"/>
      <c r="D100" s="156"/>
      <c r="E100" s="156"/>
      <c r="F100" s="156"/>
      <c r="G100" s="156"/>
      <c r="H100" s="156"/>
      <c r="I100" s="156"/>
      <c r="J100" s="156"/>
      <c r="K100" s="156"/>
      <c r="L100" s="156"/>
      <c r="M100" s="156"/>
      <c r="N100" s="156"/>
    </row>
    <row r="101" spans="2:14" s="112" customFormat="1">
      <c r="B101" s="156"/>
      <c r="C101" s="156"/>
      <c r="D101" s="156"/>
      <c r="E101" s="156"/>
      <c r="F101" s="156"/>
      <c r="G101" s="156"/>
      <c r="H101" s="156"/>
      <c r="I101" s="156"/>
      <c r="J101" s="156"/>
      <c r="K101" s="156"/>
      <c r="L101" s="156"/>
      <c r="M101" s="156"/>
      <c r="N101" s="156"/>
    </row>
    <row r="102" spans="2:14" s="112" customFormat="1">
      <c r="B102" s="156"/>
      <c r="C102" s="156"/>
      <c r="D102" s="156"/>
      <c r="E102" s="156"/>
      <c r="F102" s="156"/>
      <c r="G102" s="156"/>
      <c r="H102" s="156"/>
      <c r="I102" s="156"/>
      <c r="J102" s="156"/>
      <c r="K102" s="156"/>
      <c r="L102" s="156"/>
      <c r="M102" s="156"/>
      <c r="N102" s="156"/>
    </row>
    <row r="103" spans="2:14" s="112" customFormat="1">
      <c r="B103" s="156"/>
      <c r="C103" s="156"/>
      <c r="D103" s="156"/>
      <c r="E103" s="156"/>
      <c r="F103" s="156"/>
      <c r="G103" s="156"/>
      <c r="H103" s="156"/>
      <c r="I103" s="156"/>
      <c r="J103" s="156"/>
      <c r="K103" s="156"/>
      <c r="L103" s="156"/>
      <c r="M103" s="156"/>
      <c r="N103" s="156"/>
    </row>
    <row r="104" spans="2:14" s="112" customFormat="1">
      <c r="B104" s="156"/>
      <c r="C104" s="156"/>
      <c r="D104" s="156"/>
      <c r="E104" s="156"/>
      <c r="F104" s="156"/>
      <c r="G104" s="156"/>
      <c r="H104" s="156"/>
      <c r="I104" s="156"/>
      <c r="J104" s="156"/>
      <c r="K104" s="156"/>
      <c r="L104" s="156"/>
      <c r="M104" s="156"/>
      <c r="N104" s="156"/>
    </row>
    <row r="105" spans="2:14" s="112" customFormat="1">
      <c r="B105" s="156"/>
      <c r="C105" s="156"/>
      <c r="D105" s="156"/>
      <c r="E105" s="156"/>
      <c r="F105" s="156"/>
      <c r="G105" s="156"/>
      <c r="H105" s="156"/>
      <c r="I105" s="156"/>
      <c r="J105" s="156"/>
      <c r="K105" s="156"/>
      <c r="L105" s="156"/>
      <c r="M105" s="156"/>
      <c r="N105" s="156"/>
    </row>
    <row r="106" spans="2:14" s="112" customFormat="1">
      <c r="B106" s="156"/>
      <c r="C106" s="156"/>
      <c r="D106" s="156"/>
      <c r="E106" s="156"/>
      <c r="F106" s="156"/>
      <c r="G106" s="156"/>
      <c r="H106" s="156"/>
      <c r="I106" s="156"/>
      <c r="J106" s="156"/>
      <c r="K106" s="156"/>
      <c r="L106" s="156"/>
      <c r="M106" s="156"/>
      <c r="N106" s="156"/>
    </row>
    <row r="107" spans="2:14" s="112" customFormat="1">
      <c r="B107" s="156"/>
      <c r="C107" s="156"/>
      <c r="D107" s="156"/>
      <c r="E107" s="156"/>
      <c r="F107" s="156"/>
      <c r="G107" s="156"/>
      <c r="H107" s="156"/>
      <c r="I107" s="156"/>
      <c r="J107" s="156"/>
      <c r="K107" s="156"/>
      <c r="L107" s="156"/>
      <c r="M107" s="156"/>
      <c r="N107" s="156"/>
    </row>
    <row r="108" spans="2:14" s="112" customFormat="1">
      <c r="B108" s="156"/>
      <c r="C108" s="156"/>
      <c r="D108" s="156"/>
      <c r="E108" s="156"/>
      <c r="F108" s="156"/>
      <c r="G108" s="156"/>
      <c r="H108" s="156"/>
      <c r="I108" s="156"/>
      <c r="J108" s="156"/>
      <c r="K108" s="156"/>
      <c r="L108" s="156"/>
      <c r="M108" s="156"/>
      <c r="N108" s="156"/>
    </row>
    <row r="109" spans="2:14" s="112" customFormat="1">
      <c r="B109" s="156"/>
      <c r="C109" s="156"/>
      <c r="D109" s="156"/>
      <c r="E109" s="156"/>
      <c r="F109" s="156"/>
      <c r="G109" s="156"/>
      <c r="H109" s="156"/>
      <c r="I109" s="156"/>
      <c r="J109" s="156"/>
      <c r="K109" s="156"/>
      <c r="L109" s="156"/>
      <c r="M109" s="156"/>
      <c r="N109" s="156"/>
    </row>
    <row r="110" spans="2:14" s="112" customFormat="1">
      <c r="B110" s="156"/>
      <c r="C110" s="156"/>
      <c r="D110" s="156"/>
      <c r="E110" s="156"/>
      <c r="F110" s="156"/>
      <c r="G110" s="156"/>
      <c r="H110" s="156"/>
      <c r="I110" s="156"/>
      <c r="J110" s="156"/>
      <c r="K110" s="156"/>
      <c r="L110" s="156"/>
      <c r="M110" s="156"/>
      <c r="N110" s="156"/>
    </row>
    <row r="111" spans="2:14" s="112" customFormat="1">
      <c r="B111" s="156"/>
      <c r="C111" s="156"/>
      <c r="D111" s="156"/>
      <c r="E111" s="156"/>
      <c r="F111" s="156"/>
      <c r="G111" s="156"/>
      <c r="H111" s="156"/>
      <c r="I111" s="156"/>
      <c r="J111" s="156"/>
      <c r="K111" s="156"/>
      <c r="L111" s="156"/>
      <c r="M111" s="156"/>
      <c r="N111" s="156"/>
    </row>
    <row r="112" spans="2:14" s="112" customFormat="1">
      <c r="B112" s="156"/>
      <c r="C112" s="156"/>
      <c r="D112" s="156"/>
      <c r="E112" s="156"/>
      <c r="F112" s="156"/>
      <c r="G112" s="156"/>
      <c r="H112" s="156"/>
      <c r="I112" s="156"/>
      <c r="J112" s="156"/>
      <c r="K112" s="156"/>
      <c r="L112" s="156"/>
      <c r="M112" s="156"/>
      <c r="N112" s="156"/>
    </row>
    <row r="113" spans="2:14" s="112" customFormat="1">
      <c r="B113" s="156"/>
      <c r="C113" s="156"/>
      <c r="D113" s="156"/>
      <c r="E113" s="156"/>
      <c r="F113" s="156"/>
      <c r="G113" s="156"/>
      <c r="H113" s="156"/>
      <c r="I113" s="156"/>
      <c r="J113" s="156"/>
      <c r="K113" s="156"/>
      <c r="L113" s="156"/>
      <c r="M113" s="156"/>
      <c r="N113" s="156"/>
    </row>
    <row r="114" spans="2:14" s="112" customFormat="1">
      <c r="B114" s="156"/>
      <c r="C114" s="156"/>
      <c r="D114" s="156"/>
      <c r="E114" s="156"/>
      <c r="F114" s="156"/>
      <c r="G114" s="156"/>
      <c r="H114" s="156"/>
      <c r="I114" s="156"/>
      <c r="J114" s="156"/>
      <c r="K114" s="156"/>
      <c r="L114" s="156"/>
      <c r="M114" s="156"/>
      <c r="N114" s="156"/>
    </row>
    <row r="115" spans="2:14" s="112" customFormat="1">
      <c r="B115" s="156"/>
      <c r="C115" s="156"/>
      <c r="D115" s="156"/>
      <c r="E115" s="156"/>
      <c r="F115" s="156"/>
      <c r="G115" s="156"/>
      <c r="H115" s="156"/>
      <c r="I115" s="156"/>
      <c r="J115" s="156"/>
      <c r="K115" s="156"/>
      <c r="L115" s="156"/>
      <c r="M115" s="156"/>
      <c r="N115" s="156"/>
    </row>
    <row r="116" spans="2:14" s="112" customFormat="1">
      <c r="B116" s="156"/>
      <c r="C116" s="156"/>
      <c r="D116" s="156"/>
      <c r="E116" s="156"/>
      <c r="F116" s="156"/>
      <c r="G116" s="156"/>
      <c r="H116" s="156"/>
      <c r="I116" s="156"/>
      <c r="J116" s="156"/>
      <c r="K116" s="156"/>
      <c r="L116" s="156"/>
      <c r="M116" s="156"/>
      <c r="N116" s="156"/>
    </row>
    <row r="117" spans="2:14" s="112" customFormat="1">
      <c r="B117" s="156"/>
      <c r="C117" s="156"/>
      <c r="D117" s="156"/>
      <c r="E117" s="156"/>
      <c r="F117" s="156"/>
      <c r="G117" s="156"/>
      <c r="H117" s="156"/>
      <c r="I117" s="156"/>
      <c r="J117" s="156"/>
      <c r="K117" s="156"/>
      <c r="L117" s="156"/>
      <c r="M117" s="156"/>
      <c r="N117" s="156"/>
    </row>
    <row r="118" spans="2:14" s="112" customFormat="1">
      <c r="B118" s="156"/>
      <c r="C118" s="156"/>
      <c r="D118" s="156"/>
      <c r="E118" s="156"/>
      <c r="F118" s="156"/>
      <c r="G118" s="156"/>
      <c r="H118" s="156"/>
      <c r="I118" s="156"/>
      <c r="J118" s="156"/>
      <c r="K118" s="156"/>
      <c r="L118" s="156"/>
      <c r="M118" s="156"/>
      <c r="N118" s="156"/>
    </row>
    <row r="119" spans="2:14" s="112" customFormat="1">
      <c r="B119" s="156"/>
      <c r="C119" s="156"/>
      <c r="D119" s="156"/>
      <c r="E119" s="156"/>
      <c r="F119" s="156"/>
      <c r="G119" s="156"/>
      <c r="H119" s="156"/>
      <c r="I119" s="156"/>
      <c r="J119" s="156"/>
      <c r="K119" s="156"/>
      <c r="L119" s="156"/>
      <c r="M119" s="156"/>
      <c r="N119" s="156"/>
    </row>
    <row r="120" spans="2:14" s="112" customFormat="1">
      <c r="B120" s="156"/>
      <c r="C120" s="156"/>
      <c r="D120" s="156"/>
      <c r="E120" s="156"/>
      <c r="F120" s="156"/>
      <c r="G120" s="156"/>
      <c r="H120" s="156"/>
      <c r="I120" s="156"/>
      <c r="J120" s="156"/>
      <c r="K120" s="156"/>
      <c r="L120" s="156"/>
      <c r="M120" s="156"/>
      <c r="N120" s="156"/>
    </row>
    <row r="121" spans="2:14" s="112" customFormat="1">
      <c r="B121" s="156"/>
      <c r="C121" s="156"/>
      <c r="D121" s="156"/>
      <c r="E121" s="156"/>
      <c r="F121" s="156"/>
      <c r="G121" s="156"/>
      <c r="H121" s="156"/>
      <c r="I121" s="156"/>
      <c r="J121" s="156"/>
      <c r="K121" s="156"/>
      <c r="L121" s="156"/>
      <c r="M121" s="156"/>
      <c r="N121" s="156"/>
    </row>
    <row r="122" spans="2:14" s="112" customFormat="1">
      <c r="B122" s="156"/>
      <c r="C122" s="156"/>
      <c r="D122" s="156"/>
      <c r="E122" s="156"/>
      <c r="F122" s="156"/>
      <c r="G122" s="156"/>
      <c r="H122" s="156"/>
      <c r="I122" s="156"/>
      <c r="J122" s="156"/>
      <c r="K122" s="156"/>
      <c r="L122" s="156"/>
      <c r="M122" s="156"/>
      <c r="N122" s="156"/>
    </row>
    <row r="123" spans="2:14" s="112" customFormat="1">
      <c r="B123" s="156"/>
      <c r="C123" s="156"/>
      <c r="D123" s="156"/>
      <c r="E123" s="156"/>
      <c r="F123" s="156"/>
      <c r="G123" s="156"/>
      <c r="H123" s="156"/>
      <c r="I123" s="156"/>
      <c r="J123" s="156"/>
      <c r="K123" s="156"/>
      <c r="L123" s="156"/>
      <c r="M123" s="156"/>
      <c r="N123" s="156"/>
    </row>
    <row r="124" spans="2:14" s="112" customFormat="1">
      <c r="B124" s="156"/>
      <c r="C124" s="156"/>
      <c r="D124" s="156"/>
      <c r="E124" s="156"/>
      <c r="F124" s="156"/>
      <c r="G124" s="156"/>
      <c r="H124" s="156"/>
      <c r="I124" s="156"/>
      <c r="J124" s="156"/>
      <c r="K124" s="156"/>
      <c r="L124" s="156"/>
      <c r="M124" s="156"/>
      <c r="N124" s="156"/>
    </row>
    <row r="125" spans="2:14" s="112" customFormat="1">
      <c r="B125" s="156"/>
      <c r="C125" s="156"/>
      <c r="D125" s="156"/>
      <c r="E125" s="156"/>
      <c r="F125" s="156"/>
      <c r="G125" s="156"/>
      <c r="H125" s="156"/>
      <c r="I125" s="156"/>
      <c r="J125" s="156"/>
      <c r="K125" s="156"/>
      <c r="L125" s="156"/>
      <c r="M125" s="156"/>
      <c r="N125" s="156"/>
    </row>
    <row r="126" spans="2:14" s="112" customFormat="1">
      <c r="B126" s="156"/>
      <c r="C126" s="156"/>
      <c r="D126" s="156"/>
      <c r="E126" s="156"/>
      <c r="F126" s="156"/>
      <c r="G126" s="156"/>
      <c r="H126" s="156"/>
      <c r="I126" s="156"/>
      <c r="J126" s="156"/>
      <c r="K126" s="156"/>
      <c r="L126" s="156"/>
      <c r="M126" s="156"/>
      <c r="N126" s="156"/>
    </row>
    <row r="127" spans="2:14" s="112" customFormat="1">
      <c r="B127" s="156"/>
      <c r="C127" s="156"/>
      <c r="D127" s="156"/>
      <c r="E127" s="156"/>
      <c r="F127" s="156"/>
      <c r="G127" s="156"/>
      <c r="H127" s="156"/>
      <c r="I127" s="156"/>
      <c r="J127" s="156"/>
      <c r="K127" s="156"/>
      <c r="L127" s="156"/>
      <c r="M127" s="156"/>
      <c r="N127" s="156"/>
    </row>
    <row r="128" spans="2:14" s="112" customFormat="1">
      <c r="B128" s="156"/>
      <c r="C128" s="156"/>
      <c r="D128" s="156"/>
      <c r="E128" s="156"/>
      <c r="F128" s="156"/>
      <c r="G128" s="156"/>
      <c r="H128" s="156"/>
      <c r="I128" s="156"/>
      <c r="J128" s="156"/>
      <c r="K128" s="156"/>
      <c r="L128" s="156"/>
      <c r="M128" s="156"/>
      <c r="N128" s="156"/>
    </row>
    <row r="129" spans="2:14" s="112" customFormat="1">
      <c r="B129" s="156"/>
      <c r="C129" s="156"/>
      <c r="D129" s="156"/>
      <c r="E129" s="156"/>
      <c r="F129" s="156"/>
      <c r="G129" s="156"/>
      <c r="H129" s="156"/>
      <c r="I129" s="156"/>
      <c r="J129" s="156"/>
      <c r="K129" s="156"/>
      <c r="L129" s="156"/>
      <c r="M129" s="156"/>
      <c r="N129" s="156"/>
    </row>
    <row r="130" spans="2:14" s="112" customFormat="1">
      <c r="B130" s="156"/>
      <c r="C130" s="156"/>
      <c r="D130" s="156"/>
      <c r="E130" s="156"/>
      <c r="F130" s="156"/>
      <c r="G130" s="156"/>
      <c r="H130" s="156"/>
      <c r="I130" s="156"/>
      <c r="J130" s="156"/>
      <c r="K130" s="156"/>
      <c r="L130" s="156"/>
      <c r="M130" s="156"/>
      <c r="N130" s="156"/>
    </row>
    <row r="131" spans="2:14" s="112" customFormat="1">
      <c r="B131" s="156"/>
      <c r="C131" s="156"/>
      <c r="D131" s="156"/>
      <c r="E131" s="156"/>
      <c r="F131" s="156"/>
      <c r="G131" s="156"/>
      <c r="H131" s="156"/>
      <c r="I131" s="156"/>
      <c r="J131" s="156"/>
      <c r="K131" s="156"/>
      <c r="L131" s="156"/>
      <c r="M131" s="156"/>
      <c r="N131" s="156"/>
    </row>
    <row r="132" spans="2:14" s="112" customFormat="1">
      <c r="B132" s="156"/>
      <c r="C132" s="156"/>
      <c r="D132" s="156"/>
      <c r="E132" s="156"/>
      <c r="F132" s="156"/>
      <c r="G132" s="156"/>
      <c r="H132" s="156"/>
      <c r="I132" s="156"/>
      <c r="J132" s="156"/>
      <c r="K132" s="156"/>
      <c r="L132" s="156"/>
      <c r="M132" s="156"/>
      <c r="N132" s="156"/>
    </row>
    <row r="133" spans="2:14" s="112" customFormat="1">
      <c r="B133" s="156"/>
      <c r="C133" s="156"/>
      <c r="D133" s="156"/>
      <c r="E133" s="156"/>
      <c r="F133" s="156"/>
      <c r="G133" s="156"/>
      <c r="H133" s="156"/>
      <c r="I133" s="156"/>
      <c r="J133" s="156"/>
      <c r="K133" s="156"/>
      <c r="L133" s="156"/>
      <c r="M133" s="156"/>
      <c r="N133" s="156"/>
    </row>
    <row r="134" spans="2:14" s="112" customFormat="1">
      <c r="B134" s="156"/>
      <c r="C134" s="156"/>
      <c r="D134" s="156"/>
      <c r="E134" s="156"/>
      <c r="F134" s="156"/>
      <c r="G134" s="156"/>
      <c r="H134" s="156"/>
      <c r="I134" s="156"/>
      <c r="J134" s="156"/>
      <c r="K134" s="156"/>
      <c r="L134" s="156"/>
      <c r="M134" s="156"/>
      <c r="N134" s="156"/>
    </row>
    <row r="135" spans="2:14" s="112" customFormat="1">
      <c r="B135" s="156"/>
      <c r="C135" s="156"/>
      <c r="D135" s="156"/>
      <c r="E135" s="156"/>
      <c r="F135" s="156"/>
      <c r="G135" s="156"/>
      <c r="H135" s="156"/>
      <c r="I135" s="156"/>
      <c r="J135" s="156"/>
      <c r="K135" s="156"/>
      <c r="L135" s="156"/>
      <c r="M135" s="156"/>
      <c r="N135" s="156"/>
    </row>
    <row r="136" spans="2:14" s="112" customFormat="1">
      <c r="B136" s="156"/>
      <c r="C136" s="156"/>
      <c r="D136" s="156"/>
      <c r="E136" s="156"/>
      <c r="F136" s="156"/>
      <c r="G136" s="156"/>
      <c r="H136" s="156"/>
      <c r="I136" s="156"/>
      <c r="J136" s="156"/>
      <c r="K136" s="156"/>
      <c r="L136" s="156"/>
      <c r="M136" s="156"/>
      <c r="N136" s="156"/>
    </row>
    <row r="137" spans="2:14" s="112" customFormat="1">
      <c r="B137" s="156"/>
      <c r="C137" s="156"/>
      <c r="D137" s="156"/>
      <c r="E137" s="156"/>
      <c r="F137" s="156"/>
      <c r="G137" s="156"/>
      <c r="H137" s="156"/>
      <c r="I137" s="156"/>
      <c r="J137" s="156"/>
      <c r="K137" s="156"/>
      <c r="L137" s="156"/>
      <c r="M137" s="156"/>
      <c r="N137" s="156"/>
    </row>
    <row r="138" spans="2:14" s="112" customFormat="1">
      <c r="B138" s="156"/>
      <c r="C138" s="156"/>
      <c r="D138" s="156"/>
      <c r="E138" s="156"/>
      <c r="F138" s="156"/>
      <c r="G138" s="156"/>
      <c r="H138" s="156"/>
      <c r="I138" s="156"/>
      <c r="J138" s="156"/>
      <c r="K138" s="156"/>
      <c r="L138" s="156"/>
      <c r="M138" s="156"/>
      <c r="N138" s="156"/>
    </row>
    <row r="139" spans="2:14" s="112" customFormat="1">
      <c r="B139" s="156"/>
      <c r="C139" s="156"/>
      <c r="D139" s="156"/>
      <c r="E139" s="156"/>
      <c r="F139" s="156"/>
      <c r="G139" s="156"/>
      <c r="H139" s="156"/>
      <c r="I139" s="156"/>
      <c r="J139" s="156"/>
      <c r="K139" s="156"/>
      <c r="L139" s="156"/>
      <c r="M139" s="156"/>
      <c r="N139" s="156"/>
    </row>
    <row r="140" spans="2:14" s="112" customFormat="1">
      <c r="B140" s="156"/>
      <c r="C140" s="156"/>
      <c r="D140" s="156"/>
      <c r="E140" s="156"/>
      <c r="F140" s="156"/>
      <c r="G140" s="156"/>
      <c r="H140" s="156"/>
      <c r="I140" s="156"/>
      <c r="J140" s="156"/>
      <c r="K140" s="156"/>
      <c r="L140" s="156"/>
      <c r="M140" s="156"/>
      <c r="N140" s="156"/>
    </row>
    <row r="141" spans="2:14" s="112" customFormat="1">
      <c r="B141" s="156"/>
      <c r="C141" s="156"/>
      <c r="D141" s="156"/>
      <c r="E141" s="156"/>
      <c r="F141" s="156"/>
      <c r="G141" s="156"/>
      <c r="H141" s="156"/>
      <c r="I141" s="156"/>
      <c r="J141" s="156"/>
      <c r="K141" s="156"/>
      <c r="L141" s="156"/>
      <c r="M141" s="156"/>
      <c r="N141" s="156"/>
    </row>
    <row r="142" spans="2:14" s="112" customFormat="1">
      <c r="B142" s="156"/>
      <c r="C142" s="156"/>
      <c r="D142" s="156"/>
      <c r="E142" s="156"/>
      <c r="F142" s="156"/>
      <c r="G142" s="156"/>
      <c r="H142" s="156"/>
      <c r="I142" s="156"/>
      <c r="J142" s="156"/>
      <c r="K142" s="156"/>
      <c r="L142" s="156"/>
      <c r="M142" s="156"/>
      <c r="N142" s="156"/>
    </row>
    <row r="143" spans="2:14" s="112" customFormat="1">
      <c r="B143" s="156"/>
      <c r="C143" s="156"/>
      <c r="D143" s="156"/>
      <c r="E143" s="156"/>
      <c r="F143" s="156"/>
      <c r="G143" s="156"/>
      <c r="H143" s="156"/>
      <c r="I143" s="156"/>
      <c r="J143" s="156"/>
      <c r="K143" s="156"/>
      <c r="L143" s="156"/>
      <c r="M143" s="156"/>
      <c r="N143" s="156"/>
    </row>
    <row r="144" spans="2:14" s="112" customFormat="1">
      <c r="B144" s="156"/>
      <c r="C144" s="156"/>
      <c r="D144" s="156"/>
      <c r="E144" s="156"/>
      <c r="F144" s="156"/>
      <c r="G144" s="156"/>
      <c r="H144" s="156"/>
      <c r="I144" s="156"/>
      <c r="J144" s="156"/>
      <c r="K144" s="156"/>
      <c r="L144" s="156"/>
      <c r="M144" s="156"/>
      <c r="N144" s="156"/>
    </row>
    <row r="145" spans="2:14" s="112" customFormat="1">
      <c r="B145" s="156"/>
      <c r="C145" s="156"/>
      <c r="D145" s="156"/>
      <c r="E145" s="156"/>
      <c r="F145" s="156"/>
      <c r="G145" s="156"/>
      <c r="H145" s="156"/>
      <c r="I145" s="156"/>
      <c r="J145" s="156"/>
      <c r="K145" s="156"/>
      <c r="L145" s="156"/>
      <c r="M145" s="156"/>
      <c r="N145" s="156"/>
    </row>
    <row r="146" spans="2:14" s="112" customFormat="1">
      <c r="B146" s="156"/>
      <c r="C146" s="156"/>
      <c r="D146" s="156"/>
      <c r="E146" s="156"/>
      <c r="F146" s="156"/>
      <c r="G146" s="156"/>
      <c r="H146" s="156"/>
      <c r="I146" s="156"/>
      <c r="J146" s="156"/>
      <c r="K146" s="156"/>
      <c r="L146" s="156"/>
      <c r="M146" s="156"/>
      <c r="N146" s="156"/>
    </row>
    <row r="147" spans="2:14" s="112" customFormat="1">
      <c r="B147" s="156"/>
      <c r="C147" s="156"/>
      <c r="D147" s="156"/>
      <c r="E147" s="156"/>
      <c r="F147" s="156"/>
      <c r="G147" s="156"/>
      <c r="H147" s="156"/>
      <c r="I147" s="156"/>
      <c r="J147" s="156"/>
      <c r="K147" s="156"/>
      <c r="L147" s="156"/>
      <c r="M147" s="156"/>
      <c r="N147" s="156"/>
    </row>
    <row r="148" spans="2:14" s="112" customFormat="1">
      <c r="B148" s="156"/>
      <c r="C148" s="156"/>
      <c r="D148" s="156"/>
      <c r="E148" s="156"/>
      <c r="F148" s="156"/>
      <c r="G148" s="156"/>
      <c r="H148" s="156"/>
      <c r="I148" s="156"/>
      <c r="J148" s="156"/>
      <c r="K148" s="156"/>
      <c r="L148" s="156"/>
      <c r="M148" s="156"/>
      <c r="N148" s="156"/>
    </row>
    <row r="149" spans="2:14" s="112" customFormat="1">
      <c r="B149" s="156"/>
      <c r="C149" s="156"/>
      <c r="D149" s="156"/>
      <c r="E149" s="156"/>
      <c r="F149" s="156"/>
      <c r="G149" s="156"/>
      <c r="H149" s="156"/>
      <c r="I149" s="156"/>
      <c r="J149" s="156"/>
      <c r="K149" s="156"/>
      <c r="L149" s="156"/>
      <c r="M149" s="156"/>
      <c r="N149" s="156"/>
    </row>
    <row r="150" spans="2:14" s="112" customFormat="1">
      <c r="B150" s="156"/>
      <c r="C150" s="156"/>
      <c r="D150" s="156"/>
      <c r="E150" s="156"/>
      <c r="F150" s="156"/>
      <c r="G150" s="156"/>
      <c r="H150" s="156"/>
      <c r="I150" s="156"/>
      <c r="J150" s="156"/>
      <c r="K150" s="156"/>
      <c r="L150" s="156"/>
      <c r="M150" s="156"/>
      <c r="N150" s="156"/>
    </row>
    <row r="151" spans="2:14" s="112" customFormat="1">
      <c r="B151" s="156"/>
      <c r="C151" s="156"/>
      <c r="D151" s="156"/>
      <c r="E151" s="156"/>
      <c r="F151" s="156"/>
      <c r="G151" s="156"/>
      <c r="H151" s="156"/>
      <c r="I151" s="156"/>
      <c r="J151" s="156"/>
      <c r="K151" s="156"/>
      <c r="L151" s="156"/>
      <c r="M151" s="156"/>
      <c r="N151" s="156"/>
    </row>
    <row r="152" spans="2:14" s="112" customFormat="1">
      <c r="B152" s="156"/>
      <c r="C152" s="156"/>
      <c r="D152" s="156"/>
      <c r="E152" s="156"/>
      <c r="F152" s="156"/>
      <c r="G152" s="156"/>
      <c r="H152" s="156"/>
      <c r="I152" s="156"/>
      <c r="J152" s="156"/>
      <c r="K152" s="156"/>
      <c r="L152" s="156"/>
      <c r="M152" s="156"/>
      <c r="N152" s="156"/>
    </row>
    <row r="153" spans="2:14" s="112" customFormat="1">
      <c r="B153" s="156"/>
      <c r="C153" s="156"/>
      <c r="D153" s="156"/>
      <c r="E153" s="156"/>
      <c r="F153" s="156"/>
      <c r="G153" s="156"/>
      <c r="H153" s="156"/>
      <c r="I153" s="156"/>
      <c r="J153" s="156"/>
      <c r="K153" s="156"/>
      <c r="L153" s="156"/>
      <c r="M153" s="156"/>
      <c r="N153" s="156"/>
    </row>
    <row r="154" spans="2:14" s="112" customFormat="1">
      <c r="B154" s="156"/>
      <c r="C154" s="156"/>
      <c r="D154" s="156"/>
      <c r="E154" s="156"/>
      <c r="F154" s="156"/>
      <c r="G154" s="156"/>
      <c r="H154" s="156"/>
      <c r="I154" s="156"/>
      <c r="J154" s="156"/>
      <c r="K154" s="156"/>
      <c r="L154" s="156"/>
      <c r="M154" s="156"/>
      <c r="N154" s="156"/>
    </row>
    <row r="155" spans="2:14" s="112" customFormat="1">
      <c r="B155" s="156"/>
      <c r="C155" s="156"/>
      <c r="D155" s="156"/>
      <c r="E155" s="156"/>
      <c r="F155" s="156"/>
      <c r="G155" s="156"/>
      <c r="H155" s="156"/>
      <c r="I155" s="156"/>
      <c r="J155" s="156"/>
      <c r="K155" s="156"/>
      <c r="L155" s="156"/>
      <c r="M155" s="156"/>
      <c r="N155" s="156"/>
    </row>
    <row r="156" spans="2:14" s="112" customFormat="1">
      <c r="B156" s="156"/>
      <c r="C156" s="156"/>
      <c r="D156" s="156"/>
      <c r="E156" s="156"/>
      <c r="F156" s="156"/>
      <c r="G156" s="156"/>
      <c r="H156" s="156"/>
      <c r="I156" s="156"/>
      <c r="J156" s="156"/>
      <c r="K156" s="156"/>
      <c r="L156" s="156"/>
      <c r="M156" s="156"/>
      <c r="N156" s="156"/>
    </row>
    <row r="157" spans="2:14" s="112" customFormat="1">
      <c r="B157" s="156"/>
      <c r="C157" s="156"/>
      <c r="D157" s="156"/>
      <c r="E157" s="156"/>
      <c r="F157" s="156"/>
      <c r="G157" s="156"/>
      <c r="H157" s="156"/>
      <c r="I157" s="156"/>
      <c r="J157" s="156"/>
      <c r="K157" s="156"/>
      <c r="L157" s="156"/>
      <c r="M157" s="156"/>
      <c r="N157" s="156"/>
    </row>
    <row r="158" spans="2:14" s="112" customFormat="1">
      <c r="B158" s="156"/>
      <c r="C158" s="156"/>
      <c r="D158" s="156"/>
      <c r="E158" s="156"/>
      <c r="F158" s="156"/>
      <c r="G158" s="156"/>
      <c r="H158" s="156"/>
      <c r="I158" s="156"/>
      <c r="J158" s="156"/>
      <c r="K158" s="156"/>
      <c r="L158" s="156"/>
      <c r="M158" s="156"/>
      <c r="N158" s="156"/>
    </row>
    <row r="159" spans="2:14" s="112" customFormat="1">
      <c r="B159" s="156"/>
      <c r="C159" s="156"/>
      <c r="D159" s="156"/>
      <c r="E159" s="156"/>
      <c r="F159" s="156"/>
      <c r="G159" s="156"/>
      <c r="H159" s="156"/>
      <c r="I159" s="156"/>
      <c r="J159" s="156"/>
      <c r="K159" s="156"/>
      <c r="L159" s="156"/>
      <c r="M159" s="156"/>
      <c r="N159" s="156"/>
    </row>
    <row r="160" spans="2:14" s="112" customFormat="1">
      <c r="B160" s="156"/>
      <c r="C160" s="156"/>
      <c r="D160" s="156"/>
      <c r="E160" s="156"/>
      <c r="F160" s="156"/>
      <c r="G160" s="156"/>
      <c r="H160" s="156"/>
      <c r="I160" s="156"/>
      <c r="J160" s="156"/>
      <c r="K160" s="156"/>
      <c r="L160" s="156"/>
      <c r="M160" s="156"/>
      <c r="N160" s="156"/>
    </row>
    <row r="161" spans="2:14" s="112" customFormat="1">
      <c r="B161" s="156"/>
      <c r="C161" s="156"/>
      <c r="D161" s="156"/>
      <c r="E161" s="156"/>
      <c r="F161" s="156"/>
      <c r="G161" s="156"/>
      <c r="H161" s="156"/>
      <c r="I161" s="156"/>
      <c r="J161" s="156"/>
      <c r="K161" s="156"/>
      <c r="L161" s="156"/>
      <c r="M161" s="156"/>
      <c r="N161" s="156"/>
    </row>
    <row r="162" spans="2:14" s="112" customFormat="1">
      <c r="B162" s="156"/>
      <c r="C162" s="156"/>
      <c r="D162" s="156"/>
      <c r="E162" s="156"/>
      <c r="F162" s="156"/>
      <c r="G162" s="156"/>
      <c r="H162" s="156"/>
      <c r="I162" s="156"/>
      <c r="J162" s="156"/>
      <c r="K162" s="156"/>
      <c r="L162" s="156"/>
      <c r="M162" s="156"/>
      <c r="N162" s="156"/>
    </row>
    <row r="163" spans="2:14" s="112" customFormat="1">
      <c r="B163" s="156"/>
      <c r="C163" s="156"/>
      <c r="D163" s="156"/>
      <c r="E163" s="156"/>
      <c r="F163" s="156"/>
      <c r="G163" s="156"/>
      <c r="H163" s="156"/>
      <c r="I163" s="156"/>
      <c r="J163" s="156"/>
      <c r="K163" s="156"/>
      <c r="L163" s="156"/>
      <c r="M163" s="156"/>
      <c r="N163" s="156"/>
    </row>
    <row r="164" spans="2:14" s="112" customFormat="1">
      <c r="B164" s="156"/>
      <c r="C164" s="156"/>
      <c r="D164" s="156"/>
      <c r="E164" s="156"/>
      <c r="F164" s="156"/>
      <c r="G164" s="156"/>
      <c r="H164" s="156"/>
      <c r="I164" s="156"/>
      <c r="J164" s="156"/>
      <c r="K164" s="156"/>
      <c r="L164" s="156"/>
      <c r="M164" s="156"/>
      <c r="N164" s="156"/>
    </row>
    <row r="165" spans="2:14" s="112" customFormat="1">
      <c r="B165" s="156"/>
      <c r="C165" s="156"/>
      <c r="D165" s="156"/>
      <c r="E165" s="156"/>
      <c r="F165" s="156"/>
      <c r="G165" s="156"/>
      <c r="H165" s="156"/>
      <c r="I165" s="156"/>
      <c r="J165" s="156"/>
      <c r="K165" s="156"/>
      <c r="L165" s="156"/>
      <c r="M165" s="156"/>
      <c r="N165" s="156"/>
    </row>
    <row r="166" spans="2:14" s="112" customFormat="1">
      <c r="B166" s="156"/>
      <c r="C166" s="156"/>
      <c r="D166" s="156"/>
      <c r="E166" s="156"/>
      <c r="F166" s="156"/>
      <c r="G166" s="156"/>
      <c r="H166" s="156"/>
      <c r="I166" s="156"/>
      <c r="J166" s="156"/>
      <c r="K166" s="156"/>
      <c r="L166" s="156"/>
      <c r="M166" s="156"/>
      <c r="N166" s="156"/>
    </row>
    <row r="167" spans="2:14" s="112" customFormat="1">
      <c r="B167" s="156"/>
      <c r="C167" s="156"/>
      <c r="D167" s="156"/>
      <c r="E167" s="156"/>
      <c r="F167" s="156"/>
      <c r="G167" s="156"/>
      <c r="H167" s="156"/>
      <c r="I167" s="156"/>
      <c r="J167" s="156"/>
      <c r="K167" s="156"/>
      <c r="L167" s="156"/>
      <c r="M167" s="156"/>
      <c r="N167" s="156"/>
    </row>
    <row r="168" spans="2:14" s="112" customFormat="1">
      <c r="B168" s="156"/>
      <c r="C168" s="156"/>
      <c r="D168" s="156"/>
      <c r="E168" s="156"/>
      <c r="F168" s="156"/>
      <c r="G168" s="156"/>
      <c r="H168" s="156"/>
      <c r="I168" s="156"/>
      <c r="J168" s="156"/>
      <c r="K168" s="156"/>
      <c r="L168" s="156"/>
      <c r="M168" s="156"/>
      <c r="N168" s="156"/>
    </row>
    <row r="169" spans="2:14" s="112" customFormat="1">
      <c r="B169" s="156"/>
      <c r="C169" s="156"/>
      <c r="D169" s="156"/>
      <c r="E169" s="156"/>
      <c r="F169" s="156"/>
      <c r="G169" s="156"/>
      <c r="H169" s="156"/>
      <c r="I169" s="156"/>
      <c r="J169" s="156"/>
      <c r="K169" s="156"/>
      <c r="L169" s="156"/>
      <c r="M169" s="156"/>
      <c r="N169" s="156"/>
    </row>
    <row r="170" spans="2:14" s="112" customFormat="1">
      <c r="B170" s="156"/>
      <c r="C170" s="156"/>
      <c r="D170" s="156"/>
      <c r="E170" s="156"/>
      <c r="F170" s="156"/>
      <c r="G170" s="156"/>
      <c r="H170" s="156"/>
      <c r="I170" s="156"/>
      <c r="J170" s="156"/>
      <c r="K170" s="156"/>
      <c r="L170" s="156"/>
      <c r="M170" s="156"/>
      <c r="N170" s="156"/>
    </row>
    <row r="171" spans="2:14" s="112" customFormat="1">
      <c r="B171" s="156"/>
      <c r="C171" s="156"/>
      <c r="D171" s="156"/>
      <c r="E171" s="156"/>
      <c r="F171" s="156"/>
      <c r="G171" s="156"/>
      <c r="H171" s="156"/>
      <c r="I171" s="156"/>
      <c r="J171" s="156"/>
      <c r="K171" s="156"/>
      <c r="L171" s="156"/>
      <c r="M171" s="156"/>
      <c r="N171" s="156"/>
    </row>
    <row r="172" spans="2:14" s="112" customFormat="1">
      <c r="B172" s="156"/>
      <c r="C172" s="156"/>
      <c r="D172" s="156"/>
      <c r="E172" s="156"/>
      <c r="F172" s="156"/>
      <c r="G172" s="156"/>
      <c r="H172" s="156"/>
      <c r="I172" s="156"/>
      <c r="J172" s="156"/>
      <c r="K172" s="156"/>
      <c r="L172" s="156"/>
      <c r="M172" s="156"/>
      <c r="N172" s="156"/>
    </row>
    <row r="173" spans="2:14" s="112" customFormat="1">
      <c r="B173" s="156"/>
      <c r="C173" s="156"/>
      <c r="D173" s="156"/>
      <c r="E173" s="156"/>
      <c r="F173" s="156"/>
      <c r="G173" s="156"/>
      <c r="H173" s="156"/>
      <c r="I173" s="156"/>
      <c r="J173" s="156"/>
      <c r="K173" s="156"/>
      <c r="L173" s="156"/>
      <c r="M173" s="156"/>
      <c r="N173" s="156"/>
    </row>
    <row r="174" spans="2:14" s="112" customFormat="1">
      <c r="B174" s="156"/>
      <c r="C174" s="156"/>
      <c r="D174" s="156"/>
      <c r="E174" s="156"/>
      <c r="F174" s="156"/>
      <c r="G174" s="156"/>
      <c r="H174" s="156"/>
      <c r="I174" s="156"/>
      <c r="J174" s="156"/>
      <c r="K174" s="156"/>
      <c r="L174" s="156"/>
      <c r="M174" s="156"/>
      <c r="N174" s="156"/>
    </row>
    <row r="175" spans="2:14" s="112" customFormat="1">
      <c r="B175" s="156"/>
      <c r="C175" s="156"/>
      <c r="D175" s="156"/>
      <c r="E175" s="156"/>
      <c r="F175" s="156"/>
      <c r="G175" s="156"/>
      <c r="H175" s="156"/>
      <c r="I175" s="156"/>
      <c r="J175" s="156"/>
      <c r="K175" s="156"/>
      <c r="L175" s="156"/>
      <c r="M175" s="156"/>
      <c r="N175" s="156"/>
    </row>
    <row r="176" spans="2:14" s="112" customFormat="1">
      <c r="B176" s="156"/>
      <c r="C176" s="156"/>
      <c r="D176" s="156"/>
      <c r="E176" s="156"/>
      <c r="F176" s="156"/>
      <c r="G176" s="156"/>
      <c r="H176" s="156"/>
      <c r="I176" s="156"/>
      <c r="J176" s="156"/>
      <c r="K176" s="156"/>
      <c r="L176" s="156"/>
      <c r="M176" s="156"/>
      <c r="N176" s="156"/>
    </row>
    <row r="177" spans="2:14" s="112" customFormat="1">
      <c r="B177" s="156"/>
      <c r="C177" s="156"/>
      <c r="D177" s="156"/>
      <c r="E177" s="156"/>
      <c r="F177" s="156"/>
      <c r="G177" s="156"/>
      <c r="H177" s="156"/>
      <c r="I177" s="156"/>
      <c r="J177" s="156"/>
      <c r="K177" s="156"/>
      <c r="L177" s="156"/>
      <c r="M177" s="156"/>
      <c r="N177" s="156"/>
    </row>
    <row r="178" spans="2:14" s="112" customFormat="1">
      <c r="B178" s="156"/>
      <c r="C178" s="156"/>
      <c r="D178" s="156"/>
      <c r="E178" s="156"/>
      <c r="F178" s="156"/>
      <c r="G178" s="156"/>
      <c r="H178" s="156"/>
      <c r="I178" s="156"/>
      <c r="J178" s="156"/>
      <c r="K178" s="156"/>
      <c r="L178" s="156"/>
      <c r="M178" s="156"/>
      <c r="N178" s="156"/>
    </row>
    <row r="179" spans="2:14" s="112" customFormat="1">
      <c r="B179" s="156"/>
      <c r="C179" s="156"/>
      <c r="D179" s="156"/>
      <c r="E179" s="156"/>
      <c r="F179" s="156"/>
      <c r="G179" s="156"/>
      <c r="H179" s="156"/>
      <c r="I179" s="156"/>
      <c r="J179" s="156"/>
      <c r="K179" s="156"/>
      <c r="L179" s="156"/>
      <c r="M179" s="156"/>
      <c r="N179" s="156"/>
    </row>
    <row r="180" spans="2:14" s="112" customFormat="1">
      <c r="B180" s="156"/>
      <c r="C180" s="156"/>
      <c r="D180" s="156"/>
      <c r="E180" s="156"/>
      <c r="F180" s="156"/>
      <c r="G180" s="156"/>
      <c r="H180" s="156"/>
      <c r="I180" s="156"/>
      <c r="J180" s="156"/>
      <c r="K180" s="156"/>
      <c r="L180" s="156"/>
      <c r="M180" s="156"/>
      <c r="N180" s="156"/>
    </row>
    <row r="181" spans="2:14" s="112" customFormat="1">
      <c r="B181" s="156"/>
      <c r="C181" s="156"/>
      <c r="D181" s="156"/>
      <c r="E181" s="156"/>
      <c r="F181" s="156"/>
      <c r="G181" s="156"/>
      <c r="H181" s="156"/>
      <c r="I181" s="156"/>
      <c r="J181" s="156"/>
      <c r="K181" s="156"/>
      <c r="L181" s="156"/>
      <c r="M181" s="156"/>
      <c r="N181" s="156"/>
    </row>
    <row r="182" spans="2:14" s="112" customFormat="1">
      <c r="B182" s="156"/>
      <c r="C182" s="156"/>
      <c r="D182" s="156"/>
      <c r="E182" s="156"/>
      <c r="F182" s="156"/>
      <c r="G182" s="156"/>
      <c r="H182" s="156"/>
      <c r="I182" s="156"/>
      <c r="J182" s="156"/>
      <c r="K182" s="156"/>
      <c r="L182" s="156"/>
      <c r="M182" s="156"/>
      <c r="N182" s="156"/>
    </row>
    <row r="183" spans="2:14" s="112" customFormat="1">
      <c r="B183" s="156"/>
      <c r="C183" s="156"/>
      <c r="D183" s="156"/>
      <c r="E183" s="156"/>
      <c r="F183" s="156"/>
      <c r="G183" s="156"/>
      <c r="H183" s="156"/>
      <c r="I183" s="156"/>
      <c r="J183" s="156"/>
      <c r="K183" s="156"/>
      <c r="L183" s="156"/>
      <c r="M183" s="156"/>
      <c r="N183" s="156"/>
    </row>
    <row r="184" spans="2:14" s="112" customFormat="1">
      <c r="B184" s="156"/>
      <c r="C184" s="156"/>
      <c r="D184" s="156"/>
      <c r="E184" s="156"/>
      <c r="F184" s="156"/>
      <c r="G184" s="156"/>
      <c r="H184" s="156"/>
      <c r="I184" s="156"/>
      <c r="J184" s="156"/>
      <c r="K184" s="156"/>
      <c r="L184" s="156"/>
      <c r="M184" s="156"/>
      <c r="N184" s="156"/>
    </row>
    <row r="185" spans="2:14" s="112" customFormat="1">
      <c r="B185" s="156"/>
      <c r="C185" s="156"/>
      <c r="D185" s="156"/>
      <c r="E185" s="156"/>
      <c r="F185" s="156"/>
      <c r="G185" s="156"/>
      <c r="H185" s="156"/>
      <c r="I185" s="156"/>
      <c r="J185" s="156"/>
      <c r="K185" s="156"/>
      <c r="L185" s="156"/>
      <c r="M185" s="156"/>
      <c r="N185" s="156"/>
    </row>
    <row r="186" spans="2:14" s="112" customFormat="1">
      <c r="B186" s="156"/>
      <c r="C186" s="156"/>
      <c r="D186" s="156"/>
      <c r="E186" s="156"/>
      <c r="F186" s="156"/>
      <c r="G186" s="156"/>
      <c r="H186" s="156"/>
      <c r="I186" s="156"/>
      <c r="J186" s="156"/>
      <c r="K186" s="156"/>
      <c r="L186" s="156"/>
      <c r="M186" s="156"/>
      <c r="N186" s="156"/>
    </row>
    <row r="187" spans="2:14" s="112" customFormat="1">
      <c r="B187" s="156"/>
      <c r="C187" s="156"/>
      <c r="D187" s="156"/>
      <c r="E187" s="156"/>
      <c r="F187" s="156"/>
      <c r="G187" s="156"/>
      <c r="H187" s="156"/>
      <c r="I187" s="156"/>
      <c r="J187" s="156"/>
      <c r="K187" s="156"/>
      <c r="L187" s="156"/>
      <c r="M187" s="156"/>
      <c r="N187" s="156"/>
    </row>
    <row r="188" spans="2:14" s="112" customFormat="1">
      <c r="B188" s="156"/>
      <c r="C188" s="156"/>
      <c r="D188" s="156"/>
      <c r="E188" s="156"/>
      <c r="F188" s="156"/>
      <c r="G188" s="156"/>
      <c r="H188" s="156"/>
      <c r="I188" s="156"/>
      <c r="J188" s="156"/>
      <c r="K188" s="156"/>
      <c r="L188" s="156"/>
      <c r="M188" s="156"/>
      <c r="N188" s="156"/>
    </row>
    <row r="189" spans="2:14" s="112" customFormat="1">
      <c r="B189" s="156"/>
      <c r="C189" s="156"/>
      <c r="D189" s="156"/>
      <c r="E189" s="156"/>
      <c r="F189" s="156"/>
      <c r="G189" s="156"/>
      <c r="H189" s="156"/>
      <c r="I189" s="156"/>
      <c r="J189" s="156"/>
      <c r="K189" s="156"/>
      <c r="L189" s="156"/>
      <c r="M189" s="156"/>
      <c r="N189" s="156"/>
    </row>
    <row r="190" spans="2:14" s="112" customFormat="1">
      <c r="B190" s="156"/>
      <c r="C190" s="156"/>
      <c r="D190" s="156"/>
      <c r="E190" s="156"/>
      <c r="F190" s="156"/>
      <c r="G190" s="156"/>
      <c r="H190" s="156"/>
      <c r="I190" s="156"/>
      <c r="J190" s="156"/>
      <c r="K190" s="156"/>
      <c r="L190" s="156"/>
      <c r="M190" s="156"/>
      <c r="N190" s="156"/>
    </row>
    <row r="191" spans="2:14" s="112" customFormat="1">
      <c r="B191" s="156"/>
      <c r="C191" s="156"/>
      <c r="D191" s="156"/>
      <c r="E191" s="156"/>
      <c r="F191" s="156"/>
      <c r="G191" s="156"/>
      <c r="H191" s="156"/>
      <c r="I191" s="156"/>
      <c r="J191" s="156"/>
      <c r="K191" s="156"/>
      <c r="L191" s="156"/>
      <c r="M191" s="156"/>
      <c r="N191" s="156"/>
    </row>
    <row r="192" spans="2:14" s="112" customFormat="1">
      <c r="B192" s="156"/>
      <c r="C192" s="156"/>
      <c r="D192" s="156"/>
      <c r="E192" s="156"/>
      <c r="F192" s="156"/>
      <c r="G192" s="156"/>
      <c r="H192" s="156"/>
      <c r="I192" s="156"/>
      <c r="J192" s="156"/>
      <c r="K192" s="156"/>
      <c r="L192" s="156"/>
      <c r="M192" s="156"/>
      <c r="N192" s="156"/>
    </row>
    <row r="193" spans="2:15" s="112" customFormat="1">
      <c r="B193" s="156"/>
      <c r="C193" s="156"/>
      <c r="D193" s="156"/>
      <c r="E193" s="156"/>
      <c r="F193" s="156"/>
      <c r="G193" s="156"/>
      <c r="H193" s="156"/>
      <c r="I193" s="156"/>
      <c r="J193" s="156"/>
      <c r="K193" s="156"/>
      <c r="L193" s="156"/>
      <c r="M193" s="156"/>
      <c r="N193" s="156"/>
    </row>
    <row r="194" spans="2:15" s="112" customFormat="1">
      <c r="B194" s="156"/>
      <c r="C194" s="156"/>
      <c r="D194" s="156"/>
      <c r="E194" s="156"/>
      <c r="F194" s="156"/>
      <c r="G194" s="156"/>
      <c r="H194" s="156"/>
      <c r="I194" s="156"/>
      <c r="J194" s="156"/>
      <c r="K194" s="156"/>
      <c r="L194" s="156"/>
      <c r="M194" s="156"/>
      <c r="N194" s="156"/>
    </row>
    <row r="195" spans="2:15" s="112" customFormat="1">
      <c r="B195" s="156"/>
      <c r="C195" s="156"/>
      <c r="D195" s="156"/>
      <c r="E195" s="156"/>
      <c r="F195" s="156"/>
      <c r="G195" s="156"/>
      <c r="H195" s="156"/>
      <c r="I195" s="156"/>
      <c r="J195" s="156"/>
      <c r="K195" s="156"/>
      <c r="L195" s="156"/>
      <c r="M195" s="156"/>
      <c r="N195" s="156"/>
    </row>
    <row r="196" spans="2:15" s="112" customFormat="1">
      <c r="B196" s="156"/>
      <c r="C196" s="156"/>
      <c r="D196" s="156"/>
      <c r="E196" s="156"/>
      <c r="F196" s="156"/>
      <c r="G196" s="156"/>
      <c r="H196" s="156"/>
      <c r="I196" s="156"/>
      <c r="J196" s="156"/>
      <c r="K196" s="156"/>
      <c r="L196" s="156"/>
      <c r="M196" s="156"/>
      <c r="N196" s="156"/>
    </row>
    <row r="197" spans="2:15" s="112" customFormat="1">
      <c r="B197" s="156"/>
      <c r="C197" s="156"/>
      <c r="D197" s="156"/>
      <c r="E197" s="156"/>
      <c r="F197" s="156"/>
      <c r="G197" s="156"/>
      <c r="H197" s="156"/>
      <c r="I197" s="156"/>
      <c r="J197" s="156"/>
      <c r="K197" s="156"/>
      <c r="L197" s="156"/>
      <c r="M197" s="156"/>
      <c r="N197" s="156"/>
    </row>
    <row r="198" spans="2:15" s="112" customFormat="1">
      <c r="B198" s="156"/>
      <c r="C198" s="156"/>
      <c r="D198" s="156"/>
      <c r="E198" s="156"/>
      <c r="F198" s="156"/>
      <c r="G198" s="156"/>
      <c r="H198" s="156"/>
      <c r="I198" s="156"/>
      <c r="J198" s="156"/>
      <c r="K198" s="156"/>
      <c r="L198" s="156"/>
      <c r="M198" s="156"/>
      <c r="N198" s="156"/>
    </row>
    <row r="199" spans="2:15" s="112" customFormat="1">
      <c r="B199" s="156"/>
      <c r="C199" s="156"/>
      <c r="D199" s="156"/>
      <c r="E199" s="156"/>
      <c r="F199" s="156"/>
      <c r="G199" s="156"/>
      <c r="H199" s="156"/>
      <c r="I199" s="156"/>
      <c r="J199" s="156"/>
      <c r="K199" s="156"/>
      <c r="L199" s="156"/>
      <c r="M199" s="156"/>
      <c r="N199" s="156"/>
    </row>
    <row r="200" spans="2:15" s="112" customFormat="1">
      <c r="B200" s="156"/>
      <c r="C200" s="156"/>
      <c r="D200" s="156"/>
      <c r="E200" s="156"/>
      <c r="F200" s="156"/>
      <c r="G200" s="156"/>
      <c r="H200" s="156"/>
      <c r="I200" s="156"/>
      <c r="J200" s="156"/>
      <c r="K200" s="156"/>
      <c r="L200" s="156"/>
      <c r="M200" s="156"/>
      <c r="N200" s="156"/>
    </row>
    <row r="201" spans="2:15">
      <c r="O201" s="112"/>
    </row>
    <row r="202" spans="2:15" ht="409.6">
      <c r="O202" s="112"/>
    </row>
    <row r="203" spans="2:15" ht="409.6">
      <c r="B203" s="154"/>
      <c r="C203" s="154"/>
      <c r="D203" s="154"/>
      <c r="E203" s="154"/>
      <c r="F203" s="154"/>
      <c r="G203" s="154"/>
      <c r="H203" s="154"/>
      <c r="I203" s="154"/>
      <c r="J203" s="154"/>
      <c r="K203" s="154"/>
      <c r="L203" s="154"/>
      <c r="M203" s="154"/>
      <c r="N203" s="154"/>
      <c r="O203" s="112"/>
    </row>
    <row r="204" spans="2:15">
      <c r="B204" s="154"/>
      <c r="C204" s="154"/>
      <c r="D204" s="154"/>
      <c r="E204" s="154"/>
      <c r="F204" s="154"/>
      <c r="G204" s="154"/>
      <c r="H204" s="154"/>
      <c r="I204" s="154"/>
      <c r="J204" s="154"/>
      <c r="K204" s="154"/>
      <c r="L204" s="154"/>
      <c r="M204" s="154"/>
      <c r="N204" s="154"/>
      <c r="O204" s="112"/>
    </row>
  </sheetData>
  <mergeCells count="6">
    <mergeCell ref="B7:D7"/>
    <mergeCell ref="E7:K7"/>
    <mergeCell ref="L7:M7"/>
    <mergeCell ref="B52:D52"/>
    <mergeCell ref="E52:K52"/>
    <mergeCell ref="L52:M52"/>
  </mergeCells>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A81384F0AC4446BCFA4541262B40A3" ma:contentTypeVersion="" ma:contentTypeDescription="Create a new document." ma:contentTypeScope="" ma:versionID="7858f3f591b3ecf1ab3064870dd50f80">
  <xsd:schema xmlns:xsd="http://www.w3.org/2001/XMLSchema" xmlns:xs="http://www.w3.org/2001/XMLSchema" xmlns:p="http://schemas.microsoft.com/office/2006/metadata/properties" xmlns:ns2="c85253b9-0a55-49a1-98ad-b5b6252d7079" targetNamespace="http://schemas.microsoft.com/office/2006/metadata/properties" ma:root="true" ma:fieldsID="ce7e9296015639994c0241091a34abd8" ns2:_="">
    <xsd:import namespace="c85253b9-0a55-49a1-98ad-b5b6252d7079"/>
    <xsd:element name="properties">
      <xsd:complexType>
        <xsd:sequence>
          <xsd:element name="documentManagement">
            <xsd:complexType>
              <xsd:all>
                <xsd:element ref="ns2:Comments" minOccurs="0"/>
                <xsd:element ref="ns2:Document_x0020_Status" minOccurs="0"/>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5253b9-0a55-49a1-98ad-b5b6252d7079"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element name="Document_x0020_Status" ma:index="9" nillable="true" ma:displayName="Document Status" ma:default="Draft" ma:format="Dropdown" ma:internalName="Document_x0020_Status">
      <xsd:simpleType>
        <xsd:restriction base="dms:Choice">
          <xsd:enumeration value="Draft"/>
          <xsd:enumeration value="Final"/>
        </xsd:restriction>
      </xsd:simpleType>
    </xsd:element>
    <xsd:element name="Document_x0020_Type" ma:index="10" nillable="true" ma:displayName="Document Type" ma:default="Question" ma:format="Dropdown" ma:internalName="Document_x0020_Type">
      <xsd:simpleType>
        <xsd:restriction base="dms:Choice">
          <xsd:enumeration value="Answer"/>
          <xsd:enumeration value="Quest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Status xmlns="c85253b9-0a55-49a1-98ad-b5b6252d7079">Draft</Document_x0020_Status>
    <Comments xmlns="c85253b9-0a55-49a1-98ad-b5b6252d7079" xsi:nil="true"/>
    <Document_x0020_Type xmlns="c85253b9-0a55-49a1-98ad-b5b6252d7079">Question</Document_x0020_Typ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E7CC49-C33C-49FC-9D38-90F177507C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5253b9-0a55-49a1-98ad-b5b6252d7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475594-08F1-4629-BD34-1F4E96719609}">
  <ds:schemaRefs>
    <ds:schemaRef ds:uri="http://schemas.microsoft.com/office/2006/metadata/properties"/>
    <ds:schemaRef ds:uri="http://schemas.microsoft.com/office/infopath/2007/PartnerControls"/>
    <ds:schemaRef ds:uri="c85253b9-0a55-49a1-98ad-b5b6252d7079"/>
  </ds:schemaRefs>
</ds:datastoreItem>
</file>

<file path=customXml/itemProps3.xml><?xml version="1.0" encoding="utf-8"?>
<ds:datastoreItem xmlns:ds="http://schemas.openxmlformats.org/officeDocument/2006/customXml" ds:itemID="{31B53879-CEF1-45CB-AC7F-9EF6BE00A1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14</vt:i4>
      </vt:variant>
    </vt:vector>
  </HeadingPairs>
  <TitlesOfParts>
    <vt:vector size="75" baseType="lpstr">
      <vt:lpstr>2017 E-11</vt:lpstr>
      <vt:lpstr>2016 E-11</vt:lpstr>
      <vt:lpstr>SUMMARY</vt:lpstr>
      <vt:lpstr>2017 TEST</vt:lpstr>
      <vt:lpstr>2016 PRIOR</vt:lpstr>
      <vt:lpstr>CP FCST</vt:lpstr>
      <vt:lpstr>GNCP FCST</vt:lpstr>
      <vt:lpstr>NCP FCST</vt:lpstr>
      <vt:lpstr>KWH FCST</vt:lpstr>
      <vt:lpstr>CP Validation</vt:lpstr>
      <vt:lpstr>2016 CP (FNG)</vt:lpstr>
      <vt:lpstr>2017 CP (FNG)</vt:lpstr>
      <vt:lpstr>CILC-1D</vt:lpstr>
      <vt:lpstr>CILC-1G</vt:lpstr>
      <vt:lpstr>CILC-1D &amp; CILC-1G</vt:lpstr>
      <vt:lpstr>CILC-1T</vt:lpstr>
      <vt:lpstr>GS(T)-1</vt:lpstr>
      <vt:lpstr>GSCU-1</vt:lpstr>
      <vt:lpstr>SL-2</vt:lpstr>
      <vt:lpstr>GSCU-1&amp; SL-2</vt:lpstr>
      <vt:lpstr>GSD(T)-1</vt:lpstr>
      <vt:lpstr>GSLD(T)-1</vt:lpstr>
      <vt:lpstr>GSLD(T)-2</vt:lpstr>
      <vt:lpstr>GSLD(T)-3</vt:lpstr>
      <vt:lpstr>MET</vt:lpstr>
      <vt:lpstr>OL-1</vt:lpstr>
      <vt:lpstr>SL-1</vt:lpstr>
      <vt:lpstr>OL-1 &amp; SL-1</vt:lpstr>
      <vt:lpstr>OS-2</vt:lpstr>
      <vt:lpstr>RS(T)-1</vt:lpstr>
      <vt:lpstr>SST-1D</vt:lpstr>
      <vt:lpstr>SST-1T</vt:lpstr>
      <vt:lpstr>FKEC</vt:lpstr>
      <vt:lpstr>BLOUNTSTOWN</vt:lpstr>
      <vt:lpstr>NEW SMYRNA</vt:lpstr>
      <vt:lpstr>SEMINOLE</vt:lpstr>
      <vt:lpstr>WINTER PARK</vt:lpstr>
      <vt:lpstr>WAUCHULA</vt:lpstr>
      <vt:lpstr>LCEC</vt:lpstr>
      <vt:lpstr>Sales Forecast by COS</vt:lpstr>
      <vt:lpstr>Billing Demands</vt:lpstr>
      <vt:lpstr>Sales by Rev Class (FNG) </vt:lpstr>
      <vt:lpstr>Sales Forecast</vt:lpstr>
      <vt:lpstr>Billing Demand</vt:lpstr>
      <vt:lpstr>Wholesale Billed Sales (FNG)</vt:lpstr>
      <vt:lpstr>Load Control Events</vt:lpstr>
      <vt:lpstr>Avg CP LF</vt:lpstr>
      <vt:lpstr>Avg GNCP LF</vt:lpstr>
      <vt:lpstr>Avg NCP LF</vt:lpstr>
      <vt:lpstr>Avg NCP ON PEAK LF</vt:lpstr>
      <vt:lpstr>Avg NCP ON PEAK</vt:lpstr>
      <vt:lpstr>HOURS</vt:lpstr>
      <vt:lpstr>Avg CP</vt:lpstr>
      <vt:lpstr>Avg GNCP</vt:lpstr>
      <vt:lpstr>Avg NCP</vt:lpstr>
      <vt:lpstr>Avg KWH</vt:lpstr>
      <vt:lpstr>E11 - 2012 09 Final</vt:lpstr>
      <vt:lpstr>E11 - 2013 09 Final</vt:lpstr>
      <vt:lpstr>E11 - 2014 09 Final</vt:lpstr>
      <vt:lpstr>MANUAL</vt:lpstr>
      <vt:lpstr>Sheet1</vt:lpstr>
      <vt:lpstr>'2016 CP (FNG)'!Print_Area</vt:lpstr>
      <vt:lpstr>'2017 CP (FNG)'!Print_Area</vt:lpstr>
      <vt:lpstr>'E11 - 2012 09 Final'!Print_Area</vt:lpstr>
      <vt:lpstr>'E11 - 2013 09 Final'!Print_Area</vt:lpstr>
      <vt:lpstr>'E11 - 2014 09 Final'!Print_Area</vt:lpstr>
      <vt:lpstr>'Sales by Rev Class (FNG) '!Print_Area</vt:lpstr>
      <vt:lpstr>'Sales Forecast by COS'!Print_Area</vt:lpstr>
      <vt:lpstr>'2016 PRIOR'!Print_Titles</vt:lpstr>
      <vt:lpstr>'2017 TEST'!Print_Titles</vt:lpstr>
      <vt:lpstr>'CP FCST'!Print_Titles</vt:lpstr>
      <vt:lpstr>'GNCP FCST'!Print_Titles</vt:lpstr>
      <vt:lpstr>'KWH FCST'!Print_Titles</vt:lpstr>
      <vt:lpstr>'NCP FCST'!Print_Titles</vt:lpstr>
      <vt:lpstr>SUMMARY!Print_Titles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Paris, Andres</dc:creator>
  <cp:lastModifiedBy>FPL_User</cp:lastModifiedBy>
  <cp:lastPrinted>2010-11-24T17:52:25Z</cp:lastPrinted>
  <dcterms:created xsi:type="dcterms:W3CDTF">2008-04-07T17:32:27Z</dcterms:created>
  <dcterms:modified xsi:type="dcterms:W3CDTF">2016-04-18T12:29:49Z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0x01010074A81384F0AC4446BCFA4541262B40A3</vt:lpwstr>
  </property>
</Properties>
</file>